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7043b22064a4493/Desktop/AI-Job-Market_Analysis/excel/"/>
    </mc:Choice>
  </mc:AlternateContent>
  <xr:revisionPtr revIDLastSave="26" documentId="8_{79BA5EF1-18C6-473F-8A5B-0E2F68020935}" xr6:coauthVersionLast="47" xr6:coauthVersionMax="47" xr10:uidLastSave="{BE7325F2-A76A-4057-8BA0-C40FFFF0E2A4}"/>
  <bookViews>
    <workbookView xWindow="-108" yWindow="-108" windowWidth="23256" windowHeight="12456" tabRatio="500" xr2:uid="{00000000-000D-0000-FFFF-FFFF00000000}"/>
  </bookViews>
  <sheets>
    <sheet name="Dashboard" sheetId="1" r:id="rId1"/>
    <sheet name="Calc" sheetId="2" r:id="rId2"/>
    <sheet name="Data" sheetId="3" r:id="rId3"/>
  </sheets>
  <definedNames>
    <definedName name="_xlnm._FilterDatabase" localSheetId="0" hidden="1">Dashboard!$B$4:$I$10349</definedName>
    <definedName name="_xlnm._FilterDatabase" localSheetId="2" hidden="1">Data!$A$1:$S$10346</definedName>
    <definedName name="d_company_industry">Data!$D$2:$D$10346</definedName>
    <definedName name="d_company_size">Data!$C$2:$C$10346</definedName>
    <definedName name="d_country">Data!$E$2:$E$10346</definedName>
    <definedName name="d_education_level">Data!$I$2:$I$10346</definedName>
    <definedName name="d_experience_level">Data!$G$2:$G$10346</definedName>
    <definedName name="d_hiring_urgency">Data!$R$2:$R$10346</definedName>
    <definedName name="d_job_id">Data!$A$2:$A$10346</definedName>
    <definedName name="d_job_openings">Data!$S$2:$S$10346</definedName>
    <definedName name="d_job_posting_month">Data!$P$2:$P$10346</definedName>
    <definedName name="d_job_posting_year">Data!$Q$2:$Q$10346</definedName>
    <definedName name="d_job_title">Data!$B$2:$B$10346</definedName>
    <definedName name="d_remote_type">Data!$F$2:$F$10346</definedName>
    <definedName name="d_salary">Data!$O$2:$O$10346</definedName>
    <definedName name="d_skills_cloud">Data!$N$2:$N$10346</definedName>
    <definedName name="d_skills_deep_learning">Data!$M$2:$M$10346</definedName>
    <definedName name="d_skills_ml">Data!$L$2:$L$10346</definedName>
    <definedName name="d_skills_python">Data!$J$2:$J$10346</definedName>
    <definedName name="d_skills_sql">Data!$K$2:$K$10346</definedName>
    <definedName name="d_vis">Dashboard!$O$5:$O$10349</definedName>
    <definedName name="d_years_experience">Data!$H$2:$H$10346</definedName>
    <definedName name="_xlnm.Print_Area" localSheetId="0">Dashboard!$A$1:$M$55</definedName>
  </definedNames>
  <calcPr calcId="191029" iterateDelta="1E-4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1" l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B3" i="1" l="1"/>
  <c r="C3" i="1"/>
  <c r="D3" i="1"/>
  <c r="E3" i="1"/>
  <c r="B134" i="2"/>
  <c r="C81" i="2"/>
  <c r="B81" i="2"/>
  <c r="B6" i="2"/>
  <c r="C5" i="2"/>
  <c r="B5" i="2"/>
  <c r="B161" i="2"/>
  <c r="B149" i="2"/>
  <c r="C142" i="2"/>
  <c r="B140" i="2"/>
  <c r="B129" i="2"/>
  <c r="B126" i="2"/>
  <c r="B116" i="2"/>
  <c r="B106" i="2"/>
  <c r="B98" i="2"/>
  <c r="C87" i="2"/>
  <c r="C83" i="2"/>
  <c r="B156" i="2"/>
  <c r="B150" i="2"/>
  <c r="B141" i="2"/>
  <c r="B130" i="2"/>
  <c r="B122" i="2"/>
  <c r="B109" i="2"/>
  <c r="B97" i="2"/>
  <c r="C78" i="2"/>
  <c r="B73" i="2"/>
  <c r="C67" i="2"/>
  <c r="C61" i="2"/>
  <c r="C57" i="2"/>
  <c r="C51" i="2"/>
  <c r="C45" i="2"/>
  <c r="C40" i="2"/>
  <c r="B36" i="2"/>
  <c r="B30" i="2"/>
  <c r="C24" i="2"/>
  <c r="B20" i="2"/>
  <c r="C14" i="2"/>
  <c r="C8" i="2"/>
  <c r="B157" i="2"/>
  <c r="B143" i="2"/>
  <c r="B133" i="2"/>
  <c r="B125" i="2"/>
  <c r="B108" i="2"/>
  <c r="B95" i="2"/>
  <c r="B86" i="2"/>
  <c r="C80" i="2"/>
  <c r="C74" i="2"/>
  <c r="B69" i="2"/>
  <c r="B64" i="2"/>
  <c r="C58" i="2"/>
  <c r="C52" i="2"/>
  <c r="C48" i="2"/>
  <c r="C42" i="2"/>
  <c r="B37" i="2"/>
  <c r="B32" i="2"/>
  <c r="B27" i="2"/>
  <c r="B21" i="2"/>
  <c r="C15" i="2"/>
  <c r="C9" i="2"/>
  <c r="B158" i="2"/>
  <c r="B144" i="2"/>
  <c r="C141" i="2"/>
  <c r="C79" i="2"/>
  <c r="C76" i="2"/>
  <c r="C72" i="2"/>
  <c r="B70" i="2"/>
  <c r="B66" i="2"/>
  <c r="B63" i="2"/>
  <c r="C60" i="2"/>
  <c r="B57" i="2"/>
  <c r="C54" i="2"/>
  <c r="C49" i="2"/>
  <c r="B46" i="2"/>
  <c r="B43" i="2"/>
  <c r="B40" i="2"/>
  <c r="C37" i="2"/>
  <c r="B34" i="2"/>
  <c r="B31" i="2"/>
  <c r="C27" i="2"/>
  <c r="B24" i="2"/>
  <c r="C21" i="2"/>
  <c r="B18" i="2"/>
  <c r="B15" i="2"/>
  <c r="C11" i="2"/>
  <c r="B8" i="2"/>
  <c r="B80" i="2"/>
  <c r="B77" i="2"/>
  <c r="C73" i="2"/>
  <c r="C70" i="2"/>
  <c r="B67" i="2"/>
  <c r="C64" i="2"/>
  <c r="C59" i="2"/>
  <c r="B56" i="2"/>
  <c r="B54" i="2"/>
  <c r="B50" i="2"/>
  <c r="C46" i="2"/>
  <c r="C43" i="2"/>
  <c r="B38" i="2"/>
  <c r="C34" i="2"/>
  <c r="C31" i="2"/>
  <c r="B28" i="2"/>
  <c r="C25" i="2"/>
  <c r="B22" i="2"/>
  <c r="B19" i="2"/>
  <c r="B17" i="2"/>
  <c r="B13" i="2"/>
  <c r="B11" i="2"/>
  <c r="B7" i="2"/>
  <c r="B160" i="2"/>
  <c r="C144" i="2"/>
  <c r="B142" i="2"/>
  <c r="B135" i="2"/>
  <c r="B128" i="2"/>
  <c r="B124" i="2"/>
  <c r="B115" i="2"/>
  <c r="B105" i="2"/>
  <c r="B96" i="2"/>
  <c r="B88" i="2"/>
  <c r="C84" i="2"/>
  <c r="B151" i="2"/>
  <c r="C143" i="2"/>
  <c r="C140" i="2"/>
  <c r="B131" i="2"/>
  <c r="B123" i="2"/>
  <c r="B107" i="2"/>
  <c r="B93" i="2"/>
  <c r="C85" i="2"/>
  <c r="B79" i="2"/>
  <c r="B74" i="2"/>
  <c r="B68" i="2"/>
  <c r="C63" i="2"/>
  <c r="B58" i="2"/>
  <c r="B52" i="2"/>
  <c r="C47" i="2"/>
  <c r="B42" i="2"/>
  <c r="C36" i="2"/>
  <c r="C30" i="2"/>
  <c r="B25" i="2"/>
  <c r="C20" i="2"/>
  <c r="B14" i="2"/>
  <c r="B9" i="2"/>
  <c r="C88" i="2"/>
  <c r="B84" i="2"/>
  <c r="C82" i="2"/>
  <c r="C77" i="2"/>
  <c r="C75" i="2"/>
  <c r="B72" i="2"/>
  <c r="C68" i="2"/>
  <c r="C65" i="2"/>
  <c r="B62" i="2"/>
  <c r="B60" i="2"/>
  <c r="C56" i="2"/>
  <c r="C53" i="2"/>
  <c r="B51" i="2"/>
  <c r="B48" i="2"/>
  <c r="C44" i="2"/>
  <c r="B41" i="2"/>
  <c r="B39" i="2"/>
  <c r="C35" i="2"/>
  <c r="C32" i="2"/>
  <c r="C29" i="2"/>
  <c r="B26" i="2"/>
  <c r="B23" i="2"/>
  <c r="C19" i="2"/>
  <c r="B16" i="2"/>
  <c r="C12" i="2"/>
  <c r="B10" i="2"/>
  <c r="C6" i="2"/>
  <c r="B159" i="2"/>
  <c r="B132" i="2"/>
  <c r="B127" i="2"/>
  <c r="B121" i="2"/>
  <c r="B114" i="2"/>
  <c r="B104" i="2"/>
  <c r="B94" i="2"/>
  <c r="B87" i="2"/>
  <c r="B85" i="2"/>
  <c r="B82" i="2"/>
  <c r="B78" i="2"/>
  <c r="B75" i="2"/>
  <c r="C71" i="2"/>
  <c r="C69" i="2"/>
  <c r="C66" i="2"/>
  <c r="C62" i="2"/>
  <c r="B59" i="2"/>
  <c r="C55" i="2"/>
  <c r="B53" i="2"/>
  <c r="C50" i="2"/>
  <c r="B47" i="2"/>
  <c r="B44" i="2"/>
  <c r="C41" i="2"/>
  <c r="C38" i="2"/>
  <c r="B35" i="2"/>
  <c r="B33" i="2"/>
  <c r="B29" i="2"/>
  <c r="C26" i="2"/>
  <c r="C22" i="2"/>
  <c r="C18" i="2"/>
  <c r="C16" i="2"/>
  <c r="C13" i="2"/>
  <c r="C10" i="2"/>
  <c r="C7" i="2"/>
  <c r="B103" i="2"/>
  <c r="C86" i="2"/>
  <c r="B83" i="2"/>
  <c r="B76" i="2"/>
  <c r="B71" i="2"/>
  <c r="B65" i="2"/>
  <c r="B61" i="2"/>
  <c r="B55" i="2"/>
  <c r="B49" i="2"/>
  <c r="B45" i="2"/>
  <c r="C39" i="2"/>
  <c r="C33" i="2"/>
  <c r="C28" i="2"/>
  <c r="C23" i="2"/>
  <c r="C17" i="2"/>
  <c r="B12" i="2"/>
</calcChain>
</file>

<file path=xl/sharedStrings.xml><?xml version="1.0" encoding="utf-8"?>
<sst xmlns="http://schemas.openxmlformats.org/spreadsheetml/2006/main" count="155401" uniqueCount="180">
  <si>
    <t>Job postings</t>
  </si>
  <si>
    <t>Total openings</t>
  </si>
  <si>
    <t>Average salary</t>
  </si>
  <si>
    <t>Highest salary</t>
  </si>
  <si>
    <t>Fully remote %</t>
  </si>
  <si>
    <t>Title color ▼</t>
  </si>
  <si>
    <t>Indigo</t>
  </si>
  <si>
    <t>Year</t>
  </si>
  <si>
    <t>Country</t>
  </si>
  <si>
    <t>Job title</t>
  </si>
  <si>
    <t>Experience</t>
  </si>
  <si>
    <t>Work mode</t>
  </si>
  <si>
    <t>Industry</t>
  </si>
  <si>
    <t>Company size</t>
  </si>
  <si>
    <t>Hiring urgency</t>
  </si>
  <si>
    <t>Canada</t>
  </si>
  <si>
    <t>AI Engineer</t>
  </si>
  <si>
    <t>Senior</t>
  </si>
  <si>
    <t>Remote</t>
  </si>
  <si>
    <t>Retail</t>
  </si>
  <si>
    <t>Startup</t>
  </si>
  <si>
    <t>Low</t>
  </si>
  <si>
    <t>Australia</t>
  </si>
  <si>
    <t>Machine Learning Engineer</t>
  </si>
  <si>
    <t>Mid</t>
  </si>
  <si>
    <t>Hybrid</t>
  </si>
  <si>
    <t>Technology</t>
  </si>
  <si>
    <t>MNC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</si>
  <si>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</si>
  <si>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</si>
  <si>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</si>
  <si>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</si>
  <si>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</si>
  <si>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</si>
  <si>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</si>
  <si>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</si>
  <si>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UK</t>
  </si>
  <si>
    <t>Data Analyst</t>
  </si>
  <si>
    <t>Finance</t>
  </si>
  <si>
    <t>Enterprise</t>
  </si>
  <si>
    <t>Education</t>
  </si>
  <si>
    <t>USA</t>
  </si>
  <si>
    <t>Data Engineer</t>
  </si>
  <si>
    <t>Singapore</t>
  </si>
  <si>
    <t>E-commerce</t>
  </si>
  <si>
    <t>India</t>
  </si>
  <si>
    <t>Calculations (driven by the filter arrows in row 4 of the Dashboard sheet)</t>
  </si>
  <si>
    <t>Pivot tables (interactive): use the filter arrows on each pivot to slice the data</t>
  </si>
  <si>
    <t>Pivot: average salary by job title and experience level</t>
  </si>
  <si>
    <t>Pivot: number of postings by country and work mode</t>
  </si>
  <si>
    <t>Monthly trend</t>
  </si>
  <si>
    <t>Filter</t>
  </si>
  <si>
    <t>Item</t>
  </si>
  <si>
    <t>Postings</t>
  </si>
  <si>
    <t>Avg salary</t>
  </si>
  <si>
    <t>job_posting_year</t>
  </si>
  <si>
    <t>- all -</t>
  </si>
  <si>
    <t>2020-01</t>
  </si>
  <si>
    <t>country</t>
  </si>
  <si>
    <t>job_title</t>
  </si>
  <si>
    <t>2020-02</t>
  </si>
  <si>
    <t>remote_type</t>
  </si>
  <si>
    <t>2020-03</t>
  </si>
  <si>
    <t>company_industry</t>
  </si>
  <si>
    <t>Count - salary</t>
  </si>
  <si>
    <t>2020-04</t>
  </si>
  <si>
    <t>company_size</t>
  </si>
  <si>
    <t>Total Result</t>
  </si>
  <si>
    <t>2020-05</t>
  </si>
  <si>
    <t>hiring_urgency</t>
  </si>
  <si>
    <t>2020-06</t>
  </si>
  <si>
    <t>2020-07</t>
  </si>
  <si>
    <t>Average - salary</t>
  </si>
  <si>
    <t>experience_level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</si>
  <si>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</si>
  <si>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</si>
  <si>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</si>
  <si>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</si>
  <si>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</si>
  <si>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</si>
  <si>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</si>
  <si>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</si>
  <si>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</si>
  <si>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</si>
  <si>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</si>
  <si>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</si>
  <si>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</si>
  <si>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</si>
  <si>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</si>
  <si>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</si>
  <si>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</si>
  <si>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</si>
  <si>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</si>
  <si>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</si>
  <si>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</si>
  <si>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</si>
  <si>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</si>
  <si>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</si>
  <si>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</si>
  <si>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</si>
  <si>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</si>
  <si>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</si>
  <si>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</si>
  <si>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</si>
  <si>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</si>
  <si>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</si>
  <si>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</si>
  <si>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</si>
  <si>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</si>
  <si>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</si>
  <si>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</si>
  <si>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</si>
  <si>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</si>
  <si>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</si>
  <si>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</si>
  <si>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</si>
  <si>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</si>
  <si>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</si>
  <si>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</si>
  <si>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</si>
  <si>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</si>
  <si>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</si>
  <si>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</si>
  <si>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</si>
  <si>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</si>
  <si>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</si>
  <si>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</si>
  <si>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</si>
  <si>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</si>
  <si>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</si>
  <si>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</si>
  <si>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</si>
  <si>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</si>
  <si>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</si>
  <si>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</si>
  <si>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</si>
  <si>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</si>
  <si>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</si>
  <si>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</si>
  <si>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</si>
  <si>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</si>
  <si>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</si>
  <si>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</si>
  <si>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</si>
  <si>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</si>
  <si>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</si>
  <si>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</si>
  <si>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</si>
  <si>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</si>
  <si>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</si>
  <si>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</si>
  <si>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Avg salary by job title</t>
  </si>
  <si>
    <t>Avg salary by country</t>
  </si>
  <si>
    <t>Avg salary by experience level</t>
  </si>
  <si>
    <t>Avg salary by years of experience</t>
  </si>
  <si>
    <t>Skills: avg salary with vs without</t>
  </si>
  <si>
    <t>With skill</t>
  </si>
  <si>
    <t>Without skill</t>
  </si>
  <si>
    <t>Python</t>
  </si>
  <si>
    <t>SQL</t>
  </si>
  <si>
    <t>ML</t>
  </si>
  <si>
    <t>Deep Learning</t>
  </si>
  <si>
    <t>Cloud</t>
  </si>
  <si>
    <t>Openings by industry</t>
  </si>
  <si>
    <t>Openings</t>
  </si>
  <si>
    <t>job_id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</si>
  <si>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</si>
  <si>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</si>
  <si>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</si>
  <si>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</si>
  <si>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</si>
  <si>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</si>
  <si>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</si>
  <si>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</si>
  <si>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</si>
  <si>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job_openings</t>
  </si>
  <si>
    <t>Master</t>
  </si>
  <si>
    <t>Bachelor</t>
  </si>
  <si>
    <t>PhD</t>
  </si>
  <si>
    <t>AI Job Market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</si>
</sst>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Arial"/>
      <charset val="1"/>
    </font>
    <font>
      <b/>
      <sz val="22"/>
      <color rgb="FF1F2A5C"/>
      <name val="Arial"/>
      <charset val="1"/>
    </font>
    <font>
      <sz val="9"/>
      <color rgb="FF555555"/>
      <name val="Arial"/>
      <charset val="1"/>
    </font>
    <font>
      <b/>
      <sz val="9"/>
      <color rgb="FF555555"/>
      <name val="Arial"/>
      <charset val="1"/>
    </font>
    <font>
      <b/>
      <sz val="16"/>
      <color rgb="FF1F2A5C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sz val="9"/>
      <color rgb="FFE4E9F7"/>
      <name val="Arial"/>
      <charset val="1"/>
    </font>
    <font>
      <b/>
      <sz val="11"/>
      <name val="Arial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4E9F7"/>
        <bgColor rgb="FFEEF0FA"/>
      </patternFill>
    </fill>
    <fill>
      <patternFill patternType="solid">
        <fgColor rgb="FFEEF0FA"/>
        <bgColor rgb="FFE4E9F7"/>
      </patternFill>
    </fill>
    <fill>
      <patternFill patternType="solid">
        <fgColor rgb="FFFFF2CC"/>
        <bgColor rgb="FFEEF0FA"/>
      </patternFill>
    </fill>
    <fill>
      <patternFill patternType="solid">
        <fgColor rgb="FF1F2A5C"/>
        <bgColor rgb="FF333399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1" fillId="0" borderId="0" applyBorder="0" applyProtection="0">
      <alignment horizontal="left"/>
    </xf>
    <xf numFmtId="0" fontId="11" fillId="0" borderId="0" applyBorder="0" applyProtection="0"/>
    <xf numFmtId="0" fontId="1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1" fillId="0" borderId="0" applyBorder="0" applyProtection="0"/>
  </cellStyleXfs>
  <cellXfs count="48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3" borderId="0" xfId="0" applyFont="1" applyFill="1"/>
    <xf numFmtId="0" fontId="5" fillId="2" borderId="0" xfId="0" applyFont="1" applyFill="1"/>
    <xf numFmtId="3" fontId="6" fillId="3" borderId="0" xfId="0" applyNumberFormat="1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165" fontId="6" fillId="3" borderId="0" xfId="0" applyNumberFormat="1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2" borderId="0" xfId="0" applyFont="1" applyFill="1"/>
    <xf numFmtId="0" fontId="2" fillId="0" borderId="0" xfId="0" applyFont="1"/>
    <xf numFmtId="0" fontId="10" fillId="0" borderId="0" xfId="0" applyFont="1"/>
    <xf numFmtId="0" fontId="1" fillId="0" borderId="0" xfId="0" applyFont="1"/>
    <xf numFmtId="164" fontId="0" fillId="0" borderId="0" xfId="0" applyNumberFormat="1"/>
    <xf numFmtId="0" fontId="8" fillId="5" borderId="0" xfId="0" applyFont="1" applyFill="1"/>
    <xf numFmtId="0" fontId="11" fillId="0" borderId="0" xfId="3"/>
    <xf numFmtId="0" fontId="0" fillId="0" borderId="1" xfId="0" applyBorder="1"/>
    <xf numFmtId="3" fontId="2" fillId="0" borderId="0" xfId="0" applyNumberFormat="1" applyFont="1"/>
    <xf numFmtId="164" fontId="2" fillId="0" borderId="0" xfId="0" applyNumberFormat="1" applyFont="1"/>
    <xf numFmtId="0" fontId="11" fillId="0" borderId="2" xfId="2" applyBorder="1"/>
    <xf numFmtId="0" fontId="11" fillId="0" borderId="3" xfId="3" applyBorder="1"/>
    <xf numFmtId="0" fontId="11" fillId="0" borderId="4" xfId="2" applyBorder="1"/>
    <xf numFmtId="0" fontId="11" fillId="0" borderId="5" xfId="2" applyBorder="1"/>
    <xf numFmtId="0" fontId="11" fillId="0" borderId="6" xfId="3" applyBorder="1"/>
    <xf numFmtId="0" fontId="11" fillId="0" borderId="7" xfId="1" applyBorder="1">
      <alignment horizontal="left"/>
    </xf>
    <xf numFmtId="0" fontId="11" fillId="0" borderId="8" xfId="1" applyBorder="1">
      <alignment horizontal="left"/>
    </xf>
    <xf numFmtId="0" fontId="1" fillId="0" borderId="9" xfId="5" applyBorder="1">
      <alignment horizontal="left"/>
    </xf>
    <xf numFmtId="0" fontId="11" fillId="0" borderId="10" xfId="1" applyBorder="1">
      <alignment horizontal="left"/>
    </xf>
    <xf numFmtId="0" fontId="11" fillId="0" borderId="11" xfId="6" applyBorder="1"/>
    <xf numFmtId="0" fontId="11" fillId="0" borderId="12" xfId="6" applyBorder="1"/>
    <xf numFmtId="0" fontId="11" fillId="0" borderId="13" xfId="6" applyBorder="1"/>
    <xf numFmtId="0" fontId="1" fillId="0" borderId="14" xfId="4" applyBorder="1"/>
    <xf numFmtId="0" fontId="11" fillId="0" borderId="15" xfId="1" applyBorder="1">
      <alignment horizontal="left"/>
    </xf>
    <xf numFmtId="0" fontId="11" fillId="0" borderId="16" xfId="6" applyBorder="1"/>
    <xf numFmtId="0" fontId="11" fillId="0" borderId="0" xfId="6"/>
    <xf numFmtId="0" fontId="11" fillId="0" borderId="17" xfId="6" applyBorder="1"/>
    <xf numFmtId="0" fontId="1" fillId="0" borderId="18" xfId="4" applyBorder="1"/>
    <xf numFmtId="0" fontId="11" fillId="0" borderId="7" xfId="6" applyBorder="1"/>
    <xf numFmtId="0" fontId="11" fillId="0" borderId="8" xfId="6" applyBorder="1"/>
    <xf numFmtId="0" fontId="11" fillId="0" borderId="19" xfId="6" applyBorder="1"/>
    <xf numFmtId="0" fontId="1" fillId="0" borderId="20" xfId="4" applyBorder="1"/>
    <xf numFmtId="0" fontId="1" fillId="0" borderId="21" xfId="5" applyBorder="1">
      <alignment horizontal="left"/>
    </xf>
    <xf numFmtId="0" fontId="1" fillId="0" borderId="22" xfId="4" applyBorder="1"/>
    <xf numFmtId="0" fontId="1" fillId="0" borderId="23" xfId="4" applyBorder="1"/>
    <xf numFmtId="0" fontId="1" fillId="0" borderId="24" xfId="4" applyBorder="1"/>
    <xf numFmtId="0" fontId="1" fillId="0" borderId="25" xfId="4" applyBorder="1"/>
    <xf numFmtId="0" fontId="3" fillId="2" borderId="0" xfId="0" applyFont="1" applyFill="1" applyAlignment="1">
      <alignment horizont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14">
    <dxf>
      <font>
        <b/>
        <color rgb="FFC2185B"/>
      </font>
    </dxf>
    <dxf>
      <font>
        <b/>
        <color rgb="FF00796B"/>
      </font>
    </dxf>
    <dxf>
      <font>
        <b/>
        <color rgb="FF6A1B9A"/>
      </font>
    </dxf>
    <dxf>
      <font>
        <b/>
        <color rgb="FFEF6C00"/>
      </font>
    </dxf>
    <dxf>
      <font>
        <b/>
        <color rgb="FF2E7D32"/>
      </font>
    </dxf>
    <dxf>
      <font>
        <b/>
        <color rgb="FFC62828"/>
      </font>
    </dxf>
    <dxf>
      <font>
        <b/>
        <color rgb="FF1F2A5C"/>
      </font>
    </dxf>
    <dxf>
      <font>
        <b/>
        <color rgb="FFC2185B"/>
      </font>
    </dxf>
    <dxf>
      <font>
        <b/>
        <color rgb="FF00796B"/>
      </font>
    </dxf>
    <dxf>
      <font>
        <b/>
        <color rgb="FF6A1B9A"/>
      </font>
    </dxf>
    <dxf>
      <font>
        <b/>
        <color rgb="FFEF6C00"/>
      </font>
    </dxf>
    <dxf>
      <font>
        <b/>
        <color rgb="FF2E7D32"/>
      </font>
    </dxf>
    <dxf>
      <font>
        <b/>
        <color rgb="FFC62828"/>
      </font>
    </dxf>
    <dxf>
      <font>
        <b/>
        <color rgb="FF1F2A5C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796B"/>
      <rgbColor rgb="FFC0C0C0"/>
      <rgbColor rgb="FF878787"/>
      <rgbColor rgb="FF9999FF"/>
      <rgbColor rgb="FFC2185B"/>
      <rgbColor rgb="FFFFF2CC"/>
      <rgbColor rgb="FFE4E9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A"/>
      <rgbColor rgb="FFCCFFCC"/>
      <rgbColor rgb="FFFFFF99"/>
      <rgbColor rgb="FF99CCFF"/>
      <rgbColor rgb="FFFF99CC"/>
      <rgbColor rgb="FFCC99FF"/>
      <rgbColor rgb="FFFFCC99"/>
      <rgbColor rgb="FF4F46E5"/>
      <rgbColor rgb="FF10B981"/>
      <rgbColor rgb="FF9BBB59"/>
      <rgbColor rgb="FFFFCC00"/>
      <rgbColor rgb="FFF59E0B"/>
      <rgbColor rgb="FFEF6C00"/>
      <rgbColor rgb="FF4F81BD"/>
      <rgbColor rgb="FF9CA3AF"/>
      <rgbColor rgb="FF1F2A5C"/>
      <rgbColor rgb="FF2E7D32"/>
      <rgbColor rgb="FF003300"/>
      <rgbColor rgb="FF333300"/>
      <rgbColor rgb="FFC62828"/>
      <rgbColor rgb="FFC0504D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Postings and average salary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Calc!$B$4</c:f>
              <c:strCache>
                <c:ptCount val="1"/>
                <c:pt idx="0">
                  <c:v>Postings</c:v>
                </c:pt>
              </c:strCache>
            </c:strRef>
          </c:tx>
          <c:spPr>
            <a:ln w="28440">
              <a:solidFill>
                <a:srgbClr val="4F46E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Calc!$A$5:$A$88</c:f>
              <c:strCache>
                <c:ptCount val="84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  <c:pt idx="79">
                  <c:v>2026-08</c:v>
                </c:pt>
                <c:pt idx="80">
                  <c:v>2026-09</c:v>
                </c:pt>
                <c:pt idx="81">
                  <c:v>2026-10</c:v>
                </c:pt>
                <c:pt idx="82">
                  <c:v>2026-11</c:v>
                </c:pt>
                <c:pt idx="83">
                  <c:v>2026-12</c:v>
                </c:pt>
              </c:strCache>
            </c:strRef>
          </c:cat>
          <c:val>
            <c:numRef>
              <c:f>Calc!$B$5:$B$88</c:f>
              <c:numCache>
                <c:formatCode>#,##0</c:formatCode>
                <c:ptCount val="84"/>
                <c:pt idx="0">
                  <c:v>129</c:v>
                </c:pt>
                <c:pt idx="1">
                  <c:v>110</c:v>
                </c:pt>
                <c:pt idx="2">
                  <c:v>112</c:v>
                </c:pt>
                <c:pt idx="3">
                  <c:v>132</c:v>
                </c:pt>
                <c:pt idx="4">
                  <c:v>122</c:v>
                </c:pt>
                <c:pt idx="5">
                  <c:v>118</c:v>
                </c:pt>
                <c:pt idx="6">
                  <c:v>102</c:v>
                </c:pt>
                <c:pt idx="7">
                  <c:v>126</c:v>
                </c:pt>
                <c:pt idx="8">
                  <c:v>118</c:v>
                </c:pt>
                <c:pt idx="9">
                  <c:v>115</c:v>
                </c:pt>
                <c:pt idx="10">
                  <c:v>147</c:v>
                </c:pt>
                <c:pt idx="11">
                  <c:v>137</c:v>
                </c:pt>
                <c:pt idx="12">
                  <c:v>114</c:v>
                </c:pt>
                <c:pt idx="13">
                  <c:v>100</c:v>
                </c:pt>
                <c:pt idx="14">
                  <c:v>132</c:v>
                </c:pt>
                <c:pt idx="15">
                  <c:v>133</c:v>
                </c:pt>
                <c:pt idx="16">
                  <c:v>124</c:v>
                </c:pt>
                <c:pt idx="17">
                  <c:v>120</c:v>
                </c:pt>
                <c:pt idx="18">
                  <c:v>115</c:v>
                </c:pt>
                <c:pt idx="19">
                  <c:v>125</c:v>
                </c:pt>
                <c:pt idx="20">
                  <c:v>110</c:v>
                </c:pt>
                <c:pt idx="21">
                  <c:v>131</c:v>
                </c:pt>
                <c:pt idx="22">
                  <c:v>133</c:v>
                </c:pt>
                <c:pt idx="23">
                  <c:v>143</c:v>
                </c:pt>
                <c:pt idx="24">
                  <c:v>132</c:v>
                </c:pt>
                <c:pt idx="25">
                  <c:v>127</c:v>
                </c:pt>
                <c:pt idx="26">
                  <c:v>127</c:v>
                </c:pt>
                <c:pt idx="27">
                  <c:v>137</c:v>
                </c:pt>
                <c:pt idx="28">
                  <c:v>120</c:v>
                </c:pt>
                <c:pt idx="29">
                  <c:v>123</c:v>
                </c:pt>
                <c:pt idx="30">
                  <c:v>127</c:v>
                </c:pt>
                <c:pt idx="31">
                  <c:v>122</c:v>
                </c:pt>
                <c:pt idx="32">
                  <c:v>130</c:v>
                </c:pt>
                <c:pt idx="33">
                  <c:v>93</c:v>
                </c:pt>
                <c:pt idx="34">
                  <c:v>126</c:v>
                </c:pt>
                <c:pt idx="35">
                  <c:v>130</c:v>
                </c:pt>
                <c:pt idx="36">
                  <c:v>139</c:v>
                </c:pt>
                <c:pt idx="37">
                  <c:v>114</c:v>
                </c:pt>
                <c:pt idx="38">
                  <c:v>134</c:v>
                </c:pt>
                <c:pt idx="39">
                  <c:v>110</c:v>
                </c:pt>
                <c:pt idx="40">
                  <c:v>121</c:v>
                </c:pt>
                <c:pt idx="41">
                  <c:v>139</c:v>
                </c:pt>
                <c:pt idx="42">
                  <c:v>111</c:v>
                </c:pt>
                <c:pt idx="43">
                  <c:v>108</c:v>
                </c:pt>
                <c:pt idx="44">
                  <c:v>125</c:v>
                </c:pt>
                <c:pt idx="45">
                  <c:v>124</c:v>
                </c:pt>
                <c:pt idx="46">
                  <c:v>109</c:v>
                </c:pt>
                <c:pt idx="47">
                  <c:v>120</c:v>
                </c:pt>
                <c:pt idx="48">
                  <c:v>136</c:v>
                </c:pt>
                <c:pt idx="49">
                  <c:v>124</c:v>
                </c:pt>
                <c:pt idx="50">
                  <c:v>111</c:v>
                </c:pt>
                <c:pt idx="51">
                  <c:v>141</c:v>
                </c:pt>
                <c:pt idx="52">
                  <c:v>139</c:v>
                </c:pt>
                <c:pt idx="53">
                  <c:v>118</c:v>
                </c:pt>
                <c:pt idx="54">
                  <c:v>125</c:v>
                </c:pt>
                <c:pt idx="55">
                  <c:v>138</c:v>
                </c:pt>
                <c:pt idx="56">
                  <c:v>115</c:v>
                </c:pt>
                <c:pt idx="57">
                  <c:v>125</c:v>
                </c:pt>
                <c:pt idx="58">
                  <c:v>108</c:v>
                </c:pt>
                <c:pt idx="59">
                  <c:v>122</c:v>
                </c:pt>
                <c:pt idx="60">
                  <c:v>137</c:v>
                </c:pt>
                <c:pt idx="61">
                  <c:v>124</c:v>
                </c:pt>
                <c:pt idx="62">
                  <c:v>113</c:v>
                </c:pt>
                <c:pt idx="63">
                  <c:v>118</c:v>
                </c:pt>
                <c:pt idx="64">
                  <c:v>115</c:v>
                </c:pt>
                <c:pt idx="65">
                  <c:v>120</c:v>
                </c:pt>
                <c:pt idx="66">
                  <c:v>119</c:v>
                </c:pt>
                <c:pt idx="67">
                  <c:v>133</c:v>
                </c:pt>
                <c:pt idx="68">
                  <c:v>118</c:v>
                </c:pt>
                <c:pt idx="69">
                  <c:v>126</c:v>
                </c:pt>
                <c:pt idx="70">
                  <c:v>138</c:v>
                </c:pt>
                <c:pt idx="71">
                  <c:v>120</c:v>
                </c:pt>
                <c:pt idx="72">
                  <c:v>114</c:v>
                </c:pt>
                <c:pt idx="73">
                  <c:v>138</c:v>
                </c:pt>
                <c:pt idx="74">
                  <c:v>119</c:v>
                </c:pt>
                <c:pt idx="75">
                  <c:v>116</c:v>
                </c:pt>
                <c:pt idx="76">
                  <c:v>115</c:v>
                </c:pt>
                <c:pt idx="77">
                  <c:v>126</c:v>
                </c:pt>
                <c:pt idx="78">
                  <c:v>119</c:v>
                </c:pt>
                <c:pt idx="79">
                  <c:v>113</c:v>
                </c:pt>
                <c:pt idx="80">
                  <c:v>129</c:v>
                </c:pt>
                <c:pt idx="81">
                  <c:v>152</c:v>
                </c:pt>
                <c:pt idx="82">
                  <c:v>109</c:v>
                </c:pt>
                <c:pt idx="83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2-49CC-BF5E-C80A82721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04101"/>
        <c:axId val="41910641"/>
      </c:lineChart>
      <c:lineChart>
        <c:grouping val="standard"/>
        <c:varyColors val="0"/>
        <c:ser>
          <c:idx val="1"/>
          <c:order val="1"/>
          <c:tx>
            <c:strRef>
              <c:f>Calc!$C$4</c:f>
              <c:strCache>
                <c:ptCount val="1"/>
                <c:pt idx="0">
                  <c:v>Avg salary</c:v>
                </c:pt>
              </c:strCache>
            </c:strRef>
          </c:tx>
          <c:spPr>
            <a:ln w="2844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Calc!$A$5:$A$88</c:f>
              <c:strCache>
                <c:ptCount val="84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  <c:pt idx="79">
                  <c:v>2026-08</c:v>
                </c:pt>
                <c:pt idx="80">
                  <c:v>2026-09</c:v>
                </c:pt>
                <c:pt idx="81">
                  <c:v>2026-10</c:v>
                </c:pt>
                <c:pt idx="82">
                  <c:v>2026-11</c:v>
                </c:pt>
                <c:pt idx="83">
                  <c:v>2026-12</c:v>
                </c:pt>
              </c:strCache>
            </c:strRef>
          </c:cat>
          <c:val>
            <c:numRef>
              <c:f>Calc!$C$5:$C$88</c:f>
              <c:numCache>
                <c:formatCode>\$#,##0</c:formatCode>
                <c:ptCount val="84"/>
                <c:pt idx="0">
                  <c:v>117483.60465116279</c:v>
                </c:pt>
                <c:pt idx="1">
                  <c:v>111008.41818181818</c:v>
                </c:pt>
                <c:pt idx="2">
                  <c:v>118761.34821428571</c:v>
                </c:pt>
                <c:pt idx="3">
                  <c:v>109631.93181818182</c:v>
                </c:pt>
                <c:pt idx="4">
                  <c:v>113139.95081967213</c:v>
                </c:pt>
                <c:pt idx="5">
                  <c:v>112487.85593220338</c:v>
                </c:pt>
                <c:pt idx="6">
                  <c:v>110560.20588235294</c:v>
                </c:pt>
                <c:pt idx="7">
                  <c:v>115319.28571428571</c:v>
                </c:pt>
                <c:pt idx="8">
                  <c:v>107945.50847457627</c:v>
                </c:pt>
                <c:pt idx="9">
                  <c:v>116257.72173913043</c:v>
                </c:pt>
                <c:pt idx="10">
                  <c:v>112161.25170068027</c:v>
                </c:pt>
                <c:pt idx="11">
                  <c:v>111578.48905109489</c:v>
                </c:pt>
                <c:pt idx="12">
                  <c:v>112250.83333333333</c:v>
                </c:pt>
                <c:pt idx="13">
                  <c:v>117272.67</c:v>
                </c:pt>
                <c:pt idx="14">
                  <c:v>118139.39393939394</c:v>
                </c:pt>
                <c:pt idx="15">
                  <c:v>109143.72932330827</c:v>
                </c:pt>
                <c:pt idx="16">
                  <c:v>113725.02419354839</c:v>
                </c:pt>
                <c:pt idx="17">
                  <c:v>110759.90833333334</c:v>
                </c:pt>
                <c:pt idx="18">
                  <c:v>120383.11304347827</c:v>
                </c:pt>
                <c:pt idx="19">
                  <c:v>114439.144</c:v>
                </c:pt>
                <c:pt idx="20">
                  <c:v>113356.26363636364</c:v>
                </c:pt>
                <c:pt idx="21">
                  <c:v>113166.30534351146</c:v>
                </c:pt>
                <c:pt idx="22">
                  <c:v>109887.89473684211</c:v>
                </c:pt>
                <c:pt idx="23">
                  <c:v>116159.88111888112</c:v>
                </c:pt>
                <c:pt idx="24">
                  <c:v>112094.26515151515</c:v>
                </c:pt>
                <c:pt idx="25">
                  <c:v>116352.29133858268</c:v>
                </c:pt>
                <c:pt idx="26">
                  <c:v>113821.68503937007</c:v>
                </c:pt>
                <c:pt idx="27">
                  <c:v>111456.88321167883</c:v>
                </c:pt>
                <c:pt idx="28">
                  <c:v>113236.93333333333</c:v>
                </c:pt>
                <c:pt idx="29">
                  <c:v>110473.38211382114</c:v>
                </c:pt>
                <c:pt idx="30">
                  <c:v>112595.64566929133</c:v>
                </c:pt>
                <c:pt idx="31">
                  <c:v>113279.27049180328</c:v>
                </c:pt>
                <c:pt idx="32">
                  <c:v>112372.16923076923</c:v>
                </c:pt>
                <c:pt idx="33">
                  <c:v>112958.18279569893</c:v>
                </c:pt>
                <c:pt idx="34">
                  <c:v>113435.65873015873</c:v>
                </c:pt>
                <c:pt idx="35">
                  <c:v>113806.66923076923</c:v>
                </c:pt>
                <c:pt idx="36">
                  <c:v>115347.04316546762</c:v>
                </c:pt>
                <c:pt idx="37">
                  <c:v>115040.06140350878</c:v>
                </c:pt>
                <c:pt idx="38">
                  <c:v>110107.35074626865</c:v>
                </c:pt>
                <c:pt idx="39">
                  <c:v>118768.85454545454</c:v>
                </c:pt>
                <c:pt idx="40">
                  <c:v>111377.13223140496</c:v>
                </c:pt>
                <c:pt idx="41">
                  <c:v>118094.69064748201</c:v>
                </c:pt>
                <c:pt idx="42">
                  <c:v>108746.84684684685</c:v>
                </c:pt>
                <c:pt idx="43">
                  <c:v>114272.45370370371</c:v>
                </c:pt>
                <c:pt idx="44">
                  <c:v>111626.952</c:v>
                </c:pt>
                <c:pt idx="45">
                  <c:v>110618.05645161291</c:v>
                </c:pt>
                <c:pt idx="46">
                  <c:v>116543.34862385321</c:v>
                </c:pt>
                <c:pt idx="47">
                  <c:v>109749.80833333333</c:v>
                </c:pt>
                <c:pt idx="48">
                  <c:v>111715.99264705883</c:v>
                </c:pt>
                <c:pt idx="49">
                  <c:v>111242.1370967742</c:v>
                </c:pt>
                <c:pt idx="50">
                  <c:v>114251.02702702703</c:v>
                </c:pt>
                <c:pt idx="51">
                  <c:v>115893.00709219858</c:v>
                </c:pt>
                <c:pt idx="52">
                  <c:v>115553.05035971223</c:v>
                </c:pt>
                <c:pt idx="53">
                  <c:v>117701.2627118644</c:v>
                </c:pt>
                <c:pt idx="54">
                  <c:v>112472.04</c:v>
                </c:pt>
                <c:pt idx="55">
                  <c:v>116530.63043478261</c:v>
                </c:pt>
                <c:pt idx="56">
                  <c:v>112899.23478260869</c:v>
                </c:pt>
                <c:pt idx="57">
                  <c:v>113391.448</c:v>
                </c:pt>
                <c:pt idx="58">
                  <c:v>113368.04629629629</c:v>
                </c:pt>
                <c:pt idx="59">
                  <c:v>113828.94262295082</c:v>
                </c:pt>
                <c:pt idx="60">
                  <c:v>111004.94160583941</c:v>
                </c:pt>
                <c:pt idx="61">
                  <c:v>113268.84677419355</c:v>
                </c:pt>
                <c:pt idx="62">
                  <c:v>115017.3185840708</c:v>
                </c:pt>
                <c:pt idx="63">
                  <c:v>115084.99152542373</c:v>
                </c:pt>
                <c:pt idx="64">
                  <c:v>113553.57391304348</c:v>
                </c:pt>
                <c:pt idx="65">
                  <c:v>108468.66666666667</c:v>
                </c:pt>
                <c:pt idx="66">
                  <c:v>117603.96638655462</c:v>
                </c:pt>
                <c:pt idx="67">
                  <c:v>112319.73684210527</c:v>
                </c:pt>
                <c:pt idx="68">
                  <c:v>114749.52542372882</c:v>
                </c:pt>
                <c:pt idx="69">
                  <c:v>112025.76984126984</c:v>
                </c:pt>
                <c:pt idx="70">
                  <c:v>109516.15942028986</c:v>
                </c:pt>
                <c:pt idx="71">
                  <c:v>110168.99166666667</c:v>
                </c:pt>
                <c:pt idx="72">
                  <c:v>116112.55263157895</c:v>
                </c:pt>
                <c:pt idx="73">
                  <c:v>112907.06521739131</c:v>
                </c:pt>
                <c:pt idx="74">
                  <c:v>117139.26890756302</c:v>
                </c:pt>
                <c:pt idx="75">
                  <c:v>113406.20689655172</c:v>
                </c:pt>
                <c:pt idx="76">
                  <c:v>113303.32173913044</c:v>
                </c:pt>
                <c:pt idx="77">
                  <c:v>110381.38888888889</c:v>
                </c:pt>
                <c:pt idx="78">
                  <c:v>121052.89075630253</c:v>
                </c:pt>
                <c:pt idx="79">
                  <c:v>107256.51327433628</c:v>
                </c:pt>
                <c:pt idx="80">
                  <c:v>111698.72093023256</c:v>
                </c:pt>
                <c:pt idx="81">
                  <c:v>115622.71710526316</c:v>
                </c:pt>
                <c:pt idx="82">
                  <c:v>113606.11926605504</c:v>
                </c:pt>
                <c:pt idx="83">
                  <c:v>115073.77586206897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2-49CC-BF5E-C80A82721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594681"/>
        <c:axId val="47042497"/>
      </c:lineChart>
      <c:catAx>
        <c:axId val="404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10641"/>
        <c:crosses val="autoZero"/>
        <c:auto val="1"/>
        <c:lblAlgn val="ctr"/>
        <c:lblOffset val="100"/>
        <c:noMultiLvlLbl val="0"/>
      </c:catAx>
      <c:valAx>
        <c:axId val="41910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101"/>
        <c:crosses val="autoZero"/>
        <c:crossBetween val="between"/>
      </c:valAx>
      <c:catAx>
        <c:axId val="705946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42497"/>
        <c:crosses val="autoZero"/>
        <c:auto val="1"/>
        <c:lblAlgn val="ctr"/>
        <c:lblOffset val="100"/>
        <c:noMultiLvlLbl val="0"/>
      </c:catAx>
      <c:valAx>
        <c:axId val="47042497"/>
        <c:scaling>
          <c:orientation val="minMax"/>
        </c:scaling>
        <c:delete val="0"/>
        <c:axPos val="r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9468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job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Calc!$B$92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46E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Calc!$A$93:$A$98</c:f>
              <c:strCache>
                <c:ptCount val="6"/>
                <c:pt idx="0">
                  <c:v>AI Engineer</c:v>
                </c:pt>
                <c:pt idx="1">
                  <c:v>Machine Learning Engineer</c:v>
                </c:pt>
                <c:pt idx="2">
                  <c:v>Business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Data Analyst</c:v>
                </c:pt>
              </c:strCache>
            </c:strRef>
          </c:cat>
          <c:val>
            <c:numRef>
              <c:f>Calc!$B$93:$B$98</c:f>
              <c:numCache>
                <c:formatCode>\$#,##0</c:formatCode>
                <c:ptCount val="6"/>
                <c:pt idx="0">
                  <c:v>139945.21067738233</c:v>
                </c:pt>
                <c:pt idx="1">
                  <c:v>139705.42298850574</c:v>
                </c:pt>
                <c:pt idx="2">
                  <c:v>101642.02876480542</c:v>
                </c:pt>
                <c:pt idx="3">
                  <c:v>99711.085322195708</c:v>
                </c:pt>
                <c:pt idx="4">
                  <c:v>99645.837933059302</c:v>
                </c:pt>
                <c:pt idx="5">
                  <c:v>99136.475745178264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7-4369-98FA-842CD1AF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65569"/>
        <c:axId val="5999278"/>
      </c:barChart>
      <c:catAx>
        <c:axId val="6836556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9278"/>
        <c:crosses val="autoZero"/>
        <c:auto val="1"/>
        <c:lblAlgn val="ctr"/>
        <c:lblOffset val="100"/>
        <c:noMultiLvlLbl val="0"/>
      </c:catAx>
      <c:valAx>
        <c:axId val="5999278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655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Calc!$B$102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46E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Calc!$A$103:$A$109</c:f>
              <c:strCache>
                <c:ptCount val="7"/>
                <c:pt idx="0">
                  <c:v>Canada</c:v>
                </c:pt>
                <c:pt idx="1">
                  <c:v>Singapore</c:v>
                </c:pt>
                <c:pt idx="2">
                  <c:v>Australia</c:v>
                </c:pt>
                <c:pt idx="3">
                  <c:v>USA</c:v>
                </c:pt>
                <c:pt idx="4">
                  <c:v>UK</c:v>
                </c:pt>
                <c:pt idx="5">
                  <c:v>India</c:v>
                </c:pt>
                <c:pt idx="6">
                  <c:v>Germany</c:v>
                </c:pt>
              </c:strCache>
            </c:strRef>
          </c:cat>
          <c:val>
            <c:numRef>
              <c:f>Calc!$B$103:$B$109</c:f>
              <c:numCache>
                <c:formatCode>\$#,##0</c:formatCode>
                <c:ptCount val="7"/>
                <c:pt idx="0">
                  <c:v>114782.86357526881</c:v>
                </c:pt>
                <c:pt idx="1">
                  <c:v>114541.38053691275</c:v>
                </c:pt>
                <c:pt idx="2">
                  <c:v>114367.35876288659</c:v>
                </c:pt>
                <c:pt idx="3">
                  <c:v>113280.95613433859</c:v>
                </c:pt>
                <c:pt idx="4">
                  <c:v>112722.32794612795</c:v>
                </c:pt>
                <c:pt idx="5">
                  <c:v>112447.39115646259</c:v>
                </c:pt>
                <c:pt idx="6">
                  <c:v>111938.02336448598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3-438D-84B9-B7F794551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505"/>
        <c:axId val="8570085"/>
      </c:barChart>
      <c:catAx>
        <c:axId val="1314505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0085"/>
        <c:crosses val="autoZero"/>
        <c:auto val="1"/>
        <c:lblAlgn val="ctr"/>
        <c:lblOffset val="100"/>
        <c:noMultiLvlLbl val="0"/>
      </c:catAx>
      <c:valAx>
        <c:axId val="8570085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45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experience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Calc!$B$113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46E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Calc!$A$114:$A$116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Calc!$B$114:$B$116</c:f>
              <c:numCache>
                <c:formatCode>\$#,##0</c:formatCode>
                <c:ptCount val="3"/>
                <c:pt idx="0">
                  <c:v>89095.872758326223</c:v>
                </c:pt>
                <c:pt idx="1">
                  <c:v>113592.01846424384</c:v>
                </c:pt>
                <c:pt idx="2">
                  <c:v>138289.09152046783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6-44AC-B233-7A0D95B1F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76046"/>
        <c:axId val="28169098"/>
      </c:barChart>
      <c:catAx>
        <c:axId val="954760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169098"/>
        <c:crosses val="autoZero"/>
        <c:auto val="1"/>
        <c:lblAlgn val="ctr"/>
        <c:lblOffset val="100"/>
        <c:noMultiLvlLbl val="0"/>
      </c:catAx>
      <c:valAx>
        <c:axId val="281690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76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years of experience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Calc!$B$120</c:f>
              <c:strCache>
                <c:ptCount val="1"/>
                <c:pt idx="0">
                  <c:v>Avg salary</c:v>
                </c:pt>
              </c:strCache>
            </c:strRef>
          </c:tx>
          <c:spPr>
            <a:ln w="28440">
              <a:solidFill>
                <a:srgbClr val="10B98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Calc!$A$121:$A$135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Calc!$B$121:$B$135</c:f>
              <c:numCache>
                <c:formatCode>\$#,##0</c:formatCode>
                <c:ptCount val="15"/>
                <c:pt idx="0">
                  <c:v>114282.14830508475</c:v>
                </c:pt>
                <c:pt idx="1">
                  <c:v>113436.47161572053</c:v>
                </c:pt>
                <c:pt idx="2">
                  <c:v>113673.095035461</c:v>
                </c:pt>
                <c:pt idx="3">
                  <c:v>114742.50074738415</c:v>
                </c:pt>
                <c:pt idx="4">
                  <c:v>113154.97439759035</c:v>
                </c:pt>
                <c:pt idx="5">
                  <c:v>113838.09778357236</c:v>
                </c:pt>
                <c:pt idx="6">
                  <c:v>112269.12145748988</c:v>
                </c:pt>
                <c:pt idx="7">
                  <c:v>114778.48164464024</c:v>
                </c:pt>
                <c:pt idx="8">
                  <c:v>114243.89547581904</c:v>
                </c:pt>
                <c:pt idx="9">
                  <c:v>112893.53460972018</c:v>
                </c:pt>
                <c:pt idx="10">
                  <c:v>111090.14798850575</c:v>
                </c:pt>
                <c:pt idx="11">
                  <c:v>115386.10413476263</c:v>
                </c:pt>
                <c:pt idx="12">
                  <c:v>114179.67246376812</c:v>
                </c:pt>
                <c:pt idx="13">
                  <c:v>111603.99095022625</c:v>
                </c:pt>
                <c:pt idx="14">
                  <c:v>112183.95720399429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1-4BEA-AFB3-58DC4D2DD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019011"/>
        <c:axId val="74559435"/>
      </c:lineChart>
      <c:catAx>
        <c:axId val="710190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59435"/>
        <c:crosses val="autoZero"/>
        <c:auto val="1"/>
        <c:lblAlgn val="ctr"/>
        <c:lblOffset val="100"/>
        <c:noMultiLvlLbl val="0"/>
      </c:catAx>
      <c:valAx>
        <c:axId val="74559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19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Salary: with vs without skill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Calc!$B$139</c:f>
              <c:strCache>
                <c:ptCount val="1"/>
                <c:pt idx="0">
                  <c:v>With skill</c:v>
                </c:pt>
              </c:strCache>
            </c:strRef>
          </c:tx>
          <c:spPr>
            <a:solidFill>
              <a:srgbClr val="4F46E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Calc!$A$140:$A$144</c:f>
              <c:strCache>
                <c:ptCount val="5"/>
                <c:pt idx="0">
                  <c:v>Python</c:v>
                </c:pt>
                <c:pt idx="1">
                  <c:v>SQL</c:v>
                </c:pt>
                <c:pt idx="2">
                  <c:v>ML</c:v>
                </c:pt>
                <c:pt idx="3">
                  <c:v>Deep Learning</c:v>
                </c:pt>
                <c:pt idx="4">
                  <c:v>Cloud</c:v>
                </c:pt>
              </c:strCache>
            </c:strRef>
          </c:cat>
          <c:val>
            <c:numRef>
              <c:f>Calc!$B$140:$B$144</c:f>
              <c:numCache>
                <c:formatCode>\$#,##0</c:formatCode>
                <c:ptCount val="5"/>
                <c:pt idx="0">
                  <c:v>113741.7051558518</c:v>
                </c:pt>
                <c:pt idx="1">
                  <c:v>113329.868754804</c:v>
                </c:pt>
                <c:pt idx="2">
                  <c:v>120625.52303007232</c:v>
                </c:pt>
                <c:pt idx="3">
                  <c:v>121080.09666149068</c:v>
                </c:pt>
                <c:pt idx="4">
                  <c:v>118154.01020601021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C-495F-A64A-3B396D73B8B5}"/>
            </c:ext>
          </c:extLst>
        </c:ser>
        <c:ser>
          <c:idx val="1"/>
          <c:order val="1"/>
          <c:tx>
            <c:strRef>
              <c:f>Calc!$C$139</c:f>
              <c:strCache>
                <c:ptCount val="1"/>
                <c:pt idx="0">
                  <c:v>Without skill</c:v>
                </c:pt>
              </c:strCache>
            </c:strRef>
          </c:tx>
          <c:spPr>
            <a:solidFill>
              <a:srgbClr val="9CA3A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Calc!$A$140:$A$144</c:f>
              <c:strCache>
                <c:ptCount val="5"/>
                <c:pt idx="0">
                  <c:v>Python</c:v>
                </c:pt>
                <c:pt idx="1">
                  <c:v>SQL</c:v>
                </c:pt>
                <c:pt idx="2">
                  <c:v>ML</c:v>
                </c:pt>
                <c:pt idx="3">
                  <c:v>Deep Learning</c:v>
                </c:pt>
                <c:pt idx="4">
                  <c:v>Cloud</c:v>
                </c:pt>
              </c:strCache>
            </c:strRef>
          </c:cat>
          <c:val>
            <c:numRef>
              <c:f>Calc!$C$140:$C$144</c:f>
              <c:numCache>
                <c:formatCode>\$#,##0</c:formatCode>
                <c:ptCount val="5"/>
                <c:pt idx="0">
                  <c:v>113143.02498093058</c:v>
                </c:pt>
                <c:pt idx="1">
                  <c:v>113547.91363547948</c:v>
                </c:pt>
                <c:pt idx="2">
                  <c:v>106020.81378903949</c:v>
                </c:pt>
                <c:pt idx="3">
                  <c:v>105856.69227806662</c:v>
                </c:pt>
                <c:pt idx="4">
                  <c:v>108501.3045112782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C-495F-A64A-3B396D73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39149"/>
        <c:axId val="40783775"/>
      </c:barChart>
      <c:catAx>
        <c:axId val="674391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83775"/>
        <c:crosses val="autoZero"/>
        <c:auto val="1"/>
        <c:lblAlgn val="ctr"/>
        <c:lblOffset val="100"/>
        <c:noMultiLvlLbl val="0"/>
      </c:catAx>
      <c:valAx>
        <c:axId val="4078377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391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Work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Calc!$B$148</c:f>
              <c:strCache>
                <c:ptCount val="1"/>
                <c:pt idx="0">
                  <c:v>Postings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89D-4C6A-A4D6-86A9FE02293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89D-4C6A-A4D6-86A9FE02293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89D-4C6A-A4D6-86A9FE02293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9D-4C6A-A4D6-86A9FE02293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9D-4C6A-A4D6-86A9FE02293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9D-4C6A-A4D6-86A9FE0229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Calc!$A$149:$A$151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Calc!$B$149:$B$151</c:f>
              <c:numCache>
                <c:formatCode>#,##0</c:formatCode>
                <c:ptCount val="3"/>
                <c:pt idx="0">
                  <c:v>3420</c:v>
                </c:pt>
                <c:pt idx="1">
                  <c:v>3412</c:v>
                </c:pt>
                <c:pt idx="2">
                  <c:v>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9D-4C6A-A4D6-86A9FE02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Job openings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Calc!$B$155</c:f>
              <c:strCache>
                <c:ptCount val="1"/>
                <c:pt idx="0">
                  <c:v>Openings</c:v>
                </c:pt>
              </c:strCache>
            </c:strRef>
          </c:tx>
          <c:spPr>
            <a:solidFill>
              <a:srgbClr val="4F46E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Calc!$A$156:$A$161</c:f>
              <c:strCache>
                <c:ptCount val="6"/>
                <c:pt idx="0">
                  <c:v>E-commerce</c:v>
                </c:pt>
                <c:pt idx="1">
                  <c:v>Education</c:v>
                </c:pt>
                <c:pt idx="2">
                  <c:v>Finance</c:v>
                </c:pt>
                <c:pt idx="3">
                  <c:v>Healthcare</c:v>
                </c:pt>
                <c:pt idx="4">
                  <c:v>Retail</c:v>
                </c:pt>
                <c:pt idx="5">
                  <c:v>Technology</c:v>
                </c:pt>
              </c:strCache>
            </c:strRef>
          </c:cat>
          <c:val>
            <c:numRef>
              <c:f>Calc!$B$156:$B$161</c:f>
              <c:numCache>
                <c:formatCode>#,##0</c:formatCode>
                <c:ptCount val="6"/>
                <c:pt idx="0">
                  <c:v>8657</c:v>
                </c:pt>
                <c:pt idx="1">
                  <c:v>8401</c:v>
                </c:pt>
                <c:pt idx="2">
                  <c:v>8654</c:v>
                </c:pt>
                <c:pt idx="3">
                  <c:v>8466</c:v>
                </c:pt>
                <c:pt idx="4">
                  <c:v>8440</c:v>
                </c:pt>
                <c:pt idx="5">
                  <c:v>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1-4568-A54B-5969930B3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0600"/>
        <c:axId val="40327203"/>
      </c:barChart>
      <c:catAx>
        <c:axId val="3050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27203"/>
        <c:crosses val="autoZero"/>
        <c:auto val="1"/>
        <c:lblAlgn val="ctr"/>
        <c:lblOffset val="100"/>
        <c:noMultiLvlLbl val="0"/>
      </c:catAx>
      <c:valAx>
        <c:axId val="4032720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06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0</xdr:colOff>
      <xdr:row>5</xdr:row>
      <xdr:rowOff>0</xdr:rowOff>
    </xdr:from>
    <xdr:to>
      <xdr:col>12</xdr:col>
      <xdr:colOff>796680</xdr:colOff>
      <xdr:row>28</xdr:row>
      <xdr:rowOff>82080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5</xdr:row>
      <xdr:rowOff>0</xdr:rowOff>
    </xdr:from>
    <xdr:to>
      <xdr:col>4</xdr:col>
      <xdr:colOff>796320</xdr:colOff>
      <xdr:row>18</xdr:row>
      <xdr:rowOff>179220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0</xdr:colOff>
      <xdr:row>5</xdr:row>
      <xdr:rowOff>0</xdr:rowOff>
    </xdr:from>
    <xdr:to>
      <xdr:col>8</xdr:col>
      <xdr:colOff>796320</xdr:colOff>
      <xdr:row>18</xdr:row>
      <xdr:rowOff>179220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0</xdr:colOff>
      <xdr:row>29</xdr:row>
      <xdr:rowOff>0</xdr:rowOff>
    </xdr:from>
    <xdr:to>
      <xdr:col>12</xdr:col>
      <xdr:colOff>796680</xdr:colOff>
      <xdr:row>52</xdr:row>
      <xdr:rowOff>82080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</xdr:col>
      <xdr:colOff>0</xdr:colOff>
      <xdr:row>21</xdr:row>
      <xdr:rowOff>0</xdr:rowOff>
    </xdr:from>
    <xdr:to>
      <xdr:col>4</xdr:col>
      <xdr:colOff>796320</xdr:colOff>
      <xdr:row>34</xdr:row>
      <xdr:rowOff>179220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5</xdr:col>
      <xdr:colOff>0</xdr:colOff>
      <xdr:row>21</xdr:row>
      <xdr:rowOff>0</xdr:rowOff>
    </xdr:from>
    <xdr:to>
      <xdr:col>8</xdr:col>
      <xdr:colOff>796320</xdr:colOff>
      <xdr:row>34</xdr:row>
      <xdr:rowOff>179220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</xdr:col>
      <xdr:colOff>0</xdr:colOff>
      <xdr:row>37</xdr:row>
      <xdr:rowOff>0</xdr:rowOff>
    </xdr:from>
    <xdr:to>
      <xdr:col>4</xdr:col>
      <xdr:colOff>796320</xdr:colOff>
      <xdr:row>50</xdr:row>
      <xdr:rowOff>179220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5</xdr:col>
      <xdr:colOff>0</xdr:colOff>
      <xdr:row>37</xdr:row>
      <xdr:rowOff>0</xdr:rowOff>
    </xdr:from>
    <xdr:to>
      <xdr:col>8</xdr:col>
      <xdr:colOff>796320</xdr:colOff>
      <xdr:row>50</xdr:row>
      <xdr:rowOff>179220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345" xr:uid="{00000000-000A-0000-FFFF-FFFF01000000}">
  <cacheSource type="worksheet">
    <worksheetSource ref="A1:S10346" sheet="Data"/>
  </cacheSource>
  <cacheFields count="19">
    <cacheField name="job_id" numFmtId="0">
      <sharedItems containsSemiMixedTypes="0" containsString="0" containsNumber="1" containsInteger="1" minValue="1" maxValue="10345" count="103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</sharedItems>
    </cacheField>
    <cacheField name="job_title" numFmtId="0">
      <sharedItems count="6">
        <s v="AI Engineer"/>
        <s v="Business Analyst"/>
        <s v="Data Analyst"/>
        <s v="Data Engineer"/>
        <s v="Data Scientist"/>
        <s v="Machine Learning Engineer"/>
      </sharedItems>
    </cacheField>
    <cacheField name="company_size" numFmtId="0">
      <sharedItems count="4">
        <s v="Enterprise"/>
        <s v="Medium"/>
        <s v="MNC"/>
        <s v="Startup"/>
      </sharedItems>
    </cacheField>
    <cacheField name="company_industry" numFmtId="0">
      <sharedItems count="6">
        <s v="E-commerce"/>
        <s v="Education"/>
        <s v="Finance"/>
        <s v="Healthcare"/>
        <s v="Retail"/>
        <s v="Technology"/>
      </sharedItems>
    </cacheField>
    <cacheField name="country" numFmtId="0">
      <sharedItems count="7">
        <s v="Australia"/>
        <s v="Canada"/>
        <s v="Germany"/>
        <s v="India"/>
        <s v="Singapore"/>
        <s v="UK"/>
        <s v="USA"/>
      </sharedItems>
    </cacheField>
    <cacheField name="remote_type" numFmtId="0">
      <sharedItems count="3">
        <s v="Hybrid"/>
        <s v="Onsite"/>
        <s v="Remote"/>
      </sharedItems>
    </cacheField>
    <cacheField name="experience_level" numFmtId="0">
      <sharedItems count="3">
        <s v="Entry"/>
        <s v="Mid"/>
        <s v="Senior"/>
      </sharedItems>
    </cacheField>
    <cacheField name="years_experience" numFmtId="0">
      <sharedItems containsSemiMixedTypes="0" containsString="0" containsNumber="1" containsInteger="1" minValue="0" maxValue="14" count="1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education_level" numFmtId="0">
      <sharedItems count="3">
        <s v="Bachelor"/>
        <s v="Master"/>
        <s v="PhD"/>
      </sharedItems>
    </cacheField>
    <cacheField name="skills_python" numFmtId="0">
      <sharedItems containsSemiMixedTypes="0" containsString="0" containsNumber="1" containsInteger="1" minValue="0" maxValue="1" count="2">
        <n v="0"/>
        <n v="1"/>
      </sharedItems>
    </cacheField>
    <cacheField name="skills_sql" numFmtId="0">
      <sharedItems containsSemiMixedTypes="0" containsString="0" containsNumber="1" containsInteger="1" minValue="0" maxValue="1" count="2">
        <n v="0"/>
        <n v="1"/>
      </sharedItems>
    </cacheField>
    <cacheField name="skills_ml" numFmtId="0">
      <sharedItems containsSemiMixedTypes="0" containsString="0" containsNumber="1" containsInteger="1" minValue="0" maxValue="1" count="2">
        <n v="0"/>
        <n v="1"/>
      </sharedItems>
    </cacheField>
    <cacheField name="skills_deep_learning" numFmtId="0">
      <sharedItems containsSemiMixedTypes="0" containsString="0" containsNumber="1" containsInteger="1" minValue="0" maxValue="1" count="2">
        <n v="0"/>
        <n v="1"/>
      </sharedItems>
    </cacheField>
    <cacheField name="skills_cloud" numFmtId="0">
      <sharedItems containsSemiMixedTypes="0" containsString="0" containsNumber="1" containsInteger="1" minValue="0" maxValue="1" count="2">
        <n v="0"/>
        <n v="1"/>
      </sharedItems>
    </cacheField>
    <cacheField name="salary" numFmtId="0">
      <sharedItems containsSemiMixedTypes="0" containsString="0" containsNumber="1" containsInteger="1" minValue="45083" maxValue="204143" count="9901">
        <n v="45083"/>
        <n v="45091"/>
        <n v="45130"/>
        <n v="45134"/>
        <n v="45176"/>
        <n v="45200"/>
        <n v="45215"/>
        <n v="45268"/>
        <n v="45303"/>
        <n v="45677"/>
        <n v="45702"/>
        <n v="45916"/>
        <n v="45994"/>
        <n v="46068"/>
        <n v="46106"/>
        <n v="46117"/>
        <n v="46149"/>
        <n v="46165"/>
        <n v="46170"/>
        <n v="46232"/>
        <n v="46252"/>
        <n v="46272"/>
        <n v="46298"/>
        <n v="46331"/>
        <n v="46333"/>
        <n v="46376"/>
        <n v="46556"/>
        <n v="46644"/>
        <n v="46736"/>
        <n v="46751"/>
        <n v="46803"/>
        <n v="46817"/>
        <n v="46819"/>
        <n v="46843"/>
        <n v="46848"/>
        <n v="46854"/>
        <n v="47064"/>
        <n v="47149"/>
        <n v="47170"/>
        <n v="47226"/>
        <n v="47367"/>
        <n v="47404"/>
        <n v="47415"/>
        <n v="47467"/>
        <n v="47610"/>
        <n v="47826"/>
        <n v="47921"/>
        <n v="47971"/>
        <n v="47987"/>
        <n v="48000"/>
        <n v="48014"/>
        <n v="48053"/>
        <n v="48085"/>
        <n v="48136"/>
        <n v="48162"/>
        <n v="48165"/>
        <n v="48212"/>
        <n v="48259"/>
        <n v="48289"/>
        <n v="48405"/>
        <n v="48490"/>
        <n v="48562"/>
        <n v="48614"/>
        <n v="48629"/>
        <n v="48686"/>
        <n v="48717"/>
        <n v="48856"/>
        <n v="48941"/>
        <n v="48983"/>
        <n v="49002"/>
        <n v="49089"/>
        <n v="49126"/>
        <n v="49133"/>
        <n v="49219"/>
        <n v="49232"/>
        <n v="49255"/>
        <n v="49261"/>
        <n v="49319"/>
        <n v="49366"/>
        <n v="49599"/>
        <n v="49629"/>
        <n v="49662"/>
        <n v="49672"/>
        <n v="49799"/>
        <n v="49807"/>
        <n v="49809"/>
        <n v="49820"/>
        <n v="49821"/>
        <n v="49893"/>
        <n v="49909"/>
        <n v="49940"/>
        <n v="49991"/>
        <n v="50086"/>
        <n v="50087"/>
        <n v="50146"/>
        <n v="50172"/>
        <n v="50194"/>
        <n v="50273"/>
        <n v="50284"/>
        <n v="50340"/>
        <n v="50396"/>
        <n v="50481"/>
        <n v="50563"/>
        <n v="50613"/>
        <n v="50668"/>
        <n v="50670"/>
        <n v="50724"/>
        <n v="50745"/>
        <n v="50830"/>
        <n v="50831"/>
        <n v="50856"/>
        <n v="50940"/>
        <n v="50975"/>
        <n v="51021"/>
        <n v="51186"/>
        <n v="51238"/>
        <n v="51368"/>
        <n v="51529"/>
        <n v="51746"/>
        <n v="51749"/>
        <n v="51751"/>
        <n v="51856"/>
        <n v="51865"/>
        <n v="51921"/>
        <n v="51922"/>
        <n v="51985"/>
        <n v="51998"/>
        <n v="52069"/>
        <n v="52082"/>
        <n v="52125"/>
        <n v="52214"/>
        <n v="52224"/>
        <n v="52411"/>
        <n v="52440"/>
        <n v="52513"/>
        <n v="52604"/>
        <n v="52637"/>
        <n v="52706"/>
        <n v="52725"/>
        <n v="52733"/>
        <n v="52736"/>
        <n v="52798"/>
        <n v="52888"/>
        <n v="52957"/>
        <n v="53055"/>
        <n v="53094"/>
        <n v="53111"/>
        <n v="53114"/>
        <n v="53148"/>
        <n v="53150"/>
        <n v="53159"/>
        <n v="53263"/>
        <n v="53325"/>
        <n v="53400"/>
        <n v="53500"/>
        <n v="53515"/>
        <n v="53531"/>
        <n v="53651"/>
        <n v="53766"/>
        <n v="53880"/>
        <n v="53942"/>
        <n v="53956"/>
        <n v="53984"/>
        <n v="54008"/>
        <n v="54030"/>
        <n v="54039"/>
        <n v="54046"/>
        <n v="54048"/>
        <n v="54056"/>
        <n v="54085"/>
        <n v="54094"/>
        <n v="54152"/>
        <n v="54159"/>
        <n v="54173"/>
        <n v="54230"/>
        <n v="54352"/>
        <n v="54359"/>
        <n v="54556"/>
        <n v="54615"/>
        <n v="54675"/>
        <n v="54697"/>
        <n v="54771"/>
        <n v="54905"/>
        <n v="54909"/>
        <n v="55066"/>
        <n v="55142"/>
        <n v="55215"/>
        <n v="55260"/>
        <n v="55275"/>
        <n v="55292"/>
        <n v="55297"/>
        <n v="55329"/>
        <n v="55347"/>
        <n v="55413"/>
        <n v="55520"/>
        <n v="55596"/>
        <n v="55607"/>
        <n v="55631"/>
        <n v="55641"/>
        <n v="55663"/>
        <n v="55685"/>
        <n v="55693"/>
        <n v="55785"/>
        <n v="55816"/>
        <n v="55909"/>
        <n v="55946"/>
        <n v="55960"/>
        <n v="56002"/>
        <n v="56066"/>
        <n v="56120"/>
        <n v="56200"/>
        <n v="56284"/>
        <n v="56341"/>
        <n v="56414"/>
        <n v="56467"/>
        <n v="56499"/>
        <n v="56615"/>
        <n v="56688"/>
        <n v="56793"/>
        <n v="56927"/>
        <n v="56949"/>
        <n v="57007"/>
        <n v="57027"/>
        <n v="57108"/>
        <n v="57139"/>
        <n v="57153"/>
        <n v="57176"/>
        <n v="57269"/>
        <n v="57292"/>
        <n v="57375"/>
        <n v="57405"/>
        <n v="57453"/>
        <n v="57461"/>
        <n v="57570"/>
        <n v="57573"/>
        <n v="57606"/>
        <n v="57609"/>
        <n v="57641"/>
        <n v="57661"/>
        <n v="57681"/>
        <n v="57746"/>
        <n v="57831"/>
        <n v="57951"/>
        <n v="57984"/>
        <n v="58087"/>
        <n v="58172"/>
        <n v="58199"/>
        <n v="58377"/>
        <n v="58495"/>
        <n v="58532"/>
        <n v="58722"/>
        <n v="58740"/>
        <n v="58767"/>
        <n v="58774"/>
        <n v="58933"/>
        <n v="58963"/>
        <n v="58964"/>
        <n v="58973"/>
        <n v="59048"/>
        <n v="59051"/>
        <n v="59122"/>
        <n v="59158"/>
        <n v="59162"/>
        <n v="59182"/>
        <n v="59207"/>
        <n v="59262"/>
        <n v="59311"/>
        <n v="59340"/>
        <n v="59358"/>
        <n v="59360"/>
        <n v="59384"/>
        <n v="59392"/>
        <n v="59394"/>
        <n v="59418"/>
        <n v="59424"/>
        <n v="59427"/>
        <n v="59431"/>
        <n v="59507"/>
        <n v="59553"/>
        <n v="59560"/>
        <n v="59581"/>
        <n v="59582"/>
        <n v="59702"/>
        <n v="59710"/>
        <n v="59747"/>
        <n v="59776"/>
        <n v="59789"/>
        <n v="59953"/>
        <n v="59963"/>
        <n v="59974"/>
        <n v="60006"/>
        <n v="60015"/>
        <n v="60024"/>
        <n v="60040"/>
        <n v="60051"/>
        <n v="60057"/>
        <n v="60075"/>
        <n v="60085"/>
        <n v="60093"/>
        <n v="60095"/>
        <n v="60096"/>
        <n v="60104"/>
        <n v="60113"/>
        <n v="60118"/>
        <n v="60119"/>
        <n v="60154"/>
        <n v="60159"/>
        <n v="60171"/>
        <n v="60196"/>
        <n v="60203"/>
        <n v="60206"/>
        <n v="60243"/>
        <n v="60275"/>
        <n v="60281"/>
        <n v="60375"/>
        <n v="60399"/>
        <n v="60410"/>
        <n v="60415"/>
        <n v="60436"/>
        <n v="60439"/>
        <n v="60443"/>
        <n v="60446"/>
        <n v="60464"/>
        <n v="60475"/>
        <n v="60505"/>
        <n v="60531"/>
        <n v="60562"/>
        <n v="60582"/>
        <n v="60585"/>
        <n v="60619"/>
        <n v="60668"/>
        <n v="60727"/>
        <n v="60750"/>
        <n v="60755"/>
        <n v="60778"/>
        <n v="60787"/>
        <n v="60825"/>
        <n v="60828"/>
        <n v="60855"/>
        <n v="60890"/>
        <n v="60892"/>
        <n v="60932"/>
        <n v="60939"/>
        <n v="60941"/>
        <n v="60957"/>
        <n v="60974"/>
        <n v="60990"/>
        <n v="61014"/>
        <n v="61023"/>
        <n v="61026"/>
        <n v="61044"/>
        <n v="61052"/>
        <n v="61060"/>
        <n v="61077"/>
        <n v="61096"/>
        <n v="61099"/>
        <n v="61100"/>
        <n v="61102"/>
        <n v="61161"/>
        <n v="61214"/>
        <n v="61222"/>
        <n v="61224"/>
        <n v="61233"/>
        <n v="61240"/>
        <n v="61251"/>
        <n v="61273"/>
        <n v="61283"/>
        <n v="61290"/>
        <n v="61298"/>
        <n v="61329"/>
        <n v="61338"/>
        <n v="61355"/>
        <n v="61357"/>
        <n v="61370"/>
        <n v="61375"/>
        <n v="61397"/>
        <n v="61417"/>
        <n v="61469"/>
        <n v="61489"/>
        <n v="61507"/>
        <n v="61509"/>
        <n v="61519"/>
        <n v="61527"/>
        <n v="61539"/>
        <n v="61605"/>
        <n v="61622"/>
        <n v="61624"/>
        <n v="61639"/>
        <n v="61644"/>
        <n v="61646"/>
        <n v="61647"/>
        <n v="61653"/>
        <n v="61657"/>
        <n v="61688"/>
        <n v="61691"/>
        <n v="61703"/>
        <n v="61713"/>
        <n v="61716"/>
        <n v="61732"/>
        <n v="61753"/>
        <n v="61757"/>
        <n v="61763"/>
        <n v="61801"/>
        <n v="61803"/>
        <n v="61813"/>
        <n v="61832"/>
        <n v="61841"/>
        <n v="61850"/>
        <n v="61869"/>
        <n v="61900"/>
        <n v="61913"/>
        <n v="61961"/>
        <n v="61972"/>
        <n v="61975"/>
        <n v="61976"/>
        <n v="61979"/>
        <n v="61995"/>
        <n v="61997"/>
        <n v="62039"/>
        <n v="62056"/>
        <n v="62065"/>
        <n v="62092"/>
        <n v="62101"/>
        <n v="62163"/>
        <n v="62168"/>
        <n v="62199"/>
        <n v="62201"/>
        <n v="62207"/>
        <n v="62236"/>
        <n v="62253"/>
        <n v="62260"/>
        <n v="62272"/>
        <n v="62307"/>
        <n v="62315"/>
        <n v="62345"/>
        <n v="62351"/>
        <n v="62382"/>
        <n v="62419"/>
        <n v="62420"/>
        <n v="62439"/>
        <n v="62468"/>
        <n v="62475"/>
        <n v="62501"/>
        <n v="62526"/>
        <n v="62541"/>
        <n v="62544"/>
        <n v="62597"/>
        <n v="62615"/>
        <n v="62640"/>
        <n v="62665"/>
        <n v="62668"/>
        <n v="62673"/>
        <n v="62682"/>
        <n v="62686"/>
        <n v="62695"/>
        <n v="62712"/>
        <n v="62714"/>
        <n v="62736"/>
        <n v="62768"/>
        <n v="62769"/>
        <n v="62794"/>
        <n v="62808"/>
        <n v="62843"/>
        <n v="62850"/>
        <n v="62860"/>
        <n v="62883"/>
        <n v="62887"/>
        <n v="62894"/>
        <n v="62904"/>
        <n v="62909"/>
        <n v="62926"/>
        <n v="62955"/>
        <n v="62959"/>
        <n v="62963"/>
        <n v="62971"/>
        <n v="62990"/>
        <n v="63014"/>
        <n v="63061"/>
        <n v="63107"/>
        <n v="63122"/>
        <n v="63125"/>
        <n v="63128"/>
        <n v="63129"/>
        <n v="63138"/>
        <n v="63146"/>
        <n v="63162"/>
        <n v="63181"/>
        <n v="63183"/>
        <n v="63194"/>
        <n v="63202"/>
        <n v="63204"/>
        <n v="63228"/>
        <n v="63241"/>
        <n v="63254"/>
        <n v="63257"/>
        <n v="63263"/>
        <n v="63268"/>
        <n v="63274"/>
        <n v="63278"/>
        <n v="63298"/>
        <n v="63300"/>
        <n v="63304"/>
        <n v="63317"/>
        <n v="63319"/>
        <n v="63328"/>
        <n v="63345"/>
        <n v="63356"/>
        <n v="63378"/>
        <n v="63401"/>
        <n v="63419"/>
        <n v="63441"/>
        <n v="63478"/>
        <n v="63482"/>
        <n v="63543"/>
        <n v="63615"/>
        <n v="63624"/>
        <n v="63639"/>
        <n v="63659"/>
        <n v="63667"/>
        <n v="63684"/>
        <n v="63687"/>
        <n v="63688"/>
        <n v="63699"/>
        <n v="63709"/>
        <n v="63710"/>
        <n v="63714"/>
        <n v="63717"/>
        <n v="63726"/>
        <n v="63742"/>
        <n v="63773"/>
        <n v="63774"/>
        <n v="63827"/>
        <n v="63838"/>
        <n v="63865"/>
        <n v="63867"/>
        <n v="63879"/>
        <n v="63906"/>
        <n v="63996"/>
        <n v="64009"/>
        <n v="64011"/>
        <n v="64052"/>
        <n v="64058"/>
        <n v="64064"/>
        <n v="64083"/>
        <n v="64096"/>
        <n v="64101"/>
        <n v="64112"/>
        <n v="64171"/>
        <n v="64190"/>
        <n v="64202"/>
        <n v="64213"/>
        <n v="64231"/>
        <n v="64243"/>
        <n v="64253"/>
        <n v="64265"/>
        <n v="64288"/>
        <n v="64320"/>
        <n v="64359"/>
        <n v="64364"/>
        <n v="64376"/>
        <n v="64395"/>
        <n v="64408"/>
        <n v="64431"/>
        <n v="64436"/>
        <n v="64438"/>
        <n v="64440"/>
        <n v="64467"/>
        <n v="64470"/>
        <n v="64480"/>
        <n v="64481"/>
        <n v="64494"/>
        <n v="64497"/>
        <n v="64499"/>
        <n v="64506"/>
        <n v="64518"/>
        <n v="64549"/>
        <n v="64564"/>
        <n v="64582"/>
        <n v="64589"/>
        <n v="64611"/>
        <n v="64629"/>
        <n v="64637"/>
        <n v="64654"/>
        <n v="64656"/>
        <n v="64668"/>
        <n v="64671"/>
        <n v="64676"/>
        <n v="64700"/>
        <n v="64701"/>
        <n v="64749"/>
        <n v="64752"/>
        <n v="64761"/>
        <n v="64764"/>
        <n v="64775"/>
        <n v="64796"/>
        <n v="64797"/>
        <n v="64804"/>
        <n v="64816"/>
        <n v="64817"/>
        <n v="64821"/>
        <n v="64822"/>
        <n v="64827"/>
        <n v="64839"/>
        <n v="64902"/>
        <n v="64931"/>
        <n v="64974"/>
        <n v="64993"/>
        <n v="65015"/>
        <n v="65042"/>
        <n v="65082"/>
        <n v="65090"/>
        <n v="65096"/>
        <n v="65113"/>
        <n v="65115"/>
        <n v="65142"/>
        <n v="65174"/>
        <n v="65177"/>
        <n v="65182"/>
        <n v="65236"/>
        <n v="65249"/>
        <n v="65255"/>
        <n v="65257"/>
        <n v="65267"/>
        <n v="65288"/>
        <n v="65325"/>
        <n v="65335"/>
        <n v="65361"/>
        <n v="65390"/>
        <n v="65409"/>
        <n v="65418"/>
        <n v="65478"/>
        <n v="65508"/>
        <n v="65512"/>
        <n v="65521"/>
        <n v="65528"/>
        <n v="65536"/>
        <n v="65569"/>
        <n v="65576"/>
        <n v="65591"/>
        <n v="65594"/>
        <n v="65611"/>
        <n v="65615"/>
        <n v="65617"/>
        <n v="65626"/>
        <n v="65629"/>
        <n v="65657"/>
        <n v="65669"/>
        <n v="65699"/>
        <n v="65740"/>
        <n v="65770"/>
        <n v="65808"/>
        <n v="65826"/>
        <n v="65845"/>
        <n v="65860"/>
        <n v="65873"/>
        <n v="65882"/>
        <n v="65890"/>
        <n v="65921"/>
        <n v="65932"/>
        <n v="65947"/>
        <n v="65952"/>
        <n v="65978"/>
        <n v="65985"/>
        <n v="65988"/>
        <n v="65993"/>
        <n v="66036"/>
        <n v="66058"/>
        <n v="66070"/>
        <n v="66097"/>
        <n v="66113"/>
        <n v="66147"/>
        <n v="66174"/>
        <n v="66187"/>
        <n v="66197"/>
        <n v="66223"/>
        <n v="66241"/>
        <n v="66242"/>
        <n v="66248"/>
        <n v="66255"/>
        <n v="66282"/>
        <n v="66285"/>
        <n v="66288"/>
        <n v="66292"/>
        <n v="66327"/>
        <n v="66337"/>
        <n v="66341"/>
        <n v="66342"/>
        <n v="66347"/>
        <n v="66352"/>
        <n v="66368"/>
        <n v="66430"/>
        <n v="66455"/>
        <n v="66464"/>
        <n v="66468"/>
        <n v="66469"/>
        <n v="66486"/>
        <n v="66494"/>
        <n v="66501"/>
        <n v="66550"/>
        <n v="66612"/>
        <n v="66615"/>
        <n v="66642"/>
        <n v="66667"/>
        <n v="66668"/>
        <n v="66670"/>
        <n v="66675"/>
        <n v="66689"/>
        <n v="66697"/>
        <n v="66707"/>
        <n v="66708"/>
        <n v="66742"/>
        <n v="66752"/>
        <n v="66775"/>
        <n v="66790"/>
        <n v="66812"/>
        <n v="66816"/>
        <n v="66818"/>
        <n v="66833"/>
        <n v="66905"/>
        <n v="66912"/>
        <n v="66967"/>
        <n v="66983"/>
        <n v="67017"/>
        <n v="67021"/>
        <n v="67027"/>
        <n v="67063"/>
        <n v="67091"/>
        <n v="67098"/>
        <n v="67099"/>
        <n v="67115"/>
        <n v="67127"/>
        <n v="67137"/>
        <n v="67138"/>
        <n v="67184"/>
        <n v="67198"/>
        <n v="67214"/>
        <n v="67222"/>
        <n v="67230"/>
        <n v="67234"/>
        <n v="67303"/>
        <n v="67307"/>
        <n v="67330"/>
        <n v="67347"/>
        <n v="67393"/>
        <n v="67403"/>
        <n v="67467"/>
        <n v="67522"/>
        <n v="67530"/>
        <n v="67552"/>
        <n v="67563"/>
        <n v="67576"/>
        <n v="67612"/>
        <n v="67646"/>
        <n v="67676"/>
        <n v="67681"/>
        <n v="67689"/>
        <n v="67733"/>
        <n v="67742"/>
        <n v="67799"/>
        <n v="67802"/>
        <n v="67852"/>
        <n v="67859"/>
        <n v="67889"/>
        <n v="67916"/>
        <n v="67925"/>
        <n v="67938"/>
        <n v="67976"/>
        <n v="67982"/>
        <n v="68049"/>
        <n v="68065"/>
        <n v="68091"/>
        <n v="68098"/>
        <n v="68108"/>
        <n v="68117"/>
        <n v="68131"/>
        <n v="68151"/>
        <n v="68188"/>
        <n v="68200"/>
        <n v="68213"/>
        <n v="68227"/>
        <n v="68228"/>
        <n v="68232"/>
        <n v="68249"/>
        <n v="68303"/>
        <n v="68310"/>
        <n v="68339"/>
        <n v="68379"/>
        <n v="68405"/>
        <n v="68406"/>
        <n v="68423"/>
        <n v="68523"/>
        <n v="68526"/>
        <n v="68560"/>
        <n v="68606"/>
        <n v="68639"/>
        <n v="68642"/>
        <n v="68700"/>
        <n v="68715"/>
        <n v="68719"/>
        <n v="68725"/>
        <n v="68822"/>
        <n v="68872"/>
        <n v="68898"/>
        <n v="68906"/>
        <n v="68921"/>
        <n v="68946"/>
        <n v="68983"/>
        <n v="69055"/>
        <n v="69115"/>
        <n v="69136"/>
        <n v="69137"/>
        <n v="69161"/>
        <n v="69173"/>
        <n v="69195"/>
        <n v="69226"/>
        <n v="69243"/>
        <n v="69273"/>
        <n v="69310"/>
        <n v="69340"/>
        <n v="69359"/>
        <n v="69388"/>
        <n v="69403"/>
        <n v="69410"/>
        <n v="69418"/>
        <n v="69427"/>
        <n v="69475"/>
        <n v="69520"/>
        <n v="69522"/>
        <n v="69545"/>
        <n v="69599"/>
        <n v="69606"/>
        <n v="69619"/>
        <n v="69632"/>
        <n v="69647"/>
        <n v="69654"/>
        <n v="69702"/>
        <n v="69704"/>
        <n v="69708"/>
        <n v="69711"/>
        <n v="69715"/>
        <n v="69716"/>
        <n v="69742"/>
        <n v="69748"/>
        <n v="69799"/>
        <n v="69858"/>
        <n v="69865"/>
        <n v="69912"/>
        <n v="69937"/>
        <n v="69949"/>
        <n v="70028"/>
        <n v="70033"/>
        <n v="70065"/>
        <n v="70095"/>
        <n v="70104"/>
        <n v="70144"/>
        <n v="70149"/>
        <n v="70158"/>
        <n v="70173"/>
        <n v="70187"/>
        <n v="70209"/>
        <n v="70215"/>
        <n v="70260"/>
        <n v="70310"/>
        <n v="70316"/>
        <n v="70331"/>
        <n v="70340"/>
        <n v="70355"/>
        <n v="70368"/>
        <n v="70369"/>
        <n v="70407"/>
        <n v="70409"/>
        <n v="70410"/>
        <n v="70430"/>
        <n v="70436"/>
        <n v="70442"/>
        <n v="70448"/>
        <n v="70452"/>
        <n v="70493"/>
        <n v="70497"/>
        <n v="70498"/>
        <n v="70512"/>
        <n v="70522"/>
        <n v="70537"/>
        <n v="70550"/>
        <n v="70555"/>
        <n v="70562"/>
        <n v="70565"/>
        <n v="70567"/>
        <n v="70576"/>
        <n v="70623"/>
        <n v="70647"/>
        <n v="70651"/>
        <n v="70654"/>
        <n v="70670"/>
        <n v="70671"/>
        <n v="70678"/>
        <n v="70679"/>
        <n v="70691"/>
        <n v="70733"/>
        <n v="70741"/>
        <n v="70782"/>
        <n v="70804"/>
        <n v="70805"/>
        <n v="70832"/>
        <n v="70837"/>
        <n v="70848"/>
        <n v="70861"/>
        <n v="70874"/>
        <n v="70878"/>
        <n v="70898"/>
        <n v="70933"/>
        <n v="70945"/>
        <n v="70950"/>
        <n v="70954"/>
        <n v="70955"/>
        <n v="70962"/>
        <n v="70965"/>
        <n v="70974"/>
        <n v="70984"/>
        <n v="70989"/>
        <n v="70993"/>
        <n v="70994"/>
        <n v="71000"/>
        <n v="71014"/>
        <n v="71015"/>
        <n v="71030"/>
        <n v="71070"/>
        <n v="71078"/>
        <n v="71088"/>
        <n v="71096"/>
        <n v="71108"/>
        <n v="71116"/>
        <n v="71126"/>
        <n v="71142"/>
        <n v="71161"/>
        <n v="71177"/>
        <n v="71217"/>
        <n v="71233"/>
        <n v="71241"/>
        <n v="71251"/>
        <n v="71268"/>
        <n v="71301"/>
        <n v="71305"/>
        <n v="71316"/>
        <n v="71327"/>
        <n v="71351"/>
        <n v="71360"/>
        <n v="71363"/>
        <n v="71369"/>
        <n v="71382"/>
        <n v="71397"/>
        <n v="71427"/>
        <n v="71429"/>
        <n v="71439"/>
        <n v="71459"/>
        <n v="71461"/>
        <n v="71468"/>
        <n v="71482"/>
        <n v="71484"/>
        <n v="71501"/>
        <n v="71506"/>
        <n v="71511"/>
        <n v="71521"/>
        <n v="71523"/>
        <n v="71541"/>
        <n v="71620"/>
        <n v="71633"/>
        <n v="71634"/>
        <n v="71638"/>
        <n v="71689"/>
        <n v="71699"/>
        <n v="71706"/>
        <n v="71721"/>
        <n v="71723"/>
        <n v="71736"/>
        <n v="71757"/>
        <n v="71758"/>
        <n v="71794"/>
        <n v="71802"/>
        <n v="71810"/>
        <n v="71811"/>
        <n v="71815"/>
        <n v="71824"/>
        <n v="71876"/>
        <n v="71881"/>
        <n v="71900"/>
        <n v="71901"/>
        <n v="71908"/>
        <n v="71911"/>
        <n v="71921"/>
        <n v="71944"/>
        <n v="71951"/>
        <n v="71961"/>
        <n v="72000"/>
        <n v="72011"/>
        <n v="72022"/>
        <n v="72025"/>
        <n v="72039"/>
        <n v="72053"/>
        <n v="72061"/>
        <n v="72070"/>
        <n v="72094"/>
        <n v="72097"/>
        <n v="72101"/>
        <n v="72116"/>
        <n v="72118"/>
        <n v="72127"/>
        <n v="72140"/>
        <n v="72168"/>
        <n v="72216"/>
        <n v="72222"/>
        <n v="72242"/>
        <n v="72250"/>
        <n v="72255"/>
        <n v="72271"/>
        <n v="72272"/>
        <n v="72287"/>
        <n v="72327"/>
        <n v="72330"/>
        <n v="72342"/>
        <n v="72349"/>
        <n v="72384"/>
        <n v="72387"/>
        <n v="72389"/>
        <n v="72409"/>
        <n v="72415"/>
        <n v="72418"/>
        <n v="72485"/>
        <n v="72486"/>
        <n v="72499"/>
        <n v="72551"/>
        <n v="72564"/>
        <n v="72582"/>
        <n v="72590"/>
        <n v="72596"/>
        <n v="72620"/>
        <n v="72624"/>
        <n v="72629"/>
        <n v="72631"/>
        <n v="72644"/>
        <n v="72649"/>
        <n v="72666"/>
        <n v="72687"/>
        <n v="72690"/>
        <n v="72700"/>
        <n v="72719"/>
        <n v="72729"/>
        <n v="72740"/>
        <n v="72766"/>
        <n v="72769"/>
        <n v="72792"/>
        <n v="72793"/>
        <n v="72830"/>
        <n v="72831"/>
        <n v="72851"/>
        <n v="72854"/>
        <n v="72868"/>
        <n v="72870"/>
        <n v="72922"/>
        <n v="72929"/>
        <n v="73023"/>
        <n v="73061"/>
        <n v="73068"/>
        <n v="73087"/>
        <n v="73105"/>
        <n v="73118"/>
        <n v="73134"/>
        <n v="73167"/>
        <n v="73198"/>
        <n v="73226"/>
        <n v="73259"/>
        <n v="73260"/>
        <n v="73280"/>
        <n v="73285"/>
        <n v="73290"/>
        <n v="73310"/>
        <n v="73338"/>
        <n v="73346"/>
        <n v="73351"/>
        <n v="73374"/>
        <n v="73394"/>
        <n v="73398"/>
        <n v="73401"/>
        <n v="73406"/>
        <n v="73408"/>
        <n v="73420"/>
        <n v="73429"/>
        <n v="73464"/>
        <n v="73485"/>
        <n v="73501"/>
        <n v="73546"/>
        <n v="73549"/>
        <n v="73550"/>
        <n v="73555"/>
        <n v="73558"/>
        <n v="73582"/>
        <n v="73588"/>
        <n v="73614"/>
        <n v="73644"/>
        <n v="73672"/>
        <n v="73694"/>
        <n v="73698"/>
        <n v="73742"/>
        <n v="73745"/>
        <n v="73746"/>
        <n v="73752"/>
        <n v="73795"/>
        <n v="73805"/>
        <n v="73818"/>
        <n v="73821"/>
        <n v="73841"/>
        <n v="73843"/>
        <n v="73847"/>
        <n v="73853"/>
        <n v="73858"/>
        <n v="73864"/>
        <n v="73918"/>
        <n v="73942"/>
        <n v="73956"/>
        <n v="73964"/>
        <n v="73979"/>
        <n v="73985"/>
        <n v="74004"/>
        <n v="74034"/>
        <n v="74078"/>
        <n v="74093"/>
        <n v="74100"/>
        <n v="74103"/>
        <n v="74111"/>
        <n v="74128"/>
        <n v="74147"/>
        <n v="74150"/>
        <n v="74177"/>
        <n v="74200"/>
        <n v="74209"/>
        <n v="74254"/>
        <n v="74270"/>
        <n v="74284"/>
        <n v="74300"/>
        <n v="74310"/>
        <n v="74319"/>
        <n v="74320"/>
        <n v="74347"/>
        <n v="74354"/>
        <n v="74355"/>
        <n v="74369"/>
        <n v="74377"/>
        <n v="74380"/>
        <n v="74393"/>
        <n v="74405"/>
        <n v="74463"/>
        <n v="74482"/>
        <n v="74486"/>
        <n v="74492"/>
        <n v="74514"/>
        <n v="74529"/>
        <n v="74535"/>
        <n v="74539"/>
        <n v="74567"/>
        <n v="74600"/>
        <n v="74637"/>
        <n v="74675"/>
        <n v="74700"/>
        <n v="74708"/>
        <n v="74722"/>
        <n v="74733"/>
        <n v="74765"/>
        <n v="74771"/>
        <n v="74782"/>
        <n v="74839"/>
        <n v="74840"/>
        <n v="74865"/>
        <n v="74868"/>
        <n v="74906"/>
        <n v="74921"/>
        <n v="74936"/>
        <n v="74938"/>
        <n v="74953"/>
        <n v="74960"/>
        <n v="74965"/>
        <n v="74969"/>
        <n v="74979"/>
        <n v="75011"/>
        <n v="75014"/>
        <n v="75023"/>
        <n v="75026"/>
        <n v="75035"/>
        <n v="75052"/>
        <n v="75060"/>
        <n v="75067"/>
        <n v="75071"/>
        <n v="75088"/>
        <n v="75099"/>
        <n v="75106"/>
        <n v="75108"/>
        <n v="75111"/>
        <n v="75112"/>
        <n v="75120"/>
        <n v="75125"/>
        <n v="75149"/>
        <n v="75164"/>
        <n v="75178"/>
        <n v="75187"/>
        <n v="75197"/>
        <n v="75208"/>
        <n v="75234"/>
        <n v="75242"/>
        <n v="75243"/>
        <n v="75247"/>
        <n v="75268"/>
        <n v="75305"/>
        <n v="75306"/>
        <n v="75336"/>
        <n v="75353"/>
        <n v="75360"/>
        <n v="75370"/>
        <n v="75372"/>
        <n v="75376"/>
        <n v="75382"/>
        <n v="75392"/>
        <n v="75400"/>
        <n v="75402"/>
        <n v="75461"/>
        <n v="75467"/>
        <n v="75468"/>
        <n v="75476"/>
        <n v="75477"/>
        <n v="75482"/>
        <n v="75490"/>
        <n v="75516"/>
        <n v="75539"/>
        <n v="75558"/>
        <n v="75561"/>
        <n v="75568"/>
        <n v="75575"/>
        <n v="75580"/>
        <n v="75592"/>
        <n v="75597"/>
        <n v="75598"/>
        <n v="75599"/>
        <n v="75609"/>
        <n v="75613"/>
        <n v="75629"/>
        <n v="75639"/>
        <n v="75645"/>
        <n v="75654"/>
        <n v="75658"/>
        <n v="75660"/>
        <n v="75677"/>
        <n v="75703"/>
        <n v="75707"/>
        <n v="75748"/>
        <n v="75790"/>
        <n v="75803"/>
        <n v="75804"/>
        <n v="75815"/>
        <n v="75817"/>
        <n v="75819"/>
        <n v="75823"/>
        <n v="75825"/>
        <n v="75835"/>
        <n v="75865"/>
        <n v="75868"/>
        <n v="75871"/>
        <n v="75880"/>
        <n v="75886"/>
        <n v="75888"/>
        <n v="75903"/>
        <n v="75905"/>
        <n v="75922"/>
        <n v="75978"/>
        <n v="75982"/>
        <n v="75987"/>
        <n v="75990"/>
        <n v="76011"/>
        <n v="76035"/>
        <n v="76045"/>
        <n v="76120"/>
        <n v="76129"/>
        <n v="76147"/>
        <n v="76148"/>
        <n v="76156"/>
        <n v="76204"/>
        <n v="76219"/>
        <n v="76231"/>
        <n v="76240"/>
        <n v="76254"/>
        <n v="76275"/>
        <n v="76280"/>
        <n v="76282"/>
        <n v="76286"/>
        <n v="76291"/>
        <n v="76294"/>
        <n v="76295"/>
        <n v="76300"/>
        <n v="76301"/>
        <n v="76303"/>
        <n v="76304"/>
        <n v="76309"/>
        <n v="76315"/>
        <n v="76322"/>
        <n v="76330"/>
        <n v="76332"/>
        <n v="76337"/>
        <n v="76348"/>
        <n v="76359"/>
        <n v="76365"/>
        <n v="76369"/>
        <n v="76374"/>
        <n v="76382"/>
        <n v="76386"/>
        <n v="76405"/>
        <n v="76407"/>
        <n v="76426"/>
        <n v="76429"/>
        <n v="76433"/>
        <n v="76446"/>
        <n v="76472"/>
        <n v="76475"/>
        <n v="76489"/>
        <n v="76492"/>
        <n v="76502"/>
        <n v="76506"/>
        <n v="76507"/>
        <n v="76509"/>
        <n v="76514"/>
        <n v="76520"/>
        <n v="76522"/>
        <n v="76529"/>
        <n v="76530"/>
        <n v="76545"/>
        <n v="76546"/>
        <n v="76555"/>
        <n v="76565"/>
        <n v="76566"/>
        <n v="76569"/>
        <n v="76574"/>
        <n v="76583"/>
        <n v="76606"/>
        <n v="76632"/>
        <n v="76635"/>
        <n v="76640"/>
        <n v="76642"/>
        <n v="76673"/>
        <n v="76680"/>
        <n v="76681"/>
        <n v="76683"/>
        <n v="76713"/>
        <n v="76722"/>
        <n v="76743"/>
        <n v="76758"/>
        <n v="76759"/>
        <n v="76777"/>
        <n v="76781"/>
        <n v="76782"/>
        <n v="76783"/>
        <n v="76793"/>
        <n v="76795"/>
        <n v="76801"/>
        <n v="76809"/>
        <n v="76819"/>
        <n v="76826"/>
        <n v="76834"/>
        <n v="76835"/>
        <n v="76844"/>
        <n v="76853"/>
        <n v="76855"/>
        <n v="76861"/>
        <n v="76873"/>
        <n v="76892"/>
        <n v="76894"/>
        <n v="76915"/>
        <n v="76933"/>
        <n v="76945"/>
        <n v="76946"/>
        <n v="76955"/>
        <n v="76958"/>
        <n v="76978"/>
        <n v="76980"/>
        <n v="76982"/>
        <n v="76990"/>
        <n v="77013"/>
        <n v="77015"/>
        <n v="77033"/>
        <n v="77039"/>
        <n v="77045"/>
        <n v="77054"/>
        <n v="77058"/>
        <n v="77075"/>
        <n v="77079"/>
        <n v="77084"/>
        <n v="77092"/>
        <n v="77125"/>
        <n v="77133"/>
        <n v="77145"/>
        <n v="77147"/>
        <n v="77166"/>
        <n v="77179"/>
        <n v="77202"/>
        <n v="77218"/>
        <n v="77237"/>
        <n v="77273"/>
        <n v="77299"/>
        <n v="77302"/>
        <n v="77312"/>
        <n v="77330"/>
        <n v="77340"/>
        <n v="77343"/>
        <n v="77351"/>
        <n v="77369"/>
        <n v="77385"/>
        <n v="77386"/>
        <n v="77397"/>
        <n v="77405"/>
        <n v="77406"/>
        <n v="77407"/>
        <n v="77409"/>
        <n v="77415"/>
        <n v="77421"/>
        <n v="77423"/>
        <n v="77431"/>
        <n v="77446"/>
        <n v="77487"/>
        <n v="77490"/>
        <n v="77510"/>
        <n v="77518"/>
        <n v="77521"/>
        <n v="77549"/>
        <n v="77554"/>
        <n v="77582"/>
        <n v="77592"/>
        <n v="77597"/>
        <n v="77629"/>
        <n v="77641"/>
        <n v="77646"/>
        <n v="77653"/>
        <n v="77688"/>
        <n v="77692"/>
        <n v="77695"/>
        <n v="77709"/>
        <n v="77730"/>
        <n v="77735"/>
        <n v="77738"/>
        <n v="77761"/>
        <n v="77763"/>
        <n v="77798"/>
        <n v="77803"/>
        <n v="77818"/>
        <n v="77823"/>
        <n v="77850"/>
        <n v="77859"/>
        <n v="77900"/>
        <n v="77914"/>
        <n v="77925"/>
        <n v="77931"/>
        <n v="77945"/>
        <n v="77947"/>
        <n v="77949"/>
        <n v="77966"/>
        <n v="77973"/>
        <n v="77974"/>
        <n v="77978"/>
        <n v="77991"/>
        <n v="77993"/>
        <n v="77998"/>
        <n v="78017"/>
        <n v="78023"/>
        <n v="78041"/>
        <n v="78042"/>
        <n v="78044"/>
        <n v="78046"/>
        <n v="78051"/>
        <n v="78068"/>
        <n v="78071"/>
        <n v="78075"/>
        <n v="78079"/>
        <n v="78081"/>
        <n v="78083"/>
        <n v="78124"/>
        <n v="78134"/>
        <n v="78137"/>
        <n v="78146"/>
        <n v="78161"/>
        <n v="78167"/>
        <n v="78185"/>
        <n v="78187"/>
        <n v="78197"/>
        <n v="78228"/>
        <n v="78249"/>
        <n v="78250"/>
        <n v="78252"/>
        <n v="78273"/>
        <n v="78291"/>
        <n v="78298"/>
        <n v="78304"/>
        <n v="78323"/>
        <n v="78329"/>
        <n v="78343"/>
        <n v="78359"/>
        <n v="78379"/>
        <n v="78382"/>
        <n v="78387"/>
        <n v="78392"/>
        <n v="78414"/>
        <n v="78423"/>
        <n v="78425"/>
        <n v="78430"/>
        <n v="78443"/>
        <n v="78456"/>
        <n v="78475"/>
        <n v="78479"/>
        <n v="78496"/>
        <n v="78498"/>
        <n v="78501"/>
        <n v="78524"/>
        <n v="78533"/>
        <n v="78553"/>
        <n v="78556"/>
        <n v="78572"/>
        <n v="78583"/>
        <n v="78586"/>
        <n v="78608"/>
        <n v="78612"/>
        <n v="78627"/>
        <n v="78644"/>
        <n v="78645"/>
        <n v="78654"/>
        <n v="78662"/>
        <n v="78667"/>
        <n v="78672"/>
        <n v="78675"/>
        <n v="78680"/>
        <n v="78692"/>
        <n v="78701"/>
        <n v="78706"/>
        <n v="78708"/>
        <n v="78709"/>
        <n v="78741"/>
        <n v="78780"/>
        <n v="78831"/>
        <n v="78835"/>
        <n v="78841"/>
        <n v="78845"/>
        <n v="78846"/>
        <n v="78861"/>
        <n v="78863"/>
        <n v="78867"/>
        <n v="78871"/>
        <n v="78887"/>
        <n v="78910"/>
        <n v="78911"/>
        <n v="78915"/>
        <n v="78918"/>
        <n v="78935"/>
        <n v="78940"/>
        <n v="78948"/>
        <n v="78958"/>
        <n v="78984"/>
        <n v="78987"/>
        <n v="78989"/>
        <n v="78991"/>
        <n v="79023"/>
        <n v="79054"/>
        <n v="79062"/>
        <n v="79064"/>
        <n v="79077"/>
        <n v="79081"/>
        <n v="79100"/>
        <n v="79105"/>
        <n v="79107"/>
        <n v="79109"/>
        <n v="79111"/>
        <n v="79117"/>
        <n v="79118"/>
        <n v="79125"/>
        <n v="79128"/>
        <n v="79137"/>
        <n v="79156"/>
        <n v="79175"/>
        <n v="79183"/>
        <n v="79187"/>
        <n v="79194"/>
        <n v="79205"/>
        <n v="79222"/>
        <n v="79228"/>
        <n v="79236"/>
        <n v="79252"/>
        <n v="79276"/>
        <n v="79284"/>
        <n v="79294"/>
        <n v="79310"/>
        <n v="79331"/>
        <n v="79333"/>
        <n v="79340"/>
        <n v="79352"/>
        <n v="79355"/>
        <n v="79356"/>
        <n v="79360"/>
        <n v="79389"/>
        <n v="79394"/>
        <n v="79399"/>
        <n v="79400"/>
        <n v="79427"/>
        <n v="79434"/>
        <n v="79446"/>
        <n v="79454"/>
        <n v="79476"/>
        <n v="79482"/>
        <n v="79490"/>
        <n v="79491"/>
        <n v="79504"/>
        <n v="79507"/>
        <n v="79523"/>
        <n v="79524"/>
        <n v="79545"/>
        <n v="79553"/>
        <n v="79554"/>
        <n v="79572"/>
        <n v="79575"/>
        <n v="79595"/>
        <n v="79642"/>
        <n v="79658"/>
        <n v="79660"/>
        <n v="79691"/>
        <n v="79713"/>
        <n v="79717"/>
        <n v="79719"/>
        <n v="79724"/>
        <n v="79728"/>
        <n v="79735"/>
        <n v="79746"/>
        <n v="79789"/>
        <n v="79797"/>
        <n v="79799"/>
        <n v="79803"/>
        <n v="79811"/>
        <n v="79823"/>
        <n v="79839"/>
        <n v="79863"/>
        <n v="79865"/>
        <n v="79866"/>
        <n v="79876"/>
        <n v="79882"/>
        <n v="79896"/>
        <n v="79897"/>
        <n v="79921"/>
        <n v="79928"/>
        <n v="79929"/>
        <n v="79933"/>
        <n v="79937"/>
        <n v="79940"/>
        <n v="79944"/>
        <n v="79945"/>
        <n v="79946"/>
        <n v="79965"/>
        <n v="79968"/>
        <n v="79969"/>
        <n v="79980"/>
        <n v="80012"/>
        <n v="80017"/>
        <n v="80025"/>
        <n v="80060"/>
        <n v="80062"/>
        <n v="80077"/>
        <n v="80095"/>
        <n v="80096"/>
        <n v="80104"/>
        <n v="80120"/>
        <n v="80143"/>
        <n v="80150"/>
        <n v="80161"/>
        <n v="80172"/>
        <n v="80193"/>
        <n v="80218"/>
        <n v="80223"/>
        <n v="80237"/>
        <n v="80260"/>
        <n v="80303"/>
        <n v="80309"/>
        <n v="80327"/>
        <n v="80343"/>
        <n v="80356"/>
        <n v="80394"/>
        <n v="80405"/>
        <n v="80409"/>
        <n v="80410"/>
        <n v="80438"/>
        <n v="80440"/>
        <n v="80459"/>
        <n v="80460"/>
        <n v="80464"/>
        <n v="80467"/>
        <n v="80472"/>
        <n v="80479"/>
        <n v="80487"/>
        <n v="80536"/>
        <n v="80537"/>
        <n v="80558"/>
        <n v="80571"/>
        <n v="80622"/>
        <n v="80631"/>
        <n v="80646"/>
        <n v="80660"/>
        <n v="80678"/>
        <n v="80774"/>
        <n v="80778"/>
        <n v="80806"/>
        <n v="80807"/>
        <n v="80809"/>
        <n v="80817"/>
        <n v="80824"/>
        <n v="80842"/>
        <n v="80845"/>
        <n v="80851"/>
        <n v="80865"/>
        <n v="80866"/>
        <n v="80877"/>
        <n v="80885"/>
        <n v="80917"/>
        <n v="80949"/>
        <n v="80965"/>
        <n v="80975"/>
        <n v="80986"/>
        <n v="81060"/>
        <n v="81109"/>
        <n v="81113"/>
        <n v="81115"/>
        <n v="81117"/>
        <n v="81147"/>
        <n v="81153"/>
        <n v="81157"/>
        <n v="81165"/>
        <n v="81167"/>
        <n v="81168"/>
        <n v="81169"/>
        <n v="81198"/>
        <n v="81218"/>
        <n v="81224"/>
        <n v="81232"/>
        <n v="81244"/>
        <n v="81245"/>
        <n v="81281"/>
        <n v="81306"/>
        <n v="81316"/>
        <n v="81331"/>
        <n v="81335"/>
        <n v="81339"/>
        <n v="81343"/>
        <n v="81352"/>
        <n v="81381"/>
        <n v="81420"/>
        <n v="81427"/>
        <n v="81432"/>
        <n v="81447"/>
        <n v="81461"/>
        <n v="81484"/>
        <n v="81485"/>
        <n v="81497"/>
        <n v="81591"/>
        <n v="81625"/>
        <n v="81642"/>
        <n v="81652"/>
        <n v="81682"/>
        <n v="81733"/>
        <n v="81752"/>
        <n v="81754"/>
        <n v="81773"/>
        <n v="81797"/>
        <n v="81813"/>
        <n v="81821"/>
        <n v="81840"/>
        <n v="81842"/>
        <n v="81847"/>
        <n v="81852"/>
        <n v="81878"/>
        <n v="81932"/>
        <n v="81934"/>
        <n v="81935"/>
        <n v="81967"/>
        <n v="81990"/>
        <n v="81993"/>
        <n v="81999"/>
        <n v="82037"/>
        <n v="82038"/>
        <n v="82039"/>
        <n v="82061"/>
        <n v="82100"/>
        <n v="82119"/>
        <n v="82133"/>
        <n v="82139"/>
        <n v="82171"/>
        <n v="82191"/>
        <n v="82203"/>
        <n v="82219"/>
        <n v="82260"/>
        <n v="82261"/>
        <n v="82301"/>
        <n v="82316"/>
        <n v="82342"/>
        <n v="82344"/>
        <n v="82350"/>
        <n v="82355"/>
        <n v="82360"/>
        <n v="82393"/>
        <n v="82429"/>
        <n v="82463"/>
        <n v="82481"/>
        <n v="82522"/>
        <n v="82584"/>
        <n v="82585"/>
        <n v="82624"/>
        <n v="82647"/>
        <n v="82650"/>
        <n v="82655"/>
        <n v="82661"/>
        <n v="82676"/>
        <n v="82691"/>
        <n v="82694"/>
        <n v="82699"/>
        <n v="82702"/>
        <n v="82774"/>
        <n v="82781"/>
        <n v="82783"/>
        <n v="82804"/>
        <n v="82809"/>
        <n v="82819"/>
        <n v="82831"/>
        <n v="82843"/>
        <n v="82852"/>
        <n v="82879"/>
        <n v="82899"/>
        <n v="82904"/>
        <n v="82911"/>
        <n v="82915"/>
        <n v="82920"/>
        <n v="82925"/>
        <n v="82939"/>
        <n v="82962"/>
        <n v="82979"/>
        <n v="82984"/>
        <n v="82994"/>
        <n v="83032"/>
        <n v="83033"/>
        <n v="83047"/>
        <n v="83056"/>
        <n v="83061"/>
        <n v="83066"/>
        <n v="83111"/>
        <n v="83183"/>
        <n v="83194"/>
        <n v="83206"/>
        <n v="83250"/>
        <n v="83253"/>
        <n v="83276"/>
        <n v="83296"/>
        <n v="83297"/>
        <n v="83306"/>
        <n v="83355"/>
        <n v="83387"/>
        <n v="83418"/>
        <n v="83420"/>
        <n v="83432"/>
        <n v="83436"/>
        <n v="83447"/>
        <n v="83457"/>
        <n v="83464"/>
        <n v="83471"/>
        <n v="83517"/>
        <n v="83522"/>
        <n v="83543"/>
        <n v="83576"/>
        <n v="83597"/>
        <n v="83618"/>
        <n v="83620"/>
        <n v="83625"/>
        <n v="83646"/>
        <n v="83659"/>
        <n v="83661"/>
        <n v="83670"/>
        <n v="83676"/>
        <n v="83689"/>
        <n v="83690"/>
        <n v="83703"/>
        <n v="83709"/>
        <n v="83715"/>
        <n v="83723"/>
        <n v="83738"/>
        <n v="83770"/>
        <n v="83778"/>
        <n v="83789"/>
        <n v="83805"/>
        <n v="83807"/>
        <n v="83823"/>
        <n v="83848"/>
        <n v="83860"/>
        <n v="83866"/>
        <n v="83873"/>
        <n v="83912"/>
        <n v="83988"/>
        <n v="83992"/>
        <n v="84004"/>
        <n v="84018"/>
        <n v="84029"/>
        <n v="84069"/>
        <n v="84074"/>
        <n v="84107"/>
        <n v="84117"/>
        <n v="84122"/>
        <n v="84135"/>
        <n v="84141"/>
        <n v="84149"/>
        <n v="84190"/>
        <n v="84193"/>
        <n v="84216"/>
        <n v="84228"/>
        <n v="84231"/>
        <n v="84233"/>
        <n v="84239"/>
        <n v="84242"/>
        <n v="84263"/>
        <n v="84280"/>
        <n v="84281"/>
        <n v="84291"/>
        <n v="84298"/>
        <n v="84301"/>
        <n v="84308"/>
        <n v="84319"/>
        <n v="84334"/>
        <n v="84349"/>
        <n v="84361"/>
        <n v="84363"/>
        <n v="84365"/>
        <n v="84378"/>
        <n v="84379"/>
        <n v="84382"/>
        <n v="84398"/>
        <n v="84399"/>
        <n v="84452"/>
        <n v="84465"/>
        <n v="84504"/>
        <n v="84525"/>
        <n v="84527"/>
        <n v="84579"/>
        <n v="84583"/>
        <n v="84590"/>
        <n v="84603"/>
        <n v="84606"/>
        <n v="84625"/>
        <n v="84640"/>
        <n v="84658"/>
        <n v="84665"/>
        <n v="84677"/>
        <n v="84681"/>
        <n v="84694"/>
        <n v="84695"/>
        <n v="84698"/>
        <n v="84719"/>
        <n v="84730"/>
        <n v="84734"/>
        <n v="84738"/>
        <n v="84744"/>
        <n v="84751"/>
        <n v="84792"/>
        <n v="84812"/>
        <n v="84820"/>
        <n v="84823"/>
        <n v="84859"/>
        <n v="84865"/>
        <n v="84877"/>
        <n v="84919"/>
        <n v="84924"/>
        <n v="84928"/>
        <n v="84934"/>
        <n v="84940"/>
        <n v="84948"/>
        <n v="84950"/>
        <n v="84976"/>
        <n v="84977"/>
        <n v="85015"/>
        <n v="85072"/>
        <n v="85073"/>
        <n v="85093"/>
        <n v="85100"/>
        <n v="85102"/>
        <n v="85109"/>
        <n v="85158"/>
        <n v="85177"/>
        <n v="85180"/>
        <n v="85182"/>
        <n v="85188"/>
        <n v="85192"/>
        <n v="85198"/>
        <n v="85201"/>
        <n v="85209"/>
        <n v="85211"/>
        <n v="85224"/>
        <n v="85226"/>
        <n v="85247"/>
        <n v="85253"/>
        <n v="85256"/>
        <n v="85269"/>
        <n v="85284"/>
        <n v="85316"/>
        <n v="85327"/>
        <n v="85338"/>
        <n v="85342"/>
        <n v="85352"/>
        <n v="85359"/>
        <n v="85362"/>
        <n v="85363"/>
        <n v="85366"/>
        <n v="85376"/>
        <n v="85381"/>
        <n v="85383"/>
        <n v="85389"/>
        <n v="85400"/>
        <n v="85401"/>
        <n v="85403"/>
        <n v="85408"/>
        <n v="85417"/>
        <n v="85419"/>
        <n v="85423"/>
        <n v="85438"/>
        <n v="85441"/>
        <n v="85442"/>
        <n v="85450"/>
        <n v="85452"/>
        <n v="85463"/>
        <n v="85484"/>
        <n v="85487"/>
        <n v="85489"/>
        <n v="85503"/>
        <n v="85515"/>
        <n v="85518"/>
        <n v="85546"/>
        <n v="85548"/>
        <n v="85551"/>
        <n v="85570"/>
        <n v="85575"/>
        <n v="85577"/>
        <n v="85578"/>
        <n v="85585"/>
        <n v="85594"/>
        <n v="85601"/>
        <n v="85605"/>
        <n v="85610"/>
        <n v="85627"/>
        <n v="85637"/>
        <n v="85641"/>
        <n v="85645"/>
        <n v="85653"/>
        <n v="85667"/>
        <n v="85673"/>
        <n v="85683"/>
        <n v="85688"/>
        <n v="85689"/>
        <n v="85695"/>
        <n v="85698"/>
        <n v="85708"/>
        <n v="85710"/>
        <n v="85721"/>
        <n v="85730"/>
        <n v="85739"/>
        <n v="85745"/>
        <n v="85748"/>
        <n v="85755"/>
        <n v="85761"/>
        <n v="85767"/>
        <n v="85775"/>
        <n v="85796"/>
        <n v="85811"/>
        <n v="85819"/>
        <n v="85855"/>
        <n v="85863"/>
        <n v="85875"/>
        <n v="85902"/>
        <n v="85913"/>
        <n v="85927"/>
        <n v="85929"/>
        <n v="85941"/>
        <n v="85949"/>
        <n v="85965"/>
        <n v="85979"/>
        <n v="85993"/>
        <n v="85999"/>
        <n v="86025"/>
        <n v="86026"/>
        <n v="86036"/>
        <n v="86039"/>
        <n v="86040"/>
        <n v="86047"/>
        <n v="86049"/>
        <n v="86050"/>
        <n v="86060"/>
        <n v="86062"/>
        <n v="86075"/>
        <n v="86079"/>
        <n v="86105"/>
        <n v="86119"/>
        <n v="86129"/>
        <n v="86141"/>
        <n v="86156"/>
        <n v="86179"/>
        <n v="86187"/>
        <n v="86189"/>
        <n v="86194"/>
        <n v="86205"/>
        <n v="86215"/>
        <n v="86219"/>
        <n v="86225"/>
        <n v="86234"/>
        <n v="86251"/>
        <n v="86252"/>
        <n v="86259"/>
        <n v="86266"/>
        <n v="86267"/>
        <n v="86275"/>
        <n v="86276"/>
        <n v="86280"/>
        <n v="86285"/>
        <n v="86286"/>
        <n v="86287"/>
        <n v="86290"/>
        <n v="86293"/>
        <n v="86297"/>
        <n v="86300"/>
        <n v="86302"/>
        <n v="86309"/>
        <n v="86324"/>
        <n v="86338"/>
        <n v="86347"/>
        <n v="86348"/>
        <n v="86352"/>
        <n v="86357"/>
        <n v="86388"/>
        <n v="86396"/>
        <n v="86408"/>
        <n v="86419"/>
        <n v="86421"/>
        <n v="86434"/>
        <n v="86436"/>
        <n v="86438"/>
        <n v="86444"/>
        <n v="86447"/>
        <n v="86451"/>
        <n v="86495"/>
        <n v="86499"/>
        <n v="86500"/>
        <n v="86504"/>
        <n v="86509"/>
        <n v="86510"/>
        <n v="86530"/>
        <n v="86537"/>
        <n v="86543"/>
        <n v="86564"/>
        <n v="86575"/>
        <n v="86582"/>
        <n v="86598"/>
        <n v="86600"/>
        <n v="86620"/>
        <n v="86625"/>
        <n v="86636"/>
        <n v="86643"/>
        <n v="86645"/>
        <n v="86661"/>
        <n v="86670"/>
        <n v="86673"/>
        <n v="86683"/>
        <n v="86687"/>
        <n v="86688"/>
        <n v="86694"/>
        <n v="86702"/>
        <n v="86706"/>
        <n v="86723"/>
        <n v="86733"/>
        <n v="86742"/>
        <n v="86748"/>
        <n v="86753"/>
        <n v="86754"/>
        <n v="86791"/>
        <n v="86812"/>
        <n v="86818"/>
        <n v="86857"/>
        <n v="86861"/>
        <n v="86883"/>
        <n v="86892"/>
        <n v="86918"/>
        <n v="86938"/>
        <n v="86941"/>
        <n v="86958"/>
        <n v="86973"/>
        <n v="86974"/>
        <n v="86976"/>
        <n v="86979"/>
        <n v="86990"/>
        <n v="86994"/>
        <n v="87000"/>
        <n v="87001"/>
        <n v="87008"/>
        <n v="87011"/>
        <n v="87026"/>
        <n v="87031"/>
        <n v="87032"/>
        <n v="87043"/>
        <n v="87058"/>
        <n v="87065"/>
        <n v="87079"/>
        <n v="87087"/>
        <n v="87099"/>
        <n v="87104"/>
        <n v="87121"/>
        <n v="87124"/>
        <n v="87146"/>
        <n v="87153"/>
        <n v="87155"/>
        <n v="87179"/>
        <n v="87180"/>
        <n v="87193"/>
        <n v="87198"/>
        <n v="87212"/>
        <n v="87220"/>
        <n v="87224"/>
        <n v="87229"/>
        <n v="87239"/>
        <n v="87242"/>
        <n v="87258"/>
        <n v="87263"/>
        <n v="87265"/>
        <n v="87286"/>
        <n v="87287"/>
        <n v="87291"/>
        <n v="87292"/>
        <n v="87294"/>
        <n v="87303"/>
        <n v="87317"/>
        <n v="87326"/>
        <n v="87350"/>
        <n v="87357"/>
        <n v="87373"/>
        <n v="87377"/>
        <n v="87378"/>
        <n v="87399"/>
        <n v="87401"/>
        <n v="87408"/>
        <n v="87415"/>
        <n v="87426"/>
        <n v="87437"/>
        <n v="87447"/>
        <n v="87452"/>
        <n v="87454"/>
        <n v="87456"/>
        <n v="87472"/>
        <n v="87476"/>
        <n v="87478"/>
        <n v="87483"/>
        <n v="87506"/>
        <n v="87511"/>
        <n v="87524"/>
        <n v="87525"/>
        <n v="87533"/>
        <n v="87535"/>
        <n v="87536"/>
        <n v="87545"/>
        <n v="87551"/>
        <n v="87553"/>
        <n v="87556"/>
        <n v="87560"/>
        <n v="87562"/>
        <n v="87565"/>
        <n v="87576"/>
        <n v="87585"/>
        <n v="87594"/>
        <n v="87603"/>
        <n v="87607"/>
        <n v="87612"/>
        <n v="87614"/>
        <n v="87616"/>
        <n v="87639"/>
        <n v="87649"/>
        <n v="87656"/>
        <n v="87658"/>
        <n v="87679"/>
        <n v="87685"/>
        <n v="87697"/>
        <n v="87698"/>
        <n v="87705"/>
        <n v="87708"/>
        <n v="87732"/>
        <n v="87744"/>
        <n v="87748"/>
        <n v="87760"/>
        <n v="87764"/>
        <n v="87765"/>
        <n v="87779"/>
        <n v="87792"/>
        <n v="87802"/>
        <n v="87816"/>
        <n v="87823"/>
        <n v="87840"/>
        <n v="87843"/>
        <n v="87851"/>
        <n v="87858"/>
        <n v="87866"/>
        <n v="87886"/>
        <n v="87919"/>
        <n v="87925"/>
        <n v="87932"/>
        <n v="87934"/>
        <n v="87939"/>
        <n v="87948"/>
        <n v="87949"/>
        <n v="87989"/>
        <n v="87990"/>
        <n v="88003"/>
        <n v="88004"/>
        <n v="88011"/>
        <n v="88014"/>
        <n v="88026"/>
        <n v="88027"/>
        <n v="88034"/>
        <n v="88054"/>
        <n v="88058"/>
        <n v="88076"/>
        <n v="88079"/>
        <n v="88086"/>
        <n v="88111"/>
        <n v="88124"/>
        <n v="88136"/>
        <n v="88138"/>
        <n v="88142"/>
        <n v="88190"/>
        <n v="88192"/>
        <n v="88196"/>
        <n v="88207"/>
        <n v="88210"/>
        <n v="88227"/>
        <n v="88228"/>
        <n v="88229"/>
        <n v="88255"/>
        <n v="88263"/>
        <n v="88271"/>
        <n v="88289"/>
        <n v="88303"/>
        <n v="88304"/>
        <n v="88307"/>
        <n v="88310"/>
        <n v="88329"/>
        <n v="88345"/>
        <n v="88357"/>
        <n v="88360"/>
        <n v="88362"/>
        <n v="88370"/>
        <n v="88372"/>
        <n v="88398"/>
        <n v="88401"/>
        <n v="88403"/>
        <n v="88433"/>
        <n v="88448"/>
        <n v="88462"/>
        <n v="88469"/>
        <n v="88476"/>
        <n v="88477"/>
        <n v="88501"/>
        <n v="88503"/>
        <n v="88538"/>
        <n v="88575"/>
        <n v="88613"/>
        <n v="88640"/>
        <n v="88643"/>
        <n v="88656"/>
        <n v="88667"/>
        <n v="88680"/>
        <n v="88681"/>
        <n v="88683"/>
        <n v="88693"/>
        <n v="88718"/>
        <n v="88725"/>
        <n v="88727"/>
        <n v="88728"/>
        <n v="88738"/>
        <n v="88758"/>
        <n v="88769"/>
        <n v="88776"/>
        <n v="88780"/>
        <n v="88810"/>
        <n v="88824"/>
        <n v="88833"/>
        <n v="88839"/>
        <n v="88846"/>
        <n v="88854"/>
        <n v="88858"/>
        <n v="88866"/>
        <n v="88870"/>
        <n v="88883"/>
        <n v="88894"/>
        <n v="88896"/>
        <n v="88900"/>
        <n v="88921"/>
        <n v="88936"/>
        <n v="88937"/>
        <n v="88942"/>
        <n v="88943"/>
        <n v="88949"/>
        <n v="88954"/>
        <n v="88955"/>
        <n v="88974"/>
        <n v="88978"/>
        <n v="88993"/>
        <n v="88996"/>
        <n v="89001"/>
        <n v="89005"/>
        <n v="89021"/>
        <n v="89022"/>
        <n v="89033"/>
        <n v="89037"/>
        <n v="89039"/>
        <n v="89056"/>
        <n v="89072"/>
        <n v="89073"/>
        <n v="89076"/>
        <n v="89077"/>
        <n v="89086"/>
        <n v="89090"/>
        <n v="89091"/>
        <n v="89102"/>
        <n v="89103"/>
        <n v="89106"/>
        <n v="89108"/>
        <n v="89111"/>
        <n v="89113"/>
        <n v="89133"/>
        <n v="89134"/>
        <n v="89145"/>
        <n v="89147"/>
        <n v="89150"/>
        <n v="89153"/>
        <n v="89156"/>
        <n v="89167"/>
        <n v="89190"/>
        <n v="89191"/>
        <n v="89194"/>
        <n v="89202"/>
        <n v="89207"/>
        <n v="89223"/>
        <n v="89227"/>
        <n v="89233"/>
        <n v="89248"/>
        <n v="89254"/>
        <n v="89256"/>
        <n v="89260"/>
        <n v="89279"/>
        <n v="89297"/>
        <n v="89299"/>
        <n v="89305"/>
        <n v="89306"/>
        <n v="89316"/>
        <n v="89326"/>
        <n v="89332"/>
        <n v="89342"/>
        <n v="89347"/>
        <n v="89350"/>
        <n v="89351"/>
        <n v="89362"/>
        <n v="89367"/>
        <n v="89368"/>
        <n v="89373"/>
        <n v="89376"/>
        <n v="89379"/>
        <n v="89382"/>
        <n v="89390"/>
        <n v="89406"/>
        <n v="89417"/>
        <n v="89439"/>
        <n v="89444"/>
        <n v="89449"/>
        <n v="89456"/>
        <n v="89459"/>
        <n v="89471"/>
        <n v="89491"/>
        <n v="89504"/>
        <n v="89526"/>
        <n v="89535"/>
        <n v="89541"/>
        <n v="89545"/>
        <n v="89552"/>
        <n v="89561"/>
        <n v="89562"/>
        <n v="89600"/>
        <n v="89619"/>
        <n v="89621"/>
        <n v="89645"/>
        <n v="89648"/>
        <n v="89683"/>
        <n v="89685"/>
        <n v="89687"/>
        <n v="89696"/>
        <n v="89707"/>
        <n v="89715"/>
        <n v="89726"/>
        <n v="89728"/>
        <n v="89738"/>
        <n v="89760"/>
        <n v="89767"/>
        <n v="89788"/>
        <n v="89796"/>
        <n v="89802"/>
        <n v="89808"/>
        <n v="89814"/>
        <n v="89815"/>
        <n v="89847"/>
        <n v="89880"/>
        <n v="89898"/>
        <n v="89907"/>
        <n v="89916"/>
        <n v="89918"/>
        <n v="89924"/>
        <n v="89926"/>
        <n v="89945"/>
        <n v="89950"/>
        <n v="89954"/>
        <n v="89964"/>
        <n v="89971"/>
        <n v="89973"/>
        <n v="89989"/>
        <n v="90006"/>
        <n v="90022"/>
        <n v="90028"/>
        <n v="90051"/>
        <n v="90056"/>
        <n v="90060"/>
        <n v="90075"/>
        <n v="90081"/>
        <n v="90093"/>
        <n v="90113"/>
        <n v="90122"/>
        <n v="90125"/>
        <n v="90134"/>
        <n v="90138"/>
        <n v="90141"/>
        <n v="90157"/>
        <n v="90168"/>
        <n v="90182"/>
        <n v="90183"/>
        <n v="90185"/>
        <n v="90196"/>
        <n v="90204"/>
        <n v="90225"/>
        <n v="90257"/>
        <n v="90264"/>
        <n v="90276"/>
        <n v="90284"/>
        <n v="90293"/>
        <n v="90310"/>
        <n v="90311"/>
        <n v="90325"/>
        <n v="90338"/>
        <n v="90358"/>
        <n v="90370"/>
        <n v="90371"/>
        <n v="90374"/>
        <n v="90388"/>
        <n v="90402"/>
        <n v="90412"/>
        <n v="90421"/>
        <n v="90428"/>
        <n v="90431"/>
        <n v="90443"/>
        <n v="90450"/>
        <n v="90463"/>
        <n v="90468"/>
        <n v="90476"/>
        <n v="90506"/>
        <n v="90566"/>
        <n v="90590"/>
        <n v="90610"/>
        <n v="90637"/>
        <n v="90643"/>
        <n v="90659"/>
        <n v="90662"/>
        <n v="90678"/>
        <n v="90685"/>
        <n v="90698"/>
        <n v="90714"/>
        <n v="90732"/>
        <n v="90741"/>
        <n v="90758"/>
        <n v="90759"/>
        <n v="90766"/>
        <n v="90769"/>
        <n v="90770"/>
        <n v="90786"/>
        <n v="90788"/>
        <n v="90794"/>
        <n v="90803"/>
        <n v="90807"/>
        <n v="90821"/>
        <n v="90823"/>
        <n v="90837"/>
        <n v="90838"/>
        <n v="90839"/>
        <n v="90848"/>
        <n v="90849"/>
        <n v="90879"/>
        <n v="90886"/>
        <n v="90896"/>
        <n v="90898"/>
        <n v="90899"/>
        <n v="90935"/>
        <n v="90939"/>
        <n v="90946"/>
        <n v="90952"/>
        <n v="90956"/>
        <n v="90966"/>
        <n v="90969"/>
        <n v="90990"/>
        <n v="90992"/>
        <n v="91002"/>
        <n v="91005"/>
        <n v="91010"/>
        <n v="91015"/>
        <n v="91026"/>
        <n v="91028"/>
        <n v="91032"/>
        <n v="91034"/>
        <n v="91044"/>
        <n v="91051"/>
        <n v="91054"/>
        <n v="91074"/>
        <n v="91077"/>
        <n v="91079"/>
        <n v="91090"/>
        <n v="91119"/>
        <n v="91166"/>
        <n v="91178"/>
        <n v="91198"/>
        <n v="91200"/>
        <n v="91215"/>
        <n v="91226"/>
        <n v="91241"/>
        <n v="91257"/>
        <n v="91268"/>
        <n v="91298"/>
        <n v="91306"/>
        <n v="91312"/>
        <n v="91317"/>
        <n v="91318"/>
        <n v="91324"/>
        <n v="91342"/>
        <n v="91353"/>
        <n v="91363"/>
        <n v="91380"/>
        <n v="91409"/>
        <n v="91436"/>
        <n v="91437"/>
        <n v="91454"/>
        <n v="91456"/>
        <n v="91463"/>
        <n v="91566"/>
        <n v="91577"/>
        <n v="91581"/>
        <n v="91602"/>
        <n v="91607"/>
        <n v="91610"/>
        <n v="91652"/>
        <n v="91660"/>
        <n v="91671"/>
        <n v="91688"/>
        <n v="91699"/>
        <n v="91708"/>
        <n v="91712"/>
        <n v="91741"/>
        <n v="91745"/>
        <n v="91765"/>
        <n v="91766"/>
        <n v="91786"/>
        <n v="91795"/>
        <n v="91798"/>
        <n v="91815"/>
        <n v="91816"/>
        <n v="91833"/>
        <n v="91837"/>
        <n v="91841"/>
        <n v="91862"/>
        <n v="91863"/>
        <n v="91882"/>
        <n v="91884"/>
        <n v="91914"/>
        <n v="91916"/>
        <n v="91923"/>
        <n v="91929"/>
        <n v="91942"/>
        <n v="91945"/>
        <n v="91949"/>
        <n v="91950"/>
        <n v="91955"/>
        <n v="91957"/>
        <n v="91960"/>
        <n v="91972"/>
        <n v="91980"/>
        <n v="91996"/>
        <n v="92000"/>
        <n v="92015"/>
        <n v="92018"/>
        <n v="92019"/>
        <n v="92020"/>
        <n v="92027"/>
        <n v="92051"/>
        <n v="92063"/>
        <n v="92079"/>
        <n v="92081"/>
        <n v="92085"/>
        <n v="92087"/>
        <n v="92089"/>
        <n v="92099"/>
        <n v="92106"/>
        <n v="92112"/>
        <n v="92114"/>
        <n v="92117"/>
        <n v="92118"/>
        <n v="92130"/>
        <n v="92132"/>
        <n v="92134"/>
        <n v="92146"/>
        <n v="92181"/>
        <n v="92183"/>
        <n v="92194"/>
        <n v="92203"/>
        <n v="92213"/>
        <n v="92224"/>
        <n v="92235"/>
        <n v="92241"/>
        <n v="92244"/>
        <n v="92250"/>
        <n v="92255"/>
        <n v="92274"/>
        <n v="92280"/>
        <n v="92281"/>
        <n v="92282"/>
        <n v="92283"/>
        <n v="92286"/>
        <n v="92297"/>
        <n v="92298"/>
        <n v="92300"/>
        <n v="92311"/>
        <n v="92314"/>
        <n v="92315"/>
        <n v="92330"/>
        <n v="92341"/>
        <n v="92359"/>
        <n v="92363"/>
        <n v="92364"/>
        <n v="92366"/>
        <n v="92367"/>
        <n v="92368"/>
        <n v="92425"/>
        <n v="92426"/>
        <n v="92447"/>
        <n v="92451"/>
        <n v="92461"/>
        <n v="92466"/>
        <n v="92482"/>
        <n v="92492"/>
        <n v="92496"/>
        <n v="92511"/>
        <n v="92513"/>
        <n v="92518"/>
        <n v="92536"/>
        <n v="92547"/>
        <n v="92551"/>
        <n v="92554"/>
        <n v="92563"/>
        <n v="92564"/>
        <n v="92566"/>
        <n v="92570"/>
        <n v="92573"/>
        <n v="92580"/>
        <n v="92585"/>
        <n v="92596"/>
        <n v="92639"/>
        <n v="92655"/>
        <n v="92659"/>
        <n v="92661"/>
        <n v="92665"/>
        <n v="92675"/>
        <n v="92698"/>
        <n v="92701"/>
        <n v="92715"/>
        <n v="92717"/>
        <n v="92726"/>
        <n v="92732"/>
        <n v="92744"/>
        <n v="92754"/>
        <n v="92773"/>
        <n v="92789"/>
        <n v="92790"/>
        <n v="92796"/>
        <n v="92800"/>
        <n v="92802"/>
        <n v="92813"/>
        <n v="92828"/>
        <n v="92852"/>
        <n v="92868"/>
        <n v="92872"/>
        <n v="92892"/>
        <n v="92893"/>
        <n v="92925"/>
        <n v="92932"/>
        <n v="92936"/>
        <n v="92961"/>
        <n v="92977"/>
        <n v="92985"/>
        <n v="92992"/>
        <n v="92993"/>
        <n v="92998"/>
        <n v="93022"/>
        <n v="93033"/>
        <n v="93061"/>
        <n v="93062"/>
        <n v="93067"/>
        <n v="93080"/>
        <n v="93102"/>
        <n v="93114"/>
        <n v="93120"/>
        <n v="93125"/>
        <n v="93129"/>
        <n v="93134"/>
        <n v="93137"/>
        <n v="93146"/>
        <n v="93147"/>
        <n v="93162"/>
        <n v="93167"/>
        <n v="93181"/>
        <n v="93199"/>
        <n v="93213"/>
        <n v="93219"/>
        <n v="93231"/>
        <n v="93250"/>
        <n v="93262"/>
        <n v="93265"/>
        <n v="93280"/>
        <n v="93281"/>
        <n v="93307"/>
        <n v="93312"/>
        <n v="93314"/>
        <n v="93324"/>
        <n v="93329"/>
        <n v="93343"/>
        <n v="93359"/>
        <n v="93370"/>
        <n v="93374"/>
        <n v="93382"/>
        <n v="93388"/>
        <n v="93396"/>
        <n v="93451"/>
        <n v="93461"/>
        <n v="93462"/>
        <n v="93484"/>
        <n v="93490"/>
        <n v="93505"/>
        <n v="93523"/>
        <n v="93524"/>
        <n v="93526"/>
        <n v="93527"/>
        <n v="93528"/>
        <n v="93529"/>
        <n v="93562"/>
        <n v="93569"/>
        <n v="93575"/>
        <n v="93578"/>
        <n v="93580"/>
        <n v="93583"/>
        <n v="93586"/>
        <n v="93590"/>
        <n v="93594"/>
        <n v="93604"/>
        <n v="93607"/>
        <n v="93608"/>
        <n v="93612"/>
        <n v="93623"/>
        <n v="93627"/>
        <n v="93630"/>
        <n v="93639"/>
        <n v="93643"/>
        <n v="93654"/>
        <n v="93655"/>
        <n v="93660"/>
        <n v="93678"/>
        <n v="93679"/>
        <n v="93683"/>
        <n v="93684"/>
        <n v="93704"/>
        <n v="93705"/>
        <n v="93732"/>
        <n v="93740"/>
        <n v="93778"/>
        <n v="93785"/>
        <n v="93788"/>
        <n v="93791"/>
        <n v="93802"/>
        <n v="93832"/>
        <n v="93857"/>
        <n v="93865"/>
        <n v="93885"/>
        <n v="93897"/>
        <n v="93905"/>
        <n v="93915"/>
        <n v="93928"/>
        <n v="93951"/>
        <n v="93954"/>
        <n v="93955"/>
        <n v="93973"/>
        <n v="93975"/>
        <n v="93985"/>
        <n v="93989"/>
        <n v="94005"/>
        <n v="94012"/>
        <n v="94014"/>
        <n v="94035"/>
        <n v="94046"/>
        <n v="94047"/>
        <n v="94055"/>
        <n v="94063"/>
        <n v="94070"/>
        <n v="94086"/>
        <n v="94089"/>
        <n v="94092"/>
        <n v="94107"/>
        <n v="94112"/>
        <n v="94121"/>
        <n v="94135"/>
        <n v="94149"/>
        <n v="94152"/>
        <n v="94170"/>
        <n v="94174"/>
        <n v="94175"/>
        <n v="94176"/>
        <n v="94184"/>
        <n v="94186"/>
        <n v="94197"/>
        <n v="94210"/>
        <n v="94217"/>
        <n v="94231"/>
        <n v="94233"/>
        <n v="94249"/>
        <n v="94269"/>
        <n v="94303"/>
        <n v="94314"/>
        <n v="94316"/>
        <n v="94324"/>
        <n v="94342"/>
        <n v="94345"/>
        <n v="94366"/>
        <n v="94377"/>
        <n v="94406"/>
        <n v="94419"/>
        <n v="94427"/>
        <n v="94434"/>
        <n v="94437"/>
        <n v="94440"/>
        <n v="94445"/>
        <n v="94453"/>
        <n v="94465"/>
        <n v="94471"/>
        <n v="94473"/>
        <n v="94478"/>
        <n v="94485"/>
        <n v="94504"/>
        <n v="94514"/>
        <n v="94519"/>
        <n v="94522"/>
        <n v="94534"/>
        <n v="94538"/>
        <n v="94547"/>
        <n v="94554"/>
        <n v="94609"/>
        <n v="94613"/>
        <n v="94616"/>
        <n v="94623"/>
        <n v="94627"/>
        <n v="94631"/>
        <n v="94636"/>
        <n v="94640"/>
        <n v="94642"/>
        <n v="94645"/>
        <n v="94646"/>
        <n v="94663"/>
        <n v="94668"/>
        <n v="94687"/>
        <n v="94689"/>
        <n v="94694"/>
        <n v="94757"/>
        <n v="94765"/>
        <n v="94767"/>
        <n v="94788"/>
        <n v="94812"/>
        <n v="94831"/>
        <n v="94855"/>
        <n v="94856"/>
        <n v="94861"/>
        <n v="94866"/>
        <n v="94879"/>
        <n v="94887"/>
        <n v="94888"/>
        <n v="94890"/>
        <n v="94913"/>
        <n v="94939"/>
        <n v="94951"/>
        <n v="94987"/>
        <n v="94993"/>
        <n v="95000"/>
        <n v="95013"/>
        <n v="95015"/>
        <n v="95027"/>
        <n v="95031"/>
        <n v="95036"/>
        <n v="95041"/>
        <n v="95052"/>
        <n v="95092"/>
        <n v="95093"/>
        <n v="95104"/>
        <n v="95106"/>
        <n v="95135"/>
        <n v="95141"/>
        <n v="95155"/>
        <n v="95167"/>
        <n v="95175"/>
        <n v="95176"/>
        <n v="95184"/>
        <n v="95188"/>
        <n v="95198"/>
        <n v="95202"/>
        <n v="95203"/>
        <n v="95208"/>
        <n v="95216"/>
        <n v="95231"/>
        <n v="95247"/>
        <n v="95255"/>
        <n v="95283"/>
        <n v="95296"/>
        <n v="95342"/>
        <n v="95343"/>
        <n v="95352"/>
        <n v="95365"/>
        <n v="95367"/>
        <n v="95387"/>
        <n v="95394"/>
        <n v="95402"/>
        <n v="95413"/>
        <n v="95424"/>
        <n v="95432"/>
        <n v="95433"/>
        <n v="95434"/>
        <n v="95446"/>
        <n v="95447"/>
        <n v="95457"/>
        <n v="95461"/>
        <n v="95467"/>
        <n v="95477"/>
        <n v="95479"/>
        <n v="95496"/>
        <n v="95500"/>
        <n v="95517"/>
        <n v="95522"/>
        <n v="95525"/>
        <n v="95532"/>
        <n v="95533"/>
        <n v="95539"/>
        <n v="95549"/>
        <n v="95578"/>
        <n v="95590"/>
        <n v="95593"/>
        <n v="95596"/>
        <n v="95633"/>
        <n v="95634"/>
        <n v="95675"/>
        <n v="95679"/>
        <n v="95685"/>
        <n v="95701"/>
        <n v="95721"/>
        <n v="95734"/>
        <n v="95735"/>
        <n v="95751"/>
        <n v="95761"/>
        <n v="95766"/>
        <n v="95775"/>
        <n v="95794"/>
        <n v="95819"/>
        <n v="95822"/>
        <n v="95827"/>
        <n v="95831"/>
        <n v="95838"/>
        <n v="95843"/>
        <n v="95848"/>
        <n v="95852"/>
        <n v="95859"/>
        <n v="95863"/>
        <n v="95869"/>
        <n v="95877"/>
        <n v="95880"/>
        <n v="95885"/>
        <n v="95889"/>
        <n v="95910"/>
        <n v="95913"/>
        <n v="95939"/>
        <n v="95944"/>
        <n v="95947"/>
        <n v="95953"/>
        <n v="95956"/>
        <n v="95966"/>
        <n v="95981"/>
        <n v="95987"/>
        <n v="95998"/>
        <n v="96022"/>
        <n v="96050"/>
        <n v="96051"/>
        <n v="96070"/>
        <n v="96093"/>
        <n v="96096"/>
        <n v="96108"/>
        <n v="96115"/>
        <n v="96116"/>
        <n v="96124"/>
        <n v="96134"/>
        <n v="96139"/>
        <n v="96146"/>
        <n v="96180"/>
        <n v="96183"/>
        <n v="96192"/>
        <n v="96205"/>
        <n v="96207"/>
        <n v="96211"/>
        <n v="96213"/>
        <n v="96218"/>
        <n v="96222"/>
        <n v="96225"/>
        <n v="96230"/>
        <n v="96237"/>
        <n v="96245"/>
        <n v="96247"/>
        <n v="96267"/>
        <n v="96273"/>
        <n v="96279"/>
        <n v="96288"/>
        <n v="96293"/>
        <n v="96309"/>
        <n v="96324"/>
        <n v="96329"/>
        <n v="96345"/>
        <n v="96351"/>
        <n v="96355"/>
        <n v="96388"/>
        <n v="96389"/>
        <n v="96401"/>
        <n v="96406"/>
        <n v="96420"/>
        <n v="96422"/>
        <n v="96442"/>
        <n v="96445"/>
        <n v="96453"/>
        <n v="96460"/>
        <n v="96466"/>
        <n v="96472"/>
        <n v="96478"/>
        <n v="96492"/>
        <n v="96502"/>
        <n v="96504"/>
        <n v="96509"/>
        <n v="96517"/>
        <n v="96549"/>
        <n v="96567"/>
        <n v="96568"/>
        <n v="96586"/>
        <n v="96604"/>
        <n v="96607"/>
        <n v="96611"/>
        <n v="96622"/>
        <n v="96627"/>
        <n v="96630"/>
        <n v="96645"/>
        <n v="96668"/>
        <n v="96674"/>
        <n v="96675"/>
        <n v="96688"/>
        <n v="96729"/>
        <n v="96744"/>
        <n v="96746"/>
        <n v="96771"/>
        <n v="96774"/>
        <n v="96777"/>
        <n v="96779"/>
        <n v="96817"/>
        <n v="96840"/>
        <n v="96845"/>
        <n v="96851"/>
        <n v="96854"/>
        <n v="96865"/>
        <n v="96870"/>
        <n v="96874"/>
        <n v="96877"/>
        <n v="96884"/>
        <n v="96903"/>
        <n v="96908"/>
        <n v="96925"/>
        <n v="96928"/>
        <n v="96934"/>
        <n v="96938"/>
        <n v="96959"/>
        <n v="96960"/>
        <n v="96965"/>
        <n v="96971"/>
        <n v="96977"/>
        <n v="97024"/>
        <n v="97028"/>
        <n v="97074"/>
        <n v="97081"/>
        <n v="97082"/>
        <n v="97097"/>
        <n v="97112"/>
        <n v="97116"/>
        <n v="97146"/>
        <n v="97151"/>
        <n v="97198"/>
        <n v="97211"/>
        <n v="97226"/>
        <n v="97228"/>
        <n v="97234"/>
        <n v="97259"/>
        <n v="97265"/>
        <n v="97267"/>
        <n v="97270"/>
        <n v="97293"/>
        <n v="97302"/>
        <n v="97318"/>
        <n v="97333"/>
        <n v="97334"/>
        <n v="97336"/>
        <n v="97337"/>
        <n v="97341"/>
        <n v="97349"/>
        <n v="97364"/>
        <n v="97373"/>
        <n v="97415"/>
        <n v="97420"/>
        <n v="97430"/>
        <n v="97433"/>
        <n v="97446"/>
        <n v="97451"/>
        <n v="97452"/>
        <n v="97456"/>
        <n v="97506"/>
        <n v="97512"/>
        <n v="97517"/>
        <n v="97518"/>
        <n v="97526"/>
        <n v="97551"/>
        <n v="97562"/>
        <n v="97567"/>
        <n v="97587"/>
        <n v="97596"/>
        <n v="97599"/>
        <n v="97641"/>
        <n v="97644"/>
        <n v="97655"/>
        <n v="97656"/>
        <n v="97662"/>
        <n v="97663"/>
        <n v="97669"/>
        <n v="97705"/>
        <n v="97708"/>
        <n v="97714"/>
        <n v="97723"/>
        <n v="97728"/>
        <n v="97746"/>
        <n v="97757"/>
        <n v="97775"/>
        <n v="97795"/>
        <n v="97799"/>
        <n v="97815"/>
        <n v="97817"/>
        <n v="97818"/>
        <n v="97847"/>
        <n v="97860"/>
        <n v="97863"/>
        <n v="97866"/>
        <n v="97878"/>
        <n v="97897"/>
        <n v="97901"/>
        <n v="97919"/>
        <n v="97938"/>
        <n v="97946"/>
        <n v="97953"/>
        <n v="97956"/>
        <n v="97959"/>
        <n v="97967"/>
        <n v="97968"/>
        <n v="97975"/>
        <n v="97981"/>
        <n v="97987"/>
        <n v="97989"/>
        <n v="98016"/>
        <n v="98023"/>
        <n v="98036"/>
        <n v="98039"/>
        <n v="98044"/>
        <n v="98046"/>
        <n v="98064"/>
        <n v="98069"/>
        <n v="98073"/>
        <n v="98088"/>
        <n v="98091"/>
        <n v="98102"/>
        <n v="98104"/>
        <n v="98105"/>
        <n v="98107"/>
        <n v="98108"/>
        <n v="98109"/>
        <n v="98124"/>
        <n v="98138"/>
        <n v="98146"/>
        <n v="98162"/>
        <n v="98167"/>
        <n v="98174"/>
        <n v="98182"/>
        <n v="98211"/>
        <n v="98231"/>
        <n v="98240"/>
        <n v="98261"/>
        <n v="98281"/>
        <n v="98297"/>
        <n v="98319"/>
        <n v="98363"/>
        <n v="98392"/>
        <n v="98427"/>
        <n v="98441"/>
        <n v="98515"/>
        <n v="98537"/>
        <n v="98540"/>
        <n v="98551"/>
        <n v="98555"/>
        <n v="98557"/>
        <n v="98563"/>
        <n v="98564"/>
        <n v="98581"/>
        <n v="98592"/>
        <n v="98595"/>
        <n v="98601"/>
        <n v="98606"/>
        <n v="98616"/>
        <n v="98617"/>
        <n v="98630"/>
        <n v="98636"/>
        <n v="98639"/>
        <n v="98640"/>
        <n v="98641"/>
        <n v="98646"/>
        <n v="98658"/>
        <n v="98664"/>
        <n v="98670"/>
        <n v="98672"/>
        <n v="98674"/>
        <n v="98681"/>
        <n v="98698"/>
        <n v="98699"/>
        <n v="98703"/>
        <n v="98715"/>
        <n v="98717"/>
        <n v="98723"/>
        <n v="98724"/>
        <n v="98734"/>
        <n v="98735"/>
        <n v="98739"/>
        <n v="98743"/>
        <n v="98751"/>
        <n v="98761"/>
        <n v="98779"/>
        <n v="98820"/>
        <n v="98821"/>
        <n v="98823"/>
        <n v="98840"/>
        <n v="98843"/>
        <n v="98876"/>
        <n v="98880"/>
        <n v="98889"/>
        <n v="98893"/>
        <n v="98894"/>
        <n v="98900"/>
        <n v="98914"/>
        <n v="98931"/>
        <n v="98935"/>
        <n v="98941"/>
        <n v="98962"/>
        <n v="98963"/>
        <n v="98973"/>
        <n v="98990"/>
        <n v="99004"/>
        <n v="99006"/>
        <n v="99008"/>
        <n v="99044"/>
        <n v="99058"/>
        <n v="99070"/>
        <n v="99075"/>
        <n v="99077"/>
        <n v="99104"/>
        <n v="99107"/>
        <n v="99111"/>
        <n v="99120"/>
        <n v="99127"/>
        <n v="99179"/>
        <n v="99197"/>
        <n v="99206"/>
        <n v="99208"/>
        <n v="99211"/>
        <n v="99214"/>
        <n v="99220"/>
        <n v="99235"/>
        <n v="99237"/>
        <n v="99247"/>
        <n v="99257"/>
        <n v="99272"/>
        <n v="99280"/>
        <n v="99287"/>
        <n v="99302"/>
        <n v="99312"/>
        <n v="99313"/>
        <n v="99317"/>
        <n v="99318"/>
        <n v="99319"/>
        <n v="99321"/>
        <n v="99327"/>
        <n v="99338"/>
        <n v="99352"/>
        <n v="99363"/>
        <n v="99385"/>
        <n v="99394"/>
        <n v="99406"/>
        <n v="99411"/>
        <n v="99428"/>
        <n v="99438"/>
        <n v="99440"/>
        <n v="99451"/>
        <n v="99458"/>
        <n v="99464"/>
        <n v="99472"/>
        <n v="99478"/>
        <n v="99491"/>
        <n v="99502"/>
        <n v="99514"/>
        <n v="99540"/>
        <n v="99559"/>
        <n v="99577"/>
        <n v="99584"/>
        <n v="99595"/>
        <n v="99598"/>
        <n v="99614"/>
        <n v="99627"/>
        <n v="99630"/>
        <n v="99631"/>
        <n v="99644"/>
        <n v="99647"/>
        <n v="99649"/>
        <n v="99655"/>
        <n v="99671"/>
        <n v="99672"/>
        <n v="99678"/>
        <n v="99680"/>
        <n v="99694"/>
        <n v="99705"/>
        <n v="99710"/>
        <n v="99717"/>
        <n v="99718"/>
        <n v="99746"/>
        <n v="99764"/>
        <n v="99787"/>
        <n v="99856"/>
        <n v="99860"/>
        <n v="99865"/>
        <n v="99891"/>
        <n v="99892"/>
        <n v="99893"/>
        <n v="99914"/>
        <n v="99920"/>
        <n v="99923"/>
        <n v="99945"/>
        <n v="99950"/>
        <n v="99953"/>
        <n v="99955"/>
        <n v="99986"/>
        <n v="99995"/>
        <n v="100000"/>
        <n v="100010"/>
        <n v="100015"/>
        <n v="100017"/>
        <n v="100023"/>
        <n v="100035"/>
        <n v="100036"/>
        <n v="100050"/>
        <n v="100060"/>
        <n v="100065"/>
        <n v="100069"/>
        <n v="100071"/>
        <n v="100095"/>
        <n v="100097"/>
        <n v="100103"/>
        <n v="100105"/>
        <n v="100109"/>
        <n v="100138"/>
        <n v="100139"/>
        <n v="100140"/>
        <n v="100141"/>
        <n v="100142"/>
        <n v="100145"/>
        <n v="100148"/>
        <n v="100149"/>
        <n v="100172"/>
        <n v="100178"/>
        <n v="100185"/>
        <n v="100209"/>
        <n v="100214"/>
        <n v="100243"/>
        <n v="100245"/>
        <n v="100246"/>
        <n v="100261"/>
        <n v="100290"/>
        <n v="100293"/>
        <n v="100306"/>
        <n v="100315"/>
        <n v="100318"/>
        <n v="100322"/>
        <n v="100323"/>
        <n v="100333"/>
        <n v="100335"/>
        <n v="100360"/>
        <n v="100361"/>
        <n v="100367"/>
        <n v="100368"/>
        <n v="100394"/>
        <n v="100402"/>
        <n v="100417"/>
        <n v="100419"/>
        <n v="100444"/>
        <n v="100456"/>
        <n v="100465"/>
        <n v="100472"/>
        <n v="100476"/>
        <n v="100477"/>
        <n v="100479"/>
        <n v="100501"/>
        <n v="100508"/>
        <n v="100509"/>
        <n v="100513"/>
        <n v="100518"/>
        <n v="100537"/>
        <n v="100543"/>
        <n v="100547"/>
        <n v="100555"/>
        <n v="100567"/>
        <n v="100568"/>
        <n v="100587"/>
        <n v="100622"/>
        <n v="100650"/>
        <n v="100667"/>
        <n v="100669"/>
        <n v="100672"/>
        <n v="100674"/>
        <n v="100680"/>
        <n v="100681"/>
        <n v="100687"/>
        <n v="100703"/>
        <n v="100708"/>
        <n v="100717"/>
        <n v="100721"/>
        <n v="100736"/>
        <n v="100747"/>
        <n v="100757"/>
        <n v="100764"/>
        <n v="100768"/>
        <n v="100769"/>
        <n v="100782"/>
        <n v="100792"/>
        <n v="100795"/>
        <n v="100802"/>
        <n v="100811"/>
        <n v="100818"/>
        <n v="100819"/>
        <n v="100831"/>
        <n v="100832"/>
        <n v="100834"/>
        <n v="100852"/>
        <n v="100859"/>
        <n v="100864"/>
        <n v="100867"/>
        <n v="100894"/>
        <n v="100905"/>
        <n v="100915"/>
        <n v="100927"/>
        <n v="100929"/>
        <n v="100933"/>
        <n v="100940"/>
        <n v="100959"/>
        <n v="100960"/>
        <n v="100971"/>
        <n v="100973"/>
        <n v="100984"/>
        <n v="100993"/>
        <n v="100997"/>
        <n v="100999"/>
        <n v="101005"/>
        <n v="101007"/>
        <n v="101020"/>
        <n v="101034"/>
        <n v="101036"/>
        <n v="101050"/>
        <n v="101065"/>
        <n v="101066"/>
        <n v="101090"/>
        <n v="101098"/>
        <n v="101118"/>
        <n v="101130"/>
        <n v="101133"/>
        <n v="101135"/>
        <n v="101136"/>
        <n v="101139"/>
        <n v="101147"/>
        <n v="101148"/>
        <n v="101150"/>
        <n v="101152"/>
        <n v="101153"/>
        <n v="101160"/>
        <n v="101168"/>
        <n v="101175"/>
        <n v="101192"/>
        <n v="101195"/>
        <n v="101197"/>
        <n v="101203"/>
        <n v="101204"/>
        <n v="101207"/>
        <n v="101214"/>
        <n v="101227"/>
        <n v="101239"/>
        <n v="101251"/>
        <n v="101260"/>
        <n v="101261"/>
        <n v="101266"/>
        <n v="101273"/>
        <n v="101292"/>
        <n v="101311"/>
        <n v="101312"/>
        <n v="101313"/>
        <n v="101320"/>
        <n v="101333"/>
        <n v="101358"/>
        <n v="101374"/>
        <n v="101375"/>
        <n v="101377"/>
        <n v="101428"/>
        <n v="101429"/>
        <n v="101436"/>
        <n v="101438"/>
        <n v="101443"/>
        <n v="101445"/>
        <n v="101450"/>
        <n v="101455"/>
        <n v="101456"/>
        <n v="101458"/>
        <n v="101463"/>
        <n v="101473"/>
        <n v="101474"/>
        <n v="101476"/>
        <n v="101477"/>
        <n v="101487"/>
        <n v="101501"/>
        <n v="101505"/>
        <n v="101514"/>
        <n v="101518"/>
        <n v="101522"/>
        <n v="101524"/>
        <n v="101528"/>
        <n v="101532"/>
        <n v="101537"/>
        <n v="101542"/>
        <n v="101553"/>
        <n v="101555"/>
        <n v="101564"/>
        <n v="101566"/>
        <n v="101567"/>
        <n v="101582"/>
        <n v="101589"/>
        <n v="101595"/>
        <n v="101612"/>
        <n v="101627"/>
        <n v="101630"/>
        <n v="101638"/>
        <n v="101657"/>
        <n v="101658"/>
        <n v="101663"/>
        <n v="101665"/>
        <n v="101673"/>
        <n v="101713"/>
        <n v="101720"/>
        <n v="101725"/>
        <n v="101731"/>
        <n v="101734"/>
        <n v="101749"/>
        <n v="101758"/>
        <n v="101761"/>
        <n v="101762"/>
        <n v="101767"/>
        <n v="101775"/>
        <n v="101783"/>
        <n v="101796"/>
        <n v="101798"/>
        <n v="101801"/>
        <n v="101824"/>
        <n v="101831"/>
        <n v="101834"/>
        <n v="101838"/>
        <n v="101846"/>
        <n v="101852"/>
        <n v="101861"/>
        <n v="101862"/>
        <n v="101873"/>
        <n v="101874"/>
        <n v="101876"/>
        <n v="101883"/>
        <n v="101909"/>
        <n v="101937"/>
        <n v="101943"/>
        <n v="101976"/>
        <n v="101978"/>
        <n v="101979"/>
        <n v="101984"/>
        <n v="101990"/>
        <n v="102001"/>
        <n v="102005"/>
        <n v="102007"/>
        <n v="102009"/>
        <n v="102014"/>
        <n v="102018"/>
        <n v="102019"/>
        <n v="102026"/>
        <n v="102036"/>
        <n v="102052"/>
        <n v="102061"/>
        <n v="102079"/>
        <n v="102086"/>
        <n v="102088"/>
        <n v="102098"/>
        <n v="102100"/>
        <n v="102117"/>
        <n v="102129"/>
        <n v="102137"/>
        <n v="102159"/>
        <n v="102160"/>
        <n v="102164"/>
        <n v="102165"/>
        <n v="102173"/>
        <n v="102177"/>
        <n v="102181"/>
        <n v="102182"/>
        <n v="102183"/>
        <n v="102185"/>
        <n v="102186"/>
        <n v="102196"/>
        <n v="102199"/>
        <n v="102208"/>
        <n v="102217"/>
        <n v="102218"/>
        <n v="102226"/>
        <n v="102237"/>
        <n v="102241"/>
        <n v="102243"/>
        <n v="102261"/>
        <n v="102269"/>
        <n v="102278"/>
        <n v="102282"/>
        <n v="102287"/>
        <n v="102288"/>
        <n v="102295"/>
        <n v="102310"/>
        <n v="102311"/>
        <n v="102314"/>
        <n v="102318"/>
        <n v="102325"/>
        <n v="102332"/>
        <n v="102352"/>
        <n v="102375"/>
        <n v="102376"/>
        <n v="102390"/>
        <n v="102395"/>
        <n v="102407"/>
        <n v="102435"/>
        <n v="102446"/>
        <n v="102450"/>
        <n v="102454"/>
        <n v="102466"/>
        <n v="102467"/>
        <n v="102477"/>
        <n v="102483"/>
        <n v="102493"/>
        <n v="102507"/>
        <n v="102512"/>
        <n v="102521"/>
        <n v="102523"/>
        <n v="102533"/>
        <n v="102547"/>
        <n v="102553"/>
        <n v="102566"/>
        <n v="102568"/>
        <n v="102603"/>
        <n v="102612"/>
        <n v="102636"/>
        <n v="102650"/>
        <n v="102652"/>
        <n v="102661"/>
        <n v="102671"/>
        <n v="102706"/>
        <n v="102707"/>
        <n v="102710"/>
        <n v="102721"/>
        <n v="102722"/>
        <n v="102724"/>
        <n v="102739"/>
        <n v="102740"/>
        <n v="102743"/>
        <n v="102746"/>
        <n v="102769"/>
        <n v="102780"/>
        <n v="102787"/>
        <n v="102788"/>
        <n v="102796"/>
        <n v="102824"/>
        <n v="102833"/>
        <n v="102841"/>
        <n v="102851"/>
        <n v="102854"/>
        <n v="102864"/>
        <n v="102865"/>
        <n v="102886"/>
        <n v="102887"/>
        <n v="102888"/>
        <n v="102889"/>
        <n v="102905"/>
        <n v="102914"/>
        <n v="102916"/>
        <n v="102918"/>
        <n v="102921"/>
        <n v="102923"/>
        <n v="102932"/>
        <n v="102965"/>
        <n v="102973"/>
        <n v="102978"/>
        <n v="102985"/>
        <n v="102986"/>
        <n v="102988"/>
        <n v="102992"/>
        <n v="102998"/>
        <n v="103005"/>
        <n v="103008"/>
        <n v="103012"/>
        <n v="103015"/>
        <n v="103023"/>
        <n v="103027"/>
        <n v="103031"/>
        <n v="103039"/>
        <n v="103041"/>
        <n v="103047"/>
        <n v="103080"/>
        <n v="103095"/>
        <n v="103098"/>
        <n v="103106"/>
        <n v="103109"/>
        <n v="103126"/>
        <n v="103128"/>
        <n v="103129"/>
        <n v="103157"/>
        <n v="103173"/>
        <n v="103183"/>
        <n v="103185"/>
        <n v="103186"/>
        <n v="103187"/>
        <n v="103202"/>
        <n v="103208"/>
        <n v="103217"/>
        <n v="103222"/>
        <n v="103229"/>
        <n v="103231"/>
        <n v="103243"/>
        <n v="103246"/>
        <n v="103258"/>
        <n v="103264"/>
        <n v="103274"/>
        <n v="103276"/>
        <n v="103282"/>
        <n v="103288"/>
        <n v="103299"/>
        <n v="103301"/>
        <n v="103315"/>
        <n v="103324"/>
        <n v="103342"/>
        <n v="103345"/>
        <n v="103358"/>
        <n v="103364"/>
        <n v="103365"/>
        <n v="103376"/>
        <n v="103378"/>
        <n v="103382"/>
        <n v="103402"/>
        <n v="103412"/>
        <n v="103413"/>
        <n v="103414"/>
        <n v="103435"/>
        <n v="103443"/>
        <n v="103449"/>
        <n v="103458"/>
        <n v="103462"/>
        <n v="103466"/>
        <n v="103469"/>
        <n v="103482"/>
        <n v="103484"/>
        <n v="103495"/>
        <n v="103503"/>
        <n v="103505"/>
        <n v="103508"/>
        <n v="103509"/>
        <n v="103523"/>
        <n v="103525"/>
        <n v="103527"/>
        <n v="103534"/>
        <n v="103540"/>
        <n v="103551"/>
        <n v="103558"/>
        <n v="103572"/>
        <n v="103579"/>
        <n v="103589"/>
        <n v="103610"/>
        <n v="103616"/>
        <n v="103638"/>
        <n v="103662"/>
        <n v="103666"/>
        <n v="103670"/>
        <n v="103671"/>
        <n v="103677"/>
        <n v="103681"/>
        <n v="103694"/>
        <n v="103714"/>
        <n v="103720"/>
        <n v="103722"/>
        <n v="103724"/>
        <n v="103735"/>
        <n v="103741"/>
        <n v="103742"/>
        <n v="103743"/>
        <n v="103747"/>
        <n v="103752"/>
        <n v="103778"/>
        <n v="103783"/>
        <n v="103784"/>
        <n v="103801"/>
        <n v="103809"/>
        <n v="103811"/>
        <n v="103815"/>
        <n v="103831"/>
        <n v="103839"/>
        <n v="103864"/>
        <n v="103868"/>
        <n v="103872"/>
        <n v="103876"/>
        <n v="103907"/>
        <n v="103909"/>
        <n v="103913"/>
        <n v="103922"/>
        <n v="103929"/>
        <n v="103932"/>
        <n v="103933"/>
        <n v="103935"/>
        <n v="103945"/>
        <n v="103954"/>
        <n v="103959"/>
        <n v="103967"/>
        <n v="103968"/>
        <n v="103988"/>
        <n v="104016"/>
        <n v="104038"/>
        <n v="104039"/>
        <n v="104052"/>
        <n v="104070"/>
        <n v="104073"/>
        <n v="104106"/>
        <n v="104110"/>
        <n v="104116"/>
        <n v="104118"/>
        <n v="104126"/>
        <n v="104130"/>
        <n v="104141"/>
        <n v="104146"/>
        <n v="104151"/>
        <n v="104165"/>
        <n v="104174"/>
        <n v="104177"/>
        <n v="104179"/>
        <n v="104183"/>
        <n v="104200"/>
        <n v="104221"/>
        <n v="104227"/>
        <n v="104242"/>
        <n v="104261"/>
        <n v="104268"/>
        <n v="104271"/>
        <n v="104273"/>
        <n v="104275"/>
        <n v="104277"/>
        <n v="104279"/>
        <n v="104288"/>
        <n v="104306"/>
        <n v="104308"/>
        <n v="104313"/>
        <n v="104316"/>
        <n v="104320"/>
        <n v="104330"/>
        <n v="104341"/>
        <n v="104352"/>
        <n v="104355"/>
        <n v="104356"/>
        <n v="104375"/>
        <n v="104382"/>
        <n v="104388"/>
        <n v="104392"/>
        <n v="104394"/>
        <n v="104400"/>
        <n v="104401"/>
        <n v="104407"/>
        <n v="104419"/>
        <n v="104429"/>
        <n v="104431"/>
        <n v="104450"/>
        <n v="104455"/>
        <n v="104457"/>
        <n v="104462"/>
        <n v="104464"/>
        <n v="104470"/>
        <n v="104480"/>
        <n v="104482"/>
        <n v="104484"/>
        <n v="104487"/>
        <n v="104491"/>
        <n v="104494"/>
        <n v="104498"/>
        <n v="104509"/>
        <n v="104517"/>
        <n v="104522"/>
        <n v="104526"/>
        <n v="104537"/>
        <n v="104538"/>
        <n v="104544"/>
        <n v="104550"/>
        <n v="104557"/>
        <n v="104565"/>
        <n v="104582"/>
        <n v="104589"/>
        <n v="104593"/>
        <n v="104610"/>
        <n v="104625"/>
        <n v="104627"/>
        <n v="104635"/>
        <n v="104636"/>
        <n v="104648"/>
        <n v="104653"/>
        <n v="104668"/>
        <n v="104670"/>
        <n v="104672"/>
        <n v="104680"/>
        <n v="104689"/>
        <n v="104692"/>
        <n v="104700"/>
        <n v="104706"/>
        <n v="104734"/>
        <n v="104741"/>
        <n v="104762"/>
        <n v="104771"/>
        <n v="104772"/>
        <n v="104783"/>
        <n v="104787"/>
        <n v="104796"/>
        <n v="104798"/>
        <n v="104806"/>
        <n v="104810"/>
        <n v="104811"/>
        <n v="104825"/>
        <n v="104828"/>
        <n v="104835"/>
        <n v="104837"/>
        <n v="104850"/>
        <n v="104861"/>
        <n v="104864"/>
        <n v="104886"/>
        <n v="104895"/>
        <n v="104901"/>
        <n v="104906"/>
        <n v="104908"/>
        <n v="104913"/>
        <n v="104916"/>
        <n v="104930"/>
        <n v="104931"/>
        <n v="104941"/>
        <n v="104956"/>
        <n v="104957"/>
        <n v="104962"/>
        <n v="104976"/>
        <n v="104980"/>
        <n v="105010"/>
        <n v="105025"/>
        <n v="105031"/>
        <n v="105035"/>
        <n v="105059"/>
        <n v="105066"/>
        <n v="105095"/>
        <n v="105096"/>
        <n v="105104"/>
        <n v="105120"/>
        <n v="105124"/>
        <n v="105126"/>
        <n v="105129"/>
        <n v="105141"/>
        <n v="105153"/>
        <n v="105156"/>
        <n v="105199"/>
        <n v="105201"/>
        <n v="105209"/>
        <n v="105218"/>
        <n v="105227"/>
        <n v="105229"/>
        <n v="105273"/>
        <n v="105278"/>
        <n v="105281"/>
        <n v="105282"/>
        <n v="105296"/>
        <n v="105310"/>
        <n v="105325"/>
        <n v="105329"/>
        <n v="105340"/>
        <n v="105343"/>
        <n v="105365"/>
        <n v="105379"/>
        <n v="105382"/>
        <n v="105408"/>
        <n v="105411"/>
        <n v="105420"/>
        <n v="105450"/>
        <n v="105478"/>
        <n v="105479"/>
        <n v="105520"/>
        <n v="105529"/>
        <n v="105546"/>
        <n v="105552"/>
        <n v="105554"/>
        <n v="105560"/>
        <n v="105564"/>
        <n v="105601"/>
        <n v="105614"/>
        <n v="105617"/>
        <n v="105619"/>
        <n v="105620"/>
        <n v="105623"/>
        <n v="105630"/>
        <n v="105653"/>
        <n v="105666"/>
        <n v="105675"/>
        <n v="105683"/>
        <n v="105697"/>
        <n v="105709"/>
        <n v="105712"/>
        <n v="105724"/>
        <n v="105725"/>
        <n v="105751"/>
        <n v="105761"/>
        <n v="105764"/>
        <n v="105770"/>
        <n v="105772"/>
        <n v="105786"/>
        <n v="105789"/>
        <n v="105796"/>
        <n v="105803"/>
        <n v="105808"/>
        <n v="105824"/>
        <n v="105828"/>
        <n v="105844"/>
        <n v="105861"/>
        <n v="105888"/>
        <n v="105894"/>
        <n v="105900"/>
        <n v="105910"/>
        <n v="105918"/>
        <n v="105921"/>
        <n v="105923"/>
        <n v="105946"/>
        <n v="105948"/>
        <n v="105955"/>
        <n v="105977"/>
        <n v="105980"/>
        <n v="105989"/>
        <n v="105995"/>
        <n v="105997"/>
        <n v="106037"/>
        <n v="106049"/>
        <n v="106050"/>
        <n v="106051"/>
        <n v="106055"/>
        <n v="106071"/>
        <n v="106076"/>
        <n v="106085"/>
        <n v="106100"/>
        <n v="106105"/>
        <n v="106127"/>
        <n v="106142"/>
        <n v="106148"/>
        <n v="106171"/>
        <n v="106176"/>
        <n v="106189"/>
        <n v="106201"/>
        <n v="106210"/>
        <n v="106224"/>
        <n v="106234"/>
        <n v="106265"/>
        <n v="106290"/>
        <n v="106292"/>
        <n v="106310"/>
        <n v="106321"/>
        <n v="106333"/>
        <n v="106339"/>
        <n v="106341"/>
        <n v="106346"/>
        <n v="106372"/>
        <n v="106389"/>
        <n v="106394"/>
        <n v="106400"/>
        <n v="106415"/>
        <n v="106419"/>
        <n v="106443"/>
        <n v="106452"/>
        <n v="106453"/>
        <n v="106455"/>
        <n v="106462"/>
        <n v="106488"/>
        <n v="106490"/>
        <n v="106497"/>
        <n v="106500"/>
        <n v="106503"/>
        <n v="106522"/>
        <n v="106531"/>
        <n v="106569"/>
        <n v="106578"/>
        <n v="106596"/>
        <n v="106605"/>
        <n v="106606"/>
        <n v="106661"/>
        <n v="106683"/>
        <n v="106703"/>
        <n v="106713"/>
        <n v="106721"/>
        <n v="106728"/>
        <n v="106734"/>
        <n v="106738"/>
        <n v="106740"/>
        <n v="106743"/>
        <n v="106747"/>
        <n v="106753"/>
        <n v="106761"/>
        <n v="106772"/>
        <n v="106808"/>
        <n v="106821"/>
        <n v="106826"/>
        <n v="106842"/>
        <n v="106844"/>
        <n v="106873"/>
        <n v="106877"/>
        <n v="106884"/>
        <n v="106894"/>
        <n v="106900"/>
        <n v="106929"/>
        <n v="106932"/>
        <n v="106944"/>
        <n v="106970"/>
        <n v="106984"/>
        <n v="107011"/>
        <n v="107015"/>
        <n v="107035"/>
        <n v="107049"/>
        <n v="107052"/>
        <n v="107055"/>
        <n v="107056"/>
        <n v="107063"/>
        <n v="107068"/>
        <n v="107077"/>
        <n v="107093"/>
        <n v="107098"/>
        <n v="107101"/>
        <n v="107129"/>
        <n v="107135"/>
        <n v="107137"/>
        <n v="107141"/>
        <n v="107156"/>
        <n v="107163"/>
        <n v="107180"/>
        <n v="107210"/>
        <n v="107239"/>
        <n v="107248"/>
        <n v="107259"/>
        <n v="107261"/>
        <n v="107264"/>
        <n v="107287"/>
        <n v="107288"/>
        <n v="107309"/>
        <n v="107310"/>
        <n v="107353"/>
        <n v="107365"/>
        <n v="107374"/>
        <n v="107416"/>
        <n v="107422"/>
        <n v="107424"/>
        <n v="107433"/>
        <n v="107456"/>
        <n v="107460"/>
        <n v="107463"/>
        <n v="107470"/>
        <n v="107472"/>
        <n v="107475"/>
        <n v="107496"/>
        <n v="107499"/>
        <n v="107512"/>
        <n v="107526"/>
        <n v="107538"/>
        <n v="107548"/>
        <n v="107551"/>
        <n v="107568"/>
        <n v="107570"/>
        <n v="107583"/>
        <n v="107598"/>
        <n v="107599"/>
        <n v="107608"/>
        <n v="107623"/>
        <n v="107625"/>
        <n v="107651"/>
        <n v="107654"/>
        <n v="107657"/>
        <n v="107662"/>
        <n v="107663"/>
        <n v="107667"/>
        <n v="107680"/>
        <n v="107690"/>
        <n v="107695"/>
        <n v="107715"/>
        <n v="107716"/>
        <n v="107719"/>
        <n v="107747"/>
        <n v="107749"/>
        <n v="107757"/>
        <n v="107758"/>
        <n v="107769"/>
        <n v="107773"/>
        <n v="107805"/>
        <n v="107810"/>
        <n v="107815"/>
        <n v="107816"/>
        <n v="107820"/>
        <n v="107825"/>
        <n v="107834"/>
        <n v="107841"/>
        <n v="107850"/>
        <n v="107863"/>
        <n v="107870"/>
        <n v="107874"/>
        <n v="107886"/>
        <n v="107903"/>
        <n v="107931"/>
        <n v="107939"/>
        <n v="107946"/>
        <n v="107953"/>
        <n v="107969"/>
        <n v="107989"/>
        <n v="107996"/>
        <n v="108006"/>
        <n v="108009"/>
        <n v="108012"/>
        <n v="108018"/>
        <n v="108030"/>
        <n v="108031"/>
        <n v="108048"/>
        <n v="108079"/>
        <n v="108097"/>
        <n v="108098"/>
        <n v="108119"/>
        <n v="108131"/>
        <n v="108140"/>
        <n v="108148"/>
        <n v="108172"/>
        <n v="108174"/>
        <n v="108190"/>
        <n v="108203"/>
        <n v="108207"/>
        <n v="108214"/>
        <n v="108219"/>
        <n v="108222"/>
        <n v="108229"/>
        <n v="108245"/>
        <n v="108266"/>
        <n v="108270"/>
        <n v="108275"/>
        <n v="108289"/>
        <n v="108301"/>
        <n v="108313"/>
        <n v="108320"/>
        <n v="108362"/>
        <n v="108368"/>
        <n v="108380"/>
        <n v="108402"/>
        <n v="108403"/>
        <n v="108407"/>
        <n v="108417"/>
        <n v="108424"/>
        <n v="108439"/>
        <n v="108446"/>
        <n v="108454"/>
        <n v="108473"/>
        <n v="108483"/>
        <n v="108506"/>
        <n v="108511"/>
        <n v="108525"/>
        <n v="108534"/>
        <n v="108558"/>
        <n v="108559"/>
        <n v="108565"/>
        <n v="108566"/>
        <n v="108578"/>
        <n v="108586"/>
        <n v="108591"/>
        <n v="108598"/>
        <n v="108599"/>
        <n v="108600"/>
        <n v="108628"/>
        <n v="108632"/>
        <n v="108636"/>
        <n v="108655"/>
        <n v="108669"/>
        <n v="108683"/>
        <n v="108690"/>
        <n v="108696"/>
        <n v="108701"/>
        <n v="108706"/>
        <n v="108710"/>
        <n v="108721"/>
        <n v="108741"/>
        <n v="108744"/>
        <n v="108756"/>
        <n v="108796"/>
        <n v="108798"/>
        <n v="108802"/>
        <n v="108809"/>
        <n v="108812"/>
        <n v="108845"/>
        <n v="108852"/>
        <n v="108870"/>
        <n v="108876"/>
        <n v="108879"/>
        <n v="108881"/>
        <n v="108910"/>
        <n v="108919"/>
        <n v="108923"/>
        <n v="108924"/>
        <n v="108934"/>
        <n v="108941"/>
        <n v="108943"/>
        <n v="108963"/>
        <n v="108970"/>
        <n v="108981"/>
        <n v="108987"/>
        <n v="108995"/>
        <n v="109002"/>
        <n v="109011"/>
        <n v="109043"/>
        <n v="109044"/>
        <n v="109066"/>
        <n v="109072"/>
        <n v="109082"/>
        <n v="109085"/>
        <n v="109090"/>
        <n v="109107"/>
        <n v="109108"/>
        <n v="109112"/>
        <n v="109123"/>
        <n v="109138"/>
        <n v="109141"/>
        <n v="109149"/>
        <n v="109155"/>
        <n v="109161"/>
        <n v="109236"/>
        <n v="109240"/>
        <n v="109262"/>
        <n v="109263"/>
        <n v="109268"/>
        <n v="109271"/>
        <n v="109277"/>
        <n v="109282"/>
        <n v="109344"/>
        <n v="109359"/>
        <n v="109385"/>
        <n v="109404"/>
        <n v="109411"/>
        <n v="109421"/>
        <n v="109428"/>
        <n v="109436"/>
        <n v="109455"/>
        <n v="109456"/>
        <n v="109470"/>
        <n v="109475"/>
        <n v="109486"/>
        <n v="109500"/>
        <n v="109519"/>
        <n v="109537"/>
        <n v="109559"/>
        <n v="109606"/>
        <n v="109620"/>
        <n v="109621"/>
        <n v="109629"/>
        <n v="109652"/>
        <n v="109656"/>
        <n v="109659"/>
        <n v="109672"/>
        <n v="109678"/>
        <n v="109686"/>
        <n v="109695"/>
        <n v="109697"/>
        <n v="109705"/>
        <n v="109710"/>
        <n v="109722"/>
        <n v="109723"/>
        <n v="109725"/>
        <n v="109727"/>
        <n v="109735"/>
        <n v="109750"/>
        <n v="109761"/>
        <n v="109768"/>
        <n v="109780"/>
        <n v="109850"/>
        <n v="109853"/>
        <n v="109876"/>
        <n v="109887"/>
        <n v="109890"/>
        <n v="109891"/>
        <n v="109910"/>
        <n v="109914"/>
        <n v="109925"/>
        <n v="109934"/>
        <n v="109941"/>
        <n v="109954"/>
        <n v="109956"/>
        <n v="109957"/>
        <n v="109968"/>
        <n v="109983"/>
        <n v="109996"/>
        <n v="110007"/>
        <n v="110017"/>
        <n v="110020"/>
        <n v="110021"/>
        <n v="110028"/>
        <n v="110031"/>
        <n v="110040"/>
        <n v="110048"/>
        <n v="110061"/>
        <n v="110064"/>
        <n v="110065"/>
        <n v="110090"/>
        <n v="110098"/>
        <n v="110106"/>
        <n v="110107"/>
        <n v="110113"/>
        <n v="110141"/>
        <n v="110142"/>
        <n v="110145"/>
        <n v="110156"/>
        <n v="110158"/>
        <n v="110165"/>
        <n v="110173"/>
        <n v="110202"/>
        <n v="110222"/>
        <n v="110229"/>
        <n v="110231"/>
        <n v="110236"/>
        <n v="110242"/>
        <n v="110243"/>
        <n v="110244"/>
        <n v="110255"/>
        <n v="110272"/>
        <n v="110281"/>
        <n v="110315"/>
        <n v="110318"/>
        <n v="110324"/>
        <n v="110335"/>
        <n v="110345"/>
        <n v="110365"/>
        <n v="110368"/>
        <n v="110370"/>
        <n v="110372"/>
        <n v="110374"/>
        <n v="110380"/>
        <n v="110381"/>
        <n v="110382"/>
        <n v="110384"/>
        <n v="110386"/>
        <n v="110388"/>
        <n v="110394"/>
        <n v="110413"/>
        <n v="110415"/>
        <n v="110430"/>
        <n v="110446"/>
        <n v="110447"/>
        <n v="110457"/>
        <n v="110465"/>
        <n v="110479"/>
        <n v="110481"/>
        <n v="110485"/>
        <n v="110487"/>
        <n v="110500"/>
        <n v="110516"/>
        <n v="110519"/>
        <n v="110525"/>
        <n v="110526"/>
        <n v="110531"/>
        <n v="110542"/>
        <n v="110547"/>
        <n v="110551"/>
        <n v="110557"/>
        <n v="110559"/>
        <n v="110562"/>
        <n v="110564"/>
        <n v="110575"/>
        <n v="110580"/>
        <n v="110587"/>
        <n v="110604"/>
        <n v="110615"/>
        <n v="110620"/>
        <n v="110621"/>
        <n v="110629"/>
        <n v="110642"/>
        <n v="110646"/>
        <n v="110678"/>
        <n v="110680"/>
        <n v="110682"/>
        <n v="110683"/>
        <n v="110695"/>
        <n v="110714"/>
        <n v="110760"/>
        <n v="110782"/>
        <n v="110799"/>
        <n v="110807"/>
        <n v="110808"/>
        <n v="110810"/>
        <n v="110815"/>
        <n v="110832"/>
        <n v="110833"/>
        <n v="110845"/>
        <n v="110863"/>
        <n v="110869"/>
        <n v="110872"/>
        <n v="110876"/>
        <n v="110887"/>
        <n v="110905"/>
        <n v="110914"/>
        <n v="110920"/>
        <n v="110928"/>
        <n v="110939"/>
        <n v="110944"/>
        <n v="110945"/>
        <n v="110952"/>
        <n v="110958"/>
        <n v="110961"/>
        <n v="110963"/>
        <n v="110968"/>
        <n v="110971"/>
        <n v="110975"/>
        <n v="110993"/>
        <n v="110997"/>
        <n v="111000"/>
        <n v="111008"/>
        <n v="111024"/>
        <n v="111030"/>
        <n v="111054"/>
        <n v="111058"/>
        <n v="111067"/>
        <n v="111068"/>
        <n v="111074"/>
        <n v="111085"/>
        <n v="111091"/>
        <n v="111099"/>
        <n v="111100"/>
        <n v="111103"/>
        <n v="111107"/>
        <n v="111134"/>
        <n v="111158"/>
        <n v="111169"/>
        <n v="111180"/>
        <n v="111181"/>
        <n v="111183"/>
        <n v="111192"/>
        <n v="111200"/>
        <n v="111206"/>
        <n v="111209"/>
        <n v="111210"/>
        <n v="111222"/>
        <n v="111227"/>
        <n v="111237"/>
        <n v="111239"/>
        <n v="111263"/>
        <n v="111265"/>
        <n v="111267"/>
        <n v="111268"/>
        <n v="111273"/>
        <n v="111275"/>
        <n v="111280"/>
        <n v="111281"/>
        <n v="111294"/>
        <n v="111295"/>
        <n v="111300"/>
        <n v="111308"/>
        <n v="111312"/>
        <n v="111314"/>
        <n v="111315"/>
        <n v="111316"/>
        <n v="111333"/>
        <n v="111341"/>
        <n v="111351"/>
        <n v="111358"/>
        <n v="111361"/>
        <n v="111363"/>
        <n v="111374"/>
        <n v="111376"/>
        <n v="111379"/>
        <n v="111381"/>
        <n v="111419"/>
        <n v="111430"/>
        <n v="111470"/>
        <n v="111483"/>
        <n v="111489"/>
        <n v="111498"/>
        <n v="111524"/>
        <n v="111526"/>
        <n v="111528"/>
        <n v="111530"/>
        <n v="111531"/>
        <n v="111537"/>
        <n v="111544"/>
        <n v="111550"/>
        <n v="111554"/>
        <n v="111566"/>
        <n v="111578"/>
        <n v="111579"/>
        <n v="111590"/>
        <n v="111598"/>
        <n v="111607"/>
        <n v="111610"/>
        <n v="111616"/>
        <n v="111636"/>
        <n v="111639"/>
        <n v="111655"/>
        <n v="111657"/>
        <n v="111659"/>
        <n v="111660"/>
        <n v="111667"/>
        <n v="111679"/>
        <n v="111685"/>
        <n v="111693"/>
        <n v="111695"/>
        <n v="111700"/>
        <n v="111709"/>
        <n v="111718"/>
        <n v="111728"/>
        <n v="111733"/>
        <n v="111737"/>
        <n v="111748"/>
        <n v="111750"/>
        <n v="111752"/>
        <n v="111755"/>
        <n v="111759"/>
        <n v="111764"/>
        <n v="111780"/>
        <n v="111794"/>
        <n v="111802"/>
        <n v="111814"/>
        <n v="111826"/>
        <n v="111827"/>
        <n v="111854"/>
        <n v="111873"/>
        <n v="111874"/>
        <n v="111876"/>
        <n v="111877"/>
        <n v="111881"/>
        <n v="111894"/>
        <n v="111914"/>
        <n v="111921"/>
        <n v="111925"/>
        <n v="111931"/>
        <n v="111932"/>
        <n v="111942"/>
        <n v="111960"/>
        <n v="111961"/>
        <n v="111963"/>
        <n v="111970"/>
        <n v="111979"/>
        <n v="111987"/>
        <n v="111992"/>
        <n v="111999"/>
        <n v="112007"/>
        <n v="112008"/>
        <n v="112021"/>
        <n v="112029"/>
        <n v="112038"/>
        <n v="112043"/>
        <n v="112075"/>
        <n v="112080"/>
        <n v="112096"/>
        <n v="112097"/>
        <n v="112099"/>
        <n v="112104"/>
        <n v="112105"/>
        <n v="112135"/>
        <n v="112153"/>
        <n v="112155"/>
        <n v="112168"/>
        <n v="112171"/>
        <n v="112172"/>
        <n v="112173"/>
        <n v="112195"/>
        <n v="112199"/>
        <n v="112203"/>
        <n v="112206"/>
        <n v="112217"/>
        <n v="112221"/>
        <n v="112251"/>
        <n v="112257"/>
        <n v="112262"/>
        <n v="112263"/>
        <n v="112271"/>
        <n v="112273"/>
        <n v="112276"/>
        <n v="112289"/>
        <n v="112305"/>
        <n v="112308"/>
        <n v="112315"/>
        <n v="112323"/>
        <n v="112340"/>
        <n v="112342"/>
        <n v="112345"/>
        <n v="112356"/>
        <n v="112368"/>
        <n v="112375"/>
        <n v="112384"/>
        <n v="112385"/>
        <n v="112386"/>
        <n v="112387"/>
        <n v="112390"/>
        <n v="112398"/>
        <n v="112408"/>
        <n v="112422"/>
        <n v="112430"/>
        <n v="112440"/>
        <n v="112443"/>
        <n v="112449"/>
        <n v="112453"/>
        <n v="112458"/>
        <n v="112459"/>
        <n v="112497"/>
        <n v="112498"/>
        <n v="112520"/>
        <n v="112525"/>
        <n v="112533"/>
        <n v="112537"/>
        <n v="112538"/>
        <n v="112544"/>
        <n v="112546"/>
        <n v="112550"/>
        <n v="112552"/>
        <n v="112567"/>
        <n v="112568"/>
        <n v="112575"/>
        <n v="112595"/>
        <n v="112609"/>
        <n v="112612"/>
        <n v="112624"/>
        <n v="112635"/>
        <n v="112650"/>
        <n v="112651"/>
        <n v="112670"/>
        <n v="112671"/>
        <n v="112674"/>
        <n v="112684"/>
        <n v="112696"/>
        <n v="112697"/>
        <n v="112701"/>
        <n v="112702"/>
        <n v="112730"/>
        <n v="112735"/>
        <n v="112737"/>
        <n v="112738"/>
        <n v="112740"/>
        <n v="112745"/>
        <n v="112753"/>
        <n v="112771"/>
        <n v="112774"/>
        <n v="112781"/>
        <n v="112784"/>
        <n v="112789"/>
        <n v="112795"/>
        <n v="112801"/>
        <n v="112810"/>
        <n v="112819"/>
        <n v="112828"/>
        <n v="112830"/>
        <n v="112837"/>
        <n v="112838"/>
        <n v="112850"/>
        <n v="112862"/>
        <n v="112886"/>
        <n v="112895"/>
        <n v="112901"/>
        <n v="112911"/>
        <n v="112919"/>
        <n v="112929"/>
        <n v="112953"/>
        <n v="112963"/>
        <n v="112970"/>
        <n v="112977"/>
        <n v="112979"/>
        <n v="112989"/>
        <n v="113007"/>
        <n v="113019"/>
        <n v="113030"/>
        <n v="113035"/>
        <n v="113038"/>
        <n v="113041"/>
        <n v="113051"/>
        <n v="113058"/>
        <n v="113061"/>
        <n v="113070"/>
        <n v="113082"/>
        <n v="113087"/>
        <n v="113089"/>
        <n v="113091"/>
        <n v="113095"/>
        <n v="113100"/>
        <n v="113103"/>
        <n v="113110"/>
        <n v="113119"/>
        <n v="113127"/>
        <n v="113138"/>
        <n v="113140"/>
        <n v="113142"/>
        <n v="113147"/>
        <n v="113148"/>
        <n v="113155"/>
        <n v="113157"/>
        <n v="113177"/>
        <n v="113180"/>
        <n v="113201"/>
        <n v="113214"/>
        <n v="113225"/>
        <n v="113247"/>
        <n v="113253"/>
        <n v="113254"/>
        <n v="113260"/>
        <n v="113268"/>
        <n v="113277"/>
        <n v="113279"/>
        <n v="113286"/>
        <n v="113298"/>
        <n v="113307"/>
        <n v="113311"/>
        <n v="113332"/>
        <n v="113336"/>
        <n v="113342"/>
        <n v="113348"/>
        <n v="113359"/>
        <n v="113360"/>
        <n v="113363"/>
        <n v="113370"/>
        <n v="113376"/>
        <n v="113391"/>
        <n v="113392"/>
        <n v="113396"/>
        <n v="113399"/>
        <n v="113400"/>
        <n v="113419"/>
        <n v="113421"/>
        <n v="113436"/>
        <n v="113447"/>
        <n v="113454"/>
        <n v="113460"/>
        <n v="113464"/>
        <n v="113465"/>
        <n v="113469"/>
        <n v="113479"/>
        <n v="113480"/>
        <n v="113481"/>
        <n v="113482"/>
        <n v="113495"/>
        <n v="113497"/>
        <n v="113516"/>
        <n v="113527"/>
        <n v="113528"/>
        <n v="113529"/>
        <n v="113532"/>
        <n v="113541"/>
        <n v="113547"/>
        <n v="113554"/>
        <n v="113565"/>
        <n v="113574"/>
        <n v="113589"/>
        <n v="113608"/>
        <n v="113611"/>
        <n v="113621"/>
        <n v="113629"/>
        <n v="113637"/>
        <n v="113651"/>
        <n v="113654"/>
        <n v="113661"/>
        <n v="113664"/>
        <n v="113670"/>
        <n v="113696"/>
        <n v="113699"/>
        <n v="113702"/>
        <n v="113704"/>
        <n v="113715"/>
        <n v="113718"/>
        <n v="113721"/>
        <n v="113736"/>
        <n v="113739"/>
        <n v="113745"/>
        <n v="113768"/>
        <n v="113772"/>
        <n v="113777"/>
        <n v="113778"/>
        <n v="113783"/>
        <n v="113784"/>
        <n v="113785"/>
        <n v="113793"/>
        <n v="113807"/>
        <n v="113817"/>
        <n v="113831"/>
        <n v="113832"/>
        <n v="113848"/>
        <n v="113851"/>
        <n v="113853"/>
        <n v="113861"/>
        <n v="113866"/>
        <n v="113880"/>
        <n v="113881"/>
        <n v="113883"/>
        <n v="113888"/>
        <n v="113894"/>
        <n v="113908"/>
        <n v="113926"/>
        <n v="113949"/>
        <n v="113954"/>
        <n v="113955"/>
        <n v="113960"/>
        <n v="113962"/>
        <n v="113981"/>
        <n v="113985"/>
        <n v="113991"/>
        <n v="113993"/>
        <n v="113999"/>
        <n v="114003"/>
        <n v="114004"/>
        <n v="114010"/>
        <n v="114017"/>
        <n v="114022"/>
        <n v="114031"/>
        <n v="114036"/>
        <n v="114046"/>
        <n v="114050"/>
        <n v="114055"/>
        <n v="114058"/>
        <n v="114065"/>
        <n v="114074"/>
        <n v="114081"/>
        <n v="114093"/>
        <n v="114095"/>
        <n v="114101"/>
        <n v="114107"/>
        <n v="114115"/>
        <n v="114121"/>
        <n v="114142"/>
        <n v="114144"/>
        <n v="114146"/>
        <n v="114160"/>
        <n v="114174"/>
        <n v="114178"/>
        <n v="114182"/>
        <n v="114183"/>
        <n v="114200"/>
        <n v="114204"/>
        <n v="114217"/>
        <n v="114219"/>
        <n v="114223"/>
        <n v="114224"/>
        <n v="114230"/>
        <n v="114263"/>
        <n v="114264"/>
        <n v="114273"/>
        <n v="114287"/>
        <n v="114291"/>
        <n v="114292"/>
        <n v="114295"/>
        <n v="114297"/>
        <n v="114317"/>
        <n v="114323"/>
        <n v="114336"/>
        <n v="114339"/>
        <n v="114350"/>
        <n v="114351"/>
        <n v="114355"/>
        <n v="114363"/>
        <n v="114364"/>
        <n v="114376"/>
        <n v="114385"/>
        <n v="114386"/>
        <n v="114410"/>
        <n v="114411"/>
        <n v="114427"/>
        <n v="114432"/>
        <n v="114434"/>
        <n v="114439"/>
        <n v="114456"/>
        <n v="114460"/>
        <n v="114462"/>
        <n v="114464"/>
        <n v="114468"/>
        <n v="114470"/>
        <n v="114473"/>
        <n v="114476"/>
        <n v="114484"/>
        <n v="114486"/>
        <n v="114490"/>
        <n v="114496"/>
        <n v="114501"/>
        <n v="114505"/>
        <n v="114506"/>
        <n v="114520"/>
        <n v="114521"/>
        <n v="114552"/>
        <n v="114563"/>
        <n v="114582"/>
        <n v="114588"/>
        <n v="114595"/>
        <n v="114600"/>
        <n v="114601"/>
        <n v="114610"/>
        <n v="114612"/>
        <n v="114619"/>
        <n v="114622"/>
        <n v="114631"/>
        <n v="114634"/>
        <n v="114638"/>
        <n v="114644"/>
        <n v="114655"/>
        <n v="114662"/>
        <n v="114664"/>
        <n v="114668"/>
        <n v="114669"/>
        <n v="114672"/>
        <n v="114675"/>
        <n v="114683"/>
        <n v="114691"/>
        <n v="114695"/>
        <n v="114704"/>
        <n v="114705"/>
        <n v="114718"/>
        <n v="114730"/>
        <n v="114734"/>
        <n v="114749"/>
        <n v="114762"/>
        <n v="114765"/>
        <n v="114769"/>
        <n v="114771"/>
        <n v="114775"/>
        <n v="114779"/>
        <n v="114789"/>
        <n v="114794"/>
        <n v="114795"/>
        <n v="114800"/>
        <n v="114814"/>
        <n v="114823"/>
        <n v="114825"/>
        <n v="114835"/>
        <n v="114836"/>
        <n v="114837"/>
        <n v="114839"/>
        <n v="114842"/>
        <n v="114848"/>
        <n v="114853"/>
        <n v="114859"/>
        <n v="114888"/>
        <n v="114897"/>
        <n v="114901"/>
        <n v="114923"/>
        <n v="114927"/>
        <n v="114934"/>
        <n v="114956"/>
        <n v="114964"/>
        <n v="114971"/>
        <n v="114975"/>
        <n v="114991"/>
        <n v="114992"/>
        <n v="114994"/>
        <n v="115002"/>
        <n v="115022"/>
        <n v="115036"/>
        <n v="115057"/>
        <n v="115059"/>
        <n v="115061"/>
        <n v="115067"/>
        <n v="115086"/>
        <n v="115087"/>
        <n v="115095"/>
        <n v="115107"/>
        <n v="115119"/>
        <n v="115142"/>
        <n v="115148"/>
        <n v="115160"/>
        <n v="115161"/>
        <n v="115169"/>
        <n v="115171"/>
        <n v="115179"/>
        <n v="115189"/>
        <n v="115199"/>
        <n v="115204"/>
        <n v="115207"/>
        <n v="115212"/>
        <n v="115239"/>
        <n v="115242"/>
        <n v="115266"/>
        <n v="115268"/>
        <n v="115276"/>
        <n v="115277"/>
        <n v="115291"/>
        <n v="115350"/>
        <n v="115352"/>
        <n v="115355"/>
        <n v="115369"/>
        <n v="115370"/>
        <n v="115372"/>
        <n v="115375"/>
        <n v="115384"/>
        <n v="115386"/>
        <n v="115392"/>
        <n v="115394"/>
        <n v="115399"/>
        <n v="115410"/>
        <n v="115411"/>
        <n v="115418"/>
        <n v="115422"/>
        <n v="115429"/>
        <n v="115430"/>
        <n v="115442"/>
        <n v="115446"/>
        <n v="115458"/>
        <n v="115463"/>
        <n v="115484"/>
        <n v="115486"/>
        <n v="115491"/>
        <n v="115494"/>
        <n v="115495"/>
        <n v="115510"/>
        <n v="115521"/>
        <n v="115527"/>
        <n v="115529"/>
        <n v="115553"/>
        <n v="115562"/>
        <n v="115568"/>
        <n v="115582"/>
        <n v="115583"/>
        <n v="115587"/>
        <n v="115602"/>
        <n v="115604"/>
        <n v="115605"/>
        <n v="115615"/>
        <n v="115617"/>
        <n v="115618"/>
        <n v="115621"/>
        <n v="115630"/>
        <n v="115632"/>
        <n v="115649"/>
        <n v="115659"/>
        <n v="115661"/>
        <n v="115673"/>
        <n v="115677"/>
        <n v="115678"/>
        <n v="115686"/>
        <n v="115688"/>
        <n v="115702"/>
        <n v="115705"/>
        <n v="115710"/>
        <n v="115716"/>
        <n v="115770"/>
        <n v="115779"/>
        <n v="115782"/>
        <n v="115784"/>
        <n v="115785"/>
        <n v="115787"/>
        <n v="115794"/>
        <n v="115796"/>
        <n v="115810"/>
        <n v="115817"/>
        <n v="115841"/>
        <n v="115844"/>
        <n v="115847"/>
        <n v="115850"/>
        <n v="115852"/>
        <n v="115869"/>
        <n v="115874"/>
        <n v="115875"/>
        <n v="115876"/>
        <n v="115878"/>
        <n v="115879"/>
        <n v="115887"/>
        <n v="115896"/>
        <n v="115899"/>
        <n v="115904"/>
        <n v="115941"/>
        <n v="115960"/>
        <n v="115964"/>
        <n v="115972"/>
        <n v="115978"/>
        <n v="115985"/>
        <n v="116017"/>
        <n v="116021"/>
        <n v="116035"/>
        <n v="116040"/>
        <n v="116045"/>
        <n v="116046"/>
        <n v="116048"/>
        <n v="116055"/>
        <n v="116070"/>
        <n v="116079"/>
        <n v="116098"/>
        <n v="116102"/>
        <n v="116111"/>
        <n v="116122"/>
        <n v="116140"/>
        <n v="116142"/>
        <n v="116146"/>
        <n v="116147"/>
        <n v="116155"/>
        <n v="116159"/>
        <n v="116162"/>
        <n v="116168"/>
        <n v="116169"/>
        <n v="116174"/>
        <n v="116182"/>
        <n v="116188"/>
        <n v="116190"/>
        <n v="116197"/>
        <n v="116205"/>
        <n v="116207"/>
        <n v="116210"/>
        <n v="116211"/>
        <n v="116229"/>
        <n v="116247"/>
        <n v="116249"/>
        <n v="116254"/>
        <n v="116270"/>
        <n v="116277"/>
        <n v="116296"/>
        <n v="116302"/>
        <n v="116313"/>
        <n v="116314"/>
        <n v="116316"/>
        <n v="116317"/>
        <n v="116334"/>
        <n v="116344"/>
        <n v="116346"/>
        <n v="116356"/>
        <n v="116360"/>
        <n v="116367"/>
        <n v="116369"/>
        <n v="116376"/>
        <n v="116379"/>
        <n v="116383"/>
        <n v="116392"/>
        <n v="116395"/>
        <n v="116403"/>
        <n v="116409"/>
        <n v="116416"/>
        <n v="116417"/>
        <n v="116432"/>
        <n v="116433"/>
        <n v="116440"/>
        <n v="116442"/>
        <n v="116444"/>
        <n v="116452"/>
        <n v="116459"/>
        <n v="116465"/>
        <n v="116466"/>
        <n v="116467"/>
        <n v="116473"/>
        <n v="116476"/>
        <n v="116482"/>
        <n v="116488"/>
        <n v="116494"/>
        <n v="116501"/>
        <n v="116515"/>
        <n v="116519"/>
        <n v="116520"/>
        <n v="116522"/>
        <n v="116555"/>
        <n v="116558"/>
        <n v="116560"/>
        <n v="116577"/>
        <n v="116588"/>
        <n v="116589"/>
        <n v="116592"/>
        <n v="116606"/>
        <n v="116608"/>
        <n v="116614"/>
        <n v="116615"/>
        <n v="116619"/>
        <n v="116628"/>
        <n v="116632"/>
        <n v="116636"/>
        <n v="116637"/>
        <n v="116642"/>
        <n v="116646"/>
        <n v="116671"/>
        <n v="116690"/>
        <n v="116693"/>
        <n v="116701"/>
        <n v="116724"/>
        <n v="116725"/>
        <n v="116727"/>
        <n v="116731"/>
        <n v="116746"/>
        <n v="116747"/>
        <n v="116750"/>
        <n v="116756"/>
        <n v="116762"/>
        <n v="116764"/>
        <n v="116766"/>
        <n v="116773"/>
        <n v="116778"/>
        <n v="116798"/>
        <n v="116809"/>
        <n v="116824"/>
        <n v="116841"/>
        <n v="116848"/>
        <n v="116856"/>
        <n v="116858"/>
        <n v="116859"/>
        <n v="116868"/>
        <n v="116875"/>
        <n v="116890"/>
        <n v="116912"/>
        <n v="116925"/>
        <n v="116929"/>
        <n v="116935"/>
        <n v="116936"/>
        <n v="116938"/>
        <n v="116945"/>
        <n v="116948"/>
        <n v="116950"/>
        <n v="116960"/>
        <n v="116963"/>
        <n v="116974"/>
        <n v="116989"/>
        <n v="116990"/>
        <n v="117001"/>
        <n v="117004"/>
        <n v="117041"/>
        <n v="117044"/>
        <n v="117064"/>
        <n v="117073"/>
        <n v="117108"/>
        <n v="117133"/>
        <n v="117138"/>
        <n v="117140"/>
        <n v="117143"/>
        <n v="117153"/>
        <n v="117160"/>
        <n v="117165"/>
        <n v="117188"/>
        <n v="117190"/>
        <n v="117191"/>
        <n v="117194"/>
        <n v="117199"/>
        <n v="117209"/>
        <n v="117216"/>
        <n v="117225"/>
        <n v="117226"/>
        <n v="117240"/>
        <n v="117248"/>
        <n v="117264"/>
        <n v="117267"/>
        <n v="117269"/>
        <n v="117276"/>
        <n v="117285"/>
        <n v="117296"/>
        <n v="117306"/>
        <n v="117309"/>
        <n v="117317"/>
        <n v="117321"/>
        <n v="117323"/>
        <n v="117330"/>
        <n v="117331"/>
        <n v="117349"/>
        <n v="117362"/>
        <n v="117395"/>
        <n v="117401"/>
        <n v="117406"/>
        <n v="117408"/>
        <n v="117425"/>
        <n v="117428"/>
        <n v="117434"/>
        <n v="117442"/>
        <n v="117450"/>
        <n v="117463"/>
        <n v="117467"/>
        <n v="117487"/>
        <n v="117494"/>
        <n v="117495"/>
        <n v="117506"/>
        <n v="117508"/>
        <n v="117527"/>
        <n v="117529"/>
        <n v="117535"/>
        <n v="117539"/>
        <n v="117545"/>
        <n v="117552"/>
        <n v="117553"/>
        <n v="117555"/>
        <n v="117572"/>
        <n v="117583"/>
        <n v="117587"/>
        <n v="117592"/>
        <n v="117599"/>
        <n v="117601"/>
        <n v="117610"/>
        <n v="117614"/>
        <n v="117644"/>
        <n v="117655"/>
        <n v="117661"/>
        <n v="117663"/>
        <n v="117666"/>
        <n v="117699"/>
        <n v="117701"/>
        <n v="117710"/>
        <n v="117728"/>
        <n v="117745"/>
        <n v="117753"/>
        <n v="117761"/>
        <n v="117763"/>
        <n v="117764"/>
        <n v="117773"/>
        <n v="117777"/>
        <n v="117792"/>
        <n v="117793"/>
        <n v="117810"/>
        <n v="117817"/>
        <n v="117819"/>
        <n v="117827"/>
        <n v="117828"/>
        <n v="117841"/>
        <n v="117849"/>
        <n v="117851"/>
        <n v="117873"/>
        <n v="117875"/>
        <n v="117882"/>
        <n v="117897"/>
        <n v="117898"/>
        <n v="117912"/>
        <n v="117915"/>
        <n v="117917"/>
        <n v="117942"/>
        <n v="117954"/>
        <n v="117958"/>
        <n v="117962"/>
        <n v="117965"/>
        <n v="117966"/>
        <n v="117986"/>
        <n v="117988"/>
        <n v="117991"/>
        <n v="117996"/>
        <n v="118017"/>
        <n v="118021"/>
        <n v="118025"/>
        <n v="118027"/>
        <n v="118033"/>
        <n v="118080"/>
        <n v="118091"/>
        <n v="118095"/>
        <n v="118130"/>
        <n v="118132"/>
        <n v="118140"/>
        <n v="118149"/>
        <n v="118155"/>
        <n v="118158"/>
        <n v="118172"/>
        <n v="118179"/>
        <n v="118181"/>
        <n v="118183"/>
        <n v="118188"/>
        <n v="118192"/>
        <n v="118193"/>
        <n v="118204"/>
        <n v="118220"/>
        <n v="118233"/>
        <n v="118243"/>
        <n v="118246"/>
        <n v="118283"/>
        <n v="118306"/>
        <n v="118328"/>
        <n v="118335"/>
        <n v="118345"/>
        <n v="118372"/>
        <n v="118380"/>
        <n v="118384"/>
        <n v="118390"/>
        <n v="118392"/>
        <n v="118411"/>
        <n v="118413"/>
        <n v="118429"/>
        <n v="118432"/>
        <n v="118438"/>
        <n v="118439"/>
        <n v="118457"/>
        <n v="118460"/>
        <n v="118472"/>
        <n v="118484"/>
        <n v="118488"/>
        <n v="118489"/>
        <n v="118491"/>
        <n v="118532"/>
        <n v="118569"/>
        <n v="118570"/>
        <n v="118576"/>
        <n v="118580"/>
        <n v="118586"/>
        <n v="118587"/>
        <n v="118609"/>
        <n v="118626"/>
        <n v="118633"/>
        <n v="118644"/>
        <n v="118647"/>
        <n v="118648"/>
        <n v="118653"/>
        <n v="118657"/>
        <n v="118661"/>
        <n v="118663"/>
        <n v="118675"/>
        <n v="118678"/>
        <n v="118688"/>
        <n v="118697"/>
        <n v="118705"/>
        <n v="118708"/>
        <n v="118721"/>
        <n v="118723"/>
        <n v="118724"/>
        <n v="118733"/>
        <n v="118748"/>
        <n v="118750"/>
        <n v="118751"/>
        <n v="118759"/>
        <n v="118781"/>
        <n v="118787"/>
        <n v="118805"/>
        <n v="118811"/>
        <n v="118813"/>
        <n v="118831"/>
        <n v="118835"/>
        <n v="118839"/>
        <n v="118841"/>
        <n v="118847"/>
        <n v="118857"/>
        <n v="118860"/>
        <n v="118863"/>
        <n v="118874"/>
        <n v="118875"/>
        <n v="118880"/>
        <n v="118911"/>
        <n v="118915"/>
        <n v="118925"/>
        <n v="118926"/>
        <n v="118943"/>
        <n v="118944"/>
        <n v="118954"/>
        <n v="118965"/>
        <n v="118987"/>
        <n v="118995"/>
        <n v="119000"/>
        <n v="119012"/>
        <n v="119035"/>
        <n v="119038"/>
        <n v="119041"/>
        <n v="119046"/>
        <n v="119048"/>
        <n v="119053"/>
        <n v="119057"/>
        <n v="119063"/>
        <n v="119064"/>
        <n v="119083"/>
        <n v="119086"/>
        <n v="119087"/>
        <n v="119097"/>
        <n v="119128"/>
        <n v="119137"/>
        <n v="119141"/>
        <n v="119148"/>
        <n v="119149"/>
        <n v="119158"/>
        <n v="119160"/>
        <n v="119168"/>
        <n v="119169"/>
        <n v="119174"/>
        <n v="119210"/>
        <n v="119220"/>
        <n v="119254"/>
        <n v="119264"/>
        <n v="119289"/>
        <n v="119299"/>
        <n v="119304"/>
        <n v="119319"/>
        <n v="119323"/>
        <n v="119324"/>
        <n v="119327"/>
        <n v="119336"/>
        <n v="119371"/>
        <n v="119381"/>
        <n v="119385"/>
        <n v="119387"/>
        <n v="119390"/>
        <n v="119403"/>
        <n v="119417"/>
        <n v="119418"/>
        <n v="119423"/>
        <n v="119437"/>
        <n v="119450"/>
        <n v="119473"/>
        <n v="119475"/>
        <n v="119488"/>
        <n v="119491"/>
        <n v="119507"/>
        <n v="119524"/>
        <n v="119537"/>
        <n v="119547"/>
        <n v="119552"/>
        <n v="119556"/>
        <n v="119564"/>
        <n v="119570"/>
        <n v="119571"/>
        <n v="119576"/>
        <n v="119581"/>
        <n v="119595"/>
        <n v="119599"/>
        <n v="119602"/>
        <n v="119609"/>
        <n v="119619"/>
        <n v="119623"/>
        <n v="119631"/>
        <n v="119640"/>
        <n v="119651"/>
        <n v="119671"/>
        <n v="119672"/>
        <n v="119674"/>
        <n v="119678"/>
        <n v="119679"/>
        <n v="119680"/>
        <n v="119685"/>
        <n v="119693"/>
        <n v="119696"/>
        <n v="119701"/>
        <n v="119702"/>
        <n v="119706"/>
        <n v="119717"/>
        <n v="119732"/>
        <n v="119742"/>
        <n v="119745"/>
        <n v="119752"/>
        <n v="119755"/>
        <n v="119773"/>
        <n v="119775"/>
        <n v="119778"/>
        <n v="119785"/>
        <n v="119793"/>
        <n v="119808"/>
        <n v="119813"/>
        <n v="119815"/>
        <n v="119816"/>
        <n v="119821"/>
        <n v="119829"/>
        <n v="119832"/>
        <n v="119834"/>
        <n v="119848"/>
        <n v="119852"/>
        <n v="119856"/>
        <n v="119895"/>
        <n v="119904"/>
        <n v="119912"/>
        <n v="119920"/>
        <n v="119923"/>
        <n v="119938"/>
        <n v="119947"/>
        <n v="119956"/>
        <n v="119963"/>
        <n v="119965"/>
        <n v="119979"/>
        <n v="119980"/>
        <n v="119995"/>
        <n v="120001"/>
        <n v="120003"/>
        <n v="120004"/>
        <n v="120019"/>
        <n v="120034"/>
        <n v="120041"/>
        <n v="120042"/>
        <n v="120058"/>
        <n v="120073"/>
        <n v="120112"/>
        <n v="120115"/>
        <n v="120120"/>
        <n v="120125"/>
        <n v="120127"/>
        <n v="120146"/>
        <n v="120159"/>
        <n v="120165"/>
        <n v="120167"/>
        <n v="120183"/>
        <n v="120192"/>
        <n v="120193"/>
        <n v="120202"/>
        <n v="120207"/>
        <n v="120211"/>
        <n v="120212"/>
        <n v="120277"/>
        <n v="120280"/>
        <n v="120283"/>
        <n v="120288"/>
        <n v="120299"/>
        <n v="120300"/>
        <n v="120336"/>
        <n v="120339"/>
        <n v="120347"/>
        <n v="120349"/>
        <n v="120353"/>
        <n v="120362"/>
        <n v="120371"/>
        <n v="120373"/>
        <n v="120377"/>
        <n v="120381"/>
        <n v="120396"/>
        <n v="120402"/>
        <n v="120403"/>
        <n v="120406"/>
        <n v="120434"/>
        <n v="120447"/>
        <n v="120453"/>
        <n v="120458"/>
        <n v="120464"/>
        <n v="120479"/>
        <n v="120517"/>
        <n v="120527"/>
        <n v="120528"/>
        <n v="120569"/>
        <n v="120572"/>
        <n v="120585"/>
        <n v="120588"/>
        <n v="120591"/>
        <n v="120600"/>
        <n v="120611"/>
        <n v="120617"/>
        <n v="120620"/>
        <n v="120624"/>
        <n v="120626"/>
        <n v="120652"/>
        <n v="120666"/>
        <n v="120680"/>
        <n v="120685"/>
        <n v="120687"/>
        <n v="120689"/>
        <n v="120696"/>
        <n v="120702"/>
        <n v="120710"/>
        <n v="120719"/>
        <n v="120721"/>
        <n v="120727"/>
        <n v="120739"/>
        <n v="120766"/>
        <n v="120786"/>
        <n v="120788"/>
        <n v="120789"/>
        <n v="120805"/>
        <n v="120808"/>
        <n v="120812"/>
        <n v="120820"/>
        <n v="120829"/>
        <n v="120831"/>
        <n v="120860"/>
        <n v="120866"/>
        <n v="120872"/>
        <n v="120895"/>
        <n v="120901"/>
        <n v="120905"/>
        <n v="120913"/>
        <n v="120914"/>
        <n v="120920"/>
        <n v="120923"/>
        <n v="120941"/>
        <n v="120944"/>
        <n v="120949"/>
        <n v="120955"/>
        <n v="120961"/>
        <n v="120992"/>
        <n v="121000"/>
        <n v="121004"/>
        <n v="121016"/>
        <n v="121021"/>
        <n v="121022"/>
        <n v="121023"/>
        <n v="121037"/>
        <n v="121049"/>
        <n v="121060"/>
        <n v="121069"/>
        <n v="121097"/>
        <n v="121099"/>
        <n v="121111"/>
        <n v="121119"/>
        <n v="121124"/>
        <n v="121141"/>
        <n v="121144"/>
        <n v="121176"/>
        <n v="121177"/>
        <n v="121179"/>
        <n v="121186"/>
        <n v="121207"/>
        <n v="121210"/>
        <n v="121211"/>
        <n v="121212"/>
        <n v="121214"/>
        <n v="121218"/>
        <n v="121222"/>
        <n v="121235"/>
        <n v="121242"/>
        <n v="121245"/>
        <n v="121249"/>
        <n v="121255"/>
        <n v="121263"/>
        <n v="121266"/>
        <n v="121268"/>
        <n v="121269"/>
        <n v="121273"/>
        <n v="121278"/>
        <n v="121281"/>
        <n v="121312"/>
        <n v="121328"/>
        <n v="121358"/>
        <n v="121359"/>
        <n v="121365"/>
        <n v="121369"/>
        <n v="121379"/>
        <n v="121388"/>
        <n v="121411"/>
        <n v="121427"/>
        <n v="121440"/>
        <n v="121444"/>
        <n v="121463"/>
        <n v="121464"/>
        <n v="121507"/>
        <n v="121511"/>
        <n v="121516"/>
        <n v="121523"/>
        <n v="121572"/>
        <n v="121589"/>
        <n v="121591"/>
        <n v="121601"/>
        <n v="121604"/>
        <n v="121620"/>
        <n v="121628"/>
        <n v="121631"/>
        <n v="121646"/>
        <n v="121647"/>
        <n v="121665"/>
        <n v="121693"/>
        <n v="121697"/>
        <n v="121724"/>
        <n v="121737"/>
        <n v="121747"/>
        <n v="121750"/>
        <n v="121773"/>
        <n v="121789"/>
        <n v="121813"/>
        <n v="121817"/>
        <n v="121839"/>
        <n v="121840"/>
        <n v="121844"/>
        <n v="121856"/>
        <n v="121878"/>
        <n v="121894"/>
        <n v="121902"/>
        <n v="121914"/>
        <n v="121932"/>
        <n v="121933"/>
        <n v="121935"/>
        <n v="121937"/>
        <n v="121946"/>
        <n v="121948"/>
        <n v="121950"/>
        <n v="121952"/>
        <n v="121954"/>
        <n v="121958"/>
        <n v="121962"/>
        <n v="121972"/>
        <n v="121981"/>
        <n v="121996"/>
        <n v="122014"/>
        <n v="122030"/>
        <n v="122033"/>
        <n v="122049"/>
        <n v="122061"/>
        <n v="122064"/>
        <n v="122065"/>
        <n v="122072"/>
        <n v="122125"/>
        <n v="122138"/>
        <n v="122141"/>
        <n v="122157"/>
        <n v="122203"/>
        <n v="122205"/>
        <n v="122224"/>
        <n v="122230"/>
        <n v="122243"/>
        <n v="122260"/>
        <n v="122262"/>
        <n v="122266"/>
        <n v="122268"/>
        <n v="122279"/>
        <n v="122309"/>
        <n v="122320"/>
        <n v="122334"/>
        <n v="122349"/>
        <n v="122353"/>
        <n v="122378"/>
        <n v="122384"/>
        <n v="122389"/>
        <n v="122405"/>
        <n v="122418"/>
        <n v="122419"/>
        <n v="122422"/>
        <n v="122453"/>
        <n v="122460"/>
        <n v="122461"/>
        <n v="122475"/>
        <n v="122481"/>
        <n v="122485"/>
        <n v="122501"/>
        <n v="122504"/>
        <n v="122506"/>
        <n v="122533"/>
        <n v="122535"/>
        <n v="122536"/>
        <n v="122541"/>
        <n v="122553"/>
        <n v="122555"/>
        <n v="122561"/>
        <n v="122568"/>
        <n v="122584"/>
        <n v="122588"/>
        <n v="122589"/>
        <n v="122594"/>
        <n v="122598"/>
        <n v="122600"/>
        <n v="122602"/>
        <n v="122607"/>
        <n v="122626"/>
        <n v="122649"/>
        <n v="122657"/>
        <n v="122658"/>
        <n v="122663"/>
        <n v="122666"/>
        <n v="122669"/>
        <n v="122670"/>
        <n v="122675"/>
        <n v="122680"/>
        <n v="122686"/>
        <n v="122693"/>
        <n v="122707"/>
        <n v="122726"/>
        <n v="122732"/>
        <n v="122747"/>
        <n v="122748"/>
        <n v="122765"/>
        <n v="122770"/>
        <n v="122777"/>
        <n v="122784"/>
        <n v="122788"/>
        <n v="122804"/>
        <n v="122839"/>
        <n v="122842"/>
        <n v="122849"/>
        <n v="122861"/>
        <n v="122864"/>
        <n v="122865"/>
        <n v="122866"/>
        <n v="122869"/>
        <n v="122884"/>
        <n v="122887"/>
        <n v="122892"/>
        <n v="122915"/>
        <n v="122925"/>
        <n v="122953"/>
        <n v="122961"/>
        <n v="122962"/>
        <n v="122983"/>
        <n v="122999"/>
        <n v="123000"/>
        <n v="123005"/>
        <n v="123007"/>
        <n v="123011"/>
        <n v="123015"/>
        <n v="123029"/>
        <n v="123038"/>
        <n v="123041"/>
        <n v="123049"/>
        <n v="123057"/>
        <n v="123062"/>
        <n v="123073"/>
        <n v="123079"/>
        <n v="123121"/>
        <n v="123128"/>
        <n v="123145"/>
        <n v="123151"/>
        <n v="123155"/>
        <n v="123157"/>
        <n v="123163"/>
        <n v="123179"/>
        <n v="123191"/>
        <n v="123211"/>
        <n v="123215"/>
        <n v="123217"/>
        <n v="123245"/>
        <n v="123287"/>
        <n v="123308"/>
        <n v="123328"/>
        <n v="123330"/>
        <n v="123339"/>
        <n v="123358"/>
        <n v="123368"/>
        <n v="123370"/>
        <n v="123402"/>
        <n v="123417"/>
        <n v="123423"/>
        <n v="123430"/>
        <n v="123432"/>
        <n v="123433"/>
        <n v="123436"/>
        <n v="123450"/>
        <n v="123453"/>
        <n v="123460"/>
        <n v="123468"/>
        <n v="123493"/>
        <n v="123500"/>
        <n v="123515"/>
        <n v="123544"/>
        <n v="123547"/>
        <n v="123556"/>
        <n v="123567"/>
        <n v="123569"/>
        <n v="123577"/>
        <n v="123593"/>
        <n v="123629"/>
        <n v="123639"/>
        <n v="123649"/>
        <n v="123664"/>
        <n v="123676"/>
        <n v="123685"/>
        <n v="123689"/>
        <n v="123690"/>
        <n v="123692"/>
        <n v="123707"/>
        <n v="123709"/>
        <n v="123712"/>
        <n v="123716"/>
        <n v="123719"/>
        <n v="123720"/>
        <n v="123731"/>
        <n v="123744"/>
        <n v="123754"/>
        <n v="123767"/>
        <n v="123774"/>
        <n v="123775"/>
        <n v="123777"/>
        <n v="123786"/>
        <n v="123790"/>
        <n v="123796"/>
        <n v="123803"/>
        <n v="123813"/>
        <n v="123820"/>
        <n v="123833"/>
        <n v="123840"/>
        <n v="123845"/>
        <n v="123856"/>
        <n v="123876"/>
        <n v="123878"/>
        <n v="123879"/>
        <n v="123904"/>
        <n v="123916"/>
        <n v="123923"/>
        <n v="123953"/>
        <n v="123960"/>
        <n v="123962"/>
        <n v="123965"/>
        <n v="123974"/>
        <n v="123987"/>
        <n v="123996"/>
        <n v="123997"/>
        <n v="124010"/>
        <n v="124012"/>
        <n v="124038"/>
        <n v="124039"/>
        <n v="124058"/>
        <n v="124059"/>
        <n v="124076"/>
        <n v="124093"/>
        <n v="124097"/>
        <n v="124115"/>
        <n v="124117"/>
        <n v="124141"/>
        <n v="124143"/>
        <n v="124179"/>
        <n v="124195"/>
        <n v="124201"/>
        <n v="124206"/>
        <n v="124208"/>
        <n v="124214"/>
        <n v="124221"/>
        <n v="124223"/>
        <n v="124241"/>
        <n v="124244"/>
        <n v="124249"/>
        <n v="124255"/>
        <n v="124256"/>
        <n v="124265"/>
        <n v="124271"/>
        <n v="124289"/>
        <n v="124300"/>
        <n v="124309"/>
        <n v="124310"/>
        <n v="124318"/>
        <n v="124326"/>
        <n v="124345"/>
        <n v="124347"/>
        <n v="124376"/>
        <n v="124383"/>
        <n v="124402"/>
        <n v="124413"/>
        <n v="124415"/>
        <n v="124416"/>
        <n v="124439"/>
        <n v="124441"/>
        <n v="124443"/>
        <n v="124470"/>
        <n v="124472"/>
        <n v="124480"/>
        <n v="124494"/>
        <n v="124504"/>
        <n v="124507"/>
        <n v="124510"/>
        <n v="124543"/>
        <n v="124544"/>
        <n v="124582"/>
        <n v="124584"/>
        <n v="124596"/>
        <n v="124611"/>
        <n v="124620"/>
        <n v="124640"/>
        <n v="124641"/>
        <n v="124655"/>
        <n v="124661"/>
        <n v="124664"/>
        <n v="124677"/>
        <n v="124680"/>
        <n v="124720"/>
        <n v="124746"/>
        <n v="124748"/>
        <n v="124768"/>
        <n v="124771"/>
        <n v="124774"/>
        <n v="124785"/>
        <n v="124793"/>
        <n v="124798"/>
        <n v="124802"/>
        <n v="124808"/>
        <n v="124815"/>
        <n v="124819"/>
        <n v="124825"/>
        <n v="124827"/>
        <n v="124829"/>
        <n v="124844"/>
        <n v="124847"/>
        <n v="124850"/>
        <n v="124851"/>
        <n v="124858"/>
        <n v="124865"/>
        <n v="124874"/>
        <n v="124890"/>
        <n v="124928"/>
        <n v="124934"/>
        <n v="124939"/>
        <n v="124944"/>
        <n v="124953"/>
        <n v="124957"/>
        <n v="124969"/>
        <n v="124975"/>
        <n v="125000"/>
        <n v="125004"/>
        <n v="125009"/>
        <n v="125016"/>
        <n v="125019"/>
        <n v="125020"/>
        <n v="125021"/>
        <n v="125024"/>
        <n v="125033"/>
        <n v="125056"/>
        <n v="125068"/>
        <n v="125073"/>
        <n v="125077"/>
        <n v="125086"/>
        <n v="125095"/>
        <n v="125096"/>
        <n v="125099"/>
        <n v="125106"/>
        <n v="125116"/>
        <n v="125119"/>
        <n v="125120"/>
        <n v="125121"/>
        <n v="125125"/>
        <n v="125128"/>
        <n v="125132"/>
        <n v="125137"/>
        <n v="125142"/>
        <n v="125160"/>
        <n v="125161"/>
        <n v="125165"/>
        <n v="125179"/>
        <n v="125198"/>
        <n v="125199"/>
        <n v="125203"/>
        <n v="125213"/>
        <n v="125227"/>
        <n v="125232"/>
        <n v="125260"/>
        <n v="125271"/>
        <n v="125276"/>
        <n v="125284"/>
        <n v="125297"/>
        <n v="125299"/>
        <n v="125302"/>
        <n v="125314"/>
        <n v="125320"/>
        <n v="125335"/>
        <n v="125342"/>
        <n v="125343"/>
        <n v="125346"/>
        <n v="125350"/>
        <n v="125355"/>
        <n v="125369"/>
        <n v="125371"/>
        <n v="125373"/>
        <n v="125374"/>
        <n v="125376"/>
        <n v="125378"/>
        <n v="125381"/>
        <n v="125383"/>
        <n v="125385"/>
        <n v="125397"/>
        <n v="125399"/>
        <n v="125406"/>
        <n v="125414"/>
        <n v="125456"/>
        <n v="125467"/>
        <n v="125476"/>
        <n v="125493"/>
        <n v="125496"/>
        <n v="125501"/>
        <n v="125508"/>
        <n v="125509"/>
        <n v="125513"/>
        <n v="125515"/>
        <n v="125517"/>
        <n v="125535"/>
        <n v="125537"/>
        <n v="125538"/>
        <n v="125546"/>
        <n v="125548"/>
        <n v="125559"/>
        <n v="125562"/>
        <n v="125572"/>
        <n v="125574"/>
        <n v="125575"/>
        <n v="125577"/>
        <n v="125593"/>
        <n v="125608"/>
        <n v="125619"/>
        <n v="125633"/>
        <n v="125645"/>
        <n v="125683"/>
        <n v="125691"/>
        <n v="125693"/>
        <n v="125700"/>
        <n v="125702"/>
        <n v="125706"/>
        <n v="125707"/>
        <n v="125714"/>
        <n v="125728"/>
        <n v="125738"/>
        <n v="125746"/>
        <n v="125754"/>
        <n v="125772"/>
        <n v="125784"/>
        <n v="125791"/>
        <n v="125793"/>
        <n v="125800"/>
        <n v="125816"/>
        <n v="125817"/>
        <n v="125820"/>
        <n v="125848"/>
        <n v="125861"/>
        <n v="125869"/>
        <n v="125870"/>
        <n v="125879"/>
        <n v="125886"/>
        <n v="125891"/>
        <n v="125894"/>
        <n v="125929"/>
        <n v="125932"/>
        <n v="125933"/>
        <n v="125941"/>
        <n v="125950"/>
        <n v="125964"/>
        <n v="125967"/>
        <n v="125976"/>
        <n v="125977"/>
        <n v="125978"/>
        <n v="125979"/>
        <n v="125990"/>
        <n v="125992"/>
        <n v="125999"/>
        <n v="126001"/>
        <n v="126013"/>
        <n v="126017"/>
        <n v="126023"/>
        <n v="126033"/>
        <n v="126034"/>
        <n v="126056"/>
        <n v="126060"/>
        <n v="126061"/>
        <n v="126074"/>
        <n v="126076"/>
        <n v="126078"/>
        <n v="126089"/>
        <n v="126092"/>
        <n v="126146"/>
        <n v="126151"/>
        <n v="126158"/>
        <n v="126164"/>
        <n v="126168"/>
        <n v="126170"/>
        <n v="126183"/>
        <n v="126192"/>
        <n v="126204"/>
        <n v="126208"/>
        <n v="126210"/>
        <n v="126211"/>
        <n v="126217"/>
        <n v="126219"/>
        <n v="126221"/>
        <n v="126225"/>
        <n v="126234"/>
        <n v="126247"/>
        <n v="126250"/>
        <n v="126251"/>
        <n v="126255"/>
        <n v="126259"/>
        <n v="126262"/>
        <n v="126267"/>
        <n v="126273"/>
        <n v="126317"/>
        <n v="126329"/>
        <n v="126330"/>
        <n v="126333"/>
        <n v="126358"/>
        <n v="126372"/>
        <n v="126375"/>
        <n v="126378"/>
        <n v="126386"/>
        <n v="126393"/>
        <n v="126394"/>
        <n v="126397"/>
        <n v="126406"/>
        <n v="126412"/>
        <n v="126413"/>
        <n v="126420"/>
        <n v="126426"/>
        <n v="126432"/>
        <n v="126436"/>
        <n v="126437"/>
        <n v="126446"/>
        <n v="126449"/>
        <n v="126463"/>
        <n v="126469"/>
        <n v="126471"/>
        <n v="126484"/>
        <n v="126490"/>
        <n v="126493"/>
        <n v="126495"/>
        <n v="126508"/>
        <n v="126512"/>
        <n v="126514"/>
        <n v="126519"/>
        <n v="126531"/>
        <n v="126535"/>
        <n v="126539"/>
        <n v="126543"/>
        <n v="126544"/>
        <n v="126557"/>
        <n v="126562"/>
        <n v="126570"/>
        <n v="126587"/>
        <n v="126603"/>
        <n v="126612"/>
        <n v="126619"/>
        <n v="126627"/>
        <n v="126667"/>
        <n v="126682"/>
        <n v="126683"/>
        <n v="126689"/>
        <n v="126701"/>
        <n v="126711"/>
        <n v="126714"/>
        <n v="126718"/>
        <n v="126728"/>
        <n v="126730"/>
        <n v="126731"/>
        <n v="126735"/>
        <n v="126736"/>
        <n v="126745"/>
        <n v="126756"/>
        <n v="126762"/>
        <n v="126793"/>
        <n v="126801"/>
        <n v="126843"/>
        <n v="126847"/>
        <n v="126861"/>
        <n v="126875"/>
        <n v="126882"/>
        <n v="126887"/>
        <n v="126893"/>
        <n v="126924"/>
        <n v="126927"/>
        <n v="126930"/>
        <n v="126944"/>
        <n v="126948"/>
        <n v="126960"/>
        <n v="126970"/>
        <n v="126971"/>
        <n v="126976"/>
        <n v="126981"/>
        <n v="126992"/>
        <n v="126993"/>
        <n v="127010"/>
        <n v="127014"/>
        <n v="127019"/>
        <n v="127046"/>
        <n v="127051"/>
        <n v="127062"/>
        <n v="127086"/>
        <n v="127092"/>
        <n v="127101"/>
        <n v="127108"/>
        <n v="127115"/>
        <n v="127122"/>
        <n v="127133"/>
        <n v="127141"/>
        <n v="127146"/>
        <n v="127155"/>
        <n v="127157"/>
        <n v="127164"/>
        <n v="127167"/>
        <n v="127172"/>
        <n v="127179"/>
        <n v="127181"/>
        <n v="127182"/>
        <n v="127215"/>
        <n v="127217"/>
        <n v="127228"/>
        <n v="127229"/>
        <n v="127230"/>
        <n v="127233"/>
        <n v="127235"/>
        <n v="127244"/>
        <n v="127249"/>
        <n v="127265"/>
        <n v="127275"/>
        <n v="127277"/>
        <n v="127295"/>
        <n v="127297"/>
        <n v="127299"/>
        <n v="127300"/>
        <n v="127312"/>
        <n v="127321"/>
        <n v="127324"/>
        <n v="127329"/>
        <n v="127353"/>
        <n v="127358"/>
        <n v="127359"/>
        <n v="127364"/>
        <n v="127366"/>
        <n v="127375"/>
        <n v="127379"/>
        <n v="127390"/>
        <n v="127398"/>
        <n v="127401"/>
        <n v="127416"/>
        <n v="127423"/>
        <n v="127426"/>
        <n v="127430"/>
        <n v="127440"/>
        <n v="127443"/>
        <n v="127449"/>
        <n v="127452"/>
        <n v="127460"/>
        <n v="127466"/>
        <n v="127472"/>
        <n v="127478"/>
        <n v="127490"/>
        <n v="127492"/>
        <n v="127497"/>
        <n v="127507"/>
        <n v="127525"/>
        <n v="127526"/>
        <n v="127546"/>
        <n v="127560"/>
        <n v="127561"/>
        <n v="127564"/>
        <n v="127566"/>
        <n v="127570"/>
        <n v="127579"/>
        <n v="127582"/>
        <n v="127585"/>
        <n v="127588"/>
        <n v="127590"/>
        <n v="127594"/>
        <n v="127595"/>
        <n v="127617"/>
        <n v="127625"/>
        <n v="127631"/>
        <n v="127634"/>
        <n v="127643"/>
        <n v="127645"/>
        <n v="127652"/>
        <n v="127688"/>
        <n v="127697"/>
        <n v="127725"/>
        <n v="127746"/>
        <n v="127754"/>
        <n v="127756"/>
        <n v="127770"/>
        <n v="127782"/>
        <n v="127803"/>
        <n v="127810"/>
        <n v="127823"/>
        <n v="127854"/>
        <n v="127860"/>
        <n v="127865"/>
        <n v="127871"/>
        <n v="127875"/>
        <n v="127877"/>
        <n v="127879"/>
        <n v="127900"/>
        <n v="127911"/>
        <n v="127923"/>
        <n v="127933"/>
        <n v="127937"/>
        <n v="127950"/>
        <n v="127959"/>
        <n v="127981"/>
        <n v="128011"/>
        <n v="128017"/>
        <n v="128023"/>
        <n v="128042"/>
        <n v="128047"/>
        <n v="128051"/>
        <n v="128055"/>
        <n v="128065"/>
        <n v="128066"/>
        <n v="128072"/>
        <n v="128075"/>
        <n v="128080"/>
        <n v="128093"/>
        <n v="128105"/>
        <n v="128115"/>
        <n v="128131"/>
        <n v="128133"/>
        <n v="128134"/>
        <n v="128142"/>
        <n v="128145"/>
        <n v="128146"/>
        <n v="128150"/>
        <n v="128171"/>
        <n v="128190"/>
        <n v="128200"/>
        <n v="128207"/>
        <n v="128240"/>
        <n v="128257"/>
        <n v="128261"/>
        <n v="128268"/>
        <n v="128269"/>
        <n v="128272"/>
        <n v="128283"/>
        <n v="128287"/>
        <n v="128302"/>
        <n v="128303"/>
        <n v="128313"/>
        <n v="128333"/>
        <n v="128354"/>
        <n v="128361"/>
        <n v="128370"/>
        <n v="128372"/>
        <n v="128379"/>
        <n v="128383"/>
        <n v="128384"/>
        <n v="128390"/>
        <n v="128397"/>
        <n v="128406"/>
        <n v="128407"/>
        <n v="128414"/>
        <n v="128435"/>
        <n v="128444"/>
        <n v="128453"/>
        <n v="128455"/>
        <n v="128457"/>
        <n v="128464"/>
        <n v="128472"/>
        <n v="128491"/>
        <n v="128498"/>
        <n v="128499"/>
        <n v="128500"/>
        <n v="128501"/>
        <n v="128517"/>
        <n v="128519"/>
        <n v="128533"/>
        <n v="128534"/>
        <n v="128535"/>
        <n v="128538"/>
        <n v="128539"/>
        <n v="128546"/>
        <n v="128553"/>
        <n v="128556"/>
        <n v="128568"/>
        <n v="128572"/>
        <n v="128578"/>
        <n v="128582"/>
        <n v="128583"/>
        <n v="128593"/>
        <n v="128608"/>
        <n v="128611"/>
        <n v="128623"/>
        <n v="128625"/>
        <n v="128630"/>
        <n v="128643"/>
        <n v="128644"/>
        <n v="128648"/>
        <n v="128665"/>
        <n v="128666"/>
        <n v="128674"/>
        <n v="128675"/>
        <n v="128678"/>
        <n v="128689"/>
        <n v="128698"/>
        <n v="128699"/>
        <n v="128711"/>
        <n v="128713"/>
        <n v="128721"/>
        <n v="128733"/>
        <n v="128738"/>
        <n v="128745"/>
        <n v="128751"/>
        <n v="128754"/>
        <n v="128755"/>
        <n v="128761"/>
        <n v="128764"/>
        <n v="128790"/>
        <n v="128822"/>
        <n v="128828"/>
        <n v="128831"/>
        <n v="128832"/>
        <n v="128849"/>
        <n v="128868"/>
        <n v="128876"/>
        <n v="128887"/>
        <n v="128902"/>
        <n v="128907"/>
        <n v="128926"/>
        <n v="128928"/>
        <n v="128935"/>
        <n v="128946"/>
        <n v="128955"/>
        <n v="128974"/>
        <n v="128976"/>
        <n v="128991"/>
        <n v="128994"/>
        <n v="128996"/>
        <n v="128998"/>
        <n v="129003"/>
        <n v="129016"/>
        <n v="129030"/>
        <n v="129035"/>
        <n v="129040"/>
        <n v="129046"/>
        <n v="129047"/>
        <n v="129060"/>
        <n v="129061"/>
        <n v="129067"/>
        <n v="129074"/>
        <n v="129077"/>
        <n v="129093"/>
        <n v="129130"/>
        <n v="129139"/>
        <n v="129148"/>
        <n v="129150"/>
        <n v="129154"/>
        <n v="129163"/>
        <n v="129166"/>
        <n v="129169"/>
        <n v="129173"/>
        <n v="129174"/>
        <n v="129195"/>
        <n v="129201"/>
        <n v="129204"/>
        <n v="129205"/>
        <n v="129208"/>
        <n v="129212"/>
        <n v="129214"/>
        <n v="129221"/>
        <n v="129226"/>
        <n v="129227"/>
        <n v="129236"/>
        <n v="129237"/>
        <n v="129244"/>
        <n v="129245"/>
        <n v="129246"/>
        <n v="129248"/>
        <n v="129257"/>
        <n v="129276"/>
        <n v="129289"/>
        <n v="129294"/>
        <n v="129305"/>
        <n v="129307"/>
        <n v="129329"/>
        <n v="129338"/>
        <n v="129339"/>
        <n v="129345"/>
        <n v="129350"/>
        <n v="129352"/>
        <n v="129372"/>
        <n v="129390"/>
        <n v="129399"/>
        <n v="129403"/>
        <n v="129406"/>
        <n v="129407"/>
        <n v="129413"/>
        <n v="129416"/>
        <n v="129417"/>
        <n v="129444"/>
        <n v="129445"/>
        <n v="129475"/>
        <n v="129476"/>
        <n v="129478"/>
        <n v="129491"/>
        <n v="129501"/>
        <n v="129505"/>
        <n v="129511"/>
        <n v="129544"/>
        <n v="129551"/>
        <n v="129552"/>
        <n v="129554"/>
        <n v="129565"/>
        <n v="129592"/>
        <n v="129618"/>
        <n v="129625"/>
        <n v="129627"/>
        <n v="129633"/>
        <n v="129661"/>
        <n v="129662"/>
        <n v="129666"/>
        <n v="129676"/>
        <n v="129681"/>
        <n v="129702"/>
        <n v="129708"/>
        <n v="129709"/>
        <n v="129712"/>
        <n v="129717"/>
        <n v="129729"/>
        <n v="129732"/>
        <n v="129738"/>
        <n v="129748"/>
        <n v="129760"/>
        <n v="129761"/>
        <n v="129765"/>
        <n v="129773"/>
        <n v="129778"/>
        <n v="129784"/>
        <n v="129785"/>
        <n v="129793"/>
        <n v="129803"/>
        <n v="129804"/>
        <n v="129808"/>
        <n v="129825"/>
        <n v="129839"/>
        <n v="129841"/>
        <n v="129853"/>
        <n v="129860"/>
        <n v="129863"/>
        <n v="129866"/>
        <n v="129879"/>
        <n v="129900"/>
        <n v="129914"/>
        <n v="129918"/>
        <n v="129929"/>
        <n v="129962"/>
        <n v="129981"/>
        <n v="129989"/>
        <n v="129991"/>
        <n v="129993"/>
        <n v="130005"/>
        <n v="130020"/>
        <n v="130024"/>
        <n v="130027"/>
        <n v="130052"/>
        <n v="130053"/>
        <n v="130054"/>
        <n v="130058"/>
        <n v="130065"/>
        <n v="130080"/>
        <n v="130084"/>
        <n v="130087"/>
        <n v="130091"/>
        <n v="130103"/>
        <n v="130112"/>
        <n v="130113"/>
        <n v="130116"/>
        <n v="130120"/>
        <n v="130121"/>
        <n v="130132"/>
        <n v="130154"/>
        <n v="130164"/>
        <n v="130166"/>
        <n v="130167"/>
        <n v="130182"/>
        <n v="130213"/>
        <n v="130227"/>
        <n v="130228"/>
        <n v="130230"/>
        <n v="130285"/>
        <n v="130355"/>
        <n v="130365"/>
        <n v="130370"/>
        <n v="130373"/>
        <n v="130376"/>
        <n v="130383"/>
        <n v="130392"/>
        <n v="130396"/>
        <n v="130402"/>
        <n v="130416"/>
        <n v="130418"/>
        <n v="130422"/>
        <n v="130429"/>
        <n v="130435"/>
        <n v="130448"/>
        <n v="130452"/>
        <n v="130469"/>
        <n v="130473"/>
        <n v="130474"/>
        <n v="130477"/>
        <n v="130482"/>
        <n v="130519"/>
        <n v="130539"/>
        <n v="130540"/>
        <n v="130547"/>
        <n v="130556"/>
        <n v="130578"/>
        <n v="130598"/>
        <n v="130604"/>
        <n v="130606"/>
        <n v="130616"/>
        <n v="130639"/>
        <n v="130663"/>
        <n v="130716"/>
        <n v="130719"/>
        <n v="130720"/>
        <n v="130722"/>
        <n v="130733"/>
        <n v="130749"/>
        <n v="130752"/>
        <n v="130819"/>
        <n v="130857"/>
        <n v="130867"/>
        <n v="130874"/>
        <n v="130888"/>
        <n v="130890"/>
        <n v="130891"/>
        <n v="130916"/>
        <n v="130921"/>
        <n v="130925"/>
        <n v="130932"/>
        <n v="130938"/>
        <n v="130945"/>
        <n v="130950"/>
        <n v="130973"/>
        <n v="130974"/>
        <n v="130977"/>
        <n v="130992"/>
        <n v="131017"/>
        <n v="131022"/>
        <n v="131041"/>
        <n v="131044"/>
        <n v="131052"/>
        <n v="131061"/>
        <n v="131073"/>
        <n v="131074"/>
        <n v="131085"/>
        <n v="131088"/>
        <n v="131091"/>
        <n v="131095"/>
        <n v="131100"/>
        <n v="131114"/>
        <n v="131115"/>
        <n v="131116"/>
        <n v="131127"/>
        <n v="131138"/>
        <n v="131145"/>
        <n v="131151"/>
        <n v="131170"/>
        <n v="131178"/>
        <n v="131204"/>
        <n v="131218"/>
        <n v="131219"/>
        <n v="131231"/>
        <n v="131240"/>
        <n v="131241"/>
        <n v="131254"/>
        <n v="131260"/>
        <n v="131261"/>
        <n v="131263"/>
        <n v="131267"/>
        <n v="131279"/>
        <n v="131281"/>
        <n v="131282"/>
        <n v="131283"/>
        <n v="131287"/>
        <n v="131305"/>
        <n v="131307"/>
        <n v="131309"/>
        <n v="131310"/>
        <n v="131319"/>
        <n v="131322"/>
        <n v="131323"/>
        <n v="131346"/>
        <n v="131356"/>
        <n v="131375"/>
        <n v="131377"/>
        <n v="131379"/>
        <n v="131399"/>
        <n v="131412"/>
        <n v="131420"/>
        <n v="131422"/>
        <n v="131428"/>
        <n v="131430"/>
        <n v="131434"/>
        <n v="131435"/>
        <n v="131461"/>
        <n v="131463"/>
        <n v="131466"/>
        <n v="131475"/>
        <n v="131480"/>
        <n v="131492"/>
        <n v="131494"/>
        <n v="131502"/>
        <n v="131518"/>
        <n v="131525"/>
        <n v="131545"/>
        <n v="131561"/>
        <n v="131563"/>
        <n v="131564"/>
        <n v="131567"/>
        <n v="131584"/>
        <n v="131588"/>
        <n v="131596"/>
        <n v="131602"/>
        <n v="131605"/>
        <n v="131608"/>
        <n v="131624"/>
        <n v="131632"/>
        <n v="131634"/>
        <n v="131650"/>
        <n v="131685"/>
        <n v="131693"/>
        <n v="131705"/>
        <n v="131748"/>
        <n v="131755"/>
        <n v="131778"/>
        <n v="131786"/>
        <n v="131805"/>
        <n v="131814"/>
        <n v="131829"/>
        <n v="131856"/>
        <n v="131872"/>
        <n v="131881"/>
        <n v="131889"/>
        <n v="131891"/>
        <n v="131927"/>
        <n v="131938"/>
        <n v="131958"/>
        <n v="131972"/>
        <n v="131977"/>
        <n v="131982"/>
        <n v="131989"/>
        <n v="131990"/>
        <n v="132011"/>
        <n v="132013"/>
        <n v="132014"/>
        <n v="132022"/>
        <n v="132030"/>
        <n v="132039"/>
        <n v="132048"/>
        <n v="132050"/>
        <n v="132072"/>
        <n v="132106"/>
        <n v="132108"/>
        <n v="132113"/>
        <n v="132124"/>
        <n v="132148"/>
        <n v="132150"/>
        <n v="132158"/>
        <n v="132167"/>
        <n v="132178"/>
        <n v="132189"/>
        <n v="132203"/>
        <n v="132213"/>
        <n v="132225"/>
        <n v="132237"/>
        <n v="132241"/>
        <n v="132270"/>
        <n v="132283"/>
        <n v="132288"/>
        <n v="132292"/>
        <n v="132300"/>
        <n v="132315"/>
        <n v="132318"/>
        <n v="132321"/>
        <n v="132335"/>
        <n v="132336"/>
        <n v="132339"/>
        <n v="132350"/>
        <n v="132354"/>
        <n v="132358"/>
        <n v="132377"/>
        <n v="132378"/>
        <n v="132382"/>
        <n v="132386"/>
        <n v="132394"/>
        <n v="132413"/>
        <n v="132418"/>
        <n v="132419"/>
        <n v="132428"/>
        <n v="132430"/>
        <n v="132444"/>
        <n v="132460"/>
        <n v="132465"/>
        <n v="132476"/>
        <n v="132482"/>
        <n v="132486"/>
        <n v="132488"/>
        <n v="132513"/>
        <n v="132519"/>
        <n v="132538"/>
        <n v="132542"/>
        <n v="132555"/>
        <n v="132566"/>
        <n v="132575"/>
        <n v="132576"/>
        <n v="132608"/>
        <n v="132621"/>
        <n v="132636"/>
        <n v="132662"/>
        <n v="132675"/>
        <n v="132680"/>
        <n v="132682"/>
        <n v="132693"/>
        <n v="132696"/>
        <n v="132702"/>
        <n v="132714"/>
        <n v="132727"/>
        <n v="132739"/>
        <n v="132756"/>
        <n v="132775"/>
        <n v="132779"/>
        <n v="132785"/>
        <n v="132800"/>
        <n v="132823"/>
        <n v="132824"/>
        <n v="132834"/>
        <n v="132835"/>
        <n v="132884"/>
        <n v="132899"/>
        <n v="132912"/>
        <n v="132931"/>
        <n v="132937"/>
        <n v="132941"/>
        <n v="132948"/>
        <n v="132972"/>
        <n v="132979"/>
        <n v="132983"/>
        <n v="132999"/>
        <n v="133002"/>
        <n v="133007"/>
        <n v="133011"/>
        <n v="133038"/>
        <n v="133043"/>
        <n v="133046"/>
        <n v="133052"/>
        <n v="133053"/>
        <n v="133081"/>
        <n v="133086"/>
        <n v="133098"/>
        <n v="133099"/>
        <n v="133105"/>
        <n v="133116"/>
        <n v="133143"/>
        <n v="133145"/>
        <n v="133161"/>
        <n v="133168"/>
        <n v="133170"/>
        <n v="133174"/>
        <n v="133177"/>
        <n v="133179"/>
        <n v="133181"/>
        <n v="133190"/>
        <n v="133191"/>
        <n v="133194"/>
        <n v="133198"/>
        <n v="133201"/>
        <n v="133216"/>
        <n v="133226"/>
        <n v="133230"/>
        <n v="133234"/>
        <n v="133243"/>
        <n v="133247"/>
        <n v="133261"/>
        <n v="133265"/>
        <n v="133269"/>
        <n v="133282"/>
        <n v="133299"/>
        <n v="133332"/>
        <n v="133333"/>
        <n v="133353"/>
        <n v="133356"/>
        <n v="133357"/>
        <n v="133362"/>
        <n v="133369"/>
        <n v="133390"/>
        <n v="133398"/>
        <n v="133405"/>
        <n v="133408"/>
        <n v="133413"/>
        <n v="133428"/>
        <n v="133432"/>
        <n v="133442"/>
        <n v="133445"/>
        <n v="133465"/>
        <n v="133469"/>
        <n v="133485"/>
        <n v="133506"/>
        <n v="133509"/>
        <n v="133519"/>
        <n v="133536"/>
        <n v="133537"/>
        <n v="133545"/>
        <n v="133566"/>
        <n v="133596"/>
        <n v="133623"/>
        <n v="133624"/>
        <n v="133639"/>
        <n v="133642"/>
        <n v="133645"/>
        <n v="133680"/>
        <n v="133694"/>
        <n v="133732"/>
        <n v="133741"/>
        <n v="133751"/>
        <n v="133753"/>
        <n v="133756"/>
        <n v="133772"/>
        <n v="133781"/>
        <n v="133819"/>
        <n v="133828"/>
        <n v="133851"/>
        <n v="133853"/>
        <n v="133861"/>
        <n v="133866"/>
        <n v="133880"/>
        <n v="133903"/>
        <n v="133904"/>
        <n v="133906"/>
        <n v="133924"/>
        <n v="133925"/>
        <n v="133953"/>
        <n v="133954"/>
        <n v="133969"/>
        <n v="133984"/>
        <n v="133987"/>
        <n v="133992"/>
        <n v="134005"/>
        <n v="134010"/>
        <n v="134021"/>
        <n v="134041"/>
        <n v="134062"/>
        <n v="134092"/>
        <n v="134094"/>
        <n v="134133"/>
        <n v="134136"/>
        <n v="134156"/>
        <n v="134168"/>
        <n v="134175"/>
        <n v="134181"/>
        <n v="134190"/>
        <n v="134201"/>
        <n v="134205"/>
        <n v="134206"/>
        <n v="134210"/>
        <n v="134213"/>
        <n v="134283"/>
        <n v="134312"/>
        <n v="134328"/>
        <n v="134334"/>
        <n v="134340"/>
        <n v="134347"/>
        <n v="134364"/>
        <n v="134371"/>
        <n v="134442"/>
        <n v="134467"/>
        <n v="134486"/>
        <n v="134491"/>
        <n v="134521"/>
        <n v="134530"/>
        <n v="134544"/>
        <n v="134550"/>
        <n v="134581"/>
        <n v="134585"/>
        <n v="134628"/>
        <n v="134636"/>
        <n v="134639"/>
        <n v="134658"/>
        <n v="134662"/>
        <n v="134671"/>
        <n v="134676"/>
        <n v="134678"/>
        <n v="134681"/>
        <n v="134682"/>
        <n v="134690"/>
        <n v="134716"/>
        <n v="134729"/>
        <n v="134740"/>
        <n v="134757"/>
        <n v="134776"/>
        <n v="134777"/>
        <n v="134792"/>
        <n v="134795"/>
        <n v="134835"/>
        <n v="134847"/>
        <n v="134850"/>
        <n v="134876"/>
        <n v="134877"/>
        <n v="134878"/>
        <n v="134891"/>
        <n v="134894"/>
        <n v="134904"/>
        <n v="134912"/>
        <n v="134918"/>
        <n v="134943"/>
        <n v="134944"/>
        <n v="134950"/>
        <n v="134957"/>
        <n v="134964"/>
        <n v="134968"/>
        <n v="134986"/>
        <n v="134997"/>
        <n v="134999"/>
        <n v="135003"/>
        <n v="135008"/>
        <n v="135009"/>
        <n v="135011"/>
        <n v="135038"/>
        <n v="135044"/>
        <n v="135081"/>
        <n v="135097"/>
        <n v="135119"/>
        <n v="135140"/>
        <n v="135151"/>
        <n v="135162"/>
        <n v="135179"/>
        <n v="135190"/>
        <n v="135193"/>
        <n v="135197"/>
        <n v="135200"/>
        <n v="135226"/>
        <n v="135227"/>
        <n v="135244"/>
        <n v="135257"/>
        <n v="135265"/>
        <n v="135268"/>
        <n v="135271"/>
        <n v="135335"/>
        <n v="135340"/>
        <n v="135381"/>
        <n v="135383"/>
        <n v="135386"/>
        <n v="135448"/>
        <n v="135462"/>
        <n v="135463"/>
        <n v="135492"/>
        <n v="135493"/>
        <n v="135504"/>
        <n v="135512"/>
        <n v="135516"/>
        <n v="135534"/>
        <n v="135535"/>
        <n v="135543"/>
        <n v="135587"/>
        <n v="135590"/>
        <n v="135593"/>
        <n v="135601"/>
        <n v="135609"/>
        <n v="135621"/>
        <n v="135640"/>
        <n v="135641"/>
        <n v="135664"/>
        <n v="135724"/>
        <n v="135732"/>
        <n v="135733"/>
        <n v="135768"/>
        <n v="135772"/>
        <n v="135804"/>
        <n v="135815"/>
        <n v="135843"/>
        <n v="135849"/>
        <n v="135857"/>
        <n v="135865"/>
        <n v="135877"/>
        <n v="135903"/>
        <n v="135908"/>
        <n v="135917"/>
        <n v="135935"/>
        <n v="135943"/>
        <n v="135968"/>
        <n v="135971"/>
        <n v="135978"/>
        <n v="135979"/>
        <n v="135990"/>
        <n v="136009"/>
        <n v="136015"/>
        <n v="136032"/>
        <n v="136055"/>
        <n v="136071"/>
        <n v="136074"/>
        <n v="136089"/>
        <n v="136101"/>
        <n v="136107"/>
        <n v="136128"/>
        <n v="136147"/>
        <n v="136159"/>
        <n v="136173"/>
        <n v="136182"/>
        <n v="136189"/>
        <n v="136196"/>
        <n v="136197"/>
        <n v="136208"/>
        <n v="136213"/>
        <n v="136216"/>
        <n v="136236"/>
        <n v="136265"/>
        <n v="136273"/>
        <n v="136276"/>
        <n v="136289"/>
        <n v="136328"/>
        <n v="136353"/>
        <n v="136356"/>
        <n v="136365"/>
        <n v="136371"/>
        <n v="136378"/>
        <n v="136382"/>
        <n v="136393"/>
        <n v="136399"/>
        <n v="136409"/>
        <n v="136415"/>
        <n v="136426"/>
        <n v="136432"/>
        <n v="136450"/>
        <n v="136466"/>
        <n v="136476"/>
        <n v="136489"/>
        <n v="136492"/>
        <n v="136501"/>
        <n v="136510"/>
        <n v="136534"/>
        <n v="136543"/>
        <n v="136554"/>
        <n v="136560"/>
        <n v="136585"/>
        <n v="136586"/>
        <n v="136606"/>
        <n v="136607"/>
        <n v="136617"/>
        <n v="136632"/>
        <n v="136633"/>
        <n v="136666"/>
        <n v="136672"/>
        <n v="136681"/>
        <n v="136686"/>
        <n v="136688"/>
        <n v="136715"/>
        <n v="136722"/>
        <n v="136724"/>
        <n v="136731"/>
        <n v="136735"/>
        <n v="136760"/>
        <n v="136767"/>
        <n v="136771"/>
        <n v="136776"/>
        <n v="136778"/>
        <n v="136779"/>
        <n v="136785"/>
        <n v="136800"/>
        <n v="136806"/>
        <n v="136828"/>
        <n v="136842"/>
        <n v="136861"/>
        <n v="136869"/>
        <n v="136892"/>
        <n v="136915"/>
        <n v="136918"/>
        <n v="136941"/>
        <n v="136996"/>
        <n v="137012"/>
        <n v="137036"/>
        <n v="137042"/>
        <n v="137051"/>
        <n v="137054"/>
        <n v="137063"/>
        <n v="137065"/>
        <n v="137069"/>
        <n v="137075"/>
        <n v="137077"/>
        <n v="137115"/>
        <n v="137118"/>
        <n v="137120"/>
        <n v="137122"/>
        <n v="137135"/>
        <n v="137145"/>
        <n v="137153"/>
        <n v="137197"/>
        <n v="137199"/>
        <n v="137216"/>
        <n v="137223"/>
        <n v="137240"/>
        <n v="137258"/>
        <n v="137284"/>
        <n v="137285"/>
        <n v="137296"/>
        <n v="137309"/>
        <n v="137322"/>
        <n v="137332"/>
        <n v="137341"/>
        <n v="137343"/>
        <n v="137360"/>
        <n v="137377"/>
        <n v="137379"/>
        <n v="137384"/>
        <n v="137389"/>
        <n v="137393"/>
        <n v="137410"/>
        <n v="137428"/>
        <n v="137444"/>
        <n v="137476"/>
        <n v="137477"/>
        <n v="137487"/>
        <n v="137490"/>
        <n v="137506"/>
        <n v="137510"/>
        <n v="137549"/>
        <n v="137552"/>
        <n v="137564"/>
        <n v="137589"/>
        <n v="137620"/>
        <n v="137621"/>
        <n v="137629"/>
        <n v="137634"/>
        <n v="137655"/>
        <n v="137666"/>
        <n v="137669"/>
        <n v="137671"/>
        <n v="137688"/>
        <n v="137693"/>
        <n v="137697"/>
        <n v="137713"/>
        <n v="137738"/>
        <n v="137744"/>
        <n v="137752"/>
        <n v="137769"/>
        <n v="137776"/>
        <n v="137780"/>
        <n v="137798"/>
        <n v="137821"/>
        <n v="137825"/>
        <n v="137851"/>
        <n v="137852"/>
        <n v="137869"/>
        <n v="137881"/>
        <n v="137889"/>
        <n v="137892"/>
        <n v="137914"/>
        <n v="137921"/>
        <n v="137931"/>
        <n v="137935"/>
        <n v="137944"/>
        <n v="137951"/>
        <n v="137980"/>
        <n v="137985"/>
        <n v="138004"/>
        <n v="138016"/>
        <n v="138035"/>
        <n v="138055"/>
        <n v="138079"/>
        <n v="138088"/>
        <n v="138157"/>
        <n v="138158"/>
        <n v="138171"/>
        <n v="138175"/>
        <n v="138179"/>
        <n v="138183"/>
        <n v="138187"/>
        <n v="138244"/>
        <n v="138259"/>
        <n v="138276"/>
        <n v="138302"/>
        <n v="138303"/>
        <n v="138309"/>
        <n v="138351"/>
        <n v="138359"/>
        <n v="138384"/>
        <n v="138388"/>
        <n v="138398"/>
        <n v="138415"/>
        <n v="138428"/>
        <n v="138432"/>
        <n v="138458"/>
        <n v="138470"/>
        <n v="138472"/>
        <n v="138474"/>
        <n v="138478"/>
        <n v="138483"/>
        <n v="138484"/>
        <n v="138491"/>
        <n v="138542"/>
        <n v="138557"/>
        <n v="138600"/>
        <n v="138604"/>
        <n v="138624"/>
        <n v="138639"/>
        <n v="138653"/>
        <n v="138658"/>
        <n v="138667"/>
        <n v="138678"/>
        <n v="138688"/>
        <n v="138704"/>
        <n v="138731"/>
        <n v="138734"/>
        <n v="138751"/>
        <n v="138753"/>
        <n v="138766"/>
        <n v="138767"/>
        <n v="138771"/>
        <n v="138791"/>
        <n v="138794"/>
        <n v="138827"/>
        <n v="138856"/>
        <n v="138858"/>
        <n v="138866"/>
        <n v="138875"/>
        <n v="138881"/>
        <n v="138896"/>
        <n v="138901"/>
        <n v="138905"/>
        <n v="138914"/>
        <n v="138933"/>
        <n v="138942"/>
        <n v="138959"/>
        <n v="138961"/>
        <n v="138971"/>
        <n v="138977"/>
        <n v="138984"/>
        <n v="138995"/>
        <n v="138998"/>
        <n v="139013"/>
        <n v="139020"/>
        <n v="139023"/>
        <n v="139024"/>
        <n v="139038"/>
        <n v="139044"/>
        <n v="139052"/>
        <n v="139054"/>
        <n v="139056"/>
        <n v="139065"/>
        <n v="139074"/>
        <n v="139075"/>
        <n v="139076"/>
        <n v="139090"/>
        <n v="139098"/>
        <n v="139120"/>
        <n v="139131"/>
        <n v="139144"/>
        <n v="139156"/>
        <n v="139159"/>
        <n v="139166"/>
        <n v="139177"/>
        <n v="139187"/>
        <n v="139218"/>
        <n v="139244"/>
        <n v="139260"/>
        <n v="139268"/>
        <n v="139280"/>
        <n v="139282"/>
        <n v="139284"/>
        <n v="139289"/>
        <n v="139294"/>
        <n v="139300"/>
        <n v="139305"/>
        <n v="139307"/>
        <n v="139312"/>
        <n v="139314"/>
        <n v="139315"/>
        <n v="139323"/>
        <n v="139347"/>
        <n v="139350"/>
        <n v="139403"/>
        <n v="139407"/>
        <n v="139416"/>
        <n v="139429"/>
        <n v="139432"/>
        <n v="139496"/>
        <n v="139521"/>
        <n v="139522"/>
        <n v="139538"/>
        <n v="139539"/>
        <n v="139551"/>
        <n v="139574"/>
        <n v="139588"/>
        <n v="139591"/>
        <n v="139596"/>
        <n v="139619"/>
        <n v="139625"/>
        <n v="139631"/>
        <n v="139641"/>
        <n v="139648"/>
        <n v="139666"/>
        <n v="139682"/>
        <n v="139690"/>
        <n v="139691"/>
        <n v="139695"/>
        <n v="139703"/>
        <n v="139710"/>
        <n v="139715"/>
        <n v="139717"/>
        <n v="139731"/>
        <n v="139732"/>
        <n v="139760"/>
        <n v="139769"/>
        <n v="139778"/>
        <n v="139779"/>
        <n v="139784"/>
        <n v="139790"/>
        <n v="139797"/>
        <n v="139815"/>
        <n v="139817"/>
        <n v="139841"/>
        <n v="139842"/>
        <n v="139843"/>
        <n v="139844"/>
        <n v="139846"/>
        <n v="139859"/>
        <n v="139865"/>
        <n v="139880"/>
        <n v="139897"/>
        <n v="139900"/>
        <n v="139930"/>
        <n v="139938"/>
        <n v="139942"/>
        <n v="139951"/>
        <n v="139955"/>
        <n v="139956"/>
        <n v="139965"/>
        <n v="139968"/>
        <n v="139971"/>
        <n v="139978"/>
        <n v="139987"/>
        <n v="139997"/>
        <n v="140010"/>
        <n v="140029"/>
        <n v="140046"/>
        <n v="140068"/>
        <n v="140071"/>
        <n v="140073"/>
        <n v="140079"/>
        <n v="140080"/>
        <n v="140105"/>
        <n v="140112"/>
        <n v="140119"/>
        <n v="140123"/>
        <n v="140124"/>
        <n v="140134"/>
        <n v="140156"/>
        <n v="140175"/>
        <n v="140183"/>
        <n v="140202"/>
        <n v="140204"/>
        <n v="140226"/>
        <n v="140229"/>
        <n v="140237"/>
        <n v="140253"/>
        <n v="140255"/>
        <n v="140274"/>
        <n v="140281"/>
        <n v="140292"/>
        <n v="140344"/>
        <n v="140361"/>
        <n v="140396"/>
        <n v="140411"/>
        <n v="140413"/>
        <n v="140430"/>
        <n v="140435"/>
        <n v="140436"/>
        <n v="140452"/>
        <n v="140456"/>
        <n v="140479"/>
        <n v="140489"/>
        <n v="140506"/>
        <n v="140509"/>
        <n v="140538"/>
        <n v="140558"/>
        <n v="140563"/>
        <n v="140571"/>
        <n v="140574"/>
        <n v="140588"/>
        <n v="140596"/>
        <n v="140635"/>
        <n v="140671"/>
        <n v="140672"/>
        <n v="140679"/>
        <n v="140681"/>
        <n v="140685"/>
        <n v="140732"/>
        <n v="140743"/>
        <n v="140751"/>
        <n v="140758"/>
        <n v="140764"/>
        <n v="140775"/>
        <n v="140808"/>
        <n v="140814"/>
        <n v="140822"/>
        <n v="140823"/>
        <n v="140854"/>
        <n v="140859"/>
        <n v="140860"/>
        <n v="140868"/>
        <n v="140876"/>
        <n v="140877"/>
        <n v="140878"/>
        <n v="140894"/>
        <n v="140904"/>
        <n v="140919"/>
        <n v="140921"/>
        <n v="140929"/>
        <n v="140932"/>
        <n v="140944"/>
        <n v="140956"/>
        <n v="140971"/>
        <n v="140976"/>
        <n v="140997"/>
        <n v="141001"/>
        <n v="141011"/>
        <n v="141012"/>
        <n v="141014"/>
        <n v="141040"/>
        <n v="141061"/>
        <n v="141063"/>
        <n v="141075"/>
        <n v="141103"/>
        <n v="141109"/>
        <n v="141122"/>
        <n v="141144"/>
        <n v="141154"/>
        <n v="141161"/>
        <n v="141163"/>
        <n v="141168"/>
        <n v="141173"/>
        <n v="141174"/>
        <n v="141205"/>
        <n v="141214"/>
        <n v="141251"/>
        <n v="141272"/>
        <n v="141277"/>
        <n v="141282"/>
        <n v="141299"/>
        <n v="141317"/>
        <n v="141330"/>
        <n v="141339"/>
        <n v="141342"/>
        <n v="141353"/>
        <n v="141357"/>
        <n v="141358"/>
        <n v="141361"/>
        <n v="141397"/>
        <n v="141398"/>
        <n v="141412"/>
        <n v="141422"/>
        <n v="141432"/>
        <n v="141447"/>
        <n v="141453"/>
        <n v="141460"/>
        <n v="141461"/>
        <n v="141463"/>
        <n v="141472"/>
        <n v="141478"/>
        <n v="141497"/>
        <n v="141511"/>
        <n v="141524"/>
        <n v="141537"/>
        <n v="141542"/>
        <n v="141549"/>
        <n v="141551"/>
        <n v="141564"/>
        <n v="141591"/>
        <n v="141604"/>
        <n v="141613"/>
        <n v="141614"/>
        <n v="141618"/>
        <n v="141622"/>
        <n v="141636"/>
        <n v="141647"/>
        <n v="141665"/>
        <n v="141669"/>
        <n v="141670"/>
        <n v="141674"/>
        <n v="141695"/>
        <n v="141710"/>
        <n v="141714"/>
        <n v="141728"/>
        <n v="141732"/>
        <n v="141739"/>
        <n v="141742"/>
        <n v="141746"/>
        <n v="141747"/>
        <n v="141767"/>
        <n v="141787"/>
        <n v="141829"/>
        <n v="141831"/>
        <n v="141908"/>
        <n v="141914"/>
        <n v="141925"/>
        <n v="141929"/>
        <n v="141937"/>
        <n v="141946"/>
        <n v="141957"/>
        <n v="141961"/>
        <n v="141970"/>
        <n v="141973"/>
        <n v="141976"/>
        <n v="141997"/>
        <n v="141999"/>
        <n v="142003"/>
        <n v="142006"/>
        <n v="142015"/>
        <n v="142016"/>
        <n v="142026"/>
        <n v="142042"/>
        <n v="142051"/>
        <n v="142061"/>
        <n v="142064"/>
        <n v="142083"/>
        <n v="142106"/>
        <n v="142111"/>
        <n v="142137"/>
        <n v="142146"/>
        <n v="142148"/>
        <n v="142155"/>
        <n v="142179"/>
        <n v="142187"/>
        <n v="142202"/>
        <n v="142211"/>
        <n v="142220"/>
        <n v="142222"/>
        <n v="142237"/>
        <n v="142262"/>
        <n v="142264"/>
        <n v="142268"/>
        <n v="142282"/>
        <n v="142303"/>
        <n v="142311"/>
        <n v="142316"/>
        <n v="142350"/>
        <n v="142360"/>
        <n v="142365"/>
        <n v="142366"/>
        <n v="142374"/>
        <n v="142391"/>
        <n v="142392"/>
        <n v="142397"/>
        <n v="142398"/>
        <n v="142419"/>
        <n v="142420"/>
        <n v="142434"/>
        <n v="142456"/>
        <n v="142474"/>
        <n v="142500"/>
        <n v="142504"/>
        <n v="142517"/>
        <n v="142528"/>
        <n v="142533"/>
        <n v="142586"/>
        <n v="142597"/>
        <n v="142598"/>
        <n v="142600"/>
        <n v="142611"/>
        <n v="142613"/>
        <n v="142633"/>
        <n v="142652"/>
        <n v="142653"/>
        <n v="142661"/>
        <n v="142662"/>
        <n v="142686"/>
        <n v="142699"/>
        <n v="142717"/>
        <n v="142720"/>
        <n v="142738"/>
        <n v="142793"/>
        <n v="142804"/>
        <n v="142815"/>
        <n v="142816"/>
        <n v="142828"/>
        <n v="142830"/>
        <n v="142834"/>
        <n v="142844"/>
        <n v="142851"/>
        <n v="142855"/>
        <n v="142856"/>
        <n v="142859"/>
        <n v="142861"/>
        <n v="142868"/>
        <n v="142885"/>
        <n v="142903"/>
        <n v="142909"/>
        <n v="142933"/>
        <n v="142942"/>
        <n v="142949"/>
        <n v="142951"/>
        <n v="142970"/>
        <n v="142976"/>
        <n v="142995"/>
        <n v="142999"/>
        <n v="143010"/>
        <n v="143012"/>
        <n v="143014"/>
        <n v="143017"/>
        <n v="143073"/>
        <n v="143075"/>
        <n v="143084"/>
        <n v="143114"/>
        <n v="143119"/>
        <n v="143148"/>
        <n v="143188"/>
        <n v="143195"/>
        <n v="143208"/>
        <n v="143240"/>
        <n v="143244"/>
        <n v="143259"/>
        <n v="143273"/>
        <n v="143305"/>
        <n v="143321"/>
        <n v="143343"/>
        <n v="143352"/>
        <n v="143381"/>
        <n v="143385"/>
        <n v="143388"/>
        <n v="143390"/>
        <n v="143420"/>
        <n v="143447"/>
        <n v="143450"/>
        <n v="143454"/>
        <n v="143457"/>
        <n v="143458"/>
        <n v="143493"/>
        <n v="143495"/>
        <n v="143498"/>
        <n v="143500"/>
        <n v="143553"/>
        <n v="143571"/>
        <n v="143588"/>
        <n v="143606"/>
        <n v="143614"/>
        <n v="143634"/>
        <n v="143680"/>
        <n v="143691"/>
        <n v="143696"/>
        <n v="143697"/>
        <n v="143714"/>
        <n v="143726"/>
        <n v="143730"/>
        <n v="143744"/>
        <n v="143766"/>
        <n v="143775"/>
        <n v="143787"/>
        <n v="143800"/>
        <n v="143810"/>
        <n v="143884"/>
        <n v="143892"/>
        <n v="143964"/>
        <n v="143994"/>
        <n v="143996"/>
        <n v="143998"/>
        <n v="143999"/>
        <n v="144011"/>
        <n v="144021"/>
        <n v="144092"/>
        <n v="144100"/>
        <n v="144115"/>
        <n v="144135"/>
        <n v="144140"/>
        <n v="144173"/>
        <n v="144182"/>
        <n v="144199"/>
        <n v="144204"/>
        <n v="144235"/>
        <n v="144237"/>
        <n v="144239"/>
        <n v="144278"/>
        <n v="144283"/>
        <n v="144290"/>
        <n v="144300"/>
        <n v="144302"/>
        <n v="144308"/>
        <n v="144313"/>
        <n v="144321"/>
        <n v="144333"/>
        <n v="144365"/>
        <n v="144380"/>
        <n v="144386"/>
        <n v="144404"/>
        <n v="144419"/>
        <n v="144424"/>
        <n v="144434"/>
        <n v="144448"/>
        <n v="144458"/>
        <n v="144478"/>
        <n v="144500"/>
        <n v="144505"/>
        <n v="144515"/>
        <n v="144516"/>
        <n v="144517"/>
        <n v="144519"/>
        <n v="144521"/>
        <n v="144525"/>
        <n v="144544"/>
        <n v="144548"/>
        <n v="144564"/>
        <n v="144586"/>
        <n v="144597"/>
        <n v="144618"/>
        <n v="144647"/>
        <n v="144652"/>
        <n v="144682"/>
        <n v="144703"/>
        <n v="144714"/>
        <n v="144770"/>
        <n v="144778"/>
        <n v="144814"/>
        <n v="144819"/>
        <n v="144839"/>
        <n v="144845"/>
        <n v="144851"/>
        <n v="144864"/>
        <n v="144876"/>
        <n v="144879"/>
        <n v="144884"/>
        <n v="144895"/>
        <n v="144897"/>
        <n v="144907"/>
        <n v="144918"/>
        <n v="144920"/>
        <n v="144934"/>
        <n v="144936"/>
        <n v="144944"/>
        <n v="144951"/>
        <n v="144956"/>
        <n v="144964"/>
        <n v="144969"/>
        <n v="144973"/>
        <n v="144983"/>
        <n v="144990"/>
        <n v="144992"/>
        <n v="144998"/>
        <n v="144999"/>
        <n v="145036"/>
        <n v="145065"/>
        <n v="145079"/>
        <n v="145082"/>
        <n v="145085"/>
        <n v="145089"/>
        <n v="145110"/>
        <n v="145131"/>
        <n v="145146"/>
        <n v="145151"/>
        <n v="145171"/>
        <n v="145199"/>
        <n v="145204"/>
        <n v="145208"/>
        <n v="145218"/>
        <n v="145231"/>
        <n v="145253"/>
        <n v="145259"/>
        <n v="145265"/>
        <n v="145283"/>
        <n v="145293"/>
        <n v="145294"/>
        <n v="145296"/>
        <n v="145307"/>
        <n v="145311"/>
        <n v="145320"/>
        <n v="145331"/>
        <n v="145375"/>
        <n v="145391"/>
        <n v="145413"/>
        <n v="145425"/>
        <n v="145445"/>
        <n v="145486"/>
        <n v="145496"/>
        <n v="145501"/>
        <n v="145516"/>
        <n v="145517"/>
        <n v="145523"/>
        <n v="145562"/>
        <n v="145584"/>
        <n v="145604"/>
        <n v="145614"/>
        <n v="145623"/>
        <n v="145631"/>
        <n v="145645"/>
        <n v="145648"/>
        <n v="145664"/>
        <n v="145681"/>
        <n v="145728"/>
        <n v="145735"/>
        <n v="145739"/>
        <n v="145752"/>
        <n v="145775"/>
        <n v="145779"/>
        <n v="145781"/>
        <n v="145815"/>
        <n v="145818"/>
        <n v="145842"/>
        <n v="145865"/>
        <n v="145870"/>
        <n v="145877"/>
        <n v="145918"/>
        <n v="145989"/>
        <n v="146012"/>
        <n v="146027"/>
        <n v="146049"/>
        <n v="146053"/>
        <n v="146060"/>
        <n v="146061"/>
        <n v="146070"/>
        <n v="146071"/>
        <n v="146082"/>
        <n v="146127"/>
        <n v="146138"/>
        <n v="146159"/>
        <n v="146168"/>
        <n v="146176"/>
        <n v="146185"/>
        <n v="146186"/>
        <n v="146203"/>
        <n v="146280"/>
        <n v="146282"/>
        <n v="146284"/>
        <n v="146289"/>
        <n v="146298"/>
        <n v="146302"/>
        <n v="146309"/>
        <n v="146337"/>
        <n v="146377"/>
        <n v="146397"/>
        <n v="146405"/>
        <n v="146410"/>
        <n v="146451"/>
        <n v="146463"/>
        <n v="146499"/>
        <n v="146502"/>
        <n v="146541"/>
        <n v="146552"/>
        <n v="146568"/>
        <n v="146571"/>
        <n v="146572"/>
        <n v="146701"/>
        <n v="146705"/>
        <n v="146721"/>
        <n v="146732"/>
        <n v="146753"/>
        <n v="146761"/>
        <n v="146804"/>
        <n v="146834"/>
        <n v="146878"/>
        <n v="146921"/>
        <n v="146943"/>
        <n v="146951"/>
        <n v="146955"/>
        <n v="146964"/>
        <n v="146990"/>
        <n v="147017"/>
        <n v="147019"/>
        <n v="147026"/>
        <n v="147030"/>
        <n v="147070"/>
        <n v="147089"/>
        <n v="147118"/>
        <n v="147131"/>
        <n v="147134"/>
        <n v="147161"/>
        <n v="147175"/>
        <n v="147176"/>
        <n v="147179"/>
        <n v="147210"/>
        <n v="147219"/>
        <n v="147230"/>
        <n v="147234"/>
        <n v="147270"/>
        <n v="147276"/>
        <n v="147287"/>
        <n v="147290"/>
        <n v="147338"/>
        <n v="147403"/>
        <n v="147405"/>
        <n v="147408"/>
        <n v="147413"/>
        <n v="147428"/>
        <n v="147452"/>
        <n v="147462"/>
        <n v="147466"/>
        <n v="147503"/>
        <n v="147550"/>
        <n v="147573"/>
        <n v="147594"/>
        <n v="147605"/>
        <n v="147619"/>
        <n v="147630"/>
        <n v="147643"/>
        <n v="147664"/>
        <n v="147670"/>
        <n v="147675"/>
        <n v="147687"/>
        <n v="147713"/>
        <n v="147718"/>
        <n v="147800"/>
        <n v="147816"/>
        <n v="147850"/>
        <n v="147853"/>
        <n v="147900"/>
        <n v="147922"/>
        <n v="147927"/>
        <n v="147934"/>
        <n v="147939"/>
        <n v="147942"/>
        <n v="147946"/>
        <n v="147948"/>
        <n v="147981"/>
        <n v="147997"/>
        <n v="148006"/>
        <n v="148015"/>
        <n v="148038"/>
        <n v="148054"/>
        <n v="148067"/>
        <n v="148075"/>
        <n v="148082"/>
        <n v="148117"/>
        <n v="148121"/>
        <n v="148138"/>
        <n v="148141"/>
        <n v="148152"/>
        <n v="148198"/>
        <n v="148235"/>
        <n v="148244"/>
        <n v="148260"/>
        <n v="148310"/>
        <n v="148325"/>
        <n v="148326"/>
        <n v="148399"/>
        <n v="148406"/>
        <n v="148410"/>
        <n v="148421"/>
        <n v="148448"/>
        <n v="148450"/>
        <n v="148453"/>
        <n v="148454"/>
        <n v="148492"/>
        <n v="148503"/>
        <n v="148519"/>
        <n v="148527"/>
        <n v="148531"/>
        <n v="148541"/>
        <n v="148577"/>
        <n v="148610"/>
        <n v="148619"/>
        <n v="148640"/>
        <n v="148650"/>
        <n v="148662"/>
        <n v="148671"/>
        <n v="148674"/>
        <n v="148681"/>
        <n v="148689"/>
        <n v="148705"/>
        <n v="148710"/>
        <n v="148730"/>
        <n v="148744"/>
        <n v="148750"/>
        <n v="148757"/>
        <n v="148770"/>
        <n v="148778"/>
        <n v="148782"/>
        <n v="148788"/>
        <n v="148828"/>
        <n v="148834"/>
        <n v="148838"/>
        <n v="148867"/>
        <n v="148903"/>
        <n v="148904"/>
        <n v="148921"/>
        <n v="148924"/>
        <n v="148925"/>
        <n v="148948"/>
        <n v="148959"/>
        <n v="148963"/>
        <n v="149012"/>
        <n v="149048"/>
        <n v="149052"/>
        <n v="149085"/>
        <n v="149094"/>
        <n v="149113"/>
        <n v="149121"/>
        <n v="149152"/>
        <n v="149173"/>
        <n v="149183"/>
        <n v="149202"/>
        <n v="149216"/>
        <n v="149236"/>
        <n v="149328"/>
        <n v="149339"/>
        <n v="149397"/>
        <n v="149406"/>
        <n v="149418"/>
        <n v="149433"/>
        <n v="149466"/>
        <n v="149472"/>
        <n v="149493"/>
        <n v="149517"/>
        <n v="149538"/>
        <n v="149544"/>
        <n v="149551"/>
        <n v="149584"/>
        <n v="149614"/>
        <n v="149678"/>
        <n v="149682"/>
        <n v="149693"/>
        <n v="149701"/>
        <n v="149704"/>
        <n v="149720"/>
        <n v="149721"/>
        <n v="149734"/>
        <n v="149756"/>
        <n v="149760"/>
        <n v="149778"/>
        <n v="149791"/>
        <n v="149810"/>
        <n v="149814"/>
        <n v="149820"/>
        <n v="149824"/>
        <n v="149831"/>
        <n v="149870"/>
        <n v="149879"/>
        <n v="149893"/>
        <n v="149911"/>
        <n v="149952"/>
        <n v="149977"/>
        <n v="149980"/>
        <n v="149986"/>
        <n v="149993"/>
        <n v="150008"/>
        <n v="150055"/>
        <n v="150091"/>
        <n v="150121"/>
        <n v="150140"/>
        <n v="150165"/>
        <n v="150179"/>
        <n v="150236"/>
        <n v="150273"/>
        <n v="150280"/>
        <n v="150287"/>
        <n v="150290"/>
        <n v="150333"/>
        <n v="150339"/>
        <n v="150353"/>
        <n v="150379"/>
        <n v="150389"/>
        <n v="150423"/>
        <n v="150426"/>
        <n v="150432"/>
        <n v="150433"/>
        <n v="150475"/>
        <n v="150485"/>
        <n v="150502"/>
        <n v="150523"/>
        <n v="150570"/>
        <n v="150571"/>
        <n v="150583"/>
        <n v="150594"/>
        <n v="150610"/>
        <n v="150612"/>
        <n v="150647"/>
        <n v="150652"/>
        <n v="150666"/>
        <n v="150728"/>
        <n v="150731"/>
        <n v="150734"/>
        <n v="150737"/>
        <n v="150738"/>
        <n v="150761"/>
        <n v="150768"/>
        <n v="150771"/>
        <n v="150778"/>
        <n v="150827"/>
        <n v="150864"/>
        <n v="150892"/>
        <n v="150908"/>
        <n v="150942"/>
        <n v="150960"/>
        <n v="150984"/>
        <n v="151026"/>
        <n v="151030"/>
        <n v="151032"/>
        <n v="151041"/>
        <n v="151079"/>
        <n v="151095"/>
        <n v="151115"/>
        <n v="151142"/>
        <n v="151143"/>
        <n v="151166"/>
        <n v="151181"/>
        <n v="151184"/>
        <n v="151185"/>
        <n v="151188"/>
        <n v="151209"/>
        <n v="151226"/>
        <n v="151239"/>
        <n v="151246"/>
        <n v="151265"/>
        <n v="151269"/>
        <n v="151277"/>
        <n v="151285"/>
        <n v="151292"/>
        <n v="151299"/>
        <n v="151307"/>
        <n v="151369"/>
        <n v="151377"/>
        <n v="151379"/>
        <n v="151392"/>
        <n v="151396"/>
        <n v="151418"/>
        <n v="151437"/>
        <n v="151449"/>
        <n v="151453"/>
        <n v="151454"/>
        <n v="151485"/>
        <n v="151524"/>
        <n v="151536"/>
        <n v="151540"/>
        <n v="151550"/>
        <n v="151606"/>
        <n v="151638"/>
        <n v="151711"/>
        <n v="151718"/>
        <n v="151732"/>
        <n v="151754"/>
        <n v="151767"/>
        <n v="151772"/>
        <n v="151774"/>
        <n v="151779"/>
        <n v="151784"/>
        <n v="151785"/>
        <n v="151795"/>
        <n v="151819"/>
        <n v="151883"/>
        <n v="151900"/>
        <n v="151963"/>
        <n v="151968"/>
        <n v="151976"/>
        <n v="152008"/>
        <n v="152038"/>
        <n v="152071"/>
        <n v="152075"/>
        <n v="152086"/>
        <n v="152139"/>
        <n v="152170"/>
        <n v="152171"/>
        <n v="152172"/>
        <n v="152204"/>
        <n v="152233"/>
        <n v="152254"/>
        <n v="152259"/>
        <n v="152287"/>
        <n v="152310"/>
        <n v="152317"/>
        <n v="152331"/>
        <n v="152343"/>
        <n v="152363"/>
        <n v="152366"/>
        <n v="152394"/>
        <n v="152401"/>
        <n v="152424"/>
        <n v="152431"/>
        <n v="152444"/>
        <n v="152446"/>
        <n v="152449"/>
        <n v="152455"/>
        <n v="152479"/>
        <n v="152515"/>
        <n v="152524"/>
        <n v="152537"/>
        <n v="152552"/>
        <n v="152558"/>
        <n v="152567"/>
        <n v="152570"/>
        <n v="152571"/>
        <n v="152584"/>
        <n v="152587"/>
        <n v="152609"/>
        <n v="152610"/>
        <n v="152648"/>
        <n v="152663"/>
        <n v="152665"/>
        <n v="152694"/>
        <n v="152709"/>
        <n v="152765"/>
        <n v="152801"/>
        <n v="152803"/>
        <n v="152810"/>
        <n v="152849"/>
        <n v="152878"/>
        <n v="152894"/>
        <n v="152899"/>
        <n v="152905"/>
        <n v="152906"/>
        <n v="152909"/>
        <n v="152914"/>
        <n v="152915"/>
        <n v="152920"/>
        <n v="152931"/>
        <n v="153006"/>
        <n v="153028"/>
        <n v="153052"/>
        <n v="153055"/>
        <n v="153059"/>
        <n v="153060"/>
        <n v="153061"/>
        <n v="153081"/>
        <n v="153092"/>
        <n v="153097"/>
        <n v="153136"/>
        <n v="153138"/>
        <n v="153147"/>
        <n v="153157"/>
        <n v="153205"/>
        <n v="153225"/>
        <n v="153231"/>
        <n v="153246"/>
        <n v="153284"/>
        <n v="153314"/>
        <n v="153355"/>
        <n v="153365"/>
        <n v="153374"/>
        <n v="153394"/>
        <n v="153427"/>
        <n v="153429"/>
        <n v="153470"/>
        <n v="153506"/>
        <n v="153568"/>
        <n v="153572"/>
        <n v="153573"/>
        <n v="153583"/>
        <n v="153609"/>
        <n v="153658"/>
        <n v="153675"/>
        <n v="153696"/>
        <n v="153730"/>
        <n v="153739"/>
        <n v="153750"/>
        <n v="153752"/>
        <n v="153753"/>
        <n v="153756"/>
        <n v="153757"/>
        <n v="153760"/>
        <n v="153763"/>
        <n v="153785"/>
        <n v="153801"/>
        <n v="153814"/>
        <n v="153816"/>
        <n v="153820"/>
        <n v="153838"/>
        <n v="153891"/>
        <n v="153901"/>
        <n v="153919"/>
        <n v="153922"/>
        <n v="153925"/>
        <n v="153938"/>
        <n v="153943"/>
        <n v="153980"/>
        <n v="153996"/>
        <n v="154018"/>
        <n v="154059"/>
        <n v="154067"/>
        <n v="154097"/>
        <n v="154125"/>
        <n v="154126"/>
        <n v="154134"/>
        <n v="154146"/>
        <n v="154152"/>
        <n v="154161"/>
        <n v="154179"/>
        <n v="154184"/>
        <n v="154188"/>
        <n v="154219"/>
        <n v="154227"/>
        <n v="154262"/>
        <n v="154267"/>
        <n v="154288"/>
        <n v="154330"/>
        <n v="154345"/>
        <n v="154347"/>
        <n v="154352"/>
        <n v="154385"/>
        <n v="154396"/>
        <n v="154411"/>
        <n v="154412"/>
        <n v="154419"/>
        <n v="154421"/>
        <n v="154433"/>
        <n v="154439"/>
        <n v="154448"/>
        <n v="154458"/>
        <n v="154477"/>
        <n v="154494"/>
        <n v="154511"/>
        <n v="154516"/>
        <n v="154590"/>
        <n v="154609"/>
        <n v="154624"/>
        <n v="154630"/>
        <n v="154685"/>
        <n v="154726"/>
        <n v="154736"/>
        <n v="154740"/>
        <n v="154757"/>
        <n v="154800"/>
        <n v="154803"/>
        <n v="154806"/>
        <n v="154840"/>
        <n v="154854"/>
        <n v="154860"/>
        <n v="154861"/>
        <n v="154876"/>
        <n v="154884"/>
        <n v="154888"/>
        <n v="154899"/>
        <n v="154906"/>
        <n v="154916"/>
        <n v="154917"/>
        <n v="154944"/>
        <n v="154945"/>
        <n v="154970"/>
        <n v="154972"/>
        <n v="154994"/>
        <n v="155017"/>
        <n v="155021"/>
        <n v="155028"/>
        <n v="155031"/>
        <n v="155049"/>
        <n v="155051"/>
        <n v="155054"/>
        <n v="155072"/>
        <n v="155087"/>
        <n v="155108"/>
        <n v="155130"/>
        <n v="155137"/>
        <n v="155142"/>
        <n v="155227"/>
        <n v="155242"/>
        <n v="155279"/>
        <n v="155285"/>
        <n v="155323"/>
        <n v="155334"/>
        <n v="155372"/>
        <n v="155385"/>
        <n v="155388"/>
        <n v="155405"/>
        <n v="155407"/>
        <n v="155411"/>
        <n v="155412"/>
        <n v="155419"/>
        <n v="155424"/>
        <n v="155461"/>
        <n v="155471"/>
        <n v="155472"/>
        <n v="155476"/>
        <n v="155503"/>
        <n v="155516"/>
        <n v="155528"/>
        <n v="155539"/>
        <n v="155557"/>
        <n v="155581"/>
        <n v="155648"/>
        <n v="155650"/>
        <n v="155658"/>
        <n v="155665"/>
        <n v="155679"/>
        <n v="155691"/>
        <n v="155697"/>
        <n v="155700"/>
        <n v="155734"/>
        <n v="155785"/>
        <n v="155819"/>
        <n v="155836"/>
        <n v="155846"/>
        <n v="155874"/>
        <n v="155885"/>
        <n v="155889"/>
        <n v="155891"/>
        <n v="155906"/>
        <n v="155920"/>
        <n v="155922"/>
        <n v="155979"/>
        <n v="156007"/>
        <n v="156034"/>
        <n v="156096"/>
        <n v="156107"/>
        <n v="156136"/>
        <n v="156141"/>
        <n v="156184"/>
        <n v="156190"/>
        <n v="156222"/>
        <n v="156227"/>
        <n v="156231"/>
        <n v="156236"/>
        <n v="156238"/>
        <n v="156247"/>
        <n v="156260"/>
        <n v="156281"/>
        <n v="156289"/>
        <n v="156336"/>
        <n v="156365"/>
        <n v="156371"/>
        <n v="156460"/>
        <n v="156461"/>
        <n v="156474"/>
        <n v="156475"/>
        <n v="156490"/>
        <n v="156513"/>
        <n v="156521"/>
        <n v="156566"/>
        <n v="156572"/>
        <n v="156609"/>
        <n v="156616"/>
        <n v="156626"/>
        <n v="156645"/>
        <n v="156684"/>
        <n v="156687"/>
        <n v="156715"/>
        <n v="156726"/>
        <n v="156746"/>
        <n v="156768"/>
        <n v="156805"/>
        <n v="156816"/>
        <n v="156838"/>
        <n v="156851"/>
        <n v="156890"/>
        <n v="156892"/>
        <n v="156900"/>
        <n v="156911"/>
        <n v="156961"/>
        <n v="156968"/>
        <n v="156992"/>
        <n v="157000"/>
        <n v="157011"/>
        <n v="157038"/>
        <n v="157043"/>
        <n v="157151"/>
        <n v="157191"/>
        <n v="157192"/>
        <n v="157195"/>
        <n v="157235"/>
        <n v="157252"/>
        <n v="157285"/>
        <n v="157294"/>
        <n v="157309"/>
        <n v="157316"/>
        <n v="157328"/>
        <n v="157335"/>
        <n v="157344"/>
        <n v="157362"/>
        <n v="157381"/>
        <n v="157430"/>
        <n v="157508"/>
        <n v="157511"/>
        <n v="157550"/>
        <n v="157557"/>
        <n v="157585"/>
        <n v="157586"/>
        <n v="157618"/>
        <n v="157633"/>
        <n v="157658"/>
        <n v="157673"/>
        <n v="157679"/>
        <n v="157700"/>
        <n v="157736"/>
        <n v="157774"/>
        <n v="157807"/>
        <n v="157824"/>
        <n v="157826"/>
        <n v="157862"/>
        <n v="157868"/>
        <n v="157877"/>
        <n v="157902"/>
        <n v="157926"/>
        <n v="157952"/>
        <n v="157961"/>
        <n v="157969"/>
        <n v="157988"/>
        <n v="157992"/>
        <n v="158008"/>
        <n v="158025"/>
        <n v="158033"/>
        <n v="158076"/>
        <n v="158077"/>
        <n v="158079"/>
        <n v="158094"/>
        <n v="158107"/>
        <n v="158120"/>
        <n v="158122"/>
        <n v="158130"/>
        <n v="158154"/>
        <n v="158173"/>
        <n v="158180"/>
        <n v="158187"/>
        <n v="158250"/>
        <n v="158252"/>
        <n v="158277"/>
        <n v="158285"/>
        <n v="158316"/>
        <n v="158322"/>
        <n v="158335"/>
        <n v="158336"/>
        <n v="158351"/>
        <n v="158373"/>
        <n v="158394"/>
        <n v="158408"/>
        <n v="158410"/>
        <n v="158460"/>
        <n v="158462"/>
        <n v="158480"/>
        <n v="158483"/>
        <n v="158487"/>
        <n v="158488"/>
        <n v="158520"/>
        <n v="158529"/>
        <n v="158537"/>
        <n v="158556"/>
        <n v="158570"/>
        <n v="158588"/>
        <n v="158591"/>
        <n v="158611"/>
        <n v="158618"/>
        <n v="158622"/>
        <n v="158651"/>
        <n v="158687"/>
        <n v="158706"/>
        <n v="158749"/>
        <n v="158774"/>
        <n v="158775"/>
        <n v="158791"/>
        <n v="158799"/>
        <n v="158848"/>
        <n v="158860"/>
        <n v="158878"/>
        <n v="158884"/>
        <n v="158900"/>
        <n v="158922"/>
        <n v="158939"/>
        <n v="159045"/>
        <n v="159047"/>
        <n v="159062"/>
        <n v="159096"/>
        <n v="159121"/>
        <n v="159159"/>
        <n v="159190"/>
        <n v="159220"/>
        <n v="159228"/>
        <n v="159234"/>
        <n v="159236"/>
        <n v="159253"/>
        <n v="159261"/>
        <n v="159279"/>
        <n v="159309"/>
        <n v="159340"/>
        <n v="159387"/>
        <n v="159390"/>
        <n v="159397"/>
        <n v="159436"/>
        <n v="159437"/>
        <n v="159441"/>
        <n v="159444"/>
        <n v="159457"/>
        <n v="159460"/>
        <n v="159469"/>
        <n v="159530"/>
        <n v="159539"/>
        <n v="159552"/>
        <n v="159563"/>
        <n v="159570"/>
        <n v="159584"/>
        <n v="159645"/>
        <n v="159741"/>
        <n v="159777"/>
        <n v="159795"/>
        <n v="159812"/>
        <n v="159818"/>
        <n v="159881"/>
        <n v="159894"/>
        <n v="159925"/>
        <n v="159944"/>
        <n v="159958"/>
        <n v="159972"/>
        <n v="159979"/>
        <n v="159987"/>
        <n v="159991"/>
        <n v="160085"/>
        <n v="160097"/>
        <n v="160117"/>
        <n v="160119"/>
        <n v="160179"/>
        <n v="160180"/>
        <n v="160184"/>
        <n v="160190"/>
        <n v="160243"/>
        <n v="160248"/>
        <n v="160304"/>
        <n v="160311"/>
        <n v="160345"/>
        <n v="160351"/>
        <n v="160356"/>
        <n v="160380"/>
        <n v="160387"/>
        <n v="160404"/>
        <n v="160422"/>
        <n v="160451"/>
        <n v="160479"/>
        <n v="160490"/>
        <n v="160494"/>
        <n v="160563"/>
        <n v="160588"/>
        <n v="160597"/>
        <n v="160605"/>
        <n v="160656"/>
        <n v="160660"/>
        <n v="160676"/>
        <n v="160698"/>
        <n v="160704"/>
        <n v="160709"/>
        <n v="160731"/>
        <n v="160733"/>
        <n v="160741"/>
        <n v="160764"/>
        <n v="160767"/>
        <n v="160788"/>
        <n v="160821"/>
        <n v="160864"/>
        <n v="160893"/>
        <n v="160977"/>
        <n v="160982"/>
        <n v="160993"/>
        <n v="161014"/>
        <n v="161098"/>
        <n v="161118"/>
        <n v="161128"/>
        <n v="161167"/>
        <n v="161191"/>
        <n v="161192"/>
        <n v="161224"/>
        <n v="161231"/>
        <n v="161311"/>
        <n v="161365"/>
        <n v="161379"/>
        <n v="161386"/>
        <n v="161478"/>
        <n v="161481"/>
        <n v="161493"/>
        <n v="161497"/>
        <n v="161517"/>
        <n v="161528"/>
        <n v="161534"/>
        <n v="161575"/>
        <n v="161620"/>
        <n v="161625"/>
        <n v="161665"/>
        <n v="161743"/>
        <n v="161809"/>
        <n v="161889"/>
        <n v="161897"/>
        <n v="161915"/>
        <n v="161919"/>
        <n v="161920"/>
        <n v="161935"/>
        <n v="161939"/>
        <n v="161983"/>
        <n v="162028"/>
        <n v="162071"/>
        <n v="162084"/>
        <n v="162106"/>
        <n v="162112"/>
        <n v="162124"/>
        <n v="162127"/>
        <n v="162147"/>
        <n v="162155"/>
        <n v="162158"/>
        <n v="162181"/>
        <n v="162247"/>
        <n v="162279"/>
        <n v="162292"/>
        <n v="162302"/>
        <n v="162311"/>
        <n v="162334"/>
        <n v="162335"/>
        <n v="162345"/>
        <n v="162356"/>
        <n v="162365"/>
        <n v="162410"/>
        <n v="162422"/>
        <n v="162430"/>
        <n v="162476"/>
        <n v="162588"/>
        <n v="162632"/>
        <n v="162644"/>
        <n v="162662"/>
        <n v="162692"/>
        <n v="162700"/>
        <n v="162725"/>
        <n v="162735"/>
        <n v="162793"/>
        <n v="162797"/>
        <n v="162811"/>
        <n v="162858"/>
        <n v="162862"/>
        <n v="162872"/>
        <n v="162897"/>
        <n v="162967"/>
        <n v="162969"/>
        <n v="162993"/>
        <n v="163011"/>
        <n v="163034"/>
        <n v="163061"/>
        <n v="163092"/>
        <n v="163104"/>
        <n v="163110"/>
        <n v="163138"/>
        <n v="163155"/>
        <n v="163166"/>
        <n v="163209"/>
        <n v="163247"/>
        <n v="163249"/>
        <n v="163262"/>
        <n v="163288"/>
        <n v="163312"/>
        <n v="163336"/>
        <n v="163343"/>
        <n v="163350"/>
        <n v="163388"/>
        <n v="163401"/>
        <n v="163405"/>
        <n v="163420"/>
        <n v="163454"/>
        <n v="163481"/>
        <n v="163486"/>
        <n v="163499"/>
        <n v="163570"/>
        <n v="163571"/>
        <n v="163588"/>
        <n v="163630"/>
        <n v="163638"/>
        <n v="163653"/>
        <n v="163666"/>
        <n v="163667"/>
        <n v="163684"/>
        <n v="163691"/>
        <n v="163742"/>
        <n v="163757"/>
        <n v="163776"/>
        <n v="163799"/>
        <n v="163860"/>
        <n v="163871"/>
        <n v="163909"/>
        <n v="163939"/>
        <n v="163970"/>
        <n v="163974"/>
        <n v="164026"/>
        <n v="164033"/>
        <n v="164036"/>
        <n v="164069"/>
        <n v="164094"/>
        <n v="164100"/>
        <n v="164122"/>
        <n v="164146"/>
        <n v="164250"/>
        <n v="164252"/>
        <n v="164278"/>
        <n v="164308"/>
        <n v="164326"/>
        <n v="164339"/>
        <n v="164412"/>
        <n v="164416"/>
        <n v="164502"/>
        <n v="164544"/>
        <n v="164547"/>
        <n v="164564"/>
        <n v="164592"/>
        <n v="164633"/>
        <n v="164666"/>
        <n v="164673"/>
        <n v="164677"/>
        <n v="164681"/>
        <n v="164688"/>
        <n v="164709"/>
        <n v="164721"/>
        <n v="164723"/>
        <n v="164756"/>
        <n v="164758"/>
        <n v="164786"/>
        <n v="164816"/>
        <n v="164831"/>
        <n v="164863"/>
        <n v="164895"/>
        <n v="164935"/>
        <n v="164944"/>
        <n v="164973"/>
        <n v="164997"/>
        <n v="165012"/>
        <n v="165027"/>
        <n v="165135"/>
        <n v="165138"/>
        <n v="165151"/>
        <n v="165162"/>
        <n v="165164"/>
        <n v="165193"/>
        <n v="165209"/>
        <n v="165228"/>
        <n v="165238"/>
        <n v="165247"/>
        <n v="165273"/>
        <n v="165300"/>
        <n v="165312"/>
        <n v="165321"/>
        <n v="165345"/>
        <n v="165347"/>
        <n v="165360"/>
        <n v="165391"/>
        <n v="165400"/>
        <n v="165461"/>
        <n v="165521"/>
        <n v="165529"/>
        <n v="165535"/>
        <n v="165588"/>
        <n v="165662"/>
        <n v="165680"/>
        <n v="165687"/>
        <n v="165708"/>
        <n v="165723"/>
        <n v="165727"/>
        <n v="165835"/>
        <n v="165843"/>
        <n v="165878"/>
        <n v="165937"/>
        <n v="165948"/>
        <n v="166006"/>
        <n v="166014"/>
        <n v="166039"/>
        <n v="166046"/>
        <n v="166055"/>
        <n v="166060"/>
        <n v="166069"/>
        <n v="166074"/>
        <n v="166115"/>
        <n v="166124"/>
        <n v="166131"/>
        <n v="166160"/>
        <n v="166276"/>
        <n v="166284"/>
        <n v="166294"/>
        <n v="166312"/>
        <n v="166340"/>
        <n v="166361"/>
        <n v="166430"/>
        <n v="166475"/>
        <n v="166494"/>
        <n v="166497"/>
        <n v="166512"/>
        <n v="166539"/>
        <n v="166548"/>
        <n v="166594"/>
        <n v="166626"/>
        <n v="166641"/>
        <n v="166644"/>
        <n v="166652"/>
        <n v="166688"/>
        <n v="166707"/>
        <n v="166712"/>
        <n v="166753"/>
        <n v="166789"/>
        <n v="166808"/>
        <n v="166814"/>
        <n v="166833"/>
        <n v="166895"/>
        <n v="166937"/>
        <n v="166953"/>
        <n v="166954"/>
        <n v="167032"/>
        <n v="167042"/>
        <n v="167049"/>
        <n v="167092"/>
        <n v="167122"/>
        <n v="167187"/>
        <n v="167196"/>
        <n v="167206"/>
        <n v="167225"/>
        <n v="167237"/>
        <n v="167302"/>
        <n v="167307"/>
        <n v="167311"/>
        <n v="167346"/>
        <n v="167366"/>
        <n v="167380"/>
        <n v="167393"/>
        <n v="167468"/>
        <n v="167470"/>
        <n v="167501"/>
        <n v="167505"/>
        <n v="167541"/>
        <n v="167556"/>
        <n v="167603"/>
        <n v="167604"/>
        <n v="167693"/>
        <n v="167787"/>
        <n v="167811"/>
        <n v="167888"/>
        <n v="167899"/>
        <n v="167910"/>
        <n v="167937"/>
        <n v="167969"/>
        <n v="168083"/>
        <n v="168116"/>
        <n v="168117"/>
        <n v="168121"/>
        <n v="168153"/>
        <n v="168178"/>
        <n v="168223"/>
        <n v="168256"/>
        <n v="168258"/>
        <n v="168290"/>
        <n v="168293"/>
        <n v="168306"/>
        <n v="168309"/>
        <n v="168312"/>
        <n v="168315"/>
        <n v="168361"/>
        <n v="168405"/>
        <n v="168410"/>
        <n v="168452"/>
        <n v="168479"/>
        <n v="168519"/>
        <n v="168525"/>
        <n v="168533"/>
        <n v="168565"/>
        <n v="168596"/>
        <n v="168616"/>
        <n v="168672"/>
        <n v="168692"/>
        <n v="168707"/>
        <n v="168710"/>
        <n v="168756"/>
        <n v="168758"/>
        <n v="168769"/>
        <n v="168779"/>
        <n v="168781"/>
        <n v="168823"/>
        <n v="168873"/>
        <n v="168894"/>
        <n v="168899"/>
        <n v="168902"/>
        <n v="168918"/>
        <n v="168921"/>
        <n v="168964"/>
        <n v="168966"/>
        <n v="168969"/>
        <n v="168973"/>
        <n v="168991"/>
        <n v="168995"/>
        <n v="169062"/>
        <n v="169116"/>
        <n v="169201"/>
        <n v="169215"/>
        <n v="169236"/>
        <n v="169250"/>
        <n v="169257"/>
        <n v="169358"/>
        <n v="169376"/>
        <n v="169400"/>
        <n v="169406"/>
        <n v="169420"/>
        <n v="169427"/>
        <n v="169490"/>
        <n v="169572"/>
        <n v="169587"/>
        <n v="169611"/>
        <n v="169634"/>
        <n v="169667"/>
        <n v="169727"/>
        <n v="169738"/>
        <n v="169772"/>
        <n v="169786"/>
        <n v="169814"/>
        <n v="169856"/>
        <n v="169879"/>
        <n v="169888"/>
        <n v="169908"/>
        <n v="169929"/>
        <n v="169966"/>
        <n v="169968"/>
        <n v="169972"/>
        <n v="169983"/>
        <n v="170020"/>
        <n v="170054"/>
        <n v="170058"/>
        <n v="170071"/>
        <n v="170075"/>
        <n v="170125"/>
        <n v="170151"/>
        <n v="170153"/>
        <n v="170183"/>
        <n v="170188"/>
        <n v="170230"/>
        <n v="170243"/>
        <n v="170285"/>
        <n v="170320"/>
        <n v="170388"/>
        <n v="170444"/>
        <n v="170461"/>
        <n v="170468"/>
        <n v="170471"/>
        <n v="170517"/>
        <n v="170519"/>
        <n v="170521"/>
        <n v="170529"/>
        <n v="170540"/>
        <n v="170594"/>
        <n v="170642"/>
        <n v="170644"/>
        <n v="170658"/>
        <n v="170660"/>
        <n v="170690"/>
        <n v="170722"/>
        <n v="170793"/>
        <n v="170829"/>
        <n v="170835"/>
        <n v="170923"/>
        <n v="170971"/>
        <n v="171159"/>
        <n v="171192"/>
        <n v="171216"/>
        <n v="171273"/>
        <n v="171332"/>
        <n v="171397"/>
        <n v="171398"/>
        <n v="171518"/>
        <n v="171544"/>
        <n v="171592"/>
        <n v="171633"/>
        <n v="171637"/>
        <n v="171786"/>
        <n v="171867"/>
        <n v="171906"/>
        <n v="171965"/>
        <n v="172024"/>
        <n v="172165"/>
        <n v="172174"/>
        <n v="172218"/>
        <n v="172230"/>
        <n v="172239"/>
        <n v="172269"/>
        <n v="172280"/>
        <n v="172457"/>
        <n v="172492"/>
        <n v="172520"/>
        <n v="172657"/>
        <n v="172667"/>
        <n v="172707"/>
        <n v="172711"/>
        <n v="172731"/>
        <n v="172756"/>
        <n v="172808"/>
        <n v="172816"/>
        <n v="172928"/>
        <n v="172958"/>
        <n v="172970"/>
        <n v="172999"/>
        <n v="173003"/>
        <n v="173045"/>
        <n v="173140"/>
        <n v="173206"/>
        <n v="173283"/>
        <n v="173307"/>
        <n v="173434"/>
        <n v="173508"/>
        <n v="173547"/>
        <n v="173620"/>
        <n v="173654"/>
        <n v="173680"/>
        <n v="173769"/>
        <n v="173818"/>
        <n v="173907"/>
        <n v="173996"/>
        <n v="174008"/>
        <n v="174033"/>
        <n v="174060"/>
        <n v="174087"/>
        <n v="174095"/>
        <n v="174120"/>
        <n v="174153"/>
        <n v="174226"/>
        <n v="174271"/>
        <n v="174415"/>
        <n v="174490"/>
        <n v="174527"/>
        <n v="174535"/>
        <n v="174571"/>
        <n v="174574"/>
        <n v="174607"/>
        <n v="174619"/>
        <n v="174644"/>
        <n v="174689"/>
        <n v="174695"/>
        <n v="174720"/>
        <n v="174734"/>
        <n v="174768"/>
        <n v="174782"/>
        <n v="174821"/>
        <n v="174869"/>
        <n v="174914"/>
        <n v="174927"/>
        <n v="174933"/>
        <n v="174945"/>
        <n v="174993"/>
        <n v="175010"/>
        <n v="175064"/>
        <n v="175079"/>
        <n v="175083"/>
        <n v="175139"/>
        <n v="175143"/>
        <n v="175146"/>
        <n v="175169"/>
        <n v="175186"/>
        <n v="175212"/>
        <n v="175237"/>
        <n v="175284"/>
        <n v="175319"/>
        <n v="175342"/>
        <n v="175397"/>
        <n v="175411"/>
        <n v="175491"/>
        <n v="175537"/>
        <n v="175571"/>
        <n v="175574"/>
        <n v="175591"/>
        <n v="175674"/>
        <n v="175690"/>
        <n v="175746"/>
        <n v="175762"/>
        <n v="175794"/>
        <n v="175829"/>
        <n v="175839"/>
        <n v="175860"/>
        <n v="175903"/>
        <n v="175909"/>
        <n v="176024"/>
        <n v="176069"/>
        <n v="176081"/>
        <n v="176104"/>
        <n v="176189"/>
        <n v="176231"/>
        <n v="176234"/>
        <n v="176236"/>
        <n v="176257"/>
        <n v="176281"/>
        <n v="176308"/>
        <n v="176320"/>
        <n v="176323"/>
        <n v="176346"/>
        <n v="176395"/>
        <n v="176410"/>
        <n v="176420"/>
        <n v="176428"/>
        <n v="176482"/>
        <n v="176507"/>
        <n v="176577"/>
        <n v="176588"/>
        <n v="176707"/>
        <n v="176715"/>
        <n v="176718"/>
        <n v="176727"/>
        <n v="176770"/>
        <n v="176794"/>
        <n v="176852"/>
        <n v="176910"/>
        <n v="176970"/>
        <n v="176993"/>
        <n v="177025"/>
        <n v="177075"/>
        <n v="177147"/>
        <n v="177275"/>
        <n v="177300"/>
        <n v="177330"/>
        <n v="177364"/>
        <n v="177384"/>
        <n v="177421"/>
        <n v="177504"/>
        <n v="177511"/>
        <n v="177537"/>
        <n v="177554"/>
        <n v="177561"/>
        <n v="177608"/>
        <n v="177612"/>
        <n v="177683"/>
        <n v="177728"/>
        <n v="177747"/>
        <n v="177803"/>
        <n v="177859"/>
        <n v="177876"/>
        <n v="177907"/>
        <n v="177908"/>
        <n v="178021"/>
        <n v="178073"/>
        <n v="178081"/>
        <n v="178168"/>
        <n v="178178"/>
        <n v="178275"/>
        <n v="178384"/>
        <n v="178428"/>
        <n v="178452"/>
        <n v="178454"/>
        <n v="178631"/>
        <n v="178651"/>
        <n v="178759"/>
        <n v="178856"/>
        <n v="178870"/>
        <n v="178924"/>
        <n v="178961"/>
        <n v="179016"/>
        <n v="179101"/>
        <n v="179127"/>
        <n v="179151"/>
        <n v="179261"/>
        <n v="179316"/>
        <n v="179387"/>
        <n v="179389"/>
        <n v="179441"/>
        <n v="179442"/>
        <n v="179541"/>
        <n v="179574"/>
        <n v="179592"/>
        <n v="179604"/>
        <n v="179676"/>
        <n v="179689"/>
        <n v="179885"/>
        <n v="179897"/>
        <n v="180022"/>
        <n v="180075"/>
        <n v="180079"/>
        <n v="180092"/>
        <n v="180093"/>
        <n v="180118"/>
        <n v="180263"/>
        <n v="180289"/>
        <n v="180506"/>
        <n v="180705"/>
        <n v="180717"/>
        <n v="180746"/>
        <n v="180950"/>
        <n v="180984"/>
        <n v="180986"/>
        <n v="181051"/>
        <n v="181134"/>
        <n v="181253"/>
        <n v="181303"/>
        <n v="181373"/>
        <n v="181429"/>
        <n v="181464"/>
        <n v="181470"/>
        <n v="181593"/>
        <n v="181605"/>
        <n v="181645"/>
        <n v="181728"/>
        <n v="181813"/>
        <n v="181818"/>
        <n v="181890"/>
        <n v="181903"/>
        <n v="182047"/>
        <n v="182076"/>
        <n v="182091"/>
        <n v="182094"/>
        <n v="182148"/>
        <n v="182171"/>
        <n v="182218"/>
        <n v="182236"/>
        <n v="182240"/>
        <n v="182350"/>
        <n v="182419"/>
        <n v="182461"/>
        <n v="182537"/>
        <n v="182625"/>
        <n v="182650"/>
        <n v="182667"/>
        <n v="182692"/>
        <n v="182845"/>
        <n v="182849"/>
        <n v="182875"/>
        <n v="183037"/>
        <n v="183070"/>
        <n v="183120"/>
        <n v="183210"/>
        <n v="183251"/>
        <n v="183463"/>
        <n v="183571"/>
        <n v="183620"/>
        <n v="183635"/>
        <n v="183681"/>
        <n v="183700"/>
        <n v="183734"/>
        <n v="183783"/>
        <n v="183928"/>
        <n v="183943"/>
        <n v="184036"/>
        <n v="184182"/>
        <n v="184286"/>
        <n v="184378"/>
        <n v="184404"/>
        <n v="184427"/>
        <n v="184503"/>
        <n v="184559"/>
        <n v="184668"/>
        <n v="184779"/>
        <n v="184821"/>
        <n v="184957"/>
        <n v="185009"/>
        <n v="185013"/>
        <n v="185057"/>
        <n v="185123"/>
        <n v="185165"/>
        <n v="185238"/>
        <n v="185296"/>
        <n v="185386"/>
        <n v="185649"/>
        <n v="185731"/>
        <n v="185843"/>
        <n v="185870"/>
        <n v="185905"/>
        <n v="185979"/>
        <n v="186013"/>
        <n v="186232"/>
        <n v="186360"/>
        <n v="186381"/>
        <n v="186393"/>
        <n v="186586"/>
        <n v="186642"/>
        <n v="186982"/>
        <n v="187019"/>
        <n v="187023"/>
        <n v="187110"/>
        <n v="187392"/>
        <n v="187423"/>
        <n v="187443"/>
        <n v="187503"/>
        <n v="187537"/>
        <n v="187828"/>
        <n v="187829"/>
        <n v="187839"/>
        <n v="188047"/>
        <n v="188218"/>
        <n v="188389"/>
        <n v="188414"/>
        <n v="188428"/>
        <n v="188535"/>
        <n v="188630"/>
        <n v="188639"/>
        <n v="188734"/>
        <n v="188737"/>
        <n v="189066"/>
        <n v="189288"/>
        <n v="189365"/>
        <n v="189367"/>
        <n v="189527"/>
        <n v="189598"/>
        <n v="189995"/>
        <n v="190084"/>
        <n v="190600"/>
        <n v="190634"/>
        <n v="190812"/>
        <n v="191240"/>
        <n v="191681"/>
        <n v="191711"/>
        <n v="191749"/>
        <n v="192073"/>
        <n v="192204"/>
        <n v="192394"/>
        <n v="192865"/>
        <n v="193199"/>
        <n v="193368"/>
        <n v="193443"/>
        <n v="193545"/>
        <n v="193596"/>
        <n v="193842"/>
        <n v="193979"/>
        <n v="194486"/>
        <n v="194506"/>
        <n v="194990"/>
        <n v="195237"/>
        <n v="195446"/>
        <n v="195527"/>
        <n v="195572"/>
        <n v="195602"/>
        <n v="195738"/>
        <n v="195781"/>
        <n v="196093"/>
        <n v="196128"/>
        <n v="196314"/>
        <n v="196465"/>
        <n v="197708"/>
        <n v="197865"/>
        <n v="197982"/>
        <n v="198983"/>
        <n v="199130"/>
        <n v="199735"/>
        <n v="199833"/>
        <n v="199954"/>
        <n v="200435"/>
        <n v="200825"/>
        <n v="200919"/>
        <n v="201230"/>
        <n v="201691"/>
        <n v="202124"/>
        <n v="202425"/>
        <n v="202523"/>
        <n v="203450"/>
        <n v="203662"/>
        <n v="203738"/>
        <n v="204143"/>
      </sharedItems>
    </cacheField>
    <cacheField name="job_posting_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job_posting_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  <cacheField name="hiring_urgency" numFmtId="0">
      <sharedItems count="3">
        <s v="High"/>
        <s v="Low"/>
        <s v="Medium"/>
      </sharedItems>
    </cacheField>
    <cacheField name="job_openings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45">
  <r>
    <x v="0"/>
    <x v="0"/>
    <x v="3"/>
    <x v="4"/>
    <x v="1"/>
    <x v="2"/>
    <x v="2"/>
    <x v="2"/>
    <x v="1"/>
    <x v="0"/>
    <x v="0"/>
    <x v="0"/>
    <x v="1"/>
    <x v="0"/>
    <x v="8988"/>
    <x v="5"/>
    <x v="4"/>
    <x v="1"/>
    <x v="3"/>
  </r>
  <r>
    <x v="1"/>
    <x v="5"/>
    <x v="2"/>
    <x v="5"/>
    <x v="0"/>
    <x v="0"/>
    <x v="1"/>
    <x v="0"/>
    <x v="0"/>
    <x v="1"/>
    <x v="1"/>
    <x v="1"/>
    <x v="0"/>
    <x v="1"/>
    <x v="9228"/>
    <x v="10"/>
    <x v="6"/>
    <x v="0"/>
    <x v="8"/>
  </r>
  <r>
    <x v="2"/>
    <x v="5"/>
    <x v="2"/>
    <x v="5"/>
    <x v="2"/>
    <x v="1"/>
    <x v="1"/>
    <x v="14"/>
    <x v="1"/>
    <x v="1"/>
    <x v="0"/>
    <x v="1"/>
    <x v="0"/>
    <x v="1"/>
    <x v="9005"/>
    <x v="2"/>
    <x v="6"/>
    <x v="0"/>
    <x v="8"/>
  </r>
  <r>
    <x v="3"/>
    <x v="1"/>
    <x v="3"/>
    <x v="3"/>
    <x v="2"/>
    <x v="2"/>
    <x v="1"/>
    <x v="9"/>
    <x v="1"/>
    <x v="0"/>
    <x v="1"/>
    <x v="0"/>
    <x v="1"/>
    <x v="1"/>
    <x v="3084"/>
    <x v="2"/>
    <x v="5"/>
    <x v="0"/>
    <x v="6"/>
  </r>
  <r>
    <x v="4"/>
    <x v="4"/>
    <x v="2"/>
    <x v="3"/>
    <x v="2"/>
    <x v="0"/>
    <x v="1"/>
    <x v="5"/>
    <x v="1"/>
    <x v="1"/>
    <x v="1"/>
    <x v="1"/>
    <x v="0"/>
    <x v="0"/>
    <x v="4790"/>
    <x v="11"/>
    <x v="1"/>
    <x v="1"/>
    <x v="1"/>
  </r>
  <r>
    <x v="5"/>
    <x v="5"/>
    <x v="1"/>
    <x v="5"/>
    <x v="0"/>
    <x v="1"/>
    <x v="2"/>
    <x v="6"/>
    <x v="1"/>
    <x v="1"/>
    <x v="0"/>
    <x v="1"/>
    <x v="1"/>
    <x v="0"/>
    <x v="9317"/>
    <x v="4"/>
    <x v="1"/>
    <x v="0"/>
    <x v="1"/>
  </r>
  <r>
    <x v="6"/>
    <x v="4"/>
    <x v="2"/>
    <x v="5"/>
    <x v="2"/>
    <x v="2"/>
    <x v="0"/>
    <x v="14"/>
    <x v="0"/>
    <x v="0"/>
    <x v="0"/>
    <x v="0"/>
    <x v="0"/>
    <x v="0"/>
    <x v="724"/>
    <x v="7"/>
    <x v="6"/>
    <x v="0"/>
    <x v="7"/>
  </r>
  <r>
    <x v="7"/>
    <x v="2"/>
    <x v="0"/>
    <x v="2"/>
    <x v="5"/>
    <x v="1"/>
    <x v="0"/>
    <x v="4"/>
    <x v="2"/>
    <x v="1"/>
    <x v="0"/>
    <x v="1"/>
    <x v="0"/>
    <x v="1"/>
    <x v="1502"/>
    <x v="7"/>
    <x v="3"/>
    <x v="0"/>
    <x v="6"/>
  </r>
  <r>
    <x v="8"/>
    <x v="5"/>
    <x v="3"/>
    <x v="1"/>
    <x v="1"/>
    <x v="1"/>
    <x v="1"/>
    <x v="2"/>
    <x v="2"/>
    <x v="0"/>
    <x v="0"/>
    <x v="0"/>
    <x v="0"/>
    <x v="1"/>
    <x v="6202"/>
    <x v="4"/>
    <x v="1"/>
    <x v="1"/>
    <x v="2"/>
  </r>
  <r>
    <x v="9"/>
    <x v="3"/>
    <x v="0"/>
    <x v="4"/>
    <x v="6"/>
    <x v="1"/>
    <x v="2"/>
    <x v="9"/>
    <x v="1"/>
    <x v="1"/>
    <x v="0"/>
    <x v="0"/>
    <x v="0"/>
    <x v="1"/>
    <x v="4860"/>
    <x v="3"/>
    <x v="4"/>
    <x v="0"/>
    <x v="6"/>
  </r>
  <r>
    <x v="10"/>
    <x v="0"/>
    <x v="1"/>
    <x v="0"/>
    <x v="4"/>
    <x v="1"/>
    <x v="0"/>
    <x v="10"/>
    <x v="2"/>
    <x v="0"/>
    <x v="1"/>
    <x v="0"/>
    <x v="1"/>
    <x v="0"/>
    <x v="3874"/>
    <x v="11"/>
    <x v="1"/>
    <x v="2"/>
    <x v="2"/>
  </r>
  <r>
    <x v="11"/>
    <x v="5"/>
    <x v="3"/>
    <x v="1"/>
    <x v="6"/>
    <x v="2"/>
    <x v="1"/>
    <x v="13"/>
    <x v="1"/>
    <x v="0"/>
    <x v="1"/>
    <x v="1"/>
    <x v="0"/>
    <x v="1"/>
    <x v="8029"/>
    <x v="0"/>
    <x v="0"/>
    <x v="0"/>
    <x v="8"/>
  </r>
  <r>
    <x v="12"/>
    <x v="2"/>
    <x v="1"/>
    <x v="2"/>
    <x v="2"/>
    <x v="2"/>
    <x v="0"/>
    <x v="6"/>
    <x v="2"/>
    <x v="1"/>
    <x v="1"/>
    <x v="0"/>
    <x v="0"/>
    <x v="1"/>
    <x v="199"/>
    <x v="10"/>
    <x v="5"/>
    <x v="1"/>
    <x v="4"/>
  </r>
  <r>
    <x v="13"/>
    <x v="4"/>
    <x v="2"/>
    <x v="2"/>
    <x v="0"/>
    <x v="2"/>
    <x v="1"/>
    <x v="6"/>
    <x v="1"/>
    <x v="1"/>
    <x v="0"/>
    <x v="0"/>
    <x v="0"/>
    <x v="0"/>
    <x v="2581"/>
    <x v="0"/>
    <x v="1"/>
    <x v="0"/>
    <x v="7"/>
  </r>
  <r>
    <x v="14"/>
    <x v="5"/>
    <x v="2"/>
    <x v="1"/>
    <x v="4"/>
    <x v="2"/>
    <x v="0"/>
    <x v="2"/>
    <x v="0"/>
    <x v="1"/>
    <x v="1"/>
    <x v="0"/>
    <x v="1"/>
    <x v="1"/>
    <x v="7440"/>
    <x v="6"/>
    <x v="3"/>
    <x v="1"/>
    <x v="5"/>
  </r>
  <r>
    <x v="15"/>
    <x v="2"/>
    <x v="2"/>
    <x v="4"/>
    <x v="6"/>
    <x v="1"/>
    <x v="1"/>
    <x v="3"/>
    <x v="0"/>
    <x v="1"/>
    <x v="1"/>
    <x v="1"/>
    <x v="0"/>
    <x v="0"/>
    <x v="5115"/>
    <x v="10"/>
    <x v="5"/>
    <x v="1"/>
    <x v="0"/>
  </r>
  <r>
    <x v="16"/>
    <x v="1"/>
    <x v="0"/>
    <x v="5"/>
    <x v="2"/>
    <x v="1"/>
    <x v="2"/>
    <x v="2"/>
    <x v="1"/>
    <x v="0"/>
    <x v="0"/>
    <x v="1"/>
    <x v="1"/>
    <x v="0"/>
    <x v="7299"/>
    <x v="0"/>
    <x v="6"/>
    <x v="0"/>
    <x v="3"/>
  </r>
  <r>
    <x v="17"/>
    <x v="5"/>
    <x v="2"/>
    <x v="2"/>
    <x v="5"/>
    <x v="2"/>
    <x v="0"/>
    <x v="6"/>
    <x v="1"/>
    <x v="0"/>
    <x v="1"/>
    <x v="1"/>
    <x v="0"/>
    <x v="0"/>
    <x v="6021"/>
    <x v="0"/>
    <x v="5"/>
    <x v="0"/>
    <x v="8"/>
  </r>
  <r>
    <x v="18"/>
    <x v="0"/>
    <x v="3"/>
    <x v="0"/>
    <x v="5"/>
    <x v="1"/>
    <x v="0"/>
    <x v="2"/>
    <x v="0"/>
    <x v="0"/>
    <x v="1"/>
    <x v="1"/>
    <x v="0"/>
    <x v="1"/>
    <x v="5359"/>
    <x v="7"/>
    <x v="0"/>
    <x v="0"/>
    <x v="7"/>
  </r>
  <r>
    <x v="19"/>
    <x v="0"/>
    <x v="0"/>
    <x v="2"/>
    <x v="2"/>
    <x v="0"/>
    <x v="1"/>
    <x v="13"/>
    <x v="2"/>
    <x v="0"/>
    <x v="0"/>
    <x v="0"/>
    <x v="0"/>
    <x v="1"/>
    <x v="6107"/>
    <x v="2"/>
    <x v="4"/>
    <x v="2"/>
    <x v="1"/>
  </r>
  <r>
    <x v="20"/>
    <x v="4"/>
    <x v="2"/>
    <x v="2"/>
    <x v="2"/>
    <x v="2"/>
    <x v="1"/>
    <x v="3"/>
    <x v="0"/>
    <x v="1"/>
    <x v="1"/>
    <x v="1"/>
    <x v="0"/>
    <x v="0"/>
    <x v="4537"/>
    <x v="0"/>
    <x v="3"/>
    <x v="1"/>
    <x v="0"/>
  </r>
  <r>
    <x v="21"/>
    <x v="2"/>
    <x v="0"/>
    <x v="1"/>
    <x v="4"/>
    <x v="0"/>
    <x v="1"/>
    <x v="5"/>
    <x v="1"/>
    <x v="1"/>
    <x v="0"/>
    <x v="0"/>
    <x v="1"/>
    <x v="1"/>
    <x v="3478"/>
    <x v="0"/>
    <x v="3"/>
    <x v="1"/>
    <x v="1"/>
  </r>
  <r>
    <x v="22"/>
    <x v="4"/>
    <x v="3"/>
    <x v="5"/>
    <x v="1"/>
    <x v="1"/>
    <x v="2"/>
    <x v="0"/>
    <x v="0"/>
    <x v="1"/>
    <x v="1"/>
    <x v="1"/>
    <x v="0"/>
    <x v="1"/>
    <x v="5925"/>
    <x v="7"/>
    <x v="4"/>
    <x v="1"/>
    <x v="4"/>
  </r>
  <r>
    <x v="23"/>
    <x v="4"/>
    <x v="1"/>
    <x v="0"/>
    <x v="4"/>
    <x v="1"/>
    <x v="0"/>
    <x v="12"/>
    <x v="2"/>
    <x v="0"/>
    <x v="1"/>
    <x v="0"/>
    <x v="0"/>
    <x v="1"/>
    <x v="503"/>
    <x v="1"/>
    <x v="0"/>
    <x v="2"/>
    <x v="2"/>
  </r>
  <r>
    <x v="24"/>
    <x v="5"/>
    <x v="0"/>
    <x v="1"/>
    <x v="3"/>
    <x v="1"/>
    <x v="1"/>
    <x v="14"/>
    <x v="1"/>
    <x v="1"/>
    <x v="0"/>
    <x v="1"/>
    <x v="0"/>
    <x v="0"/>
    <x v="6422"/>
    <x v="7"/>
    <x v="0"/>
    <x v="2"/>
    <x v="1"/>
  </r>
  <r>
    <x v="25"/>
    <x v="4"/>
    <x v="0"/>
    <x v="1"/>
    <x v="4"/>
    <x v="2"/>
    <x v="1"/>
    <x v="9"/>
    <x v="2"/>
    <x v="0"/>
    <x v="1"/>
    <x v="0"/>
    <x v="1"/>
    <x v="0"/>
    <x v="2811"/>
    <x v="3"/>
    <x v="4"/>
    <x v="0"/>
    <x v="6"/>
  </r>
  <r>
    <x v="26"/>
    <x v="0"/>
    <x v="3"/>
    <x v="1"/>
    <x v="0"/>
    <x v="1"/>
    <x v="2"/>
    <x v="11"/>
    <x v="2"/>
    <x v="1"/>
    <x v="1"/>
    <x v="1"/>
    <x v="0"/>
    <x v="0"/>
    <x v="8755"/>
    <x v="8"/>
    <x v="1"/>
    <x v="2"/>
    <x v="5"/>
  </r>
  <r>
    <x v="27"/>
    <x v="3"/>
    <x v="3"/>
    <x v="1"/>
    <x v="3"/>
    <x v="0"/>
    <x v="1"/>
    <x v="3"/>
    <x v="0"/>
    <x v="1"/>
    <x v="1"/>
    <x v="0"/>
    <x v="1"/>
    <x v="0"/>
    <x v="2326"/>
    <x v="11"/>
    <x v="3"/>
    <x v="1"/>
    <x v="4"/>
  </r>
  <r>
    <x v="28"/>
    <x v="0"/>
    <x v="3"/>
    <x v="5"/>
    <x v="0"/>
    <x v="2"/>
    <x v="1"/>
    <x v="2"/>
    <x v="2"/>
    <x v="0"/>
    <x v="1"/>
    <x v="1"/>
    <x v="1"/>
    <x v="0"/>
    <x v="7868"/>
    <x v="9"/>
    <x v="5"/>
    <x v="0"/>
    <x v="1"/>
  </r>
  <r>
    <x v="29"/>
    <x v="2"/>
    <x v="3"/>
    <x v="4"/>
    <x v="2"/>
    <x v="0"/>
    <x v="2"/>
    <x v="4"/>
    <x v="1"/>
    <x v="1"/>
    <x v="0"/>
    <x v="1"/>
    <x v="0"/>
    <x v="0"/>
    <x v="4799"/>
    <x v="4"/>
    <x v="0"/>
    <x v="0"/>
    <x v="8"/>
  </r>
  <r>
    <x v="30"/>
    <x v="5"/>
    <x v="1"/>
    <x v="2"/>
    <x v="4"/>
    <x v="0"/>
    <x v="1"/>
    <x v="8"/>
    <x v="1"/>
    <x v="1"/>
    <x v="0"/>
    <x v="0"/>
    <x v="0"/>
    <x v="1"/>
    <x v="6897"/>
    <x v="4"/>
    <x v="5"/>
    <x v="0"/>
    <x v="6"/>
  </r>
  <r>
    <x v="31"/>
    <x v="1"/>
    <x v="0"/>
    <x v="4"/>
    <x v="2"/>
    <x v="0"/>
    <x v="2"/>
    <x v="5"/>
    <x v="0"/>
    <x v="0"/>
    <x v="0"/>
    <x v="1"/>
    <x v="1"/>
    <x v="0"/>
    <x v="6586"/>
    <x v="3"/>
    <x v="4"/>
    <x v="0"/>
    <x v="0"/>
  </r>
  <r>
    <x v="32"/>
    <x v="0"/>
    <x v="2"/>
    <x v="3"/>
    <x v="3"/>
    <x v="2"/>
    <x v="2"/>
    <x v="13"/>
    <x v="0"/>
    <x v="1"/>
    <x v="0"/>
    <x v="0"/>
    <x v="1"/>
    <x v="1"/>
    <x v="9769"/>
    <x v="3"/>
    <x v="6"/>
    <x v="2"/>
    <x v="5"/>
  </r>
  <r>
    <x v="33"/>
    <x v="5"/>
    <x v="1"/>
    <x v="4"/>
    <x v="3"/>
    <x v="2"/>
    <x v="0"/>
    <x v="3"/>
    <x v="0"/>
    <x v="1"/>
    <x v="1"/>
    <x v="1"/>
    <x v="0"/>
    <x v="1"/>
    <x v="5707"/>
    <x v="10"/>
    <x v="3"/>
    <x v="1"/>
    <x v="0"/>
  </r>
  <r>
    <x v="34"/>
    <x v="0"/>
    <x v="1"/>
    <x v="4"/>
    <x v="2"/>
    <x v="2"/>
    <x v="0"/>
    <x v="2"/>
    <x v="0"/>
    <x v="0"/>
    <x v="0"/>
    <x v="1"/>
    <x v="0"/>
    <x v="0"/>
    <x v="3969"/>
    <x v="10"/>
    <x v="3"/>
    <x v="1"/>
    <x v="0"/>
  </r>
  <r>
    <x v="35"/>
    <x v="1"/>
    <x v="3"/>
    <x v="5"/>
    <x v="4"/>
    <x v="0"/>
    <x v="1"/>
    <x v="2"/>
    <x v="0"/>
    <x v="1"/>
    <x v="0"/>
    <x v="0"/>
    <x v="0"/>
    <x v="1"/>
    <x v="2176"/>
    <x v="9"/>
    <x v="1"/>
    <x v="0"/>
    <x v="7"/>
  </r>
  <r>
    <x v="36"/>
    <x v="5"/>
    <x v="1"/>
    <x v="3"/>
    <x v="5"/>
    <x v="2"/>
    <x v="2"/>
    <x v="4"/>
    <x v="1"/>
    <x v="1"/>
    <x v="0"/>
    <x v="0"/>
    <x v="0"/>
    <x v="1"/>
    <x v="8273"/>
    <x v="4"/>
    <x v="4"/>
    <x v="1"/>
    <x v="3"/>
  </r>
  <r>
    <x v="37"/>
    <x v="4"/>
    <x v="2"/>
    <x v="3"/>
    <x v="1"/>
    <x v="2"/>
    <x v="2"/>
    <x v="2"/>
    <x v="0"/>
    <x v="1"/>
    <x v="1"/>
    <x v="1"/>
    <x v="0"/>
    <x v="0"/>
    <x v="7547"/>
    <x v="4"/>
    <x v="3"/>
    <x v="0"/>
    <x v="7"/>
  </r>
  <r>
    <x v="38"/>
    <x v="4"/>
    <x v="0"/>
    <x v="0"/>
    <x v="4"/>
    <x v="2"/>
    <x v="2"/>
    <x v="13"/>
    <x v="0"/>
    <x v="0"/>
    <x v="0"/>
    <x v="1"/>
    <x v="1"/>
    <x v="1"/>
    <x v="7501"/>
    <x v="10"/>
    <x v="2"/>
    <x v="0"/>
    <x v="8"/>
  </r>
  <r>
    <x v="39"/>
    <x v="4"/>
    <x v="2"/>
    <x v="5"/>
    <x v="1"/>
    <x v="2"/>
    <x v="2"/>
    <x v="6"/>
    <x v="0"/>
    <x v="1"/>
    <x v="1"/>
    <x v="0"/>
    <x v="1"/>
    <x v="1"/>
    <x v="8257"/>
    <x v="4"/>
    <x v="4"/>
    <x v="1"/>
    <x v="2"/>
  </r>
  <r>
    <x v="40"/>
    <x v="2"/>
    <x v="2"/>
    <x v="2"/>
    <x v="2"/>
    <x v="1"/>
    <x v="0"/>
    <x v="6"/>
    <x v="0"/>
    <x v="1"/>
    <x v="0"/>
    <x v="0"/>
    <x v="0"/>
    <x v="0"/>
    <x v="964"/>
    <x v="9"/>
    <x v="4"/>
    <x v="0"/>
    <x v="6"/>
  </r>
  <r>
    <x v="41"/>
    <x v="2"/>
    <x v="0"/>
    <x v="0"/>
    <x v="5"/>
    <x v="1"/>
    <x v="1"/>
    <x v="11"/>
    <x v="2"/>
    <x v="0"/>
    <x v="1"/>
    <x v="1"/>
    <x v="1"/>
    <x v="0"/>
    <x v="3679"/>
    <x v="7"/>
    <x v="1"/>
    <x v="0"/>
    <x v="5"/>
  </r>
  <r>
    <x v="42"/>
    <x v="4"/>
    <x v="1"/>
    <x v="4"/>
    <x v="3"/>
    <x v="0"/>
    <x v="0"/>
    <x v="4"/>
    <x v="0"/>
    <x v="1"/>
    <x v="0"/>
    <x v="1"/>
    <x v="1"/>
    <x v="0"/>
    <x v="1306"/>
    <x v="3"/>
    <x v="0"/>
    <x v="0"/>
    <x v="0"/>
  </r>
  <r>
    <x v="43"/>
    <x v="4"/>
    <x v="3"/>
    <x v="5"/>
    <x v="2"/>
    <x v="0"/>
    <x v="2"/>
    <x v="12"/>
    <x v="2"/>
    <x v="1"/>
    <x v="1"/>
    <x v="0"/>
    <x v="0"/>
    <x v="1"/>
    <x v="4498"/>
    <x v="1"/>
    <x v="3"/>
    <x v="2"/>
    <x v="2"/>
  </r>
  <r>
    <x v="44"/>
    <x v="3"/>
    <x v="1"/>
    <x v="5"/>
    <x v="2"/>
    <x v="2"/>
    <x v="2"/>
    <x v="6"/>
    <x v="0"/>
    <x v="0"/>
    <x v="0"/>
    <x v="0"/>
    <x v="1"/>
    <x v="1"/>
    <x v="5942"/>
    <x v="11"/>
    <x v="0"/>
    <x v="0"/>
    <x v="8"/>
  </r>
  <r>
    <x v="45"/>
    <x v="4"/>
    <x v="2"/>
    <x v="2"/>
    <x v="0"/>
    <x v="2"/>
    <x v="1"/>
    <x v="11"/>
    <x v="1"/>
    <x v="0"/>
    <x v="1"/>
    <x v="0"/>
    <x v="0"/>
    <x v="0"/>
    <x v="2934"/>
    <x v="5"/>
    <x v="4"/>
    <x v="2"/>
    <x v="4"/>
  </r>
  <r>
    <x v="46"/>
    <x v="2"/>
    <x v="2"/>
    <x v="0"/>
    <x v="2"/>
    <x v="1"/>
    <x v="2"/>
    <x v="1"/>
    <x v="0"/>
    <x v="0"/>
    <x v="0"/>
    <x v="0"/>
    <x v="1"/>
    <x v="0"/>
    <x v="7770"/>
    <x v="5"/>
    <x v="5"/>
    <x v="1"/>
    <x v="0"/>
  </r>
  <r>
    <x v="47"/>
    <x v="2"/>
    <x v="2"/>
    <x v="2"/>
    <x v="5"/>
    <x v="0"/>
    <x v="1"/>
    <x v="7"/>
    <x v="0"/>
    <x v="1"/>
    <x v="1"/>
    <x v="1"/>
    <x v="1"/>
    <x v="1"/>
    <x v="6990"/>
    <x v="11"/>
    <x v="4"/>
    <x v="0"/>
    <x v="1"/>
  </r>
  <r>
    <x v="48"/>
    <x v="4"/>
    <x v="2"/>
    <x v="4"/>
    <x v="0"/>
    <x v="1"/>
    <x v="0"/>
    <x v="0"/>
    <x v="0"/>
    <x v="0"/>
    <x v="1"/>
    <x v="0"/>
    <x v="1"/>
    <x v="1"/>
    <x v="2844"/>
    <x v="5"/>
    <x v="1"/>
    <x v="1"/>
    <x v="2"/>
  </r>
  <r>
    <x v="49"/>
    <x v="2"/>
    <x v="2"/>
    <x v="0"/>
    <x v="4"/>
    <x v="2"/>
    <x v="1"/>
    <x v="7"/>
    <x v="1"/>
    <x v="1"/>
    <x v="1"/>
    <x v="0"/>
    <x v="0"/>
    <x v="0"/>
    <x v="2619"/>
    <x v="0"/>
    <x v="5"/>
    <x v="0"/>
    <x v="6"/>
  </r>
  <r>
    <x v="50"/>
    <x v="4"/>
    <x v="1"/>
    <x v="2"/>
    <x v="5"/>
    <x v="2"/>
    <x v="1"/>
    <x v="8"/>
    <x v="2"/>
    <x v="1"/>
    <x v="0"/>
    <x v="0"/>
    <x v="0"/>
    <x v="0"/>
    <x v="966"/>
    <x v="8"/>
    <x v="2"/>
    <x v="2"/>
    <x v="0"/>
  </r>
  <r>
    <x v="51"/>
    <x v="4"/>
    <x v="3"/>
    <x v="1"/>
    <x v="2"/>
    <x v="2"/>
    <x v="0"/>
    <x v="4"/>
    <x v="2"/>
    <x v="1"/>
    <x v="0"/>
    <x v="0"/>
    <x v="0"/>
    <x v="0"/>
    <x v="85"/>
    <x v="9"/>
    <x v="2"/>
    <x v="1"/>
    <x v="4"/>
  </r>
  <r>
    <x v="52"/>
    <x v="4"/>
    <x v="3"/>
    <x v="1"/>
    <x v="6"/>
    <x v="0"/>
    <x v="0"/>
    <x v="12"/>
    <x v="2"/>
    <x v="0"/>
    <x v="1"/>
    <x v="1"/>
    <x v="0"/>
    <x v="0"/>
    <x v="509"/>
    <x v="7"/>
    <x v="6"/>
    <x v="0"/>
    <x v="7"/>
  </r>
  <r>
    <x v="53"/>
    <x v="5"/>
    <x v="1"/>
    <x v="3"/>
    <x v="0"/>
    <x v="0"/>
    <x v="2"/>
    <x v="1"/>
    <x v="2"/>
    <x v="1"/>
    <x v="0"/>
    <x v="1"/>
    <x v="1"/>
    <x v="0"/>
    <x v="9520"/>
    <x v="6"/>
    <x v="6"/>
    <x v="0"/>
    <x v="8"/>
  </r>
  <r>
    <x v="54"/>
    <x v="1"/>
    <x v="3"/>
    <x v="1"/>
    <x v="3"/>
    <x v="1"/>
    <x v="2"/>
    <x v="5"/>
    <x v="2"/>
    <x v="1"/>
    <x v="1"/>
    <x v="1"/>
    <x v="1"/>
    <x v="1"/>
    <x v="8086"/>
    <x v="10"/>
    <x v="2"/>
    <x v="0"/>
    <x v="1"/>
  </r>
  <r>
    <x v="55"/>
    <x v="5"/>
    <x v="2"/>
    <x v="2"/>
    <x v="0"/>
    <x v="2"/>
    <x v="2"/>
    <x v="6"/>
    <x v="1"/>
    <x v="1"/>
    <x v="0"/>
    <x v="0"/>
    <x v="0"/>
    <x v="0"/>
    <x v="8823"/>
    <x v="7"/>
    <x v="0"/>
    <x v="1"/>
    <x v="3"/>
  </r>
  <r>
    <x v="56"/>
    <x v="5"/>
    <x v="3"/>
    <x v="5"/>
    <x v="2"/>
    <x v="2"/>
    <x v="1"/>
    <x v="4"/>
    <x v="1"/>
    <x v="1"/>
    <x v="0"/>
    <x v="1"/>
    <x v="0"/>
    <x v="0"/>
    <x v="7054"/>
    <x v="8"/>
    <x v="6"/>
    <x v="1"/>
    <x v="2"/>
  </r>
  <r>
    <x v="57"/>
    <x v="2"/>
    <x v="1"/>
    <x v="5"/>
    <x v="2"/>
    <x v="2"/>
    <x v="2"/>
    <x v="10"/>
    <x v="2"/>
    <x v="0"/>
    <x v="1"/>
    <x v="1"/>
    <x v="0"/>
    <x v="1"/>
    <x v="6649"/>
    <x v="4"/>
    <x v="4"/>
    <x v="2"/>
    <x v="2"/>
  </r>
  <r>
    <x v="58"/>
    <x v="5"/>
    <x v="2"/>
    <x v="3"/>
    <x v="1"/>
    <x v="0"/>
    <x v="0"/>
    <x v="0"/>
    <x v="1"/>
    <x v="0"/>
    <x v="0"/>
    <x v="1"/>
    <x v="1"/>
    <x v="1"/>
    <x v="8808"/>
    <x v="10"/>
    <x v="0"/>
    <x v="0"/>
    <x v="1"/>
  </r>
  <r>
    <x v="59"/>
    <x v="5"/>
    <x v="3"/>
    <x v="2"/>
    <x v="0"/>
    <x v="1"/>
    <x v="1"/>
    <x v="14"/>
    <x v="2"/>
    <x v="1"/>
    <x v="0"/>
    <x v="0"/>
    <x v="1"/>
    <x v="1"/>
    <x v="7496"/>
    <x v="3"/>
    <x v="6"/>
    <x v="2"/>
    <x v="0"/>
  </r>
  <r>
    <x v="60"/>
    <x v="3"/>
    <x v="1"/>
    <x v="3"/>
    <x v="2"/>
    <x v="1"/>
    <x v="1"/>
    <x v="12"/>
    <x v="1"/>
    <x v="1"/>
    <x v="1"/>
    <x v="0"/>
    <x v="1"/>
    <x v="0"/>
    <x v="2534"/>
    <x v="6"/>
    <x v="5"/>
    <x v="0"/>
    <x v="6"/>
  </r>
  <r>
    <x v="61"/>
    <x v="2"/>
    <x v="0"/>
    <x v="5"/>
    <x v="1"/>
    <x v="0"/>
    <x v="1"/>
    <x v="2"/>
    <x v="1"/>
    <x v="0"/>
    <x v="0"/>
    <x v="1"/>
    <x v="0"/>
    <x v="0"/>
    <x v="2904"/>
    <x v="6"/>
    <x v="0"/>
    <x v="1"/>
    <x v="4"/>
  </r>
  <r>
    <x v="62"/>
    <x v="4"/>
    <x v="0"/>
    <x v="1"/>
    <x v="3"/>
    <x v="0"/>
    <x v="0"/>
    <x v="12"/>
    <x v="0"/>
    <x v="1"/>
    <x v="0"/>
    <x v="1"/>
    <x v="1"/>
    <x v="0"/>
    <x v="1929"/>
    <x v="3"/>
    <x v="6"/>
    <x v="0"/>
    <x v="8"/>
  </r>
  <r>
    <x v="63"/>
    <x v="3"/>
    <x v="1"/>
    <x v="2"/>
    <x v="2"/>
    <x v="1"/>
    <x v="1"/>
    <x v="4"/>
    <x v="0"/>
    <x v="1"/>
    <x v="1"/>
    <x v="1"/>
    <x v="1"/>
    <x v="1"/>
    <x v="4663"/>
    <x v="5"/>
    <x v="4"/>
    <x v="0"/>
    <x v="7"/>
  </r>
  <r>
    <x v="64"/>
    <x v="4"/>
    <x v="3"/>
    <x v="0"/>
    <x v="0"/>
    <x v="2"/>
    <x v="1"/>
    <x v="6"/>
    <x v="1"/>
    <x v="1"/>
    <x v="1"/>
    <x v="1"/>
    <x v="0"/>
    <x v="1"/>
    <x v="4020"/>
    <x v="6"/>
    <x v="2"/>
    <x v="0"/>
    <x v="7"/>
  </r>
  <r>
    <x v="65"/>
    <x v="2"/>
    <x v="0"/>
    <x v="0"/>
    <x v="2"/>
    <x v="1"/>
    <x v="1"/>
    <x v="3"/>
    <x v="1"/>
    <x v="1"/>
    <x v="0"/>
    <x v="1"/>
    <x v="0"/>
    <x v="1"/>
    <x v="3254"/>
    <x v="5"/>
    <x v="2"/>
    <x v="1"/>
    <x v="5"/>
  </r>
  <r>
    <x v="66"/>
    <x v="3"/>
    <x v="3"/>
    <x v="3"/>
    <x v="4"/>
    <x v="1"/>
    <x v="1"/>
    <x v="12"/>
    <x v="2"/>
    <x v="1"/>
    <x v="0"/>
    <x v="1"/>
    <x v="1"/>
    <x v="1"/>
    <x v="5685"/>
    <x v="0"/>
    <x v="3"/>
    <x v="0"/>
    <x v="3"/>
  </r>
  <r>
    <x v="67"/>
    <x v="4"/>
    <x v="2"/>
    <x v="2"/>
    <x v="3"/>
    <x v="0"/>
    <x v="1"/>
    <x v="13"/>
    <x v="0"/>
    <x v="0"/>
    <x v="0"/>
    <x v="1"/>
    <x v="0"/>
    <x v="0"/>
    <x v="4451"/>
    <x v="5"/>
    <x v="1"/>
    <x v="2"/>
    <x v="2"/>
  </r>
  <r>
    <x v="68"/>
    <x v="5"/>
    <x v="3"/>
    <x v="3"/>
    <x v="2"/>
    <x v="0"/>
    <x v="0"/>
    <x v="3"/>
    <x v="1"/>
    <x v="0"/>
    <x v="0"/>
    <x v="0"/>
    <x v="0"/>
    <x v="0"/>
    <x v="2195"/>
    <x v="7"/>
    <x v="5"/>
    <x v="0"/>
    <x v="8"/>
  </r>
  <r>
    <x v="69"/>
    <x v="2"/>
    <x v="1"/>
    <x v="2"/>
    <x v="1"/>
    <x v="0"/>
    <x v="1"/>
    <x v="4"/>
    <x v="1"/>
    <x v="1"/>
    <x v="0"/>
    <x v="0"/>
    <x v="1"/>
    <x v="1"/>
    <x v="4077"/>
    <x v="0"/>
    <x v="5"/>
    <x v="1"/>
    <x v="2"/>
  </r>
  <r>
    <x v="70"/>
    <x v="0"/>
    <x v="2"/>
    <x v="0"/>
    <x v="5"/>
    <x v="2"/>
    <x v="0"/>
    <x v="11"/>
    <x v="1"/>
    <x v="1"/>
    <x v="0"/>
    <x v="0"/>
    <x v="0"/>
    <x v="0"/>
    <x v="4877"/>
    <x v="9"/>
    <x v="5"/>
    <x v="2"/>
    <x v="2"/>
  </r>
  <r>
    <x v="71"/>
    <x v="0"/>
    <x v="3"/>
    <x v="0"/>
    <x v="3"/>
    <x v="2"/>
    <x v="1"/>
    <x v="7"/>
    <x v="2"/>
    <x v="1"/>
    <x v="1"/>
    <x v="0"/>
    <x v="0"/>
    <x v="1"/>
    <x v="6343"/>
    <x v="0"/>
    <x v="0"/>
    <x v="1"/>
    <x v="0"/>
  </r>
  <r>
    <x v="72"/>
    <x v="4"/>
    <x v="3"/>
    <x v="3"/>
    <x v="0"/>
    <x v="2"/>
    <x v="2"/>
    <x v="2"/>
    <x v="2"/>
    <x v="1"/>
    <x v="1"/>
    <x v="0"/>
    <x v="0"/>
    <x v="0"/>
    <x v="3555"/>
    <x v="3"/>
    <x v="6"/>
    <x v="0"/>
    <x v="7"/>
  </r>
  <r>
    <x v="73"/>
    <x v="1"/>
    <x v="3"/>
    <x v="5"/>
    <x v="0"/>
    <x v="1"/>
    <x v="2"/>
    <x v="5"/>
    <x v="0"/>
    <x v="0"/>
    <x v="0"/>
    <x v="0"/>
    <x v="0"/>
    <x v="0"/>
    <x v="3235"/>
    <x v="3"/>
    <x v="5"/>
    <x v="0"/>
    <x v="6"/>
  </r>
  <r>
    <x v="74"/>
    <x v="5"/>
    <x v="1"/>
    <x v="0"/>
    <x v="5"/>
    <x v="0"/>
    <x v="0"/>
    <x v="5"/>
    <x v="1"/>
    <x v="0"/>
    <x v="0"/>
    <x v="0"/>
    <x v="1"/>
    <x v="0"/>
    <x v="4368"/>
    <x v="7"/>
    <x v="4"/>
    <x v="0"/>
    <x v="7"/>
  </r>
  <r>
    <x v="75"/>
    <x v="1"/>
    <x v="0"/>
    <x v="5"/>
    <x v="2"/>
    <x v="2"/>
    <x v="1"/>
    <x v="14"/>
    <x v="2"/>
    <x v="0"/>
    <x v="0"/>
    <x v="1"/>
    <x v="1"/>
    <x v="1"/>
    <x v="5302"/>
    <x v="10"/>
    <x v="5"/>
    <x v="0"/>
    <x v="4"/>
  </r>
  <r>
    <x v="76"/>
    <x v="5"/>
    <x v="2"/>
    <x v="1"/>
    <x v="0"/>
    <x v="1"/>
    <x v="2"/>
    <x v="13"/>
    <x v="1"/>
    <x v="0"/>
    <x v="1"/>
    <x v="1"/>
    <x v="0"/>
    <x v="1"/>
    <x v="9733"/>
    <x v="0"/>
    <x v="6"/>
    <x v="2"/>
    <x v="1"/>
  </r>
  <r>
    <x v="77"/>
    <x v="0"/>
    <x v="0"/>
    <x v="5"/>
    <x v="2"/>
    <x v="2"/>
    <x v="0"/>
    <x v="9"/>
    <x v="2"/>
    <x v="0"/>
    <x v="1"/>
    <x v="0"/>
    <x v="1"/>
    <x v="0"/>
    <x v="3994"/>
    <x v="7"/>
    <x v="0"/>
    <x v="2"/>
    <x v="5"/>
  </r>
  <r>
    <x v="78"/>
    <x v="3"/>
    <x v="0"/>
    <x v="2"/>
    <x v="0"/>
    <x v="2"/>
    <x v="0"/>
    <x v="13"/>
    <x v="1"/>
    <x v="1"/>
    <x v="1"/>
    <x v="0"/>
    <x v="0"/>
    <x v="0"/>
    <x v="81"/>
    <x v="2"/>
    <x v="6"/>
    <x v="2"/>
    <x v="5"/>
  </r>
  <r>
    <x v="79"/>
    <x v="1"/>
    <x v="0"/>
    <x v="2"/>
    <x v="1"/>
    <x v="2"/>
    <x v="1"/>
    <x v="4"/>
    <x v="0"/>
    <x v="1"/>
    <x v="0"/>
    <x v="0"/>
    <x v="0"/>
    <x v="1"/>
    <x v="1759"/>
    <x v="10"/>
    <x v="5"/>
    <x v="0"/>
    <x v="8"/>
  </r>
  <r>
    <x v="80"/>
    <x v="5"/>
    <x v="0"/>
    <x v="3"/>
    <x v="5"/>
    <x v="0"/>
    <x v="2"/>
    <x v="10"/>
    <x v="0"/>
    <x v="0"/>
    <x v="1"/>
    <x v="0"/>
    <x v="0"/>
    <x v="1"/>
    <x v="8340"/>
    <x v="3"/>
    <x v="5"/>
    <x v="0"/>
    <x v="7"/>
  </r>
  <r>
    <x v="81"/>
    <x v="1"/>
    <x v="2"/>
    <x v="2"/>
    <x v="6"/>
    <x v="2"/>
    <x v="2"/>
    <x v="5"/>
    <x v="2"/>
    <x v="1"/>
    <x v="1"/>
    <x v="1"/>
    <x v="0"/>
    <x v="0"/>
    <x v="7394"/>
    <x v="3"/>
    <x v="0"/>
    <x v="0"/>
    <x v="6"/>
  </r>
  <r>
    <x v="82"/>
    <x v="4"/>
    <x v="2"/>
    <x v="1"/>
    <x v="0"/>
    <x v="1"/>
    <x v="0"/>
    <x v="6"/>
    <x v="0"/>
    <x v="0"/>
    <x v="1"/>
    <x v="0"/>
    <x v="1"/>
    <x v="0"/>
    <x v="2321"/>
    <x v="7"/>
    <x v="2"/>
    <x v="1"/>
    <x v="2"/>
  </r>
  <r>
    <x v="83"/>
    <x v="3"/>
    <x v="2"/>
    <x v="1"/>
    <x v="1"/>
    <x v="2"/>
    <x v="0"/>
    <x v="13"/>
    <x v="0"/>
    <x v="1"/>
    <x v="1"/>
    <x v="0"/>
    <x v="1"/>
    <x v="0"/>
    <x v="2163"/>
    <x v="11"/>
    <x v="0"/>
    <x v="2"/>
    <x v="2"/>
  </r>
  <r>
    <x v="84"/>
    <x v="5"/>
    <x v="1"/>
    <x v="1"/>
    <x v="5"/>
    <x v="1"/>
    <x v="0"/>
    <x v="6"/>
    <x v="0"/>
    <x v="0"/>
    <x v="0"/>
    <x v="1"/>
    <x v="1"/>
    <x v="1"/>
    <x v="7064"/>
    <x v="11"/>
    <x v="0"/>
    <x v="0"/>
    <x v="2"/>
  </r>
  <r>
    <x v="85"/>
    <x v="0"/>
    <x v="2"/>
    <x v="3"/>
    <x v="4"/>
    <x v="2"/>
    <x v="0"/>
    <x v="6"/>
    <x v="0"/>
    <x v="0"/>
    <x v="1"/>
    <x v="0"/>
    <x v="0"/>
    <x v="0"/>
    <x v="4835"/>
    <x v="8"/>
    <x v="6"/>
    <x v="0"/>
    <x v="7"/>
  </r>
  <r>
    <x v="86"/>
    <x v="1"/>
    <x v="0"/>
    <x v="4"/>
    <x v="6"/>
    <x v="1"/>
    <x v="1"/>
    <x v="7"/>
    <x v="2"/>
    <x v="1"/>
    <x v="1"/>
    <x v="1"/>
    <x v="1"/>
    <x v="0"/>
    <x v="4160"/>
    <x v="4"/>
    <x v="5"/>
    <x v="0"/>
    <x v="3"/>
  </r>
  <r>
    <x v="87"/>
    <x v="1"/>
    <x v="1"/>
    <x v="3"/>
    <x v="4"/>
    <x v="0"/>
    <x v="2"/>
    <x v="6"/>
    <x v="0"/>
    <x v="0"/>
    <x v="0"/>
    <x v="1"/>
    <x v="0"/>
    <x v="0"/>
    <x v="4722"/>
    <x v="11"/>
    <x v="1"/>
    <x v="1"/>
    <x v="3"/>
  </r>
  <r>
    <x v="88"/>
    <x v="5"/>
    <x v="3"/>
    <x v="0"/>
    <x v="2"/>
    <x v="1"/>
    <x v="1"/>
    <x v="1"/>
    <x v="2"/>
    <x v="0"/>
    <x v="0"/>
    <x v="0"/>
    <x v="1"/>
    <x v="1"/>
    <x v="7456"/>
    <x v="5"/>
    <x v="5"/>
    <x v="1"/>
    <x v="4"/>
  </r>
  <r>
    <x v="89"/>
    <x v="4"/>
    <x v="1"/>
    <x v="0"/>
    <x v="2"/>
    <x v="1"/>
    <x v="1"/>
    <x v="11"/>
    <x v="1"/>
    <x v="1"/>
    <x v="0"/>
    <x v="1"/>
    <x v="1"/>
    <x v="1"/>
    <x v="5101"/>
    <x v="0"/>
    <x v="1"/>
    <x v="0"/>
    <x v="6"/>
  </r>
  <r>
    <x v="90"/>
    <x v="2"/>
    <x v="3"/>
    <x v="1"/>
    <x v="6"/>
    <x v="0"/>
    <x v="0"/>
    <x v="6"/>
    <x v="0"/>
    <x v="0"/>
    <x v="1"/>
    <x v="1"/>
    <x v="0"/>
    <x v="1"/>
    <x v="1359"/>
    <x v="9"/>
    <x v="4"/>
    <x v="1"/>
    <x v="3"/>
  </r>
  <r>
    <x v="91"/>
    <x v="1"/>
    <x v="1"/>
    <x v="0"/>
    <x v="5"/>
    <x v="0"/>
    <x v="1"/>
    <x v="9"/>
    <x v="0"/>
    <x v="1"/>
    <x v="0"/>
    <x v="1"/>
    <x v="1"/>
    <x v="0"/>
    <x v="4299"/>
    <x v="9"/>
    <x v="3"/>
    <x v="0"/>
    <x v="4"/>
  </r>
  <r>
    <x v="92"/>
    <x v="1"/>
    <x v="1"/>
    <x v="1"/>
    <x v="1"/>
    <x v="1"/>
    <x v="0"/>
    <x v="5"/>
    <x v="2"/>
    <x v="0"/>
    <x v="1"/>
    <x v="1"/>
    <x v="1"/>
    <x v="0"/>
    <x v="1875"/>
    <x v="9"/>
    <x v="4"/>
    <x v="0"/>
    <x v="8"/>
  </r>
  <r>
    <x v="93"/>
    <x v="4"/>
    <x v="1"/>
    <x v="0"/>
    <x v="2"/>
    <x v="0"/>
    <x v="1"/>
    <x v="1"/>
    <x v="1"/>
    <x v="1"/>
    <x v="1"/>
    <x v="0"/>
    <x v="0"/>
    <x v="0"/>
    <x v="1228"/>
    <x v="9"/>
    <x v="4"/>
    <x v="1"/>
    <x v="4"/>
  </r>
  <r>
    <x v="94"/>
    <x v="1"/>
    <x v="0"/>
    <x v="4"/>
    <x v="2"/>
    <x v="2"/>
    <x v="2"/>
    <x v="7"/>
    <x v="2"/>
    <x v="0"/>
    <x v="1"/>
    <x v="1"/>
    <x v="0"/>
    <x v="0"/>
    <x v="5197"/>
    <x v="5"/>
    <x v="4"/>
    <x v="0"/>
    <x v="7"/>
  </r>
  <r>
    <x v="95"/>
    <x v="4"/>
    <x v="1"/>
    <x v="5"/>
    <x v="4"/>
    <x v="1"/>
    <x v="2"/>
    <x v="0"/>
    <x v="2"/>
    <x v="1"/>
    <x v="0"/>
    <x v="0"/>
    <x v="0"/>
    <x v="1"/>
    <x v="4123"/>
    <x v="1"/>
    <x v="4"/>
    <x v="0"/>
    <x v="8"/>
  </r>
  <r>
    <x v="96"/>
    <x v="4"/>
    <x v="3"/>
    <x v="2"/>
    <x v="6"/>
    <x v="2"/>
    <x v="0"/>
    <x v="7"/>
    <x v="2"/>
    <x v="1"/>
    <x v="0"/>
    <x v="0"/>
    <x v="0"/>
    <x v="0"/>
    <x v="20"/>
    <x v="11"/>
    <x v="3"/>
    <x v="1"/>
    <x v="1"/>
  </r>
  <r>
    <x v="97"/>
    <x v="2"/>
    <x v="1"/>
    <x v="1"/>
    <x v="3"/>
    <x v="1"/>
    <x v="0"/>
    <x v="10"/>
    <x v="2"/>
    <x v="0"/>
    <x v="0"/>
    <x v="0"/>
    <x v="1"/>
    <x v="0"/>
    <x v="767"/>
    <x v="11"/>
    <x v="5"/>
    <x v="0"/>
    <x v="6"/>
  </r>
  <r>
    <x v="98"/>
    <x v="2"/>
    <x v="2"/>
    <x v="0"/>
    <x v="6"/>
    <x v="1"/>
    <x v="0"/>
    <x v="5"/>
    <x v="1"/>
    <x v="1"/>
    <x v="0"/>
    <x v="1"/>
    <x v="0"/>
    <x v="1"/>
    <x v="3303"/>
    <x v="9"/>
    <x v="6"/>
    <x v="0"/>
    <x v="8"/>
  </r>
  <r>
    <x v="99"/>
    <x v="5"/>
    <x v="2"/>
    <x v="2"/>
    <x v="4"/>
    <x v="0"/>
    <x v="0"/>
    <x v="9"/>
    <x v="1"/>
    <x v="0"/>
    <x v="1"/>
    <x v="0"/>
    <x v="0"/>
    <x v="0"/>
    <x v="4932"/>
    <x v="1"/>
    <x v="2"/>
    <x v="0"/>
    <x v="8"/>
  </r>
  <r>
    <x v="100"/>
    <x v="1"/>
    <x v="1"/>
    <x v="1"/>
    <x v="2"/>
    <x v="1"/>
    <x v="2"/>
    <x v="10"/>
    <x v="1"/>
    <x v="1"/>
    <x v="0"/>
    <x v="0"/>
    <x v="1"/>
    <x v="0"/>
    <x v="5480"/>
    <x v="11"/>
    <x v="3"/>
    <x v="0"/>
    <x v="7"/>
  </r>
  <r>
    <x v="101"/>
    <x v="1"/>
    <x v="1"/>
    <x v="4"/>
    <x v="1"/>
    <x v="1"/>
    <x v="1"/>
    <x v="6"/>
    <x v="2"/>
    <x v="1"/>
    <x v="0"/>
    <x v="0"/>
    <x v="1"/>
    <x v="0"/>
    <x v="2569"/>
    <x v="5"/>
    <x v="0"/>
    <x v="1"/>
    <x v="3"/>
  </r>
  <r>
    <x v="102"/>
    <x v="1"/>
    <x v="1"/>
    <x v="2"/>
    <x v="1"/>
    <x v="0"/>
    <x v="1"/>
    <x v="6"/>
    <x v="1"/>
    <x v="0"/>
    <x v="1"/>
    <x v="1"/>
    <x v="1"/>
    <x v="0"/>
    <x v="4558"/>
    <x v="1"/>
    <x v="2"/>
    <x v="0"/>
    <x v="6"/>
  </r>
  <r>
    <x v="103"/>
    <x v="2"/>
    <x v="0"/>
    <x v="1"/>
    <x v="2"/>
    <x v="2"/>
    <x v="1"/>
    <x v="12"/>
    <x v="0"/>
    <x v="1"/>
    <x v="0"/>
    <x v="1"/>
    <x v="0"/>
    <x v="1"/>
    <x v="3186"/>
    <x v="8"/>
    <x v="1"/>
    <x v="0"/>
    <x v="7"/>
  </r>
  <r>
    <x v="104"/>
    <x v="3"/>
    <x v="3"/>
    <x v="5"/>
    <x v="1"/>
    <x v="2"/>
    <x v="1"/>
    <x v="2"/>
    <x v="0"/>
    <x v="0"/>
    <x v="1"/>
    <x v="1"/>
    <x v="1"/>
    <x v="1"/>
    <x v="4577"/>
    <x v="4"/>
    <x v="0"/>
    <x v="0"/>
    <x v="3"/>
  </r>
  <r>
    <x v="105"/>
    <x v="4"/>
    <x v="3"/>
    <x v="1"/>
    <x v="4"/>
    <x v="2"/>
    <x v="2"/>
    <x v="8"/>
    <x v="0"/>
    <x v="1"/>
    <x v="1"/>
    <x v="1"/>
    <x v="0"/>
    <x v="1"/>
    <x v="6830"/>
    <x v="11"/>
    <x v="5"/>
    <x v="2"/>
    <x v="4"/>
  </r>
  <r>
    <x v="106"/>
    <x v="3"/>
    <x v="2"/>
    <x v="4"/>
    <x v="0"/>
    <x v="2"/>
    <x v="1"/>
    <x v="6"/>
    <x v="0"/>
    <x v="1"/>
    <x v="1"/>
    <x v="0"/>
    <x v="1"/>
    <x v="1"/>
    <x v="6225"/>
    <x v="2"/>
    <x v="4"/>
    <x v="1"/>
    <x v="5"/>
  </r>
  <r>
    <x v="107"/>
    <x v="3"/>
    <x v="1"/>
    <x v="4"/>
    <x v="3"/>
    <x v="2"/>
    <x v="1"/>
    <x v="0"/>
    <x v="0"/>
    <x v="1"/>
    <x v="0"/>
    <x v="1"/>
    <x v="1"/>
    <x v="0"/>
    <x v="4403"/>
    <x v="6"/>
    <x v="0"/>
    <x v="0"/>
    <x v="4"/>
  </r>
  <r>
    <x v="108"/>
    <x v="4"/>
    <x v="0"/>
    <x v="5"/>
    <x v="3"/>
    <x v="2"/>
    <x v="0"/>
    <x v="9"/>
    <x v="2"/>
    <x v="0"/>
    <x v="1"/>
    <x v="1"/>
    <x v="1"/>
    <x v="0"/>
    <x v="1849"/>
    <x v="2"/>
    <x v="5"/>
    <x v="0"/>
    <x v="7"/>
  </r>
  <r>
    <x v="109"/>
    <x v="1"/>
    <x v="2"/>
    <x v="0"/>
    <x v="4"/>
    <x v="2"/>
    <x v="0"/>
    <x v="4"/>
    <x v="1"/>
    <x v="1"/>
    <x v="0"/>
    <x v="0"/>
    <x v="1"/>
    <x v="0"/>
    <x v="1736"/>
    <x v="8"/>
    <x v="1"/>
    <x v="0"/>
    <x v="8"/>
  </r>
  <r>
    <x v="110"/>
    <x v="0"/>
    <x v="1"/>
    <x v="2"/>
    <x v="4"/>
    <x v="2"/>
    <x v="0"/>
    <x v="10"/>
    <x v="2"/>
    <x v="1"/>
    <x v="1"/>
    <x v="1"/>
    <x v="0"/>
    <x v="1"/>
    <x v="5247"/>
    <x v="4"/>
    <x v="1"/>
    <x v="0"/>
    <x v="7"/>
  </r>
  <r>
    <x v="111"/>
    <x v="5"/>
    <x v="1"/>
    <x v="0"/>
    <x v="2"/>
    <x v="2"/>
    <x v="0"/>
    <x v="0"/>
    <x v="0"/>
    <x v="1"/>
    <x v="1"/>
    <x v="0"/>
    <x v="1"/>
    <x v="1"/>
    <x v="4903"/>
    <x v="2"/>
    <x v="1"/>
    <x v="1"/>
    <x v="2"/>
  </r>
  <r>
    <x v="112"/>
    <x v="2"/>
    <x v="3"/>
    <x v="0"/>
    <x v="6"/>
    <x v="0"/>
    <x v="2"/>
    <x v="10"/>
    <x v="0"/>
    <x v="0"/>
    <x v="1"/>
    <x v="0"/>
    <x v="0"/>
    <x v="0"/>
    <x v="4098"/>
    <x v="9"/>
    <x v="3"/>
    <x v="0"/>
    <x v="8"/>
  </r>
  <r>
    <x v="113"/>
    <x v="2"/>
    <x v="1"/>
    <x v="5"/>
    <x v="4"/>
    <x v="2"/>
    <x v="2"/>
    <x v="9"/>
    <x v="0"/>
    <x v="0"/>
    <x v="0"/>
    <x v="0"/>
    <x v="0"/>
    <x v="1"/>
    <x v="4450"/>
    <x v="6"/>
    <x v="6"/>
    <x v="2"/>
    <x v="4"/>
  </r>
  <r>
    <x v="114"/>
    <x v="5"/>
    <x v="2"/>
    <x v="3"/>
    <x v="0"/>
    <x v="2"/>
    <x v="0"/>
    <x v="1"/>
    <x v="2"/>
    <x v="1"/>
    <x v="0"/>
    <x v="1"/>
    <x v="0"/>
    <x v="0"/>
    <x v="6023"/>
    <x v="7"/>
    <x v="6"/>
    <x v="0"/>
    <x v="8"/>
  </r>
  <r>
    <x v="115"/>
    <x v="5"/>
    <x v="2"/>
    <x v="0"/>
    <x v="5"/>
    <x v="0"/>
    <x v="2"/>
    <x v="6"/>
    <x v="1"/>
    <x v="1"/>
    <x v="0"/>
    <x v="1"/>
    <x v="1"/>
    <x v="0"/>
    <x v="9848"/>
    <x v="5"/>
    <x v="3"/>
    <x v="0"/>
    <x v="4"/>
  </r>
  <r>
    <x v="116"/>
    <x v="0"/>
    <x v="2"/>
    <x v="5"/>
    <x v="3"/>
    <x v="1"/>
    <x v="0"/>
    <x v="0"/>
    <x v="1"/>
    <x v="1"/>
    <x v="1"/>
    <x v="0"/>
    <x v="1"/>
    <x v="1"/>
    <x v="7499"/>
    <x v="1"/>
    <x v="5"/>
    <x v="0"/>
    <x v="7"/>
  </r>
  <r>
    <x v="117"/>
    <x v="1"/>
    <x v="2"/>
    <x v="5"/>
    <x v="5"/>
    <x v="1"/>
    <x v="0"/>
    <x v="12"/>
    <x v="2"/>
    <x v="0"/>
    <x v="0"/>
    <x v="1"/>
    <x v="0"/>
    <x v="0"/>
    <x v="2490"/>
    <x v="1"/>
    <x v="4"/>
    <x v="2"/>
    <x v="2"/>
  </r>
  <r>
    <x v="118"/>
    <x v="0"/>
    <x v="3"/>
    <x v="4"/>
    <x v="1"/>
    <x v="2"/>
    <x v="2"/>
    <x v="6"/>
    <x v="2"/>
    <x v="0"/>
    <x v="0"/>
    <x v="0"/>
    <x v="1"/>
    <x v="1"/>
    <x v="9203"/>
    <x v="5"/>
    <x v="2"/>
    <x v="1"/>
    <x v="1"/>
  </r>
  <r>
    <x v="119"/>
    <x v="2"/>
    <x v="0"/>
    <x v="2"/>
    <x v="0"/>
    <x v="2"/>
    <x v="0"/>
    <x v="4"/>
    <x v="2"/>
    <x v="0"/>
    <x v="1"/>
    <x v="1"/>
    <x v="0"/>
    <x v="0"/>
    <x v="643"/>
    <x v="0"/>
    <x v="1"/>
    <x v="1"/>
    <x v="4"/>
  </r>
  <r>
    <x v="120"/>
    <x v="0"/>
    <x v="1"/>
    <x v="3"/>
    <x v="1"/>
    <x v="1"/>
    <x v="0"/>
    <x v="7"/>
    <x v="0"/>
    <x v="1"/>
    <x v="1"/>
    <x v="0"/>
    <x v="1"/>
    <x v="1"/>
    <x v="5230"/>
    <x v="8"/>
    <x v="0"/>
    <x v="0"/>
    <x v="7"/>
  </r>
  <r>
    <x v="121"/>
    <x v="1"/>
    <x v="3"/>
    <x v="4"/>
    <x v="0"/>
    <x v="0"/>
    <x v="2"/>
    <x v="12"/>
    <x v="2"/>
    <x v="1"/>
    <x v="1"/>
    <x v="0"/>
    <x v="1"/>
    <x v="1"/>
    <x v="6666"/>
    <x v="8"/>
    <x v="5"/>
    <x v="2"/>
    <x v="2"/>
  </r>
  <r>
    <x v="122"/>
    <x v="3"/>
    <x v="0"/>
    <x v="2"/>
    <x v="0"/>
    <x v="2"/>
    <x v="1"/>
    <x v="11"/>
    <x v="0"/>
    <x v="0"/>
    <x v="1"/>
    <x v="1"/>
    <x v="0"/>
    <x v="0"/>
    <x v="2568"/>
    <x v="7"/>
    <x v="2"/>
    <x v="2"/>
    <x v="1"/>
  </r>
  <r>
    <x v="123"/>
    <x v="1"/>
    <x v="3"/>
    <x v="0"/>
    <x v="3"/>
    <x v="0"/>
    <x v="1"/>
    <x v="14"/>
    <x v="1"/>
    <x v="0"/>
    <x v="1"/>
    <x v="1"/>
    <x v="0"/>
    <x v="0"/>
    <x v="2203"/>
    <x v="5"/>
    <x v="0"/>
    <x v="0"/>
    <x v="8"/>
  </r>
  <r>
    <x v="124"/>
    <x v="2"/>
    <x v="1"/>
    <x v="4"/>
    <x v="6"/>
    <x v="2"/>
    <x v="0"/>
    <x v="14"/>
    <x v="1"/>
    <x v="1"/>
    <x v="1"/>
    <x v="1"/>
    <x v="1"/>
    <x v="1"/>
    <x v="2904"/>
    <x v="7"/>
    <x v="1"/>
    <x v="0"/>
    <x v="0"/>
  </r>
  <r>
    <x v="125"/>
    <x v="0"/>
    <x v="3"/>
    <x v="3"/>
    <x v="6"/>
    <x v="2"/>
    <x v="0"/>
    <x v="13"/>
    <x v="0"/>
    <x v="0"/>
    <x v="0"/>
    <x v="1"/>
    <x v="1"/>
    <x v="1"/>
    <x v="7134"/>
    <x v="9"/>
    <x v="5"/>
    <x v="0"/>
    <x v="6"/>
  </r>
  <r>
    <x v="126"/>
    <x v="5"/>
    <x v="1"/>
    <x v="3"/>
    <x v="3"/>
    <x v="1"/>
    <x v="0"/>
    <x v="12"/>
    <x v="2"/>
    <x v="0"/>
    <x v="0"/>
    <x v="1"/>
    <x v="0"/>
    <x v="1"/>
    <x v="5763"/>
    <x v="8"/>
    <x v="1"/>
    <x v="0"/>
    <x v="8"/>
  </r>
  <r>
    <x v="127"/>
    <x v="0"/>
    <x v="2"/>
    <x v="3"/>
    <x v="2"/>
    <x v="0"/>
    <x v="1"/>
    <x v="10"/>
    <x v="2"/>
    <x v="0"/>
    <x v="0"/>
    <x v="0"/>
    <x v="1"/>
    <x v="1"/>
    <x v="8813"/>
    <x v="9"/>
    <x v="6"/>
    <x v="2"/>
    <x v="3"/>
  </r>
  <r>
    <x v="128"/>
    <x v="2"/>
    <x v="0"/>
    <x v="2"/>
    <x v="2"/>
    <x v="0"/>
    <x v="1"/>
    <x v="1"/>
    <x v="2"/>
    <x v="1"/>
    <x v="1"/>
    <x v="0"/>
    <x v="1"/>
    <x v="0"/>
    <x v="2114"/>
    <x v="9"/>
    <x v="2"/>
    <x v="0"/>
    <x v="8"/>
  </r>
  <r>
    <x v="129"/>
    <x v="3"/>
    <x v="2"/>
    <x v="0"/>
    <x v="1"/>
    <x v="1"/>
    <x v="0"/>
    <x v="2"/>
    <x v="2"/>
    <x v="1"/>
    <x v="1"/>
    <x v="1"/>
    <x v="1"/>
    <x v="0"/>
    <x v="3457"/>
    <x v="7"/>
    <x v="0"/>
    <x v="0"/>
    <x v="5"/>
  </r>
  <r>
    <x v="130"/>
    <x v="2"/>
    <x v="0"/>
    <x v="5"/>
    <x v="3"/>
    <x v="1"/>
    <x v="2"/>
    <x v="12"/>
    <x v="0"/>
    <x v="1"/>
    <x v="0"/>
    <x v="0"/>
    <x v="0"/>
    <x v="0"/>
    <x v="3733"/>
    <x v="4"/>
    <x v="6"/>
    <x v="2"/>
    <x v="0"/>
  </r>
  <r>
    <x v="131"/>
    <x v="5"/>
    <x v="3"/>
    <x v="5"/>
    <x v="1"/>
    <x v="0"/>
    <x v="1"/>
    <x v="2"/>
    <x v="0"/>
    <x v="1"/>
    <x v="0"/>
    <x v="1"/>
    <x v="1"/>
    <x v="0"/>
    <x v="8268"/>
    <x v="3"/>
    <x v="1"/>
    <x v="0"/>
    <x v="1"/>
  </r>
  <r>
    <x v="132"/>
    <x v="5"/>
    <x v="2"/>
    <x v="1"/>
    <x v="4"/>
    <x v="0"/>
    <x v="2"/>
    <x v="9"/>
    <x v="2"/>
    <x v="1"/>
    <x v="0"/>
    <x v="1"/>
    <x v="0"/>
    <x v="0"/>
    <x v="9548"/>
    <x v="0"/>
    <x v="2"/>
    <x v="2"/>
    <x v="1"/>
  </r>
  <r>
    <x v="133"/>
    <x v="5"/>
    <x v="2"/>
    <x v="5"/>
    <x v="0"/>
    <x v="1"/>
    <x v="1"/>
    <x v="13"/>
    <x v="1"/>
    <x v="1"/>
    <x v="0"/>
    <x v="0"/>
    <x v="0"/>
    <x v="1"/>
    <x v="8025"/>
    <x v="5"/>
    <x v="3"/>
    <x v="0"/>
    <x v="8"/>
  </r>
  <r>
    <x v="134"/>
    <x v="1"/>
    <x v="0"/>
    <x v="1"/>
    <x v="4"/>
    <x v="2"/>
    <x v="1"/>
    <x v="5"/>
    <x v="2"/>
    <x v="0"/>
    <x v="0"/>
    <x v="0"/>
    <x v="0"/>
    <x v="1"/>
    <x v="2473"/>
    <x v="4"/>
    <x v="6"/>
    <x v="1"/>
    <x v="1"/>
  </r>
  <r>
    <x v="135"/>
    <x v="4"/>
    <x v="2"/>
    <x v="5"/>
    <x v="2"/>
    <x v="2"/>
    <x v="2"/>
    <x v="14"/>
    <x v="2"/>
    <x v="0"/>
    <x v="1"/>
    <x v="0"/>
    <x v="1"/>
    <x v="1"/>
    <x v="8484"/>
    <x v="4"/>
    <x v="3"/>
    <x v="0"/>
    <x v="8"/>
  </r>
  <r>
    <x v="136"/>
    <x v="2"/>
    <x v="2"/>
    <x v="2"/>
    <x v="6"/>
    <x v="0"/>
    <x v="0"/>
    <x v="4"/>
    <x v="2"/>
    <x v="0"/>
    <x v="0"/>
    <x v="1"/>
    <x v="0"/>
    <x v="0"/>
    <x v="2509"/>
    <x v="11"/>
    <x v="3"/>
    <x v="1"/>
    <x v="0"/>
  </r>
  <r>
    <x v="137"/>
    <x v="3"/>
    <x v="2"/>
    <x v="4"/>
    <x v="1"/>
    <x v="0"/>
    <x v="1"/>
    <x v="8"/>
    <x v="1"/>
    <x v="0"/>
    <x v="0"/>
    <x v="1"/>
    <x v="1"/>
    <x v="0"/>
    <x v="6487"/>
    <x v="2"/>
    <x v="5"/>
    <x v="0"/>
    <x v="0"/>
  </r>
  <r>
    <x v="138"/>
    <x v="1"/>
    <x v="3"/>
    <x v="4"/>
    <x v="1"/>
    <x v="2"/>
    <x v="0"/>
    <x v="13"/>
    <x v="2"/>
    <x v="1"/>
    <x v="1"/>
    <x v="1"/>
    <x v="0"/>
    <x v="1"/>
    <x v="1215"/>
    <x v="10"/>
    <x v="5"/>
    <x v="0"/>
    <x v="7"/>
  </r>
  <r>
    <x v="139"/>
    <x v="5"/>
    <x v="3"/>
    <x v="3"/>
    <x v="1"/>
    <x v="2"/>
    <x v="2"/>
    <x v="7"/>
    <x v="2"/>
    <x v="0"/>
    <x v="0"/>
    <x v="1"/>
    <x v="0"/>
    <x v="1"/>
    <x v="9334"/>
    <x v="3"/>
    <x v="1"/>
    <x v="1"/>
    <x v="5"/>
  </r>
  <r>
    <x v="140"/>
    <x v="5"/>
    <x v="2"/>
    <x v="3"/>
    <x v="1"/>
    <x v="2"/>
    <x v="2"/>
    <x v="5"/>
    <x v="0"/>
    <x v="0"/>
    <x v="0"/>
    <x v="1"/>
    <x v="0"/>
    <x v="1"/>
    <x v="9803"/>
    <x v="9"/>
    <x v="2"/>
    <x v="1"/>
    <x v="0"/>
  </r>
  <r>
    <x v="141"/>
    <x v="5"/>
    <x v="1"/>
    <x v="3"/>
    <x v="3"/>
    <x v="2"/>
    <x v="1"/>
    <x v="7"/>
    <x v="2"/>
    <x v="0"/>
    <x v="1"/>
    <x v="0"/>
    <x v="1"/>
    <x v="0"/>
    <x v="6699"/>
    <x v="2"/>
    <x v="6"/>
    <x v="1"/>
    <x v="3"/>
  </r>
  <r>
    <x v="142"/>
    <x v="3"/>
    <x v="3"/>
    <x v="0"/>
    <x v="6"/>
    <x v="0"/>
    <x v="1"/>
    <x v="1"/>
    <x v="1"/>
    <x v="1"/>
    <x v="1"/>
    <x v="0"/>
    <x v="0"/>
    <x v="0"/>
    <x v="1204"/>
    <x v="8"/>
    <x v="4"/>
    <x v="0"/>
    <x v="8"/>
  </r>
  <r>
    <x v="143"/>
    <x v="1"/>
    <x v="0"/>
    <x v="2"/>
    <x v="5"/>
    <x v="0"/>
    <x v="0"/>
    <x v="13"/>
    <x v="1"/>
    <x v="1"/>
    <x v="1"/>
    <x v="0"/>
    <x v="1"/>
    <x v="1"/>
    <x v="922"/>
    <x v="6"/>
    <x v="2"/>
    <x v="2"/>
    <x v="1"/>
  </r>
  <r>
    <x v="144"/>
    <x v="1"/>
    <x v="0"/>
    <x v="2"/>
    <x v="0"/>
    <x v="0"/>
    <x v="2"/>
    <x v="4"/>
    <x v="0"/>
    <x v="0"/>
    <x v="0"/>
    <x v="1"/>
    <x v="1"/>
    <x v="0"/>
    <x v="6679"/>
    <x v="8"/>
    <x v="0"/>
    <x v="0"/>
    <x v="4"/>
  </r>
  <r>
    <x v="145"/>
    <x v="4"/>
    <x v="2"/>
    <x v="2"/>
    <x v="5"/>
    <x v="0"/>
    <x v="1"/>
    <x v="2"/>
    <x v="2"/>
    <x v="1"/>
    <x v="1"/>
    <x v="1"/>
    <x v="1"/>
    <x v="1"/>
    <x v="7740"/>
    <x v="4"/>
    <x v="1"/>
    <x v="0"/>
    <x v="8"/>
  </r>
  <r>
    <x v="146"/>
    <x v="5"/>
    <x v="1"/>
    <x v="5"/>
    <x v="1"/>
    <x v="2"/>
    <x v="1"/>
    <x v="11"/>
    <x v="0"/>
    <x v="0"/>
    <x v="1"/>
    <x v="1"/>
    <x v="0"/>
    <x v="0"/>
    <x v="7259"/>
    <x v="6"/>
    <x v="5"/>
    <x v="2"/>
    <x v="3"/>
  </r>
  <r>
    <x v="147"/>
    <x v="3"/>
    <x v="1"/>
    <x v="5"/>
    <x v="5"/>
    <x v="1"/>
    <x v="0"/>
    <x v="6"/>
    <x v="0"/>
    <x v="0"/>
    <x v="0"/>
    <x v="1"/>
    <x v="0"/>
    <x v="0"/>
    <x v="803"/>
    <x v="2"/>
    <x v="6"/>
    <x v="0"/>
    <x v="8"/>
  </r>
  <r>
    <x v="148"/>
    <x v="0"/>
    <x v="3"/>
    <x v="0"/>
    <x v="0"/>
    <x v="1"/>
    <x v="1"/>
    <x v="12"/>
    <x v="1"/>
    <x v="1"/>
    <x v="1"/>
    <x v="0"/>
    <x v="1"/>
    <x v="1"/>
    <x v="8021"/>
    <x v="9"/>
    <x v="3"/>
    <x v="2"/>
    <x v="2"/>
  </r>
  <r>
    <x v="149"/>
    <x v="3"/>
    <x v="1"/>
    <x v="3"/>
    <x v="6"/>
    <x v="2"/>
    <x v="1"/>
    <x v="13"/>
    <x v="0"/>
    <x v="0"/>
    <x v="0"/>
    <x v="0"/>
    <x v="1"/>
    <x v="1"/>
    <x v="3741"/>
    <x v="6"/>
    <x v="6"/>
    <x v="0"/>
    <x v="6"/>
  </r>
  <r>
    <x v="150"/>
    <x v="4"/>
    <x v="1"/>
    <x v="0"/>
    <x v="3"/>
    <x v="0"/>
    <x v="2"/>
    <x v="0"/>
    <x v="1"/>
    <x v="1"/>
    <x v="1"/>
    <x v="0"/>
    <x v="1"/>
    <x v="0"/>
    <x v="5501"/>
    <x v="4"/>
    <x v="5"/>
    <x v="0"/>
    <x v="6"/>
  </r>
  <r>
    <x v="151"/>
    <x v="0"/>
    <x v="3"/>
    <x v="3"/>
    <x v="6"/>
    <x v="1"/>
    <x v="1"/>
    <x v="8"/>
    <x v="1"/>
    <x v="0"/>
    <x v="1"/>
    <x v="1"/>
    <x v="1"/>
    <x v="1"/>
    <x v="8703"/>
    <x v="10"/>
    <x v="4"/>
    <x v="0"/>
    <x v="0"/>
  </r>
  <r>
    <x v="152"/>
    <x v="0"/>
    <x v="1"/>
    <x v="4"/>
    <x v="2"/>
    <x v="1"/>
    <x v="1"/>
    <x v="1"/>
    <x v="0"/>
    <x v="0"/>
    <x v="1"/>
    <x v="1"/>
    <x v="0"/>
    <x v="0"/>
    <x v="7378"/>
    <x v="2"/>
    <x v="3"/>
    <x v="1"/>
    <x v="1"/>
  </r>
  <r>
    <x v="153"/>
    <x v="5"/>
    <x v="3"/>
    <x v="0"/>
    <x v="6"/>
    <x v="0"/>
    <x v="0"/>
    <x v="2"/>
    <x v="2"/>
    <x v="1"/>
    <x v="0"/>
    <x v="1"/>
    <x v="0"/>
    <x v="1"/>
    <x v="4693"/>
    <x v="8"/>
    <x v="5"/>
    <x v="0"/>
    <x v="8"/>
  </r>
  <r>
    <x v="154"/>
    <x v="4"/>
    <x v="1"/>
    <x v="4"/>
    <x v="4"/>
    <x v="2"/>
    <x v="1"/>
    <x v="9"/>
    <x v="2"/>
    <x v="1"/>
    <x v="0"/>
    <x v="0"/>
    <x v="0"/>
    <x v="0"/>
    <x v="1020"/>
    <x v="2"/>
    <x v="3"/>
    <x v="0"/>
    <x v="6"/>
  </r>
  <r>
    <x v="155"/>
    <x v="5"/>
    <x v="1"/>
    <x v="3"/>
    <x v="4"/>
    <x v="2"/>
    <x v="1"/>
    <x v="0"/>
    <x v="0"/>
    <x v="1"/>
    <x v="0"/>
    <x v="0"/>
    <x v="1"/>
    <x v="0"/>
    <x v="6636"/>
    <x v="6"/>
    <x v="3"/>
    <x v="1"/>
    <x v="5"/>
  </r>
  <r>
    <x v="156"/>
    <x v="1"/>
    <x v="3"/>
    <x v="5"/>
    <x v="3"/>
    <x v="2"/>
    <x v="2"/>
    <x v="7"/>
    <x v="0"/>
    <x v="1"/>
    <x v="1"/>
    <x v="1"/>
    <x v="0"/>
    <x v="1"/>
    <x v="6754"/>
    <x v="5"/>
    <x v="1"/>
    <x v="1"/>
    <x v="2"/>
  </r>
  <r>
    <x v="157"/>
    <x v="0"/>
    <x v="1"/>
    <x v="1"/>
    <x v="6"/>
    <x v="1"/>
    <x v="1"/>
    <x v="13"/>
    <x v="2"/>
    <x v="1"/>
    <x v="1"/>
    <x v="1"/>
    <x v="1"/>
    <x v="1"/>
    <x v="8710"/>
    <x v="8"/>
    <x v="6"/>
    <x v="0"/>
    <x v="3"/>
  </r>
  <r>
    <x v="158"/>
    <x v="5"/>
    <x v="1"/>
    <x v="1"/>
    <x v="6"/>
    <x v="1"/>
    <x v="0"/>
    <x v="13"/>
    <x v="2"/>
    <x v="0"/>
    <x v="0"/>
    <x v="1"/>
    <x v="0"/>
    <x v="1"/>
    <x v="5779"/>
    <x v="3"/>
    <x v="3"/>
    <x v="2"/>
    <x v="5"/>
  </r>
  <r>
    <x v="159"/>
    <x v="4"/>
    <x v="3"/>
    <x v="1"/>
    <x v="1"/>
    <x v="0"/>
    <x v="1"/>
    <x v="7"/>
    <x v="1"/>
    <x v="0"/>
    <x v="1"/>
    <x v="0"/>
    <x v="0"/>
    <x v="1"/>
    <x v="2497"/>
    <x v="1"/>
    <x v="4"/>
    <x v="1"/>
    <x v="5"/>
  </r>
  <r>
    <x v="160"/>
    <x v="3"/>
    <x v="2"/>
    <x v="2"/>
    <x v="4"/>
    <x v="0"/>
    <x v="0"/>
    <x v="8"/>
    <x v="1"/>
    <x v="0"/>
    <x v="1"/>
    <x v="0"/>
    <x v="0"/>
    <x v="0"/>
    <x v="915"/>
    <x v="2"/>
    <x v="3"/>
    <x v="2"/>
    <x v="0"/>
  </r>
  <r>
    <x v="161"/>
    <x v="3"/>
    <x v="0"/>
    <x v="3"/>
    <x v="2"/>
    <x v="0"/>
    <x v="2"/>
    <x v="2"/>
    <x v="1"/>
    <x v="1"/>
    <x v="0"/>
    <x v="0"/>
    <x v="1"/>
    <x v="1"/>
    <x v="6740"/>
    <x v="9"/>
    <x v="3"/>
    <x v="1"/>
    <x v="4"/>
  </r>
  <r>
    <x v="162"/>
    <x v="4"/>
    <x v="1"/>
    <x v="1"/>
    <x v="3"/>
    <x v="2"/>
    <x v="2"/>
    <x v="7"/>
    <x v="1"/>
    <x v="1"/>
    <x v="1"/>
    <x v="1"/>
    <x v="1"/>
    <x v="0"/>
    <x v="7202"/>
    <x v="8"/>
    <x v="6"/>
    <x v="0"/>
    <x v="6"/>
  </r>
  <r>
    <x v="163"/>
    <x v="1"/>
    <x v="0"/>
    <x v="3"/>
    <x v="5"/>
    <x v="0"/>
    <x v="2"/>
    <x v="13"/>
    <x v="1"/>
    <x v="1"/>
    <x v="1"/>
    <x v="1"/>
    <x v="1"/>
    <x v="0"/>
    <x v="7323"/>
    <x v="5"/>
    <x v="0"/>
    <x v="0"/>
    <x v="1"/>
  </r>
  <r>
    <x v="164"/>
    <x v="0"/>
    <x v="0"/>
    <x v="1"/>
    <x v="6"/>
    <x v="0"/>
    <x v="1"/>
    <x v="12"/>
    <x v="1"/>
    <x v="1"/>
    <x v="0"/>
    <x v="0"/>
    <x v="0"/>
    <x v="1"/>
    <x v="6421"/>
    <x v="4"/>
    <x v="1"/>
    <x v="0"/>
    <x v="8"/>
  </r>
  <r>
    <x v="165"/>
    <x v="1"/>
    <x v="1"/>
    <x v="5"/>
    <x v="6"/>
    <x v="1"/>
    <x v="0"/>
    <x v="14"/>
    <x v="0"/>
    <x v="1"/>
    <x v="1"/>
    <x v="1"/>
    <x v="0"/>
    <x v="1"/>
    <x v="1045"/>
    <x v="10"/>
    <x v="5"/>
    <x v="2"/>
    <x v="5"/>
  </r>
  <r>
    <x v="166"/>
    <x v="5"/>
    <x v="2"/>
    <x v="4"/>
    <x v="4"/>
    <x v="1"/>
    <x v="0"/>
    <x v="1"/>
    <x v="2"/>
    <x v="1"/>
    <x v="0"/>
    <x v="1"/>
    <x v="1"/>
    <x v="0"/>
    <x v="7835"/>
    <x v="8"/>
    <x v="6"/>
    <x v="0"/>
    <x v="1"/>
  </r>
  <r>
    <x v="167"/>
    <x v="2"/>
    <x v="3"/>
    <x v="4"/>
    <x v="1"/>
    <x v="2"/>
    <x v="1"/>
    <x v="2"/>
    <x v="1"/>
    <x v="0"/>
    <x v="1"/>
    <x v="1"/>
    <x v="1"/>
    <x v="0"/>
    <x v="3691"/>
    <x v="7"/>
    <x v="0"/>
    <x v="0"/>
    <x v="3"/>
  </r>
  <r>
    <x v="168"/>
    <x v="1"/>
    <x v="0"/>
    <x v="5"/>
    <x v="2"/>
    <x v="2"/>
    <x v="1"/>
    <x v="1"/>
    <x v="2"/>
    <x v="0"/>
    <x v="0"/>
    <x v="1"/>
    <x v="0"/>
    <x v="1"/>
    <x v="3168"/>
    <x v="6"/>
    <x v="4"/>
    <x v="1"/>
    <x v="2"/>
  </r>
  <r>
    <x v="169"/>
    <x v="1"/>
    <x v="1"/>
    <x v="0"/>
    <x v="0"/>
    <x v="1"/>
    <x v="1"/>
    <x v="10"/>
    <x v="1"/>
    <x v="0"/>
    <x v="1"/>
    <x v="1"/>
    <x v="0"/>
    <x v="0"/>
    <x v="2812"/>
    <x v="7"/>
    <x v="6"/>
    <x v="0"/>
    <x v="6"/>
  </r>
  <r>
    <x v="170"/>
    <x v="1"/>
    <x v="3"/>
    <x v="0"/>
    <x v="1"/>
    <x v="0"/>
    <x v="1"/>
    <x v="4"/>
    <x v="0"/>
    <x v="0"/>
    <x v="1"/>
    <x v="0"/>
    <x v="0"/>
    <x v="1"/>
    <x v="2369"/>
    <x v="2"/>
    <x v="0"/>
    <x v="1"/>
    <x v="3"/>
  </r>
  <r>
    <x v="171"/>
    <x v="0"/>
    <x v="0"/>
    <x v="0"/>
    <x v="2"/>
    <x v="1"/>
    <x v="0"/>
    <x v="13"/>
    <x v="1"/>
    <x v="1"/>
    <x v="1"/>
    <x v="1"/>
    <x v="1"/>
    <x v="1"/>
    <x v="6922"/>
    <x v="2"/>
    <x v="0"/>
    <x v="0"/>
    <x v="1"/>
  </r>
  <r>
    <x v="172"/>
    <x v="1"/>
    <x v="2"/>
    <x v="0"/>
    <x v="0"/>
    <x v="0"/>
    <x v="0"/>
    <x v="12"/>
    <x v="1"/>
    <x v="0"/>
    <x v="0"/>
    <x v="1"/>
    <x v="0"/>
    <x v="1"/>
    <x v="3347"/>
    <x v="0"/>
    <x v="1"/>
    <x v="0"/>
    <x v="8"/>
  </r>
  <r>
    <x v="173"/>
    <x v="0"/>
    <x v="2"/>
    <x v="0"/>
    <x v="6"/>
    <x v="0"/>
    <x v="1"/>
    <x v="11"/>
    <x v="1"/>
    <x v="1"/>
    <x v="0"/>
    <x v="1"/>
    <x v="0"/>
    <x v="0"/>
    <x v="8277"/>
    <x v="10"/>
    <x v="5"/>
    <x v="2"/>
    <x v="1"/>
  </r>
  <r>
    <x v="174"/>
    <x v="4"/>
    <x v="0"/>
    <x v="2"/>
    <x v="2"/>
    <x v="1"/>
    <x v="0"/>
    <x v="4"/>
    <x v="2"/>
    <x v="1"/>
    <x v="1"/>
    <x v="0"/>
    <x v="0"/>
    <x v="0"/>
    <x v="90"/>
    <x v="7"/>
    <x v="0"/>
    <x v="0"/>
    <x v="7"/>
  </r>
  <r>
    <x v="175"/>
    <x v="2"/>
    <x v="3"/>
    <x v="0"/>
    <x v="5"/>
    <x v="1"/>
    <x v="0"/>
    <x v="3"/>
    <x v="0"/>
    <x v="0"/>
    <x v="1"/>
    <x v="1"/>
    <x v="0"/>
    <x v="1"/>
    <x v="1640"/>
    <x v="3"/>
    <x v="6"/>
    <x v="1"/>
    <x v="3"/>
  </r>
  <r>
    <x v="176"/>
    <x v="2"/>
    <x v="0"/>
    <x v="4"/>
    <x v="2"/>
    <x v="1"/>
    <x v="2"/>
    <x v="4"/>
    <x v="1"/>
    <x v="0"/>
    <x v="1"/>
    <x v="1"/>
    <x v="1"/>
    <x v="1"/>
    <x v="7948"/>
    <x v="11"/>
    <x v="0"/>
    <x v="0"/>
    <x v="5"/>
  </r>
  <r>
    <x v="177"/>
    <x v="4"/>
    <x v="3"/>
    <x v="3"/>
    <x v="4"/>
    <x v="0"/>
    <x v="2"/>
    <x v="3"/>
    <x v="0"/>
    <x v="1"/>
    <x v="1"/>
    <x v="1"/>
    <x v="0"/>
    <x v="0"/>
    <x v="5638"/>
    <x v="6"/>
    <x v="5"/>
    <x v="0"/>
    <x v="8"/>
  </r>
  <r>
    <x v="178"/>
    <x v="5"/>
    <x v="1"/>
    <x v="0"/>
    <x v="2"/>
    <x v="1"/>
    <x v="1"/>
    <x v="12"/>
    <x v="1"/>
    <x v="0"/>
    <x v="1"/>
    <x v="0"/>
    <x v="1"/>
    <x v="1"/>
    <x v="8128"/>
    <x v="9"/>
    <x v="6"/>
    <x v="2"/>
    <x v="1"/>
  </r>
  <r>
    <x v="179"/>
    <x v="4"/>
    <x v="2"/>
    <x v="3"/>
    <x v="4"/>
    <x v="2"/>
    <x v="0"/>
    <x v="13"/>
    <x v="2"/>
    <x v="1"/>
    <x v="1"/>
    <x v="0"/>
    <x v="1"/>
    <x v="1"/>
    <x v="2758"/>
    <x v="3"/>
    <x v="4"/>
    <x v="2"/>
    <x v="3"/>
  </r>
  <r>
    <x v="180"/>
    <x v="0"/>
    <x v="2"/>
    <x v="4"/>
    <x v="0"/>
    <x v="2"/>
    <x v="0"/>
    <x v="9"/>
    <x v="2"/>
    <x v="1"/>
    <x v="1"/>
    <x v="0"/>
    <x v="0"/>
    <x v="0"/>
    <x v="4895"/>
    <x v="4"/>
    <x v="4"/>
    <x v="0"/>
    <x v="8"/>
  </r>
  <r>
    <x v="181"/>
    <x v="3"/>
    <x v="3"/>
    <x v="1"/>
    <x v="0"/>
    <x v="0"/>
    <x v="2"/>
    <x v="11"/>
    <x v="2"/>
    <x v="1"/>
    <x v="0"/>
    <x v="1"/>
    <x v="1"/>
    <x v="1"/>
    <x v="7993"/>
    <x v="1"/>
    <x v="1"/>
    <x v="0"/>
    <x v="8"/>
  </r>
  <r>
    <x v="182"/>
    <x v="1"/>
    <x v="3"/>
    <x v="5"/>
    <x v="5"/>
    <x v="0"/>
    <x v="2"/>
    <x v="2"/>
    <x v="2"/>
    <x v="0"/>
    <x v="1"/>
    <x v="1"/>
    <x v="0"/>
    <x v="1"/>
    <x v="5988"/>
    <x v="0"/>
    <x v="2"/>
    <x v="1"/>
    <x v="4"/>
  </r>
  <r>
    <x v="183"/>
    <x v="3"/>
    <x v="0"/>
    <x v="0"/>
    <x v="0"/>
    <x v="1"/>
    <x v="2"/>
    <x v="4"/>
    <x v="0"/>
    <x v="0"/>
    <x v="1"/>
    <x v="1"/>
    <x v="1"/>
    <x v="1"/>
    <x v="7923"/>
    <x v="11"/>
    <x v="4"/>
    <x v="0"/>
    <x v="7"/>
  </r>
  <r>
    <x v="184"/>
    <x v="2"/>
    <x v="3"/>
    <x v="5"/>
    <x v="5"/>
    <x v="0"/>
    <x v="1"/>
    <x v="8"/>
    <x v="2"/>
    <x v="1"/>
    <x v="0"/>
    <x v="1"/>
    <x v="1"/>
    <x v="0"/>
    <x v="3751"/>
    <x v="8"/>
    <x v="3"/>
    <x v="0"/>
    <x v="1"/>
  </r>
  <r>
    <x v="185"/>
    <x v="0"/>
    <x v="1"/>
    <x v="3"/>
    <x v="3"/>
    <x v="0"/>
    <x v="1"/>
    <x v="13"/>
    <x v="0"/>
    <x v="1"/>
    <x v="0"/>
    <x v="1"/>
    <x v="0"/>
    <x v="0"/>
    <x v="6660"/>
    <x v="2"/>
    <x v="6"/>
    <x v="2"/>
    <x v="3"/>
  </r>
  <r>
    <x v="186"/>
    <x v="3"/>
    <x v="2"/>
    <x v="4"/>
    <x v="1"/>
    <x v="0"/>
    <x v="2"/>
    <x v="3"/>
    <x v="0"/>
    <x v="1"/>
    <x v="1"/>
    <x v="1"/>
    <x v="1"/>
    <x v="0"/>
    <x v="8683"/>
    <x v="4"/>
    <x v="5"/>
    <x v="0"/>
    <x v="4"/>
  </r>
  <r>
    <x v="187"/>
    <x v="1"/>
    <x v="1"/>
    <x v="1"/>
    <x v="0"/>
    <x v="2"/>
    <x v="0"/>
    <x v="6"/>
    <x v="0"/>
    <x v="0"/>
    <x v="1"/>
    <x v="0"/>
    <x v="1"/>
    <x v="0"/>
    <x v="562"/>
    <x v="9"/>
    <x v="6"/>
    <x v="0"/>
    <x v="7"/>
  </r>
  <r>
    <x v="188"/>
    <x v="0"/>
    <x v="2"/>
    <x v="1"/>
    <x v="3"/>
    <x v="0"/>
    <x v="1"/>
    <x v="14"/>
    <x v="2"/>
    <x v="1"/>
    <x v="1"/>
    <x v="0"/>
    <x v="0"/>
    <x v="0"/>
    <x v="7000"/>
    <x v="11"/>
    <x v="5"/>
    <x v="2"/>
    <x v="2"/>
  </r>
  <r>
    <x v="189"/>
    <x v="5"/>
    <x v="1"/>
    <x v="0"/>
    <x v="4"/>
    <x v="1"/>
    <x v="0"/>
    <x v="6"/>
    <x v="1"/>
    <x v="0"/>
    <x v="0"/>
    <x v="0"/>
    <x v="1"/>
    <x v="0"/>
    <x v="3620"/>
    <x v="10"/>
    <x v="3"/>
    <x v="1"/>
    <x v="3"/>
  </r>
  <r>
    <x v="190"/>
    <x v="2"/>
    <x v="0"/>
    <x v="4"/>
    <x v="6"/>
    <x v="0"/>
    <x v="0"/>
    <x v="0"/>
    <x v="0"/>
    <x v="1"/>
    <x v="1"/>
    <x v="1"/>
    <x v="1"/>
    <x v="0"/>
    <x v="1392"/>
    <x v="11"/>
    <x v="2"/>
    <x v="0"/>
    <x v="5"/>
  </r>
  <r>
    <x v="191"/>
    <x v="4"/>
    <x v="1"/>
    <x v="0"/>
    <x v="6"/>
    <x v="2"/>
    <x v="1"/>
    <x v="2"/>
    <x v="1"/>
    <x v="0"/>
    <x v="0"/>
    <x v="0"/>
    <x v="1"/>
    <x v="1"/>
    <x v="3273"/>
    <x v="0"/>
    <x v="2"/>
    <x v="1"/>
    <x v="5"/>
  </r>
  <r>
    <x v="192"/>
    <x v="1"/>
    <x v="0"/>
    <x v="0"/>
    <x v="5"/>
    <x v="0"/>
    <x v="2"/>
    <x v="9"/>
    <x v="1"/>
    <x v="0"/>
    <x v="0"/>
    <x v="0"/>
    <x v="1"/>
    <x v="0"/>
    <x v="4818"/>
    <x v="4"/>
    <x v="1"/>
    <x v="2"/>
    <x v="3"/>
  </r>
  <r>
    <x v="193"/>
    <x v="1"/>
    <x v="2"/>
    <x v="1"/>
    <x v="3"/>
    <x v="0"/>
    <x v="2"/>
    <x v="1"/>
    <x v="2"/>
    <x v="0"/>
    <x v="0"/>
    <x v="1"/>
    <x v="0"/>
    <x v="1"/>
    <x v="7873"/>
    <x v="11"/>
    <x v="3"/>
    <x v="1"/>
    <x v="5"/>
  </r>
  <r>
    <x v="194"/>
    <x v="0"/>
    <x v="3"/>
    <x v="5"/>
    <x v="6"/>
    <x v="2"/>
    <x v="1"/>
    <x v="13"/>
    <x v="1"/>
    <x v="1"/>
    <x v="1"/>
    <x v="0"/>
    <x v="0"/>
    <x v="0"/>
    <x v="4665"/>
    <x v="5"/>
    <x v="6"/>
    <x v="0"/>
    <x v="7"/>
  </r>
  <r>
    <x v="195"/>
    <x v="5"/>
    <x v="3"/>
    <x v="0"/>
    <x v="0"/>
    <x v="2"/>
    <x v="0"/>
    <x v="3"/>
    <x v="2"/>
    <x v="1"/>
    <x v="1"/>
    <x v="0"/>
    <x v="0"/>
    <x v="0"/>
    <x v="2055"/>
    <x v="0"/>
    <x v="2"/>
    <x v="1"/>
    <x v="3"/>
  </r>
  <r>
    <x v="196"/>
    <x v="3"/>
    <x v="0"/>
    <x v="3"/>
    <x v="5"/>
    <x v="1"/>
    <x v="2"/>
    <x v="9"/>
    <x v="0"/>
    <x v="1"/>
    <x v="1"/>
    <x v="1"/>
    <x v="1"/>
    <x v="1"/>
    <x v="7742"/>
    <x v="9"/>
    <x v="4"/>
    <x v="0"/>
    <x v="8"/>
  </r>
  <r>
    <x v="197"/>
    <x v="5"/>
    <x v="3"/>
    <x v="4"/>
    <x v="4"/>
    <x v="0"/>
    <x v="0"/>
    <x v="2"/>
    <x v="0"/>
    <x v="0"/>
    <x v="0"/>
    <x v="0"/>
    <x v="1"/>
    <x v="1"/>
    <x v="5416"/>
    <x v="8"/>
    <x v="0"/>
    <x v="0"/>
    <x v="8"/>
  </r>
  <r>
    <x v="198"/>
    <x v="5"/>
    <x v="3"/>
    <x v="5"/>
    <x v="4"/>
    <x v="0"/>
    <x v="0"/>
    <x v="5"/>
    <x v="2"/>
    <x v="0"/>
    <x v="0"/>
    <x v="0"/>
    <x v="1"/>
    <x v="0"/>
    <x v="4215"/>
    <x v="9"/>
    <x v="2"/>
    <x v="1"/>
    <x v="1"/>
  </r>
  <r>
    <x v="199"/>
    <x v="4"/>
    <x v="0"/>
    <x v="1"/>
    <x v="6"/>
    <x v="2"/>
    <x v="1"/>
    <x v="13"/>
    <x v="1"/>
    <x v="1"/>
    <x v="1"/>
    <x v="0"/>
    <x v="1"/>
    <x v="0"/>
    <x v="2152"/>
    <x v="5"/>
    <x v="0"/>
    <x v="2"/>
    <x v="4"/>
  </r>
  <r>
    <x v="200"/>
    <x v="5"/>
    <x v="1"/>
    <x v="3"/>
    <x v="5"/>
    <x v="2"/>
    <x v="2"/>
    <x v="11"/>
    <x v="1"/>
    <x v="1"/>
    <x v="0"/>
    <x v="1"/>
    <x v="1"/>
    <x v="1"/>
    <x v="9654"/>
    <x v="2"/>
    <x v="6"/>
    <x v="0"/>
    <x v="2"/>
  </r>
  <r>
    <x v="201"/>
    <x v="4"/>
    <x v="2"/>
    <x v="0"/>
    <x v="2"/>
    <x v="0"/>
    <x v="2"/>
    <x v="3"/>
    <x v="1"/>
    <x v="1"/>
    <x v="0"/>
    <x v="1"/>
    <x v="1"/>
    <x v="0"/>
    <x v="8279"/>
    <x v="10"/>
    <x v="4"/>
    <x v="0"/>
    <x v="5"/>
  </r>
  <r>
    <x v="202"/>
    <x v="4"/>
    <x v="2"/>
    <x v="3"/>
    <x v="2"/>
    <x v="0"/>
    <x v="0"/>
    <x v="1"/>
    <x v="2"/>
    <x v="0"/>
    <x v="1"/>
    <x v="1"/>
    <x v="0"/>
    <x v="1"/>
    <x v="2658"/>
    <x v="3"/>
    <x v="2"/>
    <x v="1"/>
    <x v="0"/>
  </r>
  <r>
    <x v="203"/>
    <x v="3"/>
    <x v="0"/>
    <x v="5"/>
    <x v="4"/>
    <x v="2"/>
    <x v="2"/>
    <x v="10"/>
    <x v="1"/>
    <x v="0"/>
    <x v="0"/>
    <x v="0"/>
    <x v="0"/>
    <x v="1"/>
    <x v="4943"/>
    <x v="11"/>
    <x v="3"/>
    <x v="0"/>
    <x v="7"/>
  </r>
  <r>
    <x v="204"/>
    <x v="4"/>
    <x v="2"/>
    <x v="0"/>
    <x v="1"/>
    <x v="1"/>
    <x v="0"/>
    <x v="14"/>
    <x v="2"/>
    <x v="1"/>
    <x v="1"/>
    <x v="1"/>
    <x v="1"/>
    <x v="1"/>
    <x v="4426"/>
    <x v="11"/>
    <x v="1"/>
    <x v="0"/>
    <x v="3"/>
  </r>
  <r>
    <x v="205"/>
    <x v="2"/>
    <x v="3"/>
    <x v="4"/>
    <x v="5"/>
    <x v="0"/>
    <x v="2"/>
    <x v="0"/>
    <x v="1"/>
    <x v="1"/>
    <x v="0"/>
    <x v="0"/>
    <x v="1"/>
    <x v="1"/>
    <x v="5882"/>
    <x v="10"/>
    <x v="4"/>
    <x v="1"/>
    <x v="4"/>
  </r>
  <r>
    <x v="206"/>
    <x v="0"/>
    <x v="1"/>
    <x v="1"/>
    <x v="0"/>
    <x v="0"/>
    <x v="2"/>
    <x v="11"/>
    <x v="0"/>
    <x v="0"/>
    <x v="1"/>
    <x v="0"/>
    <x v="1"/>
    <x v="0"/>
    <x v="8821"/>
    <x v="4"/>
    <x v="5"/>
    <x v="0"/>
    <x v="6"/>
  </r>
  <r>
    <x v="207"/>
    <x v="1"/>
    <x v="1"/>
    <x v="5"/>
    <x v="2"/>
    <x v="0"/>
    <x v="1"/>
    <x v="10"/>
    <x v="2"/>
    <x v="0"/>
    <x v="1"/>
    <x v="0"/>
    <x v="0"/>
    <x v="0"/>
    <x v="1115"/>
    <x v="3"/>
    <x v="1"/>
    <x v="2"/>
    <x v="2"/>
  </r>
  <r>
    <x v="208"/>
    <x v="5"/>
    <x v="1"/>
    <x v="1"/>
    <x v="1"/>
    <x v="1"/>
    <x v="0"/>
    <x v="8"/>
    <x v="0"/>
    <x v="1"/>
    <x v="1"/>
    <x v="1"/>
    <x v="1"/>
    <x v="0"/>
    <x v="5867"/>
    <x v="11"/>
    <x v="3"/>
    <x v="0"/>
    <x v="8"/>
  </r>
  <r>
    <x v="209"/>
    <x v="4"/>
    <x v="3"/>
    <x v="3"/>
    <x v="0"/>
    <x v="1"/>
    <x v="1"/>
    <x v="4"/>
    <x v="1"/>
    <x v="1"/>
    <x v="1"/>
    <x v="1"/>
    <x v="1"/>
    <x v="0"/>
    <x v="4546"/>
    <x v="3"/>
    <x v="1"/>
    <x v="0"/>
    <x v="4"/>
  </r>
  <r>
    <x v="210"/>
    <x v="4"/>
    <x v="0"/>
    <x v="3"/>
    <x v="3"/>
    <x v="1"/>
    <x v="0"/>
    <x v="5"/>
    <x v="2"/>
    <x v="0"/>
    <x v="0"/>
    <x v="1"/>
    <x v="0"/>
    <x v="1"/>
    <x v="1551"/>
    <x v="1"/>
    <x v="1"/>
    <x v="1"/>
    <x v="2"/>
  </r>
  <r>
    <x v="211"/>
    <x v="2"/>
    <x v="2"/>
    <x v="5"/>
    <x v="4"/>
    <x v="1"/>
    <x v="1"/>
    <x v="3"/>
    <x v="0"/>
    <x v="1"/>
    <x v="0"/>
    <x v="1"/>
    <x v="0"/>
    <x v="0"/>
    <x v="4764"/>
    <x v="9"/>
    <x v="0"/>
    <x v="1"/>
    <x v="2"/>
  </r>
  <r>
    <x v="212"/>
    <x v="3"/>
    <x v="0"/>
    <x v="0"/>
    <x v="5"/>
    <x v="2"/>
    <x v="0"/>
    <x v="13"/>
    <x v="0"/>
    <x v="1"/>
    <x v="1"/>
    <x v="1"/>
    <x v="1"/>
    <x v="0"/>
    <x v="1219"/>
    <x v="2"/>
    <x v="3"/>
    <x v="0"/>
    <x v="6"/>
  </r>
  <r>
    <x v="213"/>
    <x v="1"/>
    <x v="0"/>
    <x v="3"/>
    <x v="5"/>
    <x v="2"/>
    <x v="1"/>
    <x v="10"/>
    <x v="2"/>
    <x v="0"/>
    <x v="0"/>
    <x v="0"/>
    <x v="1"/>
    <x v="1"/>
    <x v="3022"/>
    <x v="3"/>
    <x v="4"/>
    <x v="2"/>
    <x v="5"/>
  </r>
  <r>
    <x v="214"/>
    <x v="3"/>
    <x v="0"/>
    <x v="4"/>
    <x v="0"/>
    <x v="1"/>
    <x v="1"/>
    <x v="3"/>
    <x v="2"/>
    <x v="0"/>
    <x v="0"/>
    <x v="1"/>
    <x v="1"/>
    <x v="1"/>
    <x v="4778"/>
    <x v="5"/>
    <x v="0"/>
    <x v="0"/>
    <x v="5"/>
  </r>
  <r>
    <x v="215"/>
    <x v="2"/>
    <x v="1"/>
    <x v="4"/>
    <x v="5"/>
    <x v="0"/>
    <x v="2"/>
    <x v="11"/>
    <x v="0"/>
    <x v="1"/>
    <x v="0"/>
    <x v="0"/>
    <x v="1"/>
    <x v="0"/>
    <x v="4747"/>
    <x v="2"/>
    <x v="6"/>
    <x v="0"/>
    <x v="8"/>
  </r>
  <r>
    <x v="216"/>
    <x v="0"/>
    <x v="1"/>
    <x v="1"/>
    <x v="1"/>
    <x v="2"/>
    <x v="0"/>
    <x v="8"/>
    <x v="1"/>
    <x v="1"/>
    <x v="0"/>
    <x v="1"/>
    <x v="1"/>
    <x v="0"/>
    <x v="5442"/>
    <x v="8"/>
    <x v="2"/>
    <x v="0"/>
    <x v="4"/>
  </r>
  <r>
    <x v="217"/>
    <x v="3"/>
    <x v="1"/>
    <x v="2"/>
    <x v="2"/>
    <x v="1"/>
    <x v="1"/>
    <x v="12"/>
    <x v="0"/>
    <x v="1"/>
    <x v="1"/>
    <x v="0"/>
    <x v="1"/>
    <x v="0"/>
    <x v="2724"/>
    <x v="0"/>
    <x v="5"/>
    <x v="0"/>
    <x v="6"/>
  </r>
  <r>
    <x v="218"/>
    <x v="0"/>
    <x v="0"/>
    <x v="4"/>
    <x v="0"/>
    <x v="0"/>
    <x v="0"/>
    <x v="4"/>
    <x v="2"/>
    <x v="0"/>
    <x v="1"/>
    <x v="1"/>
    <x v="0"/>
    <x v="0"/>
    <x v="4300"/>
    <x v="8"/>
    <x v="4"/>
    <x v="1"/>
    <x v="0"/>
  </r>
  <r>
    <x v="219"/>
    <x v="4"/>
    <x v="2"/>
    <x v="4"/>
    <x v="6"/>
    <x v="0"/>
    <x v="0"/>
    <x v="6"/>
    <x v="0"/>
    <x v="0"/>
    <x v="1"/>
    <x v="1"/>
    <x v="1"/>
    <x v="1"/>
    <x v="4777"/>
    <x v="5"/>
    <x v="4"/>
    <x v="0"/>
    <x v="8"/>
  </r>
  <r>
    <x v="220"/>
    <x v="2"/>
    <x v="1"/>
    <x v="5"/>
    <x v="6"/>
    <x v="2"/>
    <x v="2"/>
    <x v="6"/>
    <x v="2"/>
    <x v="1"/>
    <x v="1"/>
    <x v="1"/>
    <x v="1"/>
    <x v="1"/>
    <x v="7416"/>
    <x v="7"/>
    <x v="1"/>
    <x v="0"/>
    <x v="2"/>
  </r>
  <r>
    <x v="221"/>
    <x v="2"/>
    <x v="0"/>
    <x v="2"/>
    <x v="6"/>
    <x v="1"/>
    <x v="1"/>
    <x v="5"/>
    <x v="1"/>
    <x v="0"/>
    <x v="1"/>
    <x v="0"/>
    <x v="0"/>
    <x v="1"/>
    <x v="2397"/>
    <x v="10"/>
    <x v="2"/>
    <x v="1"/>
    <x v="5"/>
  </r>
  <r>
    <x v="222"/>
    <x v="0"/>
    <x v="1"/>
    <x v="2"/>
    <x v="6"/>
    <x v="2"/>
    <x v="0"/>
    <x v="2"/>
    <x v="0"/>
    <x v="1"/>
    <x v="1"/>
    <x v="0"/>
    <x v="1"/>
    <x v="0"/>
    <x v="4182"/>
    <x v="5"/>
    <x v="0"/>
    <x v="1"/>
    <x v="3"/>
  </r>
  <r>
    <x v="223"/>
    <x v="3"/>
    <x v="3"/>
    <x v="1"/>
    <x v="5"/>
    <x v="2"/>
    <x v="1"/>
    <x v="4"/>
    <x v="2"/>
    <x v="0"/>
    <x v="0"/>
    <x v="1"/>
    <x v="1"/>
    <x v="1"/>
    <x v="5383"/>
    <x v="8"/>
    <x v="4"/>
    <x v="0"/>
    <x v="5"/>
  </r>
  <r>
    <x v="224"/>
    <x v="4"/>
    <x v="3"/>
    <x v="2"/>
    <x v="1"/>
    <x v="1"/>
    <x v="2"/>
    <x v="6"/>
    <x v="2"/>
    <x v="0"/>
    <x v="0"/>
    <x v="0"/>
    <x v="1"/>
    <x v="0"/>
    <x v="5212"/>
    <x v="0"/>
    <x v="3"/>
    <x v="1"/>
    <x v="2"/>
  </r>
  <r>
    <x v="225"/>
    <x v="2"/>
    <x v="2"/>
    <x v="0"/>
    <x v="1"/>
    <x v="2"/>
    <x v="0"/>
    <x v="12"/>
    <x v="0"/>
    <x v="1"/>
    <x v="0"/>
    <x v="1"/>
    <x v="1"/>
    <x v="0"/>
    <x v="3902"/>
    <x v="6"/>
    <x v="5"/>
    <x v="0"/>
    <x v="7"/>
  </r>
  <r>
    <x v="226"/>
    <x v="1"/>
    <x v="0"/>
    <x v="2"/>
    <x v="4"/>
    <x v="0"/>
    <x v="1"/>
    <x v="3"/>
    <x v="1"/>
    <x v="1"/>
    <x v="0"/>
    <x v="0"/>
    <x v="1"/>
    <x v="1"/>
    <x v="3187"/>
    <x v="11"/>
    <x v="3"/>
    <x v="1"/>
    <x v="4"/>
  </r>
  <r>
    <x v="227"/>
    <x v="4"/>
    <x v="3"/>
    <x v="5"/>
    <x v="3"/>
    <x v="1"/>
    <x v="2"/>
    <x v="6"/>
    <x v="0"/>
    <x v="1"/>
    <x v="0"/>
    <x v="0"/>
    <x v="0"/>
    <x v="1"/>
    <x v="4271"/>
    <x v="10"/>
    <x v="4"/>
    <x v="1"/>
    <x v="1"/>
  </r>
  <r>
    <x v="228"/>
    <x v="5"/>
    <x v="1"/>
    <x v="3"/>
    <x v="5"/>
    <x v="0"/>
    <x v="0"/>
    <x v="6"/>
    <x v="0"/>
    <x v="1"/>
    <x v="0"/>
    <x v="1"/>
    <x v="1"/>
    <x v="0"/>
    <x v="5424"/>
    <x v="5"/>
    <x v="2"/>
    <x v="0"/>
    <x v="4"/>
  </r>
  <r>
    <x v="229"/>
    <x v="3"/>
    <x v="2"/>
    <x v="3"/>
    <x v="6"/>
    <x v="2"/>
    <x v="1"/>
    <x v="10"/>
    <x v="2"/>
    <x v="0"/>
    <x v="0"/>
    <x v="0"/>
    <x v="0"/>
    <x v="1"/>
    <x v="4508"/>
    <x v="0"/>
    <x v="6"/>
    <x v="2"/>
    <x v="4"/>
  </r>
  <r>
    <x v="230"/>
    <x v="4"/>
    <x v="0"/>
    <x v="2"/>
    <x v="0"/>
    <x v="2"/>
    <x v="1"/>
    <x v="1"/>
    <x v="2"/>
    <x v="1"/>
    <x v="0"/>
    <x v="0"/>
    <x v="0"/>
    <x v="0"/>
    <x v="1070"/>
    <x v="11"/>
    <x v="1"/>
    <x v="1"/>
    <x v="4"/>
  </r>
  <r>
    <x v="231"/>
    <x v="2"/>
    <x v="0"/>
    <x v="5"/>
    <x v="2"/>
    <x v="1"/>
    <x v="0"/>
    <x v="6"/>
    <x v="2"/>
    <x v="1"/>
    <x v="0"/>
    <x v="1"/>
    <x v="1"/>
    <x v="1"/>
    <x v="2100"/>
    <x v="3"/>
    <x v="3"/>
    <x v="0"/>
    <x v="8"/>
  </r>
  <r>
    <x v="232"/>
    <x v="4"/>
    <x v="2"/>
    <x v="3"/>
    <x v="2"/>
    <x v="2"/>
    <x v="2"/>
    <x v="7"/>
    <x v="0"/>
    <x v="0"/>
    <x v="0"/>
    <x v="0"/>
    <x v="1"/>
    <x v="0"/>
    <x v="7132"/>
    <x v="2"/>
    <x v="2"/>
    <x v="1"/>
    <x v="1"/>
  </r>
  <r>
    <x v="233"/>
    <x v="2"/>
    <x v="1"/>
    <x v="4"/>
    <x v="6"/>
    <x v="2"/>
    <x v="1"/>
    <x v="7"/>
    <x v="0"/>
    <x v="1"/>
    <x v="1"/>
    <x v="1"/>
    <x v="1"/>
    <x v="1"/>
    <x v="4685"/>
    <x v="3"/>
    <x v="0"/>
    <x v="0"/>
    <x v="5"/>
  </r>
  <r>
    <x v="234"/>
    <x v="1"/>
    <x v="1"/>
    <x v="0"/>
    <x v="0"/>
    <x v="1"/>
    <x v="2"/>
    <x v="12"/>
    <x v="2"/>
    <x v="1"/>
    <x v="1"/>
    <x v="0"/>
    <x v="1"/>
    <x v="1"/>
    <x v="6040"/>
    <x v="10"/>
    <x v="4"/>
    <x v="2"/>
    <x v="2"/>
  </r>
  <r>
    <x v="235"/>
    <x v="1"/>
    <x v="1"/>
    <x v="3"/>
    <x v="1"/>
    <x v="0"/>
    <x v="0"/>
    <x v="9"/>
    <x v="0"/>
    <x v="1"/>
    <x v="0"/>
    <x v="0"/>
    <x v="0"/>
    <x v="1"/>
    <x v="202"/>
    <x v="11"/>
    <x v="0"/>
    <x v="2"/>
    <x v="3"/>
  </r>
  <r>
    <x v="236"/>
    <x v="4"/>
    <x v="3"/>
    <x v="0"/>
    <x v="5"/>
    <x v="1"/>
    <x v="1"/>
    <x v="12"/>
    <x v="0"/>
    <x v="1"/>
    <x v="1"/>
    <x v="1"/>
    <x v="1"/>
    <x v="0"/>
    <x v="3784"/>
    <x v="1"/>
    <x v="4"/>
    <x v="0"/>
    <x v="4"/>
  </r>
  <r>
    <x v="237"/>
    <x v="3"/>
    <x v="3"/>
    <x v="4"/>
    <x v="4"/>
    <x v="1"/>
    <x v="2"/>
    <x v="1"/>
    <x v="1"/>
    <x v="1"/>
    <x v="0"/>
    <x v="0"/>
    <x v="1"/>
    <x v="0"/>
    <x v="4605"/>
    <x v="11"/>
    <x v="4"/>
    <x v="1"/>
    <x v="4"/>
  </r>
  <r>
    <x v="238"/>
    <x v="0"/>
    <x v="0"/>
    <x v="5"/>
    <x v="5"/>
    <x v="2"/>
    <x v="2"/>
    <x v="2"/>
    <x v="0"/>
    <x v="0"/>
    <x v="0"/>
    <x v="1"/>
    <x v="0"/>
    <x v="1"/>
    <x v="9349"/>
    <x v="0"/>
    <x v="2"/>
    <x v="1"/>
    <x v="2"/>
  </r>
  <r>
    <x v="239"/>
    <x v="0"/>
    <x v="1"/>
    <x v="1"/>
    <x v="6"/>
    <x v="0"/>
    <x v="2"/>
    <x v="6"/>
    <x v="0"/>
    <x v="0"/>
    <x v="1"/>
    <x v="1"/>
    <x v="0"/>
    <x v="0"/>
    <x v="8724"/>
    <x v="10"/>
    <x v="4"/>
    <x v="1"/>
    <x v="4"/>
  </r>
  <r>
    <x v="240"/>
    <x v="5"/>
    <x v="0"/>
    <x v="1"/>
    <x v="1"/>
    <x v="1"/>
    <x v="1"/>
    <x v="5"/>
    <x v="0"/>
    <x v="0"/>
    <x v="0"/>
    <x v="1"/>
    <x v="0"/>
    <x v="0"/>
    <x v="6566"/>
    <x v="9"/>
    <x v="3"/>
    <x v="0"/>
    <x v="7"/>
  </r>
  <r>
    <x v="241"/>
    <x v="3"/>
    <x v="3"/>
    <x v="4"/>
    <x v="5"/>
    <x v="0"/>
    <x v="1"/>
    <x v="6"/>
    <x v="2"/>
    <x v="1"/>
    <x v="1"/>
    <x v="1"/>
    <x v="0"/>
    <x v="0"/>
    <x v="2249"/>
    <x v="10"/>
    <x v="2"/>
    <x v="0"/>
    <x v="7"/>
  </r>
  <r>
    <x v="242"/>
    <x v="4"/>
    <x v="0"/>
    <x v="3"/>
    <x v="6"/>
    <x v="1"/>
    <x v="0"/>
    <x v="10"/>
    <x v="1"/>
    <x v="1"/>
    <x v="1"/>
    <x v="0"/>
    <x v="0"/>
    <x v="0"/>
    <x v="170"/>
    <x v="2"/>
    <x v="6"/>
    <x v="2"/>
    <x v="3"/>
  </r>
  <r>
    <x v="243"/>
    <x v="4"/>
    <x v="2"/>
    <x v="5"/>
    <x v="1"/>
    <x v="2"/>
    <x v="0"/>
    <x v="0"/>
    <x v="0"/>
    <x v="1"/>
    <x v="1"/>
    <x v="0"/>
    <x v="0"/>
    <x v="1"/>
    <x v="1423"/>
    <x v="4"/>
    <x v="4"/>
    <x v="1"/>
    <x v="2"/>
  </r>
  <r>
    <x v="244"/>
    <x v="3"/>
    <x v="3"/>
    <x v="3"/>
    <x v="0"/>
    <x v="2"/>
    <x v="1"/>
    <x v="2"/>
    <x v="2"/>
    <x v="1"/>
    <x v="1"/>
    <x v="1"/>
    <x v="1"/>
    <x v="1"/>
    <x v="4809"/>
    <x v="11"/>
    <x v="1"/>
    <x v="0"/>
    <x v="4"/>
  </r>
  <r>
    <x v="245"/>
    <x v="4"/>
    <x v="2"/>
    <x v="4"/>
    <x v="0"/>
    <x v="2"/>
    <x v="1"/>
    <x v="2"/>
    <x v="2"/>
    <x v="0"/>
    <x v="1"/>
    <x v="1"/>
    <x v="1"/>
    <x v="0"/>
    <x v="6787"/>
    <x v="6"/>
    <x v="2"/>
    <x v="0"/>
    <x v="7"/>
  </r>
  <r>
    <x v="246"/>
    <x v="4"/>
    <x v="2"/>
    <x v="2"/>
    <x v="1"/>
    <x v="2"/>
    <x v="2"/>
    <x v="12"/>
    <x v="0"/>
    <x v="1"/>
    <x v="1"/>
    <x v="0"/>
    <x v="1"/>
    <x v="1"/>
    <x v="8422"/>
    <x v="3"/>
    <x v="2"/>
    <x v="0"/>
    <x v="8"/>
  </r>
  <r>
    <x v="247"/>
    <x v="5"/>
    <x v="0"/>
    <x v="2"/>
    <x v="3"/>
    <x v="0"/>
    <x v="1"/>
    <x v="14"/>
    <x v="1"/>
    <x v="1"/>
    <x v="0"/>
    <x v="0"/>
    <x v="1"/>
    <x v="0"/>
    <x v="6580"/>
    <x v="2"/>
    <x v="2"/>
    <x v="2"/>
    <x v="1"/>
  </r>
  <r>
    <x v="248"/>
    <x v="3"/>
    <x v="2"/>
    <x v="3"/>
    <x v="6"/>
    <x v="1"/>
    <x v="1"/>
    <x v="11"/>
    <x v="1"/>
    <x v="1"/>
    <x v="1"/>
    <x v="1"/>
    <x v="1"/>
    <x v="1"/>
    <x v="7191"/>
    <x v="1"/>
    <x v="6"/>
    <x v="0"/>
    <x v="7"/>
  </r>
  <r>
    <x v="249"/>
    <x v="2"/>
    <x v="2"/>
    <x v="1"/>
    <x v="0"/>
    <x v="1"/>
    <x v="2"/>
    <x v="12"/>
    <x v="1"/>
    <x v="0"/>
    <x v="0"/>
    <x v="0"/>
    <x v="0"/>
    <x v="0"/>
    <x v="5894"/>
    <x v="4"/>
    <x v="4"/>
    <x v="0"/>
    <x v="8"/>
  </r>
  <r>
    <x v="250"/>
    <x v="1"/>
    <x v="0"/>
    <x v="0"/>
    <x v="5"/>
    <x v="2"/>
    <x v="0"/>
    <x v="14"/>
    <x v="1"/>
    <x v="0"/>
    <x v="0"/>
    <x v="0"/>
    <x v="1"/>
    <x v="1"/>
    <x v="1234"/>
    <x v="5"/>
    <x v="3"/>
    <x v="2"/>
    <x v="3"/>
  </r>
  <r>
    <x v="251"/>
    <x v="0"/>
    <x v="2"/>
    <x v="3"/>
    <x v="0"/>
    <x v="0"/>
    <x v="1"/>
    <x v="7"/>
    <x v="0"/>
    <x v="0"/>
    <x v="1"/>
    <x v="1"/>
    <x v="0"/>
    <x v="1"/>
    <x v="9148"/>
    <x v="1"/>
    <x v="3"/>
    <x v="0"/>
    <x v="6"/>
  </r>
  <r>
    <x v="252"/>
    <x v="3"/>
    <x v="1"/>
    <x v="3"/>
    <x v="3"/>
    <x v="1"/>
    <x v="2"/>
    <x v="11"/>
    <x v="0"/>
    <x v="0"/>
    <x v="0"/>
    <x v="0"/>
    <x v="0"/>
    <x v="0"/>
    <x v="3320"/>
    <x v="5"/>
    <x v="5"/>
    <x v="2"/>
    <x v="1"/>
  </r>
  <r>
    <x v="253"/>
    <x v="4"/>
    <x v="0"/>
    <x v="3"/>
    <x v="6"/>
    <x v="0"/>
    <x v="0"/>
    <x v="12"/>
    <x v="0"/>
    <x v="1"/>
    <x v="0"/>
    <x v="0"/>
    <x v="0"/>
    <x v="0"/>
    <x v="74"/>
    <x v="10"/>
    <x v="1"/>
    <x v="2"/>
    <x v="2"/>
  </r>
  <r>
    <x v="254"/>
    <x v="0"/>
    <x v="2"/>
    <x v="5"/>
    <x v="3"/>
    <x v="1"/>
    <x v="2"/>
    <x v="2"/>
    <x v="0"/>
    <x v="0"/>
    <x v="1"/>
    <x v="1"/>
    <x v="1"/>
    <x v="1"/>
    <x v="9898"/>
    <x v="9"/>
    <x v="4"/>
    <x v="0"/>
    <x v="2"/>
  </r>
  <r>
    <x v="255"/>
    <x v="4"/>
    <x v="2"/>
    <x v="4"/>
    <x v="6"/>
    <x v="1"/>
    <x v="1"/>
    <x v="6"/>
    <x v="2"/>
    <x v="0"/>
    <x v="0"/>
    <x v="0"/>
    <x v="0"/>
    <x v="0"/>
    <x v="2875"/>
    <x v="11"/>
    <x v="2"/>
    <x v="1"/>
    <x v="0"/>
  </r>
  <r>
    <x v="256"/>
    <x v="4"/>
    <x v="2"/>
    <x v="2"/>
    <x v="0"/>
    <x v="2"/>
    <x v="0"/>
    <x v="2"/>
    <x v="2"/>
    <x v="1"/>
    <x v="0"/>
    <x v="1"/>
    <x v="0"/>
    <x v="0"/>
    <x v="2021"/>
    <x v="6"/>
    <x v="3"/>
    <x v="1"/>
    <x v="5"/>
  </r>
  <r>
    <x v="257"/>
    <x v="4"/>
    <x v="0"/>
    <x v="3"/>
    <x v="0"/>
    <x v="1"/>
    <x v="0"/>
    <x v="8"/>
    <x v="2"/>
    <x v="0"/>
    <x v="1"/>
    <x v="0"/>
    <x v="0"/>
    <x v="1"/>
    <x v="274"/>
    <x v="5"/>
    <x v="2"/>
    <x v="2"/>
    <x v="1"/>
  </r>
  <r>
    <x v="258"/>
    <x v="3"/>
    <x v="2"/>
    <x v="1"/>
    <x v="6"/>
    <x v="2"/>
    <x v="2"/>
    <x v="12"/>
    <x v="0"/>
    <x v="1"/>
    <x v="0"/>
    <x v="1"/>
    <x v="1"/>
    <x v="0"/>
    <x v="8633"/>
    <x v="11"/>
    <x v="5"/>
    <x v="0"/>
    <x v="3"/>
  </r>
  <r>
    <x v="259"/>
    <x v="0"/>
    <x v="2"/>
    <x v="0"/>
    <x v="2"/>
    <x v="0"/>
    <x v="1"/>
    <x v="3"/>
    <x v="0"/>
    <x v="0"/>
    <x v="1"/>
    <x v="0"/>
    <x v="0"/>
    <x v="0"/>
    <x v="7344"/>
    <x v="5"/>
    <x v="1"/>
    <x v="0"/>
    <x v="8"/>
  </r>
  <r>
    <x v="260"/>
    <x v="1"/>
    <x v="2"/>
    <x v="0"/>
    <x v="3"/>
    <x v="0"/>
    <x v="0"/>
    <x v="5"/>
    <x v="0"/>
    <x v="1"/>
    <x v="1"/>
    <x v="1"/>
    <x v="0"/>
    <x v="1"/>
    <x v="3308"/>
    <x v="2"/>
    <x v="6"/>
    <x v="1"/>
    <x v="2"/>
  </r>
  <r>
    <x v="261"/>
    <x v="3"/>
    <x v="3"/>
    <x v="5"/>
    <x v="0"/>
    <x v="2"/>
    <x v="2"/>
    <x v="3"/>
    <x v="0"/>
    <x v="1"/>
    <x v="1"/>
    <x v="1"/>
    <x v="1"/>
    <x v="0"/>
    <x v="6846"/>
    <x v="11"/>
    <x v="6"/>
    <x v="0"/>
    <x v="3"/>
  </r>
  <r>
    <x v="262"/>
    <x v="4"/>
    <x v="2"/>
    <x v="5"/>
    <x v="3"/>
    <x v="1"/>
    <x v="1"/>
    <x v="9"/>
    <x v="0"/>
    <x v="0"/>
    <x v="0"/>
    <x v="1"/>
    <x v="0"/>
    <x v="1"/>
    <x v="5703"/>
    <x v="4"/>
    <x v="0"/>
    <x v="2"/>
    <x v="4"/>
  </r>
  <r>
    <x v="263"/>
    <x v="4"/>
    <x v="0"/>
    <x v="3"/>
    <x v="4"/>
    <x v="2"/>
    <x v="1"/>
    <x v="4"/>
    <x v="2"/>
    <x v="1"/>
    <x v="0"/>
    <x v="0"/>
    <x v="1"/>
    <x v="0"/>
    <x v="2484"/>
    <x v="10"/>
    <x v="0"/>
    <x v="1"/>
    <x v="2"/>
  </r>
  <r>
    <x v="264"/>
    <x v="4"/>
    <x v="2"/>
    <x v="0"/>
    <x v="0"/>
    <x v="1"/>
    <x v="2"/>
    <x v="8"/>
    <x v="0"/>
    <x v="0"/>
    <x v="1"/>
    <x v="1"/>
    <x v="1"/>
    <x v="0"/>
    <x v="8776"/>
    <x v="3"/>
    <x v="1"/>
    <x v="0"/>
    <x v="6"/>
  </r>
  <r>
    <x v="265"/>
    <x v="4"/>
    <x v="0"/>
    <x v="0"/>
    <x v="2"/>
    <x v="0"/>
    <x v="2"/>
    <x v="11"/>
    <x v="2"/>
    <x v="1"/>
    <x v="0"/>
    <x v="0"/>
    <x v="0"/>
    <x v="1"/>
    <x v="4110"/>
    <x v="8"/>
    <x v="1"/>
    <x v="0"/>
    <x v="6"/>
  </r>
  <r>
    <x v="266"/>
    <x v="2"/>
    <x v="3"/>
    <x v="4"/>
    <x v="5"/>
    <x v="2"/>
    <x v="0"/>
    <x v="14"/>
    <x v="2"/>
    <x v="1"/>
    <x v="0"/>
    <x v="0"/>
    <x v="0"/>
    <x v="0"/>
    <x v="6"/>
    <x v="5"/>
    <x v="3"/>
    <x v="2"/>
    <x v="3"/>
  </r>
  <r>
    <x v="267"/>
    <x v="4"/>
    <x v="0"/>
    <x v="2"/>
    <x v="0"/>
    <x v="0"/>
    <x v="1"/>
    <x v="1"/>
    <x v="0"/>
    <x v="0"/>
    <x v="1"/>
    <x v="1"/>
    <x v="0"/>
    <x v="0"/>
    <x v="2580"/>
    <x v="0"/>
    <x v="1"/>
    <x v="0"/>
    <x v="7"/>
  </r>
  <r>
    <x v="268"/>
    <x v="3"/>
    <x v="0"/>
    <x v="3"/>
    <x v="4"/>
    <x v="2"/>
    <x v="1"/>
    <x v="13"/>
    <x v="0"/>
    <x v="0"/>
    <x v="1"/>
    <x v="1"/>
    <x v="1"/>
    <x v="1"/>
    <x v="4800"/>
    <x v="2"/>
    <x v="5"/>
    <x v="0"/>
    <x v="1"/>
  </r>
  <r>
    <x v="269"/>
    <x v="3"/>
    <x v="3"/>
    <x v="5"/>
    <x v="1"/>
    <x v="1"/>
    <x v="0"/>
    <x v="10"/>
    <x v="0"/>
    <x v="0"/>
    <x v="1"/>
    <x v="0"/>
    <x v="0"/>
    <x v="1"/>
    <x v="566"/>
    <x v="7"/>
    <x v="2"/>
    <x v="2"/>
    <x v="5"/>
  </r>
  <r>
    <x v="270"/>
    <x v="5"/>
    <x v="1"/>
    <x v="2"/>
    <x v="2"/>
    <x v="1"/>
    <x v="0"/>
    <x v="1"/>
    <x v="0"/>
    <x v="0"/>
    <x v="0"/>
    <x v="0"/>
    <x v="1"/>
    <x v="1"/>
    <x v="5743"/>
    <x v="11"/>
    <x v="2"/>
    <x v="1"/>
    <x v="1"/>
  </r>
  <r>
    <x v="271"/>
    <x v="1"/>
    <x v="0"/>
    <x v="0"/>
    <x v="3"/>
    <x v="2"/>
    <x v="2"/>
    <x v="4"/>
    <x v="2"/>
    <x v="1"/>
    <x v="1"/>
    <x v="1"/>
    <x v="0"/>
    <x v="1"/>
    <x v="6154"/>
    <x v="3"/>
    <x v="6"/>
    <x v="0"/>
    <x v="7"/>
  </r>
  <r>
    <x v="272"/>
    <x v="3"/>
    <x v="3"/>
    <x v="4"/>
    <x v="4"/>
    <x v="2"/>
    <x v="2"/>
    <x v="5"/>
    <x v="1"/>
    <x v="0"/>
    <x v="1"/>
    <x v="1"/>
    <x v="0"/>
    <x v="0"/>
    <x v="4760"/>
    <x v="11"/>
    <x v="3"/>
    <x v="1"/>
    <x v="3"/>
  </r>
  <r>
    <x v="273"/>
    <x v="5"/>
    <x v="0"/>
    <x v="4"/>
    <x v="1"/>
    <x v="0"/>
    <x v="1"/>
    <x v="7"/>
    <x v="2"/>
    <x v="1"/>
    <x v="0"/>
    <x v="1"/>
    <x v="0"/>
    <x v="0"/>
    <x v="6877"/>
    <x v="2"/>
    <x v="3"/>
    <x v="0"/>
    <x v="8"/>
  </r>
  <r>
    <x v="274"/>
    <x v="1"/>
    <x v="3"/>
    <x v="3"/>
    <x v="2"/>
    <x v="2"/>
    <x v="1"/>
    <x v="10"/>
    <x v="2"/>
    <x v="1"/>
    <x v="0"/>
    <x v="0"/>
    <x v="1"/>
    <x v="0"/>
    <x v="2385"/>
    <x v="2"/>
    <x v="3"/>
    <x v="0"/>
    <x v="6"/>
  </r>
  <r>
    <x v="275"/>
    <x v="0"/>
    <x v="3"/>
    <x v="1"/>
    <x v="5"/>
    <x v="1"/>
    <x v="0"/>
    <x v="10"/>
    <x v="2"/>
    <x v="1"/>
    <x v="1"/>
    <x v="0"/>
    <x v="1"/>
    <x v="0"/>
    <x v="4104"/>
    <x v="3"/>
    <x v="4"/>
    <x v="2"/>
    <x v="3"/>
  </r>
  <r>
    <x v="276"/>
    <x v="2"/>
    <x v="1"/>
    <x v="5"/>
    <x v="6"/>
    <x v="0"/>
    <x v="0"/>
    <x v="9"/>
    <x v="1"/>
    <x v="0"/>
    <x v="1"/>
    <x v="1"/>
    <x v="0"/>
    <x v="1"/>
    <x v="1133"/>
    <x v="4"/>
    <x v="1"/>
    <x v="0"/>
    <x v="8"/>
  </r>
  <r>
    <x v="277"/>
    <x v="4"/>
    <x v="3"/>
    <x v="1"/>
    <x v="3"/>
    <x v="2"/>
    <x v="0"/>
    <x v="3"/>
    <x v="0"/>
    <x v="0"/>
    <x v="1"/>
    <x v="0"/>
    <x v="1"/>
    <x v="0"/>
    <x v="676"/>
    <x v="11"/>
    <x v="1"/>
    <x v="1"/>
    <x v="4"/>
  </r>
  <r>
    <x v="278"/>
    <x v="2"/>
    <x v="0"/>
    <x v="0"/>
    <x v="2"/>
    <x v="1"/>
    <x v="2"/>
    <x v="6"/>
    <x v="2"/>
    <x v="1"/>
    <x v="1"/>
    <x v="0"/>
    <x v="0"/>
    <x v="1"/>
    <x v="5080"/>
    <x v="3"/>
    <x v="6"/>
    <x v="1"/>
    <x v="3"/>
  </r>
  <r>
    <x v="279"/>
    <x v="5"/>
    <x v="2"/>
    <x v="0"/>
    <x v="1"/>
    <x v="2"/>
    <x v="2"/>
    <x v="13"/>
    <x v="2"/>
    <x v="1"/>
    <x v="1"/>
    <x v="0"/>
    <x v="0"/>
    <x v="1"/>
    <x v="9379"/>
    <x v="0"/>
    <x v="2"/>
    <x v="2"/>
    <x v="2"/>
  </r>
  <r>
    <x v="280"/>
    <x v="2"/>
    <x v="2"/>
    <x v="0"/>
    <x v="2"/>
    <x v="0"/>
    <x v="0"/>
    <x v="3"/>
    <x v="1"/>
    <x v="0"/>
    <x v="1"/>
    <x v="0"/>
    <x v="0"/>
    <x v="0"/>
    <x v="1025"/>
    <x v="3"/>
    <x v="6"/>
    <x v="1"/>
    <x v="4"/>
  </r>
  <r>
    <x v="281"/>
    <x v="1"/>
    <x v="3"/>
    <x v="1"/>
    <x v="1"/>
    <x v="0"/>
    <x v="0"/>
    <x v="12"/>
    <x v="0"/>
    <x v="0"/>
    <x v="1"/>
    <x v="1"/>
    <x v="1"/>
    <x v="0"/>
    <x v="1967"/>
    <x v="7"/>
    <x v="6"/>
    <x v="0"/>
    <x v="8"/>
  </r>
  <r>
    <x v="282"/>
    <x v="3"/>
    <x v="3"/>
    <x v="0"/>
    <x v="2"/>
    <x v="1"/>
    <x v="2"/>
    <x v="14"/>
    <x v="1"/>
    <x v="1"/>
    <x v="1"/>
    <x v="1"/>
    <x v="1"/>
    <x v="0"/>
    <x v="6716"/>
    <x v="4"/>
    <x v="4"/>
    <x v="0"/>
    <x v="3"/>
  </r>
  <r>
    <x v="283"/>
    <x v="5"/>
    <x v="1"/>
    <x v="1"/>
    <x v="0"/>
    <x v="2"/>
    <x v="0"/>
    <x v="2"/>
    <x v="2"/>
    <x v="1"/>
    <x v="0"/>
    <x v="1"/>
    <x v="1"/>
    <x v="0"/>
    <x v="5671"/>
    <x v="6"/>
    <x v="5"/>
    <x v="0"/>
    <x v="5"/>
  </r>
  <r>
    <x v="284"/>
    <x v="1"/>
    <x v="1"/>
    <x v="0"/>
    <x v="6"/>
    <x v="1"/>
    <x v="2"/>
    <x v="9"/>
    <x v="2"/>
    <x v="1"/>
    <x v="1"/>
    <x v="0"/>
    <x v="1"/>
    <x v="0"/>
    <x v="5716"/>
    <x v="10"/>
    <x v="1"/>
    <x v="0"/>
    <x v="8"/>
  </r>
  <r>
    <x v="285"/>
    <x v="3"/>
    <x v="3"/>
    <x v="2"/>
    <x v="2"/>
    <x v="1"/>
    <x v="0"/>
    <x v="4"/>
    <x v="2"/>
    <x v="0"/>
    <x v="1"/>
    <x v="0"/>
    <x v="0"/>
    <x v="0"/>
    <x v="44"/>
    <x v="3"/>
    <x v="0"/>
    <x v="0"/>
    <x v="8"/>
  </r>
  <r>
    <x v="286"/>
    <x v="4"/>
    <x v="0"/>
    <x v="3"/>
    <x v="4"/>
    <x v="1"/>
    <x v="2"/>
    <x v="0"/>
    <x v="1"/>
    <x v="0"/>
    <x v="0"/>
    <x v="1"/>
    <x v="0"/>
    <x v="0"/>
    <x v="5023"/>
    <x v="1"/>
    <x v="2"/>
    <x v="0"/>
    <x v="8"/>
  </r>
  <r>
    <x v="287"/>
    <x v="4"/>
    <x v="3"/>
    <x v="2"/>
    <x v="1"/>
    <x v="0"/>
    <x v="1"/>
    <x v="2"/>
    <x v="0"/>
    <x v="0"/>
    <x v="0"/>
    <x v="0"/>
    <x v="1"/>
    <x v="1"/>
    <x v="3420"/>
    <x v="0"/>
    <x v="0"/>
    <x v="0"/>
    <x v="6"/>
  </r>
  <r>
    <x v="288"/>
    <x v="2"/>
    <x v="1"/>
    <x v="5"/>
    <x v="2"/>
    <x v="0"/>
    <x v="0"/>
    <x v="10"/>
    <x v="2"/>
    <x v="1"/>
    <x v="0"/>
    <x v="1"/>
    <x v="1"/>
    <x v="1"/>
    <x v="2123"/>
    <x v="1"/>
    <x v="4"/>
    <x v="0"/>
    <x v="0"/>
  </r>
  <r>
    <x v="289"/>
    <x v="0"/>
    <x v="2"/>
    <x v="4"/>
    <x v="1"/>
    <x v="1"/>
    <x v="1"/>
    <x v="0"/>
    <x v="0"/>
    <x v="0"/>
    <x v="1"/>
    <x v="0"/>
    <x v="0"/>
    <x v="0"/>
    <x v="7509"/>
    <x v="5"/>
    <x v="4"/>
    <x v="1"/>
    <x v="4"/>
  </r>
  <r>
    <x v="290"/>
    <x v="3"/>
    <x v="0"/>
    <x v="4"/>
    <x v="2"/>
    <x v="1"/>
    <x v="2"/>
    <x v="8"/>
    <x v="1"/>
    <x v="1"/>
    <x v="0"/>
    <x v="1"/>
    <x v="1"/>
    <x v="0"/>
    <x v="6702"/>
    <x v="2"/>
    <x v="0"/>
    <x v="0"/>
    <x v="1"/>
  </r>
  <r>
    <x v="291"/>
    <x v="1"/>
    <x v="2"/>
    <x v="1"/>
    <x v="4"/>
    <x v="1"/>
    <x v="1"/>
    <x v="2"/>
    <x v="2"/>
    <x v="0"/>
    <x v="1"/>
    <x v="1"/>
    <x v="1"/>
    <x v="1"/>
    <x v="6952"/>
    <x v="11"/>
    <x v="5"/>
    <x v="0"/>
    <x v="0"/>
  </r>
  <r>
    <x v="292"/>
    <x v="1"/>
    <x v="0"/>
    <x v="0"/>
    <x v="5"/>
    <x v="2"/>
    <x v="1"/>
    <x v="4"/>
    <x v="0"/>
    <x v="0"/>
    <x v="1"/>
    <x v="1"/>
    <x v="0"/>
    <x v="1"/>
    <x v="3311"/>
    <x v="1"/>
    <x v="0"/>
    <x v="0"/>
    <x v="7"/>
  </r>
  <r>
    <x v="293"/>
    <x v="2"/>
    <x v="1"/>
    <x v="0"/>
    <x v="5"/>
    <x v="0"/>
    <x v="1"/>
    <x v="6"/>
    <x v="2"/>
    <x v="1"/>
    <x v="0"/>
    <x v="0"/>
    <x v="1"/>
    <x v="1"/>
    <x v="4076"/>
    <x v="6"/>
    <x v="2"/>
    <x v="0"/>
    <x v="6"/>
  </r>
  <r>
    <x v="294"/>
    <x v="3"/>
    <x v="3"/>
    <x v="5"/>
    <x v="1"/>
    <x v="0"/>
    <x v="2"/>
    <x v="8"/>
    <x v="1"/>
    <x v="0"/>
    <x v="1"/>
    <x v="1"/>
    <x v="1"/>
    <x v="0"/>
    <x v="6392"/>
    <x v="9"/>
    <x v="4"/>
    <x v="0"/>
    <x v="0"/>
  </r>
  <r>
    <x v="295"/>
    <x v="0"/>
    <x v="1"/>
    <x v="2"/>
    <x v="1"/>
    <x v="0"/>
    <x v="1"/>
    <x v="0"/>
    <x v="0"/>
    <x v="0"/>
    <x v="0"/>
    <x v="1"/>
    <x v="0"/>
    <x v="0"/>
    <x v="7053"/>
    <x v="8"/>
    <x v="2"/>
    <x v="1"/>
    <x v="2"/>
  </r>
  <r>
    <x v="296"/>
    <x v="5"/>
    <x v="2"/>
    <x v="3"/>
    <x v="0"/>
    <x v="0"/>
    <x v="1"/>
    <x v="6"/>
    <x v="2"/>
    <x v="0"/>
    <x v="0"/>
    <x v="0"/>
    <x v="0"/>
    <x v="1"/>
    <x v="8045"/>
    <x v="5"/>
    <x v="3"/>
    <x v="1"/>
    <x v="3"/>
  </r>
  <r>
    <x v="297"/>
    <x v="0"/>
    <x v="0"/>
    <x v="5"/>
    <x v="5"/>
    <x v="1"/>
    <x v="1"/>
    <x v="4"/>
    <x v="1"/>
    <x v="1"/>
    <x v="1"/>
    <x v="0"/>
    <x v="1"/>
    <x v="0"/>
    <x v="7188"/>
    <x v="5"/>
    <x v="0"/>
    <x v="0"/>
    <x v="8"/>
  </r>
  <r>
    <x v="298"/>
    <x v="2"/>
    <x v="2"/>
    <x v="4"/>
    <x v="2"/>
    <x v="0"/>
    <x v="0"/>
    <x v="2"/>
    <x v="0"/>
    <x v="1"/>
    <x v="0"/>
    <x v="1"/>
    <x v="0"/>
    <x v="0"/>
    <x v="1840"/>
    <x v="4"/>
    <x v="2"/>
    <x v="1"/>
    <x v="5"/>
  </r>
  <r>
    <x v="299"/>
    <x v="3"/>
    <x v="2"/>
    <x v="3"/>
    <x v="0"/>
    <x v="2"/>
    <x v="0"/>
    <x v="0"/>
    <x v="0"/>
    <x v="0"/>
    <x v="1"/>
    <x v="0"/>
    <x v="0"/>
    <x v="0"/>
    <x v="609"/>
    <x v="0"/>
    <x v="1"/>
    <x v="1"/>
    <x v="3"/>
  </r>
  <r>
    <x v="300"/>
    <x v="0"/>
    <x v="3"/>
    <x v="0"/>
    <x v="0"/>
    <x v="0"/>
    <x v="1"/>
    <x v="0"/>
    <x v="1"/>
    <x v="1"/>
    <x v="1"/>
    <x v="0"/>
    <x v="1"/>
    <x v="1"/>
    <x v="7544"/>
    <x v="10"/>
    <x v="4"/>
    <x v="1"/>
    <x v="2"/>
  </r>
  <r>
    <x v="301"/>
    <x v="4"/>
    <x v="2"/>
    <x v="5"/>
    <x v="1"/>
    <x v="1"/>
    <x v="0"/>
    <x v="9"/>
    <x v="2"/>
    <x v="0"/>
    <x v="1"/>
    <x v="1"/>
    <x v="0"/>
    <x v="0"/>
    <x v="2448"/>
    <x v="9"/>
    <x v="1"/>
    <x v="0"/>
    <x v="8"/>
  </r>
  <r>
    <x v="302"/>
    <x v="0"/>
    <x v="3"/>
    <x v="2"/>
    <x v="1"/>
    <x v="1"/>
    <x v="2"/>
    <x v="14"/>
    <x v="2"/>
    <x v="0"/>
    <x v="0"/>
    <x v="1"/>
    <x v="0"/>
    <x v="0"/>
    <x v="8984"/>
    <x v="1"/>
    <x v="2"/>
    <x v="2"/>
    <x v="1"/>
  </r>
  <r>
    <x v="303"/>
    <x v="3"/>
    <x v="1"/>
    <x v="2"/>
    <x v="5"/>
    <x v="0"/>
    <x v="1"/>
    <x v="9"/>
    <x v="2"/>
    <x v="1"/>
    <x v="1"/>
    <x v="0"/>
    <x v="0"/>
    <x v="1"/>
    <x v="1780"/>
    <x v="5"/>
    <x v="0"/>
    <x v="0"/>
    <x v="7"/>
  </r>
  <r>
    <x v="304"/>
    <x v="2"/>
    <x v="1"/>
    <x v="4"/>
    <x v="0"/>
    <x v="0"/>
    <x v="0"/>
    <x v="12"/>
    <x v="0"/>
    <x v="1"/>
    <x v="0"/>
    <x v="0"/>
    <x v="0"/>
    <x v="0"/>
    <x v="183"/>
    <x v="4"/>
    <x v="0"/>
    <x v="2"/>
    <x v="0"/>
  </r>
  <r>
    <x v="305"/>
    <x v="5"/>
    <x v="2"/>
    <x v="4"/>
    <x v="1"/>
    <x v="0"/>
    <x v="0"/>
    <x v="10"/>
    <x v="1"/>
    <x v="0"/>
    <x v="1"/>
    <x v="1"/>
    <x v="1"/>
    <x v="1"/>
    <x v="8556"/>
    <x v="4"/>
    <x v="6"/>
    <x v="0"/>
    <x v="3"/>
  </r>
  <r>
    <x v="306"/>
    <x v="0"/>
    <x v="1"/>
    <x v="3"/>
    <x v="4"/>
    <x v="0"/>
    <x v="2"/>
    <x v="8"/>
    <x v="1"/>
    <x v="0"/>
    <x v="1"/>
    <x v="1"/>
    <x v="1"/>
    <x v="0"/>
    <x v="9551"/>
    <x v="11"/>
    <x v="6"/>
    <x v="0"/>
    <x v="5"/>
  </r>
  <r>
    <x v="307"/>
    <x v="4"/>
    <x v="0"/>
    <x v="4"/>
    <x v="0"/>
    <x v="0"/>
    <x v="1"/>
    <x v="0"/>
    <x v="0"/>
    <x v="1"/>
    <x v="1"/>
    <x v="0"/>
    <x v="1"/>
    <x v="0"/>
    <x v="2202"/>
    <x v="9"/>
    <x v="3"/>
    <x v="1"/>
    <x v="4"/>
  </r>
  <r>
    <x v="308"/>
    <x v="1"/>
    <x v="1"/>
    <x v="4"/>
    <x v="1"/>
    <x v="1"/>
    <x v="2"/>
    <x v="3"/>
    <x v="2"/>
    <x v="0"/>
    <x v="0"/>
    <x v="1"/>
    <x v="1"/>
    <x v="1"/>
    <x v="7798"/>
    <x v="6"/>
    <x v="0"/>
    <x v="0"/>
    <x v="7"/>
  </r>
  <r>
    <x v="309"/>
    <x v="1"/>
    <x v="3"/>
    <x v="3"/>
    <x v="2"/>
    <x v="2"/>
    <x v="0"/>
    <x v="13"/>
    <x v="2"/>
    <x v="1"/>
    <x v="0"/>
    <x v="1"/>
    <x v="0"/>
    <x v="1"/>
    <x v="1055"/>
    <x v="0"/>
    <x v="0"/>
    <x v="2"/>
    <x v="0"/>
  </r>
  <r>
    <x v="310"/>
    <x v="1"/>
    <x v="3"/>
    <x v="2"/>
    <x v="0"/>
    <x v="1"/>
    <x v="0"/>
    <x v="6"/>
    <x v="2"/>
    <x v="1"/>
    <x v="0"/>
    <x v="1"/>
    <x v="0"/>
    <x v="1"/>
    <x v="1283"/>
    <x v="6"/>
    <x v="2"/>
    <x v="0"/>
    <x v="6"/>
  </r>
  <r>
    <x v="311"/>
    <x v="3"/>
    <x v="3"/>
    <x v="1"/>
    <x v="6"/>
    <x v="2"/>
    <x v="2"/>
    <x v="6"/>
    <x v="0"/>
    <x v="0"/>
    <x v="1"/>
    <x v="1"/>
    <x v="1"/>
    <x v="0"/>
    <x v="6959"/>
    <x v="0"/>
    <x v="6"/>
    <x v="0"/>
    <x v="6"/>
  </r>
  <r>
    <x v="312"/>
    <x v="1"/>
    <x v="1"/>
    <x v="0"/>
    <x v="0"/>
    <x v="0"/>
    <x v="1"/>
    <x v="5"/>
    <x v="1"/>
    <x v="0"/>
    <x v="1"/>
    <x v="0"/>
    <x v="1"/>
    <x v="0"/>
    <x v="2717"/>
    <x v="9"/>
    <x v="1"/>
    <x v="1"/>
    <x v="2"/>
  </r>
  <r>
    <x v="313"/>
    <x v="0"/>
    <x v="0"/>
    <x v="5"/>
    <x v="3"/>
    <x v="2"/>
    <x v="1"/>
    <x v="13"/>
    <x v="2"/>
    <x v="0"/>
    <x v="0"/>
    <x v="0"/>
    <x v="1"/>
    <x v="0"/>
    <x v="6742"/>
    <x v="11"/>
    <x v="2"/>
    <x v="2"/>
    <x v="2"/>
  </r>
  <r>
    <x v="314"/>
    <x v="1"/>
    <x v="3"/>
    <x v="2"/>
    <x v="0"/>
    <x v="2"/>
    <x v="2"/>
    <x v="9"/>
    <x v="2"/>
    <x v="1"/>
    <x v="0"/>
    <x v="1"/>
    <x v="0"/>
    <x v="0"/>
    <x v="5285"/>
    <x v="5"/>
    <x v="0"/>
    <x v="2"/>
    <x v="1"/>
  </r>
  <r>
    <x v="315"/>
    <x v="5"/>
    <x v="3"/>
    <x v="0"/>
    <x v="6"/>
    <x v="2"/>
    <x v="0"/>
    <x v="6"/>
    <x v="0"/>
    <x v="1"/>
    <x v="1"/>
    <x v="1"/>
    <x v="0"/>
    <x v="0"/>
    <x v="4120"/>
    <x v="9"/>
    <x v="0"/>
    <x v="1"/>
    <x v="4"/>
  </r>
  <r>
    <x v="316"/>
    <x v="1"/>
    <x v="3"/>
    <x v="2"/>
    <x v="0"/>
    <x v="2"/>
    <x v="2"/>
    <x v="10"/>
    <x v="0"/>
    <x v="0"/>
    <x v="0"/>
    <x v="0"/>
    <x v="0"/>
    <x v="0"/>
    <x v="3383"/>
    <x v="11"/>
    <x v="0"/>
    <x v="0"/>
    <x v="8"/>
  </r>
  <r>
    <x v="317"/>
    <x v="4"/>
    <x v="3"/>
    <x v="2"/>
    <x v="0"/>
    <x v="2"/>
    <x v="2"/>
    <x v="5"/>
    <x v="2"/>
    <x v="0"/>
    <x v="0"/>
    <x v="1"/>
    <x v="0"/>
    <x v="0"/>
    <x v="5215"/>
    <x v="8"/>
    <x v="4"/>
    <x v="1"/>
    <x v="2"/>
  </r>
  <r>
    <x v="318"/>
    <x v="2"/>
    <x v="0"/>
    <x v="0"/>
    <x v="0"/>
    <x v="0"/>
    <x v="0"/>
    <x v="2"/>
    <x v="1"/>
    <x v="1"/>
    <x v="1"/>
    <x v="1"/>
    <x v="1"/>
    <x v="1"/>
    <x v="2268"/>
    <x v="11"/>
    <x v="6"/>
    <x v="0"/>
    <x v="5"/>
  </r>
  <r>
    <x v="319"/>
    <x v="4"/>
    <x v="2"/>
    <x v="5"/>
    <x v="4"/>
    <x v="2"/>
    <x v="0"/>
    <x v="1"/>
    <x v="0"/>
    <x v="1"/>
    <x v="0"/>
    <x v="0"/>
    <x v="1"/>
    <x v="0"/>
    <x v="2096"/>
    <x v="10"/>
    <x v="1"/>
    <x v="1"/>
    <x v="3"/>
  </r>
  <r>
    <x v="320"/>
    <x v="1"/>
    <x v="0"/>
    <x v="4"/>
    <x v="5"/>
    <x v="0"/>
    <x v="1"/>
    <x v="6"/>
    <x v="2"/>
    <x v="1"/>
    <x v="1"/>
    <x v="0"/>
    <x v="1"/>
    <x v="1"/>
    <x v="4010"/>
    <x v="0"/>
    <x v="0"/>
    <x v="1"/>
    <x v="1"/>
  </r>
  <r>
    <x v="321"/>
    <x v="0"/>
    <x v="0"/>
    <x v="5"/>
    <x v="3"/>
    <x v="2"/>
    <x v="2"/>
    <x v="3"/>
    <x v="0"/>
    <x v="1"/>
    <x v="0"/>
    <x v="1"/>
    <x v="1"/>
    <x v="0"/>
    <x v="9586"/>
    <x v="9"/>
    <x v="3"/>
    <x v="0"/>
    <x v="6"/>
  </r>
  <r>
    <x v="322"/>
    <x v="4"/>
    <x v="0"/>
    <x v="0"/>
    <x v="5"/>
    <x v="2"/>
    <x v="2"/>
    <x v="11"/>
    <x v="2"/>
    <x v="0"/>
    <x v="0"/>
    <x v="1"/>
    <x v="1"/>
    <x v="0"/>
    <x v="6448"/>
    <x v="2"/>
    <x v="4"/>
    <x v="0"/>
    <x v="0"/>
  </r>
  <r>
    <x v="323"/>
    <x v="5"/>
    <x v="2"/>
    <x v="3"/>
    <x v="1"/>
    <x v="2"/>
    <x v="1"/>
    <x v="9"/>
    <x v="1"/>
    <x v="1"/>
    <x v="1"/>
    <x v="0"/>
    <x v="0"/>
    <x v="0"/>
    <x v="7193"/>
    <x v="7"/>
    <x v="2"/>
    <x v="2"/>
    <x v="5"/>
  </r>
  <r>
    <x v="324"/>
    <x v="4"/>
    <x v="2"/>
    <x v="0"/>
    <x v="5"/>
    <x v="0"/>
    <x v="1"/>
    <x v="11"/>
    <x v="1"/>
    <x v="1"/>
    <x v="1"/>
    <x v="0"/>
    <x v="0"/>
    <x v="1"/>
    <x v="3957"/>
    <x v="1"/>
    <x v="1"/>
    <x v="2"/>
    <x v="0"/>
  </r>
  <r>
    <x v="325"/>
    <x v="0"/>
    <x v="0"/>
    <x v="3"/>
    <x v="4"/>
    <x v="0"/>
    <x v="1"/>
    <x v="13"/>
    <x v="0"/>
    <x v="1"/>
    <x v="0"/>
    <x v="0"/>
    <x v="0"/>
    <x v="1"/>
    <x v="6473"/>
    <x v="0"/>
    <x v="5"/>
    <x v="2"/>
    <x v="2"/>
  </r>
  <r>
    <x v="326"/>
    <x v="1"/>
    <x v="2"/>
    <x v="5"/>
    <x v="1"/>
    <x v="0"/>
    <x v="1"/>
    <x v="10"/>
    <x v="0"/>
    <x v="1"/>
    <x v="0"/>
    <x v="1"/>
    <x v="1"/>
    <x v="0"/>
    <x v="6836"/>
    <x v="3"/>
    <x v="6"/>
    <x v="0"/>
    <x v="4"/>
  </r>
  <r>
    <x v="327"/>
    <x v="3"/>
    <x v="2"/>
    <x v="5"/>
    <x v="3"/>
    <x v="2"/>
    <x v="0"/>
    <x v="4"/>
    <x v="0"/>
    <x v="0"/>
    <x v="1"/>
    <x v="1"/>
    <x v="0"/>
    <x v="0"/>
    <x v="2059"/>
    <x v="4"/>
    <x v="3"/>
    <x v="1"/>
    <x v="2"/>
  </r>
  <r>
    <x v="328"/>
    <x v="3"/>
    <x v="1"/>
    <x v="1"/>
    <x v="6"/>
    <x v="0"/>
    <x v="2"/>
    <x v="12"/>
    <x v="2"/>
    <x v="0"/>
    <x v="1"/>
    <x v="0"/>
    <x v="1"/>
    <x v="1"/>
    <x v="6045"/>
    <x v="0"/>
    <x v="5"/>
    <x v="2"/>
    <x v="1"/>
  </r>
  <r>
    <x v="329"/>
    <x v="1"/>
    <x v="2"/>
    <x v="1"/>
    <x v="5"/>
    <x v="1"/>
    <x v="0"/>
    <x v="10"/>
    <x v="2"/>
    <x v="1"/>
    <x v="0"/>
    <x v="1"/>
    <x v="0"/>
    <x v="0"/>
    <x v="2135"/>
    <x v="0"/>
    <x v="2"/>
    <x v="2"/>
    <x v="2"/>
  </r>
  <r>
    <x v="330"/>
    <x v="0"/>
    <x v="0"/>
    <x v="4"/>
    <x v="1"/>
    <x v="1"/>
    <x v="1"/>
    <x v="13"/>
    <x v="2"/>
    <x v="0"/>
    <x v="1"/>
    <x v="1"/>
    <x v="0"/>
    <x v="0"/>
    <x v="6346"/>
    <x v="7"/>
    <x v="1"/>
    <x v="2"/>
    <x v="5"/>
  </r>
  <r>
    <x v="331"/>
    <x v="4"/>
    <x v="2"/>
    <x v="5"/>
    <x v="4"/>
    <x v="1"/>
    <x v="2"/>
    <x v="2"/>
    <x v="1"/>
    <x v="0"/>
    <x v="1"/>
    <x v="0"/>
    <x v="0"/>
    <x v="0"/>
    <x v="5218"/>
    <x v="2"/>
    <x v="2"/>
    <x v="1"/>
    <x v="2"/>
  </r>
  <r>
    <x v="332"/>
    <x v="5"/>
    <x v="1"/>
    <x v="0"/>
    <x v="5"/>
    <x v="2"/>
    <x v="2"/>
    <x v="7"/>
    <x v="2"/>
    <x v="0"/>
    <x v="1"/>
    <x v="1"/>
    <x v="0"/>
    <x v="1"/>
    <x v="9208"/>
    <x v="10"/>
    <x v="4"/>
    <x v="1"/>
    <x v="4"/>
  </r>
  <r>
    <x v="333"/>
    <x v="2"/>
    <x v="3"/>
    <x v="5"/>
    <x v="3"/>
    <x v="0"/>
    <x v="0"/>
    <x v="3"/>
    <x v="1"/>
    <x v="1"/>
    <x v="0"/>
    <x v="1"/>
    <x v="0"/>
    <x v="1"/>
    <x v="1069"/>
    <x v="6"/>
    <x v="5"/>
    <x v="1"/>
    <x v="1"/>
  </r>
  <r>
    <x v="334"/>
    <x v="5"/>
    <x v="2"/>
    <x v="4"/>
    <x v="1"/>
    <x v="2"/>
    <x v="2"/>
    <x v="10"/>
    <x v="0"/>
    <x v="0"/>
    <x v="0"/>
    <x v="0"/>
    <x v="1"/>
    <x v="1"/>
    <x v="9819"/>
    <x v="3"/>
    <x v="0"/>
    <x v="2"/>
    <x v="5"/>
  </r>
  <r>
    <x v="335"/>
    <x v="0"/>
    <x v="1"/>
    <x v="1"/>
    <x v="3"/>
    <x v="1"/>
    <x v="0"/>
    <x v="13"/>
    <x v="0"/>
    <x v="1"/>
    <x v="1"/>
    <x v="1"/>
    <x v="1"/>
    <x v="1"/>
    <x v="7292"/>
    <x v="10"/>
    <x v="2"/>
    <x v="0"/>
    <x v="0"/>
  </r>
  <r>
    <x v="336"/>
    <x v="0"/>
    <x v="2"/>
    <x v="1"/>
    <x v="2"/>
    <x v="0"/>
    <x v="1"/>
    <x v="11"/>
    <x v="2"/>
    <x v="1"/>
    <x v="1"/>
    <x v="1"/>
    <x v="0"/>
    <x v="0"/>
    <x v="8747"/>
    <x v="0"/>
    <x v="5"/>
    <x v="2"/>
    <x v="1"/>
  </r>
  <r>
    <x v="337"/>
    <x v="5"/>
    <x v="2"/>
    <x v="1"/>
    <x v="3"/>
    <x v="1"/>
    <x v="2"/>
    <x v="3"/>
    <x v="1"/>
    <x v="1"/>
    <x v="0"/>
    <x v="1"/>
    <x v="1"/>
    <x v="1"/>
    <x v="9886"/>
    <x v="3"/>
    <x v="3"/>
    <x v="0"/>
    <x v="0"/>
  </r>
  <r>
    <x v="338"/>
    <x v="3"/>
    <x v="1"/>
    <x v="4"/>
    <x v="4"/>
    <x v="2"/>
    <x v="2"/>
    <x v="7"/>
    <x v="2"/>
    <x v="1"/>
    <x v="0"/>
    <x v="0"/>
    <x v="0"/>
    <x v="1"/>
    <x v="4306"/>
    <x v="4"/>
    <x v="1"/>
    <x v="0"/>
    <x v="8"/>
  </r>
  <r>
    <x v="339"/>
    <x v="4"/>
    <x v="0"/>
    <x v="2"/>
    <x v="4"/>
    <x v="1"/>
    <x v="0"/>
    <x v="13"/>
    <x v="1"/>
    <x v="1"/>
    <x v="1"/>
    <x v="0"/>
    <x v="0"/>
    <x v="0"/>
    <x v="66"/>
    <x v="9"/>
    <x v="5"/>
    <x v="2"/>
    <x v="0"/>
  </r>
  <r>
    <x v="340"/>
    <x v="1"/>
    <x v="0"/>
    <x v="1"/>
    <x v="5"/>
    <x v="0"/>
    <x v="1"/>
    <x v="11"/>
    <x v="2"/>
    <x v="1"/>
    <x v="1"/>
    <x v="0"/>
    <x v="1"/>
    <x v="1"/>
    <x v="3274"/>
    <x v="9"/>
    <x v="3"/>
    <x v="2"/>
    <x v="5"/>
  </r>
  <r>
    <x v="341"/>
    <x v="1"/>
    <x v="2"/>
    <x v="4"/>
    <x v="1"/>
    <x v="0"/>
    <x v="0"/>
    <x v="7"/>
    <x v="2"/>
    <x v="0"/>
    <x v="1"/>
    <x v="1"/>
    <x v="1"/>
    <x v="0"/>
    <x v="4009"/>
    <x v="9"/>
    <x v="6"/>
    <x v="0"/>
    <x v="7"/>
  </r>
  <r>
    <x v="342"/>
    <x v="0"/>
    <x v="3"/>
    <x v="5"/>
    <x v="1"/>
    <x v="2"/>
    <x v="0"/>
    <x v="5"/>
    <x v="1"/>
    <x v="1"/>
    <x v="0"/>
    <x v="1"/>
    <x v="1"/>
    <x v="1"/>
    <x v="7190"/>
    <x v="10"/>
    <x v="3"/>
    <x v="0"/>
    <x v="7"/>
  </r>
  <r>
    <x v="343"/>
    <x v="3"/>
    <x v="2"/>
    <x v="1"/>
    <x v="1"/>
    <x v="0"/>
    <x v="1"/>
    <x v="7"/>
    <x v="1"/>
    <x v="0"/>
    <x v="1"/>
    <x v="1"/>
    <x v="1"/>
    <x v="1"/>
    <x v="7256"/>
    <x v="0"/>
    <x v="6"/>
    <x v="0"/>
    <x v="6"/>
  </r>
  <r>
    <x v="344"/>
    <x v="5"/>
    <x v="3"/>
    <x v="3"/>
    <x v="1"/>
    <x v="0"/>
    <x v="0"/>
    <x v="12"/>
    <x v="1"/>
    <x v="0"/>
    <x v="1"/>
    <x v="1"/>
    <x v="0"/>
    <x v="1"/>
    <x v="5593"/>
    <x v="9"/>
    <x v="6"/>
    <x v="0"/>
    <x v="7"/>
  </r>
  <r>
    <x v="345"/>
    <x v="1"/>
    <x v="3"/>
    <x v="2"/>
    <x v="2"/>
    <x v="0"/>
    <x v="2"/>
    <x v="1"/>
    <x v="0"/>
    <x v="0"/>
    <x v="1"/>
    <x v="0"/>
    <x v="0"/>
    <x v="1"/>
    <x v="4221"/>
    <x v="11"/>
    <x v="6"/>
    <x v="1"/>
    <x v="5"/>
  </r>
  <r>
    <x v="346"/>
    <x v="4"/>
    <x v="0"/>
    <x v="3"/>
    <x v="4"/>
    <x v="1"/>
    <x v="2"/>
    <x v="13"/>
    <x v="0"/>
    <x v="1"/>
    <x v="0"/>
    <x v="0"/>
    <x v="0"/>
    <x v="0"/>
    <x v="3548"/>
    <x v="2"/>
    <x v="4"/>
    <x v="2"/>
    <x v="4"/>
  </r>
  <r>
    <x v="347"/>
    <x v="4"/>
    <x v="2"/>
    <x v="3"/>
    <x v="0"/>
    <x v="1"/>
    <x v="1"/>
    <x v="7"/>
    <x v="2"/>
    <x v="0"/>
    <x v="0"/>
    <x v="1"/>
    <x v="0"/>
    <x v="1"/>
    <x v="5950"/>
    <x v="11"/>
    <x v="4"/>
    <x v="1"/>
    <x v="5"/>
  </r>
  <r>
    <x v="348"/>
    <x v="3"/>
    <x v="0"/>
    <x v="5"/>
    <x v="5"/>
    <x v="2"/>
    <x v="1"/>
    <x v="5"/>
    <x v="1"/>
    <x v="1"/>
    <x v="0"/>
    <x v="1"/>
    <x v="1"/>
    <x v="0"/>
    <x v="4507"/>
    <x v="2"/>
    <x v="1"/>
    <x v="0"/>
    <x v="7"/>
  </r>
  <r>
    <x v="349"/>
    <x v="2"/>
    <x v="2"/>
    <x v="4"/>
    <x v="2"/>
    <x v="2"/>
    <x v="2"/>
    <x v="12"/>
    <x v="2"/>
    <x v="0"/>
    <x v="0"/>
    <x v="1"/>
    <x v="1"/>
    <x v="0"/>
    <x v="8506"/>
    <x v="9"/>
    <x v="3"/>
    <x v="0"/>
    <x v="8"/>
  </r>
  <r>
    <x v="350"/>
    <x v="3"/>
    <x v="2"/>
    <x v="0"/>
    <x v="1"/>
    <x v="1"/>
    <x v="1"/>
    <x v="0"/>
    <x v="1"/>
    <x v="1"/>
    <x v="1"/>
    <x v="0"/>
    <x v="0"/>
    <x v="1"/>
    <x v="3979"/>
    <x v="0"/>
    <x v="1"/>
    <x v="1"/>
    <x v="3"/>
  </r>
  <r>
    <x v="351"/>
    <x v="5"/>
    <x v="0"/>
    <x v="0"/>
    <x v="4"/>
    <x v="0"/>
    <x v="2"/>
    <x v="14"/>
    <x v="1"/>
    <x v="0"/>
    <x v="0"/>
    <x v="0"/>
    <x v="0"/>
    <x v="0"/>
    <x v="7536"/>
    <x v="6"/>
    <x v="1"/>
    <x v="0"/>
    <x v="8"/>
  </r>
  <r>
    <x v="352"/>
    <x v="3"/>
    <x v="1"/>
    <x v="2"/>
    <x v="0"/>
    <x v="1"/>
    <x v="0"/>
    <x v="12"/>
    <x v="1"/>
    <x v="1"/>
    <x v="1"/>
    <x v="1"/>
    <x v="0"/>
    <x v="0"/>
    <x v="390"/>
    <x v="6"/>
    <x v="0"/>
    <x v="2"/>
    <x v="4"/>
  </r>
  <r>
    <x v="353"/>
    <x v="2"/>
    <x v="2"/>
    <x v="2"/>
    <x v="2"/>
    <x v="0"/>
    <x v="2"/>
    <x v="6"/>
    <x v="0"/>
    <x v="1"/>
    <x v="1"/>
    <x v="1"/>
    <x v="0"/>
    <x v="0"/>
    <x v="7203"/>
    <x v="5"/>
    <x v="6"/>
    <x v="1"/>
    <x v="3"/>
  </r>
  <r>
    <x v="354"/>
    <x v="4"/>
    <x v="2"/>
    <x v="4"/>
    <x v="5"/>
    <x v="0"/>
    <x v="0"/>
    <x v="11"/>
    <x v="2"/>
    <x v="0"/>
    <x v="0"/>
    <x v="1"/>
    <x v="0"/>
    <x v="0"/>
    <x v="2339"/>
    <x v="10"/>
    <x v="5"/>
    <x v="0"/>
    <x v="7"/>
  </r>
  <r>
    <x v="355"/>
    <x v="0"/>
    <x v="3"/>
    <x v="4"/>
    <x v="3"/>
    <x v="0"/>
    <x v="2"/>
    <x v="6"/>
    <x v="2"/>
    <x v="0"/>
    <x v="0"/>
    <x v="0"/>
    <x v="0"/>
    <x v="1"/>
    <x v="8459"/>
    <x v="7"/>
    <x v="6"/>
    <x v="1"/>
    <x v="4"/>
  </r>
  <r>
    <x v="356"/>
    <x v="3"/>
    <x v="1"/>
    <x v="3"/>
    <x v="0"/>
    <x v="2"/>
    <x v="0"/>
    <x v="5"/>
    <x v="2"/>
    <x v="1"/>
    <x v="0"/>
    <x v="0"/>
    <x v="0"/>
    <x v="0"/>
    <x v="163"/>
    <x v="4"/>
    <x v="2"/>
    <x v="0"/>
    <x v="7"/>
  </r>
  <r>
    <x v="357"/>
    <x v="5"/>
    <x v="0"/>
    <x v="4"/>
    <x v="4"/>
    <x v="1"/>
    <x v="0"/>
    <x v="2"/>
    <x v="1"/>
    <x v="1"/>
    <x v="1"/>
    <x v="1"/>
    <x v="1"/>
    <x v="1"/>
    <x v="7189"/>
    <x v="3"/>
    <x v="3"/>
    <x v="0"/>
    <x v="6"/>
  </r>
  <r>
    <x v="358"/>
    <x v="3"/>
    <x v="1"/>
    <x v="2"/>
    <x v="5"/>
    <x v="0"/>
    <x v="0"/>
    <x v="0"/>
    <x v="1"/>
    <x v="0"/>
    <x v="1"/>
    <x v="0"/>
    <x v="1"/>
    <x v="1"/>
    <x v="1210"/>
    <x v="11"/>
    <x v="2"/>
    <x v="1"/>
    <x v="2"/>
  </r>
  <r>
    <x v="359"/>
    <x v="3"/>
    <x v="2"/>
    <x v="4"/>
    <x v="2"/>
    <x v="2"/>
    <x v="1"/>
    <x v="7"/>
    <x v="1"/>
    <x v="0"/>
    <x v="0"/>
    <x v="1"/>
    <x v="1"/>
    <x v="1"/>
    <x v="7326"/>
    <x v="11"/>
    <x v="2"/>
    <x v="0"/>
    <x v="1"/>
  </r>
  <r>
    <x v="360"/>
    <x v="4"/>
    <x v="0"/>
    <x v="5"/>
    <x v="4"/>
    <x v="1"/>
    <x v="1"/>
    <x v="8"/>
    <x v="0"/>
    <x v="0"/>
    <x v="1"/>
    <x v="0"/>
    <x v="1"/>
    <x v="1"/>
    <x v="3117"/>
    <x v="9"/>
    <x v="3"/>
    <x v="2"/>
    <x v="5"/>
  </r>
  <r>
    <x v="361"/>
    <x v="5"/>
    <x v="0"/>
    <x v="4"/>
    <x v="1"/>
    <x v="1"/>
    <x v="1"/>
    <x v="0"/>
    <x v="2"/>
    <x v="0"/>
    <x v="0"/>
    <x v="1"/>
    <x v="0"/>
    <x v="0"/>
    <x v="6624"/>
    <x v="1"/>
    <x v="3"/>
    <x v="1"/>
    <x v="1"/>
  </r>
  <r>
    <x v="362"/>
    <x v="0"/>
    <x v="0"/>
    <x v="5"/>
    <x v="4"/>
    <x v="1"/>
    <x v="0"/>
    <x v="8"/>
    <x v="1"/>
    <x v="1"/>
    <x v="1"/>
    <x v="0"/>
    <x v="1"/>
    <x v="0"/>
    <x v="4153"/>
    <x v="3"/>
    <x v="5"/>
    <x v="0"/>
    <x v="8"/>
  </r>
  <r>
    <x v="363"/>
    <x v="1"/>
    <x v="1"/>
    <x v="0"/>
    <x v="6"/>
    <x v="0"/>
    <x v="0"/>
    <x v="9"/>
    <x v="2"/>
    <x v="1"/>
    <x v="1"/>
    <x v="1"/>
    <x v="0"/>
    <x v="1"/>
    <x v="1578"/>
    <x v="8"/>
    <x v="1"/>
    <x v="0"/>
    <x v="8"/>
  </r>
  <r>
    <x v="364"/>
    <x v="1"/>
    <x v="1"/>
    <x v="2"/>
    <x v="5"/>
    <x v="1"/>
    <x v="2"/>
    <x v="1"/>
    <x v="2"/>
    <x v="0"/>
    <x v="1"/>
    <x v="0"/>
    <x v="1"/>
    <x v="1"/>
    <x v="6733"/>
    <x v="2"/>
    <x v="1"/>
    <x v="0"/>
    <x v="6"/>
  </r>
  <r>
    <x v="365"/>
    <x v="5"/>
    <x v="3"/>
    <x v="5"/>
    <x v="6"/>
    <x v="1"/>
    <x v="2"/>
    <x v="4"/>
    <x v="0"/>
    <x v="1"/>
    <x v="0"/>
    <x v="0"/>
    <x v="0"/>
    <x v="0"/>
    <x v="7766"/>
    <x v="5"/>
    <x v="4"/>
    <x v="0"/>
    <x v="7"/>
  </r>
  <r>
    <x v="366"/>
    <x v="1"/>
    <x v="3"/>
    <x v="4"/>
    <x v="3"/>
    <x v="2"/>
    <x v="2"/>
    <x v="10"/>
    <x v="1"/>
    <x v="1"/>
    <x v="1"/>
    <x v="1"/>
    <x v="0"/>
    <x v="1"/>
    <x v="6462"/>
    <x v="5"/>
    <x v="3"/>
    <x v="0"/>
    <x v="7"/>
  </r>
  <r>
    <x v="367"/>
    <x v="5"/>
    <x v="1"/>
    <x v="2"/>
    <x v="4"/>
    <x v="1"/>
    <x v="1"/>
    <x v="7"/>
    <x v="0"/>
    <x v="0"/>
    <x v="1"/>
    <x v="0"/>
    <x v="0"/>
    <x v="1"/>
    <x v="6918"/>
    <x v="0"/>
    <x v="6"/>
    <x v="0"/>
    <x v="8"/>
  </r>
  <r>
    <x v="368"/>
    <x v="3"/>
    <x v="2"/>
    <x v="0"/>
    <x v="4"/>
    <x v="2"/>
    <x v="0"/>
    <x v="14"/>
    <x v="0"/>
    <x v="1"/>
    <x v="1"/>
    <x v="1"/>
    <x v="0"/>
    <x v="0"/>
    <x v="1906"/>
    <x v="5"/>
    <x v="2"/>
    <x v="2"/>
    <x v="0"/>
  </r>
  <r>
    <x v="369"/>
    <x v="1"/>
    <x v="2"/>
    <x v="1"/>
    <x v="4"/>
    <x v="2"/>
    <x v="0"/>
    <x v="9"/>
    <x v="1"/>
    <x v="0"/>
    <x v="0"/>
    <x v="1"/>
    <x v="0"/>
    <x v="1"/>
    <x v="3166"/>
    <x v="7"/>
    <x v="4"/>
    <x v="2"/>
    <x v="5"/>
  </r>
  <r>
    <x v="370"/>
    <x v="3"/>
    <x v="3"/>
    <x v="4"/>
    <x v="1"/>
    <x v="2"/>
    <x v="2"/>
    <x v="7"/>
    <x v="0"/>
    <x v="0"/>
    <x v="1"/>
    <x v="1"/>
    <x v="0"/>
    <x v="1"/>
    <x v="5857"/>
    <x v="8"/>
    <x v="1"/>
    <x v="1"/>
    <x v="0"/>
  </r>
  <r>
    <x v="371"/>
    <x v="5"/>
    <x v="0"/>
    <x v="0"/>
    <x v="3"/>
    <x v="0"/>
    <x v="1"/>
    <x v="1"/>
    <x v="2"/>
    <x v="1"/>
    <x v="1"/>
    <x v="0"/>
    <x v="0"/>
    <x v="1"/>
    <x v="6648"/>
    <x v="2"/>
    <x v="6"/>
    <x v="0"/>
    <x v="6"/>
  </r>
  <r>
    <x v="372"/>
    <x v="2"/>
    <x v="0"/>
    <x v="5"/>
    <x v="5"/>
    <x v="2"/>
    <x v="2"/>
    <x v="3"/>
    <x v="2"/>
    <x v="1"/>
    <x v="0"/>
    <x v="1"/>
    <x v="1"/>
    <x v="1"/>
    <x v="7949"/>
    <x v="0"/>
    <x v="6"/>
    <x v="0"/>
    <x v="7"/>
  </r>
  <r>
    <x v="373"/>
    <x v="2"/>
    <x v="1"/>
    <x v="2"/>
    <x v="5"/>
    <x v="2"/>
    <x v="1"/>
    <x v="13"/>
    <x v="1"/>
    <x v="0"/>
    <x v="1"/>
    <x v="0"/>
    <x v="0"/>
    <x v="1"/>
    <x v="1707"/>
    <x v="10"/>
    <x v="3"/>
    <x v="2"/>
    <x v="3"/>
  </r>
  <r>
    <x v="374"/>
    <x v="3"/>
    <x v="2"/>
    <x v="0"/>
    <x v="3"/>
    <x v="2"/>
    <x v="1"/>
    <x v="2"/>
    <x v="2"/>
    <x v="1"/>
    <x v="1"/>
    <x v="1"/>
    <x v="0"/>
    <x v="0"/>
    <x v="4428"/>
    <x v="1"/>
    <x v="6"/>
    <x v="0"/>
    <x v="8"/>
  </r>
  <r>
    <x v="375"/>
    <x v="0"/>
    <x v="0"/>
    <x v="3"/>
    <x v="1"/>
    <x v="2"/>
    <x v="2"/>
    <x v="9"/>
    <x v="1"/>
    <x v="1"/>
    <x v="1"/>
    <x v="1"/>
    <x v="0"/>
    <x v="0"/>
    <x v="8906"/>
    <x v="1"/>
    <x v="2"/>
    <x v="0"/>
    <x v="6"/>
  </r>
  <r>
    <x v="376"/>
    <x v="3"/>
    <x v="3"/>
    <x v="0"/>
    <x v="0"/>
    <x v="0"/>
    <x v="1"/>
    <x v="13"/>
    <x v="0"/>
    <x v="1"/>
    <x v="1"/>
    <x v="0"/>
    <x v="0"/>
    <x v="1"/>
    <x v="1753"/>
    <x v="9"/>
    <x v="0"/>
    <x v="2"/>
    <x v="1"/>
  </r>
  <r>
    <x v="377"/>
    <x v="1"/>
    <x v="1"/>
    <x v="5"/>
    <x v="0"/>
    <x v="1"/>
    <x v="2"/>
    <x v="9"/>
    <x v="2"/>
    <x v="0"/>
    <x v="0"/>
    <x v="0"/>
    <x v="1"/>
    <x v="1"/>
    <x v="5896"/>
    <x v="2"/>
    <x v="4"/>
    <x v="2"/>
    <x v="3"/>
  </r>
  <r>
    <x v="378"/>
    <x v="3"/>
    <x v="2"/>
    <x v="1"/>
    <x v="5"/>
    <x v="0"/>
    <x v="0"/>
    <x v="6"/>
    <x v="1"/>
    <x v="0"/>
    <x v="0"/>
    <x v="0"/>
    <x v="1"/>
    <x v="0"/>
    <x v="2254"/>
    <x v="11"/>
    <x v="6"/>
    <x v="0"/>
    <x v="8"/>
  </r>
  <r>
    <x v="379"/>
    <x v="3"/>
    <x v="3"/>
    <x v="3"/>
    <x v="6"/>
    <x v="1"/>
    <x v="0"/>
    <x v="6"/>
    <x v="0"/>
    <x v="1"/>
    <x v="0"/>
    <x v="0"/>
    <x v="0"/>
    <x v="0"/>
    <x v="47"/>
    <x v="1"/>
    <x v="4"/>
    <x v="1"/>
    <x v="3"/>
  </r>
  <r>
    <x v="380"/>
    <x v="4"/>
    <x v="1"/>
    <x v="1"/>
    <x v="3"/>
    <x v="2"/>
    <x v="1"/>
    <x v="13"/>
    <x v="1"/>
    <x v="0"/>
    <x v="0"/>
    <x v="0"/>
    <x v="0"/>
    <x v="1"/>
    <x v="2344"/>
    <x v="1"/>
    <x v="1"/>
    <x v="2"/>
    <x v="2"/>
  </r>
  <r>
    <x v="381"/>
    <x v="2"/>
    <x v="0"/>
    <x v="4"/>
    <x v="1"/>
    <x v="2"/>
    <x v="1"/>
    <x v="6"/>
    <x v="0"/>
    <x v="0"/>
    <x v="0"/>
    <x v="1"/>
    <x v="1"/>
    <x v="1"/>
    <x v="5717"/>
    <x v="5"/>
    <x v="2"/>
    <x v="0"/>
    <x v="1"/>
  </r>
  <r>
    <x v="382"/>
    <x v="2"/>
    <x v="2"/>
    <x v="2"/>
    <x v="5"/>
    <x v="0"/>
    <x v="2"/>
    <x v="10"/>
    <x v="0"/>
    <x v="1"/>
    <x v="1"/>
    <x v="1"/>
    <x v="0"/>
    <x v="1"/>
    <x v="8285"/>
    <x v="1"/>
    <x v="1"/>
    <x v="2"/>
    <x v="3"/>
  </r>
  <r>
    <x v="383"/>
    <x v="2"/>
    <x v="0"/>
    <x v="4"/>
    <x v="4"/>
    <x v="1"/>
    <x v="2"/>
    <x v="14"/>
    <x v="2"/>
    <x v="0"/>
    <x v="1"/>
    <x v="0"/>
    <x v="1"/>
    <x v="1"/>
    <x v="5862"/>
    <x v="7"/>
    <x v="3"/>
    <x v="2"/>
    <x v="0"/>
  </r>
  <r>
    <x v="384"/>
    <x v="1"/>
    <x v="2"/>
    <x v="0"/>
    <x v="3"/>
    <x v="0"/>
    <x v="0"/>
    <x v="11"/>
    <x v="2"/>
    <x v="0"/>
    <x v="1"/>
    <x v="0"/>
    <x v="1"/>
    <x v="1"/>
    <x v="3121"/>
    <x v="3"/>
    <x v="3"/>
    <x v="0"/>
    <x v="6"/>
  </r>
  <r>
    <x v="385"/>
    <x v="1"/>
    <x v="3"/>
    <x v="0"/>
    <x v="5"/>
    <x v="1"/>
    <x v="2"/>
    <x v="3"/>
    <x v="1"/>
    <x v="0"/>
    <x v="0"/>
    <x v="1"/>
    <x v="0"/>
    <x v="1"/>
    <x v="6637"/>
    <x v="3"/>
    <x v="4"/>
    <x v="1"/>
    <x v="4"/>
  </r>
  <r>
    <x v="386"/>
    <x v="0"/>
    <x v="3"/>
    <x v="1"/>
    <x v="4"/>
    <x v="0"/>
    <x v="1"/>
    <x v="4"/>
    <x v="1"/>
    <x v="1"/>
    <x v="1"/>
    <x v="1"/>
    <x v="0"/>
    <x v="0"/>
    <x v="7328"/>
    <x v="5"/>
    <x v="4"/>
    <x v="0"/>
    <x v="6"/>
  </r>
  <r>
    <x v="387"/>
    <x v="0"/>
    <x v="1"/>
    <x v="5"/>
    <x v="2"/>
    <x v="1"/>
    <x v="0"/>
    <x v="2"/>
    <x v="2"/>
    <x v="0"/>
    <x v="1"/>
    <x v="1"/>
    <x v="1"/>
    <x v="0"/>
    <x v="6148"/>
    <x v="8"/>
    <x v="3"/>
    <x v="0"/>
    <x v="8"/>
  </r>
  <r>
    <x v="388"/>
    <x v="5"/>
    <x v="1"/>
    <x v="0"/>
    <x v="2"/>
    <x v="1"/>
    <x v="1"/>
    <x v="4"/>
    <x v="2"/>
    <x v="1"/>
    <x v="1"/>
    <x v="1"/>
    <x v="0"/>
    <x v="1"/>
    <x v="7895"/>
    <x v="8"/>
    <x v="1"/>
    <x v="1"/>
    <x v="1"/>
  </r>
  <r>
    <x v="389"/>
    <x v="0"/>
    <x v="0"/>
    <x v="3"/>
    <x v="0"/>
    <x v="1"/>
    <x v="2"/>
    <x v="4"/>
    <x v="0"/>
    <x v="0"/>
    <x v="0"/>
    <x v="0"/>
    <x v="0"/>
    <x v="0"/>
    <x v="7745"/>
    <x v="3"/>
    <x v="1"/>
    <x v="1"/>
    <x v="1"/>
  </r>
  <r>
    <x v="390"/>
    <x v="5"/>
    <x v="1"/>
    <x v="5"/>
    <x v="6"/>
    <x v="0"/>
    <x v="2"/>
    <x v="14"/>
    <x v="0"/>
    <x v="0"/>
    <x v="1"/>
    <x v="0"/>
    <x v="0"/>
    <x v="0"/>
    <x v="7665"/>
    <x v="9"/>
    <x v="6"/>
    <x v="2"/>
    <x v="4"/>
  </r>
  <r>
    <x v="391"/>
    <x v="5"/>
    <x v="2"/>
    <x v="2"/>
    <x v="6"/>
    <x v="1"/>
    <x v="0"/>
    <x v="11"/>
    <x v="2"/>
    <x v="0"/>
    <x v="1"/>
    <x v="0"/>
    <x v="1"/>
    <x v="1"/>
    <x v="7755"/>
    <x v="2"/>
    <x v="1"/>
    <x v="0"/>
    <x v="7"/>
  </r>
  <r>
    <x v="392"/>
    <x v="2"/>
    <x v="2"/>
    <x v="3"/>
    <x v="5"/>
    <x v="1"/>
    <x v="0"/>
    <x v="11"/>
    <x v="2"/>
    <x v="0"/>
    <x v="1"/>
    <x v="0"/>
    <x v="0"/>
    <x v="1"/>
    <x v="1839"/>
    <x v="1"/>
    <x v="3"/>
    <x v="2"/>
    <x v="1"/>
  </r>
  <r>
    <x v="393"/>
    <x v="3"/>
    <x v="1"/>
    <x v="5"/>
    <x v="0"/>
    <x v="2"/>
    <x v="0"/>
    <x v="11"/>
    <x v="1"/>
    <x v="1"/>
    <x v="1"/>
    <x v="0"/>
    <x v="0"/>
    <x v="1"/>
    <x v="578"/>
    <x v="9"/>
    <x v="6"/>
    <x v="0"/>
    <x v="8"/>
  </r>
  <r>
    <x v="394"/>
    <x v="1"/>
    <x v="1"/>
    <x v="0"/>
    <x v="0"/>
    <x v="2"/>
    <x v="1"/>
    <x v="10"/>
    <x v="2"/>
    <x v="0"/>
    <x v="1"/>
    <x v="1"/>
    <x v="1"/>
    <x v="1"/>
    <x v="5350"/>
    <x v="7"/>
    <x v="0"/>
    <x v="0"/>
    <x v="8"/>
  </r>
  <r>
    <x v="395"/>
    <x v="0"/>
    <x v="1"/>
    <x v="2"/>
    <x v="3"/>
    <x v="2"/>
    <x v="1"/>
    <x v="11"/>
    <x v="2"/>
    <x v="1"/>
    <x v="0"/>
    <x v="0"/>
    <x v="1"/>
    <x v="1"/>
    <x v="7507"/>
    <x v="8"/>
    <x v="5"/>
    <x v="0"/>
    <x v="7"/>
  </r>
  <r>
    <x v="396"/>
    <x v="5"/>
    <x v="3"/>
    <x v="5"/>
    <x v="1"/>
    <x v="2"/>
    <x v="2"/>
    <x v="9"/>
    <x v="0"/>
    <x v="1"/>
    <x v="1"/>
    <x v="0"/>
    <x v="1"/>
    <x v="1"/>
    <x v="9294"/>
    <x v="9"/>
    <x v="3"/>
    <x v="2"/>
    <x v="1"/>
  </r>
  <r>
    <x v="397"/>
    <x v="3"/>
    <x v="2"/>
    <x v="1"/>
    <x v="2"/>
    <x v="2"/>
    <x v="1"/>
    <x v="14"/>
    <x v="1"/>
    <x v="1"/>
    <x v="0"/>
    <x v="1"/>
    <x v="1"/>
    <x v="0"/>
    <x v="6665"/>
    <x v="5"/>
    <x v="2"/>
    <x v="0"/>
    <x v="0"/>
  </r>
  <r>
    <x v="398"/>
    <x v="1"/>
    <x v="0"/>
    <x v="4"/>
    <x v="1"/>
    <x v="2"/>
    <x v="2"/>
    <x v="6"/>
    <x v="1"/>
    <x v="0"/>
    <x v="1"/>
    <x v="1"/>
    <x v="1"/>
    <x v="1"/>
    <x v="8007"/>
    <x v="6"/>
    <x v="5"/>
    <x v="0"/>
    <x v="0"/>
  </r>
  <r>
    <x v="399"/>
    <x v="1"/>
    <x v="0"/>
    <x v="1"/>
    <x v="4"/>
    <x v="2"/>
    <x v="0"/>
    <x v="14"/>
    <x v="1"/>
    <x v="1"/>
    <x v="1"/>
    <x v="0"/>
    <x v="0"/>
    <x v="0"/>
    <x v="126"/>
    <x v="7"/>
    <x v="2"/>
    <x v="2"/>
    <x v="3"/>
  </r>
  <r>
    <x v="400"/>
    <x v="3"/>
    <x v="0"/>
    <x v="4"/>
    <x v="6"/>
    <x v="2"/>
    <x v="2"/>
    <x v="0"/>
    <x v="2"/>
    <x v="1"/>
    <x v="0"/>
    <x v="1"/>
    <x v="1"/>
    <x v="1"/>
    <x v="7466"/>
    <x v="10"/>
    <x v="3"/>
    <x v="0"/>
    <x v="6"/>
  </r>
  <r>
    <x v="401"/>
    <x v="2"/>
    <x v="3"/>
    <x v="2"/>
    <x v="1"/>
    <x v="0"/>
    <x v="2"/>
    <x v="14"/>
    <x v="0"/>
    <x v="1"/>
    <x v="1"/>
    <x v="0"/>
    <x v="0"/>
    <x v="1"/>
    <x v="5132"/>
    <x v="0"/>
    <x v="3"/>
    <x v="0"/>
    <x v="8"/>
  </r>
  <r>
    <x v="402"/>
    <x v="0"/>
    <x v="0"/>
    <x v="4"/>
    <x v="4"/>
    <x v="1"/>
    <x v="1"/>
    <x v="12"/>
    <x v="2"/>
    <x v="1"/>
    <x v="1"/>
    <x v="1"/>
    <x v="0"/>
    <x v="1"/>
    <x v="7578"/>
    <x v="9"/>
    <x v="4"/>
    <x v="2"/>
    <x v="2"/>
  </r>
  <r>
    <x v="403"/>
    <x v="4"/>
    <x v="3"/>
    <x v="3"/>
    <x v="1"/>
    <x v="0"/>
    <x v="0"/>
    <x v="0"/>
    <x v="2"/>
    <x v="0"/>
    <x v="1"/>
    <x v="0"/>
    <x v="0"/>
    <x v="0"/>
    <x v="27"/>
    <x v="3"/>
    <x v="0"/>
    <x v="1"/>
    <x v="3"/>
  </r>
  <r>
    <x v="404"/>
    <x v="0"/>
    <x v="0"/>
    <x v="1"/>
    <x v="5"/>
    <x v="0"/>
    <x v="2"/>
    <x v="10"/>
    <x v="0"/>
    <x v="0"/>
    <x v="0"/>
    <x v="1"/>
    <x v="0"/>
    <x v="1"/>
    <x v="9162"/>
    <x v="4"/>
    <x v="4"/>
    <x v="2"/>
    <x v="3"/>
  </r>
  <r>
    <x v="405"/>
    <x v="3"/>
    <x v="0"/>
    <x v="4"/>
    <x v="2"/>
    <x v="0"/>
    <x v="1"/>
    <x v="9"/>
    <x v="2"/>
    <x v="0"/>
    <x v="0"/>
    <x v="0"/>
    <x v="1"/>
    <x v="0"/>
    <x v="2454"/>
    <x v="6"/>
    <x v="2"/>
    <x v="2"/>
    <x v="3"/>
  </r>
  <r>
    <x v="406"/>
    <x v="0"/>
    <x v="0"/>
    <x v="1"/>
    <x v="5"/>
    <x v="0"/>
    <x v="1"/>
    <x v="10"/>
    <x v="2"/>
    <x v="1"/>
    <x v="1"/>
    <x v="0"/>
    <x v="0"/>
    <x v="1"/>
    <x v="5911"/>
    <x v="3"/>
    <x v="5"/>
    <x v="2"/>
    <x v="5"/>
  </r>
  <r>
    <x v="407"/>
    <x v="4"/>
    <x v="1"/>
    <x v="5"/>
    <x v="6"/>
    <x v="1"/>
    <x v="2"/>
    <x v="14"/>
    <x v="1"/>
    <x v="1"/>
    <x v="0"/>
    <x v="0"/>
    <x v="0"/>
    <x v="0"/>
    <x v="3831"/>
    <x v="5"/>
    <x v="5"/>
    <x v="2"/>
    <x v="3"/>
  </r>
  <r>
    <x v="408"/>
    <x v="0"/>
    <x v="0"/>
    <x v="4"/>
    <x v="1"/>
    <x v="2"/>
    <x v="1"/>
    <x v="7"/>
    <x v="0"/>
    <x v="1"/>
    <x v="0"/>
    <x v="0"/>
    <x v="0"/>
    <x v="0"/>
    <x v="5019"/>
    <x v="8"/>
    <x v="3"/>
    <x v="1"/>
    <x v="5"/>
  </r>
  <r>
    <x v="409"/>
    <x v="3"/>
    <x v="2"/>
    <x v="4"/>
    <x v="6"/>
    <x v="1"/>
    <x v="1"/>
    <x v="10"/>
    <x v="1"/>
    <x v="1"/>
    <x v="1"/>
    <x v="0"/>
    <x v="0"/>
    <x v="0"/>
    <x v="2866"/>
    <x v="11"/>
    <x v="2"/>
    <x v="0"/>
    <x v="6"/>
  </r>
  <r>
    <x v="410"/>
    <x v="4"/>
    <x v="1"/>
    <x v="2"/>
    <x v="0"/>
    <x v="2"/>
    <x v="2"/>
    <x v="3"/>
    <x v="0"/>
    <x v="1"/>
    <x v="1"/>
    <x v="0"/>
    <x v="1"/>
    <x v="1"/>
    <x v="5992"/>
    <x v="3"/>
    <x v="4"/>
    <x v="1"/>
    <x v="0"/>
  </r>
  <r>
    <x v="411"/>
    <x v="1"/>
    <x v="0"/>
    <x v="1"/>
    <x v="6"/>
    <x v="1"/>
    <x v="1"/>
    <x v="10"/>
    <x v="1"/>
    <x v="0"/>
    <x v="0"/>
    <x v="1"/>
    <x v="1"/>
    <x v="1"/>
    <x v="5380"/>
    <x v="9"/>
    <x v="6"/>
    <x v="0"/>
    <x v="5"/>
  </r>
  <r>
    <x v="412"/>
    <x v="3"/>
    <x v="3"/>
    <x v="3"/>
    <x v="6"/>
    <x v="2"/>
    <x v="1"/>
    <x v="8"/>
    <x v="1"/>
    <x v="0"/>
    <x v="1"/>
    <x v="0"/>
    <x v="1"/>
    <x v="1"/>
    <x v="3963"/>
    <x v="0"/>
    <x v="3"/>
    <x v="2"/>
    <x v="3"/>
  </r>
  <r>
    <x v="413"/>
    <x v="1"/>
    <x v="2"/>
    <x v="3"/>
    <x v="2"/>
    <x v="2"/>
    <x v="2"/>
    <x v="9"/>
    <x v="1"/>
    <x v="1"/>
    <x v="0"/>
    <x v="0"/>
    <x v="1"/>
    <x v="1"/>
    <x v="8169"/>
    <x v="7"/>
    <x v="4"/>
    <x v="0"/>
    <x v="8"/>
  </r>
  <r>
    <x v="414"/>
    <x v="2"/>
    <x v="2"/>
    <x v="3"/>
    <x v="2"/>
    <x v="1"/>
    <x v="2"/>
    <x v="13"/>
    <x v="2"/>
    <x v="0"/>
    <x v="1"/>
    <x v="1"/>
    <x v="1"/>
    <x v="0"/>
    <x v="8726"/>
    <x v="10"/>
    <x v="2"/>
    <x v="0"/>
    <x v="2"/>
  </r>
  <r>
    <x v="415"/>
    <x v="0"/>
    <x v="3"/>
    <x v="2"/>
    <x v="4"/>
    <x v="0"/>
    <x v="1"/>
    <x v="8"/>
    <x v="2"/>
    <x v="1"/>
    <x v="1"/>
    <x v="1"/>
    <x v="1"/>
    <x v="0"/>
    <x v="8008"/>
    <x v="11"/>
    <x v="5"/>
    <x v="0"/>
    <x v="1"/>
  </r>
  <r>
    <x v="416"/>
    <x v="0"/>
    <x v="1"/>
    <x v="3"/>
    <x v="1"/>
    <x v="1"/>
    <x v="2"/>
    <x v="0"/>
    <x v="0"/>
    <x v="0"/>
    <x v="1"/>
    <x v="1"/>
    <x v="0"/>
    <x v="1"/>
    <x v="9266"/>
    <x v="11"/>
    <x v="5"/>
    <x v="1"/>
    <x v="5"/>
  </r>
  <r>
    <x v="417"/>
    <x v="2"/>
    <x v="3"/>
    <x v="3"/>
    <x v="4"/>
    <x v="0"/>
    <x v="0"/>
    <x v="8"/>
    <x v="1"/>
    <x v="1"/>
    <x v="0"/>
    <x v="1"/>
    <x v="0"/>
    <x v="1"/>
    <x v="906"/>
    <x v="10"/>
    <x v="6"/>
    <x v="2"/>
    <x v="5"/>
  </r>
  <r>
    <x v="418"/>
    <x v="4"/>
    <x v="1"/>
    <x v="0"/>
    <x v="2"/>
    <x v="1"/>
    <x v="0"/>
    <x v="10"/>
    <x v="0"/>
    <x v="1"/>
    <x v="0"/>
    <x v="0"/>
    <x v="1"/>
    <x v="1"/>
    <x v="1118"/>
    <x v="11"/>
    <x v="5"/>
    <x v="0"/>
    <x v="6"/>
  </r>
  <r>
    <x v="419"/>
    <x v="5"/>
    <x v="0"/>
    <x v="4"/>
    <x v="3"/>
    <x v="0"/>
    <x v="0"/>
    <x v="0"/>
    <x v="1"/>
    <x v="1"/>
    <x v="0"/>
    <x v="0"/>
    <x v="1"/>
    <x v="0"/>
    <x v="4482"/>
    <x v="1"/>
    <x v="3"/>
    <x v="1"/>
    <x v="3"/>
  </r>
  <r>
    <x v="420"/>
    <x v="4"/>
    <x v="1"/>
    <x v="0"/>
    <x v="0"/>
    <x v="0"/>
    <x v="2"/>
    <x v="9"/>
    <x v="1"/>
    <x v="0"/>
    <x v="0"/>
    <x v="0"/>
    <x v="0"/>
    <x v="0"/>
    <x v="4062"/>
    <x v="11"/>
    <x v="2"/>
    <x v="0"/>
    <x v="6"/>
  </r>
  <r>
    <x v="421"/>
    <x v="4"/>
    <x v="3"/>
    <x v="3"/>
    <x v="1"/>
    <x v="0"/>
    <x v="0"/>
    <x v="4"/>
    <x v="2"/>
    <x v="1"/>
    <x v="0"/>
    <x v="1"/>
    <x v="0"/>
    <x v="1"/>
    <x v="1566"/>
    <x v="6"/>
    <x v="4"/>
    <x v="0"/>
    <x v="6"/>
  </r>
  <r>
    <x v="422"/>
    <x v="2"/>
    <x v="0"/>
    <x v="4"/>
    <x v="5"/>
    <x v="0"/>
    <x v="0"/>
    <x v="2"/>
    <x v="2"/>
    <x v="1"/>
    <x v="1"/>
    <x v="0"/>
    <x v="1"/>
    <x v="0"/>
    <x v="483"/>
    <x v="7"/>
    <x v="6"/>
    <x v="1"/>
    <x v="2"/>
  </r>
  <r>
    <x v="423"/>
    <x v="5"/>
    <x v="2"/>
    <x v="5"/>
    <x v="5"/>
    <x v="2"/>
    <x v="2"/>
    <x v="7"/>
    <x v="0"/>
    <x v="0"/>
    <x v="1"/>
    <x v="0"/>
    <x v="0"/>
    <x v="1"/>
    <x v="9433"/>
    <x v="4"/>
    <x v="0"/>
    <x v="0"/>
    <x v="8"/>
  </r>
  <r>
    <x v="424"/>
    <x v="3"/>
    <x v="1"/>
    <x v="2"/>
    <x v="0"/>
    <x v="2"/>
    <x v="0"/>
    <x v="9"/>
    <x v="0"/>
    <x v="0"/>
    <x v="1"/>
    <x v="1"/>
    <x v="1"/>
    <x v="1"/>
    <x v="2416"/>
    <x v="1"/>
    <x v="3"/>
    <x v="0"/>
    <x v="0"/>
  </r>
  <r>
    <x v="425"/>
    <x v="4"/>
    <x v="3"/>
    <x v="5"/>
    <x v="3"/>
    <x v="0"/>
    <x v="1"/>
    <x v="3"/>
    <x v="0"/>
    <x v="0"/>
    <x v="0"/>
    <x v="0"/>
    <x v="1"/>
    <x v="0"/>
    <x v="2982"/>
    <x v="8"/>
    <x v="1"/>
    <x v="1"/>
    <x v="4"/>
  </r>
  <r>
    <x v="426"/>
    <x v="3"/>
    <x v="3"/>
    <x v="4"/>
    <x v="0"/>
    <x v="0"/>
    <x v="2"/>
    <x v="8"/>
    <x v="2"/>
    <x v="1"/>
    <x v="0"/>
    <x v="1"/>
    <x v="0"/>
    <x v="1"/>
    <x v="6602"/>
    <x v="8"/>
    <x v="1"/>
    <x v="0"/>
    <x v="8"/>
  </r>
  <r>
    <x v="427"/>
    <x v="2"/>
    <x v="1"/>
    <x v="1"/>
    <x v="4"/>
    <x v="0"/>
    <x v="0"/>
    <x v="4"/>
    <x v="0"/>
    <x v="0"/>
    <x v="1"/>
    <x v="1"/>
    <x v="1"/>
    <x v="0"/>
    <x v="1921"/>
    <x v="9"/>
    <x v="6"/>
    <x v="0"/>
    <x v="1"/>
  </r>
  <r>
    <x v="428"/>
    <x v="1"/>
    <x v="1"/>
    <x v="5"/>
    <x v="4"/>
    <x v="2"/>
    <x v="1"/>
    <x v="8"/>
    <x v="2"/>
    <x v="0"/>
    <x v="0"/>
    <x v="0"/>
    <x v="0"/>
    <x v="0"/>
    <x v="1345"/>
    <x v="5"/>
    <x v="4"/>
    <x v="2"/>
    <x v="4"/>
  </r>
  <r>
    <x v="429"/>
    <x v="0"/>
    <x v="2"/>
    <x v="2"/>
    <x v="6"/>
    <x v="1"/>
    <x v="2"/>
    <x v="5"/>
    <x v="2"/>
    <x v="0"/>
    <x v="1"/>
    <x v="1"/>
    <x v="0"/>
    <x v="1"/>
    <x v="9811"/>
    <x v="11"/>
    <x v="2"/>
    <x v="0"/>
    <x v="6"/>
  </r>
  <r>
    <x v="430"/>
    <x v="4"/>
    <x v="0"/>
    <x v="5"/>
    <x v="5"/>
    <x v="2"/>
    <x v="1"/>
    <x v="4"/>
    <x v="0"/>
    <x v="1"/>
    <x v="0"/>
    <x v="1"/>
    <x v="0"/>
    <x v="0"/>
    <x v="2277"/>
    <x v="5"/>
    <x v="4"/>
    <x v="0"/>
    <x v="7"/>
  </r>
  <r>
    <x v="431"/>
    <x v="3"/>
    <x v="0"/>
    <x v="5"/>
    <x v="0"/>
    <x v="0"/>
    <x v="2"/>
    <x v="13"/>
    <x v="0"/>
    <x v="1"/>
    <x v="1"/>
    <x v="0"/>
    <x v="0"/>
    <x v="1"/>
    <x v="4366"/>
    <x v="7"/>
    <x v="4"/>
    <x v="2"/>
    <x v="4"/>
  </r>
  <r>
    <x v="432"/>
    <x v="4"/>
    <x v="3"/>
    <x v="2"/>
    <x v="0"/>
    <x v="1"/>
    <x v="2"/>
    <x v="10"/>
    <x v="2"/>
    <x v="0"/>
    <x v="0"/>
    <x v="1"/>
    <x v="1"/>
    <x v="0"/>
    <x v="7023"/>
    <x v="0"/>
    <x v="4"/>
    <x v="0"/>
    <x v="1"/>
  </r>
  <r>
    <x v="433"/>
    <x v="4"/>
    <x v="0"/>
    <x v="4"/>
    <x v="1"/>
    <x v="0"/>
    <x v="2"/>
    <x v="7"/>
    <x v="2"/>
    <x v="0"/>
    <x v="1"/>
    <x v="0"/>
    <x v="1"/>
    <x v="1"/>
    <x v="6088"/>
    <x v="10"/>
    <x v="0"/>
    <x v="1"/>
    <x v="3"/>
  </r>
  <r>
    <x v="434"/>
    <x v="1"/>
    <x v="3"/>
    <x v="2"/>
    <x v="4"/>
    <x v="2"/>
    <x v="1"/>
    <x v="12"/>
    <x v="0"/>
    <x v="0"/>
    <x v="0"/>
    <x v="1"/>
    <x v="0"/>
    <x v="1"/>
    <x v="3176"/>
    <x v="0"/>
    <x v="3"/>
    <x v="2"/>
    <x v="4"/>
  </r>
  <r>
    <x v="435"/>
    <x v="4"/>
    <x v="1"/>
    <x v="2"/>
    <x v="3"/>
    <x v="0"/>
    <x v="0"/>
    <x v="10"/>
    <x v="1"/>
    <x v="0"/>
    <x v="0"/>
    <x v="1"/>
    <x v="1"/>
    <x v="0"/>
    <x v="1699"/>
    <x v="4"/>
    <x v="2"/>
    <x v="0"/>
    <x v="1"/>
  </r>
  <r>
    <x v="436"/>
    <x v="4"/>
    <x v="2"/>
    <x v="4"/>
    <x v="3"/>
    <x v="2"/>
    <x v="0"/>
    <x v="2"/>
    <x v="0"/>
    <x v="1"/>
    <x v="0"/>
    <x v="1"/>
    <x v="0"/>
    <x v="0"/>
    <x v="1945"/>
    <x v="10"/>
    <x v="1"/>
    <x v="1"/>
    <x v="0"/>
  </r>
  <r>
    <x v="437"/>
    <x v="4"/>
    <x v="2"/>
    <x v="3"/>
    <x v="1"/>
    <x v="1"/>
    <x v="2"/>
    <x v="8"/>
    <x v="2"/>
    <x v="1"/>
    <x v="1"/>
    <x v="0"/>
    <x v="0"/>
    <x v="0"/>
    <x v="5755"/>
    <x v="1"/>
    <x v="3"/>
    <x v="2"/>
    <x v="2"/>
  </r>
  <r>
    <x v="438"/>
    <x v="5"/>
    <x v="1"/>
    <x v="2"/>
    <x v="1"/>
    <x v="2"/>
    <x v="1"/>
    <x v="9"/>
    <x v="0"/>
    <x v="1"/>
    <x v="1"/>
    <x v="0"/>
    <x v="1"/>
    <x v="0"/>
    <x v="6451"/>
    <x v="9"/>
    <x v="5"/>
    <x v="0"/>
    <x v="6"/>
  </r>
  <r>
    <x v="439"/>
    <x v="4"/>
    <x v="2"/>
    <x v="3"/>
    <x v="2"/>
    <x v="2"/>
    <x v="0"/>
    <x v="14"/>
    <x v="2"/>
    <x v="1"/>
    <x v="0"/>
    <x v="1"/>
    <x v="0"/>
    <x v="0"/>
    <x v="2124"/>
    <x v="3"/>
    <x v="0"/>
    <x v="0"/>
    <x v="8"/>
  </r>
  <r>
    <x v="440"/>
    <x v="2"/>
    <x v="3"/>
    <x v="5"/>
    <x v="1"/>
    <x v="1"/>
    <x v="0"/>
    <x v="1"/>
    <x v="2"/>
    <x v="0"/>
    <x v="1"/>
    <x v="0"/>
    <x v="0"/>
    <x v="1"/>
    <x v="184"/>
    <x v="8"/>
    <x v="5"/>
    <x v="0"/>
    <x v="8"/>
  </r>
  <r>
    <x v="441"/>
    <x v="1"/>
    <x v="0"/>
    <x v="4"/>
    <x v="1"/>
    <x v="2"/>
    <x v="1"/>
    <x v="3"/>
    <x v="0"/>
    <x v="1"/>
    <x v="0"/>
    <x v="1"/>
    <x v="0"/>
    <x v="1"/>
    <x v="3889"/>
    <x v="3"/>
    <x v="6"/>
    <x v="0"/>
    <x v="7"/>
  </r>
  <r>
    <x v="442"/>
    <x v="5"/>
    <x v="1"/>
    <x v="5"/>
    <x v="4"/>
    <x v="1"/>
    <x v="2"/>
    <x v="6"/>
    <x v="0"/>
    <x v="0"/>
    <x v="1"/>
    <x v="1"/>
    <x v="0"/>
    <x v="0"/>
    <x v="8554"/>
    <x v="8"/>
    <x v="6"/>
    <x v="0"/>
    <x v="6"/>
  </r>
  <r>
    <x v="443"/>
    <x v="5"/>
    <x v="2"/>
    <x v="5"/>
    <x v="4"/>
    <x v="2"/>
    <x v="0"/>
    <x v="8"/>
    <x v="1"/>
    <x v="0"/>
    <x v="1"/>
    <x v="0"/>
    <x v="1"/>
    <x v="1"/>
    <x v="7103"/>
    <x v="2"/>
    <x v="1"/>
    <x v="0"/>
    <x v="6"/>
  </r>
  <r>
    <x v="444"/>
    <x v="2"/>
    <x v="1"/>
    <x v="4"/>
    <x v="0"/>
    <x v="2"/>
    <x v="2"/>
    <x v="10"/>
    <x v="1"/>
    <x v="1"/>
    <x v="0"/>
    <x v="1"/>
    <x v="0"/>
    <x v="1"/>
    <x v="6156"/>
    <x v="3"/>
    <x v="6"/>
    <x v="0"/>
    <x v="7"/>
  </r>
  <r>
    <x v="445"/>
    <x v="4"/>
    <x v="2"/>
    <x v="4"/>
    <x v="4"/>
    <x v="0"/>
    <x v="0"/>
    <x v="5"/>
    <x v="2"/>
    <x v="1"/>
    <x v="0"/>
    <x v="1"/>
    <x v="0"/>
    <x v="0"/>
    <x v="1732"/>
    <x v="5"/>
    <x v="2"/>
    <x v="0"/>
    <x v="8"/>
  </r>
  <r>
    <x v="446"/>
    <x v="5"/>
    <x v="2"/>
    <x v="5"/>
    <x v="5"/>
    <x v="0"/>
    <x v="0"/>
    <x v="12"/>
    <x v="2"/>
    <x v="0"/>
    <x v="0"/>
    <x v="0"/>
    <x v="1"/>
    <x v="1"/>
    <x v="7325"/>
    <x v="5"/>
    <x v="1"/>
    <x v="2"/>
    <x v="3"/>
  </r>
  <r>
    <x v="447"/>
    <x v="3"/>
    <x v="3"/>
    <x v="1"/>
    <x v="6"/>
    <x v="1"/>
    <x v="0"/>
    <x v="7"/>
    <x v="1"/>
    <x v="0"/>
    <x v="1"/>
    <x v="0"/>
    <x v="0"/>
    <x v="1"/>
    <x v="572"/>
    <x v="2"/>
    <x v="2"/>
    <x v="1"/>
    <x v="1"/>
  </r>
  <r>
    <x v="448"/>
    <x v="3"/>
    <x v="3"/>
    <x v="1"/>
    <x v="5"/>
    <x v="0"/>
    <x v="0"/>
    <x v="7"/>
    <x v="1"/>
    <x v="0"/>
    <x v="1"/>
    <x v="0"/>
    <x v="1"/>
    <x v="0"/>
    <x v="487"/>
    <x v="5"/>
    <x v="2"/>
    <x v="1"/>
    <x v="3"/>
  </r>
  <r>
    <x v="449"/>
    <x v="4"/>
    <x v="3"/>
    <x v="2"/>
    <x v="1"/>
    <x v="1"/>
    <x v="1"/>
    <x v="10"/>
    <x v="2"/>
    <x v="0"/>
    <x v="1"/>
    <x v="0"/>
    <x v="1"/>
    <x v="0"/>
    <x v="2178"/>
    <x v="5"/>
    <x v="6"/>
    <x v="2"/>
    <x v="0"/>
  </r>
  <r>
    <x v="450"/>
    <x v="0"/>
    <x v="0"/>
    <x v="2"/>
    <x v="5"/>
    <x v="1"/>
    <x v="1"/>
    <x v="0"/>
    <x v="0"/>
    <x v="1"/>
    <x v="0"/>
    <x v="1"/>
    <x v="0"/>
    <x v="0"/>
    <x v="6503"/>
    <x v="2"/>
    <x v="3"/>
    <x v="1"/>
    <x v="0"/>
  </r>
  <r>
    <x v="451"/>
    <x v="3"/>
    <x v="0"/>
    <x v="5"/>
    <x v="0"/>
    <x v="1"/>
    <x v="0"/>
    <x v="14"/>
    <x v="0"/>
    <x v="0"/>
    <x v="0"/>
    <x v="1"/>
    <x v="1"/>
    <x v="1"/>
    <x v="2613"/>
    <x v="1"/>
    <x v="5"/>
    <x v="0"/>
    <x v="6"/>
  </r>
  <r>
    <x v="452"/>
    <x v="3"/>
    <x v="1"/>
    <x v="1"/>
    <x v="5"/>
    <x v="1"/>
    <x v="1"/>
    <x v="7"/>
    <x v="2"/>
    <x v="0"/>
    <x v="0"/>
    <x v="1"/>
    <x v="0"/>
    <x v="0"/>
    <x v="2815"/>
    <x v="7"/>
    <x v="4"/>
    <x v="0"/>
    <x v="8"/>
  </r>
  <r>
    <x v="453"/>
    <x v="3"/>
    <x v="2"/>
    <x v="2"/>
    <x v="1"/>
    <x v="2"/>
    <x v="1"/>
    <x v="14"/>
    <x v="1"/>
    <x v="1"/>
    <x v="1"/>
    <x v="0"/>
    <x v="0"/>
    <x v="1"/>
    <x v="3731"/>
    <x v="6"/>
    <x v="6"/>
    <x v="2"/>
    <x v="1"/>
  </r>
  <r>
    <x v="454"/>
    <x v="1"/>
    <x v="3"/>
    <x v="1"/>
    <x v="0"/>
    <x v="1"/>
    <x v="1"/>
    <x v="0"/>
    <x v="1"/>
    <x v="0"/>
    <x v="1"/>
    <x v="0"/>
    <x v="1"/>
    <x v="1"/>
    <x v="3261"/>
    <x v="4"/>
    <x v="5"/>
    <x v="1"/>
    <x v="3"/>
  </r>
  <r>
    <x v="455"/>
    <x v="2"/>
    <x v="3"/>
    <x v="3"/>
    <x v="3"/>
    <x v="2"/>
    <x v="2"/>
    <x v="9"/>
    <x v="0"/>
    <x v="0"/>
    <x v="1"/>
    <x v="1"/>
    <x v="0"/>
    <x v="0"/>
    <x v="5701"/>
    <x v="5"/>
    <x v="0"/>
    <x v="2"/>
    <x v="1"/>
  </r>
  <r>
    <x v="456"/>
    <x v="4"/>
    <x v="3"/>
    <x v="0"/>
    <x v="2"/>
    <x v="1"/>
    <x v="0"/>
    <x v="7"/>
    <x v="0"/>
    <x v="0"/>
    <x v="0"/>
    <x v="1"/>
    <x v="0"/>
    <x v="1"/>
    <x v="1468"/>
    <x v="3"/>
    <x v="5"/>
    <x v="0"/>
    <x v="8"/>
  </r>
  <r>
    <x v="457"/>
    <x v="3"/>
    <x v="1"/>
    <x v="3"/>
    <x v="4"/>
    <x v="2"/>
    <x v="1"/>
    <x v="13"/>
    <x v="2"/>
    <x v="0"/>
    <x v="1"/>
    <x v="0"/>
    <x v="0"/>
    <x v="0"/>
    <x v="880"/>
    <x v="7"/>
    <x v="3"/>
    <x v="2"/>
    <x v="0"/>
  </r>
  <r>
    <x v="458"/>
    <x v="0"/>
    <x v="3"/>
    <x v="3"/>
    <x v="5"/>
    <x v="1"/>
    <x v="2"/>
    <x v="11"/>
    <x v="0"/>
    <x v="1"/>
    <x v="0"/>
    <x v="0"/>
    <x v="1"/>
    <x v="1"/>
    <x v="9173"/>
    <x v="1"/>
    <x v="6"/>
    <x v="2"/>
    <x v="5"/>
  </r>
  <r>
    <x v="459"/>
    <x v="5"/>
    <x v="1"/>
    <x v="2"/>
    <x v="1"/>
    <x v="0"/>
    <x v="1"/>
    <x v="0"/>
    <x v="0"/>
    <x v="0"/>
    <x v="0"/>
    <x v="0"/>
    <x v="0"/>
    <x v="1"/>
    <x v="6553"/>
    <x v="6"/>
    <x v="5"/>
    <x v="1"/>
    <x v="0"/>
  </r>
  <r>
    <x v="460"/>
    <x v="2"/>
    <x v="1"/>
    <x v="3"/>
    <x v="3"/>
    <x v="0"/>
    <x v="2"/>
    <x v="7"/>
    <x v="2"/>
    <x v="1"/>
    <x v="1"/>
    <x v="0"/>
    <x v="1"/>
    <x v="1"/>
    <x v="5832"/>
    <x v="3"/>
    <x v="5"/>
    <x v="1"/>
    <x v="5"/>
  </r>
  <r>
    <x v="461"/>
    <x v="4"/>
    <x v="2"/>
    <x v="3"/>
    <x v="5"/>
    <x v="2"/>
    <x v="0"/>
    <x v="13"/>
    <x v="1"/>
    <x v="0"/>
    <x v="0"/>
    <x v="0"/>
    <x v="1"/>
    <x v="1"/>
    <x v="2832"/>
    <x v="3"/>
    <x v="2"/>
    <x v="2"/>
    <x v="2"/>
  </r>
  <r>
    <x v="462"/>
    <x v="3"/>
    <x v="2"/>
    <x v="2"/>
    <x v="0"/>
    <x v="2"/>
    <x v="0"/>
    <x v="6"/>
    <x v="2"/>
    <x v="0"/>
    <x v="1"/>
    <x v="0"/>
    <x v="0"/>
    <x v="0"/>
    <x v="952"/>
    <x v="5"/>
    <x v="2"/>
    <x v="1"/>
    <x v="2"/>
  </r>
  <r>
    <x v="463"/>
    <x v="0"/>
    <x v="1"/>
    <x v="0"/>
    <x v="5"/>
    <x v="2"/>
    <x v="1"/>
    <x v="0"/>
    <x v="1"/>
    <x v="0"/>
    <x v="1"/>
    <x v="1"/>
    <x v="1"/>
    <x v="0"/>
    <x v="7927"/>
    <x v="6"/>
    <x v="0"/>
    <x v="0"/>
    <x v="0"/>
  </r>
  <r>
    <x v="464"/>
    <x v="3"/>
    <x v="2"/>
    <x v="1"/>
    <x v="5"/>
    <x v="1"/>
    <x v="2"/>
    <x v="11"/>
    <x v="0"/>
    <x v="1"/>
    <x v="0"/>
    <x v="1"/>
    <x v="0"/>
    <x v="0"/>
    <x v="7556"/>
    <x v="5"/>
    <x v="4"/>
    <x v="2"/>
    <x v="3"/>
  </r>
  <r>
    <x v="465"/>
    <x v="4"/>
    <x v="0"/>
    <x v="2"/>
    <x v="5"/>
    <x v="2"/>
    <x v="0"/>
    <x v="12"/>
    <x v="2"/>
    <x v="1"/>
    <x v="1"/>
    <x v="1"/>
    <x v="1"/>
    <x v="1"/>
    <x v="2041"/>
    <x v="10"/>
    <x v="0"/>
    <x v="0"/>
    <x v="0"/>
  </r>
  <r>
    <x v="466"/>
    <x v="4"/>
    <x v="0"/>
    <x v="5"/>
    <x v="1"/>
    <x v="1"/>
    <x v="2"/>
    <x v="13"/>
    <x v="1"/>
    <x v="0"/>
    <x v="1"/>
    <x v="1"/>
    <x v="1"/>
    <x v="1"/>
    <x v="7783"/>
    <x v="2"/>
    <x v="1"/>
    <x v="0"/>
    <x v="6"/>
  </r>
  <r>
    <x v="467"/>
    <x v="5"/>
    <x v="1"/>
    <x v="0"/>
    <x v="6"/>
    <x v="2"/>
    <x v="1"/>
    <x v="8"/>
    <x v="1"/>
    <x v="1"/>
    <x v="0"/>
    <x v="1"/>
    <x v="0"/>
    <x v="0"/>
    <x v="7236"/>
    <x v="5"/>
    <x v="4"/>
    <x v="2"/>
    <x v="5"/>
  </r>
  <r>
    <x v="468"/>
    <x v="4"/>
    <x v="0"/>
    <x v="3"/>
    <x v="1"/>
    <x v="1"/>
    <x v="2"/>
    <x v="9"/>
    <x v="2"/>
    <x v="0"/>
    <x v="0"/>
    <x v="1"/>
    <x v="0"/>
    <x v="0"/>
    <x v="4953"/>
    <x v="1"/>
    <x v="6"/>
    <x v="0"/>
    <x v="8"/>
  </r>
  <r>
    <x v="469"/>
    <x v="5"/>
    <x v="3"/>
    <x v="1"/>
    <x v="4"/>
    <x v="0"/>
    <x v="0"/>
    <x v="2"/>
    <x v="1"/>
    <x v="0"/>
    <x v="0"/>
    <x v="0"/>
    <x v="0"/>
    <x v="1"/>
    <x v="3271"/>
    <x v="6"/>
    <x v="6"/>
    <x v="1"/>
    <x v="0"/>
  </r>
  <r>
    <x v="470"/>
    <x v="2"/>
    <x v="1"/>
    <x v="3"/>
    <x v="5"/>
    <x v="1"/>
    <x v="0"/>
    <x v="12"/>
    <x v="0"/>
    <x v="1"/>
    <x v="1"/>
    <x v="1"/>
    <x v="1"/>
    <x v="0"/>
    <x v="1482"/>
    <x v="1"/>
    <x v="5"/>
    <x v="0"/>
    <x v="6"/>
  </r>
  <r>
    <x v="471"/>
    <x v="0"/>
    <x v="3"/>
    <x v="1"/>
    <x v="2"/>
    <x v="2"/>
    <x v="0"/>
    <x v="2"/>
    <x v="1"/>
    <x v="0"/>
    <x v="0"/>
    <x v="1"/>
    <x v="0"/>
    <x v="1"/>
    <x v="5684"/>
    <x v="8"/>
    <x v="6"/>
    <x v="0"/>
    <x v="7"/>
  </r>
  <r>
    <x v="472"/>
    <x v="3"/>
    <x v="0"/>
    <x v="5"/>
    <x v="6"/>
    <x v="0"/>
    <x v="2"/>
    <x v="9"/>
    <x v="1"/>
    <x v="1"/>
    <x v="0"/>
    <x v="1"/>
    <x v="1"/>
    <x v="0"/>
    <x v="7172"/>
    <x v="11"/>
    <x v="5"/>
    <x v="0"/>
    <x v="8"/>
  </r>
  <r>
    <x v="473"/>
    <x v="5"/>
    <x v="3"/>
    <x v="4"/>
    <x v="3"/>
    <x v="2"/>
    <x v="0"/>
    <x v="4"/>
    <x v="2"/>
    <x v="1"/>
    <x v="0"/>
    <x v="0"/>
    <x v="1"/>
    <x v="1"/>
    <x v="5172"/>
    <x v="0"/>
    <x v="4"/>
    <x v="0"/>
    <x v="7"/>
  </r>
  <r>
    <x v="474"/>
    <x v="4"/>
    <x v="1"/>
    <x v="2"/>
    <x v="2"/>
    <x v="0"/>
    <x v="0"/>
    <x v="0"/>
    <x v="0"/>
    <x v="0"/>
    <x v="1"/>
    <x v="1"/>
    <x v="1"/>
    <x v="1"/>
    <x v="2286"/>
    <x v="1"/>
    <x v="6"/>
    <x v="0"/>
    <x v="4"/>
  </r>
  <r>
    <x v="475"/>
    <x v="1"/>
    <x v="2"/>
    <x v="3"/>
    <x v="1"/>
    <x v="2"/>
    <x v="1"/>
    <x v="3"/>
    <x v="1"/>
    <x v="0"/>
    <x v="0"/>
    <x v="1"/>
    <x v="0"/>
    <x v="0"/>
    <x v="4124"/>
    <x v="3"/>
    <x v="1"/>
    <x v="1"/>
    <x v="0"/>
  </r>
  <r>
    <x v="476"/>
    <x v="2"/>
    <x v="2"/>
    <x v="4"/>
    <x v="2"/>
    <x v="2"/>
    <x v="0"/>
    <x v="10"/>
    <x v="2"/>
    <x v="0"/>
    <x v="1"/>
    <x v="0"/>
    <x v="0"/>
    <x v="0"/>
    <x v="1145"/>
    <x v="9"/>
    <x v="5"/>
    <x v="2"/>
    <x v="3"/>
  </r>
  <r>
    <x v="477"/>
    <x v="0"/>
    <x v="3"/>
    <x v="3"/>
    <x v="1"/>
    <x v="1"/>
    <x v="1"/>
    <x v="9"/>
    <x v="0"/>
    <x v="0"/>
    <x v="0"/>
    <x v="1"/>
    <x v="0"/>
    <x v="1"/>
    <x v="7694"/>
    <x v="2"/>
    <x v="2"/>
    <x v="2"/>
    <x v="0"/>
  </r>
  <r>
    <x v="478"/>
    <x v="4"/>
    <x v="0"/>
    <x v="3"/>
    <x v="5"/>
    <x v="2"/>
    <x v="1"/>
    <x v="13"/>
    <x v="2"/>
    <x v="1"/>
    <x v="1"/>
    <x v="1"/>
    <x v="1"/>
    <x v="0"/>
    <x v="4502"/>
    <x v="0"/>
    <x v="0"/>
    <x v="0"/>
    <x v="5"/>
  </r>
  <r>
    <x v="479"/>
    <x v="5"/>
    <x v="1"/>
    <x v="3"/>
    <x v="1"/>
    <x v="1"/>
    <x v="1"/>
    <x v="8"/>
    <x v="2"/>
    <x v="1"/>
    <x v="0"/>
    <x v="1"/>
    <x v="1"/>
    <x v="1"/>
    <x v="8935"/>
    <x v="9"/>
    <x v="0"/>
    <x v="0"/>
    <x v="6"/>
  </r>
  <r>
    <x v="480"/>
    <x v="1"/>
    <x v="2"/>
    <x v="4"/>
    <x v="2"/>
    <x v="2"/>
    <x v="1"/>
    <x v="1"/>
    <x v="2"/>
    <x v="1"/>
    <x v="1"/>
    <x v="1"/>
    <x v="0"/>
    <x v="1"/>
    <x v="5652"/>
    <x v="7"/>
    <x v="5"/>
    <x v="1"/>
    <x v="0"/>
  </r>
  <r>
    <x v="481"/>
    <x v="5"/>
    <x v="2"/>
    <x v="3"/>
    <x v="1"/>
    <x v="0"/>
    <x v="1"/>
    <x v="6"/>
    <x v="0"/>
    <x v="0"/>
    <x v="0"/>
    <x v="0"/>
    <x v="0"/>
    <x v="1"/>
    <x v="7926"/>
    <x v="10"/>
    <x v="5"/>
    <x v="1"/>
    <x v="1"/>
  </r>
  <r>
    <x v="482"/>
    <x v="2"/>
    <x v="0"/>
    <x v="5"/>
    <x v="3"/>
    <x v="0"/>
    <x v="2"/>
    <x v="11"/>
    <x v="1"/>
    <x v="0"/>
    <x v="1"/>
    <x v="1"/>
    <x v="0"/>
    <x v="1"/>
    <x v="5838"/>
    <x v="1"/>
    <x v="3"/>
    <x v="2"/>
    <x v="3"/>
  </r>
  <r>
    <x v="483"/>
    <x v="0"/>
    <x v="0"/>
    <x v="1"/>
    <x v="0"/>
    <x v="2"/>
    <x v="2"/>
    <x v="2"/>
    <x v="2"/>
    <x v="1"/>
    <x v="1"/>
    <x v="0"/>
    <x v="0"/>
    <x v="0"/>
    <x v="7457"/>
    <x v="6"/>
    <x v="2"/>
    <x v="1"/>
    <x v="4"/>
  </r>
  <r>
    <x v="484"/>
    <x v="1"/>
    <x v="0"/>
    <x v="4"/>
    <x v="3"/>
    <x v="2"/>
    <x v="2"/>
    <x v="4"/>
    <x v="0"/>
    <x v="0"/>
    <x v="0"/>
    <x v="0"/>
    <x v="0"/>
    <x v="1"/>
    <x v="4515"/>
    <x v="7"/>
    <x v="4"/>
    <x v="1"/>
    <x v="0"/>
  </r>
  <r>
    <x v="485"/>
    <x v="4"/>
    <x v="0"/>
    <x v="1"/>
    <x v="3"/>
    <x v="2"/>
    <x v="2"/>
    <x v="13"/>
    <x v="2"/>
    <x v="0"/>
    <x v="1"/>
    <x v="1"/>
    <x v="1"/>
    <x v="1"/>
    <x v="7660"/>
    <x v="1"/>
    <x v="0"/>
    <x v="0"/>
    <x v="6"/>
  </r>
  <r>
    <x v="486"/>
    <x v="5"/>
    <x v="1"/>
    <x v="2"/>
    <x v="6"/>
    <x v="1"/>
    <x v="1"/>
    <x v="2"/>
    <x v="2"/>
    <x v="0"/>
    <x v="1"/>
    <x v="0"/>
    <x v="1"/>
    <x v="1"/>
    <x v="7838"/>
    <x v="5"/>
    <x v="0"/>
    <x v="1"/>
    <x v="1"/>
  </r>
  <r>
    <x v="487"/>
    <x v="0"/>
    <x v="1"/>
    <x v="0"/>
    <x v="5"/>
    <x v="0"/>
    <x v="0"/>
    <x v="1"/>
    <x v="1"/>
    <x v="1"/>
    <x v="1"/>
    <x v="0"/>
    <x v="0"/>
    <x v="0"/>
    <x v="2675"/>
    <x v="8"/>
    <x v="1"/>
    <x v="0"/>
    <x v="8"/>
  </r>
  <r>
    <x v="488"/>
    <x v="5"/>
    <x v="0"/>
    <x v="5"/>
    <x v="1"/>
    <x v="0"/>
    <x v="0"/>
    <x v="9"/>
    <x v="0"/>
    <x v="1"/>
    <x v="0"/>
    <x v="1"/>
    <x v="1"/>
    <x v="1"/>
    <x v="7144"/>
    <x v="5"/>
    <x v="4"/>
    <x v="0"/>
    <x v="1"/>
  </r>
  <r>
    <x v="489"/>
    <x v="0"/>
    <x v="1"/>
    <x v="1"/>
    <x v="4"/>
    <x v="1"/>
    <x v="2"/>
    <x v="0"/>
    <x v="0"/>
    <x v="1"/>
    <x v="1"/>
    <x v="1"/>
    <x v="1"/>
    <x v="0"/>
    <x v="9385"/>
    <x v="9"/>
    <x v="6"/>
    <x v="0"/>
    <x v="5"/>
  </r>
  <r>
    <x v="490"/>
    <x v="3"/>
    <x v="1"/>
    <x v="1"/>
    <x v="6"/>
    <x v="1"/>
    <x v="1"/>
    <x v="7"/>
    <x v="1"/>
    <x v="0"/>
    <x v="1"/>
    <x v="1"/>
    <x v="1"/>
    <x v="0"/>
    <x v="3498"/>
    <x v="4"/>
    <x v="0"/>
    <x v="0"/>
    <x v="7"/>
  </r>
  <r>
    <x v="491"/>
    <x v="3"/>
    <x v="0"/>
    <x v="2"/>
    <x v="5"/>
    <x v="0"/>
    <x v="0"/>
    <x v="10"/>
    <x v="1"/>
    <x v="1"/>
    <x v="1"/>
    <x v="0"/>
    <x v="1"/>
    <x v="1"/>
    <x v="1176"/>
    <x v="6"/>
    <x v="1"/>
    <x v="0"/>
    <x v="8"/>
  </r>
  <r>
    <x v="492"/>
    <x v="4"/>
    <x v="2"/>
    <x v="1"/>
    <x v="4"/>
    <x v="2"/>
    <x v="2"/>
    <x v="7"/>
    <x v="2"/>
    <x v="0"/>
    <x v="0"/>
    <x v="1"/>
    <x v="1"/>
    <x v="0"/>
    <x v="8359"/>
    <x v="1"/>
    <x v="3"/>
    <x v="0"/>
    <x v="0"/>
  </r>
  <r>
    <x v="493"/>
    <x v="2"/>
    <x v="0"/>
    <x v="3"/>
    <x v="1"/>
    <x v="0"/>
    <x v="1"/>
    <x v="13"/>
    <x v="1"/>
    <x v="1"/>
    <x v="1"/>
    <x v="0"/>
    <x v="1"/>
    <x v="1"/>
    <x v="3927"/>
    <x v="3"/>
    <x v="0"/>
    <x v="2"/>
    <x v="4"/>
  </r>
  <r>
    <x v="494"/>
    <x v="2"/>
    <x v="1"/>
    <x v="3"/>
    <x v="3"/>
    <x v="2"/>
    <x v="2"/>
    <x v="7"/>
    <x v="0"/>
    <x v="0"/>
    <x v="1"/>
    <x v="1"/>
    <x v="0"/>
    <x v="1"/>
    <x v="6314"/>
    <x v="2"/>
    <x v="1"/>
    <x v="1"/>
    <x v="4"/>
  </r>
  <r>
    <x v="495"/>
    <x v="2"/>
    <x v="1"/>
    <x v="2"/>
    <x v="2"/>
    <x v="0"/>
    <x v="0"/>
    <x v="7"/>
    <x v="0"/>
    <x v="1"/>
    <x v="0"/>
    <x v="1"/>
    <x v="0"/>
    <x v="1"/>
    <x v="1616"/>
    <x v="2"/>
    <x v="1"/>
    <x v="1"/>
    <x v="5"/>
  </r>
  <r>
    <x v="496"/>
    <x v="2"/>
    <x v="1"/>
    <x v="3"/>
    <x v="4"/>
    <x v="0"/>
    <x v="2"/>
    <x v="12"/>
    <x v="1"/>
    <x v="0"/>
    <x v="1"/>
    <x v="1"/>
    <x v="1"/>
    <x v="0"/>
    <x v="7027"/>
    <x v="9"/>
    <x v="1"/>
    <x v="0"/>
    <x v="4"/>
  </r>
  <r>
    <x v="497"/>
    <x v="0"/>
    <x v="2"/>
    <x v="1"/>
    <x v="2"/>
    <x v="2"/>
    <x v="2"/>
    <x v="12"/>
    <x v="0"/>
    <x v="0"/>
    <x v="0"/>
    <x v="1"/>
    <x v="1"/>
    <x v="0"/>
    <x v="9851"/>
    <x v="1"/>
    <x v="6"/>
    <x v="0"/>
    <x v="8"/>
  </r>
  <r>
    <x v="498"/>
    <x v="5"/>
    <x v="2"/>
    <x v="5"/>
    <x v="5"/>
    <x v="1"/>
    <x v="2"/>
    <x v="5"/>
    <x v="0"/>
    <x v="0"/>
    <x v="1"/>
    <x v="0"/>
    <x v="1"/>
    <x v="1"/>
    <x v="9782"/>
    <x v="4"/>
    <x v="4"/>
    <x v="1"/>
    <x v="4"/>
  </r>
  <r>
    <x v="499"/>
    <x v="1"/>
    <x v="3"/>
    <x v="4"/>
    <x v="4"/>
    <x v="2"/>
    <x v="2"/>
    <x v="13"/>
    <x v="2"/>
    <x v="0"/>
    <x v="0"/>
    <x v="1"/>
    <x v="1"/>
    <x v="1"/>
    <x v="8088"/>
    <x v="9"/>
    <x v="4"/>
    <x v="0"/>
    <x v="4"/>
  </r>
  <r>
    <x v="500"/>
    <x v="4"/>
    <x v="2"/>
    <x v="2"/>
    <x v="2"/>
    <x v="2"/>
    <x v="1"/>
    <x v="11"/>
    <x v="1"/>
    <x v="1"/>
    <x v="0"/>
    <x v="0"/>
    <x v="1"/>
    <x v="1"/>
    <x v="5455"/>
    <x v="6"/>
    <x v="1"/>
    <x v="2"/>
    <x v="1"/>
  </r>
  <r>
    <x v="501"/>
    <x v="1"/>
    <x v="2"/>
    <x v="3"/>
    <x v="0"/>
    <x v="1"/>
    <x v="1"/>
    <x v="3"/>
    <x v="1"/>
    <x v="0"/>
    <x v="0"/>
    <x v="0"/>
    <x v="1"/>
    <x v="0"/>
    <x v="4394"/>
    <x v="2"/>
    <x v="1"/>
    <x v="0"/>
    <x v="7"/>
  </r>
  <r>
    <x v="502"/>
    <x v="2"/>
    <x v="3"/>
    <x v="1"/>
    <x v="4"/>
    <x v="2"/>
    <x v="0"/>
    <x v="5"/>
    <x v="2"/>
    <x v="0"/>
    <x v="1"/>
    <x v="1"/>
    <x v="1"/>
    <x v="1"/>
    <x v="2830"/>
    <x v="3"/>
    <x v="0"/>
    <x v="0"/>
    <x v="1"/>
  </r>
  <r>
    <x v="503"/>
    <x v="0"/>
    <x v="1"/>
    <x v="5"/>
    <x v="1"/>
    <x v="1"/>
    <x v="0"/>
    <x v="4"/>
    <x v="0"/>
    <x v="1"/>
    <x v="0"/>
    <x v="0"/>
    <x v="1"/>
    <x v="0"/>
    <x v="4417"/>
    <x v="8"/>
    <x v="5"/>
    <x v="0"/>
    <x v="8"/>
  </r>
  <r>
    <x v="504"/>
    <x v="0"/>
    <x v="3"/>
    <x v="2"/>
    <x v="4"/>
    <x v="2"/>
    <x v="1"/>
    <x v="11"/>
    <x v="2"/>
    <x v="1"/>
    <x v="1"/>
    <x v="1"/>
    <x v="1"/>
    <x v="0"/>
    <x v="8058"/>
    <x v="0"/>
    <x v="6"/>
    <x v="0"/>
    <x v="1"/>
  </r>
  <r>
    <x v="505"/>
    <x v="5"/>
    <x v="3"/>
    <x v="4"/>
    <x v="5"/>
    <x v="1"/>
    <x v="1"/>
    <x v="5"/>
    <x v="1"/>
    <x v="0"/>
    <x v="1"/>
    <x v="0"/>
    <x v="1"/>
    <x v="1"/>
    <x v="7485"/>
    <x v="3"/>
    <x v="0"/>
    <x v="0"/>
    <x v="6"/>
  </r>
  <r>
    <x v="506"/>
    <x v="2"/>
    <x v="3"/>
    <x v="5"/>
    <x v="4"/>
    <x v="1"/>
    <x v="1"/>
    <x v="7"/>
    <x v="0"/>
    <x v="1"/>
    <x v="0"/>
    <x v="1"/>
    <x v="0"/>
    <x v="0"/>
    <x v="2273"/>
    <x v="2"/>
    <x v="2"/>
    <x v="0"/>
    <x v="7"/>
  </r>
  <r>
    <x v="507"/>
    <x v="5"/>
    <x v="0"/>
    <x v="2"/>
    <x v="2"/>
    <x v="0"/>
    <x v="0"/>
    <x v="12"/>
    <x v="2"/>
    <x v="0"/>
    <x v="0"/>
    <x v="1"/>
    <x v="1"/>
    <x v="1"/>
    <x v="6414"/>
    <x v="5"/>
    <x v="0"/>
    <x v="0"/>
    <x v="3"/>
  </r>
  <r>
    <x v="508"/>
    <x v="3"/>
    <x v="1"/>
    <x v="2"/>
    <x v="3"/>
    <x v="1"/>
    <x v="0"/>
    <x v="4"/>
    <x v="2"/>
    <x v="1"/>
    <x v="1"/>
    <x v="0"/>
    <x v="1"/>
    <x v="0"/>
    <x v="502"/>
    <x v="4"/>
    <x v="3"/>
    <x v="0"/>
    <x v="6"/>
  </r>
  <r>
    <x v="509"/>
    <x v="0"/>
    <x v="2"/>
    <x v="0"/>
    <x v="1"/>
    <x v="1"/>
    <x v="0"/>
    <x v="4"/>
    <x v="1"/>
    <x v="0"/>
    <x v="0"/>
    <x v="1"/>
    <x v="0"/>
    <x v="1"/>
    <x v="7010"/>
    <x v="3"/>
    <x v="3"/>
    <x v="1"/>
    <x v="3"/>
  </r>
  <r>
    <x v="510"/>
    <x v="2"/>
    <x v="3"/>
    <x v="5"/>
    <x v="4"/>
    <x v="2"/>
    <x v="0"/>
    <x v="1"/>
    <x v="2"/>
    <x v="1"/>
    <x v="0"/>
    <x v="0"/>
    <x v="1"/>
    <x v="1"/>
    <x v="876"/>
    <x v="9"/>
    <x v="1"/>
    <x v="0"/>
    <x v="8"/>
  </r>
  <r>
    <x v="511"/>
    <x v="5"/>
    <x v="1"/>
    <x v="4"/>
    <x v="2"/>
    <x v="1"/>
    <x v="0"/>
    <x v="11"/>
    <x v="0"/>
    <x v="0"/>
    <x v="0"/>
    <x v="1"/>
    <x v="0"/>
    <x v="1"/>
    <x v="5090"/>
    <x v="8"/>
    <x v="0"/>
    <x v="2"/>
    <x v="4"/>
  </r>
  <r>
    <x v="512"/>
    <x v="1"/>
    <x v="1"/>
    <x v="2"/>
    <x v="0"/>
    <x v="1"/>
    <x v="0"/>
    <x v="10"/>
    <x v="1"/>
    <x v="0"/>
    <x v="0"/>
    <x v="1"/>
    <x v="1"/>
    <x v="0"/>
    <x v="1764"/>
    <x v="10"/>
    <x v="0"/>
    <x v="0"/>
    <x v="7"/>
  </r>
  <r>
    <x v="513"/>
    <x v="0"/>
    <x v="1"/>
    <x v="5"/>
    <x v="3"/>
    <x v="1"/>
    <x v="1"/>
    <x v="0"/>
    <x v="0"/>
    <x v="0"/>
    <x v="1"/>
    <x v="0"/>
    <x v="0"/>
    <x v="1"/>
    <x v="6839"/>
    <x v="3"/>
    <x v="3"/>
    <x v="0"/>
    <x v="7"/>
  </r>
  <r>
    <x v="514"/>
    <x v="3"/>
    <x v="1"/>
    <x v="2"/>
    <x v="2"/>
    <x v="2"/>
    <x v="0"/>
    <x v="14"/>
    <x v="1"/>
    <x v="1"/>
    <x v="0"/>
    <x v="0"/>
    <x v="0"/>
    <x v="1"/>
    <x v="561"/>
    <x v="2"/>
    <x v="1"/>
    <x v="2"/>
    <x v="0"/>
  </r>
  <r>
    <x v="515"/>
    <x v="1"/>
    <x v="0"/>
    <x v="2"/>
    <x v="5"/>
    <x v="2"/>
    <x v="2"/>
    <x v="5"/>
    <x v="0"/>
    <x v="0"/>
    <x v="0"/>
    <x v="1"/>
    <x v="1"/>
    <x v="1"/>
    <x v="7723"/>
    <x v="7"/>
    <x v="6"/>
    <x v="0"/>
    <x v="1"/>
  </r>
  <r>
    <x v="516"/>
    <x v="3"/>
    <x v="0"/>
    <x v="0"/>
    <x v="1"/>
    <x v="2"/>
    <x v="2"/>
    <x v="0"/>
    <x v="0"/>
    <x v="0"/>
    <x v="1"/>
    <x v="0"/>
    <x v="0"/>
    <x v="1"/>
    <x v="5056"/>
    <x v="9"/>
    <x v="1"/>
    <x v="0"/>
    <x v="6"/>
  </r>
  <r>
    <x v="517"/>
    <x v="2"/>
    <x v="2"/>
    <x v="2"/>
    <x v="6"/>
    <x v="1"/>
    <x v="2"/>
    <x v="14"/>
    <x v="1"/>
    <x v="1"/>
    <x v="1"/>
    <x v="0"/>
    <x v="0"/>
    <x v="0"/>
    <x v="5869"/>
    <x v="4"/>
    <x v="5"/>
    <x v="0"/>
    <x v="6"/>
  </r>
  <r>
    <x v="518"/>
    <x v="2"/>
    <x v="0"/>
    <x v="2"/>
    <x v="4"/>
    <x v="2"/>
    <x v="1"/>
    <x v="4"/>
    <x v="0"/>
    <x v="1"/>
    <x v="1"/>
    <x v="1"/>
    <x v="1"/>
    <x v="0"/>
    <x v="3770"/>
    <x v="2"/>
    <x v="5"/>
    <x v="0"/>
    <x v="8"/>
  </r>
  <r>
    <x v="519"/>
    <x v="1"/>
    <x v="1"/>
    <x v="3"/>
    <x v="6"/>
    <x v="1"/>
    <x v="1"/>
    <x v="13"/>
    <x v="0"/>
    <x v="1"/>
    <x v="0"/>
    <x v="0"/>
    <x v="0"/>
    <x v="0"/>
    <x v="1083"/>
    <x v="11"/>
    <x v="0"/>
    <x v="2"/>
    <x v="0"/>
  </r>
  <r>
    <x v="520"/>
    <x v="0"/>
    <x v="2"/>
    <x v="5"/>
    <x v="1"/>
    <x v="1"/>
    <x v="1"/>
    <x v="2"/>
    <x v="2"/>
    <x v="0"/>
    <x v="1"/>
    <x v="1"/>
    <x v="0"/>
    <x v="0"/>
    <x v="8618"/>
    <x v="9"/>
    <x v="6"/>
    <x v="1"/>
    <x v="0"/>
  </r>
  <r>
    <x v="521"/>
    <x v="2"/>
    <x v="0"/>
    <x v="1"/>
    <x v="4"/>
    <x v="0"/>
    <x v="1"/>
    <x v="10"/>
    <x v="1"/>
    <x v="1"/>
    <x v="1"/>
    <x v="0"/>
    <x v="0"/>
    <x v="0"/>
    <x v="1633"/>
    <x v="5"/>
    <x v="6"/>
    <x v="2"/>
    <x v="1"/>
  </r>
  <r>
    <x v="522"/>
    <x v="3"/>
    <x v="1"/>
    <x v="5"/>
    <x v="3"/>
    <x v="0"/>
    <x v="2"/>
    <x v="8"/>
    <x v="2"/>
    <x v="0"/>
    <x v="0"/>
    <x v="1"/>
    <x v="1"/>
    <x v="0"/>
    <x v="6655"/>
    <x v="1"/>
    <x v="4"/>
    <x v="0"/>
    <x v="2"/>
  </r>
  <r>
    <x v="523"/>
    <x v="3"/>
    <x v="2"/>
    <x v="1"/>
    <x v="2"/>
    <x v="1"/>
    <x v="0"/>
    <x v="10"/>
    <x v="1"/>
    <x v="1"/>
    <x v="1"/>
    <x v="0"/>
    <x v="0"/>
    <x v="1"/>
    <x v="1500"/>
    <x v="3"/>
    <x v="6"/>
    <x v="2"/>
    <x v="3"/>
  </r>
  <r>
    <x v="524"/>
    <x v="4"/>
    <x v="3"/>
    <x v="2"/>
    <x v="4"/>
    <x v="0"/>
    <x v="0"/>
    <x v="9"/>
    <x v="1"/>
    <x v="1"/>
    <x v="1"/>
    <x v="1"/>
    <x v="0"/>
    <x v="1"/>
    <x v="1338"/>
    <x v="11"/>
    <x v="1"/>
    <x v="2"/>
    <x v="1"/>
  </r>
  <r>
    <x v="525"/>
    <x v="4"/>
    <x v="2"/>
    <x v="1"/>
    <x v="6"/>
    <x v="1"/>
    <x v="2"/>
    <x v="6"/>
    <x v="2"/>
    <x v="0"/>
    <x v="0"/>
    <x v="1"/>
    <x v="1"/>
    <x v="1"/>
    <x v="8983"/>
    <x v="1"/>
    <x v="3"/>
    <x v="0"/>
    <x v="5"/>
  </r>
  <r>
    <x v="526"/>
    <x v="3"/>
    <x v="1"/>
    <x v="3"/>
    <x v="1"/>
    <x v="0"/>
    <x v="2"/>
    <x v="5"/>
    <x v="2"/>
    <x v="1"/>
    <x v="1"/>
    <x v="0"/>
    <x v="0"/>
    <x v="0"/>
    <x v="4042"/>
    <x v="7"/>
    <x v="1"/>
    <x v="1"/>
    <x v="0"/>
  </r>
  <r>
    <x v="527"/>
    <x v="0"/>
    <x v="1"/>
    <x v="2"/>
    <x v="2"/>
    <x v="0"/>
    <x v="2"/>
    <x v="9"/>
    <x v="0"/>
    <x v="0"/>
    <x v="0"/>
    <x v="0"/>
    <x v="0"/>
    <x v="0"/>
    <x v="7678"/>
    <x v="3"/>
    <x v="2"/>
    <x v="0"/>
    <x v="7"/>
  </r>
  <r>
    <x v="528"/>
    <x v="2"/>
    <x v="0"/>
    <x v="5"/>
    <x v="6"/>
    <x v="2"/>
    <x v="1"/>
    <x v="14"/>
    <x v="2"/>
    <x v="1"/>
    <x v="1"/>
    <x v="0"/>
    <x v="1"/>
    <x v="0"/>
    <x v="2914"/>
    <x v="10"/>
    <x v="5"/>
    <x v="2"/>
    <x v="3"/>
  </r>
  <r>
    <x v="529"/>
    <x v="4"/>
    <x v="2"/>
    <x v="2"/>
    <x v="5"/>
    <x v="2"/>
    <x v="0"/>
    <x v="8"/>
    <x v="1"/>
    <x v="0"/>
    <x v="1"/>
    <x v="1"/>
    <x v="1"/>
    <x v="1"/>
    <x v="5149"/>
    <x v="10"/>
    <x v="6"/>
    <x v="0"/>
    <x v="5"/>
  </r>
  <r>
    <x v="530"/>
    <x v="2"/>
    <x v="0"/>
    <x v="5"/>
    <x v="3"/>
    <x v="2"/>
    <x v="2"/>
    <x v="12"/>
    <x v="2"/>
    <x v="0"/>
    <x v="0"/>
    <x v="0"/>
    <x v="0"/>
    <x v="1"/>
    <x v="4569"/>
    <x v="0"/>
    <x v="0"/>
    <x v="0"/>
    <x v="7"/>
  </r>
  <r>
    <x v="531"/>
    <x v="3"/>
    <x v="2"/>
    <x v="0"/>
    <x v="5"/>
    <x v="1"/>
    <x v="0"/>
    <x v="10"/>
    <x v="1"/>
    <x v="1"/>
    <x v="0"/>
    <x v="0"/>
    <x v="1"/>
    <x v="1"/>
    <x v="3272"/>
    <x v="7"/>
    <x v="6"/>
    <x v="2"/>
    <x v="3"/>
  </r>
  <r>
    <x v="532"/>
    <x v="2"/>
    <x v="3"/>
    <x v="0"/>
    <x v="3"/>
    <x v="0"/>
    <x v="0"/>
    <x v="3"/>
    <x v="2"/>
    <x v="0"/>
    <x v="1"/>
    <x v="1"/>
    <x v="1"/>
    <x v="0"/>
    <x v="1336"/>
    <x v="0"/>
    <x v="4"/>
    <x v="0"/>
    <x v="6"/>
  </r>
  <r>
    <x v="533"/>
    <x v="2"/>
    <x v="1"/>
    <x v="0"/>
    <x v="4"/>
    <x v="1"/>
    <x v="1"/>
    <x v="5"/>
    <x v="1"/>
    <x v="1"/>
    <x v="1"/>
    <x v="1"/>
    <x v="1"/>
    <x v="0"/>
    <x v="3972"/>
    <x v="7"/>
    <x v="4"/>
    <x v="0"/>
    <x v="0"/>
  </r>
  <r>
    <x v="534"/>
    <x v="4"/>
    <x v="2"/>
    <x v="2"/>
    <x v="0"/>
    <x v="0"/>
    <x v="2"/>
    <x v="6"/>
    <x v="0"/>
    <x v="1"/>
    <x v="1"/>
    <x v="1"/>
    <x v="0"/>
    <x v="0"/>
    <x v="7719"/>
    <x v="9"/>
    <x v="6"/>
    <x v="1"/>
    <x v="2"/>
  </r>
  <r>
    <x v="535"/>
    <x v="5"/>
    <x v="0"/>
    <x v="5"/>
    <x v="3"/>
    <x v="1"/>
    <x v="0"/>
    <x v="5"/>
    <x v="1"/>
    <x v="0"/>
    <x v="1"/>
    <x v="1"/>
    <x v="1"/>
    <x v="1"/>
    <x v="6756"/>
    <x v="10"/>
    <x v="4"/>
    <x v="0"/>
    <x v="8"/>
  </r>
  <r>
    <x v="536"/>
    <x v="0"/>
    <x v="3"/>
    <x v="0"/>
    <x v="2"/>
    <x v="2"/>
    <x v="2"/>
    <x v="9"/>
    <x v="1"/>
    <x v="0"/>
    <x v="0"/>
    <x v="1"/>
    <x v="1"/>
    <x v="0"/>
    <x v="9403"/>
    <x v="5"/>
    <x v="4"/>
    <x v="0"/>
    <x v="4"/>
  </r>
  <r>
    <x v="537"/>
    <x v="0"/>
    <x v="1"/>
    <x v="0"/>
    <x v="4"/>
    <x v="0"/>
    <x v="2"/>
    <x v="8"/>
    <x v="2"/>
    <x v="1"/>
    <x v="0"/>
    <x v="1"/>
    <x v="0"/>
    <x v="1"/>
    <x v="9369"/>
    <x v="3"/>
    <x v="5"/>
    <x v="2"/>
    <x v="2"/>
  </r>
  <r>
    <x v="538"/>
    <x v="2"/>
    <x v="2"/>
    <x v="0"/>
    <x v="2"/>
    <x v="1"/>
    <x v="0"/>
    <x v="9"/>
    <x v="1"/>
    <x v="0"/>
    <x v="0"/>
    <x v="0"/>
    <x v="0"/>
    <x v="0"/>
    <x v="773"/>
    <x v="1"/>
    <x v="2"/>
    <x v="2"/>
    <x v="5"/>
  </r>
  <r>
    <x v="539"/>
    <x v="0"/>
    <x v="0"/>
    <x v="3"/>
    <x v="5"/>
    <x v="2"/>
    <x v="2"/>
    <x v="2"/>
    <x v="2"/>
    <x v="0"/>
    <x v="1"/>
    <x v="0"/>
    <x v="0"/>
    <x v="0"/>
    <x v="8134"/>
    <x v="2"/>
    <x v="6"/>
    <x v="1"/>
    <x v="5"/>
  </r>
  <r>
    <x v="540"/>
    <x v="2"/>
    <x v="1"/>
    <x v="3"/>
    <x v="0"/>
    <x v="2"/>
    <x v="1"/>
    <x v="8"/>
    <x v="0"/>
    <x v="1"/>
    <x v="1"/>
    <x v="1"/>
    <x v="1"/>
    <x v="0"/>
    <x v="3546"/>
    <x v="4"/>
    <x v="0"/>
    <x v="0"/>
    <x v="1"/>
  </r>
  <r>
    <x v="541"/>
    <x v="3"/>
    <x v="2"/>
    <x v="2"/>
    <x v="5"/>
    <x v="0"/>
    <x v="0"/>
    <x v="9"/>
    <x v="1"/>
    <x v="0"/>
    <x v="0"/>
    <x v="0"/>
    <x v="1"/>
    <x v="1"/>
    <x v="2951"/>
    <x v="10"/>
    <x v="0"/>
    <x v="0"/>
    <x v="7"/>
  </r>
  <r>
    <x v="542"/>
    <x v="1"/>
    <x v="0"/>
    <x v="5"/>
    <x v="4"/>
    <x v="1"/>
    <x v="0"/>
    <x v="10"/>
    <x v="2"/>
    <x v="0"/>
    <x v="1"/>
    <x v="1"/>
    <x v="0"/>
    <x v="1"/>
    <x v="1212"/>
    <x v="10"/>
    <x v="0"/>
    <x v="2"/>
    <x v="5"/>
  </r>
  <r>
    <x v="543"/>
    <x v="1"/>
    <x v="0"/>
    <x v="1"/>
    <x v="1"/>
    <x v="1"/>
    <x v="1"/>
    <x v="4"/>
    <x v="2"/>
    <x v="1"/>
    <x v="1"/>
    <x v="1"/>
    <x v="1"/>
    <x v="1"/>
    <x v="4637"/>
    <x v="8"/>
    <x v="6"/>
    <x v="0"/>
    <x v="1"/>
  </r>
  <r>
    <x v="544"/>
    <x v="3"/>
    <x v="1"/>
    <x v="3"/>
    <x v="1"/>
    <x v="0"/>
    <x v="0"/>
    <x v="4"/>
    <x v="1"/>
    <x v="1"/>
    <x v="0"/>
    <x v="0"/>
    <x v="0"/>
    <x v="1"/>
    <x v="277"/>
    <x v="5"/>
    <x v="6"/>
    <x v="1"/>
    <x v="5"/>
  </r>
  <r>
    <x v="545"/>
    <x v="3"/>
    <x v="3"/>
    <x v="2"/>
    <x v="6"/>
    <x v="2"/>
    <x v="0"/>
    <x v="10"/>
    <x v="2"/>
    <x v="1"/>
    <x v="0"/>
    <x v="1"/>
    <x v="0"/>
    <x v="0"/>
    <x v="666"/>
    <x v="11"/>
    <x v="3"/>
    <x v="2"/>
    <x v="0"/>
  </r>
  <r>
    <x v="546"/>
    <x v="1"/>
    <x v="3"/>
    <x v="3"/>
    <x v="4"/>
    <x v="0"/>
    <x v="0"/>
    <x v="9"/>
    <x v="2"/>
    <x v="1"/>
    <x v="1"/>
    <x v="0"/>
    <x v="0"/>
    <x v="0"/>
    <x v="125"/>
    <x v="9"/>
    <x v="3"/>
    <x v="2"/>
    <x v="0"/>
  </r>
  <r>
    <x v="547"/>
    <x v="4"/>
    <x v="1"/>
    <x v="0"/>
    <x v="5"/>
    <x v="0"/>
    <x v="0"/>
    <x v="5"/>
    <x v="1"/>
    <x v="0"/>
    <x v="1"/>
    <x v="1"/>
    <x v="1"/>
    <x v="1"/>
    <x v="2940"/>
    <x v="11"/>
    <x v="5"/>
    <x v="0"/>
    <x v="6"/>
  </r>
  <r>
    <x v="548"/>
    <x v="1"/>
    <x v="2"/>
    <x v="5"/>
    <x v="6"/>
    <x v="2"/>
    <x v="0"/>
    <x v="0"/>
    <x v="2"/>
    <x v="0"/>
    <x v="1"/>
    <x v="0"/>
    <x v="1"/>
    <x v="0"/>
    <x v="1909"/>
    <x v="6"/>
    <x v="2"/>
    <x v="1"/>
    <x v="2"/>
  </r>
  <r>
    <x v="549"/>
    <x v="3"/>
    <x v="2"/>
    <x v="5"/>
    <x v="1"/>
    <x v="0"/>
    <x v="0"/>
    <x v="7"/>
    <x v="0"/>
    <x v="0"/>
    <x v="1"/>
    <x v="0"/>
    <x v="1"/>
    <x v="1"/>
    <x v="2707"/>
    <x v="10"/>
    <x v="0"/>
    <x v="1"/>
    <x v="3"/>
  </r>
  <r>
    <x v="550"/>
    <x v="2"/>
    <x v="1"/>
    <x v="2"/>
    <x v="3"/>
    <x v="1"/>
    <x v="0"/>
    <x v="9"/>
    <x v="2"/>
    <x v="0"/>
    <x v="1"/>
    <x v="0"/>
    <x v="0"/>
    <x v="0"/>
    <x v="180"/>
    <x v="6"/>
    <x v="0"/>
    <x v="2"/>
    <x v="1"/>
  </r>
  <r>
    <x v="551"/>
    <x v="5"/>
    <x v="1"/>
    <x v="4"/>
    <x v="4"/>
    <x v="1"/>
    <x v="2"/>
    <x v="9"/>
    <x v="0"/>
    <x v="0"/>
    <x v="0"/>
    <x v="1"/>
    <x v="0"/>
    <x v="1"/>
    <x v="9321"/>
    <x v="6"/>
    <x v="3"/>
    <x v="0"/>
    <x v="8"/>
  </r>
  <r>
    <x v="552"/>
    <x v="0"/>
    <x v="1"/>
    <x v="0"/>
    <x v="2"/>
    <x v="2"/>
    <x v="0"/>
    <x v="13"/>
    <x v="2"/>
    <x v="1"/>
    <x v="1"/>
    <x v="0"/>
    <x v="0"/>
    <x v="0"/>
    <x v="2158"/>
    <x v="4"/>
    <x v="2"/>
    <x v="2"/>
    <x v="2"/>
  </r>
  <r>
    <x v="553"/>
    <x v="3"/>
    <x v="2"/>
    <x v="4"/>
    <x v="1"/>
    <x v="2"/>
    <x v="0"/>
    <x v="1"/>
    <x v="0"/>
    <x v="1"/>
    <x v="1"/>
    <x v="0"/>
    <x v="1"/>
    <x v="1"/>
    <x v="2624"/>
    <x v="3"/>
    <x v="3"/>
    <x v="1"/>
    <x v="1"/>
  </r>
  <r>
    <x v="554"/>
    <x v="1"/>
    <x v="1"/>
    <x v="3"/>
    <x v="1"/>
    <x v="2"/>
    <x v="2"/>
    <x v="8"/>
    <x v="2"/>
    <x v="0"/>
    <x v="1"/>
    <x v="0"/>
    <x v="0"/>
    <x v="1"/>
    <x v="4499"/>
    <x v="10"/>
    <x v="0"/>
    <x v="2"/>
    <x v="3"/>
  </r>
  <r>
    <x v="555"/>
    <x v="2"/>
    <x v="1"/>
    <x v="3"/>
    <x v="4"/>
    <x v="1"/>
    <x v="1"/>
    <x v="8"/>
    <x v="2"/>
    <x v="0"/>
    <x v="0"/>
    <x v="0"/>
    <x v="1"/>
    <x v="1"/>
    <x v="3414"/>
    <x v="6"/>
    <x v="5"/>
    <x v="2"/>
    <x v="3"/>
  </r>
  <r>
    <x v="556"/>
    <x v="0"/>
    <x v="0"/>
    <x v="0"/>
    <x v="6"/>
    <x v="0"/>
    <x v="1"/>
    <x v="10"/>
    <x v="1"/>
    <x v="0"/>
    <x v="0"/>
    <x v="0"/>
    <x v="1"/>
    <x v="0"/>
    <x v="6826"/>
    <x v="3"/>
    <x v="1"/>
    <x v="2"/>
    <x v="0"/>
  </r>
  <r>
    <x v="557"/>
    <x v="4"/>
    <x v="1"/>
    <x v="2"/>
    <x v="1"/>
    <x v="2"/>
    <x v="1"/>
    <x v="8"/>
    <x v="1"/>
    <x v="0"/>
    <x v="1"/>
    <x v="1"/>
    <x v="1"/>
    <x v="0"/>
    <x v="4155"/>
    <x v="0"/>
    <x v="3"/>
    <x v="0"/>
    <x v="3"/>
  </r>
  <r>
    <x v="558"/>
    <x v="2"/>
    <x v="1"/>
    <x v="4"/>
    <x v="5"/>
    <x v="0"/>
    <x v="1"/>
    <x v="5"/>
    <x v="1"/>
    <x v="0"/>
    <x v="1"/>
    <x v="1"/>
    <x v="1"/>
    <x v="0"/>
    <x v="4257"/>
    <x v="8"/>
    <x v="0"/>
    <x v="0"/>
    <x v="3"/>
  </r>
  <r>
    <x v="559"/>
    <x v="3"/>
    <x v="3"/>
    <x v="5"/>
    <x v="4"/>
    <x v="0"/>
    <x v="0"/>
    <x v="7"/>
    <x v="0"/>
    <x v="1"/>
    <x v="1"/>
    <x v="1"/>
    <x v="0"/>
    <x v="1"/>
    <x v="1573"/>
    <x v="8"/>
    <x v="1"/>
    <x v="1"/>
    <x v="4"/>
  </r>
  <r>
    <x v="560"/>
    <x v="4"/>
    <x v="1"/>
    <x v="4"/>
    <x v="0"/>
    <x v="0"/>
    <x v="0"/>
    <x v="9"/>
    <x v="2"/>
    <x v="0"/>
    <x v="0"/>
    <x v="1"/>
    <x v="0"/>
    <x v="1"/>
    <x v="1161"/>
    <x v="8"/>
    <x v="2"/>
    <x v="2"/>
    <x v="1"/>
  </r>
  <r>
    <x v="561"/>
    <x v="1"/>
    <x v="0"/>
    <x v="5"/>
    <x v="5"/>
    <x v="1"/>
    <x v="2"/>
    <x v="1"/>
    <x v="0"/>
    <x v="0"/>
    <x v="1"/>
    <x v="0"/>
    <x v="1"/>
    <x v="1"/>
    <x v="6328"/>
    <x v="4"/>
    <x v="1"/>
    <x v="1"/>
    <x v="1"/>
  </r>
  <r>
    <x v="562"/>
    <x v="5"/>
    <x v="2"/>
    <x v="3"/>
    <x v="5"/>
    <x v="1"/>
    <x v="0"/>
    <x v="4"/>
    <x v="1"/>
    <x v="1"/>
    <x v="0"/>
    <x v="0"/>
    <x v="1"/>
    <x v="1"/>
    <x v="7317"/>
    <x v="2"/>
    <x v="1"/>
    <x v="0"/>
    <x v="6"/>
  </r>
  <r>
    <x v="563"/>
    <x v="4"/>
    <x v="1"/>
    <x v="0"/>
    <x v="0"/>
    <x v="1"/>
    <x v="1"/>
    <x v="9"/>
    <x v="0"/>
    <x v="1"/>
    <x v="0"/>
    <x v="1"/>
    <x v="1"/>
    <x v="0"/>
    <x v="4296"/>
    <x v="1"/>
    <x v="4"/>
    <x v="0"/>
    <x v="6"/>
  </r>
  <r>
    <x v="564"/>
    <x v="0"/>
    <x v="2"/>
    <x v="5"/>
    <x v="0"/>
    <x v="0"/>
    <x v="0"/>
    <x v="13"/>
    <x v="2"/>
    <x v="1"/>
    <x v="0"/>
    <x v="0"/>
    <x v="0"/>
    <x v="1"/>
    <x v="6298"/>
    <x v="8"/>
    <x v="6"/>
    <x v="0"/>
    <x v="7"/>
  </r>
  <r>
    <x v="565"/>
    <x v="4"/>
    <x v="0"/>
    <x v="5"/>
    <x v="6"/>
    <x v="1"/>
    <x v="0"/>
    <x v="14"/>
    <x v="2"/>
    <x v="1"/>
    <x v="1"/>
    <x v="0"/>
    <x v="0"/>
    <x v="0"/>
    <x v="150"/>
    <x v="9"/>
    <x v="2"/>
    <x v="0"/>
    <x v="7"/>
  </r>
  <r>
    <x v="566"/>
    <x v="3"/>
    <x v="0"/>
    <x v="3"/>
    <x v="3"/>
    <x v="2"/>
    <x v="2"/>
    <x v="0"/>
    <x v="0"/>
    <x v="0"/>
    <x v="0"/>
    <x v="0"/>
    <x v="0"/>
    <x v="0"/>
    <x v="3388"/>
    <x v="11"/>
    <x v="4"/>
    <x v="0"/>
    <x v="6"/>
  </r>
  <r>
    <x v="567"/>
    <x v="5"/>
    <x v="2"/>
    <x v="0"/>
    <x v="1"/>
    <x v="2"/>
    <x v="1"/>
    <x v="5"/>
    <x v="0"/>
    <x v="0"/>
    <x v="0"/>
    <x v="1"/>
    <x v="0"/>
    <x v="0"/>
    <x v="8567"/>
    <x v="10"/>
    <x v="1"/>
    <x v="0"/>
    <x v="6"/>
  </r>
  <r>
    <x v="568"/>
    <x v="5"/>
    <x v="3"/>
    <x v="1"/>
    <x v="3"/>
    <x v="2"/>
    <x v="2"/>
    <x v="9"/>
    <x v="0"/>
    <x v="1"/>
    <x v="0"/>
    <x v="0"/>
    <x v="1"/>
    <x v="1"/>
    <x v="9354"/>
    <x v="1"/>
    <x v="5"/>
    <x v="2"/>
    <x v="0"/>
  </r>
  <r>
    <x v="569"/>
    <x v="5"/>
    <x v="2"/>
    <x v="3"/>
    <x v="5"/>
    <x v="2"/>
    <x v="1"/>
    <x v="6"/>
    <x v="0"/>
    <x v="1"/>
    <x v="0"/>
    <x v="1"/>
    <x v="1"/>
    <x v="1"/>
    <x v="9592"/>
    <x v="9"/>
    <x v="6"/>
    <x v="0"/>
    <x v="5"/>
  </r>
  <r>
    <x v="570"/>
    <x v="0"/>
    <x v="0"/>
    <x v="1"/>
    <x v="0"/>
    <x v="1"/>
    <x v="2"/>
    <x v="7"/>
    <x v="2"/>
    <x v="1"/>
    <x v="0"/>
    <x v="0"/>
    <x v="0"/>
    <x v="0"/>
    <x v="7693"/>
    <x v="10"/>
    <x v="0"/>
    <x v="1"/>
    <x v="4"/>
  </r>
  <r>
    <x v="571"/>
    <x v="0"/>
    <x v="1"/>
    <x v="2"/>
    <x v="1"/>
    <x v="0"/>
    <x v="2"/>
    <x v="1"/>
    <x v="1"/>
    <x v="0"/>
    <x v="1"/>
    <x v="0"/>
    <x v="0"/>
    <x v="1"/>
    <x v="8667"/>
    <x v="5"/>
    <x v="6"/>
    <x v="0"/>
    <x v="7"/>
  </r>
  <r>
    <x v="572"/>
    <x v="4"/>
    <x v="0"/>
    <x v="4"/>
    <x v="3"/>
    <x v="1"/>
    <x v="0"/>
    <x v="2"/>
    <x v="0"/>
    <x v="0"/>
    <x v="0"/>
    <x v="1"/>
    <x v="1"/>
    <x v="0"/>
    <x v="1530"/>
    <x v="1"/>
    <x v="3"/>
    <x v="0"/>
    <x v="0"/>
  </r>
  <r>
    <x v="573"/>
    <x v="1"/>
    <x v="3"/>
    <x v="3"/>
    <x v="1"/>
    <x v="2"/>
    <x v="2"/>
    <x v="3"/>
    <x v="1"/>
    <x v="0"/>
    <x v="0"/>
    <x v="1"/>
    <x v="1"/>
    <x v="0"/>
    <x v="6452"/>
    <x v="11"/>
    <x v="6"/>
    <x v="0"/>
    <x v="2"/>
  </r>
  <r>
    <x v="574"/>
    <x v="5"/>
    <x v="3"/>
    <x v="4"/>
    <x v="3"/>
    <x v="2"/>
    <x v="2"/>
    <x v="7"/>
    <x v="1"/>
    <x v="0"/>
    <x v="1"/>
    <x v="1"/>
    <x v="0"/>
    <x v="0"/>
    <x v="8964"/>
    <x v="2"/>
    <x v="1"/>
    <x v="0"/>
    <x v="7"/>
  </r>
  <r>
    <x v="575"/>
    <x v="3"/>
    <x v="2"/>
    <x v="2"/>
    <x v="6"/>
    <x v="2"/>
    <x v="2"/>
    <x v="9"/>
    <x v="1"/>
    <x v="1"/>
    <x v="0"/>
    <x v="1"/>
    <x v="0"/>
    <x v="0"/>
    <x v="7080"/>
    <x v="10"/>
    <x v="1"/>
    <x v="0"/>
    <x v="8"/>
  </r>
  <r>
    <x v="576"/>
    <x v="2"/>
    <x v="1"/>
    <x v="5"/>
    <x v="2"/>
    <x v="2"/>
    <x v="0"/>
    <x v="10"/>
    <x v="2"/>
    <x v="1"/>
    <x v="1"/>
    <x v="1"/>
    <x v="0"/>
    <x v="1"/>
    <x v="1260"/>
    <x v="1"/>
    <x v="5"/>
    <x v="0"/>
    <x v="6"/>
  </r>
  <r>
    <x v="577"/>
    <x v="3"/>
    <x v="0"/>
    <x v="1"/>
    <x v="1"/>
    <x v="2"/>
    <x v="0"/>
    <x v="4"/>
    <x v="2"/>
    <x v="0"/>
    <x v="0"/>
    <x v="0"/>
    <x v="1"/>
    <x v="1"/>
    <x v="1334"/>
    <x v="4"/>
    <x v="2"/>
    <x v="1"/>
    <x v="0"/>
  </r>
  <r>
    <x v="578"/>
    <x v="0"/>
    <x v="2"/>
    <x v="4"/>
    <x v="4"/>
    <x v="2"/>
    <x v="1"/>
    <x v="10"/>
    <x v="0"/>
    <x v="0"/>
    <x v="1"/>
    <x v="0"/>
    <x v="0"/>
    <x v="0"/>
    <x v="7207"/>
    <x v="4"/>
    <x v="4"/>
    <x v="2"/>
    <x v="4"/>
  </r>
  <r>
    <x v="579"/>
    <x v="0"/>
    <x v="0"/>
    <x v="0"/>
    <x v="0"/>
    <x v="0"/>
    <x v="0"/>
    <x v="8"/>
    <x v="1"/>
    <x v="1"/>
    <x v="1"/>
    <x v="1"/>
    <x v="0"/>
    <x v="0"/>
    <x v="3582"/>
    <x v="4"/>
    <x v="4"/>
    <x v="2"/>
    <x v="2"/>
  </r>
  <r>
    <x v="580"/>
    <x v="2"/>
    <x v="2"/>
    <x v="2"/>
    <x v="6"/>
    <x v="1"/>
    <x v="2"/>
    <x v="4"/>
    <x v="1"/>
    <x v="1"/>
    <x v="1"/>
    <x v="0"/>
    <x v="0"/>
    <x v="0"/>
    <x v="5518"/>
    <x v="11"/>
    <x v="4"/>
    <x v="1"/>
    <x v="5"/>
  </r>
  <r>
    <x v="581"/>
    <x v="0"/>
    <x v="0"/>
    <x v="0"/>
    <x v="0"/>
    <x v="2"/>
    <x v="1"/>
    <x v="3"/>
    <x v="1"/>
    <x v="1"/>
    <x v="0"/>
    <x v="0"/>
    <x v="1"/>
    <x v="0"/>
    <x v="7333"/>
    <x v="7"/>
    <x v="6"/>
    <x v="0"/>
    <x v="8"/>
  </r>
  <r>
    <x v="582"/>
    <x v="0"/>
    <x v="3"/>
    <x v="3"/>
    <x v="4"/>
    <x v="0"/>
    <x v="0"/>
    <x v="1"/>
    <x v="2"/>
    <x v="0"/>
    <x v="1"/>
    <x v="0"/>
    <x v="0"/>
    <x v="0"/>
    <x v="2354"/>
    <x v="7"/>
    <x v="1"/>
    <x v="1"/>
    <x v="5"/>
  </r>
  <r>
    <x v="583"/>
    <x v="4"/>
    <x v="1"/>
    <x v="5"/>
    <x v="3"/>
    <x v="2"/>
    <x v="2"/>
    <x v="9"/>
    <x v="2"/>
    <x v="1"/>
    <x v="0"/>
    <x v="0"/>
    <x v="0"/>
    <x v="1"/>
    <x v="4216"/>
    <x v="4"/>
    <x v="0"/>
    <x v="2"/>
    <x v="0"/>
  </r>
  <r>
    <x v="584"/>
    <x v="4"/>
    <x v="0"/>
    <x v="2"/>
    <x v="3"/>
    <x v="0"/>
    <x v="0"/>
    <x v="2"/>
    <x v="1"/>
    <x v="0"/>
    <x v="0"/>
    <x v="1"/>
    <x v="0"/>
    <x v="1"/>
    <x v="1654"/>
    <x v="0"/>
    <x v="6"/>
    <x v="0"/>
    <x v="6"/>
  </r>
  <r>
    <x v="585"/>
    <x v="5"/>
    <x v="3"/>
    <x v="2"/>
    <x v="1"/>
    <x v="0"/>
    <x v="0"/>
    <x v="10"/>
    <x v="2"/>
    <x v="1"/>
    <x v="0"/>
    <x v="1"/>
    <x v="0"/>
    <x v="1"/>
    <x v="5571"/>
    <x v="9"/>
    <x v="1"/>
    <x v="2"/>
    <x v="3"/>
  </r>
  <r>
    <x v="586"/>
    <x v="1"/>
    <x v="0"/>
    <x v="4"/>
    <x v="3"/>
    <x v="2"/>
    <x v="0"/>
    <x v="14"/>
    <x v="1"/>
    <x v="0"/>
    <x v="1"/>
    <x v="0"/>
    <x v="1"/>
    <x v="0"/>
    <x v="463"/>
    <x v="0"/>
    <x v="4"/>
    <x v="0"/>
    <x v="7"/>
  </r>
  <r>
    <x v="587"/>
    <x v="5"/>
    <x v="0"/>
    <x v="5"/>
    <x v="6"/>
    <x v="2"/>
    <x v="1"/>
    <x v="3"/>
    <x v="2"/>
    <x v="0"/>
    <x v="1"/>
    <x v="0"/>
    <x v="1"/>
    <x v="0"/>
    <x v="7034"/>
    <x v="6"/>
    <x v="0"/>
    <x v="1"/>
    <x v="5"/>
  </r>
  <r>
    <x v="588"/>
    <x v="4"/>
    <x v="3"/>
    <x v="1"/>
    <x v="1"/>
    <x v="0"/>
    <x v="2"/>
    <x v="12"/>
    <x v="2"/>
    <x v="1"/>
    <x v="0"/>
    <x v="1"/>
    <x v="1"/>
    <x v="1"/>
    <x v="7986"/>
    <x v="9"/>
    <x v="6"/>
    <x v="0"/>
    <x v="6"/>
  </r>
  <r>
    <x v="589"/>
    <x v="2"/>
    <x v="0"/>
    <x v="0"/>
    <x v="3"/>
    <x v="2"/>
    <x v="1"/>
    <x v="7"/>
    <x v="1"/>
    <x v="0"/>
    <x v="0"/>
    <x v="1"/>
    <x v="0"/>
    <x v="0"/>
    <x v="2864"/>
    <x v="1"/>
    <x v="4"/>
    <x v="1"/>
    <x v="3"/>
  </r>
  <r>
    <x v="590"/>
    <x v="5"/>
    <x v="3"/>
    <x v="5"/>
    <x v="5"/>
    <x v="0"/>
    <x v="1"/>
    <x v="2"/>
    <x v="1"/>
    <x v="1"/>
    <x v="0"/>
    <x v="1"/>
    <x v="0"/>
    <x v="0"/>
    <x v="7339"/>
    <x v="3"/>
    <x v="5"/>
    <x v="1"/>
    <x v="0"/>
  </r>
  <r>
    <x v="591"/>
    <x v="2"/>
    <x v="2"/>
    <x v="4"/>
    <x v="1"/>
    <x v="2"/>
    <x v="2"/>
    <x v="1"/>
    <x v="0"/>
    <x v="0"/>
    <x v="1"/>
    <x v="1"/>
    <x v="1"/>
    <x v="1"/>
    <x v="9216"/>
    <x v="1"/>
    <x v="5"/>
    <x v="0"/>
    <x v="3"/>
  </r>
  <r>
    <x v="592"/>
    <x v="2"/>
    <x v="1"/>
    <x v="4"/>
    <x v="5"/>
    <x v="0"/>
    <x v="2"/>
    <x v="10"/>
    <x v="0"/>
    <x v="0"/>
    <x v="1"/>
    <x v="0"/>
    <x v="1"/>
    <x v="1"/>
    <x v="5989"/>
    <x v="2"/>
    <x v="0"/>
    <x v="2"/>
    <x v="5"/>
  </r>
  <r>
    <x v="593"/>
    <x v="2"/>
    <x v="0"/>
    <x v="5"/>
    <x v="2"/>
    <x v="1"/>
    <x v="0"/>
    <x v="13"/>
    <x v="2"/>
    <x v="1"/>
    <x v="1"/>
    <x v="0"/>
    <x v="0"/>
    <x v="0"/>
    <x v="174"/>
    <x v="2"/>
    <x v="5"/>
    <x v="2"/>
    <x v="4"/>
  </r>
  <r>
    <x v="594"/>
    <x v="1"/>
    <x v="2"/>
    <x v="5"/>
    <x v="2"/>
    <x v="0"/>
    <x v="2"/>
    <x v="4"/>
    <x v="0"/>
    <x v="1"/>
    <x v="1"/>
    <x v="1"/>
    <x v="1"/>
    <x v="0"/>
    <x v="8483"/>
    <x v="2"/>
    <x v="4"/>
    <x v="0"/>
    <x v="8"/>
  </r>
  <r>
    <x v="595"/>
    <x v="1"/>
    <x v="1"/>
    <x v="3"/>
    <x v="6"/>
    <x v="1"/>
    <x v="0"/>
    <x v="10"/>
    <x v="0"/>
    <x v="0"/>
    <x v="1"/>
    <x v="1"/>
    <x v="1"/>
    <x v="1"/>
    <x v="2478"/>
    <x v="3"/>
    <x v="3"/>
    <x v="0"/>
    <x v="2"/>
  </r>
  <r>
    <x v="596"/>
    <x v="1"/>
    <x v="1"/>
    <x v="3"/>
    <x v="4"/>
    <x v="1"/>
    <x v="0"/>
    <x v="6"/>
    <x v="0"/>
    <x v="1"/>
    <x v="1"/>
    <x v="1"/>
    <x v="1"/>
    <x v="1"/>
    <x v="2979"/>
    <x v="5"/>
    <x v="2"/>
    <x v="0"/>
    <x v="0"/>
  </r>
  <r>
    <x v="597"/>
    <x v="3"/>
    <x v="0"/>
    <x v="3"/>
    <x v="1"/>
    <x v="0"/>
    <x v="1"/>
    <x v="14"/>
    <x v="2"/>
    <x v="0"/>
    <x v="1"/>
    <x v="1"/>
    <x v="1"/>
    <x v="0"/>
    <x v="3554"/>
    <x v="11"/>
    <x v="0"/>
    <x v="0"/>
    <x v="1"/>
  </r>
  <r>
    <x v="598"/>
    <x v="2"/>
    <x v="2"/>
    <x v="5"/>
    <x v="4"/>
    <x v="1"/>
    <x v="0"/>
    <x v="10"/>
    <x v="1"/>
    <x v="1"/>
    <x v="1"/>
    <x v="0"/>
    <x v="1"/>
    <x v="0"/>
    <x v="2238"/>
    <x v="1"/>
    <x v="3"/>
    <x v="2"/>
    <x v="1"/>
  </r>
  <r>
    <x v="599"/>
    <x v="5"/>
    <x v="1"/>
    <x v="0"/>
    <x v="1"/>
    <x v="1"/>
    <x v="0"/>
    <x v="0"/>
    <x v="0"/>
    <x v="1"/>
    <x v="1"/>
    <x v="1"/>
    <x v="0"/>
    <x v="0"/>
    <x v="4321"/>
    <x v="1"/>
    <x v="6"/>
    <x v="0"/>
    <x v="8"/>
  </r>
  <r>
    <x v="600"/>
    <x v="0"/>
    <x v="0"/>
    <x v="1"/>
    <x v="4"/>
    <x v="1"/>
    <x v="1"/>
    <x v="1"/>
    <x v="0"/>
    <x v="1"/>
    <x v="1"/>
    <x v="1"/>
    <x v="1"/>
    <x v="1"/>
    <x v="8569"/>
    <x v="5"/>
    <x v="3"/>
    <x v="0"/>
    <x v="8"/>
  </r>
  <r>
    <x v="601"/>
    <x v="1"/>
    <x v="0"/>
    <x v="5"/>
    <x v="4"/>
    <x v="1"/>
    <x v="1"/>
    <x v="3"/>
    <x v="1"/>
    <x v="0"/>
    <x v="1"/>
    <x v="1"/>
    <x v="0"/>
    <x v="1"/>
    <x v="3988"/>
    <x v="6"/>
    <x v="5"/>
    <x v="1"/>
    <x v="2"/>
  </r>
  <r>
    <x v="602"/>
    <x v="5"/>
    <x v="1"/>
    <x v="4"/>
    <x v="3"/>
    <x v="2"/>
    <x v="2"/>
    <x v="8"/>
    <x v="1"/>
    <x v="1"/>
    <x v="0"/>
    <x v="1"/>
    <x v="0"/>
    <x v="1"/>
    <x v="9201"/>
    <x v="6"/>
    <x v="6"/>
    <x v="0"/>
    <x v="8"/>
  </r>
  <r>
    <x v="603"/>
    <x v="2"/>
    <x v="2"/>
    <x v="3"/>
    <x v="4"/>
    <x v="1"/>
    <x v="2"/>
    <x v="11"/>
    <x v="2"/>
    <x v="0"/>
    <x v="0"/>
    <x v="0"/>
    <x v="1"/>
    <x v="0"/>
    <x v="7465"/>
    <x v="5"/>
    <x v="2"/>
    <x v="2"/>
    <x v="2"/>
  </r>
  <r>
    <x v="604"/>
    <x v="1"/>
    <x v="3"/>
    <x v="3"/>
    <x v="5"/>
    <x v="0"/>
    <x v="1"/>
    <x v="10"/>
    <x v="1"/>
    <x v="0"/>
    <x v="1"/>
    <x v="1"/>
    <x v="0"/>
    <x v="0"/>
    <x v="2506"/>
    <x v="1"/>
    <x v="4"/>
    <x v="2"/>
    <x v="1"/>
  </r>
  <r>
    <x v="605"/>
    <x v="4"/>
    <x v="1"/>
    <x v="3"/>
    <x v="2"/>
    <x v="1"/>
    <x v="0"/>
    <x v="11"/>
    <x v="1"/>
    <x v="0"/>
    <x v="0"/>
    <x v="1"/>
    <x v="1"/>
    <x v="0"/>
    <x v="1251"/>
    <x v="2"/>
    <x v="2"/>
    <x v="0"/>
    <x v="7"/>
  </r>
  <r>
    <x v="606"/>
    <x v="4"/>
    <x v="0"/>
    <x v="5"/>
    <x v="6"/>
    <x v="0"/>
    <x v="0"/>
    <x v="13"/>
    <x v="0"/>
    <x v="1"/>
    <x v="0"/>
    <x v="1"/>
    <x v="1"/>
    <x v="0"/>
    <x v="1352"/>
    <x v="6"/>
    <x v="6"/>
    <x v="0"/>
    <x v="7"/>
  </r>
  <r>
    <x v="607"/>
    <x v="1"/>
    <x v="1"/>
    <x v="5"/>
    <x v="3"/>
    <x v="2"/>
    <x v="2"/>
    <x v="6"/>
    <x v="1"/>
    <x v="1"/>
    <x v="1"/>
    <x v="1"/>
    <x v="1"/>
    <x v="1"/>
    <x v="8142"/>
    <x v="10"/>
    <x v="2"/>
    <x v="0"/>
    <x v="7"/>
  </r>
  <r>
    <x v="608"/>
    <x v="4"/>
    <x v="1"/>
    <x v="1"/>
    <x v="0"/>
    <x v="2"/>
    <x v="2"/>
    <x v="14"/>
    <x v="1"/>
    <x v="1"/>
    <x v="0"/>
    <x v="0"/>
    <x v="0"/>
    <x v="0"/>
    <x v="4058"/>
    <x v="8"/>
    <x v="0"/>
    <x v="2"/>
    <x v="3"/>
  </r>
  <r>
    <x v="609"/>
    <x v="0"/>
    <x v="3"/>
    <x v="0"/>
    <x v="1"/>
    <x v="2"/>
    <x v="1"/>
    <x v="4"/>
    <x v="0"/>
    <x v="1"/>
    <x v="1"/>
    <x v="1"/>
    <x v="0"/>
    <x v="0"/>
    <x v="7356"/>
    <x v="8"/>
    <x v="6"/>
    <x v="1"/>
    <x v="0"/>
  </r>
  <r>
    <x v="610"/>
    <x v="3"/>
    <x v="2"/>
    <x v="3"/>
    <x v="6"/>
    <x v="2"/>
    <x v="0"/>
    <x v="10"/>
    <x v="2"/>
    <x v="1"/>
    <x v="1"/>
    <x v="0"/>
    <x v="0"/>
    <x v="0"/>
    <x v="694"/>
    <x v="5"/>
    <x v="3"/>
    <x v="0"/>
    <x v="8"/>
  </r>
  <r>
    <x v="611"/>
    <x v="1"/>
    <x v="1"/>
    <x v="1"/>
    <x v="4"/>
    <x v="2"/>
    <x v="1"/>
    <x v="13"/>
    <x v="0"/>
    <x v="1"/>
    <x v="1"/>
    <x v="0"/>
    <x v="0"/>
    <x v="1"/>
    <x v="1856"/>
    <x v="6"/>
    <x v="3"/>
    <x v="2"/>
    <x v="5"/>
  </r>
  <r>
    <x v="612"/>
    <x v="0"/>
    <x v="2"/>
    <x v="1"/>
    <x v="1"/>
    <x v="1"/>
    <x v="0"/>
    <x v="12"/>
    <x v="1"/>
    <x v="1"/>
    <x v="0"/>
    <x v="0"/>
    <x v="1"/>
    <x v="0"/>
    <x v="6252"/>
    <x v="9"/>
    <x v="5"/>
    <x v="0"/>
    <x v="6"/>
  </r>
  <r>
    <x v="613"/>
    <x v="5"/>
    <x v="2"/>
    <x v="2"/>
    <x v="6"/>
    <x v="0"/>
    <x v="0"/>
    <x v="6"/>
    <x v="0"/>
    <x v="0"/>
    <x v="1"/>
    <x v="0"/>
    <x v="1"/>
    <x v="1"/>
    <x v="7495"/>
    <x v="1"/>
    <x v="3"/>
    <x v="1"/>
    <x v="0"/>
  </r>
  <r>
    <x v="614"/>
    <x v="0"/>
    <x v="0"/>
    <x v="2"/>
    <x v="2"/>
    <x v="0"/>
    <x v="0"/>
    <x v="6"/>
    <x v="0"/>
    <x v="1"/>
    <x v="1"/>
    <x v="1"/>
    <x v="1"/>
    <x v="0"/>
    <x v="5379"/>
    <x v="6"/>
    <x v="4"/>
    <x v="0"/>
    <x v="8"/>
  </r>
  <r>
    <x v="615"/>
    <x v="1"/>
    <x v="0"/>
    <x v="0"/>
    <x v="3"/>
    <x v="1"/>
    <x v="1"/>
    <x v="12"/>
    <x v="0"/>
    <x v="1"/>
    <x v="0"/>
    <x v="0"/>
    <x v="0"/>
    <x v="0"/>
    <x v="1379"/>
    <x v="5"/>
    <x v="2"/>
    <x v="0"/>
    <x v="6"/>
  </r>
  <r>
    <x v="616"/>
    <x v="3"/>
    <x v="3"/>
    <x v="0"/>
    <x v="4"/>
    <x v="0"/>
    <x v="1"/>
    <x v="7"/>
    <x v="1"/>
    <x v="0"/>
    <x v="1"/>
    <x v="0"/>
    <x v="0"/>
    <x v="1"/>
    <x v="1708"/>
    <x v="11"/>
    <x v="5"/>
    <x v="1"/>
    <x v="0"/>
  </r>
  <r>
    <x v="617"/>
    <x v="3"/>
    <x v="0"/>
    <x v="5"/>
    <x v="3"/>
    <x v="2"/>
    <x v="0"/>
    <x v="13"/>
    <x v="2"/>
    <x v="0"/>
    <x v="1"/>
    <x v="1"/>
    <x v="1"/>
    <x v="0"/>
    <x v="1419"/>
    <x v="7"/>
    <x v="5"/>
    <x v="0"/>
    <x v="2"/>
  </r>
  <r>
    <x v="618"/>
    <x v="3"/>
    <x v="3"/>
    <x v="0"/>
    <x v="6"/>
    <x v="0"/>
    <x v="2"/>
    <x v="0"/>
    <x v="2"/>
    <x v="0"/>
    <x v="0"/>
    <x v="0"/>
    <x v="1"/>
    <x v="1"/>
    <x v="6767"/>
    <x v="5"/>
    <x v="1"/>
    <x v="0"/>
    <x v="8"/>
  </r>
  <r>
    <x v="619"/>
    <x v="0"/>
    <x v="0"/>
    <x v="5"/>
    <x v="5"/>
    <x v="0"/>
    <x v="1"/>
    <x v="8"/>
    <x v="1"/>
    <x v="1"/>
    <x v="0"/>
    <x v="1"/>
    <x v="1"/>
    <x v="1"/>
    <x v="8675"/>
    <x v="5"/>
    <x v="6"/>
    <x v="0"/>
    <x v="8"/>
  </r>
  <r>
    <x v="620"/>
    <x v="2"/>
    <x v="1"/>
    <x v="2"/>
    <x v="2"/>
    <x v="2"/>
    <x v="1"/>
    <x v="3"/>
    <x v="2"/>
    <x v="0"/>
    <x v="0"/>
    <x v="0"/>
    <x v="1"/>
    <x v="0"/>
    <x v="2727"/>
    <x v="5"/>
    <x v="2"/>
    <x v="1"/>
    <x v="5"/>
  </r>
  <r>
    <x v="621"/>
    <x v="0"/>
    <x v="0"/>
    <x v="1"/>
    <x v="4"/>
    <x v="2"/>
    <x v="1"/>
    <x v="10"/>
    <x v="1"/>
    <x v="1"/>
    <x v="1"/>
    <x v="0"/>
    <x v="0"/>
    <x v="0"/>
    <x v="4804"/>
    <x v="1"/>
    <x v="1"/>
    <x v="2"/>
    <x v="5"/>
  </r>
  <r>
    <x v="622"/>
    <x v="5"/>
    <x v="3"/>
    <x v="1"/>
    <x v="0"/>
    <x v="1"/>
    <x v="1"/>
    <x v="5"/>
    <x v="2"/>
    <x v="0"/>
    <x v="0"/>
    <x v="0"/>
    <x v="0"/>
    <x v="1"/>
    <x v="6895"/>
    <x v="0"/>
    <x v="3"/>
    <x v="1"/>
    <x v="3"/>
  </r>
  <r>
    <x v="623"/>
    <x v="0"/>
    <x v="1"/>
    <x v="2"/>
    <x v="5"/>
    <x v="0"/>
    <x v="2"/>
    <x v="12"/>
    <x v="1"/>
    <x v="1"/>
    <x v="0"/>
    <x v="0"/>
    <x v="1"/>
    <x v="0"/>
    <x v="8890"/>
    <x v="6"/>
    <x v="1"/>
    <x v="2"/>
    <x v="0"/>
  </r>
  <r>
    <x v="624"/>
    <x v="2"/>
    <x v="1"/>
    <x v="1"/>
    <x v="5"/>
    <x v="2"/>
    <x v="1"/>
    <x v="1"/>
    <x v="2"/>
    <x v="1"/>
    <x v="0"/>
    <x v="0"/>
    <x v="1"/>
    <x v="1"/>
    <x v="3458"/>
    <x v="2"/>
    <x v="2"/>
    <x v="1"/>
    <x v="5"/>
  </r>
  <r>
    <x v="625"/>
    <x v="5"/>
    <x v="3"/>
    <x v="4"/>
    <x v="5"/>
    <x v="1"/>
    <x v="1"/>
    <x v="3"/>
    <x v="1"/>
    <x v="1"/>
    <x v="0"/>
    <x v="0"/>
    <x v="1"/>
    <x v="0"/>
    <x v="7397"/>
    <x v="9"/>
    <x v="6"/>
    <x v="1"/>
    <x v="0"/>
  </r>
  <r>
    <x v="626"/>
    <x v="3"/>
    <x v="0"/>
    <x v="2"/>
    <x v="6"/>
    <x v="2"/>
    <x v="0"/>
    <x v="8"/>
    <x v="2"/>
    <x v="0"/>
    <x v="0"/>
    <x v="1"/>
    <x v="0"/>
    <x v="0"/>
    <x v="431"/>
    <x v="6"/>
    <x v="1"/>
    <x v="0"/>
    <x v="6"/>
  </r>
  <r>
    <x v="627"/>
    <x v="2"/>
    <x v="3"/>
    <x v="5"/>
    <x v="5"/>
    <x v="1"/>
    <x v="0"/>
    <x v="6"/>
    <x v="0"/>
    <x v="0"/>
    <x v="1"/>
    <x v="0"/>
    <x v="0"/>
    <x v="1"/>
    <x v="579"/>
    <x v="1"/>
    <x v="6"/>
    <x v="1"/>
    <x v="0"/>
  </r>
  <r>
    <x v="628"/>
    <x v="2"/>
    <x v="0"/>
    <x v="0"/>
    <x v="0"/>
    <x v="2"/>
    <x v="2"/>
    <x v="6"/>
    <x v="1"/>
    <x v="0"/>
    <x v="0"/>
    <x v="0"/>
    <x v="1"/>
    <x v="0"/>
    <x v="4563"/>
    <x v="1"/>
    <x v="4"/>
    <x v="1"/>
    <x v="3"/>
  </r>
  <r>
    <x v="629"/>
    <x v="1"/>
    <x v="3"/>
    <x v="2"/>
    <x v="1"/>
    <x v="1"/>
    <x v="2"/>
    <x v="7"/>
    <x v="1"/>
    <x v="0"/>
    <x v="0"/>
    <x v="1"/>
    <x v="0"/>
    <x v="1"/>
    <x v="5868"/>
    <x v="9"/>
    <x v="6"/>
    <x v="0"/>
    <x v="7"/>
  </r>
  <r>
    <x v="630"/>
    <x v="4"/>
    <x v="0"/>
    <x v="4"/>
    <x v="0"/>
    <x v="1"/>
    <x v="0"/>
    <x v="6"/>
    <x v="2"/>
    <x v="1"/>
    <x v="0"/>
    <x v="1"/>
    <x v="1"/>
    <x v="1"/>
    <x v="2395"/>
    <x v="4"/>
    <x v="4"/>
    <x v="0"/>
    <x v="0"/>
  </r>
  <r>
    <x v="631"/>
    <x v="0"/>
    <x v="1"/>
    <x v="2"/>
    <x v="6"/>
    <x v="2"/>
    <x v="2"/>
    <x v="2"/>
    <x v="0"/>
    <x v="1"/>
    <x v="1"/>
    <x v="1"/>
    <x v="1"/>
    <x v="0"/>
    <x v="9521"/>
    <x v="4"/>
    <x v="3"/>
    <x v="0"/>
    <x v="0"/>
  </r>
  <r>
    <x v="632"/>
    <x v="4"/>
    <x v="2"/>
    <x v="4"/>
    <x v="3"/>
    <x v="2"/>
    <x v="1"/>
    <x v="10"/>
    <x v="2"/>
    <x v="0"/>
    <x v="0"/>
    <x v="1"/>
    <x v="0"/>
    <x v="1"/>
    <x v="6024"/>
    <x v="4"/>
    <x v="0"/>
    <x v="2"/>
    <x v="4"/>
  </r>
  <r>
    <x v="633"/>
    <x v="3"/>
    <x v="3"/>
    <x v="2"/>
    <x v="3"/>
    <x v="1"/>
    <x v="1"/>
    <x v="3"/>
    <x v="0"/>
    <x v="1"/>
    <x v="1"/>
    <x v="1"/>
    <x v="0"/>
    <x v="0"/>
    <x v="2421"/>
    <x v="8"/>
    <x v="1"/>
    <x v="1"/>
    <x v="5"/>
  </r>
  <r>
    <x v="634"/>
    <x v="0"/>
    <x v="3"/>
    <x v="1"/>
    <x v="2"/>
    <x v="2"/>
    <x v="0"/>
    <x v="13"/>
    <x v="1"/>
    <x v="1"/>
    <x v="1"/>
    <x v="1"/>
    <x v="0"/>
    <x v="1"/>
    <x v="5264"/>
    <x v="2"/>
    <x v="0"/>
    <x v="0"/>
    <x v="7"/>
  </r>
  <r>
    <x v="635"/>
    <x v="2"/>
    <x v="3"/>
    <x v="3"/>
    <x v="4"/>
    <x v="0"/>
    <x v="1"/>
    <x v="5"/>
    <x v="1"/>
    <x v="1"/>
    <x v="0"/>
    <x v="0"/>
    <x v="0"/>
    <x v="0"/>
    <x v="1538"/>
    <x v="10"/>
    <x v="0"/>
    <x v="1"/>
    <x v="4"/>
  </r>
  <r>
    <x v="636"/>
    <x v="3"/>
    <x v="2"/>
    <x v="4"/>
    <x v="4"/>
    <x v="1"/>
    <x v="2"/>
    <x v="13"/>
    <x v="0"/>
    <x v="0"/>
    <x v="1"/>
    <x v="0"/>
    <x v="1"/>
    <x v="1"/>
    <x v="8067"/>
    <x v="0"/>
    <x v="4"/>
    <x v="2"/>
    <x v="0"/>
  </r>
  <r>
    <x v="637"/>
    <x v="4"/>
    <x v="0"/>
    <x v="5"/>
    <x v="5"/>
    <x v="2"/>
    <x v="0"/>
    <x v="9"/>
    <x v="1"/>
    <x v="1"/>
    <x v="0"/>
    <x v="1"/>
    <x v="1"/>
    <x v="1"/>
    <x v="2307"/>
    <x v="6"/>
    <x v="2"/>
    <x v="0"/>
    <x v="7"/>
  </r>
  <r>
    <x v="638"/>
    <x v="5"/>
    <x v="3"/>
    <x v="0"/>
    <x v="1"/>
    <x v="0"/>
    <x v="0"/>
    <x v="1"/>
    <x v="1"/>
    <x v="1"/>
    <x v="0"/>
    <x v="1"/>
    <x v="0"/>
    <x v="0"/>
    <x v="3746"/>
    <x v="7"/>
    <x v="5"/>
    <x v="0"/>
    <x v="7"/>
  </r>
  <r>
    <x v="639"/>
    <x v="1"/>
    <x v="1"/>
    <x v="1"/>
    <x v="5"/>
    <x v="0"/>
    <x v="0"/>
    <x v="3"/>
    <x v="1"/>
    <x v="1"/>
    <x v="1"/>
    <x v="1"/>
    <x v="0"/>
    <x v="1"/>
    <x v="883"/>
    <x v="6"/>
    <x v="2"/>
    <x v="1"/>
    <x v="1"/>
  </r>
  <r>
    <x v="640"/>
    <x v="0"/>
    <x v="2"/>
    <x v="2"/>
    <x v="1"/>
    <x v="0"/>
    <x v="0"/>
    <x v="7"/>
    <x v="1"/>
    <x v="1"/>
    <x v="0"/>
    <x v="1"/>
    <x v="0"/>
    <x v="0"/>
    <x v="6554"/>
    <x v="1"/>
    <x v="5"/>
    <x v="0"/>
    <x v="8"/>
  </r>
  <r>
    <x v="641"/>
    <x v="2"/>
    <x v="0"/>
    <x v="1"/>
    <x v="5"/>
    <x v="1"/>
    <x v="2"/>
    <x v="12"/>
    <x v="2"/>
    <x v="1"/>
    <x v="1"/>
    <x v="1"/>
    <x v="1"/>
    <x v="0"/>
    <x v="7379"/>
    <x v="1"/>
    <x v="6"/>
    <x v="0"/>
    <x v="8"/>
  </r>
  <r>
    <x v="642"/>
    <x v="5"/>
    <x v="1"/>
    <x v="5"/>
    <x v="6"/>
    <x v="0"/>
    <x v="1"/>
    <x v="9"/>
    <x v="2"/>
    <x v="0"/>
    <x v="1"/>
    <x v="1"/>
    <x v="1"/>
    <x v="0"/>
    <x v="8203"/>
    <x v="2"/>
    <x v="1"/>
    <x v="0"/>
    <x v="0"/>
  </r>
  <r>
    <x v="643"/>
    <x v="1"/>
    <x v="2"/>
    <x v="0"/>
    <x v="4"/>
    <x v="2"/>
    <x v="2"/>
    <x v="3"/>
    <x v="1"/>
    <x v="1"/>
    <x v="0"/>
    <x v="1"/>
    <x v="1"/>
    <x v="0"/>
    <x v="8534"/>
    <x v="3"/>
    <x v="4"/>
    <x v="0"/>
    <x v="7"/>
  </r>
  <r>
    <x v="644"/>
    <x v="2"/>
    <x v="2"/>
    <x v="5"/>
    <x v="4"/>
    <x v="1"/>
    <x v="0"/>
    <x v="7"/>
    <x v="0"/>
    <x v="1"/>
    <x v="1"/>
    <x v="1"/>
    <x v="1"/>
    <x v="1"/>
    <x v="4194"/>
    <x v="2"/>
    <x v="2"/>
    <x v="0"/>
    <x v="0"/>
  </r>
  <r>
    <x v="645"/>
    <x v="1"/>
    <x v="3"/>
    <x v="2"/>
    <x v="3"/>
    <x v="0"/>
    <x v="2"/>
    <x v="11"/>
    <x v="1"/>
    <x v="0"/>
    <x v="0"/>
    <x v="0"/>
    <x v="1"/>
    <x v="1"/>
    <x v="6266"/>
    <x v="7"/>
    <x v="4"/>
    <x v="2"/>
    <x v="2"/>
  </r>
  <r>
    <x v="646"/>
    <x v="5"/>
    <x v="1"/>
    <x v="3"/>
    <x v="6"/>
    <x v="0"/>
    <x v="2"/>
    <x v="3"/>
    <x v="2"/>
    <x v="0"/>
    <x v="0"/>
    <x v="1"/>
    <x v="1"/>
    <x v="1"/>
    <x v="9746"/>
    <x v="3"/>
    <x v="4"/>
    <x v="0"/>
    <x v="0"/>
  </r>
  <r>
    <x v="647"/>
    <x v="2"/>
    <x v="2"/>
    <x v="5"/>
    <x v="1"/>
    <x v="2"/>
    <x v="0"/>
    <x v="1"/>
    <x v="1"/>
    <x v="1"/>
    <x v="1"/>
    <x v="0"/>
    <x v="0"/>
    <x v="0"/>
    <x v="949"/>
    <x v="6"/>
    <x v="4"/>
    <x v="1"/>
    <x v="5"/>
  </r>
  <r>
    <x v="648"/>
    <x v="4"/>
    <x v="0"/>
    <x v="0"/>
    <x v="4"/>
    <x v="1"/>
    <x v="1"/>
    <x v="12"/>
    <x v="0"/>
    <x v="0"/>
    <x v="1"/>
    <x v="1"/>
    <x v="1"/>
    <x v="1"/>
    <x v="5712"/>
    <x v="0"/>
    <x v="1"/>
    <x v="0"/>
    <x v="7"/>
  </r>
  <r>
    <x v="649"/>
    <x v="3"/>
    <x v="0"/>
    <x v="5"/>
    <x v="2"/>
    <x v="0"/>
    <x v="2"/>
    <x v="9"/>
    <x v="0"/>
    <x v="1"/>
    <x v="1"/>
    <x v="1"/>
    <x v="0"/>
    <x v="1"/>
    <x v="6017"/>
    <x v="1"/>
    <x v="4"/>
    <x v="0"/>
    <x v="8"/>
  </r>
  <r>
    <x v="650"/>
    <x v="2"/>
    <x v="2"/>
    <x v="3"/>
    <x v="6"/>
    <x v="0"/>
    <x v="2"/>
    <x v="11"/>
    <x v="0"/>
    <x v="0"/>
    <x v="0"/>
    <x v="0"/>
    <x v="0"/>
    <x v="1"/>
    <x v="6630"/>
    <x v="11"/>
    <x v="6"/>
    <x v="2"/>
    <x v="0"/>
  </r>
  <r>
    <x v="651"/>
    <x v="2"/>
    <x v="3"/>
    <x v="0"/>
    <x v="6"/>
    <x v="0"/>
    <x v="1"/>
    <x v="6"/>
    <x v="0"/>
    <x v="0"/>
    <x v="1"/>
    <x v="0"/>
    <x v="1"/>
    <x v="0"/>
    <x v="2952"/>
    <x v="8"/>
    <x v="3"/>
    <x v="0"/>
    <x v="8"/>
  </r>
  <r>
    <x v="652"/>
    <x v="1"/>
    <x v="3"/>
    <x v="2"/>
    <x v="5"/>
    <x v="0"/>
    <x v="0"/>
    <x v="1"/>
    <x v="2"/>
    <x v="0"/>
    <x v="1"/>
    <x v="0"/>
    <x v="1"/>
    <x v="1"/>
    <x v="1230"/>
    <x v="4"/>
    <x v="6"/>
    <x v="1"/>
    <x v="3"/>
  </r>
  <r>
    <x v="653"/>
    <x v="5"/>
    <x v="2"/>
    <x v="0"/>
    <x v="2"/>
    <x v="0"/>
    <x v="1"/>
    <x v="7"/>
    <x v="2"/>
    <x v="1"/>
    <x v="1"/>
    <x v="0"/>
    <x v="0"/>
    <x v="0"/>
    <x v="7449"/>
    <x v="9"/>
    <x v="6"/>
    <x v="1"/>
    <x v="1"/>
  </r>
  <r>
    <x v="654"/>
    <x v="5"/>
    <x v="3"/>
    <x v="0"/>
    <x v="6"/>
    <x v="1"/>
    <x v="0"/>
    <x v="6"/>
    <x v="1"/>
    <x v="0"/>
    <x v="1"/>
    <x v="1"/>
    <x v="1"/>
    <x v="1"/>
    <x v="6625"/>
    <x v="6"/>
    <x v="4"/>
    <x v="0"/>
    <x v="0"/>
  </r>
  <r>
    <x v="655"/>
    <x v="5"/>
    <x v="1"/>
    <x v="5"/>
    <x v="6"/>
    <x v="2"/>
    <x v="0"/>
    <x v="14"/>
    <x v="0"/>
    <x v="0"/>
    <x v="1"/>
    <x v="0"/>
    <x v="0"/>
    <x v="1"/>
    <x v="3291"/>
    <x v="10"/>
    <x v="3"/>
    <x v="2"/>
    <x v="0"/>
  </r>
  <r>
    <x v="656"/>
    <x v="5"/>
    <x v="2"/>
    <x v="4"/>
    <x v="1"/>
    <x v="1"/>
    <x v="2"/>
    <x v="14"/>
    <x v="0"/>
    <x v="0"/>
    <x v="1"/>
    <x v="1"/>
    <x v="0"/>
    <x v="0"/>
    <x v="9544"/>
    <x v="5"/>
    <x v="5"/>
    <x v="2"/>
    <x v="1"/>
  </r>
  <r>
    <x v="657"/>
    <x v="4"/>
    <x v="0"/>
    <x v="5"/>
    <x v="6"/>
    <x v="0"/>
    <x v="0"/>
    <x v="3"/>
    <x v="0"/>
    <x v="1"/>
    <x v="1"/>
    <x v="1"/>
    <x v="0"/>
    <x v="0"/>
    <x v="812"/>
    <x v="6"/>
    <x v="3"/>
    <x v="0"/>
    <x v="8"/>
  </r>
  <r>
    <x v="658"/>
    <x v="5"/>
    <x v="1"/>
    <x v="4"/>
    <x v="3"/>
    <x v="0"/>
    <x v="1"/>
    <x v="1"/>
    <x v="1"/>
    <x v="1"/>
    <x v="1"/>
    <x v="1"/>
    <x v="1"/>
    <x v="1"/>
    <x v="9070"/>
    <x v="7"/>
    <x v="1"/>
    <x v="0"/>
    <x v="0"/>
  </r>
  <r>
    <x v="659"/>
    <x v="1"/>
    <x v="0"/>
    <x v="0"/>
    <x v="2"/>
    <x v="0"/>
    <x v="1"/>
    <x v="1"/>
    <x v="0"/>
    <x v="0"/>
    <x v="0"/>
    <x v="1"/>
    <x v="0"/>
    <x v="0"/>
    <x v="2857"/>
    <x v="3"/>
    <x v="3"/>
    <x v="1"/>
    <x v="4"/>
  </r>
  <r>
    <x v="660"/>
    <x v="1"/>
    <x v="1"/>
    <x v="2"/>
    <x v="3"/>
    <x v="0"/>
    <x v="1"/>
    <x v="13"/>
    <x v="1"/>
    <x v="0"/>
    <x v="1"/>
    <x v="0"/>
    <x v="0"/>
    <x v="1"/>
    <x v="2274"/>
    <x v="5"/>
    <x v="5"/>
    <x v="0"/>
    <x v="6"/>
  </r>
  <r>
    <x v="661"/>
    <x v="0"/>
    <x v="1"/>
    <x v="2"/>
    <x v="5"/>
    <x v="2"/>
    <x v="2"/>
    <x v="5"/>
    <x v="0"/>
    <x v="0"/>
    <x v="0"/>
    <x v="0"/>
    <x v="1"/>
    <x v="1"/>
    <x v="9120"/>
    <x v="6"/>
    <x v="1"/>
    <x v="0"/>
    <x v="8"/>
  </r>
  <r>
    <x v="662"/>
    <x v="3"/>
    <x v="3"/>
    <x v="4"/>
    <x v="4"/>
    <x v="0"/>
    <x v="1"/>
    <x v="3"/>
    <x v="0"/>
    <x v="0"/>
    <x v="0"/>
    <x v="0"/>
    <x v="0"/>
    <x v="1"/>
    <x v="1791"/>
    <x v="8"/>
    <x v="3"/>
    <x v="1"/>
    <x v="1"/>
  </r>
  <r>
    <x v="663"/>
    <x v="1"/>
    <x v="0"/>
    <x v="2"/>
    <x v="1"/>
    <x v="1"/>
    <x v="0"/>
    <x v="1"/>
    <x v="1"/>
    <x v="1"/>
    <x v="0"/>
    <x v="0"/>
    <x v="1"/>
    <x v="1"/>
    <x v="1067"/>
    <x v="5"/>
    <x v="1"/>
    <x v="1"/>
    <x v="5"/>
  </r>
  <r>
    <x v="664"/>
    <x v="0"/>
    <x v="3"/>
    <x v="2"/>
    <x v="6"/>
    <x v="2"/>
    <x v="1"/>
    <x v="3"/>
    <x v="2"/>
    <x v="0"/>
    <x v="1"/>
    <x v="1"/>
    <x v="0"/>
    <x v="0"/>
    <x v="6882"/>
    <x v="0"/>
    <x v="2"/>
    <x v="1"/>
    <x v="5"/>
  </r>
  <r>
    <x v="665"/>
    <x v="5"/>
    <x v="0"/>
    <x v="0"/>
    <x v="6"/>
    <x v="1"/>
    <x v="0"/>
    <x v="3"/>
    <x v="1"/>
    <x v="0"/>
    <x v="1"/>
    <x v="1"/>
    <x v="0"/>
    <x v="1"/>
    <x v="5568"/>
    <x v="9"/>
    <x v="1"/>
    <x v="0"/>
    <x v="7"/>
  </r>
  <r>
    <x v="666"/>
    <x v="3"/>
    <x v="3"/>
    <x v="0"/>
    <x v="5"/>
    <x v="1"/>
    <x v="2"/>
    <x v="11"/>
    <x v="2"/>
    <x v="0"/>
    <x v="1"/>
    <x v="0"/>
    <x v="1"/>
    <x v="0"/>
    <x v="4881"/>
    <x v="4"/>
    <x v="3"/>
    <x v="2"/>
    <x v="2"/>
  </r>
  <r>
    <x v="667"/>
    <x v="1"/>
    <x v="2"/>
    <x v="4"/>
    <x v="2"/>
    <x v="1"/>
    <x v="0"/>
    <x v="13"/>
    <x v="2"/>
    <x v="0"/>
    <x v="1"/>
    <x v="1"/>
    <x v="1"/>
    <x v="0"/>
    <x v="3096"/>
    <x v="11"/>
    <x v="2"/>
    <x v="0"/>
    <x v="7"/>
  </r>
  <r>
    <x v="668"/>
    <x v="1"/>
    <x v="2"/>
    <x v="5"/>
    <x v="2"/>
    <x v="1"/>
    <x v="0"/>
    <x v="8"/>
    <x v="0"/>
    <x v="1"/>
    <x v="1"/>
    <x v="0"/>
    <x v="0"/>
    <x v="1"/>
    <x v="1855"/>
    <x v="6"/>
    <x v="3"/>
    <x v="2"/>
    <x v="5"/>
  </r>
  <r>
    <x v="669"/>
    <x v="5"/>
    <x v="0"/>
    <x v="4"/>
    <x v="6"/>
    <x v="2"/>
    <x v="0"/>
    <x v="11"/>
    <x v="1"/>
    <x v="0"/>
    <x v="1"/>
    <x v="1"/>
    <x v="1"/>
    <x v="1"/>
    <x v="7268"/>
    <x v="3"/>
    <x v="6"/>
    <x v="0"/>
    <x v="8"/>
  </r>
  <r>
    <x v="670"/>
    <x v="4"/>
    <x v="3"/>
    <x v="1"/>
    <x v="0"/>
    <x v="2"/>
    <x v="1"/>
    <x v="14"/>
    <x v="2"/>
    <x v="1"/>
    <x v="1"/>
    <x v="1"/>
    <x v="0"/>
    <x v="1"/>
    <x v="3846"/>
    <x v="2"/>
    <x v="4"/>
    <x v="0"/>
    <x v="7"/>
  </r>
  <r>
    <x v="671"/>
    <x v="0"/>
    <x v="2"/>
    <x v="1"/>
    <x v="5"/>
    <x v="2"/>
    <x v="0"/>
    <x v="13"/>
    <x v="2"/>
    <x v="0"/>
    <x v="0"/>
    <x v="0"/>
    <x v="1"/>
    <x v="0"/>
    <x v="6372"/>
    <x v="11"/>
    <x v="5"/>
    <x v="2"/>
    <x v="1"/>
  </r>
  <r>
    <x v="672"/>
    <x v="3"/>
    <x v="1"/>
    <x v="2"/>
    <x v="1"/>
    <x v="0"/>
    <x v="2"/>
    <x v="14"/>
    <x v="2"/>
    <x v="1"/>
    <x v="1"/>
    <x v="1"/>
    <x v="1"/>
    <x v="1"/>
    <x v="7582"/>
    <x v="5"/>
    <x v="3"/>
    <x v="0"/>
    <x v="7"/>
  </r>
  <r>
    <x v="673"/>
    <x v="2"/>
    <x v="3"/>
    <x v="1"/>
    <x v="6"/>
    <x v="0"/>
    <x v="0"/>
    <x v="1"/>
    <x v="2"/>
    <x v="1"/>
    <x v="1"/>
    <x v="0"/>
    <x v="1"/>
    <x v="0"/>
    <x v="662"/>
    <x v="8"/>
    <x v="6"/>
    <x v="0"/>
    <x v="8"/>
  </r>
  <r>
    <x v="674"/>
    <x v="1"/>
    <x v="0"/>
    <x v="0"/>
    <x v="6"/>
    <x v="0"/>
    <x v="0"/>
    <x v="14"/>
    <x v="0"/>
    <x v="0"/>
    <x v="1"/>
    <x v="0"/>
    <x v="1"/>
    <x v="1"/>
    <x v="1649"/>
    <x v="8"/>
    <x v="1"/>
    <x v="2"/>
    <x v="3"/>
  </r>
  <r>
    <x v="675"/>
    <x v="2"/>
    <x v="1"/>
    <x v="2"/>
    <x v="4"/>
    <x v="1"/>
    <x v="0"/>
    <x v="8"/>
    <x v="2"/>
    <x v="0"/>
    <x v="0"/>
    <x v="0"/>
    <x v="0"/>
    <x v="0"/>
    <x v="78"/>
    <x v="2"/>
    <x v="6"/>
    <x v="2"/>
    <x v="2"/>
  </r>
  <r>
    <x v="676"/>
    <x v="1"/>
    <x v="0"/>
    <x v="5"/>
    <x v="0"/>
    <x v="2"/>
    <x v="2"/>
    <x v="9"/>
    <x v="0"/>
    <x v="0"/>
    <x v="0"/>
    <x v="1"/>
    <x v="1"/>
    <x v="0"/>
    <x v="6673"/>
    <x v="4"/>
    <x v="0"/>
    <x v="0"/>
    <x v="6"/>
  </r>
  <r>
    <x v="677"/>
    <x v="1"/>
    <x v="2"/>
    <x v="4"/>
    <x v="5"/>
    <x v="2"/>
    <x v="1"/>
    <x v="1"/>
    <x v="0"/>
    <x v="0"/>
    <x v="0"/>
    <x v="0"/>
    <x v="0"/>
    <x v="1"/>
    <x v="4457"/>
    <x v="10"/>
    <x v="3"/>
    <x v="0"/>
    <x v="6"/>
  </r>
  <r>
    <x v="678"/>
    <x v="3"/>
    <x v="2"/>
    <x v="2"/>
    <x v="2"/>
    <x v="1"/>
    <x v="0"/>
    <x v="3"/>
    <x v="1"/>
    <x v="1"/>
    <x v="1"/>
    <x v="0"/>
    <x v="0"/>
    <x v="1"/>
    <x v="1435"/>
    <x v="11"/>
    <x v="4"/>
    <x v="1"/>
    <x v="1"/>
  </r>
  <r>
    <x v="679"/>
    <x v="0"/>
    <x v="3"/>
    <x v="5"/>
    <x v="1"/>
    <x v="2"/>
    <x v="2"/>
    <x v="13"/>
    <x v="0"/>
    <x v="1"/>
    <x v="1"/>
    <x v="0"/>
    <x v="0"/>
    <x v="0"/>
    <x v="7793"/>
    <x v="0"/>
    <x v="0"/>
    <x v="2"/>
    <x v="3"/>
  </r>
  <r>
    <x v="680"/>
    <x v="4"/>
    <x v="0"/>
    <x v="0"/>
    <x v="1"/>
    <x v="2"/>
    <x v="2"/>
    <x v="6"/>
    <x v="2"/>
    <x v="0"/>
    <x v="1"/>
    <x v="1"/>
    <x v="1"/>
    <x v="1"/>
    <x v="7507"/>
    <x v="0"/>
    <x v="1"/>
    <x v="0"/>
    <x v="0"/>
  </r>
  <r>
    <x v="681"/>
    <x v="5"/>
    <x v="3"/>
    <x v="3"/>
    <x v="4"/>
    <x v="0"/>
    <x v="0"/>
    <x v="6"/>
    <x v="2"/>
    <x v="0"/>
    <x v="0"/>
    <x v="1"/>
    <x v="1"/>
    <x v="1"/>
    <x v="6386"/>
    <x v="7"/>
    <x v="3"/>
    <x v="0"/>
    <x v="2"/>
  </r>
  <r>
    <x v="682"/>
    <x v="0"/>
    <x v="1"/>
    <x v="0"/>
    <x v="3"/>
    <x v="2"/>
    <x v="0"/>
    <x v="0"/>
    <x v="2"/>
    <x v="0"/>
    <x v="1"/>
    <x v="0"/>
    <x v="0"/>
    <x v="0"/>
    <x v="2507"/>
    <x v="11"/>
    <x v="1"/>
    <x v="1"/>
    <x v="3"/>
  </r>
  <r>
    <x v="683"/>
    <x v="0"/>
    <x v="0"/>
    <x v="0"/>
    <x v="5"/>
    <x v="1"/>
    <x v="1"/>
    <x v="9"/>
    <x v="2"/>
    <x v="0"/>
    <x v="0"/>
    <x v="1"/>
    <x v="0"/>
    <x v="1"/>
    <x v="7647"/>
    <x v="11"/>
    <x v="1"/>
    <x v="2"/>
    <x v="0"/>
  </r>
  <r>
    <x v="684"/>
    <x v="1"/>
    <x v="1"/>
    <x v="0"/>
    <x v="3"/>
    <x v="1"/>
    <x v="1"/>
    <x v="0"/>
    <x v="2"/>
    <x v="1"/>
    <x v="1"/>
    <x v="1"/>
    <x v="0"/>
    <x v="1"/>
    <x v="4044"/>
    <x v="6"/>
    <x v="1"/>
    <x v="0"/>
    <x v="6"/>
  </r>
  <r>
    <x v="685"/>
    <x v="4"/>
    <x v="1"/>
    <x v="3"/>
    <x v="1"/>
    <x v="1"/>
    <x v="1"/>
    <x v="6"/>
    <x v="0"/>
    <x v="0"/>
    <x v="1"/>
    <x v="0"/>
    <x v="0"/>
    <x v="0"/>
    <x v="1318"/>
    <x v="3"/>
    <x v="6"/>
    <x v="1"/>
    <x v="3"/>
  </r>
  <r>
    <x v="686"/>
    <x v="4"/>
    <x v="0"/>
    <x v="3"/>
    <x v="1"/>
    <x v="1"/>
    <x v="2"/>
    <x v="12"/>
    <x v="0"/>
    <x v="1"/>
    <x v="1"/>
    <x v="1"/>
    <x v="1"/>
    <x v="0"/>
    <x v="7284"/>
    <x v="0"/>
    <x v="0"/>
    <x v="0"/>
    <x v="0"/>
  </r>
  <r>
    <x v="687"/>
    <x v="3"/>
    <x v="1"/>
    <x v="4"/>
    <x v="3"/>
    <x v="1"/>
    <x v="1"/>
    <x v="7"/>
    <x v="1"/>
    <x v="1"/>
    <x v="1"/>
    <x v="0"/>
    <x v="0"/>
    <x v="1"/>
    <x v="2474"/>
    <x v="10"/>
    <x v="0"/>
    <x v="1"/>
    <x v="5"/>
  </r>
  <r>
    <x v="688"/>
    <x v="1"/>
    <x v="3"/>
    <x v="2"/>
    <x v="1"/>
    <x v="0"/>
    <x v="2"/>
    <x v="0"/>
    <x v="2"/>
    <x v="0"/>
    <x v="1"/>
    <x v="0"/>
    <x v="1"/>
    <x v="1"/>
    <x v="5937"/>
    <x v="7"/>
    <x v="5"/>
    <x v="0"/>
    <x v="8"/>
  </r>
  <r>
    <x v="689"/>
    <x v="3"/>
    <x v="3"/>
    <x v="0"/>
    <x v="6"/>
    <x v="1"/>
    <x v="0"/>
    <x v="4"/>
    <x v="2"/>
    <x v="1"/>
    <x v="1"/>
    <x v="1"/>
    <x v="0"/>
    <x v="1"/>
    <x v="1493"/>
    <x v="5"/>
    <x v="3"/>
    <x v="1"/>
    <x v="2"/>
  </r>
  <r>
    <x v="690"/>
    <x v="4"/>
    <x v="3"/>
    <x v="5"/>
    <x v="3"/>
    <x v="0"/>
    <x v="1"/>
    <x v="11"/>
    <x v="1"/>
    <x v="0"/>
    <x v="0"/>
    <x v="0"/>
    <x v="0"/>
    <x v="1"/>
    <x v="1887"/>
    <x v="5"/>
    <x v="5"/>
    <x v="2"/>
    <x v="4"/>
  </r>
  <r>
    <x v="691"/>
    <x v="0"/>
    <x v="1"/>
    <x v="0"/>
    <x v="1"/>
    <x v="1"/>
    <x v="2"/>
    <x v="4"/>
    <x v="2"/>
    <x v="0"/>
    <x v="1"/>
    <x v="0"/>
    <x v="1"/>
    <x v="1"/>
    <x v="9444"/>
    <x v="0"/>
    <x v="3"/>
    <x v="0"/>
    <x v="7"/>
  </r>
  <r>
    <x v="692"/>
    <x v="0"/>
    <x v="3"/>
    <x v="0"/>
    <x v="5"/>
    <x v="2"/>
    <x v="1"/>
    <x v="14"/>
    <x v="0"/>
    <x v="0"/>
    <x v="0"/>
    <x v="1"/>
    <x v="0"/>
    <x v="0"/>
    <x v="7315"/>
    <x v="2"/>
    <x v="2"/>
    <x v="2"/>
    <x v="0"/>
  </r>
  <r>
    <x v="693"/>
    <x v="4"/>
    <x v="1"/>
    <x v="1"/>
    <x v="6"/>
    <x v="2"/>
    <x v="2"/>
    <x v="6"/>
    <x v="2"/>
    <x v="1"/>
    <x v="0"/>
    <x v="0"/>
    <x v="0"/>
    <x v="0"/>
    <x v="3949"/>
    <x v="1"/>
    <x v="2"/>
    <x v="0"/>
    <x v="7"/>
  </r>
  <r>
    <x v="694"/>
    <x v="5"/>
    <x v="0"/>
    <x v="3"/>
    <x v="0"/>
    <x v="0"/>
    <x v="0"/>
    <x v="2"/>
    <x v="0"/>
    <x v="1"/>
    <x v="0"/>
    <x v="0"/>
    <x v="0"/>
    <x v="0"/>
    <x v="2468"/>
    <x v="3"/>
    <x v="1"/>
    <x v="1"/>
    <x v="2"/>
  </r>
  <r>
    <x v="695"/>
    <x v="5"/>
    <x v="3"/>
    <x v="0"/>
    <x v="0"/>
    <x v="0"/>
    <x v="0"/>
    <x v="10"/>
    <x v="2"/>
    <x v="0"/>
    <x v="0"/>
    <x v="0"/>
    <x v="1"/>
    <x v="0"/>
    <x v="4356"/>
    <x v="10"/>
    <x v="3"/>
    <x v="0"/>
    <x v="8"/>
  </r>
  <r>
    <x v="696"/>
    <x v="1"/>
    <x v="1"/>
    <x v="1"/>
    <x v="2"/>
    <x v="2"/>
    <x v="0"/>
    <x v="3"/>
    <x v="1"/>
    <x v="0"/>
    <x v="1"/>
    <x v="1"/>
    <x v="1"/>
    <x v="0"/>
    <x v="1476"/>
    <x v="8"/>
    <x v="2"/>
    <x v="0"/>
    <x v="0"/>
  </r>
  <r>
    <x v="697"/>
    <x v="0"/>
    <x v="2"/>
    <x v="2"/>
    <x v="5"/>
    <x v="0"/>
    <x v="2"/>
    <x v="9"/>
    <x v="1"/>
    <x v="0"/>
    <x v="0"/>
    <x v="1"/>
    <x v="1"/>
    <x v="1"/>
    <x v="9896"/>
    <x v="1"/>
    <x v="2"/>
    <x v="0"/>
    <x v="6"/>
  </r>
  <r>
    <x v="698"/>
    <x v="1"/>
    <x v="1"/>
    <x v="1"/>
    <x v="5"/>
    <x v="1"/>
    <x v="2"/>
    <x v="9"/>
    <x v="2"/>
    <x v="0"/>
    <x v="1"/>
    <x v="1"/>
    <x v="0"/>
    <x v="0"/>
    <x v="5140"/>
    <x v="9"/>
    <x v="2"/>
    <x v="2"/>
    <x v="0"/>
  </r>
  <r>
    <x v="699"/>
    <x v="3"/>
    <x v="3"/>
    <x v="5"/>
    <x v="4"/>
    <x v="0"/>
    <x v="0"/>
    <x v="8"/>
    <x v="0"/>
    <x v="0"/>
    <x v="0"/>
    <x v="1"/>
    <x v="0"/>
    <x v="1"/>
    <x v="1138"/>
    <x v="5"/>
    <x v="6"/>
    <x v="2"/>
    <x v="5"/>
  </r>
  <r>
    <x v="700"/>
    <x v="3"/>
    <x v="3"/>
    <x v="4"/>
    <x v="3"/>
    <x v="0"/>
    <x v="2"/>
    <x v="4"/>
    <x v="1"/>
    <x v="1"/>
    <x v="1"/>
    <x v="1"/>
    <x v="1"/>
    <x v="1"/>
    <x v="7641"/>
    <x v="9"/>
    <x v="1"/>
    <x v="0"/>
    <x v="6"/>
  </r>
  <r>
    <x v="701"/>
    <x v="4"/>
    <x v="1"/>
    <x v="0"/>
    <x v="2"/>
    <x v="2"/>
    <x v="0"/>
    <x v="14"/>
    <x v="0"/>
    <x v="0"/>
    <x v="1"/>
    <x v="0"/>
    <x v="1"/>
    <x v="0"/>
    <x v="405"/>
    <x v="8"/>
    <x v="0"/>
    <x v="2"/>
    <x v="0"/>
  </r>
  <r>
    <x v="702"/>
    <x v="4"/>
    <x v="0"/>
    <x v="2"/>
    <x v="2"/>
    <x v="2"/>
    <x v="1"/>
    <x v="0"/>
    <x v="0"/>
    <x v="0"/>
    <x v="0"/>
    <x v="1"/>
    <x v="1"/>
    <x v="1"/>
    <x v="4818"/>
    <x v="2"/>
    <x v="3"/>
    <x v="0"/>
    <x v="2"/>
  </r>
  <r>
    <x v="703"/>
    <x v="2"/>
    <x v="3"/>
    <x v="3"/>
    <x v="3"/>
    <x v="2"/>
    <x v="0"/>
    <x v="3"/>
    <x v="1"/>
    <x v="0"/>
    <x v="0"/>
    <x v="0"/>
    <x v="1"/>
    <x v="1"/>
    <x v="1155"/>
    <x v="2"/>
    <x v="2"/>
    <x v="1"/>
    <x v="3"/>
  </r>
  <r>
    <x v="704"/>
    <x v="4"/>
    <x v="1"/>
    <x v="5"/>
    <x v="6"/>
    <x v="0"/>
    <x v="0"/>
    <x v="9"/>
    <x v="1"/>
    <x v="0"/>
    <x v="0"/>
    <x v="1"/>
    <x v="0"/>
    <x v="0"/>
    <x v="806"/>
    <x v="5"/>
    <x v="5"/>
    <x v="2"/>
    <x v="3"/>
  </r>
  <r>
    <x v="705"/>
    <x v="5"/>
    <x v="3"/>
    <x v="2"/>
    <x v="0"/>
    <x v="2"/>
    <x v="1"/>
    <x v="11"/>
    <x v="0"/>
    <x v="0"/>
    <x v="0"/>
    <x v="1"/>
    <x v="0"/>
    <x v="0"/>
    <x v="6582"/>
    <x v="9"/>
    <x v="6"/>
    <x v="2"/>
    <x v="5"/>
  </r>
  <r>
    <x v="706"/>
    <x v="2"/>
    <x v="2"/>
    <x v="1"/>
    <x v="4"/>
    <x v="2"/>
    <x v="2"/>
    <x v="2"/>
    <x v="0"/>
    <x v="0"/>
    <x v="0"/>
    <x v="1"/>
    <x v="0"/>
    <x v="1"/>
    <x v="8393"/>
    <x v="10"/>
    <x v="3"/>
    <x v="0"/>
    <x v="6"/>
  </r>
  <r>
    <x v="707"/>
    <x v="4"/>
    <x v="0"/>
    <x v="4"/>
    <x v="2"/>
    <x v="0"/>
    <x v="1"/>
    <x v="14"/>
    <x v="2"/>
    <x v="0"/>
    <x v="0"/>
    <x v="0"/>
    <x v="1"/>
    <x v="0"/>
    <x v="2149"/>
    <x v="5"/>
    <x v="4"/>
    <x v="0"/>
    <x v="8"/>
  </r>
  <r>
    <x v="708"/>
    <x v="2"/>
    <x v="2"/>
    <x v="4"/>
    <x v="5"/>
    <x v="2"/>
    <x v="1"/>
    <x v="2"/>
    <x v="0"/>
    <x v="1"/>
    <x v="1"/>
    <x v="1"/>
    <x v="0"/>
    <x v="1"/>
    <x v="5671"/>
    <x v="2"/>
    <x v="1"/>
    <x v="0"/>
    <x v="8"/>
  </r>
  <r>
    <x v="709"/>
    <x v="4"/>
    <x v="3"/>
    <x v="3"/>
    <x v="0"/>
    <x v="1"/>
    <x v="1"/>
    <x v="7"/>
    <x v="2"/>
    <x v="1"/>
    <x v="0"/>
    <x v="1"/>
    <x v="1"/>
    <x v="0"/>
    <x v="4517"/>
    <x v="0"/>
    <x v="5"/>
    <x v="0"/>
    <x v="4"/>
  </r>
  <r>
    <x v="710"/>
    <x v="1"/>
    <x v="3"/>
    <x v="2"/>
    <x v="1"/>
    <x v="1"/>
    <x v="0"/>
    <x v="1"/>
    <x v="2"/>
    <x v="1"/>
    <x v="1"/>
    <x v="1"/>
    <x v="0"/>
    <x v="1"/>
    <x v="995"/>
    <x v="7"/>
    <x v="2"/>
    <x v="0"/>
    <x v="8"/>
  </r>
  <r>
    <x v="711"/>
    <x v="3"/>
    <x v="2"/>
    <x v="0"/>
    <x v="5"/>
    <x v="1"/>
    <x v="0"/>
    <x v="12"/>
    <x v="2"/>
    <x v="1"/>
    <x v="1"/>
    <x v="1"/>
    <x v="1"/>
    <x v="0"/>
    <x v="3475"/>
    <x v="1"/>
    <x v="1"/>
    <x v="0"/>
    <x v="6"/>
  </r>
  <r>
    <x v="712"/>
    <x v="2"/>
    <x v="0"/>
    <x v="2"/>
    <x v="0"/>
    <x v="1"/>
    <x v="0"/>
    <x v="6"/>
    <x v="1"/>
    <x v="1"/>
    <x v="0"/>
    <x v="0"/>
    <x v="1"/>
    <x v="1"/>
    <x v="1041"/>
    <x v="2"/>
    <x v="0"/>
    <x v="1"/>
    <x v="4"/>
  </r>
  <r>
    <x v="713"/>
    <x v="2"/>
    <x v="1"/>
    <x v="1"/>
    <x v="5"/>
    <x v="2"/>
    <x v="0"/>
    <x v="0"/>
    <x v="1"/>
    <x v="0"/>
    <x v="1"/>
    <x v="0"/>
    <x v="1"/>
    <x v="1"/>
    <x v="1580"/>
    <x v="10"/>
    <x v="3"/>
    <x v="1"/>
    <x v="4"/>
  </r>
  <r>
    <x v="714"/>
    <x v="2"/>
    <x v="1"/>
    <x v="2"/>
    <x v="6"/>
    <x v="1"/>
    <x v="1"/>
    <x v="12"/>
    <x v="2"/>
    <x v="1"/>
    <x v="0"/>
    <x v="0"/>
    <x v="0"/>
    <x v="0"/>
    <x v="1615"/>
    <x v="10"/>
    <x v="3"/>
    <x v="2"/>
    <x v="3"/>
  </r>
  <r>
    <x v="715"/>
    <x v="2"/>
    <x v="3"/>
    <x v="2"/>
    <x v="2"/>
    <x v="0"/>
    <x v="2"/>
    <x v="3"/>
    <x v="0"/>
    <x v="1"/>
    <x v="1"/>
    <x v="0"/>
    <x v="1"/>
    <x v="0"/>
    <x v="5743"/>
    <x v="0"/>
    <x v="3"/>
    <x v="1"/>
    <x v="4"/>
  </r>
  <r>
    <x v="716"/>
    <x v="2"/>
    <x v="1"/>
    <x v="3"/>
    <x v="4"/>
    <x v="0"/>
    <x v="0"/>
    <x v="4"/>
    <x v="2"/>
    <x v="1"/>
    <x v="0"/>
    <x v="0"/>
    <x v="1"/>
    <x v="0"/>
    <x v="738"/>
    <x v="4"/>
    <x v="2"/>
    <x v="1"/>
    <x v="2"/>
  </r>
  <r>
    <x v="717"/>
    <x v="1"/>
    <x v="3"/>
    <x v="2"/>
    <x v="2"/>
    <x v="2"/>
    <x v="0"/>
    <x v="9"/>
    <x v="1"/>
    <x v="1"/>
    <x v="0"/>
    <x v="1"/>
    <x v="1"/>
    <x v="0"/>
    <x v="1607"/>
    <x v="6"/>
    <x v="4"/>
    <x v="0"/>
    <x v="0"/>
  </r>
  <r>
    <x v="718"/>
    <x v="4"/>
    <x v="0"/>
    <x v="5"/>
    <x v="1"/>
    <x v="2"/>
    <x v="2"/>
    <x v="4"/>
    <x v="2"/>
    <x v="1"/>
    <x v="0"/>
    <x v="1"/>
    <x v="0"/>
    <x v="1"/>
    <x v="6070"/>
    <x v="6"/>
    <x v="3"/>
    <x v="0"/>
    <x v="7"/>
  </r>
  <r>
    <x v="719"/>
    <x v="2"/>
    <x v="3"/>
    <x v="5"/>
    <x v="1"/>
    <x v="0"/>
    <x v="2"/>
    <x v="0"/>
    <x v="1"/>
    <x v="1"/>
    <x v="1"/>
    <x v="0"/>
    <x v="0"/>
    <x v="0"/>
    <x v="3436"/>
    <x v="5"/>
    <x v="0"/>
    <x v="1"/>
    <x v="0"/>
  </r>
  <r>
    <x v="720"/>
    <x v="0"/>
    <x v="0"/>
    <x v="4"/>
    <x v="0"/>
    <x v="1"/>
    <x v="0"/>
    <x v="12"/>
    <x v="0"/>
    <x v="0"/>
    <x v="1"/>
    <x v="0"/>
    <x v="1"/>
    <x v="0"/>
    <x v="3589"/>
    <x v="3"/>
    <x v="1"/>
    <x v="0"/>
    <x v="8"/>
  </r>
  <r>
    <x v="721"/>
    <x v="5"/>
    <x v="3"/>
    <x v="0"/>
    <x v="5"/>
    <x v="1"/>
    <x v="1"/>
    <x v="0"/>
    <x v="1"/>
    <x v="1"/>
    <x v="0"/>
    <x v="0"/>
    <x v="0"/>
    <x v="1"/>
    <x v="6125"/>
    <x v="0"/>
    <x v="4"/>
    <x v="1"/>
    <x v="0"/>
  </r>
  <r>
    <x v="722"/>
    <x v="2"/>
    <x v="3"/>
    <x v="5"/>
    <x v="4"/>
    <x v="1"/>
    <x v="1"/>
    <x v="12"/>
    <x v="0"/>
    <x v="0"/>
    <x v="1"/>
    <x v="1"/>
    <x v="1"/>
    <x v="1"/>
    <x v="5397"/>
    <x v="6"/>
    <x v="0"/>
    <x v="0"/>
    <x v="7"/>
  </r>
  <r>
    <x v="723"/>
    <x v="1"/>
    <x v="3"/>
    <x v="5"/>
    <x v="1"/>
    <x v="1"/>
    <x v="1"/>
    <x v="0"/>
    <x v="0"/>
    <x v="0"/>
    <x v="0"/>
    <x v="1"/>
    <x v="1"/>
    <x v="1"/>
    <x v="4913"/>
    <x v="6"/>
    <x v="5"/>
    <x v="0"/>
    <x v="0"/>
  </r>
  <r>
    <x v="724"/>
    <x v="5"/>
    <x v="3"/>
    <x v="2"/>
    <x v="2"/>
    <x v="2"/>
    <x v="0"/>
    <x v="7"/>
    <x v="2"/>
    <x v="0"/>
    <x v="1"/>
    <x v="0"/>
    <x v="1"/>
    <x v="1"/>
    <x v="5491"/>
    <x v="11"/>
    <x v="0"/>
    <x v="1"/>
    <x v="3"/>
  </r>
  <r>
    <x v="725"/>
    <x v="5"/>
    <x v="3"/>
    <x v="4"/>
    <x v="2"/>
    <x v="1"/>
    <x v="1"/>
    <x v="9"/>
    <x v="0"/>
    <x v="0"/>
    <x v="1"/>
    <x v="1"/>
    <x v="1"/>
    <x v="1"/>
    <x v="9048"/>
    <x v="0"/>
    <x v="1"/>
    <x v="0"/>
    <x v="2"/>
  </r>
  <r>
    <x v="726"/>
    <x v="4"/>
    <x v="3"/>
    <x v="3"/>
    <x v="4"/>
    <x v="1"/>
    <x v="0"/>
    <x v="8"/>
    <x v="2"/>
    <x v="0"/>
    <x v="1"/>
    <x v="0"/>
    <x v="0"/>
    <x v="1"/>
    <x v="265"/>
    <x v="3"/>
    <x v="1"/>
    <x v="2"/>
    <x v="4"/>
  </r>
  <r>
    <x v="727"/>
    <x v="1"/>
    <x v="3"/>
    <x v="2"/>
    <x v="6"/>
    <x v="2"/>
    <x v="1"/>
    <x v="13"/>
    <x v="2"/>
    <x v="1"/>
    <x v="1"/>
    <x v="0"/>
    <x v="1"/>
    <x v="0"/>
    <x v="2269"/>
    <x v="11"/>
    <x v="0"/>
    <x v="2"/>
    <x v="5"/>
  </r>
  <r>
    <x v="728"/>
    <x v="3"/>
    <x v="2"/>
    <x v="1"/>
    <x v="2"/>
    <x v="1"/>
    <x v="2"/>
    <x v="1"/>
    <x v="2"/>
    <x v="1"/>
    <x v="1"/>
    <x v="1"/>
    <x v="1"/>
    <x v="1"/>
    <x v="8858"/>
    <x v="4"/>
    <x v="4"/>
    <x v="0"/>
    <x v="0"/>
  </r>
  <r>
    <x v="729"/>
    <x v="4"/>
    <x v="3"/>
    <x v="4"/>
    <x v="1"/>
    <x v="0"/>
    <x v="1"/>
    <x v="2"/>
    <x v="1"/>
    <x v="0"/>
    <x v="1"/>
    <x v="0"/>
    <x v="0"/>
    <x v="0"/>
    <x v="1518"/>
    <x v="11"/>
    <x v="2"/>
    <x v="0"/>
    <x v="6"/>
  </r>
  <r>
    <x v="730"/>
    <x v="4"/>
    <x v="1"/>
    <x v="5"/>
    <x v="0"/>
    <x v="0"/>
    <x v="2"/>
    <x v="0"/>
    <x v="1"/>
    <x v="1"/>
    <x v="1"/>
    <x v="1"/>
    <x v="1"/>
    <x v="1"/>
    <x v="7959"/>
    <x v="11"/>
    <x v="4"/>
    <x v="0"/>
    <x v="3"/>
  </r>
  <r>
    <x v="731"/>
    <x v="2"/>
    <x v="2"/>
    <x v="4"/>
    <x v="2"/>
    <x v="2"/>
    <x v="2"/>
    <x v="5"/>
    <x v="0"/>
    <x v="0"/>
    <x v="0"/>
    <x v="0"/>
    <x v="0"/>
    <x v="0"/>
    <x v="6239"/>
    <x v="1"/>
    <x v="4"/>
    <x v="0"/>
    <x v="8"/>
  </r>
  <r>
    <x v="732"/>
    <x v="2"/>
    <x v="3"/>
    <x v="2"/>
    <x v="2"/>
    <x v="0"/>
    <x v="0"/>
    <x v="4"/>
    <x v="2"/>
    <x v="0"/>
    <x v="1"/>
    <x v="1"/>
    <x v="0"/>
    <x v="1"/>
    <x v="955"/>
    <x v="7"/>
    <x v="2"/>
    <x v="1"/>
    <x v="0"/>
  </r>
  <r>
    <x v="733"/>
    <x v="5"/>
    <x v="3"/>
    <x v="3"/>
    <x v="1"/>
    <x v="1"/>
    <x v="2"/>
    <x v="1"/>
    <x v="1"/>
    <x v="0"/>
    <x v="0"/>
    <x v="0"/>
    <x v="0"/>
    <x v="1"/>
    <x v="8575"/>
    <x v="5"/>
    <x v="0"/>
    <x v="0"/>
    <x v="8"/>
  </r>
  <r>
    <x v="734"/>
    <x v="3"/>
    <x v="0"/>
    <x v="0"/>
    <x v="4"/>
    <x v="2"/>
    <x v="1"/>
    <x v="10"/>
    <x v="1"/>
    <x v="1"/>
    <x v="1"/>
    <x v="0"/>
    <x v="1"/>
    <x v="1"/>
    <x v="3823"/>
    <x v="10"/>
    <x v="0"/>
    <x v="2"/>
    <x v="0"/>
  </r>
  <r>
    <x v="735"/>
    <x v="1"/>
    <x v="2"/>
    <x v="0"/>
    <x v="2"/>
    <x v="2"/>
    <x v="2"/>
    <x v="0"/>
    <x v="2"/>
    <x v="0"/>
    <x v="1"/>
    <x v="1"/>
    <x v="1"/>
    <x v="1"/>
    <x v="9058"/>
    <x v="1"/>
    <x v="1"/>
    <x v="0"/>
    <x v="8"/>
  </r>
  <r>
    <x v="736"/>
    <x v="1"/>
    <x v="0"/>
    <x v="4"/>
    <x v="2"/>
    <x v="2"/>
    <x v="0"/>
    <x v="13"/>
    <x v="1"/>
    <x v="0"/>
    <x v="0"/>
    <x v="1"/>
    <x v="0"/>
    <x v="0"/>
    <x v="654"/>
    <x v="6"/>
    <x v="2"/>
    <x v="0"/>
    <x v="6"/>
  </r>
  <r>
    <x v="737"/>
    <x v="3"/>
    <x v="1"/>
    <x v="2"/>
    <x v="1"/>
    <x v="2"/>
    <x v="1"/>
    <x v="4"/>
    <x v="2"/>
    <x v="0"/>
    <x v="1"/>
    <x v="1"/>
    <x v="0"/>
    <x v="0"/>
    <x v="2373"/>
    <x v="0"/>
    <x v="0"/>
    <x v="1"/>
    <x v="5"/>
  </r>
  <r>
    <x v="738"/>
    <x v="0"/>
    <x v="1"/>
    <x v="3"/>
    <x v="1"/>
    <x v="1"/>
    <x v="1"/>
    <x v="12"/>
    <x v="2"/>
    <x v="1"/>
    <x v="0"/>
    <x v="0"/>
    <x v="0"/>
    <x v="1"/>
    <x v="6464"/>
    <x v="8"/>
    <x v="2"/>
    <x v="2"/>
    <x v="3"/>
  </r>
  <r>
    <x v="739"/>
    <x v="3"/>
    <x v="0"/>
    <x v="0"/>
    <x v="1"/>
    <x v="2"/>
    <x v="1"/>
    <x v="5"/>
    <x v="0"/>
    <x v="0"/>
    <x v="0"/>
    <x v="1"/>
    <x v="0"/>
    <x v="1"/>
    <x v="3667"/>
    <x v="7"/>
    <x v="2"/>
    <x v="1"/>
    <x v="4"/>
  </r>
  <r>
    <x v="740"/>
    <x v="5"/>
    <x v="2"/>
    <x v="5"/>
    <x v="3"/>
    <x v="0"/>
    <x v="2"/>
    <x v="12"/>
    <x v="0"/>
    <x v="0"/>
    <x v="0"/>
    <x v="0"/>
    <x v="0"/>
    <x v="1"/>
    <x v="9388"/>
    <x v="2"/>
    <x v="6"/>
    <x v="2"/>
    <x v="2"/>
  </r>
  <r>
    <x v="741"/>
    <x v="2"/>
    <x v="3"/>
    <x v="1"/>
    <x v="4"/>
    <x v="0"/>
    <x v="2"/>
    <x v="0"/>
    <x v="2"/>
    <x v="1"/>
    <x v="1"/>
    <x v="1"/>
    <x v="0"/>
    <x v="0"/>
    <x v="5238"/>
    <x v="2"/>
    <x v="3"/>
    <x v="0"/>
    <x v="8"/>
  </r>
  <r>
    <x v="742"/>
    <x v="2"/>
    <x v="0"/>
    <x v="2"/>
    <x v="6"/>
    <x v="1"/>
    <x v="2"/>
    <x v="9"/>
    <x v="0"/>
    <x v="1"/>
    <x v="1"/>
    <x v="0"/>
    <x v="1"/>
    <x v="0"/>
    <x v="5659"/>
    <x v="4"/>
    <x v="5"/>
    <x v="2"/>
    <x v="0"/>
  </r>
  <r>
    <x v="743"/>
    <x v="2"/>
    <x v="0"/>
    <x v="1"/>
    <x v="2"/>
    <x v="1"/>
    <x v="2"/>
    <x v="5"/>
    <x v="2"/>
    <x v="1"/>
    <x v="1"/>
    <x v="0"/>
    <x v="0"/>
    <x v="0"/>
    <x v="4006"/>
    <x v="6"/>
    <x v="3"/>
    <x v="0"/>
    <x v="8"/>
  </r>
  <r>
    <x v="744"/>
    <x v="3"/>
    <x v="1"/>
    <x v="3"/>
    <x v="4"/>
    <x v="2"/>
    <x v="2"/>
    <x v="5"/>
    <x v="2"/>
    <x v="1"/>
    <x v="1"/>
    <x v="0"/>
    <x v="0"/>
    <x v="0"/>
    <x v="3146"/>
    <x v="11"/>
    <x v="2"/>
    <x v="1"/>
    <x v="2"/>
  </r>
  <r>
    <x v="745"/>
    <x v="4"/>
    <x v="2"/>
    <x v="1"/>
    <x v="1"/>
    <x v="0"/>
    <x v="1"/>
    <x v="10"/>
    <x v="2"/>
    <x v="0"/>
    <x v="0"/>
    <x v="0"/>
    <x v="0"/>
    <x v="1"/>
    <x v="4196"/>
    <x v="10"/>
    <x v="0"/>
    <x v="0"/>
    <x v="7"/>
  </r>
  <r>
    <x v="746"/>
    <x v="5"/>
    <x v="1"/>
    <x v="1"/>
    <x v="1"/>
    <x v="2"/>
    <x v="1"/>
    <x v="2"/>
    <x v="2"/>
    <x v="1"/>
    <x v="1"/>
    <x v="1"/>
    <x v="1"/>
    <x v="1"/>
    <x v="8572"/>
    <x v="9"/>
    <x v="6"/>
    <x v="0"/>
    <x v="4"/>
  </r>
  <r>
    <x v="747"/>
    <x v="2"/>
    <x v="2"/>
    <x v="3"/>
    <x v="6"/>
    <x v="0"/>
    <x v="0"/>
    <x v="1"/>
    <x v="0"/>
    <x v="1"/>
    <x v="0"/>
    <x v="1"/>
    <x v="0"/>
    <x v="1"/>
    <x v="3037"/>
    <x v="8"/>
    <x v="6"/>
    <x v="0"/>
    <x v="8"/>
  </r>
  <r>
    <x v="748"/>
    <x v="0"/>
    <x v="1"/>
    <x v="2"/>
    <x v="3"/>
    <x v="2"/>
    <x v="1"/>
    <x v="8"/>
    <x v="1"/>
    <x v="0"/>
    <x v="1"/>
    <x v="1"/>
    <x v="1"/>
    <x v="1"/>
    <x v="8590"/>
    <x v="6"/>
    <x v="2"/>
    <x v="0"/>
    <x v="7"/>
  </r>
  <r>
    <x v="749"/>
    <x v="0"/>
    <x v="3"/>
    <x v="2"/>
    <x v="4"/>
    <x v="2"/>
    <x v="1"/>
    <x v="6"/>
    <x v="1"/>
    <x v="0"/>
    <x v="0"/>
    <x v="0"/>
    <x v="0"/>
    <x v="0"/>
    <x v="4657"/>
    <x v="4"/>
    <x v="1"/>
    <x v="1"/>
    <x v="5"/>
  </r>
  <r>
    <x v="750"/>
    <x v="2"/>
    <x v="0"/>
    <x v="3"/>
    <x v="5"/>
    <x v="2"/>
    <x v="2"/>
    <x v="2"/>
    <x v="1"/>
    <x v="0"/>
    <x v="0"/>
    <x v="1"/>
    <x v="1"/>
    <x v="1"/>
    <x v="7420"/>
    <x v="8"/>
    <x v="3"/>
    <x v="0"/>
    <x v="7"/>
  </r>
  <r>
    <x v="751"/>
    <x v="0"/>
    <x v="0"/>
    <x v="1"/>
    <x v="4"/>
    <x v="1"/>
    <x v="1"/>
    <x v="12"/>
    <x v="1"/>
    <x v="0"/>
    <x v="0"/>
    <x v="0"/>
    <x v="0"/>
    <x v="0"/>
    <x v="5118"/>
    <x v="9"/>
    <x v="2"/>
    <x v="2"/>
    <x v="0"/>
  </r>
  <r>
    <x v="752"/>
    <x v="2"/>
    <x v="2"/>
    <x v="2"/>
    <x v="5"/>
    <x v="0"/>
    <x v="1"/>
    <x v="8"/>
    <x v="2"/>
    <x v="1"/>
    <x v="0"/>
    <x v="1"/>
    <x v="0"/>
    <x v="1"/>
    <x v="5561"/>
    <x v="11"/>
    <x v="4"/>
    <x v="0"/>
    <x v="7"/>
  </r>
  <r>
    <x v="753"/>
    <x v="1"/>
    <x v="0"/>
    <x v="5"/>
    <x v="2"/>
    <x v="0"/>
    <x v="1"/>
    <x v="2"/>
    <x v="2"/>
    <x v="1"/>
    <x v="0"/>
    <x v="0"/>
    <x v="0"/>
    <x v="0"/>
    <x v="1141"/>
    <x v="8"/>
    <x v="6"/>
    <x v="1"/>
    <x v="1"/>
  </r>
  <r>
    <x v="754"/>
    <x v="1"/>
    <x v="0"/>
    <x v="5"/>
    <x v="3"/>
    <x v="2"/>
    <x v="2"/>
    <x v="10"/>
    <x v="0"/>
    <x v="0"/>
    <x v="0"/>
    <x v="1"/>
    <x v="1"/>
    <x v="0"/>
    <x v="7389"/>
    <x v="6"/>
    <x v="1"/>
    <x v="0"/>
    <x v="1"/>
  </r>
  <r>
    <x v="755"/>
    <x v="3"/>
    <x v="3"/>
    <x v="4"/>
    <x v="0"/>
    <x v="1"/>
    <x v="2"/>
    <x v="11"/>
    <x v="0"/>
    <x v="0"/>
    <x v="1"/>
    <x v="0"/>
    <x v="1"/>
    <x v="1"/>
    <x v="6862"/>
    <x v="3"/>
    <x v="5"/>
    <x v="2"/>
    <x v="3"/>
  </r>
  <r>
    <x v="756"/>
    <x v="3"/>
    <x v="3"/>
    <x v="2"/>
    <x v="5"/>
    <x v="2"/>
    <x v="1"/>
    <x v="0"/>
    <x v="1"/>
    <x v="1"/>
    <x v="1"/>
    <x v="0"/>
    <x v="1"/>
    <x v="0"/>
    <x v="2924"/>
    <x v="7"/>
    <x v="6"/>
    <x v="1"/>
    <x v="2"/>
  </r>
  <r>
    <x v="757"/>
    <x v="1"/>
    <x v="2"/>
    <x v="4"/>
    <x v="0"/>
    <x v="0"/>
    <x v="2"/>
    <x v="3"/>
    <x v="0"/>
    <x v="0"/>
    <x v="1"/>
    <x v="1"/>
    <x v="0"/>
    <x v="0"/>
    <x v="7610"/>
    <x v="10"/>
    <x v="4"/>
    <x v="0"/>
    <x v="7"/>
  </r>
  <r>
    <x v="758"/>
    <x v="5"/>
    <x v="1"/>
    <x v="0"/>
    <x v="6"/>
    <x v="1"/>
    <x v="2"/>
    <x v="9"/>
    <x v="2"/>
    <x v="0"/>
    <x v="1"/>
    <x v="1"/>
    <x v="0"/>
    <x v="1"/>
    <x v="9107"/>
    <x v="11"/>
    <x v="1"/>
    <x v="0"/>
    <x v="8"/>
  </r>
  <r>
    <x v="759"/>
    <x v="5"/>
    <x v="1"/>
    <x v="5"/>
    <x v="4"/>
    <x v="2"/>
    <x v="2"/>
    <x v="7"/>
    <x v="1"/>
    <x v="1"/>
    <x v="0"/>
    <x v="0"/>
    <x v="0"/>
    <x v="1"/>
    <x v="8518"/>
    <x v="1"/>
    <x v="6"/>
    <x v="1"/>
    <x v="2"/>
  </r>
  <r>
    <x v="760"/>
    <x v="3"/>
    <x v="3"/>
    <x v="3"/>
    <x v="2"/>
    <x v="0"/>
    <x v="0"/>
    <x v="5"/>
    <x v="1"/>
    <x v="1"/>
    <x v="0"/>
    <x v="1"/>
    <x v="0"/>
    <x v="1"/>
    <x v="1033"/>
    <x v="5"/>
    <x v="2"/>
    <x v="1"/>
    <x v="2"/>
  </r>
  <r>
    <x v="761"/>
    <x v="2"/>
    <x v="1"/>
    <x v="0"/>
    <x v="0"/>
    <x v="2"/>
    <x v="0"/>
    <x v="6"/>
    <x v="2"/>
    <x v="0"/>
    <x v="1"/>
    <x v="0"/>
    <x v="1"/>
    <x v="0"/>
    <x v="416"/>
    <x v="4"/>
    <x v="3"/>
    <x v="0"/>
    <x v="6"/>
  </r>
  <r>
    <x v="762"/>
    <x v="2"/>
    <x v="1"/>
    <x v="2"/>
    <x v="5"/>
    <x v="1"/>
    <x v="2"/>
    <x v="12"/>
    <x v="2"/>
    <x v="0"/>
    <x v="1"/>
    <x v="0"/>
    <x v="0"/>
    <x v="0"/>
    <x v="3859"/>
    <x v="8"/>
    <x v="6"/>
    <x v="0"/>
    <x v="7"/>
  </r>
  <r>
    <x v="763"/>
    <x v="0"/>
    <x v="0"/>
    <x v="4"/>
    <x v="0"/>
    <x v="1"/>
    <x v="2"/>
    <x v="0"/>
    <x v="2"/>
    <x v="0"/>
    <x v="0"/>
    <x v="0"/>
    <x v="1"/>
    <x v="0"/>
    <x v="8899"/>
    <x v="10"/>
    <x v="4"/>
    <x v="0"/>
    <x v="6"/>
  </r>
  <r>
    <x v="764"/>
    <x v="0"/>
    <x v="1"/>
    <x v="2"/>
    <x v="4"/>
    <x v="1"/>
    <x v="1"/>
    <x v="2"/>
    <x v="2"/>
    <x v="0"/>
    <x v="1"/>
    <x v="0"/>
    <x v="0"/>
    <x v="1"/>
    <x v="6084"/>
    <x v="7"/>
    <x v="0"/>
    <x v="1"/>
    <x v="4"/>
  </r>
  <r>
    <x v="765"/>
    <x v="0"/>
    <x v="1"/>
    <x v="5"/>
    <x v="1"/>
    <x v="1"/>
    <x v="0"/>
    <x v="5"/>
    <x v="2"/>
    <x v="0"/>
    <x v="0"/>
    <x v="0"/>
    <x v="0"/>
    <x v="0"/>
    <x v="2884"/>
    <x v="7"/>
    <x v="6"/>
    <x v="1"/>
    <x v="5"/>
  </r>
  <r>
    <x v="766"/>
    <x v="5"/>
    <x v="1"/>
    <x v="2"/>
    <x v="6"/>
    <x v="2"/>
    <x v="0"/>
    <x v="7"/>
    <x v="0"/>
    <x v="1"/>
    <x v="0"/>
    <x v="1"/>
    <x v="1"/>
    <x v="1"/>
    <x v="6506"/>
    <x v="1"/>
    <x v="3"/>
    <x v="0"/>
    <x v="6"/>
  </r>
  <r>
    <x v="767"/>
    <x v="2"/>
    <x v="0"/>
    <x v="3"/>
    <x v="4"/>
    <x v="1"/>
    <x v="1"/>
    <x v="5"/>
    <x v="2"/>
    <x v="0"/>
    <x v="1"/>
    <x v="1"/>
    <x v="0"/>
    <x v="1"/>
    <x v="3057"/>
    <x v="10"/>
    <x v="1"/>
    <x v="0"/>
    <x v="6"/>
  </r>
  <r>
    <x v="768"/>
    <x v="3"/>
    <x v="0"/>
    <x v="5"/>
    <x v="1"/>
    <x v="1"/>
    <x v="0"/>
    <x v="6"/>
    <x v="0"/>
    <x v="0"/>
    <x v="1"/>
    <x v="1"/>
    <x v="0"/>
    <x v="1"/>
    <x v="969"/>
    <x v="4"/>
    <x v="2"/>
    <x v="1"/>
    <x v="2"/>
  </r>
  <r>
    <x v="769"/>
    <x v="3"/>
    <x v="0"/>
    <x v="0"/>
    <x v="0"/>
    <x v="1"/>
    <x v="2"/>
    <x v="10"/>
    <x v="1"/>
    <x v="0"/>
    <x v="0"/>
    <x v="0"/>
    <x v="0"/>
    <x v="0"/>
    <x v="3038"/>
    <x v="9"/>
    <x v="4"/>
    <x v="2"/>
    <x v="4"/>
  </r>
  <r>
    <x v="770"/>
    <x v="3"/>
    <x v="0"/>
    <x v="0"/>
    <x v="1"/>
    <x v="1"/>
    <x v="2"/>
    <x v="7"/>
    <x v="2"/>
    <x v="1"/>
    <x v="1"/>
    <x v="1"/>
    <x v="1"/>
    <x v="0"/>
    <x v="7048"/>
    <x v="5"/>
    <x v="4"/>
    <x v="0"/>
    <x v="2"/>
  </r>
  <r>
    <x v="771"/>
    <x v="4"/>
    <x v="1"/>
    <x v="1"/>
    <x v="1"/>
    <x v="1"/>
    <x v="1"/>
    <x v="8"/>
    <x v="1"/>
    <x v="1"/>
    <x v="1"/>
    <x v="0"/>
    <x v="1"/>
    <x v="0"/>
    <x v="2918"/>
    <x v="8"/>
    <x v="1"/>
    <x v="2"/>
    <x v="3"/>
  </r>
  <r>
    <x v="772"/>
    <x v="0"/>
    <x v="3"/>
    <x v="1"/>
    <x v="3"/>
    <x v="0"/>
    <x v="2"/>
    <x v="0"/>
    <x v="0"/>
    <x v="1"/>
    <x v="1"/>
    <x v="0"/>
    <x v="0"/>
    <x v="1"/>
    <x v="8280"/>
    <x v="3"/>
    <x v="4"/>
    <x v="1"/>
    <x v="3"/>
  </r>
  <r>
    <x v="773"/>
    <x v="5"/>
    <x v="2"/>
    <x v="4"/>
    <x v="3"/>
    <x v="2"/>
    <x v="1"/>
    <x v="12"/>
    <x v="0"/>
    <x v="1"/>
    <x v="0"/>
    <x v="1"/>
    <x v="1"/>
    <x v="1"/>
    <x v="9610"/>
    <x v="1"/>
    <x v="5"/>
    <x v="0"/>
    <x v="6"/>
  </r>
  <r>
    <x v="774"/>
    <x v="3"/>
    <x v="1"/>
    <x v="5"/>
    <x v="1"/>
    <x v="0"/>
    <x v="1"/>
    <x v="2"/>
    <x v="2"/>
    <x v="1"/>
    <x v="1"/>
    <x v="1"/>
    <x v="0"/>
    <x v="0"/>
    <x v="2403"/>
    <x v="1"/>
    <x v="4"/>
    <x v="1"/>
    <x v="3"/>
  </r>
  <r>
    <x v="775"/>
    <x v="0"/>
    <x v="3"/>
    <x v="0"/>
    <x v="4"/>
    <x v="0"/>
    <x v="2"/>
    <x v="2"/>
    <x v="1"/>
    <x v="1"/>
    <x v="0"/>
    <x v="0"/>
    <x v="0"/>
    <x v="0"/>
    <x v="7435"/>
    <x v="2"/>
    <x v="1"/>
    <x v="1"/>
    <x v="4"/>
  </r>
  <r>
    <x v="776"/>
    <x v="3"/>
    <x v="1"/>
    <x v="4"/>
    <x v="2"/>
    <x v="1"/>
    <x v="0"/>
    <x v="9"/>
    <x v="0"/>
    <x v="1"/>
    <x v="1"/>
    <x v="0"/>
    <x v="0"/>
    <x v="1"/>
    <x v="305"/>
    <x v="0"/>
    <x v="3"/>
    <x v="2"/>
    <x v="0"/>
  </r>
  <r>
    <x v="777"/>
    <x v="2"/>
    <x v="1"/>
    <x v="2"/>
    <x v="5"/>
    <x v="2"/>
    <x v="0"/>
    <x v="11"/>
    <x v="2"/>
    <x v="0"/>
    <x v="0"/>
    <x v="1"/>
    <x v="0"/>
    <x v="0"/>
    <x v="620"/>
    <x v="3"/>
    <x v="4"/>
    <x v="2"/>
    <x v="5"/>
  </r>
  <r>
    <x v="778"/>
    <x v="4"/>
    <x v="1"/>
    <x v="5"/>
    <x v="4"/>
    <x v="1"/>
    <x v="1"/>
    <x v="10"/>
    <x v="2"/>
    <x v="0"/>
    <x v="0"/>
    <x v="1"/>
    <x v="0"/>
    <x v="1"/>
    <x v="3630"/>
    <x v="0"/>
    <x v="3"/>
    <x v="0"/>
    <x v="6"/>
  </r>
  <r>
    <x v="779"/>
    <x v="5"/>
    <x v="0"/>
    <x v="3"/>
    <x v="5"/>
    <x v="0"/>
    <x v="0"/>
    <x v="1"/>
    <x v="1"/>
    <x v="0"/>
    <x v="0"/>
    <x v="0"/>
    <x v="0"/>
    <x v="1"/>
    <x v="3391"/>
    <x v="9"/>
    <x v="6"/>
    <x v="1"/>
    <x v="1"/>
  </r>
  <r>
    <x v="780"/>
    <x v="5"/>
    <x v="3"/>
    <x v="2"/>
    <x v="4"/>
    <x v="1"/>
    <x v="0"/>
    <x v="1"/>
    <x v="0"/>
    <x v="1"/>
    <x v="0"/>
    <x v="1"/>
    <x v="1"/>
    <x v="1"/>
    <x v="6736"/>
    <x v="9"/>
    <x v="3"/>
    <x v="0"/>
    <x v="2"/>
  </r>
  <r>
    <x v="781"/>
    <x v="3"/>
    <x v="1"/>
    <x v="0"/>
    <x v="2"/>
    <x v="0"/>
    <x v="0"/>
    <x v="9"/>
    <x v="1"/>
    <x v="0"/>
    <x v="1"/>
    <x v="0"/>
    <x v="0"/>
    <x v="1"/>
    <x v="539"/>
    <x v="10"/>
    <x v="1"/>
    <x v="2"/>
    <x v="0"/>
  </r>
  <r>
    <x v="782"/>
    <x v="5"/>
    <x v="2"/>
    <x v="1"/>
    <x v="6"/>
    <x v="1"/>
    <x v="2"/>
    <x v="2"/>
    <x v="1"/>
    <x v="0"/>
    <x v="1"/>
    <x v="1"/>
    <x v="1"/>
    <x v="1"/>
    <x v="9882"/>
    <x v="9"/>
    <x v="5"/>
    <x v="0"/>
    <x v="4"/>
  </r>
  <r>
    <x v="783"/>
    <x v="2"/>
    <x v="1"/>
    <x v="2"/>
    <x v="0"/>
    <x v="0"/>
    <x v="2"/>
    <x v="6"/>
    <x v="1"/>
    <x v="0"/>
    <x v="1"/>
    <x v="0"/>
    <x v="1"/>
    <x v="1"/>
    <x v="6485"/>
    <x v="1"/>
    <x v="6"/>
    <x v="0"/>
    <x v="8"/>
  </r>
  <r>
    <x v="784"/>
    <x v="1"/>
    <x v="3"/>
    <x v="4"/>
    <x v="4"/>
    <x v="2"/>
    <x v="0"/>
    <x v="13"/>
    <x v="2"/>
    <x v="0"/>
    <x v="0"/>
    <x v="1"/>
    <x v="0"/>
    <x v="0"/>
    <x v="507"/>
    <x v="1"/>
    <x v="0"/>
    <x v="2"/>
    <x v="3"/>
  </r>
  <r>
    <x v="785"/>
    <x v="0"/>
    <x v="1"/>
    <x v="1"/>
    <x v="1"/>
    <x v="0"/>
    <x v="0"/>
    <x v="4"/>
    <x v="1"/>
    <x v="0"/>
    <x v="1"/>
    <x v="0"/>
    <x v="0"/>
    <x v="0"/>
    <x v="2139"/>
    <x v="9"/>
    <x v="1"/>
    <x v="1"/>
    <x v="5"/>
  </r>
  <r>
    <x v="786"/>
    <x v="1"/>
    <x v="1"/>
    <x v="0"/>
    <x v="5"/>
    <x v="0"/>
    <x v="1"/>
    <x v="0"/>
    <x v="1"/>
    <x v="0"/>
    <x v="1"/>
    <x v="1"/>
    <x v="0"/>
    <x v="0"/>
    <x v="2516"/>
    <x v="8"/>
    <x v="2"/>
    <x v="0"/>
    <x v="7"/>
  </r>
  <r>
    <x v="787"/>
    <x v="2"/>
    <x v="1"/>
    <x v="0"/>
    <x v="2"/>
    <x v="1"/>
    <x v="2"/>
    <x v="9"/>
    <x v="2"/>
    <x v="1"/>
    <x v="1"/>
    <x v="1"/>
    <x v="0"/>
    <x v="1"/>
    <x v="5948"/>
    <x v="8"/>
    <x v="6"/>
    <x v="2"/>
    <x v="4"/>
  </r>
  <r>
    <x v="788"/>
    <x v="4"/>
    <x v="3"/>
    <x v="2"/>
    <x v="4"/>
    <x v="0"/>
    <x v="2"/>
    <x v="6"/>
    <x v="1"/>
    <x v="0"/>
    <x v="0"/>
    <x v="1"/>
    <x v="0"/>
    <x v="0"/>
    <x v="5168"/>
    <x v="11"/>
    <x v="1"/>
    <x v="1"/>
    <x v="0"/>
  </r>
  <r>
    <x v="789"/>
    <x v="5"/>
    <x v="2"/>
    <x v="4"/>
    <x v="4"/>
    <x v="1"/>
    <x v="0"/>
    <x v="0"/>
    <x v="1"/>
    <x v="1"/>
    <x v="0"/>
    <x v="0"/>
    <x v="0"/>
    <x v="0"/>
    <x v="4919"/>
    <x v="8"/>
    <x v="2"/>
    <x v="0"/>
    <x v="7"/>
  </r>
  <r>
    <x v="790"/>
    <x v="2"/>
    <x v="3"/>
    <x v="0"/>
    <x v="3"/>
    <x v="2"/>
    <x v="2"/>
    <x v="12"/>
    <x v="0"/>
    <x v="0"/>
    <x v="1"/>
    <x v="1"/>
    <x v="1"/>
    <x v="0"/>
    <x v="6974"/>
    <x v="1"/>
    <x v="4"/>
    <x v="0"/>
    <x v="5"/>
  </r>
  <r>
    <x v="791"/>
    <x v="5"/>
    <x v="1"/>
    <x v="3"/>
    <x v="6"/>
    <x v="0"/>
    <x v="0"/>
    <x v="7"/>
    <x v="0"/>
    <x v="1"/>
    <x v="0"/>
    <x v="1"/>
    <x v="1"/>
    <x v="0"/>
    <x v="5909"/>
    <x v="1"/>
    <x v="4"/>
    <x v="0"/>
    <x v="2"/>
  </r>
  <r>
    <x v="792"/>
    <x v="1"/>
    <x v="1"/>
    <x v="0"/>
    <x v="3"/>
    <x v="0"/>
    <x v="0"/>
    <x v="14"/>
    <x v="0"/>
    <x v="0"/>
    <x v="1"/>
    <x v="0"/>
    <x v="1"/>
    <x v="1"/>
    <x v="1462"/>
    <x v="4"/>
    <x v="4"/>
    <x v="2"/>
    <x v="3"/>
  </r>
  <r>
    <x v="793"/>
    <x v="0"/>
    <x v="2"/>
    <x v="2"/>
    <x v="2"/>
    <x v="0"/>
    <x v="2"/>
    <x v="14"/>
    <x v="1"/>
    <x v="1"/>
    <x v="0"/>
    <x v="1"/>
    <x v="0"/>
    <x v="1"/>
    <x v="9840"/>
    <x v="6"/>
    <x v="4"/>
    <x v="2"/>
    <x v="5"/>
  </r>
  <r>
    <x v="794"/>
    <x v="2"/>
    <x v="0"/>
    <x v="2"/>
    <x v="3"/>
    <x v="1"/>
    <x v="0"/>
    <x v="10"/>
    <x v="1"/>
    <x v="0"/>
    <x v="0"/>
    <x v="1"/>
    <x v="0"/>
    <x v="1"/>
    <x v="1549"/>
    <x v="7"/>
    <x v="4"/>
    <x v="2"/>
    <x v="3"/>
  </r>
  <r>
    <x v="795"/>
    <x v="4"/>
    <x v="3"/>
    <x v="0"/>
    <x v="0"/>
    <x v="2"/>
    <x v="2"/>
    <x v="4"/>
    <x v="1"/>
    <x v="1"/>
    <x v="1"/>
    <x v="1"/>
    <x v="1"/>
    <x v="0"/>
    <x v="7248"/>
    <x v="1"/>
    <x v="1"/>
    <x v="0"/>
    <x v="0"/>
  </r>
  <r>
    <x v="796"/>
    <x v="1"/>
    <x v="1"/>
    <x v="1"/>
    <x v="4"/>
    <x v="2"/>
    <x v="2"/>
    <x v="4"/>
    <x v="0"/>
    <x v="0"/>
    <x v="0"/>
    <x v="0"/>
    <x v="0"/>
    <x v="1"/>
    <x v="4423"/>
    <x v="11"/>
    <x v="5"/>
    <x v="0"/>
    <x v="6"/>
  </r>
  <r>
    <x v="797"/>
    <x v="5"/>
    <x v="1"/>
    <x v="5"/>
    <x v="2"/>
    <x v="2"/>
    <x v="1"/>
    <x v="7"/>
    <x v="0"/>
    <x v="0"/>
    <x v="0"/>
    <x v="1"/>
    <x v="1"/>
    <x v="0"/>
    <x v="8310"/>
    <x v="10"/>
    <x v="1"/>
    <x v="0"/>
    <x v="7"/>
  </r>
  <r>
    <x v="798"/>
    <x v="0"/>
    <x v="2"/>
    <x v="5"/>
    <x v="5"/>
    <x v="1"/>
    <x v="1"/>
    <x v="11"/>
    <x v="2"/>
    <x v="1"/>
    <x v="0"/>
    <x v="1"/>
    <x v="0"/>
    <x v="0"/>
    <x v="8442"/>
    <x v="10"/>
    <x v="6"/>
    <x v="2"/>
    <x v="3"/>
  </r>
  <r>
    <x v="799"/>
    <x v="1"/>
    <x v="1"/>
    <x v="0"/>
    <x v="6"/>
    <x v="0"/>
    <x v="2"/>
    <x v="0"/>
    <x v="2"/>
    <x v="0"/>
    <x v="0"/>
    <x v="0"/>
    <x v="1"/>
    <x v="0"/>
    <x v="5030"/>
    <x v="2"/>
    <x v="6"/>
    <x v="0"/>
    <x v="7"/>
  </r>
  <r>
    <x v="800"/>
    <x v="3"/>
    <x v="1"/>
    <x v="4"/>
    <x v="5"/>
    <x v="2"/>
    <x v="0"/>
    <x v="9"/>
    <x v="1"/>
    <x v="0"/>
    <x v="1"/>
    <x v="0"/>
    <x v="0"/>
    <x v="1"/>
    <x v="534"/>
    <x v="11"/>
    <x v="4"/>
    <x v="2"/>
    <x v="3"/>
  </r>
  <r>
    <x v="801"/>
    <x v="1"/>
    <x v="3"/>
    <x v="5"/>
    <x v="2"/>
    <x v="0"/>
    <x v="2"/>
    <x v="7"/>
    <x v="0"/>
    <x v="1"/>
    <x v="1"/>
    <x v="1"/>
    <x v="0"/>
    <x v="0"/>
    <x v="5616"/>
    <x v="5"/>
    <x v="6"/>
    <x v="0"/>
    <x v="6"/>
  </r>
  <r>
    <x v="802"/>
    <x v="1"/>
    <x v="2"/>
    <x v="2"/>
    <x v="2"/>
    <x v="0"/>
    <x v="1"/>
    <x v="2"/>
    <x v="2"/>
    <x v="1"/>
    <x v="0"/>
    <x v="0"/>
    <x v="0"/>
    <x v="0"/>
    <x v="2903"/>
    <x v="1"/>
    <x v="2"/>
    <x v="1"/>
    <x v="1"/>
  </r>
  <r>
    <x v="803"/>
    <x v="5"/>
    <x v="2"/>
    <x v="4"/>
    <x v="4"/>
    <x v="2"/>
    <x v="2"/>
    <x v="11"/>
    <x v="1"/>
    <x v="0"/>
    <x v="0"/>
    <x v="1"/>
    <x v="0"/>
    <x v="0"/>
    <x v="9479"/>
    <x v="8"/>
    <x v="5"/>
    <x v="0"/>
    <x v="7"/>
  </r>
  <r>
    <x v="804"/>
    <x v="1"/>
    <x v="1"/>
    <x v="0"/>
    <x v="5"/>
    <x v="2"/>
    <x v="0"/>
    <x v="14"/>
    <x v="2"/>
    <x v="1"/>
    <x v="1"/>
    <x v="1"/>
    <x v="0"/>
    <x v="1"/>
    <x v="985"/>
    <x v="9"/>
    <x v="1"/>
    <x v="2"/>
    <x v="4"/>
  </r>
  <r>
    <x v="805"/>
    <x v="1"/>
    <x v="0"/>
    <x v="5"/>
    <x v="5"/>
    <x v="2"/>
    <x v="1"/>
    <x v="8"/>
    <x v="0"/>
    <x v="1"/>
    <x v="0"/>
    <x v="1"/>
    <x v="1"/>
    <x v="0"/>
    <x v="4087"/>
    <x v="4"/>
    <x v="0"/>
    <x v="0"/>
    <x v="6"/>
  </r>
  <r>
    <x v="806"/>
    <x v="3"/>
    <x v="2"/>
    <x v="3"/>
    <x v="2"/>
    <x v="2"/>
    <x v="1"/>
    <x v="3"/>
    <x v="2"/>
    <x v="0"/>
    <x v="1"/>
    <x v="1"/>
    <x v="0"/>
    <x v="1"/>
    <x v="5581"/>
    <x v="10"/>
    <x v="0"/>
    <x v="1"/>
    <x v="5"/>
  </r>
  <r>
    <x v="807"/>
    <x v="1"/>
    <x v="3"/>
    <x v="1"/>
    <x v="5"/>
    <x v="2"/>
    <x v="0"/>
    <x v="3"/>
    <x v="0"/>
    <x v="1"/>
    <x v="1"/>
    <x v="0"/>
    <x v="0"/>
    <x v="1"/>
    <x v="192"/>
    <x v="5"/>
    <x v="0"/>
    <x v="1"/>
    <x v="1"/>
  </r>
  <r>
    <x v="808"/>
    <x v="0"/>
    <x v="3"/>
    <x v="1"/>
    <x v="4"/>
    <x v="0"/>
    <x v="2"/>
    <x v="12"/>
    <x v="0"/>
    <x v="1"/>
    <x v="0"/>
    <x v="1"/>
    <x v="0"/>
    <x v="0"/>
    <x v="8586"/>
    <x v="1"/>
    <x v="1"/>
    <x v="2"/>
    <x v="1"/>
  </r>
  <r>
    <x v="809"/>
    <x v="2"/>
    <x v="0"/>
    <x v="4"/>
    <x v="4"/>
    <x v="1"/>
    <x v="1"/>
    <x v="12"/>
    <x v="0"/>
    <x v="1"/>
    <x v="0"/>
    <x v="0"/>
    <x v="1"/>
    <x v="0"/>
    <x v="2553"/>
    <x v="8"/>
    <x v="3"/>
    <x v="2"/>
    <x v="5"/>
  </r>
  <r>
    <x v="810"/>
    <x v="2"/>
    <x v="1"/>
    <x v="0"/>
    <x v="0"/>
    <x v="1"/>
    <x v="2"/>
    <x v="8"/>
    <x v="2"/>
    <x v="1"/>
    <x v="0"/>
    <x v="1"/>
    <x v="1"/>
    <x v="1"/>
    <x v="8115"/>
    <x v="4"/>
    <x v="4"/>
    <x v="0"/>
    <x v="7"/>
  </r>
  <r>
    <x v="811"/>
    <x v="3"/>
    <x v="1"/>
    <x v="0"/>
    <x v="1"/>
    <x v="0"/>
    <x v="1"/>
    <x v="12"/>
    <x v="2"/>
    <x v="1"/>
    <x v="1"/>
    <x v="0"/>
    <x v="0"/>
    <x v="0"/>
    <x v="1340"/>
    <x v="5"/>
    <x v="2"/>
    <x v="2"/>
    <x v="1"/>
  </r>
  <r>
    <x v="812"/>
    <x v="4"/>
    <x v="2"/>
    <x v="4"/>
    <x v="2"/>
    <x v="1"/>
    <x v="2"/>
    <x v="10"/>
    <x v="2"/>
    <x v="1"/>
    <x v="1"/>
    <x v="1"/>
    <x v="0"/>
    <x v="1"/>
    <x v="8060"/>
    <x v="10"/>
    <x v="0"/>
    <x v="0"/>
    <x v="7"/>
  </r>
  <r>
    <x v="813"/>
    <x v="2"/>
    <x v="2"/>
    <x v="0"/>
    <x v="2"/>
    <x v="0"/>
    <x v="1"/>
    <x v="5"/>
    <x v="2"/>
    <x v="0"/>
    <x v="1"/>
    <x v="1"/>
    <x v="1"/>
    <x v="0"/>
    <x v="5870"/>
    <x v="0"/>
    <x v="4"/>
    <x v="0"/>
    <x v="4"/>
  </r>
  <r>
    <x v="814"/>
    <x v="3"/>
    <x v="0"/>
    <x v="0"/>
    <x v="6"/>
    <x v="0"/>
    <x v="0"/>
    <x v="3"/>
    <x v="2"/>
    <x v="1"/>
    <x v="0"/>
    <x v="0"/>
    <x v="1"/>
    <x v="0"/>
    <x v="521"/>
    <x v="11"/>
    <x v="0"/>
    <x v="1"/>
    <x v="4"/>
  </r>
  <r>
    <x v="815"/>
    <x v="5"/>
    <x v="3"/>
    <x v="5"/>
    <x v="0"/>
    <x v="2"/>
    <x v="1"/>
    <x v="7"/>
    <x v="1"/>
    <x v="1"/>
    <x v="1"/>
    <x v="0"/>
    <x v="1"/>
    <x v="1"/>
    <x v="7992"/>
    <x v="0"/>
    <x v="6"/>
    <x v="0"/>
    <x v="6"/>
  </r>
  <r>
    <x v="816"/>
    <x v="2"/>
    <x v="0"/>
    <x v="0"/>
    <x v="6"/>
    <x v="1"/>
    <x v="0"/>
    <x v="2"/>
    <x v="1"/>
    <x v="1"/>
    <x v="0"/>
    <x v="1"/>
    <x v="1"/>
    <x v="0"/>
    <x v="1350"/>
    <x v="7"/>
    <x v="0"/>
    <x v="0"/>
    <x v="6"/>
  </r>
  <r>
    <x v="817"/>
    <x v="3"/>
    <x v="0"/>
    <x v="1"/>
    <x v="5"/>
    <x v="2"/>
    <x v="1"/>
    <x v="6"/>
    <x v="0"/>
    <x v="0"/>
    <x v="0"/>
    <x v="0"/>
    <x v="1"/>
    <x v="0"/>
    <x v="2470"/>
    <x v="0"/>
    <x v="3"/>
    <x v="1"/>
    <x v="5"/>
  </r>
  <r>
    <x v="818"/>
    <x v="5"/>
    <x v="2"/>
    <x v="5"/>
    <x v="2"/>
    <x v="2"/>
    <x v="2"/>
    <x v="13"/>
    <x v="0"/>
    <x v="1"/>
    <x v="1"/>
    <x v="0"/>
    <x v="1"/>
    <x v="0"/>
    <x v="9499"/>
    <x v="5"/>
    <x v="4"/>
    <x v="0"/>
    <x v="6"/>
  </r>
  <r>
    <x v="819"/>
    <x v="1"/>
    <x v="2"/>
    <x v="2"/>
    <x v="4"/>
    <x v="2"/>
    <x v="2"/>
    <x v="6"/>
    <x v="0"/>
    <x v="1"/>
    <x v="0"/>
    <x v="0"/>
    <x v="1"/>
    <x v="1"/>
    <x v="8032"/>
    <x v="7"/>
    <x v="0"/>
    <x v="1"/>
    <x v="3"/>
  </r>
  <r>
    <x v="820"/>
    <x v="1"/>
    <x v="3"/>
    <x v="1"/>
    <x v="5"/>
    <x v="2"/>
    <x v="1"/>
    <x v="0"/>
    <x v="0"/>
    <x v="0"/>
    <x v="0"/>
    <x v="0"/>
    <x v="0"/>
    <x v="1"/>
    <x v="2316"/>
    <x v="5"/>
    <x v="1"/>
    <x v="1"/>
    <x v="2"/>
  </r>
  <r>
    <x v="821"/>
    <x v="3"/>
    <x v="3"/>
    <x v="4"/>
    <x v="5"/>
    <x v="0"/>
    <x v="0"/>
    <x v="4"/>
    <x v="0"/>
    <x v="1"/>
    <x v="1"/>
    <x v="1"/>
    <x v="0"/>
    <x v="0"/>
    <x v="326"/>
    <x v="1"/>
    <x v="2"/>
    <x v="1"/>
    <x v="4"/>
  </r>
  <r>
    <x v="822"/>
    <x v="5"/>
    <x v="0"/>
    <x v="0"/>
    <x v="2"/>
    <x v="2"/>
    <x v="0"/>
    <x v="1"/>
    <x v="0"/>
    <x v="0"/>
    <x v="1"/>
    <x v="0"/>
    <x v="0"/>
    <x v="0"/>
    <x v="2917"/>
    <x v="6"/>
    <x v="4"/>
    <x v="1"/>
    <x v="2"/>
  </r>
  <r>
    <x v="823"/>
    <x v="1"/>
    <x v="1"/>
    <x v="3"/>
    <x v="3"/>
    <x v="2"/>
    <x v="2"/>
    <x v="14"/>
    <x v="0"/>
    <x v="0"/>
    <x v="1"/>
    <x v="0"/>
    <x v="0"/>
    <x v="0"/>
    <x v="3611"/>
    <x v="0"/>
    <x v="2"/>
    <x v="2"/>
    <x v="4"/>
  </r>
  <r>
    <x v="824"/>
    <x v="4"/>
    <x v="3"/>
    <x v="2"/>
    <x v="3"/>
    <x v="1"/>
    <x v="0"/>
    <x v="3"/>
    <x v="1"/>
    <x v="0"/>
    <x v="1"/>
    <x v="1"/>
    <x v="1"/>
    <x v="0"/>
    <x v="1905"/>
    <x v="4"/>
    <x v="5"/>
    <x v="0"/>
    <x v="7"/>
  </r>
  <r>
    <x v="825"/>
    <x v="3"/>
    <x v="2"/>
    <x v="4"/>
    <x v="4"/>
    <x v="0"/>
    <x v="2"/>
    <x v="6"/>
    <x v="1"/>
    <x v="1"/>
    <x v="0"/>
    <x v="1"/>
    <x v="1"/>
    <x v="0"/>
    <x v="8651"/>
    <x v="9"/>
    <x v="3"/>
    <x v="0"/>
    <x v="0"/>
  </r>
  <r>
    <x v="826"/>
    <x v="5"/>
    <x v="0"/>
    <x v="5"/>
    <x v="5"/>
    <x v="1"/>
    <x v="0"/>
    <x v="4"/>
    <x v="0"/>
    <x v="1"/>
    <x v="0"/>
    <x v="0"/>
    <x v="0"/>
    <x v="0"/>
    <x v="2702"/>
    <x v="10"/>
    <x v="6"/>
    <x v="0"/>
    <x v="7"/>
  </r>
  <r>
    <x v="827"/>
    <x v="1"/>
    <x v="1"/>
    <x v="5"/>
    <x v="1"/>
    <x v="2"/>
    <x v="2"/>
    <x v="8"/>
    <x v="2"/>
    <x v="1"/>
    <x v="1"/>
    <x v="0"/>
    <x v="1"/>
    <x v="1"/>
    <x v="5955"/>
    <x v="1"/>
    <x v="5"/>
    <x v="2"/>
    <x v="3"/>
  </r>
  <r>
    <x v="828"/>
    <x v="2"/>
    <x v="1"/>
    <x v="0"/>
    <x v="0"/>
    <x v="1"/>
    <x v="0"/>
    <x v="11"/>
    <x v="1"/>
    <x v="0"/>
    <x v="0"/>
    <x v="1"/>
    <x v="1"/>
    <x v="1"/>
    <x v="2762"/>
    <x v="3"/>
    <x v="6"/>
    <x v="0"/>
    <x v="1"/>
  </r>
  <r>
    <x v="829"/>
    <x v="4"/>
    <x v="3"/>
    <x v="3"/>
    <x v="6"/>
    <x v="2"/>
    <x v="0"/>
    <x v="14"/>
    <x v="2"/>
    <x v="0"/>
    <x v="0"/>
    <x v="1"/>
    <x v="0"/>
    <x v="1"/>
    <x v="1252"/>
    <x v="10"/>
    <x v="4"/>
    <x v="2"/>
    <x v="3"/>
  </r>
  <r>
    <x v="830"/>
    <x v="2"/>
    <x v="0"/>
    <x v="0"/>
    <x v="6"/>
    <x v="2"/>
    <x v="0"/>
    <x v="0"/>
    <x v="1"/>
    <x v="0"/>
    <x v="0"/>
    <x v="1"/>
    <x v="0"/>
    <x v="0"/>
    <x v="640"/>
    <x v="8"/>
    <x v="5"/>
    <x v="0"/>
    <x v="6"/>
  </r>
  <r>
    <x v="831"/>
    <x v="2"/>
    <x v="3"/>
    <x v="2"/>
    <x v="3"/>
    <x v="2"/>
    <x v="2"/>
    <x v="4"/>
    <x v="2"/>
    <x v="0"/>
    <x v="0"/>
    <x v="1"/>
    <x v="1"/>
    <x v="0"/>
    <x v="7046"/>
    <x v="4"/>
    <x v="4"/>
    <x v="0"/>
    <x v="7"/>
  </r>
  <r>
    <x v="832"/>
    <x v="4"/>
    <x v="2"/>
    <x v="4"/>
    <x v="2"/>
    <x v="2"/>
    <x v="2"/>
    <x v="1"/>
    <x v="2"/>
    <x v="1"/>
    <x v="1"/>
    <x v="1"/>
    <x v="1"/>
    <x v="0"/>
    <x v="8571"/>
    <x v="6"/>
    <x v="2"/>
    <x v="0"/>
    <x v="8"/>
  </r>
  <r>
    <x v="833"/>
    <x v="3"/>
    <x v="0"/>
    <x v="3"/>
    <x v="0"/>
    <x v="2"/>
    <x v="0"/>
    <x v="12"/>
    <x v="1"/>
    <x v="1"/>
    <x v="0"/>
    <x v="0"/>
    <x v="1"/>
    <x v="0"/>
    <x v="376"/>
    <x v="10"/>
    <x v="6"/>
    <x v="2"/>
    <x v="2"/>
  </r>
  <r>
    <x v="834"/>
    <x v="2"/>
    <x v="0"/>
    <x v="3"/>
    <x v="5"/>
    <x v="2"/>
    <x v="0"/>
    <x v="8"/>
    <x v="0"/>
    <x v="0"/>
    <x v="0"/>
    <x v="1"/>
    <x v="1"/>
    <x v="0"/>
    <x v="1667"/>
    <x v="11"/>
    <x v="1"/>
    <x v="0"/>
    <x v="6"/>
  </r>
  <r>
    <x v="835"/>
    <x v="0"/>
    <x v="3"/>
    <x v="4"/>
    <x v="2"/>
    <x v="1"/>
    <x v="1"/>
    <x v="1"/>
    <x v="1"/>
    <x v="1"/>
    <x v="0"/>
    <x v="0"/>
    <x v="1"/>
    <x v="1"/>
    <x v="7879"/>
    <x v="9"/>
    <x v="4"/>
    <x v="1"/>
    <x v="3"/>
  </r>
  <r>
    <x v="836"/>
    <x v="5"/>
    <x v="0"/>
    <x v="4"/>
    <x v="0"/>
    <x v="1"/>
    <x v="2"/>
    <x v="3"/>
    <x v="0"/>
    <x v="0"/>
    <x v="1"/>
    <x v="1"/>
    <x v="1"/>
    <x v="0"/>
    <x v="9504"/>
    <x v="6"/>
    <x v="6"/>
    <x v="0"/>
    <x v="5"/>
  </r>
  <r>
    <x v="837"/>
    <x v="5"/>
    <x v="1"/>
    <x v="4"/>
    <x v="2"/>
    <x v="0"/>
    <x v="1"/>
    <x v="3"/>
    <x v="2"/>
    <x v="0"/>
    <x v="1"/>
    <x v="0"/>
    <x v="0"/>
    <x v="0"/>
    <x v="5281"/>
    <x v="6"/>
    <x v="3"/>
    <x v="1"/>
    <x v="2"/>
  </r>
  <r>
    <x v="838"/>
    <x v="1"/>
    <x v="3"/>
    <x v="4"/>
    <x v="5"/>
    <x v="1"/>
    <x v="0"/>
    <x v="1"/>
    <x v="1"/>
    <x v="1"/>
    <x v="0"/>
    <x v="1"/>
    <x v="1"/>
    <x v="1"/>
    <x v="1982"/>
    <x v="6"/>
    <x v="1"/>
    <x v="0"/>
    <x v="6"/>
  </r>
  <r>
    <x v="839"/>
    <x v="4"/>
    <x v="2"/>
    <x v="3"/>
    <x v="6"/>
    <x v="0"/>
    <x v="2"/>
    <x v="5"/>
    <x v="1"/>
    <x v="0"/>
    <x v="1"/>
    <x v="0"/>
    <x v="0"/>
    <x v="1"/>
    <x v="6447"/>
    <x v="11"/>
    <x v="2"/>
    <x v="0"/>
    <x v="7"/>
  </r>
  <r>
    <x v="840"/>
    <x v="4"/>
    <x v="2"/>
    <x v="2"/>
    <x v="3"/>
    <x v="0"/>
    <x v="1"/>
    <x v="0"/>
    <x v="0"/>
    <x v="1"/>
    <x v="1"/>
    <x v="0"/>
    <x v="0"/>
    <x v="0"/>
    <x v="3198"/>
    <x v="10"/>
    <x v="4"/>
    <x v="1"/>
    <x v="5"/>
  </r>
  <r>
    <x v="841"/>
    <x v="5"/>
    <x v="2"/>
    <x v="5"/>
    <x v="3"/>
    <x v="0"/>
    <x v="0"/>
    <x v="9"/>
    <x v="2"/>
    <x v="0"/>
    <x v="1"/>
    <x v="0"/>
    <x v="0"/>
    <x v="1"/>
    <x v="5629"/>
    <x v="8"/>
    <x v="3"/>
    <x v="2"/>
    <x v="4"/>
  </r>
  <r>
    <x v="842"/>
    <x v="4"/>
    <x v="2"/>
    <x v="0"/>
    <x v="3"/>
    <x v="1"/>
    <x v="0"/>
    <x v="11"/>
    <x v="1"/>
    <x v="1"/>
    <x v="1"/>
    <x v="0"/>
    <x v="0"/>
    <x v="0"/>
    <x v="769"/>
    <x v="11"/>
    <x v="2"/>
    <x v="2"/>
    <x v="3"/>
  </r>
  <r>
    <x v="843"/>
    <x v="1"/>
    <x v="0"/>
    <x v="3"/>
    <x v="2"/>
    <x v="2"/>
    <x v="2"/>
    <x v="11"/>
    <x v="1"/>
    <x v="1"/>
    <x v="0"/>
    <x v="0"/>
    <x v="1"/>
    <x v="0"/>
    <x v="5444"/>
    <x v="11"/>
    <x v="2"/>
    <x v="2"/>
    <x v="4"/>
  </r>
  <r>
    <x v="844"/>
    <x v="3"/>
    <x v="1"/>
    <x v="3"/>
    <x v="1"/>
    <x v="1"/>
    <x v="0"/>
    <x v="4"/>
    <x v="2"/>
    <x v="0"/>
    <x v="0"/>
    <x v="0"/>
    <x v="0"/>
    <x v="1"/>
    <x v="354"/>
    <x v="11"/>
    <x v="2"/>
    <x v="1"/>
    <x v="4"/>
  </r>
  <r>
    <x v="845"/>
    <x v="3"/>
    <x v="1"/>
    <x v="4"/>
    <x v="2"/>
    <x v="0"/>
    <x v="2"/>
    <x v="5"/>
    <x v="0"/>
    <x v="1"/>
    <x v="0"/>
    <x v="0"/>
    <x v="1"/>
    <x v="0"/>
    <x v="5061"/>
    <x v="9"/>
    <x v="2"/>
    <x v="0"/>
    <x v="8"/>
  </r>
  <r>
    <x v="846"/>
    <x v="3"/>
    <x v="3"/>
    <x v="2"/>
    <x v="1"/>
    <x v="2"/>
    <x v="0"/>
    <x v="8"/>
    <x v="1"/>
    <x v="0"/>
    <x v="0"/>
    <x v="0"/>
    <x v="0"/>
    <x v="0"/>
    <x v="83"/>
    <x v="6"/>
    <x v="5"/>
    <x v="2"/>
    <x v="5"/>
  </r>
  <r>
    <x v="847"/>
    <x v="1"/>
    <x v="2"/>
    <x v="3"/>
    <x v="1"/>
    <x v="2"/>
    <x v="1"/>
    <x v="11"/>
    <x v="1"/>
    <x v="0"/>
    <x v="1"/>
    <x v="1"/>
    <x v="1"/>
    <x v="1"/>
    <x v="6991"/>
    <x v="2"/>
    <x v="6"/>
    <x v="0"/>
    <x v="4"/>
  </r>
  <r>
    <x v="848"/>
    <x v="1"/>
    <x v="1"/>
    <x v="4"/>
    <x v="4"/>
    <x v="2"/>
    <x v="2"/>
    <x v="4"/>
    <x v="1"/>
    <x v="1"/>
    <x v="0"/>
    <x v="1"/>
    <x v="1"/>
    <x v="1"/>
    <x v="7916"/>
    <x v="7"/>
    <x v="1"/>
    <x v="0"/>
    <x v="3"/>
  </r>
  <r>
    <x v="849"/>
    <x v="0"/>
    <x v="0"/>
    <x v="3"/>
    <x v="6"/>
    <x v="0"/>
    <x v="0"/>
    <x v="2"/>
    <x v="0"/>
    <x v="1"/>
    <x v="1"/>
    <x v="1"/>
    <x v="1"/>
    <x v="0"/>
    <x v="5778"/>
    <x v="7"/>
    <x v="3"/>
    <x v="0"/>
    <x v="1"/>
  </r>
  <r>
    <x v="850"/>
    <x v="3"/>
    <x v="1"/>
    <x v="0"/>
    <x v="6"/>
    <x v="0"/>
    <x v="0"/>
    <x v="6"/>
    <x v="2"/>
    <x v="0"/>
    <x v="1"/>
    <x v="1"/>
    <x v="1"/>
    <x v="0"/>
    <x v="1838"/>
    <x v="3"/>
    <x v="4"/>
    <x v="0"/>
    <x v="0"/>
  </r>
  <r>
    <x v="851"/>
    <x v="0"/>
    <x v="0"/>
    <x v="4"/>
    <x v="4"/>
    <x v="2"/>
    <x v="1"/>
    <x v="7"/>
    <x v="1"/>
    <x v="1"/>
    <x v="0"/>
    <x v="1"/>
    <x v="1"/>
    <x v="1"/>
    <x v="8584"/>
    <x v="0"/>
    <x v="4"/>
    <x v="0"/>
    <x v="5"/>
  </r>
  <r>
    <x v="852"/>
    <x v="2"/>
    <x v="2"/>
    <x v="4"/>
    <x v="0"/>
    <x v="0"/>
    <x v="1"/>
    <x v="12"/>
    <x v="2"/>
    <x v="0"/>
    <x v="1"/>
    <x v="0"/>
    <x v="0"/>
    <x v="0"/>
    <x v="2692"/>
    <x v="4"/>
    <x v="0"/>
    <x v="0"/>
    <x v="7"/>
  </r>
  <r>
    <x v="853"/>
    <x v="4"/>
    <x v="2"/>
    <x v="0"/>
    <x v="3"/>
    <x v="0"/>
    <x v="0"/>
    <x v="1"/>
    <x v="0"/>
    <x v="1"/>
    <x v="1"/>
    <x v="1"/>
    <x v="0"/>
    <x v="0"/>
    <x v="1928"/>
    <x v="8"/>
    <x v="4"/>
    <x v="1"/>
    <x v="1"/>
  </r>
  <r>
    <x v="854"/>
    <x v="5"/>
    <x v="3"/>
    <x v="2"/>
    <x v="0"/>
    <x v="2"/>
    <x v="2"/>
    <x v="8"/>
    <x v="0"/>
    <x v="1"/>
    <x v="1"/>
    <x v="1"/>
    <x v="1"/>
    <x v="1"/>
    <x v="9752"/>
    <x v="2"/>
    <x v="6"/>
    <x v="0"/>
    <x v="6"/>
  </r>
  <r>
    <x v="855"/>
    <x v="0"/>
    <x v="1"/>
    <x v="2"/>
    <x v="0"/>
    <x v="1"/>
    <x v="2"/>
    <x v="9"/>
    <x v="1"/>
    <x v="1"/>
    <x v="1"/>
    <x v="1"/>
    <x v="1"/>
    <x v="1"/>
    <x v="9625"/>
    <x v="2"/>
    <x v="3"/>
    <x v="0"/>
    <x v="4"/>
  </r>
  <r>
    <x v="856"/>
    <x v="1"/>
    <x v="3"/>
    <x v="3"/>
    <x v="5"/>
    <x v="1"/>
    <x v="0"/>
    <x v="1"/>
    <x v="2"/>
    <x v="0"/>
    <x v="0"/>
    <x v="0"/>
    <x v="1"/>
    <x v="0"/>
    <x v="648"/>
    <x v="9"/>
    <x v="0"/>
    <x v="1"/>
    <x v="0"/>
  </r>
  <r>
    <x v="857"/>
    <x v="4"/>
    <x v="3"/>
    <x v="1"/>
    <x v="4"/>
    <x v="0"/>
    <x v="1"/>
    <x v="11"/>
    <x v="1"/>
    <x v="0"/>
    <x v="0"/>
    <x v="1"/>
    <x v="1"/>
    <x v="1"/>
    <x v="5644"/>
    <x v="10"/>
    <x v="6"/>
    <x v="0"/>
    <x v="3"/>
  </r>
  <r>
    <x v="858"/>
    <x v="0"/>
    <x v="0"/>
    <x v="5"/>
    <x v="6"/>
    <x v="1"/>
    <x v="0"/>
    <x v="0"/>
    <x v="1"/>
    <x v="0"/>
    <x v="0"/>
    <x v="0"/>
    <x v="1"/>
    <x v="0"/>
    <x v="4363"/>
    <x v="10"/>
    <x v="3"/>
    <x v="1"/>
    <x v="1"/>
  </r>
  <r>
    <x v="859"/>
    <x v="0"/>
    <x v="1"/>
    <x v="4"/>
    <x v="5"/>
    <x v="0"/>
    <x v="1"/>
    <x v="7"/>
    <x v="0"/>
    <x v="1"/>
    <x v="0"/>
    <x v="1"/>
    <x v="1"/>
    <x v="1"/>
    <x v="8799"/>
    <x v="0"/>
    <x v="0"/>
    <x v="0"/>
    <x v="1"/>
  </r>
  <r>
    <x v="860"/>
    <x v="1"/>
    <x v="2"/>
    <x v="5"/>
    <x v="6"/>
    <x v="2"/>
    <x v="2"/>
    <x v="14"/>
    <x v="0"/>
    <x v="0"/>
    <x v="0"/>
    <x v="0"/>
    <x v="1"/>
    <x v="0"/>
    <x v="7019"/>
    <x v="0"/>
    <x v="1"/>
    <x v="2"/>
    <x v="5"/>
  </r>
  <r>
    <x v="861"/>
    <x v="3"/>
    <x v="1"/>
    <x v="2"/>
    <x v="4"/>
    <x v="0"/>
    <x v="2"/>
    <x v="3"/>
    <x v="0"/>
    <x v="0"/>
    <x v="1"/>
    <x v="1"/>
    <x v="0"/>
    <x v="1"/>
    <x v="6371"/>
    <x v="3"/>
    <x v="4"/>
    <x v="1"/>
    <x v="1"/>
  </r>
  <r>
    <x v="862"/>
    <x v="4"/>
    <x v="1"/>
    <x v="5"/>
    <x v="4"/>
    <x v="2"/>
    <x v="2"/>
    <x v="5"/>
    <x v="1"/>
    <x v="0"/>
    <x v="1"/>
    <x v="0"/>
    <x v="0"/>
    <x v="0"/>
    <x v="3637"/>
    <x v="0"/>
    <x v="5"/>
    <x v="1"/>
    <x v="5"/>
  </r>
  <r>
    <x v="863"/>
    <x v="1"/>
    <x v="0"/>
    <x v="3"/>
    <x v="4"/>
    <x v="0"/>
    <x v="0"/>
    <x v="3"/>
    <x v="0"/>
    <x v="1"/>
    <x v="1"/>
    <x v="1"/>
    <x v="0"/>
    <x v="1"/>
    <x v="1394"/>
    <x v="6"/>
    <x v="5"/>
    <x v="1"/>
    <x v="1"/>
  </r>
  <r>
    <x v="864"/>
    <x v="0"/>
    <x v="0"/>
    <x v="4"/>
    <x v="6"/>
    <x v="1"/>
    <x v="1"/>
    <x v="8"/>
    <x v="0"/>
    <x v="0"/>
    <x v="0"/>
    <x v="0"/>
    <x v="0"/>
    <x v="0"/>
    <x v="5547"/>
    <x v="5"/>
    <x v="5"/>
    <x v="0"/>
    <x v="6"/>
  </r>
  <r>
    <x v="865"/>
    <x v="2"/>
    <x v="0"/>
    <x v="2"/>
    <x v="2"/>
    <x v="2"/>
    <x v="2"/>
    <x v="5"/>
    <x v="0"/>
    <x v="1"/>
    <x v="0"/>
    <x v="1"/>
    <x v="0"/>
    <x v="0"/>
    <x v="5387"/>
    <x v="5"/>
    <x v="4"/>
    <x v="1"/>
    <x v="3"/>
  </r>
  <r>
    <x v="866"/>
    <x v="0"/>
    <x v="3"/>
    <x v="4"/>
    <x v="6"/>
    <x v="2"/>
    <x v="1"/>
    <x v="14"/>
    <x v="2"/>
    <x v="1"/>
    <x v="1"/>
    <x v="1"/>
    <x v="0"/>
    <x v="1"/>
    <x v="8066"/>
    <x v="1"/>
    <x v="4"/>
    <x v="2"/>
    <x v="2"/>
  </r>
  <r>
    <x v="867"/>
    <x v="4"/>
    <x v="0"/>
    <x v="2"/>
    <x v="1"/>
    <x v="1"/>
    <x v="0"/>
    <x v="11"/>
    <x v="2"/>
    <x v="1"/>
    <x v="0"/>
    <x v="1"/>
    <x v="0"/>
    <x v="0"/>
    <x v="816"/>
    <x v="4"/>
    <x v="1"/>
    <x v="2"/>
    <x v="0"/>
  </r>
  <r>
    <x v="868"/>
    <x v="0"/>
    <x v="3"/>
    <x v="2"/>
    <x v="6"/>
    <x v="1"/>
    <x v="1"/>
    <x v="0"/>
    <x v="1"/>
    <x v="1"/>
    <x v="0"/>
    <x v="0"/>
    <x v="1"/>
    <x v="0"/>
    <x v="7005"/>
    <x v="7"/>
    <x v="5"/>
    <x v="1"/>
    <x v="4"/>
  </r>
  <r>
    <x v="869"/>
    <x v="4"/>
    <x v="3"/>
    <x v="4"/>
    <x v="6"/>
    <x v="2"/>
    <x v="0"/>
    <x v="10"/>
    <x v="1"/>
    <x v="1"/>
    <x v="0"/>
    <x v="1"/>
    <x v="0"/>
    <x v="1"/>
    <x v="1541"/>
    <x v="2"/>
    <x v="2"/>
    <x v="2"/>
    <x v="2"/>
  </r>
  <r>
    <x v="870"/>
    <x v="2"/>
    <x v="2"/>
    <x v="5"/>
    <x v="2"/>
    <x v="1"/>
    <x v="1"/>
    <x v="8"/>
    <x v="2"/>
    <x v="1"/>
    <x v="1"/>
    <x v="1"/>
    <x v="1"/>
    <x v="1"/>
    <x v="7659"/>
    <x v="6"/>
    <x v="1"/>
    <x v="0"/>
    <x v="6"/>
  </r>
  <r>
    <x v="871"/>
    <x v="0"/>
    <x v="1"/>
    <x v="3"/>
    <x v="0"/>
    <x v="1"/>
    <x v="0"/>
    <x v="3"/>
    <x v="0"/>
    <x v="1"/>
    <x v="0"/>
    <x v="1"/>
    <x v="1"/>
    <x v="1"/>
    <x v="7311"/>
    <x v="11"/>
    <x v="1"/>
    <x v="0"/>
    <x v="0"/>
  </r>
  <r>
    <x v="872"/>
    <x v="4"/>
    <x v="2"/>
    <x v="1"/>
    <x v="1"/>
    <x v="0"/>
    <x v="1"/>
    <x v="11"/>
    <x v="1"/>
    <x v="0"/>
    <x v="0"/>
    <x v="1"/>
    <x v="1"/>
    <x v="0"/>
    <x v="5924"/>
    <x v="1"/>
    <x v="1"/>
    <x v="0"/>
    <x v="3"/>
  </r>
  <r>
    <x v="873"/>
    <x v="2"/>
    <x v="1"/>
    <x v="1"/>
    <x v="0"/>
    <x v="1"/>
    <x v="2"/>
    <x v="4"/>
    <x v="0"/>
    <x v="1"/>
    <x v="1"/>
    <x v="1"/>
    <x v="0"/>
    <x v="1"/>
    <x v="6816"/>
    <x v="4"/>
    <x v="6"/>
    <x v="0"/>
    <x v="6"/>
  </r>
  <r>
    <x v="874"/>
    <x v="0"/>
    <x v="2"/>
    <x v="1"/>
    <x v="3"/>
    <x v="0"/>
    <x v="0"/>
    <x v="10"/>
    <x v="2"/>
    <x v="0"/>
    <x v="0"/>
    <x v="1"/>
    <x v="0"/>
    <x v="0"/>
    <x v="6396"/>
    <x v="5"/>
    <x v="2"/>
    <x v="2"/>
    <x v="4"/>
  </r>
  <r>
    <x v="875"/>
    <x v="5"/>
    <x v="2"/>
    <x v="5"/>
    <x v="4"/>
    <x v="1"/>
    <x v="2"/>
    <x v="8"/>
    <x v="0"/>
    <x v="0"/>
    <x v="0"/>
    <x v="1"/>
    <x v="1"/>
    <x v="0"/>
    <x v="9858"/>
    <x v="0"/>
    <x v="6"/>
    <x v="0"/>
    <x v="1"/>
  </r>
  <r>
    <x v="876"/>
    <x v="5"/>
    <x v="3"/>
    <x v="0"/>
    <x v="6"/>
    <x v="2"/>
    <x v="1"/>
    <x v="11"/>
    <x v="0"/>
    <x v="1"/>
    <x v="0"/>
    <x v="0"/>
    <x v="1"/>
    <x v="1"/>
    <x v="7849"/>
    <x v="5"/>
    <x v="1"/>
    <x v="2"/>
    <x v="1"/>
  </r>
  <r>
    <x v="877"/>
    <x v="1"/>
    <x v="3"/>
    <x v="5"/>
    <x v="2"/>
    <x v="2"/>
    <x v="2"/>
    <x v="5"/>
    <x v="2"/>
    <x v="1"/>
    <x v="1"/>
    <x v="1"/>
    <x v="1"/>
    <x v="1"/>
    <x v="7703"/>
    <x v="6"/>
    <x v="5"/>
    <x v="0"/>
    <x v="2"/>
  </r>
  <r>
    <x v="878"/>
    <x v="5"/>
    <x v="2"/>
    <x v="2"/>
    <x v="1"/>
    <x v="2"/>
    <x v="1"/>
    <x v="8"/>
    <x v="0"/>
    <x v="0"/>
    <x v="1"/>
    <x v="0"/>
    <x v="1"/>
    <x v="0"/>
    <x v="8631"/>
    <x v="2"/>
    <x v="0"/>
    <x v="0"/>
    <x v="6"/>
  </r>
  <r>
    <x v="879"/>
    <x v="2"/>
    <x v="2"/>
    <x v="1"/>
    <x v="2"/>
    <x v="1"/>
    <x v="2"/>
    <x v="11"/>
    <x v="2"/>
    <x v="0"/>
    <x v="1"/>
    <x v="0"/>
    <x v="1"/>
    <x v="1"/>
    <x v="8292"/>
    <x v="0"/>
    <x v="5"/>
    <x v="2"/>
    <x v="0"/>
  </r>
  <r>
    <x v="880"/>
    <x v="1"/>
    <x v="0"/>
    <x v="3"/>
    <x v="5"/>
    <x v="0"/>
    <x v="2"/>
    <x v="0"/>
    <x v="0"/>
    <x v="1"/>
    <x v="0"/>
    <x v="1"/>
    <x v="0"/>
    <x v="1"/>
    <x v="6552"/>
    <x v="11"/>
    <x v="0"/>
    <x v="1"/>
    <x v="3"/>
  </r>
  <r>
    <x v="881"/>
    <x v="2"/>
    <x v="1"/>
    <x v="3"/>
    <x v="1"/>
    <x v="1"/>
    <x v="1"/>
    <x v="9"/>
    <x v="1"/>
    <x v="1"/>
    <x v="0"/>
    <x v="1"/>
    <x v="1"/>
    <x v="0"/>
    <x v="4484"/>
    <x v="7"/>
    <x v="6"/>
    <x v="0"/>
    <x v="7"/>
  </r>
  <r>
    <x v="882"/>
    <x v="3"/>
    <x v="3"/>
    <x v="0"/>
    <x v="1"/>
    <x v="0"/>
    <x v="1"/>
    <x v="0"/>
    <x v="2"/>
    <x v="1"/>
    <x v="1"/>
    <x v="1"/>
    <x v="1"/>
    <x v="1"/>
    <x v="4691"/>
    <x v="11"/>
    <x v="2"/>
    <x v="0"/>
    <x v="0"/>
  </r>
  <r>
    <x v="883"/>
    <x v="1"/>
    <x v="1"/>
    <x v="0"/>
    <x v="6"/>
    <x v="2"/>
    <x v="0"/>
    <x v="8"/>
    <x v="1"/>
    <x v="1"/>
    <x v="1"/>
    <x v="1"/>
    <x v="0"/>
    <x v="1"/>
    <x v="1257"/>
    <x v="2"/>
    <x v="4"/>
    <x v="0"/>
    <x v="7"/>
  </r>
  <r>
    <x v="884"/>
    <x v="5"/>
    <x v="3"/>
    <x v="4"/>
    <x v="5"/>
    <x v="2"/>
    <x v="0"/>
    <x v="3"/>
    <x v="0"/>
    <x v="0"/>
    <x v="1"/>
    <x v="0"/>
    <x v="1"/>
    <x v="1"/>
    <x v="4842"/>
    <x v="3"/>
    <x v="2"/>
    <x v="1"/>
    <x v="0"/>
  </r>
  <r>
    <x v="885"/>
    <x v="1"/>
    <x v="1"/>
    <x v="4"/>
    <x v="1"/>
    <x v="1"/>
    <x v="0"/>
    <x v="14"/>
    <x v="0"/>
    <x v="0"/>
    <x v="1"/>
    <x v="1"/>
    <x v="0"/>
    <x v="1"/>
    <x v="1164"/>
    <x v="4"/>
    <x v="0"/>
    <x v="2"/>
    <x v="1"/>
  </r>
  <r>
    <x v="886"/>
    <x v="1"/>
    <x v="3"/>
    <x v="2"/>
    <x v="4"/>
    <x v="1"/>
    <x v="1"/>
    <x v="13"/>
    <x v="0"/>
    <x v="1"/>
    <x v="0"/>
    <x v="1"/>
    <x v="1"/>
    <x v="1"/>
    <x v="4964"/>
    <x v="2"/>
    <x v="5"/>
    <x v="0"/>
    <x v="3"/>
  </r>
  <r>
    <x v="887"/>
    <x v="4"/>
    <x v="1"/>
    <x v="5"/>
    <x v="0"/>
    <x v="0"/>
    <x v="2"/>
    <x v="4"/>
    <x v="0"/>
    <x v="1"/>
    <x v="1"/>
    <x v="0"/>
    <x v="1"/>
    <x v="1"/>
    <x v="5913"/>
    <x v="4"/>
    <x v="1"/>
    <x v="1"/>
    <x v="2"/>
  </r>
  <r>
    <x v="888"/>
    <x v="4"/>
    <x v="3"/>
    <x v="0"/>
    <x v="5"/>
    <x v="1"/>
    <x v="2"/>
    <x v="7"/>
    <x v="1"/>
    <x v="0"/>
    <x v="0"/>
    <x v="1"/>
    <x v="1"/>
    <x v="1"/>
    <x v="7929"/>
    <x v="0"/>
    <x v="4"/>
    <x v="0"/>
    <x v="2"/>
  </r>
  <r>
    <x v="889"/>
    <x v="0"/>
    <x v="1"/>
    <x v="4"/>
    <x v="5"/>
    <x v="1"/>
    <x v="2"/>
    <x v="11"/>
    <x v="1"/>
    <x v="0"/>
    <x v="0"/>
    <x v="0"/>
    <x v="1"/>
    <x v="0"/>
    <x v="8758"/>
    <x v="11"/>
    <x v="6"/>
    <x v="2"/>
    <x v="2"/>
  </r>
  <r>
    <x v="890"/>
    <x v="2"/>
    <x v="1"/>
    <x v="4"/>
    <x v="0"/>
    <x v="1"/>
    <x v="2"/>
    <x v="11"/>
    <x v="0"/>
    <x v="1"/>
    <x v="1"/>
    <x v="0"/>
    <x v="1"/>
    <x v="0"/>
    <x v="4579"/>
    <x v="11"/>
    <x v="4"/>
    <x v="2"/>
    <x v="5"/>
  </r>
  <r>
    <x v="891"/>
    <x v="3"/>
    <x v="3"/>
    <x v="0"/>
    <x v="0"/>
    <x v="2"/>
    <x v="2"/>
    <x v="14"/>
    <x v="2"/>
    <x v="0"/>
    <x v="1"/>
    <x v="0"/>
    <x v="0"/>
    <x v="1"/>
    <x v="4837"/>
    <x v="3"/>
    <x v="5"/>
    <x v="2"/>
    <x v="2"/>
  </r>
  <r>
    <x v="892"/>
    <x v="2"/>
    <x v="0"/>
    <x v="2"/>
    <x v="0"/>
    <x v="1"/>
    <x v="0"/>
    <x v="10"/>
    <x v="2"/>
    <x v="0"/>
    <x v="1"/>
    <x v="0"/>
    <x v="1"/>
    <x v="1"/>
    <x v="1208"/>
    <x v="2"/>
    <x v="2"/>
    <x v="2"/>
    <x v="0"/>
  </r>
  <r>
    <x v="893"/>
    <x v="1"/>
    <x v="3"/>
    <x v="3"/>
    <x v="0"/>
    <x v="0"/>
    <x v="1"/>
    <x v="6"/>
    <x v="0"/>
    <x v="0"/>
    <x v="1"/>
    <x v="0"/>
    <x v="1"/>
    <x v="0"/>
    <x v="2215"/>
    <x v="3"/>
    <x v="0"/>
    <x v="0"/>
    <x v="7"/>
  </r>
  <r>
    <x v="894"/>
    <x v="0"/>
    <x v="1"/>
    <x v="0"/>
    <x v="2"/>
    <x v="0"/>
    <x v="0"/>
    <x v="8"/>
    <x v="1"/>
    <x v="1"/>
    <x v="1"/>
    <x v="0"/>
    <x v="1"/>
    <x v="0"/>
    <x v="4317"/>
    <x v="3"/>
    <x v="1"/>
    <x v="2"/>
    <x v="3"/>
  </r>
  <r>
    <x v="895"/>
    <x v="1"/>
    <x v="3"/>
    <x v="1"/>
    <x v="4"/>
    <x v="0"/>
    <x v="0"/>
    <x v="14"/>
    <x v="0"/>
    <x v="1"/>
    <x v="0"/>
    <x v="0"/>
    <x v="0"/>
    <x v="1"/>
    <x v="262"/>
    <x v="11"/>
    <x v="3"/>
    <x v="2"/>
    <x v="5"/>
  </r>
  <r>
    <x v="896"/>
    <x v="4"/>
    <x v="2"/>
    <x v="2"/>
    <x v="4"/>
    <x v="2"/>
    <x v="2"/>
    <x v="7"/>
    <x v="2"/>
    <x v="1"/>
    <x v="0"/>
    <x v="1"/>
    <x v="1"/>
    <x v="1"/>
    <x v="8846"/>
    <x v="6"/>
    <x v="2"/>
    <x v="0"/>
    <x v="1"/>
  </r>
  <r>
    <x v="897"/>
    <x v="0"/>
    <x v="2"/>
    <x v="0"/>
    <x v="0"/>
    <x v="1"/>
    <x v="0"/>
    <x v="9"/>
    <x v="0"/>
    <x v="1"/>
    <x v="1"/>
    <x v="0"/>
    <x v="0"/>
    <x v="1"/>
    <x v="5826"/>
    <x v="10"/>
    <x v="4"/>
    <x v="2"/>
    <x v="0"/>
  </r>
  <r>
    <x v="898"/>
    <x v="2"/>
    <x v="2"/>
    <x v="3"/>
    <x v="5"/>
    <x v="0"/>
    <x v="1"/>
    <x v="1"/>
    <x v="0"/>
    <x v="0"/>
    <x v="0"/>
    <x v="1"/>
    <x v="0"/>
    <x v="1"/>
    <x v="5719"/>
    <x v="6"/>
    <x v="1"/>
    <x v="1"/>
    <x v="5"/>
  </r>
  <r>
    <x v="899"/>
    <x v="3"/>
    <x v="1"/>
    <x v="2"/>
    <x v="5"/>
    <x v="1"/>
    <x v="0"/>
    <x v="4"/>
    <x v="0"/>
    <x v="0"/>
    <x v="0"/>
    <x v="1"/>
    <x v="1"/>
    <x v="0"/>
    <x v="1455"/>
    <x v="5"/>
    <x v="5"/>
    <x v="0"/>
    <x v="5"/>
  </r>
  <r>
    <x v="900"/>
    <x v="2"/>
    <x v="2"/>
    <x v="0"/>
    <x v="5"/>
    <x v="2"/>
    <x v="0"/>
    <x v="9"/>
    <x v="2"/>
    <x v="1"/>
    <x v="0"/>
    <x v="0"/>
    <x v="1"/>
    <x v="1"/>
    <x v="2528"/>
    <x v="4"/>
    <x v="5"/>
    <x v="2"/>
    <x v="0"/>
  </r>
  <r>
    <x v="901"/>
    <x v="2"/>
    <x v="2"/>
    <x v="4"/>
    <x v="3"/>
    <x v="1"/>
    <x v="2"/>
    <x v="9"/>
    <x v="0"/>
    <x v="1"/>
    <x v="0"/>
    <x v="1"/>
    <x v="0"/>
    <x v="1"/>
    <x v="7897"/>
    <x v="9"/>
    <x v="2"/>
    <x v="2"/>
    <x v="5"/>
  </r>
  <r>
    <x v="902"/>
    <x v="2"/>
    <x v="3"/>
    <x v="1"/>
    <x v="1"/>
    <x v="1"/>
    <x v="1"/>
    <x v="1"/>
    <x v="2"/>
    <x v="1"/>
    <x v="0"/>
    <x v="1"/>
    <x v="1"/>
    <x v="1"/>
    <x v="5104"/>
    <x v="9"/>
    <x v="6"/>
    <x v="0"/>
    <x v="6"/>
  </r>
  <r>
    <x v="903"/>
    <x v="1"/>
    <x v="2"/>
    <x v="3"/>
    <x v="2"/>
    <x v="1"/>
    <x v="2"/>
    <x v="10"/>
    <x v="1"/>
    <x v="1"/>
    <x v="0"/>
    <x v="1"/>
    <x v="0"/>
    <x v="0"/>
    <x v="7047"/>
    <x v="8"/>
    <x v="6"/>
    <x v="2"/>
    <x v="2"/>
  </r>
  <r>
    <x v="904"/>
    <x v="4"/>
    <x v="0"/>
    <x v="3"/>
    <x v="4"/>
    <x v="1"/>
    <x v="2"/>
    <x v="9"/>
    <x v="0"/>
    <x v="1"/>
    <x v="0"/>
    <x v="0"/>
    <x v="0"/>
    <x v="1"/>
    <x v="5188"/>
    <x v="8"/>
    <x v="2"/>
    <x v="2"/>
    <x v="4"/>
  </r>
  <r>
    <x v="905"/>
    <x v="3"/>
    <x v="0"/>
    <x v="2"/>
    <x v="0"/>
    <x v="1"/>
    <x v="1"/>
    <x v="3"/>
    <x v="0"/>
    <x v="1"/>
    <x v="0"/>
    <x v="1"/>
    <x v="0"/>
    <x v="1"/>
    <x v="3359"/>
    <x v="2"/>
    <x v="3"/>
    <x v="1"/>
    <x v="2"/>
  </r>
  <r>
    <x v="906"/>
    <x v="4"/>
    <x v="0"/>
    <x v="3"/>
    <x v="6"/>
    <x v="0"/>
    <x v="1"/>
    <x v="0"/>
    <x v="1"/>
    <x v="0"/>
    <x v="1"/>
    <x v="0"/>
    <x v="0"/>
    <x v="1"/>
    <x v="1678"/>
    <x v="8"/>
    <x v="3"/>
    <x v="0"/>
    <x v="8"/>
  </r>
  <r>
    <x v="907"/>
    <x v="4"/>
    <x v="3"/>
    <x v="3"/>
    <x v="4"/>
    <x v="2"/>
    <x v="0"/>
    <x v="2"/>
    <x v="0"/>
    <x v="1"/>
    <x v="1"/>
    <x v="1"/>
    <x v="1"/>
    <x v="1"/>
    <x v="2923"/>
    <x v="0"/>
    <x v="4"/>
    <x v="0"/>
    <x v="6"/>
  </r>
  <r>
    <x v="908"/>
    <x v="3"/>
    <x v="3"/>
    <x v="0"/>
    <x v="2"/>
    <x v="1"/>
    <x v="0"/>
    <x v="3"/>
    <x v="1"/>
    <x v="1"/>
    <x v="0"/>
    <x v="1"/>
    <x v="1"/>
    <x v="0"/>
    <x v="1770"/>
    <x v="10"/>
    <x v="5"/>
    <x v="0"/>
    <x v="8"/>
  </r>
  <r>
    <x v="909"/>
    <x v="4"/>
    <x v="2"/>
    <x v="0"/>
    <x v="0"/>
    <x v="2"/>
    <x v="1"/>
    <x v="13"/>
    <x v="1"/>
    <x v="1"/>
    <x v="1"/>
    <x v="0"/>
    <x v="1"/>
    <x v="1"/>
    <x v="6289"/>
    <x v="8"/>
    <x v="1"/>
    <x v="0"/>
    <x v="6"/>
  </r>
  <r>
    <x v="910"/>
    <x v="5"/>
    <x v="3"/>
    <x v="1"/>
    <x v="2"/>
    <x v="2"/>
    <x v="1"/>
    <x v="10"/>
    <x v="1"/>
    <x v="1"/>
    <x v="1"/>
    <x v="0"/>
    <x v="1"/>
    <x v="1"/>
    <x v="7919"/>
    <x v="4"/>
    <x v="2"/>
    <x v="0"/>
    <x v="8"/>
  </r>
  <r>
    <x v="911"/>
    <x v="4"/>
    <x v="3"/>
    <x v="3"/>
    <x v="3"/>
    <x v="0"/>
    <x v="0"/>
    <x v="3"/>
    <x v="0"/>
    <x v="1"/>
    <x v="1"/>
    <x v="1"/>
    <x v="0"/>
    <x v="0"/>
    <x v="670"/>
    <x v="4"/>
    <x v="4"/>
    <x v="1"/>
    <x v="2"/>
  </r>
  <r>
    <x v="912"/>
    <x v="1"/>
    <x v="0"/>
    <x v="1"/>
    <x v="1"/>
    <x v="0"/>
    <x v="0"/>
    <x v="11"/>
    <x v="2"/>
    <x v="1"/>
    <x v="0"/>
    <x v="1"/>
    <x v="0"/>
    <x v="1"/>
    <x v="928"/>
    <x v="8"/>
    <x v="1"/>
    <x v="0"/>
    <x v="6"/>
  </r>
  <r>
    <x v="913"/>
    <x v="1"/>
    <x v="1"/>
    <x v="4"/>
    <x v="2"/>
    <x v="0"/>
    <x v="0"/>
    <x v="2"/>
    <x v="0"/>
    <x v="1"/>
    <x v="0"/>
    <x v="0"/>
    <x v="0"/>
    <x v="1"/>
    <x v="317"/>
    <x v="3"/>
    <x v="6"/>
    <x v="0"/>
    <x v="6"/>
  </r>
  <r>
    <x v="914"/>
    <x v="0"/>
    <x v="2"/>
    <x v="0"/>
    <x v="1"/>
    <x v="0"/>
    <x v="2"/>
    <x v="4"/>
    <x v="1"/>
    <x v="0"/>
    <x v="0"/>
    <x v="1"/>
    <x v="1"/>
    <x v="0"/>
    <x v="9864"/>
    <x v="7"/>
    <x v="4"/>
    <x v="0"/>
    <x v="6"/>
  </r>
  <r>
    <x v="915"/>
    <x v="2"/>
    <x v="1"/>
    <x v="1"/>
    <x v="0"/>
    <x v="2"/>
    <x v="0"/>
    <x v="5"/>
    <x v="1"/>
    <x v="0"/>
    <x v="0"/>
    <x v="1"/>
    <x v="1"/>
    <x v="0"/>
    <x v="1262"/>
    <x v="11"/>
    <x v="6"/>
    <x v="0"/>
    <x v="5"/>
  </r>
  <r>
    <x v="916"/>
    <x v="2"/>
    <x v="3"/>
    <x v="3"/>
    <x v="4"/>
    <x v="2"/>
    <x v="0"/>
    <x v="10"/>
    <x v="0"/>
    <x v="1"/>
    <x v="1"/>
    <x v="0"/>
    <x v="1"/>
    <x v="1"/>
    <x v="1625"/>
    <x v="3"/>
    <x v="1"/>
    <x v="2"/>
    <x v="0"/>
  </r>
  <r>
    <x v="917"/>
    <x v="1"/>
    <x v="2"/>
    <x v="4"/>
    <x v="0"/>
    <x v="2"/>
    <x v="1"/>
    <x v="11"/>
    <x v="0"/>
    <x v="1"/>
    <x v="1"/>
    <x v="1"/>
    <x v="0"/>
    <x v="0"/>
    <x v="4384"/>
    <x v="9"/>
    <x v="5"/>
    <x v="0"/>
    <x v="8"/>
  </r>
  <r>
    <x v="918"/>
    <x v="0"/>
    <x v="3"/>
    <x v="0"/>
    <x v="5"/>
    <x v="1"/>
    <x v="0"/>
    <x v="10"/>
    <x v="2"/>
    <x v="0"/>
    <x v="1"/>
    <x v="0"/>
    <x v="0"/>
    <x v="0"/>
    <x v="2455"/>
    <x v="2"/>
    <x v="3"/>
    <x v="2"/>
    <x v="2"/>
  </r>
  <r>
    <x v="919"/>
    <x v="0"/>
    <x v="2"/>
    <x v="1"/>
    <x v="3"/>
    <x v="1"/>
    <x v="0"/>
    <x v="6"/>
    <x v="2"/>
    <x v="1"/>
    <x v="1"/>
    <x v="1"/>
    <x v="1"/>
    <x v="1"/>
    <x v="8763"/>
    <x v="0"/>
    <x v="2"/>
    <x v="0"/>
    <x v="2"/>
  </r>
  <r>
    <x v="920"/>
    <x v="2"/>
    <x v="1"/>
    <x v="3"/>
    <x v="0"/>
    <x v="0"/>
    <x v="1"/>
    <x v="12"/>
    <x v="0"/>
    <x v="0"/>
    <x v="1"/>
    <x v="1"/>
    <x v="1"/>
    <x v="1"/>
    <x v="5527"/>
    <x v="9"/>
    <x v="6"/>
    <x v="0"/>
    <x v="4"/>
  </r>
  <r>
    <x v="921"/>
    <x v="0"/>
    <x v="2"/>
    <x v="2"/>
    <x v="4"/>
    <x v="2"/>
    <x v="1"/>
    <x v="10"/>
    <x v="1"/>
    <x v="1"/>
    <x v="1"/>
    <x v="0"/>
    <x v="1"/>
    <x v="1"/>
    <x v="9237"/>
    <x v="0"/>
    <x v="2"/>
    <x v="2"/>
    <x v="3"/>
  </r>
  <r>
    <x v="922"/>
    <x v="5"/>
    <x v="3"/>
    <x v="4"/>
    <x v="4"/>
    <x v="0"/>
    <x v="0"/>
    <x v="11"/>
    <x v="2"/>
    <x v="1"/>
    <x v="1"/>
    <x v="1"/>
    <x v="1"/>
    <x v="1"/>
    <x v="6455"/>
    <x v="2"/>
    <x v="1"/>
    <x v="0"/>
    <x v="0"/>
  </r>
  <r>
    <x v="923"/>
    <x v="3"/>
    <x v="3"/>
    <x v="1"/>
    <x v="5"/>
    <x v="2"/>
    <x v="2"/>
    <x v="12"/>
    <x v="0"/>
    <x v="1"/>
    <x v="1"/>
    <x v="1"/>
    <x v="1"/>
    <x v="1"/>
    <x v="8159"/>
    <x v="5"/>
    <x v="4"/>
    <x v="0"/>
    <x v="5"/>
  </r>
  <r>
    <x v="924"/>
    <x v="5"/>
    <x v="1"/>
    <x v="1"/>
    <x v="3"/>
    <x v="2"/>
    <x v="1"/>
    <x v="6"/>
    <x v="0"/>
    <x v="1"/>
    <x v="1"/>
    <x v="1"/>
    <x v="0"/>
    <x v="1"/>
    <x v="7475"/>
    <x v="3"/>
    <x v="6"/>
    <x v="0"/>
    <x v="7"/>
  </r>
  <r>
    <x v="925"/>
    <x v="1"/>
    <x v="1"/>
    <x v="3"/>
    <x v="4"/>
    <x v="2"/>
    <x v="0"/>
    <x v="14"/>
    <x v="0"/>
    <x v="1"/>
    <x v="1"/>
    <x v="0"/>
    <x v="1"/>
    <x v="1"/>
    <x v="1127"/>
    <x v="0"/>
    <x v="4"/>
    <x v="0"/>
    <x v="6"/>
  </r>
  <r>
    <x v="926"/>
    <x v="1"/>
    <x v="2"/>
    <x v="4"/>
    <x v="5"/>
    <x v="2"/>
    <x v="1"/>
    <x v="4"/>
    <x v="0"/>
    <x v="1"/>
    <x v="1"/>
    <x v="1"/>
    <x v="1"/>
    <x v="0"/>
    <x v="6073"/>
    <x v="11"/>
    <x v="4"/>
    <x v="0"/>
    <x v="7"/>
  </r>
  <r>
    <x v="927"/>
    <x v="3"/>
    <x v="0"/>
    <x v="4"/>
    <x v="6"/>
    <x v="2"/>
    <x v="0"/>
    <x v="2"/>
    <x v="2"/>
    <x v="0"/>
    <x v="1"/>
    <x v="1"/>
    <x v="1"/>
    <x v="0"/>
    <x v="1664"/>
    <x v="2"/>
    <x v="4"/>
    <x v="0"/>
    <x v="3"/>
  </r>
  <r>
    <x v="928"/>
    <x v="5"/>
    <x v="0"/>
    <x v="3"/>
    <x v="5"/>
    <x v="2"/>
    <x v="2"/>
    <x v="2"/>
    <x v="1"/>
    <x v="0"/>
    <x v="0"/>
    <x v="1"/>
    <x v="0"/>
    <x v="1"/>
    <x v="9324"/>
    <x v="1"/>
    <x v="2"/>
    <x v="1"/>
    <x v="2"/>
  </r>
  <r>
    <x v="929"/>
    <x v="4"/>
    <x v="2"/>
    <x v="3"/>
    <x v="3"/>
    <x v="1"/>
    <x v="1"/>
    <x v="4"/>
    <x v="1"/>
    <x v="0"/>
    <x v="1"/>
    <x v="0"/>
    <x v="0"/>
    <x v="0"/>
    <x v="2947"/>
    <x v="4"/>
    <x v="4"/>
    <x v="0"/>
    <x v="6"/>
  </r>
  <r>
    <x v="930"/>
    <x v="4"/>
    <x v="2"/>
    <x v="5"/>
    <x v="0"/>
    <x v="0"/>
    <x v="2"/>
    <x v="7"/>
    <x v="0"/>
    <x v="1"/>
    <x v="0"/>
    <x v="1"/>
    <x v="0"/>
    <x v="1"/>
    <x v="8350"/>
    <x v="2"/>
    <x v="1"/>
    <x v="0"/>
    <x v="6"/>
  </r>
  <r>
    <x v="931"/>
    <x v="3"/>
    <x v="3"/>
    <x v="2"/>
    <x v="3"/>
    <x v="1"/>
    <x v="2"/>
    <x v="7"/>
    <x v="0"/>
    <x v="1"/>
    <x v="0"/>
    <x v="1"/>
    <x v="1"/>
    <x v="0"/>
    <x v="7112"/>
    <x v="2"/>
    <x v="2"/>
    <x v="0"/>
    <x v="0"/>
  </r>
  <r>
    <x v="932"/>
    <x v="3"/>
    <x v="3"/>
    <x v="4"/>
    <x v="1"/>
    <x v="1"/>
    <x v="1"/>
    <x v="4"/>
    <x v="1"/>
    <x v="1"/>
    <x v="1"/>
    <x v="1"/>
    <x v="0"/>
    <x v="1"/>
    <x v="3565"/>
    <x v="6"/>
    <x v="4"/>
    <x v="0"/>
    <x v="6"/>
  </r>
  <r>
    <x v="933"/>
    <x v="4"/>
    <x v="2"/>
    <x v="2"/>
    <x v="0"/>
    <x v="2"/>
    <x v="2"/>
    <x v="9"/>
    <x v="1"/>
    <x v="1"/>
    <x v="1"/>
    <x v="1"/>
    <x v="0"/>
    <x v="0"/>
    <x v="7158"/>
    <x v="2"/>
    <x v="5"/>
    <x v="2"/>
    <x v="0"/>
  </r>
  <r>
    <x v="934"/>
    <x v="2"/>
    <x v="3"/>
    <x v="3"/>
    <x v="0"/>
    <x v="2"/>
    <x v="1"/>
    <x v="2"/>
    <x v="2"/>
    <x v="1"/>
    <x v="1"/>
    <x v="1"/>
    <x v="0"/>
    <x v="0"/>
    <x v="2921"/>
    <x v="0"/>
    <x v="6"/>
    <x v="1"/>
    <x v="0"/>
  </r>
  <r>
    <x v="935"/>
    <x v="1"/>
    <x v="2"/>
    <x v="5"/>
    <x v="5"/>
    <x v="1"/>
    <x v="0"/>
    <x v="5"/>
    <x v="1"/>
    <x v="1"/>
    <x v="1"/>
    <x v="1"/>
    <x v="0"/>
    <x v="1"/>
    <x v="2986"/>
    <x v="1"/>
    <x v="5"/>
    <x v="0"/>
    <x v="7"/>
  </r>
  <r>
    <x v="936"/>
    <x v="4"/>
    <x v="3"/>
    <x v="1"/>
    <x v="3"/>
    <x v="2"/>
    <x v="1"/>
    <x v="5"/>
    <x v="0"/>
    <x v="0"/>
    <x v="0"/>
    <x v="1"/>
    <x v="0"/>
    <x v="1"/>
    <x v="3045"/>
    <x v="11"/>
    <x v="5"/>
    <x v="0"/>
    <x v="8"/>
  </r>
  <r>
    <x v="937"/>
    <x v="1"/>
    <x v="3"/>
    <x v="3"/>
    <x v="3"/>
    <x v="2"/>
    <x v="1"/>
    <x v="9"/>
    <x v="0"/>
    <x v="1"/>
    <x v="1"/>
    <x v="1"/>
    <x v="0"/>
    <x v="1"/>
    <x v="3779"/>
    <x v="11"/>
    <x v="3"/>
    <x v="2"/>
    <x v="5"/>
  </r>
  <r>
    <x v="938"/>
    <x v="0"/>
    <x v="0"/>
    <x v="4"/>
    <x v="4"/>
    <x v="0"/>
    <x v="0"/>
    <x v="2"/>
    <x v="1"/>
    <x v="1"/>
    <x v="1"/>
    <x v="0"/>
    <x v="0"/>
    <x v="0"/>
    <x v="2571"/>
    <x v="7"/>
    <x v="5"/>
    <x v="0"/>
    <x v="8"/>
  </r>
  <r>
    <x v="939"/>
    <x v="0"/>
    <x v="2"/>
    <x v="5"/>
    <x v="4"/>
    <x v="2"/>
    <x v="0"/>
    <x v="9"/>
    <x v="2"/>
    <x v="1"/>
    <x v="1"/>
    <x v="1"/>
    <x v="0"/>
    <x v="0"/>
    <x v="6620"/>
    <x v="11"/>
    <x v="4"/>
    <x v="0"/>
    <x v="8"/>
  </r>
  <r>
    <x v="940"/>
    <x v="5"/>
    <x v="2"/>
    <x v="3"/>
    <x v="5"/>
    <x v="0"/>
    <x v="2"/>
    <x v="11"/>
    <x v="1"/>
    <x v="0"/>
    <x v="1"/>
    <x v="1"/>
    <x v="0"/>
    <x v="0"/>
    <x v="9545"/>
    <x v="4"/>
    <x v="0"/>
    <x v="0"/>
    <x v="8"/>
  </r>
  <r>
    <x v="941"/>
    <x v="2"/>
    <x v="0"/>
    <x v="2"/>
    <x v="2"/>
    <x v="1"/>
    <x v="0"/>
    <x v="1"/>
    <x v="2"/>
    <x v="0"/>
    <x v="0"/>
    <x v="1"/>
    <x v="0"/>
    <x v="1"/>
    <x v="1182"/>
    <x v="6"/>
    <x v="2"/>
    <x v="1"/>
    <x v="5"/>
  </r>
  <r>
    <x v="942"/>
    <x v="5"/>
    <x v="3"/>
    <x v="4"/>
    <x v="3"/>
    <x v="2"/>
    <x v="0"/>
    <x v="7"/>
    <x v="2"/>
    <x v="0"/>
    <x v="0"/>
    <x v="0"/>
    <x v="1"/>
    <x v="1"/>
    <x v="4783"/>
    <x v="11"/>
    <x v="2"/>
    <x v="0"/>
    <x v="6"/>
  </r>
  <r>
    <x v="943"/>
    <x v="0"/>
    <x v="3"/>
    <x v="0"/>
    <x v="2"/>
    <x v="2"/>
    <x v="1"/>
    <x v="8"/>
    <x v="0"/>
    <x v="1"/>
    <x v="1"/>
    <x v="1"/>
    <x v="0"/>
    <x v="1"/>
    <x v="8004"/>
    <x v="0"/>
    <x v="0"/>
    <x v="2"/>
    <x v="4"/>
  </r>
  <r>
    <x v="944"/>
    <x v="4"/>
    <x v="3"/>
    <x v="5"/>
    <x v="1"/>
    <x v="0"/>
    <x v="0"/>
    <x v="13"/>
    <x v="0"/>
    <x v="1"/>
    <x v="1"/>
    <x v="1"/>
    <x v="0"/>
    <x v="1"/>
    <x v="1606"/>
    <x v="2"/>
    <x v="3"/>
    <x v="0"/>
    <x v="8"/>
  </r>
  <r>
    <x v="945"/>
    <x v="4"/>
    <x v="1"/>
    <x v="2"/>
    <x v="0"/>
    <x v="0"/>
    <x v="1"/>
    <x v="3"/>
    <x v="0"/>
    <x v="0"/>
    <x v="1"/>
    <x v="0"/>
    <x v="0"/>
    <x v="0"/>
    <x v="962"/>
    <x v="10"/>
    <x v="0"/>
    <x v="1"/>
    <x v="3"/>
  </r>
  <r>
    <x v="946"/>
    <x v="0"/>
    <x v="2"/>
    <x v="1"/>
    <x v="3"/>
    <x v="1"/>
    <x v="1"/>
    <x v="6"/>
    <x v="0"/>
    <x v="0"/>
    <x v="1"/>
    <x v="0"/>
    <x v="0"/>
    <x v="1"/>
    <x v="7922"/>
    <x v="9"/>
    <x v="4"/>
    <x v="1"/>
    <x v="3"/>
  </r>
  <r>
    <x v="947"/>
    <x v="3"/>
    <x v="1"/>
    <x v="4"/>
    <x v="1"/>
    <x v="1"/>
    <x v="1"/>
    <x v="11"/>
    <x v="1"/>
    <x v="0"/>
    <x v="1"/>
    <x v="0"/>
    <x v="1"/>
    <x v="1"/>
    <x v="4084"/>
    <x v="6"/>
    <x v="3"/>
    <x v="0"/>
    <x v="7"/>
  </r>
  <r>
    <x v="948"/>
    <x v="4"/>
    <x v="3"/>
    <x v="3"/>
    <x v="0"/>
    <x v="2"/>
    <x v="1"/>
    <x v="0"/>
    <x v="0"/>
    <x v="1"/>
    <x v="0"/>
    <x v="0"/>
    <x v="1"/>
    <x v="1"/>
    <x v="3836"/>
    <x v="3"/>
    <x v="1"/>
    <x v="1"/>
    <x v="2"/>
  </r>
  <r>
    <x v="949"/>
    <x v="1"/>
    <x v="0"/>
    <x v="5"/>
    <x v="2"/>
    <x v="2"/>
    <x v="0"/>
    <x v="8"/>
    <x v="0"/>
    <x v="1"/>
    <x v="0"/>
    <x v="0"/>
    <x v="0"/>
    <x v="1"/>
    <x v="417"/>
    <x v="9"/>
    <x v="4"/>
    <x v="0"/>
    <x v="6"/>
  </r>
  <r>
    <x v="950"/>
    <x v="0"/>
    <x v="0"/>
    <x v="1"/>
    <x v="4"/>
    <x v="1"/>
    <x v="1"/>
    <x v="13"/>
    <x v="0"/>
    <x v="1"/>
    <x v="1"/>
    <x v="0"/>
    <x v="0"/>
    <x v="0"/>
    <x v="5206"/>
    <x v="8"/>
    <x v="0"/>
    <x v="2"/>
    <x v="5"/>
  </r>
  <r>
    <x v="951"/>
    <x v="4"/>
    <x v="1"/>
    <x v="5"/>
    <x v="3"/>
    <x v="0"/>
    <x v="2"/>
    <x v="4"/>
    <x v="0"/>
    <x v="1"/>
    <x v="0"/>
    <x v="1"/>
    <x v="0"/>
    <x v="0"/>
    <x v="4572"/>
    <x v="11"/>
    <x v="1"/>
    <x v="0"/>
    <x v="7"/>
  </r>
  <r>
    <x v="952"/>
    <x v="5"/>
    <x v="3"/>
    <x v="4"/>
    <x v="0"/>
    <x v="0"/>
    <x v="1"/>
    <x v="6"/>
    <x v="0"/>
    <x v="0"/>
    <x v="1"/>
    <x v="1"/>
    <x v="0"/>
    <x v="0"/>
    <x v="6858"/>
    <x v="0"/>
    <x v="1"/>
    <x v="0"/>
    <x v="7"/>
  </r>
  <r>
    <x v="953"/>
    <x v="3"/>
    <x v="0"/>
    <x v="1"/>
    <x v="1"/>
    <x v="1"/>
    <x v="0"/>
    <x v="14"/>
    <x v="1"/>
    <x v="1"/>
    <x v="0"/>
    <x v="0"/>
    <x v="1"/>
    <x v="0"/>
    <x v="573"/>
    <x v="11"/>
    <x v="1"/>
    <x v="0"/>
    <x v="7"/>
  </r>
  <r>
    <x v="954"/>
    <x v="0"/>
    <x v="2"/>
    <x v="0"/>
    <x v="3"/>
    <x v="2"/>
    <x v="0"/>
    <x v="11"/>
    <x v="1"/>
    <x v="0"/>
    <x v="0"/>
    <x v="0"/>
    <x v="1"/>
    <x v="0"/>
    <x v="6415"/>
    <x v="4"/>
    <x v="1"/>
    <x v="2"/>
    <x v="2"/>
  </r>
  <r>
    <x v="955"/>
    <x v="4"/>
    <x v="2"/>
    <x v="1"/>
    <x v="5"/>
    <x v="0"/>
    <x v="0"/>
    <x v="3"/>
    <x v="1"/>
    <x v="1"/>
    <x v="1"/>
    <x v="1"/>
    <x v="1"/>
    <x v="1"/>
    <x v="4863"/>
    <x v="5"/>
    <x v="2"/>
    <x v="0"/>
    <x v="6"/>
  </r>
  <r>
    <x v="956"/>
    <x v="3"/>
    <x v="3"/>
    <x v="3"/>
    <x v="3"/>
    <x v="0"/>
    <x v="1"/>
    <x v="11"/>
    <x v="0"/>
    <x v="0"/>
    <x v="0"/>
    <x v="1"/>
    <x v="1"/>
    <x v="1"/>
    <x v="5800"/>
    <x v="0"/>
    <x v="4"/>
    <x v="0"/>
    <x v="4"/>
  </r>
  <r>
    <x v="957"/>
    <x v="4"/>
    <x v="1"/>
    <x v="4"/>
    <x v="5"/>
    <x v="0"/>
    <x v="2"/>
    <x v="8"/>
    <x v="0"/>
    <x v="1"/>
    <x v="0"/>
    <x v="1"/>
    <x v="1"/>
    <x v="0"/>
    <x v="6432"/>
    <x v="1"/>
    <x v="6"/>
    <x v="0"/>
    <x v="0"/>
  </r>
  <r>
    <x v="958"/>
    <x v="0"/>
    <x v="0"/>
    <x v="3"/>
    <x v="0"/>
    <x v="2"/>
    <x v="0"/>
    <x v="12"/>
    <x v="2"/>
    <x v="1"/>
    <x v="0"/>
    <x v="1"/>
    <x v="0"/>
    <x v="1"/>
    <x v="5254"/>
    <x v="3"/>
    <x v="4"/>
    <x v="0"/>
    <x v="7"/>
  </r>
  <r>
    <x v="959"/>
    <x v="0"/>
    <x v="0"/>
    <x v="0"/>
    <x v="2"/>
    <x v="0"/>
    <x v="1"/>
    <x v="1"/>
    <x v="1"/>
    <x v="0"/>
    <x v="0"/>
    <x v="1"/>
    <x v="1"/>
    <x v="0"/>
    <x v="8341"/>
    <x v="11"/>
    <x v="3"/>
    <x v="0"/>
    <x v="3"/>
  </r>
  <r>
    <x v="960"/>
    <x v="2"/>
    <x v="1"/>
    <x v="3"/>
    <x v="1"/>
    <x v="1"/>
    <x v="0"/>
    <x v="3"/>
    <x v="0"/>
    <x v="0"/>
    <x v="0"/>
    <x v="1"/>
    <x v="0"/>
    <x v="0"/>
    <x v="806"/>
    <x v="5"/>
    <x v="3"/>
    <x v="1"/>
    <x v="5"/>
  </r>
  <r>
    <x v="961"/>
    <x v="0"/>
    <x v="3"/>
    <x v="0"/>
    <x v="3"/>
    <x v="1"/>
    <x v="1"/>
    <x v="13"/>
    <x v="0"/>
    <x v="0"/>
    <x v="1"/>
    <x v="0"/>
    <x v="1"/>
    <x v="0"/>
    <x v="6578"/>
    <x v="6"/>
    <x v="0"/>
    <x v="2"/>
    <x v="1"/>
  </r>
  <r>
    <x v="962"/>
    <x v="1"/>
    <x v="0"/>
    <x v="5"/>
    <x v="3"/>
    <x v="1"/>
    <x v="1"/>
    <x v="5"/>
    <x v="0"/>
    <x v="0"/>
    <x v="0"/>
    <x v="0"/>
    <x v="0"/>
    <x v="1"/>
    <x v="1830"/>
    <x v="6"/>
    <x v="3"/>
    <x v="0"/>
    <x v="7"/>
  </r>
  <r>
    <x v="963"/>
    <x v="3"/>
    <x v="0"/>
    <x v="2"/>
    <x v="5"/>
    <x v="0"/>
    <x v="2"/>
    <x v="13"/>
    <x v="2"/>
    <x v="0"/>
    <x v="1"/>
    <x v="1"/>
    <x v="1"/>
    <x v="0"/>
    <x v="6635"/>
    <x v="0"/>
    <x v="1"/>
    <x v="0"/>
    <x v="8"/>
  </r>
  <r>
    <x v="964"/>
    <x v="1"/>
    <x v="1"/>
    <x v="5"/>
    <x v="6"/>
    <x v="2"/>
    <x v="1"/>
    <x v="1"/>
    <x v="0"/>
    <x v="0"/>
    <x v="0"/>
    <x v="0"/>
    <x v="1"/>
    <x v="0"/>
    <x v="2073"/>
    <x v="3"/>
    <x v="1"/>
    <x v="0"/>
    <x v="6"/>
  </r>
  <r>
    <x v="965"/>
    <x v="1"/>
    <x v="2"/>
    <x v="1"/>
    <x v="5"/>
    <x v="1"/>
    <x v="2"/>
    <x v="13"/>
    <x v="2"/>
    <x v="0"/>
    <x v="1"/>
    <x v="0"/>
    <x v="0"/>
    <x v="1"/>
    <x v="7150"/>
    <x v="3"/>
    <x v="0"/>
    <x v="2"/>
    <x v="3"/>
  </r>
  <r>
    <x v="966"/>
    <x v="3"/>
    <x v="0"/>
    <x v="3"/>
    <x v="5"/>
    <x v="1"/>
    <x v="2"/>
    <x v="7"/>
    <x v="1"/>
    <x v="1"/>
    <x v="0"/>
    <x v="0"/>
    <x v="1"/>
    <x v="1"/>
    <x v="6165"/>
    <x v="7"/>
    <x v="6"/>
    <x v="0"/>
    <x v="7"/>
  </r>
  <r>
    <x v="967"/>
    <x v="5"/>
    <x v="0"/>
    <x v="2"/>
    <x v="1"/>
    <x v="1"/>
    <x v="2"/>
    <x v="5"/>
    <x v="2"/>
    <x v="1"/>
    <x v="0"/>
    <x v="0"/>
    <x v="0"/>
    <x v="0"/>
    <x v="8220"/>
    <x v="0"/>
    <x v="1"/>
    <x v="1"/>
    <x v="1"/>
  </r>
  <r>
    <x v="968"/>
    <x v="0"/>
    <x v="0"/>
    <x v="4"/>
    <x v="1"/>
    <x v="2"/>
    <x v="1"/>
    <x v="7"/>
    <x v="0"/>
    <x v="1"/>
    <x v="0"/>
    <x v="0"/>
    <x v="1"/>
    <x v="0"/>
    <x v="7118"/>
    <x v="9"/>
    <x v="6"/>
    <x v="1"/>
    <x v="2"/>
  </r>
  <r>
    <x v="969"/>
    <x v="2"/>
    <x v="0"/>
    <x v="1"/>
    <x v="1"/>
    <x v="1"/>
    <x v="2"/>
    <x v="3"/>
    <x v="2"/>
    <x v="0"/>
    <x v="1"/>
    <x v="0"/>
    <x v="1"/>
    <x v="0"/>
    <x v="4782"/>
    <x v="3"/>
    <x v="3"/>
    <x v="1"/>
    <x v="4"/>
  </r>
  <r>
    <x v="970"/>
    <x v="5"/>
    <x v="1"/>
    <x v="0"/>
    <x v="0"/>
    <x v="0"/>
    <x v="1"/>
    <x v="0"/>
    <x v="2"/>
    <x v="0"/>
    <x v="0"/>
    <x v="1"/>
    <x v="1"/>
    <x v="0"/>
    <x v="7824"/>
    <x v="10"/>
    <x v="6"/>
    <x v="0"/>
    <x v="4"/>
  </r>
  <r>
    <x v="971"/>
    <x v="1"/>
    <x v="3"/>
    <x v="1"/>
    <x v="2"/>
    <x v="2"/>
    <x v="1"/>
    <x v="14"/>
    <x v="2"/>
    <x v="0"/>
    <x v="0"/>
    <x v="0"/>
    <x v="0"/>
    <x v="1"/>
    <x v="2164"/>
    <x v="3"/>
    <x v="5"/>
    <x v="2"/>
    <x v="5"/>
  </r>
  <r>
    <x v="972"/>
    <x v="2"/>
    <x v="0"/>
    <x v="5"/>
    <x v="3"/>
    <x v="1"/>
    <x v="2"/>
    <x v="14"/>
    <x v="2"/>
    <x v="0"/>
    <x v="1"/>
    <x v="1"/>
    <x v="1"/>
    <x v="0"/>
    <x v="6851"/>
    <x v="5"/>
    <x v="5"/>
    <x v="0"/>
    <x v="7"/>
  </r>
  <r>
    <x v="973"/>
    <x v="3"/>
    <x v="1"/>
    <x v="2"/>
    <x v="3"/>
    <x v="1"/>
    <x v="1"/>
    <x v="7"/>
    <x v="0"/>
    <x v="0"/>
    <x v="1"/>
    <x v="1"/>
    <x v="1"/>
    <x v="1"/>
    <x v="5520"/>
    <x v="3"/>
    <x v="0"/>
    <x v="0"/>
    <x v="8"/>
  </r>
  <r>
    <x v="974"/>
    <x v="5"/>
    <x v="0"/>
    <x v="2"/>
    <x v="6"/>
    <x v="2"/>
    <x v="0"/>
    <x v="3"/>
    <x v="1"/>
    <x v="0"/>
    <x v="1"/>
    <x v="1"/>
    <x v="0"/>
    <x v="0"/>
    <x v="3699"/>
    <x v="5"/>
    <x v="3"/>
    <x v="0"/>
    <x v="8"/>
  </r>
  <r>
    <x v="975"/>
    <x v="3"/>
    <x v="0"/>
    <x v="5"/>
    <x v="4"/>
    <x v="2"/>
    <x v="2"/>
    <x v="1"/>
    <x v="2"/>
    <x v="0"/>
    <x v="1"/>
    <x v="0"/>
    <x v="0"/>
    <x v="0"/>
    <x v="3758"/>
    <x v="10"/>
    <x v="0"/>
    <x v="0"/>
    <x v="6"/>
  </r>
  <r>
    <x v="976"/>
    <x v="3"/>
    <x v="1"/>
    <x v="2"/>
    <x v="3"/>
    <x v="0"/>
    <x v="2"/>
    <x v="7"/>
    <x v="0"/>
    <x v="1"/>
    <x v="0"/>
    <x v="1"/>
    <x v="0"/>
    <x v="1"/>
    <x v="5849"/>
    <x v="7"/>
    <x v="1"/>
    <x v="0"/>
    <x v="6"/>
  </r>
  <r>
    <x v="977"/>
    <x v="3"/>
    <x v="2"/>
    <x v="1"/>
    <x v="6"/>
    <x v="1"/>
    <x v="1"/>
    <x v="6"/>
    <x v="0"/>
    <x v="1"/>
    <x v="0"/>
    <x v="1"/>
    <x v="1"/>
    <x v="1"/>
    <x v="7017"/>
    <x v="7"/>
    <x v="3"/>
    <x v="0"/>
    <x v="8"/>
  </r>
  <r>
    <x v="978"/>
    <x v="3"/>
    <x v="2"/>
    <x v="3"/>
    <x v="1"/>
    <x v="0"/>
    <x v="2"/>
    <x v="11"/>
    <x v="0"/>
    <x v="0"/>
    <x v="0"/>
    <x v="1"/>
    <x v="1"/>
    <x v="1"/>
    <x v="8946"/>
    <x v="7"/>
    <x v="0"/>
    <x v="0"/>
    <x v="1"/>
  </r>
  <r>
    <x v="979"/>
    <x v="0"/>
    <x v="2"/>
    <x v="0"/>
    <x v="3"/>
    <x v="1"/>
    <x v="2"/>
    <x v="5"/>
    <x v="0"/>
    <x v="1"/>
    <x v="1"/>
    <x v="1"/>
    <x v="1"/>
    <x v="1"/>
    <x v="9884"/>
    <x v="11"/>
    <x v="5"/>
    <x v="0"/>
    <x v="4"/>
  </r>
  <r>
    <x v="980"/>
    <x v="2"/>
    <x v="3"/>
    <x v="2"/>
    <x v="6"/>
    <x v="1"/>
    <x v="0"/>
    <x v="1"/>
    <x v="2"/>
    <x v="1"/>
    <x v="0"/>
    <x v="1"/>
    <x v="1"/>
    <x v="0"/>
    <x v="1799"/>
    <x v="3"/>
    <x v="6"/>
    <x v="0"/>
    <x v="7"/>
  </r>
  <r>
    <x v="981"/>
    <x v="4"/>
    <x v="1"/>
    <x v="1"/>
    <x v="6"/>
    <x v="0"/>
    <x v="2"/>
    <x v="8"/>
    <x v="0"/>
    <x v="0"/>
    <x v="1"/>
    <x v="1"/>
    <x v="0"/>
    <x v="0"/>
    <x v="4750"/>
    <x v="1"/>
    <x v="6"/>
    <x v="2"/>
    <x v="4"/>
  </r>
  <r>
    <x v="982"/>
    <x v="5"/>
    <x v="0"/>
    <x v="1"/>
    <x v="3"/>
    <x v="1"/>
    <x v="2"/>
    <x v="11"/>
    <x v="1"/>
    <x v="0"/>
    <x v="0"/>
    <x v="1"/>
    <x v="1"/>
    <x v="0"/>
    <x v="9549"/>
    <x v="2"/>
    <x v="6"/>
    <x v="0"/>
    <x v="3"/>
  </r>
  <r>
    <x v="983"/>
    <x v="0"/>
    <x v="2"/>
    <x v="2"/>
    <x v="6"/>
    <x v="2"/>
    <x v="1"/>
    <x v="0"/>
    <x v="0"/>
    <x v="1"/>
    <x v="1"/>
    <x v="1"/>
    <x v="1"/>
    <x v="1"/>
    <x v="9619"/>
    <x v="3"/>
    <x v="4"/>
    <x v="0"/>
    <x v="4"/>
  </r>
  <r>
    <x v="984"/>
    <x v="1"/>
    <x v="3"/>
    <x v="4"/>
    <x v="5"/>
    <x v="1"/>
    <x v="2"/>
    <x v="2"/>
    <x v="1"/>
    <x v="0"/>
    <x v="0"/>
    <x v="1"/>
    <x v="1"/>
    <x v="0"/>
    <x v="7165"/>
    <x v="7"/>
    <x v="2"/>
    <x v="0"/>
    <x v="4"/>
  </r>
  <r>
    <x v="985"/>
    <x v="1"/>
    <x v="3"/>
    <x v="5"/>
    <x v="4"/>
    <x v="2"/>
    <x v="1"/>
    <x v="7"/>
    <x v="2"/>
    <x v="0"/>
    <x v="1"/>
    <x v="1"/>
    <x v="0"/>
    <x v="1"/>
    <x v="3125"/>
    <x v="5"/>
    <x v="4"/>
    <x v="0"/>
    <x v="6"/>
  </r>
  <r>
    <x v="986"/>
    <x v="1"/>
    <x v="2"/>
    <x v="2"/>
    <x v="1"/>
    <x v="0"/>
    <x v="2"/>
    <x v="9"/>
    <x v="2"/>
    <x v="0"/>
    <x v="0"/>
    <x v="1"/>
    <x v="0"/>
    <x v="0"/>
    <x v="7319"/>
    <x v="4"/>
    <x v="4"/>
    <x v="0"/>
    <x v="7"/>
  </r>
  <r>
    <x v="987"/>
    <x v="5"/>
    <x v="3"/>
    <x v="2"/>
    <x v="5"/>
    <x v="0"/>
    <x v="0"/>
    <x v="11"/>
    <x v="0"/>
    <x v="1"/>
    <x v="1"/>
    <x v="0"/>
    <x v="0"/>
    <x v="1"/>
    <x v="3474"/>
    <x v="1"/>
    <x v="0"/>
    <x v="2"/>
    <x v="2"/>
  </r>
  <r>
    <x v="988"/>
    <x v="4"/>
    <x v="0"/>
    <x v="5"/>
    <x v="3"/>
    <x v="2"/>
    <x v="2"/>
    <x v="3"/>
    <x v="2"/>
    <x v="0"/>
    <x v="1"/>
    <x v="0"/>
    <x v="0"/>
    <x v="0"/>
    <x v="3134"/>
    <x v="4"/>
    <x v="2"/>
    <x v="1"/>
    <x v="3"/>
  </r>
  <r>
    <x v="989"/>
    <x v="1"/>
    <x v="3"/>
    <x v="3"/>
    <x v="3"/>
    <x v="2"/>
    <x v="0"/>
    <x v="11"/>
    <x v="0"/>
    <x v="1"/>
    <x v="1"/>
    <x v="1"/>
    <x v="0"/>
    <x v="1"/>
    <x v="941"/>
    <x v="10"/>
    <x v="6"/>
    <x v="0"/>
    <x v="6"/>
  </r>
  <r>
    <x v="990"/>
    <x v="2"/>
    <x v="3"/>
    <x v="5"/>
    <x v="1"/>
    <x v="1"/>
    <x v="0"/>
    <x v="0"/>
    <x v="0"/>
    <x v="0"/>
    <x v="1"/>
    <x v="1"/>
    <x v="0"/>
    <x v="1"/>
    <x v="853"/>
    <x v="9"/>
    <x v="1"/>
    <x v="1"/>
    <x v="4"/>
  </r>
  <r>
    <x v="991"/>
    <x v="0"/>
    <x v="1"/>
    <x v="1"/>
    <x v="2"/>
    <x v="1"/>
    <x v="1"/>
    <x v="4"/>
    <x v="2"/>
    <x v="1"/>
    <x v="0"/>
    <x v="0"/>
    <x v="0"/>
    <x v="1"/>
    <x v="6636"/>
    <x v="9"/>
    <x v="4"/>
    <x v="1"/>
    <x v="3"/>
  </r>
  <r>
    <x v="992"/>
    <x v="4"/>
    <x v="1"/>
    <x v="5"/>
    <x v="3"/>
    <x v="0"/>
    <x v="2"/>
    <x v="0"/>
    <x v="2"/>
    <x v="1"/>
    <x v="1"/>
    <x v="0"/>
    <x v="0"/>
    <x v="0"/>
    <x v="3148"/>
    <x v="4"/>
    <x v="5"/>
    <x v="0"/>
    <x v="8"/>
  </r>
  <r>
    <x v="993"/>
    <x v="0"/>
    <x v="1"/>
    <x v="1"/>
    <x v="0"/>
    <x v="1"/>
    <x v="2"/>
    <x v="5"/>
    <x v="2"/>
    <x v="0"/>
    <x v="0"/>
    <x v="0"/>
    <x v="1"/>
    <x v="1"/>
    <x v="9425"/>
    <x v="2"/>
    <x v="6"/>
    <x v="1"/>
    <x v="1"/>
  </r>
  <r>
    <x v="994"/>
    <x v="0"/>
    <x v="3"/>
    <x v="5"/>
    <x v="2"/>
    <x v="0"/>
    <x v="1"/>
    <x v="14"/>
    <x v="2"/>
    <x v="1"/>
    <x v="0"/>
    <x v="1"/>
    <x v="0"/>
    <x v="0"/>
    <x v="6932"/>
    <x v="8"/>
    <x v="1"/>
    <x v="2"/>
    <x v="5"/>
  </r>
  <r>
    <x v="995"/>
    <x v="2"/>
    <x v="2"/>
    <x v="0"/>
    <x v="3"/>
    <x v="0"/>
    <x v="0"/>
    <x v="4"/>
    <x v="0"/>
    <x v="1"/>
    <x v="0"/>
    <x v="0"/>
    <x v="1"/>
    <x v="1"/>
    <x v="3484"/>
    <x v="7"/>
    <x v="3"/>
    <x v="0"/>
    <x v="7"/>
  </r>
  <r>
    <x v="996"/>
    <x v="1"/>
    <x v="0"/>
    <x v="2"/>
    <x v="4"/>
    <x v="2"/>
    <x v="1"/>
    <x v="0"/>
    <x v="0"/>
    <x v="1"/>
    <x v="1"/>
    <x v="1"/>
    <x v="0"/>
    <x v="1"/>
    <x v="3825"/>
    <x v="9"/>
    <x v="0"/>
    <x v="0"/>
    <x v="6"/>
  </r>
  <r>
    <x v="997"/>
    <x v="4"/>
    <x v="0"/>
    <x v="5"/>
    <x v="1"/>
    <x v="0"/>
    <x v="1"/>
    <x v="12"/>
    <x v="1"/>
    <x v="1"/>
    <x v="1"/>
    <x v="1"/>
    <x v="0"/>
    <x v="0"/>
    <x v="2723"/>
    <x v="5"/>
    <x v="3"/>
    <x v="0"/>
    <x v="8"/>
  </r>
  <r>
    <x v="998"/>
    <x v="0"/>
    <x v="0"/>
    <x v="1"/>
    <x v="0"/>
    <x v="0"/>
    <x v="1"/>
    <x v="8"/>
    <x v="1"/>
    <x v="1"/>
    <x v="0"/>
    <x v="1"/>
    <x v="1"/>
    <x v="1"/>
    <x v="8942"/>
    <x v="9"/>
    <x v="5"/>
    <x v="0"/>
    <x v="0"/>
  </r>
  <r>
    <x v="999"/>
    <x v="5"/>
    <x v="2"/>
    <x v="5"/>
    <x v="6"/>
    <x v="1"/>
    <x v="2"/>
    <x v="7"/>
    <x v="1"/>
    <x v="0"/>
    <x v="1"/>
    <x v="0"/>
    <x v="0"/>
    <x v="0"/>
    <x v="8864"/>
    <x v="9"/>
    <x v="5"/>
    <x v="1"/>
    <x v="5"/>
  </r>
  <r>
    <x v="1000"/>
    <x v="3"/>
    <x v="2"/>
    <x v="1"/>
    <x v="0"/>
    <x v="1"/>
    <x v="2"/>
    <x v="7"/>
    <x v="2"/>
    <x v="0"/>
    <x v="0"/>
    <x v="1"/>
    <x v="1"/>
    <x v="1"/>
    <x v="8840"/>
    <x v="3"/>
    <x v="5"/>
    <x v="0"/>
    <x v="8"/>
  </r>
  <r>
    <x v="1001"/>
    <x v="0"/>
    <x v="3"/>
    <x v="5"/>
    <x v="4"/>
    <x v="2"/>
    <x v="1"/>
    <x v="14"/>
    <x v="0"/>
    <x v="0"/>
    <x v="1"/>
    <x v="0"/>
    <x v="0"/>
    <x v="0"/>
    <x v="4624"/>
    <x v="1"/>
    <x v="4"/>
    <x v="2"/>
    <x v="2"/>
  </r>
  <r>
    <x v="1002"/>
    <x v="0"/>
    <x v="1"/>
    <x v="4"/>
    <x v="2"/>
    <x v="0"/>
    <x v="0"/>
    <x v="9"/>
    <x v="2"/>
    <x v="1"/>
    <x v="1"/>
    <x v="0"/>
    <x v="0"/>
    <x v="0"/>
    <x v="2244"/>
    <x v="4"/>
    <x v="4"/>
    <x v="2"/>
    <x v="2"/>
  </r>
  <r>
    <x v="1003"/>
    <x v="1"/>
    <x v="2"/>
    <x v="5"/>
    <x v="4"/>
    <x v="2"/>
    <x v="2"/>
    <x v="4"/>
    <x v="0"/>
    <x v="1"/>
    <x v="0"/>
    <x v="1"/>
    <x v="1"/>
    <x v="1"/>
    <x v="8948"/>
    <x v="2"/>
    <x v="0"/>
    <x v="0"/>
    <x v="1"/>
  </r>
  <r>
    <x v="1004"/>
    <x v="4"/>
    <x v="2"/>
    <x v="2"/>
    <x v="0"/>
    <x v="2"/>
    <x v="2"/>
    <x v="0"/>
    <x v="2"/>
    <x v="1"/>
    <x v="0"/>
    <x v="0"/>
    <x v="1"/>
    <x v="0"/>
    <x v="7413"/>
    <x v="1"/>
    <x v="6"/>
    <x v="1"/>
    <x v="5"/>
  </r>
  <r>
    <x v="1005"/>
    <x v="4"/>
    <x v="0"/>
    <x v="5"/>
    <x v="1"/>
    <x v="2"/>
    <x v="0"/>
    <x v="1"/>
    <x v="0"/>
    <x v="1"/>
    <x v="1"/>
    <x v="0"/>
    <x v="0"/>
    <x v="1"/>
    <x v="443"/>
    <x v="5"/>
    <x v="2"/>
    <x v="1"/>
    <x v="5"/>
  </r>
  <r>
    <x v="1006"/>
    <x v="0"/>
    <x v="1"/>
    <x v="1"/>
    <x v="1"/>
    <x v="2"/>
    <x v="1"/>
    <x v="12"/>
    <x v="1"/>
    <x v="1"/>
    <x v="0"/>
    <x v="0"/>
    <x v="0"/>
    <x v="1"/>
    <x v="6476"/>
    <x v="3"/>
    <x v="2"/>
    <x v="2"/>
    <x v="3"/>
  </r>
  <r>
    <x v="1007"/>
    <x v="1"/>
    <x v="2"/>
    <x v="2"/>
    <x v="0"/>
    <x v="1"/>
    <x v="0"/>
    <x v="5"/>
    <x v="1"/>
    <x v="1"/>
    <x v="1"/>
    <x v="1"/>
    <x v="0"/>
    <x v="0"/>
    <x v="1777"/>
    <x v="9"/>
    <x v="5"/>
    <x v="1"/>
    <x v="3"/>
  </r>
  <r>
    <x v="1008"/>
    <x v="2"/>
    <x v="2"/>
    <x v="1"/>
    <x v="3"/>
    <x v="0"/>
    <x v="2"/>
    <x v="10"/>
    <x v="2"/>
    <x v="0"/>
    <x v="1"/>
    <x v="1"/>
    <x v="0"/>
    <x v="0"/>
    <x v="7423"/>
    <x v="11"/>
    <x v="6"/>
    <x v="0"/>
    <x v="8"/>
  </r>
  <r>
    <x v="1009"/>
    <x v="2"/>
    <x v="3"/>
    <x v="2"/>
    <x v="3"/>
    <x v="0"/>
    <x v="1"/>
    <x v="13"/>
    <x v="1"/>
    <x v="0"/>
    <x v="1"/>
    <x v="0"/>
    <x v="1"/>
    <x v="0"/>
    <x v="2850"/>
    <x v="4"/>
    <x v="5"/>
    <x v="0"/>
    <x v="8"/>
  </r>
  <r>
    <x v="1010"/>
    <x v="1"/>
    <x v="3"/>
    <x v="1"/>
    <x v="5"/>
    <x v="1"/>
    <x v="2"/>
    <x v="6"/>
    <x v="0"/>
    <x v="0"/>
    <x v="1"/>
    <x v="1"/>
    <x v="1"/>
    <x v="1"/>
    <x v="7744"/>
    <x v="2"/>
    <x v="5"/>
    <x v="0"/>
    <x v="7"/>
  </r>
  <r>
    <x v="1011"/>
    <x v="2"/>
    <x v="1"/>
    <x v="4"/>
    <x v="3"/>
    <x v="2"/>
    <x v="1"/>
    <x v="10"/>
    <x v="2"/>
    <x v="1"/>
    <x v="1"/>
    <x v="0"/>
    <x v="0"/>
    <x v="0"/>
    <x v="971"/>
    <x v="4"/>
    <x v="5"/>
    <x v="2"/>
    <x v="2"/>
  </r>
  <r>
    <x v="1012"/>
    <x v="4"/>
    <x v="0"/>
    <x v="3"/>
    <x v="3"/>
    <x v="0"/>
    <x v="0"/>
    <x v="1"/>
    <x v="1"/>
    <x v="1"/>
    <x v="0"/>
    <x v="1"/>
    <x v="0"/>
    <x v="1"/>
    <x v="1090"/>
    <x v="9"/>
    <x v="1"/>
    <x v="1"/>
    <x v="4"/>
  </r>
  <r>
    <x v="1013"/>
    <x v="1"/>
    <x v="1"/>
    <x v="4"/>
    <x v="0"/>
    <x v="2"/>
    <x v="2"/>
    <x v="8"/>
    <x v="1"/>
    <x v="0"/>
    <x v="0"/>
    <x v="0"/>
    <x v="1"/>
    <x v="0"/>
    <x v="4755"/>
    <x v="4"/>
    <x v="6"/>
    <x v="0"/>
    <x v="7"/>
  </r>
  <r>
    <x v="1014"/>
    <x v="4"/>
    <x v="1"/>
    <x v="2"/>
    <x v="4"/>
    <x v="2"/>
    <x v="0"/>
    <x v="6"/>
    <x v="2"/>
    <x v="0"/>
    <x v="0"/>
    <x v="0"/>
    <x v="1"/>
    <x v="0"/>
    <x v="474"/>
    <x v="9"/>
    <x v="3"/>
    <x v="1"/>
    <x v="5"/>
  </r>
  <r>
    <x v="1015"/>
    <x v="3"/>
    <x v="0"/>
    <x v="1"/>
    <x v="2"/>
    <x v="1"/>
    <x v="0"/>
    <x v="1"/>
    <x v="1"/>
    <x v="0"/>
    <x v="0"/>
    <x v="1"/>
    <x v="1"/>
    <x v="0"/>
    <x v="1973"/>
    <x v="5"/>
    <x v="4"/>
    <x v="0"/>
    <x v="4"/>
  </r>
  <r>
    <x v="1016"/>
    <x v="0"/>
    <x v="1"/>
    <x v="3"/>
    <x v="2"/>
    <x v="2"/>
    <x v="1"/>
    <x v="0"/>
    <x v="0"/>
    <x v="0"/>
    <x v="0"/>
    <x v="1"/>
    <x v="0"/>
    <x v="0"/>
    <x v="6967"/>
    <x v="11"/>
    <x v="2"/>
    <x v="1"/>
    <x v="4"/>
  </r>
  <r>
    <x v="1017"/>
    <x v="0"/>
    <x v="3"/>
    <x v="5"/>
    <x v="6"/>
    <x v="2"/>
    <x v="1"/>
    <x v="14"/>
    <x v="2"/>
    <x v="0"/>
    <x v="0"/>
    <x v="0"/>
    <x v="0"/>
    <x v="1"/>
    <x v="5973"/>
    <x v="6"/>
    <x v="6"/>
    <x v="2"/>
    <x v="2"/>
  </r>
  <r>
    <x v="1018"/>
    <x v="3"/>
    <x v="2"/>
    <x v="4"/>
    <x v="0"/>
    <x v="1"/>
    <x v="2"/>
    <x v="6"/>
    <x v="2"/>
    <x v="1"/>
    <x v="1"/>
    <x v="0"/>
    <x v="0"/>
    <x v="1"/>
    <x v="6425"/>
    <x v="11"/>
    <x v="6"/>
    <x v="1"/>
    <x v="1"/>
  </r>
  <r>
    <x v="1019"/>
    <x v="5"/>
    <x v="2"/>
    <x v="4"/>
    <x v="4"/>
    <x v="0"/>
    <x v="2"/>
    <x v="5"/>
    <x v="1"/>
    <x v="0"/>
    <x v="0"/>
    <x v="0"/>
    <x v="1"/>
    <x v="0"/>
    <x v="9627"/>
    <x v="1"/>
    <x v="1"/>
    <x v="1"/>
    <x v="5"/>
  </r>
  <r>
    <x v="1020"/>
    <x v="3"/>
    <x v="0"/>
    <x v="1"/>
    <x v="3"/>
    <x v="2"/>
    <x v="1"/>
    <x v="7"/>
    <x v="2"/>
    <x v="1"/>
    <x v="1"/>
    <x v="1"/>
    <x v="1"/>
    <x v="1"/>
    <x v="5160"/>
    <x v="0"/>
    <x v="3"/>
    <x v="0"/>
    <x v="3"/>
  </r>
  <r>
    <x v="1021"/>
    <x v="4"/>
    <x v="1"/>
    <x v="2"/>
    <x v="2"/>
    <x v="2"/>
    <x v="0"/>
    <x v="11"/>
    <x v="1"/>
    <x v="0"/>
    <x v="0"/>
    <x v="1"/>
    <x v="0"/>
    <x v="1"/>
    <x v="1091"/>
    <x v="5"/>
    <x v="3"/>
    <x v="0"/>
    <x v="6"/>
  </r>
  <r>
    <x v="1022"/>
    <x v="2"/>
    <x v="3"/>
    <x v="4"/>
    <x v="3"/>
    <x v="2"/>
    <x v="0"/>
    <x v="12"/>
    <x v="1"/>
    <x v="0"/>
    <x v="1"/>
    <x v="1"/>
    <x v="1"/>
    <x v="1"/>
    <x v="2754"/>
    <x v="9"/>
    <x v="3"/>
    <x v="0"/>
    <x v="3"/>
  </r>
  <r>
    <x v="1023"/>
    <x v="1"/>
    <x v="1"/>
    <x v="3"/>
    <x v="6"/>
    <x v="0"/>
    <x v="0"/>
    <x v="1"/>
    <x v="0"/>
    <x v="0"/>
    <x v="1"/>
    <x v="1"/>
    <x v="0"/>
    <x v="0"/>
    <x v="582"/>
    <x v="6"/>
    <x v="4"/>
    <x v="1"/>
    <x v="5"/>
  </r>
  <r>
    <x v="1024"/>
    <x v="2"/>
    <x v="0"/>
    <x v="2"/>
    <x v="1"/>
    <x v="2"/>
    <x v="2"/>
    <x v="7"/>
    <x v="0"/>
    <x v="1"/>
    <x v="1"/>
    <x v="1"/>
    <x v="1"/>
    <x v="1"/>
    <x v="7861"/>
    <x v="3"/>
    <x v="5"/>
    <x v="0"/>
    <x v="8"/>
  </r>
  <r>
    <x v="1025"/>
    <x v="5"/>
    <x v="2"/>
    <x v="5"/>
    <x v="4"/>
    <x v="1"/>
    <x v="1"/>
    <x v="5"/>
    <x v="0"/>
    <x v="1"/>
    <x v="1"/>
    <x v="1"/>
    <x v="1"/>
    <x v="1"/>
    <x v="9709"/>
    <x v="4"/>
    <x v="4"/>
    <x v="0"/>
    <x v="7"/>
  </r>
  <r>
    <x v="1026"/>
    <x v="5"/>
    <x v="2"/>
    <x v="5"/>
    <x v="2"/>
    <x v="2"/>
    <x v="0"/>
    <x v="10"/>
    <x v="1"/>
    <x v="0"/>
    <x v="0"/>
    <x v="1"/>
    <x v="0"/>
    <x v="0"/>
    <x v="6038"/>
    <x v="0"/>
    <x v="0"/>
    <x v="2"/>
    <x v="0"/>
  </r>
  <r>
    <x v="1027"/>
    <x v="5"/>
    <x v="2"/>
    <x v="1"/>
    <x v="3"/>
    <x v="0"/>
    <x v="0"/>
    <x v="8"/>
    <x v="2"/>
    <x v="1"/>
    <x v="0"/>
    <x v="0"/>
    <x v="0"/>
    <x v="1"/>
    <x v="5651"/>
    <x v="8"/>
    <x v="6"/>
    <x v="0"/>
    <x v="6"/>
  </r>
  <r>
    <x v="1028"/>
    <x v="0"/>
    <x v="3"/>
    <x v="5"/>
    <x v="2"/>
    <x v="1"/>
    <x v="1"/>
    <x v="12"/>
    <x v="1"/>
    <x v="1"/>
    <x v="1"/>
    <x v="1"/>
    <x v="1"/>
    <x v="1"/>
    <x v="8673"/>
    <x v="1"/>
    <x v="4"/>
    <x v="0"/>
    <x v="0"/>
  </r>
  <r>
    <x v="1029"/>
    <x v="2"/>
    <x v="3"/>
    <x v="3"/>
    <x v="0"/>
    <x v="2"/>
    <x v="1"/>
    <x v="6"/>
    <x v="2"/>
    <x v="1"/>
    <x v="0"/>
    <x v="0"/>
    <x v="1"/>
    <x v="0"/>
    <x v="2370"/>
    <x v="6"/>
    <x v="2"/>
    <x v="1"/>
    <x v="0"/>
  </r>
  <r>
    <x v="1030"/>
    <x v="0"/>
    <x v="0"/>
    <x v="5"/>
    <x v="2"/>
    <x v="1"/>
    <x v="2"/>
    <x v="8"/>
    <x v="1"/>
    <x v="0"/>
    <x v="0"/>
    <x v="0"/>
    <x v="0"/>
    <x v="1"/>
    <x v="8385"/>
    <x v="0"/>
    <x v="5"/>
    <x v="2"/>
    <x v="5"/>
  </r>
  <r>
    <x v="1031"/>
    <x v="5"/>
    <x v="1"/>
    <x v="2"/>
    <x v="1"/>
    <x v="0"/>
    <x v="1"/>
    <x v="1"/>
    <x v="1"/>
    <x v="1"/>
    <x v="0"/>
    <x v="1"/>
    <x v="1"/>
    <x v="0"/>
    <x v="8461"/>
    <x v="7"/>
    <x v="3"/>
    <x v="0"/>
    <x v="4"/>
  </r>
  <r>
    <x v="1032"/>
    <x v="0"/>
    <x v="0"/>
    <x v="5"/>
    <x v="0"/>
    <x v="2"/>
    <x v="1"/>
    <x v="2"/>
    <x v="1"/>
    <x v="0"/>
    <x v="0"/>
    <x v="0"/>
    <x v="1"/>
    <x v="1"/>
    <x v="7845"/>
    <x v="2"/>
    <x v="0"/>
    <x v="1"/>
    <x v="4"/>
  </r>
  <r>
    <x v="1033"/>
    <x v="5"/>
    <x v="0"/>
    <x v="4"/>
    <x v="6"/>
    <x v="0"/>
    <x v="1"/>
    <x v="8"/>
    <x v="1"/>
    <x v="1"/>
    <x v="1"/>
    <x v="1"/>
    <x v="1"/>
    <x v="1"/>
    <x v="8616"/>
    <x v="1"/>
    <x v="5"/>
    <x v="0"/>
    <x v="8"/>
  </r>
  <r>
    <x v="1034"/>
    <x v="5"/>
    <x v="3"/>
    <x v="3"/>
    <x v="1"/>
    <x v="0"/>
    <x v="1"/>
    <x v="7"/>
    <x v="2"/>
    <x v="1"/>
    <x v="0"/>
    <x v="1"/>
    <x v="0"/>
    <x v="1"/>
    <x v="7877"/>
    <x v="0"/>
    <x v="3"/>
    <x v="1"/>
    <x v="0"/>
  </r>
  <r>
    <x v="1035"/>
    <x v="4"/>
    <x v="2"/>
    <x v="0"/>
    <x v="3"/>
    <x v="1"/>
    <x v="2"/>
    <x v="8"/>
    <x v="1"/>
    <x v="0"/>
    <x v="0"/>
    <x v="0"/>
    <x v="1"/>
    <x v="1"/>
    <x v="8270"/>
    <x v="4"/>
    <x v="4"/>
    <x v="2"/>
    <x v="3"/>
  </r>
  <r>
    <x v="1036"/>
    <x v="3"/>
    <x v="0"/>
    <x v="5"/>
    <x v="6"/>
    <x v="0"/>
    <x v="0"/>
    <x v="5"/>
    <x v="2"/>
    <x v="1"/>
    <x v="1"/>
    <x v="0"/>
    <x v="1"/>
    <x v="0"/>
    <x v="461"/>
    <x v="5"/>
    <x v="1"/>
    <x v="1"/>
    <x v="4"/>
  </r>
  <r>
    <x v="1037"/>
    <x v="5"/>
    <x v="1"/>
    <x v="5"/>
    <x v="1"/>
    <x v="2"/>
    <x v="0"/>
    <x v="9"/>
    <x v="1"/>
    <x v="0"/>
    <x v="0"/>
    <x v="1"/>
    <x v="0"/>
    <x v="0"/>
    <x v="4014"/>
    <x v="4"/>
    <x v="0"/>
    <x v="2"/>
    <x v="4"/>
  </r>
  <r>
    <x v="1038"/>
    <x v="1"/>
    <x v="3"/>
    <x v="4"/>
    <x v="2"/>
    <x v="1"/>
    <x v="0"/>
    <x v="4"/>
    <x v="0"/>
    <x v="0"/>
    <x v="1"/>
    <x v="1"/>
    <x v="1"/>
    <x v="0"/>
    <x v="1254"/>
    <x v="11"/>
    <x v="2"/>
    <x v="0"/>
    <x v="8"/>
  </r>
  <r>
    <x v="1039"/>
    <x v="3"/>
    <x v="2"/>
    <x v="1"/>
    <x v="4"/>
    <x v="1"/>
    <x v="0"/>
    <x v="11"/>
    <x v="0"/>
    <x v="1"/>
    <x v="1"/>
    <x v="0"/>
    <x v="1"/>
    <x v="1"/>
    <x v="2973"/>
    <x v="10"/>
    <x v="0"/>
    <x v="2"/>
    <x v="2"/>
  </r>
  <r>
    <x v="1040"/>
    <x v="3"/>
    <x v="1"/>
    <x v="3"/>
    <x v="0"/>
    <x v="2"/>
    <x v="2"/>
    <x v="9"/>
    <x v="0"/>
    <x v="1"/>
    <x v="0"/>
    <x v="0"/>
    <x v="0"/>
    <x v="0"/>
    <x v="3075"/>
    <x v="10"/>
    <x v="0"/>
    <x v="2"/>
    <x v="4"/>
  </r>
  <r>
    <x v="1041"/>
    <x v="1"/>
    <x v="1"/>
    <x v="2"/>
    <x v="3"/>
    <x v="0"/>
    <x v="1"/>
    <x v="11"/>
    <x v="2"/>
    <x v="1"/>
    <x v="0"/>
    <x v="0"/>
    <x v="1"/>
    <x v="1"/>
    <x v="3768"/>
    <x v="10"/>
    <x v="1"/>
    <x v="2"/>
    <x v="4"/>
  </r>
  <r>
    <x v="1042"/>
    <x v="5"/>
    <x v="0"/>
    <x v="5"/>
    <x v="5"/>
    <x v="0"/>
    <x v="2"/>
    <x v="3"/>
    <x v="1"/>
    <x v="0"/>
    <x v="0"/>
    <x v="1"/>
    <x v="0"/>
    <x v="0"/>
    <x v="8814"/>
    <x v="5"/>
    <x v="6"/>
    <x v="1"/>
    <x v="2"/>
  </r>
  <r>
    <x v="1043"/>
    <x v="2"/>
    <x v="2"/>
    <x v="4"/>
    <x v="4"/>
    <x v="2"/>
    <x v="0"/>
    <x v="1"/>
    <x v="1"/>
    <x v="1"/>
    <x v="1"/>
    <x v="0"/>
    <x v="1"/>
    <x v="1"/>
    <x v="2987"/>
    <x v="9"/>
    <x v="5"/>
    <x v="0"/>
    <x v="8"/>
  </r>
  <r>
    <x v="1044"/>
    <x v="4"/>
    <x v="2"/>
    <x v="2"/>
    <x v="5"/>
    <x v="2"/>
    <x v="0"/>
    <x v="4"/>
    <x v="1"/>
    <x v="0"/>
    <x v="1"/>
    <x v="0"/>
    <x v="0"/>
    <x v="0"/>
    <x v="760"/>
    <x v="4"/>
    <x v="1"/>
    <x v="1"/>
    <x v="2"/>
  </r>
  <r>
    <x v="1045"/>
    <x v="3"/>
    <x v="2"/>
    <x v="1"/>
    <x v="6"/>
    <x v="1"/>
    <x v="2"/>
    <x v="5"/>
    <x v="1"/>
    <x v="0"/>
    <x v="0"/>
    <x v="1"/>
    <x v="1"/>
    <x v="1"/>
    <x v="9083"/>
    <x v="9"/>
    <x v="0"/>
    <x v="0"/>
    <x v="7"/>
  </r>
  <r>
    <x v="1046"/>
    <x v="2"/>
    <x v="3"/>
    <x v="1"/>
    <x v="0"/>
    <x v="1"/>
    <x v="2"/>
    <x v="1"/>
    <x v="1"/>
    <x v="1"/>
    <x v="0"/>
    <x v="1"/>
    <x v="0"/>
    <x v="1"/>
    <x v="6408"/>
    <x v="4"/>
    <x v="2"/>
    <x v="0"/>
    <x v="8"/>
  </r>
  <r>
    <x v="1047"/>
    <x v="1"/>
    <x v="2"/>
    <x v="0"/>
    <x v="5"/>
    <x v="2"/>
    <x v="0"/>
    <x v="3"/>
    <x v="1"/>
    <x v="0"/>
    <x v="0"/>
    <x v="1"/>
    <x v="1"/>
    <x v="1"/>
    <x v="4894"/>
    <x v="11"/>
    <x v="0"/>
    <x v="0"/>
    <x v="7"/>
  </r>
  <r>
    <x v="1048"/>
    <x v="4"/>
    <x v="1"/>
    <x v="5"/>
    <x v="4"/>
    <x v="2"/>
    <x v="1"/>
    <x v="1"/>
    <x v="2"/>
    <x v="0"/>
    <x v="1"/>
    <x v="1"/>
    <x v="1"/>
    <x v="1"/>
    <x v="4822"/>
    <x v="1"/>
    <x v="6"/>
    <x v="0"/>
    <x v="1"/>
  </r>
  <r>
    <x v="1049"/>
    <x v="4"/>
    <x v="0"/>
    <x v="5"/>
    <x v="3"/>
    <x v="0"/>
    <x v="0"/>
    <x v="2"/>
    <x v="0"/>
    <x v="0"/>
    <x v="0"/>
    <x v="1"/>
    <x v="0"/>
    <x v="1"/>
    <x v="1342"/>
    <x v="1"/>
    <x v="4"/>
    <x v="1"/>
    <x v="3"/>
  </r>
  <r>
    <x v="1050"/>
    <x v="2"/>
    <x v="2"/>
    <x v="1"/>
    <x v="2"/>
    <x v="1"/>
    <x v="2"/>
    <x v="7"/>
    <x v="2"/>
    <x v="1"/>
    <x v="0"/>
    <x v="1"/>
    <x v="0"/>
    <x v="1"/>
    <x v="8055"/>
    <x v="2"/>
    <x v="5"/>
    <x v="1"/>
    <x v="1"/>
  </r>
  <r>
    <x v="1051"/>
    <x v="0"/>
    <x v="3"/>
    <x v="2"/>
    <x v="6"/>
    <x v="0"/>
    <x v="1"/>
    <x v="6"/>
    <x v="2"/>
    <x v="0"/>
    <x v="0"/>
    <x v="1"/>
    <x v="0"/>
    <x v="0"/>
    <x v="7070"/>
    <x v="3"/>
    <x v="3"/>
    <x v="0"/>
    <x v="6"/>
  </r>
  <r>
    <x v="1052"/>
    <x v="3"/>
    <x v="2"/>
    <x v="0"/>
    <x v="6"/>
    <x v="1"/>
    <x v="0"/>
    <x v="12"/>
    <x v="0"/>
    <x v="0"/>
    <x v="0"/>
    <x v="0"/>
    <x v="0"/>
    <x v="1"/>
    <x v="1297"/>
    <x v="1"/>
    <x v="2"/>
    <x v="0"/>
    <x v="7"/>
  </r>
  <r>
    <x v="1053"/>
    <x v="0"/>
    <x v="2"/>
    <x v="3"/>
    <x v="3"/>
    <x v="1"/>
    <x v="1"/>
    <x v="14"/>
    <x v="1"/>
    <x v="1"/>
    <x v="1"/>
    <x v="1"/>
    <x v="1"/>
    <x v="1"/>
    <x v="9640"/>
    <x v="1"/>
    <x v="2"/>
    <x v="0"/>
    <x v="3"/>
  </r>
  <r>
    <x v="1054"/>
    <x v="5"/>
    <x v="3"/>
    <x v="1"/>
    <x v="5"/>
    <x v="1"/>
    <x v="0"/>
    <x v="2"/>
    <x v="2"/>
    <x v="1"/>
    <x v="1"/>
    <x v="0"/>
    <x v="1"/>
    <x v="1"/>
    <x v="4718"/>
    <x v="4"/>
    <x v="5"/>
    <x v="0"/>
    <x v="6"/>
  </r>
  <r>
    <x v="1055"/>
    <x v="0"/>
    <x v="2"/>
    <x v="3"/>
    <x v="2"/>
    <x v="2"/>
    <x v="1"/>
    <x v="13"/>
    <x v="0"/>
    <x v="0"/>
    <x v="0"/>
    <x v="0"/>
    <x v="1"/>
    <x v="0"/>
    <x v="8557"/>
    <x v="2"/>
    <x v="2"/>
    <x v="2"/>
    <x v="0"/>
  </r>
  <r>
    <x v="1056"/>
    <x v="5"/>
    <x v="0"/>
    <x v="4"/>
    <x v="3"/>
    <x v="1"/>
    <x v="2"/>
    <x v="14"/>
    <x v="2"/>
    <x v="1"/>
    <x v="1"/>
    <x v="1"/>
    <x v="1"/>
    <x v="0"/>
    <x v="9555"/>
    <x v="8"/>
    <x v="2"/>
    <x v="0"/>
    <x v="3"/>
  </r>
  <r>
    <x v="1057"/>
    <x v="2"/>
    <x v="2"/>
    <x v="2"/>
    <x v="5"/>
    <x v="2"/>
    <x v="1"/>
    <x v="13"/>
    <x v="1"/>
    <x v="1"/>
    <x v="1"/>
    <x v="1"/>
    <x v="1"/>
    <x v="0"/>
    <x v="6631"/>
    <x v="1"/>
    <x v="6"/>
    <x v="0"/>
    <x v="2"/>
  </r>
  <r>
    <x v="1058"/>
    <x v="2"/>
    <x v="1"/>
    <x v="1"/>
    <x v="3"/>
    <x v="0"/>
    <x v="1"/>
    <x v="6"/>
    <x v="1"/>
    <x v="1"/>
    <x v="1"/>
    <x v="1"/>
    <x v="0"/>
    <x v="0"/>
    <x v="2486"/>
    <x v="0"/>
    <x v="3"/>
    <x v="1"/>
    <x v="5"/>
  </r>
  <r>
    <x v="1059"/>
    <x v="5"/>
    <x v="2"/>
    <x v="3"/>
    <x v="0"/>
    <x v="1"/>
    <x v="1"/>
    <x v="3"/>
    <x v="1"/>
    <x v="1"/>
    <x v="1"/>
    <x v="0"/>
    <x v="0"/>
    <x v="1"/>
    <x v="7836"/>
    <x v="3"/>
    <x v="6"/>
    <x v="0"/>
    <x v="7"/>
  </r>
  <r>
    <x v="1060"/>
    <x v="2"/>
    <x v="1"/>
    <x v="2"/>
    <x v="6"/>
    <x v="2"/>
    <x v="1"/>
    <x v="2"/>
    <x v="0"/>
    <x v="0"/>
    <x v="1"/>
    <x v="0"/>
    <x v="0"/>
    <x v="1"/>
    <x v="2072"/>
    <x v="7"/>
    <x v="6"/>
    <x v="0"/>
    <x v="8"/>
  </r>
  <r>
    <x v="1061"/>
    <x v="2"/>
    <x v="0"/>
    <x v="0"/>
    <x v="5"/>
    <x v="1"/>
    <x v="1"/>
    <x v="2"/>
    <x v="2"/>
    <x v="0"/>
    <x v="1"/>
    <x v="0"/>
    <x v="1"/>
    <x v="0"/>
    <x v="2040"/>
    <x v="2"/>
    <x v="1"/>
    <x v="0"/>
    <x v="6"/>
  </r>
  <r>
    <x v="1062"/>
    <x v="4"/>
    <x v="0"/>
    <x v="5"/>
    <x v="3"/>
    <x v="2"/>
    <x v="1"/>
    <x v="8"/>
    <x v="1"/>
    <x v="0"/>
    <x v="0"/>
    <x v="1"/>
    <x v="0"/>
    <x v="0"/>
    <x v="2892"/>
    <x v="9"/>
    <x v="4"/>
    <x v="2"/>
    <x v="3"/>
  </r>
  <r>
    <x v="1063"/>
    <x v="5"/>
    <x v="0"/>
    <x v="5"/>
    <x v="2"/>
    <x v="2"/>
    <x v="2"/>
    <x v="4"/>
    <x v="0"/>
    <x v="1"/>
    <x v="1"/>
    <x v="0"/>
    <x v="0"/>
    <x v="0"/>
    <x v="7417"/>
    <x v="6"/>
    <x v="2"/>
    <x v="1"/>
    <x v="0"/>
  </r>
  <r>
    <x v="1064"/>
    <x v="0"/>
    <x v="0"/>
    <x v="2"/>
    <x v="4"/>
    <x v="1"/>
    <x v="0"/>
    <x v="11"/>
    <x v="1"/>
    <x v="1"/>
    <x v="1"/>
    <x v="0"/>
    <x v="1"/>
    <x v="1"/>
    <x v="5808"/>
    <x v="10"/>
    <x v="5"/>
    <x v="2"/>
    <x v="5"/>
  </r>
  <r>
    <x v="1065"/>
    <x v="2"/>
    <x v="1"/>
    <x v="5"/>
    <x v="4"/>
    <x v="2"/>
    <x v="0"/>
    <x v="6"/>
    <x v="1"/>
    <x v="0"/>
    <x v="0"/>
    <x v="1"/>
    <x v="0"/>
    <x v="0"/>
    <x v="436"/>
    <x v="7"/>
    <x v="0"/>
    <x v="1"/>
    <x v="5"/>
  </r>
  <r>
    <x v="1066"/>
    <x v="5"/>
    <x v="3"/>
    <x v="0"/>
    <x v="6"/>
    <x v="2"/>
    <x v="1"/>
    <x v="9"/>
    <x v="2"/>
    <x v="1"/>
    <x v="1"/>
    <x v="1"/>
    <x v="0"/>
    <x v="0"/>
    <x v="6318"/>
    <x v="1"/>
    <x v="0"/>
    <x v="0"/>
    <x v="7"/>
  </r>
  <r>
    <x v="1067"/>
    <x v="4"/>
    <x v="2"/>
    <x v="1"/>
    <x v="1"/>
    <x v="0"/>
    <x v="2"/>
    <x v="14"/>
    <x v="0"/>
    <x v="1"/>
    <x v="1"/>
    <x v="0"/>
    <x v="0"/>
    <x v="0"/>
    <x v="5316"/>
    <x v="1"/>
    <x v="2"/>
    <x v="0"/>
    <x v="6"/>
  </r>
  <r>
    <x v="1068"/>
    <x v="4"/>
    <x v="2"/>
    <x v="0"/>
    <x v="2"/>
    <x v="1"/>
    <x v="1"/>
    <x v="1"/>
    <x v="1"/>
    <x v="1"/>
    <x v="0"/>
    <x v="1"/>
    <x v="1"/>
    <x v="1"/>
    <x v="7214"/>
    <x v="6"/>
    <x v="5"/>
    <x v="0"/>
    <x v="2"/>
  </r>
  <r>
    <x v="1069"/>
    <x v="1"/>
    <x v="0"/>
    <x v="5"/>
    <x v="5"/>
    <x v="2"/>
    <x v="2"/>
    <x v="7"/>
    <x v="1"/>
    <x v="0"/>
    <x v="0"/>
    <x v="0"/>
    <x v="1"/>
    <x v="1"/>
    <x v="6147"/>
    <x v="1"/>
    <x v="2"/>
    <x v="1"/>
    <x v="4"/>
  </r>
  <r>
    <x v="1070"/>
    <x v="0"/>
    <x v="0"/>
    <x v="2"/>
    <x v="1"/>
    <x v="1"/>
    <x v="0"/>
    <x v="13"/>
    <x v="0"/>
    <x v="1"/>
    <x v="0"/>
    <x v="0"/>
    <x v="0"/>
    <x v="0"/>
    <x v="2793"/>
    <x v="7"/>
    <x v="4"/>
    <x v="0"/>
    <x v="7"/>
  </r>
  <r>
    <x v="1071"/>
    <x v="3"/>
    <x v="0"/>
    <x v="5"/>
    <x v="0"/>
    <x v="0"/>
    <x v="2"/>
    <x v="14"/>
    <x v="0"/>
    <x v="1"/>
    <x v="0"/>
    <x v="0"/>
    <x v="0"/>
    <x v="0"/>
    <x v="3195"/>
    <x v="1"/>
    <x v="0"/>
    <x v="2"/>
    <x v="2"/>
  </r>
  <r>
    <x v="1072"/>
    <x v="2"/>
    <x v="1"/>
    <x v="2"/>
    <x v="2"/>
    <x v="1"/>
    <x v="0"/>
    <x v="11"/>
    <x v="0"/>
    <x v="0"/>
    <x v="1"/>
    <x v="1"/>
    <x v="0"/>
    <x v="1"/>
    <x v="1470"/>
    <x v="11"/>
    <x v="2"/>
    <x v="2"/>
    <x v="4"/>
  </r>
  <r>
    <x v="1073"/>
    <x v="1"/>
    <x v="2"/>
    <x v="4"/>
    <x v="1"/>
    <x v="1"/>
    <x v="1"/>
    <x v="5"/>
    <x v="0"/>
    <x v="0"/>
    <x v="0"/>
    <x v="1"/>
    <x v="1"/>
    <x v="1"/>
    <x v="7620"/>
    <x v="5"/>
    <x v="1"/>
    <x v="0"/>
    <x v="5"/>
  </r>
  <r>
    <x v="1074"/>
    <x v="2"/>
    <x v="0"/>
    <x v="3"/>
    <x v="0"/>
    <x v="0"/>
    <x v="1"/>
    <x v="3"/>
    <x v="2"/>
    <x v="0"/>
    <x v="1"/>
    <x v="1"/>
    <x v="0"/>
    <x v="1"/>
    <x v="3862"/>
    <x v="9"/>
    <x v="6"/>
    <x v="0"/>
    <x v="7"/>
  </r>
  <r>
    <x v="1075"/>
    <x v="5"/>
    <x v="1"/>
    <x v="5"/>
    <x v="6"/>
    <x v="0"/>
    <x v="1"/>
    <x v="6"/>
    <x v="0"/>
    <x v="1"/>
    <x v="0"/>
    <x v="1"/>
    <x v="0"/>
    <x v="1"/>
    <x v="7564"/>
    <x v="6"/>
    <x v="0"/>
    <x v="1"/>
    <x v="2"/>
  </r>
  <r>
    <x v="1076"/>
    <x v="1"/>
    <x v="2"/>
    <x v="5"/>
    <x v="5"/>
    <x v="1"/>
    <x v="1"/>
    <x v="14"/>
    <x v="2"/>
    <x v="0"/>
    <x v="0"/>
    <x v="0"/>
    <x v="0"/>
    <x v="1"/>
    <x v="4117"/>
    <x v="3"/>
    <x v="6"/>
    <x v="2"/>
    <x v="3"/>
  </r>
  <r>
    <x v="1077"/>
    <x v="3"/>
    <x v="2"/>
    <x v="4"/>
    <x v="3"/>
    <x v="0"/>
    <x v="1"/>
    <x v="14"/>
    <x v="1"/>
    <x v="0"/>
    <x v="0"/>
    <x v="0"/>
    <x v="1"/>
    <x v="0"/>
    <x v="4140"/>
    <x v="6"/>
    <x v="6"/>
    <x v="2"/>
    <x v="0"/>
  </r>
  <r>
    <x v="1078"/>
    <x v="0"/>
    <x v="1"/>
    <x v="1"/>
    <x v="3"/>
    <x v="0"/>
    <x v="0"/>
    <x v="10"/>
    <x v="2"/>
    <x v="1"/>
    <x v="1"/>
    <x v="0"/>
    <x v="0"/>
    <x v="0"/>
    <x v="2141"/>
    <x v="8"/>
    <x v="3"/>
    <x v="2"/>
    <x v="2"/>
  </r>
  <r>
    <x v="1079"/>
    <x v="1"/>
    <x v="0"/>
    <x v="1"/>
    <x v="3"/>
    <x v="1"/>
    <x v="2"/>
    <x v="9"/>
    <x v="1"/>
    <x v="1"/>
    <x v="0"/>
    <x v="0"/>
    <x v="1"/>
    <x v="1"/>
    <x v="6653"/>
    <x v="7"/>
    <x v="0"/>
    <x v="2"/>
    <x v="3"/>
  </r>
  <r>
    <x v="1080"/>
    <x v="0"/>
    <x v="1"/>
    <x v="5"/>
    <x v="1"/>
    <x v="1"/>
    <x v="0"/>
    <x v="7"/>
    <x v="1"/>
    <x v="0"/>
    <x v="1"/>
    <x v="1"/>
    <x v="1"/>
    <x v="0"/>
    <x v="5732"/>
    <x v="0"/>
    <x v="5"/>
    <x v="0"/>
    <x v="4"/>
  </r>
  <r>
    <x v="1081"/>
    <x v="5"/>
    <x v="1"/>
    <x v="0"/>
    <x v="4"/>
    <x v="0"/>
    <x v="2"/>
    <x v="12"/>
    <x v="0"/>
    <x v="0"/>
    <x v="1"/>
    <x v="1"/>
    <x v="1"/>
    <x v="0"/>
    <x v="9337"/>
    <x v="1"/>
    <x v="6"/>
    <x v="0"/>
    <x v="3"/>
  </r>
  <r>
    <x v="1082"/>
    <x v="1"/>
    <x v="2"/>
    <x v="0"/>
    <x v="5"/>
    <x v="2"/>
    <x v="0"/>
    <x v="1"/>
    <x v="0"/>
    <x v="1"/>
    <x v="1"/>
    <x v="0"/>
    <x v="0"/>
    <x v="0"/>
    <x v="878"/>
    <x v="9"/>
    <x v="6"/>
    <x v="1"/>
    <x v="1"/>
  </r>
  <r>
    <x v="1083"/>
    <x v="3"/>
    <x v="2"/>
    <x v="1"/>
    <x v="3"/>
    <x v="2"/>
    <x v="2"/>
    <x v="12"/>
    <x v="1"/>
    <x v="0"/>
    <x v="0"/>
    <x v="1"/>
    <x v="1"/>
    <x v="0"/>
    <x v="8488"/>
    <x v="6"/>
    <x v="4"/>
    <x v="0"/>
    <x v="0"/>
  </r>
  <r>
    <x v="1084"/>
    <x v="2"/>
    <x v="3"/>
    <x v="4"/>
    <x v="5"/>
    <x v="1"/>
    <x v="0"/>
    <x v="10"/>
    <x v="2"/>
    <x v="1"/>
    <x v="1"/>
    <x v="1"/>
    <x v="0"/>
    <x v="1"/>
    <x v="1631"/>
    <x v="4"/>
    <x v="0"/>
    <x v="2"/>
    <x v="2"/>
  </r>
  <r>
    <x v="1085"/>
    <x v="0"/>
    <x v="2"/>
    <x v="4"/>
    <x v="2"/>
    <x v="1"/>
    <x v="0"/>
    <x v="5"/>
    <x v="0"/>
    <x v="0"/>
    <x v="0"/>
    <x v="0"/>
    <x v="0"/>
    <x v="1"/>
    <x v="5433"/>
    <x v="0"/>
    <x v="2"/>
    <x v="1"/>
    <x v="5"/>
  </r>
  <r>
    <x v="1086"/>
    <x v="4"/>
    <x v="3"/>
    <x v="2"/>
    <x v="4"/>
    <x v="1"/>
    <x v="2"/>
    <x v="4"/>
    <x v="1"/>
    <x v="0"/>
    <x v="0"/>
    <x v="1"/>
    <x v="0"/>
    <x v="0"/>
    <x v="5434"/>
    <x v="2"/>
    <x v="0"/>
    <x v="0"/>
    <x v="7"/>
  </r>
  <r>
    <x v="1087"/>
    <x v="2"/>
    <x v="2"/>
    <x v="4"/>
    <x v="4"/>
    <x v="0"/>
    <x v="2"/>
    <x v="11"/>
    <x v="2"/>
    <x v="0"/>
    <x v="0"/>
    <x v="1"/>
    <x v="0"/>
    <x v="1"/>
    <x v="8089"/>
    <x v="9"/>
    <x v="3"/>
    <x v="0"/>
    <x v="6"/>
  </r>
  <r>
    <x v="1088"/>
    <x v="2"/>
    <x v="3"/>
    <x v="0"/>
    <x v="4"/>
    <x v="1"/>
    <x v="2"/>
    <x v="6"/>
    <x v="2"/>
    <x v="1"/>
    <x v="1"/>
    <x v="1"/>
    <x v="1"/>
    <x v="0"/>
    <x v="6490"/>
    <x v="7"/>
    <x v="1"/>
    <x v="0"/>
    <x v="3"/>
  </r>
  <r>
    <x v="1089"/>
    <x v="5"/>
    <x v="0"/>
    <x v="5"/>
    <x v="3"/>
    <x v="0"/>
    <x v="2"/>
    <x v="2"/>
    <x v="1"/>
    <x v="1"/>
    <x v="0"/>
    <x v="0"/>
    <x v="1"/>
    <x v="1"/>
    <x v="9361"/>
    <x v="1"/>
    <x v="6"/>
    <x v="1"/>
    <x v="4"/>
  </r>
  <r>
    <x v="1090"/>
    <x v="1"/>
    <x v="2"/>
    <x v="2"/>
    <x v="6"/>
    <x v="2"/>
    <x v="2"/>
    <x v="5"/>
    <x v="0"/>
    <x v="0"/>
    <x v="1"/>
    <x v="1"/>
    <x v="1"/>
    <x v="1"/>
    <x v="9085"/>
    <x v="3"/>
    <x v="0"/>
    <x v="0"/>
    <x v="3"/>
  </r>
  <r>
    <x v="1091"/>
    <x v="5"/>
    <x v="3"/>
    <x v="5"/>
    <x v="4"/>
    <x v="0"/>
    <x v="0"/>
    <x v="7"/>
    <x v="2"/>
    <x v="0"/>
    <x v="0"/>
    <x v="1"/>
    <x v="1"/>
    <x v="1"/>
    <x v="6958"/>
    <x v="0"/>
    <x v="3"/>
    <x v="0"/>
    <x v="7"/>
  </r>
  <r>
    <x v="1092"/>
    <x v="1"/>
    <x v="0"/>
    <x v="2"/>
    <x v="3"/>
    <x v="2"/>
    <x v="1"/>
    <x v="12"/>
    <x v="2"/>
    <x v="1"/>
    <x v="0"/>
    <x v="0"/>
    <x v="0"/>
    <x v="1"/>
    <x v="2008"/>
    <x v="6"/>
    <x v="2"/>
    <x v="2"/>
    <x v="1"/>
  </r>
  <r>
    <x v="1093"/>
    <x v="2"/>
    <x v="3"/>
    <x v="1"/>
    <x v="0"/>
    <x v="0"/>
    <x v="1"/>
    <x v="0"/>
    <x v="2"/>
    <x v="1"/>
    <x v="1"/>
    <x v="0"/>
    <x v="1"/>
    <x v="0"/>
    <x v="2548"/>
    <x v="11"/>
    <x v="1"/>
    <x v="1"/>
    <x v="0"/>
  </r>
  <r>
    <x v="1094"/>
    <x v="5"/>
    <x v="2"/>
    <x v="3"/>
    <x v="5"/>
    <x v="0"/>
    <x v="2"/>
    <x v="10"/>
    <x v="2"/>
    <x v="1"/>
    <x v="1"/>
    <x v="1"/>
    <x v="1"/>
    <x v="1"/>
    <x v="9872"/>
    <x v="11"/>
    <x v="2"/>
    <x v="0"/>
    <x v="5"/>
  </r>
  <r>
    <x v="1095"/>
    <x v="0"/>
    <x v="0"/>
    <x v="2"/>
    <x v="5"/>
    <x v="1"/>
    <x v="1"/>
    <x v="4"/>
    <x v="0"/>
    <x v="0"/>
    <x v="1"/>
    <x v="0"/>
    <x v="0"/>
    <x v="1"/>
    <x v="6435"/>
    <x v="2"/>
    <x v="2"/>
    <x v="1"/>
    <x v="0"/>
  </r>
  <r>
    <x v="1096"/>
    <x v="0"/>
    <x v="2"/>
    <x v="4"/>
    <x v="4"/>
    <x v="1"/>
    <x v="2"/>
    <x v="9"/>
    <x v="1"/>
    <x v="0"/>
    <x v="1"/>
    <x v="1"/>
    <x v="1"/>
    <x v="0"/>
    <x v="9805"/>
    <x v="2"/>
    <x v="6"/>
    <x v="0"/>
    <x v="5"/>
  </r>
  <r>
    <x v="1097"/>
    <x v="3"/>
    <x v="3"/>
    <x v="1"/>
    <x v="6"/>
    <x v="2"/>
    <x v="0"/>
    <x v="7"/>
    <x v="1"/>
    <x v="1"/>
    <x v="1"/>
    <x v="1"/>
    <x v="1"/>
    <x v="1"/>
    <x v="2293"/>
    <x v="11"/>
    <x v="3"/>
    <x v="0"/>
    <x v="4"/>
  </r>
  <r>
    <x v="1098"/>
    <x v="4"/>
    <x v="1"/>
    <x v="1"/>
    <x v="5"/>
    <x v="2"/>
    <x v="1"/>
    <x v="1"/>
    <x v="1"/>
    <x v="0"/>
    <x v="0"/>
    <x v="1"/>
    <x v="1"/>
    <x v="1"/>
    <x v="4885"/>
    <x v="0"/>
    <x v="4"/>
    <x v="0"/>
    <x v="2"/>
  </r>
  <r>
    <x v="1099"/>
    <x v="0"/>
    <x v="3"/>
    <x v="5"/>
    <x v="0"/>
    <x v="1"/>
    <x v="2"/>
    <x v="1"/>
    <x v="2"/>
    <x v="0"/>
    <x v="0"/>
    <x v="1"/>
    <x v="1"/>
    <x v="0"/>
    <x v="9323"/>
    <x v="3"/>
    <x v="6"/>
    <x v="0"/>
    <x v="5"/>
  </r>
  <r>
    <x v="1100"/>
    <x v="5"/>
    <x v="0"/>
    <x v="5"/>
    <x v="1"/>
    <x v="2"/>
    <x v="0"/>
    <x v="7"/>
    <x v="2"/>
    <x v="1"/>
    <x v="1"/>
    <x v="0"/>
    <x v="1"/>
    <x v="0"/>
    <x v="4312"/>
    <x v="4"/>
    <x v="1"/>
    <x v="1"/>
    <x v="3"/>
  </r>
  <r>
    <x v="1101"/>
    <x v="1"/>
    <x v="0"/>
    <x v="1"/>
    <x v="6"/>
    <x v="1"/>
    <x v="0"/>
    <x v="13"/>
    <x v="1"/>
    <x v="1"/>
    <x v="1"/>
    <x v="1"/>
    <x v="1"/>
    <x v="1"/>
    <x v="2015"/>
    <x v="7"/>
    <x v="2"/>
    <x v="0"/>
    <x v="8"/>
  </r>
  <r>
    <x v="1102"/>
    <x v="4"/>
    <x v="0"/>
    <x v="4"/>
    <x v="3"/>
    <x v="2"/>
    <x v="2"/>
    <x v="4"/>
    <x v="2"/>
    <x v="1"/>
    <x v="0"/>
    <x v="1"/>
    <x v="0"/>
    <x v="1"/>
    <x v="6796"/>
    <x v="7"/>
    <x v="0"/>
    <x v="1"/>
    <x v="5"/>
  </r>
  <r>
    <x v="1103"/>
    <x v="1"/>
    <x v="2"/>
    <x v="4"/>
    <x v="2"/>
    <x v="2"/>
    <x v="0"/>
    <x v="11"/>
    <x v="1"/>
    <x v="1"/>
    <x v="1"/>
    <x v="0"/>
    <x v="0"/>
    <x v="0"/>
    <x v="1170"/>
    <x v="8"/>
    <x v="0"/>
    <x v="2"/>
    <x v="1"/>
  </r>
  <r>
    <x v="1104"/>
    <x v="3"/>
    <x v="2"/>
    <x v="3"/>
    <x v="2"/>
    <x v="0"/>
    <x v="0"/>
    <x v="5"/>
    <x v="2"/>
    <x v="0"/>
    <x v="0"/>
    <x v="1"/>
    <x v="0"/>
    <x v="0"/>
    <x v="2411"/>
    <x v="7"/>
    <x v="2"/>
    <x v="1"/>
    <x v="0"/>
  </r>
  <r>
    <x v="1105"/>
    <x v="1"/>
    <x v="0"/>
    <x v="2"/>
    <x v="5"/>
    <x v="1"/>
    <x v="0"/>
    <x v="12"/>
    <x v="1"/>
    <x v="1"/>
    <x v="1"/>
    <x v="0"/>
    <x v="0"/>
    <x v="0"/>
    <x v="132"/>
    <x v="7"/>
    <x v="5"/>
    <x v="2"/>
    <x v="4"/>
  </r>
  <r>
    <x v="1106"/>
    <x v="0"/>
    <x v="2"/>
    <x v="5"/>
    <x v="2"/>
    <x v="0"/>
    <x v="1"/>
    <x v="14"/>
    <x v="0"/>
    <x v="0"/>
    <x v="1"/>
    <x v="0"/>
    <x v="1"/>
    <x v="1"/>
    <x v="8850"/>
    <x v="11"/>
    <x v="1"/>
    <x v="0"/>
    <x v="8"/>
  </r>
  <r>
    <x v="1107"/>
    <x v="4"/>
    <x v="3"/>
    <x v="0"/>
    <x v="4"/>
    <x v="0"/>
    <x v="1"/>
    <x v="9"/>
    <x v="2"/>
    <x v="1"/>
    <x v="0"/>
    <x v="1"/>
    <x v="0"/>
    <x v="0"/>
    <x v="2704"/>
    <x v="0"/>
    <x v="6"/>
    <x v="2"/>
    <x v="3"/>
  </r>
  <r>
    <x v="1108"/>
    <x v="0"/>
    <x v="1"/>
    <x v="0"/>
    <x v="2"/>
    <x v="2"/>
    <x v="2"/>
    <x v="13"/>
    <x v="2"/>
    <x v="0"/>
    <x v="0"/>
    <x v="1"/>
    <x v="0"/>
    <x v="1"/>
    <x v="9378"/>
    <x v="3"/>
    <x v="2"/>
    <x v="2"/>
    <x v="2"/>
  </r>
  <r>
    <x v="1109"/>
    <x v="5"/>
    <x v="1"/>
    <x v="0"/>
    <x v="2"/>
    <x v="2"/>
    <x v="1"/>
    <x v="12"/>
    <x v="0"/>
    <x v="0"/>
    <x v="0"/>
    <x v="1"/>
    <x v="0"/>
    <x v="1"/>
    <x v="7590"/>
    <x v="2"/>
    <x v="0"/>
    <x v="0"/>
    <x v="8"/>
  </r>
  <r>
    <x v="1110"/>
    <x v="5"/>
    <x v="1"/>
    <x v="1"/>
    <x v="1"/>
    <x v="2"/>
    <x v="0"/>
    <x v="3"/>
    <x v="2"/>
    <x v="1"/>
    <x v="0"/>
    <x v="1"/>
    <x v="0"/>
    <x v="1"/>
    <x v="5490"/>
    <x v="9"/>
    <x v="5"/>
    <x v="1"/>
    <x v="5"/>
  </r>
  <r>
    <x v="1111"/>
    <x v="3"/>
    <x v="3"/>
    <x v="3"/>
    <x v="6"/>
    <x v="1"/>
    <x v="2"/>
    <x v="10"/>
    <x v="2"/>
    <x v="0"/>
    <x v="1"/>
    <x v="1"/>
    <x v="1"/>
    <x v="0"/>
    <x v="6939"/>
    <x v="3"/>
    <x v="5"/>
    <x v="0"/>
    <x v="2"/>
  </r>
  <r>
    <x v="1112"/>
    <x v="0"/>
    <x v="0"/>
    <x v="5"/>
    <x v="1"/>
    <x v="1"/>
    <x v="0"/>
    <x v="9"/>
    <x v="0"/>
    <x v="1"/>
    <x v="0"/>
    <x v="0"/>
    <x v="1"/>
    <x v="1"/>
    <x v="5187"/>
    <x v="1"/>
    <x v="1"/>
    <x v="2"/>
    <x v="1"/>
  </r>
  <r>
    <x v="1113"/>
    <x v="3"/>
    <x v="2"/>
    <x v="4"/>
    <x v="4"/>
    <x v="2"/>
    <x v="0"/>
    <x v="3"/>
    <x v="1"/>
    <x v="1"/>
    <x v="1"/>
    <x v="0"/>
    <x v="1"/>
    <x v="0"/>
    <x v="2402"/>
    <x v="9"/>
    <x v="3"/>
    <x v="1"/>
    <x v="2"/>
  </r>
  <r>
    <x v="1114"/>
    <x v="0"/>
    <x v="1"/>
    <x v="5"/>
    <x v="4"/>
    <x v="0"/>
    <x v="0"/>
    <x v="9"/>
    <x v="2"/>
    <x v="1"/>
    <x v="0"/>
    <x v="1"/>
    <x v="0"/>
    <x v="1"/>
    <x v="5263"/>
    <x v="3"/>
    <x v="5"/>
    <x v="2"/>
    <x v="1"/>
  </r>
  <r>
    <x v="1115"/>
    <x v="5"/>
    <x v="3"/>
    <x v="2"/>
    <x v="1"/>
    <x v="0"/>
    <x v="2"/>
    <x v="14"/>
    <x v="0"/>
    <x v="0"/>
    <x v="1"/>
    <x v="0"/>
    <x v="0"/>
    <x v="1"/>
    <x v="8380"/>
    <x v="4"/>
    <x v="0"/>
    <x v="0"/>
    <x v="7"/>
  </r>
  <r>
    <x v="1116"/>
    <x v="4"/>
    <x v="0"/>
    <x v="0"/>
    <x v="3"/>
    <x v="1"/>
    <x v="1"/>
    <x v="3"/>
    <x v="1"/>
    <x v="0"/>
    <x v="0"/>
    <x v="1"/>
    <x v="0"/>
    <x v="0"/>
    <x v="2389"/>
    <x v="4"/>
    <x v="5"/>
    <x v="0"/>
    <x v="6"/>
  </r>
  <r>
    <x v="1117"/>
    <x v="5"/>
    <x v="0"/>
    <x v="2"/>
    <x v="5"/>
    <x v="1"/>
    <x v="2"/>
    <x v="2"/>
    <x v="1"/>
    <x v="1"/>
    <x v="0"/>
    <x v="0"/>
    <x v="1"/>
    <x v="1"/>
    <x v="9418"/>
    <x v="2"/>
    <x v="3"/>
    <x v="1"/>
    <x v="3"/>
  </r>
  <r>
    <x v="1118"/>
    <x v="5"/>
    <x v="1"/>
    <x v="3"/>
    <x v="4"/>
    <x v="1"/>
    <x v="2"/>
    <x v="2"/>
    <x v="0"/>
    <x v="1"/>
    <x v="0"/>
    <x v="0"/>
    <x v="1"/>
    <x v="1"/>
    <x v="9468"/>
    <x v="7"/>
    <x v="4"/>
    <x v="1"/>
    <x v="3"/>
  </r>
  <r>
    <x v="1119"/>
    <x v="1"/>
    <x v="3"/>
    <x v="1"/>
    <x v="4"/>
    <x v="2"/>
    <x v="0"/>
    <x v="1"/>
    <x v="2"/>
    <x v="1"/>
    <x v="0"/>
    <x v="1"/>
    <x v="0"/>
    <x v="1"/>
    <x v="1128"/>
    <x v="7"/>
    <x v="0"/>
    <x v="0"/>
    <x v="6"/>
  </r>
  <r>
    <x v="1120"/>
    <x v="2"/>
    <x v="0"/>
    <x v="3"/>
    <x v="5"/>
    <x v="2"/>
    <x v="2"/>
    <x v="4"/>
    <x v="0"/>
    <x v="0"/>
    <x v="1"/>
    <x v="0"/>
    <x v="0"/>
    <x v="1"/>
    <x v="4283"/>
    <x v="9"/>
    <x v="4"/>
    <x v="1"/>
    <x v="4"/>
  </r>
  <r>
    <x v="1121"/>
    <x v="3"/>
    <x v="3"/>
    <x v="4"/>
    <x v="0"/>
    <x v="1"/>
    <x v="1"/>
    <x v="14"/>
    <x v="1"/>
    <x v="1"/>
    <x v="1"/>
    <x v="0"/>
    <x v="0"/>
    <x v="1"/>
    <x v="1808"/>
    <x v="3"/>
    <x v="6"/>
    <x v="2"/>
    <x v="0"/>
  </r>
  <r>
    <x v="1122"/>
    <x v="5"/>
    <x v="0"/>
    <x v="1"/>
    <x v="1"/>
    <x v="0"/>
    <x v="2"/>
    <x v="0"/>
    <x v="1"/>
    <x v="1"/>
    <x v="1"/>
    <x v="1"/>
    <x v="1"/>
    <x v="1"/>
    <x v="9661"/>
    <x v="6"/>
    <x v="2"/>
    <x v="0"/>
    <x v="7"/>
  </r>
  <r>
    <x v="1123"/>
    <x v="3"/>
    <x v="3"/>
    <x v="1"/>
    <x v="1"/>
    <x v="2"/>
    <x v="0"/>
    <x v="11"/>
    <x v="1"/>
    <x v="0"/>
    <x v="1"/>
    <x v="0"/>
    <x v="0"/>
    <x v="1"/>
    <x v="435"/>
    <x v="10"/>
    <x v="5"/>
    <x v="0"/>
    <x v="7"/>
  </r>
  <r>
    <x v="1124"/>
    <x v="5"/>
    <x v="0"/>
    <x v="3"/>
    <x v="2"/>
    <x v="2"/>
    <x v="1"/>
    <x v="8"/>
    <x v="2"/>
    <x v="1"/>
    <x v="0"/>
    <x v="1"/>
    <x v="0"/>
    <x v="0"/>
    <x v="6663"/>
    <x v="3"/>
    <x v="4"/>
    <x v="2"/>
    <x v="1"/>
  </r>
  <r>
    <x v="1125"/>
    <x v="5"/>
    <x v="3"/>
    <x v="2"/>
    <x v="3"/>
    <x v="1"/>
    <x v="0"/>
    <x v="14"/>
    <x v="0"/>
    <x v="1"/>
    <x v="1"/>
    <x v="0"/>
    <x v="0"/>
    <x v="1"/>
    <x v="3208"/>
    <x v="11"/>
    <x v="1"/>
    <x v="0"/>
    <x v="8"/>
  </r>
  <r>
    <x v="1126"/>
    <x v="3"/>
    <x v="0"/>
    <x v="5"/>
    <x v="2"/>
    <x v="2"/>
    <x v="2"/>
    <x v="12"/>
    <x v="2"/>
    <x v="1"/>
    <x v="0"/>
    <x v="0"/>
    <x v="0"/>
    <x v="0"/>
    <x v="3027"/>
    <x v="0"/>
    <x v="1"/>
    <x v="2"/>
    <x v="0"/>
  </r>
  <r>
    <x v="1127"/>
    <x v="5"/>
    <x v="1"/>
    <x v="1"/>
    <x v="4"/>
    <x v="1"/>
    <x v="0"/>
    <x v="1"/>
    <x v="2"/>
    <x v="1"/>
    <x v="0"/>
    <x v="0"/>
    <x v="1"/>
    <x v="1"/>
    <x v="5662"/>
    <x v="10"/>
    <x v="0"/>
    <x v="0"/>
    <x v="8"/>
  </r>
  <r>
    <x v="1128"/>
    <x v="3"/>
    <x v="1"/>
    <x v="5"/>
    <x v="6"/>
    <x v="2"/>
    <x v="2"/>
    <x v="11"/>
    <x v="1"/>
    <x v="1"/>
    <x v="0"/>
    <x v="0"/>
    <x v="1"/>
    <x v="0"/>
    <x v="5718"/>
    <x v="6"/>
    <x v="4"/>
    <x v="0"/>
    <x v="7"/>
  </r>
  <r>
    <x v="1129"/>
    <x v="2"/>
    <x v="2"/>
    <x v="4"/>
    <x v="5"/>
    <x v="0"/>
    <x v="0"/>
    <x v="0"/>
    <x v="2"/>
    <x v="0"/>
    <x v="1"/>
    <x v="1"/>
    <x v="0"/>
    <x v="0"/>
    <x v="1775"/>
    <x v="11"/>
    <x v="3"/>
    <x v="1"/>
    <x v="1"/>
  </r>
  <r>
    <x v="1130"/>
    <x v="5"/>
    <x v="2"/>
    <x v="2"/>
    <x v="3"/>
    <x v="0"/>
    <x v="2"/>
    <x v="11"/>
    <x v="0"/>
    <x v="1"/>
    <x v="1"/>
    <x v="1"/>
    <x v="0"/>
    <x v="0"/>
    <x v="9714"/>
    <x v="6"/>
    <x v="1"/>
    <x v="2"/>
    <x v="0"/>
  </r>
  <r>
    <x v="1131"/>
    <x v="5"/>
    <x v="3"/>
    <x v="0"/>
    <x v="1"/>
    <x v="0"/>
    <x v="1"/>
    <x v="11"/>
    <x v="0"/>
    <x v="0"/>
    <x v="1"/>
    <x v="1"/>
    <x v="1"/>
    <x v="1"/>
    <x v="8818"/>
    <x v="4"/>
    <x v="4"/>
    <x v="0"/>
    <x v="4"/>
  </r>
  <r>
    <x v="1132"/>
    <x v="2"/>
    <x v="0"/>
    <x v="4"/>
    <x v="3"/>
    <x v="2"/>
    <x v="1"/>
    <x v="1"/>
    <x v="2"/>
    <x v="0"/>
    <x v="1"/>
    <x v="0"/>
    <x v="0"/>
    <x v="0"/>
    <x v="1268"/>
    <x v="4"/>
    <x v="2"/>
    <x v="1"/>
    <x v="4"/>
  </r>
  <r>
    <x v="1133"/>
    <x v="0"/>
    <x v="3"/>
    <x v="3"/>
    <x v="2"/>
    <x v="2"/>
    <x v="0"/>
    <x v="13"/>
    <x v="0"/>
    <x v="0"/>
    <x v="0"/>
    <x v="1"/>
    <x v="0"/>
    <x v="0"/>
    <x v="4292"/>
    <x v="2"/>
    <x v="3"/>
    <x v="2"/>
    <x v="0"/>
  </r>
  <r>
    <x v="1134"/>
    <x v="4"/>
    <x v="2"/>
    <x v="2"/>
    <x v="1"/>
    <x v="0"/>
    <x v="2"/>
    <x v="6"/>
    <x v="1"/>
    <x v="1"/>
    <x v="0"/>
    <x v="1"/>
    <x v="0"/>
    <x v="1"/>
    <x v="8059"/>
    <x v="0"/>
    <x v="0"/>
    <x v="1"/>
    <x v="3"/>
  </r>
  <r>
    <x v="1135"/>
    <x v="4"/>
    <x v="3"/>
    <x v="3"/>
    <x v="0"/>
    <x v="1"/>
    <x v="2"/>
    <x v="1"/>
    <x v="1"/>
    <x v="0"/>
    <x v="1"/>
    <x v="0"/>
    <x v="0"/>
    <x v="1"/>
    <x v="4614"/>
    <x v="6"/>
    <x v="0"/>
    <x v="1"/>
    <x v="2"/>
  </r>
  <r>
    <x v="1136"/>
    <x v="2"/>
    <x v="3"/>
    <x v="3"/>
    <x v="2"/>
    <x v="1"/>
    <x v="2"/>
    <x v="10"/>
    <x v="0"/>
    <x v="0"/>
    <x v="1"/>
    <x v="0"/>
    <x v="1"/>
    <x v="1"/>
    <x v="6907"/>
    <x v="3"/>
    <x v="4"/>
    <x v="2"/>
    <x v="1"/>
  </r>
  <r>
    <x v="1137"/>
    <x v="5"/>
    <x v="1"/>
    <x v="5"/>
    <x v="4"/>
    <x v="0"/>
    <x v="0"/>
    <x v="0"/>
    <x v="0"/>
    <x v="1"/>
    <x v="1"/>
    <x v="1"/>
    <x v="1"/>
    <x v="0"/>
    <x v="5603"/>
    <x v="0"/>
    <x v="3"/>
    <x v="0"/>
    <x v="4"/>
  </r>
  <r>
    <x v="1138"/>
    <x v="0"/>
    <x v="2"/>
    <x v="1"/>
    <x v="2"/>
    <x v="2"/>
    <x v="0"/>
    <x v="0"/>
    <x v="0"/>
    <x v="1"/>
    <x v="1"/>
    <x v="0"/>
    <x v="0"/>
    <x v="0"/>
    <x v="4811"/>
    <x v="11"/>
    <x v="6"/>
    <x v="1"/>
    <x v="2"/>
  </r>
  <r>
    <x v="1139"/>
    <x v="2"/>
    <x v="1"/>
    <x v="3"/>
    <x v="3"/>
    <x v="2"/>
    <x v="0"/>
    <x v="11"/>
    <x v="0"/>
    <x v="1"/>
    <x v="1"/>
    <x v="0"/>
    <x v="1"/>
    <x v="1"/>
    <x v="910"/>
    <x v="2"/>
    <x v="2"/>
    <x v="2"/>
    <x v="3"/>
  </r>
  <r>
    <x v="1140"/>
    <x v="1"/>
    <x v="2"/>
    <x v="5"/>
    <x v="5"/>
    <x v="0"/>
    <x v="2"/>
    <x v="6"/>
    <x v="2"/>
    <x v="1"/>
    <x v="0"/>
    <x v="1"/>
    <x v="1"/>
    <x v="1"/>
    <x v="9190"/>
    <x v="1"/>
    <x v="4"/>
    <x v="0"/>
    <x v="7"/>
  </r>
  <r>
    <x v="1141"/>
    <x v="4"/>
    <x v="3"/>
    <x v="5"/>
    <x v="2"/>
    <x v="2"/>
    <x v="1"/>
    <x v="3"/>
    <x v="2"/>
    <x v="1"/>
    <x v="0"/>
    <x v="0"/>
    <x v="0"/>
    <x v="0"/>
    <x v="1376"/>
    <x v="9"/>
    <x v="6"/>
    <x v="1"/>
    <x v="4"/>
  </r>
  <r>
    <x v="1142"/>
    <x v="3"/>
    <x v="0"/>
    <x v="1"/>
    <x v="4"/>
    <x v="1"/>
    <x v="1"/>
    <x v="1"/>
    <x v="1"/>
    <x v="1"/>
    <x v="1"/>
    <x v="1"/>
    <x v="1"/>
    <x v="1"/>
    <x v="5305"/>
    <x v="6"/>
    <x v="6"/>
    <x v="0"/>
    <x v="6"/>
  </r>
  <r>
    <x v="1143"/>
    <x v="1"/>
    <x v="3"/>
    <x v="1"/>
    <x v="3"/>
    <x v="2"/>
    <x v="0"/>
    <x v="0"/>
    <x v="1"/>
    <x v="1"/>
    <x v="0"/>
    <x v="0"/>
    <x v="0"/>
    <x v="1"/>
    <x v="309"/>
    <x v="2"/>
    <x v="5"/>
    <x v="0"/>
    <x v="7"/>
  </r>
  <r>
    <x v="1144"/>
    <x v="3"/>
    <x v="3"/>
    <x v="0"/>
    <x v="3"/>
    <x v="1"/>
    <x v="1"/>
    <x v="7"/>
    <x v="0"/>
    <x v="1"/>
    <x v="1"/>
    <x v="1"/>
    <x v="0"/>
    <x v="1"/>
    <x v="4100"/>
    <x v="0"/>
    <x v="0"/>
    <x v="0"/>
    <x v="7"/>
  </r>
  <r>
    <x v="1145"/>
    <x v="5"/>
    <x v="1"/>
    <x v="0"/>
    <x v="6"/>
    <x v="1"/>
    <x v="2"/>
    <x v="1"/>
    <x v="0"/>
    <x v="0"/>
    <x v="1"/>
    <x v="1"/>
    <x v="1"/>
    <x v="1"/>
    <x v="9702"/>
    <x v="4"/>
    <x v="1"/>
    <x v="0"/>
    <x v="2"/>
  </r>
  <r>
    <x v="1146"/>
    <x v="0"/>
    <x v="3"/>
    <x v="5"/>
    <x v="5"/>
    <x v="2"/>
    <x v="0"/>
    <x v="0"/>
    <x v="2"/>
    <x v="1"/>
    <x v="0"/>
    <x v="1"/>
    <x v="1"/>
    <x v="0"/>
    <x v="5891"/>
    <x v="10"/>
    <x v="0"/>
    <x v="0"/>
    <x v="3"/>
  </r>
  <r>
    <x v="1147"/>
    <x v="4"/>
    <x v="3"/>
    <x v="5"/>
    <x v="2"/>
    <x v="2"/>
    <x v="1"/>
    <x v="1"/>
    <x v="1"/>
    <x v="0"/>
    <x v="0"/>
    <x v="1"/>
    <x v="0"/>
    <x v="0"/>
    <x v="2514"/>
    <x v="8"/>
    <x v="0"/>
    <x v="0"/>
    <x v="8"/>
  </r>
  <r>
    <x v="1148"/>
    <x v="1"/>
    <x v="2"/>
    <x v="0"/>
    <x v="5"/>
    <x v="1"/>
    <x v="2"/>
    <x v="10"/>
    <x v="1"/>
    <x v="1"/>
    <x v="0"/>
    <x v="1"/>
    <x v="0"/>
    <x v="0"/>
    <x v="7537"/>
    <x v="3"/>
    <x v="5"/>
    <x v="0"/>
    <x v="6"/>
  </r>
  <r>
    <x v="1149"/>
    <x v="1"/>
    <x v="2"/>
    <x v="1"/>
    <x v="0"/>
    <x v="2"/>
    <x v="0"/>
    <x v="11"/>
    <x v="2"/>
    <x v="0"/>
    <x v="1"/>
    <x v="1"/>
    <x v="1"/>
    <x v="1"/>
    <x v="4390"/>
    <x v="11"/>
    <x v="6"/>
    <x v="0"/>
    <x v="4"/>
  </r>
  <r>
    <x v="1150"/>
    <x v="5"/>
    <x v="1"/>
    <x v="0"/>
    <x v="0"/>
    <x v="1"/>
    <x v="0"/>
    <x v="13"/>
    <x v="0"/>
    <x v="1"/>
    <x v="1"/>
    <x v="1"/>
    <x v="0"/>
    <x v="1"/>
    <x v="5470"/>
    <x v="7"/>
    <x v="6"/>
    <x v="2"/>
    <x v="0"/>
  </r>
  <r>
    <x v="1151"/>
    <x v="5"/>
    <x v="0"/>
    <x v="2"/>
    <x v="6"/>
    <x v="1"/>
    <x v="0"/>
    <x v="10"/>
    <x v="1"/>
    <x v="1"/>
    <x v="0"/>
    <x v="1"/>
    <x v="1"/>
    <x v="1"/>
    <x v="7230"/>
    <x v="10"/>
    <x v="0"/>
    <x v="0"/>
    <x v="5"/>
  </r>
  <r>
    <x v="1152"/>
    <x v="1"/>
    <x v="3"/>
    <x v="1"/>
    <x v="2"/>
    <x v="1"/>
    <x v="0"/>
    <x v="12"/>
    <x v="2"/>
    <x v="1"/>
    <x v="1"/>
    <x v="1"/>
    <x v="0"/>
    <x v="1"/>
    <x v="944"/>
    <x v="10"/>
    <x v="5"/>
    <x v="2"/>
    <x v="1"/>
  </r>
  <r>
    <x v="1153"/>
    <x v="2"/>
    <x v="3"/>
    <x v="3"/>
    <x v="5"/>
    <x v="0"/>
    <x v="0"/>
    <x v="3"/>
    <x v="1"/>
    <x v="0"/>
    <x v="1"/>
    <x v="0"/>
    <x v="1"/>
    <x v="1"/>
    <x v="1122"/>
    <x v="10"/>
    <x v="6"/>
    <x v="1"/>
    <x v="4"/>
  </r>
  <r>
    <x v="1154"/>
    <x v="4"/>
    <x v="2"/>
    <x v="4"/>
    <x v="1"/>
    <x v="1"/>
    <x v="0"/>
    <x v="9"/>
    <x v="0"/>
    <x v="0"/>
    <x v="0"/>
    <x v="1"/>
    <x v="1"/>
    <x v="0"/>
    <x v="3364"/>
    <x v="2"/>
    <x v="2"/>
    <x v="0"/>
    <x v="8"/>
  </r>
  <r>
    <x v="1155"/>
    <x v="4"/>
    <x v="2"/>
    <x v="3"/>
    <x v="0"/>
    <x v="2"/>
    <x v="0"/>
    <x v="4"/>
    <x v="0"/>
    <x v="0"/>
    <x v="1"/>
    <x v="0"/>
    <x v="0"/>
    <x v="1"/>
    <x v="1837"/>
    <x v="7"/>
    <x v="5"/>
    <x v="1"/>
    <x v="3"/>
  </r>
  <r>
    <x v="1156"/>
    <x v="1"/>
    <x v="3"/>
    <x v="5"/>
    <x v="4"/>
    <x v="0"/>
    <x v="2"/>
    <x v="8"/>
    <x v="0"/>
    <x v="0"/>
    <x v="1"/>
    <x v="1"/>
    <x v="0"/>
    <x v="0"/>
    <x v="4641"/>
    <x v="6"/>
    <x v="5"/>
    <x v="2"/>
    <x v="1"/>
  </r>
  <r>
    <x v="1157"/>
    <x v="5"/>
    <x v="1"/>
    <x v="1"/>
    <x v="6"/>
    <x v="0"/>
    <x v="2"/>
    <x v="4"/>
    <x v="2"/>
    <x v="0"/>
    <x v="0"/>
    <x v="1"/>
    <x v="0"/>
    <x v="1"/>
    <x v="9472"/>
    <x v="9"/>
    <x v="1"/>
    <x v="0"/>
    <x v="8"/>
  </r>
  <r>
    <x v="1158"/>
    <x v="0"/>
    <x v="3"/>
    <x v="4"/>
    <x v="1"/>
    <x v="1"/>
    <x v="0"/>
    <x v="13"/>
    <x v="1"/>
    <x v="0"/>
    <x v="1"/>
    <x v="1"/>
    <x v="1"/>
    <x v="0"/>
    <x v="5675"/>
    <x v="6"/>
    <x v="2"/>
    <x v="0"/>
    <x v="0"/>
  </r>
  <r>
    <x v="1159"/>
    <x v="1"/>
    <x v="1"/>
    <x v="3"/>
    <x v="0"/>
    <x v="0"/>
    <x v="2"/>
    <x v="14"/>
    <x v="1"/>
    <x v="0"/>
    <x v="0"/>
    <x v="1"/>
    <x v="0"/>
    <x v="1"/>
    <x v="6066"/>
    <x v="1"/>
    <x v="6"/>
    <x v="2"/>
    <x v="2"/>
  </r>
  <r>
    <x v="1160"/>
    <x v="2"/>
    <x v="1"/>
    <x v="4"/>
    <x v="3"/>
    <x v="1"/>
    <x v="0"/>
    <x v="7"/>
    <x v="1"/>
    <x v="0"/>
    <x v="1"/>
    <x v="0"/>
    <x v="0"/>
    <x v="0"/>
    <x v="94"/>
    <x v="11"/>
    <x v="3"/>
    <x v="1"/>
    <x v="5"/>
  </r>
  <r>
    <x v="1161"/>
    <x v="2"/>
    <x v="1"/>
    <x v="3"/>
    <x v="4"/>
    <x v="0"/>
    <x v="0"/>
    <x v="10"/>
    <x v="2"/>
    <x v="0"/>
    <x v="1"/>
    <x v="0"/>
    <x v="1"/>
    <x v="1"/>
    <x v="1084"/>
    <x v="2"/>
    <x v="0"/>
    <x v="2"/>
    <x v="3"/>
  </r>
  <r>
    <x v="1162"/>
    <x v="5"/>
    <x v="3"/>
    <x v="3"/>
    <x v="5"/>
    <x v="1"/>
    <x v="1"/>
    <x v="3"/>
    <x v="1"/>
    <x v="0"/>
    <x v="1"/>
    <x v="0"/>
    <x v="1"/>
    <x v="0"/>
    <x v="6950"/>
    <x v="9"/>
    <x v="2"/>
    <x v="1"/>
    <x v="0"/>
  </r>
  <r>
    <x v="1163"/>
    <x v="3"/>
    <x v="1"/>
    <x v="3"/>
    <x v="0"/>
    <x v="2"/>
    <x v="2"/>
    <x v="2"/>
    <x v="1"/>
    <x v="0"/>
    <x v="0"/>
    <x v="0"/>
    <x v="0"/>
    <x v="1"/>
    <x v="4127"/>
    <x v="7"/>
    <x v="5"/>
    <x v="1"/>
    <x v="2"/>
  </r>
  <r>
    <x v="1164"/>
    <x v="4"/>
    <x v="1"/>
    <x v="3"/>
    <x v="1"/>
    <x v="1"/>
    <x v="1"/>
    <x v="6"/>
    <x v="2"/>
    <x v="0"/>
    <x v="0"/>
    <x v="0"/>
    <x v="0"/>
    <x v="1"/>
    <x v="2508"/>
    <x v="1"/>
    <x v="0"/>
    <x v="1"/>
    <x v="3"/>
  </r>
  <r>
    <x v="1165"/>
    <x v="1"/>
    <x v="2"/>
    <x v="1"/>
    <x v="3"/>
    <x v="2"/>
    <x v="2"/>
    <x v="6"/>
    <x v="0"/>
    <x v="1"/>
    <x v="1"/>
    <x v="1"/>
    <x v="1"/>
    <x v="0"/>
    <x v="8527"/>
    <x v="4"/>
    <x v="4"/>
    <x v="0"/>
    <x v="2"/>
  </r>
  <r>
    <x v="1166"/>
    <x v="5"/>
    <x v="3"/>
    <x v="1"/>
    <x v="1"/>
    <x v="2"/>
    <x v="1"/>
    <x v="2"/>
    <x v="1"/>
    <x v="0"/>
    <x v="1"/>
    <x v="0"/>
    <x v="0"/>
    <x v="1"/>
    <x v="6469"/>
    <x v="10"/>
    <x v="1"/>
    <x v="1"/>
    <x v="4"/>
  </r>
  <r>
    <x v="1167"/>
    <x v="4"/>
    <x v="2"/>
    <x v="3"/>
    <x v="4"/>
    <x v="2"/>
    <x v="1"/>
    <x v="0"/>
    <x v="1"/>
    <x v="1"/>
    <x v="1"/>
    <x v="1"/>
    <x v="0"/>
    <x v="0"/>
    <x v="4868"/>
    <x v="0"/>
    <x v="2"/>
    <x v="1"/>
    <x v="1"/>
  </r>
  <r>
    <x v="1168"/>
    <x v="1"/>
    <x v="1"/>
    <x v="2"/>
    <x v="2"/>
    <x v="0"/>
    <x v="2"/>
    <x v="13"/>
    <x v="2"/>
    <x v="0"/>
    <x v="1"/>
    <x v="0"/>
    <x v="1"/>
    <x v="0"/>
    <x v="4757"/>
    <x v="10"/>
    <x v="1"/>
    <x v="0"/>
    <x v="7"/>
  </r>
  <r>
    <x v="1169"/>
    <x v="3"/>
    <x v="1"/>
    <x v="4"/>
    <x v="2"/>
    <x v="0"/>
    <x v="2"/>
    <x v="4"/>
    <x v="1"/>
    <x v="1"/>
    <x v="0"/>
    <x v="0"/>
    <x v="0"/>
    <x v="1"/>
    <x v="4550"/>
    <x v="10"/>
    <x v="4"/>
    <x v="1"/>
    <x v="1"/>
  </r>
  <r>
    <x v="1170"/>
    <x v="2"/>
    <x v="3"/>
    <x v="1"/>
    <x v="3"/>
    <x v="0"/>
    <x v="0"/>
    <x v="1"/>
    <x v="1"/>
    <x v="1"/>
    <x v="0"/>
    <x v="0"/>
    <x v="1"/>
    <x v="0"/>
    <x v="722"/>
    <x v="9"/>
    <x v="3"/>
    <x v="1"/>
    <x v="0"/>
  </r>
  <r>
    <x v="1171"/>
    <x v="5"/>
    <x v="1"/>
    <x v="0"/>
    <x v="1"/>
    <x v="2"/>
    <x v="2"/>
    <x v="8"/>
    <x v="0"/>
    <x v="1"/>
    <x v="1"/>
    <x v="0"/>
    <x v="1"/>
    <x v="0"/>
    <x v="8827"/>
    <x v="5"/>
    <x v="0"/>
    <x v="0"/>
    <x v="8"/>
  </r>
  <r>
    <x v="1172"/>
    <x v="1"/>
    <x v="0"/>
    <x v="1"/>
    <x v="5"/>
    <x v="2"/>
    <x v="2"/>
    <x v="6"/>
    <x v="1"/>
    <x v="0"/>
    <x v="1"/>
    <x v="1"/>
    <x v="1"/>
    <x v="1"/>
    <x v="7858"/>
    <x v="0"/>
    <x v="6"/>
    <x v="0"/>
    <x v="5"/>
  </r>
  <r>
    <x v="1173"/>
    <x v="2"/>
    <x v="1"/>
    <x v="5"/>
    <x v="0"/>
    <x v="2"/>
    <x v="0"/>
    <x v="4"/>
    <x v="1"/>
    <x v="1"/>
    <x v="0"/>
    <x v="1"/>
    <x v="1"/>
    <x v="1"/>
    <x v="2614"/>
    <x v="7"/>
    <x v="6"/>
    <x v="0"/>
    <x v="5"/>
  </r>
  <r>
    <x v="1174"/>
    <x v="3"/>
    <x v="2"/>
    <x v="2"/>
    <x v="3"/>
    <x v="1"/>
    <x v="0"/>
    <x v="9"/>
    <x v="2"/>
    <x v="0"/>
    <x v="0"/>
    <x v="0"/>
    <x v="0"/>
    <x v="1"/>
    <x v="1853"/>
    <x v="5"/>
    <x v="2"/>
    <x v="2"/>
    <x v="3"/>
  </r>
  <r>
    <x v="1175"/>
    <x v="1"/>
    <x v="1"/>
    <x v="0"/>
    <x v="6"/>
    <x v="1"/>
    <x v="2"/>
    <x v="12"/>
    <x v="0"/>
    <x v="0"/>
    <x v="0"/>
    <x v="0"/>
    <x v="1"/>
    <x v="0"/>
    <x v="5524"/>
    <x v="8"/>
    <x v="1"/>
    <x v="0"/>
    <x v="6"/>
  </r>
  <r>
    <x v="1176"/>
    <x v="3"/>
    <x v="3"/>
    <x v="1"/>
    <x v="6"/>
    <x v="2"/>
    <x v="1"/>
    <x v="14"/>
    <x v="0"/>
    <x v="0"/>
    <x v="1"/>
    <x v="0"/>
    <x v="1"/>
    <x v="0"/>
    <x v="2936"/>
    <x v="4"/>
    <x v="3"/>
    <x v="0"/>
    <x v="7"/>
  </r>
  <r>
    <x v="1177"/>
    <x v="1"/>
    <x v="2"/>
    <x v="2"/>
    <x v="4"/>
    <x v="1"/>
    <x v="0"/>
    <x v="1"/>
    <x v="0"/>
    <x v="0"/>
    <x v="1"/>
    <x v="0"/>
    <x v="1"/>
    <x v="0"/>
    <x v="2432"/>
    <x v="2"/>
    <x v="2"/>
    <x v="0"/>
    <x v="6"/>
  </r>
  <r>
    <x v="1178"/>
    <x v="2"/>
    <x v="2"/>
    <x v="2"/>
    <x v="3"/>
    <x v="2"/>
    <x v="1"/>
    <x v="9"/>
    <x v="1"/>
    <x v="0"/>
    <x v="1"/>
    <x v="0"/>
    <x v="1"/>
    <x v="0"/>
    <x v="4354"/>
    <x v="8"/>
    <x v="5"/>
    <x v="2"/>
    <x v="5"/>
  </r>
  <r>
    <x v="1179"/>
    <x v="5"/>
    <x v="3"/>
    <x v="1"/>
    <x v="5"/>
    <x v="2"/>
    <x v="2"/>
    <x v="7"/>
    <x v="0"/>
    <x v="0"/>
    <x v="0"/>
    <x v="1"/>
    <x v="0"/>
    <x v="1"/>
    <x v="9406"/>
    <x v="3"/>
    <x v="4"/>
    <x v="0"/>
    <x v="8"/>
  </r>
  <r>
    <x v="1180"/>
    <x v="3"/>
    <x v="3"/>
    <x v="0"/>
    <x v="5"/>
    <x v="0"/>
    <x v="1"/>
    <x v="12"/>
    <x v="1"/>
    <x v="0"/>
    <x v="1"/>
    <x v="1"/>
    <x v="1"/>
    <x v="1"/>
    <x v="5654"/>
    <x v="8"/>
    <x v="0"/>
    <x v="0"/>
    <x v="6"/>
  </r>
  <r>
    <x v="1181"/>
    <x v="0"/>
    <x v="3"/>
    <x v="1"/>
    <x v="6"/>
    <x v="1"/>
    <x v="2"/>
    <x v="2"/>
    <x v="0"/>
    <x v="1"/>
    <x v="0"/>
    <x v="0"/>
    <x v="0"/>
    <x v="0"/>
    <x v="7784"/>
    <x v="4"/>
    <x v="4"/>
    <x v="1"/>
    <x v="0"/>
  </r>
  <r>
    <x v="1182"/>
    <x v="3"/>
    <x v="2"/>
    <x v="2"/>
    <x v="0"/>
    <x v="0"/>
    <x v="1"/>
    <x v="3"/>
    <x v="1"/>
    <x v="0"/>
    <x v="0"/>
    <x v="1"/>
    <x v="0"/>
    <x v="1"/>
    <x v="5875"/>
    <x v="9"/>
    <x v="2"/>
    <x v="1"/>
    <x v="0"/>
  </r>
  <r>
    <x v="1183"/>
    <x v="0"/>
    <x v="2"/>
    <x v="0"/>
    <x v="2"/>
    <x v="2"/>
    <x v="0"/>
    <x v="1"/>
    <x v="1"/>
    <x v="0"/>
    <x v="1"/>
    <x v="0"/>
    <x v="1"/>
    <x v="1"/>
    <x v="7095"/>
    <x v="9"/>
    <x v="0"/>
    <x v="1"/>
    <x v="5"/>
  </r>
  <r>
    <x v="1184"/>
    <x v="1"/>
    <x v="0"/>
    <x v="5"/>
    <x v="4"/>
    <x v="1"/>
    <x v="1"/>
    <x v="0"/>
    <x v="1"/>
    <x v="0"/>
    <x v="1"/>
    <x v="0"/>
    <x v="0"/>
    <x v="1"/>
    <x v="2105"/>
    <x v="1"/>
    <x v="6"/>
    <x v="0"/>
    <x v="6"/>
  </r>
  <r>
    <x v="1185"/>
    <x v="2"/>
    <x v="2"/>
    <x v="5"/>
    <x v="0"/>
    <x v="1"/>
    <x v="1"/>
    <x v="8"/>
    <x v="1"/>
    <x v="1"/>
    <x v="1"/>
    <x v="1"/>
    <x v="0"/>
    <x v="0"/>
    <x v="4839"/>
    <x v="9"/>
    <x v="1"/>
    <x v="2"/>
    <x v="4"/>
  </r>
  <r>
    <x v="1186"/>
    <x v="2"/>
    <x v="2"/>
    <x v="3"/>
    <x v="4"/>
    <x v="2"/>
    <x v="2"/>
    <x v="2"/>
    <x v="1"/>
    <x v="0"/>
    <x v="1"/>
    <x v="1"/>
    <x v="0"/>
    <x v="1"/>
    <x v="8324"/>
    <x v="1"/>
    <x v="2"/>
    <x v="1"/>
    <x v="5"/>
  </r>
  <r>
    <x v="1187"/>
    <x v="0"/>
    <x v="2"/>
    <x v="2"/>
    <x v="2"/>
    <x v="2"/>
    <x v="0"/>
    <x v="7"/>
    <x v="1"/>
    <x v="1"/>
    <x v="1"/>
    <x v="0"/>
    <x v="1"/>
    <x v="1"/>
    <x v="7519"/>
    <x v="4"/>
    <x v="2"/>
    <x v="1"/>
    <x v="4"/>
  </r>
  <r>
    <x v="1188"/>
    <x v="1"/>
    <x v="1"/>
    <x v="0"/>
    <x v="4"/>
    <x v="1"/>
    <x v="1"/>
    <x v="7"/>
    <x v="0"/>
    <x v="0"/>
    <x v="0"/>
    <x v="1"/>
    <x v="1"/>
    <x v="1"/>
    <x v="4840"/>
    <x v="7"/>
    <x v="3"/>
    <x v="0"/>
    <x v="6"/>
  </r>
  <r>
    <x v="1189"/>
    <x v="3"/>
    <x v="0"/>
    <x v="3"/>
    <x v="0"/>
    <x v="2"/>
    <x v="0"/>
    <x v="0"/>
    <x v="2"/>
    <x v="1"/>
    <x v="0"/>
    <x v="1"/>
    <x v="1"/>
    <x v="1"/>
    <x v="2358"/>
    <x v="2"/>
    <x v="3"/>
    <x v="0"/>
    <x v="0"/>
  </r>
  <r>
    <x v="1190"/>
    <x v="4"/>
    <x v="0"/>
    <x v="3"/>
    <x v="4"/>
    <x v="1"/>
    <x v="2"/>
    <x v="8"/>
    <x v="0"/>
    <x v="1"/>
    <x v="0"/>
    <x v="0"/>
    <x v="0"/>
    <x v="0"/>
    <x v="4039"/>
    <x v="10"/>
    <x v="1"/>
    <x v="2"/>
    <x v="0"/>
  </r>
  <r>
    <x v="1191"/>
    <x v="4"/>
    <x v="2"/>
    <x v="4"/>
    <x v="2"/>
    <x v="2"/>
    <x v="0"/>
    <x v="1"/>
    <x v="0"/>
    <x v="0"/>
    <x v="0"/>
    <x v="0"/>
    <x v="0"/>
    <x v="1"/>
    <x v="1670"/>
    <x v="1"/>
    <x v="6"/>
    <x v="0"/>
    <x v="8"/>
  </r>
  <r>
    <x v="1192"/>
    <x v="0"/>
    <x v="1"/>
    <x v="4"/>
    <x v="0"/>
    <x v="0"/>
    <x v="0"/>
    <x v="13"/>
    <x v="1"/>
    <x v="0"/>
    <x v="0"/>
    <x v="1"/>
    <x v="1"/>
    <x v="1"/>
    <x v="6547"/>
    <x v="11"/>
    <x v="6"/>
    <x v="0"/>
    <x v="8"/>
  </r>
  <r>
    <x v="1193"/>
    <x v="5"/>
    <x v="2"/>
    <x v="2"/>
    <x v="6"/>
    <x v="2"/>
    <x v="0"/>
    <x v="7"/>
    <x v="2"/>
    <x v="0"/>
    <x v="0"/>
    <x v="0"/>
    <x v="0"/>
    <x v="0"/>
    <x v="4327"/>
    <x v="0"/>
    <x v="0"/>
    <x v="1"/>
    <x v="4"/>
  </r>
  <r>
    <x v="1194"/>
    <x v="5"/>
    <x v="1"/>
    <x v="5"/>
    <x v="5"/>
    <x v="0"/>
    <x v="0"/>
    <x v="14"/>
    <x v="0"/>
    <x v="0"/>
    <x v="1"/>
    <x v="1"/>
    <x v="0"/>
    <x v="1"/>
    <x v="5189"/>
    <x v="7"/>
    <x v="0"/>
    <x v="2"/>
    <x v="5"/>
  </r>
  <r>
    <x v="1195"/>
    <x v="0"/>
    <x v="3"/>
    <x v="2"/>
    <x v="2"/>
    <x v="2"/>
    <x v="1"/>
    <x v="10"/>
    <x v="2"/>
    <x v="0"/>
    <x v="0"/>
    <x v="1"/>
    <x v="1"/>
    <x v="0"/>
    <x v="8249"/>
    <x v="11"/>
    <x v="6"/>
    <x v="0"/>
    <x v="6"/>
  </r>
  <r>
    <x v="1196"/>
    <x v="4"/>
    <x v="3"/>
    <x v="1"/>
    <x v="3"/>
    <x v="2"/>
    <x v="0"/>
    <x v="6"/>
    <x v="2"/>
    <x v="0"/>
    <x v="0"/>
    <x v="1"/>
    <x v="1"/>
    <x v="1"/>
    <x v="2295"/>
    <x v="9"/>
    <x v="4"/>
    <x v="0"/>
    <x v="2"/>
  </r>
  <r>
    <x v="1197"/>
    <x v="2"/>
    <x v="0"/>
    <x v="0"/>
    <x v="2"/>
    <x v="1"/>
    <x v="2"/>
    <x v="14"/>
    <x v="1"/>
    <x v="1"/>
    <x v="1"/>
    <x v="0"/>
    <x v="0"/>
    <x v="1"/>
    <x v="4173"/>
    <x v="0"/>
    <x v="0"/>
    <x v="2"/>
    <x v="1"/>
  </r>
  <r>
    <x v="1198"/>
    <x v="5"/>
    <x v="3"/>
    <x v="0"/>
    <x v="6"/>
    <x v="2"/>
    <x v="0"/>
    <x v="8"/>
    <x v="0"/>
    <x v="1"/>
    <x v="0"/>
    <x v="1"/>
    <x v="0"/>
    <x v="1"/>
    <x v="5308"/>
    <x v="11"/>
    <x v="0"/>
    <x v="2"/>
    <x v="0"/>
  </r>
  <r>
    <x v="1199"/>
    <x v="5"/>
    <x v="1"/>
    <x v="4"/>
    <x v="4"/>
    <x v="0"/>
    <x v="0"/>
    <x v="9"/>
    <x v="0"/>
    <x v="0"/>
    <x v="0"/>
    <x v="1"/>
    <x v="1"/>
    <x v="0"/>
    <x v="6157"/>
    <x v="5"/>
    <x v="4"/>
    <x v="0"/>
    <x v="7"/>
  </r>
  <r>
    <x v="1200"/>
    <x v="5"/>
    <x v="2"/>
    <x v="3"/>
    <x v="2"/>
    <x v="1"/>
    <x v="0"/>
    <x v="14"/>
    <x v="0"/>
    <x v="1"/>
    <x v="0"/>
    <x v="1"/>
    <x v="1"/>
    <x v="0"/>
    <x v="7599"/>
    <x v="1"/>
    <x v="3"/>
    <x v="0"/>
    <x v="4"/>
  </r>
  <r>
    <x v="1201"/>
    <x v="5"/>
    <x v="2"/>
    <x v="1"/>
    <x v="0"/>
    <x v="2"/>
    <x v="1"/>
    <x v="3"/>
    <x v="2"/>
    <x v="1"/>
    <x v="1"/>
    <x v="0"/>
    <x v="0"/>
    <x v="1"/>
    <x v="7914"/>
    <x v="10"/>
    <x v="4"/>
    <x v="1"/>
    <x v="1"/>
  </r>
  <r>
    <x v="1202"/>
    <x v="2"/>
    <x v="2"/>
    <x v="1"/>
    <x v="5"/>
    <x v="0"/>
    <x v="2"/>
    <x v="9"/>
    <x v="1"/>
    <x v="1"/>
    <x v="0"/>
    <x v="0"/>
    <x v="0"/>
    <x v="1"/>
    <x v="6910"/>
    <x v="10"/>
    <x v="4"/>
    <x v="2"/>
    <x v="3"/>
  </r>
  <r>
    <x v="1203"/>
    <x v="1"/>
    <x v="0"/>
    <x v="3"/>
    <x v="6"/>
    <x v="1"/>
    <x v="1"/>
    <x v="8"/>
    <x v="0"/>
    <x v="0"/>
    <x v="0"/>
    <x v="1"/>
    <x v="1"/>
    <x v="1"/>
    <x v="5243"/>
    <x v="5"/>
    <x v="1"/>
    <x v="0"/>
    <x v="1"/>
  </r>
  <r>
    <x v="1204"/>
    <x v="5"/>
    <x v="2"/>
    <x v="5"/>
    <x v="5"/>
    <x v="0"/>
    <x v="2"/>
    <x v="2"/>
    <x v="1"/>
    <x v="1"/>
    <x v="0"/>
    <x v="0"/>
    <x v="0"/>
    <x v="1"/>
    <x v="9313"/>
    <x v="1"/>
    <x v="1"/>
    <x v="1"/>
    <x v="2"/>
  </r>
  <r>
    <x v="1205"/>
    <x v="3"/>
    <x v="2"/>
    <x v="5"/>
    <x v="3"/>
    <x v="2"/>
    <x v="0"/>
    <x v="13"/>
    <x v="0"/>
    <x v="1"/>
    <x v="0"/>
    <x v="1"/>
    <x v="0"/>
    <x v="0"/>
    <x v="2130"/>
    <x v="4"/>
    <x v="6"/>
    <x v="0"/>
    <x v="6"/>
  </r>
  <r>
    <x v="1206"/>
    <x v="5"/>
    <x v="1"/>
    <x v="1"/>
    <x v="4"/>
    <x v="1"/>
    <x v="0"/>
    <x v="12"/>
    <x v="1"/>
    <x v="1"/>
    <x v="0"/>
    <x v="1"/>
    <x v="1"/>
    <x v="0"/>
    <x v="5502"/>
    <x v="10"/>
    <x v="4"/>
    <x v="0"/>
    <x v="4"/>
  </r>
  <r>
    <x v="1207"/>
    <x v="2"/>
    <x v="1"/>
    <x v="0"/>
    <x v="3"/>
    <x v="2"/>
    <x v="2"/>
    <x v="3"/>
    <x v="2"/>
    <x v="0"/>
    <x v="1"/>
    <x v="0"/>
    <x v="0"/>
    <x v="1"/>
    <x v="5060"/>
    <x v="4"/>
    <x v="3"/>
    <x v="1"/>
    <x v="2"/>
  </r>
  <r>
    <x v="1208"/>
    <x v="1"/>
    <x v="1"/>
    <x v="5"/>
    <x v="4"/>
    <x v="1"/>
    <x v="1"/>
    <x v="14"/>
    <x v="0"/>
    <x v="1"/>
    <x v="0"/>
    <x v="0"/>
    <x v="1"/>
    <x v="0"/>
    <x v="2287"/>
    <x v="9"/>
    <x v="2"/>
    <x v="0"/>
    <x v="8"/>
  </r>
  <r>
    <x v="1209"/>
    <x v="3"/>
    <x v="3"/>
    <x v="5"/>
    <x v="1"/>
    <x v="2"/>
    <x v="0"/>
    <x v="12"/>
    <x v="2"/>
    <x v="0"/>
    <x v="1"/>
    <x v="1"/>
    <x v="0"/>
    <x v="0"/>
    <x v="477"/>
    <x v="5"/>
    <x v="3"/>
    <x v="2"/>
    <x v="4"/>
  </r>
  <r>
    <x v="1210"/>
    <x v="3"/>
    <x v="1"/>
    <x v="3"/>
    <x v="1"/>
    <x v="2"/>
    <x v="0"/>
    <x v="8"/>
    <x v="0"/>
    <x v="0"/>
    <x v="1"/>
    <x v="0"/>
    <x v="1"/>
    <x v="0"/>
    <x v="415"/>
    <x v="8"/>
    <x v="4"/>
    <x v="0"/>
    <x v="7"/>
  </r>
  <r>
    <x v="1211"/>
    <x v="2"/>
    <x v="0"/>
    <x v="0"/>
    <x v="2"/>
    <x v="1"/>
    <x v="1"/>
    <x v="9"/>
    <x v="1"/>
    <x v="0"/>
    <x v="0"/>
    <x v="0"/>
    <x v="0"/>
    <x v="0"/>
    <x v="1537"/>
    <x v="6"/>
    <x v="4"/>
    <x v="2"/>
    <x v="2"/>
  </r>
  <r>
    <x v="1212"/>
    <x v="4"/>
    <x v="0"/>
    <x v="4"/>
    <x v="2"/>
    <x v="0"/>
    <x v="1"/>
    <x v="5"/>
    <x v="1"/>
    <x v="0"/>
    <x v="0"/>
    <x v="0"/>
    <x v="1"/>
    <x v="1"/>
    <x v="3160"/>
    <x v="0"/>
    <x v="2"/>
    <x v="0"/>
    <x v="8"/>
  </r>
  <r>
    <x v="1213"/>
    <x v="1"/>
    <x v="3"/>
    <x v="4"/>
    <x v="1"/>
    <x v="2"/>
    <x v="2"/>
    <x v="9"/>
    <x v="2"/>
    <x v="0"/>
    <x v="0"/>
    <x v="0"/>
    <x v="1"/>
    <x v="0"/>
    <x v="5510"/>
    <x v="2"/>
    <x v="2"/>
    <x v="2"/>
    <x v="3"/>
  </r>
  <r>
    <x v="1214"/>
    <x v="1"/>
    <x v="2"/>
    <x v="1"/>
    <x v="5"/>
    <x v="2"/>
    <x v="2"/>
    <x v="7"/>
    <x v="0"/>
    <x v="0"/>
    <x v="1"/>
    <x v="0"/>
    <x v="0"/>
    <x v="0"/>
    <x v="5332"/>
    <x v="1"/>
    <x v="0"/>
    <x v="1"/>
    <x v="1"/>
  </r>
  <r>
    <x v="1215"/>
    <x v="3"/>
    <x v="2"/>
    <x v="5"/>
    <x v="6"/>
    <x v="1"/>
    <x v="2"/>
    <x v="3"/>
    <x v="1"/>
    <x v="1"/>
    <x v="1"/>
    <x v="1"/>
    <x v="0"/>
    <x v="1"/>
    <x v="8124"/>
    <x v="3"/>
    <x v="5"/>
    <x v="1"/>
    <x v="2"/>
  </r>
  <r>
    <x v="1216"/>
    <x v="3"/>
    <x v="2"/>
    <x v="4"/>
    <x v="5"/>
    <x v="1"/>
    <x v="1"/>
    <x v="8"/>
    <x v="1"/>
    <x v="1"/>
    <x v="1"/>
    <x v="0"/>
    <x v="0"/>
    <x v="1"/>
    <x v="3989"/>
    <x v="6"/>
    <x v="0"/>
    <x v="2"/>
    <x v="5"/>
  </r>
  <r>
    <x v="1217"/>
    <x v="0"/>
    <x v="2"/>
    <x v="1"/>
    <x v="3"/>
    <x v="2"/>
    <x v="2"/>
    <x v="3"/>
    <x v="1"/>
    <x v="1"/>
    <x v="0"/>
    <x v="0"/>
    <x v="1"/>
    <x v="0"/>
    <x v="9599"/>
    <x v="4"/>
    <x v="5"/>
    <x v="1"/>
    <x v="4"/>
  </r>
  <r>
    <x v="1218"/>
    <x v="2"/>
    <x v="2"/>
    <x v="3"/>
    <x v="5"/>
    <x v="2"/>
    <x v="2"/>
    <x v="13"/>
    <x v="0"/>
    <x v="1"/>
    <x v="0"/>
    <x v="0"/>
    <x v="0"/>
    <x v="1"/>
    <x v="6633"/>
    <x v="8"/>
    <x v="0"/>
    <x v="0"/>
    <x v="6"/>
  </r>
  <r>
    <x v="1219"/>
    <x v="5"/>
    <x v="1"/>
    <x v="3"/>
    <x v="2"/>
    <x v="2"/>
    <x v="1"/>
    <x v="12"/>
    <x v="0"/>
    <x v="0"/>
    <x v="0"/>
    <x v="1"/>
    <x v="1"/>
    <x v="1"/>
    <x v="8827"/>
    <x v="11"/>
    <x v="0"/>
    <x v="0"/>
    <x v="7"/>
  </r>
  <r>
    <x v="1220"/>
    <x v="1"/>
    <x v="3"/>
    <x v="5"/>
    <x v="4"/>
    <x v="0"/>
    <x v="2"/>
    <x v="8"/>
    <x v="2"/>
    <x v="0"/>
    <x v="0"/>
    <x v="1"/>
    <x v="0"/>
    <x v="1"/>
    <x v="6049"/>
    <x v="2"/>
    <x v="5"/>
    <x v="2"/>
    <x v="1"/>
  </r>
  <r>
    <x v="1221"/>
    <x v="1"/>
    <x v="2"/>
    <x v="4"/>
    <x v="1"/>
    <x v="0"/>
    <x v="1"/>
    <x v="10"/>
    <x v="0"/>
    <x v="0"/>
    <x v="0"/>
    <x v="1"/>
    <x v="1"/>
    <x v="0"/>
    <x v="5987"/>
    <x v="5"/>
    <x v="0"/>
    <x v="0"/>
    <x v="4"/>
  </r>
  <r>
    <x v="1222"/>
    <x v="1"/>
    <x v="2"/>
    <x v="1"/>
    <x v="3"/>
    <x v="1"/>
    <x v="1"/>
    <x v="7"/>
    <x v="1"/>
    <x v="0"/>
    <x v="0"/>
    <x v="1"/>
    <x v="1"/>
    <x v="0"/>
    <x v="6076"/>
    <x v="6"/>
    <x v="6"/>
    <x v="0"/>
    <x v="2"/>
  </r>
  <r>
    <x v="1223"/>
    <x v="1"/>
    <x v="1"/>
    <x v="2"/>
    <x v="2"/>
    <x v="0"/>
    <x v="2"/>
    <x v="10"/>
    <x v="1"/>
    <x v="1"/>
    <x v="0"/>
    <x v="1"/>
    <x v="1"/>
    <x v="0"/>
    <x v="7218"/>
    <x v="9"/>
    <x v="5"/>
    <x v="0"/>
    <x v="5"/>
  </r>
  <r>
    <x v="1224"/>
    <x v="0"/>
    <x v="3"/>
    <x v="2"/>
    <x v="3"/>
    <x v="2"/>
    <x v="2"/>
    <x v="12"/>
    <x v="1"/>
    <x v="1"/>
    <x v="1"/>
    <x v="1"/>
    <x v="1"/>
    <x v="0"/>
    <x v="9547"/>
    <x v="10"/>
    <x v="1"/>
    <x v="0"/>
    <x v="2"/>
  </r>
  <r>
    <x v="1225"/>
    <x v="4"/>
    <x v="1"/>
    <x v="1"/>
    <x v="3"/>
    <x v="1"/>
    <x v="1"/>
    <x v="1"/>
    <x v="2"/>
    <x v="0"/>
    <x v="1"/>
    <x v="0"/>
    <x v="0"/>
    <x v="1"/>
    <x v="1731"/>
    <x v="6"/>
    <x v="1"/>
    <x v="1"/>
    <x v="5"/>
  </r>
  <r>
    <x v="1226"/>
    <x v="1"/>
    <x v="1"/>
    <x v="1"/>
    <x v="6"/>
    <x v="1"/>
    <x v="2"/>
    <x v="0"/>
    <x v="0"/>
    <x v="1"/>
    <x v="0"/>
    <x v="1"/>
    <x v="1"/>
    <x v="1"/>
    <x v="7870"/>
    <x v="4"/>
    <x v="3"/>
    <x v="0"/>
    <x v="8"/>
  </r>
  <r>
    <x v="1227"/>
    <x v="0"/>
    <x v="2"/>
    <x v="2"/>
    <x v="6"/>
    <x v="1"/>
    <x v="2"/>
    <x v="2"/>
    <x v="0"/>
    <x v="1"/>
    <x v="1"/>
    <x v="0"/>
    <x v="1"/>
    <x v="1"/>
    <x v="9836"/>
    <x v="10"/>
    <x v="2"/>
    <x v="1"/>
    <x v="1"/>
  </r>
  <r>
    <x v="1228"/>
    <x v="5"/>
    <x v="3"/>
    <x v="4"/>
    <x v="3"/>
    <x v="1"/>
    <x v="1"/>
    <x v="7"/>
    <x v="2"/>
    <x v="0"/>
    <x v="0"/>
    <x v="0"/>
    <x v="0"/>
    <x v="0"/>
    <x v="4980"/>
    <x v="9"/>
    <x v="0"/>
    <x v="0"/>
    <x v="7"/>
  </r>
  <r>
    <x v="1229"/>
    <x v="4"/>
    <x v="1"/>
    <x v="3"/>
    <x v="0"/>
    <x v="0"/>
    <x v="2"/>
    <x v="3"/>
    <x v="1"/>
    <x v="0"/>
    <x v="0"/>
    <x v="0"/>
    <x v="0"/>
    <x v="0"/>
    <x v="3472"/>
    <x v="2"/>
    <x v="6"/>
    <x v="1"/>
    <x v="0"/>
  </r>
  <r>
    <x v="1230"/>
    <x v="1"/>
    <x v="3"/>
    <x v="5"/>
    <x v="6"/>
    <x v="2"/>
    <x v="1"/>
    <x v="12"/>
    <x v="1"/>
    <x v="1"/>
    <x v="1"/>
    <x v="1"/>
    <x v="0"/>
    <x v="0"/>
    <x v="2449"/>
    <x v="4"/>
    <x v="4"/>
    <x v="2"/>
    <x v="3"/>
  </r>
  <r>
    <x v="1231"/>
    <x v="0"/>
    <x v="2"/>
    <x v="4"/>
    <x v="2"/>
    <x v="2"/>
    <x v="2"/>
    <x v="14"/>
    <x v="0"/>
    <x v="1"/>
    <x v="0"/>
    <x v="0"/>
    <x v="0"/>
    <x v="0"/>
    <x v="9091"/>
    <x v="5"/>
    <x v="5"/>
    <x v="2"/>
    <x v="2"/>
  </r>
  <r>
    <x v="1232"/>
    <x v="3"/>
    <x v="0"/>
    <x v="0"/>
    <x v="3"/>
    <x v="0"/>
    <x v="1"/>
    <x v="4"/>
    <x v="1"/>
    <x v="1"/>
    <x v="0"/>
    <x v="0"/>
    <x v="0"/>
    <x v="1"/>
    <x v="1935"/>
    <x v="4"/>
    <x v="3"/>
    <x v="1"/>
    <x v="5"/>
  </r>
  <r>
    <x v="1233"/>
    <x v="0"/>
    <x v="3"/>
    <x v="0"/>
    <x v="6"/>
    <x v="1"/>
    <x v="0"/>
    <x v="14"/>
    <x v="2"/>
    <x v="1"/>
    <x v="0"/>
    <x v="0"/>
    <x v="1"/>
    <x v="1"/>
    <x v="5722"/>
    <x v="5"/>
    <x v="4"/>
    <x v="2"/>
    <x v="1"/>
  </r>
  <r>
    <x v="1234"/>
    <x v="3"/>
    <x v="3"/>
    <x v="2"/>
    <x v="1"/>
    <x v="1"/>
    <x v="1"/>
    <x v="12"/>
    <x v="0"/>
    <x v="0"/>
    <x v="0"/>
    <x v="0"/>
    <x v="1"/>
    <x v="0"/>
    <x v="2830"/>
    <x v="0"/>
    <x v="4"/>
    <x v="0"/>
    <x v="8"/>
  </r>
  <r>
    <x v="1235"/>
    <x v="3"/>
    <x v="3"/>
    <x v="3"/>
    <x v="0"/>
    <x v="1"/>
    <x v="2"/>
    <x v="5"/>
    <x v="0"/>
    <x v="0"/>
    <x v="1"/>
    <x v="0"/>
    <x v="1"/>
    <x v="0"/>
    <x v="4752"/>
    <x v="3"/>
    <x v="0"/>
    <x v="0"/>
    <x v="7"/>
  </r>
  <r>
    <x v="1236"/>
    <x v="1"/>
    <x v="3"/>
    <x v="4"/>
    <x v="2"/>
    <x v="1"/>
    <x v="0"/>
    <x v="14"/>
    <x v="1"/>
    <x v="1"/>
    <x v="0"/>
    <x v="1"/>
    <x v="0"/>
    <x v="1"/>
    <x v="1014"/>
    <x v="6"/>
    <x v="0"/>
    <x v="2"/>
    <x v="5"/>
  </r>
  <r>
    <x v="1237"/>
    <x v="3"/>
    <x v="2"/>
    <x v="5"/>
    <x v="6"/>
    <x v="1"/>
    <x v="1"/>
    <x v="5"/>
    <x v="1"/>
    <x v="1"/>
    <x v="1"/>
    <x v="1"/>
    <x v="1"/>
    <x v="0"/>
    <x v="6656"/>
    <x v="2"/>
    <x v="5"/>
    <x v="0"/>
    <x v="6"/>
  </r>
  <r>
    <x v="1238"/>
    <x v="1"/>
    <x v="0"/>
    <x v="5"/>
    <x v="2"/>
    <x v="1"/>
    <x v="2"/>
    <x v="1"/>
    <x v="1"/>
    <x v="0"/>
    <x v="0"/>
    <x v="0"/>
    <x v="1"/>
    <x v="1"/>
    <x v="6544"/>
    <x v="3"/>
    <x v="6"/>
    <x v="1"/>
    <x v="0"/>
  </r>
  <r>
    <x v="1239"/>
    <x v="2"/>
    <x v="2"/>
    <x v="2"/>
    <x v="1"/>
    <x v="2"/>
    <x v="2"/>
    <x v="14"/>
    <x v="0"/>
    <x v="1"/>
    <x v="1"/>
    <x v="1"/>
    <x v="1"/>
    <x v="0"/>
    <x v="8639"/>
    <x v="0"/>
    <x v="2"/>
    <x v="0"/>
    <x v="6"/>
  </r>
  <r>
    <x v="1240"/>
    <x v="2"/>
    <x v="0"/>
    <x v="1"/>
    <x v="4"/>
    <x v="0"/>
    <x v="2"/>
    <x v="10"/>
    <x v="2"/>
    <x v="1"/>
    <x v="0"/>
    <x v="0"/>
    <x v="0"/>
    <x v="1"/>
    <x v="4902"/>
    <x v="7"/>
    <x v="4"/>
    <x v="2"/>
    <x v="5"/>
  </r>
  <r>
    <x v="1241"/>
    <x v="1"/>
    <x v="1"/>
    <x v="4"/>
    <x v="5"/>
    <x v="2"/>
    <x v="0"/>
    <x v="4"/>
    <x v="2"/>
    <x v="0"/>
    <x v="0"/>
    <x v="0"/>
    <x v="0"/>
    <x v="1"/>
    <x v="209"/>
    <x v="0"/>
    <x v="1"/>
    <x v="0"/>
    <x v="8"/>
  </r>
  <r>
    <x v="1242"/>
    <x v="0"/>
    <x v="2"/>
    <x v="4"/>
    <x v="4"/>
    <x v="2"/>
    <x v="0"/>
    <x v="14"/>
    <x v="0"/>
    <x v="1"/>
    <x v="1"/>
    <x v="1"/>
    <x v="1"/>
    <x v="1"/>
    <x v="8366"/>
    <x v="8"/>
    <x v="6"/>
    <x v="0"/>
    <x v="1"/>
  </r>
  <r>
    <x v="1243"/>
    <x v="0"/>
    <x v="3"/>
    <x v="3"/>
    <x v="6"/>
    <x v="0"/>
    <x v="2"/>
    <x v="8"/>
    <x v="1"/>
    <x v="0"/>
    <x v="1"/>
    <x v="1"/>
    <x v="1"/>
    <x v="0"/>
    <x v="9400"/>
    <x v="0"/>
    <x v="1"/>
    <x v="0"/>
    <x v="0"/>
  </r>
  <r>
    <x v="1244"/>
    <x v="5"/>
    <x v="0"/>
    <x v="5"/>
    <x v="0"/>
    <x v="1"/>
    <x v="1"/>
    <x v="0"/>
    <x v="1"/>
    <x v="1"/>
    <x v="0"/>
    <x v="0"/>
    <x v="1"/>
    <x v="1"/>
    <x v="7548"/>
    <x v="6"/>
    <x v="5"/>
    <x v="1"/>
    <x v="4"/>
  </r>
  <r>
    <x v="1245"/>
    <x v="5"/>
    <x v="2"/>
    <x v="2"/>
    <x v="2"/>
    <x v="1"/>
    <x v="0"/>
    <x v="7"/>
    <x v="0"/>
    <x v="1"/>
    <x v="0"/>
    <x v="1"/>
    <x v="1"/>
    <x v="1"/>
    <x v="8304"/>
    <x v="8"/>
    <x v="3"/>
    <x v="0"/>
    <x v="5"/>
  </r>
  <r>
    <x v="1246"/>
    <x v="4"/>
    <x v="1"/>
    <x v="3"/>
    <x v="6"/>
    <x v="0"/>
    <x v="1"/>
    <x v="10"/>
    <x v="2"/>
    <x v="1"/>
    <x v="0"/>
    <x v="0"/>
    <x v="0"/>
    <x v="1"/>
    <x v="1739"/>
    <x v="5"/>
    <x v="4"/>
    <x v="2"/>
    <x v="5"/>
  </r>
  <r>
    <x v="1247"/>
    <x v="3"/>
    <x v="3"/>
    <x v="3"/>
    <x v="0"/>
    <x v="1"/>
    <x v="1"/>
    <x v="7"/>
    <x v="2"/>
    <x v="1"/>
    <x v="0"/>
    <x v="0"/>
    <x v="1"/>
    <x v="1"/>
    <x v="3523"/>
    <x v="6"/>
    <x v="6"/>
    <x v="1"/>
    <x v="0"/>
  </r>
  <r>
    <x v="1248"/>
    <x v="0"/>
    <x v="1"/>
    <x v="4"/>
    <x v="2"/>
    <x v="0"/>
    <x v="2"/>
    <x v="5"/>
    <x v="0"/>
    <x v="1"/>
    <x v="1"/>
    <x v="1"/>
    <x v="0"/>
    <x v="1"/>
    <x v="9225"/>
    <x v="11"/>
    <x v="0"/>
    <x v="0"/>
    <x v="8"/>
  </r>
  <r>
    <x v="1249"/>
    <x v="4"/>
    <x v="1"/>
    <x v="5"/>
    <x v="4"/>
    <x v="2"/>
    <x v="2"/>
    <x v="1"/>
    <x v="0"/>
    <x v="1"/>
    <x v="0"/>
    <x v="0"/>
    <x v="1"/>
    <x v="0"/>
    <x v="4825"/>
    <x v="11"/>
    <x v="0"/>
    <x v="1"/>
    <x v="3"/>
  </r>
  <r>
    <x v="1250"/>
    <x v="2"/>
    <x v="0"/>
    <x v="3"/>
    <x v="4"/>
    <x v="2"/>
    <x v="1"/>
    <x v="3"/>
    <x v="2"/>
    <x v="1"/>
    <x v="0"/>
    <x v="0"/>
    <x v="1"/>
    <x v="0"/>
    <x v="2562"/>
    <x v="1"/>
    <x v="3"/>
    <x v="0"/>
    <x v="7"/>
  </r>
  <r>
    <x v="1251"/>
    <x v="3"/>
    <x v="1"/>
    <x v="1"/>
    <x v="4"/>
    <x v="1"/>
    <x v="1"/>
    <x v="6"/>
    <x v="0"/>
    <x v="0"/>
    <x v="0"/>
    <x v="0"/>
    <x v="0"/>
    <x v="1"/>
    <x v="1822"/>
    <x v="5"/>
    <x v="5"/>
    <x v="1"/>
    <x v="4"/>
  </r>
  <r>
    <x v="1252"/>
    <x v="4"/>
    <x v="3"/>
    <x v="2"/>
    <x v="2"/>
    <x v="1"/>
    <x v="0"/>
    <x v="14"/>
    <x v="1"/>
    <x v="1"/>
    <x v="0"/>
    <x v="1"/>
    <x v="0"/>
    <x v="1"/>
    <x v="1427"/>
    <x v="8"/>
    <x v="6"/>
    <x v="0"/>
    <x v="7"/>
  </r>
  <r>
    <x v="1253"/>
    <x v="3"/>
    <x v="0"/>
    <x v="5"/>
    <x v="3"/>
    <x v="2"/>
    <x v="0"/>
    <x v="3"/>
    <x v="2"/>
    <x v="1"/>
    <x v="0"/>
    <x v="1"/>
    <x v="1"/>
    <x v="0"/>
    <x v="1385"/>
    <x v="2"/>
    <x v="0"/>
    <x v="0"/>
    <x v="5"/>
  </r>
  <r>
    <x v="1254"/>
    <x v="0"/>
    <x v="3"/>
    <x v="3"/>
    <x v="5"/>
    <x v="0"/>
    <x v="0"/>
    <x v="8"/>
    <x v="1"/>
    <x v="0"/>
    <x v="1"/>
    <x v="1"/>
    <x v="0"/>
    <x v="1"/>
    <x v="5737"/>
    <x v="7"/>
    <x v="1"/>
    <x v="2"/>
    <x v="3"/>
  </r>
  <r>
    <x v="1255"/>
    <x v="3"/>
    <x v="1"/>
    <x v="1"/>
    <x v="5"/>
    <x v="1"/>
    <x v="0"/>
    <x v="7"/>
    <x v="1"/>
    <x v="0"/>
    <x v="0"/>
    <x v="1"/>
    <x v="0"/>
    <x v="0"/>
    <x v="558"/>
    <x v="11"/>
    <x v="4"/>
    <x v="1"/>
    <x v="3"/>
  </r>
  <r>
    <x v="1256"/>
    <x v="4"/>
    <x v="3"/>
    <x v="1"/>
    <x v="5"/>
    <x v="1"/>
    <x v="1"/>
    <x v="3"/>
    <x v="2"/>
    <x v="1"/>
    <x v="0"/>
    <x v="1"/>
    <x v="0"/>
    <x v="1"/>
    <x v="3266"/>
    <x v="3"/>
    <x v="1"/>
    <x v="1"/>
    <x v="1"/>
  </r>
  <r>
    <x v="1257"/>
    <x v="2"/>
    <x v="1"/>
    <x v="4"/>
    <x v="2"/>
    <x v="0"/>
    <x v="1"/>
    <x v="6"/>
    <x v="1"/>
    <x v="0"/>
    <x v="0"/>
    <x v="1"/>
    <x v="0"/>
    <x v="0"/>
    <x v="2456"/>
    <x v="0"/>
    <x v="0"/>
    <x v="1"/>
    <x v="5"/>
  </r>
  <r>
    <x v="1258"/>
    <x v="4"/>
    <x v="0"/>
    <x v="0"/>
    <x v="2"/>
    <x v="0"/>
    <x v="2"/>
    <x v="3"/>
    <x v="0"/>
    <x v="0"/>
    <x v="0"/>
    <x v="1"/>
    <x v="0"/>
    <x v="1"/>
    <x v="6039"/>
    <x v="4"/>
    <x v="3"/>
    <x v="0"/>
    <x v="7"/>
  </r>
  <r>
    <x v="1259"/>
    <x v="4"/>
    <x v="0"/>
    <x v="2"/>
    <x v="3"/>
    <x v="0"/>
    <x v="1"/>
    <x v="4"/>
    <x v="1"/>
    <x v="1"/>
    <x v="0"/>
    <x v="0"/>
    <x v="1"/>
    <x v="0"/>
    <x v="2080"/>
    <x v="5"/>
    <x v="1"/>
    <x v="1"/>
    <x v="2"/>
  </r>
  <r>
    <x v="1260"/>
    <x v="2"/>
    <x v="2"/>
    <x v="5"/>
    <x v="4"/>
    <x v="1"/>
    <x v="2"/>
    <x v="8"/>
    <x v="0"/>
    <x v="1"/>
    <x v="1"/>
    <x v="1"/>
    <x v="0"/>
    <x v="0"/>
    <x v="7474"/>
    <x v="8"/>
    <x v="1"/>
    <x v="2"/>
    <x v="3"/>
  </r>
  <r>
    <x v="1261"/>
    <x v="1"/>
    <x v="1"/>
    <x v="1"/>
    <x v="5"/>
    <x v="1"/>
    <x v="0"/>
    <x v="0"/>
    <x v="0"/>
    <x v="1"/>
    <x v="0"/>
    <x v="0"/>
    <x v="1"/>
    <x v="1"/>
    <x v="939"/>
    <x v="1"/>
    <x v="1"/>
    <x v="1"/>
    <x v="1"/>
  </r>
  <r>
    <x v="1262"/>
    <x v="5"/>
    <x v="0"/>
    <x v="1"/>
    <x v="2"/>
    <x v="1"/>
    <x v="1"/>
    <x v="9"/>
    <x v="2"/>
    <x v="1"/>
    <x v="1"/>
    <x v="0"/>
    <x v="1"/>
    <x v="1"/>
    <x v="7872"/>
    <x v="11"/>
    <x v="5"/>
    <x v="2"/>
    <x v="2"/>
  </r>
  <r>
    <x v="1263"/>
    <x v="3"/>
    <x v="3"/>
    <x v="5"/>
    <x v="0"/>
    <x v="0"/>
    <x v="0"/>
    <x v="11"/>
    <x v="2"/>
    <x v="0"/>
    <x v="0"/>
    <x v="0"/>
    <x v="1"/>
    <x v="1"/>
    <x v="1390"/>
    <x v="7"/>
    <x v="4"/>
    <x v="0"/>
    <x v="8"/>
  </r>
  <r>
    <x v="1264"/>
    <x v="2"/>
    <x v="3"/>
    <x v="5"/>
    <x v="3"/>
    <x v="0"/>
    <x v="1"/>
    <x v="14"/>
    <x v="0"/>
    <x v="0"/>
    <x v="1"/>
    <x v="0"/>
    <x v="1"/>
    <x v="0"/>
    <x v="2302"/>
    <x v="6"/>
    <x v="4"/>
    <x v="2"/>
    <x v="5"/>
  </r>
  <r>
    <x v="1265"/>
    <x v="1"/>
    <x v="3"/>
    <x v="2"/>
    <x v="0"/>
    <x v="2"/>
    <x v="1"/>
    <x v="13"/>
    <x v="2"/>
    <x v="1"/>
    <x v="0"/>
    <x v="1"/>
    <x v="1"/>
    <x v="0"/>
    <x v="4311"/>
    <x v="3"/>
    <x v="1"/>
    <x v="0"/>
    <x v="3"/>
  </r>
  <r>
    <x v="1266"/>
    <x v="2"/>
    <x v="0"/>
    <x v="3"/>
    <x v="5"/>
    <x v="0"/>
    <x v="2"/>
    <x v="14"/>
    <x v="0"/>
    <x v="0"/>
    <x v="1"/>
    <x v="0"/>
    <x v="1"/>
    <x v="1"/>
    <x v="6355"/>
    <x v="6"/>
    <x v="3"/>
    <x v="2"/>
    <x v="1"/>
  </r>
  <r>
    <x v="1267"/>
    <x v="1"/>
    <x v="1"/>
    <x v="3"/>
    <x v="0"/>
    <x v="0"/>
    <x v="1"/>
    <x v="14"/>
    <x v="0"/>
    <x v="0"/>
    <x v="1"/>
    <x v="1"/>
    <x v="1"/>
    <x v="0"/>
    <x v="4332"/>
    <x v="10"/>
    <x v="4"/>
    <x v="0"/>
    <x v="2"/>
  </r>
  <r>
    <x v="1268"/>
    <x v="1"/>
    <x v="3"/>
    <x v="1"/>
    <x v="4"/>
    <x v="0"/>
    <x v="2"/>
    <x v="3"/>
    <x v="2"/>
    <x v="1"/>
    <x v="1"/>
    <x v="1"/>
    <x v="1"/>
    <x v="0"/>
    <x v="7226"/>
    <x v="0"/>
    <x v="6"/>
    <x v="0"/>
    <x v="6"/>
  </r>
  <r>
    <x v="1269"/>
    <x v="2"/>
    <x v="2"/>
    <x v="5"/>
    <x v="1"/>
    <x v="2"/>
    <x v="2"/>
    <x v="9"/>
    <x v="1"/>
    <x v="1"/>
    <x v="1"/>
    <x v="0"/>
    <x v="1"/>
    <x v="1"/>
    <x v="7982"/>
    <x v="3"/>
    <x v="6"/>
    <x v="0"/>
    <x v="7"/>
  </r>
  <r>
    <x v="1270"/>
    <x v="0"/>
    <x v="3"/>
    <x v="1"/>
    <x v="4"/>
    <x v="1"/>
    <x v="1"/>
    <x v="4"/>
    <x v="0"/>
    <x v="1"/>
    <x v="0"/>
    <x v="0"/>
    <x v="1"/>
    <x v="1"/>
    <x v="8199"/>
    <x v="9"/>
    <x v="4"/>
    <x v="1"/>
    <x v="1"/>
  </r>
  <r>
    <x v="1271"/>
    <x v="5"/>
    <x v="1"/>
    <x v="4"/>
    <x v="1"/>
    <x v="1"/>
    <x v="0"/>
    <x v="13"/>
    <x v="0"/>
    <x v="0"/>
    <x v="1"/>
    <x v="1"/>
    <x v="0"/>
    <x v="0"/>
    <x v="4548"/>
    <x v="4"/>
    <x v="3"/>
    <x v="2"/>
    <x v="2"/>
  </r>
  <r>
    <x v="1272"/>
    <x v="3"/>
    <x v="1"/>
    <x v="1"/>
    <x v="0"/>
    <x v="2"/>
    <x v="0"/>
    <x v="12"/>
    <x v="1"/>
    <x v="0"/>
    <x v="0"/>
    <x v="0"/>
    <x v="1"/>
    <x v="1"/>
    <x v="977"/>
    <x v="11"/>
    <x v="5"/>
    <x v="2"/>
    <x v="0"/>
  </r>
  <r>
    <x v="1273"/>
    <x v="3"/>
    <x v="0"/>
    <x v="1"/>
    <x v="5"/>
    <x v="1"/>
    <x v="0"/>
    <x v="14"/>
    <x v="1"/>
    <x v="1"/>
    <x v="0"/>
    <x v="1"/>
    <x v="0"/>
    <x v="0"/>
    <x v="841"/>
    <x v="1"/>
    <x v="0"/>
    <x v="2"/>
    <x v="3"/>
  </r>
  <r>
    <x v="1274"/>
    <x v="2"/>
    <x v="0"/>
    <x v="0"/>
    <x v="6"/>
    <x v="1"/>
    <x v="0"/>
    <x v="3"/>
    <x v="0"/>
    <x v="1"/>
    <x v="0"/>
    <x v="0"/>
    <x v="0"/>
    <x v="1"/>
    <x v="307"/>
    <x v="5"/>
    <x v="5"/>
    <x v="0"/>
    <x v="6"/>
  </r>
  <r>
    <x v="1275"/>
    <x v="2"/>
    <x v="0"/>
    <x v="1"/>
    <x v="1"/>
    <x v="0"/>
    <x v="2"/>
    <x v="8"/>
    <x v="0"/>
    <x v="0"/>
    <x v="1"/>
    <x v="1"/>
    <x v="1"/>
    <x v="1"/>
    <x v="7470"/>
    <x v="5"/>
    <x v="1"/>
    <x v="0"/>
    <x v="1"/>
  </r>
  <r>
    <x v="1276"/>
    <x v="4"/>
    <x v="2"/>
    <x v="5"/>
    <x v="1"/>
    <x v="0"/>
    <x v="1"/>
    <x v="9"/>
    <x v="1"/>
    <x v="0"/>
    <x v="1"/>
    <x v="1"/>
    <x v="0"/>
    <x v="0"/>
    <x v="4404"/>
    <x v="9"/>
    <x v="3"/>
    <x v="2"/>
    <x v="3"/>
  </r>
  <r>
    <x v="1277"/>
    <x v="5"/>
    <x v="0"/>
    <x v="5"/>
    <x v="0"/>
    <x v="2"/>
    <x v="1"/>
    <x v="1"/>
    <x v="1"/>
    <x v="1"/>
    <x v="0"/>
    <x v="0"/>
    <x v="1"/>
    <x v="1"/>
    <x v="7666"/>
    <x v="0"/>
    <x v="0"/>
    <x v="0"/>
    <x v="7"/>
  </r>
  <r>
    <x v="1278"/>
    <x v="1"/>
    <x v="2"/>
    <x v="3"/>
    <x v="2"/>
    <x v="1"/>
    <x v="0"/>
    <x v="12"/>
    <x v="0"/>
    <x v="0"/>
    <x v="1"/>
    <x v="1"/>
    <x v="1"/>
    <x v="0"/>
    <x v="3545"/>
    <x v="4"/>
    <x v="2"/>
    <x v="0"/>
    <x v="1"/>
  </r>
  <r>
    <x v="1279"/>
    <x v="3"/>
    <x v="3"/>
    <x v="2"/>
    <x v="0"/>
    <x v="1"/>
    <x v="2"/>
    <x v="10"/>
    <x v="2"/>
    <x v="0"/>
    <x v="1"/>
    <x v="1"/>
    <x v="1"/>
    <x v="1"/>
    <x v="8074"/>
    <x v="1"/>
    <x v="6"/>
    <x v="0"/>
    <x v="6"/>
  </r>
  <r>
    <x v="1280"/>
    <x v="0"/>
    <x v="3"/>
    <x v="1"/>
    <x v="5"/>
    <x v="1"/>
    <x v="1"/>
    <x v="3"/>
    <x v="0"/>
    <x v="0"/>
    <x v="1"/>
    <x v="0"/>
    <x v="0"/>
    <x v="0"/>
    <x v="5006"/>
    <x v="7"/>
    <x v="6"/>
    <x v="1"/>
    <x v="1"/>
  </r>
  <r>
    <x v="1281"/>
    <x v="5"/>
    <x v="0"/>
    <x v="4"/>
    <x v="3"/>
    <x v="0"/>
    <x v="0"/>
    <x v="12"/>
    <x v="1"/>
    <x v="1"/>
    <x v="0"/>
    <x v="0"/>
    <x v="0"/>
    <x v="0"/>
    <x v="2309"/>
    <x v="3"/>
    <x v="5"/>
    <x v="2"/>
    <x v="3"/>
  </r>
  <r>
    <x v="1282"/>
    <x v="1"/>
    <x v="1"/>
    <x v="0"/>
    <x v="4"/>
    <x v="1"/>
    <x v="0"/>
    <x v="1"/>
    <x v="1"/>
    <x v="1"/>
    <x v="0"/>
    <x v="1"/>
    <x v="0"/>
    <x v="1"/>
    <x v="1652"/>
    <x v="9"/>
    <x v="0"/>
    <x v="0"/>
    <x v="6"/>
  </r>
  <r>
    <x v="1283"/>
    <x v="1"/>
    <x v="2"/>
    <x v="2"/>
    <x v="4"/>
    <x v="1"/>
    <x v="1"/>
    <x v="9"/>
    <x v="0"/>
    <x v="0"/>
    <x v="0"/>
    <x v="1"/>
    <x v="1"/>
    <x v="1"/>
    <x v="7306"/>
    <x v="5"/>
    <x v="5"/>
    <x v="0"/>
    <x v="0"/>
  </r>
  <r>
    <x v="1284"/>
    <x v="0"/>
    <x v="2"/>
    <x v="1"/>
    <x v="3"/>
    <x v="2"/>
    <x v="2"/>
    <x v="3"/>
    <x v="1"/>
    <x v="0"/>
    <x v="0"/>
    <x v="1"/>
    <x v="1"/>
    <x v="0"/>
    <x v="9833"/>
    <x v="9"/>
    <x v="2"/>
    <x v="0"/>
    <x v="4"/>
  </r>
  <r>
    <x v="1285"/>
    <x v="5"/>
    <x v="3"/>
    <x v="2"/>
    <x v="1"/>
    <x v="0"/>
    <x v="0"/>
    <x v="8"/>
    <x v="1"/>
    <x v="0"/>
    <x v="0"/>
    <x v="1"/>
    <x v="0"/>
    <x v="1"/>
    <x v="4724"/>
    <x v="5"/>
    <x v="2"/>
    <x v="2"/>
    <x v="3"/>
  </r>
  <r>
    <x v="1286"/>
    <x v="2"/>
    <x v="3"/>
    <x v="4"/>
    <x v="3"/>
    <x v="0"/>
    <x v="2"/>
    <x v="6"/>
    <x v="0"/>
    <x v="0"/>
    <x v="1"/>
    <x v="1"/>
    <x v="0"/>
    <x v="0"/>
    <x v="5729"/>
    <x v="8"/>
    <x v="1"/>
    <x v="0"/>
    <x v="7"/>
  </r>
  <r>
    <x v="1287"/>
    <x v="3"/>
    <x v="3"/>
    <x v="3"/>
    <x v="5"/>
    <x v="2"/>
    <x v="1"/>
    <x v="8"/>
    <x v="0"/>
    <x v="1"/>
    <x v="1"/>
    <x v="1"/>
    <x v="1"/>
    <x v="0"/>
    <x v="4244"/>
    <x v="0"/>
    <x v="3"/>
    <x v="0"/>
    <x v="2"/>
  </r>
  <r>
    <x v="1288"/>
    <x v="5"/>
    <x v="1"/>
    <x v="1"/>
    <x v="3"/>
    <x v="2"/>
    <x v="2"/>
    <x v="4"/>
    <x v="2"/>
    <x v="1"/>
    <x v="0"/>
    <x v="0"/>
    <x v="0"/>
    <x v="0"/>
    <x v="8139"/>
    <x v="6"/>
    <x v="1"/>
    <x v="1"/>
    <x v="3"/>
  </r>
  <r>
    <x v="1289"/>
    <x v="2"/>
    <x v="2"/>
    <x v="3"/>
    <x v="5"/>
    <x v="0"/>
    <x v="0"/>
    <x v="11"/>
    <x v="0"/>
    <x v="1"/>
    <x v="1"/>
    <x v="1"/>
    <x v="1"/>
    <x v="1"/>
    <x v="4419"/>
    <x v="5"/>
    <x v="1"/>
    <x v="0"/>
    <x v="7"/>
  </r>
  <r>
    <x v="1290"/>
    <x v="1"/>
    <x v="0"/>
    <x v="0"/>
    <x v="3"/>
    <x v="0"/>
    <x v="2"/>
    <x v="1"/>
    <x v="0"/>
    <x v="0"/>
    <x v="1"/>
    <x v="1"/>
    <x v="0"/>
    <x v="0"/>
    <x v="4904"/>
    <x v="5"/>
    <x v="4"/>
    <x v="1"/>
    <x v="0"/>
  </r>
  <r>
    <x v="1291"/>
    <x v="2"/>
    <x v="3"/>
    <x v="2"/>
    <x v="3"/>
    <x v="0"/>
    <x v="1"/>
    <x v="5"/>
    <x v="1"/>
    <x v="0"/>
    <x v="1"/>
    <x v="0"/>
    <x v="0"/>
    <x v="0"/>
    <x v="1157"/>
    <x v="9"/>
    <x v="2"/>
    <x v="1"/>
    <x v="3"/>
  </r>
  <r>
    <x v="1292"/>
    <x v="1"/>
    <x v="1"/>
    <x v="3"/>
    <x v="4"/>
    <x v="1"/>
    <x v="2"/>
    <x v="0"/>
    <x v="1"/>
    <x v="1"/>
    <x v="0"/>
    <x v="1"/>
    <x v="0"/>
    <x v="0"/>
    <x v="5539"/>
    <x v="9"/>
    <x v="3"/>
    <x v="1"/>
    <x v="0"/>
  </r>
  <r>
    <x v="1293"/>
    <x v="0"/>
    <x v="2"/>
    <x v="5"/>
    <x v="4"/>
    <x v="2"/>
    <x v="1"/>
    <x v="1"/>
    <x v="0"/>
    <x v="0"/>
    <x v="0"/>
    <x v="0"/>
    <x v="1"/>
    <x v="1"/>
    <x v="8866"/>
    <x v="4"/>
    <x v="1"/>
    <x v="1"/>
    <x v="2"/>
  </r>
  <r>
    <x v="1294"/>
    <x v="3"/>
    <x v="2"/>
    <x v="0"/>
    <x v="6"/>
    <x v="2"/>
    <x v="0"/>
    <x v="4"/>
    <x v="1"/>
    <x v="1"/>
    <x v="0"/>
    <x v="0"/>
    <x v="0"/>
    <x v="0"/>
    <x v="1132"/>
    <x v="8"/>
    <x v="2"/>
    <x v="1"/>
    <x v="4"/>
  </r>
  <r>
    <x v="1295"/>
    <x v="1"/>
    <x v="0"/>
    <x v="0"/>
    <x v="2"/>
    <x v="2"/>
    <x v="1"/>
    <x v="3"/>
    <x v="2"/>
    <x v="0"/>
    <x v="0"/>
    <x v="1"/>
    <x v="0"/>
    <x v="1"/>
    <x v="3423"/>
    <x v="8"/>
    <x v="1"/>
    <x v="1"/>
    <x v="1"/>
  </r>
  <r>
    <x v="1296"/>
    <x v="3"/>
    <x v="2"/>
    <x v="2"/>
    <x v="4"/>
    <x v="2"/>
    <x v="0"/>
    <x v="5"/>
    <x v="0"/>
    <x v="1"/>
    <x v="0"/>
    <x v="0"/>
    <x v="0"/>
    <x v="1"/>
    <x v="1559"/>
    <x v="8"/>
    <x v="4"/>
    <x v="1"/>
    <x v="1"/>
  </r>
  <r>
    <x v="1297"/>
    <x v="2"/>
    <x v="1"/>
    <x v="3"/>
    <x v="1"/>
    <x v="1"/>
    <x v="0"/>
    <x v="13"/>
    <x v="1"/>
    <x v="1"/>
    <x v="1"/>
    <x v="1"/>
    <x v="0"/>
    <x v="0"/>
    <x v="372"/>
    <x v="9"/>
    <x v="1"/>
    <x v="2"/>
    <x v="1"/>
  </r>
  <r>
    <x v="1298"/>
    <x v="1"/>
    <x v="2"/>
    <x v="5"/>
    <x v="2"/>
    <x v="1"/>
    <x v="2"/>
    <x v="14"/>
    <x v="0"/>
    <x v="1"/>
    <x v="0"/>
    <x v="1"/>
    <x v="0"/>
    <x v="0"/>
    <x v="7401"/>
    <x v="2"/>
    <x v="2"/>
    <x v="0"/>
    <x v="7"/>
  </r>
  <r>
    <x v="1299"/>
    <x v="1"/>
    <x v="1"/>
    <x v="4"/>
    <x v="4"/>
    <x v="0"/>
    <x v="0"/>
    <x v="7"/>
    <x v="2"/>
    <x v="0"/>
    <x v="1"/>
    <x v="1"/>
    <x v="1"/>
    <x v="1"/>
    <x v="2600"/>
    <x v="1"/>
    <x v="3"/>
    <x v="0"/>
    <x v="3"/>
  </r>
  <r>
    <x v="1300"/>
    <x v="3"/>
    <x v="0"/>
    <x v="0"/>
    <x v="4"/>
    <x v="2"/>
    <x v="2"/>
    <x v="7"/>
    <x v="1"/>
    <x v="0"/>
    <x v="0"/>
    <x v="0"/>
    <x v="0"/>
    <x v="1"/>
    <x v="5111"/>
    <x v="5"/>
    <x v="1"/>
    <x v="1"/>
    <x v="3"/>
  </r>
  <r>
    <x v="1301"/>
    <x v="2"/>
    <x v="1"/>
    <x v="4"/>
    <x v="3"/>
    <x v="0"/>
    <x v="1"/>
    <x v="0"/>
    <x v="2"/>
    <x v="1"/>
    <x v="1"/>
    <x v="0"/>
    <x v="0"/>
    <x v="1"/>
    <x v="2305"/>
    <x v="2"/>
    <x v="0"/>
    <x v="1"/>
    <x v="2"/>
  </r>
  <r>
    <x v="1302"/>
    <x v="3"/>
    <x v="3"/>
    <x v="3"/>
    <x v="4"/>
    <x v="2"/>
    <x v="0"/>
    <x v="8"/>
    <x v="2"/>
    <x v="1"/>
    <x v="0"/>
    <x v="0"/>
    <x v="1"/>
    <x v="1"/>
    <x v="1483"/>
    <x v="4"/>
    <x v="6"/>
    <x v="2"/>
    <x v="1"/>
  </r>
  <r>
    <x v="1303"/>
    <x v="2"/>
    <x v="1"/>
    <x v="2"/>
    <x v="5"/>
    <x v="0"/>
    <x v="1"/>
    <x v="1"/>
    <x v="0"/>
    <x v="1"/>
    <x v="1"/>
    <x v="0"/>
    <x v="1"/>
    <x v="1"/>
    <x v="3946"/>
    <x v="10"/>
    <x v="4"/>
    <x v="0"/>
    <x v="6"/>
  </r>
  <r>
    <x v="1304"/>
    <x v="0"/>
    <x v="3"/>
    <x v="1"/>
    <x v="6"/>
    <x v="1"/>
    <x v="2"/>
    <x v="7"/>
    <x v="1"/>
    <x v="0"/>
    <x v="0"/>
    <x v="1"/>
    <x v="1"/>
    <x v="1"/>
    <x v="9600"/>
    <x v="2"/>
    <x v="1"/>
    <x v="0"/>
    <x v="3"/>
  </r>
  <r>
    <x v="1305"/>
    <x v="3"/>
    <x v="2"/>
    <x v="3"/>
    <x v="1"/>
    <x v="2"/>
    <x v="2"/>
    <x v="9"/>
    <x v="2"/>
    <x v="1"/>
    <x v="0"/>
    <x v="1"/>
    <x v="1"/>
    <x v="0"/>
    <x v="8275"/>
    <x v="8"/>
    <x v="3"/>
    <x v="0"/>
    <x v="8"/>
  </r>
  <r>
    <x v="1306"/>
    <x v="5"/>
    <x v="3"/>
    <x v="1"/>
    <x v="1"/>
    <x v="2"/>
    <x v="1"/>
    <x v="14"/>
    <x v="2"/>
    <x v="0"/>
    <x v="1"/>
    <x v="0"/>
    <x v="1"/>
    <x v="1"/>
    <x v="7796"/>
    <x v="1"/>
    <x v="2"/>
    <x v="0"/>
    <x v="8"/>
  </r>
  <r>
    <x v="1307"/>
    <x v="4"/>
    <x v="3"/>
    <x v="1"/>
    <x v="3"/>
    <x v="1"/>
    <x v="0"/>
    <x v="0"/>
    <x v="2"/>
    <x v="0"/>
    <x v="1"/>
    <x v="0"/>
    <x v="1"/>
    <x v="1"/>
    <x v="1491"/>
    <x v="0"/>
    <x v="6"/>
    <x v="1"/>
    <x v="4"/>
  </r>
  <r>
    <x v="1308"/>
    <x v="3"/>
    <x v="3"/>
    <x v="4"/>
    <x v="4"/>
    <x v="2"/>
    <x v="0"/>
    <x v="11"/>
    <x v="2"/>
    <x v="1"/>
    <x v="1"/>
    <x v="1"/>
    <x v="1"/>
    <x v="0"/>
    <x v="1222"/>
    <x v="5"/>
    <x v="4"/>
    <x v="0"/>
    <x v="4"/>
  </r>
  <r>
    <x v="1309"/>
    <x v="5"/>
    <x v="2"/>
    <x v="4"/>
    <x v="4"/>
    <x v="1"/>
    <x v="0"/>
    <x v="6"/>
    <x v="1"/>
    <x v="1"/>
    <x v="1"/>
    <x v="1"/>
    <x v="1"/>
    <x v="0"/>
    <x v="7523"/>
    <x v="10"/>
    <x v="6"/>
    <x v="0"/>
    <x v="2"/>
  </r>
  <r>
    <x v="1310"/>
    <x v="0"/>
    <x v="0"/>
    <x v="5"/>
    <x v="5"/>
    <x v="1"/>
    <x v="1"/>
    <x v="3"/>
    <x v="1"/>
    <x v="1"/>
    <x v="0"/>
    <x v="0"/>
    <x v="1"/>
    <x v="1"/>
    <x v="7825"/>
    <x v="1"/>
    <x v="0"/>
    <x v="1"/>
    <x v="3"/>
  </r>
  <r>
    <x v="1311"/>
    <x v="0"/>
    <x v="1"/>
    <x v="2"/>
    <x v="6"/>
    <x v="1"/>
    <x v="2"/>
    <x v="5"/>
    <x v="2"/>
    <x v="1"/>
    <x v="0"/>
    <x v="1"/>
    <x v="1"/>
    <x v="1"/>
    <x v="9678"/>
    <x v="3"/>
    <x v="5"/>
    <x v="0"/>
    <x v="6"/>
  </r>
  <r>
    <x v="1312"/>
    <x v="3"/>
    <x v="0"/>
    <x v="4"/>
    <x v="2"/>
    <x v="2"/>
    <x v="2"/>
    <x v="2"/>
    <x v="1"/>
    <x v="0"/>
    <x v="1"/>
    <x v="0"/>
    <x v="1"/>
    <x v="1"/>
    <x v="6178"/>
    <x v="0"/>
    <x v="2"/>
    <x v="0"/>
    <x v="8"/>
  </r>
  <r>
    <x v="1313"/>
    <x v="4"/>
    <x v="0"/>
    <x v="0"/>
    <x v="4"/>
    <x v="2"/>
    <x v="2"/>
    <x v="1"/>
    <x v="1"/>
    <x v="0"/>
    <x v="0"/>
    <x v="0"/>
    <x v="1"/>
    <x v="1"/>
    <x v="6567"/>
    <x v="1"/>
    <x v="4"/>
    <x v="1"/>
    <x v="2"/>
  </r>
  <r>
    <x v="1314"/>
    <x v="0"/>
    <x v="2"/>
    <x v="0"/>
    <x v="2"/>
    <x v="2"/>
    <x v="0"/>
    <x v="11"/>
    <x v="0"/>
    <x v="1"/>
    <x v="1"/>
    <x v="0"/>
    <x v="0"/>
    <x v="0"/>
    <x v="4307"/>
    <x v="9"/>
    <x v="6"/>
    <x v="2"/>
    <x v="3"/>
  </r>
  <r>
    <x v="1315"/>
    <x v="3"/>
    <x v="1"/>
    <x v="5"/>
    <x v="4"/>
    <x v="0"/>
    <x v="0"/>
    <x v="5"/>
    <x v="2"/>
    <x v="0"/>
    <x v="0"/>
    <x v="1"/>
    <x v="0"/>
    <x v="1"/>
    <x v="1106"/>
    <x v="9"/>
    <x v="2"/>
    <x v="1"/>
    <x v="3"/>
  </r>
  <r>
    <x v="1316"/>
    <x v="5"/>
    <x v="3"/>
    <x v="0"/>
    <x v="5"/>
    <x v="2"/>
    <x v="0"/>
    <x v="5"/>
    <x v="2"/>
    <x v="1"/>
    <x v="0"/>
    <x v="0"/>
    <x v="1"/>
    <x v="1"/>
    <x v="5808"/>
    <x v="2"/>
    <x v="1"/>
    <x v="1"/>
    <x v="1"/>
  </r>
  <r>
    <x v="1317"/>
    <x v="4"/>
    <x v="1"/>
    <x v="5"/>
    <x v="1"/>
    <x v="0"/>
    <x v="0"/>
    <x v="8"/>
    <x v="0"/>
    <x v="1"/>
    <x v="1"/>
    <x v="1"/>
    <x v="0"/>
    <x v="1"/>
    <x v="1018"/>
    <x v="10"/>
    <x v="6"/>
    <x v="0"/>
    <x v="6"/>
  </r>
  <r>
    <x v="1318"/>
    <x v="4"/>
    <x v="1"/>
    <x v="0"/>
    <x v="2"/>
    <x v="0"/>
    <x v="1"/>
    <x v="9"/>
    <x v="1"/>
    <x v="0"/>
    <x v="1"/>
    <x v="1"/>
    <x v="1"/>
    <x v="0"/>
    <x v="3677"/>
    <x v="4"/>
    <x v="4"/>
    <x v="0"/>
    <x v="8"/>
  </r>
  <r>
    <x v="1319"/>
    <x v="3"/>
    <x v="0"/>
    <x v="2"/>
    <x v="5"/>
    <x v="0"/>
    <x v="0"/>
    <x v="11"/>
    <x v="1"/>
    <x v="1"/>
    <x v="1"/>
    <x v="1"/>
    <x v="1"/>
    <x v="1"/>
    <x v="2950"/>
    <x v="10"/>
    <x v="0"/>
    <x v="0"/>
    <x v="8"/>
  </r>
  <r>
    <x v="1320"/>
    <x v="5"/>
    <x v="0"/>
    <x v="3"/>
    <x v="1"/>
    <x v="2"/>
    <x v="1"/>
    <x v="9"/>
    <x v="2"/>
    <x v="1"/>
    <x v="1"/>
    <x v="0"/>
    <x v="1"/>
    <x v="0"/>
    <x v="7370"/>
    <x v="8"/>
    <x v="0"/>
    <x v="0"/>
    <x v="7"/>
  </r>
  <r>
    <x v="1321"/>
    <x v="0"/>
    <x v="3"/>
    <x v="1"/>
    <x v="4"/>
    <x v="0"/>
    <x v="1"/>
    <x v="1"/>
    <x v="1"/>
    <x v="0"/>
    <x v="0"/>
    <x v="1"/>
    <x v="1"/>
    <x v="0"/>
    <x v="8286"/>
    <x v="4"/>
    <x v="6"/>
    <x v="0"/>
    <x v="4"/>
  </r>
  <r>
    <x v="1322"/>
    <x v="0"/>
    <x v="0"/>
    <x v="0"/>
    <x v="2"/>
    <x v="2"/>
    <x v="2"/>
    <x v="5"/>
    <x v="2"/>
    <x v="0"/>
    <x v="1"/>
    <x v="0"/>
    <x v="1"/>
    <x v="0"/>
    <x v="8565"/>
    <x v="7"/>
    <x v="5"/>
    <x v="0"/>
    <x v="6"/>
  </r>
  <r>
    <x v="1323"/>
    <x v="2"/>
    <x v="1"/>
    <x v="5"/>
    <x v="0"/>
    <x v="2"/>
    <x v="0"/>
    <x v="10"/>
    <x v="0"/>
    <x v="1"/>
    <x v="1"/>
    <x v="1"/>
    <x v="0"/>
    <x v="0"/>
    <x v="374"/>
    <x v="9"/>
    <x v="0"/>
    <x v="2"/>
    <x v="3"/>
  </r>
  <r>
    <x v="1324"/>
    <x v="1"/>
    <x v="2"/>
    <x v="0"/>
    <x v="0"/>
    <x v="2"/>
    <x v="1"/>
    <x v="4"/>
    <x v="2"/>
    <x v="1"/>
    <x v="1"/>
    <x v="1"/>
    <x v="1"/>
    <x v="1"/>
    <x v="6949"/>
    <x v="8"/>
    <x v="4"/>
    <x v="0"/>
    <x v="8"/>
  </r>
  <r>
    <x v="1325"/>
    <x v="3"/>
    <x v="0"/>
    <x v="1"/>
    <x v="5"/>
    <x v="2"/>
    <x v="1"/>
    <x v="12"/>
    <x v="1"/>
    <x v="1"/>
    <x v="1"/>
    <x v="0"/>
    <x v="0"/>
    <x v="0"/>
    <x v="936"/>
    <x v="10"/>
    <x v="1"/>
    <x v="0"/>
    <x v="7"/>
  </r>
  <r>
    <x v="1326"/>
    <x v="1"/>
    <x v="0"/>
    <x v="0"/>
    <x v="1"/>
    <x v="2"/>
    <x v="2"/>
    <x v="9"/>
    <x v="2"/>
    <x v="1"/>
    <x v="1"/>
    <x v="1"/>
    <x v="1"/>
    <x v="0"/>
    <x v="7324"/>
    <x v="10"/>
    <x v="1"/>
    <x v="0"/>
    <x v="7"/>
  </r>
  <r>
    <x v="1327"/>
    <x v="5"/>
    <x v="2"/>
    <x v="3"/>
    <x v="5"/>
    <x v="0"/>
    <x v="0"/>
    <x v="1"/>
    <x v="2"/>
    <x v="1"/>
    <x v="0"/>
    <x v="1"/>
    <x v="1"/>
    <x v="1"/>
    <x v="8432"/>
    <x v="6"/>
    <x v="6"/>
    <x v="0"/>
    <x v="0"/>
  </r>
  <r>
    <x v="1328"/>
    <x v="1"/>
    <x v="3"/>
    <x v="0"/>
    <x v="6"/>
    <x v="0"/>
    <x v="0"/>
    <x v="7"/>
    <x v="0"/>
    <x v="1"/>
    <x v="1"/>
    <x v="0"/>
    <x v="0"/>
    <x v="1"/>
    <x v="193"/>
    <x v="4"/>
    <x v="3"/>
    <x v="0"/>
    <x v="7"/>
  </r>
  <r>
    <x v="1329"/>
    <x v="1"/>
    <x v="3"/>
    <x v="2"/>
    <x v="2"/>
    <x v="0"/>
    <x v="1"/>
    <x v="11"/>
    <x v="2"/>
    <x v="0"/>
    <x v="0"/>
    <x v="0"/>
    <x v="1"/>
    <x v="0"/>
    <x v="2340"/>
    <x v="3"/>
    <x v="2"/>
    <x v="2"/>
    <x v="0"/>
  </r>
  <r>
    <x v="1330"/>
    <x v="4"/>
    <x v="1"/>
    <x v="4"/>
    <x v="5"/>
    <x v="0"/>
    <x v="1"/>
    <x v="1"/>
    <x v="1"/>
    <x v="1"/>
    <x v="1"/>
    <x v="1"/>
    <x v="0"/>
    <x v="0"/>
    <x v="2933"/>
    <x v="8"/>
    <x v="4"/>
    <x v="1"/>
    <x v="0"/>
  </r>
  <r>
    <x v="1331"/>
    <x v="2"/>
    <x v="3"/>
    <x v="0"/>
    <x v="5"/>
    <x v="2"/>
    <x v="1"/>
    <x v="11"/>
    <x v="2"/>
    <x v="0"/>
    <x v="1"/>
    <x v="0"/>
    <x v="1"/>
    <x v="0"/>
    <x v="2558"/>
    <x v="3"/>
    <x v="5"/>
    <x v="2"/>
    <x v="1"/>
  </r>
  <r>
    <x v="1332"/>
    <x v="3"/>
    <x v="1"/>
    <x v="3"/>
    <x v="3"/>
    <x v="1"/>
    <x v="0"/>
    <x v="5"/>
    <x v="0"/>
    <x v="0"/>
    <x v="0"/>
    <x v="1"/>
    <x v="1"/>
    <x v="0"/>
    <x v="1943"/>
    <x v="10"/>
    <x v="5"/>
    <x v="0"/>
    <x v="4"/>
  </r>
  <r>
    <x v="1333"/>
    <x v="5"/>
    <x v="2"/>
    <x v="4"/>
    <x v="3"/>
    <x v="1"/>
    <x v="1"/>
    <x v="14"/>
    <x v="0"/>
    <x v="1"/>
    <x v="1"/>
    <x v="1"/>
    <x v="1"/>
    <x v="1"/>
    <x v="9692"/>
    <x v="1"/>
    <x v="6"/>
    <x v="0"/>
    <x v="2"/>
  </r>
  <r>
    <x v="1334"/>
    <x v="3"/>
    <x v="2"/>
    <x v="2"/>
    <x v="2"/>
    <x v="2"/>
    <x v="0"/>
    <x v="7"/>
    <x v="2"/>
    <x v="1"/>
    <x v="1"/>
    <x v="0"/>
    <x v="1"/>
    <x v="0"/>
    <x v="1796"/>
    <x v="0"/>
    <x v="6"/>
    <x v="1"/>
    <x v="5"/>
  </r>
  <r>
    <x v="1335"/>
    <x v="0"/>
    <x v="3"/>
    <x v="2"/>
    <x v="0"/>
    <x v="2"/>
    <x v="0"/>
    <x v="6"/>
    <x v="1"/>
    <x v="1"/>
    <x v="0"/>
    <x v="0"/>
    <x v="1"/>
    <x v="0"/>
    <x v="4310"/>
    <x v="2"/>
    <x v="3"/>
    <x v="0"/>
    <x v="7"/>
  </r>
  <r>
    <x v="1336"/>
    <x v="0"/>
    <x v="0"/>
    <x v="2"/>
    <x v="3"/>
    <x v="1"/>
    <x v="2"/>
    <x v="4"/>
    <x v="2"/>
    <x v="1"/>
    <x v="1"/>
    <x v="0"/>
    <x v="1"/>
    <x v="1"/>
    <x v="9452"/>
    <x v="6"/>
    <x v="4"/>
    <x v="1"/>
    <x v="2"/>
  </r>
  <r>
    <x v="1337"/>
    <x v="2"/>
    <x v="1"/>
    <x v="2"/>
    <x v="1"/>
    <x v="1"/>
    <x v="2"/>
    <x v="0"/>
    <x v="0"/>
    <x v="1"/>
    <x v="0"/>
    <x v="1"/>
    <x v="0"/>
    <x v="1"/>
    <x v="6563"/>
    <x v="10"/>
    <x v="4"/>
    <x v="1"/>
    <x v="3"/>
  </r>
  <r>
    <x v="1338"/>
    <x v="1"/>
    <x v="2"/>
    <x v="3"/>
    <x v="5"/>
    <x v="1"/>
    <x v="0"/>
    <x v="4"/>
    <x v="0"/>
    <x v="1"/>
    <x v="1"/>
    <x v="0"/>
    <x v="1"/>
    <x v="1"/>
    <x v="2545"/>
    <x v="0"/>
    <x v="5"/>
    <x v="1"/>
    <x v="5"/>
  </r>
  <r>
    <x v="1339"/>
    <x v="3"/>
    <x v="0"/>
    <x v="4"/>
    <x v="1"/>
    <x v="2"/>
    <x v="0"/>
    <x v="9"/>
    <x v="2"/>
    <x v="0"/>
    <x v="1"/>
    <x v="1"/>
    <x v="1"/>
    <x v="0"/>
    <x v="1883"/>
    <x v="11"/>
    <x v="6"/>
    <x v="0"/>
    <x v="2"/>
  </r>
  <r>
    <x v="1340"/>
    <x v="1"/>
    <x v="1"/>
    <x v="1"/>
    <x v="2"/>
    <x v="2"/>
    <x v="1"/>
    <x v="9"/>
    <x v="0"/>
    <x v="1"/>
    <x v="1"/>
    <x v="1"/>
    <x v="1"/>
    <x v="0"/>
    <x v="4243"/>
    <x v="8"/>
    <x v="3"/>
    <x v="0"/>
    <x v="0"/>
  </r>
  <r>
    <x v="1341"/>
    <x v="5"/>
    <x v="2"/>
    <x v="2"/>
    <x v="5"/>
    <x v="1"/>
    <x v="2"/>
    <x v="1"/>
    <x v="1"/>
    <x v="0"/>
    <x v="0"/>
    <x v="1"/>
    <x v="0"/>
    <x v="0"/>
    <x v="9682"/>
    <x v="7"/>
    <x v="4"/>
    <x v="1"/>
    <x v="1"/>
  </r>
  <r>
    <x v="1342"/>
    <x v="1"/>
    <x v="2"/>
    <x v="3"/>
    <x v="5"/>
    <x v="0"/>
    <x v="0"/>
    <x v="7"/>
    <x v="2"/>
    <x v="1"/>
    <x v="0"/>
    <x v="0"/>
    <x v="1"/>
    <x v="0"/>
    <x v="1671"/>
    <x v="6"/>
    <x v="3"/>
    <x v="1"/>
    <x v="5"/>
  </r>
  <r>
    <x v="1343"/>
    <x v="4"/>
    <x v="0"/>
    <x v="2"/>
    <x v="1"/>
    <x v="0"/>
    <x v="0"/>
    <x v="4"/>
    <x v="1"/>
    <x v="0"/>
    <x v="0"/>
    <x v="1"/>
    <x v="0"/>
    <x v="1"/>
    <x v="1289"/>
    <x v="1"/>
    <x v="0"/>
    <x v="1"/>
    <x v="5"/>
  </r>
  <r>
    <x v="1344"/>
    <x v="5"/>
    <x v="3"/>
    <x v="3"/>
    <x v="0"/>
    <x v="2"/>
    <x v="2"/>
    <x v="11"/>
    <x v="0"/>
    <x v="1"/>
    <x v="0"/>
    <x v="1"/>
    <x v="1"/>
    <x v="1"/>
    <x v="9776"/>
    <x v="8"/>
    <x v="6"/>
    <x v="0"/>
    <x v="6"/>
  </r>
  <r>
    <x v="1345"/>
    <x v="5"/>
    <x v="1"/>
    <x v="2"/>
    <x v="4"/>
    <x v="0"/>
    <x v="2"/>
    <x v="8"/>
    <x v="2"/>
    <x v="1"/>
    <x v="1"/>
    <x v="0"/>
    <x v="1"/>
    <x v="0"/>
    <x v="9064"/>
    <x v="1"/>
    <x v="2"/>
    <x v="2"/>
    <x v="4"/>
  </r>
  <r>
    <x v="1346"/>
    <x v="4"/>
    <x v="3"/>
    <x v="1"/>
    <x v="1"/>
    <x v="0"/>
    <x v="1"/>
    <x v="6"/>
    <x v="0"/>
    <x v="1"/>
    <x v="1"/>
    <x v="0"/>
    <x v="1"/>
    <x v="0"/>
    <x v="2379"/>
    <x v="11"/>
    <x v="0"/>
    <x v="1"/>
    <x v="2"/>
  </r>
  <r>
    <x v="1347"/>
    <x v="1"/>
    <x v="0"/>
    <x v="0"/>
    <x v="6"/>
    <x v="0"/>
    <x v="0"/>
    <x v="4"/>
    <x v="2"/>
    <x v="0"/>
    <x v="0"/>
    <x v="0"/>
    <x v="1"/>
    <x v="1"/>
    <x v="1609"/>
    <x v="8"/>
    <x v="1"/>
    <x v="0"/>
    <x v="6"/>
  </r>
  <r>
    <x v="1348"/>
    <x v="0"/>
    <x v="2"/>
    <x v="2"/>
    <x v="3"/>
    <x v="1"/>
    <x v="2"/>
    <x v="10"/>
    <x v="1"/>
    <x v="0"/>
    <x v="0"/>
    <x v="1"/>
    <x v="1"/>
    <x v="0"/>
    <x v="9856"/>
    <x v="3"/>
    <x v="1"/>
    <x v="0"/>
    <x v="5"/>
  </r>
  <r>
    <x v="1349"/>
    <x v="4"/>
    <x v="0"/>
    <x v="3"/>
    <x v="3"/>
    <x v="0"/>
    <x v="2"/>
    <x v="12"/>
    <x v="0"/>
    <x v="0"/>
    <x v="1"/>
    <x v="0"/>
    <x v="0"/>
    <x v="1"/>
    <x v="4171"/>
    <x v="7"/>
    <x v="6"/>
    <x v="2"/>
    <x v="2"/>
  </r>
  <r>
    <x v="1350"/>
    <x v="5"/>
    <x v="0"/>
    <x v="2"/>
    <x v="4"/>
    <x v="1"/>
    <x v="2"/>
    <x v="7"/>
    <x v="2"/>
    <x v="1"/>
    <x v="0"/>
    <x v="0"/>
    <x v="0"/>
    <x v="0"/>
    <x v="7975"/>
    <x v="5"/>
    <x v="2"/>
    <x v="1"/>
    <x v="4"/>
  </r>
  <r>
    <x v="1351"/>
    <x v="0"/>
    <x v="3"/>
    <x v="4"/>
    <x v="2"/>
    <x v="2"/>
    <x v="1"/>
    <x v="8"/>
    <x v="1"/>
    <x v="1"/>
    <x v="1"/>
    <x v="1"/>
    <x v="1"/>
    <x v="1"/>
    <x v="8666"/>
    <x v="6"/>
    <x v="1"/>
    <x v="0"/>
    <x v="2"/>
  </r>
  <r>
    <x v="1352"/>
    <x v="4"/>
    <x v="1"/>
    <x v="1"/>
    <x v="4"/>
    <x v="1"/>
    <x v="0"/>
    <x v="11"/>
    <x v="0"/>
    <x v="0"/>
    <x v="1"/>
    <x v="0"/>
    <x v="0"/>
    <x v="0"/>
    <x v="161"/>
    <x v="5"/>
    <x v="0"/>
    <x v="2"/>
    <x v="0"/>
  </r>
  <r>
    <x v="1353"/>
    <x v="5"/>
    <x v="0"/>
    <x v="2"/>
    <x v="4"/>
    <x v="0"/>
    <x v="2"/>
    <x v="14"/>
    <x v="2"/>
    <x v="1"/>
    <x v="1"/>
    <x v="1"/>
    <x v="1"/>
    <x v="1"/>
    <x v="9758"/>
    <x v="4"/>
    <x v="4"/>
    <x v="0"/>
    <x v="5"/>
  </r>
  <r>
    <x v="1354"/>
    <x v="2"/>
    <x v="0"/>
    <x v="1"/>
    <x v="2"/>
    <x v="0"/>
    <x v="0"/>
    <x v="6"/>
    <x v="1"/>
    <x v="1"/>
    <x v="0"/>
    <x v="1"/>
    <x v="0"/>
    <x v="1"/>
    <x v="1051"/>
    <x v="2"/>
    <x v="4"/>
    <x v="1"/>
    <x v="0"/>
  </r>
  <r>
    <x v="1355"/>
    <x v="4"/>
    <x v="0"/>
    <x v="3"/>
    <x v="0"/>
    <x v="0"/>
    <x v="0"/>
    <x v="5"/>
    <x v="0"/>
    <x v="0"/>
    <x v="1"/>
    <x v="0"/>
    <x v="0"/>
    <x v="1"/>
    <x v="217"/>
    <x v="9"/>
    <x v="4"/>
    <x v="1"/>
    <x v="1"/>
  </r>
  <r>
    <x v="1356"/>
    <x v="5"/>
    <x v="3"/>
    <x v="1"/>
    <x v="5"/>
    <x v="2"/>
    <x v="1"/>
    <x v="14"/>
    <x v="2"/>
    <x v="1"/>
    <x v="0"/>
    <x v="1"/>
    <x v="1"/>
    <x v="0"/>
    <x v="8180"/>
    <x v="7"/>
    <x v="0"/>
    <x v="0"/>
    <x v="6"/>
  </r>
  <r>
    <x v="1357"/>
    <x v="1"/>
    <x v="2"/>
    <x v="0"/>
    <x v="6"/>
    <x v="2"/>
    <x v="2"/>
    <x v="5"/>
    <x v="2"/>
    <x v="0"/>
    <x v="1"/>
    <x v="0"/>
    <x v="0"/>
    <x v="1"/>
    <x v="7111"/>
    <x v="6"/>
    <x v="5"/>
    <x v="0"/>
    <x v="8"/>
  </r>
  <r>
    <x v="1358"/>
    <x v="5"/>
    <x v="1"/>
    <x v="5"/>
    <x v="1"/>
    <x v="1"/>
    <x v="2"/>
    <x v="10"/>
    <x v="0"/>
    <x v="1"/>
    <x v="1"/>
    <x v="0"/>
    <x v="0"/>
    <x v="0"/>
    <x v="8070"/>
    <x v="7"/>
    <x v="4"/>
    <x v="2"/>
    <x v="0"/>
  </r>
  <r>
    <x v="1359"/>
    <x v="0"/>
    <x v="0"/>
    <x v="3"/>
    <x v="4"/>
    <x v="2"/>
    <x v="1"/>
    <x v="14"/>
    <x v="0"/>
    <x v="1"/>
    <x v="1"/>
    <x v="0"/>
    <x v="0"/>
    <x v="1"/>
    <x v="6800"/>
    <x v="3"/>
    <x v="5"/>
    <x v="2"/>
    <x v="2"/>
  </r>
  <r>
    <x v="1360"/>
    <x v="4"/>
    <x v="2"/>
    <x v="4"/>
    <x v="0"/>
    <x v="0"/>
    <x v="1"/>
    <x v="12"/>
    <x v="1"/>
    <x v="0"/>
    <x v="1"/>
    <x v="0"/>
    <x v="0"/>
    <x v="1"/>
    <x v="3689"/>
    <x v="7"/>
    <x v="0"/>
    <x v="2"/>
    <x v="0"/>
  </r>
  <r>
    <x v="1361"/>
    <x v="5"/>
    <x v="0"/>
    <x v="5"/>
    <x v="0"/>
    <x v="1"/>
    <x v="2"/>
    <x v="7"/>
    <x v="0"/>
    <x v="0"/>
    <x v="0"/>
    <x v="1"/>
    <x v="1"/>
    <x v="1"/>
    <x v="9770"/>
    <x v="11"/>
    <x v="1"/>
    <x v="0"/>
    <x v="1"/>
  </r>
  <r>
    <x v="1362"/>
    <x v="2"/>
    <x v="2"/>
    <x v="1"/>
    <x v="4"/>
    <x v="2"/>
    <x v="1"/>
    <x v="9"/>
    <x v="2"/>
    <x v="0"/>
    <x v="0"/>
    <x v="1"/>
    <x v="0"/>
    <x v="1"/>
    <x v="5636"/>
    <x v="7"/>
    <x v="5"/>
    <x v="2"/>
    <x v="4"/>
  </r>
  <r>
    <x v="1363"/>
    <x v="3"/>
    <x v="3"/>
    <x v="1"/>
    <x v="5"/>
    <x v="2"/>
    <x v="1"/>
    <x v="12"/>
    <x v="1"/>
    <x v="0"/>
    <x v="0"/>
    <x v="1"/>
    <x v="1"/>
    <x v="0"/>
    <x v="4050"/>
    <x v="3"/>
    <x v="6"/>
    <x v="0"/>
    <x v="2"/>
  </r>
  <r>
    <x v="1364"/>
    <x v="0"/>
    <x v="2"/>
    <x v="3"/>
    <x v="6"/>
    <x v="2"/>
    <x v="2"/>
    <x v="12"/>
    <x v="0"/>
    <x v="1"/>
    <x v="1"/>
    <x v="0"/>
    <x v="1"/>
    <x v="0"/>
    <x v="9522"/>
    <x v="9"/>
    <x v="4"/>
    <x v="2"/>
    <x v="0"/>
  </r>
  <r>
    <x v="1365"/>
    <x v="3"/>
    <x v="1"/>
    <x v="1"/>
    <x v="0"/>
    <x v="0"/>
    <x v="2"/>
    <x v="3"/>
    <x v="1"/>
    <x v="1"/>
    <x v="1"/>
    <x v="1"/>
    <x v="0"/>
    <x v="0"/>
    <x v="5201"/>
    <x v="2"/>
    <x v="2"/>
    <x v="0"/>
    <x v="8"/>
  </r>
  <r>
    <x v="1366"/>
    <x v="1"/>
    <x v="0"/>
    <x v="3"/>
    <x v="6"/>
    <x v="1"/>
    <x v="2"/>
    <x v="2"/>
    <x v="0"/>
    <x v="1"/>
    <x v="1"/>
    <x v="0"/>
    <x v="0"/>
    <x v="1"/>
    <x v="4758"/>
    <x v="2"/>
    <x v="1"/>
    <x v="0"/>
    <x v="8"/>
  </r>
  <r>
    <x v="1367"/>
    <x v="5"/>
    <x v="0"/>
    <x v="4"/>
    <x v="6"/>
    <x v="1"/>
    <x v="0"/>
    <x v="2"/>
    <x v="1"/>
    <x v="0"/>
    <x v="1"/>
    <x v="0"/>
    <x v="1"/>
    <x v="0"/>
    <x v="3613"/>
    <x v="8"/>
    <x v="1"/>
    <x v="1"/>
    <x v="0"/>
  </r>
  <r>
    <x v="1368"/>
    <x v="1"/>
    <x v="2"/>
    <x v="0"/>
    <x v="4"/>
    <x v="1"/>
    <x v="2"/>
    <x v="2"/>
    <x v="1"/>
    <x v="0"/>
    <x v="1"/>
    <x v="1"/>
    <x v="0"/>
    <x v="1"/>
    <x v="8138"/>
    <x v="7"/>
    <x v="6"/>
    <x v="0"/>
    <x v="8"/>
  </r>
  <r>
    <x v="1369"/>
    <x v="4"/>
    <x v="0"/>
    <x v="5"/>
    <x v="2"/>
    <x v="1"/>
    <x v="1"/>
    <x v="13"/>
    <x v="0"/>
    <x v="1"/>
    <x v="1"/>
    <x v="0"/>
    <x v="0"/>
    <x v="1"/>
    <x v="1869"/>
    <x v="6"/>
    <x v="3"/>
    <x v="2"/>
    <x v="2"/>
  </r>
  <r>
    <x v="1370"/>
    <x v="1"/>
    <x v="2"/>
    <x v="2"/>
    <x v="5"/>
    <x v="1"/>
    <x v="0"/>
    <x v="9"/>
    <x v="1"/>
    <x v="1"/>
    <x v="0"/>
    <x v="1"/>
    <x v="0"/>
    <x v="0"/>
    <x v="2479"/>
    <x v="3"/>
    <x v="5"/>
    <x v="2"/>
    <x v="2"/>
  </r>
  <r>
    <x v="1371"/>
    <x v="4"/>
    <x v="1"/>
    <x v="0"/>
    <x v="1"/>
    <x v="1"/>
    <x v="2"/>
    <x v="11"/>
    <x v="0"/>
    <x v="1"/>
    <x v="1"/>
    <x v="0"/>
    <x v="0"/>
    <x v="1"/>
    <x v="4232"/>
    <x v="2"/>
    <x v="4"/>
    <x v="2"/>
    <x v="1"/>
  </r>
  <r>
    <x v="1372"/>
    <x v="1"/>
    <x v="3"/>
    <x v="1"/>
    <x v="4"/>
    <x v="0"/>
    <x v="2"/>
    <x v="8"/>
    <x v="1"/>
    <x v="1"/>
    <x v="0"/>
    <x v="1"/>
    <x v="0"/>
    <x v="0"/>
    <x v="5805"/>
    <x v="3"/>
    <x v="0"/>
    <x v="2"/>
    <x v="5"/>
  </r>
  <r>
    <x v="1373"/>
    <x v="2"/>
    <x v="3"/>
    <x v="2"/>
    <x v="1"/>
    <x v="1"/>
    <x v="0"/>
    <x v="2"/>
    <x v="2"/>
    <x v="1"/>
    <x v="0"/>
    <x v="0"/>
    <x v="0"/>
    <x v="0"/>
    <x v="70"/>
    <x v="0"/>
    <x v="0"/>
    <x v="1"/>
    <x v="2"/>
  </r>
  <r>
    <x v="1374"/>
    <x v="3"/>
    <x v="1"/>
    <x v="4"/>
    <x v="1"/>
    <x v="2"/>
    <x v="2"/>
    <x v="4"/>
    <x v="2"/>
    <x v="1"/>
    <x v="1"/>
    <x v="0"/>
    <x v="0"/>
    <x v="0"/>
    <x v="3904"/>
    <x v="7"/>
    <x v="5"/>
    <x v="1"/>
    <x v="3"/>
  </r>
  <r>
    <x v="1375"/>
    <x v="1"/>
    <x v="0"/>
    <x v="5"/>
    <x v="4"/>
    <x v="0"/>
    <x v="0"/>
    <x v="7"/>
    <x v="2"/>
    <x v="0"/>
    <x v="1"/>
    <x v="1"/>
    <x v="0"/>
    <x v="0"/>
    <x v="559"/>
    <x v="11"/>
    <x v="1"/>
    <x v="0"/>
    <x v="6"/>
  </r>
  <r>
    <x v="1376"/>
    <x v="2"/>
    <x v="0"/>
    <x v="3"/>
    <x v="6"/>
    <x v="2"/>
    <x v="2"/>
    <x v="7"/>
    <x v="2"/>
    <x v="1"/>
    <x v="1"/>
    <x v="1"/>
    <x v="1"/>
    <x v="1"/>
    <x v="7510"/>
    <x v="6"/>
    <x v="6"/>
    <x v="0"/>
    <x v="1"/>
  </r>
  <r>
    <x v="1377"/>
    <x v="2"/>
    <x v="1"/>
    <x v="5"/>
    <x v="6"/>
    <x v="1"/>
    <x v="2"/>
    <x v="10"/>
    <x v="2"/>
    <x v="0"/>
    <x v="0"/>
    <x v="0"/>
    <x v="0"/>
    <x v="0"/>
    <x v="3518"/>
    <x v="5"/>
    <x v="4"/>
    <x v="0"/>
    <x v="8"/>
  </r>
  <r>
    <x v="1378"/>
    <x v="1"/>
    <x v="2"/>
    <x v="2"/>
    <x v="6"/>
    <x v="1"/>
    <x v="1"/>
    <x v="14"/>
    <x v="2"/>
    <x v="1"/>
    <x v="0"/>
    <x v="1"/>
    <x v="1"/>
    <x v="0"/>
    <x v="5974"/>
    <x v="2"/>
    <x v="6"/>
    <x v="0"/>
    <x v="0"/>
  </r>
  <r>
    <x v="1379"/>
    <x v="4"/>
    <x v="3"/>
    <x v="0"/>
    <x v="3"/>
    <x v="0"/>
    <x v="2"/>
    <x v="14"/>
    <x v="1"/>
    <x v="0"/>
    <x v="0"/>
    <x v="0"/>
    <x v="0"/>
    <x v="1"/>
    <x v="4915"/>
    <x v="5"/>
    <x v="6"/>
    <x v="2"/>
    <x v="2"/>
  </r>
  <r>
    <x v="1380"/>
    <x v="5"/>
    <x v="3"/>
    <x v="1"/>
    <x v="5"/>
    <x v="0"/>
    <x v="0"/>
    <x v="2"/>
    <x v="0"/>
    <x v="0"/>
    <x v="1"/>
    <x v="1"/>
    <x v="0"/>
    <x v="0"/>
    <x v="3556"/>
    <x v="5"/>
    <x v="1"/>
    <x v="1"/>
    <x v="2"/>
  </r>
  <r>
    <x v="1381"/>
    <x v="5"/>
    <x v="0"/>
    <x v="0"/>
    <x v="1"/>
    <x v="1"/>
    <x v="1"/>
    <x v="6"/>
    <x v="1"/>
    <x v="0"/>
    <x v="0"/>
    <x v="1"/>
    <x v="0"/>
    <x v="0"/>
    <x v="6398"/>
    <x v="1"/>
    <x v="5"/>
    <x v="0"/>
    <x v="8"/>
  </r>
  <r>
    <x v="1382"/>
    <x v="2"/>
    <x v="1"/>
    <x v="5"/>
    <x v="5"/>
    <x v="0"/>
    <x v="1"/>
    <x v="12"/>
    <x v="0"/>
    <x v="1"/>
    <x v="1"/>
    <x v="0"/>
    <x v="1"/>
    <x v="0"/>
    <x v="2957"/>
    <x v="0"/>
    <x v="4"/>
    <x v="2"/>
    <x v="3"/>
  </r>
  <r>
    <x v="1383"/>
    <x v="3"/>
    <x v="0"/>
    <x v="3"/>
    <x v="5"/>
    <x v="0"/>
    <x v="0"/>
    <x v="14"/>
    <x v="2"/>
    <x v="0"/>
    <x v="0"/>
    <x v="0"/>
    <x v="0"/>
    <x v="1"/>
    <x v="292"/>
    <x v="3"/>
    <x v="5"/>
    <x v="0"/>
    <x v="6"/>
  </r>
  <r>
    <x v="1384"/>
    <x v="5"/>
    <x v="0"/>
    <x v="1"/>
    <x v="2"/>
    <x v="1"/>
    <x v="2"/>
    <x v="7"/>
    <x v="2"/>
    <x v="0"/>
    <x v="1"/>
    <x v="1"/>
    <x v="1"/>
    <x v="1"/>
    <x v="9719"/>
    <x v="3"/>
    <x v="6"/>
    <x v="0"/>
    <x v="1"/>
  </r>
  <r>
    <x v="1385"/>
    <x v="1"/>
    <x v="2"/>
    <x v="3"/>
    <x v="4"/>
    <x v="1"/>
    <x v="1"/>
    <x v="2"/>
    <x v="2"/>
    <x v="1"/>
    <x v="1"/>
    <x v="0"/>
    <x v="0"/>
    <x v="0"/>
    <x v="3487"/>
    <x v="11"/>
    <x v="4"/>
    <x v="1"/>
    <x v="1"/>
  </r>
  <r>
    <x v="1386"/>
    <x v="2"/>
    <x v="1"/>
    <x v="4"/>
    <x v="4"/>
    <x v="2"/>
    <x v="2"/>
    <x v="3"/>
    <x v="0"/>
    <x v="1"/>
    <x v="1"/>
    <x v="0"/>
    <x v="0"/>
    <x v="0"/>
    <x v="3425"/>
    <x v="11"/>
    <x v="4"/>
    <x v="1"/>
    <x v="2"/>
  </r>
  <r>
    <x v="1387"/>
    <x v="3"/>
    <x v="3"/>
    <x v="4"/>
    <x v="1"/>
    <x v="1"/>
    <x v="1"/>
    <x v="9"/>
    <x v="1"/>
    <x v="1"/>
    <x v="0"/>
    <x v="1"/>
    <x v="0"/>
    <x v="0"/>
    <x v="2893"/>
    <x v="8"/>
    <x v="5"/>
    <x v="2"/>
    <x v="3"/>
  </r>
  <r>
    <x v="1388"/>
    <x v="4"/>
    <x v="0"/>
    <x v="0"/>
    <x v="4"/>
    <x v="0"/>
    <x v="0"/>
    <x v="10"/>
    <x v="2"/>
    <x v="0"/>
    <x v="0"/>
    <x v="1"/>
    <x v="0"/>
    <x v="0"/>
    <x v="827"/>
    <x v="3"/>
    <x v="6"/>
    <x v="2"/>
    <x v="5"/>
  </r>
  <r>
    <x v="1389"/>
    <x v="0"/>
    <x v="0"/>
    <x v="5"/>
    <x v="6"/>
    <x v="2"/>
    <x v="2"/>
    <x v="3"/>
    <x v="0"/>
    <x v="1"/>
    <x v="0"/>
    <x v="1"/>
    <x v="0"/>
    <x v="1"/>
    <x v="9157"/>
    <x v="0"/>
    <x v="1"/>
    <x v="1"/>
    <x v="0"/>
  </r>
  <r>
    <x v="1390"/>
    <x v="3"/>
    <x v="2"/>
    <x v="3"/>
    <x v="5"/>
    <x v="2"/>
    <x v="2"/>
    <x v="7"/>
    <x v="1"/>
    <x v="0"/>
    <x v="0"/>
    <x v="1"/>
    <x v="1"/>
    <x v="1"/>
    <x v="9231"/>
    <x v="6"/>
    <x v="4"/>
    <x v="0"/>
    <x v="8"/>
  </r>
  <r>
    <x v="1391"/>
    <x v="1"/>
    <x v="0"/>
    <x v="2"/>
    <x v="1"/>
    <x v="0"/>
    <x v="0"/>
    <x v="2"/>
    <x v="1"/>
    <x v="1"/>
    <x v="0"/>
    <x v="0"/>
    <x v="0"/>
    <x v="1"/>
    <x v="223"/>
    <x v="11"/>
    <x v="3"/>
    <x v="1"/>
    <x v="4"/>
  </r>
  <r>
    <x v="1392"/>
    <x v="1"/>
    <x v="0"/>
    <x v="1"/>
    <x v="2"/>
    <x v="2"/>
    <x v="1"/>
    <x v="6"/>
    <x v="1"/>
    <x v="1"/>
    <x v="0"/>
    <x v="0"/>
    <x v="1"/>
    <x v="1"/>
    <x v="3975"/>
    <x v="10"/>
    <x v="2"/>
    <x v="0"/>
    <x v="8"/>
  </r>
  <r>
    <x v="1393"/>
    <x v="2"/>
    <x v="1"/>
    <x v="4"/>
    <x v="6"/>
    <x v="0"/>
    <x v="2"/>
    <x v="3"/>
    <x v="0"/>
    <x v="0"/>
    <x v="1"/>
    <x v="1"/>
    <x v="1"/>
    <x v="0"/>
    <x v="7086"/>
    <x v="9"/>
    <x v="6"/>
    <x v="0"/>
    <x v="5"/>
  </r>
  <r>
    <x v="1394"/>
    <x v="2"/>
    <x v="1"/>
    <x v="2"/>
    <x v="1"/>
    <x v="2"/>
    <x v="1"/>
    <x v="6"/>
    <x v="2"/>
    <x v="0"/>
    <x v="0"/>
    <x v="1"/>
    <x v="0"/>
    <x v="1"/>
    <x v="3203"/>
    <x v="3"/>
    <x v="5"/>
    <x v="1"/>
    <x v="1"/>
  </r>
  <r>
    <x v="1395"/>
    <x v="5"/>
    <x v="3"/>
    <x v="1"/>
    <x v="3"/>
    <x v="2"/>
    <x v="2"/>
    <x v="12"/>
    <x v="1"/>
    <x v="1"/>
    <x v="0"/>
    <x v="1"/>
    <x v="0"/>
    <x v="0"/>
    <x v="8636"/>
    <x v="4"/>
    <x v="2"/>
    <x v="0"/>
    <x v="6"/>
  </r>
  <r>
    <x v="1396"/>
    <x v="3"/>
    <x v="1"/>
    <x v="1"/>
    <x v="6"/>
    <x v="1"/>
    <x v="2"/>
    <x v="11"/>
    <x v="1"/>
    <x v="1"/>
    <x v="1"/>
    <x v="1"/>
    <x v="0"/>
    <x v="1"/>
    <x v="5813"/>
    <x v="4"/>
    <x v="6"/>
    <x v="2"/>
    <x v="1"/>
  </r>
  <r>
    <x v="1397"/>
    <x v="0"/>
    <x v="2"/>
    <x v="0"/>
    <x v="6"/>
    <x v="0"/>
    <x v="1"/>
    <x v="3"/>
    <x v="2"/>
    <x v="0"/>
    <x v="0"/>
    <x v="0"/>
    <x v="0"/>
    <x v="0"/>
    <x v="7245"/>
    <x v="8"/>
    <x v="5"/>
    <x v="1"/>
    <x v="4"/>
  </r>
  <r>
    <x v="1398"/>
    <x v="1"/>
    <x v="2"/>
    <x v="0"/>
    <x v="0"/>
    <x v="0"/>
    <x v="1"/>
    <x v="10"/>
    <x v="2"/>
    <x v="0"/>
    <x v="0"/>
    <x v="0"/>
    <x v="0"/>
    <x v="1"/>
    <x v="4179"/>
    <x v="3"/>
    <x v="6"/>
    <x v="2"/>
    <x v="2"/>
  </r>
  <r>
    <x v="1399"/>
    <x v="5"/>
    <x v="2"/>
    <x v="0"/>
    <x v="4"/>
    <x v="2"/>
    <x v="2"/>
    <x v="8"/>
    <x v="2"/>
    <x v="0"/>
    <x v="1"/>
    <x v="0"/>
    <x v="1"/>
    <x v="0"/>
    <x v="9512"/>
    <x v="2"/>
    <x v="0"/>
    <x v="0"/>
    <x v="6"/>
  </r>
  <r>
    <x v="1400"/>
    <x v="2"/>
    <x v="0"/>
    <x v="2"/>
    <x v="6"/>
    <x v="1"/>
    <x v="1"/>
    <x v="13"/>
    <x v="0"/>
    <x v="1"/>
    <x v="1"/>
    <x v="1"/>
    <x v="1"/>
    <x v="1"/>
    <x v="5261"/>
    <x v="7"/>
    <x v="4"/>
    <x v="0"/>
    <x v="0"/>
  </r>
  <r>
    <x v="1401"/>
    <x v="0"/>
    <x v="3"/>
    <x v="1"/>
    <x v="0"/>
    <x v="2"/>
    <x v="2"/>
    <x v="8"/>
    <x v="1"/>
    <x v="0"/>
    <x v="0"/>
    <x v="1"/>
    <x v="1"/>
    <x v="0"/>
    <x v="9502"/>
    <x v="11"/>
    <x v="5"/>
    <x v="0"/>
    <x v="2"/>
  </r>
  <r>
    <x v="1402"/>
    <x v="2"/>
    <x v="0"/>
    <x v="0"/>
    <x v="2"/>
    <x v="2"/>
    <x v="2"/>
    <x v="13"/>
    <x v="0"/>
    <x v="0"/>
    <x v="1"/>
    <x v="0"/>
    <x v="0"/>
    <x v="0"/>
    <x v="3551"/>
    <x v="8"/>
    <x v="4"/>
    <x v="2"/>
    <x v="0"/>
  </r>
  <r>
    <x v="1403"/>
    <x v="1"/>
    <x v="1"/>
    <x v="2"/>
    <x v="1"/>
    <x v="2"/>
    <x v="2"/>
    <x v="6"/>
    <x v="1"/>
    <x v="1"/>
    <x v="1"/>
    <x v="1"/>
    <x v="0"/>
    <x v="1"/>
    <x v="5887"/>
    <x v="2"/>
    <x v="4"/>
    <x v="1"/>
    <x v="1"/>
  </r>
  <r>
    <x v="1404"/>
    <x v="0"/>
    <x v="1"/>
    <x v="4"/>
    <x v="0"/>
    <x v="1"/>
    <x v="0"/>
    <x v="12"/>
    <x v="1"/>
    <x v="0"/>
    <x v="0"/>
    <x v="1"/>
    <x v="1"/>
    <x v="1"/>
    <x v="6831"/>
    <x v="5"/>
    <x v="5"/>
    <x v="0"/>
    <x v="1"/>
  </r>
  <r>
    <x v="1405"/>
    <x v="3"/>
    <x v="2"/>
    <x v="2"/>
    <x v="1"/>
    <x v="0"/>
    <x v="2"/>
    <x v="9"/>
    <x v="2"/>
    <x v="0"/>
    <x v="1"/>
    <x v="1"/>
    <x v="1"/>
    <x v="1"/>
    <x v="9248"/>
    <x v="6"/>
    <x v="0"/>
    <x v="0"/>
    <x v="1"/>
  </r>
  <r>
    <x v="1406"/>
    <x v="4"/>
    <x v="1"/>
    <x v="2"/>
    <x v="0"/>
    <x v="2"/>
    <x v="1"/>
    <x v="11"/>
    <x v="2"/>
    <x v="1"/>
    <x v="1"/>
    <x v="0"/>
    <x v="1"/>
    <x v="0"/>
    <x v="2771"/>
    <x v="10"/>
    <x v="1"/>
    <x v="2"/>
    <x v="0"/>
  </r>
  <r>
    <x v="1407"/>
    <x v="5"/>
    <x v="3"/>
    <x v="1"/>
    <x v="0"/>
    <x v="0"/>
    <x v="2"/>
    <x v="1"/>
    <x v="2"/>
    <x v="0"/>
    <x v="1"/>
    <x v="1"/>
    <x v="0"/>
    <x v="0"/>
    <x v="8702"/>
    <x v="1"/>
    <x v="0"/>
    <x v="0"/>
    <x v="8"/>
  </r>
  <r>
    <x v="1408"/>
    <x v="0"/>
    <x v="0"/>
    <x v="0"/>
    <x v="3"/>
    <x v="1"/>
    <x v="2"/>
    <x v="14"/>
    <x v="2"/>
    <x v="1"/>
    <x v="1"/>
    <x v="1"/>
    <x v="0"/>
    <x v="0"/>
    <x v="8882"/>
    <x v="7"/>
    <x v="5"/>
    <x v="2"/>
    <x v="0"/>
  </r>
  <r>
    <x v="1409"/>
    <x v="2"/>
    <x v="3"/>
    <x v="5"/>
    <x v="6"/>
    <x v="2"/>
    <x v="2"/>
    <x v="10"/>
    <x v="0"/>
    <x v="0"/>
    <x v="1"/>
    <x v="1"/>
    <x v="1"/>
    <x v="0"/>
    <x v="7312"/>
    <x v="6"/>
    <x v="6"/>
    <x v="0"/>
    <x v="5"/>
  </r>
  <r>
    <x v="1410"/>
    <x v="5"/>
    <x v="1"/>
    <x v="4"/>
    <x v="3"/>
    <x v="2"/>
    <x v="2"/>
    <x v="9"/>
    <x v="2"/>
    <x v="1"/>
    <x v="0"/>
    <x v="1"/>
    <x v="1"/>
    <x v="1"/>
    <x v="9775"/>
    <x v="11"/>
    <x v="2"/>
    <x v="0"/>
    <x v="2"/>
  </r>
  <r>
    <x v="1411"/>
    <x v="1"/>
    <x v="1"/>
    <x v="2"/>
    <x v="0"/>
    <x v="2"/>
    <x v="0"/>
    <x v="7"/>
    <x v="2"/>
    <x v="0"/>
    <x v="0"/>
    <x v="0"/>
    <x v="1"/>
    <x v="1"/>
    <x v="1044"/>
    <x v="4"/>
    <x v="5"/>
    <x v="0"/>
    <x v="6"/>
  </r>
  <r>
    <x v="1412"/>
    <x v="0"/>
    <x v="2"/>
    <x v="0"/>
    <x v="4"/>
    <x v="1"/>
    <x v="1"/>
    <x v="10"/>
    <x v="1"/>
    <x v="1"/>
    <x v="1"/>
    <x v="0"/>
    <x v="1"/>
    <x v="0"/>
    <x v="8804"/>
    <x v="5"/>
    <x v="1"/>
    <x v="2"/>
    <x v="1"/>
  </r>
  <r>
    <x v="1413"/>
    <x v="3"/>
    <x v="2"/>
    <x v="0"/>
    <x v="1"/>
    <x v="1"/>
    <x v="1"/>
    <x v="13"/>
    <x v="0"/>
    <x v="0"/>
    <x v="0"/>
    <x v="1"/>
    <x v="1"/>
    <x v="0"/>
    <x v="6128"/>
    <x v="11"/>
    <x v="4"/>
    <x v="0"/>
    <x v="8"/>
  </r>
  <r>
    <x v="1414"/>
    <x v="1"/>
    <x v="1"/>
    <x v="4"/>
    <x v="2"/>
    <x v="1"/>
    <x v="2"/>
    <x v="8"/>
    <x v="1"/>
    <x v="0"/>
    <x v="0"/>
    <x v="1"/>
    <x v="1"/>
    <x v="0"/>
    <x v="6923"/>
    <x v="9"/>
    <x v="2"/>
    <x v="0"/>
    <x v="6"/>
  </r>
  <r>
    <x v="1415"/>
    <x v="4"/>
    <x v="2"/>
    <x v="5"/>
    <x v="0"/>
    <x v="1"/>
    <x v="2"/>
    <x v="1"/>
    <x v="1"/>
    <x v="1"/>
    <x v="1"/>
    <x v="1"/>
    <x v="1"/>
    <x v="0"/>
    <x v="8415"/>
    <x v="9"/>
    <x v="1"/>
    <x v="0"/>
    <x v="0"/>
  </r>
  <r>
    <x v="1416"/>
    <x v="1"/>
    <x v="1"/>
    <x v="3"/>
    <x v="2"/>
    <x v="2"/>
    <x v="2"/>
    <x v="9"/>
    <x v="2"/>
    <x v="0"/>
    <x v="1"/>
    <x v="1"/>
    <x v="0"/>
    <x v="0"/>
    <x v="4776"/>
    <x v="6"/>
    <x v="6"/>
    <x v="0"/>
    <x v="7"/>
  </r>
  <r>
    <x v="1417"/>
    <x v="2"/>
    <x v="1"/>
    <x v="5"/>
    <x v="2"/>
    <x v="1"/>
    <x v="1"/>
    <x v="2"/>
    <x v="2"/>
    <x v="1"/>
    <x v="0"/>
    <x v="1"/>
    <x v="0"/>
    <x v="1"/>
    <x v="3871"/>
    <x v="4"/>
    <x v="5"/>
    <x v="1"/>
    <x v="2"/>
  </r>
  <r>
    <x v="1418"/>
    <x v="1"/>
    <x v="2"/>
    <x v="3"/>
    <x v="0"/>
    <x v="0"/>
    <x v="1"/>
    <x v="13"/>
    <x v="2"/>
    <x v="0"/>
    <x v="1"/>
    <x v="1"/>
    <x v="0"/>
    <x v="0"/>
    <x v="4209"/>
    <x v="3"/>
    <x v="0"/>
    <x v="2"/>
    <x v="0"/>
  </r>
  <r>
    <x v="1419"/>
    <x v="2"/>
    <x v="1"/>
    <x v="5"/>
    <x v="5"/>
    <x v="0"/>
    <x v="1"/>
    <x v="12"/>
    <x v="2"/>
    <x v="0"/>
    <x v="0"/>
    <x v="1"/>
    <x v="0"/>
    <x v="1"/>
    <x v="3238"/>
    <x v="0"/>
    <x v="2"/>
    <x v="2"/>
    <x v="1"/>
  </r>
  <r>
    <x v="1420"/>
    <x v="5"/>
    <x v="2"/>
    <x v="0"/>
    <x v="4"/>
    <x v="2"/>
    <x v="1"/>
    <x v="8"/>
    <x v="1"/>
    <x v="0"/>
    <x v="1"/>
    <x v="0"/>
    <x v="1"/>
    <x v="1"/>
    <x v="8974"/>
    <x v="1"/>
    <x v="2"/>
    <x v="0"/>
    <x v="8"/>
  </r>
  <r>
    <x v="1421"/>
    <x v="3"/>
    <x v="1"/>
    <x v="0"/>
    <x v="3"/>
    <x v="2"/>
    <x v="0"/>
    <x v="1"/>
    <x v="0"/>
    <x v="0"/>
    <x v="0"/>
    <x v="0"/>
    <x v="1"/>
    <x v="0"/>
    <x v="299"/>
    <x v="6"/>
    <x v="5"/>
    <x v="0"/>
    <x v="7"/>
  </r>
  <r>
    <x v="1422"/>
    <x v="5"/>
    <x v="1"/>
    <x v="1"/>
    <x v="3"/>
    <x v="2"/>
    <x v="0"/>
    <x v="4"/>
    <x v="0"/>
    <x v="1"/>
    <x v="1"/>
    <x v="1"/>
    <x v="1"/>
    <x v="0"/>
    <x v="6273"/>
    <x v="4"/>
    <x v="5"/>
    <x v="0"/>
    <x v="7"/>
  </r>
  <r>
    <x v="1423"/>
    <x v="2"/>
    <x v="0"/>
    <x v="4"/>
    <x v="6"/>
    <x v="0"/>
    <x v="0"/>
    <x v="14"/>
    <x v="2"/>
    <x v="1"/>
    <x v="1"/>
    <x v="1"/>
    <x v="1"/>
    <x v="0"/>
    <x v="1458"/>
    <x v="0"/>
    <x v="0"/>
    <x v="0"/>
    <x v="8"/>
  </r>
  <r>
    <x v="1424"/>
    <x v="3"/>
    <x v="1"/>
    <x v="4"/>
    <x v="2"/>
    <x v="0"/>
    <x v="0"/>
    <x v="6"/>
    <x v="2"/>
    <x v="0"/>
    <x v="0"/>
    <x v="1"/>
    <x v="1"/>
    <x v="0"/>
    <x v="1582"/>
    <x v="3"/>
    <x v="6"/>
    <x v="0"/>
    <x v="1"/>
  </r>
  <r>
    <x v="1425"/>
    <x v="1"/>
    <x v="1"/>
    <x v="2"/>
    <x v="3"/>
    <x v="1"/>
    <x v="2"/>
    <x v="8"/>
    <x v="1"/>
    <x v="1"/>
    <x v="0"/>
    <x v="1"/>
    <x v="1"/>
    <x v="0"/>
    <x v="7286"/>
    <x v="3"/>
    <x v="3"/>
    <x v="0"/>
    <x v="0"/>
  </r>
  <r>
    <x v="1426"/>
    <x v="1"/>
    <x v="1"/>
    <x v="4"/>
    <x v="5"/>
    <x v="2"/>
    <x v="0"/>
    <x v="7"/>
    <x v="0"/>
    <x v="1"/>
    <x v="0"/>
    <x v="1"/>
    <x v="0"/>
    <x v="1"/>
    <x v="934"/>
    <x v="0"/>
    <x v="5"/>
    <x v="1"/>
    <x v="5"/>
  </r>
  <r>
    <x v="1427"/>
    <x v="2"/>
    <x v="3"/>
    <x v="2"/>
    <x v="5"/>
    <x v="2"/>
    <x v="0"/>
    <x v="3"/>
    <x v="2"/>
    <x v="0"/>
    <x v="1"/>
    <x v="0"/>
    <x v="0"/>
    <x v="1"/>
    <x v="272"/>
    <x v="8"/>
    <x v="6"/>
    <x v="1"/>
    <x v="4"/>
  </r>
  <r>
    <x v="1428"/>
    <x v="5"/>
    <x v="0"/>
    <x v="2"/>
    <x v="1"/>
    <x v="0"/>
    <x v="2"/>
    <x v="10"/>
    <x v="0"/>
    <x v="1"/>
    <x v="1"/>
    <x v="1"/>
    <x v="1"/>
    <x v="0"/>
    <x v="9584"/>
    <x v="5"/>
    <x v="3"/>
    <x v="0"/>
    <x v="0"/>
  </r>
  <r>
    <x v="1429"/>
    <x v="3"/>
    <x v="1"/>
    <x v="4"/>
    <x v="5"/>
    <x v="1"/>
    <x v="1"/>
    <x v="6"/>
    <x v="0"/>
    <x v="1"/>
    <x v="1"/>
    <x v="1"/>
    <x v="1"/>
    <x v="1"/>
    <x v="4832"/>
    <x v="3"/>
    <x v="3"/>
    <x v="0"/>
    <x v="2"/>
  </r>
  <r>
    <x v="1430"/>
    <x v="4"/>
    <x v="2"/>
    <x v="5"/>
    <x v="1"/>
    <x v="0"/>
    <x v="0"/>
    <x v="3"/>
    <x v="1"/>
    <x v="1"/>
    <x v="1"/>
    <x v="1"/>
    <x v="1"/>
    <x v="1"/>
    <x v="4774"/>
    <x v="4"/>
    <x v="0"/>
    <x v="0"/>
    <x v="7"/>
  </r>
  <r>
    <x v="1431"/>
    <x v="4"/>
    <x v="1"/>
    <x v="3"/>
    <x v="1"/>
    <x v="1"/>
    <x v="2"/>
    <x v="3"/>
    <x v="2"/>
    <x v="0"/>
    <x v="1"/>
    <x v="1"/>
    <x v="1"/>
    <x v="0"/>
    <x v="7168"/>
    <x v="1"/>
    <x v="2"/>
    <x v="0"/>
    <x v="2"/>
  </r>
  <r>
    <x v="1432"/>
    <x v="4"/>
    <x v="2"/>
    <x v="5"/>
    <x v="4"/>
    <x v="2"/>
    <x v="1"/>
    <x v="5"/>
    <x v="0"/>
    <x v="0"/>
    <x v="0"/>
    <x v="1"/>
    <x v="0"/>
    <x v="0"/>
    <x v="4247"/>
    <x v="1"/>
    <x v="4"/>
    <x v="0"/>
    <x v="8"/>
  </r>
  <r>
    <x v="1433"/>
    <x v="4"/>
    <x v="2"/>
    <x v="1"/>
    <x v="5"/>
    <x v="0"/>
    <x v="0"/>
    <x v="4"/>
    <x v="0"/>
    <x v="1"/>
    <x v="0"/>
    <x v="0"/>
    <x v="1"/>
    <x v="0"/>
    <x v="2138"/>
    <x v="4"/>
    <x v="4"/>
    <x v="1"/>
    <x v="0"/>
  </r>
  <r>
    <x v="1434"/>
    <x v="5"/>
    <x v="1"/>
    <x v="4"/>
    <x v="2"/>
    <x v="0"/>
    <x v="0"/>
    <x v="13"/>
    <x v="2"/>
    <x v="0"/>
    <x v="0"/>
    <x v="1"/>
    <x v="0"/>
    <x v="1"/>
    <x v="5486"/>
    <x v="9"/>
    <x v="0"/>
    <x v="2"/>
    <x v="0"/>
  </r>
  <r>
    <x v="1435"/>
    <x v="0"/>
    <x v="0"/>
    <x v="2"/>
    <x v="5"/>
    <x v="2"/>
    <x v="2"/>
    <x v="13"/>
    <x v="1"/>
    <x v="1"/>
    <x v="1"/>
    <x v="0"/>
    <x v="1"/>
    <x v="0"/>
    <x v="9051"/>
    <x v="3"/>
    <x v="3"/>
    <x v="0"/>
    <x v="8"/>
  </r>
  <r>
    <x v="1436"/>
    <x v="4"/>
    <x v="0"/>
    <x v="3"/>
    <x v="4"/>
    <x v="0"/>
    <x v="2"/>
    <x v="3"/>
    <x v="2"/>
    <x v="0"/>
    <x v="1"/>
    <x v="0"/>
    <x v="1"/>
    <x v="0"/>
    <x v="5705"/>
    <x v="11"/>
    <x v="0"/>
    <x v="0"/>
    <x v="7"/>
  </r>
  <r>
    <x v="1437"/>
    <x v="2"/>
    <x v="1"/>
    <x v="5"/>
    <x v="3"/>
    <x v="0"/>
    <x v="1"/>
    <x v="12"/>
    <x v="0"/>
    <x v="1"/>
    <x v="1"/>
    <x v="1"/>
    <x v="1"/>
    <x v="1"/>
    <x v="4753"/>
    <x v="6"/>
    <x v="1"/>
    <x v="0"/>
    <x v="5"/>
  </r>
  <r>
    <x v="1438"/>
    <x v="5"/>
    <x v="2"/>
    <x v="2"/>
    <x v="2"/>
    <x v="0"/>
    <x v="1"/>
    <x v="3"/>
    <x v="0"/>
    <x v="1"/>
    <x v="1"/>
    <x v="1"/>
    <x v="0"/>
    <x v="0"/>
    <x v="8350"/>
    <x v="6"/>
    <x v="1"/>
    <x v="0"/>
    <x v="6"/>
  </r>
  <r>
    <x v="1439"/>
    <x v="0"/>
    <x v="0"/>
    <x v="2"/>
    <x v="1"/>
    <x v="2"/>
    <x v="0"/>
    <x v="12"/>
    <x v="0"/>
    <x v="1"/>
    <x v="1"/>
    <x v="1"/>
    <x v="0"/>
    <x v="1"/>
    <x v="4623"/>
    <x v="6"/>
    <x v="5"/>
    <x v="2"/>
    <x v="4"/>
  </r>
  <r>
    <x v="1440"/>
    <x v="0"/>
    <x v="3"/>
    <x v="0"/>
    <x v="0"/>
    <x v="0"/>
    <x v="1"/>
    <x v="13"/>
    <x v="1"/>
    <x v="1"/>
    <x v="1"/>
    <x v="0"/>
    <x v="1"/>
    <x v="0"/>
    <x v="7032"/>
    <x v="1"/>
    <x v="5"/>
    <x v="0"/>
    <x v="8"/>
  </r>
  <r>
    <x v="1441"/>
    <x v="1"/>
    <x v="0"/>
    <x v="1"/>
    <x v="3"/>
    <x v="0"/>
    <x v="0"/>
    <x v="2"/>
    <x v="0"/>
    <x v="1"/>
    <x v="1"/>
    <x v="1"/>
    <x v="0"/>
    <x v="0"/>
    <x v="678"/>
    <x v="5"/>
    <x v="3"/>
    <x v="1"/>
    <x v="0"/>
  </r>
  <r>
    <x v="1442"/>
    <x v="4"/>
    <x v="3"/>
    <x v="0"/>
    <x v="0"/>
    <x v="2"/>
    <x v="1"/>
    <x v="12"/>
    <x v="2"/>
    <x v="1"/>
    <x v="1"/>
    <x v="1"/>
    <x v="0"/>
    <x v="1"/>
    <x v="3507"/>
    <x v="4"/>
    <x v="5"/>
    <x v="0"/>
    <x v="6"/>
  </r>
  <r>
    <x v="1443"/>
    <x v="1"/>
    <x v="0"/>
    <x v="4"/>
    <x v="0"/>
    <x v="0"/>
    <x v="1"/>
    <x v="11"/>
    <x v="1"/>
    <x v="1"/>
    <x v="1"/>
    <x v="1"/>
    <x v="0"/>
    <x v="0"/>
    <x v="2529"/>
    <x v="5"/>
    <x v="6"/>
    <x v="0"/>
    <x v="7"/>
  </r>
  <r>
    <x v="1444"/>
    <x v="2"/>
    <x v="3"/>
    <x v="2"/>
    <x v="5"/>
    <x v="0"/>
    <x v="0"/>
    <x v="6"/>
    <x v="0"/>
    <x v="0"/>
    <x v="0"/>
    <x v="0"/>
    <x v="1"/>
    <x v="1"/>
    <x v="1433"/>
    <x v="11"/>
    <x v="4"/>
    <x v="1"/>
    <x v="1"/>
  </r>
  <r>
    <x v="1445"/>
    <x v="1"/>
    <x v="1"/>
    <x v="2"/>
    <x v="4"/>
    <x v="0"/>
    <x v="2"/>
    <x v="4"/>
    <x v="1"/>
    <x v="1"/>
    <x v="0"/>
    <x v="1"/>
    <x v="0"/>
    <x v="1"/>
    <x v="6002"/>
    <x v="11"/>
    <x v="0"/>
    <x v="1"/>
    <x v="0"/>
  </r>
  <r>
    <x v="1446"/>
    <x v="2"/>
    <x v="3"/>
    <x v="2"/>
    <x v="6"/>
    <x v="2"/>
    <x v="2"/>
    <x v="0"/>
    <x v="2"/>
    <x v="1"/>
    <x v="0"/>
    <x v="1"/>
    <x v="0"/>
    <x v="0"/>
    <x v="4836"/>
    <x v="9"/>
    <x v="5"/>
    <x v="1"/>
    <x v="5"/>
  </r>
  <r>
    <x v="1447"/>
    <x v="5"/>
    <x v="2"/>
    <x v="5"/>
    <x v="0"/>
    <x v="2"/>
    <x v="0"/>
    <x v="10"/>
    <x v="1"/>
    <x v="0"/>
    <x v="1"/>
    <x v="1"/>
    <x v="0"/>
    <x v="0"/>
    <x v="6249"/>
    <x v="8"/>
    <x v="0"/>
    <x v="2"/>
    <x v="2"/>
  </r>
  <r>
    <x v="1448"/>
    <x v="1"/>
    <x v="3"/>
    <x v="2"/>
    <x v="5"/>
    <x v="1"/>
    <x v="2"/>
    <x v="11"/>
    <x v="1"/>
    <x v="0"/>
    <x v="1"/>
    <x v="1"/>
    <x v="0"/>
    <x v="1"/>
    <x v="6288"/>
    <x v="8"/>
    <x v="5"/>
    <x v="2"/>
    <x v="0"/>
  </r>
  <r>
    <x v="1449"/>
    <x v="1"/>
    <x v="0"/>
    <x v="2"/>
    <x v="3"/>
    <x v="0"/>
    <x v="1"/>
    <x v="3"/>
    <x v="1"/>
    <x v="1"/>
    <x v="0"/>
    <x v="0"/>
    <x v="1"/>
    <x v="1"/>
    <x v="3626"/>
    <x v="10"/>
    <x v="4"/>
    <x v="1"/>
    <x v="3"/>
  </r>
  <r>
    <x v="1450"/>
    <x v="4"/>
    <x v="3"/>
    <x v="0"/>
    <x v="5"/>
    <x v="1"/>
    <x v="2"/>
    <x v="6"/>
    <x v="1"/>
    <x v="0"/>
    <x v="0"/>
    <x v="1"/>
    <x v="1"/>
    <x v="0"/>
    <x v="6344"/>
    <x v="8"/>
    <x v="2"/>
    <x v="0"/>
    <x v="7"/>
  </r>
  <r>
    <x v="1451"/>
    <x v="2"/>
    <x v="1"/>
    <x v="4"/>
    <x v="5"/>
    <x v="2"/>
    <x v="1"/>
    <x v="2"/>
    <x v="0"/>
    <x v="1"/>
    <x v="0"/>
    <x v="0"/>
    <x v="0"/>
    <x v="0"/>
    <x v="1266"/>
    <x v="6"/>
    <x v="3"/>
    <x v="1"/>
    <x v="1"/>
  </r>
  <r>
    <x v="1452"/>
    <x v="2"/>
    <x v="0"/>
    <x v="1"/>
    <x v="4"/>
    <x v="1"/>
    <x v="0"/>
    <x v="13"/>
    <x v="2"/>
    <x v="0"/>
    <x v="1"/>
    <x v="1"/>
    <x v="1"/>
    <x v="1"/>
    <x v="2748"/>
    <x v="1"/>
    <x v="0"/>
    <x v="0"/>
    <x v="2"/>
  </r>
  <r>
    <x v="1453"/>
    <x v="5"/>
    <x v="3"/>
    <x v="1"/>
    <x v="5"/>
    <x v="1"/>
    <x v="0"/>
    <x v="11"/>
    <x v="0"/>
    <x v="1"/>
    <x v="1"/>
    <x v="1"/>
    <x v="1"/>
    <x v="0"/>
    <x v="5771"/>
    <x v="0"/>
    <x v="0"/>
    <x v="0"/>
    <x v="0"/>
  </r>
  <r>
    <x v="1454"/>
    <x v="4"/>
    <x v="0"/>
    <x v="5"/>
    <x v="2"/>
    <x v="1"/>
    <x v="0"/>
    <x v="6"/>
    <x v="1"/>
    <x v="1"/>
    <x v="1"/>
    <x v="0"/>
    <x v="1"/>
    <x v="1"/>
    <x v="1050"/>
    <x v="4"/>
    <x v="0"/>
    <x v="0"/>
    <x v="7"/>
  </r>
  <r>
    <x v="1455"/>
    <x v="4"/>
    <x v="1"/>
    <x v="5"/>
    <x v="0"/>
    <x v="0"/>
    <x v="1"/>
    <x v="2"/>
    <x v="1"/>
    <x v="1"/>
    <x v="0"/>
    <x v="1"/>
    <x v="1"/>
    <x v="1"/>
    <x v="5445"/>
    <x v="9"/>
    <x v="5"/>
    <x v="0"/>
    <x v="6"/>
  </r>
  <r>
    <x v="1456"/>
    <x v="1"/>
    <x v="3"/>
    <x v="4"/>
    <x v="2"/>
    <x v="2"/>
    <x v="2"/>
    <x v="10"/>
    <x v="1"/>
    <x v="0"/>
    <x v="0"/>
    <x v="0"/>
    <x v="0"/>
    <x v="0"/>
    <x v="3367"/>
    <x v="9"/>
    <x v="2"/>
    <x v="0"/>
    <x v="6"/>
  </r>
  <r>
    <x v="1457"/>
    <x v="1"/>
    <x v="1"/>
    <x v="5"/>
    <x v="4"/>
    <x v="2"/>
    <x v="1"/>
    <x v="5"/>
    <x v="2"/>
    <x v="1"/>
    <x v="1"/>
    <x v="0"/>
    <x v="0"/>
    <x v="1"/>
    <x v="2292"/>
    <x v="11"/>
    <x v="5"/>
    <x v="1"/>
    <x v="1"/>
  </r>
  <r>
    <x v="1458"/>
    <x v="1"/>
    <x v="3"/>
    <x v="3"/>
    <x v="3"/>
    <x v="2"/>
    <x v="0"/>
    <x v="4"/>
    <x v="1"/>
    <x v="0"/>
    <x v="1"/>
    <x v="1"/>
    <x v="0"/>
    <x v="1"/>
    <x v="1450"/>
    <x v="1"/>
    <x v="1"/>
    <x v="1"/>
    <x v="0"/>
  </r>
  <r>
    <x v="1459"/>
    <x v="2"/>
    <x v="0"/>
    <x v="2"/>
    <x v="4"/>
    <x v="2"/>
    <x v="1"/>
    <x v="1"/>
    <x v="1"/>
    <x v="1"/>
    <x v="0"/>
    <x v="1"/>
    <x v="0"/>
    <x v="0"/>
    <x v="2125"/>
    <x v="10"/>
    <x v="1"/>
    <x v="1"/>
    <x v="5"/>
  </r>
  <r>
    <x v="1460"/>
    <x v="3"/>
    <x v="0"/>
    <x v="3"/>
    <x v="3"/>
    <x v="2"/>
    <x v="2"/>
    <x v="13"/>
    <x v="0"/>
    <x v="0"/>
    <x v="1"/>
    <x v="0"/>
    <x v="1"/>
    <x v="1"/>
    <x v="6582"/>
    <x v="11"/>
    <x v="5"/>
    <x v="2"/>
    <x v="0"/>
  </r>
  <r>
    <x v="1461"/>
    <x v="5"/>
    <x v="1"/>
    <x v="0"/>
    <x v="0"/>
    <x v="2"/>
    <x v="2"/>
    <x v="0"/>
    <x v="1"/>
    <x v="0"/>
    <x v="1"/>
    <x v="0"/>
    <x v="1"/>
    <x v="0"/>
    <x v="8963"/>
    <x v="0"/>
    <x v="6"/>
    <x v="1"/>
    <x v="0"/>
  </r>
  <r>
    <x v="1462"/>
    <x v="1"/>
    <x v="3"/>
    <x v="1"/>
    <x v="1"/>
    <x v="1"/>
    <x v="1"/>
    <x v="12"/>
    <x v="1"/>
    <x v="1"/>
    <x v="1"/>
    <x v="0"/>
    <x v="1"/>
    <x v="0"/>
    <x v="2852"/>
    <x v="2"/>
    <x v="3"/>
    <x v="2"/>
    <x v="2"/>
  </r>
  <r>
    <x v="1463"/>
    <x v="2"/>
    <x v="1"/>
    <x v="2"/>
    <x v="0"/>
    <x v="1"/>
    <x v="0"/>
    <x v="3"/>
    <x v="2"/>
    <x v="1"/>
    <x v="1"/>
    <x v="0"/>
    <x v="0"/>
    <x v="1"/>
    <x v="239"/>
    <x v="6"/>
    <x v="1"/>
    <x v="0"/>
    <x v="6"/>
  </r>
  <r>
    <x v="1464"/>
    <x v="2"/>
    <x v="2"/>
    <x v="0"/>
    <x v="4"/>
    <x v="1"/>
    <x v="0"/>
    <x v="11"/>
    <x v="0"/>
    <x v="0"/>
    <x v="0"/>
    <x v="1"/>
    <x v="1"/>
    <x v="0"/>
    <x v="3515"/>
    <x v="6"/>
    <x v="6"/>
    <x v="0"/>
    <x v="0"/>
  </r>
  <r>
    <x v="1465"/>
    <x v="1"/>
    <x v="1"/>
    <x v="2"/>
    <x v="4"/>
    <x v="1"/>
    <x v="2"/>
    <x v="13"/>
    <x v="0"/>
    <x v="1"/>
    <x v="1"/>
    <x v="0"/>
    <x v="1"/>
    <x v="0"/>
    <x v="5792"/>
    <x v="2"/>
    <x v="5"/>
    <x v="0"/>
    <x v="8"/>
  </r>
  <r>
    <x v="1466"/>
    <x v="1"/>
    <x v="2"/>
    <x v="1"/>
    <x v="0"/>
    <x v="0"/>
    <x v="2"/>
    <x v="14"/>
    <x v="2"/>
    <x v="0"/>
    <x v="0"/>
    <x v="1"/>
    <x v="0"/>
    <x v="0"/>
    <x v="7251"/>
    <x v="4"/>
    <x v="2"/>
    <x v="0"/>
    <x v="8"/>
  </r>
  <r>
    <x v="1467"/>
    <x v="2"/>
    <x v="3"/>
    <x v="2"/>
    <x v="2"/>
    <x v="2"/>
    <x v="2"/>
    <x v="0"/>
    <x v="2"/>
    <x v="0"/>
    <x v="1"/>
    <x v="0"/>
    <x v="1"/>
    <x v="1"/>
    <x v="6251"/>
    <x v="3"/>
    <x v="1"/>
    <x v="0"/>
    <x v="7"/>
  </r>
  <r>
    <x v="1468"/>
    <x v="5"/>
    <x v="2"/>
    <x v="0"/>
    <x v="2"/>
    <x v="0"/>
    <x v="0"/>
    <x v="8"/>
    <x v="2"/>
    <x v="0"/>
    <x v="1"/>
    <x v="1"/>
    <x v="1"/>
    <x v="1"/>
    <x v="8462"/>
    <x v="5"/>
    <x v="4"/>
    <x v="0"/>
    <x v="3"/>
  </r>
  <r>
    <x v="1469"/>
    <x v="2"/>
    <x v="0"/>
    <x v="4"/>
    <x v="5"/>
    <x v="1"/>
    <x v="0"/>
    <x v="7"/>
    <x v="2"/>
    <x v="1"/>
    <x v="1"/>
    <x v="1"/>
    <x v="0"/>
    <x v="1"/>
    <x v="1400"/>
    <x v="4"/>
    <x v="4"/>
    <x v="0"/>
    <x v="8"/>
  </r>
  <r>
    <x v="1470"/>
    <x v="1"/>
    <x v="0"/>
    <x v="3"/>
    <x v="0"/>
    <x v="1"/>
    <x v="0"/>
    <x v="14"/>
    <x v="2"/>
    <x v="1"/>
    <x v="0"/>
    <x v="0"/>
    <x v="0"/>
    <x v="1"/>
    <x v="287"/>
    <x v="0"/>
    <x v="2"/>
    <x v="0"/>
    <x v="8"/>
  </r>
  <r>
    <x v="1471"/>
    <x v="0"/>
    <x v="2"/>
    <x v="4"/>
    <x v="0"/>
    <x v="2"/>
    <x v="2"/>
    <x v="0"/>
    <x v="0"/>
    <x v="0"/>
    <x v="0"/>
    <x v="1"/>
    <x v="1"/>
    <x v="1"/>
    <x v="9897"/>
    <x v="3"/>
    <x v="6"/>
    <x v="0"/>
    <x v="1"/>
  </r>
  <r>
    <x v="1472"/>
    <x v="1"/>
    <x v="1"/>
    <x v="5"/>
    <x v="2"/>
    <x v="2"/>
    <x v="1"/>
    <x v="8"/>
    <x v="2"/>
    <x v="1"/>
    <x v="0"/>
    <x v="1"/>
    <x v="1"/>
    <x v="1"/>
    <x v="5146"/>
    <x v="3"/>
    <x v="2"/>
    <x v="0"/>
    <x v="2"/>
  </r>
  <r>
    <x v="1473"/>
    <x v="3"/>
    <x v="0"/>
    <x v="4"/>
    <x v="0"/>
    <x v="0"/>
    <x v="0"/>
    <x v="0"/>
    <x v="1"/>
    <x v="1"/>
    <x v="1"/>
    <x v="0"/>
    <x v="1"/>
    <x v="0"/>
    <x v="682"/>
    <x v="9"/>
    <x v="1"/>
    <x v="0"/>
    <x v="8"/>
  </r>
  <r>
    <x v="1474"/>
    <x v="1"/>
    <x v="0"/>
    <x v="4"/>
    <x v="5"/>
    <x v="2"/>
    <x v="1"/>
    <x v="12"/>
    <x v="1"/>
    <x v="1"/>
    <x v="0"/>
    <x v="0"/>
    <x v="1"/>
    <x v="1"/>
    <x v="3857"/>
    <x v="7"/>
    <x v="0"/>
    <x v="0"/>
    <x v="6"/>
  </r>
  <r>
    <x v="1475"/>
    <x v="1"/>
    <x v="1"/>
    <x v="1"/>
    <x v="2"/>
    <x v="2"/>
    <x v="2"/>
    <x v="14"/>
    <x v="1"/>
    <x v="0"/>
    <x v="1"/>
    <x v="1"/>
    <x v="0"/>
    <x v="1"/>
    <x v="6217"/>
    <x v="10"/>
    <x v="0"/>
    <x v="2"/>
    <x v="4"/>
  </r>
  <r>
    <x v="1476"/>
    <x v="0"/>
    <x v="3"/>
    <x v="2"/>
    <x v="6"/>
    <x v="2"/>
    <x v="0"/>
    <x v="3"/>
    <x v="0"/>
    <x v="0"/>
    <x v="1"/>
    <x v="1"/>
    <x v="1"/>
    <x v="1"/>
    <x v="6744"/>
    <x v="0"/>
    <x v="2"/>
    <x v="0"/>
    <x v="1"/>
  </r>
  <r>
    <x v="1477"/>
    <x v="3"/>
    <x v="0"/>
    <x v="3"/>
    <x v="6"/>
    <x v="2"/>
    <x v="2"/>
    <x v="0"/>
    <x v="0"/>
    <x v="1"/>
    <x v="1"/>
    <x v="0"/>
    <x v="0"/>
    <x v="1"/>
    <x v="4445"/>
    <x v="3"/>
    <x v="1"/>
    <x v="0"/>
    <x v="6"/>
  </r>
  <r>
    <x v="1478"/>
    <x v="4"/>
    <x v="2"/>
    <x v="4"/>
    <x v="3"/>
    <x v="2"/>
    <x v="1"/>
    <x v="5"/>
    <x v="2"/>
    <x v="0"/>
    <x v="1"/>
    <x v="0"/>
    <x v="1"/>
    <x v="0"/>
    <x v="4195"/>
    <x v="0"/>
    <x v="6"/>
    <x v="1"/>
    <x v="1"/>
  </r>
  <r>
    <x v="1479"/>
    <x v="4"/>
    <x v="1"/>
    <x v="1"/>
    <x v="3"/>
    <x v="0"/>
    <x v="0"/>
    <x v="8"/>
    <x v="2"/>
    <x v="1"/>
    <x v="0"/>
    <x v="0"/>
    <x v="1"/>
    <x v="0"/>
    <x v="533"/>
    <x v="5"/>
    <x v="2"/>
    <x v="0"/>
    <x v="7"/>
  </r>
  <r>
    <x v="1480"/>
    <x v="0"/>
    <x v="0"/>
    <x v="3"/>
    <x v="0"/>
    <x v="2"/>
    <x v="2"/>
    <x v="6"/>
    <x v="2"/>
    <x v="1"/>
    <x v="1"/>
    <x v="0"/>
    <x v="0"/>
    <x v="1"/>
    <x v="8293"/>
    <x v="5"/>
    <x v="4"/>
    <x v="1"/>
    <x v="0"/>
  </r>
  <r>
    <x v="1481"/>
    <x v="5"/>
    <x v="2"/>
    <x v="1"/>
    <x v="0"/>
    <x v="0"/>
    <x v="0"/>
    <x v="6"/>
    <x v="2"/>
    <x v="1"/>
    <x v="0"/>
    <x v="1"/>
    <x v="0"/>
    <x v="1"/>
    <x v="7137"/>
    <x v="3"/>
    <x v="0"/>
    <x v="0"/>
    <x v="6"/>
  </r>
  <r>
    <x v="1482"/>
    <x v="3"/>
    <x v="3"/>
    <x v="4"/>
    <x v="0"/>
    <x v="2"/>
    <x v="1"/>
    <x v="5"/>
    <x v="2"/>
    <x v="0"/>
    <x v="1"/>
    <x v="0"/>
    <x v="0"/>
    <x v="1"/>
    <x v="2194"/>
    <x v="4"/>
    <x v="6"/>
    <x v="1"/>
    <x v="2"/>
  </r>
  <r>
    <x v="1483"/>
    <x v="4"/>
    <x v="3"/>
    <x v="3"/>
    <x v="5"/>
    <x v="2"/>
    <x v="1"/>
    <x v="3"/>
    <x v="2"/>
    <x v="1"/>
    <x v="0"/>
    <x v="0"/>
    <x v="0"/>
    <x v="1"/>
    <x v="1721"/>
    <x v="8"/>
    <x v="2"/>
    <x v="0"/>
    <x v="8"/>
  </r>
  <r>
    <x v="1484"/>
    <x v="3"/>
    <x v="0"/>
    <x v="2"/>
    <x v="5"/>
    <x v="2"/>
    <x v="1"/>
    <x v="4"/>
    <x v="0"/>
    <x v="0"/>
    <x v="0"/>
    <x v="1"/>
    <x v="0"/>
    <x v="0"/>
    <x v="1992"/>
    <x v="1"/>
    <x v="6"/>
    <x v="0"/>
    <x v="7"/>
  </r>
  <r>
    <x v="1485"/>
    <x v="0"/>
    <x v="3"/>
    <x v="4"/>
    <x v="0"/>
    <x v="0"/>
    <x v="0"/>
    <x v="2"/>
    <x v="0"/>
    <x v="1"/>
    <x v="0"/>
    <x v="0"/>
    <x v="0"/>
    <x v="0"/>
    <x v="2644"/>
    <x v="9"/>
    <x v="6"/>
    <x v="1"/>
    <x v="1"/>
  </r>
  <r>
    <x v="1486"/>
    <x v="0"/>
    <x v="3"/>
    <x v="3"/>
    <x v="4"/>
    <x v="1"/>
    <x v="1"/>
    <x v="5"/>
    <x v="2"/>
    <x v="0"/>
    <x v="1"/>
    <x v="0"/>
    <x v="0"/>
    <x v="0"/>
    <x v="5299"/>
    <x v="7"/>
    <x v="2"/>
    <x v="1"/>
    <x v="4"/>
  </r>
  <r>
    <x v="1487"/>
    <x v="2"/>
    <x v="0"/>
    <x v="5"/>
    <x v="0"/>
    <x v="2"/>
    <x v="1"/>
    <x v="1"/>
    <x v="1"/>
    <x v="1"/>
    <x v="0"/>
    <x v="0"/>
    <x v="1"/>
    <x v="1"/>
    <x v="3362"/>
    <x v="11"/>
    <x v="1"/>
    <x v="0"/>
    <x v="6"/>
  </r>
  <r>
    <x v="1488"/>
    <x v="2"/>
    <x v="2"/>
    <x v="5"/>
    <x v="2"/>
    <x v="0"/>
    <x v="1"/>
    <x v="0"/>
    <x v="0"/>
    <x v="0"/>
    <x v="1"/>
    <x v="0"/>
    <x v="0"/>
    <x v="0"/>
    <x v="2661"/>
    <x v="0"/>
    <x v="2"/>
    <x v="1"/>
    <x v="4"/>
  </r>
  <r>
    <x v="1489"/>
    <x v="0"/>
    <x v="0"/>
    <x v="2"/>
    <x v="0"/>
    <x v="0"/>
    <x v="1"/>
    <x v="11"/>
    <x v="1"/>
    <x v="1"/>
    <x v="1"/>
    <x v="0"/>
    <x v="1"/>
    <x v="0"/>
    <x v="7033"/>
    <x v="2"/>
    <x v="1"/>
    <x v="0"/>
    <x v="8"/>
  </r>
  <r>
    <x v="1490"/>
    <x v="0"/>
    <x v="1"/>
    <x v="4"/>
    <x v="3"/>
    <x v="2"/>
    <x v="1"/>
    <x v="0"/>
    <x v="1"/>
    <x v="1"/>
    <x v="0"/>
    <x v="0"/>
    <x v="1"/>
    <x v="0"/>
    <x v="7289"/>
    <x v="9"/>
    <x v="4"/>
    <x v="0"/>
    <x v="7"/>
  </r>
  <r>
    <x v="1491"/>
    <x v="0"/>
    <x v="2"/>
    <x v="5"/>
    <x v="6"/>
    <x v="1"/>
    <x v="2"/>
    <x v="14"/>
    <x v="0"/>
    <x v="0"/>
    <x v="1"/>
    <x v="1"/>
    <x v="0"/>
    <x v="0"/>
    <x v="9514"/>
    <x v="0"/>
    <x v="6"/>
    <x v="2"/>
    <x v="1"/>
  </r>
  <r>
    <x v="1492"/>
    <x v="1"/>
    <x v="2"/>
    <x v="0"/>
    <x v="3"/>
    <x v="0"/>
    <x v="1"/>
    <x v="9"/>
    <x v="2"/>
    <x v="1"/>
    <x v="0"/>
    <x v="1"/>
    <x v="0"/>
    <x v="1"/>
    <x v="5512"/>
    <x v="11"/>
    <x v="2"/>
    <x v="2"/>
    <x v="5"/>
  </r>
  <r>
    <x v="1493"/>
    <x v="1"/>
    <x v="3"/>
    <x v="5"/>
    <x v="3"/>
    <x v="2"/>
    <x v="1"/>
    <x v="6"/>
    <x v="0"/>
    <x v="0"/>
    <x v="1"/>
    <x v="1"/>
    <x v="1"/>
    <x v="1"/>
    <x v="5236"/>
    <x v="1"/>
    <x v="6"/>
    <x v="0"/>
    <x v="8"/>
  </r>
  <r>
    <x v="1494"/>
    <x v="2"/>
    <x v="0"/>
    <x v="2"/>
    <x v="1"/>
    <x v="2"/>
    <x v="2"/>
    <x v="3"/>
    <x v="0"/>
    <x v="1"/>
    <x v="1"/>
    <x v="0"/>
    <x v="0"/>
    <x v="1"/>
    <x v="4267"/>
    <x v="0"/>
    <x v="6"/>
    <x v="1"/>
    <x v="4"/>
  </r>
  <r>
    <x v="1495"/>
    <x v="4"/>
    <x v="1"/>
    <x v="4"/>
    <x v="5"/>
    <x v="0"/>
    <x v="1"/>
    <x v="0"/>
    <x v="1"/>
    <x v="0"/>
    <x v="1"/>
    <x v="1"/>
    <x v="1"/>
    <x v="0"/>
    <x v="4282"/>
    <x v="5"/>
    <x v="0"/>
    <x v="0"/>
    <x v="6"/>
  </r>
  <r>
    <x v="1496"/>
    <x v="4"/>
    <x v="0"/>
    <x v="2"/>
    <x v="2"/>
    <x v="1"/>
    <x v="0"/>
    <x v="11"/>
    <x v="1"/>
    <x v="1"/>
    <x v="1"/>
    <x v="0"/>
    <x v="0"/>
    <x v="1"/>
    <x v="499"/>
    <x v="8"/>
    <x v="0"/>
    <x v="2"/>
    <x v="1"/>
  </r>
  <r>
    <x v="1497"/>
    <x v="0"/>
    <x v="2"/>
    <x v="4"/>
    <x v="1"/>
    <x v="0"/>
    <x v="1"/>
    <x v="0"/>
    <x v="2"/>
    <x v="1"/>
    <x v="0"/>
    <x v="1"/>
    <x v="1"/>
    <x v="0"/>
    <x v="9074"/>
    <x v="5"/>
    <x v="6"/>
    <x v="0"/>
    <x v="2"/>
  </r>
  <r>
    <x v="1498"/>
    <x v="0"/>
    <x v="2"/>
    <x v="2"/>
    <x v="2"/>
    <x v="2"/>
    <x v="2"/>
    <x v="5"/>
    <x v="1"/>
    <x v="1"/>
    <x v="1"/>
    <x v="0"/>
    <x v="1"/>
    <x v="0"/>
    <x v="9706"/>
    <x v="7"/>
    <x v="4"/>
    <x v="1"/>
    <x v="5"/>
  </r>
  <r>
    <x v="1499"/>
    <x v="3"/>
    <x v="1"/>
    <x v="5"/>
    <x v="2"/>
    <x v="1"/>
    <x v="2"/>
    <x v="12"/>
    <x v="0"/>
    <x v="0"/>
    <x v="0"/>
    <x v="1"/>
    <x v="1"/>
    <x v="0"/>
    <x v="7242"/>
    <x v="7"/>
    <x v="1"/>
    <x v="0"/>
    <x v="1"/>
  </r>
  <r>
    <x v="1500"/>
    <x v="3"/>
    <x v="0"/>
    <x v="0"/>
    <x v="6"/>
    <x v="1"/>
    <x v="2"/>
    <x v="9"/>
    <x v="0"/>
    <x v="0"/>
    <x v="1"/>
    <x v="1"/>
    <x v="0"/>
    <x v="0"/>
    <x v="5598"/>
    <x v="4"/>
    <x v="3"/>
    <x v="2"/>
    <x v="0"/>
  </r>
  <r>
    <x v="1501"/>
    <x v="3"/>
    <x v="1"/>
    <x v="0"/>
    <x v="4"/>
    <x v="0"/>
    <x v="0"/>
    <x v="11"/>
    <x v="1"/>
    <x v="1"/>
    <x v="1"/>
    <x v="1"/>
    <x v="0"/>
    <x v="0"/>
    <x v="373"/>
    <x v="5"/>
    <x v="6"/>
    <x v="0"/>
    <x v="6"/>
  </r>
  <r>
    <x v="1502"/>
    <x v="1"/>
    <x v="0"/>
    <x v="4"/>
    <x v="1"/>
    <x v="0"/>
    <x v="0"/>
    <x v="8"/>
    <x v="2"/>
    <x v="1"/>
    <x v="1"/>
    <x v="1"/>
    <x v="0"/>
    <x v="1"/>
    <x v="1525"/>
    <x v="0"/>
    <x v="4"/>
    <x v="0"/>
    <x v="8"/>
  </r>
  <r>
    <x v="1503"/>
    <x v="5"/>
    <x v="3"/>
    <x v="0"/>
    <x v="0"/>
    <x v="1"/>
    <x v="0"/>
    <x v="1"/>
    <x v="0"/>
    <x v="1"/>
    <x v="1"/>
    <x v="0"/>
    <x v="1"/>
    <x v="0"/>
    <x v="3705"/>
    <x v="8"/>
    <x v="6"/>
    <x v="1"/>
    <x v="1"/>
  </r>
  <r>
    <x v="1504"/>
    <x v="1"/>
    <x v="3"/>
    <x v="3"/>
    <x v="5"/>
    <x v="1"/>
    <x v="0"/>
    <x v="1"/>
    <x v="0"/>
    <x v="1"/>
    <x v="0"/>
    <x v="1"/>
    <x v="1"/>
    <x v="1"/>
    <x v="2547"/>
    <x v="2"/>
    <x v="1"/>
    <x v="0"/>
    <x v="2"/>
  </r>
  <r>
    <x v="1505"/>
    <x v="1"/>
    <x v="2"/>
    <x v="3"/>
    <x v="3"/>
    <x v="1"/>
    <x v="0"/>
    <x v="10"/>
    <x v="0"/>
    <x v="0"/>
    <x v="1"/>
    <x v="0"/>
    <x v="0"/>
    <x v="1"/>
    <x v="1880"/>
    <x v="5"/>
    <x v="0"/>
    <x v="0"/>
    <x v="8"/>
  </r>
  <r>
    <x v="1506"/>
    <x v="1"/>
    <x v="1"/>
    <x v="3"/>
    <x v="6"/>
    <x v="1"/>
    <x v="2"/>
    <x v="6"/>
    <x v="0"/>
    <x v="1"/>
    <x v="1"/>
    <x v="0"/>
    <x v="0"/>
    <x v="1"/>
    <x v="4278"/>
    <x v="1"/>
    <x v="2"/>
    <x v="1"/>
    <x v="3"/>
  </r>
  <r>
    <x v="1507"/>
    <x v="1"/>
    <x v="0"/>
    <x v="0"/>
    <x v="2"/>
    <x v="2"/>
    <x v="2"/>
    <x v="12"/>
    <x v="1"/>
    <x v="0"/>
    <x v="1"/>
    <x v="1"/>
    <x v="1"/>
    <x v="0"/>
    <x v="6474"/>
    <x v="5"/>
    <x v="4"/>
    <x v="0"/>
    <x v="3"/>
  </r>
  <r>
    <x v="1508"/>
    <x v="2"/>
    <x v="3"/>
    <x v="0"/>
    <x v="0"/>
    <x v="1"/>
    <x v="1"/>
    <x v="9"/>
    <x v="2"/>
    <x v="0"/>
    <x v="0"/>
    <x v="0"/>
    <x v="1"/>
    <x v="1"/>
    <x v="3048"/>
    <x v="11"/>
    <x v="1"/>
    <x v="2"/>
    <x v="3"/>
  </r>
  <r>
    <x v="1509"/>
    <x v="1"/>
    <x v="3"/>
    <x v="4"/>
    <x v="4"/>
    <x v="2"/>
    <x v="1"/>
    <x v="2"/>
    <x v="1"/>
    <x v="0"/>
    <x v="1"/>
    <x v="0"/>
    <x v="0"/>
    <x v="0"/>
    <x v="875"/>
    <x v="7"/>
    <x v="6"/>
    <x v="1"/>
    <x v="4"/>
  </r>
  <r>
    <x v="1510"/>
    <x v="2"/>
    <x v="1"/>
    <x v="1"/>
    <x v="5"/>
    <x v="2"/>
    <x v="0"/>
    <x v="3"/>
    <x v="2"/>
    <x v="1"/>
    <x v="0"/>
    <x v="0"/>
    <x v="1"/>
    <x v="1"/>
    <x v="1534"/>
    <x v="5"/>
    <x v="1"/>
    <x v="1"/>
    <x v="0"/>
  </r>
  <r>
    <x v="1511"/>
    <x v="4"/>
    <x v="2"/>
    <x v="5"/>
    <x v="2"/>
    <x v="1"/>
    <x v="1"/>
    <x v="0"/>
    <x v="1"/>
    <x v="1"/>
    <x v="0"/>
    <x v="0"/>
    <x v="1"/>
    <x v="0"/>
    <x v="4939"/>
    <x v="8"/>
    <x v="5"/>
    <x v="1"/>
    <x v="3"/>
  </r>
  <r>
    <x v="1512"/>
    <x v="3"/>
    <x v="3"/>
    <x v="2"/>
    <x v="6"/>
    <x v="2"/>
    <x v="2"/>
    <x v="7"/>
    <x v="2"/>
    <x v="0"/>
    <x v="1"/>
    <x v="1"/>
    <x v="1"/>
    <x v="0"/>
    <x v="7042"/>
    <x v="2"/>
    <x v="2"/>
    <x v="0"/>
    <x v="7"/>
  </r>
  <r>
    <x v="1513"/>
    <x v="2"/>
    <x v="1"/>
    <x v="1"/>
    <x v="4"/>
    <x v="2"/>
    <x v="2"/>
    <x v="7"/>
    <x v="2"/>
    <x v="1"/>
    <x v="0"/>
    <x v="1"/>
    <x v="0"/>
    <x v="1"/>
    <x v="6312"/>
    <x v="2"/>
    <x v="1"/>
    <x v="0"/>
    <x v="8"/>
  </r>
  <r>
    <x v="1514"/>
    <x v="0"/>
    <x v="2"/>
    <x v="1"/>
    <x v="3"/>
    <x v="1"/>
    <x v="2"/>
    <x v="10"/>
    <x v="1"/>
    <x v="1"/>
    <x v="0"/>
    <x v="1"/>
    <x v="0"/>
    <x v="0"/>
    <x v="9615"/>
    <x v="7"/>
    <x v="0"/>
    <x v="2"/>
    <x v="2"/>
  </r>
  <r>
    <x v="1515"/>
    <x v="5"/>
    <x v="0"/>
    <x v="1"/>
    <x v="3"/>
    <x v="1"/>
    <x v="0"/>
    <x v="2"/>
    <x v="1"/>
    <x v="1"/>
    <x v="0"/>
    <x v="0"/>
    <x v="0"/>
    <x v="1"/>
    <x v="3105"/>
    <x v="8"/>
    <x v="6"/>
    <x v="1"/>
    <x v="4"/>
  </r>
  <r>
    <x v="1516"/>
    <x v="1"/>
    <x v="2"/>
    <x v="1"/>
    <x v="2"/>
    <x v="2"/>
    <x v="0"/>
    <x v="3"/>
    <x v="1"/>
    <x v="1"/>
    <x v="1"/>
    <x v="1"/>
    <x v="0"/>
    <x v="1"/>
    <x v="2966"/>
    <x v="8"/>
    <x v="5"/>
    <x v="1"/>
    <x v="2"/>
  </r>
  <r>
    <x v="1517"/>
    <x v="2"/>
    <x v="3"/>
    <x v="5"/>
    <x v="6"/>
    <x v="1"/>
    <x v="2"/>
    <x v="7"/>
    <x v="1"/>
    <x v="1"/>
    <x v="1"/>
    <x v="1"/>
    <x v="1"/>
    <x v="1"/>
    <x v="7852"/>
    <x v="10"/>
    <x v="1"/>
    <x v="0"/>
    <x v="7"/>
  </r>
  <r>
    <x v="1518"/>
    <x v="4"/>
    <x v="1"/>
    <x v="0"/>
    <x v="0"/>
    <x v="2"/>
    <x v="1"/>
    <x v="1"/>
    <x v="2"/>
    <x v="0"/>
    <x v="0"/>
    <x v="1"/>
    <x v="1"/>
    <x v="1"/>
    <x v="4761"/>
    <x v="10"/>
    <x v="4"/>
    <x v="0"/>
    <x v="3"/>
  </r>
  <r>
    <x v="1519"/>
    <x v="4"/>
    <x v="2"/>
    <x v="4"/>
    <x v="3"/>
    <x v="1"/>
    <x v="0"/>
    <x v="3"/>
    <x v="0"/>
    <x v="0"/>
    <x v="0"/>
    <x v="1"/>
    <x v="0"/>
    <x v="0"/>
    <x v="1868"/>
    <x v="3"/>
    <x v="0"/>
    <x v="0"/>
    <x v="8"/>
  </r>
  <r>
    <x v="1520"/>
    <x v="0"/>
    <x v="2"/>
    <x v="4"/>
    <x v="5"/>
    <x v="0"/>
    <x v="2"/>
    <x v="0"/>
    <x v="1"/>
    <x v="1"/>
    <x v="1"/>
    <x v="1"/>
    <x v="0"/>
    <x v="1"/>
    <x v="9796"/>
    <x v="5"/>
    <x v="6"/>
    <x v="1"/>
    <x v="3"/>
  </r>
  <r>
    <x v="1521"/>
    <x v="3"/>
    <x v="0"/>
    <x v="5"/>
    <x v="0"/>
    <x v="2"/>
    <x v="0"/>
    <x v="6"/>
    <x v="1"/>
    <x v="1"/>
    <x v="0"/>
    <x v="1"/>
    <x v="0"/>
    <x v="0"/>
    <x v="361"/>
    <x v="2"/>
    <x v="1"/>
    <x v="0"/>
    <x v="7"/>
  </r>
  <r>
    <x v="1522"/>
    <x v="0"/>
    <x v="2"/>
    <x v="1"/>
    <x v="0"/>
    <x v="2"/>
    <x v="1"/>
    <x v="9"/>
    <x v="1"/>
    <x v="0"/>
    <x v="0"/>
    <x v="0"/>
    <x v="0"/>
    <x v="1"/>
    <x v="8027"/>
    <x v="10"/>
    <x v="1"/>
    <x v="0"/>
    <x v="8"/>
  </r>
  <r>
    <x v="1523"/>
    <x v="2"/>
    <x v="3"/>
    <x v="3"/>
    <x v="4"/>
    <x v="2"/>
    <x v="1"/>
    <x v="8"/>
    <x v="2"/>
    <x v="1"/>
    <x v="0"/>
    <x v="0"/>
    <x v="1"/>
    <x v="0"/>
    <x v="2628"/>
    <x v="2"/>
    <x v="0"/>
    <x v="2"/>
    <x v="1"/>
  </r>
  <r>
    <x v="1524"/>
    <x v="1"/>
    <x v="2"/>
    <x v="0"/>
    <x v="6"/>
    <x v="0"/>
    <x v="0"/>
    <x v="5"/>
    <x v="1"/>
    <x v="1"/>
    <x v="0"/>
    <x v="1"/>
    <x v="0"/>
    <x v="1"/>
    <x v="3044"/>
    <x v="11"/>
    <x v="6"/>
    <x v="0"/>
    <x v="6"/>
  </r>
  <r>
    <x v="1525"/>
    <x v="4"/>
    <x v="1"/>
    <x v="4"/>
    <x v="2"/>
    <x v="2"/>
    <x v="1"/>
    <x v="14"/>
    <x v="0"/>
    <x v="1"/>
    <x v="1"/>
    <x v="1"/>
    <x v="0"/>
    <x v="0"/>
    <x v="2572"/>
    <x v="1"/>
    <x v="5"/>
    <x v="2"/>
    <x v="5"/>
  </r>
  <r>
    <x v="1526"/>
    <x v="4"/>
    <x v="0"/>
    <x v="3"/>
    <x v="5"/>
    <x v="0"/>
    <x v="0"/>
    <x v="7"/>
    <x v="1"/>
    <x v="1"/>
    <x v="1"/>
    <x v="1"/>
    <x v="0"/>
    <x v="0"/>
    <x v="756"/>
    <x v="7"/>
    <x v="3"/>
    <x v="1"/>
    <x v="3"/>
  </r>
  <r>
    <x v="1527"/>
    <x v="1"/>
    <x v="0"/>
    <x v="1"/>
    <x v="1"/>
    <x v="2"/>
    <x v="1"/>
    <x v="4"/>
    <x v="0"/>
    <x v="1"/>
    <x v="0"/>
    <x v="0"/>
    <x v="0"/>
    <x v="0"/>
    <x v="958"/>
    <x v="10"/>
    <x v="2"/>
    <x v="1"/>
    <x v="0"/>
  </r>
  <r>
    <x v="1528"/>
    <x v="0"/>
    <x v="1"/>
    <x v="0"/>
    <x v="1"/>
    <x v="1"/>
    <x v="0"/>
    <x v="8"/>
    <x v="2"/>
    <x v="0"/>
    <x v="0"/>
    <x v="1"/>
    <x v="0"/>
    <x v="1"/>
    <x v="5492"/>
    <x v="11"/>
    <x v="1"/>
    <x v="2"/>
    <x v="0"/>
  </r>
  <r>
    <x v="1529"/>
    <x v="1"/>
    <x v="1"/>
    <x v="2"/>
    <x v="3"/>
    <x v="0"/>
    <x v="2"/>
    <x v="7"/>
    <x v="0"/>
    <x v="0"/>
    <x v="1"/>
    <x v="1"/>
    <x v="0"/>
    <x v="1"/>
    <x v="6362"/>
    <x v="7"/>
    <x v="4"/>
    <x v="1"/>
    <x v="4"/>
  </r>
  <r>
    <x v="1530"/>
    <x v="0"/>
    <x v="1"/>
    <x v="4"/>
    <x v="6"/>
    <x v="0"/>
    <x v="2"/>
    <x v="11"/>
    <x v="1"/>
    <x v="1"/>
    <x v="1"/>
    <x v="1"/>
    <x v="0"/>
    <x v="1"/>
    <x v="9245"/>
    <x v="11"/>
    <x v="3"/>
    <x v="2"/>
    <x v="3"/>
  </r>
  <r>
    <x v="1531"/>
    <x v="5"/>
    <x v="0"/>
    <x v="0"/>
    <x v="3"/>
    <x v="0"/>
    <x v="2"/>
    <x v="5"/>
    <x v="1"/>
    <x v="1"/>
    <x v="1"/>
    <x v="1"/>
    <x v="1"/>
    <x v="0"/>
    <x v="9285"/>
    <x v="9"/>
    <x v="3"/>
    <x v="0"/>
    <x v="5"/>
  </r>
  <r>
    <x v="1532"/>
    <x v="5"/>
    <x v="2"/>
    <x v="2"/>
    <x v="1"/>
    <x v="2"/>
    <x v="0"/>
    <x v="0"/>
    <x v="2"/>
    <x v="0"/>
    <x v="1"/>
    <x v="0"/>
    <x v="0"/>
    <x v="1"/>
    <x v="6161"/>
    <x v="1"/>
    <x v="2"/>
    <x v="1"/>
    <x v="0"/>
  </r>
  <r>
    <x v="1533"/>
    <x v="3"/>
    <x v="3"/>
    <x v="0"/>
    <x v="1"/>
    <x v="1"/>
    <x v="2"/>
    <x v="7"/>
    <x v="1"/>
    <x v="1"/>
    <x v="0"/>
    <x v="0"/>
    <x v="0"/>
    <x v="0"/>
    <x v="3986"/>
    <x v="11"/>
    <x v="0"/>
    <x v="1"/>
    <x v="4"/>
  </r>
  <r>
    <x v="1534"/>
    <x v="2"/>
    <x v="2"/>
    <x v="3"/>
    <x v="3"/>
    <x v="0"/>
    <x v="1"/>
    <x v="12"/>
    <x v="1"/>
    <x v="1"/>
    <x v="0"/>
    <x v="0"/>
    <x v="1"/>
    <x v="1"/>
    <x v="5649"/>
    <x v="11"/>
    <x v="0"/>
    <x v="0"/>
    <x v="6"/>
  </r>
  <r>
    <x v="1535"/>
    <x v="5"/>
    <x v="2"/>
    <x v="5"/>
    <x v="1"/>
    <x v="2"/>
    <x v="2"/>
    <x v="11"/>
    <x v="1"/>
    <x v="0"/>
    <x v="1"/>
    <x v="0"/>
    <x v="0"/>
    <x v="0"/>
    <x v="9079"/>
    <x v="3"/>
    <x v="0"/>
    <x v="0"/>
    <x v="7"/>
  </r>
  <r>
    <x v="1536"/>
    <x v="3"/>
    <x v="2"/>
    <x v="0"/>
    <x v="1"/>
    <x v="1"/>
    <x v="1"/>
    <x v="14"/>
    <x v="0"/>
    <x v="0"/>
    <x v="0"/>
    <x v="0"/>
    <x v="1"/>
    <x v="0"/>
    <x v="4591"/>
    <x v="10"/>
    <x v="4"/>
    <x v="2"/>
    <x v="2"/>
  </r>
  <r>
    <x v="1537"/>
    <x v="2"/>
    <x v="2"/>
    <x v="5"/>
    <x v="3"/>
    <x v="0"/>
    <x v="2"/>
    <x v="8"/>
    <x v="0"/>
    <x v="0"/>
    <x v="0"/>
    <x v="1"/>
    <x v="0"/>
    <x v="0"/>
    <x v="7186"/>
    <x v="8"/>
    <x v="1"/>
    <x v="2"/>
    <x v="3"/>
  </r>
  <r>
    <x v="1538"/>
    <x v="2"/>
    <x v="2"/>
    <x v="4"/>
    <x v="1"/>
    <x v="2"/>
    <x v="2"/>
    <x v="5"/>
    <x v="1"/>
    <x v="1"/>
    <x v="1"/>
    <x v="1"/>
    <x v="1"/>
    <x v="1"/>
    <x v="9039"/>
    <x v="5"/>
    <x v="3"/>
    <x v="0"/>
    <x v="5"/>
  </r>
  <r>
    <x v="1539"/>
    <x v="1"/>
    <x v="1"/>
    <x v="0"/>
    <x v="4"/>
    <x v="2"/>
    <x v="2"/>
    <x v="10"/>
    <x v="0"/>
    <x v="0"/>
    <x v="1"/>
    <x v="0"/>
    <x v="0"/>
    <x v="1"/>
    <x v="4462"/>
    <x v="1"/>
    <x v="3"/>
    <x v="2"/>
    <x v="5"/>
  </r>
  <r>
    <x v="1540"/>
    <x v="5"/>
    <x v="2"/>
    <x v="5"/>
    <x v="6"/>
    <x v="0"/>
    <x v="0"/>
    <x v="1"/>
    <x v="2"/>
    <x v="1"/>
    <x v="1"/>
    <x v="1"/>
    <x v="0"/>
    <x v="0"/>
    <x v="6250"/>
    <x v="0"/>
    <x v="3"/>
    <x v="1"/>
    <x v="4"/>
  </r>
  <r>
    <x v="1541"/>
    <x v="5"/>
    <x v="0"/>
    <x v="4"/>
    <x v="0"/>
    <x v="0"/>
    <x v="1"/>
    <x v="12"/>
    <x v="1"/>
    <x v="1"/>
    <x v="0"/>
    <x v="1"/>
    <x v="0"/>
    <x v="1"/>
    <x v="8168"/>
    <x v="3"/>
    <x v="5"/>
    <x v="2"/>
    <x v="5"/>
  </r>
  <r>
    <x v="1542"/>
    <x v="3"/>
    <x v="1"/>
    <x v="2"/>
    <x v="0"/>
    <x v="2"/>
    <x v="0"/>
    <x v="0"/>
    <x v="2"/>
    <x v="0"/>
    <x v="0"/>
    <x v="0"/>
    <x v="0"/>
    <x v="1"/>
    <x v="253"/>
    <x v="6"/>
    <x v="5"/>
    <x v="1"/>
    <x v="5"/>
  </r>
  <r>
    <x v="1543"/>
    <x v="1"/>
    <x v="1"/>
    <x v="0"/>
    <x v="0"/>
    <x v="1"/>
    <x v="0"/>
    <x v="4"/>
    <x v="2"/>
    <x v="1"/>
    <x v="1"/>
    <x v="1"/>
    <x v="1"/>
    <x v="1"/>
    <x v="2267"/>
    <x v="0"/>
    <x v="2"/>
    <x v="0"/>
    <x v="6"/>
  </r>
  <r>
    <x v="1544"/>
    <x v="4"/>
    <x v="3"/>
    <x v="4"/>
    <x v="2"/>
    <x v="2"/>
    <x v="2"/>
    <x v="3"/>
    <x v="2"/>
    <x v="0"/>
    <x v="1"/>
    <x v="1"/>
    <x v="0"/>
    <x v="1"/>
    <x v="6175"/>
    <x v="10"/>
    <x v="5"/>
    <x v="1"/>
    <x v="4"/>
  </r>
  <r>
    <x v="1545"/>
    <x v="5"/>
    <x v="2"/>
    <x v="1"/>
    <x v="6"/>
    <x v="1"/>
    <x v="1"/>
    <x v="9"/>
    <x v="0"/>
    <x v="0"/>
    <x v="0"/>
    <x v="1"/>
    <x v="1"/>
    <x v="0"/>
    <x v="9122"/>
    <x v="0"/>
    <x v="5"/>
    <x v="0"/>
    <x v="8"/>
  </r>
  <r>
    <x v="1546"/>
    <x v="1"/>
    <x v="3"/>
    <x v="1"/>
    <x v="4"/>
    <x v="0"/>
    <x v="1"/>
    <x v="8"/>
    <x v="1"/>
    <x v="0"/>
    <x v="1"/>
    <x v="1"/>
    <x v="1"/>
    <x v="0"/>
    <x v="3774"/>
    <x v="2"/>
    <x v="4"/>
    <x v="0"/>
    <x v="5"/>
  </r>
  <r>
    <x v="1547"/>
    <x v="3"/>
    <x v="1"/>
    <x v="5"/>
    <x v="2"/>
    <x v="2"/>
    <x v="1"/>
    <x v="1"/>
    <x v="2"/>
    <x v="1"/>
    <x v="1"/>
    <x v="1"/>
    <x v="0"/>
    <x v="1"/>
    <x v="3231"/>
    <x v="3"/>
    <x v="5"/>
    <x v="1"/>
    <x v="2"/>
  </r>
  <r>
    <x v="1548"/>
    <x v="1"/>
    <x v="3"/>
    <x v="4"/>
    <x v="5"/>
    <x v="1"/>
    <x v="2"/>
    <x v="3"/>
    <x v="2"/>
    <x v="1"/>
    <x v="1"/>
    <x v="1"/>
    <x v="1"/>
    <x v="0"/>
    <x v="6645"/>
    <x v="7"/>
    <x v="0"/>
    <x v="0"/>
    <x v="1"/>
  </r>
  <r>
    <x v="1549"/>
    <x v="4"/>
    <x v="0"/>
    <x v="0"/>
    <x v="1"/>
    <x v="2"/>
    <x v="2"/>
    <x v="1"/>
    <x v="1"/>
    <x v="1"/>
    <x v="1"/>
    <x v="0"/>
    <x v="1"/>
    <x v="0"/>
    <x v="5513"/>
    <x v="9"/>
    <x v="1"/>
    <x v="0"/>
    <x v="7"/>
  </r>
  <r>
    <x v="1550"/>
    <x v="5"/>
    <x v="3"/>
    <x v="2"/>
    <x v="6"/>
    <x v="0"/>
    <x v="2"/>
    <x v="5"/>
    <x v="1"/>
    <x v="0"/>
    <x v="0"/>
    <x v="1"/>
    <x v="1"/>
    <x v="0"/>
    <x v="9509"/>
    <x v="1"/>
    <x v="1"/>
    <x v="0"/>
    <x v="2"/>
  </r>
  <r>
    <x v="1551"/>
    <x v="2"/>
    <x v="2"/>
    <x v="0"/>
    <x v="5"/>
    <x v="1"/>
    <x v="1"/>
    <x v="10"/>
    <x v="0"/>
    <x v="0"/>
    <x v="1"/>
    <x v="1"/>
    <x v="0"/>
    <x v="1"/>
    <x v="5941"/>
    <x v="4"/>
    <x v="4"/>
    <x v="2"/>
    <x v="4"/>
  </r>
  <r>
    <x v="1552"/>
    <x v="1"/>
    <x v="1"/>
    <x v="0"/>
    <x v="0"/>
    <x v="2"/>
    <x v="1"/>
    <x v="14"/>
    <x v="1"/>
    <x v="0"/>
    <x v="1"/>
    <x v="1"/>
    <x v="1"/>
    <x v="0"/>
    <x v="3727"/>
    <x v="10"/>
    <x v="2"/>
    <x v="0"/>
    <x v="2"/>
  </r>
  <r>
    <x v="1553"/>
    <x v="3"/>
    <x v="2"/>
    <x v="4"/>
    <x v="4"/>
    <x v="2"/>
    <x v="2"/>
    <x v="7"/>
    <x v="1"/>
    <x v="0"/>
    <x v="0"/>
    <x v="0"/>
    <x v="0"/>
    <x v="0"/>
    <x v="5753"/>
    <x v="2"/>
    <x v="2"/>
    <x v="0"/>
    <x v="7"/>
  </r>
  <r>
    <x v="1554"/>
    <x v="0"/>
    <x v="1"/>
    <x v="4"/>
    <x v="2"/>
    <x v="2"/>
    <x v="0"/>
    <x v="3"/>
    <x v="1"/>
    <x v="0"/>
    <x v="0"/>
    <x v="0"/>
    <x v="0"/>
    <x v="0"/>
    <x v="2735"/>
    <x v="5"/>
    <x v="2"/>
    <x v="0"/>
    <x v="8"/>
  </r>
  <r>
    <x v="1555"/>
    <x v="0"/>
    <x v="2"/>
    <x v="5"/>
    <x v="2"/>
    <x v="2"/>
    <x v="1"/>
    <x v="12"/>
    <x v="0"/>
    <x v="1"/>
    <x v="1"/>
    <x v="0"/>
    <x v="1"/>
    <x v="0"/>
    <x v="8796"/>
    <x v="7"/>
    <x v="4"/>
    <x v="2"/>
    <x v="2"/>
  </r>
  <r>
    <x v="1556"/>
    <x v="1"/>
    <x v="1"/>
    <x v="1"/>
    <x v="5"/>
    <x v="1"/>
    <x v="2"/>
    <x v="14"/>
    <x v="1"/>
    <x v="0"/>
    <x v="1"/>
    <x v="1"/>
    <x v="0"/>
    <x v="1"/>
    <x v="5875"/>
    <x v="1"/>
    <x v="0"/>
    <x v="2"/>
    <x v="2"/>
  </r>
  <r>
    <x v="1557"/>
    <x v="1"/>
    <x v="2"/>
    <x v="4"/>
    <x v="3"/>
    <x v="1"/>
    <x v="1"/>
    <x v="13"/>
    <x v="1"/>
    <x v="0"/>
    <x v="0"/>
    <x v="1"/>
    <x v="0"/>
    <x v="1"/>
    <x v="6097"/>
    <x v="1"/>
    <x v="2"/>
    <x v="2"/>
    <x v="1"/>
  </r>
  <r>
    <x v="1558"/>
    <x v="3"/>
    <x v="1"/>
    <x v="0"/>
    <x v="3"/>
    <x v="1"/>
    <x v="2"/>
    <x v="2"/>
    <x v="2"/>
    <x v="0"/>
    <x v="1"/>
    <x v="0"/>
    <x v="0"/>
    <x v="1"/>
    <x v="4854"/>
    <x v="3"/>
    <x v="3"/>
    <x v="0"/>
    <x v="7"/>
  </r>
  <r>
    <x v="1559"/>
    <x v="0"/>
    <x v="0"/>
    <x v="3"/>
    <x v="3"/>
    <x v="1"/>
    <x v="0"/>
    <x v="1"/>
    <x v="2"/>
    <x v="0"/>
    <x v="0"/>
    <x v="1"/>
    <x v="1"/>
    <x v="1"/>
    <x v="6376"/>
    <x v="4"/>
    <x v="4"/>
    <x v="0"/>
    <x v="7"/>
  </r>
  <r>
    <x v="1560"/>
    <x v="4"/>
    <x v="1"/>
    <x v="3"/>
    <x v="1"/>
    <x v="2"/>
    <x v="1"/>
    <x v="6"/>
    <x v="2"/>
    <x v="1"/>
    <x v="1"/>
    <x v="1"/>
    <x v="1"/>
    <x v="0"/>
    <x v="4397"/>
    <x v="5"/>
    <x v="2"/>
    <x v="0"/>
    <x v="8"/>
  </r>
  <r>
    <x v="1561"/>
    <x v="0"/>
    <x v="1"/>
    <x v="5"/>
    <x v="0"/>
    <x v="0"/>
    <x v="0"/>
    <x v="4"/>
    <x v="0"/>
    <x v="0"/>
    <x v="1"/>
    <x v="1"/>
    <x v="1"/>
    <x v="0"/>
    <x v="6191"/>
    <x v="9"/>
    <x v="2"/>
    <x v="0"/>
    <x v="8"/>
  </r>
  <r>
    <x v="1562"/>
    <x v="1"/>
    <x v="3"/>
    <x v="1"/>
    <x v="1"/>
    <x v="1"/>
    <x v="0"/>
    <x v="2"/>
    <x v="1"/>
    <x v="0"/>
    <x v="0"/>
    <x v="0"/>
    <x v="1"/>
    <x v="0"/>
    <x v="343"/>
    <x v="10"/>
    <x v="2"/>
    <x v="1"/>
    <x v="0"/>
  </r>
  <r>
    <x v="1563"/>
    <x v="1"/>
    <x v="2"/>
    <x v="3"/>
    <x v="4"/>
    <x v="0"/>
    <x v="0"/>
    <x v="9"/>
    <x v="2"/>
    <x v="1"/>
    <x v="0"/>
    <x v="1"/>
    <x v="0"/>
    <x v="0"/>
    <x v="2038"/>
    <x v="10"/>
    <x v="3"/>
    <x v="2"/>
    <x v="3"/>
  </r>
  <r>
    <x v="1564"/>
    <x v="5"/>
    <x v="0"/>
    <x v="5"/>
    <x v="2"/>
    <x v="0"/>
    <x v="1"/>
    <x v="6"/>
    <x v="0"/>
    <x v="0"/>
    <x v="0"/>
    <x v="1"/>
    <x v="1"/>
    <x v="0"/>
    <x v="8017"/>
    <x v="7"/>
    <x v="5"/>
    <x v="0"/>
    <x v="0"/>
  </r>
  <r>
    <x v="1565"/>
    <x v="1"/>
    <x v="3"/>
    <x v="1"/>
    <x v="3"/>
    <x v="0"/>
    <x v="2"/>
    <x v="11"/>
    <x v="1"/>
    <x v="0"/>
    <x v="1"/>
    <x v="1"/>
    <x v="1"/>
    <x v="1"/>
    <x v="7560"/>
    <x v="0"/>
    <x v="5"/>
    <x v="0"/>
    <x v="6"/>
  </r>
  <r>
    <x v="1566"/>
    <x v="0"/>
    <x v="1"/>
    <x v="2"/>
    <x v="2"/>
    <x v="1"/>
    <x v="1"/>
    <x v="3"/>
    <x v="1"/>
    <x v="1"/>
    <x v="1"/>
    <x v="0"/>
    <x v="0"/>
    <x v="1"/>
    <x v="6426"/>
    <x v="0"/>
    <x v="4"/>
    <x v="1"/>
    <x v="1"/>
  </r>
  <r>
    <x v="1567"/>
    <x v="1"/>
    <x v="2"/>
    <x v="1"/>
    <x v="0"/>
    <x v="0"/>
    <x v="2"/>
    <x v="2"/>
    <x v="0"/>
    <x v="0"/>
    <x v="0"/>
    <x v="0"/>
    <x v="1"/>
    <x v="1"/>
    <x v="8332"/>
    <x v="9"/>
    <x v="0"/>
    <x v="1"/>
    <x v="5"/>
  </r>
  <r>
    <x v="1568"/>
    <x v="1"/>
    <x v="1"/>
    <x v="2"/>
    <x v="2"/>
    <x v="0"/>
    <x v="2"/>
    <x v="4"/>
    <x v="0"/>
    <x v="1"/>
    <x v="1"/>
    <x v="0"/>
    <x v="0"/>
    <x v="0"/>
    <x v="4069"/>
    <x v="6"/>
    <x v="6"/>
    <x v="1"/>
    <x v="2"/>
  </r>
  <r>
    <x v="1569"/>
    <x v="0"/>
    <x v="0"/>
    <x v="2"/>
    <x v="4"/>
    <x v="0"/>
    <x v="1"/>
    <x v="13"/>
    <x v="2"/>
    <x v="1"/>
    <x v="0"/>
    <x v="0"/>
    <x v="1"/>
    <x v="0"/>
    <x v="6873"/>
    <x v="8"/>
    <x v="2"/>
    <x v="2"/>
    <x v="5"/>
  </r>
  <r>
    <x v="1570"/>
    <x v="1"/>
    <x v="0"/>
    <x v="1"/>
    <x v="0"/>
    <x v="0"/>
    <x v="1"/>
    <x v="10"/>
    <x v="0"/>
    <x v="0"/>
    <x v="1"/>
    <x v="1"/>
    <x v="0"/>
    <x v="1"/>
    <x v="3322"/>
    <x v="11"/>
    <x v="2"/>
    <x v="0"/>
    <x v="7"/>
  </r>
  <r>
    <x v="1571"/>
    <x v="1"/>
    <x v="0"/>
    <x v="0"/>
    <x v="0"/>
    <x v="0"/>
    <x v="0"/>
    <x v="0"/>
    <x v="1"/>
    <x v="1"/>
    <x v="1"/>
    <x v="0"/>
    <x v="1"/>
    <x v="0"/>
    <x v="575"/>
    <x v="7"/>
    <x v="1"/>
    <x v="0"/>
    <x v="8"/>
  </r>
  <r>
    <x v="1572"/>
    <x v="5"/>
    <x v="0"/>
    <x v="0"/>
    <x v="2"/>
    <x v="2"/>
    <x v="0"/>
    <x v="0"/>
    <x v="1"/>
    <x v="0"/>
    <x v="1"/>
    <x v="0"/>
    <x v="0"/>
    <x v="1"/>
    <x v="3223"/>
    <x v="1"/>
    <x v="4"/>
    <x v="0"/>
    <x v="6"/>
  </r>
  <r>
    <x v="1573"/>
    <x v="0"/>
    <x v="0"/>
    <x v="2"/>
    <x v="2"/>
    <x v="2"/>
    <x v="2"/>
    <x v="5"/>
    <x v="2"/>
    <x v="1"/>
    <x v="1"/>
    <x v="0"/>
    <x v="0"/>
    <x v="1"/>
    <x v="8731"/>
    <x v="6"/>
    <x v="6"/>
    <x v="1"/>
    <x v="4"/>
  </r>
  <r>
    <x v="1574"/>
    <x v="0"/>
    <x v="2"/>
    <x v="1"/>
    <x v="5"/>
    <x v="2"/>
    <x v="1"/>
    <x v="4"/>
    <x v="1"/>
    <x v="1"/>
    <x v="0"/>
    <x v="1"/>
    <x v="0"/>
    <x v="0"/>
    <x v="8468"/>
    <x v="2"/>
    <x v="3"/>
    <x v="1"/>
    <x v="1"/>
  </r>
  <r>
    <x v="1575"/>
    <x v="0"/>
    <x v="1"/>
    <x v="2"/>
    <x v="5"/>
    <x v="2"/>
    <x v="1"/>
    <x v="6"/>
    <x v="0"/>
    <x v="1"/>
    <x v="0"/>
    <x v="0"/>
    <x v="1"/>
    <x v="1"/>
    <x v="7952"/>
    <x v="8"/>
    <x v="1"/>
    <x v="1"/>
    <x v="4"/>
  </r>
  <r>
    <x v="1576"/>
    <x v="2"/>
    <x v="3"/>
    <x v="3"/>
    <x v="6"/>
    <x v="2"/>
    <x v="0"/>
    <x v="5"/>
    <x v="2"/>
    <x v="1"/>
    <x v="1"/>
    <x v="1"/>
    <x v="1"/>
    <x v="1"/>
    <x v="2586"/>
    <x v="7"/>
    <x v="5"/>
    <x v="0"/>
    <x v="4"/>
  </r>
  <r>
    <x v="1577"/>
    <x v="2"/>
    <x v="3"/>
    <x v="5"/>
    <x v="4"/>
    <x v="0"/>
    <x v="1"/>
    <x v="6"/>
    <x v="0"/>
    <x v="1"/>
    <x v="0"/>
    <x v="1"/>
    <x v="1"/>
    <x v="0"/>
    <x v="4174"/>
    <x v="0"/>
    <x v="5"/>
    <x v="0"/>
    <x v="0"/>
  </r>
  <r>
    <x v="1578"/>
    <x v="1"/>
    <x v="0"/>
    <x v="2"/>
    <x v="2"/>
    <x v="0"/>
    <x v="1"/>
    <x v="6"/>
    <x v="1"/>
    <x v="1"/>
    <x v="1"/>
    <x v="0"/>
    <x v="1"/>
    <x v="1"/>
    <x v="3410"/>
    <x v="11"/>
    <x v="0"/>
    <x v="0"/>
    <x v="6"/>
  </r>
  <r>
    <x v="1579"/>
    <x v="5"/>
    <x v="1"/>
    <x v="4"/>
    <x v="3"/>
    <x v="2"/>
    <x v="0"/>
    <x v="1"/>
    <x v="2"/>
    <x v="1"/>
    <x v="1"/>
    <x v="0"/>
    <x v="1"/>
    <x v="0"/>
    <x v="3838"/>
    <x v="2"/>
    <x v="1"/>
    <x v="1"/>
    <x v="4"/>
  </r>
  <r>
    <x v="1580"/>
    <x v="4"/>
    <x v="1"/>
    <x v="0"/>
    <x v="3"/>
    <x v="2"/>
    <x v="1"/>
    <x v="0"/>
    <x v="2"/>
    <x v="0"/>
    <x v="0"/>
    <x v="0"/>
    <x v="0"/>
    <x v="1"/>
    <x v="1757"/>
    <x v="8"/>
    <x v="3"/>
    <x v="1"/>
    <x v="1"/>
  </r>
  <r>
    <x v="1581"/>
    <x v="3"/>
    <x v="3"/>
    <x v="4"/>
    <x v="3"/>
    <x v="0"/>
    <x v="2"/>
    <x v="8"/>
    <x v="2"/>
    <x v="1"/>
    <x v="0"/>
    <x v="1"/>
    <x v="0"/>
    <x v="1"/>
    <x v="6676"/>
    <x v="5"/>
    <x v="0"/>
    <x v="2"/>
    <x v="5"/>
  </r>
  <r>
    <x v="1582"/>
    <x v="1"/>
    <x v="3"/>
    <x v="5"/>
    <x v="0"/>
    <x v="0"/>
    <x v="0"/>
    <x v="9"/>
    <x v="2"/>
    <x v="1"/>
    <x v="1"/>
    <x v="1"/>
    <x v="1"/>
    <x v="1"/>
    <x v="2284"/>
    <x v="2"/>
    <x v="4"/>
    <x v="0"/>
    <x v="3"/>
  </r>
  <r>
    <x v="1583"/>
    <x v="5"/>
    <x v="1"/>
    <x v="2"/>
    <x v="0"/>
    <x v="2"/>
    <x v="2"/>
    <x v="9"/>
    <x v="0"/>
    <x v="1"/>
    <x v="1"/>
    <x v="0"/>
    <x v="0"/>
    <x v="0"/>
    <x v="7667"/>
    <x v="5"/>
    <x v="0"/>
    <x v="2"/>
    <x v="1"/>
  </r>
  <r>
    <x v="1584"/>
    <x v="2"/>
    <x v="2"/>
    <x v="2"/>
    <x v="4"/>
    <x v="1"/>
    <x v="2"/>
    <x v="8"/>
    <x v="1"/>
    <x v="0"/>
    <x v="1"/>
    <x v="1"/>
    <x v="1"/>
    <x v="0"/>
    <x v="8479"/>
    <x v="2"/>
    <x v="0"/>
    <x v="0"/>
    <x v="3"/>
  </r>
  <r>
    <x v="1585"/>
    <x v="2"/>
    <x v="3"/>
    <x v="4"/>
    <x v="6"/>
    <x v="2"/>
    <x v="0"/>
    <x v="14"/>
    <x v="0"/>
    <x v="1"/>
    <x v="0"/>
    <x v="0"/>
    <x v="1"/>
    <x v="0"/>
    <x v="811"/>
    <x v="9"/>
    <x v="5"/>
    <x v="0"/>
    <x v="7"/>
  </r>
  <r>
    <x v="1586"/>
    <x v="0"/>
    <x v="1"/>
    <x v="0"/>
    <x v="2"/>
    <x v="1"/>
    <x v="1"/>
    <x v="9"/>
    <x v="1"/>
    <x v="0"/>
    <x v="0"/>
    <x v="1"/>
    <x v="1"/>
    <x v="0"/>
    <x v="8235"/>
    <x v="11"/>
    <x v="2"/>
    <x v="0"/>
    <x v="5"/>
  </r>
  <r>
    <x v="1587"/>
    <x v="2"/>
    <x v="1"/>
    <x v="2"/>
    <x v="3"/>
    <x v="1"/>
    <x v="2"/>
    <x v="14"/>
    <x v="0"/>
    <x v="0"/>
    <x v="1"/>
    <x v="0"/>
    <x v="1"/>
    <x v="1"/>
    <x v="5823"/>
    <x v="2"/>
    <x v="2"/>
    <x v="0"/>
    <x v="7"/>
  </r>
  <r>
    <x v="1588"/>
    <x v="0"/>
    <x v="3"/>
    <x v="4"/>
    <x v="1"/>
    <x v="0"/>
    <x v="1"/>
    <x v="10"/>
    <x v="2"/>
    <x v="1"/>
    <x v="0"/>
    <x v="1"/>
    <x v="1"/>
    <x v="0"/>
    <x v="8372"/>
    <x v="11"/>
    <x v="6"/>
    <x v="0"/>
    <x v="2"/>
  </r>
  <r>
    <x v="1589"/>
    <x v="3"/>
    <x v="1"/>
    <x v="1"/>
    <x v="3"/>
    <x v="1"/>
    <x v="2"/>
    <x v="0"/>
    <x v="2"/>
    <x v="1"/>
    <x v="0"/>
    <x v="0"/>
    <x v="0"/>
    <x v="1"/>
    <x v="5113"/>
    <x v="2"/>
    <x v="5"/>
    <x v="1"/>
    <x v="5"/>
  </r>
  <r>
    <x v="1590"/>
    <x v="2"/>
    <x v="2"/>
    <x v="0"/>
    <x v="2"/>
    <x v="0"/>
    <x v="1"/>
    <x v="1"/>
    <x v="2"/>
    <x v="1"/>
    <x v="1"/>
    <x v="0"/>
    <x v="1"/>
    <x v="1"/>
    <x v="5859"/>
    <x v="6"/>
    <x v="1"/>
    <x v="0"/>
    <x v="6"/>
  </r>
  <r>
    <x v="1591"/>
    <x v="4"/>
    <x v="2"/>
    <x v="2"/>
    <x v="6"/>
    <x v="0"/>
    <x v="0"/>
    <x v="4"/>
    <x v="2"/>
    <x v="0"/>
    <x v="1"/>
    <x v="1"/>
    <x v="1"/>
    <x v="0"/>
    <x v="3909"/>
    <x v="10"/>
    <x v="5"/>
    <x v="0"/>
    <x v="1"/>
  </r>
  <r>
    <x v="1592"/>
    <x v="0"/>
    <x v="3"/>
    <x v="1"/>
    <x v="1"/>
    <x v="2"/>
    <x v="2"/>
    <x v="1"/>
    <x v="2"/>
    <x v="0"/>
    <x v="1"/>
    <x v="1"/>
    <x v="0"/>
    <x v="1"/>
    <x v="9407"/>
    <x v="3"/>
    <x v="1"/>
    <x v="1"/>
    <x v="0"/>
  </r>
  <r>
    <x v="1593"/>
    <x v="2"/>
    <x v="0"/>
    <x v="1"/>
    <x v="4"/>
    <x v="1"/>
    <x v="1"/>
    <x v="0"/>
    <x v="1"/>
    <x v="1"/>
    <x v="0"/>
    <x v="0"/>
    <x v="1"/>
    <x v="0"/>
    <x v="2837"/>
    <x v="11"/>
    <x v="3"/>
    <x v="1"/>
    <x v="3"/>
  </r>
  <r>
    <x v="1594"/>
    <x v="2"/>
    <x v="3"/>
    <x v="1"/>
    <x v="2"/>
    <x v="0"/>
    <x v="1"/>
    <x v="10"/>
    <x v="2"/>
    <x v="1"/>
    <x v="0"/>
    <x v="1"/>
    <x v="0"/>
    <x v="0"/>
    <x v="2511"/>
    <x v="5"/>
    <x v="1"/>
    <x v="0"/>
    <x v="7"/>
  </r>
  <r>
    <x v="1595"/>
    <x v="4"/>
    <x v="0"/>
    <x v="3"/>
    <x v="0"/>
    <x v="1"/>
    <x v="2"/>
    <x v="2"/>
    <x v="1"/>
    <x v="0"/>
    <x v="0"/>
    <x v="1"/>
    <x v="1"/>
    <x v="0"/>
    <x v="6771"/>
    <x v="8"/>
    <x v="5"/>
    <x v="0"/>
    <x v="6"/>
  </r>
  <r>
    <x v="1596"/>
    <x v="0"/>
    <x v="1"/>
    <x v="5"/>
    <x v="0"/>
    <x v="2"/>
    <x v="1"/>
    <x v="6"/>
    <x v="0"/>
    <x v="0"/>
    <x v="1"/>
    <x v="0"/>
    <x v="1"/>
    <x v="1"/>
    <x v="7663"/>
    <x v="10"/>
    <x v="0"/>
    <x v="0"/>
    <x v="6"/>
  </r>
  <r>
    <x v="1597"/>
    <x v="5"/>
    <x v="3"/>
    <x v="0"/>
    <x v="4"/>
    <x v="1"/>
    <x v="1"/>
    <x v="10"/>
    <x v="0"/>
    <x v="1"/>
    <x v="1"/>
    <x v="1"/>
    <x v="1"/>
    <x v="0"/>
    <x v="8215"/>
    <x v="10"/>
    <x v="5"/>
    <x v="0"/>
    <x v="5"/>
  </r>
  <r>
    <x v="1598"/>
    <x v="2"/>
    <x v="1"/>
    <x v="3"/>
    <x v="1"/>
    <x v="0"/>
    <x v="0"/>
    <x v="9"/>
    <x v="1"/>
    <x v="1"/>
    <x v="0"/>
    <x v="0"/>
    <x v="0"/>
    <x v="1"/>
    <x v="271"/>
    <x v="6"/>
    <x v="0"/>
    <x v="2"/>
    <x v="4"/>
  </r>
  <r>
    <x v="1599"/>
    <x v="3"/>
    <x v="0"/>
    <x v="1"/>
    <x v="4"/>
    <x v="1"/>
    <x v="1"/>
    <x v="5"/>
    <x v="0"/>
    <x v="0"/>
    <x v="0"/>
    <x v="1"/>
    <x v="0"/>
    <x v="1"/>
    <x v="3213"/>
    <x v="8"/>
    <x v="6"/>
    <x v="1"/>
    <x v="3"/>
  </r>
  <r>
    <x v="1600"/>
    <x v="3"/>
    <x v="0"/>
    <x v="2"/>
    <x v="1"/>
    <x v="1"/>
    <x v="0"/>
    <x v="10"/>
    <x v="0"/>
    <x v="0"/>
    <x v="1"/>
    <x v="1"/>
    <x v="0"/>
    <x v="1"/>
    <x v="967"/>
    <x v="2"/>
    <x v="4"/>
    <x v="0"/>
    <x v="7"/>
  </r>
  <r>
    <x v="1601"/>
    <x v="4"/>
    <x v="3"/>
    <x v="3"/>
    <x v="6"/>
    <x v="1"/>
    <x v="2"/>
    <x v="5"/>
    <x v="2"/>
    <x v="1"/>
    <x v="1"/>
    <x v="0"/>
    <x v="0"/>
    <x v="1"/>
    <x v="4336"/>
    <x v="11"/>
    <x v="2"/>
    <x v="0"/>
    <x v="8"/>
  </r>
  <r>
    <x v="1602"/>
    <x v="5"/>
    <x v="0"/>
    <x v="1"/>
    <x v="6"/>
    <x v="2"/>
    <x v="0"/>
    <x v="5"/>
    <x v="2"/>
    <x v="1"/>
    <x v="1"/>
    <x v="1"/>
    <x v="0"/>
    <x v="1"/>
    <x v="5618"/>
    <x v="10"/>
    <x v="3"/>
    <x v="0"/>
    <x v="8"/>
  </r>
  <r>
    <x v="1603"/>
    <x v="4"/>
    <x v="0"/>
    <x v="0"/>
    <x v="1"/>
    <x v="1"/>
    <x v="2"/>
    <x v="11"/>
    <x v="2"/>
    <x v="0"/>
    <x v="1"/>
    <x v="1"/>
    <x v="1"/>
    <x v="0"/>
    <x v="6627"/>
    <x v="0"/>
    <x v="5"/>
    <x v="0"/>
    <x v="8"/>
  </r>
  <r>
    <x v="1604"/>
    <x v="0"/>
    <x v="2"/>
    <x v="4"/>
    <x v="2"/>
    <x v="2"/>
    <x v="1"/>
    <x v="13"/>
    <x v="0"/>
    <x v="0"/>
    <x v="1"/>
    <x v="0"/>
    <x v="0"/>
    <x v="0"/>
    <x v="7715"/>
    <x v="5"/>
    <x v="0"/>
    <x v="2"/>
    <x v="3"/>
  </r>
  <r>
    <x v="1605"/>
    <x v="4"/>
    <x v="1"/>
    <x v="5"/>
    <x v="4"/>
    <x v="0"/>
    <x v="2"/>
    <x v="8"/>
    <x v="2"/>
    <x v="1"/>
    <x v="0"/>
    <x v="1"/>
    <x v="0"/>
    <x v="1"/>
    <x v="6542"/>
    <x v="8"/>
    <x v="5"/>
    <x v="0"/>
    <x v="8"/>
  </r>
  <r>
    <x v="1606"/>
    <x v="0"/>
    <x v="2"/>
    <x v="5"/>
    <x v="1"/>
    <x v="2"/>
    <x v="0"/>
    <x v="12"/>
    <x v="2"/>
    <x v="0"/>
    <x v="0"/>
    <x v="0"/>
    <x v="1"/>
    <x v="0"/>
    <x v="5978"/>
    <x v="7"/>
    <x v="1"/>
    <x v="2"/>
    <x v="4"/>
  </r>
  <r>
    <x v="1607"/>
    <x v="5"/>
    <x v="3"/>
    <x v="5"/>
    <x v="5"/>
    <x v="2"/>
    <x v="2"/>
    <x v="10"/>
    <x v="2"/>
    <x v="0"/>
    <x v="1"/>
    <x v="1"/>
    <x v="1"/>
    <x v="0"/>
    <x v="9441"/>
    <x v="1"/>
    <x v="2"/>
    <x v="0"/>
    <x v="7"/>
  </r>
  <r>
    <x v="1608"/>
    <x v="5"/>
    <x v="1"/>
    <x v="3"/>
    <x v="4"/>
    <x v="1"/>
    <x v="1"/>
    <x v="0"/>
    <x v="2"/>
    <x v="1"/>
    <x v="1"/>
    <x v="0"/>
    <x v="0"/>
    <x v="1"/>
    <x v="6921"/>
    <x v="1"/>
    <x v="5"/>
    <x v="0"/>
    <x v="6"/>
  </r>
  <r>
    <x v="1609"/>
    <x v="4"/>
    <x v="2"/>
    <x v="4"/>
    <x v="2"/>
    <x v="1"/>
    <x v="1"/>
    <x v="12"/>
    <x v="0"/>
    <x v="0"/>
    <x v="0"/>
    <x v="0"/>
    <x v="0"/>
    <x v="1"/>
    <x v="4345"/>
    <x v="11"/>
    <x v="1"/>
    <x v="2"/>
    <x v="0"/>
  </r>
  <r>
    <x v="1610"/>
    <x v="0"/>
    <x v="2"/>
    <x v="4"/>
    <x v="5"/>
    <x v="0"/>
    <x v="1"/>
    <x v="7"/>
    <x v="0"/>
    <x v="1"/>
    <x v="0"/>
    <x v="1"/>
    <x v="1"/>
    <x v="0"/>
    <x v="9328"/>
    <x v="3"/>
    <x v="0"/>
    <x v="0"/>
    <x v="8"/>
  </r>
  <r>
    <x v="1611"/>
    <x v="2"/>
    <x v="3"/>
    <x v="2"/>
    <x v="0"/>
    <x v="1"/>
    <x v="0"/>
    <x v="5"/>
    <x v="1"/>
    <x v="1"/>
    <x v="1"/>
    <x v="1"/>
    <x v="1"/>
    <x v="1"/>
    <x v="2408"/>
    <x v="10"/>
    <x v="3"/>
    <x v="0"/>
    <x v="7"/>
  </r>
  <r>
    <x v="1612"/>
    <x v="5"/>
    <x v="2"/>
    <x v="1"/>
    <x v="5"/>
    <x v="2"/>
    <x v="1"/>
    <x v="6"/>
    <x v="2"/>
    <x v="1"/>
    <x v="1"/>
    <x v="0"/>
    <x v="0"/>
    <x v="1"/>
    <x v="8002"/>
    <x v="1"/>
    <x v="6"/>
    <x v="1"/>
    <x v="5"/>
  </r>
  <r>
    <x v="1613"/>
    <x v="5"/>
    <x v="3"/>
    <x v="5"/>
    <x v="4"/>
    <x v="2"/>
    <x v="0"/>
    <x v="5"/>
    <x v="1"/>
    <x v="1"/>
    <x v="0"/>
    <x v="1"/>
    <x v="1"/>
    <x v="1"/>
    <x v="6745"/>
    <x v="11"/>
    <x v="3"/>
    <x v="0"/>
    <x v="5"/>
  </r>
  <r>
    <x v="1614"/>
    <x v="1"/>
    <x v="2"/>
    <x v="0"/>
    <x v="1"/>
    <x v="1"/>
    <x v="1"/>
    <x v="0"/>
    <x v="2"/>
    <x v="0"/>
    <x v="1"/>
    <x v="0"/>
    <x v="0"/>
    <x v="0"/>
    <x v="3100"/>
    <x v="6"/>
    <x v="2"/>
    <x v="1"/>
    <x v="1"/>
  </r>
  <r>
    <x v="1615"/>
    <x v="1"/>
    <x v="0"/>
    <x v="5"/>
    <x v="4"/>
    <x v="0"/>
    <x v="2"/>
    <x v="10"/>
    <x v="0"/>
    <x v="1"/>
    <x v="1"/>
    <x v="1"/>
    <x v="1"/>
    <x v="0"/>
    <x v="7358"/>
    <x v="4"/>
    <x v="4"/>
    <x v="0"/>
    <x v="8"/>
  </r>
  <r>
    <x v="1616"/>
    <x v="3"/>
    <x v="1"/>
    <x v="4"/>
    <x v="5"/>
    <x v="1"/>
    <x v="2"/>
    <x v="6"/>
    <x v="1"/>
    <x v="0"/>
    <x v="0"/>
    <x v="0"/>
    <x v="1"/>
    <x v="0"/>
    <x v="5677"/>
    <x v="2"/>
    <x v="0"/>
    <x v="1"/>
    <x v="1"/>
  </r>
  <r>
    <x v="1617"/>
    <x v="3"/>
    <x v="2"/>
    <x v="1"/>
    <x v="1"/>
    <x v="2"/>
    <x v="1"/>
    <x v="8"/>
    <x v="2"/>
    <x v="1"/>
    <x v="1"/>
    <x v="1"/>
    <x v="0"/>
    <x v="1"/>
    <x v="6145"/>
    <x v="1"/>
    <x v="2"/>
    <x v="2"/>
    <x v="0"/>
  </r>
  <r>
    <x v="1618"/>
    <x v="5"/>
    <x v="0"/>
    <x v="5"/>
    <x v="5"/>
    <x v="1"/>
    <x v="0"/>
    <x v="11"/>
    <x v="1"/>
    <x v="1"/>
    <x v="0"/>
    <x v="0"/>
    <x v="0"/>
    <x v="1"/>
    <x v="3704"/>
    <x v="7"/>
    <x v="3"/>
    <x v="2"/>
    <x v="2"/>
  </r>
  <r>
    <x v="1619"/>
    <x v="3"/>
    <x v="2"/>
    <x v="2"/>
    <x v="5"/>
    <x v="1"/>
    <x v="2"/>
    <x v="6"/>
    <x v="0"/>
    <x v="1"/>
    <x v="0"/>
    <x v="1"/>
    <x v="1"/>
    <x v="1"/>
    <x v="8898"/>
    <x v="8"/>
    <x v="5"/>
    <x v="0"/>
    <x v="5"/>
  </r>
  <r>
    <x v="1620"/>
    <x v="2"/>
    <x v="3"/>
    <x v="5"/>
    <x v="2"/>
    <x v="1"/>
    <x v="0"/>
    <x v="9"/>
    <x v="1"/>
    <x v="1"/>
    <x v="1"/>
    <x v="0"/>
    <x v="0"/>
    <x v="1"/>
    <x v="552"/>
    <x v="1"/>
    <x v="0"/>
    <x v="0"/>
    <x v="6"/>
  </r>
  <r>
    <x v="1621"/>
    <x v="3"/>
    <x v="1"/>
    <x v="2"/>
    <x v="5"/>
    <x v="2"/>
    <x v="0"/>
    <x v="11"/>
    <x v="1"/>
    <x v="0"/>
    <x v="0"/>
    <x v="1"/>
    <x v="1"/>
    <x v="1"/>
    <x v="2755"/>
    <x v="2"/>
    <x v="1"/>
    <x v="0"/>
    <x v="0"/>
  </r>
  <r>
    <x v="1622"/>
    <x v="3"/>
    <x v="0"/>
    <x v="5"/>
    <x v="1"/>
    <x v="0"/>
    <x v="1"/>
    <x v="4"/>
    <x v="0"/>
    <x v="1"/>
    <x v="0"/>
    <x v="0"/>
    <x v="0"/>
    <x v="0"/>
    <x v="1003"/>
    <x v="11"/>
    <x v="2"/>
    <x v="1"/>
    <x v="0"/>
  </r>
  <r>
    <x v="1623"/>
    <x v="3"/>
    <x v="3"/>
    <x v="1"/>
    <x v="1"/>
    <x v="0"/>
    <x v="1"/>
    <x v="7"/>
    <x v="0"/>
    <x v="1"/>
    <x v="1"/>
    <x v="1"/>
    <x v="1"/>
    <x v="0"/>
    <x v="3841"/>
    <x v="3"/>
    <x v="5"/>
    <x v="0"/>
    <x v="3"/>
  </r>
  <r>
    <x v="1624"/>
    <x v="2"/>
    <x v="0"/>
    <x v="1"/>
    <x v="2"/>
    <x v="2"/>
    <x v="0"/>
    <x v="6"/>
    <x v="2"/>
    <x v="1"/>
    <x v="0"/>
    <x v="0"/>
    <x v="1"/>
    <x v="0"/>
    <x v="822"/>
    <x v="9"/>
    <x v="4"/>
    <x v="1"/>
    <x v="1"/>
  </r>
  <r>
    <x v="1625"/>
    <x v="0"/>
    <x v="2"/>
    <x v="0"/>
    <x v="3"/>
    <x v="1"/>
    <x v="1"/>
    <x v="6"/>
    <x v="1"/>
    <x v="0"/>
    <x v="1"/>
    <x v="1"/>
    <x v="1"/>
    <x v="1"/>
    <x v="9670"/>
    <x v="2"/>
    <x v="0"/>
    <x v="0"/>
    <x v="0"/>
  </r>
  <r>
    <x v="1626"/>
    <x v="4"/>
    <x v="1"/>
    <x v="2"/>
    <x v="6"/>
    <x v="0"/>
    <x v="0"/>
    <x v="6"/>
    <x v="1"/>
    <x v="0"/>
    <x v="0"/>
    <x v="0"/>
    <x v="0"/>
    <x v="0"/>
    <x v="64"/>
    <x v="8"/>
    <x v="5"/>
    <x v="1"/>
    <x v="5"/>
  </r>
  <r>
    <x v="1627"/>
    <x v="1"/>
    <x v="2"/>
    <x v="1"/>
    <x v="3"/>
    <x v="0"/>
    <x v="2"/>
    <x v="7"/>
    <x v="0"/>
    <x v="0"/>
    <x v="1"/>
    <x v="0"/>
    <x v="0"/>
    <x v="0"/>
    <x v="6286"/>
    <x v="6"/>
    <x v="6"/>
    <x v="1"/>
    <x v="4"/>
  </r>
  <r>
    <x v="1628"/>
    <x v="0"/>
    <x v="0"/>
    <x v="4"/>
    <x v="3"/>
    <x v="1"/>
    <x v="2"/>
    <x v="9"/>
    <x v="0"/>
    <x v="0"/>
    <x v="1"/>
    <x v="0"/>
    <x v="0"/>
    <x v="0"/>
    <x v="8031"/>
    <x v="10"/>
    <x v="3"/>
    <x v="0"/>
    <x v="6"/>
  </r>
  <r>
    <x v="1629"/>
    <x v="1"/>
    <x v="0"/>
    <x v="2"/>
    <x v="5"/>
    <x v="2"/>
    <x v="1"/>
    <x v="13"/>
    <x v="2"/>
    <x v="1"/>
    <x v="1"/>
    <x v="0"/>
    <x v="1"/>
    <x v="1"/>
    <x v="3174"/>
    <x v="9"/>
    <x v="6"/>
    <x v="2"/>
    <x v="4"/>
  </r>
  <r>
    <x v="1630"/>
    <x v="3"/>
    <x v="3"/>
    <x v="5"/>
    <x v="2"/>
    <x v="1"/>
    <x v="2"/>
    <x v="0"/>
    <x v="1"/>
    <x v="0"/>
    <x v="1"/>
    <x v="0"/>
    <x v="1"/>
    <x v="0"/>
    <x v="5700"/>
    <x v="0"/>
    <x v="5"/>
    <x v="0"/>
    <x v="7"/>
  </r>
  <r>
    <x v="1631"/>
    <x v="1"/>
    <x v="3"/>
    <x v="4"/>
    <x v="4"/>
    <x v="2"/>
    <x v="0"/>
    <x v="12"/>
    <x v="2"/>
    <x v="1"/>
    <x v="1"/>
    <x v="1"/>
    <x v="1"/>
    <x v="0"/>
    <x v="1629"/>
    <x v="6"/>
    <x v="4"/>
    <x v="0"/>
    <x v="1"/>
  </r>
  <r>
    <x v="1632"/>
    <x v="2"/>
    <x v="1"/>
    <x v="4"/>
    <x v="5"/>
    <x v="0"/>
    <x v="2"/>
    <x v="1"/>
    <x v="2"/>
    <x v="1"/>
    <x v="0"/>
    <x v="1"/>
    <x v="1"/>
    <x v="1"/>
    <x v="7730"/>
    <x v="9"/>
    <x v="2"/>
    <x v="0"/>
    <x v="7"/>
  </r>
  <r>
    <x v="1633"/>
    <x v="2"/>
    <x v="2"/>
    <x v="4"/>
    <x v="0"/>
    <x v="0"/>
    <x v="2"/>
    <x v="8"/>
    <x v="0"/>
    <x v="1"/>
    <x v="1"/>
    <x v="0"/>
    <x v="0"/>
    <x v="1"/>
    <x v="6785"/>
    <x v="4"/>
    <x v="1"/>
    <x v="0"/>
    <x v="7"/>
  </r>
  <r>
    <x v="1634"/>
    <x v="2"/>
    <x v="3"/>
    <x v="1"/>
    <x v="2"/>
    <x v="0"/>
    <x v="1"/>
    <x v="11"/>
    <x v="2"/>
    <x v="1"/>
    <x v="0"/>
    <x v="0"/>
    <x v="0"/>
    <x v="0"/>
    <x v="1039"/>
    <x v="6"/>
    <x v="6"/>
    <x v="0"/>
    <x v="8"/>
  </r>
  <r>
    <x v="1635"/>
    <x v="5"/>
    <x v="0"/>
    <x v="5"/>
    <x v="1"/>
    <x v="0"/>
    <x v="2"/>
    <x v="0"/>
    <x v="2"/>
    <x v="1"/>
    <x v="1"/>
    <x v="0"/>
    <x v="0"/>
    <x v="1"/>
    <x v="8448"/>
    <x v="4"/>
    <x v="5"/>
    <x v="0"/>
    <x v="6"/>
  </r>
  <r>
    <x v="1636"/>
    <x v="0"/>
    <x v="0"/>
    <x v="4"/>
    <x v="1"/>
    <x v="0"/>
    <x v="2"/>
    <x v="11"/>
    <x v="1"/>
    <x v="1"/>
    <x v="1"/>
    <x v="1"/>
    <x v="1"/>
    <x v="1"/>
    <x v="9659"/>
    <x v="4"/>
    <x v="2"/>
    <x v="0"/>
    <x v="2"/>
  </r>
  <r>
    <x v="1637"/>
    <x v="3"/>
    <x v="2"/>
    <x v="3"/>
    <x v="1"/>
    <x v="1"/>
    <x v="2"/>
    <x v="12"/>
    <x v="0"/>
    <x v="0"/>
    <x v="0"/>
    <x v="1"/>
    <x v="0"/>
    <x v="0"/>
    <x v="7768"/>
    <x v="11"/>
    <x v="1"/>
    <x v="2"/>
    <x v="3"/>
  </r>
  <r>
    <x v="1638"/>
    <x v="5"/>
    <x v="3"/>
    <x v="1"/>
    <x v="1"/>
    <x v="0"/>
    <x v="1"/>
    <x v="6"/>
    <x v="1"/>
    <x v="0"/>
    <x v="1"/>
    <x v="0"/>
    <x v="0"/>
    <x v="0"/>
    <x v="4787"/>
    <x v="3"/>
    <x v="1"/>
    <x v="0"/>
    <x v="6"/>
  </r>
  <r>
    <x v="1639"/>
    <x v="1"/>
    <x v="3"/>
    <x v="5"/>
    <x v="2"/>
    <x v="0"/>
    <x v="2"/>
    <x v="14"/>
    <x v="1"/>
    <x v="1"/>
    <x v="0"/>
    <x v="0"/>
    <x v="1"/>
    <x v="1"/>
    <x v="6391"/>
    <x v="3"/>
    <x v="3"/>
    <x v="2"/>
    <x v="0"/>
  </r>
  <r>
    <x v="1640"/>
    <x v="5"/>
    <x v="3"/>
    <x v="3"/>
    <x v="6"/>
    <x v="0"/>
    <x v="2"/>
    <x v="13"/>
    <x v="0"/>
    <x v="0"/>
    <x v="0"/>
    <x v="0"/>
    <x v="0"/>
    <x v="1"/>
    <x v="8241"/>
    <x v="9"/>
    <x v="6"/>
    <x v="0"/>
    <x v="6"/>
  </r>
  <r>
    <x v="1641"/>
    <x v="3"/>
    <x v="2"/>
    <x v="5"/>
    <x v="4"/>
    <x v="1"/>
    <x v="1"/>
    <x v="0"/>
    <x v="1"/>
    <x v="0"/>
    <x v="1"/>
    <x v="1"/>
    <x v="1"/>
    <x v="1"/>
    <x v="7219"/>
    <x v="7"/>
    <x v="1"/>
    <x v="0"/>
    <x v="5"/>
  </r>
  <r>
    <x v="1642"/>
    <x v="1"/>
    <x v="3"/>
    <x v="5"/>
    <x v="1"/>
    <x v="2"/>
    <x v="2"/>
    <x v="7"/>
    <x v="1"/>
    <x v="1"/>
    <x v="0"/>
    <x v="1"/>
    <x v="1"/>
    <x v="0"/>
    <x v="7022"/>
    <x v="5"/>
    <x v="1"/>
    <x v="0"/>
    <x v="0"/>
  </r>
  <r>
    <x v="1643"/>
    <x v="2"/>
    <x v="2"/>
    <x v="1"/>
    <x v="5"/>
    <x v="2"/>
    <x v="1"/>
    <x v="9"/>
    <x v="0"/>
    <x v="0"/>
    <x v="0"/>
    <x v="1"/>
    <x v="0"/>
    <x v="0"/>
    <x v="5059"/>
    <x v="3"/>
    <x v="2"/>
    <x v="2"/>
    <x v="4"/>
  </r>
  <r>
    <x v="1644"/>
    <x v="1"/>
    <x v="3"/>
    <x v="2"/>
    <x v="0"/>
    <x v="0"/>
    <x v="0"/>
    <x v="8"/>
    <x v="1"/>
    <x v="1"/>
    <x v="1"/>
    <x v="1"/>
    <x v="1"/>
    <x v="1"/>
    <x v="2935"/>
    <x v="1"/>
    <x v="4"/>
    <x v="0"/>
    <x v="8"/>
  </r>
  <r>
    <x v="1645"/>
    <x v="4"/>
    <x v="3"/>
    <x v="2"/>
    <x v="3"/>
    <x v="1"/>
    <x v="1"/>
    <x v="7"/>
    <x v="0"/>
    <x v="1"/>
    <x v="0"/>
    <x v="1"/>
    <x v="0"/>
    <x v="1"/>
    <x v="3229"/>
    <x v="11"/>
    <x v="2"/>
    <x v="0"/>
    <x v="8"/>
  </r>
  <r>
    <x v="1646"/>
    <x v="4"/>
    <x v="3"/>
    <x v="1"/>
    <x v="0"/>
    <x v="2"/>
    <x v="1"/>
    <x v="3"/>
    <x v="2"/>
    <x v="0"/>
    <x v="0"/>
    <x v="1"/>
    <x v="0"/>
    <x v="0"/>
    <x v="2101"/>
    <x v="11"/>
    <x v="4"/>
    <x v="1"/>
    <x v="3"/>
  </r>
  <r>
    <x v="1647"/>
    <x v="2"/>
    <x v="2"/>
    <x v="0"/>
    <x v="2"/>
    <x v="2"/>
    <x v="1"/>
    <x v="9"/>
    <x v="0"/>
    <x v="0"/>
    <x v="1"/>
    <x v="0"/>
    <x v="1"/>
    <x v="1"/>
    <x v="5981"/>
    <x v="8"/>
    <x v="2"/>
    <x v="2"/>
    <x v="3"/>
  </r>
  <r>
    <x v="1648"/>
    <x v="1"/>
    <x v="2"/>
    <x v="4"/>
    <x v="2"/>
    <x v="1"/>
    <x v="0"/>
    <x v="1"/>
    <x v="1"/>
    <x v="0"/>
    <x v="0"/>
    <x v="1"/>
    <x v="1"/>
    <x v="0"/>
    <x v="3459"/>
    <x v="1"/>
    <x v="3"/>
    <x v="0"/>
    <x v="2"/>
  </r>
  <r>
    <x v="1649"/>
    <x v="4"/>
    <x v="3"/>
    <x v="0"/>
    <x v="4"/>
    <x v="1"/>
    <x v="2"/>
    <x v="2"/>
    <x v="1"/>
    <x v="1"/>
    <x v="0"/>
    <x v="1"/>
    <x v="1"/>
    <x v="1"/>
    <x v="7931"/>
    <x v="10"/>
    <x v="0"/>
    <x v="0"/>
    <x v="3"/>
  </r>
  <r>
    <x v="1650"/>
    <x v="2"/>
    <x v="2"/>
    <x v="0"/>
    <x v="3"/>
    <x v="0"/>
    <x v="2"/>
    <x v="14"/>
    <x v="1"/>
    <x v="0"/>
    <x v="0"/>
    <x v="0"/>
    <x v="1"/>
    <x v="1"/>
    <x v="7853"/>
    <x v="7"/>
    <x v="5"/>
    <x v="2"/>
    <x v="5"/>
  </r>
  <r>
    <x v="1651"/>
    <x v="5"/>
    <x v="0"/>
    <x v="5"/>
    <x v="4"/>
    <x v="1"/>
    <x v="2"/>
    <x v="14"/>
    <x v="2"/>
    <x v="0"/>
    <x v="1"/>
    <x v="1"/>
    <x v="1"/>
    <x v="0"/>
    <x v="9320"/>
    <x v="4"/>
    <x v="0"/>
    <x v="0"/>
    <x v="8"/>
  </r>
  <r>
    <x v="1652"/>
    <x v="0"/>
    <x v="1"/>
    <x v="1"/>
    <x v="6"/>
    <x v="0"/>
    <x v="0"/>
    <x v="4"/>
    <x v="0"/>
    <x v="1"/>
    <x v="0"/>
    <x v="1"/>
    <x v="0"/>
    <x v="1"/>
    <x v="5398"/>
    <x v="5"/>
    <x v="3"/>
    <x v="0"/>
    <x v="7"/>
  </r>
  <r>
    <x v="1653"/>
    <x v="2"/>
    <x v="3"/>
    <x v="4"/>
    <x v="6"/>
    <x v="2"/>
    <x v="1"/>
    <x v="5"/>
    <x v="1"/>
    <x v="1"/>
    <x v="1"/>
    <x v="0"/>
    <x v="0"/>
    <x v="1"/>
    <x v="1955"/>
    <x v="7"/>
    <x v="4"/>
    <x v="1"/>
    <x v="2"/>
  </r>
  <r>
    <x v="1654"/>
    <x v="3"/>
    <x v="0"/>
    <x v="5"/>
    <x v="4"/>
    <x v="0"/>
    <x v="2"/>
    <x v="9"/>
    <x v="0"/>
    <x v="0"/>
    <x v="1"/>
    <x v="1"/>
    <x v="0"/>
    <x v="1"/>
    <x v="6823"/>
    <x v="9"/>
    <x v="6"/>
    <x v="0"/>
    <x v="8"/>
  </r>
  <r>
    <x v="1655"/>
    <x v="5"/>
    <x v="1"/>
    <x v="4"/>
    <x v="5"/>
    <x v="2"/>
    <x v="2"/>
    <x v="10"/>
    <x v="2"/>
    <x v="1"/>
    <x v="0"/>
    <x v="0"/>
    <x v="0"/>
    <x v="0"/>
    <x v="8037"/>
    <x v="1"/>
    <x v="2"/>
    <x v="2"/>
    <x v="5"/>
  </r>
  <r>
    <x v="1656"/>
    <x v="2"/>
    <x v="3"/>
    <x v="4"/>
    <x v="3"/>
    <x v="2"/>
    <x v="1"/>
    <x v="2"/>
    <x v="1"/>
    <x v="1"/>
    <x v="1"/>
    <x v="1"/>
    <x v="0"/>
    <x v="1"/>
    <x v="3228"/>
    <x v="2"/>
    <x v="2"/>
    <x v="1"/>
    <x v="5"/>
  </r>
  <r>
    <x v="1657"/>
    <x v="4"/>
    <x v="1"/>
    <x v="3"/>
    <x v="6"/>
    <x v="1"/>
    <x v="2"/>
    <x v="0"/>
    <x v="0"/>
    <x v="0"/>
    <x v="1"/>
    <x v="0"/>
    <x v="0"/>
    <x v="1"/>
    <x v="4775"/>
    <x v="9"/>
    <x v="3"/>
    <x v="1"/>
    <x v="5"/>
  </r>
  <r>
    <x v="1658"/>
    <x v="5"/>
    <x v="3"/>
    <x v="3"/>
    <x v="3"/>
    <x v="2"/>
    <x v="1"/>
    <x v="12"/>
    <x v="0"/>
    <x v="1"/>
    <x v="1"/>
    <x v="0"/>
    <x v="1"/>
    <x v="0"/>
    <x v="7270"/>
    <x v="4"/>
    <x v="0"/>
    <x v="2"/>
    <x v="0"/>
  </r>
  <r>
    <x v="1659"/>
    <x v="0"/>
    <x v="2"/>
    <x v="3"/>
    <x v="6"/>
    <x v="2"/>
    <x v="1"/>
    <x v="0"/>
    <x v="2"/>
    <x v="1"/>
    <x v="0"/>
    <x v="0"/>
    <x v="0"/>
    <x v="0"/>
    <x v="7153"/>
    <x v="9"/>
    <x v="6"/>
    <x v="0"/>
    <x v="6"/>
  </r>
  <r>
    <x v="1660"/>
    <x v="0"/>
    <x v="1"/>
    <x v="3"/>
    <x v="5"/>
    <x v="1"/>
    <x v="0"/>
    <x v="14"/>
    <x v="1"/>
    <x v="1"/>
    <x v="1"/>
    <x v="1"/>
    <x v="1"/>
    <x v="0"/>
    <x v="5284"/>
    <x v="6"/>
    <x v="5"/>
    <x v="0"/>
    <x v="2"/>
  </r>
  <r>
    <x v="1661"/>
    <x v="2"/>
    <x v="0"/>
    <x v="3"/>
    <x v="1"/>
    <x v="1"/>
    <x v="0"/>
    <x v="0"/>
    <x v="2"/>
    <x v="0"/>
    <x v="0"/>
    <x v="0"/>
    <x v="1"/>
    <x v="0"/>
    <x v="652"/>
    <x v="6"/>
    <x v="3"/>
    <x v="0"/>
    <x v="6"/>
  </r>
  <r>
    <x v="1662"/>
    <x v="2"/>
    <x v="1"/>
    <x v="3"/>
    <x v="3"/>
    <x v="2"/>
    <x v="1"/>
    <x v="13"/>
    <x v="0"/>
    <x v="0"/>
    <x v="1"/>
    <x v="1"/>
    <x v="0"/>
    <x v="1"/>
    <x v="3018"/>
    <x v="2"/>
    <x v="6"/>
    <x v="2"/>
    <x v="2"/>
  </r>
  <r>
    <x v="1663"/>
    <x v="1"/>
    <x v="2"/>
    <x v="4"/>
    <x v="6"/>
    <x v="0"/>
    <x v="2"/>
    <x v="9"/>
    <x v="2"/>
    <x v="1"/>
    <x v="1"/>
    <x v="1"/>
    <x v="1"/>
    <x v="0"/>
    <x v="8619"/>
    <x v="10"/>
    <x v="4"/>
    <x v="0"/>
    <x v="5"/>
  </r>
  <r>
    <x v="1664"/>
    <x v="2"/>
    <x v="3"/>
    <x v="3"/>
    <x v="5"/>
    <x v="0"/>
    <x v="2"/>
    <x v="14"/>
    <x v="0"/>
    <x v="1"/>
    <x v="1"/>
    <x v="1"/>
    <x v="1"/>
    <x v="0"/>
    <x v="7387"/>
    <x v="2"/>
    <x v="6"/>
    <x v="0"/>
    <x v="1"/>
  </r>
  <r>
    <x v="1665"/>
    <x v="4"/>
    <x v="1"/>
    <x v="5"/>
    <x v="5"/>
    <x v="1"/>
    <x v="2"/>
    <x v="9"/>
    <x v="0"/>
    <x v="1"/>
    <x v="0"/>
    <x v="0"/>
    <x v="1"/>
    <x v="1"/>
    <x v="6158"/>
    <x v="8"/>
    <x v="1"/>
    <x v="0"/>
    <x v="6"/>
  </r>
  <r>
    <x v="1666"/>
    <x v="4"/>
    <x v="3"/>
    <x v="1"/>
    <x v="6"/>
    <x v="0"/>
    <x v="2"/>
    <x v="3"/>
    <x v="1"/>
    <x v="1"/>
    <x v="1"/>
    <x v="0"/>
    <x v="1"/>
    <x v="0"/>
    <x v="4924"/>
    <x v="7"/>
    <x v="1"/>
    <x v="0"/>
    <x v="6"/>
  </r>
  <r>
    <x v="1667"/>
    <x v="3"/>
    <x v="1"/>
    <x v="3"/>
    <x v="3"/>
    <x v="0"/>
    <x v="0"/>
    <x v="4"/>
    <x v="2"/>
    <x v="1"/>
    <x v="0"/>
    <x v="1"/>
    <x v="1"/>
    <x v="0"/>
    <x v="1347"/>
    <x v="0"/>
    <x v="3"/>
    <x v="0"/>
    <x v="0"/>
  </r>
  <r>
    <x v="1668"/>
    <x v="5"/>
    <x v="2"/>
    <x v="5"/>
    <x v="3"/>
    <x v="2"/>
    <x v="1"/>
    <x v="2"/>
    <x v="2"/>
    <x v="1"/>
    <x v="1"/>
    <x v="1"/>
    <x v="0"/>
    <x v="1"/>
    <x v="9017"/>
    <x v="4"/>
    <x v="6"/>
    <x v="1"/>
    <x v="0"/>
  </r>
  <r>
    <x v="1669"/>
    <x v="3"/>
    <x v="2"/>
    <x v="5"/>
    <x v="4"/>
    <x v="0"/>
    <x v="0"/>
    <x v="6"/>
    <x v="1"/>
    <x v="0"/>
    <x v="1"/>
    <x v="1"/>
    <x v="0"/>
    <x v="0"/>
    <x v="1879"/>
    <x v="9"/>
    <x v="4"/>
    <x v="1"/>
    <x v="5"/>
  </r>
  <r>
    <x v="1670"/>
    <x v="2"/>
    <x v="0"/>
    <x v="4"/>
    <x v="1"/>
    <x v="1"/>
    <x v="1"/>
    <x v="7"/>
    <x v="1"/>
    <x v="0"/>
    <x v="1"/>
    <x v="0"/>
    <x v="1"/>
    <x v="0"/>
    <x v="2630"/>
    <x v="1"/>
    <x v="1"/>
    <x v="0"/>
    <x v="7"/>
  </r>
  <r>
    <x v="1671"/>
    <x v="0"/>
    <x v="2"/>
    <x v="0"/>
    <x v="2"/>
    <x v="1"/>
    <x v="1"/>
    <x v="14"/>
    <x v="1"/>
    <x v="0"/>
    <x v="0"/>
    <x v="0"/>
    <x v="1"/>
    <x v="0"/>
    <x v="8613"/>
    <x v="5"/>
    <x v="4"/>
    <x v="0"/>
    <x v="8"/>
  </r>
  <r>
    <x v="1672"/>
    <x v="4"/>
    <x v="1"/>
    <x v="5"/>
    <x v="1"/>
    <x v="0"/>
    <x v="0"/>
    <x v="2"/>
    <x v="0"/>
    <x v="0"/>
    <x v="1"/>
    <x v="0"/>
    <x v="1"/>
    <x v="1"/>
    <x v="901"/>
    <x v="3"/>
    <x v="2"/>
    <x v="0"/>
    <x v="6"/>
  </r>
  <r>
    <x v="1673"/>
    <x v="4"/>
    <x v="3"/>
    <x v="1"/>
    <x v="3"/>
    <x v="2"/>
    <x v="2"/>
    <x v="4"/>
    <x v="0"/>
    <x v="1"/>
    <x v="1"/>
    <x v="0"/>
    <x v="0"/>
    <x v="1"/>
    <x v="4929"/>
    <x v="0"/>
    <x v="2"/>
    <x v="1"/>
    <x v="4"/>
  </r>
  <r>
    <x v="1674"/>
    <x v="2"/>
    <x v="2"/>
    <x v="0"/>
    <x v="3"/>
    <x v="2"/>
    <x v="0"/>
    <x v="4"/>
    <x v="1"/>
    <x v="1"/>
    <x v="0"/>
    <x v="1"/>
    <x v="1"/>
    <x v="0"/>
    <x v="3264"/>
    <x v="1"/>
    <x v="1"/>
    <x v="0"/>
    <x v="3"/>
  </r>
  <r>
    <x v="1675"/>
    <x v="4"/>
    <x v="3"/>
    <x v="1"/>
    <x v="1"/>
    <x v="0"/>
    <x v="1"/>
    <x v="5"/>
    <x v="2"/>
    <x v="1"/>
    <x v="1"/>
    <x v="0"/>
    <x v="1"/>
    <x v="1"/>
    <x v="4070"/>
    <x v="2"/>
    <x v="3"/>
    <x v="0"/>
    <x v="6"/>
  </r>
  <r>
    <x v="1676"/>
    <x v="0"/>
    <x v="1"/>
    <x v="2"/>
    <x v="5"/>
    <x v="2"/>
    <x v="2"/>
    <x v="1"/>
    <x v="1"/>
    <x v="0"/>
    <x v="1"/>
    <x v="1"/>
    <x v="0"/>
    <x v="0"/>
    <x v="8937"/>
    <x v="1"/>
    <x v="0"/>
    <x v="1"/>
    <x v="5"/>
  </r>
  <r>
    <x v="1677"/>
    <x v="2"/>
    <x v="2"/>
    <x v="5"/>
    <x v="0"/>
    <x v="2"/>
    <x v="1"/>
    <x v="1"/>
    <x v="2"/>
    <x v="0"/>
    <x v="1"/>
    <x v="1"/>
    <x v="0"/>
    <x v="1"/>
    <x v="5898"/>
    <x v="2"/>
    <x v="0"/>
    <x v="0"/>
    <x v="8"/>
  </r>
  <r>
    <x v="1678"/>
    <x v="0"/>
    <x v="2"/>
    <x v="3"/>
    <x v="2"/>
    <x v="2"/>
    <x v="2"/>
    <x v="2"/>
    <x v="1"/>
    <x v="0"/>
    <x v="0"/>
    <x v="0"/>
    <x v="1"/>
    <x v="1"/>
    <x v="9837"/>
    <x v="7"/>
    <x v="4"/>
    <x v="1"/>
    <x v="2"/>
  </r>
  <r>
    <x v="1679"/>
    <x v="3"/>
    <x v="2"/>
    <x v="5"/>
    <x v="3"/>
    <x v="0"/>
    <x v="1"/>
    <x v="7"/>
    <x v="2"/>
    <x v="0"/>
    <x v="1"/>
    <x v="0"/>
    <x v="1"/>
    <x v="1"/>
    <x v="6184"/>
    <x v="11"/>
    <x v="4"/>
    <x v="1"/>
    <x v="1"/>
  </r>
  <r>
    <x v="1680"/>
    <x v="5"/>
    <x v="0"/>
    <x v="3"/>
    <x v="6"/>
    <x v="1"/>
    <x v="1"/>
    <x v="10"/>
    <x v="1"/>
    <x v="0"/>
    <x v="1"/>
    <x v="1"/>
    <x v="1"/>
    <x v="1"/>
    <x v="8905"/>
    <x v="2"/>
    <x v="0"/>
    <x v="0"/>
    <x v="2"/>
  </r>
  <r>
    <x v="1681"/>
    <x v="5"/>
    <x v="2"/>
    <x v="2"/>
    <x v="4"/>
    <x v="0"/>
    <x v="2"/>
    <x v="6"/>
    <x v="1"/>
    <x v="0"/>
    <x v="1"/>
    <x v="0"/>
    <x v="0"/>
    <x v="0"/>
    <x v="9029"/>
    <x v="7"/>
    <x v="1"/>
    <x v="1"/>
    <x v="3"/>
  </r>
  <r>
    <x v="1682"/>
    <x v="5"/>
    <x v="3"/>
    <x v="0"/>
    <x v="6"/>
    <x v="2"/>
    <x v="0"/>
    <x v="13"/>
    <x v="1"/>
    <x v="1"/>
    <x v="1"/>
    <x v="0"/>
    <x v="0"/>
    <x v="0"/>
    <x v="2905"/>
    <x v="10"/>
    <x v="6"/>
    <x v="0"/>
    <x v="8"/>
  </r>
  <r>
    <x v="1683"/>
    <x v="2"/>
    <x v="3"/>
    <x v="1"/>
    <x v="4"/>
    <x v="1"/>
    <x v="1"/>
    <x v="5"/>
    <x v="2"/>
    <x v="0"/>
    <x v="1"/>
    <x v="1"/>
    <x v="1"/>
    <x v="1"/>
    <x v="4987"/>
    <x v="11"/>
    <x v="2"/>
    <x v="0"/>
    <x v="8"/>
  </r>
  <r>
    <x v="1684"/>
    <x v="5"/>
    <x v="3"/>
    <x v="1"/>
    <x v="2"/>
    <x v="2"/>
    <x v="0"/>
    <x v="14"/>
    <x v="1"/>
    <x v="0"/>
    <x v="0"/>
    <x v="0"/>
    <x v="1"/>
    <x v="1"/>
    <x v="4723"/>
    <x v="8"/>
    <x v="2"/>
    <x v="2"/>
    <x v="1"/>
  </r>
  <r>
    <x v="1685"/>
    <x v="5"/>
    <x v="2"/>
    <x v="1"/>
    <x v="6"/>
    <x v="2"/>
    <x v="0"/>
    <x v="3"/>
    <x v="1"/>
    <x v="1"/>
    <x v="1"/>
    <x v="1"/>
    <x v="0"/>
    <x v="1"/>
    <x v="7237"/>
    <x v="5"/>
    <x v="6"/>
    <x v="1"/>
    <x v="3"/>
  </r>
  <r>
    <x v="1686"/>
    <x v="4"/>
    <x v="1"/>
    <x v="4"/>
    <x v="5"/>
    <x v="0"/>
    <x v="0"/>
    <x v="1"/>
    <x v="0"/>
    <x v="1"/>
    <x v="1"/>
    <x v="1"/>
    <x v="1"/>
    <x v="0"/>
    <x v="1316"/>
    <x v="9"/>
    <x v="6"/>
    <x v="0"/>
    <x v="6"/>
  </r>
  <r>
    <x v="1687"/>
    <x v="0"/>
    <x v="2"/>
    <x v="2"/>
    <x v="3"/>
    <x v="0"/>
    <x v="0"/>
    <x v="4"/>
    <x v="0"/>
    <x v="1"/>
    <x v="1"/>
    <x v="0"/>
    <x v="1"/>
    <x v="1"/>
    <x v="7634"/>
    <x v="2"/>
    <x v="0"/>
    <x v="1"/>
    <x v="4"/>
  </r>
  <r>
    <x v="1688"/>
    <x v="4"/>
    <x v="1"/>
    <x v="1"/>
    <x v="2"/>
    <x v="0"/>
    <x v="1"/>
    <x v="13"/>
    <x v="1"/>
    <x v="1"/>
    <x v="1"/>
    <x v="0"/>
    <x v="0"/>
    <x v="1"/>
    <x v="2225"/>
    <x v="4"/>
    <x v="6"/>
    <x v="2"/>
    <x v="0"/>
  </r>
  <r>
    <x v="1689"/>
    <x v="5"/>
    <x v="3"/>
    <x v="5"/>
    <x v="6"/>
    <x v="1"/>
    <x v="0"/>
    <x v="0"/>
    <x v="0"/>
    <x v="1"/>
    <x v="1"/>
    <x v="1"/>
    <x v="0"/>
    <x v="1"/>
    <x v="5419"/>
    <x v="0"/>
    <x v="2"/>
    <x v="0"/>
    <x v="6"/>
  </r>
  <r>
    <x v="1690"/>
    <x v="4"/>
    <x v="0"/>
    <x v="2"/>
    <x v="1"/>
    <x v="2"/>
    <x v="1"/>
    <x v="12"/>
    <x v="2"/>
    <x v="1"/>
    <x v="1"/>
    <x v="1"/>
    <x v="0"/>
    <x v="0"/>
    <x v="2279"/>
    <x v="10"/>
    <x v="4"/>
    <x v="2"/>
    <x v="0"/>
  </r>
  <r>
    <x v="1691"/>
    <x v="1"/>
    <x v="0"/>
    <x v="3"/>
    <x v="4"/>
    <x v="0"/>
    <x v="1"/>
    <x v="12"/>
    <x v="2"/>
    <x v="1"/>
    <x v="0"/>
    <x v="1"/>
    <x v="0"/>
    <x v="1"/>
    <x v="4095"/>
    <x v="7"/>
    <x v="5"/>
    <x v="2"/>
    <x v="4"/>
  </r>
  <r>
    <x v="1692"/>
    <x v="2"/>
    <x v="2"/>
    <x v="2"/>
    <x v="6"/>
    <x v="0"/>
    <x v="0"/>
    <x v="7"/>
    <x v="1"/>
    <x v="0"/>
    <x v="1"/>
    <x v="1"/>
    <x v="1"/>
    <x v="1"/>
    <x v="5175"/>
    <x v="6"/>
    <x v="0"/>
    <x v="0"/>
    <x v="8"/>
  </r>
  <r>
    <x v="1693"/>
    <x v="5"/>
    <x v="2"/>
    <x v="4"/>
    <x v="2"/>
    <x v="2"/>
    <x v="0"/>
    <x v="3"/>
    <x v="0"/>
    <x v="0"/>
    <x v="0"/>
    <x v="1"/>
    <x v="1"/>
    <x v="1"/>
    <x v="8234"/>
    <x v="0"/>
    <x v="5"/>
    <x v="0"/>
    <x v="1"/>
  </r>
  <r>
    <x v="1694"/>
    <x v="5"/>
    <x v="0"/>
    <x v="3"/>
    <x v="6"/>
    <x v="2"/>
    <x v="2"/>
    <x v="4"/>
    <x v="1"/>
    <x v="0"/>
    <x v="1"/>
    <x v="1"/>
    <x v="0"/>
    <x v="1"/>
    <x v="9134"/>
    <x v="0"/>
    <x v="0"/>
    <x v="0"/>
    <x v="6"/>
  </r>
  <r>
    <x v="1695"/>
    <x v="0"/>
    <x v="3"/>
    <x v="3"/>
    <x v="6"/>
    <x v="2"/>
    <x v="2"/>
    <x v="3"/>
    <x v="0"/>
    <x v="1"/>
    <x v="1"/>
    <x v="1"/>
    <x v="1"/>
    <x v="0"/>
    <x v="9510"/>
    <x v="5"/>
    <x v="1"/>
    <x v="0"/>
    <x v="5"/>
  </r>
  <r>
    <x v="1696"/>
    <x v="2"/>
    <x v="3"/>
    <x v="2"/>
    <x v="1"/>
    <x v="0"/>
    <x v="1"/>
    <x v="8"/>
    <x v="1"/>
    <x v="1"/>
    <x v="0"/>
    <x v="0"/>
    <x v="0"/>
    <x v="0"/>
    <x v="1221"/>
    <x v="8"/>
    <x v="2"/>
    <x v="2"/>
    <x v="2"/>
  </r>
  <r>
    <x v="1697"/>
    <x v="4"/>
    <x v="3"/>
    <x v="0"/>
    <x v="3"/>
    <x v="2"/>
    <x v="2"/>
    <x v="12"/>
    <x v="2"/>
    <x v="1"/>
    <x v="1"/>
    <x v="1"/>
    <x v="0"/>
    <x v="1"/>
    <x v="5996"/>
    <x v="1"/>
    <x v="4"/>
    <x v="2"/>
    <x v="3"/>
  </r>
  <r>
    <x v="1698"/>
    <x v="5"/>
    <x v="1"/>
    <x v="3"/>
    <x v="1"/>
    <x v="2"/>
    <x v="1"/>
    <x v="10"/>
    <x v="2"/>
    <x v="1"/>
    <x v="0"/>
    <x v="1"/>
    <x v="1"/>
    <x v="1"/>
    <x v="8880"/>
    <x v="9"/>
    <x v="4"/>
    <x v="0"/>
    <x v="6"/>
  </r>
  <r>
    <x v="1699"/>
    <x v="1"/>
    <x v="1"/>
    <x v="0"/>
    <x v="6"/>
    <x v="2"/>
    <x v="0"/>
    <x v="1"/>
    <x v="2"/>
    <x v="0"/>
    <x v="1"/>
    <x v="1"/>
    <x v="1"/>
    <x v="1"/>
    <x v="2856"/>
    <x v="10"/>
    <x v="6"/>
    <x v="0"/>
    <x v="1"/>
  </r>
  <r>
    <x v="1700"/>
    <x v="3"/>
    <x v="3"/>
    <x v="0"/>
    <x v="3"/>
    <x v="0"/>
    <x v="0"/>
    <x v="11"/>
    <x v="2"/>
    <x v="1"/>
    <x v="0"/>
    <x v="1"/>
    <x v="1"/>
    <x v="0"/>
    <x v="1191"/>
    <x v="5"/>
    <x v="1"/>
    <x v="0"/>
    <x v="4"/>
  </r>
  <r>
    <x v="1701"/>
    <x v="4"/>
    <x v="3"/>
    <x v="3"/>
    <x v="6"/>
    <x v="0"/>
    <x v="1"/>
    <x v="3"/>
    <x v="1"/>
    <x v="1"/>
    <x v="1"/>
    <x v="1"/>
    <x v="1"/>
    <x v="0"/>
    <x v="4246"/>
    <x v="5"/>
    <x v="6"/>
    <x v="0"/>
    <x v="2"/>
  </r>
  <r>
    <x v="1702"/>
    <x v="4"/>
    <x v="3"/>
    <x v="3"/>
    <x v="4"/>
    <x v="2"/>
    <x v="0"/>
    <x v="8"/>
    <x v="0"/>
    <x v="0"/>
    <x v="0"/>
    <x v="0"/>
    <x v="1"/>
    <x v="1"/>
    <x v="1655"/>
    <x v="4"/>
    <x v="0"/>
    <x v="0"/>
    <x v="8"/>
  </r>
  <r>
    <x v="1703"/>
    <x v="0"/>
    <x v="2"/>
    <x v="5"/>
    <x v="1"/>
    <x v="0"/>
    <x v="2"/>
    <x v="1"/>
    <x v="2"/>
    <x v="1"/>
    <x v="0"/>
    <x v="0"/>
    <x v="0"/>
    <x v="1"/>
    <x v="9366"/>
    <x v="4"/>
    <x v="1"/>
    <x v="1"/>
    <x v="0"/>
  </r>
  <r>
    <x v="1704"/>
    <x v="5"/>
    <x v="0"/>
    <x v="5"/>
    <x v="2"/>
    <x v="1"/>
    <x v="0"/>
    <x v="7"/>
    <x v="0"/>
    <x v="1"/>
    <x v="0"/>
    <x v="1"/>
    <x v="1"/>
    <x v="0"/>
    <x v="5439"/>
    <x v="5"/>
    <x v="1"/>
    <x v="0"/>
    <x v="5"/>
  </r>
  <r>
    <x v="1705"/>
    <x v="3"/>
    <x v="0"/>
    <x v="2"/>
    <x v="1"/>
    <x v="1"/>
    <x v="1"/>
    <x v="3"/>
    <x v="0"/>
    <x v="1"/>
    <x v="1"/>
    <x v="0"/>
    <x v="0"/>
    <x v="0"/>
    <x v="1143"/>
    <x v="7"/>
    <x v="6"/>
    <x v="0"/>
    <x v="7"/>
  </r>
  <r>
    <x v="1706"/>
    <x v="3"/>
    <x v="3"/>
    <x v="2"/>
    <x v="1"/>
    <x v="0"/>
    <x v="1"/>
    <x v="6"/>
    <x v="2"/>
    <x v="0"/>
    <x v="0"/>
    <x v="0"/>
    <x v="0"/>
    <x v="1"/>
    <x v="1922"/>
    <x v="3"/>
    <x v="2"/>
    <x v="1"/>
    <x v="3"/>
  </r>
  <r>
    <x v="1707"/>
    <x v="1"/>
    <x v="3"/>
    <x v="4"/>
    <x v="3"/>
    <x v="0"/>
    <x v="0"/>
    <x v="1"/>
    <x v="1"/>
    <x v="0"/>
    <x v="0"/>
    <x v="0"/>
    <x v="0"/>
    <x v="0"/>
    <x v="1"/>
    <x v="5"/>
    <x v="0"/>
    <x v="1"/>
    <x v="4"/>
  </r>
  <r>
    <x v="1708"/>
    <x v="1"/>
    <x v="0"/>
    <x v="0"/>
    <x v="2"/>
    <x v="2"/>
    <x v="0"/>
    <x v="0"/>
    <x v="2"/>
    <x v="0"/>
    <x v="1"/>
    <x v="0"/>
    <x v="0"/>
    <x v="1"/>
    <x v="201"/>
    <x v="7"/>
    <x v="5"/>
    <x v="0"/>
    <x v="6"/>
  </r>
  <r>
    <x v="1709"/>
    <x v="0"/>
    <x v="2"/>
    <x v="5"/>
    <x v="0"/>
    <x v="2"/>
    <x v="1"/>
    <x v="13"/>
    <x v="1"/>
    <x v="1"/>
    <x v="0"/>
    <x v="0"/>
    <x v="0"/>
    <x v="1"/>
    <x v="8212"/>
    <x v="11"/>
    <x v="0"/>
    <x v="2"/>
    <x v="5"/>
  </r>
  <r>
    <x v="1710"/>
    <x v="0"/>
    <x v="2"/>
    <x v="5"/>
    <x v="2"/>
    <x v="2"/>
    <x v="0"/>
    <x v="5"/>
    <x v="1"/>
    <x v="0"/>
    <x v="0"/>
    <x v="0"/>
    <x v="0"/>
    <x v="0"/>
    <x v="5058"/>
    <x v="5"/>
    <x v="4"/>
    <x v="0"/>
    <x v="8"/>
  </r>
  <r>
    <x v="1711"/>
    <x v="4"/>
    <x v="0"/>
    <x v="5"/>
    <x v="3"/>
    <x v="2"/>
    <x v="0"/>
    <x v="11"/>
    <x v="2"/>
    <x v="1"/>
    <x v="1"/>
    <x v="1"/>
    <x v="1"/>
    <x v="1"/>
    <x v="2701"/>
    <x v="5"/>
    <x v="3"/>
    <x v="0"/>
    <x v="2"/>
  </r>
  <r>
    <x v="1712"/>
    <x v="3"/>
    <x v="0"/>
    <x v="1"/>
    <x v="5"/>
    <x v="2"/>
    <x v="0"/>
    <x v="8"/>
    <x v="0"/>
    <x v="0"/>
    <x v="0"/>
    <x v="1"/>
    <x v="0"/>
    <x v="1"/>
    <x v="1057"/>
    <x v="7"/>
    <x v="6"/>
    <x v="2"/>
    <x v="4"/>
  </r>
  <r>
    <x v="1713"/>
    <x v="3"/>
    <x v="3"/>
    <x v="4"/>
    <x v="3"/>
    <x v="2"/>
    <x v="0"/>
    <x v="10"/>
    <x v="0"/>
    <x v="0"/>
    <x v="0"/>
    <x v="1"/>
    <x v="0"/>
    <x v="1"/>
    <x v="1613"/>
    <x v="3"/>
    <x v="5"/>
    <x v="2"/>
    <x v="2"/>
  </r>
  <r>
    <x v="1714"/>
    <x v="0"/>
    <x v="2"/>
    <x v="4"/>
    <x v="2"/>
    <x v="2"/>
    <x v="0"/>
    <x v="13"/>
    <x v="1"/>
    <x v="0"/>
    <x v="1"/>
    <x v="0"/>
    <x v="1"/>
    <x v="1"/>
    <x v="7140"/>
    <x v="2"/>
    <x v="3"/>
    <x v="0"/>
    <x v="7"/>
  </r>
  <r>
    <x v="1715"/>
    <x v="1"/>
    <x v="3"/>
    <x v="4"/>
    <x v="3"/>
    <x v="1"/>
    <x v="1"/>
    <x v="10"/>
    <x v="2"/>
    <x v="1"/>
    <x v="1"/>
    <x v="1"/>
    <x v="0"/>
    <x v="1"/>
    <x v="3671"/>
    <x v="0"/>
    <x v="1"/>
    <x v="2"/>
    <x v="1"/>
  </r>
  <r>
    <x v="1716"/>
    <x v="3"/>
    <x v="1"/>
    <x v="0"/>
    <x v="6"/>
    <x v="0"/>
    <x v="1"/>
    <x v="11"/>
    <x v="1"/>
    <x v="1"/>
    <x v="1"/>
    <x v="0"/>
    <x v="1"/>
    <x v="1"/>
    <x v="3172"/>
    <x v="0"/>
    <x v="0"/>
    <x v="2"/>
    <x v="4"/>
  </r>
  <r>
    <x v="1717"/>
    <x v="0"/>
    <x v="1"/>
    <x v="5"/>
    <x v="6"/>
    <x v="0"/>
    <x v="0"/>
    <x v="2"/>
    <x v="0"/>
    <x v="0"/>
    <x v="1"/>
    <x v="1"/>
    <x v="1"/>
    <x v="1"/>
    <x v="7327"/>
    <x v="5"/>
    <x v="3"/>
    <x v="0"/>
    <x v="6"/>
  </r>
  <r>
    <x v="1718"/>
    <x v="4"/>
    <x v="0"/>
    <x v="3"/>
    <x v="2"/>
    <x v="2"/>
    <x v="2"/>
    <x v="11"/>
    <x v="2"/>
    <x v="1"/>
    <x v="0"/>
    <x v="1"/>
    <x v="1"/>
    <x v="1"/>
    <x v="7426"/>
    <x v="6"/>
    <x v="0"/>
    <x v="0"/>
    <x v="5"/>
  </r>
  <r>
    <x v="1719"/>
    <x v="3"/>
    <x v="3"/>
    <x v="0"/>
    <x v="2"/>
    <x v="0"/>
    <x v="0"/>
    <x v="13"/>
    <x v="1"/>
    <x v="1"/>
    <x v="1"/>
    <x v="1"/>
    <x v="0"/>
    <x v="0"/>
    <x v="729"/>
    <x v="3"/>
    <x v="0"/>
    <x v="0"/>
    <x v="7"/>
  </r>
  <r>
    <x v="1720"/>
    <x v="4"/>
    <x v="2"/>
    <x v="2"/>
    <x v="4"/>
    <x v="0"/>
    <x v="1"/>
    <x v="9"/>
    <x v="2"/>
    <x v="0"/>
    <x v="1"/>
    <x v="1"/>
    <x v="1"/>
    <x v="1"/>
    <x v="7056"/>
    <x v="5"/>
    <x v="3"/>
    <x v="0"/>
    <x v="8"/>
  </r>
  <r>
    <x v="1721"/>
    <x v="5"/>
    <x v="0"/>
    <x v="3"/>
    <x v="5"/>
    <x v="1"/>
    <x v="0"/>
    <x v="2"/>
    <x v="2"/>
    <x v="1"/>
    <x v="1"/>
    <x v="1"/>
    <x v="0"/>
    <x v="0"/>
    <x v="4165"/>
    <x v="9"/>
    <x v="4"/>
    <x v="1"/>
    <x v="4"/>
  </r>
  <r>
    <x v="1722"/>
    <x v="0"/>
    <x v="3"/>
    <x v="2"/>
    <x v="3"/>
    <x v="2"/>
    <x v="1"/>
    <x v="11"/>
    <x v="1"/>
    <x v="1"/>
    <x v="0"/>
    <x v="0"/>
    <x v="1"/>
    <x v="1"/>
    <x v="8054"/>
    <x v="4"/>
    <x v="2"/>
    <x v="0"/>
    <x v="8"/>
  </r>
  <r>
    <x v="1723"/>
    <x v="1"/>
    <x v="2"/>
    <x v="1"/>
    <x v="0"/>
    <x v="1"/>
    <x v="2"/>
    <x v="10"/>
    <x v="0"/>
    <x v="1"/>
    <x v="1"/>
    <x v="1"/>
    <x v="1"/>
    <x v="1"/>
    <x v="8990"/>
    <x v="11"/>
    <x v="2"/>
    <x v="0"/>
    <x v="6"/>
  </r>
  <r>
    <x v="1724"/>
    <x v="0"/>
    <x v="2"/>
    <x v="3"/>
    <x v="6"/>
    <x v="1"/>
    <x v="1"/>
    <x v="5"/>
    <x v="2"/>
    <x v="0"/>
    <x v="1"/>
    <x v="1"/>
    <x v="1"/>
    <x v="0"/>
    <x v="9188"/>
    <x v="7"/>
    <x v="2"/>
    <x v="0"/>
    <x v="2"/>
  </r>
  <r>
    <x v="1725"/>
    <x v="3"/>
    <x v="1"/>
    <x v="0"/>
    <x v="5"/>
    <x v="2"/>
    <x v="1"/>
    <x v="5"/>
    <x v="0"/>
    <x v="1"/>
    <x v="0"/>
    <x v="0"/>
    <x v="1"/>
    <x v="0"/>
    <x v="2670"/>
    <x v="6"/>
    <x v="4"/>
    <x v="1"/>
    <x v="4"/>
  </r>
  <r>
    <x v="1726"/>
    <x v="1"/>
    <x v="2"/>
    <x v="0"/>
    <x v="0"/>
    <x v="2"/>
    <x v="1"/>
    <x v="3"/>
    <x v="2"/>
    <x v="1"/>
    <x v="0"/>
    <x v="1"/>
    <x v="1"/>
    <x v="0"/>
    <x v="6788"/>
    <x v="0"/>
    <x v="0"/>
    <x v="0"/>
    <x v="8"/>
  </r>
  <r>
    <x v="1727"/>
    <x v="4"/>
    <x v="0"/>
    <x v="4"/>
    <x v="6"/>
    <x v="1"/>
    <x v="0"/>
    <x v="1"/>
    <x v="2"/>
    <x v="0"/>
    <x v="0"/>
    <x v="0"/>
    <x v="0"/>
    <x v="0"/>
    <x v="101"/>
    <x v="9"/>
    <x v="1"/>
    <x v="0"/>
    <x v="7"/>
  </r>
  <r>
    <x v="1728"/>
    <x v="2"/>
    <x v="1"/>
    <x v="4"/>
    <x v="6"/>
    <x v="2"/>
    <x v="2"/>
    <x v="4"/>
    <x v="1"/>
    <x v="0"/>
    <x v="1"/>
    <x v="0"/>
    <x v="0"/>
    <x v="1"/>
    <x v="4334"/>
    <x v="5"/>
    <x v="3"/>
    <x v="1"/>
    <x v="4"/>
  </r>
  <r>
    <x v="1729"/>
    <x v="2"/>
    <x v="0"/>
    <x v="1"/>
    <x v="6"/>
    <x v="1"/>
    <x v="0"/>
    <x v="10"/>
    <x v="0"/>
    <x v="0"/>
    <x v="1"/>
    <x v="1"/>
    <x v="1"/>
    <x v="0"/>
    <x v="1789"/>
    <x v="1"/>
    <x v="3"/>
    <x v="0"/>
    <x v="0"/>
  </r>
  <r>
    <x v="1730"/>
    <x v="0"/>
    <x v="3"/>
    <x v="2"/>
    <x v="6"/>
    <x v="2"/>
    <x v="2"/>
    <x v="1"/>
    <x v="0"/>
    <x v="0"/>
    <x v="0"/>
    <x v="1"/>
    <x v="0"/>
    <x v="0"/>
    <x v="8750"/>
    <x v="11"/>
    <x v="0"/>
    <x v="0"/>
    <x v="6"/>
  </r>
  <r>
    <x v="1731"/>
    <x v="4"/>
    <x v="2"/>
    <x v="5"/>
    <x v="2"/>
    <x v="0"/>
    <x v="2"/>
    <x v="8"/>
    <x v="0"/>
    <x v="1"/>
    <x v="1"/>
    <x v="0"/>
    <x v="1"/>
    <x v="0"/>
    <x v="7198"/>
    <x v="2"/>
    <x v="4"/>
    <x v="2"/>
    <x v="2"/>
  </r>
  <r>
    <x v="1732"/>
    <x v="4"/>
    <x v="3"/>
    <x v="4"/>
    <x v="6"/>
    <x v="0"/>
    <x v="1"/>
    <x v="6"/>
    <x v="2"/>
    <x v="0"/>
    <x v="0"/>
    <x v="1"/>
    <x v="0"/>
    <x v="0"/>
    <x v="2501"/>
    <x v="10"/>
    <x v="2"/>
    <x v="1"/>
    <x v="5"/>
  </r>
  <r>
    <x v="1733"/>
    <x v="1"/>
    <x v="2"/>
    <x v="2"/>
    <x v="5"/>
    <x v="1"/>
    <x v="2"/>
    <x v="2"/>
    <x v="0"/>
    <x v="0"/>
    <x v="0"/>
    <x v="1"/>
    <x v="1"/>
    <x v="1"/>
    <x v="9049"/>
    <x v="7"/>
    <x v="4"/>
    <x v="0"/>
    <x v="4"/>
  </r>
  <r>
    <x v="1734"/>
    <x v="5"/>
    <x v="2"/>
    <x v="0"/>
    <x v="4"/>
    <x v="2"/>
    <x v="2"/>
    <x v="11"/>
    <x v="0"/>
    <x v="0"/>
    <x v="0"/>
    <x v="1"/>
    <x v="1"/>
    <x v="0"/>
    <x v="9804"/>
    <x v="9"/>
    <x v="6"/>
    <x v="0"/>
    <x v="4"/>
  </r>
  <r>
    <x v="1735"/>
    <x v="3"/>
    <x v="2"/>
    <x v="1"/>
    <x v="5"/>
    <x v="0"/>
    <x v="1"/>
    <x v="12"/>
    <x v="2"/>
    <x v="0"/>
    <x v="1"/>
    <x v="1"/>
    <x v="1"/>
    <x v="0"/>
    <x v="6499"/>
    <x v="6"/>
    <x v="0"/>
    <x v="0"/>
    <x v="4"/>
  </r>
  <r>
    <x v="1736"/>
    <x v="0"/>
    <x v="1"/>
    <x v="4"/>
    <x v="2"/>
    <x v="2"/>
    <x v="2"/>
    <x v="10"/>
    <x v="1"/>
    <x v="0"/>
    <x v="1"/>
    <x v="0"/>
    <x v="0"/>
    <x v="0"/>
    <x v="7966"/>
    <x v="11"/>
    <x v="6"/>
    <x v="0"/>
    <x v="6"/>
  </r>
  <r>
    <x v="1737"/>
    <x v="1"/>
    <x v="1"/>
    <x v="1"/>
    <x v="0"/>
    <x v="1"/>
    <x v="2"/>
    <x v="11"/>
    <x v="1"/>
    <x v="1"/>
    <x v="1"/>
    <x v="1"/>
    <x v="0"/>
    <x v="1"/>
    <x v="6410"/>
    <x v="3"/>
    <x v="5"/>
    <x v="0"/>
    <x v="8"/>
  </r>
  <r>
    <x v="1738"/>
    <x v="3"/>
    <x v="0"/>
    <x v="5"/>
    <x v="1"/>
    <x v="0"/>
    <x v="1"/>
    <x v="7"/>
    <x v="0"/>
    <x v="1"/>
    <x v="1"/>
    <x v="1"/>
    <x v="0"/>
    <x v="1"/>
    <x v="3649"/>
    <x v="9"/>
    <x v="2"/>
    <x v="1"/>
    <x v="4"/>
  </r>
  <r>
    <x v="1739"/>
    <x v="3"/>
    <x v="2"/>
    <x v="5"/>
    <x v="2"/>
    <x v="0"/>
    <x v="2"/>
    <x v="4"/>
    <x v="0"/>
    <x v="1"/>
    <x v="1"/>
    <x v="1"/>
    <x v="1"/>
    <x v="0"/>
    <x v="8797"/>
    <x v="3"/>
    <x v="4"/>
    <x v="0"/>
    <x v="7"/>
  </r>
  <r>
    <x v="1740"/>
    <x v="3"/>
    <x v="0"/>
    <x v="0"/>
    <x v="1"/>
    <x v="1"/>
    <x v="1"/>
    <x v="10"/>
    <x v="0"/>
    <x v="1"/>
    <x v="0"/>
    <x v="1"/>
    <x v="0"/>
    <x v="1"/>
    <x v="3724"/>
    <x v="7"/>
    <x v="3"/>
    <x v="0"/>
    <x v="7"/>
  </r>
  <r>
    <x v="1741"/>
    <x v="1"/>
    <x v="2"/>
    <x v="1"/>
    <x v="1"/>
    <x v="1"/>
    <x v="2"/>
    <x v="0"/>
    <x v="0"/>
    <x v="0"/>
    <x v="1"/>
    <x v="0"/>
    <x v="1"/>
    <x v="1"/>
    <x v="7908"/>
    <x v="1"/>
    <x v="3"/>
    <x v="1"/>
    <x v="2"/>
  </r>
  <r>
    <x v="1742"/>
    <x v="4"/>
    <x v="0"/>
    <x v="0"/>
    <x v="3"/>
    <x v="1"/>
    <x v="0"/>
    <x v="0"/>
    <x v="0"/>
    <x v="1"/>
    <x v="0"/>
    <x v="1"/>
    <x v="0"/>
    <x v="0"/>
    <x v="526"/>
    <x v="11"/>
    <x v="3"/>
    <x v="0"/>
    <x v="8"/>
  </r>
  <r>
    <x v="1743"/>
    <x v="2"/>
    <x v="2"/>
    <x v="4"/>
    <x v="6"/>
    <x v="1"/>
    <x v="0"/>
    <x v="4"/>
    <x v="0"/>
    <x v="1"/>
    <x v="0"/>
    <x v="1"/>
    <x v="1"/>
    <x v="1"/>
    <x v="4148"/>
    <x v="8"/>
    <x v="0"/>
    <x v="0"/>
    <x v="3"/>
  </r>
  <r>
    <x v="1744"/>
    <x v="1"/>
    <x v="3"/>
    <x v="0"/>
    <x v="6"/>
    <x v="1"/>
    <x v="0"/>
    <x v="10"/>
    <x v="0"/>
    <x v="1"/>
    <x v="0"/>
    <x v="1"/>
    <x v="0"/>
    <x v="1"/>
    <x v="980"/>
    <x v="4"/>
    <x v="1"/>
    <x v="2"/>
    <x v="1"/>
  </r>
  <r>
    <x v="1745"/>
    <x v="0"/>
    <x v="2"/>
    <x v="2"/>
    <x v="5"/>
    <x v="1"/>
    <x v="1"/>
    <x v="12"/>
    <x v="0"/>
    <x v="0"/>
    <x v="0"/>
    <x v="1"/>
    <x v="0"/>
    <x v="1"/>
    <x v="8933"/>
    <x v="6"/>
    <x v="5"/>
    <x v="2"/>
    <x v="1"/>
  </r>
  <r>
    <x v="1746"/>
    <x v="2"/>
    <x v="1"/>
    <x v="2"/>
    <x v="0"/>
    <x v="0"/>
    <x v="0"/>
    <x v="11"/>
    <x v="0"/>
    <x v="1"/>
    <x v="0"/>
    <x v="1"/>
    <x v="0"/>
    <x v="1"/>
    <x v="1049"/>
    <x v="3"/>
    <x v="4"/>
    <x v="2"/>
    <x v="3"/>
  </r>
  <r>
    <x v="1747"/>
    <x v="5"/>
    <x v="1"/>
    <x v="2"/>
    <x v="4"/>
    <x v="1"/>
    <x v="2"/>
    <x v="0"/>
    <x v="1"/>
    <x v="0"/>
    <x v="0"/>
    <x v="1"/>
    <x v="0"/>
    <x v="0"/>
    <x v="8650"/>
    <x v="11"/>
    <x v="5"/>
    <x v="1"/>
    <x v="1"/>
  </r>
  <r>
    <x v="1748"/>
    <x v="3"/>
    <x v="0"/>
    <x v="3"/>
    <x v="0"/>
    <x v="0"/>
    <x v="0"/>
    <x v="12"/>
    <x v="0"/>
    <x v="0"/>
    <x v="0"/>
    <x v="0"/>
    <x v="0"/>
    <x v="1"/>
    <x v="244"/>
    <x v="11"/>
    <x v="1"/>
    <x v="0"/>
    <x v="7"/>
  </r>
  <r>
    <x v="1749"/>
    <x v="3"/>
    <x v="0"/>
    <x v="1"/>
    <x v="1"/>
    <x v="2"/>
    <x v="2"/>
    <x v="7"/>
    <x v="1"/>
    <x v="1"/>
    <x v="0"/>
    <x v="0"/>
    <x v="1"/>
    <x v="0"/>
    <x v="5067"/>
    <x v="11"/>
    <x v="5"/>
    <x v="1"/>
    <x v="0"/>
  </r>
  <r>
    <x v="1750"/>
    <x v="3"/>
    <x v="3"/>
    <x v="0"/>
    <x v="1"/>
    <x v="0"/>
    <x v="2"/>
    <x v="13"/>
    <x v="0"/>
    <x v="1"/>
    <x v="1"/>
    <x v="0"/>
    <x v="0"/>
    <x v="1"/>
    <x v="5001"/>
    <x v="7"/>
    <x v="3"/>
    <x v="2"/>
    <x v="3"/>
  </r>
  <r>
    <x v="1751"/>
    <x v="4"/>
    <x v="3"/>
    <x v="5"/>
    <x v="0"/>
    <x v="0"/>
    <x v="1"/>
    <x v="9"/>
    <x v="1"/>
    <x v="1"/>
    <x v="0"/>
    <x v="1"/>
    <x v="0"/>
    <x v="1"/>
    <x v="3192"/>
    <x v="10"/>
    <x v="6"/>
    <x v="2"/>
    <x v="5"/>
  </r>
  <r>
    <x v="1752"/>
    <x v="4"/>
    <x v="0"/>
    <x v="4"/>
    <x v="1"/>
    <x v="2"/>
    <x v="0"/>
    <x v="11"/>
    <x v="2"/>
    <x v="1"/>
    <x v="1"/>
    <x v="0"/>
    <x v="0"/>
    <x v="0"/>
    <x v="25"/>
    <x v="7"/>
    <x v="2"/>
    <x v="2"/>
    <x v="0"/>
  </r>
  <r>
    <x v="1753"/>
    <x v="3"/>
    <x v="3"/>
    <x v="2"/>
    <x v="4"/>
    <x v="2"/>
    <x v="2"/>
    <x v="2"/>
    <x v="1"/>
    <x v="1"/>
    <x v="1"/>
    <x v="1"/>
    <x v="1"/>
    <x v="0"/>
    <x v="6334"/>
    <x v="8"/>
    <x v="0"/>
    <x v="0"/>
    <x v="5"/>
  </r>
  <r>
    <x v="1754"/>
    <x v="2"/>
    <x v="3"/>
    <x v="2"/>
    <x v="1"/>
    <x v="1"/>
    <x v="0"/>
    <x v="11"/>
    <x v="0"/>
    <x v="0"/>
    <x v="0"/>
    <x v="1"/>
    <x v="1"/>
    <x v="1"/>
    <x v="2003"/>
    <x v="8"/>
    <x v="2"/>
    <x v="0"/>
    <x v="1"/>
  </r>
  <r>
    <x v="1755"/>
    <x v="1"/>
    <x v="0"/>
    <x v="2"/>
    <x v="0"/>
    <x v="0"/>
    <x v="2"/>
    <x v="5"/>
    <x v="0"/>
    <x v="0"/>
    <x v="0"/>
    <x v="0"/>
    <x v="1"/>
    <x v="1"/>
    <x v="6909"/>
    <x v="7"/>
    <x v="2"/>
    <x v="0"/>
    <x v="8"/>
  </r>
  <r>
    <x v="1756"/>
    <x v="2"/>
    <x v="3"/>
    <x v="3"/>
    <x v="1"/>
    <x v="1"/>
    <x v="0"/>
    <x v="11"/>
    <x v="2"/>
    <x v="0"/>
    <x v="0"/>
    <x v="1"/>
    <x v="1"/>
    <x v="1"/>
    <x v="2337"/>
    <x v="11"/>
    <x v="6"/>
    <x v="0"/>
    <x v="3"/>
  </r>
  <r>
    <x v="1757"/>
    <x v="4"/>
    <x v="2"/>
    <x v="4"/>
    <x v="1"/>
    <x v="2"/>
    <x v="0"/>
    <x v="11"/>
    <x v="1"/>
    <x v="0"/>
    <x v="1"/>
    <x v="0"/>
    <x v="0"/>
    <x v="0"/>
    <x v="1096"/>
    <x v="5"/>
    <x v="1"/>
    <x v="0"/>
    <x v="6"/>
  </r>
  <r>
    <x v="1758"/>
    <x v="4"/>
    <x v="1"/>
    <x v="3"/>
    <x v="5"/>
    <x v="1"/>
    <x v="2"/>
    <x v="13"/>
    <x v="2"/>
    <x v="0"/>
    <x v="0"/>
    <x v="1"/>
    <x v="1"/>
    <x v="0"/>
    <x v="7139"/>
    <x v="10"/>
    <x v="1"/>
    <x v="0"/>
    <x v="0"/>
  </r>
  <r>
    <x v="1759"/>
    <x v="5"/>
    <x v="1"/>
    <x v="0"/>
    <x v="3"/>
    <x v="2"/>
    <x v="2"/>
    <x v="9"/>
    <x v="0"/>
    <x v="0"/>
    <x v="0"/>
    <x v="0"/>
    <x v="1"/>
    <x v="0"/>
    <x v="8709"/>
    <x v="10"/>
    <x v="3"/>
    <x v="2"/>
    <x v="4"/>
  </r>
  <r>
    <x v="1760"/>
    <x v="5"/>
    <x v="0"/>
    <x v="3"/>
    <x v="3"/>
    <x v="2"/>
    <x v="2"/>
    <x v="5"/>
    <x v="0"/>
    <x v="0"/>
    <x v="1"/>
    <x v="1"/>
    <x v="0"/>
    <x v="0"/>
    <x v="9002"/>
    <x v="2"/>
    <x v="2"/>
    <x v="1"/>
    <x v="2"/>
  </r>
  <r>
    <x v="1761"/>
    <x v="2"/>
    <x v="1"/>
    <x v="3"/>
    <x v="4"/>
    <x v="0"/>
    <x v="1"/>
    <x v="5"/>
    <x v="0"/>
    <x v="0"/>
    <x v="1"/>
    <x v="0"/>
    <x v="1"/>
    <x v="1"/>
    <x v="3568"/>
    <x v="2"/>
    <x v="6"/>
    <x v="1"/>
    <x v="0"/>
  </r>
  <r>
    <x v="1762"/>
    <x v="1"/>
    <x v="1"/>
    <x v="4"/>
    <x v="2"/>
    <x v="0"/>
    <x v="0"/>
    <x v="4"/>
    <x v="0"/>
    <x v="0"/>
    <x v="1"/>
    <x v="1"/>
    <x v="0"/>
    <x v="1"/>
    <x v="924"/>
    <x v="9"/>
    <x v="6"/>
    <x v="1"/>
    <x v="4"/>
  </r>
  <r>
    <x v="1763"/>
    <x v="4"/>
    <x v="2"/>
    <x v="4"/>
    <x v="5"/>
    <x v="2"/>
    <x v="1"/>
    <x v="3"/>
    <x v="1"/>
    <x v="0"/>
    <x v="0"/>
    <x v="1"/>
    <x v="1"/>
    <x v="0"/>
    <x v="6717"/>
    <x v="9"/>
    <x v="1"/>
    <x v="0"/>
    <x v="8"/>
  </r>
  <r>
    <x v="1764"/>
    <x v="5"/>
    <x v="3"/>
    <x v="1"/>
    <x v="2"/>
    <x v="1"/>
    <x v="1"/>
    <x v="1"/>
    <x v="2"/>
    <x v="0"/>
    <x v="0"/>
    <x v="0"/>
    <x v="1"/>
    <x v="1"/>
    <x v="7847"/>
    <x v="3"/>
    <x v="5"/>
    <x v="0"/>
    <x v="7"/>
  </r>
  <r>
    <x v="1765"/>
    <x v="4"/>
    <x v="3"/>
    <x v="5"/>
    <x v="5"/>
    <x v="0"/>
    <x v="0"/>
    <x v="2"/>
    <x v="1"/>
    <x v="0"/>
    <x v="1"/>
    <x v="1"/>
    <x v="0"/>
    <x v="0"/>
    <x v="527"/>
    <x v="5"/>
    <x v="3"/>
    <x v="1"/>
    <x v="0"/>
  </r>
  <r>
    <x v="1766"/>
    <x v="5"/>
    <x v="2"/>
    <x v="5"/>
    <x v="6"/>
    <x v="2"/>
    <x v="0"/>
    <x v="0"/>
    <x v="2"/>
    <x v="1"/>
    <x v="1"/>
    <x v="0"/>
    <x v="0"/>
    <x v="0"/>
    <x v="4121"/>
    <x v="2"/>
    <x v="1"/>
    <x v="0"/>
    <x v="6"/>
  </r>
  <r>
    <x v="1767"/>
    <x v="3"/>
    <x v="3"/>
    <x v="0"/>
    <x v="4"/>
    <x v="2"/>
    <x v="2"/>
    <x v="10"/>
    <x v="0"/>
    <x v="1"/>
    <x v="0"/>
    <x v="0"/>
    <x v="1"/>
    <x v="0"/>
    <x v="5142"/>
    <x v="2"/>
    <x v="0"/>
    <x v="0"/>
    <x v="8"/>
  </r>
  <r>
    <x v="1768"/>
    <x v="2"/>
    <x v="2"/>
    <x v="3"/>
    <x v="5"/>
    <x v="2"/>
    <x v="2"/>
    <x v="9"/>
    <x v="0"/>
    <x v="1"/>
    <x v="0"/>
    <x v="1"/>
    <x v="1"/>
    <x v="0"/>
    <x v="8237"/>
    <x v="0"/>
    <x v="4"/>
    <x v="0"/>
    <x v="8"/>
  </r>
  <r>
    <x v="1769"/>
    <x v="1"/>
    <x v="0"/>
    <x v="5"/>
    <x v="6"/>
    <x v="2"/>
    <x v="0"/>
    <x v="12"/>
    <x v="0"/>
    <x v="0"/>
    <x v="1"/>
    <x v="0"/>
    <x v="0"/>
    <x v="0"/>
    <x v="164"/>
    <x v="7"/>
    <x v="0"/>
    <x v="0"/>
    <x v="8"/>
  </r>
  <r>
    <x v="1770"/>
    <x v="0"/>
    <x v="1"/>
    <x v="3"/>
    <x v="4"/>
    <x v="2"/>
    <x v="2"/>
    <x v="11"/>
    <x v="2"/>
    <x v="1"/>
    <x v="0"/>
    <x v="1"/>
    <x v="0"/>
    <x v="0"/>
    <x v="8671"/>
    <x v="11"/>
    <x v="3"/>
    <x v="2"/>
    <x v="4"/>
  </r>
  <r>
    <x v="1771"/>
    <x v="4"/>
    <x v="1"/>
    <x v="1"/>
    <x v="5"/>
    <x v="0"/>
    <x v="1"/>
    <x v="9"/>
    <x v="0"/>
    <x v="1"/>
    <x v="1"/>
    <x v="1"/>
    <x v="1"/>
    <x v="0"/>
    <x v="4025"/>
    <x v="6"/>
    <x v="2"/>
    <x v="0"/>
    <x v="2"/>
  </r>
  <r>
    <x v="1772"/>
    <x v="3"/>
    <x v="1"/>
    <x v="2"/>
    <x v="1"/>
    <x v="2"/>
    <x v="1"/>
    <x v="0"/>
    <x v="2"/>
    <x v="0"/>
    <x v="1"/>
    <x v="1"/>
    <x v="1"/>
    <x v="1"/>
    <x v="5496"/>
    <x v="11"/>
    <x v="2"/>
    <x v="0"/>
    <x v="7"/>
  </r>
  <r>
    <x v="1773"/>
    <x v="2"/>
    <x v="2"/>
    <x v="5"/>
    <x v="5"/>
    <x v="2"/>
    <x v="2"/>
    <x v="14"/>
    <x v="2"/>
    <x v="1"/>
    <x v="1"/>
    <x v="1"/>
    <x v="0"/>
    <x v="1"/>
    <x v="8403"/>
    <x v="11"/>
    <x v="0"/>
    <x v="0"/>
    <x v="8"/>
  </r>
  <r>
    <x v="1774"/>
    <x v="4"/>
    <x v="3"/>
    <x v="1"/>
    <x v="1"/>
    <x v="0"/>
    <x v="1"/>
    <x v="8"/>
    <x v="1"/>
    <x v="0"/>
    <x v="1"/>
    <x v="1"/>
    <x v="0"/>
    <x v="1"/>
    <x v="4021"/>
    <x v="2"/>
    <x v="4"/>
    <x v="0"/>
    <x v="7"/>
  </r>
  <r>
    <x v="1775"/>
    <x v="1"/>
    <x v="1"/>
    <x v="5"/>
    <x v="2"/>
    <x v="2"/>
    <x v="0"/>
    <x v="1"/>
    <x v="0"/>
    <x v="1"/>
    <x v="1"/>
    <x v="0"/>
    <x v="0"/>
    <x v="1"/>
    <x v="464"/>
    <x v="1"/>
    <x v="6"/>
    <x v="1"/>
    <x v="0"/>
  </r>
  <r>
    <x v="1776"/>
    <x v="4"/>
    <x v="3"/>
    <x v="2"/>
    <x v="2"/>
    <x v="0"/>
    <x v="2"/>
    <x v="7"/>
    <x v="1"/>
    <x v="0"/>
    <x v="0"/>
    <x v="1"/>
    <x v="1"/>
    <x v="1"/>
    <x v="8160"/>
    <x v="2"/>
    <x v="6"/>
    <x v="0"/>
    <x v="8"/>
  </r>
  <r>
    <x v="1777"/>
    <x v="1"/>
    <x v="3"/>
    <x v="0"/>
    <x v="2"/>
    <x v="2"/>
    <x v="1"/>
    <x v="5"/>
    <x v="1"/>
    <x v="1"/>
    <x v="1"/>
    <x v="0"/>
    <x v="0"/>
    <x v="1"/>
    <x v="1720"/>
    <x v="4"/>
    <x v="3"/>
    <x v="0"/>
    <x v="7"/>
  </r>
  <r>
    <x v="1778"/>
    <x v="2"/>
    <x v="0"/>
    <x v="4"/>
    <x v="1"/>
    <x v="1"/>
    <x v="1"/>
    <x v="9"/>
    <x v="1"/>
    <x v="1"/>
    <x v="1"/>
    <x v="1"/>
    <x v="1"/>
    <x v="1"/>
    <x v="5128"/>
    <x v="4"/>
    <x v="2"/>
    <x v="0"/>
    <x v="7"/>
  </r>
  <r>
    <x v="1779"/>
    <x v="1"/>
    <x v="1"/>
    <x v="2"/>
    <x v="2"/>
    <x v="2"/>
    <x v="0"/>
    <x v="8"/>
    <x v="1"/>
    <x v="0"/>
    <x v="1"/>
    <x v="1"/>
    <x v="0"/>
    <x v="0"/>
    <x v="632"/>
    <x v="3"/>
    <x v="1"/>
    <x v="2"/>
    <x v="5"/>
  </r>
  <r>
    <x v="1780"/>
    <x v="4"/>
    <x v="1"/>
    <x v="4"/>
    <x v="5"/>
    <x v="0"/>
    <x v="0"/>
    <x v="6"/>
    <x v="2"/>
    <x v="0"/>
    <x v="0"/>
    <x v="0"/>
    <x v="1"/>
    <x v="0"/>
    <x v="680"/>
    <x v="1"/>
    <x v="4"/>
    <x v="1"/>
    <x v="2"/>
  </r>
  <r>
    <x v="1781"/>
    <x v="5"/>
    <x v="3"/>
    <x v="0"/>
    <x v="1"/>
    <x v="0"/>
    <x v="0"/>
    <x v="1"/>
    <x v="0"/>
    <x v="0"/>
    <x v="1"/>
    <x v="0"/>
    <x v="1"/>
    <x v="1"/>
    <x v="4712"/>
    <x v="7"/>
    <x v="5"/>
    <x v="0"/>
    <x v="6"/>
  </r>
  <r>
    <x v="1782"/>
    <x v="0"/>
    <x v="1"/>
    <x v="5"/>
    <x v="4"/>
    <x v="1"/>
    <x v="2"/>
    <x v="3"/>
    <x v="0"/>
    <x v="0"/>
    <x v="0"/>
    <x v="1"/>
    <x v="0"/>
    <x v="0"/>
    <x v="8839"/>
    <x v="3"/>
    <x v="5"/>
    <x v="1"/>
    <x v="0"/>
  </r>
  <r>
    <x v="1783"/>
    <x v="3"/>
    <x v="3"/>
    <x v="2"/>
    <x v="1"/>
    <x v="2"/>
    <x v="0"/>
    <x v="14"/>
    <x v="0"/>
    <x v="1"/>
    <x v="1"/>
    <x v="0"/>
    <x v="1"/>
    <x v="1"/>
    <x v="1012"/>
    <x v="9"/>
    <x v="5"/>
    <x v="2"/>
    <x v="3"/>
  </r>
  <r>
    <x v="1784"/>
    <x v="1"/>
    <x v="1"/>
    <x v="5"/>
    <x v="1"/>
    <x v="2"/>
    <x v="1"/>
    <x v="0"/>
    <x v="0"/>
    <x v="0"/>
    <x v="1"/>
    <x v="1"/>
    <x v="0"/>
    <x v="1"/>
    <x v="3400"/>
    <x v="10"/>
    <x v="2"/>
    <x v="1"/>
    <x v="0"/>
  </r>
  <r>
    <x v="1785"/>
    <x v="1"/>
    <x v="1"/>
    <x v="2"/>
    <x v="5"/>
    <x v="0"/>
    <x v="2"/>
    <x v="9"/>
    <x v="0"/>
    <x v="1"/>
    <x v="0"/>
    <x v="0"/>
    <x v="0"/>
    <x v="0"/>
    <x v="3557"/>
    <x v="6"/>
    <x v="5"/>
    <x v="2"/>
    <x v="4"/>
  </r>
  <r>
    <x v="1786"/>
    <x v="0"/>
    <x v="0"/>
    <x v="4"/>
    <x v="0"/>
    <x v="0"/>
    <x v="2"/>
    <x v="0"/>
    <x v="1"/>
    <x v="1"/>
    <x v="1"/>
    <x v="1"/>
    <x v="0"/>
    <x v="1"/>
    <x v="9296"/>
    <x v="6"/>
    <x v="5"/>
    <x v="1"/>
    <x v="0"/>
  </r>
  <r>
    <x v="1787"/>
    <x v="3"/>
    <x v="1"/>
    <x v="0"/>
    <x v="4"/>
    <x v="0"/>
    <x v="2"/>
    <x v="8"/>
    <x v="2"/>
    <x v="1"/>
    <x v="0"/>
    <x v="1"/>
    <x v="1"/>
    <x v="1"/>
    <x v="7520"/>
    <x v="3"/>
    <x v="5"/>
    <x v="0"/>
    <x v="2"/>
  </r>
  <r>
    <x v="1788"/>
    <x v="5"/>
    <x v="3"/>
    <x v="4"/>
    <x v="2"/>
    <x v="2"/>
    <x v="2"/>
    <x v="3"/>
    <x v="2"/>
    <x v="0"/>
    <x v="1"/>
    <x v="0"/>
    <x v="1"/>
    <x v="0"/>
    <x v="8924"/>
    <x v="7"/>
    <x v="1"/>
    <x v="0"/>
    <x v="6"/>
  </r>
  <r>
    <x v="1789"/>
    <x v="2"/>
    <x v="3"/>
    <x v="0"/>
    <x v="0"/>
    <x v="0"/>
    <x v="0"/>
    <x v="5"/>
    <x v="2"/>
    <x v="1"/>
    <x v="0"/>
    <x v="0"/>
    <x v="0"/>
    <x v="0"/>
    <x v="115"/>
    <x v="8"/>
    <x v="1"/>
    <x v="0"/>
    <x v="8"/>
  </r>
  <r>
    <x v="1790"/>
    <x v="1"/>
    <x v="0"/>
    <x v="3"/>
    <x v="6"/>
    <x v="1"/>
    <x v="0"/>
    <x v="10"/>
    <x v="1"/>
    <x v="1"/>
    <x v="1"/>
    <x v="1"/>
    <x v="1"/>
    <x v="0"/>
    <x v="1713"/>
    <x v="2"/>
    <x v="3"/>
    <x v="0"/>
    <x v="4"/>
  </r>
  <r>
    <x v="1791"/>
    <x v="1"/>
    <x v="0"/>
    <x v="4"/>
    <x v="4"/>
    <x v="2"/>
    <x v="0"/>
    <x v="2"/>
    <x v="1"/>
    <x v="1"/>
    <x v="0"/>
    <x v="0"/>
    <x v="0"/>
    <x v="1"/>
    <x v="336"/>
    <x v="3"/>
    <x v="0"/>
    <x v="0"/>
    <x v="6"/>
  </r>
  <r>
    <x v="1792"/>
    <x v="1"/>
    <x v="2"/>
    <x v="2"/>
    <x v="4"/>
    <x v="1"/>
    <x v="2"/>
    <x v="0"/>
    <x v="2"/>
    <x v="1"/>
    <x v="0"/>
    <x v="0"/>
    <x v="0"/>
    <x v="1"/>
    <x v="7362"/>
    <x v="4"/>
    <x v="4"/>
    <x v="1"/>
    <x v="4"/>
  </r>
  <r>
    <x v="1793"/>
    <x v="0"/>
    <x v="0"/>
    <x v="3"/>
    <x v="0"/>
    <x v="0"/>
    <x v="2"/>
    <x v="13"/>
    <x v="0"/>
    <x v="0"/>
    <x v="0"/>
    <x v="0"/>
    <x v="0"/>
    <x v="1"/>
    <x v="8410"/>
    <x v="8"/>
    <x v="6"/>
    <x v="2"/>
    <x v="2"/>
  </r>
  <r>
    <x v="1794"/>
    <x v="3"/>
    <x v="1"/>
    <x v="3"/>
    <x v="4"/>
    <x v="1"/>
    <x v="0"/>
    <x v="14"/>
    <x v="1"/>
    <x v="1"/>
    <x v="1"/>
    <x v="1"/>
    <x v="1"/>
    <x v="0"/>
    <x v="1186"/>
    <x v="9"/>
    <x v="4"/>
    <x v="0"/>
    <x v="2"/>
  </r>
  <r>
    <x v="1795"/>
    <x v="3"/>
    <x v="0"/>
    <x v="1"/>
    <x v="3"/>
    <x v="0"/>
    <x v="0"/>
    <x v="7"/>
    <x v="1"/>
    <x v="0"/>
    <x v="1"/>
    <x v="1"/>
    <x v="1"/>
    <x v="1"/>
    <x v="2086"/>
    <x v="1"/>
    <x v="6"/>
    <x v="0"/>
    <x v="1"/>
  </r>
  <r>
    <x v="1796"/>
    <x v="4"/>
    <x v="0"/>
    <x v="1"/>
    <x v="1"/>
    <x v="2"/>
    <x v="2"/>
    <x v="2"/>
    <x v="0"/>
    <x v="0"/>
    <x v="0"/>
    <x v="1"/>
    <x v="0"/>
    <x v="1"/>
    <x v="6354"/>
    <x v="2"/>
    <x v="6"/>
    <x v="1"/>
    <x v="3"/>
  </r>
  <r>
    <x v="1797"/>
    <x v="2"/>
    <x v="1"/>
    <x v="3"/>
    <x v="2"/>
    <x v="0"/>
    <x v="1"/>
    <x v="10"/>
    <x v="0"/>
    <x v="0"/>
    <x v="1"/>
    <x v="0"/>
    <x v="1"/>
    <x v="1"/>
    <x v="3848"/>
    <x v="2"/>
    <x v="1"/>
    <x v="2"/>
    <x v="0"/>
  </r>
  <r>
    <x v="1798"/>
    <x v="2"/>
    <x v="1"/>
    <x v="0"/>
    <x v="6"/>
    <x v="0"/>
    <x v="2"/>
    <x v="13"/>
    <x v="2"/>
    <x v="0"/>
    <x v="0"/>
    <x v="1"/>
    <x v="0"/>
    <x v="0"/>
    <x v="5790"/>
    <x v="10"/>
    <x v="6"/>
    <x v="0"/>
    <x v="6"/>
  </r>
  <r>
    <x v="1799"/>
    <x v="1"/>
    <x v="3"/>
    <x v="0"/>
    <x v="6"/>
    <x v="0"/>
    <x v="2"/>
    <x v="6"/>
    <x v="2"/>
    <x v="0"/>
    <x v="1"/>
    <x v="0"/>
    <x v="0"/>
    <x v="0"/>
    <x v="3331"/>
    <x v="6"/>
    <x v="6"/>
    <x v="1"/>
    <x v="4"/>
  </r>
  <r>
    <x v="1800"/>
    <x v="2"/>
    <x v="0"/>
    <x v="4"/>
    <x v="2"/>
    <x v="1"/>
    <x v="0"/>
    <x v="13"/>
    <x v="1"/>
    <x v="0"/>
    <x v="0"/>
    <x v="0"/>
    <x v="0"/>
    <x v="1"/>
    <x v="246"/>
    <x v="10"/>
    <x v="1"/>
    <x v="0"/>
    <x v="6"/>
  </r>
  <r>
    <x v="1801"/>
    <x v="4"/>
    <x v="3"/>
    <x v="3"/>
    <x v="0"/>
    <x v="0"/>
    <x v="1"/>
    <x v="0"/>
    <x v="0"/>
    <x v="1"/>
    <x v="0"/>
    <x v="0"/>
    <x v="0"/>
    <x v="0"/>
    <x v="1187"/>
    <x v="8"/>
    <x v="6"/>
    <x v="0"/>
    <x v="8"/>
  </r>
  <r>
    <x v="1802"/>
    <x v="3"/>
    <x v="0"/>
    <x v="2"/>
    <x v="5"/>
    <x v="0"/>
    <x v="1"/>
    <x v="4"/>
    <x v="2"/>
    <x v="1"/>
    <x v="0"/>
    <x v="1"/>
    <x v="0"/>
    <x v="0"/>
    <x v="2739"/>
    <x v="4"/>
    <x v="5"/>
    <x v="1"/>
    <x v="4"/>
  </r>
  <r>
    <x v="1803"/>
    <x v="5"/>
    <x v="3"/>
    <x v="0"/>
    <x v="4"/>
    <x v="0"/>
    <x v="2"/>
    <x v="13"/>
    <x v="0"/>
    <x v="0"/>
    <x v="0"/>
    <x v="1"/>
    <x v="0"/>
    <x v="1"/>
    <x v="9384"/>
    <x v="8"/>
    <x v="5"/>
    <x v="0"/>
    <x v="8"/>
  </r>
  <r>
    <x v="1804"/>
    <x v="3"/>
    <x v="3"/>
    <x v="1"/>
    <x v="2"/>
    <x v="1"/>
    <x v="1"/>
    <x v="3"/>
    <x v="1"/>
    <x v="0"/>
    <x v="1"/>
    <x v="1"/>
    <x v="1"/>
    <x v="1"/>
    <x v="4861"/>
    <x v="4"/>
    <x v="0"/>
    <x v="0"/>
    <x v="5"/>
  </r>
  <r>
    <x v="1805"/>
    <x v="5"/>
    <x v="1"/>
    <x v="5"/>
    <x v="4"/>
    <x v="2"/>
    <x v="0"/>
    <x v="2"/>
    <x v="0"/>
    <x v="0"/>
    <x v="0"/>
    <x v="1"/>
    <x v="0"/>
    <x v="1"/>
    <x v="5801"/>
    <x v="9"/>
    <x v="3"/>
    <x v="1"/>
    <x v="5"/>
  </r>
  <r>
    <x v="1806"/>
    <x v="4"/>
    <x v="1"/>
    <x v="4"/>
    <x v="0"/>
    <x v="1"/>
    <x v="0"/>
    <x v="11"/>
    <x v="1"/>
    <x v="1"/>
    <x v="0"/>
    <x v="0"/>
    <x v="0"/>
    <x v="0"/>
    <x v="136"/>
    <x v="7"/>
    <x v="4"/>
    <x v="0"/>
    <x v="8"/>
  </r>
  <r>
    <x v="1807"/>
    <x v="1"/>
    <x v="3"/>
    <x v="3"/>
    <x v="0"/>
    <x v="1"/>
    <x v="0"/>
    <x v="4"/>
    <x v="1"/>
    <x v="0"/>
    <x v="0"/>
    <x v="1"/>
    <x v="0"/>
    <x v="0"/>
    <x v="556"/>
    <x v="6"/>
    <x v="5"/>
    <x v="1"/>
    <x v="0"/>
  </r>
  <r>
    <x v="1808"/>
    <x v="3"/>
    <x v="2"/>
    <x v="0"/>
    <x v="2"/>
    <x v="1"/>
    <x v="1"/>
    <x v="12"/>
    <x v="0"/>
    <x v="0"/>
    <x v="1"/>
    <x v="0"/>
    <x v="1"/>
    <x v="0"/>
    <x v="4644"/>
    <x v="1"/>
    <x v="6"/>
    <x v="2"/>
    <x v="3"/>
  </r>
  <r>
    <x v="1809"/>
    <x v="1"/>
    <x v="0"/>
    <x v="2"/>
    <x v="6"/>
    <x v="1"/>
    <x v="2"/>
    <x v="9"/>
    <x v="2"/>
    <x v="1"/>
    <x v="1"/>
    <x v="0"/>
    <x v="1"/>
    <x v="1"/>
    <x v="6072"/>
    <x v="1"/>
    <x v="3"/>
    <x v="2"/>
    <x v="0"/>
  </r>
  <r>
    <x v="1810"/>
    <x v="5"/>
    <x v="2"/>
    <x v="4"/>
    <x v="6"/>
    <x v="2"/>
    <x v="1"/>
    <x v="3"/>
    <x v="1"/>
    <x v="1"/>
    <x v="1"/>
    <x v="0"/>
    <x v="1"/>
    <x v="1"/>
    <x v="9075"/>
    <x v="7"/>
    <x v="2"/>
    <x v="1"/>
    <x v="1"/>
  </r>
  <r>
    <x v="1811"/>
    <x v="5"/>
    <x v="0"/>
    <x v="1"/>
    <x v="3"/>
    <x v="1"/>
    <x v="1"/>
    <x v="9"/>
    <x v="2"/>
    <x v="1"/>
    <x v="0"/>
    <x v="0"/>
    <x v="1"/>
    <x v="1"/>
    <x v="8003"/>
    <x v="4"/>
    <x v="1"/>
    <x v="2"/>
    <x v="5"/>
  </r>
  <r>
    <x v="1812"/>
    <x v="5"/>
    <x v="2"/>
    <x v="0"/>
    <x v="1"/>
    <x v="1"/>
    <x v="1"/>
    <x v="5"/>
    <x v="2"/>
    <x v="0"/>
    <x v="1"/>
    <x v="0"/>
    <x v="1"/>
    <x v="1"/>
    <x v="8970"/>
    <x v="11"/>
    <x v="0"/>
    <x v="0"/>
    <x v="8"/>
  </r>
  <r>
    <x v="1813"/>
    <x v="4"/>
    <x v="2"/>
    <x v="5"/>
    <x v="5"/>
    <x v="0"/>
    <x v="2"/>
    <x v="13"/>
    <x v="0"/>
    <x v="0"/>
    <x v="0"/>
    <x v="1"/>
    <x v="0"/>
    <x v="0"/>
    <x v="7036"/>
    <x v="11"/>
    <x v="4"/>
    <x v="2"/>
    <x v="0"/>
  </r>
  <r>
    <x v="1814"/>
    <x v="3"/>
    <x v="0"/>
    <x v="0"/>
    <x v="6"/>
    <x v="2"/>
    <x v="1"/>
    <x v="0"/>
    <x v="0"/>
    <x v="0"/>
    <x v="1"/>
    <x v="1"/>
    <x v="0"/>
    <x v="1"/>
    <x v="3141"/>
    <x v="10"/>
    <x v="5"/>
    <x v="0"/>
    <x v="7"/>
  </r>
  <r>
    <x v="1815"/>
    <x v="1"/>
    <x v="0"/>
    <x v="0"/>
    <x v="5"/>
    <x v="2"/>
    <x v="0"/>
    <x v="12"/>
    <x v="1"/>
    <x v="0"/>
    <x v="0"/>
    <x v="1"/>
    <x v="0"/>
    <x v="0"/>
    <x v="312"/>
    <x v="7"/>
    <x v="2"/>
    <x v="2"/>
    <x v="3"/>
  </r>
  <r>
    <x v="1816"/>
    <x v="4"/>
    <x v="1"/>
    <x v="5"/>
    <x v="6"/>
    <x v="1"/>
    <x v="1"/>
    <x v="2"/>
    <x v="0"/>
    <x v="0"/>
    <x v="1"/>
    <x v="1"/>
    <x v="0"/>
    <x v="1"/>
    <x v="3262"/>
    <x v="1"/>
    <x v="5"/>
    <x v="1"/>
    <x v="3"/>
  </r>
  <r>
    <x v="1817"/>
    <x v="4"/>
    <x v="2"/>
    <x v="3"/>
    <x v="4"/>
    <x v="1"/>
    <x v="0"/>
    <x v="7"/>
    <x v="2"/>
    <x v="1"/>
    <x v="0"/>
    <x v="1"/>
    <x v="0"/>
    <x v="0"/>
    <x v="1698"/>
    <x v="2"/>
    <x v="3"/>
    <x v="1"/>
    <x v="5"/>
  </r>
  <r>
    <x v="1818"/>
    <x v="1"/>
    <x v="0"/>
    <x v="2"/>
    <x v="5"/>
    <x v="0"/>
    <x v="1"/>
    <x v="5"/>
    <x v="1"/>
    <x v="1"/>
    <x v="0"/>
    <x v="1"/>
    <x v="0"/>
    <x v="0"/>
    <x v="1989"/>
    <x v="1"/>
    <x v="6"/>
    <x v="0"/>
    <x v="6"/>
  </r>
  <r>
    <x v="1819"/>
    <x v="5"/>
    <x v="2"/>
    <x v="1"/>
    <x v="3"/>
    <x v="2"/>
    <x v="1"/>
    <x v="8"/>
    <x v="1"/>
    <x v="1"/>
    <x v="1"/>
    <x v="1"/>
    <x v="1"/>
    <x v="1"/>
    <x v="9528"/>
    <x v="9"/>
    <x v="6"/>
    <x v="0"/>
    <x v="5"/>
  </r>
  <r>
    <x v="1820"/>
    <x v="4"/>
    <x v="3"/>
    <x v="1"/>
    <x v="2"/>
    <x v="1"/>
    <x v="1"/>
    <x v="11"/>
    <x v="2"/>
    <x v="0"/>
    <x v="1"/>
    <x v="0"/>
    <x v="1"/>
    <x v="1"/>
    <x v="3335"/>
    <x v="0"/>
    <x v="0"/>
    <x v="2"/>
    <x v="2"/>
  </r>
  <r>
    <x v="1821"/>
    <x v="5"/>
    <x v="0"/>
    <x v="2"/>
    <x v="4"/>
    <x v="1"/>
    <x v="2"/>
    <x v="5"/>
    <x v="1"/>
    <x v="0"/>
    <x v="0"/>
    <x v="1"/>
    <x v="1"/>
    <x v="1"/>
    <x v="9718"/>
    <x v="10"/>
    <x v="5"/>
    <x v="0"/>
    <x v="0"/>
  </r>
  <r>
    <x v="1822"/>
    <x v="3"/>
    <x v="3"/>
    <x v="4"/>
    <x v="3"/>
    <x v="1"/>
    <x v="2"/>
    <x v="12"/>
    <x v="1"/>
    <x v="0"/>
    <x v="1"/>
    <x v="1"/>
    <x v="0"/>
    <x v="0"/>
    <x v="5472"/>
    <x v="11"/>
    <x v="6"/>
    <x v="0"/>
    <x v="6"/>
  </r>
  <r>
    <x v="1823"/>
    <x v="2"/>
    <x v="3"/>
    <x v="1"/>
    <x v="0"/>
    <x v="1"/>
    <x v="0"/>
    <x v="10"/>
    <x v="2"/>
    <x v="1"/>
    <x v="0"/>
    <x v="0"/>
    <x v="1"/>
    <x v="0"/>
    <x v="766"/>
    <x v="4"/>
    <x v="6"/>
    <x v="2"/>
    <x v="2"/>
  </r>
  <r>
    <x v="1824"/>
    <x v="1"/>
    <x v="2"/>
    <x v="5"/>
    <x v="3"/>
    <x v="1"/>
    <x v="0"/>
    <x v="14"/>
    <x v="2"/>
    <x v="1"/>
    <x v="1"/>
    <x v="1"/>
    <x v="0"/>
    <x v="1"/>
    <x v="2999"/>
    <x v="5"/>
    <x v="0"/>
    <x v="2"/>
    <x v="2"/>
  </r>
  <r>
    <x v="1825"/>
    <x v="0"/>
    <x v="1"/>
    <x v="2"/>
    <x v="2"/>
    <x v="0"/>
    <x v="2"/>
    <x v="3"/>
    <x v="0"/>
    <x v="0"/>
    <x v="1"/>
    <x v="0"/>
    <x v="1"/>
    <x v="1"/>
    <x v="9427"/>
    <x v="9"/>
    <x v="5"/>
    <x v="0"/>
    <x v="6"/>
  </r>
  <r>
    <x v="1826"/>
    <x v="1"/>
    <x v="3"/>
    <x v="5"/>
    <x v="0"/>
    <x v="0"/>
    <x v="0"/>
    <x v="6"/>
    <x v="2"/>
    <x v="1"/>
    <x v="1"/>
    <x v="1"/>
    <x v="1"/>
    <x v="0"/>
    <x v="1851"/>
    <x v="7"/>
    <x v="2"/>
    <x v="0"/>
    <x v="4"/>
  </r>
  <r>
    <x v="1827"/>
    <x v="1"/>
    <x v="2"/>
    <x v="1"/>
    <x v="0"/>
    <x v="1"/>
    <x v="2"/>
    <x v="12"/>
    <x v="0"/>
    <x v="1"/>
    <x v="0"/>
    <x v="1"/>
    <x v="0"/>
    <x v="1"/>
    <x v="8080"/>
    <x v="2"/>
    <x v="6"/>
    <x v="2"/>
    <x v="3"/>
  </r>
  <r>
    <x v="1828"/>
    <x v="0"/>
    <x v="0"/>
    <x v="4"/>
    <x v="5"/>
    <x v="2"/>
    <x v="2"/>
    <x v="7"/>
    <x v="1"/>
    <x v="1"/>
    <x v="0"/>
    <x v="1"/>
    <x v="1"/>
    <x v="1"/>
    <x v="9613"/>
    <x v="10"/>
    <x v="3"/>
    <x v="0"/>
    <x v="1"/>
  </r>
  <r>
    <x v="1829"/>
    <x v="5"/>
    <x v="0"/>
    <x v="0"/>
    <x v="2"/>
    <x v="2"/>
    <x v="0"/>
    <x v="14"/>
    <x v="0"/>
    <x v="1"/>
    <x v="0"/>
    <x v="0"/>
    <x v="0"/>
    <x v="1"/>
    <x v="3104"/>
    <x v="7"/>
    <x v="1"/>
    <x v="0"/>
    <x v="6"/>
  </r>
  <r>
    <x v="1830"/>
    <x v="1"/>
    <x v="1"/>
    <x v="0"/>
    <x v="1"/>
    <x v="1"/>
    <x v="1"/>
    <x v="14"/>
    <x v="0"/>
    <x v="1"/>
    <x v="0"/>
    <x v="1"/>
    <x v="1"/>
    <x v="0"/>
    <x v="4511"/>
    <x v="9"/>
    <x v="1"/>
    <x v="0"/>
    <x v="7"/>
  </r>
  <r>
    <x v="1831"/>
    <x v="2"/>
    <x v="3"/>
    <x v="2"/>
    <x v="5"/>
    <x v="1"/>
    <x v="1"/>
    <x v="12"/>
    <x v="0"/>
    <x v="0"/>
    <x v="0"/>
    <x v="1"/>
    <x v="0"/>
    <x v="0"/>
    <x v="2826"/>
    <x v="3"/>
    <x v="6"/>
    <x v="2"/>
    <x v="0"/>
  </r>
  <r>
    <x v="1832"/>
    <x v="3"/>
    <x v="3"/>
    <x v="3"/>
    <x v="0"/>
    <x v="0"/>
    <x v="2"/>
    <x v="10"/>
    <x v="0"/>
    <x v="1"/>
    <x v="1"/>
    <x v="0"/>
    <x v="1"/>
    <x v="1"/>
    <x v="6610"/>
    <x v="0"/>
    <x v="5"/>
    <x v="2"/>
    <x v="4"/>
  </r>
  <r>
    <x v="1833"/>
    <x v="0"/>
    <x v="2"/>
    <x v="3"/>
    <x v="2"/>
    <x v="1"/>
    <x v="0"/>
    <x v="2"/>
    <x v="0"/>
    <x v="0"/>
    <x v="1"/>
    <x v="1"/>
    <x v="1"/>
    <x v="0"/>
    <x v="8016"/>
    <x v="7"/>
    <x v="4"/>
    <x v="0"/>
    <x v="3"/>
  </r>
  <r>
    <x v="1834"/>
    <x v="0"/>
    <x v="2"/>
    <x v="0"/>
    <x v="3"/>
    <x v="2"/>
    <x v="0"/>
    <x v="7"/>
    <x v="0"/>
    <x v="1"/>
    <x v="0"/>
    <x v="0"/>
    <x v="0"/>
    <x v="0"/>
    <x v="4322"/>
    <x v="11"/>
    <x v="6"/>
    <x v="1"/>
    <x v="3"/>
  </r>
  <r>
    <x v="1835"/>
    <x v="1"/>
    <x v="3"/>
    <x v="1"/>
    <x v="2"/>
    <x v="2"/>
    <x v="0"/>
    <x v="4"/>
    <x v="1"/>
    <x v="1"/>
    <x v="1"/>
    <x v="0"/>
    <x v="0"/>
    <x v="0"/>
    <x v="103"/>
    <x v="1"/>
    <x v="4"/>
    <x v="1"/>
    <x v="1"/>
  </r>
  <r>
    <x v="1836"/>
    <x v="0"/>
    <x v="3"/>
    <x v="0"/>
    <x v="6"/>
    <x v="1"/>
    <x v="1"/>
    <x v="10"/>
    <x v="2"/>
    <x v="1"/>
    <x v="1"/>
    <x v="1"/>
    <x v="0"/>
    <x v="0"/>
    <x v="6951"/>
    <x v="7"/>
    <x v="5"/>
    <x v="0"/>
    <x v="6"/>
  </r>
  <r>
    <x v="1837"/>
    <x v="0"/>
    <x v="2"/>
    <x v="1"/>
    <x v="5"/>
    <x v="2"/>
    <x v="1"/>
    <x v="3"/>
    <x v="1"/>
    <x v="0"/>
    <x v="0"/>
    <x v="0"/>
    <x v="1"/>
    <x v="1"/>
    <x v="9016"/>
    <x v="10"/>
    <x v="0"/>
    <x v="0"/>
    <x v="7"/>
  </r>
  <r>
    <x v="1838"/>
    <x v="2"/>
    <x v="1"/>
    <x v="3"/>
    <x v="2"/>
    <x v="2"/>
    <x v="0"/>
    <x v="13"/>
    <x v="2"/>
    <x v="0"/>
    <x v="1"/>
    <x v="1"/>
    <x v="0"/>
    <x v="1"/>
    <x v="1035"/>
    <x v="4"/>
    <x v="3"/>
    <x v="2"/>
    <x v="1"/>
  </r>
  <r>
    <x v="1839"/>
    <x v="1"/>
    <x v="1"/>
    <x v="3"/>
    <x v="0"/>
    <x v="1"/>
    <x v="0"/>
    <x v="10"/>
    <x v="0"/>
    <x v="0"/>
    <x v="0"/>
    <x v="1"/>
    <x v="0"/>
    <x v="1"/>
    <x v="1596"/>
    <x v="3"/>
    <x v="3"/>
    <x v="2"/>
    <x v="4"/>
  </r>
  <r>
    <x v="1840"/>
    <x v="0"/>
    <x v="2"/>
    <x v="5"/>
    <x v="5"/>
    <x v="1"/>
    <x v="1"/>
    <x v="11"/>
    <x v="1"/>
    <x v="1"/>
    <x v="0"/>
    <x v="1"/>
    <x v="1"/>
    <x v="0"/>
    <x v="9330"/>
    <x v="1"/>
    <x v="4"/>
    <x v="0"/>
    <x v="5"/>
  </r>
  <r>
    <x v="1841"/>
    <x v="3"/>
    <x v="1"/>
    <x v="5"/>
    <x v="4"/>
    <x v="1"/>
    <x v="2"/>
    <x v="10"/>
    <x v="0"/>
    <x v="1"/>
    <x v="0"/>
    <x v="0"/>
    <x v="0"/>
    <x v="1"/>
    <x v="4298"/>
    <x v="4"/>
    <x v="1"/>
    <x v="2"/>
    <x v="4"/>
  </r>
  <r>
    <x v="1842"/>
    <x v="1"/>
    <x v="1"/>
    <x v="1"/>
    <x v="2"/>
    <x v="1"/>
    <x v="1"/>
    <x v="1"/>
    <x v="1"/>
    <x v="0"/>
    <x v="0"/>
    <x v="1"/>
    <x v="1"/>
    <x v="0"/>
    <x v="3540"/>
    <x v="0"/>
    <x v="3"/>
    <x v="0"/>
    <x v="4"/>
  </r>
  <r>
    <x v="1843"/>
    <x v="5"/>
    <x v="0"/>
    <x v="4"/>
    <x v="0"/>
    <x v="0"/>
    <x v="2"/>
    <x v="7"/>
    <x v="2"/>
    <x v="0"/>
    <x v="1"/>
    <x v="0"/>
    <x v="1"/>
    <x v="0"/>
    <x v="9036"/>
    <x v="11"/>
    <x v="2"/>
    <x v="0"/>
    <x v="8"/>
  </r>
  <r>
    <x v="1844"/>
    <x v="1"/>
    <x v="2"/>
    <x v="3"/>
    <x v="6"/>
    <x v="2"/>
    <x v="1"/>
    <x v="0"/>
    <x v="1"/>
    <x v="1"/>
    <x v="0"/>
    <x v="0"/>
    <x v="0"/>
    <x v="1"/>
    <x v="3791"/>
    <x v="10"/>
    <x v="3"/>
    <x v="1"/>
    <x v="1"/>
  </r>
  <r>
    <x v="1845"/>
    <x v="1"/>
    <x v="1"/>
    <x v="1"/>
    <x v="3"/>
    <x v="1"/>
    <x v="2"/>
    <x v="6"/>
    <x v="0"/>
    <x v="0"/>
    <x v="1"/>
    <x v="1"/>
    <x v="0"/>
    <x v="1"/>
    <x v="6042"/>
    <x v="8"/>
    <x v="5"/>
    <x v="1"/>
    <x v="1"/>
  </r>
  <r>
    <x v="1846"/>
    <x v="2"/>
    <x v="3"/>
    <x v="2"/>
    <x v="0"/>
    <x v="1"/>
    <x v="2"/>
    <x v="8"/>
    <x v="2"/>
    <x v="1"/>
    <x v="1"/>
    <x v="0"/>
    <x v="1"/>
    <x v="0"/>
    <x v="4908"/>
    <x v="3"/>
    <x v="1"/>
    <x v="2"/>
    <x v="0"/>
  </r>
  <r>
    <x v="1847"/>
    <x v="3"/>
    <x v="0"/>
    <x v="5"/>
    <x v="0"/>
    <x v="2"/>
    <x v="2"/>
    <x v="10"/>
    <x v="0"/>
    <x v="1"/>
    <x v="1"/>
    <x v="0"/>
    <x v="1"/>
    <x v="1"/>
    <x v="6382"/>
    <x v="5"/>
    <x v="5"/>
    <x v="0"/>
    <x v="7"/>
  </r>
  <r>
    <x v="1848"/>
    <x v="5"/>
    <x v="2"/>
    <x v="0"/>
    <x v="0"/>
    <x v="1"/>
    <x v="1"/>
    <x v="14"/>
    <x v="0"/>
    <x v="0"/>
    <x v="1"/>
    <x v="0"/>
    <x v="1"/>
    <x v="0"/>
    <x v="8628"/>
    <x v="5"/>
    <x v="4"/>
    <x v="2"/>
    <x v="4"/>
  </r>
  <r>
    <x v="1849"/>
    <x v="5"/>
    <x v="0"/>
    <x v="4"/>
    <x v="5"/>
    <x v="2"/>
    <x v="1"/>
    <x v="3"/>
    <x v="1"/>
    <x v="0"/>
    <x v="0"/>
    <x v="1"/>
    <x v="0"/>
    <x v="0"/>
    <x v="6339"/>
    <x v="5"/>
    <x v="6"/>
    <x v="1"/>
    <x v="3"/>
  </r>
  <r>
    <x v="1850"/>
    <x v="0"/>
    <x v="1"/>
    <x v="4"/>
    <x v="1"/>
    <x v="1"/>
    <x v="2"/>
    <x v="11"/>
    <x v="2"/>
    <x v="0"/>
    <x v="0"/>
    <x v="1"/>
    <x v="1"/>
    <x v="1"/>
    <x v="9609"/>
    <x v="5"/>
    <x v="1"/>
    <x v="0"/>
    <x v="7"/>
  </r>
  <r>
    <x v="1851"/>
    <x v="2"/>
    <x v="0"/>
    <x v="5"/>
    <x v="1"/>
    <x v="2"/>
    <x v="1"/>
    <x v="1"/>
    <x v="0"/>
    <x v="0"/>
    <x v="0"/>
    <x v="0"/>
    <x v="1"/>
    <x v="0"/>
    <x v="2256"/>
    <x v="8"/>
    <x v="3"/>
    <x v="1"/>
    <x v="5"/>
  </r>
  <r>
    <x v="1852"/>
    <x v="0"/>
    <x v="3"/>
    <x v="3"/>
    <x v="5"/>
    <x v="2"/>
    <x v="1"/>
    <x v="1"/>
    <x v="2"/>
    <x v="0"/>
    <x v="1"/>
    <x v="1"/>
    <x v="1"/>
    <x v="1"/>
    <x v="9042"/>
    <x v="11"/>
    <x v="6"/>
    <x v="0"/>
    <x v="5"/>
  </r>
  <r>
    <x v="1853"/>
    <x v="0"/>
    <x v="2"/>
    <x v="0"/>
    <x v="0"/>
    <x v="1"/>
    <x v="2"/>
    <x v="13"/>
    <x v="0"/>
    <x v="1"/>
    <x v="1"/>
    <x v="0"/>
    <x v="0"/>
    <x v="1"/>
    <x v="9411"/>
    <x v="9"/>
    <x v="3"/>
    <x v="0"/>
    <x v="8"/>
  </r>
  <r>
    <x v="1854"/>
    <x v="0"/>
    <x v="0"/>
    <x v="5"/>
    <x v="1"/>
    <x v="2"/>
    <x v="0"/>
    <x v="12"/>
    <x v="2"/>
    <x v="0"/>
    <x v="1"/>
    <x v="0"/>
    <x v="1"/>
    <x v="0"/>
    <x v="3873"/>
    <x v="8"/>
    <x v="4"/>
    <x v="2"/>
    <x v="5"/>
  </r>
  <r>
    <x v="1855"/>
    <x v="4"/>
    <x v="3"/>
    <x v="4"/>
    <x v="0"/>
    <x v="2"/>
    <x v="2"/>
    <x v="12"/>
    <x v="0"/>
    <x v="0"/>
    <x v="1"/>
    <x v="1"/>
    <x v="0"/>
    <x v="1"/>
    <x v="6228"/>
    <x v="0"/>
    <x v="5"/>
    <x v="0"/>
    <x v="8"/>
  </r>
  <r>
    <x v="1856"/>
    <x v="0"/>
    <x v="1"/>
    <x v="4"/>
    <x v="2"/>
    <x v="2"/>
    <x v="2"/>
    <x v="8"/>
    <x v="2"/>
    <x v="1"/>
    <x v="1"/>
    <x v="0"/>
    <x v="0"/>
    <x v="0"/>
    <x v="7598"/>
    <x v="7"/>
    <x v="5"/>
    <x v="0"/>
    <x v="7"/>
  </r>
  <r>
    <x v="1857"/>
    <x v="1"/>
    <x v="0"/>
    <x v="0"/>
    <x v="6"/>
    <x v="0"/>
    <x v="2"/>
    <x v="3"/>
    <x v="2"/>
    <x v="1"/>
    <x v="0"/>
    <x v="0"/>
    <x v="0"/>
    <x v="1"/>
    <x v="4113"/>
    <x v="0"/>
    <x v="0"/>
    <x v="0"/>
    <x v="7"/>
  </r>
  <r>
    <x v="1858"/>
    <x v="0"/>
    <x v="2"/>
    <x v="4"/>
    <x v="0"/>
    <x v="0"/>
    <x v="2"/>
    <x v="8"/>
    <x v="0"/>
    <x v="1"/>
    <x v="1"/>
    <x v="1"/>
    <x v="0"/>
    <x v="0"/>
    <x v="9604"/>
    <x v="4"/>
    <x v="4"/>
    <x v="0"/>
    <x v="6"/>
  </r>
  <r>
    <x v="1859"/>
    <x v="4"/>
    <x v="0"/>
    <x v="4"/>
    <x v="3"/>
    <x v="2"/>
    <x v="0"/>
    <x v="4"/>
    <x v="1"/>
    <x v="1"/>
    <x v="1"/>
    <x v="0"/>
    <x v="0"/>
    <x v="1"/>
    <x v="213"/>
    <x v="8"/>
    <x v="5"/>
    <x v="0"/>
    <x v="6"/>
  </r>
  <r>
    <x v="1860"/>
    <x v="0"/>
    <x v="0"/>
    <x v="5"/>
    <x v="3"/>
    <x v="2"/>
    <x v="2"/>
    <x v="13"/>
    <x v="0"/>
    <x v="1"/>
    <x v="0"/>
    <x v="1"/>
    <x v="0"/>
    <x v="0"/>
    <x v="8895"/>
    <x v="9"/>
    <x v="2"/>
    <x v="0"/>
    <x v="8"/>
  </r>
  <r>
    <x v="1861"/>
    <x v="1"/>
    <x v="1"/>
    <x v="1"/>
    <x v="2"/>
    <x v="0"/>
    <x v="2"/>
    <x v="7"/>
    <x v="1"/>
    <x v="1"/>
    <x v="1"/>
    <x v="1"/>
    <x v="1"/>
    <x v="0"/>
    <x v="6801"/>
    <x v="1"/>
    <x v="6"/>
    <x v="0"/>
    <x v="6"/>
  </r>
  <r>
    <x v="1862"/>
    <x v="4"/>
    <x v="3"/>
    <x v="3"/>
    <x v="1"/>
    <x v="1"/>
    <x v="0"/>
    <x v="14"/>
    <x v="0"/>
    <x v="0"/>
    <x v="0"/>
    <x v="1"/>
    <x v="0"/>
    <x v="0"/>
    <x v="595"/>
    <x v="6"/>
    <x v="0"/>
    <x v="0"/>
    <x v="7"/>
  </r>
  <r>
    <x v="1863"/>
    <x v="3"/>
    <x v="3"/>
    <x v="2"/>
    <x v="3"/>
    <x v="2"/>
    <x v="0"/>
    <x v="14"/>
    <x v="1"/>
    <x v="0"/>
    <x v="0"/>
    <x v="1"/>
    <x v="1"/>
    <x v="1"/>
    <x v="2994"/>
    <x v="7"/>
    <x v="1"/>
    <x v="0"/>
    <x v="6"/>
  </r>
  <r>
    <x v="1864"/>
    <x v="0"/>
    <x v="0"/>
    <x v="3"/>
    <x v="3"/>
    <x v="2"/>
    <x v="2"/>
    <x v="3"/>
    <x v="0"/>
    <x v="0"/>
    <x v="0"/>
    <x v="0"/>
    <x v="0"/>
    <x v="0"/>
    <x v="7818"/>
    <x v="8"/>
    <x v="3"/>
    <x v="1"/>
    <x v="0"/>
  </r>
  <r>
    <x v="1865"/>
    <x v="1"/>
    <x v="1"/>
    <x v="0"/>
    <x v="4"/>
    <x v="0"/>
    <x v="2"/>
    <x v="6"/>
    <x v="2"/>
    <x v="0"/>
    <x v="0"/>
    <x v="1"/>
    <x v="1"/>
    <x v="1"/>
    <x v="8173"/>
    <x v="0"/>
    <x v="0"/>
    <x v="0"/>
    <x v="7"/>
  </r>
  <r>
    <x v="1866"/>
    <x v="0"/>
    <x v="3"/>
    <x v="1"/>
    <x v="1"/>
    <x v="1"/>
    <x v="2"/>
    <x v="3"/>
    <x v="2"/>
    <x v="0"/>
    <x v="1"/>
    <x v="0"/>
    <x v="0"/>
    <x v="1"/>
    <x v="8623"/>
    <x v="0"/>
    <x v="4"/>
    <x v="1"/>
    <x v="1"/>
  </r>
  <r>
    <x v="1867"/>
    <x v="3"/>
    <x v="2"/>
    <x v="1"/>
    <x v="0"/>
    <x v="1"/>
    <x v="2"/>
    <x v="3"/>
    <x v="1"/>
    <x v="1"/>
    <x v="0"/>
    <x v="1"/>
    <x v="1"/>
    <x v="1"/>
    <x v="8831"/>
    <x v="11"/>
    <x v="1"/>
    <x v="0"/>
    <x v="8"/>
  </r>
  <r>
    <x v="1868"/>
    <x v="4"/>
    <x v="0"/>
    <x v="5"/>
    <x v="4"/>
    <x v="2"/>
    <x v="0"/>
    <x v="9"/>
    <x v="2"/>
    <x v="1"/>
    <x v="1"/>
    <x v="0"/>
    <x v="1"/>
    <x v="1"/>
    <x v="891"/>
    <x v="10"/>
    <x v="5"/>
    <x v="0"/>
    <x v="8"/>
  </r>
  <r>
    <x v="1869"/>
    <x v="1"/>
    <x v="1"/>
    <x v="3"/>
    <x v="1"/>
    <x v="2"/>
    <x v="0"/>
    <x v="2"/>
    <x v="0"/>
    <x v="1"/>
    <x v="0"/>
    <x v="0"/>
    <x v="1"/>
    <x v="0"/>
    <x v="599"/>
    <x v="3"/>
    <x v="4"/>
    <x v="1"/>
    <x v="1"/>
  </r>
  <r>
    <x v="1870"/>
    <x v="1"/>
    <x v="1"/>
    <x v="4"/>
    <x v="0"/>
    <x v="2"/>
    <x v="2"/>
    <x v="3"/>
    <x v="0"/>
    <x v="1"/>
    <x v="1"/>
    <x v="0"/>
    <x v="1"/>
    <x v="0"/>
    <x v="4626"/>
    <x v="4"/>
    <x v="6"/>
    <x v="0"/>
    <x v="8"/>
  </r>
  <r>
    <x v="1871"/>
    <x v="4"/>
    <x v="2"/>
    <x v="5"/>
    <x v="3"/>
    <x v="1"/>
    <x v="0"/>
    <x v="3"/>
    <x v="0"/>
    <x v="1"/>
    <x v="1"/>
    <x v="1"/>
    <x v="0"/>
    <x v="0"/>
    <x v="1910"/>
    <x v="6"/>
    <x v="1"/>
    <x v="1"/>
    <x v="0"/>
  </r>
  <r>
    <x v="1872"/>
    <x v="0"/>
    <x v="1"/>
    <x v="4"/>
    <x v="6"/>
    <x v="2"/>
    <x v="0"/>
    <x v="14"/>
    <x v="2"/>
    <x v="0"/>
    <x v="0"/>
    <x v="0"/>
    <x v="1"/>
    <x v="1"/>
    <x v="5622"/>
    <x v="0"/>
    <x v="6"/>
    <x v="0"/>
    <x v="8"/>
  </r>
  <r>
    <x v="1873"/>
    <x v="1"/>
    <x v="1"/>
    <x v="0"/>
    <x v="1"/>
    <x v="1"/>
    <x v="0"/>
    <x v="1"/>
    <x v="1"/>
    <x v="1"/>
    <x v="1"/>
    <x v="1"/>
    <x v="1"/>
    <x v="1"/>
    <x v="2738"/>
    <x v="7"/>
    <x v="2"/>
    <x v="0"/>
    <x v="6"/>
  </r>
  <r>
    <x v="1874"/>
    <x v="2"/>
    <x v="2"/>
    <x v="4"/>
    <x v="3"/>
    <x v="2"/>
    <x v="1"/>
    <x v="9"/>
    <x v="2"/>
    <x v="0"/>
    <x v="0"/>
    <x v="1"/>
    <x v="1"/>
    <x v="0"/>
    <x v="5841"/>
    <x v="8"/>
    <x v="4"/>
    <x v="0"/>
    <x v="6"/>
  </r>
  <r>
    <x v="1875"/>
    <x v="1"/>
    <x v="2"/>
    <x v="4"/>
    <x v="4"/>
    <x v="0"/>
    <x v="1"/>
    <x v="2"/>
    <x v="1"/>
    <x v="0"/>
    <x v="0"/>
    <x v="1"/>
    <x v="1"/>
    <x v="1"/>
    <x v="7687"/>
    <x v="4"/>
    <x v="4"/>
    <x v="0"/>
    <x v="8"/>
  </r>
  <r>
    <x v="1876"/>
    <x v="2"/>
    <x v="1"/>
    <x v="0"/>
    <x v="6"/>
    <x v="2"/>
    <x v="2"/>
    <x v="1"/>
    <x v="0"/>
    <x v="0"/>
    <x v="0"/>
    <x v="1"/>
    <x v="1"/>
    <x v="0"/>
    <x v="6417"/>
    <x v="7"/>
    <x v="1"/>
    <x v="0"/>
    <x v="8"/>
  </r>
  <r>
    <x v="1877"/>
    <x v="4"/>
    <x v="2"/>
    <x v="3"/>
    <x v="5"/>
    <x v="1"/>
    <x v="2"/>
    <x v="2"/>
    <x v="0"/>
    <x v="0"/>
    <x v="1"/>
    <x v="1"/>
    <x v="1"/>
    <x v="1"/>
    <x v="9256"/>
    <x v="11"/>
    <x v="3"/>
    <x v="0"/>
    <x v="2"/>
  </r>
  <r>
    <x v="1878"/>
    <x v="2"/>
    <x v="2"/>
    <x v="3"/>
    <x v="6"/>
    <x v="0"/>
    <x v="0"/>
    <x v="1"/>
    <x v="0"/>
    <x v="1"/>
    <x v="0"/>
    <x v="1"/>
    <x v="0"/>
    <x v="1"/>
    <x v="3112"/>
    <x v="3"/>
    <x v="2"/>
    <x v="1"/>
    <x v="2"/>
  </r>
  <r>
    <x v="1879"/>
    <x v="2"/>
    <x v="1"/>
    <x v="5"/>
    <x v="4"/>
    <x v="0"/>
    <x v="1"/>
    <x v="1"/>
    <x v="0"/>
    <x v="1"/>
    <x v="0"/>
    <x v="1"/>
    <x v="0"/>
    <x v="0"/>
    <x v="2902"/>
    <x v="0"/>
    <x v="3"/>
    <x v="0"/>
    <x v="8"/>
  </r>
  <r>
    <x v="1880"/>
    <x v="3"/>
    <x v="0"/>
    <x v="3"/>
    <x v="4"/>
    <x v="2"/>
    <x v="1"/>
    <x v="10"/>
    <x v="0"/>
    <x v="0"/>
    <x v="0"/>
    <x v="1"/>
    <x v="0"/>
    <x v="1"/>
    <x v="3450"/>
    <x v="5"/>
    <x v="6"/>
    <x v="2"/>
    <x v="2"/>
  </r>
  <r>
    <x v="1881"/>
    <x v="0"/>
    <x v="0"/>
    <x v="5"/>
    <x v="4"/>
    <x v="2"/>
    <x v="0"/>
    <x v="14"/>
    <x v="0"/>
    <x v="0"/>
    <x v="0"/>
    <x v="0"/>
    <x v="1"/>
    <x v="0"/>
    <x v="3949"/>
    <x v="1"/>
    <x v="4"/>
    <x v="2"/>
    <x v="3"/>
  </r>
  <r>
    <x v="1882"/>
    <x v="2"/>
    <x v="1"/>
    <x v="4"/>
    <x v="6"/>
    <x v="0"/>
    <x v="2"/>
    <x v="4"/>
    <x v="2"/>
    <x v="0"/>
    <x v="1"/>
    <x v="1"/>
    <x v="1"/>
    <x v="1"/>
    <x v="7780"/>
    <x v="10"/>
    <x v="2"/>
    <x v="0"/>
    <x v="2"/>
  </r>
  <r>
    <x v="1883"/>
    <x v="5"/>
    <x v="3"/>
    <x v="3"/>
    <x v="4"/>
    <x v="1"/>
    <x v="1"/>
    <x v="11"/>
    <x v="1"/>
    <x v="0"/>
    <x v="1"/>
    <x v="0"/>
    <x v="1"/>
    <x v="0"/>
    <x v="6400"/>
    <x v="3"/>
    <x v="4"/>
    <x v="0"/>
    <x v="6"/>
  </r>
  <r>
    <x v="1884"/>
    <x v="3"/>
    <x v="3"/>
    <x v="5"/>
    <x v="5"/>
    <x v="0"/>
    <x v="1"/>
    <x v="10"/>
    <x v="2"/>
    <x v="1"/>
    <x v="0"/>
    <x v="1"/>
    <x v="0"/>
    <x v="0"/>
    <x v="2929"/>
    <x v="8"/>
    <x v="2"/>
    <x v="2"/>
    <x v="1"/>
  </r>
  <r>
    <x v="1885"/>
    <x v="5"/>
    <x v="0"/>
    <x v="5"/>
    <x v="3"/>
    <x v="1"/>
    <x v="2"/>
    <x v="5"/>
    <x v="1"/>
    <x v="1"/>
    <x v="0"/>
    <x v="0"/>
    <x v="1"/>
    <x v="0"/>
    <x v="8790"/>
    <x v="1"/>
    <x v="3"/>
    <x v="1"/>
    <x v="3"/>
  </r>
  <r>
    <x v="1886"/>
    <x v="3"/>
    <x v="2"/>
    <x v="5"/>
    <x v="0"/>
    <x v="1"/>
    <x v="1"/>
    <x v="1"/>
    <x v="1"/>
    <x v="1"/>
    <x v="0"/>
    <x v="1"/>
    <x v="1"/>
    <x v="1"/>
    <x v="7434"/>
    <x v="2"/>
    <x v="5"/>
    <x v="0"/>
    <x v="7"/>
  </r>
  <r>
    <x v="1887"/>
    <x v="3"/>
    <x v="3"/>
    <x v="1"/>
    <x v="5"/>
    <x v="1"/>
    <x v="1"/>
    <x v="14"/>
    <x v="2"/>
    <x v="1"/>
    <x v="0"/>
    <x v="1"/>
    <x v="1"/>
    <x v="1"/>
    <x v="5546"/>
    <x v="4"/>
    <x v="2"/>
    <x v="0"/>
    <x v="2"/>
  </r>
  <r>
    <x v="1888"/>
    <x v="4"/>
    <x v="3"/>
    <x v="2"/>
    <x v="0"/>
    <x v="2"/>
    <x v="1"/>
    <x v="10"/>
    <x v="2"/>
    <x v="0"/>
    <x v="0"/>
    <x v="0"/>
    <x v="1"/>
    <x v="0"/>
    <x v="2677"/>
    <x v="4"/>
    <x v="6"/>
    <x v="0"/>
    <x v="7"/>
  </r>
  <r>
    <x v="1889"/>
    <x v="4"/>
    <x v="3"/>
    <x v="4"/>
    <x v="1"/>
    <x v="1"/>
    <x v="2"/>
    <x v="7"/>
    <x v="2"/>
    <x v="0"/>
    <x v="0"/>
    <x v="0"/>
    <x v="1"/>
    <x v="1"/>
    <x v="6261"/>
    <x v="7"/>
    <x v="0"/>
    <x v="1"/>
    <x v="5"/>
  </r>
  <r>
    <x v="1890"/>
    <x v="1"/>
    <x v="1"/>
    <x v="3"/>
    <x v="2"/>
    <x v="2"/>
    <x v="1"/>
    <x v="3"/>
    <x v="0"/>
    <x v="1"/>
    <x v="0"/>
    <x v="1"/>
    <x v="1"/>
    <x v="1"/>
    <x v="4859"/>
    <x v="11"/>
    <x v="6"/>
    <x v="0"/>
    <x v="5"/>
  </r>
  <r>
    <x v="1891"/>
    <x v="2"/>
    <x v="2"/>
    <x v="0"/>
    <x v="2"/>
    <x v="0"/>
    <x v="0"/>
    <x v="11"/>
    <x v="2"/>
    <x v="0"/>
    <x v="1"/>
    <x v="0"/>
    <x v="0"/>
    <x v="0"/>
    <x v="1072"/>
    <x v="10"/>
    <x v="4"/>
    <x v="2"/>
    <x v="4"/>
  </r>
  <r>
    <x v="1892"/>
    <x v="5"/>
    <x v="1"/>
    <x v="3"/>
    <x v="6"/>
    <x v="1"/>
    <x v="1"/>
    <x v="12"/>
    <x v="1"/>
    <x v="1"/>
    <x v="0"/>
    <x v="1"/>
    <x v="0"/>
    <x v="0"/>
    <x v="6688"/>
    <x v="3"/>
    <x v="1"/>
    <x v="2"/>
    <x v="2"/>
  </r>
  <r>
    <x v="1893"/>
    <x v="0"/>
    <x v="2"/>
    <x v="3"/>
    <x v="6"/>
    <x v="1"/>
    <x v="1"/>
    <x v="14"/>
    <x v="2"/>
    <x v="0"/>
    <x v="1"/>
    <x v="0"/>
    <x v="0"/>
    <x v="1"/>
    <x v="8472"/>
    <x v="6"/>
    <x v="2"/>
    <x v="2"/>
    <x v="5"/>
  </r>
  <r>
    <x v="1894"/>
    <x v="2"/>
    <x v="1"/>
    <x v="0"/>
    <x v="2"/>
    <x v="2"/>
    <x v="1"/>
    <x v="6"/>
    <x v="0"/>
    <x v="1"/>
    <x v="0"/>
    <x v="1"/>
    <x v="1"/>
    <x v="1"/>
    <x v="5691"/>
    <x v="7"/>
    <x v="0"/>
    <x v="0"/>
    <x v="8"/>
  </r>
  <r>
    <x v="1895"/>
    <x v="0"/>
    <x v="1"/>
    <x v="1"/>
    <x v="0"/>
    <x v="0"/>
    <x v="1"/>
    <x v="5"/>
    <x v="2"/>
    <x v="1"/>
    <x v="1"/>
    <x v="1"/>
    <x v="0"/>
    <x v="1"/>
    <x v="8143"/>
    <x v="8"/>
    <x v="4"/>
    <x v="1"/>
    <x v="5"/>
  </r>
  <r>
    <x v="1896"/>
    <x v="3"/>
    <x v="1"/>
    <x v="1"/>
    <x v="3"/>
    <x v="2"/>
    <x v="1"/>
    <x v="0"/>
    <x v="0"/>
    <x v="0"/>
    <x v="1"/>
    <x v="0"/>
    <x v="1"/>
    <x v="1"/>
    <x v="3260"/>
    <x v="5"/>
    <x v="5"/>
    <x v="1"/>
    <x v="5"/>
  </r>
  <r>
    <x v="1897"/>
    <x v="0"/>
    <x v="0"/>
    <x v="4"/>
    <x v="4"/>
    <x v="1"/>
    <x v="0"/>
    <x v="3"/>
    <x v="2"/>
    <x v="0"/>
    <x v="1"/>
    <x v="0"/>
    <x v="0"/>
    <x v="0"/>
    <x v="2561"/>
    <x v="7"/>
    <x v="6"/>
    <x v="0"/>
    <x v="8"/>
  </r>
  <r>
    <x v="1898"/>
    <x v="3"/>
    <x v="1"/>
    <x v="1"/>
    <x v="5"/>
    <x v="0"/>
    <x v="1"/>
    <x v="11"/>
    <x v="2"/>
    <x v="1"/>
    <x v="0"/>
    <x v="1"/>
    <x v="1"/>
    <x v="0"/>
    <x v="3879"/>
    <x v="4"/>
    <x v="5"/>
    <x v="0"/>
    <x v="6"/>
  </r>
  <r>
    <x v="1899"/>
    <x v="0"/>
    <x v="0"/>
    <x v="5"/>
    <x v="3"/>
    <x v="1"/>
    <x v="0"/>
    <x v="3"/>
    <x v="0"/>
    <x v="0"/>
    <x v="0"/>
    <x v="0"/>
    <x v="0"/>
    <x v="0"/>
    <x v="2264"/>
    <x v="1"/>
    <x v="4"/>
    <x v="1"/>
    <x v="1"/>
  </r>
  <r>
    <x v="1900"/>
    <x v="0"/>
    <x v="1"/>
    <x v="4"/>
    <x v="0"/>
    <x v="1"/>
    <x v="0"/>
    <x v="8"/>
    <x v="1"/>
    <x v="0"/>
    <x v="1"/>
    <x v="1"/>
    <x v="1"/>
    <x v="1"/>
    <x v="6574"/>
    <x v="0"/>
    <x v="0"/>
    <x v="0"/>
    <x v="6"/>
  </r>
  <r>
    <x v="1901"/>
    <x v="4"/>
    <x v="1"/>
    <x v="0"/>
    <x v="5"/>
    <x v="2"/>
    <x v="2"/>
    <x v="11"/>
    <x v="0"/>
    <x v="0"/>
    <x v="0"/>
    <x v="0"/>
    <x v="0"/>
    <x v="0"/>
    <x v="3793"/>
    <x v="7"/>
    <x v="3"/>
    <x v="2"/>
    <x v="4"/>
  </r>
  <r>
    <x v="1902"/>
    <x v="5"/>
    <x v="0"/>
    <x v="3"/>
    <x v="1"/>
    <x v="2"/>
    <x v="2"/>
    <x v="12"/>
    <x v="0"/>
    <x v="1"/>
    <x v="0"/>
    <x v="0"/>
    <x v="1"/>
    <x v="1"/>
    <x v="9408"/>
    <x v="0"/>
    <x v="3"/>
    <x v="2"/>
    <x v="4"/>
  </r>
  <r>
    <x v="1903"/>
    <x v="0"/>
    <x v="2"/>
    <x v="1"/>
    <x v="5"/>
    <x v="0"/>
    <x v="0"/>
    <x v="9"/>
    <x v="0"/>
    <x v="1"/>
    <x v="0"/>
    <x v="0"/>
    <x v="0"/>
    <x v="0"/>
    <x v="4401"/>
    <x v="5"/>
    <x v="6"/>
    <x v="2"/>
    <x v="1"/>
  </r>
  <r>
    <x v="1904"/>
    <x v="5"/>
    <x v="3"/>
    <x v="3"/>
    <x v="4"/>
    <x v="1"/>
    <x v="2"/>
    <x v="6"/>
    <x v="1"/>
    <x v="1"/>
    <x v="0"/>
    <x v="0"/>
    <x v="1"/>
    <x v="0"/>
    <x v="8830"/>
    <x v="9"/>
    <x v="6"/>
    <x v="1"/>
    <x v="1"/>
  </r>
  <r>
    <x v="1905"/>
    <x v="2"/>
    <x v="3"/>
    <x v="3"/>
    <x v="5"/>
    <x v="2"/>
    <x v="0"/>
    <x v="14"/>
    <x v="1"/>
    <x v="1"/>
    <x v="1"/>
    <x v="0"/>
    <x v="0"/>
    <x v="1"/>
    <x v="220"/>
    <x v="0"/>
    <x v="3"/>
    <x v="2"/>
    <x v="3"/>
  </r>
  <r>
    <x v="1906"/>
    <x v="2"/>
    <x v="0"/>
    <x v="5"/>
    <x v="6"/>
    <x v="0"/>
    <x v="0"/>
    <x v="1"/>
    <x v="1"/>
    <x v="0"/>
    <x v="0"/>
    <x v="0"/>
    <x v="0"/>
    <x v="0"/>
    <x v="60"/>
    <x v="2"/>
    <x v="2"/>
    <x v="1"/>
    <x v="4"/>
  </r>
  <r>
    <x v="1907"/>
    <x v="1"/>
    <x v="1"/>
    <x v="0"/>
    <x v="2"/>
    <x v="2"/>
    <x v="0"/>
    <x v="0"/>
    <x v="1"/>
    <x v="0"/>
    <x v="1"/>
    <x v="0"/>
    <x v="0"/>
    <x v="1"/>
    <x v="544"/>
    <x v="5"/>
    <x v="6"/>
    <x v="1"/>
    <x v="1"/>
  </r>
  <r>
    <x v="1908"/>
    <x v="4"/>
    <x v="3"/>
    <x v="5"/>
    <x v="4"/>
    <x v="2"/>
    <x v="0"/>
    <x v="12"/>
    <x v="1"/>
    <x v="0"/>
    <x v="0"/>
    <x v="1"/>
    <x v="1"/>
    <x v="0"/>
    <x v="1907"/>
    <x v="5"/>
    <x v="1"/>
    <x v="0"/>
    <x v="6"/>
  </r>
  <r>
    <x v="1909"/>
    <x v="3"/>
    <x v="1"/>
    <x v="0"/>
    <x v="0"/>
    <x v="2"/>
    <x v="2"/>
    <x v="0"/>
    <x v="0"/>
    <x v="0"/>
    <x v="1"/>
    <x v="1"/>
    <x v="1"/>
    <x v="1"/>
    <x v="8097"/>
    <x v="3"/>
    <x v="4"/>
    <x v="0"/>
    <x v="1"/>
  </r>
  <r>
    <x v="1910"/>
    <x v="3"/>
    <x v="0"/>
    <x v="2"/>
    <x v="0"/>
    <x v="1"/>
    <x v="2"/>
    <x v="13"/>
    <x v="0"/>
    <x v="0"/>
    <x v="1"/>
    <x v="0"/>
    <x v="0"/>
    <x v="0"/>
    <x v="3707"/>
    <x v="6"/>
    <x v="2"/>
    <x v="0"/>
    <x v="6"/>
  </r>
  <r>
    <x v="1911"/>
    <x v="2"/>
    <x v="1"/>
    <x v="0"/>
    <x v="6"/>
    <x v="2"/>
    <x v="2"/>
    <x v="10"/>
    <x v="0"/>
    <x v="1"/>
    <x v="0"/>
    <x v="1"/>
    <x v="1"/>
    <x v="0"/>
    <x v="6865"/>
    <x v="6"/>
    <x v="2"/>
    <x v="0"/>
    <x v="5"/>
  </r>
  <r>
    <x v="1912"/>
    <x v="2"/>
    <x v="0"/>
    <x v="1"/>
    <x v="6"/>
    <x v="2"/>
    <x v="2"/>
    <x v="1"/>
    <x v="0"/>
    <x v="0"/>
    <x v="1"/>
    <x v="1"/>
    <x v="1"/>
    <x v="1"/>
    <x v="8083"/>
    <x v="9"/>
    <x v="3"/>
    <x v="0"/>
    <x v="3"/>
  </r>
  <r>
    <x v="1913"/>
    <x v="3"/>
    <x v="3"/>
    <x v="0"/>
    <x v="1"/>
    <x v="1"/>
    <x v="1"/>
    <x v="0"/>
    <x v="1"/>
    <x v="0"/>
    <x v="0"/>
    <x v="1"/>
    <x v="0"/>
    <x v="1"/>
    <x v="3182"/>
    <x v="5"/>
    <x v="2"/>
    <x v="0"/>
    <x v="6"/>
  </r>
  <r>
    <x v="1914"/>
    <x v="4"/>
    <x v="0"/>
    <x v="3"/>
    <x v="2"/>
    <x v="1"/>
    <x v="1"/>
    <x v="4"/>
    <x v="1"/>
    <x v="0"/>
    <x v="1"/>
    <x v="0"/>
    <x v="0"/>
    <x v="0"/>
    <x v="1343"/>
    <x v="8"/>
    <x v="5"/>
    <x v="1"/>
    <x v="1"/>
  </r>
  <r>
    <x v="1915"/>
    <x v="5"/>
    <x v="0"/>
    <x v="1"/>
    <x v="6"/>
    <x v="0"/>
    <x v="2"/>
    <x v="10"/>
    <x v="1"/>
    <x v="1"/>
    <x v="0"/>
    <x v="0"/>
    <x v="0"/>
    <x v="0"/>
    <x v="7983"/>
    <x v="4"/>
    <x v="5"/>
    <x v="2"/>
    <x v="3"/>
  </r>
  <r>
    <x v="1916"/>
    <x v="4"/>
    <x v="2"/>
    <x v="2"/>
    <x v="4"/>
    <x v="2"/>
    <x v="1"/>
    <x v="4"/>
    <x v="0"/>
    <x v="1"/>
    <x v="0"/>
    <x v="1"/>
    <x v="0"/>
    <x v="0"/>
    <x v="4594"/>
    <x v="8"/>
    <x v="3"/>
    <x v="1"/>
    <x v="1"/>
  </r>
  <r>
    <x v="1917"/>
    <x v="5"/>
    <x v="1"/>
    <x v="0"/>
    <x v="2"/>
    <x v="1"/>
    <x v="1"/>
    <x v="7"/>
    <x v="2"/>
    <x v="0"/>
    <x v="0"/>
    <x v="0"/>
    <x v="0"/>
    <x v="0"/>
    <x v="5627"/>
    <x v="1"/>
    <x v="3"/>
    <x v="1"/>
    <x v="2"/>
  </r>
  <r>
    <x v="1918"/>
    <x v="1"/>
    <x v="2"/>
    <x v="4"/>
    <x v="3"/>
    <x v="2"/>
    <x v="0"/>
    <x v="10"/>
    <x v="1"/>
    <x v="0"/>
    <x v="1"/>
    <x v="0"/>
    <x v="0"/>
    <x v="1"/>
    <x v="1274"/>
    <x v="3"/>
    <x v="0"/>
    <x v="0"/>
    <x v="6"/>
  </r>
  <r>
    <x v="1919"/>
    <x v="1"/>
    <x v="1"/>
    <x v="0"/>
    <x v="5"/>
    <x v="2"/>
    <x v="2"/>
    <x v="0"/>
    <x v="2"/>
    <x v="0"/>
    <x v="1"/>
    <x v="0"/>
    <x v="1"/>
    <x v="1"/>
    <x v="6382"/>
    <x v="5"/>
    <x v="1"/>
    <x v="1"/>
    <x v="5"/>
  </r>
  <r>
    <x v="1920"/>
    <x v="5"/>
    <x v="0"/>
    <x v="5"/>
    <x v="0"/>
    <x v="1"/>
    <x v="2"/>
    <x v="3"/>
    <x v="2"/>
    <x v="0"/>
    <x v="1"/>
    <x v="0"/>
    <x v="1"/>
    <x v="1"/>
    <x v="9344"/>
    <x v="11"/>
    <x v="1"/>
    <x v="0"/>
    <x v="6"/>
  </r>
  <r>
    <x v="1921"/>
    <x v="2"/>
    <x v="0"/>
    <x v="2"/>
    <x v="6"/>
    <x v="2"/>
    <x v="1"/>
    <x v="10"/>
    <x v="0"/>
    <x v="0"/>
    <x v="0"/>
    <x v="1"/>
    <x v="0"/>
    <x v="1"/>
    <x v="3062"/>
    <x v="5"/>
    <x v="1"/>
    <x v="0"/>
    <x v="7"/>
  </r>
  <r>
    <x v="1922"/>
    <x v="3"/>
    <x v="1"/>
    <x v="5"/>
    <x v="1"/>
    <x v="0"/>
    <x v="2"/>
    <x v="9"/>
    <x v="2"/>
    <x v="0"/>
    <x v="0"/>
    <x v="1"/>
    <x v="0"/>
    <x v="1"/>
    <x v="6183"/>
    <x v="2"/>
    <x v="3"/>
    <x v="2"/>
    <x v="3"/>
  </r>
  <r>
    <x v="1923"/>
    <x v="5"/>
    <x v="0"/>
    <x v="0"/>
    <x v="5"/>
    <x v="2"/>
    <x v="2"/>
    <x v="12"/>
    <x v="1"/>
    <x v="0"/>
    <x v="1"/>
    <x v="1"/>
    <x v="1"/>
    <x v="0"/>
    <x v="9392"/>
    <x v="3"/>
    <x v="1"/>
    <x v="0"/>
    <x v="8"/>
  </r>
  <r>
    <x v="1924"/>
    <x v="1"/>
    <x v="3"/>
    <x v="1"/>
    <x v="2"/>
    <x v="1"/>
    <x v="1"/>
    <x v="11"/>
    <x v="0"/>
    <x v="1"/>
    <x v="0"/>
    <x v="0"/>
    <x v="1"/>
    <x v="0"/>
    <x v="2719"/>
    <x v="6"/>
    <x v="0"/>
    <x v="2"/>
    <x v="2"/>
  </r>
  <r>
    <x v="1925"/>
    <x v="1"/>
    <x v="3"/>
    <x v="1"/>
    <x v="6"/>
    <x v="1"/>
    <x v="2"/>
    <x v="13"/>
    <x v="2"/>
    <x v="1"/>
    <x v="0"/>
    <x v="1"/>
    <x v="1"/>
    <x v="1"/>
    <x v="7407"/>
    <x v="6"/>
    <x v="2"/>
    <x v="0"/>
    <x v="1"/>
  </r>
  <r>
    <x v="1926"/>
    <x v="3"/>
    <x v="3"/>
    <x v="4"/>
    <x v="4"/>
    <x v="2"/>
    <x v="1"/>
    <x v="2"/>
    <x v="2"/>
    <x v="1"/>
    <x v="1"/>
    <x v="0"/>
    <x v="0"/>
    <x v="1"/>
    <x v="2263"/>
    <x v="2"/>
    <x v="6"/>
    <x v="1"/>
    <x v="1"/>
  </r>
  <r>
    <x v="1927"/>
    <x v="1"/>
    <x v="2"/>
    <x v="2"/>
    <x v="4"/>
    <x v="1"/>
    <x v="2"/>
    <x v="1"/>
    <x v="1"/>
    <x v="0"/>
    <x v="0"/>
    <x v="0"/>
    <x v="1"/>
    <x v="0"/>
    <x v="7683"/>
    <x v="0"/>
    <x v="1"/>
    <x v="0"/>
    <x v="6"/>
  </r>
  <r>
    <x v="1928"/>
    <x v="2"/>
    <x v="2"/>
    <x v="1"/>
    <x v="0"/>
    <x v="2"/>
    <x v="1"/>
    <x v="10"/>
    <x v="0"/>
    <x v="0"/>
    <x v="1"/>
    <x v="0"/>
    <x v="1"/>
    <x v="1"/>
    <x v="5389"/>
    <x v="8"/>
    <x v="0"/>
    <x v="2"/>
    <x v="5"/>
  </r>
  <r>
    <x v="1929"/>
    <x v="2"/>
    <x v="3"/>
    <x v="3"/>
    <x v="2"/>
    <x v="0"/>
    <x v="2"/>
    <x v="5"/>
    <x v="1"/>
    <x v="1"/>
    <x v="1"/>
    <x v="1"/>
    <x v="0"/>
    <x v="0"/>
    <x v="4904"/>
    <x v="5"/>
    <x v="5"/>
    <x v="1"/>
    <x v="5"/>
  </r>
  <r>
    <x v="1930"/>
    <x v="4"/>
    <x v="0"/>
    <x v="3"/>
    <x v="6"/>
    <x v="0"/>
    <x v="2"/>
    <x v="8"/>
    <x v="0"/>
    <x v="0"/>
    <x v="1"/>
    <x v="0"/>
    <x v="0"/>
    <x v="0"/>
    <x v="3700"/>
    <x v="9"/>
    <x v="2"/>
    <x v="2"/>
    <x v="3"/>
  </r>
  <r>
    <x v="1931"/>
    <x v="2"/>
    <x v="3"/>
    <x v="5"/>
    <x v="4"/>
    <x v="2"/>
    <x v="1"/>
    <x v="2"/>
    <x v="2"/>
    <x v="0"/>
    <x v="0"/>
    <x v="1"/>
    <x v="1"/>
    <x v="1"/>
    <x v="5430"/>
    <x v="2"/>
    <x v="1"/>
    <x v="0"/>
    <x v="4"/>
  </r>
  <r>
    <x v="1932"/>
    <x v="0"/>
    <x v="1"/>
    <x v="1"/>
    <x v="1"/>
    <x v="2"/>
    <x v="0"/>
    <x v="10"/>
    <x v="0"/>
    <x v="1"/>
    <x v="0"/>
    <x v="1"/>
    <x v="1"/>
    <x v="1"/>
    <x v="7178"/>
    <x v="2"/>
    <x v="3"/>
    <x v="0"/>
    <x v="5"/>
  </r>
  <r>
    <x v="1933"/>
    <x v="5"/>
    <x v="0"/>
    <x v="1"/>
    <x v="2"/>
    <x v="2"/>
    <x v="0"/>
    <x v="8"/>
    <x v="2"/>
    <x v="1"/>
    <x v="1"/>
    <x v="0"/>
    <x v="0"/>
    <x v="0"/>
    <x v="2126"/>
    <x v="5"/>
    <x v="6"/>
    <x v="0"/>
    <x v="6"/>
  </r>
  <r>
    <x v="1934"/>
    <x v="5"/>
    <x v="1"/>
    <x v="0"/>
    <x v="1"/>
    <x v="1"/>
    <x v="1"/>
    <x v="6"/>
    <x v="2"/>
    <x v="1"/>
    <x v="1"/>
    <x v="1"/>
    <x v="1"/>
    <x v="1"/>
    <x v="8870"/>
    <x v="11"/>
    <x v="5"/>
    <x v="0"/>
    <x v="3"/>
  </r>
  <r>
    <x v="1935"/>
    <x v="3"/>
    <x v="0"/>
    <x v="4"/>
    <x v="4"/>
    <x v="0"/>
    <x v="0"/>
    <x v="8"/>
    <x v="2"/>
    <x v="0"/>
    <x v="0"/>
    <x v="1"/>
    <x v="1"/>
    <x v="1"/>
    <x v="2639"/>
    <x v="3"/>
    <x v="1"/>
    <x v="0"/>
    <x v="2"/>
  </r>
  <r>
    <x v="1936"/>
    <x v="4"/>
    <x v="1"/>
    <x v="5"/>
    <x v="3"/>
    <x v="0"/>
    <x v="1"/>
    <x v="14"/>
    <x v="0"/>
    <x v="1"/>
    <x v="0"/>
    <x v="1"/>
    <x v="1"/>
    <x v="0"/>
    <x v="4043"/>
    <x v="10"/>
    <x v="5"/>
    <x v="0"/>
    <x v="4"/>
  </r>
  <r>
    <x v="1937"/>
    <x v="3"/>
    <x v="1"/>
    <x v="5"/>
    <x v="1"/>
    <x v="1"/>
    <x v="2"/>
    <x v="7"/>
    <x v="2"/>
    <x v="1"/>
    <x v="0"/>
    <x v="1"/>
    <x v="1"/>
    <x v="0"/>
    <x v="7116"/>
    <x v="4"/>
    <x v="6"/>
    <x v="0"/>
    <x v="3"/>
  </r>
  <r>
    <x v="1938"/>
    <x v="0"/>
    <x v="3"/>
    <x v="0"/>
    <x v="4"/>
    <x v="1"/>
    <x v="0"/>
    <x v="7"/>
    <x v="2"/>
    <x v="1"/>
    <x v="0"/>
    <x v="0"/>
    <x v="0"/>
    <x v="0"/>
    <x v="2520"/>
    <x v="9"/>
    <x v="5"/>
    <x v="0"/>
    <x v="8"/>
  </r>
  <r>
    <x v="1939"/>
    <x v="4"/>
    <x v="3"/>
    <x v="2"/>
    <x v="0"/>
    <x v="2"/>
    <x v="0"/>
    <x v="6"/>
    <x v="2"/>
    <x v="0"/>
    <x v="0"/>
    <x v="1"/>
    <x v="1"/>
    <x v="0"/>
    <x v="1675"/>
    <x v="1"/>
    <x v="3"/>
    <x v="0"/>
    <x v="0"/>
  </r>
  <r>
    <x v="1940"/>
    <x v="2"/>
    <x v="2"/>
    <x v="1"/>
    <x v="3"/>
    <x v="0"/>
    <x v="2"/>
    <x v="9"/>
    <x v="2"/>
    <x v="0"/>
    <x v="0"/>
    <x v="1"/>
    <x v="0"/>
    <x v="0"/>
    <x v="7809"/>
    <x v="10"/>
    <x v="4"/>
    <x v="0"/>
    <x v="7"/>
  </r>
  <r>
    <x v="1941"/>
    <x v="0"/>
    <x v="0"/>
    <x v="5"/>
    <x v="5"/>
    <x v="0"/>
    <x v="0"/>
    <x v="1"/>
    <x v="2"/>
    <x v="1"/>
    <x v="1"/>
    <x v="1"/>
    <x v="1"/>
    <x v="1"/>
    <x v="7279"/>
    <x v="0"/>
    <x v="4"/>
    <x v="0"/>
    <x v="2"/>
  </r>
  <r>
    <x v="1942"/>
    <x v="0"/>
    <x v="0"/>
    <x v="3"/>
    <x v="1"/>
    <x v="0"/>
    <x v="0"/>
    <x v="12"/>
    <x v="2"/>
    <x v="0"/>
    <x v="1"/>
    <x v="0"/>
    <x v="1"/>
    <x v="0"/>
    <x v="3569"/>
    <x v="9"/>
    <x v="1"/>
    <x v="2"/>
    <x v="0"/>
  </r>
  <r>
    <x v="1943"/>
    <x v="2"/>
    <x v="0"/>
    <x v="4"/>
    <x v="3"/>
    <x v="0"/>
    <x v="2"/>
    <x v="1"/>
    <x v="2"/>
    <x v="1"/>
    <x v="1"/>
    <x v="0"/>
    <x v="0"/>
    <x v="1"/>
    <x v="4831"/>
    <x v="9"/>
    <x v="2"/>
    <x v="1"/>
    <x v="1"/>
  </r>
  <r>
    <x v="1944"/>
    <x v="4"/>
    <x v="1"/>
    <x v="0"/>
    <x v="6"/>
    <x v="2"/>
    <x v="0"/>
    <x v="6"/>
    <x v="0"/>
    <x v="0"/>
    <x v="0"/>
    <x v="1"/>
    <x v="1"/>
    <x v="0"/>
    <x v="1560"/>
    <x v="6"/>
    <x v="2"/>
    <x v="0"/>
    <x v="4"/>
  </r>
  <r>
    <x v="1945"/>
    <x v="5"/>
    <x v="1"/>
    <x v="3"/>
    <x v="3"/>
    <x v="2"/>
    <x v="2"/>
    <x v="13"/>
    <x v="2"/>
    <x v="0"/>
    <x v="0"/>
    <x v="1"/>
    <x v="0"/>
    <x v="1"/>
    <x v="9434"/>
    <x v="7"/>
    <x v="2"/>
    <x v="2"/>
    <x v="2"/>
  </r>
  <r>
    <x v="1946"/>
    <x v="4"/>
    <x v="3"/>
    <x v="4"/>
    <x v="2"/>
    <x v="1"/>
    <x v="2"/>
    <x v="10"/>
    <x v="2"/>
    <x v="0"/>
    <x v="1"/>
    <x v="1"/>
    <x v="0"/>
    <x v="0"/>
    <x v="4647"/>
    <x v="6"/>
    <x v="2"/>
    <x v="0"/>
    <x v="6"/>
  </r>
  <r>
    <x v="1947"/>
    <x v="5"/>
    <x v="0"/>
    <x v="1"/>
    <x v="3"/>
    <x v="1"/>
    <x v="0"/>
    <x v="2"/>
    <x v="0"/>
    <x v="1"/>
    <x v="1"/>
    <x v="1"/>
    <x v="0"/>
    <x v="1"/>
    <x v="5564"/>
    <x v="0"/>
    <x v="5"/>
    <x v="1"/>
    <x v="3"/>
  </r>
  <r>
    <x v="1948"/>
    <x v="3"/>
    <x v="0"/>
    <x v="2"/>
    <x v="2"/>
    <x v="2"/>
    <x v="2"/>
    <x v="6"/>
    <x v="0"/>
    <x v="1"/>
    <x v="0"/>
    <x v="1"/>
    <x v="0"/>
    <x v="1"/>
    <x v="6828"/>
    <x v="7"/>
    <x v="4"/>
    <x v="1"/>
    <x v="3"/>
  </r>
  <r>
    <x v="1949"/>
    <x v="0"/>
    <x v="0"/>
    <x v="5"/>
    <x v="6"/>
    <x v="0"/>
    <x v="1"/>
    <x v="6"/>
    <x v="1"/>
    <x v="1"/>
    <x v="1"/>
    <x v="1"/>
    <x v="0"/>
    <x v="0"/>
    <x v="6629"/>
    <x v="5"/>
    <x v="4"/>
    <x v="0"/>
    <x v="6"/>
  </r>
  <r>
    <x v="1950"/>
    <x v="4"/>
    <x v="3"/>
    <x v="5"/>
    <x v="2"/>
    <x v="0"/>
    <x v="2"/>
    <x v="3"/>
    <x v="0"/>
    <x v="1"/>
    <x v="0"/>
    <x v="0"/>
    <x v="0"/>
    <x v="1"/>
    <x v="4807"/>
    <x v="4"/>
    <x v="4"/>
    <x v="1"/>
    <x v="2"/>
  </r>
  <r>
    <x v="1951"/>
    <x v="3"/>
    <x v="2"/>
    <x v="3"/>
    <x v="3"/>
    <x v="0"/>
    <x v="0"/>
    <x v="14"/>
    <x v="2"/>
    <x v="0"/>
    <x v="1"/>
    <x v="1"/>
    <x v="1"/>
    <x v="0"/>
    <x v="3714"/>
    <x v="9"/>
    <x v="4"/>
    <x v="0"/>
    <x v="8"/>
  </r>
  <r>
    <x v="1952"/>
    <x v="3"/>
    <x v="0"/>
    <x v="5"/>
    <x v="4"/>
    <x v="1"/>
    <x v="0"/>
    <x v="13"/>
    <x v="1"/>
    <x v="1"/>
    <x v="1"/>
    <x v="1"/>
    <x v="0"/>
    <x v="0"/>
    <x v="712"/>
    <x v="2"/>
    <x v="6"/>
    <x v="2"/>
    <x v="2"/>
  </r>
  <r>
    <x v="1953"/>
    <x v="3"/>
    <x v="3"/>
    <x v="0"/>
    <x v="3"/>
    <x v="2"/>
    <x v="1"/>
    <x v="0"/>
    <x v="2"/>
    <x v="0"/>
    <x v="0"/>
    <x v="1"/>
    <x v="1"/>
    <x v="0"/>
    <x v="3953"/>
    <x v="4"/>
    <x v="5"/>
    <x v="0"/>
    <x v="8"/>
  </r>
  <r>
    <x v="1954"/>
    <x v="0"/>
    <x v="3"/>
    <x v="5"/>
    <x v="2"/>
    <x v="2"/>
    <x v="2"/>
    <x v="7"/>
    <x v="2"/>
    <x v="1"/>
    <x v="1"/>
    <x v="1"/>
    <x v="0"/>
    <x v="0"/>
    <x v="9027"/>
    <x v="10"/>
    <x v="6"/>
    <x v="1"/>
    <x v="4"/>
  </r>
  <r>
    <x v="1955"/>
    <x v="0"/>
    <x v="1"/>
    <x v="4"/>
    <x v="4"/>
    <x v="2"/>
    <x v="1"/>
    <x v="3"/>
    <x v="0"/>
    <x v="1"/>
    <x v="1"/>
    <x v="1"/>
    <x v="0"/>
    <x v="0"/>
    <x v="7021"/>
    <x v="9"/>
    <x v="3"/>
    <x v="0"/>
    <x v="7"/>
  </r>
  <r>
    <x v="1956"/>
    <x v="4"/>
    <x v="2"/>
    <x v="5"/>
    <x v="3"/>
    <x v="0"/>
    <x v="0"/>
    <x v="6"/>
    <x v="2"/>
    <x v="1"/>
    <x v="1"/>
    <x v="0"/>
    <x v="0"/>
    <x v="0"/>
    <x v="644"/>
    <x v="0"/>
    <x v="6"/>
    <x v="1"/>
    <x v="5"/>
  </r>
  <r>
    <x v="1957"/>
    <x v="4"/>
    <x v="0"/>
    <x v="1"/>
    <x v="4"/>
    <x v="2"/>
    <x v="1"/>
    <x v="5"/>
    <x v="1"/>
    <x v="1"/>
    <x v="0"/>
    <x v="0"/>
    <x v="0"/>
    <x v="0"/>
    <x v="1508"/>
    <x v="0"/>
    <x v="4"/>
    <x v="1"/>
    <x v="3"/>
  </r>
  <r>
    <x v="1958"/>
    <x v="2"/>
    <x v="0"/>
    <x v="4"/>
    <x v="4"/>
    <x v="0"/>
    <x v="0"/>
    <x v="1"/>
    <x v="2"/>
    <x v="0"/>
    <x v="0"/>
    <x v="0"/>
    <x v="0"/>
    <x v="0"/>
    <x v="175"/>
    <x v="1"/>
    <x v="1"/>
    <x v="0"/>
    <x v="6"/>
  </r>
  <r>
    <x v="1959"/>
    <x v="0"/>
    <x v="1"/>
    <x v="2"/>
    <x v="4"/>
    <x v="1"/>
    <x v="2"/>
    <x v="1"/>
    <x v="2"/>
    <x v="0"/>
    <x v="0"/>
    <x v="0"/>
    <x v="1"/>
    <x v="1"/>
    <x v="9115"/>
    <x v="9"/>
    <x v="3"/>
    <x v="1"/>
    <x v="2"/>
  </r>
  <r>
    <x v="1960"/>
    <x v="1"/>
    <x v="1"/>
    <x v="2"/>
    <x v="0"/>
    <x v="2"/>
    <x v="1"/>
    <x v="8"/>
    <x v="1"/>
    <x v="0"/>
    <x v="0"/>
    <x v="0"/>
    <x v="1"/>
    <x v="1"/>
    <x v="3374"/>
    <x v="5"/>
    <x v="2"/>
    <x v="2"/>
    <x v="5"/>
  </r>
  <r>
    <x v="1961"/>
    <x v="1"/>
    <x v="1"/>
    <x v="2"/>
    <x v="5"/>
    <x v="1"/>
    <x v="2"/>
    <x v="13"/>
    <x v="1"/>
    <x v="1"/>
    <x v="1"/>
    <x v="1"/>
    <x v="1"/>
    <x v="1"/>
    <x v="7583"/>
    <x v="2"/>
    <x v="0"/>
    <x v="0"/>
    <x v="2"/>
  </r>
  <r>
    <x v="1962"/>
    <x v="0"/>
    <x v="2"/>
    <x v="3"/>
    <x v="1"/>
    <x v="0"/>
    <x v="1"/>
    <x v="12"/>
    <x v="2"/>
    <x v="0"/>
    <x v="1"/>
    <x v="1"/>
    <x v="1"/>
    <x v="0"/>
    <x v="9204"/>
    <x v="5"/>
    <x v="1"/>
    <x v="0"/>
    <x v="1"/>
  </r>
  <r>
    <x v="1963"/>
    <x v="0"/>
    <x v="2"/>
    <x v="4"/>
    <x v="2"/>
    <x v="0"/>
    <x v="0"/>
    <x v="9"/>
    <x v="2"/>
    <x v="0"/>
    <x v="1"/>
    <x v="0"/>
    <x v="1"/>
    <x v="0"/>
    <x v="6497"/>
    <x v="4"/>
    <x v="2"/>
    <x v="2"/>
    <x v="0"/>
  </r>
  <r>
    <x v="1964"/>
    <x v="2"/>
    <x v="1"/>
    <x v="5"/>
    <x v="0"/>
    <x v="0"/>
    <x v="2"/>
    <x v="4"/>
    <x v="2"/>
    <x v="1"/>
    <x v="0"/>
    <x v="0"/>
    <x v="1"/>
    <x v="1"/>
    <x v="5983"/>
    <x v="7"/>
    <x v="5"/>
    <x v="1"/>
    <x v="0"/>
  </r>
  <r>
    <x v="1965"/>
    <x v="5"/>
    <x v="2"/>
    <x v="0"/>
    <x v="0"/>
    <x v="2"/>
    <x v="1"/>
    <x v="6"/>
    <x v="2"/>
    <x v="1"/>
    <x v="0"/>
    <x v="1"/>
    <x v="1"/>
    <x v="0"/>
    <x v="9093"/>
    <x v="5"/>
    <x v="2"/>
    <x v="0"/>
    <x v="3"/>
  </r>
  <r>
    <x v="1966"/>
    <x v="2"/>
    <x v="2"/>
    <x v="1"/>
    <x v="0"/>
    <x v="0"/>
    <x v="2"/>
    <x v="4"/>
    <x v="2"/>
    <x v="1"/>
    <x v="1"/>
    <x v="1"/>
    <x v="0"/>
    <x v="1"/>
    <x v="7985"/>
    <x v="5"/>
    <x v="2"/>
    <x v="0"/>
    <x v="7"/>
  </r>
  <r>
    <x v="1967"/>
    <x v="4"/>
    <x v="3"/>
    <x v="1"/>
    <x v="3"/>
    <x v="1"/>
    <x v="0"/>
    <x v="4"/>
    <x v="0"/>
    <x v="0"/>
    <x v="1"/>
    <x v="1"/>
    <x v="1"/>
    <x v="0"/>
    <x v="1758"/>
    <x v="9"/>
    <x v="3"/>
    <x v="0"/>
    <x v="8"/>
  </r>
  <r>
    <x v="1968"/>
    <x v="5"/>
    <x v="2"/>
    <x v="5"/>
    <x v="1"/>
    <x v="0"/>
    <x v="2"/>
    <x v="12"/>
    <x v="2"/>
    <x v="0"/>
    <x v="1"/>
    <x v="1"/>
    <x v="1"/>
    <x v="1"/>
    <x v="9893"/>
    <x v="7"/>
    <x v="0"/>
    <x v="0"/>
    <x v="1"/>
  </r>
  <r>
    <x v="1969"/>
    <x v="4"/>
    <x v="2"/>
    <x v="1"/>
    <x v="0"/>
    <x v="1"/>
    <x v="1"/>
    <x v="7"/>
    <x v="0"/>
    <x v="1"/>
    <x v="1"/>
    <x v="0"/>
    <x v="0"/>
    <x v="1"/>
    <x v="3642"/>
    <x v="8"/>
    <x v="1"/>
    <x v="0"/>
    <x v="7"/>
  </r>
  <r>
    <x v="1970"/>
    <x v="1"/>
    <x v="3"/>
    <x v="4"/>
    <x v="2"/>
    <x v="2"/>
    <x v="1"/>
    <x v="5"/>
    <x v="1"/>
    <x v="0"/>
    <x v="1"/>
    <x v="1"/>
    <x v="1"/>
    <x v="0"/>
    <x v="4277"/>
    <x v="3"/>
    <x v="2"/>
    <x v="0"/>
    <x v="4"/>
  </r>
  <r>
    <x v="1971"/>
    <x v="1"/>
    <x v="3"/>
    <x v="3"/>
    <x v="0"/>
    <x v="2"/>
    <x v="0"/>
    <x v="5"/>
    <x v="0"/>
    <x v="1"/>
    <x v="0"/>
    <x v="1"/>
    <x v="1"/>
    <x v="1"/>
    <x v="2211"/>
    <x v="0"/>
    <x v="2"/>
    <x v="0"/>
    <x v="3"/>
  </r>
  <r>
    <x v="1972"/>
    <x v="2"/>
    <x v="0"/>
    <x v="3"/>
    <x v="5"/>
    <x v="0"/>
    <x v="0"/>
    <x v="1"/>
    <x v="2"/>
    <x v="1"/>
    <x v="1"/>
    <x v="0"/>
    <x v="1"/>
    <x v="1"/>
    <x v="1446"/>
    <x v="11"/>
    <x v="3"/>
    <x v="1"/>
    <x v="3"/>
  </r>
  <r>
    <x v="1973"/>
    <x v="0"/>
    <x v="1"/>
    <x v="5"/>
    <x v="2"/>
    <x v="2"/>
    <x v="1"/>
    <x v="6"/>
    <x v="1"/>
    <x v="1"/>
    <x v="0"/>
    <x v="1"/>
    <x v="0"/>
    <x v="0"/>
    <x v="6550"/>
    <x v="11"/>
    <x v="4"/>
    <x v="1"/>
    <x v="5"/>
  </r>
  <r>
    <x v="1974"/>
    <x v="4"/>
    <x v="3"/>
    <x v="1"/>
    <x v="2"/>
    <x v="0"/>
    <x v="0"/>
    <x v="1"/>
    <x v="0"/>
    <x v="0"/>
    <x v="0"/>
    <x v="1"/>
    <x v="1"/>
    <x v="1"/>
    <x v="2736"/>
    <x v="6"/>
    <x v="1"/>
    <x v="0"/>
    <x v="1"/>
  </r>
  <r>
    <x v="1975"/>
    <x v="1"/>
    <x v="1"/>
    <x v="5"/>
    <x v="6"/>
    <x v="0"/>
    <x v="0"/>
    <x v="13"/>
    <x v="0"/>
    <x v="0"/>
    <x v="1"/>
    <x v="1"/>
    <x v="1"/>
    <x v="1"/>
    <x v="2048"/>
    <x v="11"/>
    <x v="0"/>
    <x v="0"/>
    <x v="8"/>
  </r>
  <r>
    <x v="1976"/>
    <x v="2"/>
    <x v="0"/>
    <x v="4"/>
    <x v="2"/>
    <x v="1"/>
    <x v="1"/>
    <x v="8"/>
    <x v="2"/>
    <x v="0"/>
    <x v="0"/>
    <x v="0"/>
    <x v="1"/>
    <x v="0"/>
    <x v="2434"/>
    <x v="8"/>
    <x v="5"/>
    <x v="0"/>
    <x v="7"/>
  </r>
  <r>
    <x v="1977"/>
    <x v="0"/>
    <x v="1"/>
    <x v="1"/>
    <x v="1"/>
    <x v="1"/>
    <x v="0"/>
    <x v="3"/>
    <x v="1"/>
    <x v="1"/>
    <x v="1"/>
    <x v="1"/>
    <x v="0"/>
    <x v="1"/>
    <x v="5188"/>
    <x v="11"/>
    <x v="1"/>
    <x v="1"/>
    <x v="0"/>
  </r>
  <r>
    <x v="1978"/>
    <x v="3"/>
    <x v="2"/>
    <x v="0"/>
    <x v="5"/>
    <x v="2"/>
    <x v="2"/>
    <x v="0"/>
    <x v="1"/>
    <x v="0"/>
    <x v="1"/>
    <x v="0"/>
    <x v="1"/>
    <x v="1"/>
    <x v="8267"/>
    <x v="10"/>
    <x v="6"/>
    <x v="1"/>
    <x v="2"/>
  </r>
  <r>
    <x v="1979"/>
    <x v="3"/>
    <x v="1"/>
    <x v="2"/>
    <x v="3"/>
    <x v="1"/>
    <x v="1"/>
    <x v="1"/>
    <x v="1"/>
    <x v="0"/>
    <x v="0"/>
    <x v="0"/>
    <x v="1"/>
    <x v="0"/>
    <x v="2728"/>
    <x v="9"/>
    <x v="0"/>
    <x v="1"/>
    <x v="3"/>
  </r>
  <r>
    <x v="1980"/>
    <x v="3"/>
    <x v="0"/>
    <x v="3"/>
    <x v="4"/>
    <x v="0"/>
    <x v="2"/>
    <x v="11"/>
    <x v="2"/>
    <x v="0"/>
    <x v="0"/>
    <x v="0"/>
    <x v="1"/>
    <x v="0"/>
    <x v="4734"/>
    <x v="0"/>
    <x v="4"/>
    <x v="2"/>
    <x v="3"/>
  </r>
  <r>
    <x v="1981"/>
    <x v="3"/>
    <x v="0"/>
    <x v="5"/>
    <x v="1"/>
    <x v="1"/>
    <x v="0"/>
    <x v="8"/>
    <x v="2"/>
    <x v="1"/>
    <x v="1"/>
    <x v="1"/>
    <x v="1"/>
    <x v="0"/>
    <x v="1892"/>
    <x v="2"/>
    <x v="1"/>
    <x v="0"/>
    <x v="3"/>
  </r>
  <r>
    <x v="1982"/>
    <x v="4"/>
    <x v="0"/>
    <x v="1"/>
    <x v="5"/>
    <x v="1"/>
    <x v="1"/>
    <x v="0"/>
    <x v="0"/>
    <x v="0"/>
    <x v="0"/>
    <x v="0"/>
    <x v="0"/>
    <x v="0"/>
    <x v="1081"/>
    <x v="1"/>
    <x v="2"/>
    <x v="0"/>
    <x v="6"/>
  </r>
  <r>
    <x v="1983"/>
    <x v="0"/>
    <x v="1"/>
    <x v="3"/>
    <x v="6"/>
    <x v="2"/>
    <x v="0"/>
    <x v="10"/>
    <x v="2"/>
    <x v="0"/>
    <x v="0"/>
    <x v="0"/>
    <x v="1"/>
    <x v="1"/>
    <x v="4992"/>
    <x v="0"/>
    <x v="0"/>
    <x v="2"/>
    <x v="3"/>
  </r>
  <r>
    <x v="1984"/>
    <x v="1"/>
    <x v="2"/>
    <x v="3"/>
    <x v="6"/>
    <x v="0"/>
    <x v="2"/>
    <x v="2"/>
    <x v="2"/>
    <x v="1"/>
    <x v="1"/>
    <x v="0"/>
    <x v="0"/>
    <x v="1"/>
    <x v="6838"/>
    <x v="4"/>
    <x v="4"/>
    <x v="1"/>
    <x v="5"/>
  </r>
  <r>
    <x v="1985"/>
    <x v="3"/>
    <x v="1"/>
    <x v="1"/>
    <x v="3"/>
    <x v="1"/>
    <x v="1"/>
    <x v="11"/>
    <x v="0"/>
    <x v="0"/>
    <x v="0"/>
    <x v="0"/>
    <x v="1"/>
    <x v="0"/>
    <x v="2970"/>
    <x v="1"/>
    <x v="3"/>
    <x v="0"/>
    <x v="6"/>
  </r>
  <r>
    <x v="1986"/>
    <x v="2"/>
    <x v="1"/>
    <x v="2"/>
    <x v="2"/>
    <x v="0"/>
    <x v="1"/>
    <x v="12"/>
    <x v="0"/>
    <x v="0"/>
    <x v="1"/>
    <x v="1"/>
    <x v="0"/>
    <x v="0"/>
    <x v="2142"/>
    <x v="4"/>
    <x v="2"/>
    <x v="0"/>
    <x v="8"/>
  </r>
  <r>
    <x v="1987"/>
    <x v="2"/>
    <x v="3"/>
    <x v="4"/>
    <x v="3"/>
    <x v="1"/>
    <x v="0"/>
    <x v="11"/>
    <x v="0"/>
    <x v="1"/>
    <x v="0"/>
    <x v="1"/>
    <x v="1"/>
    <x v="0"/>
    <x v="1650"/>
    <x v="10"/>
    <x v="1"/>
    <x v="0"/>
    <x v="3"/>
  </r>
  <r>
    <x v="1988"/>
    <x v="1"/>
    <x v="3"/>
    <x v="1"/>
    <x v="6"/>
    <x v="0"/>
    <x v="2"/>
    <x v="14"/>
    <x v="1"/>
    <x v="0"/>
    <x v="0"/>
    <x v="0"/>
    <x v="0"/>
    <x v="1"/>
    <x v="4584"/>
    <x v="8"/>
    <x v="3"/>
    <x v="2"/>
    <x v="2"/>
  </r>
  <r>
    <x v="1989"/>
    <x v="5"/>
    <x v="3"/>
    <x v="4"/>
    <x v="0"/>
    <x v="2"/>
    <x v="1"/>
    <x v="14"/>
    <x v="0"/>
    <x v="1"/>
    <x v="0"/>
    <x v="0"/>
    <x v="0"/>
    <x v="0"/>
    <x v="5097"/>
    <x v="11"/>
    <x v="1"/>
    <x v="0"/>
    <x v="8"/>
  </r>
  <r>
    <x v="1990"/>
    <x v="3"/>
    <x v="2"/>
    <x v="2"/>
    <x v="5"/>
    <x v="0"/>
    <x v="0"/>
    <x v="6"/>
    <x v="2"/>
    <x v="0"/>
    <x v="0"/>
    <x v="1"/>
    <x v="1"/>
    <x v="0"/>
    <x v="3697"/>
    <x v="11"/>
    <x v="2"/>
    <x v="0"/>
    <x v="3"/>
  </r>
  <r>
    <x v="1991"/>
    <x v="3"/>
    <x v="3"/>
    <x v="5"/>
    <x v="3"/>
    <x v="1"/>
    <x v="2"/>
    <x v="9"/>
    <x v="0"/>
    <x v="0"/>
    <x v="0"/>
    <x v="0"/>
    <x v="1"/>
    <x v="0"/>
    <x v="5361"/>
    <x v="8"/>
    <x v="1"/>
    <x v="0"/>
    <x v="6"/>
  </r>
  <r>
    <x v="1992"/>
    <x v="4"/>
    <x v="2"/>
    <x v="5"/>
    <x v="3"/>
    <x v="1"/>
    <x v="2"/>
    <x v="11"/>
    <x v="0"/>
    <x v="0"/>
    <x v="0"/>
    <x v="1"/>
    <x v="0"/>
    <x v="1"/>
    <x v="8463"/>
    <x v="3"/>
    <x v="0"/>
    <x v="2"/>
    <x v="0"/>
  </r>
  <r>
    <x v="1993"/>
    <x v="0"/>
    <x v="2"/>
    <x v="1"/>
    <x v="2"/>
    <x v="1"/>
    <x v="0"/>
    <x v="3"/>
    <x v="1"/>
    <x v="0"/>
    <x v="1"/>
    <x v="1"/>
    <x v="0"/>
    <x v="0"/>
    <x v="5930"/>
    <x v="6"/>
    <x v="0"/>
    <x v="1"/>
    <x v="2"/>
  </r>
  <r>
    <x v="1994"/>
    <x v="2"/>
    <x v="1"/>
    <x v="0"/>
    <x v="0"/>
    <x v="0"/>
    <x v="1"/>
    <x v="12"/>
    <x v="0"/>
    <x v="1"/>
    <x v="0"/>
    <x v="0"/>
    <x v="0"/>
    <x v="0"/>
    <x v="1390"/>
    <x v="5"/>
    <x v="6"/>
    <x v="2"/>
    <x v="5"/>
  </r>
  <r>
    <x v="1995"/>
    <x v="1"/>
    <x v="1"/>
    <x v="0"/>
    <x v="0"/>
    <x v="1"/>
    <x v="2"/>
    <x v="6"/>
    <x v="0"/>
    <x v="0"/>
    <x v="1"/>
    <x v="1"/>
    <x v="1"/>
    <x v="1"/>
    <x v="7606"/>
    <x v="2"/>
    <x v="1"/>
    <x v="0"/>
    <x v="3"/>
  </r>
  <r>
    <x v="1996"/>
    <x v="1"/>
    <x v="0"/>
    <x v="1"/>
    <x v="2"/>
    <x v="0"/>
    <x v="1"/>
    <x v="12"/>
    <x v="1"/>
    <x v="0"/>
    <x v="1"/>
    <x v="1"/>
    <x v="0"/>
    <x v="0"/>
    <x v="2451"/>
    <x v="11"/>
    <x v="3"/>
    <x v="0"/>
    <x v="6"/>
  </r>
  <r>
    <x v="1997"/>
    <x v="2"/>
    <x v="2"/>
    <x v="1"/>
    <x v="2"/>
    <x v="0"/>
    <x v="0"/>
    <x v="14"/>
    <x v="0"/>
    <x v="0"/>
    <x v="1"/>
    <x v="1"/>
    <x v="1"/>
    <x v="1"/>
    <x v="4359"/>
    <x v="7"/>
    <x v="6"/>
    <x v="0"/>
    <x v="4"/>
  </r>
  <r>
    <x v="1998"/>
    <x v="2"/>
    <x v="3"/>
    <x v="1"/>
    <x v="4"/>
    <x v="2"/>
    <x v="2"/>
    <x v="12"/>
    <x v="1"/>
    <x v="0"/>
    <x v="1"/>
    <x v="0"/>
    <x v="0"/>
    <x v="0"/>
    <x v="3051"/>
    <x v="8"/>
    <x v="0"/>
    <x v="2"/>
    <x v="0"/>
  </r>
  <r>
    <x v="1999"/>
    <x v="4"/>
    <x v="3"/>
    <x v="3"/>
    <x v="2"/>
    <x v="1"/>
    <x v="1"/>
    <x v="0"/>
    <x v="2"/>
    <x v="0"/>
    <x v="1"/>
    <x v="1"/>
    <x v="0"/>
    <x v="0"/>
    <x v="2281"/>
    <x v="11"/>
    <x v="1"/>
    <x v="1"/>
    <x v="5"/>
  </r>
  <r>
    <x v="2000"/>
    <x v="0"/>
    <x v="1"/>
    <x v="4"/>
    <x v="3"/>
    <x v="0"/>
    <x v="0"/>
    <x v="0"/>
    <x v="2"/>
    <x v="1"/>
    <x v="0"/>
    <x v="1"/>
    <x v="1"/>
    <x v="0"/>
    <x v="5972"/>
    <x v="9"/>
    <x v="5"/>
    <x v="0"/>
    <x v="6"/>
  </r>
  <r>
    <x v="2001"/>
    <x v="0"/>
    <x v="2"/>
    <x v="3"/>
    <x v="1"/>
    <x v="2"/>
    <x v="0"/>
    <x v="14"/>
    <x v="2"/>
    <x v="0"/>
    <x v="1"/>
    <x v="0"/>
    <x v="1"/>
    <x v="1"/>
    <x v="7196"/>
    <x v="1"/>
    <x v="5"/>
    <x v="0"/>
    <x v="6"/>
  </r>
  <r>
    <x v="2002"/>
    <x v="1"/>
    <x v="3"/>
    <x v="0"/>
    <x v="1"/>
    <x v="2"/>
    <x v="2"/>
    <x v="11"/>
    <x v="2"/>
    <x v="0"/>
    <x v="1"/>
    <x v="0"/>
    <x v="1"/>
    <x v="0"/>
    <x v="5035"/>
    <x v="10"/>
    <x v="0"/>
    <x v="2"/>
    <x v="4"/>
  </r>
  <r>
    <x v="2003"/>
    <x v="0"/>
    <x v="1"/>
    <x v="3"/>
    <x v="5"/>
    <x v="2"/>
    <x v="1"/>
    <x v="10"/>
    <x v="2"/>
    <x v="0"/>
    <x v="1"/>
    <x v="0"/>
    <x v="1"/>
    <x v="1"/>
    <x v="7596"/>
    <x v="7"/>
    <x v="4"/>
    <x v="2"/>
    <x v="1"/>
  </r>
  <r>
    <x v="2004"/>
    <x v="4"/>
    <x v="2"/>
    <x v="5"/>
    <x v="6"/>
    <x v="0"/>
    <x v="0"/>
    <x v="10"/>
    <x v="1"/>
    <x v="1"/>
    <x v="0"/>
    <x v="1"/>
    <x v="1"/>
    <x v="1"/>
    <x v="5209"/>
    <x v="5"/>
    <x v="1"/>
    <x v="0"/>
    <x v="3"/>
  </r>
  <r>
    <x v="2005"/>
    <x v="1"/>
    <x v="2"/>
    <x v="3"/>
    <x v="2"/>
    <x v="2"/>
    <x v="2"/>
    <x v="11"/>
    <x v="1"/>
    <x v="0"/>
    <x v="1"/>
    <x v="0"/>
    <x v="1"/>
    <x v="0"/>
    <x v="7691"/>
    <x v="4"/>
    <x v="2"/>
    <x v="2"/>
    <x v="3"/>
  </r>
  <r>
    <x v="2006"/>
    <x v="4"/>
    <x v="2"/>
    <x v="4"/>
    <x v="6"/>
    <x v="0"/>
    <x v="2"/>
    <x v="2"/>
    <x v="2"/>
    <x v="0"/>
    <x v="1"/>
    <x v="0"/>
    <x v="0"/>
    <x v="0"/>
    <x v="6004"/>
    <x v="5"/>
    <x v="1"/>
    <x v="1"/>
    <x v="4"/>
  </r>
  <r>
    <x v="2007"/>
    <x v="4"/>
    <x v="1"/>
    <x v="3"/>
    <x v="2"/>
    <x v="1"/>
    <x v="0"/>
    <x v="3"/>
    <x v="0"/>
    <x v="1"/>
    <x v="1"/>
    <x v="1"/>
    <x v="0"/>
    <x v="1"/>
    <x v="1429"/>
    <x v="1"/>
    <x v="0"/>
    <x v="0"/>
    <x v="8"/>
  </r>
  <r>
    <x v="2008"/>
    <x v="0"/>
    <x v="0"/>
    <x v="5"/>
    <x v="6"/>
    <x v="1"/>
    <x v="2"/>
    <x v="1"/>
    <x v="0"/>
    <x v="0"/>
    <x v="1"/>
    <x v="0"/>
    <x v="1"/>
    <x v="1"/>
    <x v="9352"/>
    <x v="7"/>
    <x v="0"/>
    <x v="0"/>
    <x v="6"/>
  </r>
  <r>
    <x v="2009"/>
    <x v="0"/>
    <x v="1"/>
    <x v="5"/>
    <x v="3"/>
    <x v="2"/>
    <x v="1"/>
    <x v="3"/>
    <x v="1"/>
    <x v="0"/>
    <x v="0"/>
    <x v="0"/>
    <x v="0"/>
    <x v="0"/>
    <x v="4909"/>
    <x v="8"/>
    <x v="2"/>
    <x v="1"/>
    <x v="2"/>
  </r>
  <r>
    <x v="2010"/>
    <x v="4"/>
    <x v="0"/>
    <x v="0"/>
    <x v="2"/>
    <x v="0"/>
    <x v="2"/>
    <x v="7"/>
    <x v="0"/>
    <x v="1"/>
    <x v="0"/>
    <x v="0"/>
    <x v="0"/>
    <x v="1"/>
    <x v="4982"/>
    <x v="11"/>
    <x v="0"/>
    <x v="1"/>
    <x v="3"/>
  </r>
  <r>
    <x v="2011"/>
    <x v="3"/>
    <x v="1"/>
    <x v="1"/>
    <x v="6"/>
    <x v="1"/>
    <x v="1"/>
    <x v="3"/>
    <x v="0"/>
    <x v="0"/>
    <x v="1"/>
    <x v="0"/>
    <x v="0"/>
    <x v="1"/>
    <x v="1930"/>
    <x v="11"/>
    <x v="3"/>
    <x v="1"/>
    <x v="5"/>
  </r>
  <r>
    <x v="2012"/>
    <x v="4"/>
    <x v="3"/>
    <x v="1"/>
    <x v="4"/>
    <x v="0"/>
    <x v="1"/>
    <x v="12"/>
    <x v="2"/>
    <x v="0"/>
    <x v="1"/>
    <x v="1"/>
    <x v="0"/>
    <x v="1"/>
    <x v="3177"/>
    <x v="6"/>
    <x v="0"/>
    <x v="0"/>
    <x v="8"/>
  </r>
  <r>
    <x v="2013"/>
    <x v="5"/>
    <x v="1"/>
    <x v="2"/>
    <x v="0"/>
    <x v="0"/>
    <x v="2"/>
    <x v="10"/>
    <x v="2"/>
    <x v="1"/>
    <x v="0"/>
    <x v="0"/>
    <x v="0"/>
    <x v="0"/>
    <x v="7476"/>
    <x v="7"/>
    <x v="0"/>
    <x v="0"/>
    <x v="6"/>
  </r>
  <r>
    <x v="2014"/>
    <x v="1"/>
    <x v="1"/>
    <x v="4"/>
    <x v="2"/>
    <x v="0"/>
    <x v="0"/>
    <x v="3"/>
    <x v="1"/>
    <x v="1"/>
    <x v="1"/>
    <x v="1"/>
    <x v="0"/>
    <x v="1"/>
    <x v="947"/>
    <x v="1"/>
    <x v="3"/>
    <x v="0"/>
    <x v="6"/>
  </r>
  <r>
    <x v="2015"/>
    <x v="4"/>
    <x v="0"/>
    <x v="5"/>
    <x v="0"/>
    <x v="2"/>
    <x v="0"/>
    <x v="13"/>
    <x v="0"/>
    <x v="1"/>
    <x v="0"/>
    <x v="1"/>
    <x v="0"/>
    <x v="1"/>
    <x v="1131"/>
    <x v="4"/>
    <x v="2"/>
    <x v="2"/>
    <x v="0"/>
  </r>
  <r>
    <x v="2016"/>
    <x v="1"/>
    <x v="0"/>
    <x v="0"/>
    <x v="0"/>
    <x v="1"/>
    <x v="1"/>
    <x v="13"/>
    <x v="2"/>
    <x v="1"/>
    <x v="1"/>
    <x v="1"/>
    <x v="1"/>
    <x v="1"/>
    <x v="5155"/>
    <x v="0"/>
    <x v="2"/>
    <x v="0"/>
    <x v="7"/>
  </r>
  <r>
    <x v="2017"/>
    <x v="4"/>
    <x v="1"/>
    <x v="2"/>
    <x v="2"/>
    <x v="0"/>
    <x v="0"/>
    <x v="7"/>
    <x v="2"/>
    <x v="1"/>
    <x v="1"/>
    <x v="1"/>
    <x v="0"/>
    <x v="0"/>
    <x v="340"/>
    <x v="0"/>
    <x v="5"/>
    <x v="0"/>
    <x v="8"/>
  </r>
  <r>
    <x v="2018"/>
    <x v="0"/>
    <x v="0"/>
    <x v="5"/>
    <x v="1"/>
    <x v="0"/>
    <x v="2"/>
    <x v="0"/>
    <x v="2"/>
    <x v="1"/>
    <x v="1"/>
    <x v="1"/>
    <x v="1"/>
    <x v="1"/>
    <x v="9705"/>
    <x v="6"/>
    <x v="5"/>
    <x v="0"/>
    <x v="6"/>
  </r>
  <r>
    <x v="2019"/>
    <x v="0"/>
    <x v="0"/>
    <x v="4"/>
    <x v="6"/>
    <x v="1"/>
    <x v="0"/>
    <x v="13"/>
    <x v="1"/>
    <x v="1"/>
    <x v="1"/>
    <x v="1"/>
    <x v="1"/>
    <x v="1"/>
    <x v="7029"/>
    <x v="9"/>
    <x v="5"/>
    <x v="0"/>
    <x v="2"/>
  </r>
  <r>
    <x v="2020"/>
    <x v="1"/>
    <x v="3"/>
    <x v="0"/>
    <x v="6"/>
    <x v="2"/>
    <x v="2"/>
    <x v="14"/>
    <x v="0"/>
    <x v="0"/>
    <x v="0"/>
    <x v="1"/>
    <x v="1"/>
    <x v="1"/>
    <x v="7534"/>
    <x v="7"/>
    <x v="5"/>
    <x v="0"/>
    <x v="5"/>
  </r>
  <r>
    <x v="2021"/>
    <x v="5"/>
    <x v="3"/>
    <x v="2"/>
    <x v="3"/>
    <x v="0"/>
    <x v="1"/>
    <x v="5"/>
    <x v="0"/>
    <x v="1"/>
    <x v="1"/>
    <x v="1"/>
    <x v="0"/>
    <x v="1"/>
    <x v="8162"/>
    <x v="9"/>
    <x v="0"/>
    <x v="1"/>
    <x v="4"/>
  </r>
  <r>
    <x v="2022"/>
    <x v="0"/>
    <x v="0"/>
    <x v="0"/>
    <x v="4"/>
    <x v="1"/>
    <x v="1"/>
    <x v="6"/>
    <x v="1"/>
    <x v="1"/>
    <x v="1"/>
    <x v="1"/>
    <x v="1"/>
    <x v="0"/>
    <x v="8318"/>
    <x v="2"/>
    <x v="4"/>
    <x v="0"/>
    <x v="4"/>
  </r>
  <r>
    <x v="2023"/>
    <x v="1"/>
    <x v="2"/>
    <x v="0"/>
    <x v="1"/>
    <x v="1"/>
    <x v="1"/>
    <x v="1"/>
    <x v="0"/>
    <x v="1"/>
    <x v="1"/>
    <x v="1"/>
    <x v="0"/>
    <x v="1"/>
    <x v="6187"/>
    <x v="5"/>
    <x v="3"/>
    <x v="1"/>
    <x v="5"/>
  </r>
  <r>
    <x v="2024"/>
    <x v="4"/>
    <x v="3"/>
    <x v="1"/>
    <x v="2"/>
    <x v="0"/>
    <x v="0"/>
    <x v="2"/>
    <x v="0"/>
    <x v="0"/>
    <x v="1"/>
    <x v="0"/>
    <x v="1"/>
    <x v="0"/>
    <x v="747"/>
    <x v="8"/>
    <x v="4"/>
    <x v="1"/>
    <x v="5"/>
  </r>
  <r>
    <x v="2025"/>
    <x v="1"/>
    <x v="1"/>
    <x v="5"/>
    <x v="1"/>
    <x v="1"/>
    <x v="2"/>
    <x v="14"/>
    <x v="0"/>
    <x v="1"/>
    <x v="1"/>
    <x v="1"/>
    <x v="0"/>
    <x v="0"/>
    <x v="5196"/>
    <x v="7"/>
    <x v="0"/>
    <x v="0"/>
    <x v="6"/>
  </r>
  <r>
    <x v="2026"/>
    <x v="5"/>
    <x v="0"/>
    <x v="2"/>
    <x v="4"/>
    <x v="1"/>
    <x v="1"/>
    <x v="7"/>
    <x v="1"/>
    <x v="0"/>
    <x v="1"/>
    <x v="0"/>
    <x v="0"/>
    <x v="0"/>
    <x v="5184"/>
    <x v="5"/>
    <x v="2"/>
    <x v="0"/>
    <x v="8"/>
  </r>
  <r>
    <x v="2027"/>
    <x v="4"/>
    <x v="0"/>
    <x v="1"/>
    <x v="4"/>
    <x v="1"/>
    <x v="2"/>
    <x v="12"/>
    <x v="1"/>
    <x v="1"/>
    <x v="1"/>
    <x v="1"/>
    <x v="0"/>
    <x v="1"/>
    <x v="6929"/>
    <x v="6"/>
    <x v="0"/>
    <x v="2"/>
    <x v="3"/>
  </r>
  <r>
    <x v="2028"/>
    <x v="5"/>
    <x v="3"/>
    <x v="0"/>
    <x v="2"/>
    <x v="0"/>
    <x v="0"/>
    <x v="5"/>
    <x v="0"/>
    <x v="1"/>
    <x v="1"/>
    <x v="0"/>
    <x v="0"/>
    <x v="1"/>
    <x v="3172"/>
    <x v="4"/>
    <x v="1"/>
    <x v="0"/>
    <x v="8"/>
  </r>
  <r>
    <x v="2029"/>
    <x v="1"/>
    <x v="2"/>
    <x v="5"/>
    <x v="0"/>
    <x v="0"/>
    <x v="0"/>
    <x v="12"/>
    <x v="0"/>
    <x v="0"/>
    <x v="0"/>
    <x v="0"/>
    <x v="0"/>
    <x v="1"/>
    <x v="1309"/>
    <x v="10"/>
    <x v="0"/>
    <x v="2"/>
    <x v="4"/>
  </r>
  <r>
    <x v="2030"/>
    <x v="4"/>
    <x v="1"/>
    <x v="4"/>
    <x v="5"/>
    <x v="2"/>
    <x v="0"/>
    <x v="11"/>
    <x v="2"/>
    <x v="1"/>
    <x v="0"/>
    <x v="0"/>
    <x v="0"/>
    <x v="0"/>
    <x v="107"/>
    <x v="7"/>
    <x v="4"/>
    <x v="2"/>
    <x v="1"/>
  </r>
  <r>
    <x v="2031"/>
    <x v="3"/>
    <x v="2"/>
    <x v="4"/>
    <x v="5"/>
    <x v="2"/>
    <x v="2"/>
    <x v="10"/>
    <x v="2"/>
    <x v="1"/>
    <x v="0"/>
    <x v="0"/>
    <x v="1"/>
    <x v="1"/>
    <x v="7991"/>
    <x v="7"/>
    <x v="1"/>
    <x v="2"/>
    <x v="3"/>
  </r>
  <r>
    <x v="2032"/>
    <x v="5"/>
    <x v="0"/>
    <x v="3"/>
    <x v="2"/>
    <x v="2"/>
    <x v="0"/>
    <x v="11"/>
    <x v="2"/>
    <x v="1"/>
    <x v="0"/>
    <x v="1"/>
    <x v="1"/>
    <x v="0"/>
    <x v="6199"/>
    <x v="8"/>
    <x v="3"/>
    <x v="0"/>
    <x v="4"/>
  </r>
  <r>
    <x v="2033"/>
    <x v="5"/>
    <x v="3"/>
    <x v="2"/>
    <x v="2"/>
    <x v="2"/>
    <x v="0"/>
    <x v="4"/>
    <x v="2"/>
    <x v="1"/>
    <x v="1"/>
    <x v="1"/>
    <x v="0"/>
    <x v="0"/>
    <x v="3921"/>
    <x v="6"/>
    <x v="5"/>
    <x v="1"/>
    <x v="5"/>
  </r>
  <r>
    <x v="2034"/>
    <x v="2"/>
    <x v="2"/>
    <x v="3"/>
    <x v="5"/>
    <x v="2"/>
    <x v="1"/>
    <x v="10"/>
    <x v="1"/>
    <x v="1"/>
    <x v="1"/>
    <x v="0"/>
    <x v="0"/>
    <x v="0"/>
    <x v="2574"/>
    <x v="0"/>
    <x v="2"/>
    <x v="2"/>
    <x v="5"/>
  </r>
  <r>
    <x v="2035"/>
    <x v="2"/>
    <x v="1"/>
    <x v="5"/>
    <x v="4"/>
    <x v="2"/>
    <x v="2"/>
    <x v="1"/>
    <x v="2"/>
    <x v="1"/>
    <x v="1"/>
    <x v="1"/>
    <x v="0"/>
    <x v="1"/>
    <x v="6427"/>
    <x v="11"/>
    <x v="1"/>
    <x v="1"/>
    <x v="2"/>
  </r>
  <r>
    <x v="2036"/>
    <x v="2"/>
    <x v="3"/>
    <x v="2"/>
    <x v="3"/>
    <x v="0"/>
    <x v="2"/>
    <x v="8"/>
    <x v="0"/>
    <x v="1"/>
    <x v="1"/>
    <x v="0"/>
    <x v="0"/>
    <x v="0"/>
    <x v="3853"/>
    <x v="6"/>
    <x v="3"/>
    <x v="0"/>
    <x v="8"/>
  </r>
  <r>
    <x v="2037"/>
    <x v="1"/>
    <x v="2"/>
    <x v="2"/>
    <x v="5"/>
    <x v="1"/>
    <x v="1"/>
    <x v="7"/>
    <x v="1"/>
    <x v="0"/>
    <x v="1"/>
    <x v="0"/>
    <x v="1"/>
    <x v="0"/>
    <x v="5013"/>
    <x v="4"/>
    <x v="6"/>
    <x v="0"/>
    <x v="6"/>
  </r>
  <r>
    <x v="2038"/>
    <x v="4"/>
    <x v="0"/>
    <x v="0"/>
    <x v="1"/>
    <x v="0"/>
    <x v="1"/>
    <x v="8"/>
    <x v="1"/>
    <x v="1"/>
    <x v="1"/>
    <x v="1"/>
    <x v="0"/>
    <x v="0"/>
    <x v="2928"/>
    <x v="4"/>
    <x v="3"/>
    <x v="0"/>
    <x v="7"/>
  </r>
  <r>
    <x v="2039"/>
    <x v="1"/>
    <x v="1"/>
    <x v="5"/>
    <x v="0"/>
    <x v="0"/>
    <x v="0"/>
    <x v="3"/>
    <x v="1"/>
    <x v="0"/>
    <x v="1"/>
    <x v="0"/>
    <x v="1"/>
    <x v="0"/>
    <x v="731"/>
    <x v="10"/>
    <x v="3"/>
    <x v="0"/>
    <x v="8"/>
  </r>
  <r>
    <x v="2040"/>
    <x v="2"/>
    <x v="3"/>
    <x v="3"/>
    <x v="1"/>
    <x v="1"/>
    <x v="2"/>
    <x v="8"/>
    <x v="0"/>
    <x v="0"/>
    <x v="1"/>
    <x v="0"/>
    <x v="1"/>
    <x v="0"/>
    <x v="4730"/>
    <x v="8"/>
    <x v="3"/>
    <x v="0"/>
    <x v="6"/>
  </r>
  <r>
    <x v="2041"/>
    <x v="2"/>
    <x v="0"/>
    <x v="5"/>
    <x v="5"/>
    <x v="1"/>
    <x v="1"/>
    <x v="10"/>
    <x v="0"/>
    <x v="0"/>
    <x v="1"/>
    <x v="0"/>
    <x v="1"/>
    <x v="0"/>
    <x v="2417"/>
    <x v="2"/>
    <x v="6"/>
    <x v="2"/>
    <x v="2"/>
  </r>
  <r>
    <x v="2042"/>
    <x v="4"/>
    <x v="0"/>
    <x v="2"/>
    <x v="2"/>
    <x v="1"/>
    <x v="2"/>
    <x v="13"/>
    <x v="1"/>
    <x v="1"/>
    <x v="1"/>
    <x v="0"/>
    <x v="1"/>
    <x v="0"/>
    <x v="5177"/>
    <x v="10"/>
    <x v="0"/>
    <x v="2"/>
    <x v="1"/>
  </r>
  <r>
    <x v="2043"/>
    <x v="2"/>
    <x v="1"/>
    <x v="4"/>
    <x v="2"/>
    <x v="1"/>
    <x v="1"/>
    <x v="14"/>
    <x v="1"/>
    <x v="1"/>
    <x v="1"/>
    <x v="1"/>
    <x v="1"/>
    <x v="1"/>
    <x v="5105"/>
    <x v="7"/>
    <x v="0"/>
    <x v="0"/>
    <x v="4"/>
  </r>
  <r>
    <x v="2044"/>
    <x v="4"/>
    <x v="3"/>
    <x v="1"/>
    <x v="0"/>
    <x v="2"/>
    <x v="0"/>
    <x v="9"/>
    <x v="0"/>
    <x v="1"/>
    <x v="1"/>
    <x v="0"/>
    <x v="1"/>
    <x v="0"/>
    <x v="441"/>
    <x v="9"/>
    <x v="1"/>
    <x v="0"/>
    <x v="6"/>
  </r>
  <r>
    <x v="2045"/>
    <x v="5"/>
    <x v="1"/>
    <x v="0"/>
    <x v="5"/>
    <x v="0"/>
    <x v="1"/>
    <x v="1"/>
    <x v="2"/>
    <x v="0"/>
    <x v="1"/>
    <x v="0"/>
    <x v="0"/>
    <x v="1"/>
    <x v="6707"/>
    <x v="2"/>
    <x v="0"/>
    <x v="0"/>
    <x v="8"/>
  </r>
  <r>
    <x v="2046"/>
    <x v="5"/>
    <x v="0"/>
    <x v="0"/>
    <x v="5"/>
    <x v="0"/>
    <x v="1"/>
    <x v="11"/>
    <x v="0"/>
    <x v="1"/>
    <x v="1"/>
    <x v="1"/>
    <x v="1"/>
    <x v="1"/>
    <x v="8649"/>
    <x v="7"/>
    <x v="0"/>
    <x v="0"/>
    <x v="5"/>
  </r>
  <r>
    <x v="2047"/>
    <x v="5"/>
    <x v="0"/>
    <x v="2"/>
    <x v="5"/>
    <x v="2"/>
    <x v="1"/>
    <x v="12"/>
    <x v="0"/>
    <x v="1"/>
    <x v="1"/>
    <x v="1"/>
    <x v="1"/>
    <x v="1"/>
    <x v="8521"/>
    <x v="2"/>
    <x v="4"/>
    <x v="0"/>
    <x v="1"/>
  </r>
  <r>
    <x v="2048"/>
    <x v="4"/>
    <x v="0"/>
    <x v="4"/>
    <x v="2"/>
    <x v="2"/>
    <x v="2"/>
    <x v="12"/>
    <x v="2"/>
    <x v="1"/>
    <x v="1"/>
    <x v="1"/>
    <x v="0"/>
    <x v="1"/>
    <x v="6899"/>
    <x v="4"/>
    <x v="4"/>
    <x v="0"/>
    <x v="7"/>
  </r>
  <r>
    <x v="2049"/>
    <x v="0"/>
    <x v="3"/>
    <x v="0"/>
    <x v="1"/>
    <x v="0"/>
    <x v="1"/>
    <x v="10"/>
    <x v="1"/>
    <x v="0"/>
    <x v="0"/>
    <x v="0"/>
    <x v="1"/>
    <x v="0"/>
    <x v="7130"/>
    <x v="2"/>
    <x v="4"/>
    <x v="2"/>
    <x v="4"/>
  </r>
  <r>
    <x v="2050"/>
    <x v="1"/>
    <x v="2"/>
    <x v="3"/>
    <x v="6"/>
    <x v="1"/>
    <x v="2"/>
    <x v="13"/>
    <x v="0"/>
    <x v="0"/>
    <x v="0"/>
    <x v="0"/>
    <x v="0"/>
    <x v="0"/>
    <x v="6304"/>
    <x v="2"/>
    <x v="5"/>
    <x v="0"/>
    <x v="8"/>
  </r>
  <r>
    <x v="2051"/>
    <x v="3"/>
    <x v="0"/>
    <x v="2"/>
    <x v="5"/>
    <x v="1"/>
    <x v="0"/>
    <x v="13"/>
    <x v="1"/>
    <x v="1"/>
    <x v="1"/>
    <x v="0"/>
    <x v="1"/>
    <x v="1"/>
    <x v="1622"/>
    <x v="9"/>
    <x v="5"/>
    <x v="2"/>
    <x v="3"/>
  </r>
  <r>
    <x v="2052"/>
    <x v="1"/>
    <x v="2"/>
    <x v="2"/>
    <x v="0"/>
    <x v="1"/>
    <x v="1"/>
    <x v="1"/>
    <x v="2"/>
    <x v="1"/>
    <x v="0"/>
    <x v="0"/>
    <x v="1"/>
    <x v="1"/>
    <x v="6163"/>
    <x v="1"/>
    <x v="0"/>
    <x v="0"/>
    <x v="7"/>
  </r>
  <r>
    <x v="2053"/>
    <x v="3"/>
    <x v="3"/>
    <x v="1"/>
    <x v="2"/>
    <x v="1"/>
    <x v="1"/>
    <x v="4"/>
    <x v="1"/>
    <x v="1"/>
    <x v="0"/>
    <x v="1"/>
    <x v="1"/>
    <x v="0"/>
    <x v="4162"/>
    <x v="4"/>
    <x v="6"/>
    <x v="0"/>
    <x v="6"/>
  </r>
  <r>
    <x v="2054"/>
    <x v="4"/>
    <x v="0"/>
    <x v="0"/>
    <x v="1"/>
    <x v="1"/>
    <x v="1"/>
    <x v="12"/>
    <x v="0"/>
    <x v="1"/>
    <x v="0"/>
    <x v="0"/>
    <x v="0"/>
    <x v="1"/>
    <x v="1659"/>
    <x v="5"/>
    <x v="6"/>
    <x v="0"/>
    <x v="8"/>
  </r>
  <r>
    <x v="2055"/>
    <x v="2"/>
    <x v="3"/>
    <x v="1"/>
    <x v="4"/>
    <x v="0"/>
    <x v="0"/>
    <x v="3"/>
    <x v="0"/>
    <x v="1"/>
    <x v="1"/>
    <x v="1"/>
    <x v="0"/>
    <x v="1"/>
    <x v="1644"/>
    <x v="9"/>
    <x v="3"/>
    <x v="0"/>
    <x v="6"/>
  </r>
  <r>
    <x v="2056"/>
    <x v="0"/>
    <x v="1"/>
    <x v="0"/>
    <x v="1"/>
    <x v="2"/>
    <x v="2"/>
    <x v="4"/>
    <x v="2"/>
    <x v="0"/>
    <x v="1"/>
    <x v="1"/>
    <x v="0"/>
    <x v="0"/>
    <x v="8885"/>
    <x v="1"/>
    <x v="1"/>
    <x v="1"/>
    <x v="2"/>
  </r>
  <r>
    <x v="2057"/>
    <x v="0"/>
    <x v="0"/>
    <x v="1"/>
    <x v="3"/>
    <x v="2"/>
    <x v="1"/>
    <x v="3"/>
    <x v="1"/>
    <x v="1"/>
    <x v="1"/>
    <x v="0"/>
    <x v="1"/>
    <x v="1"/>
    <x v="7777"/>
    <x v="8"/>
    <x v="2"/>
    <x v="0"/>
    <x v="8"/>
  </r>
  <r>
    <x v="2058"/>
    <x v="0"/>
    <x v="0"/>
    <x v="1"/>
    <x v="6"/>
    <x v="1"/>
    <x v="1"/>
    <x v="4"/>
    <x v="2"/>
    <x v="1"/>
    <x v="0"/>
    <x v="0"/>
    <x v="0"/>
    <x v="1"/>
    <x v="6381"/>
    <x v="5"/>
    <x v="6"/>
    <x v="1"/>
    <x v="3"/>
  </r>
  <r>
    <x v="2059"/>
    <x v="3"/>
    <x v="0"/>
    <x v="5"/>
    <x v="0"/>
    <x v="1"/>
    <x v="0"/>
    <x v="12"/>
    <x v="0"/>
    <x v="1"/>
    <x v="0"/>
    <x v="0"/>
    <x v="1"/>
    <x v="0"/>
    <x v="778"/>
    <x v="2"/>
    <x v="1"/>
    <x v="0"/>
    <x v="8"/>
  </r>
  <r>
    <x v="2060"/>
    <x v="1"/>
    <x v="1"/>
    <x v="1"/>
    <x v="1"/>
    <x v="2"/>
    <x v="2"/>
    <x v="8"/>
    <x v="2"/>
    <x v="0"/>
    <x v="1"/>
    <x v="1"/>
    <x v="0"/>
    <x v="1"/>
    <x v="6323"/>
    <x v="6"/>
    <x v="3"/>
    <x v="0"/>
    <x v="8"/>
  </r>
  <r>
    <x v="2061"/>
    <x v="3"/>
    <x v="3"/>
    <x v="3"/>
    <x v="6"/>
    <x v="1"/>
    <x v="0"/>
    <x v="4"/>
    <x v="0"/>
    <x v="0"/>
    <x v="0"/>
    <x v="0"/>
    <x v="1"/>
    <x v="1"/>
    <x v="1239"/>
    <x v="4"/>
    <x v="2"/>
    <x v="0"/>
    <x v="6"/>
  </r>
  <r>
    <x v="2062"/>
    <x v="2"/>
    <x v="2"/>
    <x v="2"/>
    <x v="6"/>
    <x v="0"/>
    <x v="1"/>
    <x v="3"/>
    <x v="0"/>
    <x v="1"/>
    <x v="0"/>
    <x v="0"/>
    <x v="0"/>
    <x v="0"/>
    <x v="2863"/>
    <x v="8"/>
    <x v="4"/>
    <x v="1"/>
    <x v="3"/>
  </r>
  <r>
    <x v="2063"/>
    <x v="3"/>
    <x v="3"/>
    <x v="0"/>
    <x v="6"/>
    <x v="2"/>
    <x v="2"/>
    <x v="9"/>
    <x v="1"/>
    <x v="0"/>
    <x v="1"/>
    <x v="1"/>
    <x v="0"/>
    <x v="0"/>
    <x v="5093"/>
    <x v="3"/>
    <x v="4"/>
    <x v="0"/>
    <x v="8"/>
  </r>
  <r>
    <x v="2064"/>
    <x v="2"/>
    <x v="1"/>
    <x v="3"/>
    <x v="0"/>
    <x v="1"/>
    <x v="2"/>
    <x v="6"/>
    <x v="2"/>
    <x v="0"/>
    <x v="1"/>
    <x v="1"/>
    <x v="1"/>
    <x v="1"/>
    <x v="7500"/>
    <x v="4"/>
    <x v="5"/>
    <x v="0"/>
    <x v="6"/>
  </r>
  <r>
    <x v="2065"/>
    <x v="4"/>
    <x v="3"/>
    <x v="1"/>
    <x v="0"/>
    <x v="1"/>
    <x v="1"/>
    <x v="1"/>
    <x v="0"/>
    <x v="0"/>
    <x v="1"/>
    <x v="0"/>
    <x v="1"/>
    <x v="0"/>
    <x v="2737"/>
    <x v="7"/>
    <x v="2"/>
    <x v="1"/>
    <x v="1"/>
  </r>
  <r>
    <x v="2066"/>
    <x v="3"/>
    <x v="3"/>
    <x v="5"/>
    <x v="1"/>
    <x v="0"/>
    <x v="2"/>
    <x v="0"/>
    <x v="2"/>
    <x v="0"/>
    <x v="0"/>
    <x v="0"/>
    <x v="1"/>
    <x v="0"/>
    <x v="4966"/>
    <x v="4"/>
    <x v="1"/>
    <x v="0"/>
    <x v="6"/>
  </r>
  <r>
    <x v="2067"/>
    <x v="3"/>
    <x v="3"/>
    <x v="0"/>
    <x v="1"/>
    <x v="0"/>
    <x v="0"/>
    <x v="10"/>
    <x v="0"/>
    <x v="1"/>
    <x v="1"/>
    <x v="1"/>
    <x v="1"/>
    <x v="1"/>
    <x v="2007"/>
    <x v="2"/>
    <x v="4"/>
    <x v="0"/>
    <x v="8"/>
  </r>
  <r>
    <x v="2068"/>
    <x v="5"/>
    <x v="0"/>
    <x v="1"/>
    <x v="1"/>
    <x v="1"/>
    <x v="1"/>
    <x v="9"/>
    <x v="1"/>
    <x v="1"/>
    <x v="0"/>
    <x v="1"/>
    <x v="1"/>
    <x v="0"/>
    <x v="7890"/>
    <x v="0"/>
    <x v="2"/>
    <x v="0"/>
    <x v="0"/>
  </r>
  <r>
    <x v="2069"/>
    <x v="3"/>
    <x v="3"/>
    <x v="5"/>
    <x v="3"/>
    <x v="2"/>
    <x v="0"/>
    <x v="13"/>
    <x v="2"/>
    <x v="1"/>
    <x v="1"/>
    <x v="1"/>
    <x v="0"/>
    <x v="0"/>
    <x v="400"/>
    <x v="0"/>
    <x v="3"/>
    <x v="2"/>
    <x v="1"/>
  </r>
  <r>
    <x v="2070"/>
    <x v="2"/>
    <x v="3"/>
    <x v="1"/>
    <x v="3"/>
    <x v="2"/>
    <x v="0"/>
    <x v="8"/>
    <x v="2"/>
    <x v="0"/>
    <x v="1"/>
    <x v="1"/>
    <x v="0"/>
    <x v="0"/>
    <x v="458"/>
    <x v="1"/>
    <x v="5"/>
    <x v="2"/>
    <x v="0"/>
  </r>
  <r>
    <x v="2071"/>
    <x v="5"/>
    <x v="3"/>
    <x v="5"/>
    <x v="6"/>
    <x v="0"/>
    <x v="2"/>
    <x v="5"/>
    <x v="2"/>
    <x v="0"/>
    <x v="0"/>
    <x v="0"/>
    <x v="1"/>
    <x v="0"/>
    <x v="8727"/>
    <x v="8"/>
    <x v="1"/>
    <x v="1"/>
    <x v="3"/>
  </r>
  <r>
    <x v="2072"/>
    <x v="1"/>
    <x v="0"/>
    <x v="2"/>
    <x v="5"/>
    <x v="1"/>
    <x v="0"/>
    <x v="4"/>
    <x v="0"/>
    <x v="1"/>
    <x v="0"/>
    <x v="1"/>
    <x v="0"/>
    <x v="1"/>
    <x v="937"/>
    <x v="10"/>
    <x v="5"/>
    <x v="0"/>
    <x v="7"/>
  </r>
  <r>
    <x v="2073"/>
    <x v="0"/>
    <x v="0"/>
    <x v="3"/>
    <x v="3"/>
    <x v="1"/>
    <x v="1"/>
    <x v="0"/>
    <x v="2"/>
    <x v="0"/>
    <x v="1"/>
    <x v="0"/>
    <x v="1"/>
    <x v="1"/>
    <x v="8205"/>
    <x v="11"/>
    <x v="4"/>
    <x v="1"/>
    <x v="4"/>
  </r>
  <r>
    <x v="2074"/>
    <x v="1"/>
    <x v="3"/>
    <x v="3"/>
    <x v="1"/>
    <x v="1"/>
    <x v="2"/>
    <x v="0"/>
    <x v="2"/>
    <x v="0"/>
    <x v="1"/>
    <x v="1"/>
    <x v="0"/>
    <x v="1"/>
    <x v="6192"/>
    <x v="3"/>
    <x v="4"/>
    <x v="0"/>
    <x v="8"/>
  </r>
  <r>
    <x v="2075"/>
    <x v="4"/>
    <x v="0"/>
    <x v="1"/>
    <x v="3"/>
    <x v="1"/>
    <x v="0"/>
    <x v="0"/>
    <x v="2"/>
    <x v="0"/>
    <x v="1"/>
    <x v="1"/>
    <x v="0"/>
    <x v="1"/>
    <x v="1016"/>
    <x v="1"/>
    <x v="4"/>
    <x v="1"/>
    <x v="1"/>
  </r>
  <r>
    <x v="2076"/>
    <x v="0"/>
    <x v="2"/>
    <x v="0"/>
    <x v="4"/>
    <x v="2"/>
    <x v="2"/>
    <x v="0"/>
    <x v="2"/>
    <x v="1"/>
    <x v="1"/>
    <x v="1"/>
    <x v="0"/>
    <x v="0"/>
    <x v="9608"/>
    <x v="10"/>
    <x v="0"/>
    <x v="0"/>
    <x v="7"/>
  </r>
  <r>
    <x v="2077"/>
    <x v="4"/>
    <x v="0"/>
    <x v="0"/>
    <x v="4"/>
    <x v="0"/>
    <x v="0"/>
    <x v="14"/>
    <x v="1"/>
    <x v="1"/>
    <x v="1"/>
    <x v="1"/>
    <x v="0"/>
    <x v="0"/>
    <x v="603"/>
    <x v="4"/>
    <x v="3"/>
    <x v="2"/>
    <x v="2"/>
  </r>
  <r>
    <x v="2078"/>
    <x v="1"/>
    <x v="2"/>
    <x v="2"/>
    <x v="6"/>
    <x v="0"/>
    <x v="0"/>
    <x v="1"/>
    <x v="1"/>
    <x v="1"/>
    <x v="1"/>
    <x v="0"/>
    <x v="1"/>
    <x v="0"/>
    <x v="1676"/>
    <x v="7"/>
    <x v="5"/>
    <x v="1"/>
    <x v="1"/>
  </r>
  <r>
    <x v="2079"/>
    <x v="0"/>
    <x v="0"/>
    <x v="5"/>
    <x v="2"/>
    <x v="2"/>
    <x v="1"/>
    <x v="0"/>
    <x v="1"/>
    <x v="1"/>
    <x v="1"/>
    <x v="1"/>
    <x v="1"/>
    <x v="0"/>
    <x v="8041"/>
    <x v="3"/>
    <x v="2"/>
    <x v="0"/>
    <x v="7"/>
  </r>
  <r>
    <x v="2080"/>
    <x v="5"/>
    <x v="0"/>
    <x v="3"/>
    <x v="5"/>
    <x v="1"/>
    <x v="1"/>
    <x v="4"/>
    <x v="0"/>
    <x v="1"/>
    <x v="1"/>
    <x v="1"/>
    <x v="1"/>
    <x v="1"/>
    <x v="8757"/>
    <x v="11"/>
    <x v="0"/>
    <x v="0"/>
    <x v="1"/>
  </r>
  <r>
    <x v="2081"/>
    <x v="1"/>
    <x v="3"/>
    <x v="2"/>
    <x v="3"/>
    <x v="2"/>
    <x v="0"/>
    <x v="12"/>
    <x v="0"/>
    <x v="0"/>
    <x v="1"/>
    <x v="0"/>
    <x v="0"/>
    <x v="1"/>
    <x v="294"/>
    <x v="2"/>
    <x v="6"/>
    <x v="2"/>
    <x v="1"/>
  </r>
  <r>
    <x v="2082"/>
    <x v="2"/>
    <x v="3"/>
    <x v="1"/>
    <x v="3"/>
    <x v="2"/>
    <x v="0"/>
    <x v="13"/>
    <x v="0"/>
    <x v="0"/>
    <x v="0"/>
    <x v="0"/>
    <x v="0"/>
    <x v="0"/>
    <x v="69"/>
    <x v="5"/>
    <x v="4"/>
    <x v="0"/>
    <x v="7"/>
  </r>
  <r>
    <x v="2083"/>
    <x v="2"/>
    <x v="1"/>
    <x v="2"/>
    <x v="2"/>
    <x v="2"/>
    <x v="1"/>
    <x v="2"/>
    <x v="0"/>
    <x v="1"/>
    <x v="1"/>
    <x v="1"/>
    <x v="1"/>
    <x v="1"/>
    <x v="5088"/>
    <x v="0"/>
    <x v="6"/>
    <x v="0"/>
    <x v="5"/>
  </r>
  <r>
    <x v="2084"/>
    <x v="1"/>
    <x v="3"/>
    <x v="1"/>
    <x v="1"/>
    <x v="0"/>
    <x v="0"/>
    <x v="13"/>
    <x v="2"/>
    <x v="1"/>
    <x v="0"/>
    <x v="0"/>
    <x v="0"/>
    <x v="1"/>
    <x v="371"/>
    <x v="11"/>
    <x v="0"/>
    <x v="2"/>
    <x v="5"/>
  </r>
  <r>
    <x v="2085"/>
    <x v="0"/>
    <x v="1"/>
    <x v="1"/>
    <x v="3"/>
    <x v="1"/>
    <x v="0"/>
    <x v="6"/>
    <x v="2"/>
    <x v="1"/>
    <x v="0"/>
    <x v="1"/>
    <x v="1"/>
    <x v="0"/>
    <x v="5558"/>
    <x v="10"/>
    <x v="1"/>
    <x v="0"/>
    <x v="8"/>
  </r>
  <r>
    <x v="2086"/>
    <x v="5"/>
    <x v="3"/>
    <x v="2"/>
    <x v="2"/>
    <x v="0"/>
    <x v="1"/>
    <x v="0"/>
    <x v="0"/>
    <x v="0"/>
    <x v="1"/>
    <x v="1"/>
    <x v="0"/>
    <x v="0"/>
    <x v="7151"/>
    <x v="3"/>
    <x v="6"/>
    <x v="1"/>
    <x v="3"/>
  </r>
  <r>
    <x v="2087"/>
    <x v="1"/>
    <x v="2"/>
    <x v="1"/>
    <x v="0"/>
    <x v="0"/>
    <x v="0"/>
    <x v="8"/>
    <x v="0"/>
    <x v="1"/>
    <x v="1"/>
    <x v="0"/>
    <x v="0"/>
    <x v="0"/>
    <x v="840"/>
    <x v="8"/>
    <x v="0"/>
    <x v="2"/>
    <x v="3"/>
  </r>
  <r>
    <x v="2088"/>
    <x v="4"/>
    <x v="1"/>
    <x v="5"/>
    <x v="2"/>
    <x v="2"/>
    <x v="2"/>
    <x v="9"/>
    <x v="2"/>
    <x v="0"/>
    <x v="1"/>
    <x v="1"/>
    <x v="0"/>
    <x v="1"/>
    <x v="6647"/>
    <x v="5"/>
    <x v="1"/>
    <x v="2"/>
    <x v="0"/>
  </r>
  <r>
    <x v="2089"/>
    <x v="2"/>
    <x v="1"/>
    <x v="0"/>
    <x v="2"/>
    <x v="2"/>
    <x v="0"/>
    <x v="7"/>
    <x v="0"/>
    <x v="0"/>
    <x v="0"/>
    <x v="1"/>
    <x v="1"/>
    <x v="0"/>
    <x v="1511"/>
    <x v="4"/>
    <x v="5"/>
    <x v="0"/>
    <x v="8"/>
  </r>
  <r>
    <x v="2090"/>
    <x v="1"/>
    <x v="0"/>
    <x v="4"/>
    <x v="2"/>
    <x v="2"/>
    <x v="2"/>
    <x v="8"/>
    <x v="0"/>
    <x v="1"/>
    <x v="0"/>
    <x v="0"/>
    <x v="1"/>
    <x v="0"/>
    <x v="5782"/>
    <x v="6"/>
    <x v="4"/>
    <x v="0"/>
    <x v="7"/>
  </r>
  <r>
    <x v="2091"/>
    <x v="1"/>
    <x v="3"/>
    <x v="0"/>
    <x v="2"/>
    <x v="2"/>
    <x v="1"/>
    <x v="13"/>
    <x v="1"/>
    <x v="0"/>
    <x v="0"/>
    <x v="0"/>
    <x v="1"/>
    <x v="0"/>
    <x v="2802"/>
    <x v="10"/>
    <x v="3"/>
    <x v="2"/>
    <x v="5"/>
  </r>
  <r>
    <x v="2092"/>
    <x v="1"/>
    <x v="0"/>
    <x v="5"/>
    <x v="0"/>
    <x v="2"/>
    <x v="1"/>
    <x v="14"/>
    <x v="1"/>
    <x v="0"/>
    <x v="1"/>
    <x v="1"/>
    <x v="0"/>
    <x v="0"/>
    <x v="2266"/>
    <x v="3"/>
    <x v="0"/>
    <x v="2"/>
    <x v="5"/>
  </r>
  <r>
    <x v="2093"/>
    <x v="0"/>
    <x v="1"/>
    <x v="1"/>
    <x v="3"/>
    <x v="1"/>
    <x v="2"/>
    <x v="8"/>
    <x v="0"/>
    <x v="1"/>
    <x v="0"/>
    <x v="0"/>
    <x v="0"/>
    <x v="0"/>
    <x v="8043"/>
    <x v="4"/>
    <x v="0"/>
    <x v="2"/>
    <x v="5"/>
  </r>
  <r>
    <x v="2094"/>
    <x v="1"/>
    <x v="3"/>
    <x v="4"/>
    <x v="3"/>
    <x v="2"/>
    <x v="0"/>
    <x v="4"/>
    <x v="0"/>
    <x v="1"/>
    <x v="0"/>
    <x v="1"/>
    <x v="1"/>
    <x v="1"/>
    <x v="2074"/>
    <x v="3"/>
    <x v="1"/>
    <x v="0"/>
    <x v="0"/>
  </r>
  <r>
    <x v="2095"/>
    <x v="0"/>
    <x v="1"/>
    <x v="2"/>
    <x v="0"/>
    <x v="2"/>
    <x v="2"/>
    <x v="11"/>
    <x v="0"/>
    <x v="1"/>
    <x v="0"/>
    <x v="0"/>
    <x v="0"/>
    <x v="0"/>
    <x v="7482"/>
    <x v="1"/>
    <x v="3"/>
    <x v="2"/>
    <x v="4"/>
  </r>
  <r>
    <x v="2096"/>
    <x v="0"/>
    <x v="3"/>
    <x v="1"/>
    <x v="6"/>
    <x v="1"/>
    <x v="0"/>
    <x v="3"/>
    <x v="1"/>
    <x v="1"/>
    <x v="0"/>
    <x v="0"/>
    <x v="0"/>
    <x v="1"/>
    <x v="3771"/>
    <x v="3"/>
    <x v="6"/>
    <x v="0"/>
    <x v="8"/>
  </r>
  <r>
    <x v="2097"/>
    <x v="2"/>
    <x v="1"/>
    <x v="1"/>
    <x v="4"/>
    <x v="0"/>
    <x v="0"/>
    <x v="3"/>
    <x v="2"/>
    <x v="0"/>
    <x v="1"/>
    <x v="0"/>
    <x v="1"/>
    <x v="0"/>
    <x v="430"/>
    <x v="5"/>
    <x v="1"/>
    <x v="1"/>
    <x v="3"/>
  </r>
  <r>
    <x v="2098"/>
    <x v="5"/>
    <x v="1"/>
    <x v="0"/>
    <x v="6"/>
    <x v="1"/>
    <x v="2"/>
    <x v="14"/>
    <x v="0"/>
    <x v="0"/>
    <x v="1"/>
    <x v="1"/>
    <x v="1"/>
    <x v="0"/>
    <x v="9438"/>
    <x v="4"/>
    <x v="1"/>
    <x v="0"/>
    <x v="8"/>
  </r>
  <r>
    <x v="2099"/>
    <x v="5"/>
    <x v="2"/>
    <x v="4"/>
    <x v="4"/>
    <x v="2"/>
    <x v="2"/>
    <x v="11"/>
    <x v="1"/>
    <x v="1"/>
    <x v="1"/>
    <x v="0"/>
    <x v="0"/>
    <x v="1"/>
    <x v="9525"/>
    <x v="3"/>
    <x v="2"/>
    <x v="2"/>
    <x v="4"/>
  </r>
  <r>
    <x v="2100"/>
    <x v="0"/>
    <x v="1"/>
    <x v="3"/>
    <x v="2"/>
    <x v="0"/>
    <x v="0"/>
    <x v="13"/>
    <x v="1"/>
    <x v="1"/>
    <x v="0"/>
    <x v="1"/>
    <x v="1"/>
    <x v="0"/>
    <x v="5889"/>
    <x v="2"/>
    <x v="6"/>
    <x v="0"/>
    <x v="6"/>
  </r>
  <r>
    <x v="2101"/>
    <x v="4"/>
    <x v="2"/>
    <x v="2"/>
    <x v="2"/>
    <x v="2"/>
    <x v="1"/>
    <x v="5"/>
    <x v="2"/>
    <x v="1"/>
    <x v="1"/>
    <x v="0"/>
    <x v="1"/>
    <x v="0"/>
    <x v="4513"/>
    <x v="11"/>
    <x v="1"/>
    <x v="0"/>
    <x v="6"/>
  </r>
  <r>
    <x v="2102"/>
    <x v="0"/>
    <x v="0"/>
    <x v="5"/>
    <x v="5"/>
    <x v="2"/>
    <x v="1"/>
    <x v="12"/>
    <x v="0"/>
    <x v="1"/>
    <x v="1"/>
    <x v="1"/>
    <x v="0"/>
    <x v="0"/>
    <x v="6996"/>
    <x v="3"/>
    <x v="6"/>
    <x v="0"/>
    <x v="7"/>
  </r>
  <r>
    <x v="2103"/>
    <x v="0"/>
    <x v="1"/>
    <x v="0"/>
    <x v="2"/>
    <x v="0"/>
    <x v="0"/>
    <x v="3"/>
    <x v="2"/>
    <x v="1"/>
    <x v="1"/>
    <x v="1"/>
    <x v="0"/>
    <x v="1"/>
    <x v="5229"/>
    <x v="1"/>
    <x v="5"/>
    <x v="1"/>
    <x v="2"/>
  </r>
  <r>
    <x v="2104"/>
    <x v="1"/>
    <x v="3"/>
    <x v="4"/>
    <x v="2"/>
    <x v="0"/>
    <x v="1"/>
    <x v="12"/>
    <x v="0"/>
    <x v="0"/>
    <x v="1"/>
    <x v="1"/>
    <x v="1"/>
    <x v="1"/>
    <x v="5008"/>
    <x v="0"/>
    <x v="3"/>
    <x v="0"/>
    <x v="4"/>
  </r>
  <r>
    <x v="2105"/>
    <x v="2"/>
    <x v="1"/>
    <x v="0"/>
    <x v="2"/>
    <x v="0"/>
    <x v="0"/>
    <x v="12"/>
    <x v="2"/>
    <x v="0"/>
    <x v="1"/>
    <x v="0"/>
    <x v="1"/>
    <x v="0"/>
    <x v="527"/>
    <x v="6"/>
    <x v="3"/>
    <x v="2"/>
    <x v="0"/>
  </r>
  <r>
    <x v="2106"/>
    <x v="4"/>
    <x v="1"/>
    <x v="4"/>
    <x v="2"/>
    <x v="1"/>
    <x v="2"/>
    <x v="10"/>
    <x v="2"/>
    <x v="0"/>
    <x v="1"/>
    <x v="1"/>
    <x v="0"/>
    <x v="0"/>
    <x v="4686"/>
    <x v="4"/>
    <x v="1"/>
    <x v="2"/>
    <x v="2"/>
  </r>
  <r>
    <x v="2107"/>
    <x v="4"/>
    <x v="2"/>
    <x v="5"/>
    <x v="4"/>
    <x v="2"/>
    <x v="0"/>
    <x v="11"/>
    <x v="1"/>
    <x v="1"/>
    <x v="1"/>
    <x v="0"/>
    <x v="0"/>
    <x v="0"/>
    <x v="994"/>
    <x v="4"/>
    <x v="6"/>
    <x v="0"/>
    <x v="8"/>
  </r>
  <r>
    <x v="2108"/>
    <x v="5"/>
    <x v="0"/>
    <x v="4"/>
    <x v="3"/>
    <x v="1"/>
    <x v="1"/>
    <x v="10"/>
    <x v="0"/>
    <x v="1"/>
    <x v="0"/>
    <x v="0"/>
    <x v="0"/>
    <x v="0"/>
    <x v="5551"/>
    <x v="2"/>
    <x v="2"/>
    <x v="2"/>
    <x v="4"/>
  </r>
  <r>
    <x v="2109"/>
    <x v="4"/>
    <x v="0"/>
    <x v="2"/>
    <x v="2"/>
    <x v="0"/>
    <x v="0"/>
    <x v="3"/>
    <x v="0"/>
    <x v="0"/>
    <x v="0"/>
    <x v="1"/>
    <x v="1"/>
    <x v="0"/>
    <x v="1389"/>
    <x v="0"/>
    <x v="0"/>
    <x v="0"/>
    <x v="6"/>
  </r>
  <r>
    <x v="2110"/>
    <x v="2"/>
    <x v="0"/>
    <x v="3"/>
    <x v="3"/>
    <x v="0"/>
    <x v="2"/>
    <x v="6"/>
    <x v="2"/>
    <x v="0"/>
    <x v="1"/>
    <x v="0"/>
    <x v="0"/>
    <x v="0"/>
    <x v="3522"/>
    <x v="5"/>
    <x v="6"/>
    <x v="1"/>
    <x v="2"/>
  </r>
  <r>
    <x v="2111"/>
    <x v="1"/>
    <x v="3"/>
    <x v="0"/>
    <x v="5"/>
    <x v="2"/>
    <x v="1"/>
    <x v="14"/>
    <x v="0"/>
    <x v="1"/>
    <x v="0"/>
    <x v="1"/>
    <x v="1"/>
    <x v="0"/>
    <x v="3816"/>
    <x v="1"/>
    <x v="5"/>
    <x v="0"/>
    <x v="3"/>
  </r>
  <r>
    <x v="2112"/>
    <x v="3"/>
    <x v="2"/>
    <x v="2"/>
    <x v="6"/>
    <x v="2"/>
    <x v="2"/>
    <x v="0"/>
    <x v="1"/>
    <x v="1"/>
    <x v="1"/>
    <x v="1"/>
    <x v="1"/>
    <x v="0"/>
    <x v="8603"/>
    <x v="9"/>
    <x v="5"/>
    <x v="0"/>
    <x v="1"/>
  </r>
  <r>
    <x v="2113"/>
    <x v="1"/>
    <x v="3"/>
    <x v="1"/>
    <x v="3"/>
    <x v="0"/>
    <x v="2"/>
    <x v="6"/>
    <x v="1"/>
    <x v="0"/>
    <x v="0"/>
    <x v="0"/>
    <x v="0"/>
    <x v="1"/>
    <x v="4737"/>
    <x v="0"/>
    <x v="0"/>
    <x v="1"/>
    <x v="5"/>
  </r>
  <r>
    <x v="2114"/>
    <x v="5"/>
    <x v="3"/>
    <x v="2"/>
    <x v="5"/>
    <x v="1"/>
    <x v="0"/>
    <x v="2"/>
    <x v="1"/>
    <x v="1"/>
    <x v="1"/>
    <x v="0"/>
    <x v="1"/>
    <x v="1"/>
    <x v="4621"/>
    <x v="10"/>
    <x v="2"/>
    <x v="0"/>
    <x v="8"/>
  </r>
  <r>
    <x v="2115"/>
    <x v="0"/>
    <x v="0"/>
    <x v="1"/>
    <x v="4"/>
    <x v="1"/>
    <x v="1"/>
    <x v="10"/>
    <x v="0"/>
    <x v="0"/>
    <x v="1"/>
    <x v="0"/>
    <x v="0"/>
    <x v="0"/>
    <x v="5420"/>
    <x v="2"/>
    <x v="6"/>
    <x v="0"/>
    <x v="7"/>
  </r>
  <r>
    <x v="2116"/>
    <x v="5"/>
    <x v="2"/>
    <x v="4"/>
    <x v="4"/>
    <x v="1"/>
    <x v="2"/>
    <x v="11"/>
    <x v="1"/>
    <x v="1"/>
    <x v="1"/>
    <x v="1"/>
    <x v="0"/>
    <x v="1"/>
    <x v="9839"/>
    <x v="9"/>
    <x v="4"/>
    <x v="2"/>
    <x v="5"/>
  </r>
  <r>
    <x v="2117"/>
    <x v="4"/>
    <x v="2"/>
    <x v="4"/>
    <x v="3"/>
    <x v="2"/>
    <x v="2"/>
    <x v="2"/>
    <x v="2"/>
    <x v="1"/>
    <x v="1"/>
    <x v="1"/>
    <x v="0"/>
    <x v="0"/>
    <x v="7625"/>
    <x v="8"/>
    <x v="2"/>
    <x v="1"/>
    <x v="3"/>
  </r>
  <r>
    <x v="2118"/>
    <x v="1"/>
    <x v="2"/>
    <x v="2"/>
    <x v="1"/>
    <x v="0"/>
    <x v="1"/>
    <x v="0"/>
    <x v="1"/>
    <x v="0"/>
    <x v="0"/>
    <x v="0"/>
    <x v="1"/>
    <x v="0"/>
    <x v="5116"/>
    <x v="8"/>
    <x v="1"/>
    <x v="0"/>
    <x v="8"/>
  </r>
  <r>
    <x v="2119"/>
    <x v="3"/>
    <x v="0"/>
    <x v="4"/>
    <x v="0"/>
    <x v="0"/>
    <x v="0"/>
    <x v="5"/>
    <x v="2"/>
    <x v="1"/>
    <x v="0"/>
    <x v="0"/>
    <x v="0"/>
    <x v="1"/>
    <x v="211"/>
    <x v="10"/>
    <x v="4"/>
    <x v="1"/>
    <x v="3"/>
  </r>
  <r>
    <x v="2120"/>
    <x v="4"/>
    <x v="1"/>
    <x v="2"/>
    <x v="0"/>
    <x v="0"/>
    <x v="2"/>
    <x v="14"/>
    <x v="0"/>
    <x v="0"/>
    <x v="0"/>
    <x v="0"/>
    <x v="1"/>
    <x v="1"/>
    <x v="6797"/>
    <x v="2"/>
    <x v="6"/>
    <x v="2"/>
    <x v="1"/>
  </r>
  <r>
    <x v="2121"/>
    <x v="5"/>
    <x v="3"/>
    <x v="2"/>
    <x v="2"/>
    <x v="0"/>
    <x v="2"/>
    <x v="0"/>
    <x v="1"/>
    <x v="0"/>
    <x v="1"/>
    <x v="1"/>
    <x v="1"/>
    <x v="0"/>
    <x v="9341"/>
    <x v="8"/>
    <x v="1"/>
    <x v="0"/>
    <x v="6"/>
  </r>
  <r>
    <x v="2122"/>
    <x v="0"/>
    <x v="1"/>
    <x v="2"/>
    <x v="1"/>
    <x v="2"/>
    <x v="1"/>
    <x v="11"/>
    <x v="1"/>
    <x v="0"/>
    <x v="0"/>
    <x v="0"/>
    <x v="1"/>
    <x v="1"/>
    <x v="8064"/>
    <x v="4"/>
    <x v="6"/>
    <x v="2"/>
    <x v="4"/>
  </r>
  <r>
    <x v="2123"/>
    <x v="1"/>
    <x v="2"/>
    <x v="4"/>
    <x v="0"/>
    <x v="1"/>
    <x v="0"/>
    <x v="13"/>
    <x v="1"/>
    <x v="0"/>
    <x v="1"/>
    <x v="0"/>
    <x v="0"/>
    <x v="1"/>
    <x v="1552"/>
    <x v="2"/>
    <x v="1"/>
    <x v="2"/>
    <x v="2"/>
  </r>
  <r>
    <x v="2124"/>
    <x v="4"/>
    <x v="1"/>
    <x v="5"/>
    <x v="4"/>
    <x v="1"/>
    <x v="1"/>
    <x v="13"/>
    <x v="0"/>
    <x v="1"/>
    <x v="0"/>
    <x v="0"/>
    <x v="0"/>
    <x v="0"/>
    <x v="1271"/>
    <x v="0"/>
    <x v="5"/>
    <x v="2"/>
    <x v="0"/>
  </r>
  <r>
    <x v="2125"/>
    <x v="1"/>
    <x v="2"/>
    <x v="3"/>
    <x v="6"/>
    <x v="0"/>
    <x v="0"/>
    <x v="14"/>
    <x v="1"/>
    <x v="1"/>
    <x v="0"/>
    <x v="1"/>
    <x v="0"/>
    <x v="1"/>
    <x v="3350"/>
    <x v="9"/>
    <x v="3"/>
    <x v="2"/>
    <x v="2"/>
  </r>
  <r>
    <x v="2126"/>
    <x v="0"/>
    <x v="2"/>
    <x v="1"/>
    <x v="1"/>
    <x v="1"/>
    <x v="2"/>
    <x v="10"/>
    <x v="2"/>
    <x v="0"/>
    <x v="1"/>
    <x v="0"/>
    <x v="1"/>
    <x v="0"/>
    <x v="9550"/>
    <x v="7"/>
    <x v="0"/>
    <x v="2"/>
    <x v="2"/>
  </r>
  <r>
    <x v="2127"/>
    <x v="1"/>
    <x v="3"/>
    <x v="3"/>
    <x v="1"/>
    <x v="0"/>
    <x v="2"/>
    <x v="0"/>
    <x v="1"/>
    <x v="1"/>
    <x v="1"/>
    <x v="1"/>
    <x v="1"/>
    <x v="0"/>
    <x v="7314"/>
    <x v="1"/>
    <x v="5"/>
    <x v="0"/>
    <x v="5"/>
  </r>
  <r>
    <x v="2128"/>
    <x v="3"/>
    <x v="3"/>
    <x v="2"/>
    <x v="1"/>
    <x v="1"/>
    <x v="0"/>
    <x v="10"/>
    <x v="1"/>
    <x v="0"/>
    <x v="1"/>
    <x v="0"/>
    <x v="1"/>
    <x v="0"/>
    <x v="382"/>
    <x v="4"/>
    <x v="6"/>
    <x v="2"/>
    <x v="3"/>
  </r>
  <r>
    <x v="2129"/>
    <x v="5"/>
    <x v="1"/>
    <x v="1"/>
    <x v="6"/>
    <x v="0"/>
    <x v="2"/>
    <x v="2"/>
    <x v="1"/>
    <x v="1"/>
    <x v="1"/>
    <x v="0"/>
    <x v="1"/>
    <x v="1"/>
    <x v="9346"/>
    <x v="7"/>
    <x v="4"/>
    <x v="0"/>
    <x v="6"/>
  </r>
  <r>
    <x v="2130"/>
    <x v="5"/>
    <x v="0"/>
    <x v="4"/>
    <x v="4"/>
    <x v="1"/>
    <x v="0"/>
    <x v="14"/>
    <x v="2"/>
    <x v="0"/>
    <x v="1"/>
    <x v="1"/>
    <x v="0"/>
    <x v="1"/>
    <x v="4788"/>
    <x v="3"/>
    <x v="4"/>
    <x v="2"/>
    <x v="1"/>
  </r>
  <r>
    <x v="2131"/>
    <x v="1"/>
    <x v="3"/>
    <x v="2"/>
    <x v="6"/>
    <x v="2"/>
    <x v="2"/>
    <x v="11"/>
    <x v="1"/>
    <x v="0"/>
    <x v="0"/>
    <x v="0"/>
    <x v="0"/>
    <x v="1"/>
    <x v="4958"/>
    <x v="1"/>
    <x v="6"/>
    <x v="2"/>
    <x v="2"/>
  </r>
  <r>
    <x v="2132"/>
    <x v="4"/>
    <x v="2"/>
    <x v="0"/>
    <x v="2"/>
    <x v="0"/>
    <x v="0"/>
    <x v="10"/>
    <x v="1"/>
    <x v="0"/>
    <x v="0"/>
    <x v="1"/>
    <x v="0"/>
    <x v="0"/>
    <x v="2067"/>
    <x v="5"/>
    <x v="4"/>
    <x v="2"/>
    <x v="4"/>
  </r>
  <r>
    <x v="2133"/>
    <x v="2"/>
    <x v="3"/>
    <x v="3"/>
    <x v="6"/>
    <x v="2"/>
    <x v="2"/>
    <x v="11"/>
    <x v="1"/>
    <x v="1"/>
    <x v="1"/>
    <x v="1"/>
    <x v="0"/>
    <x v="0"/>
    <x v="5774"/>
    <x v="3"/>
    <x v="4"/>
    <x v="2"/>
    <x v="0"/>
  </r>
  <r>
    <x v="2134"/>
    <x v="5"/>
    <x v="0"/>
    <x v="1"/>
    <x v="6"/>
    <x v="2"/>
    <x v="2"/>
    <x v="4"/>
    <x v="1"/>
    <x v="0"/>
    <x v="1"/>
    <x v="0"/>
    <x v="1"/>
    <x v="1"/>
    <x v="9446"/>
    <x v="7"/>
    <x v="4"/>
    <x v="1"/>
    <x v="1"/>
  </r>
  <r>
    <x v="2135"/>
    <x v="2"/>
    <x v="0"/>
    <x v="3"/>
    <x v="3"/>
    <x v="2"/>
    <x v="0"/>
    <x v="2"/>
    <x v="0"/>
    <x v="0"/>
    <x v="1"/>
    <x v="1"/>
    <x v="0"/>
    <x v="0"/>
    <x v="728"/>
    <x v="7"/>
    <x v="5"/>
    <x v="0"/>
    <x v="8"/>
  </r>
  <r>
    <x v="2136"/>
    <x v="5"/>
    <x v="1"/>
    <x v="2"/>
    <x v="0"/>
    <x v="2"/>
    <x v="2"/>
    <x v="12"/>
    <x v="2"/>
    <x v="1"/>
    <x v="1"/>
    <x v="1"/>
    <x v="0"/>
    <x v="0"/>
    <x v="9034"/>
    <x v="3"/>
    <x v="2"/>
    <x v="2"/>
    <x v="3"/>
  </r>
  <r>
    <x v="2137"/>
    <x v="3"/>
    <x v="2"/>
    <x v="2"/>
    <x v="6"/>
    <x v="2"/>
    <x v="0"/>
    <x v="1"/>
    <x v="2"/>
    <x v="0"/>
    <x v="1"/>
    <x v="0"/>
    <x v="0"/>
    <x v="1"/>
    <x v="1618"/>
    <x v="11"/>
    <x v="4"/>
    <x v="1"/>
    <x v="0"/>
  </r>
  <r>
    <x v="2138"/>
    <x v="4"/>
    <x v="0"/>
    <x v="1"/>
    <x v="5"/>
    <x v="2"/>
    <x v="1"/>
    <x v="3"/>
    <x v="1"/>
    <x v="0"/>
    <x v="1"/>
    <x v="1"/>
    <x v="0"/>
    <x v="0"/>
    <x v="2880"/>
    <x v="6"/>
    <x v="5"/>
    <x v="0"/>
    <x v="7"/>
  </r>
  <r>
    <x v="2139"/>
    <x v="1"/>
    <x v="0"/>
    <x v="0"/>
    <x v="4"/>
    <x v="2"/>
    <x v="0"/>
    <x v="3"/>
    <x v="0"/>
    <x v="0"/>
    <x v="1"/>
    <x v="0"/>
    <x v="1"/>
    <x v="1"/>
    <x v="1268"/>
    <x v="0"/>
    <x v="1"/>
    <x v="0"/>
    <x v="6"/>
  </r>
  <r>
    <x v="2140"/>
    <x v="3"/>
    <x v="3"/>
    <x v="1"/>
    <x v="1"/>
    <x v="0"/>
    <x v="0"/>
    <x v="13"/>
    <x v="2"/>
    <x v="0"/>
    <x v="0"/>
    <x v="1"/>
    <x v="0"/>
    <x v="0"/>
    <x v="397"/>
    <x v="4"/>
    <x v="0"/>
    <x v="2"/>
    <x v="0"/>
  </r>
  <r>
    <x v="2141"/>
    <x v="1"/>
    <x v="2"/>
    <x v="0"/>
    <x v="1"/>
    <x v="1"/>
    <x v="1"/>
    <x v="6"/>
    <x v="0"/>
    <x v="1"/>
    <x v="0"/>
    <x v="1"/>
    <x v="0"/>
    <x v="0"/>
    <x v="4544"/>
    <x v="10"/>
    <x v="5"/>
    <x v="1"/>
    <x v="5"/>
  </r>
  <r>
    <x v="2142"/>
    <x v="5"/>
    <x v="3"/>
    <x v="2"/>
    <x v="6"/>
    <x v="2"/>
    <x v="2"/>
    <x v="12"/>
    <x v="1"/>
    <x v="0"/>
    <x v="0"/>
    <x v="0"/>
    <x v="1"/>
    <x v="1"/>
    <x v="9125"/>
    <x v="0"/>
    <x v="0"/>
    <x v="0"/>
    <x v="8"/>
  </r>
  <r>
    <x v="2143"/>
    <x v="0"/>
    <x v="2"/>
    <x v="5"/>
    <x v="1"/>
    <x v="0"/>
    <x v="0"/>
    <x v="5"/>
    <x v="2"/>
    <x v="0"/>
    <x v="0"/>
    <x v="1"/>
    <x v="1"/>
    <x v="1"/>
    <x v="8387"/>
    <x v="3"/>
    <x v="1"/>
    <x v="0"/>
    <x v="4"/>
  </r>
  <r>
    <x v="2144"/>
    <x v="0"/>
    <x v="1"/>
    <x v="3"/>
    <x v="1"/>
    <x v="0"/>
    <x v="2"/>
    <x v="0"/>
    <x v="1"/>
    <x v="0"/>
    <x v="0"/>
    <x v="1"/>
    <x v="1"/>
    <x v="0"/>
    <x v="9367"/>
    <x v="2"/>
    <x v="6"/>
    <x v="0"/>
    <x v="2"/>
  </r>
  <r>
    <x v="2145"/>
    <x v="5"/>
    <x v="3"/>
    <x v="0"/>
    <x v="0"/>
    <x v="1"/>
    <x v="1"/>
    <x v="14"/>
    <x v="2"/>
    <x v="1"/>
    <x v="1"/>
    <x v="1"/>
    <x v="1"/>
    <x v="0"/>
    <x v="8178"/>
    <x v="0"/>
    <x v="0"/>
    <x v="0"/>
    <x v="6"/>
  </r>
  <r>
    <x v="2146"/>
    <x v="1"/>
    <x v="3"/>
    <x v="0"/>
    <x v="2"/>
    <x v="2"/>
    <x v="0"/>
    <x v="6"/>
    <x v="0"/>
    <x v="0"/>
    <x v="0"/>
    <x v="1"/>
    <x v="1"/>
    <x v="0"/>
    <x v="1911"/>
    <x v="10"/>
    <x v="1"/>
    <x v="0"/>
    <x v="5"/>
  </r>
  <r>
    <x v="2147"/>
    <x v="3"/>
    <x v="0"/>
    <x v="2"/>
    <x v="2"/>
    <x v="1"/>
    <x v="1"/>
    <x v="3"/>
    <x v="0"/>
    <x v="1"/>
    <x v="0"/>
    <x v="0"/>
    <x v="0"/>
    <x v="1"/>
    <x v="1963"/>
    <x v="10"/>
    <x v="2"/>
    <x v="0"/>
    <x v="6"/>
  </r>
  <r>
    <x v="2148"/>
    <x v="3"/>
    <x v="0"/>
    <x v="2"/>
    <x v="4"/>
    <x v="2"/>
    <x v="0"/>
    <x v="0"/>
    <x v="1"/>
    <x v="0"/>
    <x v="1"/>
    <x v="0"/>
    <x v="1"/>
    <x v="1"/>
    <x v="1327"/>
    <x v="1"/>
    <x v="1"/>
    <x v="1"/>
    <x v="3"/>
  </r>
  <r>
    <x v="2149"/>
    <x v="1"/>
    <x v="1"/>
    <x v="0"/>
    <x v="0"/>
    <x v="0"/>
    <x v="2"/>
    <x v="14"/>
    <x v="0"/>
    <x v="1"/>
    <x v="1"/>
    <x v="0"/>
    <x v="0"/>
    <x v="1"/>
    <x v="4522"/>
    <x v="9"/>
    <x v="4"/>
    <x v="2"/>
    <x v="2"/>
  </r>
  <r>
    <x v="2150"/>
    <x v="4"/>
    <x v="3"/>
    <x v="3"/>
    <x v="4"/>
    <x v="2"/>
    <x v="0"/>
    <x v="0"/>
    <x v="0"/>
    <x v="1"/>
    <x v="1"/>
    <x v="0"/>
    <x v="1"/>
    <x v="1"/>
    <x v="1362"/>
    <x v="1"/>
    <x v="5"/>
    <x v="1"/>
    <x v="1"/>
  </r>
  <r>
    <x v="2151"/>
    <x v="5"/>
    <x v="3"/>
    <x v="2"/>
    <x v="3"/>
    <x v="2"/>
    <x v="2"/>
    <x v="13"/>
    <x v="0"/>
    <x v="0"/>
    <x v="0"/>
    <x v="1"/>
    <x v="1"/>
    <x v="1"/>
    <x v="9715"/>
    <x v="5"/>
    <x v="0"/>
    <x v="0"/>
    <x v="6"/>
  </r>
  <r>
    <x v="2152"/>
    <x v="4"/>
    <x v="1"/>
    <x v="0"/>
    <x v="1"/>
    <x v="0"/>
    <x v="2"/>
    <x v="11"/>
    <x v="1"/>
    <x v="0"/>
    <x v="1"/>
    <x v="0"/>
    <x v="1"/>
    <x v="1"/>
    <x v="5998"/>
    <x v="2"/>
    <x v="6"/>
    <x v="2"/>
    <x v="2"/>
  </r>
  <r>
    <x v="2153"/>
    <x v="0"/>
    <x v="2"/>
    <x v="2"/>
    <x v="5"/>
    <x v="0"/>
    <x v="2"/>
    <x v="4"/>
    <x v="2"/>
    <x v="1"/>
    <x v="1"/>
    <x v="1"/>
    <x v="1"/>
    <x v="0"/>
    <x v="9850"/>
    <x v="11"/>
    <x v="0"/>
    <x v="0"/>
    <x v="0"/>
  </r>
  <r>
    <x v="2154"/>
    <x v="3"/>
    <x v="0"/>
    <x v="2"/>
    <x v="4"/>
    <x v="2"/>
    <x v="1"/>
    <x v="13"/>
    <x v="2"/>
    <x v="0"/>
    <x v="0"/>
    <x v="0"/>
    <x v="0"/>
    <x v="0"/>
    <x v="1173"/>
    <x v="5"/>
    <x v="2"/>
    <x v="2"/>
    <x v="2"/>
  </r>
  <r>
    <x v="2155"/>
    <x v="4"/>
    <x v="2"/>
    <x v="4"/>
    <x v="5"/>
    <x v="2"/>
    <x v="0"/>
    <x v="13"/>
    <x v="2"/>
    <x v="0"/>
    <x v="0"/>
    <x v="0"/>
    <x v="0"/>
    <x v="1"/>
    <x v="1950"/>
    <x v="8"/>
    <x v="6"/>
    <x v="2"/>
    <x v="3"/>
  </r>
  <r>
    <x v="2156"/>
    <x v="4"/>
    <x v="3"/>
    <x v="3"/>
    <x v="3"/>
    <x v="0"/>
    <x v="2"/>
    <x v="10"/>
    <x v="1"/>
    <x v="1"/>
    <x v="0"/>
    <x v="0"/>
    <x v="0"/>
    <x v="0"/>
    <x v="4018"/>
    <x v="10"/>
    <x v="2"/>
    <x v="2"/>
    <x v="3"/>
  </r>
  <r>
    <x v="2157"/>
    <x v="5"/>
    <x v="2"/>
    <x v="2"/>
    <x v="1"/>
    <x v="0"/>
    <x v="1"/>
    <x v="8"/>
    <x v="0"/>
    <x v="0"/>
    <x v="1"/>
    <x v="1"/>
    <x v="1"/>
    <x v="0"/>
    <x v="9220"/>
    <x v="2"/>
    <x v="1"/>
    <x v="0"/>
    <x v="5"/>
  </r>
  <r>
    <x v="2158"/>
    <x v="3"/>
    <x v="1"/>
    <x v="3"/>
    <x v="6"/>
    <x v="0"/>
    <x v="2"/>
    <x v="7"/>
    <x v="2"/>
    <x v="1"/>
    <x v="0"/>
    <x v="0"/>
    <x v="1"/>
    <x v="1"/>
    <x v="6058"/>
    <x v="9"/>
    <x v="0"/>
    <x v="1"/>
    <x v="3"/>
  </r>
  <r>
    <x v="2159"/>
    <x v="0"/>
    <x v="3"/>
    <x v="2"/>
    <x v="6"/>
    <x v="2"/>
    <x v="2"/>
    <x v="6"/>
    <x v="1"/>
    <x v="0"/>
    <x v="0"/>
    <x v="0"/>
    <x v="1"/>
    <x v="1"/>
    <x v="9404"/>
    <x v="3"/>
    <x v="1"/>
    <x v="1"/>
    <x v="2"/>
  </r>
  <r>
    <x v="2160"/>
    <x v="0"/>
    <x v="1"/>
    <x v="1"/>
    <x v="5"/>
    <x v="1"/>
    <x v="1"/>
    <x v="3"/>
    <x v="2"/>
    <x v="1"/>
    <x v="0"/>
    <x v="0"/>
    <x v="1"/>
    <x v="0"/>
    <x v="7348"/>
    <x v="8"/>
    <x v="3"/>
    <x v="0"/>
    <x v="6"/>
  </r>
  <r>
    <x v="2161"/>
    <x v="4"/>
    <x v="2"/>
    <x v="4"/>
    <x v="2"/>
    <x v="0"/>
    <x v="0"/>
    <x v="4"/>
    <x v="1"/>
    <x v="0"/>
    <x v="0"/>
    <x v="0"/>
    <x v="1"/>
    <x v="1"/>
    <x v="3431"/>
    <x v="10"/>
    <x v="4"/>
    <x v="1"/>
    <x v="4"/>
  </r>
  <r>
    <x v="2162"/>
    <x v="5"/>
    <x v="3"/>
    <x v="2"/>
    <x v="5"/>
    <x v="2"/>
    <x v="1"/>
    <x v="2"/>
    <x v="1"/>
    <x v="0"/>
    <x v="0"/>
    <x v="0"/>
    <x v="0"/>
    <x v="0"/>
    <x v="4589"/>
    <x v="5"/>
    <x v="6"/>
    <x v="0"/>
    <x v="6"/>
  </r>
  <r>
    <x v="2163"/>
    <x v="5"/>
    <x v="0"/>
    <x v="2"/>
    <x v="3"/>
    <x v="0"/>
    <x v="1"/>
    <x v="2"/>
    <x v="2"/>
    <x v="1"/>
    <x v="1"/>
    <x v="0"/>
    <x v="1"/>
    <x v="0"/>
    <x v="6350"/>
    <x v="6"/>
    <x v="4"/>
    <x v="1"/>
    <x v="1"/>
  </r>
  <r>
    <x v="2164"/>
    <x v="0"/>
    <x v="3"/>
    <x v="0"/>
    <x v="5"/>
    <x v="0"/>
    <x v="1"/>
    <x v="6"/>
    <x v="1"/>
    <x v="0"/>
    <x v="0"/>
    <x v="0"/>
    <x v="1"/>
    <x v="0"/>
    <x v="6644"/>
    <x v="8"/>
    <x v="0"/>
    <x v="1"/>
    <x v="4"/>
  </r>
  <r>
    <x v="2165"/>
    <x v="0"/>
    <x v="3"/>
    <x v="5"/>
    <x v="3"/>
    <x v="1"/>
    <x v="1"/>
    <x v="9"/>
    <x v="1"/>
    <x v="1"/>
    <x v="0"/>
    <x v="0"/>
    <x v="0"/>
    <x v="1"/>
    <x v="6587"/>
    <x v="7"/>
    <x v="5"/>
    <x v="0"/>
    <x v="7"/>
  </r>
  <r>
    <x v="2166"/>
    <x v="5"/>
    <x v="2"/>
    <x v="4"/>
    <x v="4"/>
    <x v="1"/>
    <x v="2"/>
    <x v="2"/>
    <x v="1"/>
    <x v="0"/>
    <x v="1"/>
    <x v="0"/>
    <x v="1"/>
    <x v="0"/>
    <x v="9587"/>
    <x v="5"/>
    <x v="3"/>
    <x v="1"/>
    <x v="0"/>
  </r>
  <r>
    <x v="2167"/>
    <x v="4"/>
    <x v="3"/>
    <x v="1"/>
    <x v="2"/>
    <x v="0"/>
    <x v="2"/>
    <x v="13"/>
    <x v="1"/>
    <x v="0"/>
    <x v="1"/>
    <x v="1"/>
    <x v="0"/>
    <x v="0"/>
    <x v="5704"/>
    <x v="2"/>
    <x v="4"/>
    <x v="0"/>
    <x v="7"/>
  </r>
  <r>
    <x v="2168"/>
    <x v="3"/>
    <x v="0"/>
    <x v="1"/>
    <x v="4"/>
    <x v="0"/>
    <x v="2"/>
    <x v="5"/>
    <x v="2"/>
    <x v="0"/>
    <x v="0"/>
    <x v="0"/>
    <x v="0"/>
    <x v="0"/>
    <x v="3907"/>
    <x v="11"/>
    <x v="6"/>
    <x v="0"/>
    <x v="8"/>
  </r>
  <r>
    <x v="2169"/>
    <x v="0"/>
    <x v="2"/>
    <x v="0"/>
    <x v="5"/>
    <x v="1"/>
    <x v="2"/>
    <x v="7"/>
    <x v="1"/>
    <x v="0"/>
    <x v="1"/>
    <x v="0"/>
    <x v="1"/>
    <x v="0"/>
    <x v="9597"/>
    <x v="4"/>
    <x v="4"/>
    <x v="1"/>
    <x v="2"/>
  </r>
  <r>
    <x v="2170"/>
    <x v="3"/>
    <x v="2"/>
    <x v="5"/>
    <x v="0"/>
    <x v="2"/>
    <x v="1"/>
    <x v="12"/>
    <x v="1"/>
    <x v="0"/>
    <x v="0"/>
    <x v="0"/>
    <x v="1"/>
    <x v="0"/>
    <x v="4252"/>
    <x v="3"/>
    <x v="5"/>
    <x v="2"/>
    <x v="4"/>
  </r>
  <r>
    <x v="2171"/>
    <x v="0"/>
    <x v="2"/>
    <x v="4"/>
    <x v="1"/>
    <x v="1"/>
    <x v="2"/>
    <x v="14"/>
    <x v="2"/>
    <x v="0"/>
    <x v="0"/>
    <x v="1"/>
    <x v="0"/>
    <x v="0"/>
    <x v="9566"/>
    <x v="2"/>
    <x v="6"/>
    <x v="2"/>
    <x v="1"/>
  </r>
  <r>
    <x v="2172"/>
    <x v="2"/>
    <x v="2"/>
    <x v="4"/>
    <x v="1"/>
    <x v="0"/>
    <x v="0"/>
    <x v="6"/>
    <x v="0"/>
    <x v="0"/>
    <x v="1"/>
    <x v="1"/>
    <x v="1"/>
    <x v="0"/>
    <x v="3600"/>
    <x v="4"/>
    <x v="1"/>
    <x v="0"/>
    <x v="5"/>
  </r>
  <r>
    <x v="2173"/>
    <x v="0"/>
    <x v="0"/>
    <x v="1"/>
    <x v="3"/>
    <x v="2"/>
    <x v="2"/>
    <x v="14"/>
    <x v="2"/>
    <x v="1"/>
    <x v="1"/>
    <x v="0"/>
    <x v="1"/>
    <x v="1"/>
    <x v="9398"/>
    <x v="9"/>
    <x v="4"/>
    <x v="2"/>
    <x v="1"/>
  </r>
  <r>
    <x v="2174"/>
    <x v="0"/>
    <x v="1"/>
    <x v="0"/>
    <x v="6"/>
    <x v="2"/>
    <x v="2"/>
    <x v="14"/>
    <x v="0"/>
    <x v="1"/>
    <x v="0"/>
    <x v="0"/>
    <x v="0"/>
    <x v="0"/>
    <x v="7732"/>
    <x v="1"/>
    <x v="3"/>
    <x v="2"/>
    <x v="1"/>
  </r>
  <r>
    <x v="2175"/>
    <x v="2"/>
    <x v="1"/>
    <x v="3"/>
    <x v="0"/>
    <x v="2"/>
    <x v="2"/>
    <x v="11"/>
    <x v="0"/>
    <x v="0"/>
    <x v="0"/>
    <x v="1"/>
    <x v="0"/>
    <x v="1"/>
    <x v="6724"/>
    <x v="11"/>
    <x v="3"/>
    <x v="0"/>
    <x v="7"/>
  </r>
  <r>
    <x v="2176"/>
    <x v="2"/>
    <x v="2"/>
    <x v="0"/>
    <x v="6"/>
    <x v="0"/>
    <x v="1"/>
    <x v="2"/>
    <x v="2"/>
    <x v="1"/>
    <x v="0"/>
    <x v="0"/>
    <x v="0"/>
    <x v="1"/>
    <x v="3761"/>
    <x v="9"/>
    <x v="2"/>
    <x v="0"/>
    <x v="8"/>
  </r>
  <r>
    <x v="2177"/>
    <x v="4"/>
    <x v="2"/>
    <x v="5"/>
    <x v="5"/>
    <x v="1"/>
    <x v="1"/>
    <x v="10"/>
    <x v="1"/>
    <x v="1"/>
    <x v="0"/>
    <x v="0"/>
    <x v="1"/>
    <x v="0"/>
    <x v="4147"/>
    <x v="6"/>
    <x v="2"/>
    <x v="2"/>
    <x v="0"/>
  </r>
  <r>
    <x v="2178"/>
    <x v="1"/>
    <x v="3"/>
    <x v="2"/>
    <x v="4"/>
    <x v="1"/>
    <x v="2"/>
    <x v="4"/>
    <x v="0"/>
    <x v="1"/>
    <x v="1"/>
    <x v="0"/>
    <x v="0"/>
    <x v="1"/>
    <x v="4314"/>
    <x v="0"/>
    <x v="1"/>
    <x v="1"/>
    <x v="4"/>
  </r>
  <r>
    <x v="2179"/>
    <x v="5"/>
    <x v="0"/>
    <x v="1"/>
    <x v="2"/>
    <x v="1"/>
    <x v="2"/>
    <x v="1"/>
    <x v="2"/>
    <x v="0"/>
    <x v="0"/>
    <x v="1"/>
    <x v="0"/>
    <x v="1"/>
    <x v="9127"/>
    <x v="4"/>
    <x v="3"/>
    <x v="1"/>
    <x v="4"/>
  </r>
  <r>
    <x v="2180"/>
    <x v="2"/>
    <x v="2"/>
    <x v="4"/>
    <x v="3"/>
    <x v="2"/>
    <x v="1"/>
    <x v="1"/>
    <x v="1"/>
    <x v="1"/>
    <x v="1"/>
    <x v="0"/>
    <x v="0"/>
    <x v="0"/>
    <x v="2636"/>
    <x v="2"/>
    <x v="0"/>
    <x v="1"/>
    <x v="1"/>
  </r>
  <r>
    <x v="2181"/>
    <x v="3"/>
    <x v="0"/>
    <x v="1"/>
    <x v="1"/>
    <x v="0"/>
    <x v="2"/>
    <x v="11"/>
    <x v="2"/>
    <x v="0"/>
    <x v="0"/>
    <x v="1"/>
    <x v="0"/>
    <x v="0"/>
    <x v="5802"/>
    <x v="7"/>
    <x v="2"/>
    <x v="2"/>
    <x v="3"/>
  </r>
  <r>
    <x v="2182"/>
    <x v="1"/>
    <x v="3"/>
    <x v="2"/>
    <x v="4"/>
    <x v="1"/>
    <x v="1"/>
    <x v="12"/>
    <x v="2"/>
    <x v="1"/>
    <x v="1"/>
    <x v="0"/>
    <x v="1"/>
    <x v="0"/>
    <x v="2172"/>
    <x v="6"/>
    <x v="1"/>
    <x v="2"/>
    <x v="0"/>
  </r>
  <r>
    <x v="2183"/>
    <x v="5"/>
    <x v="0"/>
    <x v="0"/>
    <x v="0"/>
    <x v="1"/>
    <x v="1"/>
    <x v="14"/>
    <x v="2"/>
    <x v="0"/>
    <x v="0"/>
    <x v="1"/>
    <x v="1"/>
    <x v="0"/>
    <x v="8316"/>
    <x v="4"/>
    <x v="5"/>
    <x v="0"/>
    <x v="8"/>
  </r>
  <r>
    <x v="2184"/>
    <x v="3"/>
    <x v="2"/>
    <x v="4"/>
    <x v="0"/>
    <x v="0"/>
    <x v="2"/>
    <x v="5"/>
    <x v="0"/>
    <x v="1"/>
    <x v="0"/>
    <x v="0"/>
    <x v="1"/>
    <x v="0"/>
    <x v="7551"/>
    <x v="6"/>
    <x v="6"/>
    <x v="0"/>
    <x v="7"/>
  </r>
  <r>
    <x v="2185"/>
    <x v="4"/>
    <x v="0"/>
    <x v="3"/>
    <x v="2"/>
    <x v="0"/>
    <x v="0"/>
    <x v="6"/>
    <x v="1"/>
    <x v="0"/>
    <x v="1"/>
    <x v="0"/>
    <x v="1"/>
    <x v="1"/>
    <x v="992"/>
    <x v="1"/>
    <x v="5"/>
    <x v="0"/>
    <x v="6"/>
  </r>
  <r>
    <x v="2186"/>
    <x v="1"/>
    <x v="1"/>
    <x v="2"/>
    <x v="1"/>
    <x v="1"/>
    <x v="1"/>
    <x v="14"/>
    <x v="2"/>
    <x v="0"/>
    <x v="0"/>
    <x v="0"/>
    <x v="1"/>
    <x v="0"/>
    <x v="2640"/>
    <x v="9"/>
    <x v="4"/>
    <x v="2"/>
    <x v="3"/>
  </r>
  <r>
    <x v="2187"/>
    <x v="1"/>
    <x v="0"/>
    <x v="3"/>
    <x v="1"/>
    <x v="2"/>
    <x v="0"/>
    <x v="1"/>
    <x v="1"/>
    <x v="0"/>
    <x v="1"/>
    <x v="1"/>
    <x v="0"/>
    <x v="1"/>
    <x v="861"/>
    <x v="8"/>
    <x v="0"/>
    <x v="1"/>
    <x v="4"/>
  </r>
  <r>
    <x v="2188"/>
    <x v="0"/>
    <x v="2"/>
    <x v="1"/>
    <x v="1"/>
    <x v="1"/>
    <x v="2"/>
    <x v="3"/>
    <x v="2"/>
    <x v="0"/>
    <x v="0"/>
    <x v="0"/>
    <x v="1"/>
    <x v="1"/>
    <x v="9788"/>
    <x v="9"/>
    <x v="0"/>
    <x v="0"/>
    <x v="6"/>
  </r>
  <r>
    <x v="2189"/>
    <x v="1"/>
    <x v="0"/>
    <x v="5"/>
    <x v="6"/>
    <x v="1"/>
    <x v="2"/>
    <x v="11"/>
    <x v="2"/>
    <x v="0"/>
    <x v="1"/>
    <x v="0"/>
    <x v="1"/>
    <x v="0"/>
    <x v="5107"/>
    <x v="10"/>
    <x v="5"/>
    <x v="2"/>
    <x v="4"/>
  </r>
  <r>
    <x v="2190"/>
    <x v="5"/>
    <x v="0"/>
    <x v="0"/>
    <x v="2"/>
    <x v="0"/>
    <x v="0"/>
    <x v="7"/>
    <x v="2"/>
    <x v="1"/>
    <x v="1"/>
    <x v="1"/>
    <x v="1"/>
    <x v="0"/>
    <x v="6247"/>
    <x v="11"/>
    <x v="2"/>
    <x v="0"/>
    <x v="3"/>
  </r>
  <r>
    <x v="2191"/>
    <x v="2"/>
    <x v="3"/>
    <x v="0"/>
    <x v="3"/>
    <x v="0"/>
    <x v="1"/>
    <x v="3"/>
    <x v="1"/>
    <x v="0"/>
    <x v="1"/>
    <x v="1"/>
    <x v="1"/>
    <x v="1"/>
    <x v="5430"/>
    <x v="5"/>
    <x v="0"/>
    <x v="0"/>
    <x v="7"/>
  </r>
  <r>
    <x v="2192"/>
    <x v="1"/>
    <x v="3"/>
    <x v="1"/>
    <x v="5"/>
    <x v="0"/>
    <x v="0"/>
    <x v="11"/>
    <x v="0"/>
    <x v="1"/>
    <x v="1"/>
    <x v="1"/>
    <x v="0"/>
    <x v="0"/>
    <x v="583"/>
    <x v="4"/>
    <x v="3"/>
    <x v="0"/>
    <x v="7"/>
  </r>
  <r>
    <x v="2193"/>
    <x v="2"/>
    <x v="1"/>
    <x v="4"/>
    <x v="2"/>
    <x v="0"/>
    <x v="0"/>
    <x v="8"/>
    <x v="0"/>
    <x v="0"/>
    <x v="0"/>
    <x v="0"/>
    <x v="0"/>
    <x v="1"/>
    <x v="318"/>
    <x v="2"/>
    <x v="3"/>
    <x v="0"/>
    <x v="7"/>
  </r>
  <r>
    <x v="2194"/>
    <x v="1"/>
    <x v="2"/>
    <x v="4"/>
    <x v="4"/>
    <x v="1"/>
    <x v="0"/>
    <x v="10"/>
    <x v="0"/>
    <x v="0"/>
    <x v="1"/>
    <x v="0"/>
    <x v="0"/>
    <x v="1"/>
    <x v="1481"/>
    <x v="2"/>
    <x v="1"/>
    <x v="2"/>
    <x v="0"/>
  </r>
  <r>
    <x v="2195"/>
    <x v="0"/>
    <x v="1"/>
    <x v="0"/>
    <x v="1"/>
    <x v="1"/>
    <x v="0"/>
    <x v="0"/>
    <x v="0"/>
    <x v="0"/>
    <x v="0"/>
    <x v="0"/>
    <x v="0"/>
    <x v="0"/>
    <x v="2805"/>
    <x v="8"/>
    <x v="2"/>
    <x v="0"/>
    <x v="6"/>
  </r>
  <r>
    <x v="2196"/>
    <x v="4"/>
    <x v="2"/>
    <x v="2"/>
    <x v="0"/>
    <x v="1"/>
    <x v="0"/>
    <x v="5"/>
    <x v="1"/>
    <x v="0"/>
    <x v="0"/>
    <x v="0"/>
    <x v="0"/>
    <x v="0"/>
    <x v="847"/>
    <x v="2"/>
    <x v="4"/>
    <x v="1"/>
    <x v="4"/>
  </r>
  <r>
    <x v="2197"/>
    <x v="4"/>
    <x v="0"/>
    <x v="2"/>
    <x v="3"/>
    <x v="0"/>
    <x v="0"/>
    <x v="5"/>
    <x v="2"/>
    <x v="0"/>
    <x v="0"/>
    <x v="0"/>
    <x v="1"/>
    <x v="1"/>
    <x v="1079"/>
    <x v="5"/>
    <x v="5"/>
    <x v="0"/>
    <x v="8"/>
  </r>
  <r>
    <x v="2198"/>
    <x v="1"/>
    <x v="2"/>
    <x v="3"/>
    <x v="0"/>
    <x v="0"/>
    <x v="0"/>
    <x v="2"/>
    <x v="0"/>
    <x v="1"/>
    <x v="0"/>
    <x v="0"/>
    <x v="0"/>
    <x v="0"/>
    <x v="793"/>
    <x v="6"/>
    <x v="2"/>
    <x v="0"/>
    <x v="7"/>
  </r>
  <r>
    <x v="2199"/>
    <x v="5"/>
    <x v="1"/>
    <x v="0"/>
    <x v="5"/>
    <x v="1"/>
    <x v="0"/>
    <x v="10"/>
    <x v="1"/>
    <x v="1"/>
    <x v="1"/>
    <x v="0"/>
    <x v="0"/>
    <x v="1"/>
    <x v="3536"/>
    <x v="4"/>
    <x v="0"/>
    <x v="2"/>
    <x v="5"/>
  </r>
  <r>
    <x v="2200"/>
    <x v="3"/>
    <x v="3"/>
    <x v="5"/>
    <x v="2"/>
    <x v="1"/>
    <x v="1"/>
    <x v="9"/>
    <x v="0"/>
    <x v="0"/>
    <x v="0"/>
    <x v="0"/>
    <x v="0"/>
    <x v="1"/>
    <x v="2278"/>
    <x v="5"/>
    <x v="2"/>
    <x v="0"/>
    <x v="6"/>
  </r>
  <r>
    <x v="2201"/>
    <x v="0"/>
    <x v="0"/>
    <x v="0"/>
    <x v="6"/>
    <x v="0"/>
    <x v="1"/>
    <x v="10"/>
    <x v="1"/>
    <x v="1"/>
    <x v="0"/>
    <x v="0"/>
    <x v="1"/>
    <x v="1"/>
    <x v="8133"/>
    <x v="1"/>
    <x v="4"/>
    <x v="0"/>
    <x v="6"/>
  </r>
  <r>
    <x v="2202"/>
    <x v="5"/>
    <x v="2"/>
    <x v="0"/>
    <x v="3"/>
    <x v="0"/>
    <x v="2"/>
    <x v="7"/>
    <x v="2"/>
    <x v="0"/>
    <x v="1"/>
    <x v="1"/>
    <x v="1"/>
    <x v="0"/>
    <x v="9852"/>
    <x v="6"/>
    <x v="1"/>
    <x v="0"/>
    <x v="2"/>
  </r>
  <r>
    <x v="2203"/>
    <x v="4"/>
    <x v="3"/>
    <x v="5"/>
    <x v="6"/>
    <x v="2"/>
    <x v="1"/>
    <x v="12"/>
    <x v="2"/>
    <x v="1"/>
    <x v="1"/>
    <x v="0"/>
    <x v="1"/>
    <x v="0"/>
    <x v="2467"/>
    <x v="3"/>
    <x v="1"/>
    <x v="2"/>
    <x v="1"/>
  </r>
  <r>
    <x v="2204"/>
    <x v="2"/>
    <x v="1"/>
    <x v="0"/>
    <x v="0"/>
    <x v="0"/>
    <x v="0"/>
    <x v="13"/>
    <x v="0"/>
    <x v="0"/>
    <x v="1"/>
    <x v="1"/>
    <x v="1"/>
    <x v="1"/>
    <x v="2709"/>
    <x v="3"/>
    <x v="0"/>
    <x v="0"/>
    <x v="6"/>
  </r>
  <r>
    <x v="2205"/>
    <x v="0"/>
    <x v="2"/>
    <x v="0"/>
    <x v="1"/>
    <x v="2"/>
    <x v="1"/>
    <x v="9"/>
    <x v="0"/>
    <x v="1"/>
    <x v="1"/>
    <x v="1"/>
    <x v="1"/>
    <x v="1"/>
    <x v="9623"/>
    <x v="6"/>
    <x v="1"/>
    <x v="0"/>
    <x v="4"/>
  </r>
  <r>
    <x v="2206"/>
    <x v="2"/>
    <x v="2"/>
    <x v="4"/>
    <x v="4"/>
    <x v="0"/>
    <x v="2"/>
    <x v="7"/>
    <x v="0"/>
    <x v="1"/>
    <x v="1"/>
    <x v="1"/>
    <x v="1"/>
    <x v="1"/>
    <x v="9013"/>
    <x v="11"/>
    <x v="0"/>
    <x v="0"/>
    <x v="7"/>
  </r>
  <r>
    <x v="2207"/>
    <x v="5"/>
    <x v="3"/>
    <x v="4"/>
    <x v="3"/>
    <x v="2"/>
    <x v="1"/>
    <x v="10"/>
    <x v="0"/>
    <x v="1"/>
    <x v="1"/>
    <x v="0"/>
    <x v="0"/>
    <x v="0"/>
    <x v="5047"/>
    <x v="8"/>
    <x v="0"/>
    <x v="0"/>
    <x v="7"/>
  </r>
  <r>
    <x v="2208"/>
    <x v="0"/>
    <x v="0"/>
    <x v="3"/>
    <x v="5"/>
    <x v="2"/>
    <x v="1"/>
    <x v="2"/>
    <x v="2"/>
    <x v="0"/>
    <x v="0"/>
    <x v="0"/>
    <x v="1"/>
    <x v="0"/>
    <x v="6684"/>
    <x v="1"/>
    <x v="4"/>
    <x v="0"/>
    <x v="7"/>
  </r>
  <r>
    <x v="2209"/>
    <x v="0"/>
    <x v="3"/>
    <x v="5"/>
    <x v="6"/>
    <x v="0"/>
    <x v="2"/>
    <x v="11"/>
    <x v="2"/>
    <x v="1"/>
    <x v="0"/>
    <x v="1"/>
    <x v="1"/>
    <x v="0"/>
    <x v="9491"/>
    <x v="9"/>
    <x v="6"/>
    <x v="0"/>
    <x v="8"/>
  </r>
  <r>
    <x v="2210"/>
    <x v="0"/>
    <x v="1"/>
    <x v="0"/>
    <x v="4"/>
    <x v="0"/>
    <x v="0"/>
    <x v="9"/>
    <x v="2"/>
    <x v="0"/>
    <x v="0"/>
    <x v="1"/>
    <x v="1"/>
    <x v="1"/>
    <x v="6892"/>
    <x v="9"/>
    <x v="4"/>
    <x v="0"/>
    <x v="2"/>
  </r>
  <r>
    <x v="2211"/>
    <x v="4"/>
    <x v="3"/>
    <x v="2"/>
    <x v="3"/>
    <x v="2"/>
    <x v="2"/>
    <x v="9"/>
    <x v="0"/>
    <x v="1"/>
    <x v="1"/>
    <x v="1"/>
    <x v="0"/>
    <x v="0"/>
    <x v="5532"/>
    <x v="0"/>
    <x v="5"/>
    <x v="2"/>
    <x v="5"/>
  </r>
  <r>
    <x v="2212"/>
    <x v="4"/>
    <x v="2"/>
    <x v="4"/>
    <x v="4"/>
    <x v="0"/>
    <x v="1"/>
    <x v="2"/>
    <x v="1"/>
    <x v="1"/>
    <x v="1"/>
    <x v="1"/>
    <x v="1"/>
    <x v="0"/>
    <x v="5985"/>
    <x v="2"/>
    <x v="4"/>
    <x v="0"/>
    <x v="5"/>
  </r>
  <r>
    <x v="2213"/>
    <x v="4"/>
    <x v="1"/>
    <x v="4"/>
    <x v="6"/>
    <x v="1"/>
    <x v="0"/>
    <x v="12"/>
    <x v="2"/>
    <x v="1"/>
    <x v="0"/>
    <x v="0"/>
    <x v="0"/>
    <x v="0"/>
    <x v="152"/>
    <x v="10"/>
    <x v="5"/>
    <x v="0"/>
    <x v="8"/>
  </r>
  <r>
    <x v="2214"/>
    <x v="2"/>
    <x v="3"/>
    <x v="4"/>
    <x v="2"/>
    <x v="0"/>
    <x v="1"/>
    <x v="8"/>
    <x v="0"/>
    <x v="0"/>
    <x v="1"/>
    <x v="0"/>
    <x v="0"/>
    <x v="0"/>
    <x v="938"/>
    <x v="3"/>
    <x v="1"/>
    <x v="2"/>
    <x v="3"/>
  </r>
  <r>
    <x v="2215"/>
    <x v="4"/>
    <x v="3"/>
    <x v="4"/>
    <x v="5"/>
    <x v="0"/>
    <x v="0"/>
    <x v="11"/>
    <x v="0"/>
    <x v="0"/>
    <x v="0"/>
    <x v="1"/>
    <x v="1"/>
    <x v="0"/>
    <x v="1958"/>
    <x v="6"/>
    <x v="2"/>
    <x v="0"/>
    <x v="6"/>
  </r>
  <r>
    <x v="2216"/>
    <x v="1"/>
    <x v="0"/>
    <x v="2"/>
    <x v="5"/>
    <x v="2"/>
    <x v="0"/>
    <x v="6"/>
    <x v="2"/>
    <x v="1"/>
    <x v="1"/>
    <x v="0"/>
    <x v="0"/>
    <x v="0"/>
    <x v="92"/>
    <x v="2"/>
    <x v="1"/>
    <x v="1"/>
    <x v="4"/>
  </r>
  <r>
    <x v="2217"/>
    <x v="4"/>
    <x v="1"/>
    <x v="1"/>
    <x v="3"/>
    <x v="0"/>
    <x v="1"/>
    <x v="2"/>
    <x v="2"/>
    <x v="1"/>
    <x v="1"/>
    <x v="1"/>
    <x v="0"/>
    <x v="0"/>
    <x v="3003"/>
    <x v="10"/>
    <x v="0"/>
    <x v="1"/>
    <x v="3"/>
  </r>
  <r>
    <x v="2218"/>
    <x v="5"/>
    <x v="3"/>
    <x v="0"/>
    <x v="3"/>
    <x v="2"/>
    <x v="0"/>
    <x v="12"/>
    <x v="2"/>
    <x v="1"/>
    <x v="1"/>
    <x v="1"/>
    <x v="1"/>
    <x v="0"/>
    <x v="5311"/>
    <x v="11"/>
    <x v="5"/>
    <x v="0"/>
    <x v="2"/>
  </r>
  <r>
    <x v="2219"/>
    <x v="3"/>
    <x v="3"/>
    <x v="2"/>
    <x v="5"/>
    <x v="1"/>
    <x v="1"/>
    <x v="0"/>
    <x v="1"/>
    <x v="0"/>
    <x v="1"/>
    <x v="1"/>
    <x v="1"/>
    <x v="1"/>
    <x v="5287"/>
    <x v="4"/>
    <x v="4"/>
    <x v="0"/>
    <x v="0"/>
  </r>
  <r>
    <x v="2220"/>
    <x v="2"/>
    <x v="2"/>
    <x v="0"/>
    <x v="2"/>
    <x v="1"/>
    <x v="2"/>
    <x v="5"/>
    <x v="0"/>
    <x v="1"/>
    <x v="1"/>
    <x v="1"/>
    <x v="1"/>
    <x v="1"/>
    <x v="8886"/>
    <x v="8"/>
    <x v="4"/>
    <x v="0"/>
    <x v="7"/>
  </r>
  <r>
    <x v="2221"/>
    <x v="0"/>
    <x v="1"/>
    <x v="2"/>
    <x v="4"/>
    <x v="0"/>
    <x v="2"/>
    <x v="7"/>
    <x v="0"/>
    <x v="1"/>
    <x v="0"/>
    <x v="0"/>
    <x v="1"/>
    <x v="1"/>
    <x v="9310"/>
    <x v="6"/>
    <x v="2"/>
    <x v="0"/>
    <x v="7"/>
  </r>
  <r>
    <x v="2222"/>
    <x v="0"/>
    <x v="1"/>
    <x v="4"/>
    <x v="2"/>
    <x v="2"/>
    <x v="0"/>
    <x v="11"/>
    <x v="2"/>
    <x v="0"/>
    <x v="1"/>
    <x v="0"/>
    <x v="0"/>
    <x v="1"/>
    <x v="3445"/>
    <x v="4"/>
    <x v="3"/>
    <x v="2"/>
    <x v="2"/>
  </r>
  <r>
    <x v="2223"/>
    <x v="4"/>
    <x v="1"/>
    <x v="5"/>
    <x v="1"/>
    <x v="0"/>
    <x v="2"/>
    <x v="7"/>
    <x v="0"/>
    <x v="1"/>
    <x v="1"/>
    <x v="1"/>
    <x v="0"/>
    <x v="1"/>
    <x v="5848"/>
    <x v="7"/>
    <x v="2"/>
    <x v="0"/>
    <x v="8"/>
  </r>
  <r>
    <x v="2224"/>
    <x v="0"/>
    <x v="2"/>
    <x v="5"/>
    <x v="4"/>
    <x v="2"/>
    <x v="2"/>
    <x v="14"/>
    <x v="2"/>
    <x v="0"/>
    <x v="1"/>
    <x v="0"/>
    <x v="0"/>
    <x v="1"/>
    <x v="9530"/>
    <x v="11"/>
    <x v="6"/>
    <x v="2"/>
    <x v="2"/>
  </r>
  <r>
    <x v="2225"/>
    <x v="0"/>
    <x v="3"/>
    <x v="0"/>
    <x v="2"/>
    <x v="2"/>
    <x v="2"/>
    <x v="1"/>
    <x v="1"/>
    <x v="0"/>
    <x v="1"/>
    <x v="0"/>
    <x v="1"/>
    <x v="1"/>
    <x v="9455"/>
    <x v="10"/>
    <x v="1"/>
    <x v="1"/>
    <x v="3"/>
  </r>
  <r>
    <x v="2226"/>
    <x v="1"/>
    <x v="3"/>
    <x v="2"/>
    <x v="6"/>
    <x v="1"/>
    <x v="1"/>
    <x v="12"/>
    <x v="2"/>
    <x v="1"/>
    <x v="0"/>
    <x v="1"/>
    <x v="0"/>
    <x v="1"/>
    <x v="3752"/>
    <x v="9"/>
    <x v="4"/>
    <x v="2"/>
    <x v="5"/>
  </r>
  <r>
    <x v="2227"/>
    <x v="0"/>
    <x v="2"/>
    <x v="4"/>
    <x v="2"/>
    <x v="2"/>
    <x v="0"/>
    <x v="9"/>
    <x v="0"/>
    <x v="1"/>
    <x v="0"/>
    <x v="1"/>
    <x v="1"/>
    <x v="1"/>
    <x v="8335"/>
    <x v="5"/>
    <x v="3"/>
    <x v="0"/>
    <x v="4"/>
  </r>
  <r>
    <x v="2228"/>
    <x v="2"/>
    <x v="0"/>
    <x v="0"/>
    <x v="3"/>
    <x v="1"/>
    <x v="1"/>
    <x v="14"/>
    <x v="0"/>
    <x v="0"/>
    <x v="1"/>
    <x v="1"/>
    <x v="0"/>
    <x v="0"/>
    <x v="2552"/>
    <x v="10"/>
    <x v="1"/>
    <x v="2"/>
    <x v="4"/>
  </r>
  <r>
    <x v="2229"/>
    <x v="1"/>
    <x v="2"/>
    <x v="3"/>
    <x v="2"/>
    <x v="2"/>
    <x v="2"/>
    <x v="5"/>
    <x v="0"/>
    <x v="0"/>
    <x v="1"/>
    <x v="0"/>
    <x v="1"/>
    <x v="0"/>
    <x v="7332"/>
    <x v="2"/>
    <x v="0"/>
    <x v="1"/>
    <x v="0"/>
  </r>
  <r>
    <x v="2230"/>
    <x v="2"/>
    <x v="1"/>
    <x v="3"/>
    <x v="1"/>
    <x v="2"/>
    <x v="2"/>
    <x v="7"/>
    <x v="2"/>
    <x v="1"/>
    <x v="0"/>
    <x v="0"/>
    <x v="0"/>
    <x v="0"/>
    <x v="3102"/>
    <x v="8"/>
    <x v="1"/>
    <x v="0"/>
    <x v="7"/>
  </r>
  <r>
    <x v="2231"/>
    <x v="4"/>
    <x v="2"/>
    <x v="3"/>
    <x v="5"/>
    <x v="0"/>
    <x v="0"/>
    <x v="4"/>
    <x v="2"/>
    <x v="0"/>
    <x v="0"/>
    <x v="1"/>
    <x v="1"/>
    <x v="0"/>
    <x v="3248"/>
    <x v="1"/>
    <x v="0"/>
    <x v="0"/>
    <x v="2"/>
  </r>
  <r>
    <x v="2232"/>
    <x v="5"/>
    <x v="2"/>
    <x v="0"/>
    <x v="0"/>
    <x v="1"/>
    <x v="2"/>
    <x v="10"/>
    <x v="1"/>
    <x v="0"/>
    <x v="1"/>
    <x v="1"/>
    <x v="1"/>
    <x v="0"/>
    <x v="9860"/>
    <x v="7"/>
    <x v="5"/>
    <x v="0"/>
    <x v="7"/>
  </r>
  <r>
    <x v="2233"/>
    <x v="5"/>
    <x v="2"/>
    <x v="0"/>
    <x v="0"/>
    <x v="2"/>
    <x v="0"/>
    <x v="2"/>
    <x v="0"/>
    <x v="0"/>
    <x v="1"/>
    <x v="1"/>
    <x v="1"/>
    <x v="1"/>
    <x v="8420"/>
    <x v="4"/>
    <x v="0"/>
    <x v="0"/>
    <x v="2"/>
  </r>
  <r>
    <x v="2234"/>
    <x v="1"/>
    <x v="2"/>
    <x v="3"/>
    <x v="2"/>
    <x v="2"/>
    <x v="0"/>
    <x v="1"/>
    <x v="1"/>
    <x v="1"/>
    <x v="1"/>
    <x v="0"/>
    <x v="0"/>
    <x v="0"/>
    <x v="925"/>
    <x v="11"/>
    <x v="4"/>
    <x v="1"/>
    <x v="1"/>
  </r>
  <r>
    <x v="2235"/>
    <x v="0"/>
    <x v="1"/>
    <x v="5"/>
    <x v="5"/>
    <x v="1"/>
    <x v="2"/>
    <x v="7"/>
    <x v="0"/>
    <x v="1"/>
    <x v="1"/>
    <x v="1"/>
    <x v="0"/>
    <x v="0"/>
    <x v="9056"/>
    <x v="11"/>
    <x v="3"/>
    <x v="1"/>
    <x v="4"/>
  </r>
  <r>
    <x v="2236"/>
    <x v="2"/>
    <x v="1"/>
    <x v="2"/>
    <x v="0"/>
    <x v="1"/>
    <x v="0"/>
    <x v="14"/>
    <x v="1"/>
    <x v="0"/>
    <x v="0"/>
    <x v="1"/>
    <x v="1"/>
    <x v="0"/>
    <x v="1679"/>
    <x v="7"/>
    <x v="6"/>
    <x v="0"/>
    <x v="8"/>
  </r>
  <r>
    <x v="2237"/>
    <x v="1"/>
    <x v="1"/>
    <x v="3"/>
    <x v="1"/>
    <x v="1"/>
    <x v="0"/>
    <x v="4"/>
    <x v="1"/>
    <x v="0"/>
    <x v="0"/>
    <x v="1"/>
    <x v="1"/>
    <x v="1"/>
    <x v="2213"/>
    <x v="9"/>
    <x v="3"/>
    <x v="0"/>
    <x v="8"/>
  </r>
  <r>
    <x v="2238"/>
    <x v="5"/>
    <x v="1"/>
    <x v="4"/>
    <x v="5"/>
    <x v="1"/>
    <x v="2"/>
    <x v="7"/>
    <x v="2"/>
    <x v="1"/>
    <x v="0"/>
    <x v="1"/>
    <x v="0"/>
    <x v="0"/>
    <x v="8732"/>
    <x v="1"/>
    <x v="5"/>
    <x v="1"/>
    <x v="2"/>
  </r>
  <r>
    <x v="2239"/>
    <x v="5"/>
    <x v="2"/>
    <x v="2"/>
    <x v="6"/>
    <x v="1"/>
    <x v="2"/>
    <x v="6"/>
    <x v="0"/>
    <x v="0"/>
    <x v="1"/>
    <x v="0"/>
    <x v="0"/>
    <x v="0"/>
    <x v="8962"/>
    <x v="7"/>
    <x v="6"/>
    <x v="1"/>
    <x v="0"/>
  </r>
  <r>
    <x v="2240"/>
    <x v="3"/>
    <x v="0"/>
    <x v="4"/>
    <x v="2"/>
    <x v="1"/>
    <x v="1"/>
    <x v="13"/>
    <x v="1"/>
    <x v="1"/>
    <x v="0"/>
    <x v="0"/>
    <x v="0"/>
    <x v="1"/>
    <x v="2108"/>
    <x v="3"/>
    <x v="0"/>
    <x v="0"/>
    <x v="6"/>
  </r>
  <r>
    <x v="2241"/>
    <x v="1"/>
    <x v="2"/>
    <x v="4"/>
    <x v="3"/>
    <x v="1"/>
    <x v="2"/>
    <x v="9"/>
    <x v="2"/>
    <x v="1"/>
    <x v="1"/>
    <x v="1"/>
    <x v="1"/>
    <x v="1"/>
    <x v="8817"/>
    <x v="10"/>
    <x v="1"/>
    <x v="0"/>
    <x v="7"/>
  </r>
  <r>
    <x v="2242"/>
    <x v="0"/>
    <x v="0"/>
    <x v="4"/>
    <x v="2"/>
    <x v="1"/>
    <x v="0"/>
    <x v="1"/>
    <x v="1"/>
    <x v="0"/>
    <x v="1"/>
    <x v="0"/>
    <x v="1"/>
    <x v="1"/>
    <x v="5560"/>
    <x v="2"/>
    <x v="0"/>
    <x v="1"/>
    <x v="2"/>
  </r>
  <r>
    <x v="2243"/>
    <x v="2"/>
    <x v="2"/>
    <x v="1"/>
    <x v="4"/>
    <x v="1"/>
    <x v="0"/>
    <x v="3"/>
    <x v="0"/>
    <x v="1"/>
    <x v="0"/>
    <x v="0"/>
    <x v="1"/>
    <x v="1"/>
    <x v="3426"/>
    <x v="3"/>
    <x v="0"/>
    <x v="1"/>
    <x v="1"/>
  </r>
  <r>
    <x v="2244"/>
    <x v="0"/>
    <x v="3"/>
    <x v="3"/>
    <x v="1"/>
    <x v="0"/>
    <x v="2"/>
    <x v="3"/>
    <x v="0"/>
    <x v="1"/>
    <x v="0"/>
    <x v="0"/>
    <x v="0"/>
    <x v="1"/>
    <x v="8744"/>
    <x v="7"/>
    <x v="3"/>
    <x v="0"/>
    <x v="6"/>
  </r>
  <r>
    <x v="2245"/>
    <x v="4"/>
    <x v="3"/>
    <x v="5"/>
    <x v="3"/>
    <x v="0"/>
    <x v="0"/>
    <x v="1"/>
    <x v="0"/>
    <x v="1"/>
    <x v="0"/>
    <x v="0"/>
    <x v="0"/>
    <x v="0"/>
    <x v="58"/>
    <x v="5"/>
    <x v="1"/>
    <x v="0"/>
    <x v="7"/>
  </r>
  <r>
    <x v="2246"/>
    <x v="1"/>
    <x v="1"/>
    <x v="4"/>
    <x v="1"/>
    <x v="1"/>
    <x v="2"/>
    <x v="10"/>
    <x v="0"/>
    <x v="0"/>
    <x v="0"/>
    <x v="0"/>
    <x v="1"/>
    <x v="1"/>
    <x v="6863"/>
    <x v="1"/>
    <x v="4"/>
    <x v="2"/>
    <x v="5"/>
  </r>
  <r>
    <x v="2247"/>
    <x v="4"/>
    <x v="0"/>
    <x v="1"/>
    <x v="0"/>
    <x v="2"/>
    <x v="2"/>
    <x v="0"/>
    <x v="1"/>
    <x v="0"/>
    <x v="1"/>
    <x v="0"/>
    <x v="0"/>
    <x v="0"/>
    <x v="3861"/>
    <x v="4"/>
    <x v="3"/>
    <x v="1"/>
    <x v="0"/>
  </r>
  <r>
    <x v="2248"/>
    <x v="1"/>
    <x v="0"/>
    <x v="2"/>
    <x v="6"/>
    <x v="2"/>
    <x v="2"/>
    <x v="10"/>
    <x v="2"/>
    <x v="1"/>
    <x v="1"/>
    <x v="1"/>
    <x v="1"/>
    <x v="0"/>
    <x v="6859"/>
    <x v="1"/>
    <x v="2"/>
    <x v="0"/>
    <x v="0"/>
  </r>
  <r>
    <x v="2249"/>
    <x v="4"/>
    <x v="1"/>
    <x v="2"/>
    <x v="1"/>
    <x v="2"/>
    <x v="1"/>
    <x v="5"/>
    <x v="2"/>
    <x v="1"/>
    <x v="0"/>
    <x v="0"/>
    <x v="0"/>
    <x v="1"/>
    <x v="1993"/>
    <x v="3"/>
    <x v="5"/>
    <x v="0"/>
    <x v="7"/>
  </r>
  <r>
    <x v="2250"/>
    <x v="2"/>
    <x v="1"/>
    <x v="5"/>
    <x v="6"/>
    <x v="0"/>
    <x v="1"/>
    <x v="0"/>
    <x v="0"/>
    <x v="1"/>
    <x v="1"/>
    <x v="0"/>
    <x v="1"/>
    <x v="1"/>
    <x v="3372"/>
    <x v="9"/>
    <x v="1"/>
    <x v="0"/>
    <x v="6"/>
  </r>
  <r>
    <x v="2251"/>
    <x v="5"/>
    <x v="1"/>
    <x v="1"/>
    <x v="2"/>
    <x v="2"/>
    <x v="2"/>
    <x v="4"/>
    <x v="2"/>
    <x v="1"/>
    <x v="1"/>
    <x v="1"/>
    <x v="1"/>
    <x v="1"/>
    <x v="9727"/>
    <x v="0"/>
    <x v="5"/>
    <x v="0"/>
    <x v="7"/>
  </r>
  <r>
    <x v="2252"/>
    <x v="5"/>
    <x v="0"/>
    <x v="5"/>
    <x v="2"/>
    <x v="1"/>
    <x v="0"/>
    <x v="12"/>
    <x v="2"/>
    <x v="0"/>
    <x v="1"/>
    <x v="1"/>
    <x v="0"/>
    <x v="0"/>
    <x v="4365"/>
    <x v="2"/>
    <x v="2"/>
    <x v="0"/>
    <x v="7"/>
  </r>
  <r>
    <x v="2253"/>
    <x v="0"/>
    <x v="0"/>
    <x v="0"/>
    <x v="6"/>
    <x v="1"/>
    <x v="0"/>
    <x v="10"/>
    <x v="2"/>
    <x v="1"/>
    <x v="0"/>
    <x v="0"/>
    <x v="1"/>
    <x v="0"/>
    <x v="3922"/>
    <x v="9"/>
    <x v="6"/>
    <x v="2"/>
    <x v="5"/>
  </r>
  <r>
    <x v="2254"/>
    <x v="2"/>
    <x v="0"/>
    <x v="2"/>
    <x v="5"/>
    <x v="0"/>
    <x v="0"/>
    <x v="12"/>
    <x v="0"/>
    <x v="1"/>
    <x v="1"/>
    <x v="1"/>
    <x v="1"/>
    <x v="1"/>
    <x v="2151"/>
    <x v="9"/>
    <x v="1"/>
    <x v="0"/>
    <x v="6"/>
  </r>
  <r>
    <x v="2255"/>
    <x v="2"/>
    <x v="2"/>
    <x v="1"/>
    <x v="1"/>
    <x v="2"/>
    <x v="1"/>
    <x v="2"/>
    <x v="0"/>
    <x v="1"/>
    <x v="0"/>
    <x v="1"/>
    <x v="1"/>
    <x v="0"/>
    <x v="6855"/>
    <x v="7"/>
    <x v="2"/>
    <x v="0"/>
    <x v="8"/>
  </r>
  <r>
    <x v="2256"/>
    <x v="2"/>
    <x v="0"/>
    <x v="3"/>
    <x v="1"/>
    <x v="1"/>
    <x v="2"/>
    <x v="1"/>
    <x v="0"/>
    <x v="1"/>
    <x v="1"/>
    <x v="1"/>
    <x v="0"/>
    <x v="1"/>
    <x v="6573"/>
    <x v="10"/>
    <x v="3"/>
    <x v="0"/>
    <x v="8"/>
  </r>
  <r>
    <x v="2257"/>
    <x v="5"/>
    <x v="2"/>
    <x v="2"/>
    <x v="3"/>
    <x v="1"/>
    <x v="1"/>
    <x v="7"/>
    <x v="1"/>
    <x v="1"/>
    <x v="1"/>
    <x v="0"/>
    <x v="1"/>
    <x v="1"/>
    <x v="8991"/>
    <x v="8"/>
    <x v="6"/>
    <x v="1"/>
    <x v="3"/>
  </r>
  <r>
    <x v="2258"/>
    <x v="1"/>
    <x v="2"/>
    <x v="2"/>
    <x v="6"/>
    <x v="2"/>
    <x v="2"/>
    <x v="10"/>
    <x v="1"/>
    <x v="1"/>
    <x v="1"/>
    <x v="0"/>
    <x v="1"/>
    <x v="1"/>
    <x v="7855"/>
    <x v="0"/>
    <x v="4"/>
    <x v="0"/>
    <x v="6"/>
  </r>
  <r>
    <x v="2259"/>
    <x v="3"/>
    <x v="1"/>
    <x v="0"/>
    <x v="0"/>
    <x v="2"/>
    <x v="2"/>
    <x v="5"/>
    <x v="1"/>
    <x v="0"/>
    <x v="1"/>
    <x v="1"/>
    <x v="1"/>
    <x v="1"/>
    <x v="7671"/>
    <x v="6"/>
    <x v="3"/>
    <x v="0"/>
    <x v="2"/>
  </r>
  <r>
    <x v="2260"/>
    <x v="2"/>
    <x v="0"/>
    <x v="0"/>
    <x v="2"/>
    <x v="1"/>
    <x v="0"/>
    <x v="13"/>
    <x v="2"/>
    <x v="0"/>
    <x v="1"/>
    <x v="1"/>
    <x v="1"/>
    <x v="0"/>
    <x v="1858"/>
    <x v="3"/>
    <x v="6"/>
    <x v="0"/>
    <x v="5"/>
  </r>
  <r>
    <x v="2261"/>
    <x v="5"/>
    <x v="2"/>
    <x v="2"/>
    <x v="5"/>
    <x v="0"/>
    <x v="0"/>
    <x v="13"/>
    <x v="0"/>
    <x v="0"/>
    <x v="0"/>
    <x v="1"/>
    <x v="1"/>
    <x v="1"/>
    <x v="8229"/>
    <x v="11"/>
    <x v="0"/>
    <x v="0"/>
    <x v="3"/>
  </r>
  <r>
    <x v="2262"/>
    <x v="3"/>
    <x v="1"/>
    <x v="3"/>
    <x v="1"/>
    <x v="0"/>
    <x v="1"/>
    <x v="12"/>
    <x v="0"/>
    <x v="1"/>
    <x v="0"/>
    <x v="1"/>
    <x v="0"/>
    <x v="0"/>
    <x v="2143"/>
    <x v="3"/>
    <x v="2"/>
    <x v="2"/>
    <x v="0"/>
  </r>
  <r>
    <x v="2263"/>
    <x v="1"/>
    <x v="3"/>
    <x v="1"/>
    <x v="4"/>
    <x v="0"/>
    <x v="2"/>
    <x v="12"/>
    <x v="0"/>
    <x v="0"/>
    <x v="1"/>
    <x v="1"/>
    <x v="0"/>
    <x v="0"/>
    <x v="5475"/>
    <x v="3"/>
    <x v="1"/>
    <x v="0"/>
    <x v="8"/>
  </r>
  <r>
    <x v="2264"/>
    <x v="4"/>
    <x v="2"/>
    <x v="5"/>
    <x v="0"/>
    <x v="0"/>
    <x v="1"/>
    <x v="14"/>
    <x v="0"/>
    <x v="0"/>
    <x v="1"/>
    <x v="0"/>
    <x v="1"/>
    <x v="0"/>
    <x v="4330"/>
    <x v="8"/>
    <x v="3"/>
    <x v="2"/>
    <x v="5"/>
  </r>
  <r>
    <x v="2265"/>
    <x v="0"/>
    <x v="0"/>
    <x v="5"/>
    <x v="4"/>
    <x v="1"/>
    <x v="0"/>
    <x v="5"/>
    <x v="2"/>
    <x v="1"/>
    <x v="1"/>
    <x v="0"/>
    <x v="1"/>
    <x v="1"/>
    <x v="4656"/>
    <x v="3"/>
    <x v="2"/>
    <x v="0"/>
    <x v="8"/>
  </r>
  <r>
    <x v="2266"/>
    <x v="2"/>
    <x v="3"/>
    <x v="4"/>
    <x v="5"/>
    <x v="0"/>
    <x v="1"/>
    <x v="8"/>
    <x v="2"/>
    <x v="1"/>
    <x v="0"/>
    <x v="1"/>
    <x v="1"/>
    <x v="1"/>
    <x v="4662"/>
    <x v="2"/>
    <x v="3"/>
    <x v="0"/>
    <x v="7"/>
  </r>
  <r>
    <x v="2267"/>
    <x v="5"/>
    <x v="0"/>
    <x v="2"/>
    <x v="6"/>
    <x v="0"/>
    <x v="0"/>
    <x v="6"/>
    <x v="1"/>
    <x v="1"/>
    <x v="1"/>
    <x v="1"/>
    <x v="0"/>
    <x v="0"/>
    <x v="4270"/>
    <x v="10"/>
    <x v="5"/>
    <x v="1"/>
    <x v="5"/>
  </r>
  <r>
    <x v="2268"/>
    <x v="3"/>
    <x v="0"/>
    <x v="3"/>
    <x v="1"/>
    <x v="1"/>
    <x v="1"/>
    <x v="10"/>
    <x v="2"/>
    <x v="1"/>
    <x v="0"/>
    <x v="0"/>
    <x v="1"/>
    <x v="1"/>
    <x v="3403"/>
    <x v="9"/>
    <x v="2"/>
    <x v="2"/>
    <x v="4"/>
  </r>
  <r>
    <x v="2269"/>
    <x v="4"/>
    <x v="0"/>
    <x v="4"/>
    <x v="3"/>
    <x v="0"/>
    <x v="1"/>
    <x v="7"/>
    <x v="0"/>
    <x v="0"/>
    <x v="0"/>
    <x v="1"/>
    <x v="1"/>
    <x v="0"/>
    <x v="4146"/>
    <x v="8"/>
    <x v="4"/>
    <x v="0"/>
    <x v="1"/>
  </r>
  <r>
    <x v="2270"/>
    <x v="0"/>
    <x v="2"/>
    <x v="3"/>
    <x v="1"/>
    <x v="0"/>
    <x v="2"/>
    <x v="0"/>
    <x v="1"/>
    <x v="0"/>
    <x v="0"/>
    <x v="0"/>
    <x v="0"/>
    <x v="1"/>
    <x v="9517"/>
    <x v="2"/>
    <x v="5"/>
    <x v="1"/>
    <x v="4"/>
  </r>
  <r>
    <x v="2271"/>
    <x v="0"/>
    <x v="1"/>
    <x v="5"/>
    <x v="0"/>
    <x v="1"/>
    <x v="0"/>
    <x v="7"/>
    <x v="0"/>
    <x v="1"/>
    <x v="1"/>
    <x v="0"/>
    <x v="1"/>
    <x v="1"/>
    <x v="4880"/>
    <x v="2"/>
    <x v="5"/>
    <x v="0"/>
    <x v="8"/>
  </r>
  <r>
    <x v="2272"/>
    <x v="3"/>
    <x v="2"/>
    <x v="2"/>
    <x v="6"/>
    <x v="1"/>
    <x v="1"/>
    <x v="2"/>
    <x v="0"/>
    <x v="1"/>
    <x v="0"/>
    <x v="0"/>
    <x v="0"/>
    <x v="1"/>
    <x v="3892"/>
    <x v="2"/>
    <x v="6"/>
    <x v="0"/>
    <x v="6"/>
  </r>
  <r>
    <x v="2273"/>
    <x v="3"/>
    <x v="0"/>
    <x v="1"/>
    <x v="1"/>
    <x v="2"/>
    <x v="2"/>
    <x v="2"/>
    <x v="0"/>
    <x v="0"/>
    <x v="1"/>
    <x v="0"/>
    <x v="0"/>
    <x v="0"/>
    <x v="3813"/>
    <x v="6"/>
    <x v="3"/>
    <x v="1"/>
    <x v="5"/>
  </r>
  <r>
    <x v="2274"/>
    <x v="2"/>
    <x v="3"/>
    <x v="4"/>
    <x v="5"/>
    <x v="2"/>
    <x v="1"/>
    <x v="4"/>
    <x v="1"/>
    <x v="0"/>
    <x v="1"/>
    <x v="1"/>
    <x v="0"/>
    <x v="0"/>
    <x v="2443"/>
    <x v="0"/>
    <x v="2"/>
    <x v="0"/>
    <x v="6"/>
  </r>
  <r>
    <x v="2275"/>
    <x v="2"/>
    <x v="3"/>
    <x v="1"/>
    <x v="4"/>
    <x v="0"/>
    <x v="2"/>
    <x v="4"/>
    <x v="1"/>
    <x v="0"/>
    <x v="0"/>
    <x v="0"/>
    <x v="1"/>
    <x v="0"/>
    <x v="4817"/>
    <x v="7"/>
    <x v="6"/>
    <x v="1"/>
    <x v="4"/>
  </r>
  <r>
    <x v="2276"/>
    <x v="1"/>
    <x v="1"/>
    <x v="5"/>
    <x v="6"/>
    <x v="0"/>
    <x v="2"/>
    <x v="6"/>
    <x v="1"/>
    <x v="0"/>
    <x v="1"/>
    <x v="0"/>
    <x v="1"/>
    <x v="1"/>
    <x v="5855"/>
    <x v="2"/>
    <x v="2"/>
    <x v="0"/>
    <x v="7"/>
  </r>
  <r>
    <x v="2277"/>
    <x v="4"/>
    <x v="2"/>
    <x v="2"/>
    <x v="1"/>
    <x v="2"/>
    <x v="0"/>
    <x v="0"/>
    <x v="2"/>
    <x v="0"/>
    <x v="0"/>
    <x v="0"/>
    <x v="1"/>
    <x v="0"/>
    <x v="2103"/>
    <x v="10"/>
    <x v="6"/>
    <x v="0"/>
    <x v="8"/>
  </r>
  <r>
    <x v="2278"/>
    <x v="1"/>
    <x v="2"/>
    <x v="1"/>
    <x v="5"/>
    <x v="0"/>
    <x v="2"/>
    <x v="4"/>
    <x v="2"/>
    <x v="0"/>
    <x v="1"/>
    <x v="1"/>
    <x v="0"/>
    <x v="0"/>
    <x v="7689"/>
    <x v="3"/>
    <x v="5"/>
    <x v="1"/>
    <x v="1"/>
  </r>
  <r>
    <x v="2279"/>
    <x v="0"/>
    <x v="3"/>
    <x v="1"/>
    <x v="2"/>
    <x v="1"/>
    <x v="1"/>
    <x v="12"/>
    <x v="1"/>
    <x v="0"/>
    <x v="0"/>
    <x v="1"/>
    <x v="1"/>
    <x v="0"/>
    <x v="8204"/>
    <x v="8"/>
    <x v="2"/>
    <x v="0"/>
    <x v="2"/>
  </r>
  <r>
    <x v="2280"/>
    <x v="1"/>
    <x v="2"/>
    <x v="0"/>
    <x v="3"/>
    <x v="0"/>
    <x v="0"/>
    <x v="3"/>
    <x v="2"/>
    <x v="1"/>
    <x v="1"/>
    <x v="0"/>
    <x v="1"/>
    <x v="0"/>
    <x v="2210"/>
    <x v="2"/>
    <x v="2"/>
    <x v="1"/>
    <x v="0"/>
  </r>
  <r>
    <x v="2281"/>
    <x v="5"/>
    <x v="1"/>
    <x v="2"/>
    <x v="3"/>
    <x v="2"/>
    <x v="1"/>
    <x v="3"/>
    <x v="0"/>
    <x v="1"/>
    <x v="0"/>
    <x v="0"/>
    <x v="1"/>
    <x v="1"/>
    <x v="8049"/>
    <x v="0"/>
    <x v="4"/>
    <x v="1"/>
    <x v="1"/>
  </r>
  <r>
    <x v="2282"/>
    <x v="4"/>
    <x v="3"/>
    <x v="4"/>
    <x v="1"/>
    <x v="1"/>
    <x v="2"/>
    <x v="12"/>
    <x v="2"/>
    <x v="0"/>
    <x v="0"/>
    <x v="0"/>
    <x v="0"/>
    <x v="1"/>
    <x v="4261"/>
    <x v="5"/>
    <x v="4"/>
    <x v="0"/>
    <x v="6"/>
  </r>
  <r>
    <x v="2283"/>
    <x v="0"/>
    <x v="1"/>
    <x v="0"/>
    <x v="2"/>
    <x v="1"/>
    <x v="2"/>
    <x v="10"/>
    <x v="0"/>
    <x v="0"/>
    <x v="0"/>
    <x v="0"/>
    <x v="1"/>
    <x v="0"/>
    <x v="9046"/>
    <x v="2"/>
    <x v="6"/>
    <x v="0"/>
    <x v="8"/>
  </r>
  <r>
    <x v="2284"/>
    <x v="0"/>
    <x v="2"/>
    <x v="1"/>
    <x v="0"/>
    <x v="2"/>
    <x v="1"/>
    <x v="2"/>
    <x v="2"/>
    <x v="0"/>
    <x v="0"/>
    <x v="0"/>
    <x v="0"/>
    <x v="0"/>
    <x v="7681"/>
    <x v="8"/>
    <x v="5"/>
    <x v="1"/>
    <x v="3"/>
  </r>
  <r>
    <x v="2285"/>
    <x v="2"/>
    <x v="1"/>
    <x v="0"/>
    <x v="4"/>
    <x v="1"/>
    <x v="2"/>
    <x v="7"/>
    <x v="1"/>
    <x v="1"/>
    <x v="0"/>
    <x v="0"/>
    <x v="1"/>
    <x v="1"/>
    <x v="5994"/>
    <x v="0"/>
    <x v="1"/>
    <x v="1"/>
    <x v="4"/>
  </r>
  <r>
    <x v="2286"/>
    <x v="0"/>
    <x v="1"/>
    <x v="4"/>
    <x v="4"/>
    <x v="1"/>
    <x v="2"/>
    <x v="4"/>
    <x v="2"/>
    <x v="1"/>
    <x v="1"/>
    <x v="0"/>
    <x v="0"/>
    <x v="0"/>
    <x v="7885"/>
    <x v="1"/>
    <x v="2"/>
    <x v="1"/>
    <x v="5"/>
  </r>
  <r>
    <x v="2287"/>
    <x v="5"/>
    <x v="2"/>
    <x v="5"/>
    <x v="4"/>
    <x v="0"/>
    <x v="2"/>
    <x v="5"/>
    <x v="1"/>
    <x v="1"/>
    <x v="0"/>
    <x v="1"/>
    <x v="1"/>
    <x v="0"/>
    <x v="9853"/>
    <x v="1"/>
    <x v="5"/>
    <x v="0"/>
    <x v="1"/>
  </r>
  <r>
    <x v="2288"/>
    <x v="4"/>
    <x v="2"/>
    <x v="1"/>
    <x v="5"/>
    <x v="1"/>
    <x v="1"/>
    <x v="13"/>
    <x v="1"/>
    <x v="0"/>
    <x v="1"/>
    <x v="0"/>
    <x v="0"/>
    <x v="0"/>
    <x v="3035"/>
    <x v="5"/>
    <x v="2"/>
    <x v="2"/>
    <x v="5"/>
  </r>
  <r>
    <x v="2289"/>
    <x v="0"/>
    <x v="1"/>
    <x v="4"/>
    <x v="1"/>
    <x v="1"/>
    <x v="2"/>
    <x v="4"/>
    <x v="2"/>
    <x v="1"/>
    <x v="0"/>
    <x v="1"/>
    <x v="1"/>
    <x v="0"/>
    <x v="9511"/>
    <x v="8"/>
    <x v="0"/>
    <x v="0"/>
    <x v="2"/>
  </r>
  <r>
    <x v="2290"/>
    <x v="2"/>
    <x v="0"/>
    <x v="0"/>
    <x v="4"/>
    <x v="2"/>
    <x v="1"/>
    <x v="2"/>
    <x v="0"/>
    <x v="1"/>
    <x v="0"/>
    <x v="0"/>
    <x v="0"/>
    <x v="0"/>
    <x v="1364"/>
    <x v="1"/>
    <x v="4"/>
    <x v="0"/>
    <x v="7"/>
  </r>
  <r>
    <x v="2291"/>
    <x v="3"/>
    <x v="2"/>
    <x v="5"/>
    <x v="1"/>
    <x v="2"/>
    <x v="2"/>
    <x v="14"/>
    <x v="1"/>
    <x v="0"/>
    <x v="1"/>
    <x v="0"/>
    <x v="1"/>
    <x v="0"/>
    <x v="7220"/>
    <x v="11"/>
    <x v="1"/>
    <x v="0"/>
    <x v="7"/>
  </r>
  <r>
    <x v="2292"/>
    <x v="0"/>
    <x v="1"/>
    <x v="2"/>
    <x v="3"/>
    <x v="2"/>
    <x v="0"/>
    <x v="9"/>
    <x v="0"/>
    <x v="0"/>
    <x v="1"/>
    <x v="0"/>
    <x v="1"/>
    <x v="1"/>
    <x v="4827"/>
    <x v="9"/>
    <x v="5"/>
    <x v="0"/>
    <x v="6"/>
  </r>
  <r>
    <x v="2293"/>
    <x v="0"/>
    <x v="3"/>
    <x v="4"/>
    <x v="2"/>
    <x v="2"/>
    <x v="2"/>
    <x v="0"/>
    <x v="0"/>
    <x v="1"/>
    <x v="1"/>
    <x v="0"/>
    <x v="0"/>
    <x v="0"/>
    <x v="7757"/>
    <x v="7"/>
    <x v="6"/>
    <x v="1"/>
    <x v="4"/>
  </r>
  <r>
    <x v="2294"/>
    <x v="1"/>
    <x v="3"/>
    <x v="4"/>
    <x v="5"/>
    <x v="2"/>
    <x v="1"/>
    <x v="10"/>
    <x v="1"/>
    <x v="1"/>
    <x v="0"/>
    <x v="1"/>
    <x v="0"/>
    <x v="0"/>
    <x v="2001"/>
    <x v="6"/>
    <x v="3"/>
    <x v="2"/>
    <x v="5"/>
  </r>
  <r>
    <x v="2295"/>
    <x v="2"/>
    <x v="0"/>
    <x v="4"/>
    <x v="5"/>
    <x v="2"/>
    <x v="2"/>
    <x v="13"/>
    <x v="2"/>
    <x v="1"/>
    <x v="1"/>
    <x v="0"/>
    <x v="0"/>
    <x v="0"/>
    <x v="3660"/>
    <x v="7"/>
    <x v="2"/>
    <x v="0"/>
    <x v="7"/>
  </r>
  <r>
    <x v="2296"/>
    <x v="1"/>
    <x v="3"/>
    <x v="5"/>
    <x v="1"/>
    <x v="0"/>
    <x v="2"/>
    <x v="1"/>
    <x v="1"/>
    <x v="1"/>
    <x v="0"/>
    <x v="0"/>
    <x v="0"/>
    <x v="1"/>
    <x v="5041"/>
    <x v="9"/>
    <x v="6"/>
    <x v="1"/>
    <x v="0"/>
  </r>
  <r>
    <x v="2297"/>
    <x v="3"/>
    <x v="3"/>
    <x v="4"/>
    <x v="4"/>
    <x v="1"/>
    <x v="2"/>
    <x v="0"/>
    <x v="2"/>
    <x v="1"/>
    <x v="0"/>
    <x v="0"/>
    <x v="1"/>
    <x v="1"/>
    <x v="6272"/>
    <x v="11"/>
    <x v="3"/>
    <x v="0"/>
    <x v="6"/>
  </r>
  <r>
    <x v="2298"/>
    <x v="4"/>
    <x v="2"/>
    <x v="4"/>
    <x v="0"/>
    <x v="2"/>
    <x v="2"/>
    <x v="14"/>
    <x v="0"/>
    <x v="1"/>
    <x v="0"/>
    <x v="1"/>
    <x v="1"/>
    <x v="0"/>
    <x v="8806"/>
    <x v="6"/>
    <x v="1"/>
    <x v="0"/>
    <x v="6"/>
  </r>
  <r>
    <x v="2299"/>
    <x v="5"/>
    <x v="0"/>
    <x v="2"/>
    <x v="1"/>
    <x v="1"/>
    <x v="2"/>
    <x v="12"/>
    <x v="2"/>
    <x v="1"/>
    <x v="1"/>
    <x v="0"/>
    <x v="0"/>
    <x v="0"/>
    <x v="7785"/>
    <x v="11"/>
    <x v="0"/>
    <x v="2"/>
    <x v="1"/>
  </r>
  <r>
    <x v="2300"/>
    <x v="1"/>
    <x v="0"/>
    <x v="3"/>
    <x v="4"/>
    <x v="2"/>
    <x v="1"/>
    <x v="8"/>
    <x v="2"/>
    <x v="1"/>
    <x v="0"/>
    <x v="1"/>
    <x v="0"/>
    <x v="0"/>
    <x v="2032"/>
    <x v="11"/>
    <x v="1"/>
    <x v="2"/>
    <x v="0"/>
  </r>
  <r>
    <x v="2301"/>
    <x v="1"/>
    <x v="1"/>
    <x v="0"/>
    <x v="4"/>
    <x v="1"/>
    <x v="2"/>
    <x v="8"/>
    <x v="2"/>
    <x v="1"/>
    <x v="0"/>
    <x v="1"/>
    <x v="0"/>
    <x v="1"/>
    <x v="6702"/>
    <x v="10"/>
    <x v="0"/>
    <x v="2"/>
    <x v="2"/>
  </r>
  <r>
    <x v="2302"/>
    <x v="3"/>
    <x v="3"/>
    <x v="4"/>
    <x v="5"/>
    <x v="1"/>
    <x v="1"/>
    <x v="4"/>
    <x v="1"/>
    <x v="0"/>
    <x v="1"/>
    <x v="0"/>
    <x v="0"/>
    <x v="1"/>
    <x v="1795"/>
    <x v="2"/>
    <x v="5"/>
    <x v="1"/>
    <x v="5"/>
  </r>
  <r>
    <x v="2303"/>
    <x v="1"/>
    <x v="1"/>
    <x v="2"/>
    <x v="1"/>
    <x v="2"/>
    <x v="2"/>
    <x v="1"/>
    <x v="2"/>
    <x v="1"/>
    <x v="0"/>
    <x v="0"/>
    <x v="1"/>
    <x v="1"/>
    <x v="6900"/>
    <x v="4"/>
    <x v="2"/>
    <x v="1"/>
    <x v="0"/>
  </r>
  <r>
    <x v="2304"/>
    <x v="5"/>
    <x v="1"/>
    <x v="0"/>
    <x v="6"/>
    <x v="1"/>
    <x v="1"/>
    <x v="1"/>
    <x v="2"/>
    <x v="0"/>
    <x v="1"/>
    <x v="1"/>
    <x v="0"/>
    <x v="1"/>
    <x v="7488"/>
    <x v="5"/>
    <x v="3"/>
    <x v="0"/>
    <x v="6"/>
  </r>
  <r>
    <x v="2305"/>
    <x v="4"/>
    <x v="2"/>
    <x v="2"/>
    <x v="4"/>
    <x v="1"/>
    <x v="1"/>
    <x v="2"/>
    <x v="0"/>
    <x v="1"/>
    <x v="0"/>
    <x v="1"/>
    <x v="1"/>
    <x v="0"/>
    <x v="5979"/>
    <x v="11"/>
    <x v="6"/>
    <x v="0"/>
    <x v="6"/>
  </r>
  <r>
    <x v="2306"/>
    <x v="4"/>
    <x v="0"/>
    <x v="3"/>
    <x v="4"/>
    <x v="1"/>
    <x v="1"/>
    <x v="0"/>
    <x v="1"/>
    <x v="1"/>
    <x v="1"/>
    <x v="0"/>
    <x v="0"/>
    <x v="1"/>
    <x v="2028"/>
    <x v="5"/>
    <x v="0"/>
    <x v="0"/>
    <x v="6"/>
  </r>
  <r>
    <x v="2307"/>
    <x v="4"/>
    <x v="1"/>
    <x v="1"/>
    <x v="6"/>
    <x v="0"/>
    <x v="0"/>
    <x v="14"/>
    <x v="2"/>
    <x v="1"/>
    <x v="1"/>
    <x v="0"/>
    <x v="0"/>
    <x v="0"/>
    <x v="43"/>
    <x v="9"/>
    <x v="3"/>
    <x v="2"/>
    <x v="4"/>
  </r>
  <r>
    <x v="2308"/>
    <x v="0"/>
    <x v="2"/>
    <x v="0"/>
    <x v="3"/>
    <x v="0"/>
    <x v="1"/>
    <x v="0"/>
    <x v="2"/>
    <x v="1"/>
    <x v="0"/>
    <x v="0"/>
    <x v="0"/>
    <x v="0"/>
    <x v="7307"/>
    <x v="3"/>
    <x v="1"/>
    <x v="0"/>
    <x v="7"/>
  </r>
  <r>
    <x v="2309"/>
    <x v="2"/>
    <x v="1"/>
    <x v="5"/>
    <x v="1"/>
    <x v="2"/>
    <x v="2"/>
    <x v="13"/>
    <x v="0"/>
    <x v="1"/>
    <x v="1"/>
    <x v="1"/>
    <x v="0"/>
    <x v="1"/>
    <x v="6326"/>
    <x v="10"/>
    <x v="5"/>
    <x v="2"/>
    <x v="3"/>
  </r>
  <r>
    <x v="2310"/>
    <x v="0"/>
    <x v="2"/>
    <x v="0"/>
    <x v="1"/>
    <x v="1"/>
    <x v="1"/>
    <x v="13"/>
    <x v="1"/>
    <x v="0"/>
    <x v="0"/>
    <x v="0"/>
    <x v="0"/>
    <x v="1"/>
    <x v="8213"/>
    <x v="9"/>
    <x v="6"/>
    <x v="2"/>
    <x v="5"/>
  </r>
  <r>
    <x v="2311"/>
    <x v="1"/>
    <x v="1"/>
    <x v="3"/>
    <x v="2"/>
    <x v="0"/>
    <x v="1"/>
    <x v="12"/>
    <x v="0"/>
    <x v="1"/>
    <x v="1"/>
    <x v="0"/>
    <x v="0"/>
    <x v="0"/>
    <x v="945"/>
    <x v="4"/>
    <x v="0"/>
    <x v="0"/>
    <x v="6"/>
  </r>
  <r>
    <x v="2312"/>
    <x v="4"/>
    <x v="2"/>
    <x v="4"/>
    <x v="0"/>
    <x v="0"/>
    <x v="2"/>
    <x v="2"/>
    <x v="0"/>
    <x v="1"/>
    <x v="1"/>
    <x v="0"/>
    <x v="1"/>
    <x v="1"/>
    <x v="8301"/>
    <x v="2"/>
    <x v="3"/>
    <x v="0"/>
    <x v="7"/>
  </r>
  <r>
    <x v="2313"/>
    <x v="3"/>
    <x v="1"/>
    <x v="2"/>
    <x v="0"/>
    <x v="0"/>
    <x v="0"/>
    <x v="7"/>
    <x v="1"/>
    <x v="0"/>
    <x v="1"/>
    <x v="1"/>
    <x v="0"/>
    <x v="1"/>
    <x v="1243"/>
    <x v="3"/>
    <x v="3"/>
    <x v="1"/>
    <x v="4"/>
  </r>
  <r>
    <x v="2314"/>
    <x v="4"/>
    <x v="2"/>
    <x v="0"/>
    <x v="5"/>
    <x v="2"/>
    <x v="2"/>
    <x v="4"/>
    <x v="0"/>
    <x v="1"/>
    <x v="1"/>
    <x v="1"/>
    <x v="1"/>
    <x v="0"/>
    <x v="8337"/>
    <x v="2"/>
    <x v="3"/>
    <x v="0"/>
    <x v="8"/>
  </r>
  <r>
    <x v="2315"/>
    <x v="3"/>
    <x v="3"/>
    <x v="3"/>
    <x v="3"/>
    <x v="0"/>
    <x v="1"/>
    <x v="5"/>
    <x v="0"/>
    <x v="0"/>
    <x v="0"/>
    <x v="1"/>
    <x v="0"/>
    <x v="1"/>
    <x v="3442"/>
    <x v="10"/>
    <x v="1"/>
    <x v="1"/>
    <x v="0"/>
  </r>
  <r>
    <x v="2316"/>
    <x v="0"/>
    <x v="1"/>
    <x v="3"/>
    <x v="1"/>
    <x v="0"/>
    <x v="0"/>
    <x v="12"/>
    <x v="2"/>
    <x v="0"/>
    <x v="0"/>
    <x v="1"/>
    <x v="0"/>
    <x v="1"/>
    <x v="5134"/>
    <x v="10"/>
    <x v="0"/>
    <x v="2"/>
    <x v="0"/>
  </r>
  <r>
    <x v="2317"/>
    <x v="2"/>
    <x v="2"/>
    <x v="4"/>
    <x v="6"/>
    <x v="2"/>
    <x v="1"/>
    <x v="4"/>
    <x v="2"/>
    <x v="0"/>
    <x v="0"/>
    <x v="0"/>
    <x v="0"/>
    <x v="1"/>
    <x v="3532"/>
    <x v="5"/>
    <x v="2"/>
    <x v="0"/>
    <x v="7"/>
  </r>
  <r>
    <x v="2318"/>
    <x v="0"/>
    <x v="3"/>
    <x v="4"/>
    <x v="1"/>
    <x v="0"/>
    <x v="1"/>
    <x v="3"/>
    <x v="1"/>
    <x v="0"/>
    <x v="1"/>
    <x v="0"/>
    <x v="0"/>
    <x v="0"/>
    <x v="5516"/>
    <x v="8"/>
    <x v="3"/>
    <x v="0"/>
    <x v="6"/>
  </r>
  <r>
    <x v="2319"/>
    <x v="3"/>
    <x v="1"/>
    <x v="1"/>
    <x v="1"/>
    <x v="2"/>
    <x v="2"/>
    <x v="3"/>
    <x v="2"/>
    <x v="0"/>
    <x v="0"/>
    <x v="0"/>
    <x v="0"/>
    <x v="0"/>
    <x v="3561"/>
    <x v="2"/>
    <x v="1"/>
    <x v="0"/>
    <x v="7"/>
  </r>
  <r>
    <x v="2320"/>
    <x v="3"/>
    <x v="3"/>
    <x v="4"/>
    <x v="0"/>
    <x v="1"/>
    <x v="0"/>
    <x v="10"/>
    <x v="0"/>
    <x v="0"/>
    <x v="0"/>
    <x v="1"/>
    <x v="0"/>
    <x v="0"/>
    <x v="744"/>
    <x v="10"/>
    <x v="0"/>
    <x v="2"/>
    <x v="1"/>
  </r>
  <r>
    <x v="2321"/>
    <x v="0"/>
    <x v="0"/>
    <x v="1"/>
    <x v="0"/>
    <x v="2"/>
    <x v="2"/>
    <x v="6"/>
    <x v="1"/>
    <x v="0"/>
    <x v="0"/>
    <x v="1"/>
    <x v="1"/>
    <x v="1"/>
    <x v="9768"/>
    <x v="2"/>
    <x v="1"/>
    <x v="0"/>
    <x v="5"/>
  </r>
  <r>
    <x v="2322"/>
    <x v="4"/>
    <x v="0"/>
    <x v="1"/>
    <x v="1"/>
    <x v="1"/>
    <x v="1"/>
    <x v="8"/>
    <x v="2"/>
    <x v="0"/>
    <x v="1"/>
    <x v="1"/>
    <x v="1"/>
    <x v="0"/>
    <x v="3641"/>
    <x v="1"/>
    <x v="0"/>
    <x v="0"/>
    <x v="2"/>
  </r>
  <r>
    <x v="2323"/>
    <x v="1"/>
    <x v="0"/>
    <x v="1"/>
    <x v="1"/>
    <x v="0"/>
    <x v="2"/>
    <x v="10"/>
    <x v="0"/>
    <x v="1"/>
    <x v="0"/>
    <x v="0"/>
    <x v="0"/>
    <x v="1"/>
    <x v="4143"/>
    <x v="4"/>
    <x v="1"/>
    <x v="2"/>
    <x v="5"/>
  </r>
  <r>
    <x v="2324"/>
    <x v="5"/>
    <x v="1"/>
    <x v="1"/>
    <x v="0"/>
    <x v="1"/>
    <x v="2"/>
    <x v="2"/>
    <x v="2"/>
    <x v="1"/>
    <x v="0"/>
    <x v="0"/>
    <x v="0"/>
    <x v="1"/>
    <x v="8411"/>
    <x v="8"/>
    <x v="5"/>
    <x v="1"/>
    <x v="3"/>
  </r>
  <r>
    <x v="2325"/>
    <x v="3"/>
    <x v="2"/>
    <x v="3"/>
    <x v="5"/>
    <x v="2"/>
    <x v="2"/>
    <x v="14"/>
    <x v="2"/>
    <x v="0"/>
    <x v="0"/>
    <x v="0"/>
    <x v="1"/>
    <x v="0"/>
    <x v="6956"/>
    <x v="7"/>
    <x v="6"/>
    <x v="2"/>
    <x v="1"/>
  </r>
  <r>
    <x v="2326"/>
    <x v="0"/>
    <x v="3"/>
    <x v="4"/>
    <x v="0"/>
    <x v="2"/>
    <x v="0"/>
    <x v="7"/>
    <x v="1"/>
    <x v="0"/>
    <x v="0"/>
    <x v="0"/>
    <x v="0"/>
    <x v="1"/>
    <x v="3183"/>
    <x v="3"/>
    <x v="0"/>
    <x v="1"/>
    <x v="1"/>
  </r>
  <r>
    <x v="2327"/>
    <x v="5"/>
    <x v="0"/>
    <x v="2"/>
    <x v="0"/>
    <x v="2"/>
    <x v="0"/>
    <x v="13"/>
    <x v="0"/>
    <x v="0"/>
    <x v="0"/>
    <x v="0"/>
    <x v="0"/>
    <x v="1"/>
    <x v="3113"/>
    <x v="0"/>
    <x v="0"/>
    <x v="0"/>
    <x v="7"/>
  </r>
  <r>
    <x v="2328"/>
    <x v="0"/>
    <x v="2"/>
    <x v="4"/>
    <x v="6"/>
    <x v="1"/>
    <x v="0"/>
    <x v="8"/>
    <x v="0"/>
    <x v="0"/>
    <x v="1"/>
    <x v="1"/>
    <x v="1"/>
    <x v="0"/>
    <x v="7554"/>
    <x v="1"/>
    <x v="6"/>
    <x v="0"/>
    <x v="3"/>
  </r>
  <r>
    <x v="2329"/>
    <x v="2"/>
    <x v="2"/>
    <x v="4"/>
    <x v="6"/>
    <x v="1"/>
    <x v="0"/>
    <x v="14"/>
    <x v="2"/>
    <x v="0"/>
    <x v="0"/>
    <x v="0"/>
    <x v="0"/>
    <x v="0"/>
    <x v="1142"/>
    <x v="4"/>
    <x v="1"/>
    <x v="2"/>
    <x v="3"/>
  </r>
  <r>
    <x v="2330"/>
    <x v="4"/>
    <x v="1"/>
    <x v="2"/>
    <x v="3"/>
    <x v="1"/>
    <x v="1"/>
    <x v="4"/>
    <x v="2"/>
    <x v="1"/>
    <x v="0"/>
    <x v="0"/>
    <x v="1"/>
    <x v="0"/>
    <x v="2707"/>
    <x v="2"/>
    <x v="4"/>
    <x v="1"/>
    <x v="5"/>
  </r>
  <r>
    <x v="2331"/>
    <x v="2"/>
    <x v="1"/>
    <x v="5"/>
    <x v="2"/>
    <x v="1"/>
    <x v="1"/>
    <x v="2"/>
    <x v="1"/>
    <x v="0"/>
    <x v="0"/>
    <x v="1"/>
    <x v="1"/>
    <x v="1"/>
    <x v="4816"/>
    <x v="8"/>
    <x v="1"/>
    <x v="0"/>
    <x v="2"/>
  </r>
  <r>
    <x v="2332"/>
    <x v="1"/>
    <x v="3"/>
    <x v="3"/>
    <x v="6"/>
    <x v="1"/>
    <x v="2"/>
    <x v="14"/>
    <x v="2"/>
    <x v="1"/>
    <x v="0"/>
    <x v="1"/>
    <x v="1"/>
    <x v="1"/>
    <x v="7903"/>
    <x v="4"/>
    <x v="4"/>
    <x v="0"/>
    <x v="5"/>
  </r>
  <r>
    <x v="2333"/>
    <x v="2"/>
    <x v="1"/>
    <x v="4"/>
    <x v="2"/>
    <x v="1"/>
    <x v="1"/>
    <x v="8"/>
    <x v="1"/>
    <x v="1"/>
    <x v="1"/>
    <x v="1"/>
    <x v="1"/>
    <x v="0"/>
    <x v="4070"/>
    <x v="3"/>
    <x v="3"/>
    <x v="0"/>
    <x v="1"/>
  </r>
  <r>
    <x v="2334"/>
    <x v="5"/>
    <x v="0"/>
    <x v="0"/>
    <x v="1"/>
    <x v="0"/>
    <x v="1"/>
    <x v="2"/>
    <x v="1"/>
    <x v="1"/>
    <x v="0"/>
    <x v="0"/>
    <x v="1"/>
    <x v="0"/>
    <x v="6508"/>
    <x v="2"/>
    <x v="3"/>
    <x v="0"/>
    <x v="6"/>
  </r>
  <r>
    <x v="2335"/>
    <x v="2"/>
    <x v="2"/>
    <x v="1"/>
    <x v="2"/>
    <x v="0"/>
    <x v="1"/>
    <x v="8"/>
    <x v="0"/>
    <x v="0"/>
    <x v="1"/>
    <x v="0"/>
    <x v="1"/>
    <x v="1"/>
    <x v="5635"/>
    <x v="11"/>
    <x v="2"/>
    <x v="2"/>
    <x v="3"/>
  </r>
  <r>
    <x v="2336"/>
    <x v="5"/>
    <x v="3"/>
    <x v="0"/>
    <x v="2"/>
    <x v="1"/>
    <x v="2"/>
    <x v="1"/>
    <x v="0"/>
    <x v="0"/>
    <x v="1"/>
    <x v="1"/>
    <x v="0"/>
    <x v="0"/>
    <x v="8883"/>
    <x v="11"/>
    <x v="4"/>
    <x v="1"/>
    <x v="0"/>
  </r>
  <r>
    <x v="2337"/>
    <x v="1"/>
    <x v="1"/>
    <x v="1"/>
    <x v="3"/>
    <x v="1"/>
    <x v="0"/>
    <x v="12"/>
    <x v="2"/>
    <x v="1"/>
    <x v="0"/>
    <x v="0"/>
    <x v="1"/>
    <x v="1"/>
    <x v="1280"/>
    <x v="10"/>
    <x v="5"/>
    <x v="2"/>
    <x v="3"/>
  </r>
  <r>
    <x v="2338"/>
    <x v="2"/>
    <x v="0"/>
    <x v="2"/>
    <x v="5"/>
    <x v="1"/>
    <x v="0"/>
    <x v="11"/>
    <x v="0"/>
    <x v="1"/>
    <x v="1"/>
    <x v="0"/>
    <x v="1"/>
    <x v="1"/>
    <x v="946"/>
    <x v="0"/>
    <x v="4"/>
    <x v="0"/>
    <x v="8"/>
  </r>
  <r>
    <x v="2339"/>
    <x v="2"/>
    <x v="3"/>
    <x v="1"/>
    <x v="4"/>
    <x v="0"/>
    <x v="1"/>
    <x v="14"/>
    <x v="1"/>
    <x v="1"/>
    <x v="1"/>
    <x v="0"/>
    <x v="1"/>
    <x v="0"/>
    <x v="2767"/>
    <x v="4"/>
    <x v="4"/>
    <x v="2"/>
    <x v="5"/>
  </r>
  <r>
    <x v="2340"/>
    <x v="3"/>
    <x v="0"/>
    <x v="1"/>
    <x v="1"/>
    <x v="2"/>
    <x v="1"/>
    <x v="10"/>
    <x v="1"/>
    <x v="1"/>
    <x v="0"/>
    <x v="0"/>
    <x v="0"/>
    <x v="1"/>
    <x v="1763"/>
    <x v="11"/>
    <x v="3"/>
    <x v="2"/>
    <x v="1"/>
  </r>
  <r>
    <x v="2341"/>
    <x v="4"/>
    <x v="1"/>
    <x v="4"/>
    <x v="4"/>
    <x v="0"/>
    <x v="1"/>
    <x v="11"/>
    <x v="0"/>
    <x v="1"/>
    <x v="0"/>
    <x v="0"/>
    <x v="1"/>
    <x v="0"/>
    <x v="2742"/>
    <x v="4"/>
    <x v="3"/>
    <x v="2"/>
    <x v="5"/>
  </r>
  <r>
    <x v="2342"/>
    <x v="5"/>
    <x v="1"/>
    <x v="2"/>
    <x v="5"/>
    <x v="0"/>
    <x v="0"/>
    <x v="8"/>
    <x v="1"/>
    <x v="1"/>
    <x v="0"/>
    <x v="1"/>
    <x v="1"/>
    <x v="1"/>
    <x v="7239"/>
    <x v="9"/>
    <x v="1"/>
    <x v="0"/>
    <x v="6"/>
  </r>
  <r>
    <x v="2343"/>
    <x v="0"/>
    <x v="2"/>
    <x v="0"/>
    <x v="1"/>
    <x v="0"/>
    <x v="2"/>
    <x v="5"/>
    <x v="2"/>
    <x v="0"/>
    <x v="1"/>
    <x v="1"/>
    <x v="0"/>
    <x v="1"/>
    <x v="9786"/>
    <x v="4"/>
    <x v="2"/>
    <x v="1"/>
    <x v="3"/>
  </r>
  <r>
    <x v="2344"/>
    <x v="3"/>
    <x v="3"/>
    <x v="0"/>
    <x v="1"/>
    <x v="0"/>
    <x v="1"/>
    <x v="14"/>
    <x v="0"/>
    <x v="0"/>
    <x v="1"/>
    <x v="0"/>
    <x v="0"/>
    <x v="1"/>
    <x v="1816"/>
    <x v="10"/>
    <x v="2"/>
    <x v="2"/>
    <x v="5"/>
  </r>
  <r>
    <x v="2345"/>
    <x v="4"/>
    <x v="0"/>
    <x v="4"/>
    <x v="3"/>
    <x v="2"/>
    <x v="0"/>
    <x v="9"/>
    <x v="2"/>
    <x v="1"/>
    <x v="1"/>
    <x v="1"/>
    <x v="0"/>
    <x v="0"/>
    <x v="342"/>
    <x v="6"/>
    <x v="5"/>
    <x v="0"/>
    <x v="6"/>
  </r>
  <r>
    <x v="2346"/>
    <x v="2"/>
    <x v="1"/>
    <x v="2"/>
    <x v="2"/>
    <x v="1"/>
    <x v="1"/>
    <x v="5"/>
    <x v="0"/>
    <x v="0"/>
    <x v="1"/>
    <x v="0"/>
    <x v="0"/>
    <x v="0"/>
    <x v="1029"/>
    <x v="5"/>
    <x v="4"/>
    <x v="0"/>
    <x v="6"/>
  </r>
  <r>
    <x v="2347"/>
    <x v="4"/>
    <x v="1"/>
    <x v="2"/>
    <x v="6"/>
    <x v="2"/>
    <x v="0"/>
    <x v="3"/>
    <x v="1"/>
    <x v="0"/>
    <x v="0"/>
    <x v="0"/>
    <x v="1"/>
    <x v="0"/>
    <x v="420"/>
    <x v="5"/>
    <x v="0"/>
    <x v="1"/>
    <x v="1"/>
  </r>
  <r>
    <x v="2348"/>
    <x v="2"/>
    <x v="0"/>
    <x v="3"/>
    <x v="4"/>
    <x v="0"/>
    <x v="0"/>
    <x v="12"/>
    <x v="2"/>
    <x v="0"/>
    <x v="0"/>
    <x v="1"/>
    <x v="1"/>
    <x v="0"/>
    <x v="1835"/>
    <x v="4"/>
    <x v="5"/>
    <x v="0"/>
    <x v="0"/>
  </r>
  <r>
    <x v="2349"/>
    <x v="4"/>
    <x v="1"/>
    <x v="3"/>
    <x v="5"/>
    <x v="0"/>
    <x v="1"/>
    <x v="14"/>
    <x v="0"/>
    <x v="0"/>
    <x v="0"/>
    <x v="1"/>
    <x v="0"/>
    <x v="0"/>
    <x v="2355"/>
    <x v="9"/>
    <x v="6"/>
    <x v="2"/>
    <x v="5"/>
  </r>
  <r>
    <x v="2350"/>
    <x v="2"/>
    <x v="2"/>
    <x v="4"/>
    <x v="6"/>
    <x v="0"/>
    <x v="2"/>
    <x v="14"/>
    <x v="2"/>
    <x v="1"/>
    <x v="0"/>
    <x v="1"/>
    <x v="0"/>
    <x v="0"/>
    <x v="7786"/>
    <x v="10"/>
    <x v="2"/>
    <x v="2"/>
    <x v="0"/>
  </r>
  <r>
    <x v="2351"/>
    <x v="4"/>
    <x v="1"/>
    <x v="4"/>
    <x v="3"/>
    <x v="2"/>
    <x v="0"/>
    <x v="10"/>
    <x v="2"/>
    <x v="0"/>
    <x v="1"/>
    <x v="0"/>
    <x v="0"/>
    <x v="1"/>
    <x v="521"/>
    <x v="3"/>
    <x v="1"/>
    <x v="0"/>
    <x v="7"/>
  </r>
  <r>
    <x v="2352"/>
    <x v="5"/>
    <x v="0"/>
    <x v="1"/>
    <x v="6"/>
    <x v="1"/>
    <x v="0"/>
    <x v="10"/>
    <x v="1"/>
    <x v="0"/>
    <x v="1"/>
    <x v="0"/>
    <x v="0"/>
    <x v="1"/>
    <x v="4065"/>
    <x v="6"/>
    <x v="2"/>
    <x v="2"/>
    <x v="3"/>
  </r>
  <r>
    <x v="2353"/>
    <x v="3"/>
    <x v="3"/>
    <x v="4"/>
    <x v="3"/>
    <x v="0"/>
    <x v="2"/>
    <x v="8"/>
    <x v="2"/>
    <x v="0"/>
    <x v="1"/>
    <x v="0"/>
    <x v="0"/>
    <x v="1"/>
    <x v="5028"/>
    <x v="4"/>
    <x v="1"/>
    <x v="2"/>
    <x v="5"/>
  </r>
  <r>
    <x v="2354"/>
    <x v="1"/>
    <x v="1"/>
    <x v="1"/>
    <x v="3"/>
    <x v="2"/>
    <x v="1"/>
    <x v="7"/>
    <x v="1"/>
    <x v="1"/>
    <x v="0"/>
    <x v="1"/>
    <x v="1"/>
    <x v="1"/>
    <x v="4716"/>
    <x v="0"/>
    <x v="0"/>
    <x v="0"/>
    <x v="8"/>
  </r>
  <r>
    <x v="2355"/>
    <x v="0"/>
    <x v="2"/>
    <x v="4"/>
    <x v="2"/>
    <x v="1"/>
    <x v="1"/>
    <x v="4"/>
    <x v="1"/>
    <x v="1"/>
    <x v="1"/>
    <x v="0"/>
    <x v="0"/>
    <x v="1"/>
    <x v="8377"/>
    <x v="5"/>
    <x v="1"/>
    <x v="0"/>
    <x v="8"/>
  </r>
  <r>
    <x v="2356"/>
    <x v="4"/>
    <x v="2"/>
    <x v="0"/>
    <x v="1"/>
    <x v="0"/>
    <x v="0"/>
    <x v="3"/>
    <x v="0"/>
    <x v="1"/>
    <x v="0"/>
    <x v="1"/>
    <x v="0"/>
    <x v="1"/>
    <x v="2821"/>
    <x v="5"/>
    <x v="0"/>
    <x v="1"/>
    <x v="5"/>
  </r>
  <r>
    <x v="2357"/>
    <x v="5"/>
    <x v="1"/>
    <x v="4"/>
    <x v="4"/>
    <x v="1"/>
    <x v="0"/>
    <x v="5"/>
    <x v="1"/>
    <x v="0"/>
    <x v="0"/>
    <x v="0"/>
    <x v="0"/>
    <x v="1"/>
    <x v="3585"/>
    <x v="11"/>
    <x v="5"/>
    <x v="1"/>
    <x v="5"/>
  </r>
  <r>
    <x v="2358"/>
    <x v="5"/>
    <x v="0"/>
    <x v="0"/>
    <x v="0"/>
    <x v="0"/>
    <x v="0"/>
    <x v="0"/>
    <x v="1"/>
    <x v="0"/>
    <x v="0"/>
    <x v="0"/>
    <x v="0"/>
    <x v="1"/>
    <x v="4096"/>
    <x v="6"/>
    <x v="6"/>
    <x v="1"/>
    <x v="2"/>
  </r>
  <r>
    <x v="2359"/>
    <x v="5"/>
    <x v="0"/>
    <x v="5"/>
    <x v="3"/>
    <x v="0"/>
    <x v="0"/>
    <x v="7"/>
    <x v="1"/>
    <x v="0"/>
    <x v="1"/>
    <x v="1"/>
    <x v="1"/>
    <x v="0"/>
    <x v="5216"/>
    <x v="1"/>
    <x v="3"/>
    <x v="0"/>
    <x v="5"/>
  </r>
  <r>
    <x v="2360"/>
    <x v="1"/>
    <x v="3"/>
    <x v="4"/>
    <x v="0"/>
    <x v="1"/>
    <x v="1"/>
    <x v="6"/>
    <x v="2"/>
    <x v="1"/>
    <x v="1"/>
    <x v="1"/>
    <x v="1"/>
    <x v="1"/>
    <x v="4990"/>
    <x v="8"/>
    <x v="4"/>
    <x v="0"/>
    <x v="2"/>
  </r>
  <r>
    <x v="2361"/>
    <x v="3"/>
    <x v="3"/>
    <x v="1"/>
    <x v="3"/>
    <x v="2"/>
    <x v="0"/>
    <x v="7"/>
    <x v="2"/>
    <x v="1"/>
    <x v="1"/>
    <x v="0"/>
    <x v="1"/>
    <x v="1"/>
    <x v="1421"/>
    <x v="5"/>
    <x v="5"/>
    <x v="1"/>
    <x v="2"/>
  </r>
  <r>
    <x v="2362"/>
    <x v="5"/>
    <x v="1"/>
    <x v="3"/>
    <x v="2"/>
    <x v="1"/>
    <x v="2"/>
    <x v="0"/>
    <x v="2"/>
    <x v="0"/>
    <x v="1"/>
    <x v="1"/>
    <x v="0"/>
    <x v="0"/>
    <x v="9030"/>
    <x v="11"/>
    <x v="4"/>
    <x v="1"/>
    <x v="4"/>
  </r>
  <r>
    <x v="2363"/>
    <x v="4"/>
    <x v="1"/>
    <x v="4"/>
    <x v="3"/>
    <x v="0"/>
    <x v="0"/>
    <x v="10"/>
    <x v="2"/>
    <x v="0"/>
    <x v="0"/>
    <x v="1"/>
    <x v="1"/>
    <x v="1"/>
    <x v="2271"/>
    <x v="11"/>
    <x v="1"/>
    <x v="0"/>
    <x v="3"/>
  </r>
  <r>
    <x v="2364"/>
    <x v="2"/>
    <x v="2"/>
    <x v="4"/>
    <x v="2"/>
    <x v="1"/>
    <x v="0"/>
    <x v="5"/>
    <x v="0"/>
    <x v="0"/>
    <x v="1"/>
    <x v="0"/>
    <x v="1"/>
    <x v="1"/>
    <x v="3338"/>
    <x v="7"/>
    <x v="6"/>
    <x v="1"/>
    <x v="1"/>
  </r>
  <r>
    <x v="2365"/>
    <x v="1"/>
    <x v="1"/>
    <x v="0"/>
    <x v="4"/>
    <x v="0"/>
    <x v="1"/>
    <x v="10"/>
    <x v="0"/>
    <x v="0"/>
    <x v="1"/>
    <x v="1"/>
    <x v="0"/>
    <x v="1"/>
    <x v="3592"/>
    <x v="6"/>
    <x v="4"/>
    <x v="2"/>
    <x v="5"/>
  </r>
  <r>
    <x v="2366"/>
    <x v="0"/>
    <x v="1"/>
    <x v="0"/>
    <x v="1"/>
    <x v="2"/>
    <x v="0"/>
    <x v="1"/>
    <x v="0"/>
    <x v="0"/>
    <x v="0"/>
    <x v="0"/>
    <x v="0"/>
    <x v="1"/>
    <x v="3535"/>
    <x v="11"/>
    <x v="6"/>
    <x v="0"/>
    <x v="8"/>
  </r>
  <r>
    <x v="2367"/>
    <x v="1"/>
    <x v="1"/>
    <x v="3"/>
    <x v="1"/>
    <x v="1"/>
    <x v="1"/>
    <x v="6"/>
    <x v="1"/>
    <x v="0"/>
    <x v="0"/>
    <x v="1"/>
    <x v="0"/>
    <x v="1"/>
    <x v="3111"/>
    <x v="11"/>
    <x v="5"/>
    <x v="1"/>
    <x v="4"/>
  </r>
  <r>
    <x v="2368"/>
    <x v="0"/>
    <x v="0"/>
    <x v="2"/>
    <x v="1"/>
    <x v="1"/>
    <x v="0"/>
    <x v="12"/>
    <x v="0"/>
    <x v="0"/>
    <x v="0"/>
    <x v="1"/>
    <x v="0"/>
    <x v="0"/>
    <x v="4083"/>
    <x v="9"/>
    <x v="4"/>
    <x v="2"/>
    <x v="5"/>
  </r>
  <r>
    <x v="2369"/>
    <x v="2"/>
    <x v="1"/>
    <x v="1"/>
    <x v="4"/>
    <x v="0"/>
    <x v="1"/>
    <x v="13"/>
    <x v="0"/>
    <x v="1"/>
    <x v="0"/>
    <x v="0"/>
    <x v="1"/>
    <x v="1"/>
    <x v="3516"/>
    <x v="10"/>
    <x v="2"/>
    <x v="0"/>
    <x v="8"/>
  </r>
  <r>
    <x v="2370"/>
    <x v="5"/>
    <x v="1"/>
    <x v="0"/>
    <x v="5"/>
    <x v="0"/>
    <x v="2"/>
    <x v="2"/>
    <x v="1"/>
    <x v="0"/>
    <x v="0"/>
    <x v="1"/>
    <x v="1"/>
    <x v="0"/>
    <x v="9482"/>
    <x v="5"/>
    <x v="0"/>
    <x v="0"/>
    <x v="8"/>
  </r>
  <r>
    <x v="2371"/>
    <x v="0"/>
    <x v="2"/>
    <x v="4"/>
    <x v="5"/>
    <x v="0"/>
    <x v="2"/>
    <x v="12"/>
    <x v="1"/>
    <x v="0"/>
    <x v="1"/>
    <x v="0"/>
    <x v="0"/>
    <x v="0"/>
    <x v="8852"/>
    <x v="0"/>
    <x v="5"/>
    <x v="2"/>
    <x v="4"/>
  </r>
  <r>
    <x v="2372"/>
    <x v="2"/>
    <x v="0"/>
    <x v="2"/>
    <x v="1"/>
    <x v="0"/>
    <x v="1"/>
    <x v="9"/>
    <x v="0"/>
    <x v="1"/>
    <x v="1"/>
    <x v="0"/>
    <x v="0"/>
    <x v="0"/>
    <x v="1194"/>
    <x v="1"/>
    <x v="5"/>
    <x v="2"/>
    <x v="4"/>
  </r>
  <r>
    <x v="2373"/>
    <x v="3"/>
    <x v="3"/>
    <x v="2"/>
    <x v="0"/>
    <x v="1"/>
    <x v="2"/>
    <x v="10"/>
    <x v="2"/>
    <x v="0"/>
    <x v="1"/>
    <x v="1"/>
    <x v="1"/>
    <x v="0"/>
    <x v="7336"/>
    <x v="5"/>
    <x v="4"/>
    <x v="0"/>
    <x v="8"/>
  </r>
  <r>
    <x v="2374"/>
    <x v="3"/>
    <x v="1"/>
    <x v="3"/>
    <x v="3"/>
    <x v="2"/>
    <x v="0"/>
    <x v="10"/>
    <x v="0"/>
    <x v="0"/>
    <x v="1"/>
    <x v="1"/>
    <x v="1"/>
    <x v="1"/>
    <x v="2916"/>
    <x v="5"/>
    <x v="0"/>
    <x v="0"/>
    <x v="3"/>
  </r>
  <r>
    <x v="2375"/>
    <x v="1"/>
    <x v="3"/>
    <x v="0"/>
    <x v="2"/>
    <x v="0"/>
    <x v="1"/>
    <x v="13"/>
    <x v="1"/>
    <x v="1"/>
    <x v="1"/>
    <x v="1"/>
    <x v="1"/>
    <x v="0"/>
    <x v="3587"/>
    <x v="10"/>
    <x v="6"/>
    <x v="0"/>
    <x v="0"/>
  </r>
  <r>
    <x v="2376"/>
    <x v="5"/>
    <x v="1"/>
    <x v="0"/>
    <x v="3"/>
    <x v="2"/>
    <x v="1"/>
    <x v="8"/>
    <x v="1"/>
    <x v="0"/>
    <x v="0"/>
    <x v="1"/>
    <x v="0"/>
    <x v="1"/>
    <x v="8116"/>
    <x v="8"/>
    <x v="6"/>
    <x v="0"/>
    <x v="7"/>
  </r>
  <r>
    <x v="2377"/>
    <x v="3"/>
    <x v="3"/>
    <x v="2"/>
    <x v="4"/>
    <x v="0"/>
    <x v="1"/>
    <x v="14"/>
    <x v="0"/>
    <x v="0"/>
    <x v="0"/>
    <x v="0"/>
    <x v="1"/>
    <x v="1"/>
    <x v="3211"/>
    <x v="7"/>
    <x v="2"/>
    <x v="0"/>
    <x v="8"/>
  </r>
  <r>
    <x v="2378"/>
    <x v="4"/>
    <x v="3"/>
    <x v="0"/>
    <x v="3"/>
    <x v="0"/>
    <x v="1"/>
    <x v="6"/>
    <x v="1"/>
    <x v="0"/>
    <x v="1"/>
    <x v="1"/>
    <x v="1"/>
    <x v="1"/>
    <x v="4588"/>
    <x v="0"/>
    <x v="1"/>
    <x v="0"/>
    <x v="7"/>
  </r>
  <r>
    <x v="2379"/>
    <x v="2"/>
    <x v="2"/>
    <x v="1"/>
    <x v="6"/>
    <x v="1"/>
    <x v="0"/>
    <x v="5"/>
    <x v="2"/>
    <x v="0"/>
    <x v="0"/>
    <x v="0"/>
    <x v="1"/>
    <x v="0"/>
    <x v="2084"/>
    <x v="5"/>
    <x v="0"/>
    <x v="1"/>
    <x v="0"/>
  </r>
  <r>
    <x v="2380"/>
    <x v="5"/>
    <x v="0"/>
    <x v="0"/>
    <x v="5"/>
    <x v="1"/>
    <x v="1"/>
    <x v="9"/>
    <x v="0"/>
    <x v="0"/>
    <x v="0"/>
    <x v="1"/>
    <x v="0"/>
    <x v="0"/>
    <x v="7240"/>
    <x v="3"/>
    <x v="2"/>
    <x v="2"/>
    <x v="1"/>
  </r>
  <r>
    <x v="2381"/>
    <x v="0"/>
    <x v="0"/>
    <x v="2"/>
    <x v="4"/>
    <x v="0"/>
    <x v="1"/>
    <x v="1"/>
    <x v="1"/>
    <x v="0"/>
    <x v="1"/>
    <x v="1"/>
    <x v="1"/>
    <x v="1"/>
    <x v="8857"/>
    <x v="3"/>
    <x v="0"/>
    <x v="0"/>
    <x v="2"/>
  </r>
  <r>
    <x v="2382"/>
    <x v="1"/>
    <x v="1"/>
    <x v="5"/>
    <x v="1"/>
    <x v="1"/>
    <x v="2"/>
    <x v="1"/>
    <x v="2"/>
    <x v="1"/>
    <x v="1"/>
    <x v="0"/>
    <x v="0"/>
    <x v="0"/>
    <x v="3959"/>
    <x v="6"/>
    <x v="5"/>
    <x v="1"/>
    <x v="4"/>
  </r>
  <r>
    <x v="2383"/>
    <x v="1"/>
    <x v="1"/>
    <x v="4"/>
    <x v="3"/>
    <x v="1"/>
    <x v="0"/>
    <x v="4"/>
    <x v="1"/>
    <x v="0"/>
    <x v="0"/>
    <x v="0"/>
    <x v="1"/>
    <x v="0"/>
    <x v="568"/>
    <x v="3"/>
    <x v="0"/>
    <x v="0"/>
    <x v="6"/>
  </r>
  <r>
    <x v="2384"/>
    <x v="0"/>
    <x v="2"/>
    <x v="0"/>
    <x v="1"/>
    <x v="1"/>
    <x v="1"/>
    <x v="0"/>
    <x v="1"/>
    <x v="0"/>
    <x v="1"/>
    <x v="1"/>
    <x v="0"/>
    <x v="0"/>
    <x v="8522"/>
    <x v="2"/>
    <x v="4"/>
    <x v="1"/>
    <x v="4"/>
  </r>
  <r>
    <x v="2385"/>
    <x v="3"/>
    <x v="2"/>
    <x v="3"/>
    <x v="5"/>
    <x v="2"/>
    <x v="1"/>
    <x v="6"/>
    <x v="2"/>
    <x v="0"/>
    <x v="1"/>
    <x v="1"/>
    <x v="1"/>
    <x v="1"/>
    <x v="7627"/>
    <x v="4"/>
    <x v="5"/>
    <x v="0"/>
    <x v="7"/>
  </r>
  <r>
    <x v="2386"/>
    <x v="4"/>
    <x v="0"/>
    <x v="1"/>
    <x v="6"/>
    <x v="0"/>
    <x v="0"/>
    <x v="14"/>
    <x v="0"/>
    <x v="0"/>
    <x v="1"/>
    <x v="1"/>
    <x v="1"/>
    <x v="0"/>
    <x v="1761"/>
    <x v="3"/>
    <x v="2"/>
    <x v="0"/>
    <x v="2"/>
  </r>
  <r>
    <x v="2387"/>
    <x v="2"/>
    <x v="3"/>
    <x v="1"/>
    <x v="3"/>
    <x v="0"/>
    <x v="0"/>
    <x v="7"/>
    <x v="1"/>
    <x v="0"/>
    <x v="0"/>
    <x v="0"/>
    <x v="0"/>
    <x v="1"/>
    <x v="278"/>
    <x v="10"/>
    <x v="1"/>
    <x v="1"/>
    <x v="5"/>
  </r>
  <r>
    <x v="2388"/>
    <x v="5"/>
    <x v="0"/>
    <x v="1"/>
    <x v="3"/>
    <x v="2"/>
    <x v="1"/>
    <x v="6"/>
    <x v="2"/>
    <x v="0"/>
    <x v="0"/>
    <x v="0"/>
    <x v="0"/>
    <x v="1"/>
    <x v="6063"/>
    <x v="11"/>
    <x v="2"/>
    <x v="1"/>
    <x v="0"/>
  </r>
  <r>
    <x v="2389"/>
    <x v="5"/>
    <x v="0"/>
    <x v="4"/>
    <x v="5"/>
    <x v="2"/>
    <x v="0"/>
    <x v="2"/>
    <x v="1"/>
    <x v="0"/>
    <x v="1"/>
    <x v="1"/>
    <x v="0"/>
    <x v="1"/>
    <x v="4673"/>
    <x v="8"/>
    <x v="6"/>
    <x v="1"/>
    <x v="3"/>
  </r>
  <r>
    <x v="2390"/>
    <x v="2"/>
    <x v="3"/>
    <x v="1"/>
    <x v="3"/>
    <x v="2"/>
    <x v="0"/>
    <x v="13"/>
    <x v="1"/>
    <x v="1"/>
    <x v="0"/>
    <x v="0"/>
    <x v="1"/>
    <x v="0"/>
    <x v="656"/>
    <x v="5"/>
    <x v="5"/>
    <x v="2"/>
    <x v="4"/>
  </r>
  <r>
    <x v="2391"/>
    <x v="4"/>
    <x v="2"/>
    <x v="0"/>
    <x v="2"/>
    <x v="0"/>
    <x v="1"/>
    <x v="7"/>
    <x v="1"/>
    <x v="1"/>
    <x v="0"/>
    <x v="1"/>
    <x v="0"/>
    <x v="1"/>
    <x v="5789"/>
    <x v="0"/>
    <x v="3"/>
    <x v="1"/>
    <x v="0"/>
  </r>
  <r>
    <x v="2392"/>
    <x v="4"/>
    <x v="3"/>
    <x v="2"/>
    <x v="0"/>
    <x v="2"/>
    <x v="1"/>
    <x v="3"/>
    <x v="0"/>
    <x v="1"/>
    <x v="1"/>
    <x v="1"/>
    <x v="1"/>
    <x v="0"/>
    <x v="3726"/>
    <x v="7"/>
    <x v="0"/>
    <x v="0"/>
    <x v="3"/>
  </r>
  <r>
    <x v="2393"/>
    <x v="2"/>
    <x v="1"/>
    <x v="4"/>
    <x v="3"/>
    <x v="0"/>
    <x v="0"/>
    <x v="1"/>
    <x v="0"/>
    <x v="0"/>
    <x v="0"/>
    <x v="0"/>
    <x v="1"/>
    <x v="0"/>
    <x v="799"/>
    <x v="7"/>
    <x v="5"/>
    <x v="1"/>
    <x v="5"/>
  </r>
  <r>
    <x v="2394"/>
    <x v="1"/>
    <x v="1"/>
    <x v="5"/>
    <x v="5"/>
    <x v="2"/>
    <x v="0"/>
    <x v="5"/>
    <x v="1"/>
    <x v="0"/>
    <x v="0"/>
    <x v="1"/>
    <x v="0"/>
    <x v="0"/>
    <x v="673"/>
    <x v="7"/>
    <x v="2"/>
    <x v="1"/>
    <x v="4"/>
  </r>
  <r>
    <x v="2395"/>
    <x v="4"/>
    <x v="0"/>
    <x v="2"/>
    <x v="4"/>
    <x v="0"/>
    <x v="0"/>
    <x v="11"/>
    <x v="2"/>
    <x v="0"/>
    <x v="0"/>
    <x v="0"/>
    <x v="1"/>
    <x v="1"/>
    <x v="1360"/>
    <x v="11"/>
    <x v="2"/>
    <x v="0"/>
    <x v="8"/>
  </r>
  <r>
    <x v="2396"/>
    <x v="5"/>
    <x v="3"/>
    <x v="5"/>
    <x v="5"/>
    <x v="2"/>
    <x v="2"/>
    <x v="5"/>
    <x v="2"/>
    <x v="1"/>
    <x v="0"/>
    <x v="1"/>
    <x v="0"/>
    <x v="1"/>
    <x v="9305"/>
    <x v="0"/>
    <x v="1"/>
    <x v="0"/>
    <x v="7"/>
  </r>
  <r>
    <x v="2397"/>
    <x v="5"/>
    <x v="1"/>
    <x v="5"/>
    <x v="2"/>
    <x v="0"/>
    <x v="0"/>
    <x v="8"/>
    <x v="2"/>
    <x v="0"/>
    <x v="0"/>
    <x v="1"/>
    <x v="1"/>
    <x v="1"/>
    <x v="6632"/>
    <x v="10"/>
    <x v="0"/>
    <x v="0"/>
    <x v="6"/>
  </r>
  <r>
    <x v="2398"/>
    <x v="1"/>
    <x v="3"/>
    <x v="4"/>
    <x v="4"/>
    <x v="2"/>
    <x v="1"/>
    <x v="7"/>
    <x v="0"/>
    <x v="1"/>
    <x v="1"/>
    <x v="1"/>
    <x v="0"/>
    <x v="0"/>
    <x v="2768"/>
    <x v="9"/>
    <x v="3"/>
    <x v="1"/>
    <x v="3"/>
  </r>
  <r>
    <x v="2399"/>
    <x v="5"/>
    <x v="1"/>
    <x v="0"/>
    <x v="0"/>
    <x v="1"/>
    <x v="0"/>
    <x v="0"/>
    <x v="2"/>
    <x v="1"/>
    <x v="0"/>
    <x v="1"/>
    <x v="0"/>
    <x v="1"/>
    <x v="4999"/>
    <x v="9"/>
    <x v="5"/>
    <x v="1"/>
    <x v="4"/>
  </r>
  <r>
    <x v="2400"/>
    <x v="5"/>
    <x v="1"/>
    <x v="1"/>
    <x v="4"/>
    <x v="1"/>
    <x v="1"/>
    <x v="3"/>
    <x v="0"/>
    <x v="0"/>
    <x v="0"/>
    <x v="1"/>
    <x v="0"/>
    <x v="0"/>
    <x v="7234"/>
    <x v="4"/>
    <x v="6"/>
    <x v="1"/>
    <x v="2"/>
  </r>
  <r>
    <x v="2401"/>
    <x v="0"/>
    <x v="2"/>
    <x v="5"/>
    <x v="5"/>
    <x v="1"/>
    <x v="0"/>
    <x v="14"/>
    <x v="0"/>
    <x v="0"/>
    <x v="0"/>
    <x v="1"/>
    <x v="1"/>
    <x v="0"/>
    <x v="7486"/>
    <x v="10"/>
    <x v="0"/>
    <x v="0"/>
    <x v="4"/>
  </r>
  <r>
    <x v="2402"/>
    <x v="0"/>
    <x v="3"/>
    <x v="4"/>
    <x v="6"/>
    <x v="2"/>
    <x v="1"/>
    <x v="11"/>
    <x v="0"/>
    <x v="0"/>
    <x v="0"/>
    <x v="0"/>
    <x v="0"/>
    <x v="1"/>
    <x v="6162"/>
    <x v="0"/>
    <x v="3"/>
    <x v="0"/>
    <x v="8"/>
  </r>
  <r>
    <x v="2403"/>
    <x v="2"/>
    <x v="3"/>
    <x v="3"/>
    <x v="4"/>
    <x v="0"/>
    <x v="1"/>
    <x v="0"/>
    <x v="2"/>
    <x v="1"/>
    <x v="0"/>
    <x v="0"/>
    <x v="1"/>
    <x v="1"/>
    <x v="3640"/>
    <x v="0"/>
    <x v="5"/>
    <x v="1"/>
    <x v="4"/>
  </r>
  <r>
    <x v="2404"/>
    <x v="3"/>
    <x v="1"/>
    <x v="2"/>
    <x v="0"/>
    <x v="2"/>
    <x v="0"/>
    <x v="8"/>
    <x v="0"/>
    <x v="1"/>
    <x v="0"/>
    <x v="1"/>
    <x v="1"/>
    <x v="0"/>
    <x v="1847"/>
    <x v="0"/>
    <x v="5"/>
    <x v="0"/>
    <x v="2"/>
  </r>
  <r>
    <x v="2405"/>
    <x v="3"/>
    <x v="2"/>
    <x v="5"/>
    <x v="1"/>
    <x v="1"/>
    <x v="0"/>
    <x v="1"/>
    <x v="2"/>
    <x v="0"/>
    <x v="1"/>
    <x v="1"/>
    <x v="1"/>
    <x v="0"/>
    <x v="4078"/>
    <x v="3"/>
    <x v="2"/>
    <x v="0"/>
    <x v="2"/>
  </r>
  <r>
    <x v="2406"/>
    <x v="4"/>
    <x v="2"/>
    <x v="0"/>
    <x v="2"/>
    <x v="2"/>
    <x v="1"/>
    <x v="1"/>
    <x v="1"/>
    <x v="1"/>
    <x v="0"/>
    <x v="1"/>
    <x v="0"/>
    <x v="1"/>
    <x v="6100"/>
    <x v="4"/>
    <x v="3"/>
    <x v="1"/>
    <x v="0"/>
  </r>
  <r>
    <x v="2407"/>
    <x v="4"/>
    <x v="3"/>
    <x v="4"/>
    <x v="3"/>
    <x v="0"/>
    <x v="0"/>
    <x v="2"/>
    <x v="1"/>
    <x v="0"/>
    <x v="1"/>
    <x v="1"/>
    <x v="1"/>
    <x v="1"/>
    <x v="2426"/>
    <x v="7"/>
    <x v="0"/>
    <x v="0"/>
    <x v="1"/>
  </r>
  <r>
    <x v="2408"/>
    <x v="5"/>
    <x v="1"/>
    <x v="1"/>
    <x v="5"/>
    <x v="2"/>
    <x v="0"/>
    <x v="13"/>
    <x v="0"/>
    <x v="1"/>
    <x v="1"/>
    <x v="1"/>
    <x v="0"/>
    <x v="0"/>
    <x v="3703"/>
    <x v="10"/>
    <x v="4"/>
    <x v="2"/>
    <x v="1"/>
  </r>
  <r>
    <x v="2409"/>
    <x v="5"/>
    <x v="3"/>
    <x v="1"/>
    <x v="4"/>
    <x v="0"/>
    <x v="1"/>
    <x v="6"/>
    <x v="2"/>
    <x v="0"/>
    <x v="0"/>
    <x v="1"/>
    <x v="1"/>
    <x v="0"/>
    <x v="8407"/>
    <x v="7"/>
    <x v="6"/>
    <x v="0"/>
    <x v="5"/>
  </r>
  <r>
    <x v="2410"/>
    <x v="3"/>
    <x v="2"/>
    <x v="5"/>
    <x v="2"/>
    <x v="0"/>
    <x v="0"/>
    <x v="8"/>
    <x v="2"/>
    <x v="0"/>
    <x v="0"/>
    <x v="0"/>
    <x v="1"/>
    <x v="0"/>
    <x v="1843"/>
    <x v="6"/>
    <x v="6"/>
    <x v="2"/>
    <x v="2"/>
  </r>
  <r>
    <x v="2411"/>
    <x v="1"/>
    <x v="3"/>
    <x v="5"/>
    <x v="3"/>
    <x v="0"/>
    <x v="1"/>
    <x v="7"/>
    <x v="0"/>
    <x v="0"/>
    <x v="0"/>
    <x v="1"/>
    <x v="0"/>
    <x v="1"/>
    <x v="3757"/>
    <x v="5"/>
    <x v="4"/>
    <x v="0"/>
    <x v="8"/>
  </r>
  <r>
    <x v="2412"/>
    <x v="3"/>
    <x v="3"/>
    <x v="4"/>
    <x v="2"/>
    <x v="2"/>
    <x v="0"/>
    <x v="6"/>
    <x v="2"/>
    <x v="0"/>
    <x v="1"/>
    <x v="1"/>
    <x v="0"/>
    <x v="0"/>
    <x v="726"/>
    <x v="4"/>
    <x v="0"/>
    <x v="1"/>
    <x v="1"/>
  </r>
  <r>
    <x v="2413"/>
    <x v="5"/>
    <x v="1"/>
    <x v="2"/>
    <x v="5"/>
    <x v="0"/>
    <x v="2"/>
    <x v="4"/>
    <x v="2"/>
    <x v="0"/>
    <x v="0"/>
    <x v="0"/>
    <x v="1"/>
    <x v="1"/>
    <x v="9202"/>
    <x v="3"/>
    <x v="5"/>
    <x v="0"/>
    <x v="6"/>
  </r>
  <r>
    <x v="2414"/>
    <x v="1"/>
    <x v="0"/>
    <x v="0"/>
    <x v="2"/>
    <x v="2"/>
    <x v="2"/>
    <x v="13"/>
    <x v="0"/>
    <x v="0"/>
    <x v="1"/>
    <x v="0"/>
    <x v="0"/>
    <x v="1"/>
    <x v="4596"/>
    <x v="0"/>
    <x v="4"/>
    <x v="2"/>
    <x v="2"/>
  </r>
  <r>
    <x v="2415"/>
    <x v="3"/>
    <x v="1"/>
    <x v="0"/>
    <x v="5"/>
    <x v="1"/>
    <x v="1"/>
    <x v="9"/>
    <x v="0"/>
    <x v="1"/>
    <x v="0"/>
    <x v="1"/>
    <x v="0"/>
    <x v="0"/>
    <x v="2348"/>
    <x v="8"/>
    <x v="3"/>
    <x v="0"/>
    <x v="8"/>
  </r>
  <r>
    <x v="2416"/>
    <x v="2"/>
    <x v="0"/>
    <x v="5"/>
    <x v="4"/>
    <x v="1"/>
    <x v="1"/>
    <x v="4"/>
    <x v="0"/>
    <x v="0"/>
    <x v="0"/>
    <x v="0"/>
    <x v="0"/>
    <x v="0"/>
    <x v="1223"/>
    <x v="5"/>
    <x v="6"/>
    <x v="1"/>
    <x v="2"/>
  </r>
  <r>
    <x v="2417"/>
    <x v="5"/>
    <x v="2"/>
    <x v="0"/>
    <x v="3"/>
    <x v="0"/>
    <x v="2"/>
    <x v="13"/>
    <x v="2"/>
    <x v="1"/>
    <x v="1"/>
    <x v="0"/>
    <x v="1"/>
    <x v="0"/>
    <x v="9620"/>
    <x v="8"/>
    <x v="1"/>
    <x v="2"/>
    <x v="5"/>
  </r>
  <r>
    <x v="2418"/>
    <x v="0"/>
    <x v="3"/>
    <x v="3"/>
    <x v="4"/>
    <x v="1"/>
    <x v="1"/>
    <x v="5"/>
    <x v="1"/>
    <x v="0"/>
    <x v="0"/>
    <x v="1"/>
    <x v="0"/>
    <x v="0"/>
    <x v="6393"/>
    <x v="8"/>
    <x v="1"/>
    <x v="1"/>
    <x v="2"/>
  </r>
  <r>
    <x v="2419"/>
    <x v="1"/>
    <x v="2"/>
    <x v="1"/>
    <x v="5"/>
    <x v="1"/>
    <x v="1"/>
    <x v="8"/>
    <x v="0"/>
    <x v="1"/>
    <x v="0"/>
    <x v="0"/>
    <x v="1"/>
    <x v="0"/>
    <x v="4441"/>
    <x v="6"/>
    <x v="0"/>
    <x v="0"/>
    <x v="8"/>
  </r>
  <r>
    <x v="2420"/>
    <x v="5"/>
    <x v="3"/>
    <x v="0"/>
    <x v="6"/>
    <x v="2"/>
    <x v="0"/>
    <x v="13"/>
    <x v="0"/>
    <x v="0"/>
    <x v="1"/>
    <x v="1"/>
    <x v="0"/>
    <x v="1"/>
    <x v="4865"/>
    <x v="4"/>
    <x v="2"/>
    <x v="0"/>
    <x v="6"/>
  </r>
  <r>
    <x v="2421"/>
    <x v="4"/>
    <x v="3"/>
    <x v="5"/>
    <x v="5"/>
    <x v="1"/>
    <x v="0"/>
    <x v="6"/>
    <x v="1"/>
    <x v="1"/>
    <x v="1"/>
    <x v="0"/>
    <x v="1"/>
    <x v="0"/>
    <x v="825"/>
    <x v="1"/>
    <x v="6"/>
    <x v="0"/>
    <x v="7"/>
  </r>
  <r>
    <x v="2422"/>
    <x v="0"/>
    <x v="2"/>
    <x v="5"/>
    <x v="4"/>
    <x v="1"/>
    <x v="0"/>
    <x v="5"/>
    <x v="1"/>
    <x v="0"/>
    <x v="0"/>
    <x v="1"/>
    <x v="0"/>
    <x v="0"/>
    <x v="6243"/>
    <x v="0"/>
    <x v="6"/>
    <x v="0"/>
    <x v="8"/>
  </r>
  <r>
    <x v="2423"/>
    <x v="3"/>
    <x v="0"/>
    <x v="2"/>
    <x v="3"/>
    <x v="2"/>
    <x v="2"/>
    <x v="10"/>
    <x v="1"/>
    <x v="0"/>
    <x v="0"/>
    <x v="0"/>
    <x v="0"/>
    <x v="1"/>
    <x v="5027"/>
    <x v="9"/>
    <x v="4"/>
    <x v="2"/>
    <x v="4"/>
  </r>
  <r>
    <x v="2424"/>
    <x v="4"/>
    <x v="3"/>
    <x v="4"/>
    <x v="6"/>
    <x v="1"/>
    <x v="1"/>
    <x v="3"/>
    <x v="0"/>
    <x v="1"/>
    <x v="0"/>
    <x v="0"/>
    <x v="0"/>
    <x v="1"/>
    <x v="1677"/>
    <x v="6"/>
    <x v="6"/>
    <x v="0"/>
    <x v="6"/>
  </r>
  <r>
    <x v="2425"/>
    <x v="3"/>
    <x v="2"/>
    <x v="1"/>
    <x v="3"/>
    <x v="2"/>
    <x v="0"/>
    <x v="1"/>
    <x v="2"/>
    <x v="1"/>
    <x v="1"/>
    <x v="0"/>
    <x v="1"/>
    <x v="0"/>
    <x v="1666"/>
    <x v="3"/>
    <x v="5"/>
    <x v="0"/>
    <x v="6"/>
  </r>
  <r>
    <x v="2426"/>
    <x v="5"/>
    <x v="2"/>
    <x v="0"/>
    <x v="3"/>
    <x v="0"/>
    <x v="0"/>
    <x v="6"/>
    <x v="1"/>
    <x v="0"/>
    <x v="1"/>
    <x v="0"/>
    <x v="1"/>
    <x v="0"/>
    <x v="5999"/>
    <x v="3"/>
    <x v="2"/>
    <x v="1"/>
    <x v="2"/>
  </r>
  <r>
    <x v="2427"/>
    <x v="5"/>
    <x v="1"/>
    <x v="3"/>
    <x v="4"/>
    <x v="2"/>
    <x v="1"/>
    <x v="13"/>
    <x v="1"/>
    <x v="0"/>
    <x v="1"/>
    <x v="1"/>
    <x v="0"/>
    <x v="1"/>
    <x v="7573"/>
    <x v="11"/>
    <x v="0"/>
    <x v="2"/>
    <x v="5"/>
  </r>
  <r>
    <x v="2428"/>
    <x v="5"/>
    <x v="3"/>
    <x v="2"/>
    <x v="2"/>
    <x v="2"/>
    <x v="1"/>
    <x v="11"/>
    <x v="1"/>
    <x v="0"/>
    <x v="1"/>
    <x v="0"/>
    <x v="0"/>
    <x v="0"/>
    <x v="5073"/>
    <x v="8"/>
    <x v="2"/>
    <x v="0"/>
    <x v="6"/>
  </r>
  <r>
    <x v="2429"/>
    <x v="0"/>
    <x v="2"/>
    <x v="2"/>
    <x v="0"/>
    <x v="1"/>
    <x v="0"/>
    <x v="8"/>
    <x v="0"/>
    <x v="0"/>
    <x v="1"/>
    <x v="1"/>
    <x v="1"/>
    <x v="0"/>
    <x v="8103"/>
    <x v="8"/>
    <x v="6"/>
    <x v="0"/>
    <x v="0"/>
  </r>
  <r>
    <x v="2430"/>
    <x v="1"/>
    <x v="2"/>
    <x v="2"/>
    <x v="1"/>
    <x v="1"/>
    <x v="2"/>
    <x v="12"/>
    <x v="1"/>
    <x v="1"/>
    <x v="0"/>
    <x v="1"/>
    <x v="1"/>
    <x v="0"/>
    <x v="8588"/>
    <x v="5"/>
    <x v="3"/>
    <x v="0"/>
    <x v="7"/>
  </r>
  <r>
    <x v="2431"/>
    <x v="5"/>
    <x v="0"/>
    <x v="0"/>
    <x v="0"/>
    <x v="0"/>
    <x v="0"/>
    <x v="10"/>
    <x v="1"/>
    <x v="1"/>
    <x v="1"/>
    <x v="0"/>
    <x v="0"/>
    <x v="1"/>
    <x v="3369"/>
    <x v="8"/>
    <x v="5"/>
    <x v="2"/>
    <x v="4"/>
  </r>
  <r>
    <x v="2432"/>
    <x v="3"/>
    <x v="3"/>
    <x v="5"/>
    <x v="2"/>
    <x v="0"/>
    <x v="2"/>
    <x v="11"/>
    <x v="1"/>
    <x v="0"/>
    <x v="0"/>
    <x v="0"/>
    <x v="1"/>
    <x v="1"/>
    <x v="6514"/>
    <x v="3"/>
    <x v="1"/>
    <x v="0"/>
    <x v="8"/>
  </r>
  <r>
    <x v="2433"/>
    <x v="0"/>
    <x v="1"/>
    <x v="5"/>
    <x v="4"/>
    <x v="2"/>
    <x v="2"/>
    <x v="7"/>
    <x v="2"/>
    <x v="0"/>
    <x v="0"/>
    <x v="1"/>
    <x v="0"/>
    <x v="0"/>
    <x v="8947"/>
    <x v="4"/>
    <x v="4"/>
    <x v="1"/>
    <x v="2"/>
  </r>
  <r>
    <x v="2434"/>
    <x v="0"/>
    <x v="3"/>
    <x v="1"/>
    <x v="3"/>
    <x v="1"/>
    <x v="1"/>
    <x v="2"/>
    <x v="2"/>
    <x v="0"/>
    <x v="0"/>
    <x v="0"/>
    <x v="0"/>
    <x v="0"/>
    <x v="5368"/>
    <x v="5"/>
    <x v="1"/>
    <x v="0"/>
    <x v="8"/>
  </r>
  <r>
    <x v="2435"/>
    <x v="2"/>
    <x v="3"/>
    <x v="4"/>
    <x v="4"/>
    <x v="2"/>
    <x v="1"/>
    <x v="4"/>
    <x v="2"/>
    <x v="1"/>
    <x v="1"/>
    <x v="1"/>
    <x v="0"/>
    <x v="0"/>
    <x v="2541"/>
    <x v="5"/>
    <x v="4"/>
    <x v="0"/>
    <x v="7"/>
  </r>
  <r>
    <x v="2436"/>
    <x v="2"/>
    <x v="2"/>
    <x v="5"/>
    <x v="6"/>
    <x v="1"/>
    <x v="0"/>
    <x v="10"/>
    <x v="1"/>
    <x v="0"/>
    <x v="0"/>
    <x v="0"/>
    <x v="1"/>
    <x v="0"/>
    <x v="2391"/>
    <x v="10"/>
    <x v="0"/>
    <x v="0"/>
    <x v="6"/>
  </r>
  <r>
    <x v="2437"/>
    <x v="2"/>
    <x v="0"/>
    <x v="4"/>
    <x v="1"/>
    <x v="1"/>
    <x v="2"/>
    <x v="7"/>
    <x v="1"/>
    <x v="1"/>
    <x v="0"/>
    <x v="0"/>
    <x v="1"/>
    <x v="0"/>
    <x v="4768"/>
    <x v="11"/>
    <x v="4"/>
    <x v="1"/>
    <x v="0"/>
  </r>
  <r>
    <x v="2438"/>
    <x v="3"/>
    <x v="3"/>
    <x v="5"/>
    <x v="4"/>
    <x v="1"/>
    <x v="2"/>
    <x v="7"/>
    <x v="0"/>
    <x v="1"/>
    <x v="0"/>
    <x v="0"/>
    <x v="0"/>
    <x v="1"/>
    <x v="4241"/>
    <x v="8"/>
    <x v="4"/>
    <x v="1"/>
    <x v="5"/>
  </r>
  <r>
    <x v="2439"/>
    <x v="4"/>
    <x v="2"/>
    <x v="4"/>
    <x v="4"/>
    <x v="1"/>
    <x v="1"/>
    <x v="11"/>
    <x v="1"/>
    <x v="1"/>
    <x v="1"/>
    <x v="0"/>
    <x v="0"/>
    <x v="0"/>
    <x v="2765"/>
    <x v="3"/>
    <x v="5"/>
    <x v="0"/>
    <x v="7"/>
  </r>
  <r>
    <x v="2440"/>
    <x v="4"/>
    <x v="1"/>
    <x v="2"/>
    <x v="2"/>
    <x v="1"/>
    <x v="2"/>
    <x v="12"/>
    <x v="2"/>
    <x v="1"/>
    <x v="1"/>
    <x v="1"/>
    <x v="0"/>
    <x v="0"/>
    <x v="5783"/>
    <x v="3"/>
    <x v="1"/>
    <x v="2"/>
    <x v="5"/>
  </r>
  <r>
    <x v="2441"/>
    <x v="3"/>
    <x v="3"/>
    <x v="0"/>
    <x v="5"/>
    <x v="1"/>
    <x v="2"/>
    <x v="3"/>
    <x v="1"/>
    <x v="1"/>
    <x v="0"/>
    <x v="1"/>
    <x v="1"/>
    <x v="1"/>
    <x v="7421"/>
    <x v="6"/>
    <x v="2"/>
    <x v="0"/>
    <x v="7"/>
  </r>
  <r>
    <x v="2442"/>
    <x v="0"/>
    <x v="1"/>
    <x v="1"/>
    <x v="1"/>
    <x v="0"/>
    <x v="1"/>
    <x v="5"/>
    <x v="2"/>
    <x v="0"/>
    <x v="1"/>
    <x v="1"/>
    <x v="1"/>
    <x v="1"/>
    <x v="8678"/>
    <x v="5"/>
    <x v="3"/>
    <x v="0"/>
    <x v="8"/>
  </r>
  <r>
    <x v="2443"/>
    <x v="2"/>
    <x v="3"/>
    <x v="3"/>
    <x v="3"/>
    <x v="0"/>
    <x v="1"/>
    <x v="10"/>
    <x v="0"/>
    <x v="0"/>
    <x v="0"/>
    <x v="0"/>
    <x v="1"/>
    <x v="0"/>
    <x v="2404"/>
    <x v="1"/>
    <x v="4"/>
    <x v="2"/>
    <x v="0"/>
  </r>
  <r>
    <x v="2444"/>
    <x v="0"/>
    <x v="2"/>
    <x v="4"/>
    <x v="5"/>
    <x v="0"/>
    <x v="0"/>
    <x v="5"/>
    <x v="1"/>
    <x v="1"/>
    <x v="1"/>
    <x v="1"/>
    <x v="0"/>
    <x v="0"/>
    <x v="6412"/>
    <x v="2"/>
    <x v="2"/>
    <x v="0"/>
    <x v="7"/>
  </r>
  <r>
    <x v="2445"/>
    <x v="5"/>
    <x v="0"/>
    <x v="1"/>
    <x v="3"/>
    <x v="0"/>
    <x v="0"/>
    <x v="4"/>
    <x v="0"/>
    <x v="0"/>
    <x v="1"/>
    <x v="0"/>
    <x v="0"/>
    <x v="0"/>
    <x v="2405"/>
    <x v="3"/>
    <x v="4"/>
    <x v="1"/>
    <x v="4"/>
  </r>
  <r>
    <x v="2446"/>
    <x v="5"/>
    <x v="1"/>
    <x v="3"/>
    <x v="6"/>
    <x v="0"/>
    <x v="1"/>
    <x v="13"/>
    <x v="2"/>
    <x v="1"/>
    <x v="0"/>
    <x v="1"/>
    <x v="0"/>
    <x v="1"/>
    <x v="7587"/>
    <x v="10"/>
    <x v="3"/>
    <x v="0"/>
    <x v="6"/>
  </r>
  <r>
    <x v="2447"/>
    <x v="0"/>
    <x v="2"/>
    <x v="5"/>
    <x v="4"/>
    <x v="0"/>
    <x v="2"/>
    <x v="14"/>
    <x v="2"/>
    <x v="1"/>
    <x v="0"/>
    <x v="0"/>
    <x v="0"/>
    <x v="0"/>
    <x v="8844"/>
    <x v="5"/>
    <x v="2"/>
    <x v="2"/>
    <x v="1"/>
  </r>
  <r>
    <x v="2448"/>
    <x v="4"/>
    <x v="0"/>
    <x v="0"/>
    <x v="1"/>
    <x v="0"/>
    <x v="1"/>
    <x v="4"/>
    <x v="1"/>
    <x v="0"/>
    <x v="0"/>
    <x v="1"/>
    <x v="1"/>
    <x v="1"/>
    <x v="5689"/>
    <x v="0"/>
    <x v="6"/>
    <x v="0"/>
    <x v="2"/>
  </r>
  <r>
    <x v="2449"/>
    <x v="4"/>
    <x v="3"/>
    <x v="0"/>
    <x v="3"/>
    <x v="1"/>
    <x v="0"/>
    <x v="3"/>
    <x v="1"/>
    <x v="0"/>
    <x v="0"/>
    <x v="1"/>
    <x v="1"/>
    <x v="1"/>
    <x v="1985"/>
    <x v="11"/>
    <x v="4"/>
    <x v="0"/>
    <x v="8"/>
  </r>
  <r>
    <x v="2450"/>
    <x v="0"/>
    <x v="3"/>
    <x v="1"/>
    <x v="1"/>
    <x v="1"/>
    <x v="2"/>
    <x v="11"/>
    <x v="1"/>
    <x v="1"/>
    <x v="1"/>
    <x v="0"/>
    <x v="0"/>
    <x v="1"/>
    <x v="8778"/>
    <x v="3"/>
    <x v="0"/>
    <x v="0"/>
    <x v="7"/>
  </r>
  <r>
    <x v="2451"/>
    <x v="2"/>
    <x v="0"/>
    <x v="2"/>
    <x v="5"/>
    <x v="2"/>
    <x v="0"/>
    <x v="13"/>
    <x v="2"/>
    <x v="1"/>
    <x v="0"/>
    <x v="0"/>
    <x v="0"/>
    <x v="1"/>
    <x v="284"/>
    <x v="10"/>
    <x v="2"/>
    <x v="0"/>
    <x v="8"/>
  </r>
  <r>
    <x v="2452"/>
    <x v="0"/>
    <x v="0"/>
    <x v="3"/>
    <x v="6"/>
    <x v="0"/>
    <x v="0"/>
    <x v="3"/>
    <x v="2"/>
    <x v="1"/>
    <x v="0"/>
    <x v="0"/>
    <x v="0"/>
    <x v="1"/>
    <x v="3406"/>
    <x v="10"/>
    <x v="3"/>
    <x v="0"/>
    <x v="7"/>
  </r>
  <r>
    <x v="2453"/>
    <x v="4"/>
    <x v="2"/>
    <x v="1"/>
    <x v="0"/>
    <x v="1"/>
    <x v="1"/>
    <x v="6"/>
    <x v="1"/>
    <x v="0"/>
    <x v="1"/>
    <x v="0"/>
    <x v="0"/>
    <x v="1"/>
    <x v="3755"/>
    <x v="5"/>
    <x v="3"/>
    <x v="1"/>
    <x v="2"/>
  </r>
  <r>
    <x v="2454"/>
    <x v="1"/>
    <x v="0"/>
    <x v="1"/>
    <x v="6"/>
    <x v="0"/>
    <x v="1"/>
    <x v="7"/>
    <x v="2"/>
    <x v="1"/>
    <x v="0"/>
    <x v="1"/>
    <x v="1"/>
    <x v="0"/>
    <x v="4549"/>
    <x v="2"/>
    <x v="1"/>
    <x v="0"/>
    <x v="0"/>
  </r>
  <r>
    <x v="2455"/>
    <x v="3"/>
    <x v="0"/>
    <x v="0"/>
    <x v="4"/>
    <x v="0"/>
    <x v="0"/>
    <x v="12"/>
    <x v="2"/>
    <x v="0"/>
    <x v="0"/>
    <x v="1"/>
    <x v="0"/>
    <x v="1"/>
    <x v="1119"/>
    <x v="3"/>
    <x v="2"/>
    <x v="2"/>
    <x v="0"/>
  </r>
  <r>
    <x v="2456"/>
    <x v="5"/>
    <x v="1"/>
    <x v="4"/>
    <x v="1"/>
    <x v="1"/>
    <x v="1"/>
    <x v="12"/>
    <x v="0"/>
    <x v="1"/>
    <x v="0"/>
    <x v="0"/>
    <x v="1"/>
    <x v="1"/>
    <x v="7776"/>
    <x v="7"/>
    <x v="4"/>
    <x v="0"/>
    <x v="6"/>
  </r>
  <r>
    <x v="2457"/>
    <x v="5"/>
    <x v="2"/>
    <x v="2"/>
    <x v="6"/>
    <x v="1"/>
    <x v="1"/>
    <x v="6"/>
    <x v="2"/>
    <x v="1"/>
    <x v="0"/>
    <x v="0"/>
    <x v="1"/>
    <x v="0"/>
    <x v="8414"/>
    <x v="10"/>
    <x v="6"/>
    <x v="1"/>
    <x v="2"/>
  </r>
  <r>
    <x v="2458"/>
    <x v="3"/>
    <x v="0"/>
    <x v="1"/>
    <x v="4"/>
    <x v="1"/>
    <x v="1"/>
    <x v="11"/>
    <x v="0"/>
    <x v="1"/>
    <x v="0"/>
    <x v="0"/>
    <x v="1"/>
    <x v="1"/>
    <x v="3194"/>
    <x v="10"/>
    <x v="0"/>
    <x v="2"/>
    <x v="1"/>
  </r>
  <r>
    <x v="2459"/>
    <x v="2"/>
    <x v="2"/>
    <x v="3"/>
    <x v="1"/>
    <x v="1"/>
    <x v="2"/>
    <x v="3"/>
    <x v="1"/>
    <x v="1"/>
    <x v="0"/>
    <x v="0"/>
    <x v="0"/>
    <x v="1"/>
    <x v="6538"/>
    <x v="6"/>
    <x v="6"/>
    <x v="1"/>
    <x v="5"/>
  </r>
  <r>
    <x v="2460"/>
    <x v="5"/>
    <x v="3"/>
    <x v="5"/>
    <x v="3"/>
    <x v="0"/>
    <x v="0"/>
    <x v="4"/>
    <x v="0"/>
    <x v="0"/>
    <x v="0"/>
    <x v="0"/>
    <x v="1"/>
    <x v="1"/>
    <x v="4709"/>
    <x v="8"/>
    <x v="2"/>
    <x v="0"/>
    <x v="6"/>
  </r>
  <r>
    <x v="2461"/>
    <x v="2"/>
    <x v="0"/>
    <x v="5"/>
    <x v="1"/>
    <x v="2"/>
    <x v="2"/>
    <x v="12"/>
    <x v="1"/>
    <x v="0"/>
    <x v="1"/>
    <x v="0"/>
    <x v="0"/>
    <x v="0"/>
    <x v="3721"/>
    <x v="8"/>
    <x v="6"/>
    <x v="2"/>
    <x v="3"/>
  </r>
  <r>
    <x v="2462"/>
    <x v="2"/>
    <x v="0"/>
    <x v="3"/>
    <x v="5"/>
    <x v="2"/>
    <x v="0"/>
    <x v="11"/>
    <x v="0"/>
    <x v="0"/>
    <x v="1"/>
    <x v="1"/>
    <x v="0"/>
    <x v="0"/>
    <x v="563"/>
    <x v="6"/>
    <x v="4"/>
    <x v="2"/>
    <x v="1"/>
  </r>
  <r>
    <x v="2463"/>
    <x v="5"/>
    <x v="0"/>
    <x v="1"/>
    <x v="1"/>
    <x v="0"/>
    <x v="1"/>
    <x v="14"/>
    <x v="1"/>
    <x v="0"/>
    <x v="1"/>
    <x v="1"/>
    <x v="1"/>
    <x v="1"/>
    <x v="8917"/>
    <x v="3"/>
    <x v="6"/>
    <x v="0"/>
    <x v="1"/>
  </r>
  <r>
    <x v="2464"/>
    <x v="4"/>
    <x v="3"/>
    <x v="1"/>
    <x v="5"/>
    <x v="1"/>
    <x v="1"/>
    <x v="11"/>
    <x v="2"/>
    <x v="0"/>
    <x v="0"/>
    <x v="1"/>
    <x v="1"/>
    <x v="1"/>
    <x v="4587"/>
    <x v="6"/>
    <x v="5"/>
    <x v="0"/>
    <x v="3"/>
  </r>
  <r>
    <x v="2465"/>
    <x v="0"/>
    <x v="3"/>
    <x v="4"/>
    <x v="1"/>
    <x v="2"/>
    <x v="0"/>
    <x v="12"/>
    <x v="2"/>
    <x v="0"/>
    <x v="0"/>
    <x v="1"/>
    <x v="0"/>
    <x v="1"/>
    <x v="4830"/>
    <x v="5"/>
    <x v="3"/>
    <x v="0"/>
    <x v="6"/>
  </r>
  <r>
    <x v="2466"/>
    <x v="5"/>
    <x v="2"/>
    <x v="3"/>
    <x v="5"/>
    <x v="0"/>
    <x v="2"/>
    <x v="11"/>
    <x v="2"/>
    <x v="0"/>
    <x v="0"/>
    <x v="1"/>
    <x v="1"/>
    <x v="0"/>
    <x v="9849"/>
    <x v="5"/>
    <x v="3"/>
    <x v="0"/>
    <x v="5"/>
  </r>
  <r>
    <x v="2467"/>
    <x v="3"/>
    <x v="1"/>
    <x v="0"/>
    <x v="5"/>
    <x v="0"/>
    <x v="1"/>
    <x v="7"/>
    <x v="2"/>
    <x v="1"/>
    <x v="0"/>
    <x v="1"/>
    <x v="1"/>
    <x v="0"/>
    <x v="3648"/>
    <x v="10"/>
    <x v="1"/>
    <x v="0"/>
    <x v="3"/>
  </r>
  <r>
    <x v="2468"/>
    <x v="0"/>
    <x v="1"/>
    <x v="5"/>
    <x v="1"/>
    <x v="1"/>
    <x v="0"/>
    <x v="6"/>
    <x v="1"/>
    <x v="0"/>
    <x v="1"/>
    <x v="1"/>
    <x v="0"/>
    <x v="1"/>
    <x v="5412"/>
    <x v="10"/>
    <x v="4"/>
    <x v="1"/>
    <x v="3"/>
  </r>
  <r>
    <x v="2469"/>
    <x v="2"/>
    <x v="3"/>
    <x v="4"/>
    <x v="1"/>
    <x v="2"/>
    <x v="2"/>
    <x v="13"/>
    <x v="0"/>
    <x v="1"/>
    <x v="0"/>
    <x v="0"/>
    <x v="0"/>
    <x v="1"/>
    <x v="4746"/>
    <x v="10"/>
    <x v="3"/>
    <x v="0"/>
    <x v="7"/>
  </r>
  <r>
    <x v="2470"/>
    <x v="1"/>
    <x v="0"/>
    <x v="3"/>
    <x v="3"/>
    <x v="1"/>
    <x v="1"/>
    <x v="8"/>
    <x v="0"/>
    <x v="0"/>
    <x v="0"/>
    <x v="0"/>
    <x v="0"/>
    <x v="0"/>
    <x v="973"/>
    <x v="10"/>
    <x v="2"/>
    <x v="2"/>
    <x v="5"/>
  </r>
  <r>
    <x v="2471"/>
    <x v="2"/>
    <x v="0"/>
    <x v="4"/>
    <x v="0"/>
    <x v="1"/>
    <x v="0"/>
    <x v="5"/>
    <x v="2"/>
    <x v="1"/>
    <x v="0"/>
    <x v="0"/>
    <x v="0"/>
    <x v="0"/>
    <x v="9"/>
    <x v="7"/>
    <x v="1"/>
    <x v="1"/>
    <x v="2"/>
  </r>
  <r>
    <x v="2472"/>
    <x v="2"/>
    <x v="2"/>
    <x v="0"/>
    <x v="0"/>
    <x v="1"/>
    <x v="2"/>
    <x v="8"/>
    <x v="0"/>
    <x v="1"/>
    <x v="1"/>
    <x v="1"/>
    <x v="0"/>
    <x v="0"/>
    <x v="7313"/>
    <x v="1"/>
    <x v="2"/>
    <x v="2"/>
    <x v="2"/>
  </r>
  <r>
    <x v="2473"/>
    <x v="1"/>
    <x v="1"/>
    <x v="1"/>
    <x v="0"/>
    <x v="0"/>
    <x v="2"/>
    <x v="14"/>
    <x v="0"/>
    <x v="1"/>
    <x v="1"/>
    <x v="0"/>
    <x v="1"/>
    <x v="1"/>
    <x v="6223"/>
    <x v="0"/>
    <x v="4"/>
    <x v="2"/>
    <x v="4"/>
  </r>
  <r>
    <x v="2474"/>
    <x v="1"/>
    <x v="3"/>
    <x v="4"/>
    <x v="6"/>
    <x v="1"/>
    <x v="0"/>
    <x v="14"/>
    <x v="0"/>
    <x v="1"/>
    <x v="1"/>
    <x v="1"/>
    <x v="0"/>
    <x v="0"/>
    <x v="465"/>
    <x v="2"/>
    <x v="3"/>
    <x v="0"/>
    <x v="6"/>
  </r>
  <r>
    <x v="2475"/>
    <x v="2"/>
    <x v="1"/>
    <x v="4"/>
    <x v="4"/>
    <x v="0"/>
    <x v="1"/>
    <x v="4"/>
    <x v="0"/>
    <x v="1"/>
    <x v="0"/>
    <x v="0"/>
    <x v="0"/>
    <x v="1"/>
    <x v="2071"/>
    <x v="10"/>
    <x v="3"/>
    <x v="1"/>
    <x v="1"/>
  </r>
  <r>
    <x v="2476"/>
    <x v="4"/>
    <x v="3"/>
    <x v="0"/>
    <x v="5"/>
    <x v="2"/>
    <x v="1"/>
    <x v="9"/>
    <x v="1"/>
    <x v="1"/>
    <x v="1"/>
    <x v="1"/>
    <x v="1"/>
    <x v="1"/>
    <x v="5367"/>
    <x v="9"/>
    <x v="1"/>
    <x v="0"/>
    <x v="1"/>
  </r>
  <r>
    <x v="2477"/>
    <x v="3"/>
    <x v="3"/>
    <x v="1"/>
    <x v="5"/>
    <x v="0"/>
    <x v="0"/>
    <x v="6"/>
    <x v="1"/>
    <x v="0"/>
    <x v="0"/>
    <x v="1"/>
    <x v="0"/>
    <x v="1"/>
    <x v="1553"/>
    <x v="2"/>
    <x v="1"/>
    <x v="1"/>
    <x v="4"/>
  </r>
  <r>
    <x v="2478"/>
    <x v="4"/>
    <x v="1"/>
    <x v="3"/>
    <x v="6"/>
    <x v="2"/>
    <x v="1"/>
    <x v="10"/>
    <x v="2"/>
    <x v="0"/>
    <x v="0"/>
    <x v="0"/>
    <x v="0"/>
    <x v="1"/>
    <x v="2173"/>
    <x v="8"/>
    <x v="2"/>
    <x v="2"/>
    <x v="4"/>
  </r>
  <r>
    <x v="2479"/>
    <x v="0"/>
    <x v="1"/>
    <x v="2"/>
    <x v="6"/>
    <x v="1"/>
    <x v="1"/>
    <x v="4"/>
    <x v="0"/>
    <x v="1"/>
    <x v="0"/>
    <x v="1"/>
    <x v="0"/>
    <x v="1"/>
    <x v="7635"/>
    <x v="6"/>
    <x v="4"/>
    <x v="0"/>
    <x v="6"/>
  </r>
  <r>
    <x v="2480"/>
    <x v="3"/>
    <x v="2"/>
    <x v="2"/>
    <x v="4"/>
    <x v="1"/>
    <x v="2"/>
    <x v="9"/>
    <x v="0"/>
    <x v="0"/>
    <x v="1"/>
    <x v="0"/>
    <x v="0"/>
    <x v="1"/>
    <x v="6938"/>
    <x v="6"/>
    <x v="6"/>
    <x v="0"/>
    <x v="6"/>
  </r>
  <r>
    <x v="2481"/>
    <x v="1"/>
    <x v="3"/>
    <x v="5"/>
    <x v="0"/>
    <x v="2"/>
    <x v="1"/>
    <x v="13"/>
    <x v="0"/>
    <x v="0"/>
    <x v="1"/>
    <x v="1"/>
    <x v="1"/>
    <x v="1"/>
    <x v="5686"/>
    <x v="3"/>
    <x v="3"/>
    <x v="0"/>
    <x v="8"/>
  </r>
  <r>
    <x v="2482"/>
    <x v="1"/>
    <x v="0"/>
    <x v="0"/>
    <x v="2"/>
    <x v="1"/>
    <x v="2"/>
    <x v="6"/>
    <x v="0"/>
    <x v="0"/>
    <x v="1"/>
    <x v="1"/>
    <x v="0"/>
    <x v="1"/>
    <x v="6868"/>
    <x v="2"/>
    <x v="4"/>
    <x v="1"/>
    <x v="1"/>
  </r>
  <r>
    <x v="2483"/>
    <x v="5"/>
    <x v="1"/>
    <x v="5"/>
    <x v="3"/>
    <x v="1"/>
    <x v="0"/>
    <x v="2"/>
    <x v="1"/>
    <x v="0"/>
    <x v="0"/>
    <x v="1"/>
    <x v="0"/>
    <x v="1"/>
    <x v="5550"/>
    <x v="9"/>
    <x v="3"/>
    <x v="1"/>
    <x v="1"/>
  </r>
  <r>
    <x v="2484"/>
    <x v="4"/>
    <x v="3"/>
    <x v="4"/>
    <x v="5"/>
    <x v="1"/>
    <x v="0"/>
    <x v="5"/>
    <x v="1"/>
    <x v="0"/>
    <x v="1"/>
    <x v="1"/>
    <x v="1"/>
    <x v="1"/>
    <x v="2817"/>
    <x v="9"/>
    <x v="1"/>
    <x v="0"/>
    <x v="0"/>
  </r>
  <r>
    <x v="2485"/>
    <x v="2"/>
    <x v="1"/>
    <x v="5"/>
    <x v="3"/>
    <x v="1"/>
    <x v="0"/>
    <x v="3"/>
    <x v="0"/>
    <x v="1"/>
    <x v="1"/>
    <x v="0"/>
    <x v="0"/>
    <x v="1"/>
    <x v="402"/>
    <x v="7"/>
    <x v="4"/>
    <x v="1"/>
    <x v="1"/>
  </r>
  <r>
    <x v="2486"/>
    <x v="1"/>
    <x v="3"/>
    <x v="0"/>
    <x v="4"/>
    <x v="2"/>
    <x v="0"/>
    <x v="0"/>
    <x v="1"/>
    <x v="1"/>
    <x v="1"/>
    <x v="1"/>
    <x v="0"/>
    <x v="0"/>
    <x v="798"/>
    <x v="11"/>
    <x v="3"/>
    <x v="0"/>
    <x v="6"/>
  </r>
  <r>
    <x v="2487"/>
    <x v="0"/>
    <x v="2"/>
    <x v="3"/>
    <x v="4"/>
    <x v="1"/>
    <x v="0"/>
    <x v="4"/>
    <x v="0"/>
    <x v="0"/>
    <x v="1"/>
    <x v="0"/>
    <x v="1"/>
    <x v="0"/>
    <x v="6734"/>
    <x v="2"/>
    <x v="4"/>
    <x v="0"/>
    <x v="6"/>
  </r>
  <r>
    <x v="2488"/>
    <x v="2"/>
    <x v="1"/>
    <x v="5"/>
    <x v="5"/>
    <x v="0"/>
    <x v="1"/>
    <x v="10"/>
    <x v="0"/>
    <x v="1"/>
    <x v="0"/>
    <x v="0"/>
    <x v="0"/>
    <x v="0"/>
    <x v="856"/>
    <x v="5"/>
    <x v="5"/>
    <x v="2"/>
    <x v="1"/>
  </r>
  <r>
    <x v="2489"/>
    <x v="0"/>
    <x v="1"/>
    <x v="0"/>
    <x v="0"/>
    <x v="1"/>
    <x v="2"/>
    <x v="10"/>
    <x v="1"/>
    <x v="0"/>
    <x v="1"/>
    <x v="1"/>
    <x v="1"/>
    <x v="1"/>
    <x v="9650"/>
    <x v="5"/>
    <x v="2"/>
    <x v="0"/>
    <x v="3"/>
  </r>
  <r>
    <x v="2490"/>
    <x v="3"/>
    <x v="0"/>
    <x v="2"/>
    <x v="2"/>
    <x v="0"/>
    <x v="2"/>
    <x v="14"/>
    <x v="0"/>
    <x v="0"/>
    <x v="0"/>
    <x v="1"/>
    <x v="1"/>
    <x v="1"/>
    <x v="7695"/>
    <x v="1"/>
    <x v="0"/>
    <x v="0"/>
    <x v="6"/>
  </r>
  <r>
    <x v="2491"/>
    <x v="4"/>
    <x v="0"/>
    <x v="1"/>
    <x v="3"/>
    <x v="2"/>
    <x v="0"/>
    <x v="4"/>
    <x v="2"/>
    <x v="0"/>
    <x v="1"/>
    <x v="1"/>
    <x v="1"/>
    <x v="0"/>
    <x v="1970"/>
    <x v="3"/>
    <x v="6"/>
    <x v="0"/>
    <x v="2"/>
  </r>
  <r>
    <x v="2492"/>
    <x v="1"/>
    <x v="0"/>
    <x v="0"/>
    <x v="0"/>
    <x v="1"/>
    <x v="1"/>
    <x v="7"/>
    <x v="1"/>
    <x v="1"/>
    <x v="0"/>
    <x v="0"/>
    <x v="1"/>
    <x v="1"/>
    <x v="4063"/>
    <x v="4"/>
    <x v="6"/>
    <x v="1"/>
    <x v="4"/>
  </r>
  <r>
    <x v="2493"/>
    <x v="2"/>
    <x v="3"/>
    <x v="1"/>
    <x v="6"/>
    <x v="1"/>
    <x v="1"/>
    <x v="2"/>
    <x v="1"/>
    <x v="1"/>
    <x v="0"/>
    <x v="0"/>
    <x v="1"/>
    <x v="1"/>
    <x v="3696"/>
    <x v="8"/>
    <x v="2"/>
    <x v="1"/>
    <x v="5"/>
  </r>
  <r>
    <x v="2494"/>
    <x v="5"/>
    <x v="2"/>
    <x v="0"/>
    <x v="6"/>
    <x v="2"/>
    <x v="1"/>
    <x v="11"/>
    <x v="1"/>
    <x v="0"/>
    <x v="0"/>
    <x v="0"/>
    <x v="0"/>
    <x v="1"/>
    <x v="8405"/>
    <x v="2"/>
    <x v="2"/>
    <x v="2"/>
    <x v="1"/>
  </r>
  <r>
    <x v="2495"/>
    <x v="3"/>
    <x v="2"/>
    <x v="5"/>
    <x v="4"/>
    <x v="1"/>
    <x v="0"/>
    <x v="2"/>
    <x v="1"/>
    <x v="1"/>
    <x v="0"/>
    <x v="1"/>
    <x v="0"/>
    <x v="0"/>
    <x v="2171"/>
    <x v="8"/>
    <x v="3"/>
    <x v="1"/>
    <x v="2"/>
  </r>
  <r>
    <x v="2496"/>
    <x v="0"/>
    <x v="3"/>
    <x v="4"/>
    <x v="3"/>
    <x v="2"/>
    <x v="2"/>
    <x v="14"/>
    <x v="0"/>
    <x v="1"/>
    <x v="1"/>
    <x v="0"/>
    <x v="0"/>
    <x v="0"/>
    <x v="7973"/>
    <x v="3"/>
    <x v="6"/>
    <x v="0"/>
    <x v="6"/>
  </r>
  <r>
    <x v="2497"/>
    <x v="1"/>
    <x v="1"/>
    <x v="0"/>
    <x v="0"/>
    <x v="2"/>
    <x v="1"/>
    <x v="1"/>
    <x v="1"/>
    <x v="1"/>
    <x v="1"/>
    <x v="0"/>
    <x v="1"/>
    <x v="1"/>
    <x v="4046"/>
    <x v="1"/>
    <x v="3"/>
    <x v="1"/>
    <x v="2"/>
  </r>
  <r>
    <x v="2498"/>
    <x v="3"/>
    <x v="2"/>
    <x v="4"/>
    <x v="1"/>
    <x v="2"/>
    <x v="2"/>
    <x v="0"/>
    <x v="0"/>
    <x v="1"/>
    <x v="0"/>
    <x v="0"/>
    <x v="1"/>
    <x v="0"/>
    <x v="7382"/>
    <x v="2"/>
    <x v="5"/>
    <x v="0"/>
    <x v="6"/>
  </r>
  <r>
    <x v="2499"/>
    <x v="5"/>
    <x v="1"/>
    <x v="2"/>
    <x v="5"/>
    <x v="2"/>
    <x v="0"/>
    <x v="8"/>
    <x v="1"/>
    <x v="0"/>
    <x v="0"/>
    <x v="0"/>
    <x v="0"/>
    <x v="1"/>
    <x v="3296"/>
    <x v="2"/>
    <x v="3"/>
    <x v="0"/>
    <x v="7"/>
  </r>
  <r>
    <x v="2500"/>
    <x v="2"/>
    <x v="0"/>
    <x v="5"/>
    <x v="3"/>
    <x v="2"/>
    <x v="2"/>
    <x v="14"/>
    <x v="1"/>
    <x v="1"/>
    <x v="0"/>
    <x v="1"/>
    <x v="0"/>
    <x v="1"/>
    <x v="5883"/>
    <x v="3"/>
    <x v="3"/>
    <x v="2"/>
    <x v="2"/>
  </r>
  <r>
    <x v="2501"/>
    <x v="4"/>
    <x v="0"/>
    <x v="2"/>
    <x v="3"/>
    <x v="1"/>
    <x v="1"/>
    <x v="3"/>
    <x v="2"/>
    <x v="1"/>
    <x v="1"/>
    <x v="0"/>
    <x v="1"/>
    <x v="1"/>
    <x v="3065"/>
    <x v="3"/>
    <x v="6"/>
    <x v="1"/>
    <x v="0"/>
  </r>
  <r>
    <x v="2502"/>
    <x v="4"/>
    <x v="3"/>
    <x v="1"/>
    <x v="0"/>
    <x v="0"/>
    <x v="0"/>
    <x v="4"/>
    <x v="0"/>
    <x v="0"/>
    <x v="0"/>
    <x v="1"/>
    <x v="0"/>
    <x v="0"/>
    <x v="304"/>
    <x v="0"/>
    <x v="4"/>
    <x v="1"/>
    <x v="1"/>
  </r>
  <r>
    <x v="2503"/>
    <x v="3"/>
    <x v="1"/>
    <x v="4"/>
    <x v="4"/>
    <x v="1"/>
    <x v="1"/>
    <x v="8"/>
    <x v="1"/>
    <x v="0"/>
    <x v="0"/>
    <x v="1"/>
    <x v="0"/>
    <x v="0"/>
    <x v="2018"/>
    <x v="9"/>
    <x v="6"/>
    <x v="2"/>
    <x v="2"/>
  </r>
  <r>
    <x v="2504"/>
    <x v="0"/>
    <x v="2"/>
    <x v="2"/>
    <x v="0"/>
    <x v="1"/>
    <x v="1"/>
    <x v="13"/>
    <x v="2"/>
    <x v="1"/>
    <x v="1"/>
    <x v="1"/>
    <x v="1"/>
    <x v="1"/>
    <x v="9565"/>
    <x v="0"/>
    <x v="1"/>
    <x v="0"/>
    <x v="0"/>
  </r>
  <r>
    <x v="2505"/>
    <x v="2"/>
    <x v="2"/>
    <x v="5"/>
    <x v="2"/>
    <x v="0"/>
    <x v="0"/>
    <x v="3"/>
    <x v="2"/>
    <x v="0"/>
    <x v="1"/>
    <x v="0"/>
    <x v="1"/>
    <x v="0"/>
    <x v="1814"/>
    <x v="4"/>
    <x v="1"/>
    <x v="0"/>
    <x v="8"/>
  </r>
  <r>
    <x v="2506"/>
    <x v="5"/>
    <x v="3"/>
    <x v="4"/>
    <x v="6"/>
    <x v="2"/>
    <x v="0"/>
    <x v="6"/>
    <x v="2"/>
    <x v="1"/>
    <x v="0"/>
    <x v="0"/>
    <x v="0"/>
    <x v="1"/>
    <x v="3437"/>
    <x v="10"/>
    <x v="0"/>
    <x v="0"/>
    <x v="7"/>
  </r>
  <r>
    <x v="2507"/>
    <x v="2"/>
    <x v="0"/>
    <x v="3"/>
    <x v="4"/>
    <x v="2"/>
    <x v="1"/>
    <x v="14"/>
    <x v="1"/>
    <x v="0"/>
    <x v="1"/>
    <x v="0"/>
    <x v="0"/>
    <x v="0"/>
    <x v="1147"/>
    <x v="0"/>
    <x v="3"/>
    <x v="2"/>
    <x v="5"/>
  </r>
  <r>
    <x v="2508"/>
    <x v="2"/>
    <x v="2"/>
    <x v="3"/>
    <x v="3"/>
    <x v="2"/>
    <x v="2"/>
    <x v="4"/>
    <x v="0"/>
    <x v="1"/>
    <x v="1"/>
    <x v="1"/>
    <x v="1"/>
    <x v="1"/>
    <x v="8931"/>
    <x v="0"/>
    <x v="6"/>
    <x v="0"/>
    <x v="7"/>
  </r>
  <r>
    <x v="2509"/>
    <x v="5"/>
    <x v="0"/>
    <x v="4"/>
    <x v="2"/>
    <x v="0"/>
    <x v="1"/>
    <x v="6"/>
    <x v="0"/>
    <x v="0"/>
    <x v="0"/>
    <x v="0"/>
    <x v="1"/>
    <x v="0"/>
    <x v="7331"/>
    <x v="10"/>
    <x v="1"/>
    <x v="0"/>
    <x v="8"/>
  </r>
  <r>
    <x v="2510"/>
    <x v="2"/>
    <x v="1"/>
    <x v="4"/>
    <x v="4"/>
    <x v="0"/>
    <x v="1"/>
    <x v="2"/>
    <x v="2"/>
    <x v="0"/>
    <x v="1"/>
    <x v="1"/>
    <x v="0"/>
    <x v="1"/>
    <x v="4072"/>
    <x v="5"/>
    <x v="0"/>
    <x v="1"/>
    <x v="3"/>
  </r>
  <r>
    <x v="2511"/>
    <x v="2"/>
    <x v="0"/>
    <x v="3"/>
    <x v="1"/>
    <x v="1"/>
    <x v="2"/>
    <x v="3"/>
    <x v="0"/>
    <x v="0"/>
    <x v="0"/>
    <x v="1"/>
    <x v="1"/>
    <x v="0"/>
    <x v="6793"/>
    <x v="2"/>
    <x v="4"/>
    <x v="0"/>
    <x v="6"/>
  </r>
  <r>
    <x v="2512"/>
    <x v="1"/>
    <x v="2"/>
    <x v="1"/>
    <x v="2"/>
    <x v="1"/>
    <x v="2"/>
    <x v="12"/>
    <x v="1"/>
    <x v="1"/>
    <x v="0"/>
    <x v="0"/>
    <x v="0"/>
    <x v="1"/>
    <x v="6872"/>
    <x v="3"/>
    <x v="4"/>
    <x v="2"/>
    <x v="0"/>
  </r>
  <r>
    <x v="2513"/>
    <x v="4"/>
    <x v="2"/>
    <x v="5"/>
    <x v="5"/>
    <x v="2"/>
    <x v="2"/>
    <x v="11"/>
    <x v="0"/>
    <x v="0"/>
    <x v="0"/>
    <x v="0"/>
    <x v="0"/>
    <x v="0"/>
    <x v="6197"/>
    <x v="10"/>
    <x v="0"/>
    <x v="0"/>
    <x v="6"/>
  </r>
  <r>
    <x v="2514"/>
    <x v="3"/>
    <x v="0"/>
    <x v="4"/>
    <x v="4"/>
    <x v="1"/>
    <x v="0"/>
    <x v="1"/>
    <x v="2"/>
    <x v="0"/>
    <x v="1"/>
    <x v="1"/>
    <x v="0"/>
    <x v="0"/>
    <x v="500"/>
    <x v="4"/>
    <x v="6"/>
    <x v="0"/>
    <x v="6"/>
  </r>
  <r>
    <x v="2515"/>
    <x v="3"/>
    <x v="2"/>
    <x v="2"/>
    <x v="3"/>
    <x v="0"/>
    <x v="2"/>
    <x v="6"/>
    <x v="0"/>
    <x v="0"/>
    <x v="0"/>
    <x v="1"/>
    <x v="1"/>
    <x v="0"/>
    <x v="8278"/>
    <x v="6"/>
    <x v="4"/>
    <x v="0"/>
    <x v="8"/>
  </r>
  <r>
    <x v="2516"/>
    <x v="0"/>
    <x v="0"/>
    <x v="4"/>
    <x v="3"/>
    <x v="1"/>
    <x v="0"/>
    <x v="2"/>
    <x v="2"/>
    <x v="1"/>
    <x v="1"/>
    <x v="0"/>
    <x v="0"/>
    <x v="0"/>
    <x v="2216"/>
    <x v="8"/>
    <x v="2"/>
    <x v="0"/>
    <x v="6"/>
  </r>
  <r>
    <x v="2517"/>
    <x v="4"/>
    <x v="3"/>
    <x v="4"/>
    <x v="2"/>
    <x v="0"/>
    <x v="1"/>
    <x v="7"/>
    <x v="2"/>
    <x v="1"/>
    <x v="1"/>
    <x v="1"/>
    <x v="1"/>
    <x v="0"/>
    <x v="4085"/>
    <x v="5"/>
    <x v="4"/>
    <x v="0"/>
    <x v="3"/>
  </r>
  <r>
    <x v="2518"/>
    <x v="2"/>
    <x v="2"/>
    <x v="1"/>
    <x v="6"/>
    <x v="1"/>
    <x v="2"/>
    <x v="12"/>
    <x v="2"/>
    <x v="0"/>
    <x v="0"/>
    <x v="0"/>
    <x v="0"/>
    <x v="0"/>
    <x v="5742"/>
    <x v="8"/>
    <x v="2"/>
    <x v="0"/>
    <x v="8"/>
  </r>
  <r>
    <x v="2519"/>
    <x v="4"/>
    <x v="2"/>
    <x v="3"/>
    <x v="4"/>
    <x v="2"/>
    <x v="1"/>
    <x v="0"/>
    <x v="0"/>
    <x v="0"/>
    <x v="1"/>
    <x v="1"/>
    <x v="0"/>
    <x v="1"/>
    <x v="5698"/>
    <x v="1"/>
    <x v="4"/>
    <x v="0"/>
    <x v="6"/>
  </r>
  <r>
    <x v="2520"/>
    <x v="0"/>
    <x v="2"/>
    <x v="3"/>
    <x v="4"/>
    <x v="2"/>
    <x v="1"/>
    <x v="3"/>
    <x v="2"/>
    <x v="0"/>
    <x v="0"/>
    <x v="1"/>
    <x v="1"/>
    <x v="0"/>
    <x v="9432"/>
    <x v="6"/>
    <x v="3"/>
    <x v="0"/>
    <x v="2"/>
  </r>
  <r>
    <x v="2521"/>
    <x v="5"/>
    <x v="1"/>
    <x v="3"/>
    <x v="3"/>
    <x v="1"/>
    <x v="1"/>
    <x v="9"/>
    <x v="2"/>
    <x v="1"/>
    <x v="1"/>
    <x v="1"/>
    <x v="1"/>
    <x v="0"/>
    <x v="7884"/>
    <x v="1"/>
    <x v="0"/>
    <x v="0"/>
    <x v="7"/>
  </r>
  <r>
    <x v="2522"/>
    <x v="3"/>
    <x v="0"/>
    <x v="2"/>
    <x v="5"/>
    <x v="1"/>
    <x v="0"/>
    <x v="8"/>
    <x v="1"/>
    <x v="0"/>
    <x v="1"/>
    <x v="1"/>
    <x v="0"/>
    <x v="0"/>
    <x v="398"/>
    <x v="3"/>
    <x v="5"/>
    <x v="2"/>
    <x v="1"/>
  </r>
  <r>
    <x v="2523"/>
    <x v="3"/>
    <x v="2"/>
    <x v="4"/>
    <x v="0"/>
    <x v="0"/>
    <x v="0"/>
    <x v="3"/>
    <x v="1"/>
    <x v="1"/>
    <x v="0"/>
    <x v="1"/>
    <x v="0"/>
    <x v="1"/>
    <x v="3015"/>
    <x v="6"/>
    <x v="5"/>
    <x v="1"/>
    <x v="2"/>
  </r>
  <r>
    <x v="2524"/>
    <x v="2"/>
    <x v="3"/>
    <x v="2"/>
    <x v="4"/>
    <x v="1"/>
    <x v="2"/>
    <x v="8"/>
    <x v="1"/>
    <x v="0"/>
    <x v="1"/>
    <x v="0"/>
    <x v="0"/>
    <x v="1"/>
    <x v="4415"/>
    <x v="6"/>
    <x v="4"/>
    <x v="2"/>
    <x v="1"/>
  </r>
  <r>
    <x v="2525"/>
    <x v="5"/>
    <x v="2"/>
    <x v="5"/>
    <x v="5"/>
    <x v="2"/>
    <x v="1"/>
    <x v="10"/>
    <x v="1"/>
    <x v="0"/>
    <x v="1"/>
    <x v="1"/>
    <x v="1"/>
    <x v="1"/>
    <x v="9668"/>
    <x v="10"/>
    <x v="6"/>
    <x v="0"/>
    <x v="5"/>
  </r>
  <r>
    <x v="2526"/>
    <x v="5"/>
    <x v="3"/>
    <x v="1"/>
    <x v="2"/>
    <x v="1"/>
    <x v="2"/>
    <x v="6"/>
    <x v="2"/>
    <x v="1"/>
    <x v="1"/>
    <x v="0"/>
    <x v="0"/>
    <x v="1"/>
    <x v="8329"/>
    <x v="10"/>
    <x v="3"/>
    <x v="1"/>
    <x v="2"/>
  </r>
  <r>
    <x v="2527"/>
    <x v="4"/>
    <x v="3"/>
    <x v="3"/>
    <x v="0"/>
    <x v="0"/>
    <x v="0"/>
    <x v="5"/>
    <x v="1"/>
    <x v="1"/>
    <x v="0"/>
    <x v="0"/>
    <x v="1"/>
    <x v="1"/>
    <x v="965"/>
    <x v="8"/>
    <x v="6"/>
    <x v="0"/>
    <x v="7"/>
  </r>
  <r>
    <x v="2528"/>
    <x v="5"/>
    <x v="3"/>
    <x v="5"/>
    <x v="1"/>
    <x v="2"/>
    <x v="2"/>
    <x v="8"/>
    <x v="1"/>
    <x v="0"/>
    <x v="1"/>
    <x v="0"/>
    <x v="0"/>
    <x v="1"/>
    <x v="8227"/>
    <x v="0"/>
    <x v="0"/>
    <x v="2"/>
    <x v="5"/>
  </r>
  <r>
    <x v="2529"/>
    <x v="1"/>
    <x v="0"/>
    <x v="4"/>
    <x v="4"/>
    <x v="2"/>
    <x v="2"/>
    <x v="6"/>
    <x v="1"/>
    <x v="0"/>
    <x v="1"/>
    <x v="1"/>
    <x v="0"/>
    <x v="1"/>
    <x v="6930"/>
    <x v="9"/>
    <x v="1"/>
    <x v="1"/>
    <x v="3"/>
  </r>
  <r>
    <x v="2530"/>
    <x v="4"/>
    <x v="2"/>
    <x v="5"/>
    <x v="3"/>
    <x v="2"/>
    <x v="1"/>
    <x v="11"/>
    <x v="1"/>
    <x v="0"/>
    <x v="0"/>
    <x v="1"/>
    <x v="0"/>
    <x v="1"/>
    <x v="5312"/>
    <x v="1"/>
    <x v="5"/>
    <x v="2"/>
    <x v="4"/>
  </r>
  <r>
    <x v="2531"/>
    <x v="1"/>
    <x v="2"/>
    <x v="1"/>
    <x v="4"/>
    <x v="0"/>
    <x v="2"/>
    <x v="9"/>
    <x v="0"/>
    <x v="0"/>
    <x v="0"/>
    <x v="0"/>
    <x v="1"/>
    <x v="0"/>
    <x v="7041"/>
    <x v="6"/>
    <x v="4"/>
    <x v="2"/>
    <x v="2"/>
  </r>
  <r>
    <x v="2532"/>
    <x v="1"/>
    <x v="3"/>
    <x v="3"/>
    <x v="6"/>
    <x v="2"/>
    <x v="0"/>
    <x v="12"/>
    <x v="0"/>
    <x v="0"/>
    <x v="0"/>
    <x v="1"/>
    <x v="1"/>
    <x v="1"/>
    <x v="2347"/>
    <x v="9"/>
    <x v="4"/>
    <x v="0"/>
    <x v="8"/>
  </r>
  <r>
    <x v="2533"/>
    <x v="1"/>
    <x v="1"/>
    <x v="1"/>
    <x v="2"/>
    <x v="2"/>
    <x v="1"/>
    <x v="3"/>
    <x v="0"/>
    <x v="1"/>
    <x v="1"/>
    <x v="0"/>
    <x v="0"/>
    <x v="1"/>
    <x v="1960"/>
    <x v="7"/>
    <x v="4"/>
    <x v="1"/>
    <x v="4"/>
  </r>
  <r>
    <x v="2534"/>
    <x v="3"/>
    <x v="0"/>
    <x v="4"/>
    <x v="0"/>
    <x v="2"/>
    <x v="2"/>
    <x v="5"/>
    <x v="2"/>
    <x v="0"/>
    <x v="1"/>
    <x v="0"/>
    <x v="1"/>
    <x v="0"/>
    <x v="5664"/>
    <x v="4"/>
    <x v="3"/>
    <x v="1"/>
    <x v="0"/>
  </r>
  <r>
    <x v="2535"/>
    <x v="3"/>
    <x v="2"/>
    <x v="3"/>
    <x v="2"/>
    <x v="1"/>
    <x v="0"/>
    <x v="12"/>
    <x v="2"/>
    <x v="1"/>
    <x v="0"/>
    <x v="0"/>
    <x v="1"/>
    <x v="1"/>
    <x v="3049"/>
    <x v="10"/>
    <x v="6"/>
    <x v="0"/>
    <x v="6"/>
  </r>
  <r>
    <x v="2536"/>
    <x v="3"/>
    <x v="0"/>
    <x v="5"/>
    <x v="3"/>
    <x v="0"/>
    <x v="2"/>
    <x v="11"/>
    <x v="1"/>
    <x v="1"/>
    <x v="0"/>
    <x v="0"/>
    <x v="0"/>
    <x v="0"/>
    <x v="4099"/>
    <x v="10"/>
    <x v="4"/>
    <x v="0"/>
    <x v="8"/>
  </r>
  <r>
    <x v="2537"/>
    <x v="1"/>
    <x v="0"/>
    <x v="5"/>
    <x v="5"/>
    <x v="2"/>
    <x v="2"/>
    <x v="11"/>
    <x v="0"/>
    <x v="0"/>
    <x v="0"/>
    <x v="0"/>
    <x v="0"/>
    <x v="0"/>
    <x v="3089"/>
    <x v="8"/>
    <x v="4"/>
    <x v="2"/>
    <x v="1"/>
  </r>
  <r>
    <x v="2538"/>
    <x v="3"/>
    <x v="1"/>
    <x v="1"/>
    <x v="5"/>
    <x v="1"/>
    <x v="0"/>
    <x v="14"/>
    <x v="0"/>
    <x v="0"/>
    <x v="0"/>
    <x v="1"/>
    <x v="0"/>
    <x v="1"/>
    <x v="871"/>
    <x v="11"/>
    <x v="6"/>
    <x v="2"/>
    <x v="0"/>
  </r>
  <r>
    <x v="2539"/>
    <x v="2"/>
    <x v="1"/>
    <x v="4"/>
    <x v="5"/>
    <x v="1"/>
    <x v="0"/>
    <x v="1"/>
    <x v="1"/>
    <x v="0"/>
    <x v="0"/>
    <x v="0"/>
    <x v="0"/>
    <x v="1"/>
    <x v="251"/>
    <x v="0"/>
    <x v="2"/>
    <x v="0"/>
    <x v="6"/>
  </r>
  <r>
    <x v="2540"/>
    <x v="4"/>
    <x v="0"/>
    <x v="5"/>
    <x v="1"/>
    <x v="2"/>
    <x v="0"/>
    <x v="14"/>
    <x v="1"/>
    <x v="0"/>
    <x v="1"/>
    <x v="1"/>
    <x v="0"/>
    <x v="0"/>
    <x v="641"/>
    <x v="9"/>
    <x v="1"/>
    <x v="2"/>
    <x v="3"/>
  </r>
  <r>
    <x v="2541"/>
    <x v="2"/>
    <x v="0"/>
    <x v="5"/>
    <x v="4"/>
    <x v="2"/>
    <x v="1"/>
    <x v="6"/>
    <x v="0"/>
    <x v="0"/>
    <x v="1"/>
    <x v="0"/>
    <x v="1"/>
    <x v="0"/>
    <x v="2654"/>
    <x v="0"/>
    <x v="2"/>
    <x v="1"/>
    <x v="4"/>
  </r>
  <r>
    <x v="2542"/>
    <x v="2"/>
    <x v="3"/>
    <x v="1"/>
    <x v="0"/>
    <x v="2"/>
    <x v="2"/>
    <x v="0"/>
    <x v="2"/>
    <x v="0"/>
    <x v="0"/>
    <x v="0"/>
    <x v="0"/>
    <x v="1"/>
    <x v="4412"/>
    <x v="3"/>
    <x v="2"/>
    <x v="0"/>
    <x v="7"/>
  </r>
  <r>
    <x v="2543"/>
    <x v="1"/>
    <x v="0"/>
    <x v="0"/>
    <x v="3"/>
    <x v="1"/>
    <x v="2"/>
    <x v="5"/>
    <x v="2"/>
    <x v="0"/>
    <x v="1"/>
    <x v="0"/>
    <x v="0"/>
    <x v="0"/>
    <x v="3028"/>
    <x v="6"/>
    <x v="5"/>
    <x v="0"/>
    <x v="8"/>
  </r>
  <r>
    <x v="2544"/>
    <x v="2"/>
    <x v="2"/>
    <x v="3"/>
    <x v="1"/>
    <x v="2"/>
    <x v="2"/>
    <x v="4"/>
    <x v="0"/>
    <x v="1"/>
    <x v="1"/>
    <x v="0"/>
    <x v="0"/>
    <x v="1"/>
    <x v="6325"/>
    <x v="7"/>
    <x v="4"/>
    <x v="1"/>
    <x v="3"/>
  </r>
  <r>
    <x v="2545"/>
    <x v="0"/>
    <x v="3"/>
    <x v="1"/>
    <x v="4"/>
    <x v="0"/>
    <x v="2"/>
    <x v="12"/>
    <x v="1"/>
    <x v="1"/>
    <x v="1"/>
    <x v="0"/>
    <x v="1"/>
    <x v="1"/>
    <x v="9351"/>
    <x v="9"/>
    <x v="0"/>
    <x v="2"/>
    <x v="3"/>
  </r>
  <r>
    <x v="2546"/>
    <x v="5"/>
    <x v="3"/>
    <x v="5"/>
    <x v="5"/>
    <x v="0"/>
    <x v="1"/>
    <x v="4"/>
    <x v="1"/>
    <x v="1"/>
    <x v="0"/>
    <x v="1"/>
    <x v="0"/>
    <x v="1"/>
    <x v="7817"/>
    <x v="5"/>
    <x v="5"/>
    <x v="1"/>
    <x v="0"/>
  </r>
  <r>
    <x v="2547"/>
    <x v="1"/>
    <x v="2"/>
    <x v="3"/>
    <x v="0"/>
    <x v="2"/>
    <x v="1"/>
    <x v="3"/>
    <x v="1"/>
    <x v="1"/>
    <x v="0"/>
    <x v="1"/>
    <x v="1"/>
    <x v="1"/>
    <x v="7661"/>
    <x v="11"/>
    <x v="6"/>
    <x v="0"/>
    <x v="5"/>
  </r>
  <r>
    <x v="2548"/>
    <x v="4"/>
    <x v="2"/>
    <x v="1"/>
    <x v="0"/>
    <x v="0"/>
    <x v="2"/>
    <x v="12"/>
    <x v="1"/>
    <x v="0"/>
    <x v="1"/>
    <x v="1"/>
    <x v="0"/>
    <x v="0"/>
    <x v="7347"/>
    <x v="4"/>
    <x v="4"/>
    <x v="0"/>
    <x v="7"/>
  </r>
  <r>
    <x v="2549"/>
    <x v="3"/>
    <x v="2"/>
    <x v="2"/>
    <x v="6"/>
    <x v="0"/>
    <x v="2"/>
    <x v="11"/>
    <x v="1"/>
    <x v="0"/>
    <x v="0"/>
    <x v="1"/>
    <x v="1"/>
    <x v="1"/>
    <x v="9274"/>
    <x v="9"/>
    <x v="1"/>
    <x v="0"/>
    <x v="6"/>
  </r>
  <r>
    <x v="2550"/>
    <x v="3"/>
    <x v="1"/>
    <x v="3"/>
    <x v="6"/>
    <x v="2"/>
    <x v="1"/>
    <x v="0"/>
    <x v="1"/>
    <x v="0"/>
    <x v="0"/>
    <x v="1"/>
    <x v="0"/>
    <x v="1"/>
    <x v="3279"/>
    <x v="8"/>
    <x v="5"/>
    <x v="1"/>
    <x v="3"/>
  </r>
  <r>
    <x v="2551"/>
    <x v="4"/>
    <x v="0"/>
    <x v="2"/>
    <x v="5"/>
    <x v="0"/>
    <x v="0"/>
    <x v="2"/>
    <x v="2"/>
    <x v="0"/>
    <x v="1"/>
    <x v="0"/>
    <x v="1"/>
    <x v="1"/>
    <x v="1647"/>
    <x v="2"/>
    <x v="6"/>
    <x v="0"/>
    <x v="6"/>
  </r>
  <r>
    <x v="2552"/>
    <x v="4"/>
    <x v="1"/>
    <x v="5"/>
    <x v="3"/>
    <x v="2"/>
    <x v="0"/>
    <x v="12"/>
    <x v="0"/>
    <x v="0"/>
    <x v="1"/>
    <x v="1"/>
    <x v="1"/>
    <x v="0"/>
    <x v="1454"/>
    <x v="2"/>
    <x v="4"/>
    <x v="0"/>
    <x v="1"/>
  </r>
  <r>
    <x v="2553"/>
    <x v="1"/>
    <x v="3"/>
    <x v="3"/>
    <x v="1"/>
    <x v="2"/>
    <x v="1"/>
    <x v="9"/>
    <x v="2"/>
    <x v="1"/>
    <x v="0"/>
    <x v="1"/>
    <x v="0"/>
    <x v="0"/>
    <x v="2831"/>
    <x v="11"/>
    <x v="2"/>
    <x v="2"/>
    <x v="4"/>
  </r>
  <r>
    <x v="2554"/>
    <x v="5"/>
    <x v="3"/>
    <x v="2"/>
    <x v="1"/>
    <x v="2"/>
    <x v="2"/>
    <x v="8"/>
    <x v="2"/>
    <x v="0"/>
    <x v="0"/>
    <x v="0"/>
    <x v="0"/>
    <x v="0"/>
    <x v="8007"/>
    <x v="7"/>
    <x v="4"/>
    <x v="0"/>
    <x v="7"/>
  </r>
  <r>
    <x v="2555"/>
    <x v="5"/>
    <x v="3"/>
    <x v="5"/>
    <x v="0"/>
    <x v="0"/>
    <x v="2"/>
    <x v="10"/>
    <x v="2"/>
    <x v="1"/>
    <x v="0"/>
    <x v="1"/>
    <x v="1"/>
    <x v="0"/>
    <x v="9498"/>
    <x v="0"/>
    <x v="4"/>
    <x v="0"/>
    <x v="3"/>
  </r>
  <r>
    <x v="2556"/>
    <x v="5"/>
    <x v="1"/>
    <x v="0"/>
    <x v="3"/>
    <x v="0"/>
    <x v="0"/>
    <x v="11"/>
    <x v="1"/>
    <x v="0"/>
    <x v="0"/>
    <x v="1"/>
    <x v="0"/>
    <x v="1"/>
    <x v="4690"/>
    <x v="3"/>
    <x v="3"/>
    <x v="2"/>
    <x v="2"/>
  </r>
  <r>
    <x v="2557"/>
    <x v="3"/>
    <x v="2"/>
    <x v="0"/>
    <x v="4"/>
    <x v="1"/>
    <x v="2"/>
    <x v="8"/>
    <x v="2"/>
    <x v="0"/>
    <x v="0"/>
    <x v="1"/>
    <x v="1"/>
    <x v="0"/>
    <x v="8543"/>
    <x v="11"/>
    <x v="4"/>
    <x v="0"/>
    <x v="2"/>
  </r>
  <r>
    <x v="2558"/>
    <x v="3"/>
    <x v="2"/>
    <x v="5"/>
    <x v="6"/>
    <x v="0"/>
    <x v="2"/>
    <x v="9"/>
    <x v="0"/>
    <x v="1"/>
    <x v="0"/>
    <x v="1"/>
    <x v="1"/>
    <x v="1"/>
    <x v="8889"/>
    <x v="5"/>
    <x v="4"/>
    <x v="0"/>
    <x v="3"/>
  </r>
  <r>
    <x v="2559"/>
    <x v="0"/>
    <x v="0"/>
    <x v="1"/>
    <x v="5"/>
    <x v="2"/>
    <x v="1"/>
    <x v="10"/>
    <x v="1"/>
    <x v="0"/>
    <x v="0"/>
    <x v="1"/>
    <x v="0"/>
    <x v="1"/>
    <x v="7964"/>
    <x v="5"/>
    <x v="3"/>
    <x v="2"/>
    <x v="3"/>
  </r>
  <r>
    <x v="2560"/>
    <x v="1"/>
    <x v="1"/>
    <x v="1"/>
    <x v="5"/>
    <x v="1"/>
    <x v="1"/>
    <x v="6"/>
    <x v="0"/>
    <x v="1"/>
    <x v="1"/>
    <x v="0"/>
    <x v="0"/>
    <x v="0"/>
    <x v="908"/>
    <x v="1"/>
    <x v="2"/>
    <x v="1"/>
    <x v="1"/>
  </r>
  <r>
    <x v="2561"/>
    <x v="4"/>
    <x v="3"/>
    <x v="3"/>
    <x v="2"/>
    <x v="1"/>
    <x v="1"/>
    <x v="0"/>
    <x v="2"/>
    <x v="1"/>
    <x v="0"/>
    <x v="0"/>
    <x v="0"/>
    <x v="0"/>
    <x v="1444"/>
    <x v="0"/>
    <x v="3"/>
    <x v="1"/>
    <x v="5"/>
  </r>
  <r>
    <x v="2562"/>
    <x v="5"/>
    <x v="1"/>
    <x v="0"/>
    <x v="2"/>
    <x v="1"/>
    <x v="0"/>
    <x v="1"/>
    <x v="0"/>
    <x v="1"/>
    <x v="0"/>
    <x v="1"/>
    <x v="0"/>
    <x v="0"/>
    <x v="4360"/>
    <x v="2"/>
    <x v="5"/>
    <x v="0"/>
    <x v="8"/>
  </r>
  <r>
    <x v="2563"/>
    <x v="2"/>
    <x v="3"/>
    <x v="4"/>
    <x v="2"/>
    <x v="0"/>
    <x v="2"/>
    <x v="4"/>
    <x v="0"/>
    <x v="0"/>
    <x v="1"/>
    <x v="0"/>
    <x v="1"/>
    <x v="1"/>
    <x v="6385"/>
    <x v="4"/>
    <x v="2"/>
    <x v="1"/>
    <x v="3"/>
  </r>
  <r>
    <x v="2564"/>
    <x v="0"/>
    <x v="1"/>
    <x v="2"/>
    <x v="6"/>
    <x v="0"/>
    <x v="0"/>
    <x v="12"/>
    <x v="1"/>
    <x v="1"/>
    <x v="1"/>
    <x v="1"/>
    <x v="0"/>
    <x v="0"/>
    <x v="4036"/>
    <x v="3"/>
    <x v="0"/>
    <x v="0"/>
    <x v="6"/>
  </r>
  <r>
    <x v="2565"/>
    <x v="1"/>
    <x v="2"/>
    <x v="3"/>
    <x v="5"/>
    <x v="2"/>
    <x v="0"/>
    <x v="3"/>
    <x v="0"/>
    <x v="0"/>
    <x v="1"/>
    <x v="1"/>
    <x v="1"/>
    <x v="0"/>
    <x v="4002"/>
    <x v="6"/>
    <x v="1"/>
    <x v="0"/>
    <x v="7"/>
  </r>
  <r>
    <x v="2566"/>
    <x v="0"/>
    <x v="3"/>
    <x v="0"/>
    <x v="0"/>
    <x v="2"/>
    <x v="2"/>
    <x v="3"/>
    <x v="2"/>
    <x v="0"/>
    <x v="0"/>
    <x v="0"/>
    <x v="0"/>
    <x v="1"/>
    <x v="8642"/>
    <x v="0"/>
    <x v="5"/>
    <x v="1"/>
    <x v="4"/>
  </r>
  <r>
    <x v="2567"/>
    <x v="0"/>
    <x v="1"/>
    <x v="1"/>
    <x v="0"/>
    <x v="0"/>
    <x v="1"/>
    <x v="6"/>
    <x v="1"/>
    <x v="1"/>
    <x v="1"/>
    <x v="1"/>
    <x v="1"/>
    <x v="1"/>
    <x v="8961"/>
    <x v="1"/>
    <x v="1"/>
    <x v="0"/>
    <x v="8"/>
  </r>
  <r>
    <x v="2568"/>
    <x v="1"/>
    <x v="1"/>
    <x v="5"/>
    <x v="0"/>
    <x v="1"/>
    <x v="0"/>
    <x v="14"/>
    <x v="2"/>
    <x v="0"/>
    <x v="0"/>
    <x v="1"/>
    <x v="0"/>
    <x v="0"/>
    <x v="614"/>
    <x v="6"/>
    <x v="6"/>
    <x v="2"/>
    <x v="2"/>
  </r>
  <r>
    <x v="2569"/>
    <x v="3"/>
    <x v="1"/>
    <x v="3"/>
    <x v="5"/>
    <x v="2"/>
    <x v="0"/>
    <x v="13"/>
    <x v="1"/>
    <x v="0"/>
    <x v="0"/>
    <x v="0"/>
    <x v="1"/>
    <x v="0"/>
    <x v="638"/>
    <x v="7"/>
    <x v="6"/>
    <x v="2"/>
    <x v="5"/>
  </r>
  <r>
    <x v="2570"/>
    <x v="3"/>
    <x v="0"/>
    <x v="5"/>
    <x v="6"/>
    <x v="2"/>
    <x v="1"/>
    <x v="14"/>
    <x v="1"/>
    <x v="0"/>
    <x v="0"/>
    <x v="0"/>
    <x v="1"/>
    <x v="1"/>
    <x v="3850"/>
    <x v="9"/>
    <x v="6"/>
    <x v="0"/>
    <x v="7"/>
  </r>
  <r>
    <x v="2571"/>
    <x v="1"/>
    <x v="3"/>
    <x v="5"/>
    <x v="0"/>
    <x v="1"/>
    <x v="1"/>
    <x v="10"/>
    <x v="1"/>
    <x v="1"/>
    <x v="1"/>
    <x v="0"/>
    <x v="0"/>
    <x v="1"/>
    <x v="1876"/>
    <x v="7"/>
    <x v="0"/>
    <x v="2"/>
    <x v="2"/>
  </r>
  <r>
    <x v="2572"/>
    <x v="4"/>
    <x v="3"/>
    <x v="2"/>
    <x v="3"/>
    <x v="2"/>
    <x v="0"/>
    <x v="12"/>
    <x v="0"/>
    <x v="1"/>
    <x v="0"/>
    <x v="0"/>
    <x v="1"/>
    <x v="0"/>
    <x v="848"/>
    <x v="3"/>
    <x v="0"/>
    <x v="2"/>
    <x v="1"/>
  </r>
  <r>
    <x v="2573"/>
    <x v="3"/>
    <x v="3"/>
    <x v="1"/>
    <x v="5"/>
    <x v="1"/>
    <x v="0"/>
    <x v="6"/>
    <x v="1"/>
    <x v="1"/>
    <x v="0"/>
    <x v="0"/>
    <x v="1"/>
    <x v="1"/>
    <x v="933"/>
    <x v="5"/>
    <x v="4"/>
    <x v="0"/>
    <x v="8"/>
  </r>
  <r>
    <x v="2574"/>
    <x v="0"/>
    <x v="0"/>
    <x v="4"/>
    <x v="1"/>
    <x v="0"/>
    <x v="0"/>
    <x v="14"/>
    <x v="2"/>
    <x v="0"/>
    <x v="1"/>
    <x v="0"/>
    <x v="0"/>
    <x v="0"/>
    <x v="2161"/>
    <x v="6"/>
    <x v="0"/>
    <x v="2"/>
    <x v="2"/>
  </r>
  <r>
    <x v="2575"/>
    <x v="4"/>
    <x v="2"/>
    <x v="0"/>
    <x v="1"/>
    <x v="0"/>
    <x v="2"/>
    <x v="2"/>
    <x v="1"/>
    <x v="0"/>
    <x v="0"/>
    <x v="0"/>
    <x v="0"/>
    <x v="0"/>
    <x v="6159"/>
    <x v="4"/>
    <x v="6"/>
    <x v="1"/>
    <x v="2"/>
  </r>
  <r>
    <x v="2576"/>
    <x v="1"/>
    <x v="1"/>
    <x v="4"/>
    <x v="2"/>
    <x v="2"/>
    <x v="0"/>
    <x v="3"/>
    <x v="0"/>
    <x v="1"/>
    <x v="0"/>
    <x v="1"/>
    <x v="1"/>
    <x v="1"/>
    <x v="2835"/>
    <x v="7"/>
    <x v="3"/>
    <x v="0"/>
    <x v="0"/>
  </r>
  <r>
    <x v="2577"/>
    <x v="3"/>
    <x v="3"/>
    <x v="1"/>
    <x v="2"/>
    <x v="2"/>
    <x v="0"/>
    <x v="4"/>
    <x v="1"/>
    <x v="1"/>
    <x v="1"/>
    <x v="0"/>
    <x v="0"/>
    <x v="0"/>
    <x v="114"/>
    <x v="9"/>
    <x v="4"/>
    <x v="1"/>
    <x v="5"/>
  </r>
  <r>
    <x v="2578"/>
    <x v="4"/>
    <x v="2"/>
    <x v="1"/>
    <x v="1"/>
    <x v="0"/>
    <x v="0"/>
    <x v="5"/>
    <x v="0"/>
    <x v="1"/>
    <x v="1"/>
    <x v="0"/>
    <x v="1"/>
    <x v="0"/>
    <x v="2017"/>
    <x v="3"/>
    <x v="3"/>
    <x v="1"/>
    <x v="3"/>
  </r>
  <r>
    <x v="2579"/>
    <x v="3"/>
    <x v="1"/>
    <x v="1"/>
    <x v="3"/>
    <x v="1"/>
    <x v="2"/>
    <x v="0"/>
    <x v="1"/>
    <x v="0"/>
    <x v="0"/>
    <x v="1"/>
    <x v="0"/>
    <x v="0"/>
    <x v="4653"/>
    <x v="3"/>
    <x v="1"/>
    <x v="1"/>
    <x v="2"/>
  </r>
  <r>
    <x v="2580"/>
    <x v="2"/>
    <x v="2"/>
    <x v="1"/>
    <x v="1"/>
    <x v="1"/>
    <x v="0"/>
    <x v="13"/>
    <x v="0"/>
    <x v="1"/>
    <x v="0"/>
    <x v="0"/>
    <x v="1"/>
    <x v="1"/>
    <x v="3446"/>
    <x v="5"/>
    <x v="2"/>
    <x v="2"/>
    <x v="0"/>
  </r>
  <r>
    <x v="2581"/>
    <x v="3"/>
    <x v="3"/>
    <x v="1"/>
    <x v="4"/>
    <x v="0"/>
    <x v="2"/>
    <x v="5"/>
    <x v="1"/>
    <x v="1"/>
    <x v="0"/>
    <x v="0"/>
    <x v="0"/>
    <x v="0"/>
    <x v="3820"/>
    <x v="7"/>
    <x v="6"/>
    <x v="1"/>
    <x v="3"/>
  </r>
  <r>
    <x v="2582"/>
    <x v="0"/>
    <x v="0"/>
    <x v="2"/>
    <x v="2"/>
    <x v="2"/>
    <x v="1"/>
    <x v="6"/>
    <x v="0"/>
    <x v="1"/>
    <x v="1"/>
    <x v="1"/>
    <x v="1"/>
    <x v="1"/>
    <x v="8909"/>
    <x v="2"/>
    <x v="5"/>
    <x v="0"/>
    <x v="6"/>
  </r>
  <r>
    <x v="2583"/>
    <x v="1"/>
    <x v="3"/>
    <x v="2"/>
    <x v="0"/>
    <x v="1"/>
    <x v="2"/>
    <x v="13"/>
    <x v="1"/>
    <x v="0"/>
    <x v="0"/>
    <x v="1"/>
    <x v="1"/>
    <x v="1"/>
    <x v="7886"/>
    <x v="6"/>
    <x v="1"/>
    <x v="0"/>
    <x v="4"/>
  </r>
  <r>
    <x v="2584"/>
    <x v="5"/>
    <x v="2"/>
    <x v="3"/>
    <x v="3"/>
    <x v="1"/>
    <x v="0"/>
    <x v="0"/>
    <x v="0"/>
    <x v="0"/>
    <x v="1"/>
    <x v="1"/>
    <x v="0"/>
    <x v="0"/>
    <x v="6577"/>
    <x v="4"/>
    <x v="4"/>
    <x v="1"/>
    <x v="5"/>
  </r>
  <r>
    <x v="2585"/>
    <x v="0"/>
    <x v="0"/>
    <x v="0"/>
    <x v="6"/>
    <x v="2"/>
    <x v="1"/>
    <x v="1"/>
    <x v="1"/>
    <x v="0"/>
    <x v="1"/>
    <x v="1"/>
    <x v="0"/>
    <x v="1"/>
    <x v="8099"/>
    <x v="3"/>
    <x v="2"/>
    <x v="1"/>
    <x v="5"/>
  </r>
  <r>
    <x v="2586"/>
    <x v="1"/>
    <x v="3"/>
    <x v="3"/>
    <x v="0"/>
    <x v="0"/>
    <x v="1"/>
    <x v="10"/>
    <x v="1"/>
    <x v="0"/>
    <x v="0"/>
    <x v="0"/>
    <x v="0"/>
    <x v="0"/>
    <x v="889"/>
    <x v="3"/>
    <x v="4"/>
    <x v="2"/>
    <x v="1"/>
  </r>
  <r>
    <x v="2587"/>
    <x v="4"/>
    <x v="0"/>
    <x v="3"/>
    <x v="2"/>
    <x v="0"/>
    <x v="0"/>
    <x v="5"/>
    <x v="2"/>
    <x v="1"/>
    <x v="1"/>
    <x v="1"/>
    <x v="1"/>
    <x v="1"/>
    <x v="2865"/>
    <x v="10"/>
    <x v="3"/>
    <x v="0"/>
    <x v="2"/>
  </r>
  <r>
    <x v="2588"/>
    <x v="4"/>
    <x v="3"/>
    <x v="0"/>
    <x v="5"/>
    <x v="2"/>
    <x v="0"/>
    <x v="2"/>
    <x v="1"/>
    <x v="0"/>
    <x v="0"/>
    <x v="1"/>
    <x v="0"/>
    <x v="1"/>
    <x v="1110"/>
    <x v="7"/>
    <x v="6"/>
    <x v="1"/>
    <x v="4"/>
  </r>
  <r>
    <x v="2589"/>
    <x v="2"/>
    <x v="3"/>
    <x v="5"/>
    <x v="5"/>
    <x v="1"/>
    <x v="0"/>
    <x v="10"/>
    <x v="0"/>
    <x v="0"/>
    <x v="0"/>
    <x v="0"/>
    <x v="1"/>
    <x v="0"/>
    <x v="838"/>
    <x v="10"/>
    <x v="1"/>
    <x v="2"/>
    <x v="0"/>
  </r>
  <r>
    <x v="2590"/>
    <x v="2"/>
    <x v="2"/>
    <x v="4"/>
    <x v="1"/>
    <x v="2"/>
    <x v="2"/>
    <x v="3"/>
    <x v="1"/>
    <x v="1"/>
    <x v="1"/>
    <x v="0"/>
    <x v="1"/>
    <x v="0"/>
    <x v="7814"/>
    <x v="7"/>
    <x v="2"/>
    <x v="0"/>
    <x v="8"/>
  </r>
  <r>
    <x v="2591"/>
    <x v="5"/>
    <x v="0"/>
    <x v="4"/>
    <x v="6"/>
    <x v="2"/>
    <x v="1"/>
    <x v="7"/>
    <x v="2"/>
    <x v="0"/>
    <x v="0"/>
    <x v="0"/>
    <x v="0"/>
    <x v="1"/>
    <x v="6715"/>
    <x v="3"/>
    <x v="6"/>
    <x v="0"/>
    <x v="6"/>
  </r>
  <r>
    <x v="2592"/>
    <x v="1"/>
    <x v="1"/>
    <x v="1"/>
    <x v="6"/>
    <x v="0"/>
    <x v="1"/>
    <x v="4"/>
    <x v="2"/>
    <x v="0"/>
    <x v="0"/>
    <x v="0"/>
    <x v="0"/>
    <x v="1"/>
    <x v="1725"/>
    <x v="7"/>
    <x v="5"/>
    <x v="1"/>
    <x v="3"/>
  </r>
  <r>
    <x v="2593"/>
    <x v="5"/>
    <x v="2"/>
    <x v="2"/>
    <x v="5"/>
    <x v="1"/>
    <x v="0"/>
    <x v="12"/>
    <x v="0"/>
    <x v="1"/>
    <x v="1"/>
    <x v="1"/>
    <x v="0"/>
    <x v="0"/>
    <x v="6600"/>
    <x v="1"/>
    <x v="4"/>
    <x v="2"/>
    <x v="5"/>
  </r>
  <r>
    <x v="2594"/>
    <x v="0"/>
    <x v="2"/>
    <x v="0"/>
    <x v="1"/>
    <x v="2"/>
    <x v="1"/>
    <x v="13"/>
    <x v="2"/>
    <x v="0"/>
    <x v="1"/>
    <x v="0"/>
    <x v="0"/>
    <x v="1"/>
    <x v="8109"/>
    <x v="1"/>
    <x v="1"/>
    <x v="2"/>
    <x v="4"/>
  </r>
  <r>
    <x v="2595"/>
    <x v="4"/>
    <x v="1"/>
    <x v="0"/>
    <x v="4"/>
    <x v="2"/>
    <x v="1"/>
    <x v="14"/>
    <x v="1"/>
    <x v="0"/>
    <x v="0"/>
    <x v="0"/>
    <x v="0"/>
    <x v="1"/>
    <x v="2025"/>
    <x v="4"/>
    <x v="5"/>
    <x v="2"/>
    <x v="2"/>
  </r>
  <r>
    <x v="2596"/>
    <x v="2"/>
    <x v="3"/>
    <x v="2"/>
    <x v="5"/>
    <x v="1"/>
    <x v="1"/>
    <x v="7"/>
    <x v="2"/>
    <x v="1"/>
    <x v="0"/>
    <x v="0"/>
    <x v="0"/>
    <x v="1"/>
    <x v="2296"/>
    <x v="1"/>
    <x v="4"/>
    <x v="1"/>
    <x v="2"/>
  </r>
  <r>
    <x v="2597"/>
    <x v="2"/>
    <x v="0"/>
    <x v="1"/>
    <x v="0"/>
    <x v="0"/>
    <x v="0"/>
    <x v="4"/>
    <x v="0"/>
    <x v="1"/>
    <x v="0"/>
    <x v="1"/>
    <x v="0"/>
    <x v="1"/>
    <x v="1600"/>
    <x v="4"/>
    <x v="3"/>
    <x v="0"/>
    <x v="7"/>
  </r>
  <r>
    <x v="2598"/>
    <x v="4"/>
    <x v="1"/>
    <x v="1"/>
    <x v="5"/>
    <x v="1"/>
    <x v="0"/>
    <x v="13"/>
    <x v="0"/>
    <x v="0"/>
    <x v="0"/>
    <x v="0"/>
    <x v="0"/>
    <x v="1"/>
    <x v="206"/>
    <x v="0"/>
    <x v="5"/>
    <x v="2"/>
    <x v="3"/>
  </r>
  <r>
    <x v="2599"/>
    <x v="5"/>
    <x v="1"/>
    <x v="4"/>
    <x v="2"/>
    <x v="1"/>
    <x v="0"/>
    <x v="2"/>
    <x v="0"/>
    <x v="0"/>
    <x v="1"/>
    <x v="1"/>
    <x v="0"/>
    <x v="0"/>
    <x v="4487"/>
    <x v="7"/>
    <x v="1"/>
    <x v="0"/>
    <x v="7"/>
  </r>
  <r>
    <x v="2600"/>
    <x v="5"/>
    <x v="3"/>
    <x v="4"/>
    <x v="1"/>
    <x v="1"/>
    <x v="2"/>
    <x v="8"/>
    <x v="0"/>
    <x v="1"/>
    <x v="0"/>
    <x v="1"/>
    <x v="1"/>
    <x v="1"/>
    <x v="9736"/>
    <x v="11"/>
    <x v="4"/>
    <x v="0"/>
    <x v="8"/>
  </r>
  <r>
    <x v="2601"/>
    <x v="1"/>
    <x v="2"/>
    <x v="1"/>
    <x v="2"/>
    <x v="2"/>
    <x v="1"/>
    <x v="11"/>
    <x v="2"/>
    <x v="0"/>
    <x v="0"/>
    <x v="1"/>
    <x v="0"/>
    <x v="0"/>
    <x v="5131"/>
    <x v="7"/>
    <x v="4"/>
    <x v="2"/>
    <x v="0"/>
  </r>
  <r>
    <x v="2602"/>
    <x v="1"/>
    <x v="0"/>
    <x v="0"/>
    <x v="0"/>
    <x v="2"/>
    <x v="0"/>
    <x v="2"/>
    <x v="0"/>
    <x v="1"/>
    <x v="1"/>
    <x v="1"/>
    <x v="1"/>
    <x v="1"/>
    <x v="2555"/>
    <x v="4"/>
    <x v="2"/>
    <x v="0"/>
    <x v="6"/>
  </r>
  <r>
    <x v="2603"/>
    <x v="5"/>
    <x v="1"/>
    <x v="4"/>
    <x v="4"/>
    <x v="0"/>
    <x v="1"/>
    <x v="9"/>
    <x v="1"/>
    <x v="1"/>
    <x v="0"/>
    <x v="0"/>
    <x v="0"/>
    <x v="0"/>
    <x v="5396"/>
    <x v="0"/>
    <x v="6"/>
    <x v="2"/>
    <x v="0"/>
  </r>
  <r>
    <x v="2604"/>
    <x v="5"/>
    <x v="0"/>
    <x v="4"/>
    <x v="2"/>
    <x v="0"/>
    <x v="0"/>
    <x v="3"/>
    <x v="2"/>
    <x v="0"/>
    <x v="1"/>
    <x v="1"/>
    <x v="0"/>
    <x v="0"/>
    <x v="4139"/>
    <x v="4"/>
    <x v="6"/>
    <x v="1"/>
    <x v="5"/>
  </r>
  <r>
    <x v="2605"/>
    <x v="0"/>
    <x v="3"/>
    <x v="1"/>
    <x v="6"/>
    <x v="0"/>
    <x v="1"/>
    <x v="10"/>
    <x v="1"/>
    <x v="0"/>
    <x v="1"/>
    <x v="0"/>
    <x v="0"/>
    <x v="1"/>
    <x v="5829"/>
    <x v="1"/>
    <x v="6"/>
    <x v="2"/>
    <x v="2"/>
  </r>
  <r>
    <x v="2606"/>
    <x v="3"/>
    <x v="2"/>
    <x v="2"/>
    <x v="1"/>
    <x v="0"/>
    <x v="0"/>
    <x v="6"/>
    <x v="0"/>
    <x v="1"/>
    <x v="0"/>
    <x v="1"/>
    <x v="1"/>
    <x v="1"/>
    <x v="4198"/>
    <x v="7"/>
    <x v="1"/>
    <x v="0"/>
    <x v="7"/>
  </r>
  <r>
    <x v="2607"/>
    <x v="5"/>
    <x v="0"/>
    <x v="4"/>
    <x v="5"/>
    <x v="1"/>
    <x v="1"/>
    <x v="7"/>
    <x v="2"/>
    <x v="0"/>
    <x v="0"/>
    <x v="0"/>
    <x v="1"/>
    <x v="0"/>
    <x v="7209"/>
    <x v="5"/>
    <x v="5"/>
    <x v="1"/>
    <x v="4"/>
  </r>
  <r>
    <x v="2608"/>
    <x v="4"/>
    <x v="2"/>
    <x v="5"/>
    <x v="6"/>
    <x v="0"/>
    <x v="2"/>
    <x v="12"/>
    <x v="0"/>
    <x v="0"/>
    <x v="1"/>
    <x v="1"/>
    <x v="1"/>
    <x v="1"/>
    <x v="8893"/>
    <x v="10"/>
    <x v="5"/>
    <x v="0"/>
    <x v="5"/>
  </r>
  <r>
    <x v="2609"/>
    <x v="3"/>
    <x v="2"/>
    <x v="3"/>
    <x v="1"/>
    <x v="2"/>
    <x v="1"/>
    <x v="0"/>
    <x v="1"/>
    <x v="0"/>
    <x v="0"/>
    <x v="0"/>
    <x v="0"/>
    <x v="1"/>
    <x v="4105"/>
    <x v="4"/>
    <x v="0"/>
    <x v="1"/>
    <x v="5"/>
  </r>
  <r>
    <x v="2610"/>
    <x v="1"/>
    <x v="1"/>
    <x v="1"/>
    <x v="2"/>
    <x v="0"/>
    <x v="1"/>
    <x v="12"/>
    <x v="2"/>
    <x v="0"/>
    <x v="1"/>
    <x v="1"/>
    <x v="1"/>
    <x v="0"/>
    <x v="3539"/>
    <x v="5"/>
    <x v="5"/>
    <x v="0"/>
    <x v="0"/>
  </r>
  <r>
    <x v="2611"/>
    <x v="2"/>
    <x v="3"/>
    <x v="2"/>
    <x v="0"/>
    <x v="1"/>
    <x v="1"/>
    <x v="8"/>
    <x v="0"/>
    <x v="0"/>
    <x v="1"/>
    <x v="0"/>
    <x v="0"/>
    <x v="0"/>
    <x v="898"/>
    <x v="8"/>
    <x v="2"/>
    <x v="2"/>
    <x v="4"/>
  </r>
  <r>
    <x v="2612"/>
    <x v="3"/>
    <x v="0"/>
    <x v="5"/>
    <x v="5"/>
    <x v="1"/>
    <x v="0"/>
    <x v="5"/>
    <x v="1"/>
    <x v="1"/>
    <x v="1"/>
    <x v="1"/>
    <x v="1"/>
    <x v="1"/>
    <x v="2887"/>
    <x v="11"/>
    <x v="4"/>
    <x v="0"/>
    <x v="6"/>
  </r>
  <r>
    <x v="2613"/>
    <x v="5"/>
    <x v="0"/>
    <x v="2"/>
    <x v="1"/>
    <x v="2"/>
    <x v="0"/>
    <x v="11"/>
    <x v="2"/>
    <x v="0"/>
    <x v="0"/>
    <x v="0"/>
    <x v="1"/>
    <x v="0"/>
    <x v="4442"/>
    <x v="0"/>
    <x v="1"/>
    <x v="2"/>
    <x v="0"/>
  </r>
  <r>
    <x v="2614"/>
    <x v="2"/>
    <x v="1"/>
    <x v="2"/>
    <x v="2"/>
    <x v="1"/>
    <x v="0"/>
    <x v="12"/>
    <x v="1"/>
    <x v="1"/>
    <x v="1"/>
    <x v="0"/>
    <x v="1"/>
    <x v="0"/>
    <x v="671"/>
    <x v="2"/>
    <x v="6"/>
    <x v="0"/>
    <x v="7"/>
  </r>
  <r>
    <x v="2615"/>
    <x v="3"/>
    <x v="1"/>
    <x v="4"/>
    <x v="0"/>
    <x v="1"/>
    <x v="1"/>
    <x v="12"/>
    <x v="2"/>
    <x v="1"/>
    <x v="0"/>
    <x v="0"/>
    <x v="1"/>
    <x v="0"/>
    <x v="2686"/>
    <x v="9"/>
    <x v="5"/>
    <x v="0"/>
    <x v="6"/>
  </r>
  <r>
    <x v="2616"/>
    <x v="2"/>
    <x v="3"/>
    <x v="5"/>
    <x v="1"/>
    <x v="2"/>
    <x v="0"/>
    <x v="9"/>
    <x v="0"/>
    <x v="0"/>
    <x v="1"/>
    <x v="1"/>
    <x v="0"/>
    <x v="1"/>
    <x v="1076"/>
    <x v="11"/>
    <x v="5"/>
    <x v="0"/>
    <x v="7"/>
  </r>
  <r>
    <x v="2617"/>
    <x v="3"/>
    <x v="3"/>
    <x v="2"/>
    <x v="0"/>
    <x v="0"/>
    <x v="0"/>
    <x v="11"/>
    <x v="1"/>
    <x v="1"/>
    <x v="0"/>
    <x v="0"/>
    <x v="1"/>
    <x v="0"/>
    <x v="739"/>
    <x v="3"/>
    <x v="2"/>
    <x v="2"/>
    <x v="1"/>
  </r>
  <r>
    <x v="2618"/>
    <x v="5"/>
    <x v="2"/>
    <x v="1"/>
    <x v="4"/>
    <x v="2"/>
    <x v="0"/>
    <x v="2"/>
    <x v="0"/>
    <x v="1"/>
    <x v="0"/>
    <x v="1"/>
    <x v="1"/>
    <x v="1"/>
    <x v="8658"/>
    <x v="6"/>
    <x v="6"/>
    <x v="0"/>
    <x v="6"/>
  </r>
  <r>
    <x v="2619"/>
    <x v="1"/>
    <x v="0"/>
    <x v="0"/>
    <x v="3"/>
    <x v="0"/>
    <x v="0"/>
    <x v="5"/>
    <x v="2"/>
    <x v="0"/>
    <x v="0"/>
    <x v="0"/>
    <x v="1"/>
    <x v="1"/>
    <x v="1178"/>
    <x v="6"/>
    <x v="0"/>
    <x v="0"/>
    <x v="8"/>
  </r>
  <r>
    <x v="2620"/>
    <x v="5"/>
    <x v="3"/>
    <x v="5"/>
    <x v="1"/>
    <x v="1"/>
    <x v="1"/>
    <x v="4"/>
    <x v="1"/>
    <x v="0"/>
    <x v="0"/>
    <x v="0"/>
    <x v="1"/>
    <x v="1"/>
    <x v="7970"/>
    <x v="6"/>
    <x v="5"/>
    <x v="0"/>
    <x v="6"/>
  </r>
  <r>
    <x v="2621"/>
    <x v="2"/>
    <x v="1"/>
    <x v="2"/>
    <x v="3"/>
    <x v="2"/>
    <x v="2"/>
    <x v="2"/>
    <x v="2"/>
    <x v="1"/>
    <x v="1"/>
    <x v="0"/>
    <x v="0"/>
    <x v="0"/>
    <x v="3236"/>
    <x v="9"/>
    <x v="5"/>
    <x v="0"/>
    <x v="6"/>
  </r>
  <r>
    <x v="2622"/>
    <x v="4"/>
    <x v="3"/>
    <x v="3"/>
    <x v="5"/>
    <x v="0"/>
    <x v="0"/>
    <x v="3"/>
    <x v="1"/>
    <x v="1"/>
    <x v="0"/>
    <x v="1"/>
    <x v="1"/>
    <x v="0"/>
    <x v="1590"/>
    <x v="8"/>
    <x v="2"/>
    <x v="0"/>
    <x v="7"/>
  </r>
  <r>
    <x v="2623"/>
    <x v="5"/>
    <x v="3"/>
    <x v="2"/>
    <x v="6"/>
    <x v="2"/>
    <x v="1"/>
    <x v="13"/>
    <x v="1"/>
    <x v="1"/>
    <x v="0"/>
    <x v="1"/>
    <x v="0"/>
    <x v="0"/>
    <x v="6994"/>
    <x v="4"/>
    <x v="2"/>
    <x v="2"/>
    <x v="5"/>
  </r>
  <r>
    <x v="2624"/>
    <x v="3"/>
    <x v="0"/>
    <x v="4"/>
    <x v="3"/>
    <x v="1"/>
    <x v="0"/>
    <x v="10"/>
    <x v="0"/>
    <x v="0"/>
    <x v="1"/>
    <x v="0"/>
    <x v="0"/>
    <x v="1"/>
    <x v="448"/>
    <x v="6"/>
    <x v="3"/>
    <x v="2"/>
    <x v="1"/>
  </r>
  <r>
    <x v="2625"/>
    <x v="0"/>
    <x v="2"/>
    <x v="0"/>
    <x v="3"/>
    <x v="0"/>
    <x v="0"/>
    <x v="0"/>
    <x v="1"/>
    <x v="1"/>
    <x v="1"/>
    <x v="0"/>
    <x v="0"/>
    <x v="1"/>
    <x v="5225"/>
    <x v="1"/>
    <x v="2"/>
    <x v="1"/>
    <x v="0"/>
  </r>
  <r>
    <x v="2626"/>
    <x v="3"/>
    <x v="1"/>
    <x v="5"/>
    <x v="5"/>
    <x v="0"/>
    <x v="2"/>
    <x v="12"/>
    <x v="2"/>
    <x v="1"/>
    <x v="0"/>
    <x v="1"/>
    <x v="1"/>
    <x v="1"/>
    <x v="8154"/>
    <x v="3"/>
    <x v="2"/>
    <x v="0"/>
    <x v="2"/>
  </r>
  <r>
    <x v="2627"/>
    <x v="4"/>
    <x v="0"/>
    <x v="4"/>
    <x v="1"/>
    <x v="2"/>
    <x v="1"/>
    <x v="5"/>
    <x v="2"/>
    <x v="1"/>
    <x v="1"/>
    <x v="1"/>
    <x v="0"/>
    <x v="1"/>
    <x v="3511"/>
    <x v="6"/>
    <x v="4"/>
    <x v="1"/>
    <x v="0"/>
  </r>
  <r>
    <x v="2628"/>
    <x v="4"/>
    <x v="0"/>
    <x v="0"/>
    <x v="0"/>
    <x v="0"/>
    <x v="1"/>
    <x v="3"/>
    <x v="0"/>
    <x v="1"/>
    <x v="0"/>
    <x v="0"/>
    <x v="1"/>
    <x v="1"/>
    <x v="3490"/>
    <x v="10"/>
    <x v="0"/>
    <x v="1"/>
    <x v="4"/>
  </r>
  <r>
    <x v="2629"/>
    <x v="5"/>
    <x v="0"/>
    <x v="3"/>
    <x v="5"/>
    <x v="1"/>
    <x v="2"/>
    <x v="10"/>
    <x v="2"/>
    <x v="0"/>
    <x v="1"/>
    <x v="1"/>
    <x v="1"/>
    <x v="1"/>
    <x v="9676"/>
    <x v="0"/>
    <x v="5"/>
    <x v="0"/>
    <x v="7"/>
  </r>
  <r>
    <x v="2630"/>
    <x v="3"/>
    <x v="3"/>
    <x v="2"/>
    <x v="5"/>
    <x v="2"/>
    <x v="0"/>
    <x v="2"/>
    <x v="2"/>
    <x v="1"/>
    <x v="1"/>
    <x v="1"/>
    <x v="0"/>
    <x v="0"/>
    <x v="485"/>
    <x v="5"/>
    <x v="0"/>
    <x v="0"/>
    <x v="6"/>
  </r>
  <r>
    <x v="2631"/>
    <x v="1"/>
    <x v="3"/>
    <x v="3"/>
    <x v="0"/>
    <x v="0"/>
    <x v="1"/>
    <x v="3"/>
    <x v="1"/>
    <x v="0"/>
    <x v="0"/>
    <x v="0"/>
    <x v="0"/>
    <x v="1"/>
    <x v="2245"/>
    <x v="9"/>
    <x v="6"/>
    <x v="0"/>
    <x v="8"/>
  </r>
  <r>
    <x v="2632"/>
    <x v="4"/>
    <x v="1"/>
    <x v="0"/>
    <x v="0"/>
    <x v="2"/>
    <x v="2"/>
    <x v="0"/>
    <x v="1"/>
    <x v="0"/>
    <x v="0"/>
    <x v="1"/>
    <x v="0"/>
    <x v="0"/>
    <x v="5382"/>
    <x v="0"/>
    <x v="3"/>
    <x v="0"/>
    <x v="6"/>
  </r>
  <r>
    <x v="2633"/>
    <x v="2"/>
    <x v="2"/>
    <x v="2"/>
    <x v="3"/>
    <x v="2"/>
    <x v="2"/>
    <x v="0"/>
    <x v="0"/>
    <x v="1"/>
    <x v="1"/>
    <x v="1"/>
    <x v="1"/>
    <x v="1"/>
    <x v="9087"/>
    <x v="11"/>
    <x v="4"/>
    <x v="0"/>
    <x v="4"/>
  </r>
  <r>
    <x v="2634"/>
    <x v="0"/>
    <x v="3"/>
    <x v="2"/>
    <x v="3"/>
    <x v="0"/>
    <x v="1"/>
    <x v="2"/>
    <x v="1"/>
    <x v="1"/>
    <x v="0"/>
    <x v="0"/>
    <x v="0"/>
    <x v="1"/>
    <x v="6694"/>
    <x v="3"/>
    <x v="2"/>
    <x v="1"/>
    <x v="2"/>
  </r>
  <r>
    <x v="2635"/>
    <x v="5"/>
    <x v="3"/>
    <x v="2"/>
    <x v="5"/>
    <x v="2"/>
    <x v="2"/>
    <x v="3"/>
    <x v="1"/>
    <x v="0"/>
    <x v="0"/>
    <x v="0"/>
    <x v="0"/>
    <x v="1"/>
    <x v="8800"/>
    <x v="9"/>
    <x v="6"/>
    <x v="1"/>
    <x v="4"/>
  </r>
  <r>
    <x v="2636"/>
    <x v="4"/>
    <x v="2"/>
    <x v="4"/>
    <x v="3"/>
    <x v="2"/>
    <x v="2"/>
    <x v="5"/>
    <x v="1"/>
    <x v="0"/>
    <x v="0"/>
    <x v="1"/>
    <x v="1"/>
    <x v="0"/>
    <x v="8458"/>
    <x v="10"/>
    <x v="3"/>
    <x v="0"/>
    <x v="1"/>
  </r>
  <r>
    <x v="2637"/>
    <x v="4"/>
    <x v="1"/>
    <x v="3"/>
    <x v="5"/>
    <x v="2"/>
    <x v="1"/>
    <x v="1"/>
    <x v="0"/>
    <x v="0"/>
    <x v="0"/>
    <x v="1"/>
    <x v="0"/>
    <x v="1"/>
    <x v="3118"/>
    <x v="7"/>
    <x v="5"/>
    <x v="1"/>
    <x v="3"/>
  </r>
  <r>
    <x v="2638"/>
    <x v="4"/>
    <x v="2"/>
    <x v="3"/>
    <x v="6"/>
    <x v="0"/>
    <x v="1"/>
    <x v="1"/>
    <x v="2"/>
    <x v="1"/>
    <x v="0"/>
    <x v="0"/>
    <x v="0"/>
    <x v="1"/>
    <x v="4175"/>
    <x v="7"/>
    <x v="6"/>
    <x v="0"/>
    <x v="7"/>
  </r>
  <r>
    <x v="2639"/>
    <x v="1"/>
    <x v="3"/>
    <x v="5"/>
    <x v="6"/>
    <x v="2"/>
    <x v="1"/>
    <x v="5"/>
    <x v="0"/>
    <x v="0"/>
    <x v="0"/>
    <x v="0"/>
    <x v="0"/>
    <x v="0"/>
    <x v="1310"/>
    <x v="7"/>
    <x v="6"/>
    <x v="0"/>
    <x v="6"/>
  </r>
  <r>
    <x v="2640"/>
    <x v="3"/>
    <x v="2"/>
    <x v="3"/>
    <x v="3"/>
    <x v="0"/>
    <x v="0"/>
    <x v="2"/>
    <x v="2"/>
    <x v="0"/>
    <x v="0"/>
    <x v="1"/>
    <x v="1"/>
    <x v="1"/>
    <x v="4593"/>
    <x v="1"/>
    <x v="2"/>
    <x v="0"/>
    <x v="4"/>
  </r>
  <r>
    <x v="2641"/>
    <x v="4"/>
    <x v="0"/>
    <x v="3"/>
    <x v="4"/>
    <x v="2"/>
    <x v="2"/>
    <x v="8"/>
    <x v="1"/>
    <x v="0"/>
    <x v="1"/>
    <x v="0"/>
    <x v="1"/>
    <x v="1"/>
    <x v="6782"/>
    <x v="7"/>
    <x v="5"/>
    <x v="2"/>
    <x v="4"/>
  </r>
  <r>
    <x v="2642"/>
    <x v="3"/>
    <x v="2"/>
    <x v="1"/>
    <x v="1"/>
    <x v="2"/>
    <x v="2"/>
    <x v="2"/>
    <x v="2"/>
    <x v="0"/>
    <x v="1"/>
    <x v="0"/>
    <x v="0"/>
    <x v="1"/>
    <x v="6869"/>
    <x v="2"/>
    <x v="2"/>
    <x v="1"/>
    <x v="4"/>
  </r>
  <r>
    <x v="2643"/>
    <x v="0"/>
    <x v="1"/>
    <x v="5"/>
    <x v="2"/>
    <x v="2"/>
    <x v="2"/>
    <x v="1"/>
    <x v="1"/>
    <x v="0"/>
    <x v="1"/>
    <x v="1"/>
    <x v="1"/>
    <x v="0"/>
    <x v="9484"/>
    <x v="6"/>
    <x v="6"/>
    <x v="0"/>
    <x v="1"/>
  </r>
  <r>
    <x v="2644"/>
    <x v="1"/>
    <x v="3"/>
    <x v="4"/>
    <x v="6"/>
    <x v="2"/>
    <x v="1"/>
    <x v="13"/>
    <x v="0"/>
    <x v="0"/>
    <x v="0"/>
    <x v="1"/>
    <x v="0"/>
    <x v="0"/>
    <x v="2090"/>
    <x v="6"/>
    <x v="2"/>
    <x v="0"/>
    <x v="6"/>
  </r>
  <r>
    <x v="2645"/>
    <x v="1"/>
    <x v="2"/>
    <x v="2"/>
    <x v="6"/>
    <x v="0"/>
    <x v="1"/>
    <x v="10"/>
    <x v="1"/>
    <x v="0"/>
    <x v="1"/>
    <x v="0"/>
    <x v="0"/>
    <x v="1"/>
    <x v="4119"/>
    <x v="4"/>
    <x v="0"/>
    <x v="2"/>
    <x v="1"/>
  </r>
  <r>
    <x v="2646"/>
    <x v="3"/>
    <x v="3"/>
    <x v="3"/>
    <x v="2"/>
    <x v="0"/>
    <x v="1"/>
    <x v="6"/>
    <x v="2"/>
    <x v="0"/>
    <x v="1"/>
    <x v="0"/>
    <x v="1"/>
    <x v="0"/>
    <x v="2527"/>
    <x v="10"/>
    <x v="2"/>
    <x v="1"/>
    <x v="0"/>
  </r>
  <r>
    <x v="2647"/>
    <x v="0"/>
    <x v="0"/>
    <x v="1"/>
    <x v="1"/>
    <x v="2"/>
    <x v="1"/>
    <x v="12"/>
    <x v="1"/>
    <x v="0"/>
    <x v="0"/>
    <x v="0"/>
    <x v="1"/>
    <x v="0"/>
    <x v="6465"/>
    <x v="0"/>
    <x v="2"/>
    <x v="0"/>
    <x v="8"/>
  </r>
  <r>
    <x v="2648"/>
    <x v="1"/>
    <x v="1"/>
    <x v="5"/>
    <x v="5"/>
    <x v="0"/>
    <x v="1"/>
    <x v="5"/>
    <x v="0"/>
    <x v="0"/>
    <x v="0"/>
    <x v="1"/>
    <x v="0"/>
    <x v="0"/>
    <x v="2207"/>
    <x v="8"/>
    <x v="6"/>
    <x v="0"/>
    <x v="8"/>
  </r>
  <r>
    <x v="2649"/>
    <x v="5"/>
    <x v="1"/>
    <x v="2"/>
    <x v="3"/>
    <x v="1"/>
    <x v="1"/>
    <x v="5"/>
    <x v="1"/>
    <x v="0"/>
    <x v="0"/>
    <x v="1"/>
    <x v="0"/>
    <x v="0"/>
    <x v="7146"/>
    <x v="7"/>
    <x v="4"/>
    <x v="1"/>
    <x v="3"/>
  </r>
  <r>
    <x v="2650"/>
    <x v="5"/>
    <x v="3"/>
    <x v="5"/>
    <x v="3"/>
    <x v="2"/>
    <x v="1"/>
    <x v="10"/>
    <x v="0"/>
    <x v="1"/>
    <x v="1"/>
    <x v="1"/>
    <x v="1"/>
    <x v="0"/>
    <x v="8248"/>
    <x v="8"/>
    <x v="5"/>
    <x v="0"/>
    <x v="4"/>
  </r>
  <r>
    <x v="2651"/>
    <x v="1"/>
    <x v="2"/>
    <x v="5"/>
    <x v="6"/>
    <x v="2"/>
    <x v="0"/>
    <x v="0"/>
    <x v="2"/>
    <x v="1"/>
    <x v="1"/>
    <x v="1"/>
    <x v="0"/>
    <x v="1"/>
    <x v="2752"/>
    <x v="8"/>
    <x v="3"/>
    <x v="1"/>
    <x v="5"/>
  </r>
  <r>
    <x v="2652"/>
    <x v="5"/>
    <x v="3"/>
    <x v="5"/>
    <x v="1"/>
    <x v="1"/>
    <x v="0"/>
    <x v="5"/>
    <x v="1"/>
    <x v="1"/>
    <x v="1"/>
    <x v="1"/>
    <x v="1"/>
    <x v="0"/>
    <x v="5841"/>
    <x v="5"/>
    <x v="2"/>
    <x v="0"/>
    <x v="6"/>
  </r>
  <r>
    <x v="2653"/>
    <x v="4"/>
    <x v="1"/>
    <x v="5"/>
    <x v="4"/>
    <x v="2"/>
    <x v="2"/>
    <x v="13"/>
    <x v="2"/>
    <x v="1"/>
    <x v="1"/>
    <x v="0"/>
    <x v="1"/>
    <x v="1"/>
    <x v="6748"/>
    <x v="2"/>
    <x v="0"/>
    <x v="0"/>
    <x v="7"/>
  </r>
  <r>
    <x v="2654"/>
    <x v="5"/>
    <x v="1"/>
    <x v="4"/>
    <x v="0"/>
    <x v="1"/>
    <x v="1"/>
    <x v="14"/>
    <x v="1"/>
    <x v="1"/>
    <x v="1"/>
    <x v="1"/>
    <x v="1"/>
    <x v="0"/>
    <x v="7921"/>
    <x v="9"/>
    <x v="3"/>
    <x v="0"/>
    <x v="4"/>
  </r>
  <r>
    <x v="2655"/>
    <x v="1"/>
    <x v="3"/>
    <x v="5"/>
    <x v="5"/>
    <x v="2"/>
    <x v="2"/>
    <x v="2"/>
    <x v="1"/>
    <x v="0"/>
    <x v="0"/>
    <x v="0"/>
    <x v="1"/>
    <x v="1"/>
    <x v="6703"/>
    <x v="8"/>
    <x v="0"/>
    <x v="0"/>
    <x v="6"/>
  </r>
  <r>
    <x v="2656"/>
    <x v="0"/>
    <x v="0"/>
    <x v="4"/>
    <x v="2"/>
    <x v="2"/>
    <x v="0"/>
    <x v="2"/>
    <x v="0"/>
    <x v="1"/>
    <x v="1"/>
    <x v="0"/>
    <x v="0"/>
    <x v="1"/>
    <x v="3059"/>
    <x v="7"/>
    <x v="6"/>
    <x v="1"/>
    <x v="0"/>
  </r>
  <r>
    <x v="2657"/>
    <x v="3"/>
    <x v="2"/>
    <x v="5"/>
    <x v="4"/>
    <x v="0"/>
    <x v="2"/>
    <x v="1"/>
    <x v="1"/>
    <x v="1"/>
    <x v="1"/>
    <x v="1"/>
    <x v="1"/>
    <x v="0"/>
    <x v="8251"/>
    <x v="1"/>
    <x v="1"/>
    <x v="0"/>
    <x v="6"/>
  </r>
  <r>
    <x v="2658"/>
    <x v="0"/>
    <x v="3"/>
    <x v="2"/>
    <x v="2"/>
    <x v="2"/>
    <x v="0"/>
    <x v="2"/>
    <x v="0"/>
    <x v="1"/>
    <x v="1"/>
    <x v="0"/>
    <x v="0"/>
    <x v="0"/>
    <x v="2887"/>
    <x v="3"/>
    <x v="4"/>
    <x v="1"/>
    <x v="0"/>
  </r>
  <r>
    <x v="2659"/>
    <x v="4"/>
    <x v="0"/>
    <x v="4"/>
    <x v="0"/>
    <x v="1"/>
    <x v="0"/>
    <x v="2"/>
    <x v="1"/>
    <x v="1"/>
    <x v="1"/>
    <x v="0"/>
    <x v="1"/>
    <x v="0"/>
    <x v="571"/>
    <x v="3"/>
    <x v="2"/>
    <x v="0"/>
    <x v="8"/>
  </r>
  <r>
    <x v="2660"/>
    <x v="2"/>
    <x v="3"/>
    <x v="3"/>
    <x v="2"/>
    <x v="1"/>
    <x v="2"/>
    <x v="4"/>
    <x v="2"/>
    <x v="0"/>
    <x v="1"/>
    <x v="0"/>
    <x v="1"/>
    <x v="0"/>
    <x v="5326"/>
    <x v="10"/>
    <x v="2"/>
    <x v="0"/>
    <x v="8"/>
  </r>
  <r>
    <x v="2661"/>
    <x v="5"/>
    <x v="2"/>
    <x v="2"/>
    <x v="0"/>
    <x v="0"/>
    <x v="1"/>
    <x v="12"/>
    <x v="2"/>
    <x v="0"/>
    <x v="1"/>
    <x v="1"/>
    <x v="1"/>
    <x v="0"/>
    <x v="9112"/>
    <x v="8"/>
    <x v="6"/>
    <x v="0"/>
    <x v="6"/>
  </r>
  <r>
    <x v="2662"/>
    <x v="3"/>
    <x v="1"/>
    <x v="0"/>
    <x v="1"/>
    <x v="2"/>
    <x v="1"/>
    <x v="3"/>
    <x v="0"/>
    <x v="1"/>
    <x v="0"/>
    <x v="1"/>
    <x v="0"/>
    <x v="1"/>
    <x v="3108"/>
    <x v="11"/>
    <x v="3"/>
    <x v="0"/>
    <x v="8"/>
  </r>
  <r>
    <x v="2663"/>
    <x v="3"/>
    <x v="0"/>
    <x v="2"/>
    <x v="0"/>
    <x v="2"/>
    <x v="1"/>
    <x v="14"/>
    <x v="0"/>
    <x v="1"/>
    <x v="1"/>
    <x v="1"/>
    <x v="0"/>
    <x v="1"/>
    <x v="3753"/>
    <x v="7"/>
    <x v="2"/>
    <x v="2"/>
    <x v="1"/>
  </r>
  <r>
    <x v="2664"/>
    <x v="3"/>
    <x v="0"/>
    <x v="4"/>
    <x v="4"/>
    <x v="1"/>
    <x v="1"/>
    <x v="6"/>
    <x v="1"/>
    <x v="1"/>
    <x v="1"/>
    <x v="0"/>
    <x v="1"/>
    <x v="1"/>
    <x v="3468"/>
    <x v="3"/>
    <x v="5"/>
    <x v="1"/>
    <x v="5"/>
  </r>
  <r>
    <x v="2665"/>
    <x v="3"/>
    <x v="2"/>
    <x v="3"/>
    <x v="5"/>
    <x v="2"/>
    <x v="2"/>
    <x v="10"/>
    <x v="1"/>
    <x v="1"/>
    <x v="1"/>
    <x v="1"/>
    <x v="1"/>
    <x v="0"/>
    <x v="8505"/>
    <x v="6"/>
    <x v="1"/>
    <x v="0"/>
    <x v="1"/>
  </r>
  <r>
    <x v="2666"/>
    <x v="2"/>
    <x v="0"/>
    <x v="4"/>
    <x v="5"/>
    <x v="0"/>
    <x v="0"/>
    <x v="1"/>
    <x v="2"/>
    <x v="1"/>
    <x v="1"/>
    <x v="1"/>
    <x v="0"/>
    <x v="0"/>
    <x v="514"/>
    <x v="5"/>
    <x v="5"/>
    <x v="0"/>
    <x v="8"/>
  </r>
  <r>
    <x v="2667"/>
    <x v="5"/>
    <x v="3"/>
    <x v="3"/>
    <x v="3"/>
    <x v="2"/>
    <x v="1"/>
    <x v="11"/>
    <x v="2"/>
    <x v="0"/>
    <x v="0"/>
    <x v="0"/>
    <x v="0"/>
    <x v="1"/>
    <x v="6242"/>
    <x v="6"/>
    <x v="1"/>
    <x v="0"/>
    <x v="6"/>
  </r>
  <r>
    <x v="2668"/>
    <x v="3"/>
    <x v="2"/>
    <x v="4"/>
    <x v="4"/>
    <x v="0"/>
    <x v="1"/>
    <x v="14"/>
    <x v="2"/>
    <x v="1"/>
    <x v="0"/>
    <x v="0"/>
    <x v="0"/>
    <x v="1"/>
    <x v="4128"/>
    <x v="4"/>
    <x v="3"/>
    <x v="2"/>
    <x v="5"/>
  </r>
  <r>
    <x v="2669"/>
    <x v="3"/>
    <x v="3"/>
    <x v="1"/>
    <x v="1"/>
    <x v="1"/>
    <x v="2"/>
    <x v="10"/>
    <x v="0"/>
    <x v="1"/>
    <x v="0"/>
    <x v="0"/>
    <x v="1"/>
    <x v="0"/>
    <x v="5129"/>
    <x v="11"/>
    <x v="3"/>
    <x v="2"/>
    <x v="1"/>
  </r>
  <r>
    <x v="2670"/>
    <x v="3"/>
    <x v="1"/>
    <x v="1"/>
    <x v="3"/>
    <x v="2"/>
    <x v="1"/>
    <x v="8"/>
    <x v="2"/>
    <x v="1"/>
    <x v="0"/>
    <x v="0"/>
    <x v="0"/>
    <x v="0"/>
    <x v="1294"/>
    <x v="10"/>
    <x v="6"/>
    <x v="2"/>
    <x v="4"/>
  </r>
  <r>
    <x v="2671"/>
    <x v="1"/>
    <x v="1"/>
    <x v="4"/>
    <x v="6"/>
    <x v="0"/>
    <x v="1"/>
    <x v="14"/>
    <x v="2"/>
    <x v="0"/>
    <x v="0"/>
    <x v="0"/>
    <x v="0"/>
    <x v="0"/>
    <x v="1648"/>
    <x v="3"/>
    <x v="5"/>
    <x v="2"/>
    <x v="2"/>
  </r>
  <r>
    <x v="2672"/>
    <x v="0"/>
    <x v="3"/>
    <x v="3"/>
    <x v="3"/>
    <x v="0"/>
    <x v="0"/>
    <x v="3"/>
    <x v="1"/>
    <x v="0"/>
    <x v="1"/>
    <x v="0"/>
    <x v="0"/>
    <x v="0"/>
    <x v="2437"/>
    <x v="10"/>
    <x v="1"/>
    <x v="1"/>
    <x v="1"/>
  </r>
  <r>
    <x v="2673"/>
    <x v="5"/>
    <x v="1"/>
    <x v="4"/>
    <x v="3"/>
    <x v="1"/>
    <x v="0"/>
    <x v="10"/>
    <x v="1"/>
    <x v="0"/>
    <x v="1"/>
    <x v="1"/>
    <x v="1"/>
    <x v="1"/>
    <x v="7028"/>
    <x v="0"/>
    <x v="4"/>
    <x v="0"/>
    <x v="5"/>
  </r>
  <r>
    <x v="2674"/>
    <x v="1"/>
    <x v="1"/>
    <x v="3"/>
    <x v="4"/>
    <x v="2"/>
    <x v="0"/>
    <x v="8"/>
    <x v="2"/>
    <x v="0"/>
    <x v="0"/>
    <x v="0"/>
    <x v="0"/>
    <x v="1"/>
    <x v="350"/>
    <x v="9"/>
    <x v="4"/>
    <x v="2"/>
    <x v="4"/>
  </r>
  <r>
    <x v="2675"/>
    <x v="3"/>
    <x v="2"/>
    <x v="3"/>
    <x v="1"/>
    <x v="1"/>
    <x v="0"/>
    <x v="2"/>
    <x v="2"/>
    <x v="0"/>
    <x v="0"/>
    <x v="0"/>
    <x v="1"/>
    <x v="0"/>
    <x v="2133"/>
    <x v="0"/>
    <x v="4"/>
    <x v="1"/>
    <x v="0"/>
  </r>
  <r>
    <x v="2676"/>
    <x v="4"/>
    <x v="0"/>
    <x v="1"/>
    <x v="2"/>
    <x v="2"/>
    <x v="1"/>
    <x v="2"/>
    <x v="1"/>
    <x v="0"/>
    <x v="1"/>
    <x v="0"/>
    <x v="0"/>
    <x v="0"/>
    <x v="1536"/>
    <x v="5"/>
    <x v="0"/>
    <x v="1"/>
    <x v="5"/>
  </r>
  <r>
    <x v="2677"/>
    <x v="3"/>
    <x v="0"/>
    <x v="3"/>
    <x v="1"/>
    <x v="1"/>
    <x v="1"/>
    <x v="3"/>
    <x v="1"/>
    <x v="0"/>
    <x v="1"/>
    <x v="0"/>
    <x v="0"/>
    <x v="1"/>
    <x v="1812"/>
    <x v="9"/>
    <x v="1"/>
    <x v="1"/>
    <x v="5"/>
  </r>
  <r>
    <x v="2678"/>
    <x v="3"/>
    <x v="1"/>
    <x v="0"/>
    <x v="6"/>
    <x v="2"/>
    <x v="0"/>
    <x v="12"/>
    <x v="0"/>
    <x v="0"/>
    <x v="0"/>
    <x v="0"/>
    <x v="1"/>
    <x v="1"/>
    <x v="887"/>
    <x v="1"/>
    <x v="5"/>
    <x v="2"/>
    <x v="4"/>
  </r>
  <r>
    <x v="2679"/>
    <x v="1"/>
    <x v="2"/>
    <x v="3"/>
    <x v="1"/>
    <x v="0"/>
    <x v="0"/>
    <x v="8"/>
    <x v="1"/>
    <x v="0"/>
    <x v="0"/>
    <x v="1"/>
    <x v="0"/>
    <x v="0"/>
    <x v="1672"/>
    <x v="7"/>
    <x v="6"/>
    <x v="2"/>
    <x v="5"/>
  </r>
  <r>
    <x v="2680"/>
    <x v="3"/>
    <x v="2"/>
    <x v="5"/>
    <x v="6"/>
    <x v="1"/>
    <x v="2"/>
    <x v="4"/>
    <x v="2"/>
    <x v="0"/>
    <x v="1"/>
    <x v="1"/>
    <x v="1"/>
    <x v="1"/>
    <x v="9004"/>
    <x v="11"/>
    <x v="4"/>
    <x v="0"/>
    <x v="4"/>
  </r>
  <r>
    <x v="2681"/>
    <x v="0"/>
    <x v="2"/>
    <x v="4"/>
    <x v="1"/>
    <x v="2"/>
    <x v="2"/>
    <x v="0"/>
    <x v="1"/>
    <x v="0"/>
    <x v="0"/>
    <x v="0"/>
    <x v="0"/>
    <x v="0"/>
    <x v="9193"/>
    <x v="7"/>
    <x v="2"/>
    <x v="0"/>
    <x v="6"/>
  </r>
  <r>
    <x v="2682"/>
    <x v="5"/>
    <x v="3"/>
    <x v="4"/>
    <x v="5"/>
    <x v="2"/>
    <x v="2"/>
    <x v="7"/>
    <x v="1"/>
    <x v="1"/>
    <x v="1"/>
    <x v="1"/>
    <x v="1"/>
    <x v="1"/>
    <x v="9772"/>
    <x v="2"/>
    <x v="1"/>
    <x v="0"/>
    <x v="3"/>
  </r>
  <r>
    <x v="2683"/>
    <x v="3"/>
    <x v="1"/>
    <x v="1"/>
    <x v="3"/>
    <x v="1"/>
    <x v="1"/>
    <x v="12"/>
    <x v="1"/>
    <x v="1"/>
    <x v="1"/>
    <x v="0"/>
    <x v="1"/>
    <x v="1"/>
    <x v="4024"/>
    <x v="7"/>
    <x v="3"/>
    <x v="2"/>
    <x v="3"/>
  </r>
  <r>
    <x v="2684"/>
    <x v="1"/>
    <x v="3"/>
    <x v="3"/>
    <x v="0"/>
    <x v="0"/>
    <x v="1"/>
    <x v="6"/>
    <x v="0"/>
    <x v="1"/>
    <x v="0"/>
    <x v="1"/>
    <x v="1"/>
    <x v="1"/>
    <x v="5193"/>
    <x v="5"/>
    <x v="3"/>
    <x v="0"/>
    <x v="5"/>
  </r>
  <r>
    <x v="2685"/>
    <x v="1"/>
    <x v="2"/>
    <x v="4"/>
    <x v="6"/>
    <x v="0"/>
    <x v="1"/>
    <x v="6"/>
    <x v="1"/>
    <x v="0"/>
    <x v="1"/>
    <x v="1"/>
    <x v="0"/>
    <x v="1"/>
    <x v="6209"/>
    <x v="10"/>
    <x v="2"/>
    <x v="0"/>
    <x v="8"/>
  </r>
  <r>
    <x v="2686"/>
    <x v="0"/>
    <x v="1"/>
    <x v="4"/>
    <x v="5"/>
    <x v="0"/>
    <x v="2"/>
    <x v="3"/>
    <x v="1"/>
    <x v="0"/>
    <x v="1"/>
    <x v="0"/>
    <x v="1"/>
    <x v="0"/>
    <x v="8920"/>
    <x v="5"/>
    <x v="5"/>
    <x v="1"/>
    <x v="1"/>
  </r>
  <r>
    <x v="2687"/>
    <x v="4"/>
    <x v="3"/>
    <x v="2"/>
    <x v="5"/>
    <x v="0"/>
    <x v="1"/>
    <x v="5"/>
    <x v="1"/>
    <x v="0"/>
    <x v="1"/>
    <x v="0"/>
    <x v="0"/>
    <x v="0"/>
    <x v="899"/>
    <x v="4"/>
    <x v="4"/>
    <x v="1"/>
    <x v="0"/>
  </r>
  <r>
    <x v="2688"/>
    <x v="4"/>
    <x v="0"/>
    <x v="3"/>
    <x v="1"/>
    <x v="0"/>
    <x v="1"/>
    <x v="11"/>
    <x v="1"/>
    <x v="0"/>
    <x v="1"/>
    <x v="1"/>
    <x v="1"/>
    <x v="1"/>
    <x v="5405"/>
    <x v="10"/>
    <x v="5"/>
    <x v="0"/>
    <x v="8"/>
  </r>
  <r>
    <x v="2689"/>
    <x v="5"/>
    <x v="2"/>
    <x v="4"/>
    <x v="0"/>
    <x v="2"/>
    <x v="2"/>
    <x v="13"/>
    <x v="0"/>
    <x v="0"/>
    <x v="0"/>
    <x v="0"/>
    <x v="1"/>
    <x v="0"/>
    <x v="9488"/>
    <x v="9"/>
    <x v="2"/>
    <x v="2"/>
    <x v="3"/>
  </r>
  <r>
    <x v="2690"/>
    <x v="3"/>
    <x v="2"/>
    <x v="3"/>
    <x v="2"/>
    <x v="1"/>
    <x v="2"/>
    <x v="5"/>
    <x v="1"/>
    <x v="0"/>
    <x v="0"/>
    <x v="0"/>
    <x v="1"/>
    <x v="0"/>
    <x v="7403"/>
    <x v="6"/>
    <x v="6"/>
    <x v="1"/>
    <x v="5"/>
  </r>
  <r>
    <x v="2691"/>
    <x v="5"/>
    <x v="3"/>
    <x v="3"/>
    <x v="0"/>
    <x v="2"/>
    <x v="0"/>
    <x v="6"/>
    <x v="2"/>
    <x v="1"/>
    <x v="1"/>
    <x v="1"/>
    <x v="1"/>
    <x v="1"/>
    <x v="7368"/>
    <x v="5"/>
    <x v="3"/>
    <x v="0"/>
    <x v="4"/>
  </r>
  <r>
    <x v="2692"/>
    <x v="1"/>
    <x v="1"/>
    <x v="0"/>
    <x v="5"/>
    <x v="1"/>
    <x v="2"/>
    <x v="3"/>
    <x v="2"/>
    <x v="0"/>
    <x v="1"/>
    <x v="0"/>
    <x v="1"/>
    <x v="1"/>
    <x v="6819"/>
    <x v="4"/>
    <x v="0"/>
    <x v="1"/>
    <x v="1"/>
  </r>
  <r>
    <x v="2693"/>
    <x v="0"/>
    <x v="1"/>
    <x v="0"/>
    <x v="5"/>
    <x v="1"/>
    <x v="2"/>
    <x v="9"/>
    <x v="1"/>
    <x v="1"/>
    <x v="0"/>
    <x v="0"/>
    <x v="1"/>
    <x v="1"/>
    <x v="9289"/>
    <x v="11"/>
    <x v="4"/>
    <x v="0"/>
    <x v="7"/>
  </r>
  <r>
    <x v="2694"/>
    <x v="0"/>
    <x v="2"/>
    <x v="5"/>
    <x v="5"/>
    <x v="2"/>
    <x v="1"/>
    <x v="2"/>
    <x v="1"/>
    <x v="0"/>
    <x v="0"/>
    <x v="1"/>
    <x v="1"/>
    <x v="0"/>
    <x v="9386"/>
    <x v="6"/>
    <x v="3"/>
    <x v="0"/>
    <x v="3"/>
  </r>
  <r>
    <x v="2695"/>
    <x v="2"/>
    <x v="1"/>
    <x v="3"/>
    <x v="4"/>
    <x v="0"/>
    <x v="1"/>
    <x v="5"/>
    <x v="0"/>
    <x v="0"/>
    <x v="0"/>
    <x v="0"/>
    <x v="0"/>
    <x v="0"/>
    <x v="1465"/>
    <x v="6"/>
    <x v="0"/>
    <x v="0"/>
    <x v="8"/>
  </r>
  <r>
    <x v="2696"/>
    <x v="5"/>
    <x v="3"/>
    <x v="4"/>
    <x v="3"/>
    <x v="0"/>
    <x v="2"/>
    <x v="14"/>
    <x v="0"/>
    <x v="1"/>
    <x v="0"/>
    <x v="1"/>
    <x v="1"/>
    <x v="0"/>
    <x v="9541"/>
    <x v="2"/>
    <x v="1"/>
    <x v="0"/>
    <x v="6"/>
  </r>
  <r>
    <x v="2697"/>
    <x v="1"/>
    <x v="2"/>
    <x v="3"/>
    <x v="4"/>
    <x v="0"/>
    <x v="2"/>
    <x v="5"/>
    <x v="0"/>
    <x v="1"/>
    <x v="0"/>
    <x v="1"/>
    <x v="0"/>
    <x v="1"/>
    <x v="7864"/>
    <x v="5"/>
    <x v="3"/>
    <x v="1"/>
    <x v="0"/>
  </r>
  <r>
    <x v="2698"/>
    <x v="2"/>
    <x v="2"/>
    <x v="1"/>
    <x v="1"/>
    <x v="0"/>
    <x v="2"/>
    <x v="2"/>
    <x v="1"/>
    <x v="0"/>
    <x v="1"/>
    <x v="1"/>
    <x v="1"/>
    <x v="0"/>
    <x v="8610"/>
    <x v="6"/>
    <x v="2"/>
    <x v="0"/>
    <x v="6"/>
  </r>
  <r>
    <x v="2699"/>
    <x v="2"/>
    <x v="1"/>
    <x v="1"/>
    <x v="2"/>
    <x v="2"/>
    <x v="2"/>
    <x v="5"/>
    <x v="0"/>
    <x v="1"/>
    <x v="1"/>
    <x v="1"/>
    <x v="0"/>
    <x v="0"/>
    <x v="5569"/>
    <x v="8"/>
    <x v="2"/>
    <x v="1"/>
    <x v="3"/>
  </r>
  <r>
    <x v="2700"/>
    <x v="2"/>
    <x v="0"/>
    <x v="5"/>
    <x v="2"/>
    <x v="2"/>
    <x v="0"/>
    <x v="5"/>
    <x v="2"/>
    <x v="0"/>
    <x v="1"/>
    <x v="1"/>
    <x v="1"/>
    <x v="0"/>
    <x v="1646"/>
    <x v="1"/>
    <x v="1"/>
    <x v="0"/>
    <x v="2"/>
  </r>
  <r>
    <x v="2701"/>
    <x v="3"/>
    <x v="0"/>
    <x v="2"/>
    <x v="5"/>
    <x v="2"/>
    <x v="2"/>
    <x v="9"/>
    <x v="2"/>
    <x v="0"/>
    <x v="0"/>
    <x v="0"/>
    <x v="0"/>
    <x v="1"/>
    <x v="4349"/>
    <x v="0"/>
    <x v="4"/>
    <x v="2"/>
    <x v="2"/>
  </r>
  <r>
    <x v="2702"/>
    <x v="2"/>
    <x v="0"/>
    <x v="0"/>
    <x v="3"/>
    <x v="1"/>
    <x v="1"/>
    <x v="10"/>
    <x v="1"/>
    <x v="1"/>
    <x v="0"/>
    <x v="1"/>
    <x v="0"/>
    <x v="0"/>
    <x v="2099"/>
    <x v="4"/>
    <x v="0"/>
    <x v="0"/>
    <x v="8"/>
  </r>
  <r>
    <x v="2703"/>
    <x v="5"/>
    <x v="1"/>
    <x v="2"/>
    <x v="3"/>
    <x v="0"/>
    <x v="1"/>
    <x v="7"/>
    <x v="1"/>
    <x v="1"/>
    <x v="1"/>
    <x v="1"/>
    <x v="0"/>
    <x v="0"/>
    <x v="6398"/>
    <x v="5"/>
    <x v="6"/>
    <x v="1"/>
    <x v="5"/>
  </r>
  <r>
    <x v="2704"/>
    <x v="1"/>
    <x v="0"/>
    <x v="0"/>
    <x v="4"/>
    <x v="1"/>
    <x v="2"/>
    <x v="3"/>
    <x v="0"/>
    <x v="0"/>
    <x v="1"/>
    <x v="0"/>
    <x v="0"/>
    <x v="1"/>
    <x v="4437"/>
    <x v="9"/>
    <x v="3"/>
    <x v="1"/>
    <x v="3"/>
  </r>
  <r>
    <x v="2705"/>
    <x v="0"/>
    <x v="1"/>
    <x v="5"/>
    <x v="6"/>
    <x v="1"/>
    <x v="2"/>
    <x v="13"/>
    <x v="0"/>
    <x v="1"/>
    <x v="0"/>
    <x v="1"/>
    <x v="1"/>
    <x v="1"/>
    <x v="9728"/>
    <x v="7"/>
    <x v="1"/>
    <x v="0"/>
    <x v="7"/>
  </r>
  <r>
    <x v="2706"/>
    <x v="2"/>
    <x v="3"/>
    <x v="0"/>
    <x v="1"/>
    <x v="0"/>
    <x v="0"/>
    <x v="0"/>
    <x v="0"/>
    <x v="0"/>
    <x v="0"/>
    <x v="0"/>
    <x v="1"/>
    <x v="0"/>
    <x v="735"/>
    <x v="7"/>
    <x v="6"/>
    <x v="0"/>
    <x v="6"/>
  </r>
  <r>
    <x v="2707"/>
    <x v="0"/>
    <x v="2"/>
    <x v="4"/>
    <x v="6"/>
    <x v="0"/>
    <x v="2"/>
    <x v="1"/>
    <x v="2"/>
    <x v="0"/>
    <x v="0"/>
    <x v="1"/>
    <x v="1"/>
    <x v="0"/>
    <x v="9799"/>
    <x v="3"/>
    <x v="3"/>
    <x v="0"/>
    <x v="0"/>
  </r>
  <r>
    <x v="2708"/>
    <x v="4"/>
    <x v="3"/>
    <x v="0"/>
    <x v="1"/>
    <x v="1"/>
    <x v="1"/>
    <x v="7"/>
    <x v="0"/>
    <x v="1"/>
    <x v="1"/>
    <x v="0"/>
    <x v="1"/>
    <x v="0"/>
    <x v="1987"/>
    <x v="6"/>
    <x v="1"/>
    <x v="1"/>
    <x v="0"/>
  </r>
  <r>
    <x v="2709"/>
    <x v="4"/>
    <x v="2"/>
    <x v="5"/>
    <x v="1"/>
    <x v="0"/>
    <x v="2"/>
    <x v="4"/>
    <x v="1"/>
    <x v="0"/>
    <x v="0"/>
    <x v="0"/>
    <x v="1"/>
    <x v="1"/>
    <x v="8046"/>
    <x v="0"/>
    <x v="4"/>
    <x v="1"/>
    <x v="5"/>
  </r>
  <r>
    <x v="2710"/>
    <x v="4"/>
    <x v="0"/>
    <x v="1"/>
    <x v="5"/>
    <x v="0"/>
    <x v="0"/>
    <x v="2"/>
    <x v="0"/>
    <x v="1"/>
    <x v="0"/>
    <x v="0"/>
    <x v="1"/>
    <x v="0"/>
    <x v="792"/>
    <x v="10"/>
    <x v="1"/>
    <x v="1"/>
    <x v="1"/>
  </r>
  <r>
    <x v="2711"/>
    <x v="2"/>
    <x v="3"/>
    <x v="5"/>
    <x v="2"/>
    <x v="2"/>
    <x v="1"/>
    <x v="10"/>
    <x v="0"/>
    <x v="1"/>
    <x v="0"/>
    <x v="0"/>
    <x v="0"/>
    <x v="0"/>
    <x v="1614"/>
    <x v="5"/>
    <x v="2"/>
    <x v="0"/>
    <x v="8"/>
  </r>
  <r>
    <x v="2712"/>
    <x v="4"/>
    <x v="2"/>
    <x v="2"/>
    <x v="1"/>
    <x v="0"/>
    <x v="1"/>
    <x v="5"/>
    <x v="1"/>
    <x v="1"/>
    <x v="0"/>
    <x v="0"/>
    <x v="0"/>
    <x v="0"/>
    <x v="2791"/>
    <x v="0"/>
    <x v="5"/>
    <x v="1"/>
    <x v="4"/>
  </r>
  <r>
    <x v="2713"/>
    <x v="2"/>
    <x v="2"/>
    <x v="5"/>
    <x v="6"/>
    <x v="0"/>
    <x v="0"/>
    <x v="5"/>
    <x v="1"/>
    <x v="1"/>
    <x v="0"/>
    <x v="0"/>
    <x v="0"/>
    <x v="0"/>
    <x v="749"/>
    <x v="3"/>
    <x v="1"/>
    <x v="0"/>
    <x v="6"/>
  </r>
  <r>
    <x v="2714"/>
    <x v="3"/>
    <x v="1"/>
    <x v="1"/>
    <x v="3"/>
    <x v="2"/>
    <x v="2"/>
    <x v="5"/>
    <x v="2"/>
    <x v="1"/>
    <x v="1"/>
    <x v="1"/>
    <x v="0"/>
    <x v="0"/>
    <x v="5003"/>
    <x v="8"/>
    <x v="2"/>
    <x v="0"/>
    <x v="6"/>
  </r>
  <r>
    <x v="2715"/>
    <x v="2"/>
    <x v="2"/>
    <x v="4"/>
    <x v="2"/>
    <x v="0"/>
    <x v="0"/>
    <x v="9"/>
    <x v="1"/>
    <x v="1"/>
    <x v="1"/>
    <x v="0"/>
    <x v="1"/>
    <x v="1"/>
    <x v="2816"/>
    <x v="10"/>
    <x v="3"/>
    <x v="2"/>
    <x v="0"/>
  </r>
  <r>
    <x v="2716"/>
    <x v="4"/>
    <x v="2"/>
    <x v="3"/>
    <x v="1"/>
    <x v="2"/>
    <x v="1"/>
    <x v="13"/>
    <x v="2"/>
    <x v="1"/>
    <x v="0"/>
    <x v="0"/>
    <x v="1"/>
    <x v="1"/>
    <x v="5357"/>
    <x v="11"/>
    <x v="3"/>
    <x v="2"/>
    <x v="2"/>
  </r>
  <r>
    <x v="2717"/>
    <x v="5"/>
    <x v="3"/>
    <x v="5"/>
    <x v="3"/>
    <x v="1"/>
    <x v="0"/>
    <x v="12"/>
    <x v="0"/>
    <x v="1"/>
    <x v="0"/>
    <x v="0"/>
    <x v="0"/>
    <x v="0"/>
    <x v="2579"/>
    <x v="3"/>
    <x v="2"/>
    <x v="2"/>
    <x v="4"/>
  </r>
  <r>
    <x v="2718"/>
    <x v="0"/>
    <x v="1"/>
    <x v="5"/>
    <x v="3"/>
    <x v="2"/>
    <x v="1"/>
    <x v="5"/>
    <x v="2"/>
    <x v="0"/>
    <x v="1"/>
    <x v="0"/>
    <x v="0"/>
    <x v="1"/>
    <x v="6561"/>
    <x v="1"/>
    <x v="0"/>
    <x v="0"/>
    <x v="8"/>
  </r>
  <r>
    <x v="2719"/>
    <x v="5"/>
    <x v="2"/>
    <x v="3"/>
    <x v="3"/>
    <x v="0"/>
    <x v="0"/>
    <x v="9"/>
    <x v="1"/>
    <x v="1"/>
    <x v="0"/>
    <x v="0"/>
    <x v="0"/>
    <x v="1"/>
    <x v="5997"/>
    <x v="7"/>
    <x v="5"/>
    <x v="2"/>
    <x v="2"/>
  </r>
  <r>
    <x v="2720"/>
    <x v="3"/>
    <x v="2"/>
    <x v="5"/>
    <x v="1"/>
    <x v="0"/>
    <x v="1"/>
    <x v="12"/>
    <x v="1"/>
    <x v="0"/>
    <x v="0"/>
    <x v="0"/>
    <x v="0"/>
    <x v="1"/>
    <x v="4316"/>
    <x v="7"/>
    <x v="0"/>
    <x v="0"/>
    <x v="8"/>
  </r>
  <r>
    <x v="2721"/>
    <x v="1"/>
    <x v="2"/>
    <x v="1"/>
    <x v="3"/>
    <x v="2"/>
    <x v="0"/>
    <x v="3"/>
    <x v="2"/>
    <x v="0"/>
    <x v="0"/>
    <x v="0"/>
    <x v="0"/>
    <x v="1"/>
    <x v="1977"/>
    <x v="10"/>
    <x v="4"/>
    <x v="0"/>
    <x v="7"/>
  </r>
  <r>
    <x v="2722"/>
    <x v="5"/>
    <x v="0"/>
    <x v="0"/>
    <x v="3"/>
    <x v="1"/>
    <x v="1"/>
    <x v="3"/>
    <x v="2"/>
    <x v="1"/>
    <x v="1"/>
    <x v="1"/>
    <x v="0"/>
    <x v="0"/>
    <x v="7340"/>
    <x v="2"/>
    <x v="3"/>
    <x v="1"/>
    <x v="1"/>
  </r>
  <r>
    <x v="2723"/>
    <x v="4"/>
    <x v="3"/>
    <x v="1"/>
    <x v="4"/>
    <x v="0"/>
    <x v="2"/>
    <x v="13"/>
    <x v="0"/>
    <x v="0"/>
    <x v="0"/>
    <x v="0"/>
    <x v="1"/>
    <x v="1"/>
    <x v="6006"/>
    <x v="0"/>
    <x v="2"/>
    <x v="0"/>
    <x v="6"/>
  </r>
  <r>
    <x v="2724"/>
    <x v="4"/>
    <x v="2"/>
    <x v="0"/>
    <x v="0"/>
    <x v="0"/>
    <x v="0"/>
    <x v="11"/>
    <x v="1"/>
    <x v="0"/>
    <x v="1"/>
    <x v="1"/>
    <x v="0"/>
    <x v="1"/>
    <x v="2930"/>
    <x v="3"/>
    <x v="0"/>
    <x v="2"/>
    <x v="2"/>
  </r>
  <r>
    <x v="2725"/>
    <x v="4"/>
    <x v="3"/>
    <x v="3"/>
    <x v="0"/>
    <x v="2"/>
    <x v="2"/>
    <x v="3"/>
    <x v="2"/>
    <x v="1"/>
    <x v="0"/>
    <x v="1"/>
    <x v="1"/>
    <x v="1"/>
    <x v="7953"/>
    <x v="6"/>
    <x v="4"/>
    <x v="0"/>
    <x v="8"/>
  </r>
  <r>
    <x v="2726"/>
    <x v="1"/>
    <x v="3"/>
    <x v="2"/>
    <x v="2"/>
    <x v="1"/>
    <x v="1"/>
    <x v="3"/>
    <x v="2"/>
    <x v="0"/>
    <x v="0"/>
    <x v="1"/>
    <x v="0"/>
    <x v="1"/>
    <x v="3048"/>
    <x v="7"/>
    <x v="1"/>
    <x v="1"/>
    <x v="2"/>
  </r>
  <r>
    <x v="2727"/>
    <x v="0"/>
    <x v="0"/>
    <x v="5"/>
    <x v="2"/>
    <x v="0"/>
    <x v="0"/>
    <x v="3"/>
    <x v="1"/>
    <x v="1"/>
    <x v="1"/>
    <x v="0"/>
    <x v="1"/>
    <x v="0"/>
    <x v="4438"/>
    <x v="5"/>
    <x v="4"/>
    <x v="1"/>
    <x v="5"/>
  </r>
  <r>
    <x v="2728"/>
    <x v="0"/>
    <x v="0"/>
    <x v="4"/>
    <x v="6"/>
    <x v="1"/>
    <x v="2"/>
    <x v="8"/>
    <x v="1"/>
    <x v="0"/>
    <x v="1"/>
    <x v="0"/>
    <x v="1"/>
    <x v="1"/>
    <x v="9331"/>
    <x v="2"/>
    <x v="3"/>
    <x v="2"/>
    <x v="2"/>
  </r>
  <r>
    <x v="2729"/>
    <x v="5"/>
    <x v="2"/>
    <x v="1"/>
    <x v="1"/>
    <x v="1"/>
    <x v="2"/>
    <x v="13"/>
    <x v="0"/>
    <x v="1"/>
    <x v="1"/>
    <x v="1"/>
    <x v="0"/>
    <x v="1"/>
    <x v="9747"/>
    <x v="3"/>
    <x v="4"/>
    <x v="2"/>
    <x v="1"/>
  </r>
  <r>
    <x v="2730"/>
    <x v="3"/>
    <x v="1"/>
    <x v="1"/>
    <x v="0"/>
    <x v="1"/>
    <x v="0"/>
    <x v="2"/>
    <x v="2"/>
    <x v="0"/>
    <x v="1"/>
    <x v="0"/>
    <x v="1"/>
    <x v="1"/>
    <x v="942"/>
    <x v="11"/>
    <x v="4"/>
    <x v="1"/>
    <x v="2"/>
  </r>
  <r>
    <x v="2731"/>
    <x v="3"/>
    <x v="0"/>
    <x v="5"/>
    <x v="3"/>
    <x v="0"/>
    <x v="0"/>
    <x v="14"/>
    <x v="0"/>
    <x v="1"/>
    <x v="0"/>
    <x v="1"/>
    <x v="0"/>
    <x v="0"/>
    <x v="768"/>
    <x v="7"/>
    <x v="1"/>
    <x v="2"/>
    <x v="3"/>
  </r>
  <r>
    <x v="2732"/>
    <x v="4"/>
    <x v="2"/>
    <x v="5"/>
    <x v="1"/>
    <x v="0"/>
    <x v="0"/>
    <x v="4"/>
    <x v="0"/>
    <x v="0"/>
    <x v="1"/>
    <x v="1"/>
    <x v="1"/>
    <x v="1"/>
    <x v="4555"/>
    <x v="4"/>
    <x v="6"/>
    <x v="0"/>
    <x v="6"/>
  </r>
  <r>
    <x v="2733"/>
    <x v="1"/>
    <x v="2"/>
    <x v="2"/>
    <x v="1"/>
    <x v="0"/>
    <x v="2"/>
    <x v="4"/>
    <x v="0"/>
    <x v="1"/>
    <x v="1"/>
    <x v="1"/>
    <x v="0"/>
    <x v="1"/>
    <x v="7820"/>
    <x v="7"/>
    <x v="5"/>
    <x v="1"/>
    <x v="2"/>
  </r>
  <r>
    <x v="2734"/>
    <x v="2"/>
    <x v="2"/>
    <x v="1"/>
    <x v="2"/>
    <x v="0"/>
    <x v="0"/>
    <x v="0"/>
    <x v="2"/>
    <x v="0"/>
    <x v="0"/>
    <x v="1"/>
    <x v="0"/>
    <x v="1"/>
    <x v="2550"/>
    <x v="2"/>
    <x v="3"/>
    <x v="0"/>
    <x v="6"/>
  </r>
  <r>
    <x v="2735"/>
    <x v="0"/>
    <x v="2"/>
    <x v="5"/>
    <x v="6"/>
    <x v="0"/>
    <x v="1"/>
    <x v="11"/>
    <x v="0"/>
    <x v="1"/>
    <x v="0"/>
    <x v="0"/>
    <x v="1"/>
    <x v="1"/>
    <x v="9032"/>
    <x v="9"/>
    <x v="2"/>
    <x v="0"/>
    <x v="8"/>
  </r>
  <r>
    <x v="2736"/>
    <x v="1"/>
    <x v="0"/>
    <x v="1"/>
    <x v="6"/>
    <x v="2"/>
    <x v="1"/>
    <x v="1"/>
    <x v="1"/>
    <x v="1"/>
    <x v="0"/>
    <x v="1"/>
    <x v="0"/>
    <x v="1"/>
    <x v="3090"/>
    <x v="9"/>
    <x v="2"/>
    <x v="1"/>
    <x v="0"/>
  </r>
  <r>
    <x v="2737"/>
    <x v="0"/>
    <x v="2"/>
    <x v="2"/>
    <x v="6"/>
    <x v="2"/>
    <x v="1"/>
    <x v="7"/>
    <x v="0"/>
    <x v="0"/>
    <x v="0"/>
    <x v="1"/>
    <x v="1"/>
    <x v="1"/>
    <x v="9545"/>
    <x v="3"/>
    <x v="4"/>
    <x v="0"/>
    <x v="4"/>
  </r>
  <r>
    <x v="2738"/>
    <x v="0"/>
    <x v="2"/>
    <x v="2"/>
    <x v="4"/>
    <x v="0"/>
    <x v="2"/>
    <x v="10"/>
    <x v="0"/>
    <x v="1"/>
    <x v="0"/>
    <x v="0"/>
    <x v="1"/>
    <x v="1"/>
    <x v="9761"/>
    <x v="0"/>
    <x v="3"/>
    <x v="2"/>
    <x v="3"/>
  </r>
  <r>
    <x v="2739"/>
    <x v="0"/>
    <x v="3"/>
    <x v="5"/>
    <x v="2"/>
    <x v="2"/>
    <x v="1"/>
    <x v="4"/>
    <x v="1"/>
    <x v="1"/>
    <x v="1"/>
    <x v="1"/>
    <x v="1"/>
    <x v="1"/>
    <x v="8978"/>
    <x v="9"/>
    <x v="3"/>
    <x v="0"/>
    <x v="8"/>
  </r>
  <r>
    <x v="2740"/>
    <x v="4"/>
    <x v="0"/>
    <x v="0"/>
    <x v="2"/>
    <x v="1"/>
    <x v="1"/>
    <x v="12"/>
    <x v="1"/>
    <x v="1"/>
    <x v="1"/>
    <x v="0"/>
    <x v="1"/>
    <x v="0"/>
    <x v="2049"/>
    <x v="9"/>
    <x v="0"/>
    <x v="0"/>
    <x v="6"/>
  </r>
  <r>
    <x v="2741"/>
    <x v="3"/>
    <x v="0"/>
    <x v="5"/>
    <x v="6"/>
    <x v="1"/>
    <x v="1"/>
    <x v="2"/>
    <x v="2"/>
    <x v="1"/>
    <x v="1"/>
    <x v="1"/>
    <x v="0"/>
    <x v="0"/>
    <x v="2362"/>
    <x v="9"/>
    <x v="5"/>
    <x v="0"/>
    <x v="6"/>
  </r>
  <r>
    <x v="2742"/>
    <x v="4"/>
    <x v="0"/>
    <x v="1"/>
    <x v="6"/>
    <x v="2"/>
    <x v="2"/>
    <x v="2"/>
    <x v="1"/>
    <x v="1"/>
    <x v="1"/>
    <x v="1"/>
    <x v="0"/>
    <x v="1"/>
    <x v="5873"/>
    <x v="5"/>
    <x v="3"/>
    <x v="0"/>
    <x v="8"/>
  </r>
  <r>
    <x v="2743"/>
    <x v="0"/>
    <x v="1"/>
    <x v="4"/>
    <x v="1"/>
    <x v="1"/>
    <x v="1"/>
    <x v="5"/>
    <x v="2"/>
    <x v="1"/>
    <x v="0"/>
    <x v="1"/>
    <x v="1"/>
    <x v="1"/>
    <x v="8929"/>
    <x v="3"/>
    <x v="3"/>
    <x v="0"/>
    <x v="1"/>
  </r>
  <r>
    <x v="2744"/>
    <x v="1"/>
    <x v="1"/>
    <x v="2"/>
    <x v="1"/>
    <x v="0"/>
    <x v="0"/>
    <x v="12"/>
    <x v="2"/>
    <x v="0"/>
    <x v="1"/>
    <x v="1"/>
    <x v="1"/>
    <x v="1"/>
    <x v="2618"/>
    <x v="3"/>
    <x v="4"/>
    <x v="0"/>
    <x v="1"/>
  </r>
  <r>
    <x v="2745"/>
    <x v="0"/>
    <x v="2"/>
    <x v="0"/>
    <x v="0"/>
    <x v="2"/>
    <x v="1"/>
    <x v="12"/>
    <x v="2"/>
    <x v="1"/>
    <x v="0"/>
    <x v="0"/>
    <x v="0"/>
    <x v="1"/>
    <x v="8305"/>
    <x v="0"/>
    <x v="6"/>
    <x v="2"/>
    <x v="3"/>
  </r>
  <r>
    <x v="2746"/>
    <x v="2"/>
    <x v="2"/>
    <x v="1"/>
    <x v="1"/>
    <x v="2"/>
    <x v="2"/>
    <x v="4"/>
    <x v="1"/>
    <x v="1"/>
    <x v="1"/>
    <x v="0"/>
    <x v="1"/>
    <x v="0"/>
    <x v="7406"/>
    <x v="10"/>
    <x v="5"/>
    <x v="1"/>
    <x v="2"/>
  </r>
  <r>
    <x v="2747"/>
    <x v="3"/>
    <x v="0"/>
    <x v="0"/>
    <x v="6"/>
    <x v="2"/>
    <x v="1"/>
    <x v="3"/>
    <x v="2"/>
    <x v="1"/>
    <x v="0"/>
    <x v="0"/>
    <x v="1"/>
    <x v="0"/>
    <x v="2233"/>
    <x v="5"/>
    <x v="0"/>
    <x v="0"/>
    <x v="7"/>
  </r>
  <r>
    <x v="2748"/>
    <x v="1"/>
    <x v="3"/>
    <x v="0"/>
    <x v="2"/>
    <x v="2"/>
    <x v="2"/>
    <x v="7"/>
    <x v="2"/>
    <x v="0"/>
    <x v="0"/>
    <x v="0"/>
    <x v="1"/>
    <x v="0"/>
    <x v="5034"/>
    <x v="2"/>
    <x v="3"/>
    <x v="1"/>
    <x v="3"/>
  </r>
  <r>
    <x v="2749"/>
    <x v="4"/>
    <x v="1"/>
    <x v="3"/>
    <x v="4"/>
    <x v="2"/>
    <x v="0"/>
    <x v="7"/>
    <x v="0"/>
    <x v="1"/>
    <x v="0"/>
    <x v="0"/>
    <x v="0"/>
    <x v="0"/>
    <x v="77"/>
    <x v="11"/>
    <x v="6"/>
    <x v="1"/>
    <x v="5"/>
  </r>
  <r>
    <x v="2750"/>
    <x v="2"/>
    <x v="1"/>
    <x v="5"/>
    <x v="0"/>
    <x v="0"/>
    <x v="2"/>
    <x v="3"/>
    <x v="1"/>
    <x v="1"/>
    <x v="1"/>
    <x v="1"/>
    <x v="0"/>
    <x v="0"/>
    <x v="5494"/>
    <x v="5"/>
    <x v="5"/>
    <x v="0"/>
    <x v="7"/>
  </r>
  <r>
    <x v="2751"/>
    <x v="2"/>
    <x v="2"/>
    <x v="5"/>
    <x v="4"/>
    <x v="0"/>
    <x v="1"/>
    <x v="5"/>
    <x v="0"/>
    <x v="1"/>
    <x v="0"/>
    <x v="1"/>
    <x v="1"/>
    <x v="1"/>
    <x v="7815"/>
    <x v="9"/>
    <x v="0"/>
    <x v="0"/>
    <x v="2"/>
  </r>
  <r>
    <x v="2752"/>
    <x v="4"/>
    <x v="3"/>
    <x v="0"/>
    <x v="6"/>
    <x v="2"/>
    <x v="2"/>
    <x v="8"/>
    <x v="0"/>
    <x v="1"/>
    <x v="0"/>
    <x v="0"/>
    <x v="1"/>
    <x v="1"/>
    <x v="6083"/>
    <x v="0"/>
    <x v="4"/>
    <x v="0"/>
    <x v="7"/>
  </r>
  <r>
    <x v="2753"/>
    <x v="0"/>
    <x v="0"/>
    <x v="2"/>
    <x v="2"/>
    <x v="0"/>
    <x v="2"/>
    <x v="7"/>
    <x v="1"/>
    <x v="0"/>
    <x v="0"/>
    <x v="0"/>
    <x v="1"/>
    <x v="1"/>
    <x v="9126"/>
    <x v="6"/>
    <x v="2"/>
    <x v="1"/>
    <x v="0"/>
  </r>
  <r>
    <x v="2754"/>
    <x v="0"/>
    <x v="1"/>
    <x v="1"/>
    <x v="0"/>
    <x v="2"/>
    <x v="0"/>
    <x v="10"/>
    <x v="2"/>
    <x v="1"/>
    <x v="1"/>
    <x v="1"/>
    <x v="0"/>
    <x v="0"/>
    <x v="3776"/>
    <x v="7"/>
    <x v="0"/>
    <x v="0"/>
    <x v="6"/>
  </r>
  <r>
    <x v="2755"/>
    <x v="0"/>
    <x v="2"/>
    <x v="3"/>
    <x v="6"/>
    <x v="0"/>
    <x v="0"/>
    <x v="14"/>
    <x v="0"/>
    <x v="1"/>
    <x v="1"/>
    <x v="1"/>
    <x v="0"/>
    <x v="0"/>
    <x v="6116"/>
    <x v="4"/>
    <x v="5"/>
    <x v="2"/>
    <x v="1"/>
  </r>
  <r>
    <x v="2756"/>
    <x v="0"/>
    <x v="1"/>
    <x v="5"/>
    <x v="0"/>
    <x v="0"/>
    <x v="1"/>
    <x v="8"/>
    <x v="2"/>
    <x v="1"/>
    <x v="1"/>
    <x v="0"/>
    <x v="0"/>
    <x v="0"/>
    <x v="5697"/>
    <x v="8"/>
    <x v="0"/>
    <x v="0"/>
    <x v="7"/>
  </r>
  <r>
    <x v="2757"/>
    <x v="0"/>
    <x v="0"/>
    <x v="1"/>
    <x v="2"/>
    <x v="1"/>
    <x v="2"/>
    <x v="5"/>
    <x v="1"/>
    <x v="1"/>
    <x v="1"/>
    <x v="0"/>
    <x v="1"/>
    <x v="0"/>
    <x v="9040"/>
    <x v="3"/>
    <x v="3"/>
    <x v="0"/>
    <x v="7"/>
  </r>
  <r>
    <x v="2758"/>
    <x v="5"/>
    <x v="0"/>
    <x v="4"/>
    <x v="3"/>
    <x v="2"/>
    <x v="0"/>
    <x v="13"/>
    <x v="2"/>
    <x v="1"/>
    <x v="1"/>
    <x v="1"/>
    <x v="0"/>
    <x v="0"/>
    <x v="4378"/>
    <x v="10"/>
    <x v="3"/>
    <x v="0"/>
    <x v="6"/>
  </r>
  <r>
    <x v="2759"/>
    <x v="0"/>
    <x v="3"/>
    <x v="4"/>
    <x v="1"/>
    <x v="2"/>
    <x v="2"/>
    <x v="11"/>
    <x v="2"/>
    <x v="0"/>
    <x v="1"/>
    <x v="1"/>
    <x v="1"/>
    <x v="0"/>
    <x v="9412"/>
    <x v="4"/>
    <x v="4"/>
    <x v="0"/>
    <x v="8"/>
  </r>
  <r>
    <x v="2760"/>
    <x v="5"/>
    <x v="2"/>
    <x v="3"/>
    <x v="3"/>
    <x v="2"/>
    <x v="0"/>
    <x v="13"/>
    <x v="1"/>
    <x v="1"/>
    <x v="0"/>
    <x v="0"/>
    <x v="0"/>
    <x v="0"/>
    <x v="4340"/>
    <x v="10"/>
    <x v="6"/>
    <x v="2"/>
    <x v="0"/>
  </r>
  <r>
    <x v="2761"/>
    <x v="0"/>
    <x v="0"/>
    <x v="4"/>
    <x v="0"/>
    <x v="1"/>
    <x v="2"/>
    <x v="10"/>
    <x v="1"/>
    <x v="1"/>
    <x v="0"/>
    <x v="1"/>
    <x v="1"/>
    <x v="1"/>
    <x v="9678"/>
    <x v="5"/>
    <x v="2"/>
    <x v="0"/>
    <x v="1"/>
  </r>
  <r>
    <x v="2762"/>
    <x v="1"/>
    <x v="3"/>
    <x v="0"/>
    <x v="4"/>
    <x v="1"/>
    <x v="1"/>
    <x v="14"/>
    <x v="1"/>
    <x v="1"/>
    <x v="1"/>
    <x v="1"/>
    <x v="0"/>
    <x v="0"/>
    <x v="2342"/>
    <x v="9"/>
    <x v="2"/>
    <x v="0"/>
    <x v="6"/>
  </r>
  <r>
    <x v="2763"/>
    <x v="1"/>
    <x v="0"/>
    <x v="2"/>
    <x v="1"/>
    <x v="1"/>
    <x v="2"/>
    <x v="12"/>
    <x v="2"/>
    <x v="1"/>
    <x v="0"/>
    <x v="0"/>
    <x v="0"/>
    <x v="1"/>
    <x v="4386"/>
    <x v="11"/>
    <x v="0"/>
    <x v="2"/>
    <x v="4"/>
  </r>
  <r>
    <x v="2764"/>
    <x v="3"/>
    <x v="3"/>
    <x v="3"/>
    <x v="3"/>
    <x v="1"/>
    <x v="2"/>
    <x v="13"/>
    <x v="2"/>
    <x v="1"/>
    <x v="0"/>
    <x v="0"/>
    <x v="0"/>
    <x v="1"/>
    <x v="4472"/>
    <x v="2"/>
    <x v="6"/>
    <x v="2"/>
    <x v="0"/>
  </r>
  <r>
    <x v="2765"/>
    <x v="0"/>
    <x v="0"/>
    <x v="3"/>
    <x v="6"/>
    <x v="2"/>
    <x v="2"/>
    <x v="2"/>
    <x v="0"/>
    <x v="1"/>
    <x v="0"/>
    <x v="1"/>
    <x v="0"/>
    <x v="0"/>
    <x v="8934"/>
    <x v="2"/>
    <x v="1"/>
    <x v="1"/>
    <x v="1"/>
  </r>
  <r>
    <x v="2766"/>
    <x v="0"/>
    <x v="3"/>
    <x v="3"/>
    <x v="5"/>
    <x v="0"/>
    <x v="0"/>
    <x v="3"/>
    <x v="1"/>
    <x v="1"/>
    <x v="0"/>
    <x v="0"/>
    <x v="0"/>
    <x v="0"/>
    <x v="2956"/>
    <x v="7"/>
    <x v="1"/>
    <x v="1"/>
    <x v="5"/>
  </r>
  <r>
    <x v="2767"/>
    <x v="1"/>
    <x v="2"/>
    <x v="0"/>
    <x v="2"/>
    <x v="0"/>
    <x v="0"/>
    <x v="14"/>
    <x v="0"/>
    <x v="1"/>
    <x v="1"/>
    <x v="0"/>
    <x v="0"/>
    <x v="0"/>
    <x v="711"/>
    <x v="10"/>
    <x v="5"/>
    <x v="2"/>
    <x v="5"/>
  </r>
  <r>
    <x v="2768"/>
    <x v="4"/>
    <x v="0"/>
    <x v="0"/>
    <x v="5"/>
    <x v="2"/>
    <x v="1"/>
    <x v="6"/>
    <x v="1"/>
    <x v="0"/>
    <x v="1"/>
    <x v="0"/>
    <x v="1"/>
    <x v="0"/>
    <x v="2104"/>
    <x v="4"/>
    <x v="4"/>
    <x v="1"/>
    <x v="3"/>
  </r>
  <r>
    <x v="2769"/>
    <x v="1"/>
    <x v="0"/>
    <x v="0"/>
    <x v="2"/>
    <x v="2"/>
    <x v="1"/>
    <x v="13"/>
    <x v="1"/>
    <x v="0"/>
    <x v="1"/>
    <x v="0"/>
    <x v="1"/>
    <x v="0"/>
    <x v="2128"/>
    <x v="4"/>
    <x v="3"/>
    <x v="2"/>
    <x v="1"/>
  </r>
  <r>
    <x v="2770"/>
    <x v="0"/>
    <x v="0"/>
    <x v="5"/>
    <x v="4"/>
    <x v="1"/>
    <x v="2"/>
    <x v="10"/>
    <x v="1"/>
    <x v="0"/>
    <x v="0"/>
    <x v="0"/>
    <x v="1"/>
    <x v="0"/>
    <x v="8723"/>
    <x v="10"/>
    <x v="2"/>
    <x v="0"/>
    <x v="6"/>
  </r>
  <r>
    <x v="2771"/>
    <x v="2"/>
    <x v="2"/>
    <x v="1"/>
    <x v="0"/>
    <x v="0"/>
    <x v="1"/>
    <x v="8"/>
    <x v="1"/>
    <x v="1"/>
    <x v="0"/>
    <x v="0"/>
    <x v="0"/>
    <x v="0"/>
    <x v="3024"/>
    <x v="5"/>
    <x v="3"/>
    <x v="2"/>
    <x v="5"/>
  </r>
  <r>
    <x v="2772"/>
    <x v="0"/>
    <x v="0"/>
    <x v="0"/>
    <x v="1"/>
    <x v="1"/>
    <x v="1"/>
    <x v="12"/>
    <x v="1"/>
    <x v="0"/>
    <x v="1"/>
    <x v="1"/>
    <x v="0"/>
    <x v="0"/>
    <x v="6794"/>
    <x v="9"/>
    <x v="0"/>
    <x v="0"/>
    <x v="7"/>
  </r>
  <r>
    <x v="2773"/>
    <x v="5"/>
    <x v="3"/>
    <x v="3"/>
    <x v="4"/>
    <x v="0"/>
    <x v="2"/>
    <x v="13"/>
    <x v="0"/>
    <x v="0"/>
    <x v="0"/>
    <x v="1"/>
    <x v="1"/>
    <x v="1"/>
    <x v="9634"/>
    <x v="0"/>
    <x v="0"/>
    <x v="0"/>
    <x v="7"/>
  </r>
  <r>
    <x v="2774"/>
    <x v="5"/>
    <x v="1"/>
    <x v="1"/>
    <x v="3"/>
    <x v="2"/>
    <x v="2"/>
    <x v="8"/>
    <x v="2"/>
    <x v="1"/>
    <x v="0"/>
    <x v="1"/>
    <x v="0"/>
    <x v="0"/>
    <x v="8654"/>
    <x v="6"/>
    <x v="5"/>
    <x v="0"/>
    <x v="7"/>
  </r>
  <r>
    <x v="2775"/>
    <x v="0"/>
    <x v="2"/>
    <x v="5"/>
    <x v="3"/>
    <x v="2"/>
    <x v="0"/>
    <x v="14"/>
    <x v="0"/>
    <x v="1"/>
    <x v="1"/>
    <x v="0"/>
    <x v="0"/>
    <x v="0"/>
    <x v="4675"/>
    <x v="6"/>
    <x v="6"/>
    <x v="0"/>
    <x v="6"/>
  </r>
  <r>
    <x v="2776"/>
    <x v="2"/>
    <x v="2"/>
    <x v="5"/>
    <x v="3"/>
    <x v="1"/>
    <x v="2"/>
    <x v="10"/>
    <x v="1"/>
    <x v="0"/>
    <x v="0"/>
    <x v="0"/>
    <x v="0"/>
    <x v="1"/>
    <x v="7068"/>
    <x v="6"/>
    <x v="3"/>
    <x v="2"/>
    <x v="1"/>
  </r>
  <r>
    <x v="2777"/>
    <x v="1"/>
    <x v="0"/>
    <x v="1"/>
    <x v="1"/>
    <x v="0"/>
    <x v="2"/>
    <x v="14"/>
    <x v="0"/>
    <x v="0"/>
    <x v="0"/>
    <x v="0"/>
    <x v="0"/>
    <x v="0"/>
    <x v="3327"/>
    <x v="7"/>
    <x v="6"/>
    <x v="2"/>
    <x v="0"/>
  </r>
  <r>
    <x v="2778"/>
    <x v="2"/>
    <x v="3"/>
    <x v="4"/>
    <x v="5"/>
    <x v="1"/>
    <x v="0"/>
    <x v="12"/>
    <x v="2"/>
    <x v="1"/>
    <x v="0"/>
    <x v="0"/>
    <x v="1"/>
    <x v="0"/>
    <x v="828"/>
    <x v="10"/>
    <x v="1"/>
    <x v="0"/>
    <x v="6"/>
  </r>
  <r>
    <x v="2779"/>
    <x v="4"/>
    <x v="1"/>
    <x v="3"/>
    <x v="1"/>
    <x v="0"/>
    <x v="2"/>
    <x v="11"/>
    <x v="1"/>
    <x v="0"/>
    <x v="1"/>
    <x v="0"/>
    <x v="0"/>
    <x v="1"/>
    <x v="4726"/>
    <x v="1"/>
    <x v="6"/>
    <x v="2"/>
    <x v="2"/>
  </r>
  <r>
    <x v="2780"/>
    <x v="2"/>
    <x v="1"/>
    <x v="1"/>
    <x v="4"/>
    <x v="2"/>
    <x v="2"/>
    <x v="14"/>
    <x v="2"/>
    <x v="0"/>
    <x v="1"/>
    <x v="1"/>
    <x v="1"/>
    <x v="0"/>
    <x v="6894"/>
    <x v="7"/>
    <x v="5"/>
    <x v="0"/>
    <x v="0"/>
  </r>
  <r>
    <x v="2781"/>
    <x v="0"/>
    <x v="1"/>
    <x v="1"/>
    <x v="6"/>
    <x v="0"/>
    <x v="2"/>
    <x v="0"/>
    <x v="1"/>
    <x v="0"/>
    <x v="0"/>
    <x v="0"/>
    <x v="0"/>
    <x v="1"/>
    <x v="8413"/>
    <x v="8"/>
    <x v="2"/>
    <x v="1"/>
    <x v="4"/>
  </r>
  <r>
    <x v="2782"/>
    <x v="4"/>
    <x v="0"/>
    <x v="1"/>
    <x v="3"/>
    <x v="0"/>
    <x v="2"/>
    <x v="3"/>
    <x v="2"/>
    <x v="1"/>
    <x v="1"/>
    <x v="0"/>
    <x v="0"/>
    <x v="1"/>
    <x v="4115"/>
    <x v="0"/>
    <x v="4"/>
    <x v="0"/>
    <x v="6"/>
  </r>
  <r>
    <x v="2783"/>
    <x v="0"/>
    <x v="0"/>
    <x v="2"/>
    <x v="1"/>
    <x v="0"/>
    <x v="2"/>
    <x v="12"/>
    <x v="1"/>
    <x v="0"/>
    <x v="1"/>
    <x v="1"/>
    <x v="0"/>
    <x v="1"/>
    <x v="9393"/>
    <x v="4"/>
    <x v="2"/>
    <x v="2"/>
    <x v="5"/>
  </r>
  <r>
    <x v="2784"/>
    <x v="1"/>
    <x v="1"/>
    <x v="4"/>
    <x v="0"/>
    <x v="1"/>
    <x v="2"/>
    <x v="5"/>
    <x v="1"/>
    <x v="0"/>
    <x v="1"/>
    <x v="1"/>
    <x v="1"/>
    <x v="0"/>
    <x v="7142"/>
    <x v="8"/>
    <x v="5"/>
    <x v="0"/>
    <x v="1"/>
  </r>
  <r>
    <x v="2785"/>
    <x v="1"/>
    <x v="3"/>
    <x v="0"/>
    <x v="3"/>
    <x v="0"/>
    <x v="0"/>
    <x v="10"/>
    <x v="1"/>
    <x v="1"/>
    <x v="0"/>
    <x v="0"/>
    <x v="1"/>
    <x v="1"/>
    <x v="948"/>
    <x v="4"/>
    <x v="3"/>
    <x v="2"/>
    <x v="2"/>
  </r>
  <r>
    <x v="2786"/>
    <x v="2"/>
    <x v="3"/>
    <x v="4"/>
    <x v="0"/>
    <x v="0"/>
    <x v="0"/>
    <x v="6"/>
    <x v="2"/>
    <x v="1"/>
    <x v="1"/>
    <x v="0"/>
    <x v="1"/>
    <x v="1"/>
    <x v="1151"/>
    <x v="6"/>
    <x v="5"/>
    <x v="0"/>
    <x v="8"/>
  </r>
  <r>
    <x v="2787"/>
    <x v="0"/>
    <x v="0"/>
    <x v="2"/>
    <x v="5"/>
    <x v="1"/>
    <x v="1"/>
    <x v="3"/>
    <x v="2"/>
    <x v="0"/>
    <x v="1"/>
    <x v="0"/>
    <x v="1"/>
    <x v="1"/>
    <x v="7433"/>
    <x v="2"/>
    <x v="5"/>
    <x v="1"/>
    <x v="2"/>
  </r>
  <r>
    <x v="2788"/>
    <x v="4"/>
    <x v="0"/>
    <x v="3"/>
    <x v="5"/>
    <x v="1"/>
    <x v="2"/>
    <x v="0"/>
    <x v="0"/>
    <x v="0"/>
    <x v="0"/>
    <x v="1"/>
    <x v="1"/>
    <x v="1"/>
    <x v="7971"/>
    <x v="3"/>
    <x v="0"/>
    <x v="0"/>
    <x v="0"/>
  </r>
  <r>
    <x v="2789"/>
    <x v="0"/>
    <x v="2"/>
    <x v="4"/>
    <x v="3"/>
    <x v="0"/>
    <x v="0"/>
    <x v="7"/>
    <x v="1"/>
    <x v="1"/>
    <x v="0"/>
    <x v="1"/>
    <x v="0"/>
    <x v="1"/>
    <x v="7105"/>
    <x v="2"/>
    <x v="3"/>
    <x v="0"/>
    <x v="8"/>
  </r>
  <r>
    <x v="2790"/>
    <x v="0"/>
    <x v="1"/>
    <x v="3"/>
    <x v="4"/>
    <x v="2"/>
    <x v="2"/>
    <x v="11"/>
    <x v="0"/>
    <x v="1"/>
    <x v="0"/>
    <x v="0"/>
    <x v="1"/>
    <x v="0"/>
    <x v="8580"/>
    <x v="9"/>
    <x v="0"/>
    <x v="0"/>
    <x v="8"/>
  </r>
  <r>
    <x v="2791"/>
    <x v="5"/>
    <x v="3"/>
    <x v="3"/>
    <x v="2"/>
    <x v="1"/>
    <x v="2"/>
    <x v="0"/>
    <x v="0"/>
    <x v="0"/>
    <x v="1"/>
    <x v="0"/>
    <x v="1"/>
    <x v="1"/>
    <x v="9326"/>
    <x v="4"/>
    <x v="1"/>
    <x v="1"/>
    <x v="1"/>
  </r>
  <r>
    <x v="2792"/>
    <x v="5"/>
    <x v="2"/>
    <x v="2"/>
    <x v="0"/>
    <x v="0"/>
    <x v="1"/>
    <x v="2"/>
    <x v="2"/>
    <x v="0"/>
    <x v="1"/>
    <x v="0"/>
    <x v="0"/>
    <x v="0"/>
    <x v="7217"/>
    <x v="5"/>
    <x v="3"/>
    <x v="0"/>
    <x v="7"/>
  </r>
  <r>
    <x v="2793"/>
    <x v="0"/>
    <x v="2"/>
    <x v="2"/>
    <x v="1"/>
    <x v="0"/>
    <x v="1"/>
    <x v="0"/>
    <x v="2"/>
    <x v="1"/>
    <x v="0"/>
    <x v="0"/>
    <x v="0"/>
    <x v="0"/>
    <x v="7205"/>
    <x v="3"/>
    <x v="2"/>
    <x v="1"/>
    <x v="3"/>
  </r>
  <r>
    <x v="2794"/>
    <x v="5"/>
    <x v="0"/>
    <x v="1"/>
    <x v="5"/>
    <x v="0"/>
    <x v="0"/>
    <x v="5"/>
    <x v="2"/>
    <x v="0"/>
    <x v="1"/>
    <x v="1"/>
    <x v="0"/>
    <x v="1"/>
    <x v="4683"/>
    <x v="10"/>
    <x v="4"/>
    <x v="1"/>
    <x v="1"/>
  </r>
  <r>
    <x v="2795"/>
    <x v="5"/>
    <x v="1"/>
    <x v="4"/>
    <x v="2"/>
    <x v="2"/>
    <x v="0"/>
    <x v="4"/>
    <x v="2"/>
    <x v="0"/>
    <x v="1"/>
    <x v="1"/>
    <x v="1"/>
    <x v="0"/>
    <x v="6001"/>
    <x v="6"/>
    <x v="2"/>
    <x v="0"/>
    <x v="5"/>
  </r>
  <r>
    <x v="2796"/>
    <x v="0"/>
    <x v="0"/>
    <x v="3"/>
    <x v="6"/>
    <x v="0"/>
    <x v="2"/>
    <x v="8"/>
    <x v="0"/>
    <x v="0"/>
    <x v="0"/>
    <x v="1"/>
    <x v="1"/>
    <x v="1"/>
    <x v="9793"/>
    <x v="7"/>
    <x v="1"/>
    <x v="0"/>
    <x v="3"/>
  </r>
  <r>
    <x v="2797"/>
    <x v="1"/>
    <x v="2"/>
    <x v="0"/>
    <x v="6"/>
    <x v="0"/>
    <x v="2"/>
    <x v="6"/>
    <x v="0"/>
    <x v="1"/>
    <x v="1"/>
    <x v="1"/>
    <x v="1"/>
    <x v="0"/>
    <x v="8233"/>
    <x v="2"/>
    <x v="4"/>
    <x v="0"/>
    <x v="6"/>
  </r>
  <r>
    <x v="2798"/>
    <x v="2"/>
    <x v="3"/>
    <x v="1"/>
    <x v="6"/>
    <x v="1"/>
    <x v="0"/>
    <x v="14"/>
    <x v="1"/>
    <x v="1"/>
    <x v="1"/>
    <x v="1"/>
    <x v="0"/>
    <x v="0"/>
    <x v="791"/>
    <x v="3"/>
    <x v="1"/>
    <x v="2"/>
    <x v="1"/>
  </r>
  <r>
    <x v="2799"/>
    <x v="1"/>
    <x v="1"/>
    <x v="3"/>
    <x v="0"/>
    <x v="0"/>
    <x v="0"/>
    <x v="13"/>
    <x v="2"/>
    <x v="0"/>
    <x v="1"/>
    <x v="1"/>
    <x v="1"/>
    <x v="1"/>
    <x v="2482"/>
    <x v="6"/>
    <x v="0"/>
    <x v="0"/>
    <x v="1"/>
  </r>
  <r>
    <x v="2800"/>
    <x v="2"/>
    <x v="0"/>
    <x v="4"/>
    <x v="2"/>
    <x v="0"/>
    <x v="2"/>
    <x v="5"/>
    <x v="0"/>
    <x v="0"/>
    <x v="0"/>
    <x v="0"/>
    <x v="1"/>
    <x v="0"/>
    <x v="5171"/>
    <x v="7"/>
    <x v="2"/>
    <x v="0"/>
    <x v="7"/>
  </r>
  <r>
    <x v="2801"/>
    <x v="0"/>
    <x v="0"/>
    <x v="4"/>
    <x v="5"/>
    <x v="2"/>
    <x v="0"/>
    <x v="11"/>
    <x v="1"/>
    <x v="1"/>
    <x v="0"/>
    <x v="1"/>
    <x v="1"/>
    <x v="1"/>
    <x v="7061"/>
    <x v="10"/>
    <x v="6"/>
    <x v="0"/>
    <x v="3"/>
  </r>
  <r>
    <x v="2802"/>
    <x v="3"/>
    <x v="1"/>
    <x v="5"/>
    <x v="2"/>
    <x v="2"/>
    <x v="1"/>
    <x v="8"/>
    <x v="1"/>
    <x v="1"/>
    <x v="0"/>
    <x v="0"/>
    <x v="0"/>
    <x v="1"/>
    <x v="2275"/>
    <x v="8"/>
    <x v="2"/>
    <x v="2"/>
    <x v="3"/>
  </r>
  <r>
    <x v="2803"/>
    <x v="0"/>
    <x v="1"/>
    <x v="3"/>
    <x v="5"/>
    <x v="0"/>
    <x v="1"/>
    <x v="10"/>
    <x v="0"/>
    <x v="1"/>
    <x v="1"/>
    <x v="0"/>
    <x v="0"/>
    <x v="1"/>
    <x v="5934"/>
    <x v="7"/>
    <x v="1"/>
    <x v="2"/>
    <x v="0"/>
  </r>
  <r>
    <x v="2804"/>
    <x v="4"/>
    <x v="0"/>
    <x v="0"/>
    <x v="1"/>
    <x v="2"/>
    <x v="2"/>
    <x v="13"/>
    <x v="2"/>
    <x v="1"/>
    <x v="0"/>
    <x v="0"/>
    <x v="0"/>
    <x v="1"/>
    <x v="4197"/>
    <x v="7"/>
    <x v="3"/>
    <x v="2"/>
    <x v="3"/>
  </r>
  <r>
    <x v="2805"/>
    <x v="5"/>
    <x v="1"/>
    <x v="0"/>
    <x v="5"/>
    <x v="0"/>
    <x v="1"/>
    <x v="6"/>
    <x v="2"/>
    <x v="0"/>
    <x v="0"/>
    <x v="1"/>
    <x v="0"/>
    <x v="1"/>
    <x v="7743"/>
    <x v="7"/>
    <x v="3"/>
    <x v="0"/>
    <x v="6"/>
  </r>
  <r>
    <x v="2806"/>
    <x v="0"/>
    <x v="2"/>
    <x v="4"/>
    <x v="1"/>
    <x v="2"/>
    <x v="0"/>
    <x v="7"/>
    <x v="0"/>
    <x v="0"/>
    <x v="0"/>
    <x v="1"/>
    <x v="1"/>
    <x v="0"/>
    <x v="7775"/>
    <x v="8"/>
    <x v="0"/>
    <x v="0"/>
    <x v="2"/>
  </r>
  <r>
    <x v="2807"/>
    <x v="0"/>
    <x v="1"/>
    <x v="1"/>
    <x v="4"/>
    <x v="1"/>
    <x v="1"/>
    <x v="2"/>
    <x v="2"/>
    <x v="1"/>
    <x v="0"/>
    <x v="0"/>
    <x v="1"/>
    <x v="0"/>
    <x v="6786"/>
    <x v="3"/>
    <x v="2"/>
    <x v="1"/>
    <x v="0"/>
  </r>
  <r>
    <x v="2808"/>
    <x v="5"/>
    <x v="1"/>
    <x v="2"/>
    <x v="2"/>
    <x v="0"/>
    <x v="0"/>
    <x v="3"/>
    <x v="1"/>
    <x v="0"/>
    <x v="0"/>
    <x v="1"/>
    <x v="1"/>
    <x v="0"/>
    <x v="6227"/>
    <x v="1"/>
    <x v="4"/>
    <x v="0"/>
    <x v="7"/>
  </r>
  <r>
    <x v="2809"/>
    <x v="4"/>
    <x v="0"/>
    <x v="4"/>
    <x v="2"/>
    <x v="1"/>
    <x v="1"/>
    <x v="9"/>
    <x v="0"/>
    <x v="0"/>
    <x v="0"/>
    <x v="1"/>
    <x v="1"/>
    <x v="1"/>
    <x v="5071"/>
    <x v="3"/>
    <x v="6"/>
    <x v="0"/>
    <x v="0"/>
  </r>
  <r>
    <x v="2810"/>
    <x v="0"/>
    <x v="3"/>
    <x v="1"/>
    <x v="3"/>
    <x v="2"/>
    <x v="1"/>
    <x v="0"/>
    <x v="0"/>
    <x v="0"/>
    <x v="1"/>
    <x v="1"/>
    <x v="1"/>
    <x v="0"/>
    <x v="8221"/>
    <x v="8"/>
    <x v="2"/>
    <x v="0"/>
    <x v="1"/>
  </r>
  <r>
    <x v="2811"/>
    <x v="0"/>
    <x v="2"/>
    <x v="1"/>
    <x v="4"/>
    <x v="1"/>
    <x v="1"/>
    <x v="1"/>
    <x v="0"/>
    <x v="1"/>
    <x v="1"/>
    <x v="0"/>
    <x v="1"/>
    <x v="0"/>
    <x v="8342"/>
    <x v="0"/>
    <x v="1"/>
    <x v="1"/>
    <x v="0"/>
  </r>
  <r>
    <x v="2812"/>
    <x v="5"/>
    <x v="1"/>
    <x v="3"/>
    <x v="4"/>
    <x v="1"/>
    <x v="0"/>
    <x v="2"/>
    <x v="2"/>
    <x v="0"/>
    <x v="0"/>
    <x v="0"/>
    <x v="1"/>
    <x v="1"/>
    <x v="5322"/>
    <x v="6"/>
    <x v="0"/>
    <x v="1"/>
    <x v="0"/>
  </r>
  <r>
    <x v="2813"/>
    <x v="4"/>
    <x v="3"/>
    <x v="3"/>
    <x v="6"/>
    <x v="0"/>
    <x v="1"/>
    <x v="7"/>
    <x v="0"/>
    <x v="0"/>
    <x v="0"/>
    <x v="0"/>
    <x v="0"/>
    <x v="0"/>
    <x v="1247"/>
    <x v="3"/>
    <x v="6"/>
    <x v="0"/>
    <x v="8"/>
  </r>
  <r>
    <x v="2814"/>
    <x v="2"/>
    <x v="2"/>
    <x v="5"/>
    <x v="1"/>
    <x v="1"/>
    <x v="1"/>
    <x v="3"/>
    <x v="2"/>
    <x v="1"/>
    <x v="0"/>
    <x v="1"/>
    <x v="0"/>
    <x v="0"/>
    <x v="4407"/>
    <x v="5"/>
    <x v="0"/>
    <x v="1"/>
    <x v="5"/>
  </r>
  <r>
    <x v="2815"/>
    <x v="4"/>
    <x v="0"/>
    <x v="4"/>
    <x v="2"/>
    <x v="2"/>
    <x v="2"/>
    <x v="13"/>
    <x v="1"/>
    <x v="1"/>
    <x v="0"/>
    <x v="1"/>
    <x v="1"/>
    <x v="0"/>
    <x v="6578"/>
    <x v="8"/>
    <x v="3"/>
    <x v="0"/>
    <x v="0"/>
  </r>
  <r>
    <x v="2816"/>
    <x v="0"/>
    <x v="0"/>
    <x v="0"/>
    <x v="6"/>
    <x v="1"/>
    <x v="2"/>
    <x v="5"/>
    <x v="2"/>
    <x v="1"/>
    <x v="1"/>
    <x v="0"/>
    <x v="1"/>
    <x v="1"/>
    <x v="9098"/>
    <x v="11"/>
    <x v="1"/>
    <x v="1"/>
    <x v="1"/>
  </r>
  <r>
    <x v="2817"/>
    <x v="0"/>
    <x v="1"/>
    <x v="1"/>
    <x v="2"/>
    <x v="2"/>
    <x v="0"/>
    <x v="1"/>
    <x v="2"/>
    <x v="0"/>
    <x v="1"/>
    <x v="0"/>
    <x v="1"/>
    <x v="0"/>
    <x v="4041"/>
    <x v="4"/>
    <x v="0"/>
    <x v="0"/>
    <x v="7"/>
  </r>
  <r>
    <x v="2818"/>
    <x v="4"/>
    <x v="1"/>
    <x v="4"/>
    <x v="2"/>
    <x v="0"/>
    <x v="0"/>
    <x v="11"/>
    <x v="1"/>
    <x v="0"/>
    <x v="1"/>
    <x v="1"/>
    <x v="1"/>
    <x v="1"/>
    <x v="2157"/>
    <x v="6"/>
    <x v="4"/>
    <x v="0"/>
    <x v="7"/>
  </r>
  <r>
    <x v="2819"/>
    <x v="3"/>
    <x v="3"/>
    <x v="3"/>
    <x v="3"/>
    <x v="1"/>
    <x v="2"/>
    <x v="10"/>
    <x v="0"/>
    <x v="1"/>
    <x v="1"/>
    <x v="0"/>
    <x v="0"/>
    <x v="0"/>
    <x v="3638"/>
    <x v="5"/>
    <x v="2"/>
    <x v="2"/>
    <x v="1"/>
  </r>
  <r>
    <x v="2820"/>
    <x v="1"/>
    <x v="2"/>
    <x v="3"/>
    <x v="4"/>
    <x v="1"/>
    <x v="2"/>
    <x v="5"/>
    <x v="1"/>
    <x v="0"/>
    <x v="0"/>
    <x v="1"/>
    <x v="1"/>
    <x v="1"/>
    <x v="8975"/>
    <x v="11"/>
    <x v="3"/>
    <x v="0"/>
    <x v="4"/>
  </r>
  <r>
    <x v="2821"/>
    <x v="5"/>
    <x v="2"/>
    <x v="0"/>
    <x v="3"/>
    <x v="2"/>
    <x v="0"/>
    <x v="13"/>
    <x v="1"/>
    <x v="0"/>
    <x v="1"/>
    <x v="0"/>
    <x v="1"/>
    <x v="1"/>
    <x v="7639"/>
    <x v="11"/>
    <x v="1"/>
    <x v="0"/>
    <x v="7"/>
  </r>
  <r>
    <x v="2822"/>
    <x v="1"/>
    <x v="2"/>
    <x v="3"/>
    <x v="6"/>
    <x v="0"/>
    <x v="1"/>
    <x v="9"/>
    <x v="0"/>
    <x v="1"/>
    <x v="0"/>
    <x v="0"/>
    <x v="1"/>
    <x v="0"/>
    <x v="4219"/>
    <x v="11"/>
    <x v="2"/>
    <x v="0"/>
    <x v="6"/>
  </r>
  <r>
    <x v="2823"/>
    <x v="1"/>
    <x v="3"/>
    <x v="2"/>
    <x v="2"/>
    <x v="1"/>
    <x v="2"/>
    <x v="2"/>
    <x v="0"/>
    <x v="0"/>
    <x v="1"/>
    <x v="0"/>
    <x v="0"/>
    <x v="0"/>
    <x v="3605"/>
    <x v="8"/>
    <x v="5"/>
    <x v="1"/>
    <x v="1"/>
  </r>
  <r>
    <x v="2824"/>
    <x v="2"/>
    <x v="3"/>
    <x v="3"/>
    <x v="2"/>
    <x v="1"/>
    <x v="1"/>
    <x v="5"/>
    <x v="0"/>
    <x v="0"/>
    <x v="0"/>
    <x v="1"/>
    <x v="0"/>
    <x v="0"/>
    <x v="2656"/>
    <x v="4"/>
    <x v="5"/>
    <x v="0"/>
    <x v="7"/>
  </r>
  <r>
    <x v="2825"/>
    <x v="1"/>
    <x v="3"/>
    <x v="2"/>
    <x v="3"/>
    <x v="1"/>
    <x v="2"/>
    <x v="14"/>
    <x v="0"/>
    <x v="1"/>
    <x v="0"/>
    <x v="0"/>
    <x v="0"/>
    <x v="1"/>
    <x v="4948"/>
    <x v="8"/>
    <x v="4"/>
    <x v="2"/>
    <x v="2"/>
  </r>
  <r>
    <x v="2826"/>
    <x v="1"/>
    <x v="0"/>
    <x v="5"/>
    <x v="0"/>
    <x v="0"/>
    <x v="2"/>
    <x v="1"/>
    <x v="1"/>
    <x v="0"/>
    <x v="1"/>
    <x v="0"/>
    <x v="0"/>
    <x v="1"/>
    <x v="4490"/>
    <x v="0"/>
    <x v="6"/>
    <x v="0"/>
    <x v="7"/>
  </r>
  <r>
    <x v="2827"/>
    <x v="4"/>
    <x v="1"/>
    <x v="1"/>
    <x v="3"/>
    <x v="1"/>
    <x v="0"/>
    <x v="11"/>
    <x v="2"/>
    <x v="1"/>
    <x v="0"/>
    <x v="1"/>
    <x v="1"/>
    <x v="0"/>
    <x v="1512"/>
    <x v="11"/>
    <x v="2"/>
    <x v="0"/>
    <x v="6"/>
  </r>
  <r>
    <x v="2828"/>
    <x v="0"/>
    <x v="0"/>
    <x v="0"/>
    <x v="1"/>
    <x v="0"/>
    <x v="0"/>
    <x v="14"/>
    <x v="1"/>
    <x v="0"/>
    <x v="0"/>
    <x v="1"/>
    <x v="0"/>
    <x v="1"/>
    <x v="5148"/>
    <x v="0"/>
    <x v="6"/>
    <x v="2"/>
    <x v="1"/>
  </r>
  <r>
    <x v="2829"/>
    <x v="1"/>
    <x v="0"/>
    <x v="4"/>
    <x v="5"/>
    <x v="1"/>
    <x v="1"/>
    <x v="6"/>
    <x v="0"/>
    <x v="1"/>
    <x v="1"/>
    <x v="0"/>
    <x v="1"/>
    <x v="0"/>
    <x v="2626"/>
    <x v="1"/>
    <x v="6"/>
    <x v="1"/>
    <x v="1"/>
  </r>
  <r>
    <x v="2830"/>
    <x v="3"/>
    <x v="0"/>
    <x v="3"/>
    <x v="1"/>
    <x v="1"/>
    <x v="2"/>
    <x v="6"/>
    <x v="1"/>
    <x v="0"/>
    <x v="0"/>
    <x v="1"/>
    <x v="1"/>
    <x v="1"/>
    <x v="7541"/>
    <x v="11"/>
    <x v="1"/>
    <x v="0"/>
    <x v="6"/>
  </r>
  <r>
    <x v="2831"/>
    <x v="1"/>
    <x v="3"/>
    <x v="0"/>
    <x v="0"/>
    <x v="1"/>
    <x v="2"/>
    <x v="1"/>
    <x v="2"/>
    <x v="0"/>
    <x v="0"/>
    <x v="0"/>
    <x v="0"/>
    <x v="0"/>
    <x v="3329"/>
    <x v="1"/>
    <x v="3"/>
    <x v="0"/>
    <x v="7"/>
  </r>
  <r>
    <x v="2832"/>
    <x v="0"/>
    <x v="2"/>
    <x v="3"/>
    <x v="2"/>
    <x v="1"/>
    <x v="1"/>
    <x v="5"/>
    <x v="1"/>
    <x v="1"/>
    <x v="1"/>
    <x v="0"/>
    <x v="0"/>
    <x v="0"/>
    <x v="7004"/>
    <x v="3"/>
    <x v="2"/>
    <x v="1"/>
    <x v="2"/>
  </r>
  <r>
    <x v="2833"/>
    <x v="2"/>
    <x v="3"/>
    <x v="4"/>
    <x v="3"/>
    <x v="0"/>
    <x v="2"/>
    <x v="7"/>
    <x v="1"/>
    <x v="1"/>
    <x v="1"/>
    <x v="0"/>
    <x v="1"/>
    <x v="1"/>
    <x v="6708"/>
    <x v="6"/>
    <x v="6"/>
    <x v="0"/>
    <x v="6"/>
  </r>
  <r>
    <x v="2834"/>
    <x v="4"/>
    <x v="1"/>
    <x v="0"/>
    <x v="0"/>
    <x v="2"/>
    <x v="2"/>
    <x v="2"/>
    <x v="0"/>
    <x v="1"/>
    <x v="1"/>
    <x v="0"/>
    <x v="0"/>
    <x v="0"/>
    <x v="3151"/>
    <x v="3"/>
    <x v="6"/>
    <x v="1"/>
    <x v="3"/>
  </r>
  <r>
    <x v="2835"/>
    <x v="3"/>
    <x v="2"/>
    <x v="4"/>
    <x v="0"/>
    <x v="0"/>
    <x v="2"/>
    <x v="6"/>
    <x v="1"/>
    <x v="1"/>
    <x v="1"/>
    <x v="1"/>
    <x v="0"/>
    <x v="1"/>
    <x v="8502"/>
    <x v="11"/>
    <x v="2"/>
    <x v="1"/>
    <x v="0"/>
  </r>
  <r>
    <x v="2836"/>
    <x v="3"/>
    <x v="3"/>
    <x v="4"/>
    <x v="2"/>
    <x v="2"/>
    <x v="0"/>
    <x v="0"/>
    <x v="2"/>
    <x v="0"/>
    <x v="0"/>
    <x v="1"/>
    <x v="1"/>
    <x v="1"/>
    <x v="2684"/>
    <x v="10"/>
    <x v="4"/>
    <x v="0"/>
    <x v="8"/>
  </r>
  <r>
    <x v="2837"/>
    <x v="1"/>
    <x v="3"/>
    <x v="4"/>
    <x v="5"/>
    <x v="2"/>
    <x v="2"/>
    <x v="12"/>
    <x v="1"/>
    <x v="1"/>
    <x v="0"/>
    <x v="0"/>
    <x v="0"/>
    <x v="0"/>
    <x v="3931"/>
    <x v="10"/>
    <x v="0"/>
    <x v="2"/>
    <x v="4"/>
  </r>
  <r>
    <x v="2838"/>
    <x v="3"/>
    <x v="1"/>
    <x v="4"/>
    <x v="1"/>
    <x v="2"/>
    <x v="1"/>
    <x v="10"/>
    <x v="0"/>
    <x v="0"/>
    <x v="1"/>
    <x v="0"/>
    <x v="0"/>
    <x v="0"/>
    <x v="1438"/>
    <x v="11"/>
    <x v="0"/>
    <x v="2"/>
    <x v="5"/>
  </r>
  <r>
    <x v="2839"/>
    <x v="2"/>
    <x v="0"/>
    <x v="3"/>
    <x v="2"/>
    <x v="0"/>
    <x v="2"/>
    <x v="13"/>
    <x v="0"/>
    <x v="0"/>
    <x v="0"/>
    <x v="0"/>
    <x v="0"/>
    <x v="1"/>
    <x v="4324"/>
    <x v="6"/>
    <x v="4"/>
    <x v="2"/>
    <x v="0"/>
  </r>
  <r>
    <x v="2840"/>
    <x v="3"/>
    <x v="0"/>
    <x v="4"/>
    <x v="5"/>
    <x v="1"/>
    <x v="2"/>
    <x v="1"/>
    <x v="2"/>
    <x v="1"/>
    <x v="0"/>
    <x v="1"/>
    <x v="0"/>
    <x v="1"/>
    <x v="6280"/>
    <x v="2"/>
    <x v="4"/>
    <x v="0"/>
    <x v="6"/>
  </r>
  <r>
    <x v="2841"/>
    <x v="5"/>
    <x v="3"/>
    <x v="2"/>
    <x v="1"/>
    <x v="2"/>
    <x v="2"/>
    <x v="11"/>
    <x v="1"/>
    <x v="1"/>
    <x v="0"/>
    <x v="1"/>
    <x v="0"/>
    <x v="0"/>
    <x v="8546"/>
    <x v="0"/>
    <x v="6"/>
    <x v="2"/>
    <x v="1"/>
  </r>
  <r>
    <x v="2842"/>
    <x v="2"/>
    <x v="1"/>
    <x v="5"/>
    <x v="1"/>
    <x v="1"/>
    <x v="2"/>
    <x v="1"/>
    <x v="2"/>
    <x v="0"/>
    <x v="0"/>
    <x v="0"/>
    <x v="0"/>
    <x v="1"/>
    <x v="4754"/>
    <x v="3"/>
    <x v="0"/>
    <x v="1"/>
    <x v="4"/>
  </r>
  <r>
    <x v="2843"/>
    <x v="0"/>
    <x v="0"/>
    <x v="1"/>
    <x v="1"/>
    <x v="2"/>
    <x v="2"/>
    <x v="5"/>
    <x v="2"/>
    <x v="1"/>
    <x v="0"/>
    <x v="0"/>
    <x v="1"/>
    <x v="0"/>
    <x v="9022"/>
    <x v="4"/>
    <x v="3"/>
    <x v="1"/>
    <x v="3"/>
  </r>
  <r>
    <x v="2844"/>
    <x v="4"/>
    <x v="2"/>
    <x v="1"/>
    <x v="2"/>
    <x v="2"/>
    <x v="2"/>
    <x v="5"/>
    <x v="1"/>
    <x v="1"/>
    <x v="0"/>
    <x v="1"/>
    <x v="1"/>
    <x v="0"/>
    <x v="8297"/>
    <x v="11"/>
    <x v="6"/>
    <x v="0"/>
    <x v="8"/>
  </r>
  <r>
    <x v="2845"/>
    <x v="4"/>
    <x v="3"/>
    <x v="3"/>
    <x v="3"/>
    <x v="0"/>
    <x v="0"/>
    <x v="2"/>
    <x v="1"/>
    <x v="1"/>
    <x v="0"/>
    <x v="1"/>
    <x v="0"/>
    <x v="1"/>
    <x v="1068"/>
    <x v="9"/>
    <x v="3"/>
    <x v="1"/>
    <x v="2"/>
  </r>
  <r>
    <x v="2846"/>
    <x v="2"/>
    <x v="3"/>
    <x v="1"/>
    <x v="5"/>
    <x v="0"/>
    <x v="1"/>
    <x v="5"/>
    <x v="1"/>
    <x v="1"/>
    <x v="0"/>
    <x v="1"/>
    <x v="0"/>
    <x v="1"/>
    <x v="3920"/>
    <x v="3"/>
    <x v="1"/>
    <x v="1"/>
    <x v="3"/>
  </r>
  <r>
    <x v="2847"/>
    <x v="2"/>
    <x v="3"/>
    <x v="5"/>
    <x v="1"/>
    <x v="2"/>
    <x v="0"/>
    <x v="4"/>
    <x v="2"/>
    <x v="0"/>
    <x v="0"/>
    <x v="0"/>
    <x v="1"/>
    <x v="0"/>
    <x v="800"/>
    <x v="2"/>
    <x v="3"/>
    <x v="1"/>
    <x v="4"/>
  </r>
  <r>
    <x v="2848"/>
    <x v="3"/>
    <x v="2"/>
    <x v="4"/>
    <x v="3"/>
    <x v="2"/>
    <x v="0"/>
    <x v="14"/>
    <x v="2"/>
    <x v="0"/>
    <x v="0"/>
    <x v="1"/>
    <x v="0"/>
    <x v="0"/>
    <x v="2445"/>
    <x v="10"/>
    <x v="3"/>
    <x v="0"/>
    <x v="6"/>
  </r>
  <r>
    <x v="2849"/>
    <x v="5"/>
    <x v="2"/>
    <x v="1"/>
    <x v="3"/>
    <x v="0"/>
    <x v="2"/>
    <x v="12"/>
    <x v="0"/>
    <x v="0"/>
    <x v="1"/>
    <x v="1"/>
    <x v="1"/>
    <x v="0"/>
    <x v="9802"/>
    <x v="1"/>
    <x v="0"/>
    <x v="0"/>
    <x v="0"/>
  </r>
  <r>
    <x v="2850"/>
    <x v="0"/>
    <x v="0"/>
    <x v="0"/>
    <x v="4"/>
    <x v="0"/>
    <x v="1"/>
    <x v="0"/>
    <x v="2"/>
    <x v="1"/>
    <x v="0"/>
    <x v="0"/>
    <x v="1"/>
    <x v="1"/>
    <x v="8171"/>
    <x v="2"/>
    <x v="5"/>
    <x v="1"/>
    <x v="5"/>
  </r>
  <r>
    <x v="2851"/>
    <x v="3"/>
    <x v="1"/>
    <x v="2"/>
    <x v="0"/>
    <x v="2"/>
    <x v="1"/>
    <x v="7"/>
    <x v="1"/>
    <x v="0"/>
    <x v="1"/>
    <x v="1"/>
    <x v="1"/>
    <x v="0"/>
    <x v="4163"/>
    <x v="8"/>
    <x v="2"/>
    <x v="0"/>
    <x v="7"/>
  </r>
  <r>
    <x v="2852"/>
    <x v="3"/>
    <x v="1"/>
    <x v="0"/>
    <x v="5"/>
    <x v="1"/>
    <x v="0"/>
    <x v="10"/>
    <x v="1"/>
    <x v="0"/>
    <x v="1"/>
    <x v="1"/>
    <x v="0"/>
    <x v="0"/>
    <x v="344"/>
    <x v="7"/>
    <x v="2"/>
    <x v="0"/>
    <x v="7"/>
  </r>
  <r>
    <x v="2853"/>
    <x v="2"/>
    <x v="1"/>
    <x v="1"/>
    <x v="0"/>
    <x v="1"/>
    <x v="1"/>
    <x v="5"/>
    <x v="1"/>
    <x v="0"/>
    <x v="1"/>
    <x v="0"/>
    <x v="0"/>
    <x v="0"/>
    <x v="1174"/>
    <x v="5"/>
    <x v="6"/>
    <x v="0"/>
    <x v="8"/>
  </r>
  <r>
    <x v="2854"/>
    <x v="4"/>
    <x v="0"/>
    <x v="4"/>
    <x v="5"/>
    <x v="0"/>
    <x v="0"/>
    <x v="13"/>
    <x v="1"/>
    <x v="1"/>
    <x v="0"/>
    <x v="1"/>
    <x v="1"/>
    <x v="1"/>
    <x v="2232"/>
    <x v="5"/>
    <x v="5"/>
    <x v="0"/>
    <x v="8"/>
  </r>
  <r>
    <x v="2855"/>
    <x v="4"/>
    <x v="3"/>
    <x v="3"/>
    <x v="4"/>
    <x v="1"/>
    <x v="1"/>
    <x v="14"/>
    <x v="2"/>
    <x v="1"/>
    <x v="0"/>
    <x v="0"/>
    <x v="1"/>
    <x v="0"/>
    <x v="2861"/>
    <x v="3"/>
    <x v="0"/>
    <x v="2"/>
    <x v="0"/>
  </r>
  <r>
    <x v="2856"/>
    <x v="4"/>
    <x v="2"/>
    <x v="2"/>
    <x v="6"/>
    <x v="2"/>
    <x v="1"/>
    <x v="4"/>
    <x v="0"/>
    <x v="1"/>
    <x v="1"/>
    <x v="1"/>
    <x v="1"/>
    <x v="0"/>
    <x v="6388"/>
    <x v="11"/>
    <x v="2"/>
    <x v="0"/>
    <x v="8"/>
  </r>
  <r>
    <x v="2857"/>
    <x v="4"/>
    <x v="0"/>
    <x v="3"/>
    <x v="1"/>
    <x v="2"/>
    <x v="1"/>
    <x v="9"/>
    <x v="0"/>
    <x v="1"/>
    <x v="0"/>
    <x v="1"/>
    <x v="1"/>
    <x v="1"/>
    <x v="4613"/>
    <x v="6"/>
    <x v="3"/>
    <x v="0"/>
    <x v="6"/>
  </r>
  <r>
    <x v="2858"/>
    <x v="2"/>
    <x v="2"/>
    <x v="4"/>
    <x v="6"/>
    <x v="0"/>
    <x v="1"/>
    <x v="5"/>
    <x v="1"/>
    <x v="1"/>
    <x v="1"/>
    <x v="1"/>
    <x v="1"/>
    <x v="0"/>
    <x v="6297"/>
    <x v="0"/>
    <x v="5"/>
    <x v="0"/>
    <x v="7"/>
  </r>
  <r>
    <x v="2859"/>
    <x v="0"/>
    <x v="2"/>
    <x v="1"/>
    <x v="0"/>
    <x v="1"/>
    <x v="1"/>
    <x v="0"/>
    <x v="1"/>
    <x v="0"/>
    <x v="0"/>
    <x v="1"/>
    <x v="1"/>
    <x v="0"/>
    <x v="9207"/>
    <x v="11"/>
    <x v="2"/>
    <x v="0"/>
    <x v="5"/>
  </r>
  <r>
    <x v="2860"/>
    <x v="1"/>
    <x v="0"/>
    <x v="5"/>
    <x v="5"/>
    <x v="2"/>
    <x v="2"/>
    <x v="8"/>
    <x v="0"/>
    <x v="1"/>
    <x v="0"/>
    <x v="0"/>
    <x v="0"/>
    <x v="1"/>
    <x v="4440"/>
    <x v="4"/>
    <x v="6"/>
    <x v="2"/>
    <x v="4"/>
  </r>
  <r>
    <x v="2861"/>
    <x v="5"/>
    <x v="0"/>
    <x v="1"/>
    <x v="1"/>
    <x v="1"/>
    <x v="1"/>
    <x v="6"/>
    <x v="0"/>
    <x v="1"/>
    <x v="0"/>
    <x v="1"/>
    <x v="1"/>
    <x v="0"/>
    <x v="8384"/>
    <x v="3"/>
    <x v="6"/>
    <x v="0"/>
    <x v="3"/>
  </r>
  <r>
    <x v="2862"/>
    <x v="1"/>
    <x v="1"/>
    <x v="3"/>
    <x v="5"/>
    <x v="0"/>
    <x v="1"/>
    <x v="0"/>
    <x v="0"/>
    <x v="1"/>
    <x v="1"/>
    <x v="1"/>
    <x v="0"/>
    <x v="1"/>
    <x v="3744"/>
    <x v="1"/>
    <x v="6"/>
    <x v="0"/>
    <x v="7"/>
  </r>
  <r>
    <x v="2863"/>
    <x v="1"/>
    <x v="2"/>
    <x v="3"/>
    <x v="1"/>
    <x v="2"/>
    <x v="1"/>
    <x v="11"/>
    <x v="2"/>
    <x v="1"/>
    <x v="1"/>
    <x v="0"/>
    <x v="0"/>
    <x v="0"/>
    <x v="3295"/>
    <x v="10"/>
    <x v="5"/>
    <x v="2"/>
    <x v="3"/>
  </r>
  <r>
    <x v="2864"/>
    <x v="3"/>
    <x v="2"/>
    <x v="4"/>
    <x v="5"/>
    <x v="2"/>
    <x v="1"/>
    <x v="9"/>
    <x v="1"/>
    <x v="1"/>
    <x v="0"/>
    <x v="0"/>
    <x v="1"/>
    <x v="0"/>
    <x v="4841"/>
    <x v="0"/>
    <x v="6"/>
    <x v="2"/>
    <x v="3"/>
  </r>
  <r>
    <x v="2865"/>
    <x v="2"/>
    <x v="2"/>
    <x v="3"/>
    <x v="2"/>
    <x v="2"/>
    <x v="2"/>
    <x v="10"/>
    <x v="2"/>
    <x v="0"/>
    <x v="0"/>
    <x v="0"/>
    <x v="1"/>
    <x v="0"/>
    <x v="7154"/>
    <x v="2"/>
    <x v="5"/>
    <x v="2"/>
    <x v="4"/>
  </r>
  <r>
    <x v="2866"/>
    <x v="1"/>
    <x v="0"/>
    <x v="0"/>
    <x v="3"/>
    <x v="0"/>
    <x v="2"/>
    <x v="10"/>
    <x v="1"/>
    <x v="0"/>
    <x v="1"/>
    <x v="1"/>
    <x v="1"/>
    <x v="0"/>
    <x v="7232"/>
    <x v="2"/>
    <x v="6"/>
    <x v="0"/>
    <x v="1"/>
  </r>
  <r>
    <x v="2867"/>
    <x v="4"/>
    <x v="1"/>
    <x v="2"/>
    <x v="3"/>
    <x v="2"/>
    <x v="2"/>
    <x v="0"/>
    <x v="0"/>
    <x v="0"/>
    <x v="0"/>
    <x v="1"/>
    <x v="1"/>
    <x v="1"/>
    <x v="7851"/>
    <x v="8"/>
    <x v="3"/>
    <x v="0"/>
    <x v="7"/>
  </r>
  <r>
    <x v="2868"/>
    <x v="0"/>
    <x v="2"/>
    <x v="1"/>
    <x v="0"/>
    <x v="1"/>
    <x v="2"/>
    <x v="4"/>
    <x v="0"/>
    <x v="0"/>
    <x v="0"/>
    <x v="0"/>
    <x v="1"/>
    <x v="1"/>
    <x v="9753"/>
    <x v="10"/>
    <x v="3"/>
    <x v="1"/>
    <x v="5"/>
  </r>
  <r>
    <x v="2869"/>
    <x v="0"/>
    <x v="3"/>
    <x v="5"/>
    <x v="4"/>
    <x v="1"/>
    <x v="1"/>
    <x v="0"/>
    <x v="1"/>
    <x v="0"/>
    <x v="1"/>
    <x v="1"/>
    <x v="1"/>
    <x v="0"/>
    <x v="8085"/>
    <x v="7"/>
    <x v="0"/>
    <x v="0"/>
    <x v="7"/>
  </r>
  <r>
    <x v="2870"/>
    <x v="4"/>
    <x v="2"/>
    <x v="4"/>
    <x v="3"/>
    <x v="1"/>
    <x v="2"/>
    <x v="1"/>
    <x v="2"/>
    <x v="0"/>
    <x v="1"/>
    <x v="0"/>
    <x v="1"/>
    <x v="1"/>
    <x v="8076"/>
    <x v="0"/>
    <x v="4"/>
    <x v="1"/>
    <x v="4"/>
  </r>
  <r>
    <x v="2871"/>
    <x v="3"/>
    <x v="1"/>
    <x v="0"/>
    <x v="1"/>
    <x v="0"/>
    <x v="1"/>
    <x v="10"/>
    <x v="0"/>
    <x v="1"/>
    <x v="0"/>
    <x v="0"/>
    <x v="0"/>
    <x v="1"/>
    <x v="1820"/>
    <x v="3"/>
    <x v="5"/>
    <x v="2"/>
    <x v="0"/>
  </r>
  <r>
    <x v="2872"/>
    <x v="1"/>
    <x v="0"/>
    <x v="0"/>
    <x v="6"/>
    <x v="1"/>
    <x v="2"/>
    <x v="10"/>
    <x v="0"/>
    <x v="1"/>
    <x v="1"/>
    <x v="1"/>
    <x v="1"/>
    <x v="0"/>
    <x v="7300"/>
    <x v="0"/>
    <x v="0"/>
    <x v="0"/>
    <x v="3"/>
  </r>
  <r>
    <x v="2873"/>
    <x v="5"/>
    <x v="3"/>
    <x v="4"/>
    <x v="0"/>
    <x v="0"/>
    <x v="1"/>
    <x v="0"/>
    <x v="1"/>
    <x v="0"/>
    <x v="0"/>
    <x v="0"/>
    <x v="1"/>
    <x v="0"/>
    <x v="6718"/>
    <x v="5"/>
    <x v="4"/>
    <x v="0"/>
    <x v="7"/>
  </r>
  <r>
    <x v="2874"/>
    <x v="4"/>
    <x v="2"/>
    <x v="5"/>
    <x v="1"/>
    <x v="0"/>
    <x v="0"/>
    <x v="5"/>
    <x v="1"/>
    <x v="0"/>
    <x v="0"/>
    <x v="1"/>
    <x v="1"/>
    <x v="0"/>
    <x v="3757"/>
    <x v="9"/>
    <x v="3"/>
    <x v="0"/>
    <x v="5"/>
  </r>
  <r>
    <x v="2875"/>
    <x v="5"/>
    <x v="0"/>
    <x v="4"/>
    <x v="3"/>
    <x v="1"/>
    <x v="2"/>
    <x v="14"/>
    <x v="0"/>
    <x v="0"/>
    <x v="1"/>
    <x v="0"/>
    <x v="0"/>
    <x v="0"/>
    <x v="7721"/>
    <x v="7"/>
    <x v="5"/>
    <x v="2"/>
    <x v="5"/>
  </r>
  <r>
    <x v="2876"/>
    <x v="3"/>
    <x v="2"/>
    <x v="2"/>
    <x v="4"/>
    <x v="2"/>
    <x v="2"/>
    <x v="4"/>
    <x v="2"/>
    <x v="0"/>
    <x v="0"/>
    <x v="1"/>
    <x v="1"/>
    <x v="0"/>
    <x v="8549"/>
    <x v="6"/>
    <x v="5"/>
    <x v="0"/>
    <x v="0"/>
  </r>
  <r>
    <x v="2877"/>
    <x v="2"/>
    <x v="1"/>
    <x v="4"/>
    <x v="3"/>
    <x v="1"/>
    <x v="1"/>
    <x v="14"/>
    <x v="0"/>
    <x v="0"/>
    <x v="1"/>
    <x v="0"/>
    <x v="1"/>
    <x v="1"/>
    <x v="3929"/>
    <x v="4"/>
    <x v="4"/>
    <x v="2"/>
    <x v="0"/>
  </r>
  <r>
    <x v="2878"/>
    <x v="3"/>
    <x v="2"/>
    <x v="1"/>
    <x v="0"/>
    <x v="1"/>
    <x v="2"/>
    <x v="11"/>
    <x v="0"/>
    <x v="1"/>
    <x v="0"/>
    <x v="1"/>
    <x v="0"/>
    <x v="0"/>
    <x v="7283"/>
    <x v="0"/>
    <x v="2"/>
    <x v="2"/>
    <x v="5"/>
  </r>
  <r>
    <x v="2879"/>
    <x v="3"/>
    <x v="3"/>
    <x v="5"/>
    <x v="0"/>
    <x v="2"/>
    <x v="2"/>
    <x v="0"/>
    <x v="1"/>
    <x v="1"/>
    <x v="0"/>
    <x v="0"/>
    <x v="0"/>
    <x v="0"/>
    <x v="3852"/>
    <x v="9"/>
    <x v="2"/>
    <x v="0"/>
    <x v="7"/>
  </r>
  <r>
    <x v="2880"/>
    <x v="3"/>
    <x v="0"/>
    <x v="4"/>
    <x v="0"/>
    <x v="1"/>
    <x v="1"/>
    <x v="14"/>
    <x v="1"/>
    <x v="0"/>
    <x v="1"/>
    <x v="0"/>
    <x v="0"/>
    <x v="1"/>
    <x v="2320"/>
    <x v="7"/>
    <x v="6"/>
    <x v="0"/>
    <x v="6"/>
  </r>
  <r>
    <x v="2881"/>
    <x v="1"/>
    <x v="2"/>
    <x v="4"/>
    <x v="1"/>
    <x v="2"/>
    <x v="1"/>
    <x v="13"/>
    <x v="0"/>
    <x v="0"/>
    <x v="0"/>
    <x v="1"/>
    <x v="1"/>
    <x v="1"/>
    <x v="7109"/>
    <x v="5"/>
    <x v="0"/>
    <x v="0"/>
    <x v="3"/>
  </r>
  <r>
    <x v="2882"/>
    <x v="1"/>
    <x v="1"/>
    <x v="1"/>
    <x v="4"/>
    <x v="2"/>
    <x v="0"/>
    <x v="8"/>
    <x v="2"/>
    <x v="1"/>
    <x v="0"/>
    <x v="0"/>
    <x v="1"/>
    <x v="0"/>
    <x v="686"/>
    <x v="0"/>
    <x v="2"/>
    <x v="0"/>
    <x v="6"/>
  </r>
  <r>
    <x v="2883"/>
    <x v="2"/>
    <x v="1"/>
    <x v="1"/>
    <x v="4"/>
    <x v="2"/>
    <x v="2"/>
    <x v="5"/>
    <x v="0"/>
    <x v="1"/>
    <x v="0"/>
    <x v="0"/>
    <x v="0"/>
    <x v="0"/>
    <x v="3099"/>
    <x v="4"/>
    <x v="0"/>
    <x v="1"/>
    <x v="2"/>
  </r>
  <r>
    <x v="2884"/>
    <x v="0"/>
    <x v="2"/>
    <x v="4"/>
    <x v="4"/>
    <x v="2"/>
    <x v="0"/>
    <x v="2"/>
    <x v="2"/>
    <x v="0"/>
    <x v="0"/>
    <x v="1"/>
    <x v="0"/>
    <x v="1"/>
    <x v="7643"/>
    <x v="2"/>
    <x v="6"/>
    <x v="1"/>
    <x v="3"/>
  </r>
  <r>
    <x v="2885"/>
    <x v="2"/>
    <x v="2"/>
    <x v="3"/>
    <x v="6"/>
    <x v="1"/>
    <x v="2"/>
    <x v="0"/>
    <x v="2"/>
    <x v="0"/>
    <x v="1"/>
    <x v="1"/>
    <x v="1"/>
    <x v="0"/>
    <x v="8446"/>
    <x v="9"/>
    <x v="6"/>
    <x v="0"/>
    <x v="5"/>
  </r>
  <r>
    <x v="2886"/>
    <x v="3"/>
    <x v="0"/>
    <x v="1"/>
    <x v="3"/>
    <x v="2"/>
    <x v="0"/>
    <x v="8"/>
    <x v="2"/>
    <x v="0"/>
    <x v="1"/>
    <x v="0"/>
    <x v="0"/>
    <x v="0"/>
    <x v="62"/>
    <x v="0"/>
    <x v="4"/>
    <x v="2"/>
    <x v="1"/>
  </r>
  <r>
    <x v="2887"/>
    <x v="4"/>
    <x v="0"/>
    <x v="1"/>
    <x v="0"/>
    <x v="1"/>
    <x v="2"/>
    <x v="12"/>
    <x v="1"/>
    <x v="0"/>
    <x v="1"/>
    <x v="1"/>
    <x v="1"/>
    <x v="0"/>
    <x v="6876"/>
    <x v="6"/>
    <x v="2"/>
    <x v="0"/>
    <x v="5"/>
  </r>
  <r>
    <x v="2888"/>
    <x v="2"/>
    <x v="1"/>
    <x v="3"/>
    <x v="2"/>
    <x v="2"/>
    <x v="1"/>
    <x v="13"/>
    <x v="0"/>
    <x v="0"/>
    <x v="0"/>
    <x v="1"/>
    <x v="1"/>
    <x v="0"/>
    <x v="4228"/>
    <x v="2"/>
    <x v="1"/>
    <x v="0"/>
    <x v="2"/>
  </r>
  <r>
    <x v="2889"/>
    <x v="1"/>
    <x v="3"/>
    <x v="0"/>
    <x v="5"/>
    <x v="2"/>
    <x v="2"/>
    <x v="10"/>
    <x v="0"/>
    <x v="1"/>
    <x v="0"/>
    <x v="0"/>
    <x v="0"/>
    <x v="0"/>
    <x v="3106"/>
    <x v="3"/>
    <x v="6"/>
    <x v="2"/>
    <x v="1"/>
  </r>
  <r>
    <x v="2890"/>
    <x v="2"/>
    <x v="1"/>
    <x v="1"/>
    <x v="4"/>
    <x v="1"/>
    <x v="2"/>
    <x v="4"/>
    <x v="1"/>
    <x v="1"/>
    <x v="1"/>
    <x v="1"/>
    <x v="0"/>
    <x v="1"/>
    <x v="6827"/>
    <x v="8"/>
    <x v="3"/>
    <x v="1"/>
    <x v="3"/>
  </r>
  <r>
    <x v="2891"/>
    <x v="5"/>
    <x v="1"/>
    <x v="1"/>
    <x v="6"/>
    <x v="2"/>
    <x v="1"/>
    <x v="1"/>
    <x v="1"/>
    <x v="0"/>
    <x v="1"/>
    <x v="0"/>
    <x v="0"/>
    <x v="0"/>
    <x v="5499"/>
    <x v="8"/>
    <x v="6"/>
    <x v="1"/>
    <x v="4"/>
  </r>
  <r>
    <x v="2892"/>
    <x v="0"/>
    <x v="1"/>
    <x v="0"/>
    <x v="3"/>
    <x v="2"/>
    <x v="1"/>
    <x v="14"/>
    <x v="2"/>
    <x v="1"/>
    <x v="1"/>
    <x v="1"/>
    <x v="0"/>
    <x v="1"/>
    <x v="7692"/>
    <x v="1"/>
    <x v="2"/>
    <x v="2"/>
    <x v="4"/>
  </r>
  <r>
    <x v="2893"/>
    <x v="0"/>
    <x v="1"/>
    <x v="3"/>
    <x v="2"/>
    <x v="0"/>
    <x v="0"/>
    <x v="3"/>
    <x v="2"/>
    <x v="0"/>
    <x v="0"/>
    <x v="1"/>
    <x v="1"/>
    <x v="0"/>
    <x v="5369"/>
    <x v="7"/>
    <x v="6"/>
    <x v="0"/>
    <x v="4"/>
  </r>
  <r>
    <x v="2894"/>
    <x v="0"/>
    <x v="0"/>
    <x v="0"/>
    <x v="3"/>
    <x v="2"/>
    <x v="2"/>
    <x v="3"/>
    <x v="0"/>
    <x v="1"/>
    <x v="1"/>
    <x v="0"/>
    <x v="1"/>
    <x v="1"/>
    <x v="9150"/>
    <x v="3"/>
    <x v="2"/>
    <x v="1"/>
    <x v="5"/>
  </r>
  <r>
    <x v="2895"/>
    <x v="3"/>
    <x v="1"/>
    <x v="1"/>
    <x v="5"/>
    <x v="0"/>
    <x v="0"/>
    <x v="5"/>
    <x v="0"/>
    <x v="0"/>
    <x v="0"/>
    <x v="0"/>
    <x v="1"/>
    <x v="0"/>
    <x v="786"/>
    <x v="0"/>
    <x v="2"/>
    <x v="1"/>
    <x v="1"/>
  </r>
  <r>
    <x v="2896"/>
    <x v="0"/>
    <x v="3"/>
    <x v="2"/>
    <x v="3"/>
    <x v="0"/>
    <x v="0"/>
    <x v="3"/>
    <x v="0"/>
    <x v="1"/>
    <x v="0"/>
    <x v="1"/>
    <x v="0"/>
    <x v="1"/>
    <x v="4631"/>
    <x v="2"/>
    <x v="3"/>
    <x v="0"/>
    <x v="7"/>
  </r>
  <r>
    <x v="2897"/>
    <x v="1"/>
    <x v="3"/>
    <x v="0"/>
    <x v="2"/>
    <x v="2"/>
    <x v="1"/>
    <x v="4"/>
    <x v="0"/>
    <x v="0"/>
    <x v="0"/>
    <x v="1"/>
    <x v="1"/>
    <x v="0"/>
    <x v="4510"/>
    <x v="7"/>
    <x v="4"/>
    <x v="0"/>
    <x v="1"/>
  </r>
  <r>
    <x v="2898"/>
    <x v="1"/>
    <x v="1"/>
    <x v="2"/>
    <x v="4"/>
    <x v="2"/>
    <x v="0"/>
    <x v="8"/>
    <x v="1"/>
    <x v="0"/>
    <x v="1"/>
    <x v="0"/>
    <x v="1"/>
    <x v="0"/>
    <x v="675"/>
    <x v="9"/>
    <x v="0"/>
    <x v="2"/>
    <x v="3"/>
  </r>
  <r>
    <x v="2899"/>
    <x v="0"/>
    <x v="1"/>
    <x v="5"/>
    <x v="5"/>
    <x v="0"/>
    <x v="0"/>
    <x v="5"/>
    <x v="0"/>
    <x v="1"/>
    <x v="1"/>
    <x v="0"/>
    <x v="1"/>
    <x v="1"/>
    <x v="4984"/>
    <x v="4"/>
    <x v="1"/>
    <x v="1"/>
    <x v="0"/>
  </r>
  <r>
    <x v="2900"/>
    <x v="2"/>
    <x v="3"/>
    <x v="3"/>
    <x v="2"/>
    <x v="1"/>
    <x v="1"/>
    <x v="5"/>
    <x v="1"/>
    <x v="0"/>
    <x v="0"/>
    <x v="0"/>
    <x v="0"/>
    <x v="0"/>
    <x v="879"/>
    <x v="7"/>
    <x v="6"/>
    <x v="1"/>
    <x v="1"/>
  </r>
  <r>
    <x v="2901"/>
    <x v="1"/>
    <x v="0"/>
    <x v="0"/>
    <x v="4"/>
    <x v="0"/>
    <x v="2"/>
    <x v="14"/>
    <x v="1"/>
    <x v="0"/>
    <x v="0"/>
    <x v="1"/>
    <x v="1"/>
    <x v="1"/>
    <x v="7900"/>
    <x v="0"/>
    <x v="4"/>
    <x v="0"/>
    <x v="2"/>
  </r>
  <r>
    <x v="2902"/>
    <x v="2"/>
    <x v="2"/>
    <x v="0"/>
    <x v="4"/>
    <x v="1"/>
    <x v="2"/>
    <x v="8"/>
    <x v="0"/>
    <x v="0"/>
    <x v="0"/>
    <x v="0"/>
    <x v="1"/>
    <x v="1"/>
    <x v="8075"/>
    <x v="11"/>
    <x v="1"/>
    <x v="2"/>
    <x v="1"/>
  </r>
  <r>
    <x v="2903"/>
    <x v="2"/>
    <x v="0"/>
    <x v="2"/>
    <x v="1"/>
    <x v="0"/>
    <x v="2"/>
    <x v="4"/>
    <x v="0"/>
    <x v="1"/>
    <x v="1"/>
    <x v="0"/>
    <x v="1"/>
    <x v="0"/>
    <x v="4907"/>
    <x v="9"/>
    <x v="0"/>
    <x v="0"/>
    <x v="7"/>
  </r>
  <r>
    <x v="2904"/>
    <x v="1"/>
    <x v="0"/>
    <x v="2"/>
    <x v="0"/>
    <x v="2"/>
    <x v="0"/>
    <x v="2"/>
    <x v="2"/>
    <x v="1"/>
    <x v="1"/>
    <x v="1"/>
    <x v="1"/>
    <x v="1"/>
    <x v="2365"/>
    <x v="0"/>
    <x v="5"/>
    <x v="0"/>
    <x v="7"/>
  </r>
  <r>
    <x v="2905"/>
    <x v="4"/>
    <x v="3"/>
    <x v="3"/>
    <x v="2"/>
    <x v="0"/>
    <x v="0"/>
    <x v="9"/>
    <x v="2"/>
    <x v="0"/>
    <x v="0"/>
    <x v="0"/>
    <x v="0"/>
    <x v="0"/>
    <x v="111"/>
    <x v="0"/>
    <x v="1"/>
    <x v="2"/>
    <x v="3"/>
  </r>
  <r>
    <x v="2906"/>
    <x v="1"/>
    <x v="1"/>
    <x v="2"/>
    <x v="3"/>
    <x v="1"/>
    <x v="2"/>
    <x v="9"/>
    <x v="0"/>
    <x v="1"/>
    <x v="1"/>
    <x v="1"/>
    <x v="0"/>
    <x v="0"/>
    <x v="5730"/>
    <x v="6"/>
    <x v="4"/>
    <x v="2"/>
    <x v="1"/>
  </r>
  <r>
    <x v="2907"/>
    <x v="0"/>
    <x v="2"/>
    <x v="0"/>
    <x v="0"/>
    <x v="0"/>
    <x v="2"/>
    <x v="10"/>
    <x v="1"/>
    <x v="1"/>
    <x v="0"/>
    <x v="0"/>
    <x v="1"/>
    <x v="0"/>
    <x v="9711"/>
    <x v="11"/>
    <x v="6"/>
    <x v="2"/>
    <x v="2"/>
  </r>
  <r>
    <x v="2908"/>
    <x v="4"/>
    <x v="3"/>
    <x v="1"/>
    <x v="0"/>
    <x v="0"/>
    <x v="2"/>
    <x v="8"/>
    <x v="2"/>
    <x v="0"/>
    <x v="0"/>
    <x v="1"/>
    <x v="0"/>
    <x v="1"/>
    <x v="6231"/>
    <x v="3"/>
    <x v="4"/>
    <x v="2"/>
    <x v="0"/>
  </r>
  <r>
    <x v="2909"/>
    <x v="0"/>
    <x v="1"/>
    <x v="2"/>
    <x v="3"/>
    <x v="0"/>
    <x v="1"/>
    <x v="1"/>
    <x v="1"/>
    <x v="0"/>
    <x v="1"/>
    <x v="1"/>
    <x v="0"/>
    <x v="1"/>
    <x v="8188"/>
    <x v="5"/>
    <x v="2"/>
    <x v="0"/>
    <x v="6"/>
  </r>
  <r>
    <x v="2910"/>
    <x v="5"/>
    <x v="2"/>
    <x v="0"/>
    <x v="4"/>
    <x v="1"/>
    <x v="0"/>
    <x v="8"/>
    <x v="2"/>
    <x v="1"/>
    <x v="0"/>
    <x v="1"/>
    <x v="1"/>
    <x v="1"/>
    <x v="8253"/>
    <x v="6"/>
    <x v="4"/>
    <x v="0"/>
    <x v="3"/>
  </r>
  <r>
    <x v="2911"/>
    <x v="5"/>
    <x v="1"/>
    <x v="2"/>
    <x v="4"/>
    <x v="1"/>
    <x v="0"/>
    <x v="4"/>
    <x v="0"/>
    <x v="1"/>
    <x v="0"/>
    <x v="0"/>
    <x v="1"/>
    <x v="1"/>
    <x v="4599"/>
    <x v="5"/>
    <x v="5"/>
    <x v="1"/>
    <x v="3"/>
  </r>
  <r>
    <x v="2912"/>
    <x v="4"/>
    <x v="2"/>
    <x v="3"/>
    <x v="5"/>
    <x v="2"/>
    <x v="2"/>
    <x v="5"/>
    <x v="2"/>
    <x v="0"/>
    <x v="0"/>
    <x v="0"/>
    <x v="0"/>
    <x v="0"/>
    <x v="5668"/>
    <x v="7"/>
    <x v="4"/>
    <x v="1"/>
    <x v="5"/>
  </r>
  <r>
    <x v="2913"/>
    <x v="4"/>
    <x v="3"/>
    <x v="5"/>
    <x v="3"/>
    <x v="2"/>
    <x v="2"/>
    <x v="6"/>
    <x v="1"/>
    <x v="0"/>
    <x v="1"/>
    <x v="1"/>
    <x v="0"/>
    <x v="1"/>
    <x v="5949"/>
    <x v="8"/>
    <x v="1"/>
    <x v="1"/>
    <x v="3"/>
  </r>
  <r>
    <x v="2914"/>
    <x v="0"/>
    <x v="1"/>
    <x v="3"/>
    <x v="5"/>
    <x v="2"/>
    <x v="0"/>
    <x v="14"/>
    <x v="1"/>
    <x v="1"/>
    <x v="0"/>
    <x v="0"/>
    <x v="1"/>
    <x v="1"/>
    <x v="5425"/>
    <x v="5"/>
    <x v="5"/>
    <x v="2"/>
    <x v="5"/>
  </r>
  <r>
    <x v="2915"/>
    <x v="0"/>
    <x v="3"/>
    <x v="1"/>
    <x v="4"/>
    <x v="2"/>
    <x v="1"/>
    <x v="7"/>
    <x v="1"/>
    <x v="0"/>
    <x v="1"/>
    <x v="1"/>
    <x v="0"/>
    <x v="0"/>
    <x v="6813"/>
    <x v="1"/>
    <x v="4"/>
    <x v="1"/>
    <x v="1"/>
  </r>
  <r>
    <x v="2916"/>
    <x v="4"/>
    <x v="3"/>
    <x v="1"/>
    <x v="0"/>
    <x v="2"/>
    <x v="2"/>
    <x v="14"/>
    <x v="1"/>
    <x v="0"/>
    <x v="1"/>
    <x v="1"/>
    <x v="0"/>
    <x v="1"/>
    <x v="6710"/>
    <x v="10"/>
    <x v="0"/>
    <x v="2"/>
    <x v="5"/>
  </r>
  <r>
    <x v="2917"/>
    <x v="0"/>
    <x v="3"/>
    <x v="5"/>
    <x v="5"/>
    <x v="0"/>
    <x v="2"/>
    <x v="5"/>
    <x v="1"/>
    <x v="1"/>
    <x v="1"/>
    <x v="0"/>
    <x v="0"/>
    <x v="1"/>
    <x v="8653"/>
    <x v="7"/>
    <x v="0"/>
    <x v="0"/>
    <x v="7"/>
  </r>
  <r>
    <x v="2918"/>
    <x v="3"/>
    <x v="0"/>
    <x v="0"/>
    <x v="4"/>
    <x v="0"/>
    <x v="1"/>
    <x v="11"/>
    <x v="1"/>
    <x v="1"/>
    <x v="1"/>
    <x v="1"/>
    <x v="1"/>
    <x v="1"/>
    <x v="5665"/>
    <x v="4"/>
    <x v="1"/>
    <x v="0"/>
    <x v="5"/>
  </r>
  <r>
    <x v="2919"/>
    <x v="4"/>
    <x v="0"/>
    <x v="3"/>
    <x v="2"/>
    <x v="0"/>
    <x v="0"/>
    <x v="8"/>
    <x v="0"/>
    <x v="1"/>
    <x v="1"/>
    <x v="0"/>
    <x v="1"/>
    <x v="0"/>
    <x v="628"/>
    <x v="4"/>
    <x v="2"/>
    <x v="0"/>
    <x v="6"/>
  </r>
  <r>
    <x v="2920"/>
    <x v="4"/>
    <x v="1"/>
    <x v="2"/>
    <x v="3"/>
    <x v="2"/>
    <x v="0"/>
    <x v="0"/>
    <x v="1"/>
    <x v="1"/>
    <x v="0"/>
    <x v="1"/>
    <x v="0"/>
    <x v="0"/>
    <x v="701"/>
    <x v="10"/>
    <x v="5"/>
    <x v="1"/>
    <x v="0"/>
  </r>
  <r>
    <x v="2921"/>
    <x v="0"/>
    <x v="1"/>
    <x v="3"/>
    <x v="0"/>
    <x v="2"/>
    <x v="0"/>
    <x v="1"/>
    <x v="1"/>
    <x v="0"/>
    <x v="1"/>
    <x v="1"/>
    <x v="0"/>
    <x v="1"/>
    <x v="4769"/>
    <x v="4"/>
    <x v="5"/>
    <x v="1"/>
    <x v="3"/>
  </r>
  <r>
    <x v="2922"/>
    <x v="4"/>
    <x v="0"/>
    <x v="3"/>
    <x v="6"/>
    <x v="1"/>
    <x v="1"/>
    <x v="3"/>
    <x v="2"/>
    <x v="1"/>
    <x v="1"/>
    <x v="0"/>
    <x v="1"/>
    <x v="0"/>
    <x v="2546"/>
    <x v="1"/>
    <x v="4"/>
    <x v="0"/>
    <x v="8"/>
  </r>
  <r>
    <x v="2923"/>
    <x v="2"/>
    <x v="0"/>
    <x v="4"/>
    <x v="1"/>
    <x v="2"/>
    <x v="1"/>
    <x v="0"/>
    <x v="2"/>
    <x v="1"/>
    <x v="1"/>
    <x v="0"/>
    <x v="0"/>
    <x v="0"/>
    <x v="1456"/>
    <x v="7"/>
    <x v="0"/>
    <x v="1"/>
    <x v="4"/>
  </r>
  <r>
    <x v="2924"/>
    <x v="0"/>
    <x v="0"/>
    <x v="5"/>
    <x v="2"/>
    <x v="2"/>
    <x v="2"/>
    <x v="6"/>
    <x v="0"/>
    <x v="1"/>
    <x v="0"/>
    <x v="0"/>
    <x v="1"/>
    <x v="0"/>
    <x v="8716"/>
    <x v="2"/>
    <x v="2"/>
    <x v="1"/>
    <x v="2"/>
  </r>
  <r>
    <x v="2925"/>
    <x v="5"/>
    <x v="3"/>
    <x v="3"/>
    <x v="1"/>
    <x v="0"/>
    <x v="0"/>
    <x v="0"/>
    <x v="2"/>
    <x v="0"/>
    <x v="0"/>
    <x v="1"/>
    <x v="0"/>
    <x v="0"/>
    <x v="4230"/>
    <x v="0"/>
    <x v="0"/>
    <x v="0"/>
    <x v="8"/>
  </r>
  <r>
    <x v="2926"/>
    <x v="4"/>
    <x v="2"/>
    <x v="4"/>
    <x v="2"/>
    <x v="1"/>
    <x v="1"/>
    <x v="8"/>
    <x v="0"/>
    <x v="0"/>
    <x v="0"/>
    <x v="1"/>
    <x v="1"/>
    <x v="1"/>
    <x v="7414"/>
    <x v="6"/>
    <x v="3"/>
    <x v="0"/>
    <x v="2"/>
  </r>
  <r>
    <x v="2927"/>
    <x v="0"/>
    <x v="0"/>
    <x v="1"/>
    <x v="5"/>
    <x v="2"/>
    <x v="1"/>
    <x v="8"/>
    <x v="2"/>
    <x v="0"/>
    <x v="0"/>
    <x v="1"/>
    <x v="1"/>
    <x v="1"/>
    <x v="8815"/>
    <x v="2"/>
    <x v="5"/>
    <x v="0"/>
    <x v="4"/>
  </r>
  <r>
    <x v="2928"/>
    <x v="4"/>
    <x v="1"/>
    <x v="3"/>
    <x v="4"/>
    <x v="1"/>
    <x v="0"/>
    <x v="1"/>
    <x v="1"/>
    <x v="0"/>
    <x v="1"/>
    <x v="1"/>
    <x v="0"/>
    <x v="0"/>
    <x v="391"/>
    <x v="0"/>
    <x v="6"/>
    <x v="0"/>
    <x v="7"/>
  </r>
  <r>
    <x v="2929"/>
    <x v="0"/>
    <x v="3"/>
    <x v="2"/>
    <x v="6"/>
    <x v="1"/>
    <x v="2"/>
    <x v="6"/>
    <x v="1"/>
    <x v="0"/>
    <x v="0"/>
    <x v="1"/>
    <x v="1"/>
    <x v="0"/>
    <x v="9429"/>
    <x v="6"/>
    <x v="0"/>
    <x v="0"/>
    <x v="5"/>
  </r>
  <r>
    <x v="2930"/>
    <x v="3"/>
    <x v="2"/>
    <x v="5"/>
    <x v="6"/>
    <x v="1"/>
    <x v="2"/>
    <x v="5"/>
    <x v="1"/>
    <x v="1"/>
    <x v="1"/>
    <x v="0"/>
    <x v="1"/>
    <x v="0"/>
    <x v="7087"/>
    <x v="7"/>
    <x v="5"/>
    <x v="0"/>
    <x v="8"/>
  </r>
  <r>
    <x v="2931"/>
    <x v="3"/>
    <x v="2"/>
    <x v="1"/>
    <x v="3"/>
    <x v="0"/>
    <x v="1"/>
    <x v="12"/>
    <x v="1"/>
    <x v="0"/>
    <x v="0"/>
    <x v="1"/>
    <x v="0"/>
    <x v="1"/>
    <x v="5370"/>
    <x v="3"/>
    <x v="5"/>
    <x v="2"/>
    <x v="3"/>
  </r>
  <r>
    <x v="2932"/>
    <x v="1"/>
    <x v="2"/>
    <x v="0"/>
    <x v="1"/>
    <x v="0"/>
    <x v="0"/>
    <x v="0"/>
    <x v="1"/>
    <x v="0"/>
    <x v="0"/>
    <x v="1"/>
    <x v="0"/>
    <x v="0"/>
    <x v="2481"/>
    <x v="3"/>
    <x v="4"/>
    <x v="0"/>
    <x v="6"/>
  </r>
  <r>
    <x v="2933"/>
    <x v="2"/>
    <x v="0"/>
    <x v="3"/>
    <x v="2"/>
    <x v="0"/>
    <x v="2"/>
    <x v="3"/>
    <x v="2"/>
    <x v="1"/>
    <x v="0"/>
    <x v="0"/>
    <x v="0"/>
    <x v="0"/>
    <x v="4017"/>
    <x v="2"/>
    <x v="2"/>
    <x v="1"/>
    <x v="2"/>
  </r>
  <r>
    <x v="2934"/>
    <x v="1"/>
    <x v="3"/>
    <x v="0"/>
    <x v="2"/>
    <x v="0"/>
    <x v="2"/>
    <x v="11"/>
    <x v="0"/>
    <x v="1"/>
    <x v="0"/>
    <x v="0"/>
    <x v="0"/>
    <x v="1"/>
    <x v="4344"/>
    <x v="9"/>
    <x v="6"/>
    <x v="2"/>
    <x v="1"/>
  </r>
  <r>
    <x v="2935"/>
    <x v="5"/>
    <x v="0"/>
    <x v="0"/>
    <x v="5"/>
    <x v="2"/>
    <x v="2"/>
    <x v="5"/>
    <x v="0"/>
    <x v="0"/>
    <x v="1"/>
    <x v="1"/>
    <x v="1"/>
    <x v="0"/>
    <x v="9373"/>
    <x v="9"/>
    <x v="3"/>
    <x v="0"/>
    <x v="3"/>
  </r>
  <r>
    <x v="2936"/>
    <x v="1"/>
    <x v="2"/>
    <x v="3"/>
    <x v="4"/>
    <x v="0"/>
    <x v="0"/>
    <x v="11"/>
    <x v="1"/>
    <x v="1"/>
    <x v="1"/>
    <x v="0"/>
    <x v="1"/>
    <x v="1"/>
    <x v="2894"/>
    <x v="1"/>
    <x v="5"/>
    <x v="2"/>
    <x v="4"/>
  </r>
  <r>
    <x v="2937"/>
    <x v="5"/>
    <x v="2"/>
    <x v="5"/>
    <x v="0"/>
    <x v="2"/>
    <x v="0"/>
    <x v="5"/>
    <x v="1"/>
    <x v="1"/>
    <x v="1"/>
    <x v="1"/>
    <x v="0"/>
    <x v="0"/>
    <x v="6893"/>
    <x v="0"/>
    <x v="2"/>
    <x v="1"/>
    <x v="1"/>
  </r>
  <r>
    <x v="2938"/>
    <x v="5"/>
    <x v="2"/>
    <x v="3"/>
    <x v="1"/>
    <x v="0"/>
    <x v="1"/>
    <x v="1"/>
    <x v="0"/>
    <x v="1"/>
    <x v="1"/>
    <x v="0"/>
    <x v="1"/>
    <x v="1"/>
    <x v="9076"/>
    <x v="3"/>
    <x v="2"/>
    <x v="1"/>
    <x v="5"/>
  </r>
  <r>
    <x v="2939"/>
    <x v="2"/>
    <x v="1"/>
    <x v="2"/>
    <x v="3"/>
    <x v="1"/>
    <x v="1"/>
    <x v="6"/>
    <x v="1"/>
    <x v="0"/>
    <x v="0"/>
    <x v="0"/>
    <x v="0"/>
    <x v="1"/>
    <x v="2217"/>
    <x v="9"/>
    <x v="0"/>
    <x v="1"/>
    <x v="3"/>
  </r>
  <r>
    <x v="2940"/>
    <x v="4"/>
    <x v="0"/>
    <x v="1"/>
    <x v="5"/>
    <x v="1"/>
    <x v="0"/>
    <x v="11"/>
    <x v="0"/>
    <x v="1"/>
    <x v="1"/>
    <x v="0"/>
    <x v="1"/>
    <x v="1"/>
    <x v="1275"/>
    <x v="0"/>
    <x v="0"/>
    <x v="2"/>
    <x v="4"/>
  </r>
  <r>
    <x v="2941"/>
    <x v="1"/>
    <x v="1"/>
    <x v="5"/>
    <x v="2"/>
    <x v="2"/>
    <x v="2"/>
    <x v="7"/>
    <x v="2"/>
    <x v="0"/>
    <x v="0"/>
    <x v="1"/>
    <x v="1"/>
    <x v="1"/>
    <x v="8052"/>
    <x v="8"/>
    <x v="5"/>
    <x v="0"/>
    <x v="3"/>
  </r>
  <r>
    <x v="2942"/>
    <x v="2"/>
    <x v="0"/>
    <x v="1"/>
    <x v="1"/>
    <x v="0"/>
    <x v="0"/>
    <x v="2"/>
    <x v="0"/>
    <x v="1"/>
    <x v="1"/>
    <x v="1"/>
    <x v="1"/>
    <x v="1"/>
    <x v="2226"/>
    <x v="4"/>
    <x v="2"/>
    <x v="0"/>
    <x v="6"/>
  </r>
  <r>
    <x v="2943"/>
    <x v="5"/>
    <x v="0"/>
    <x v="4"/>
    <x v="5"/>
    <x v="1"/>
    <x v="2"/>
    <x v="14"/>
    <x v="0"/>
    <x v="0"/>
    <x v="1"/>
    <x v="0"/>
    <x v="1"/>
    <x v="1"/>
    <x v="9268"/>
    <x v="8"/>
    <x v="1"/>
    <x v="2"/>
    <x v="1"/>
  </r>
  <r>
    <x v="2944"/>
    <x v="0"/>
    <x v="3"/>
    <x v="2"/>
    <x v="2"/>
    <x v="1"/>
    <x v="0"/>
    <x v="1"/>
    <x v="1"/>
    <x v="1"/>
    <x v="1"/>
    <x v="1"/>
    <x v="0"/>
    <x v="1"/>
    <x v="5010"/>
    <x v="7"/>
    <x v="3"/>
    <x v="0"/>
    <x v="7"/>
  </r>
  <r>
    <x v="2945"/>
    <x v="0"/>
    <x v="0"/>
    <x v="1"/>
    <x v="1"/>
    <x v="1"/>
    <x v="0"/>
    <x v="9"/>
    <x v="2"/>
    <x v="1"/>
    <x v="0"/>
    <x v="1"/>
    <x v="0"/>
    <x v="0"/>
    <x v="3897"/>
    <x v="11"/>
    <x v="5"/>
    <x v="2"/>
    <x v="0"/>
  </r>
  <r>
    <x v="2946"/>
    <x v="3"/>
    <x v="2"/>
    <x v="3"/>
    <x v="0"/>
    <x v="0"/>
    <x v="1"/>
    <x v="7"/>
    <x v="1"/>
    <x v="0"/>
    <x v="1"/>
    <x v="1"/>
    <x v="1"/>
    <x v="1"/>
    <x v="7009"/>
    <x v="9"/>
    <x v="1"/>
    <x v="0"/>
    <x v="5"/>
  </r>
  <r>
    <x v="2947"/>
    <x v="2"/>
    <x v="2"/>
    <x v="3"/>
    <x v="4"/>
    <x v="1"/>
    <x v="1"/>
    <x v="13"/>
    <x v="0"/>
    <x v="1"/>
    <x v="0"/>
    <x v="1"/>
    <x v="0"/>
    <x v="1"/>
    <x v="5623"/>
    <x v="10"/>
    <x v="6"/>
    <x v="2"/>
    <x v="5"/>
  </r>
  <r>
    <x v="2948"/>
    <x v="2"/>
    <x v="3"/>
    <x v="0"/>
    <x v="6"/>
    <x v="0"/>
    <x v="2"/>
    <x v="8"/>
    <x v="1"/>
    <x v="0"/>
    <x v="1"/>
    <x v="0"/>
    <x v="0"/>
    <x v="0"/>
    <x v="3306"/>
    <x v="11"/>
    <x v="2"/>
    <x v="0"/>
    <x v="8"/>
  </r>
  <r>
    <x v="2949"/>
    <x v="5"/>
    <x v="2"/>
    <x v="4"/>
    <x v="4"/>
    <x v="2"/>
    <x v="1"/>
    <x v="11"/>
    <x v="2"/>
    <x v="1"/>
    <x v="0"/>
    <x v="1"/>
    <x v="1"/>
    <x v="0"/>
    <x v="9327"/>
    <x v="6"/>
    <x v="6"/>
    <x v="0"/>
    <x v="6"/>
  </r>
  <r>
    <x v="2950"/>
    <x v="1"/>
    <x v="3"/>
    <x v="4"/>
    <x v="3"/>
    <x v="2"/>
    <x v="1"/>
    <x v="1"/>
    <x v="1"/>
    <x v="1"/>
    <x v="1"/>
    <x v="0"/>
    <x v="0"/>
    <x v="0"/>
    <x v="1263"/>
    <x v="10"/>
    <x v="5"/>
    <x v="1"/>
    <x v="3"/>
  </r>
  <r>
    <x v="2951"/>
    <x v="2"/>
    <x v="0"/>
    <x v="0"/>
    <x v="2"/>
    <x v="2"/>
    <x v="1"/>
    <x v="13"/>
    <x v="1"/>
    <x v="0"/>
    <x v="1"/>
    <x v="1"/>
    <x v="0"/>
    <x v="1"/>
    <x v="3900"/>
    <x v="3"/>
    <x v="1"/>
    <x v="2"/>
    <x v="1"/>
  </r>
  <r>
    <x v="2952"/>
    <x v="0"/>
    <x v="3"/>
    <x v="3"/>
    <x v="6"/>
    <x v="0"/>
    <x v="1"/>
    <x v="10"/>
    <x v="2"/>
    <x v="0"/>
    <x v="1"/>
    <x v="0"/>
    <x v="1"/>
    <x v="0"/>
    <x v="7247"/>
    <x v="7"/>
    <x v="5"/>
    <x v="0"/>
    <x v="8"/>
  </r>
  <r>
    <x v="2953"/>
    <x v="5"/>
    <x v="1"/>
    <x v="4"/>
    <x v="6"/>
    <x v="0"/>
    <x v="1"/>
    <x v="10"/>
    <x v="2"/>
    <x v="0"/>
    <x v="1"/>
    <x v="1"/>
    <x v="1"/>
    <x v="1"/>
    <x v="9055"/>
    <x v="11"/>
    <x v="5"/>
    <x v="0"/>
    <x v="5"/>
  </r>
  <r>
    <x v="2954"/>
    <x v="1"/>
    <x v="1"/>
    <x v="2"/>
    <x v="3"/>
    <x v="0"/>
    <x v="1"/>
    <x v="14"/>
    <x v="1"/>
    <x v="1"/>
    <x v="1"/>
    <x v="1"/>
    <x v="1"/>
    <x v="0"/>
    <x v="3580"/>
    <x v="6"/>
    <x v="6"/>
    <x v="0"/>
    <x v="2"/>
  </r>
  <r>
    <x v="2955"/>
    <x v="2"/>
    <x v="0"/>
    <x v="4"/>
    <x v="1"/>
    <x v="0"/>
    <x v="1"/>
    <x v="2"/>
    <x v="2"/>
    <x v="0"/>
    <x v="0"/>
    <x v="0"/>
    <x v="1"/>
    <x v="1"/>
    <x v="3729"/>
    <x v="3"/>
    <x v="2"/>
    <x v="1"/>
    <x v="1"/>
  </r>
  <r>
    <x v="2956"/>
    <x v="4"/>
    <x v="2"/>
    <x v="2"/>
    <x v="0"/>
    <x v="0"/>
    <x v="0"/>
    <x v="5"/>
    <x v="0"/>
    <x v="0"/>
    <x v="1"/>
    <x v="0"/>
    <x v="0"/>
    <x v="1"/>
    <x v="1926"/>
    <x v="0"/>
    <x v="5"/>
    <x v="1"/>
    <x v="3"/>
  </r>
  <r>
    <x v="2957"/>
    <x v="1"/>
    <x v="2"/>
    <x v="4"/>
    <x v="2"/>
    <x v="1"/>
    <x v="2"/>
    <x v="10"/>
    <x v="1"/>
    <x v="1"/>
    <x v="0"/>
    <x v="1"/>
    <x v="1"/>
    <x v="0"/>
    <x v="8604"/>
    <x v="1"/>
    <x v="6"/>
    <x v="0"/>
    <x v="0"/>
  </r>
  <r>
    <x v="2958"/>
    <x v="2"/>
    <x v="3"/>
    <x v="4"/>
    <x v="5"/>
    <x v="0"/>
    <x v="0"/>
    <x v="2"/>
    <x v="2"/>
    <x v="1"/>
    <x v="1"/>
    <x v="1"/>
    <x v="1"/>
    <x v="1"/>
    <x v="2747"/>
    <x v="6"/>
    <x v="2"/>
    <x v="0"/>
    <x v="5"/>
  </r>
  <r>
    <x v="2959"/>
    <x v="3"/>
    <x v="0"/>
    <x v="0"/>
    <x v="6"/>
    <x v="1"/>
    <x v="1"/>
    <x v="14"/>
    <x v="0"/>
    <x v="0"/>
    <x v="0"/>
    <x v="0"/>
    <x v="1"/>
    <x v="0"/>
    <x v="2500"/>
    <x v="3"/>
    <x v="0"/>
    <x v="2"/>
    <x v="0"/>
  </r>
  <r>
    <x v="2960"/>
    <x v="1"/>
    <x v="1"/>
    <x v="2"/>
    <x v="3"/>
    <x v="1"/>
    <x v="0"/>
    <x v="9"/>
    <x v="0"/>
    <x v="1"/>
    <x v="1"/>
    <x v="1"/>
    <x v="0"/>
    <x v="0"/>
    <x v="522"/>
    <x v="0"/>
    <x v="1"/>
    <x v="2"/>
    <x v="3"/>
  </r>
  <r>
    <x v="2961"/>
    <x v="2"/>
    <x v="1"/>
    <x v="0"/>
    <x v="3"/>
    <x v="1"/>
    <x v="0"/>
    <x v="0"/>
    <x v="0"/>
    <x v="0"/>
    <x v="0"/>
    <x v="0"/>
    <x v="0"/>
    <x v="0"/>
    <x v="30"/>
    <x v="11"/>
    <x v="0"/>
    <x v="1"/>
    <x v="5"/>
  </r>
  <r>
    <x v="2962"/>
    <x v="2"/>
    <x v="1"/>
    <x v="0"/>
    <x v="6"/>
    <x v="1"/>
    <x v="1"/>
    <x v="4"/>
    <x v="0"/>
    <x v="0"/>
    <x v="0"/>
    <x v="0"/>
    <x v="1"/>
    <x v="0"/>
    <x v="1983"/>
    <x v="6"/>
    <x v="0"/>
    <x v="1"/>
    <x v="2"/>
  </r>
  <r>
    <x v="2963"/>
    <x v="2"/>
    <x v="1"/>
    <x v="0"/>
    <x v="2"/>
    <x v="0"/>
    <x v="0"/>
    <x v="7"/>
    <x v="0"/>
    <x v="0"/>
    <x v="1"/>
    <x v="1"/>
    <x v="0"/>
    <x v="0"/>
    <x v="733"/>
    <x v="1"/>
    <x v="4"/>
    <x v="1"/>
    <x v="2"/>
  </r>
  <r>
    <x v="2964"/>
    <x v="3"/>
    <x v="1"/>
    <x v="4"/>
    <x v="0"/>
    <x v="1"/>
    <x v="0"/>
    <x v="11"/>
    <x v="2"/>
    <x v="0"/>
    <x v="1"/>
    <x v="1"/>
    <x v="0"/>
    <x v="0"/>
    <x v="737"/>
    <x v="3"/>
    <x v="1"/>
    <x v="2"/>
    <x v="4"/>
  </r>
  <r>
    <x v="2965"/>
    <x v="2"/>
    <x v="0"/>
    <x v="5"/>
    <x v="3"/>
    <x v="2"/>
    <x v="1"/>
    <x v="1"/>
    <x v="1"/>
    <x v="1"/>
    <x v="0"/>
    <x v="1"/>
    <x v="0"/>
    <x v="0"/>
    <x v="2136"/>
    <x v="6"/>
    <x v="3"/>
    <x v="0"/>
    <x v="6"/>
  </r>
  <r>
    <x v="2966"/>
    <x v="2"/>
    <x v="2"/>
    <x v="2"/>
    <x v="0"/>
    <x v="1"/>
    <x v="2"/>
    <x v="3"/>
    <x v="1"/>
    <x v="0"/>
    <x v="1"/>
    <x v="1"/>
    <x v="1"/>
    <x v="1"/>
    <x v="9277"/>
    <x v="6"/>
    <x v="1"/>
    <x v="0"/>
    <x v="3"/>
  </r>
  <r>
    <x v="2967"/>
    <x v="1"/>
    <x v="1"/>
    <x v="1"/>
    <x v="5"/>
    <x v="1"/>
    <x v="0"/>
    <x v="6"/>
    <x v="1"/>
    <x v="1"/>
    <x v="0"/>
    <x v="1"/>
    <x v="0"/>
    <x v="0"/>
    <x v="384"/>
    <x v="1"/>
    <x v="6"/>
    <x v="1"/>
    <x v="0"/>
  </r>
  <r>
    <x v="2968"/>
    <x v="1"/>
    <x v="3"/>
    <x v="0"/>
    <x v="4"/>
    <x v="0"/>
    <x v="0"/>
    <x v="3"/>
    <x v="1"/>
    <x v="0"/>
    <x v="1"/>
    <x v="0"/>
    <x v="0"/>
    <x v="0"/>
    <x v="172"/>
    <x v="6"/>
    <x v="6"/>
    <x v="0"/>
    <x v="7"/>
  </r>
  <r>
    <x v="2969"/>
    <x v="4"/>
    <x v="0"/>
    <x v="5"/>
    <x v="5"/>
    <x v="1"/>
    <x v="1"/>
    <x v="14"/>
    <x v="1"/>
    <x v="1"/>
    <x v="1"/>
    <x v="0"/>
    <x v="1"/>
    <x v="1"/>
    <x v="3895"/>
    <x v="8"/>
    <x v="6"/>
    <x v="0"/>
    <x v="8"/>
  </r>
  <r>
    <x v="2970"/>
    <x v="3"/>
    <x v="3"/>
    <x v="4"/>
    <x v="1"/>
    <x v="1"/>
    <x v="2"/>
    <x v="12"/>
    <x v="0"/>
    <x v="1"/>
    <x v="1"/>
    <x v="0"/>
    <x v="0"/>
    <x v="1"/>
    <x v="4218"/>
    <x v="2"/>
    <x v="1"/>
    <x v="0"/>
    <x v="6"/>
  </r>
  <r>
    <x v="2971"/>
    <x v="4"/>
    <x v="2"/>
    <x v="5"/>
    <x v="5"/>
    <x v="1"/>
    <x v="1"/>
    <x v="13"/>
    <x v="1"/>
    <x v="0"/>
    <x v="1"/>
    <x v="1"/>
    <x v="1"/>
    <x v="1"/>
    <x v="7593"/>
    <x v="5"/>
    <x v="4"/>
    <x v="0"/>
    <x v="8"/>
  </r>
  <r>
    <x v="2972"/>
    <x v="0"/>
    <x v="1"/>
    <x v="5"/>
    <x v="6"/>
    <x v="1"/>
    <x v="1"/>
    <x v="6"/>
    <x v="2"/>
    <x v="0"/>
    <x v="0"/>
    <x v="1"/>
    <x v="1"/>
    <x v="1"/>
    <x v="8677"/>
    <x v="3"/>
    <x v="4"/>
    <x v="0"/>
    <x v="0"/>
  </r>
  <r>
    <x v="2973"/>
    <x v="1"/>
    <x v="2"/>
    <x v="5"/>
    <x v="5"/>
    <x v="0"/>
    <x v="0"/>
    <x v="14"/>
    <x v="0"/>
    <x v="1"/>
    <x v="0"/>
    <x v="1"/>
    <x v="0"/>
    <x v="1"/>
    <x v="3054"/>
    <x v="6"/>
    <x v="0"/>
    <x v="2"/>
    <x v="3"/>
  </r>
  <r>
    <x v="2974"/>
    <x v="1"/>
    <x v="1"/>
    <x v="4"/>
    <x v="6"/>
    <x v="1"/>
    <x v="0"/>
    <x v="5"/>
    <x v="1"/>
    <x v="0"/>
    <x v="0"/>
    <x v="0"/>
    <x v="0"/>
    <x v="0"/>
    <x v="179"/>
    <x v="10"/>
    <x v="6"/>
    <x v="1"/>
    <x v="3"/>
  </r>
  <r>
    <x v="2975"/>
    <x v="3"/>
    <x v="2"/>
    <x v="4"/>
    <x v="0"/>
    <x v="0"/>
    <x v="1"/>
    <x v="11"/>
    <x v="0"/>
    <x v="1"/>
    <x v="1"/>
    <x v="0"/>
    <x v="0"/>
    <x v="1"/>
    <x v="4426"/>
    <x v="6"/>
    <x v="0"/>
    <x v="2"/>
    <x v="1"/>
  </r>
  <r>
    <x v="2976"/>
    <x v="0"/>
    <x v="2"/>
    <x v="5"/>
    <x v="2"/>
    <x v="2"/>
    <x v="0"/>
    <x v="5"/>
    <x v="2"/>
    <x v="0"/>
    <x v="1"/>
    <x v="0"/>
    <x v="0"/>
    <x v="0"/>
    <x v="4272"/>
    <x v="11"/>
    <x v="1"/>
    <x v="0"/>
    <x v="8"/>
  </r>
  <r>
    <x v="2977"/>
    <x v="4"/>
    <x v="3"/>
    <x v="3"/>
    <x v="4"/>
    <x v="2"/>
    <x v="2"/>
    <x v="9"/>
    <x v="1"/>
    <x v="1"/>
    <x v="1"/>
    <x v="1"/>
    <x v="1"/>
    <x v="1"/>
    <x v="7944"/>
    <x v="11"/>
    <x v="1"/>
    <x v="0"/>
    <x v="3"/>
  </r>
  <r>
    <x v="2978"/>
    <x v="4"/>
    <x v="0"/>
    <x v="3"/>
    <x v="4"/>
    <x v="1"/>
    <x v="0"/>
    <x v="2"/>
    <x v="2"/>
    <x v="1"/>
    <x v="1"/>
    <x v="0"/>
    <x v="1"/>
    <x v="0"/>
    <x v="777"/>
    <x v="0"/>
    <x v="4"/>
    <x v="0"/>
    <x v="7"/>
  </r>
  <r>
    <x v="2979"/>
    <x v="5"/>
    <x v="1"/>
    <x v="3"/>
    <x v="3"/>
    <x v="2"/>
    <x v="1"/>
    <x v="10"/>
    <x v="1"/>
    <x v="0"/>
    <x v="1"/>
    <x v="0"/>
    <x v="1"/>
    <x v="0"/>
    <x v="7197"/>
    <x v="5"/>
    <x v="2"/>
    <x v="2"/>
    <x v="3"/>
  </r>
  <r>
    <x v="2980"/>
    <x v="3"/>
    <x v="2"/>
    <x v="5"/>
    <x v="0"/>
    <x v="2"/>
    <x v="1"/>
    <x v="10"/>
    <x v="1"/>
    <x v="0"/>
    <x v="0"/>
    <x v="1"/>
    <x v="0"/>
    <x v="0"/>
    <x v="4838"/>
    <x v="8"/>
    <x v="4"/>
    <x v="2"/>
    <x v="4"/>
  </r>
  <r>
    <x v="2981"/>
    <x v="0"/>
    <x v="2"/>
    <x v="3"/>
    <x v="3"/>
    <x v="1"/>
    <x v="0"/>
    <x v="9"/>
    <x v="2"/>
    <x v="0"/>
    <x v="1"/>
    <x v="0"/>
    <x v="0"/>
    <x v="1"/>
    <x v="5497"/>
    <x v="5"/>
    <x v="5"/>
    <x v="0"/>
    <x v="7"/>
  </r>
  <r>
    <x v="2982"/>
    <x v="1"/>
    <x v="0"/>
    <x v="4"/>
    <x v="5"/>
    <x v="0"/>
    <x v="2"/>
    <x v="5"/>
    <x v="2"/>
    <x v="1"/>
    <x v="0"/>
    <x v="1"/>
    <x v="1"/>
    <x v="0"/>
    <x v="7365"/>
    <x v="3"/>
    <x v="6"/>
    <x v="0"/>
    <x v="5"/>
  </r>
  <r>
    <x v="2983"/>
    <x v="5"/>
    <x v="2"/>
    <x v="4"/>
    <x v="3"/>
    <x v="0"/>
    <x v="0"/>
    <x v="11"/>
    <x v="1"/>
    <x v="1"/>
    <x v="1"/>
    <x v="0"/>
    <x v="0"/>
    <x v="0"/>
    <x v="4410"/>
    <x v="9"/>
    <x v="6"/>
    <x v="2"/>
    <x v="0"/>
  </r>
  <r>
    <x v="2984"/>
    <x v="2"/>
    <x v="0"/>
    <x v="0"/>
    <x v="6"/>
    <x v="2"/>
    <x v="1"/>
    <x v="10"/>
    <x v="2"/>
    <x v="1"/>
    <x v="1"/>
    <x v="0"/>
    <x v="0"/>
    <x v="0"/>
    <x v="1108"/>
    <x v="7"/>
    <x v="2"/>
    <x v="0"/>
    <x v="6"/>
  </r>
  <r>
    <x v="2985"/>
    <x v="5"/>
    <x v="0"/>
    <x v="0"/>
    <x v="3"/>
    <x v="0"/>
    <x v="2"/>
    <x v="11"/>
    <x v="0"/>
    <x v="0"/>
    <x v="0"/>
    <x v="0"/>
    <x v="1"/>
    <x v="1"/>
    <x v="9187"/>
    <x v="3"/>
    <x v="3"/>
    <x v="2"/>
    <x v="3"/>
  </r>
  <r>
    <x v="2986"/>
    <x v="2"/>
    <x v="3"/>
    <x v="0"/>
    <x v="6"/>
    <x v="2"/>
    <x v="2"/>
    <x v="0"/>
    <x v="2"/>
    <x v="0"/>
    <x v="0"/>
    <x v="1"/>
    <x v="0"/>
    <x v="1"/>
    <x v="6488"/>
    <x v="5"/>
    <x v="4"/>
    <x v="0"/>
    <x v="7"/>
  </r>
  <r>
    <x v="2987"/>
    <x v="3"/>
    <x v="0"/>
    <x v="1"/>
    <x v="1"/>
    <x v="2"/>
    <x v="1"/>
    <x v="14"/>
    <x v="1"/>
    <x v="1"/>
    <x v="1"/>
    <x v="1"/>
    <x v="0"/>
    <x v="1"/>
    <x v="3730"/>
    <x v="10"/>
    <x v="6"/>
    <x v="0"/>
    <x v="7"/>
  </r>
  <r>
    <x v="2988"/>
    <x v="4"/>
    <x v="0"/>
    <x v="0"/>
    <x v="6"/>
    <x v="1"/>
    <x v="2"/>
    <x v="8"/>
    <x v="2"/>
    <x v="1"/>
    <x v="0"/>
    <x v="1"/>
    <x v="1"/>
    <x v="1"/>
    <x v="8174"/>
    <x v="8"/>
    <x v="1"/>
    <x v="0"/>
    <x v="1"/>
  </r>
  <r>
    <x v="2989"/>
    <x v="4"/>
    <x v="0"/>
    <x v="1"/>
    <x v="4"/>
    <x v="0"/>
    <x v="1"/>
    <x v="11"/>
    <x v="1"/>
    <x v="1"/>
    <x v="0"/>
    <x v="1"/>
    <x v="1"/>
    <x v="0"/>
    <x v="4232"/>
    <x v="9"/>
    <x v="1"/>
    <x v="0"/>
    <x v="1"/>
  </r>
  <r>
    <x v="2990"/>
    <x v="5"/>
    <x v="2"/>
    <x v="4"/>
    <x v="4"/>
    <x v="0"/>
    <x v="2"/>
    <x v="12"/>
    <x v="0"/>
    <x v="1"/>
    <x v="1"/>
    <x v="0"/>
    <x v="0"/>
    <x v="1"/>
    <x v="9422"/>
    <x v="6"/>
    <x v="1"/>
    <x v="0"/>
    <x v="7"/>
  </r>
  <r>
    <x v="2991"/>
    <x v="3"/>
    <x v="1"/>
    <x v="0"/>
    <x v="2"/>
    <x v="1"/>
    <x v="0"/>
    <x v="13"/>
    <x v="0"/>
    <x v="1"/>
    <x v="0"/>
    <x v="0"/>
    <x v="1"/>
    <x v="0"/>
    <x v="762"/>
    <x v="3"/>
    <x v="6"/>
    <x v="0"/>
    <x v="7"/>
  </r>
  <r>
    <x v="2992"/>
    <x v="0"/>
    <x v="0"/>
    <x v="4"/>
    <x v="5"/>
    <x v="2"/>
    <x v="1"/>
    <x v="9"/>
    <x v="1"/>
    <x v="1"/>
    <x v="0"/>
    <x v="1"/>
    <x v="1"/>
    <x v="0"/>
    <x v="7891"/>
    <x v="0"/>
    <x v="0"/>
    <x v="0"/>
    <x v="7"/>
  </r>
  <r>
    <x v="2993"/>
    <x v="0"/>
    <x v="0"/>
    <x v="3"/>
    <x v="5"/>
    <x v="0"/>
    <x v="2"/>
    <x v="0"/>
    <x v="2"/>
    <x v="1"/>
    <x v="0"/>
    <x v="0"/>
    <x v="0"/>
    <x v="1"/>
    <x v="8392"/>
    <x v="6"/>
    <x v="3"/>
    <x v="1"/>
    <x v="1"/>
  </r>
  <r>
    <x v="2994"/>
    <x v="0"/>
    <x v="1"/>
    <x v="5"/>
    <x v="5"/>
    <x v="1"/>
    <x v="0"/>
    <x v="10"/>
    <x v="2"/>
    <x v="1"/>
    <x v="1"/>
    <x v="0"/>
    <x v="1"/>
    <x v="0"/>
    <x v="3607"/>
    <x v="2"/>
    <x v="3"/>
    <x v="0"/>
    <x v="8"/>
  </r>
  <r>
    <x v="2995"/>
    <x v="3"/>
    <x v="0"/>
    <x v="4"/>
    <x v="4"/>
    <x v="0"/>
    <x v="0"/>
    <x v="14"/>
    <x v="1"/>
    <x v="1"/>
    <x v="0"/>
    <x v="1"/>
    <x v="0"/>
    <x v="0"/>
    <x v="596"/>
    <x v="11"/>
    <x v="5"/>
    <x v="0"/>
    <x v="6"/>
  </r>
  <r>
    <x v="2996"/>
    <x v="5"/>
    <x v="2"/>
    <x v="5"/>
    <x v="4"/>
    <x v="0"/>
    <x v="2"/>
    <x v="1"/>
    <x v="1"/>
    <x v="1"/>
    <x v="0"/>
    <x v="0"/>
    <x v="1"/>
    <x v="0"/>
    <x v="9666"/>
    <x v="7"/>
    <x v="2"/>
    <x v="1"/>
    <x v="1"/>
  </r>
  <r>
    <x v="2997"/>
    <x v="0"/>
    <x v="3"/>
    <x v="3"/>
    <x v="1"/>
    <x v="0"/>
    <x v="1"/>
    <x v="8"/>
    <x v="1"/>
    <x v="1"/>
    <x v="0"/>
    <x v="0"/>
    <x v="1"/>
    <x v="1"/>
    <x v="7736"/>
    <x v="7"/>
    <x v="6"/>
    <x v="2"/>
    <x v="5"/>
  </r>
  <r>
    <x v="2998"/>
    <x v="5"/>
    <x v="3"/>
    <x v="5"/>
    <x v="5"/>
    <x v="2"/>
    <x v="2"/>
    <x v="12"/>
    <x v="2"/>
    <x v="0"/>
    <x v="1"/>
    <x v="0"/>
    <x v="1"/>
    <x v="1"/>
    <x v="9329"/>
    <x v="5"/>
    <x v="5"/>
    <x v="0"/>
    <x v="8"/>
  </r>
  <r>
    <x v="2999"/>
    <x v="0"/>
    <x v="3"/>
    <x v="4"/>
    <x v="6"/>
    <x v="0"/>
    <x v="2"/>
    <x v="1"/>
    <x v="2"/>
    <x v="0"/>
    <x v="0"/>
    <x v="0"/>
    <x v="1"/>
    <x v="1"/>
    <x v="9261"/>
    <x v="0"/>
    <x v="4"/>
    <x v="0"/>
    <x v="6"/>
  </r>
  <r>
    <x v="3000"/>
    <x v="2"/>
    <x v="2"/>
    <x v="2"/>
    <x v="2"/>
    <x v="0"/>
    <x v="0"/>
    <x v="12"/>
    <x v="2"/>
    <x v="0"/>
    <x v="1"/>
    <x v="1"/>
    <x v="1"/>
    <x v="1"/>
    <x v="4347"/>
    <x v="11"/>
    <x v="1"/>
    <x v="0"/>
    <x v="8"/>
  </r>
  <r>
    <x v="3001"/>
    <x v="2"/>
    <x v="3"/>
    <x v="2"/>
    <x v="2"/>
    <x v="2"/>
    <x v="0"/>
    <x v="8"/>
    <x v="1"/>
    <x v="0"/>
    <x v="0"/>
    <x v="0"/>
    <x v="0"/>
    <x v="0"/>
    <x v="156"/>
    <x v="1"/>
    <x v="0"/>
    <x v="2"/>
    <x v="1"/>
  </r>
  <r>
    <x v="3002"/>
    <x v="0"/>
    <x v="3"/>
    <x v="5"/>
    <x v="0"/>
    <x v="1"/>
    <x v="0"/>
    <x v="12"/>
    <x v="2"/>
    <x v="0"/>
    <x v="0"/>
    <x v="1"/>
    <x v="0"/>
    <x v="1"/>
    <x v="4876"/>
    <x v="7"/>
    <x v="4"/>
    <x v="0"/>
    <x v="7"/>
  </r>
  <r>
    <x v="3003"/>
    <x v="1"/>
    <x v="2"/>
    <x v="3"/>
    <x v="3"/>
    <x v="1"/>
    <x v="0"/>
    <x v="9"/>
    <x v="0"/>
    <x v="0"/>
    <x v="1"/>
    <x v="0"/>
    <x v="1"/>
    <x v="1"/>
    <x v="2627"/>
    <x v="4"/>
    <x v="6"/>
    <x v="2"/>
    <x v="3"/>
  </r>
  <r>
    <x v="3004"/>
    <x v="4"/>
    <x v="3"/>
    <x v="3"/>
    <x v="0"/>
    <x v="2"/>
    <x v="2"/>
    <x v="12"/>
    <x v="2"/>
    <x v="1"/>
    <x v="1"/>
    <x v="0"/>
    <x v="0"/>
    <x v="0"/>
    <x v="4051"/>
    <x v="10"/>
    <x v="5"/>
    <x v="2"/>
    <x v="1"/>
  </r>
  <r>
    <x v="3005"/>
    <x v="5"/>
    <x v="3"/>
    <x v="5"/>
    <x v="3"/>
    <x v="0"/>
    <x v="0"/>
    <x v="1"/>
    <x v="2"/>
    <x v="1"/>
    <x v="1"/>
    <x v="1"/>
    <x v="0"/>
    <x v="1"/>
    <x v="5758"/>
    <x v="11"/>
    <x v="0"/>
    <x v="0"/>
    <x v="7"/>
  </r>
  <r>
    <x v="3006"/>
    <x v="0"/>
    <x v="0"/>
    <x v="2"/>
    <x v="2"/>
    <x v="1"/>
    <x v="2"/>
    <x v="5"/>
    <x v="0"/>
    <x v="1"/>
    <x v="1"/>
    <x v="1"/>
    <x v="1"/>
    <x v="0"/>
    <x v="9476"/>
    <x v="4"/>
    <x v="3"/>
    <x v="0"/>
    <x v="7"/>
  </r>
  <r>
    <x v="3007"/>
    <x v="2"/>
    <x v="0"/>
    <x v="1"/>
    <x v="2"/>
    <x v="0"/>
    <x v="2"/>
    <x v="6"/>
    <x v="0"/>
    <x v="0"/>
    <x v="1"/>
    <x v="0"/>
    <x v="0"/>
    <x v="1"/>
    <x v="4152"/>
    <x v="0"/>
    <x v="6"/>
    <x v="1"/>
    <x v="1"/>
  </r>
  <r>
    <x v="3008"/>
    <x v="5"/>
    <x v="1"/>
    <x v="2"/>
    <x v="2"/>
    <x v="1"/>
    <x v="1"/>
    <x v="5"/>
    <x v="1"/>
    <x v="0"/>
    <x v="0"/>
    <x v="0"/>
    <x v="1"/>
    <x v="0"/>
    <x v="6670"/>
    <x v="1"/>
    <x v="6"/>
    <x v="0"/>
    <x v="8"/>
  </r>
  <r>
    <x v="3009"/>
    <x v="2"/>
    <x v="0"/>
    <x v="0"/>
    <x v="3"/>
    <x v="1"/>
    <x v="0"/>
    <x v="11"/>
    <x v="2"/>
    <x v="1"/>
    <x v="0"/>
    <x v="1"/>
    <x v="0"/>
    <x v="1"/>
    <x v="1213"/>
    <x v="7"/>
    <x v="1"/>
    <x v="2"/>
    <x v="3"/>
  </r>
  <r>
    <x v="3010"/>
    <x v="3"/>
    <x v="2"/>
    <x v="4"/>
    <x v="2"/>
    <x v="2"/>
    <x v="0"/>
    <x v="5"/>
    <x v="2"/>
    <x v="1"/>
    <x v="0"/>
    <x v="0"/>
    <x v="0"/>
    <x v="0"/>
    <x v="1046"/>
    <x v="11"/>
    <x v="4"/>
    <x v="1"/>
    <x v="2"/>
  </r>
  <r>
    <x v="3011"/>
    <x v="2"/>
    <x v="1"/>
    <x v="0"/>
    <x v="4"/>
    <x v="1"/>
    <x v="1"/>
    <x v="11"/>
    <x v="1"/>
    <x v="1"/>
    <x v="0"/>
    <x v="1"/>
    <x v="0"/>
    <x v="1"/>
    <x v="3312"/>
    <x v="0"/>
    <x v="3"/>
    <x v="2"/>
    <x v="1"/>
  </r>
  <r>
    <x v="3012"/>
    <x v="3"/>
    <x v="1"/>
    <x v="3"/>
    <x v="3"/>
    <x v="2"/>
    <x v="0"/>
    <x v="0"/>
    <x v="0"/>
    <x v="0"/>
    <x v="0"/>
    <x v="1"/>
    <x v="1"/>
    <x v="1"/>
    <x v="2136"/>
    <x v="0"/>
    <x v="5"/>
    <x v="0"/>
    <x v="6"/>
  </r>
  <r>
    <x v="3013"/>
    <x v="3"/>
    <x v="1"/>
    <x v="4"/>
    <x v="0"/>
    <x v="1"/>
    <x v="2"/>
    <x v="7"/>
    <x v="1"/>
    <x v="1"/>
    <x v="0"/>
    <x v="0"/>
    <x v="0"/>
    <x v="1"/>
    <x v="4559"/>
    <x v="9"/>
    <x v="5"/>
    <x v="0"/>
    <x v="6"/>
  </r>
  <r>
    <x v="3014"/>
    <x v="4"/>
    <x v="1"/>
    <x v="4"/>
    <x v="4"/>
    <x v="2"/>
    <x v="1"/>
    <x v="5"/>
    <x v="0"/>
    <x v="0"/>
    <x v="1"/>
    <x v="1"/>
    <x v="0"/>
    <x v="0"/>
    <x v="2836"/>
    <x v="9"/>
    <x v="5"/>
    <x v="0"/>
    <x v="6"/>
  </r>
  <r>
    <x v="3015"/>
    <x v="4"/>
    <x v="1"/>
    <x v="5"/>
    <x v="3"/>
    <x v="2"/>
    <x v="1"/>
    <x v="11"/>
    <x v="2"/>
    <x v="0"/>
    <x v="1"/>
    <x v="0"/>
    <x v="1"/>
    <x v="1"/>
    <x v="3352"/>
    <x v="3"/>
    <x v="0"/>
    <x v="2"/>
    <x v="2"/>
  </r>
  <r>
    <x v="3016"/>
    <x v="4"/>
    <x v="0"/>
    <x v="5"/>
    <x v="0"/>
    <x v="1"/>
    <x v="2"/>
    <x v="13"/>
    <x v="0"/>
    <x v="0"/>
    <x v="0"/>
    <x v="1"/>
    <x v="0"/>
    <x v="1"/>
    <x v="6891"/>
    <x v="1"/>
    <x v="5"/>
    <x v="2"/>
    <x v="5"/>
  </r>
  <r>
    <x v="3017"/>
    <x v="5"/>
    <x v="3"/>
    <x v="5"/>
    <x v="3"/>
    <x v="1"/>
    <x v="1"/>
    <x v="1"/>
    <x v="2"/>
    <x v="1"/>
    <x v="0"/>
    <x v="1"/>
    <x v="1"/>
    <x v="0"/>
    <x v="7909"/>
    <x v="9"/>
    <x v="2"/>
    <x v="0"/>
    <x v="7"/>
  </r>
  <r>
    <x v="3018"/>
    <x v="2"/>
    <x v="2"/>
    <x v="2"/>
    <x v="0"/>
    <x v="0"/>
    <x v="2"/>
    <x v="1"/>
    <x v="1"/>
    <x v="1"/>
    <x v="0"/>
    <x v="1"/>
    <x v="0"/>
    <x v="0"/>
    <x v="7393"/>
    <x v="7"/>
    <x v="2"/>
    <x v="1"/>
    <x v="5"/>
  </r>
  <r>
    <x v="3019"/>
    <x v="4"/>
    <x v="3"/>
    <x v="5"/>
    <x v="4"/>
    <x v="1"/>
    <x v="1"/>
    <x v="2"/>
    <x v="2"/>
    <x v="0"/>
    <x v="0"/>
    <x v="0"/>
    <x v="0"/>
    <x v="0"/>
    <x v="851"/>
    <x v="10"/>
    <x v="5"/>
    <x v="1"/>
    <x v="1"/>
  </r>
  <r>
    <x v="3020"/>
    <x v="4"/>
    <x v="2"/>
    <x v="2"/>
    <x v="3"/>
    <x v="1"/>
    <x v="0"/>
    <x v="9"/>
    <x v="0"/>
    <x v="0"/>
    <x v="0"/>
    <x v="1"/>
    <x v="0"/>
    <x v="1"/>
    <x v="2696"/>
    <x v="11"/>
    <x v="0"/>
    <x v="2"/>
    <x v="5"/>
  </r>
  <r>
    <x v="3021"/>
    <x v="0"/>
    <x v="2"/>
    <x v="1"/>
    <x v="5"/>
    <x v="0"/>
    <x v="0"/>
    <x v="10"/>
    <x v="2"/>
    <x v="0"/>
    <x v="0"/>
    <x v="1"/>
    <x v="0"/>
    <x v="1"/>
    <x v="7549"/>
    <x v="4"/>
    <x v="5"/>
    <x v="2"/>
    <x v="2"/>
  </r>
  <r>
    <x v="3022"/>
    <x v="2"/>
    <x v="0"/>
    <x v="5"/>
    <x v="5"/>
    <x v="2"/>
    <x v="0"/>
    <x v="0"/>
    <x v="0"/>
    <x v="0"/>
    <x v="1"/>
    <x v="0"/>
    <x v="1"/>
    <x v="1"/>
    <x v="1140"/>
    <x v="9"/>
    <x v="6"/>
    <x v="1"/>
    <x v="0"/>
  </r>
  <r>
    <x v="3023"/>
    <x v="4"/>
    <x v="1"/>
    <x v="0"/>
    <x v="2"/>
    <x v="2"/>
    <x v="2"/>
    <x v="4"/>
    <x v="1"/>
    <x v="1"/>
    <x v="0"/>
    <x v="1"/>
    <x v="1"/>
    <x v="1"/>
    <x v="7878"/>
    <x v="7"/>
    <x v="3"/>
    <x v="0"/>
    <x v="0"/>
  </r>
  <r>
    <x v="3024"/>
    <x v="4"/>
    <x v="3"/>
    <x v="3"/>
    <x v="6"/>
    <x v="2"/>
    <x v="0"/>
    <x v="14"/>
    <x v="1"/>
    <x v="0"/>
    <x v="1"/>
    <x v="0"/>
    <x v="1"/>
    <x v="0"/>
    <x v="588"/>
    <x v="7"/>
    <x v="4"/>
    <x v="2"/>
    <x v="2"/>
  </r>
  <r>
    <x v="3025"/>
    <x v="3"/>
    <x v="0"/>
    <x v="5"/>
    <x v="2"/>
    <x v="2"/>
    <x v="1"/>
    <x v="9"/>
    <x v="0"/>
    <x v="1"/>
    <x v="0"/>
    <x v="0"/>
    <x v="0"/>
    <x v="1"/>
    <x v="1745"/>
    <x v="8"/>
    <x v="2"/>
    <x v="2"/>
    <x v="5"/>
  </r>
  <r>
    <x v="3026"/>
    <x v="1"/>
    <x v="1"/>
    <x v="3"/>
    <x v="1"/>
    <x v="1"/>
    <x v="1"/>
    <x v="3"/>
    <x v="1"/>
    <x v="0"/>
    <x v="1"/>
    <x v="0"/>
    <x v="0"/>
    <x v="0"/>
    <x v="1100"/>
    <x v="11"/>
    <x v="5"/>
    <x v="0"/>
    <x v="7"/>
  </r>
  <r>
    <x v="3027"/>
    <x v="0"/>
    <x v="1"/>
    <x v="0"/>
    <x v="6"/>
    <x v="2"/>
    <x v="0"/>
    <x v="9"/>
    <x v="2"/>
    <x v="1"/>
    <x v="0"/>
    <x v="0"/>
    <x v="0"/>
    <x v="1"/>
    <x v="3078"/>
    <x v="7"/>
    <x v="1"/>
    <x v="2"/>
    <x v="3"/>
  </r>
  <r>
    <x v="3028"/>
    <x v="0"/>
    <x v="3"/>
    <x v="1"/>
    <x v="6"/>
    <x v="1"/>
    <x v="0"/>
    <x v="9"/>
    <x v="2"/>
    <x v="0"/>
    <x v="0"/>
    <x v="1"/>
    <x v="1"/>
    <x v="1"/>
    <x v="7354"/>
    <x v="6"/>
    <x v="5"/>
    <x v="0"/>
    <x v="0"/>
  </r>
  <r>
    <x v="3029"/>
    <x v="1"/>
    <x v="3"/>
    <x v="0"/>
    <x v="0"/>
    <x v="0"/>
    <x v="2"/>
    <x v="5"/>
    <x v="0"/>
    <x v="1"/>
    <x v="1"/>
    <x v="1"/>
    <x v="1"/>
    <x v="1"/>
    <x v="7954"/>
    <x v="5"/>
    <x v="4"/>
    <x v="0"/>
    <x v="0"/>
  </r>
  <r>
    <x v="3030"/>
    <x v="4"/>
    <x v="0"/>
    <x v="5"/>
    <x v="1"/>
    <x v="0"/>
    <x v="0"/>
    <x v="6"/>
    <x v="0"/>
    <x v="0"/>
    <x v="1"/>
    <x v="1"/>
    <x v="1"/>
    <x v="0"/>
    <x v="1916"/>
    <x v="0"/>
    <x v="3"/>
    <x v="0"/>
    <x v="8"/>
  </r>
  <r>
    <x v="3031"/>
    <x v="2"/>
    <x v="0"/>
    <x v="4"/>
    <x v="3"/>
    <x v="2"/>
    <x v="2"/>
    <x v="14"/>
    <x v="1"/>
    <x v="0"/>
    <x v="0"/>
    <x v="0"/>
    <x v="1"/>
    <x v="1"/>
    <x v="6927"/>
    <x v="7"/>
    <x v="4"/>
    <x v="0"/>
    <x v="7"/>
  </r>
  <r>
    <x v="3032"/>
    <x v="5"/>
    <x v="0"/>
    <x v="1"/>
    <x v="2"/>
    <x v="2"/>
    <x v="0"/>
    <x v="11"/>
    <x v="2"/>
    <x v="1"/>
    <x v="0"/>
    <x v="0"/>
    <x v="0"/>
    <x v="0"/>
    <x v="2799"/>
    <x v="2"/>
    <x v="3"/>
    <x v="2"/>
    <x v="3"/>
  </r>
  <r>
    <x v="3033"/>
    <x v="2"/>
    <x v="1"/>
    <x v="5"/>
    <x v="1"/>
    <x v="1"/>
    <x v="2"/>
    <x v="8"/>
    <x v="2"/>
    <x v="1"/>
    <x v="1"/>
    <x v="1"/>
    <x v="0"/>
    <x v="1"/>
    <x v="6030"/>
    <x v="2"/>
    <x v="5"/>
    <x v="2"/>
    <x v="3"/>
  </r>
  <r>
    <x v="3034"/>
    <x v="5"/>
    <x v="1"/>
    <x v="4"/>
    <x v="4"/>
    <x v="0"/>
    <x v="1"/>
    <x v="2"/>
    <x v="0"/>
    <x v="0"/>
    <x v="1"/>
    <x v="1"/>
    <x v="0"/>
    <x v="0"/>
    <x v="6916"/>
    <x v="0"/>
    <x v="5"/>
    <x v="0"/>
    <x v="8"/>
  </r>
  <r>
    <x v="3035"/>
    <x v="1"/>
    <x v="3"/>
    <x v="3"/>
    <x v="0"/>
    <x v="0"/>
    <x v="2"/>
    <x v="10"/>
    <x v="0"/>
    <x v="1"/>
    <x v="1"/>
    <x v="0"/>
    <x v="0"/>
    <x v="1"/>
    <x v="4556"/>
    <x v="2"/>
    <x v="5"/>
    <x v="2"/>
    <x v="4"/>
  </r>
  <r>
    <x v="3036"/>
    <x v="4"/>
    <x v="3"/>
    <x v="4"/>
    <x v="5"/>
    <x v="1"/>
    <x v="1"/>
    <x v="3"/>
    <x v="0"/>
    <x v="0"/>
    <x v="0"/>
    <x v="1"/>
    <x v="0"/>
    <x v="1"/>
    <x v="3368"/>
    <x v="4"/>
    <x v="1"/>
    <x v="1"/>
    <x v="5"/>
  </r>
  <r>
    <x v="3037"/>
    <x v="1"/>
    <x v="1"/>
    <x v="4"/>
    <x v="5"/>
    <x v="1"/>
    <x v="2"/>
    <x v="10"/>
    <x v="2"/>
    <x v="1"/>
    <x v="1"/>
    <x v="0"/>
    <x v="1"/>
    <x v="1"/>
    <x v="6210"/>
    <x v="0"/>
    <x v="4"/>
    <x v="0"/>
    <x v="7"/>
  </r>
  <r>
    <x v="3038"/>
    <x v="4"/>
    <x v="3"/>
    <x v="1"/>
    <x v="4"/>
    <x v="2"/>
    <x v="2"/>
    <x v="7"/>
    <x v="2"/>
    <x v="0"/>
    <x v="0"/>
    <x v="0"/>
    <x v="0"/>
    <x v="0"/>
    <x v="3410"/>
    <x v="11"/>
    <x v="3"/>
    <x v="0"/>
    <x v="7"/>
  </r>
  <r>
    <x v="3039"/>
    <x v="0"/>
    <x v="2"/>
    <x v="5"/>
    <x v="6"/>
    <x v="0"/>
    <x v="1"/>
    <x v="2"/>
    <x v="1"/>
    <x v="1"/>
    <x v="0"/>
    <x v="0"/>
    <x v="1"/>
    <x v="0"/>
    <x v="8761"/>
    <x v="8"/>
    <x v="5"/>
    <x v="1"/>
    <x v="4"/>
  </r>
  <r>
    <x v="3040"/>
    <x v="5"/>
    <x v="1"/>
    <x v="4"/>
    <x v="0"/>
    <x v="0"/>
    <x v="0"/>
    <x v="5"/>
    <x v="2"/>
    <x v="1"/>
    <x v="1"/>
    <x v="1"/>
    <x v="0"/>
    <x v="1"/>
    <x v="5505"/>
    <x v="1"/>
    <x v="1"/>
    <x v="1"/>
    <x v="0"/>
  </r>
  <r>
    <x v="3041"/>
    <x v="0"/>
    <x v="2"/>
    <x v="5"/>
    <x v="3"/>
    <x v="0"/>
    <x v="0"/>
    <x v="3"/>
    <x v="1"/>
    <x v="0"/>
    <x v="1"/>
    <x v="1"/>
    <x v="0"/>
    <x v="1"/>
    <x v="7330"/>
    <x v="4"/>
    <x v="6"/>
    <x v="1"/>
    <x v="2"/>
  </r>
  <r>
    <x v="3042"/>
    <x v="5"/>
    <x v="0"/>
    <x v="1"/>
    <x v="0"/>
    <x v="0"/>
    <x v="1"/>
    <x v="3"/>
    <x v="0"/>
    <x v="1"/>
    <x v="0"/>
    <x v="1"/>
    <x v="0"/>
    <x v="1"/>
    <x v="8000"/>
    <x v="5"/>
    <x v="4"/>
    <x v="1"/>
    <x v="3"/>
  </r>
  <r>
    <x v="3043"/>
    <x v="2"/>
    <x v="2"/>
    <x v="0"/>
    <x v="2"/>
    <x v="1"/>
    <x v="2"/>
    <x v="9"/>
    <x v="2"/>
    <x v="1"/>
    <x v="1"/>
    <x v="0"/>
    <x v="1"/>
    <x v="1"/>
    <x v="8424"/>
    <x v="1"/>
    <x v="3"/>
    <x v="2"/>
    <x v="3"/>
  </r>
  <r>
    <x v="3044"/>
    <x v="5"/>
    <x v="0"/>
    <x v="5"/>
    <x v="2"/>
    <x v="2"/>
    <x v="2"/>
    <x v="7"/>
    <x v="1"/>
    <x v="1"/>
    <x v="1"/>
    <x v="0"/>
    <x v="1"/>
    <x v="1"/>
    <x v="9365"/>
    <x v="8"/>
    <x v="4"/>
    <x v="1"/>
    <x v="3"/>
  </r>
  <r>
    <x v="3045"/>
    <x v="4"/>
    <x v="3"/>
    <x v="0"/>
    <x v="0"/>
    <x v="0"/>
    <x v="0"/>
    <x v="0"/>
    <x v="2"/>
    <x v="1"/>
    <x v="1"/>
    <x v="0"/>
    <x v="0"/>
    <x v="0"/>
    <x v="32"/>
    <x v="10"/>
    <x v="5"/>
    <x v="1"/>
    <x v="1"/>
  </r>
  <r>
    <x v="3046"/>
    <x v="3"/>
    <x v="3"/>
    <x v="3"/>
    <x v="4"/>
    <x v="0"/>
    <x v="1"/>
    <x v="4"/>
    <x v="0"/>
    <x v="1"/>
    <x v="1"/>
    <x v="1"/>
    <x v="0"/>
    <x v="0"/>
    <x v="2616"/>
    <x v="8"/>
    <x v="4"/>
    <x v="0"/>
    <x v="7"/>
  </r>
  <r>
    <x v="3047"/>
    <x v="3"/>
    <x v="2"/>
    <x v="5"/>
    <x v="4"/>
    <x v="0"/>
    <x v="1"/>
    <x v="1"/>
    <x v="0"/>
    <x v="1"/>
    <x v="1"/>
    <x v="1"/>
    <x v="0"/>
    <x v="1"/>
    <x v="5736"/>
    <x v="0"/>
    <x v="2"/>
    <x v="1"/>
    <x v="0"/>
  </r>
  <r>
    <x v="3048"/>
    <x v="2"/>
    <x v="0"/>
    <x v="1"/>
    <x v="4"/>
    <x v="2"/>
    <x v="2"/>
    <x v="3"/>
    <x v="0"/>
    <x v="0"/>
    <x v="1"/>
    <x v="0"/>
    <x v="0"/>
    <x v="0"/>
    <x v="3064"/>
    <x v="7"/>
    <x v="0"/>
    <x v="1"/>
    <x v="2"/>
  </r>
  <r>
    <x v="3049"/>
    <x v="5"/>
    <x v="3"/>
    <x v="0"/>
    <x v="6"/>
    <x v="2"/>
    <x v="0"/>
    <x v="13"/>
    <x v="0"/>
    <x v="1"/>
    <x v="0"/>
    <x v="1"/>
    <x v="0"/>
    <x v="1"/>
    <x v="5014"/>
    <x v="2"/>
    <x v="6"/>
    <x v="0"/>
    <x v="7"/>
  </r>
  <r>
    <x v="3050"/>
    <x v="2"/>
    <x v="2"/>
    <x v="0"/>
    <x v="4"/>
    <x v="0"/>
    <x v="1"/>
    <x v="6"/>
    <x v="1"/>
    <x v="0"/>
    <x v="0"/>
    <x v="0"/>
    <x v="1"/>
    <x v="0"/>
    <x v="4554"/>
    <x v="6"/>
    <x v="0"/>
    <x v="0"/>
    <x v="7"/>
  </r>
  <r>
    <x v="3051"/>
    <x v="2"/>
    <x v="0"/>
    <x v="1"/>
    <x v="5"/>
    <x v="1"/>
    <x v="2"/>
    <x v="10"/>
    <x v="1"/>
    <x v="1"/>
    <x v="1"/>
    <x v="1"/>
    <x v="0"/>
    <x v="1"/>
    <x v="6029"/>
    <x v="0"/>
    <x v="3"/>
    <x v="2"/>
    <x v="1"/>
  </r>
  <r>
    <x v="3052"/>
    <x v="3"/>
    <x v="0"/>
    <x v="5"/>
    <x v="2"/>
    <x v="2"/>
    <x v="2"/>
    <x v="3"/>
    <x v="2"/>
    <x v="1"/>
    <x v="1"/>
    <x v="0"/>
    <x v="0"/>
    <x v="0"/>
    <x v="3172"/>
    <x v="1"/>
    <x v="4"/>
    <x v="0"/>
    <x v="8"/>
  </r>
  <r>
    <x v="3053"/>
    <x v="3"/>
    <x v="2"/>
    <x v="4"/>
    <x v="4"/>
    <x v="0"/>
    <x v="2"/>
    <x v="8"/>
    <x v="2"/>
    <x v="1"/>
    <x v="1"/>
    <x v="0"/>
    <x v="0"/>
    <x v="1"/>
    <x v="6735"/>
    <x v="9"/>
    <x v="6"/>
    <x v="2"/>
    <x v="4"/>
  </r>
  <r>
    <x v="3054"/>
    <x v="1"/>
    <x v="3"/>
    <x v="5"/>
    <x v="2"/>
    <x v="2"/>
    <x v="1"/>
    <x v="0"/>
    <x v="0"/>
    <x v="1"/>
    <x v="0"/>
    <x v="0"/>
    <x v="0"/>
    <x v="0"/>
    <x v="1315"/>
    <x v="8"/>
    <x v="6"/>
    <x v="0"/>
    <x v="7"/>
  </r>
  <r>
    <x v="3055"/>
    <x v="3"/>
    <x v="0"/>
    <x v="4"/>
    <x v="6"/>
    <x v="1"/>
    <x v="2"/>
    <x v="4"/>
    <x v="2"/>
    <x v="0"/>
    <x v="1"/>
    <x v="0"/>
    <x v="1"/>
    <x v="1"/>
    <x v="6035"/>
    <x v="0"/>
    <x v="4"/>
    <x v="0"/>
    <x v="8"/>
  </r>
  <r>
    <x v="3056"/>
    <x v="1"/>
    <x v="3"/>
    <x v="2"/>
    <x v="1"/>
    <x v="2"/>
    <x v="2"/>
    <x v="1"/>
    <x v="1"/>
    <x v="1"/>
    <x v="0"/>
    <x v="1"/>
    <x v="0"/>
    <x v="0"/>
    <x v="4971"/>
    <x v="9"/>
    <x v="5"/>
    <x v="1"/>
    <x v="3"/>
  </r>
  <r>
    <x v="3057"/>
    <x v="3"/>
    <x v="3"/>
    <x v="4"/>
    <x v="5"/>
    <x v="2"/>
    <x v="1"/>
    <x v="13"/>
    <x v="2"/>
    <x v="0"/>
    <x v="1"/>
    <x v="1"/>
    <x v="0"/>
    <x v="1"/>
    <x v="3309"/>
    <x v="9"/>
    <x v="2"/>
    <x v="0"/>
    <x v="8"/>
  </r>
  <r>
    <x v="3058"/>
    <x v="5"/>
    <x v="1"/>
    <x v="2"/>
    <x v="1"/>
    <x v="0"/>
    <x v="0"/>
    <x v="8"/>
    <x v="1"/>
    <x v="1"/>
    <x v="0"/>
    <x v="1"/>
    <x v="0"/>
    <x v="0"/>
    <x v="3960"/>
    <x v="7"/>
    <x v="1"/>
    <x v="2"/>
    <x v="3"/>
  </r>
  <r>
    <x v="3059"/>
    <x v="4"/>
    <x v="2"/>
    <x v="0"/>
    <x v="3"/>
    <x v="2"/>
    <x v="1"/>
    <x v="12"/>
    <x v="1"/>
    <x v="1"/>
    <x v="0"/>
    <x v="0"/>
    <x v="0"/>
    <x v="0"/>
    <x v="3155"/>
    <x v="6"/>
    <x v="0"/>
    <x v="0"/>
    <x v="8"/>
  </r>
  <r>
    <x v="3060"/>
    <x v="4"/>
    <x v="1"/>
    <x v="0"/>
    <x v="2"/>
    <x v="0"/>
    <x v="0"/>
    <x v="12"/>
    <x v="2"/>
    <x v="1"/>
    <x v="1"/>
    <x v="0"/>
    <x v="1"/>
    <x v="0"/>
    <x v="688"/>
    <x v="1"/>
    <x v="6"/>
    <x v="2"/>
    <x v="2"/>
  </r>
  <r>
    <x v="3061"/>
    <x v="4"/>
    <x v="3"/>
    <x v="5"/>
    <x v="6"/>
    <x v="2"/>
    <x v="0"/>
    <x v="3"/>
    <x v="1"/>
    <x v="0"/>
    <x v="1"/>
    <x v="0"/>
    <x v="0"/>
    <x v="0"/>
    <x v="21"/>
    <x v="7"/>
    <x v="0"/>
    <x v="1"/>
    <x v="3"/>
  </r>
  <r>
    <x v="3062"/>
    <x v="1"/>
    <x v="1"/>
    <x v="2"/>
    <x v="2"/>
    <x v="0"/>
    <x v="1"/>
    <x v="9"/>
    <x v="1"/>
    <x v="1"/>
    <x v="1"/>
    <x v="0"/>
    <x v="0"/>
    <x v="0"/>
    <x v="1192"/>
    <x v="0"/>
    <x v="4"/>
    <x v="0"/>
    <x v="8"/>
  </r>
  <r>
    <x v="3063"/>
    <x v="5"/>
    <x v="1"/>
    <x v="2"/>
    <x v="6"/>
    <x v="2"/>
    <x v="0"/>
    <x v="13"/>
    <x v="1"/>
    <x v="1"/>
    <x v="0"/>
    <x v="0"/>
    <x v="1"/>
    <x v="1"/>
    <x v="4848"/>
    <x v="1"/>
    <x v="0"/>
    <x v="2"/>
    <x v="5"/>
  </r>
  <r>
    <x v="3064"/>
    <x v="1"/>
    <x v="1"/>
    <x v="2"/>
    <x v="5"/>
    <x v="0"/>
    <x v="0"/>
    <x v="1"/>
    <x v="0"/>
    <x v="0"/>
    <x v="1"/>
    <x v="1"/>
    <x v="1"/>
    <x v="1"/>
    <x v="2818"/>
    <x v="11"/>
    <x v="5"/>
    <x v="0"/>
    <x v="7"/>
  </r>
  <r>
    <x v="3065"/>
    <x v="0"/>
    <x v="0"/>
    <x v="5"/>
    <x v="6"/>
    <x v="2"/>
    <x v="1"/>
    <x v="2"/>
    <x v="1"/>
    <x v="1"/>
    <x v="0"/>
    <x v="0"/>
    <x v="0"/>
    <x v="1"/>
    <x v="5820"/>
    <x v="8"/>
    <x v="6"/>
    <x v="1"/>
    <x v="0"/>
  </r>
  <r>
    <x v="3066"/>
    <x v="5"/>
    <x v="2"/>
    <x v="2"/>
    <x v="2"/>
    <x v="0"/>
    <x v="2"/>
    <x v="7"/>
    <x v="1"/>
    <x v="0"/>
    <x v="1"/>
    <x v="1"/>
    <x v="1"/>
    <x v="1"/>
    <x v="9899"/>
    <x v="3"/>
    <x v="5"/>
    <x v="0"/>
    <x v="0"/>
  </r>
  <r>
    <x v="3067"/>
    <x v="2"/>
    <x v="3"/>
    <x v="1"/>
    <x v="3"/>
    <x v="1"/>
    <x v="2"/>
    <x v="5"/>
    <x v="2"/>
    <x v="0"/>
    <x v="1"/>
    <x v="1"/>
    <x v="1"/>
    <x v="1"/>
    <x v="7572"/>
    <x v="6"/>
    <x v="6"/>
    <x v="0"/>
    <x v="2"/>
  </r>
  <r>
    <x v="3068"/>
    <x v="4"/>
    <x v="1"/>
    <x v="4"/>
    <x v="6"/>
    <x v="2"/>
    <x v="2"/>
    <x v="0"/>
    <x v="1"/>
    <x v="1"/>
    <x v="1"/>
    <x v="1"/>
    <x v="1"/>
    <x v="0"/>
    <x v="6997"/>
    <x v="3"/>
    <x v="5"/>
    <x v="0"/>
    <x v="1"/>
  </r>
  <r>
    <x v="3069"/>
    <x v="3"/>
    <x v="0"/>
    <x v="2"/>
    <x v="3"/>
    <x v="2"/>
    <x v="0"/>
    <x v="14"/>
    <x v="0"/>
    <x v="0"/>
    <x v="1"/>
    <x v="1"/>
    <x v="1"/>
    <x v="0"/>
    <x v="1484"/>
    <x v="11"/>
    <x v="3"/>
    <x v="0"/>
    <x v="7"/>
  </r>
  <r>
    <x v="3070"/>
    <x v="4"/>
    <x v="3"/>
    <x v="4"/>
    <x v="5"/>
    <x v="1"/>
    <x v="0"/>
    <x v="12"/>
    <x v="2"/>
    <x v="0"/>
    <x v="1"/>
    <x v="0"/>
    <x v="0"/>
    <x v="0"/>
    <x v="128"/>
    <x v="4"/>
    <x v="3"/>
    <x v="0"/>
    <x v="7"/>
  </r>
  <r>
    <x v="3071"/>
    <x v="4"/>
    <x v="1"/>
    <x v="1"/>
    <x v="2"/>
    <x v="1"/>
    <x v="0"/>
    <x v="10"/>
    <x v="2"/>
    <x v="0"/>
    <x v="1"/>
    <x v="0"/>
    <x v="1"/>
    <x v="1"/>
    <x v="1295"/>
    <x v="6"/>
    <x v="4"/>
    <x v="2"/>
    <x v="0"/>
  </r>
  <r>
    <x v="3072"/>
    <x v="4"/>
    <x v="3"/>
    <x v="1"/>
    <x v="2"/>
    <x v="0"/>
    <x v="1"/>
    <x v="7"/>
    <x v="0"/>
    <x v="0"/>
    <x v="0"/>
    <x v="1"/>
    <x v="1"/>
    <x v="1"/>
    <x v="5500"/>
    <x v="3"/>
    <x v="2"/>
    <x v="0"/>
    <x v="4"/>
  </r>
  <r>
    <x v="3073"/>
    <x v="2"/>
    <x v="1"/>
    <x v="1"/>
    <x v="2"/>
    <x v="2"/>
    <x v="1"/>
    <x v="13"/>
    <x v="0"/>
    <x v="0"/>
    <x v="1"/>
    <x v="1"/>
    <x v="1"/>
    <x v="1"/>
    <x v="5363"/>
    <x v="10"/>
    <x v="2"/>
    <x v="0"/>
    <x v="0"/>
  </r>
  <r>
    <x v="3074"/>
    <x v="5"/>
    <x v="0"/>
    <x v="0"/>
    <x v="5"/>
    <x v="1"/>
    <x v="2"/>
    <x v="6"/>
    <x v="2"/>
    <x v="1"/>
    <x v="0"/>
    <x v="1"/>
    <x v="0"/>
    <x v="1"/>
    <x v="9255"/>
    <x v="7"/>
    <x v="5"/>
    <x v="1"/>
    <x v="2"/>
  </r>
  <r>
    <x v="3075"/>
    <x v="4"/>
    <x v="2"/>
    <x v="1"/>
    <x v="5"/>
    <x v="0"/>
    <x v="1"/>
    <x v="9"/>
    <x v="2"/>
    <x v="0"/>
    <x v="0"/>
    <x v="0"/>
    <x v="0"/>
    <x v="1"/>
    <x v="4211"/>
    <x v="8"/>
    <x v="3"/>
    <x v="0"/>
    <x v="6"/>
  </r>
  <r>
    <x v="3076"/>
    <x v="0"/>
    <x v="2"/>
    <x v="2"/>
    <x v="2"/>
    <x v="0"/>
    <x v="2"/>
    <x v="2"/>
    <x v="2"/>
    <x v="0"/>
    <x v="0"/>
    <x v="0"/>
    <x v="1"/>
    <x v="0"/>
    <x v="9552"/>
    <x v="11"/>
    <x v="1"/>
    <x v="0"/>
    <x v="7"/>
  </r>
  <r>
    <x v="3077"/>
    <x v="1"/>
    <x v="2"/>
    <x v="4"/>
    <x v="0"/>
    <x v="0"/>
    <x v="2"/>
    <x v="10"/>
    <x v="2"/>
    <x v="0"/>
    <x v="1"/>
    <x v="1"/>
    <x v="0"/>
    <x v="1"/>
    <x v="8195"/>
    <x v="10"/>
    <x v="1"/>
    <x v="0"/>
    <x v="7"/>
  </r>
  <r>
    <x v="3078"/>
    <x v="2"/>
    <x v="1"/>
    <x v="5"/>
    <x v="2"/>
    <x v="0"/>
    <x v="1"/>
    <x v="14"/>
    <x v="1"/>
    <x v="0"/>
    <x v="0"/>
    <x v="0"/>
    <x v="0"/>
    <x v="1"/>
    <x v="2498"/>
    <x v="2"/>
    <x v="3"/>
    <x v="2"/>
    <x v="5"/>
  </r>
  <r>
    <x v="3079"/>
    <x v="3"/>
    <x v="2"/>
    <x v="2"/>
    <x v="0"/>
    <x v="1"/>
    <x v="1"/>
    <x v="12"/>
    <x v="0"/>
    <x v="0"/>
    <x v="1"/>
    <x v="1"/>
    <x v="1"/>
    <x v="1"/>
    <x v="7094"/>
    <x v="3"/>
    <x v="4"/>
    <x v="0"/>
    <x v="2"/>
  </r>
  <r>
    <x v="3080"/>
    <x v="0"/>
    <x v="1"/>
    <x v="2"/>
    <x v="3"/>
    <x v="1"/>
    <x v="1"/>
    <x v="6"/>
    <x v="1"/>
    <x v="0"/>
    <x v="0"/>
    <x v="1"/>
    <x v="1"/>
    <x v="0"/>
    <x v="7999"/>
    <x v="2"/>
    <x v="2"/>
    <x v="0"/>
    <x v="1"/>
  </r>
  <r>
    <x v="3081"/>
    <x v="2"/>
    <x v="3"/>
    <x v="0"/>
    <x v="2"/>
    <x v="1"/>
    <x v="1"/>
    <x v="6"/>
    <x v="1"/>
    <x v="0"/>
    <x v="0"/>
    <x v="1"/>
    <x v="1"/>
    <x v="0"/>
    <x v="3911"/>
    <x v="6"/>
    <x v="3"/>
    <x v="0"/>
    <x v="7"/>
  </r>
  <r>
    <x v="3082"/>
    <x v="4"/>
    <x v="2"/>
    <x v="4"/>
    <x v="2"/>
    <x v="1"/>
    <x v="1"/>
    <x v="2"/>
    <x v="2"/>
    <x v="1"/>
    <x v="1"/>
    <x v="1"/>
    <x v="0"/>
    <x v="0"/>
    <x v="5004"/>
    <x v="0"/>
    <x v="2"/>
    <x v="1"/>
    <x v="5"/>
  </r>
  <r>
    <x v="3083"/>
    <x v="2"/>
    <x v="2"/>
    <x v="5"/>
    <x v="1"/>
    <x v="1"/>
    <x v="0"/>
    <x v="8"/>
    <x v="2"/>
    <x v="1"/>
    <x v="1"/>
    <x v="1"/>
    <x v="0"/>
    <x v="0"/>
    <x v="2120"/>
    <x v="2"/>
    <x v="0"/>
    <x v="2"/>
    <x v="5"/>
  </r>
  <r>
    <x v="3084"/>
    <x v="5"/>
    <x v="3"/>
    <x v="2"/>
    <x v="5"/>
    <x v="2"/>
    <x v="0"/>
    <x v="0"/>
    <x v="1"/>
    <x v="1"/>
    <x v="1"/>
    <x v="1"/>
    <x v="1"/>
    <x v="0"/>
    <x v="5401"/>
    <x v="4"/>
    <x v="5"/>
    <x v="0"/>
    <x v="3"/>
  </r>
  <r>
    <x v="3085"/>
    <x v="0"/>
    <x v="3"/>
    <x v="1"/>
    <x v="6"/>
    <x v="0"/>
    <x v="1"/>
    <x v="3"/>
    <x v="2"/>
    <x v="0"/>
    <x v="1"/>
    <x v="1"/>
    <x v="1"/>
    <x v="1"/>
    <x v="8552"/>
    <x v="0"/>
    <x v="2"/>
    <x v="0"/>
    <x v="4"/>
  </r>
  <r>
    <x v="3086"/>
    <x v="4"/>
    <x v="2"/>
    <x v="4"/>
    <x v="6"/>
    <x v="1"/>
    <x v="0"/>
    <x v="1"/>
    <x v="2"/>
    <x v="0"/>
    <x v="1"/>
    <x v="1"/>
    <x v="0"/>
    <x v="1"/>
    <x v="3467"/>
    <x v="1"/>
    <x v="0"/>
    <x v="1"/>
    <x v="5"/>
  </r>
  <r>
    <x v="3087"/>
    <x v="2"/>
    <x v="1"/>
    <x v="5"/>
    <x v="2"/>
    <x v="1"/>
    <x v="0"/>
    <x v="1"/>
    <x v="2"/>
    <x v="1"/>
    <x v="1"/>
    <x v="1"/>
    <x v="1"/>
    <x v="0"/>
    <x v="1488"/>
    <x v="7"/>
    <x v="4"/>
    <x v="0"/>
    <x v="2"/>
  </r>
  <r>
    <x v="3088"/>
    <x v="1"/>
    <x v="2"/>
    <x v="1"/>
    <x v="0"/>
    <x v="1"/>
    <x v="2"/>
    <x v="6"/>
    <x v="0"/>
    <x v="1"/>
    <x v="0"/>
    <x v="1"/>
    <x v="0"/>
    <x v="0"/>
    <x v="7604"/>
    <x v="2"/>
    <x v="6"/>
    <x v="0"/>
    <x v="7"/>
  </r>
  <r>
    <x v="3089"/>
    <x v="4"/>
    <x v="2"/>
    <x v="3"/>
    <x v="4"/>
    <x v="0"/>
    <x v="2"/>
    <x v="11"/>
    <x v="0"/>
    <x v="0"/>
    <x v="1"/>
    <x v="0"/>
    <x v="0"/>
    <x v="1"/>
    <x v="7040"/>
    <x v="0"/>
    <x v="6"/>
    <x v="0"/>
    <x v="6"/>
  </r>
  <r>
    <x v="3090"/>
    <x v="4"/>
    <x v="0"/>
    <x v="5"/>
    <x v="1"/>
    <x v="1"/>
    <x v="0"/>
    <x v="6"/>
    <x v="0"/>
    <x v="0"/>
    <x v="0"/>
    <x v="0"/>
    <x v="1"/>
    <x v="0"/>
    <x v="322"/>
    <x v="3"/>
    <x v="1"/>
    <x v="0"/>
    <x v="7"/>
  </r>
  <r>
    <x v="3091"/>
    <x v="0"/>
    <x v="1"/>
    <x v="1"/>
    <x v="4"/>
    <x v="2"/>
    <x v="2"/>
    <x v="11"/>
    <x v="0"/>
    <x v="1"/>
    <x v="1"/>
    <x v="1"/>
    <x v="1"/>
    <x v="1"/>
    <x v="9720"/>
    <x v="0"/>
    <x v="4"/>
    <x v="0"/>
    <x v="8"/>
  </r>
  <r>
    <x v="3092"/>
    <x v="2"/>
    <x v="2"/>
    <x v="0"/>
    <x v="5"/>
    <x v="1"/>
    <x v="1"/>
    <x v="2"/>
    <x v="2"/>
    <x v="1"/>
    <x v="0"/>
    <x v="0"/>
    <x v="1"/>
    <x v="1"/>
    <x v="5589"/>
    <x v="10"/>
    <x v="5"/>
    <x v="1"/>
    <x v="4"/>
  </r>
  <r>
    <x v="3093"/>
    <x v="5"/>
    <x v="0"/>
    <x v="5"/>
    <x v="4"/>
    <x v="0"/>
    <x v="0"/>
    <x v="12"/>
    <x v="1"/>
    <x v="1"/>
    <x v="0"/>
    <x v="1"/>
    <x v="1"/>
    <x v="0"/>
    <x v="5631"/>
    <x v="4"/>
    <x v="5"/>
    <x v="0"/>
    <x v="7"/>
  </r>
  <r>
    <x v="3094"/>
    <x v="2"/>
    <x v="1"/>
    <x v="3"/>
    <x v="5"/>
    <x v="1"/>
    <x v="0"/>
    <x v="0"/>
    <x v="0"/>
    <x v="0"/>
    <x v="1"/>
    <x v="1"/>
    <x v="0"/>
    <x v="1"/>
    <x v="940"/>
    <x v="2"/>
    <x v="1"/>
    <x v="1"/>
    <x v="2"/>
  </r>
  <r>
    <x v="3095"/>
    <x v="4"/>
    <x v="1"/>
    <x v="1"/>
    <x v="1"/>
    <x v="2"/>
    <x v="2"/>
    <x v="12"/>
    <x v="0"/>
    <x v="0"/>
    <x v="0"/>
    <x v="0"/>
    <x v="0"/>
    <x v="1"/>
    <x v="4541"/>
    <x v="3"/>
    <x v="5"/>
    <x v="0"/>
    <x v="8"/>
  </r>
  <r>
    <x v="3096"/>
    <x v="2"/>
    <x v="1"/>
    <x v="5"/>
    <x v="4"/>
    <x v="0"/>
    <x v="2"/>
    <x v="11"/>
    <x v="1"/>
    <x v="1"/>
    <x v="1"/>
    <x v="0"/>
    <x v="1"/>
    <x v="1"/>
    <x v="6204"/>
    <x v="10"/>
    <x v="6"/>
    <x v="0"/>
    <x v="8"/>
  </r>
  <r>
    <x v="3097"/>
    <x v="4"/>
    <x v="2"/>
    <x v="2"/>
    <x v="6"/>
    <x v="0"/>
    <x v="1"/>
    <x v="0"/>
    <x v="1"/>
    <x v="1"/>
    <x v="0"/>
    <x v="0"/>
    <x v="1"/>
    <x v="1"/>
    <x v="5436"/>
    <x v="0"/>
    <x v="0"/>
    <x v="1"/>
    <x v="3"/>
  </r>
  <r>
    <x v="3098"/>
    <x v="2"/>
    <x v="0"/>
    <x v="2"/>
    <x v="4"/>
    <x v="1"/>
    <x v="1"/>
    <x v="4"/>
    <x v="0"/>
    <x v="0"/>
    <x v="1"/>
    <x v="0"/>
    <x v="0"/>
    <x v="1"/>
    <x v="1784"/>
    <x v="7"/>
    <x v="6"/>
    <x v="1"/>
    <x v="0"/>
  </r>
  <r>
    <x v="3099"/>
    <x v="0"/>
    <x v="3"/>
    <x v="4"/>
    <x v="2"/>
    <x v="2"/>
    <x v="2"/>
    <x v="7"/>
    <x v="2"/>
    <x v="0"/>
    <x v="1"/>
    <x v="0"/>
    <x v="1"/>
    <x v="0"/>
    <x v="8694"/>
    <x v="1"/>
    <x v="2"/>
    <x v="0"/>
    <x v="8"/>
  </r>
  <r>
    <x v="3100"/>
    <x v="1"/>
    <x v="2"/>
    <x v="5"/>
    <x v="3"/>
    <x v="1"/>
    <x v="2"/>
    <x v="10"/>
    <x v="0"/>
    <x v="1"/>
    <x v="0"/>
    <x v="0"/>
    <x v="1"/>
    <x v="0"/>
    <x v="7517"/>
    <x v="6"/>
    <x v="4"/>
    <x v="0"/>
    <x v="8"/>
  </r>
  <r>
    <x v="3101"/>
    <x v="1"/>
    <x v="3"/>
    <x v="1"/>
    <x v="1"/>
    <x v="1"/>
    <x v="0"/>
    <x v="2"/>
    <x v="2"/>
    <x v="0"/>
    <x v="0"/>
    <x v="0"/>
    <x v="1"/>
    <x v="0"/>
    <x v="546"/>
    <x v="2"/>
    <x v="6"/>
    <x v="1"/>
    <x v="1"/>
  </r>
  <r>
    <x v="3102"/>
    <x v="2"/>
    <x v="1"/>
    <x v="3"/>
    <x v="5"/>
    <x v="2"/>
    <x v="2"/>
    <x v="5"/>
    <x v="2"/>
    <x v="0"/>
    <x v="1"/>
    <x v="1"/>
    <x v="1"/>
    <x v="0"/>
    <x v="6677"/>
    <x v="6"/>
    <x v="2"/>
    <x v="0"/>
    <x v="4"/>
  </r>
  <r>
    <x v="3103"/>
    <x v="3"/>
    <x v="3"/>
    <x v="4"/>
    <x v="6"/>
    <x v="2"/>
    <x v="2"/>
    <x v="4"/>
    <x v="1"/>
    <x v="1"/>
    <x v="1"/>
    <x v="0"/>
    <x v="1"/>
    <x v="1"/>
    <x v="6645"/>
    <x v="0"/>
    <x v="0"/>
    <x v="0"/>
    <x v="6"/>
  </r>
  <r>
    <x v="3104"/>
    <x v="5"/>
    <x v="3"/>
    <x v="2"/>
    <x v="0"/>
    <x v="0"/>
    <x v="2"/>
    <x v="4"/>
    <x v="1"/>
    <x v="1"/>
    <x v="0"/>
    <x v="0"/>
    <x v="1"/>
    <x v="0"/>
    <x v="8777"/>
    <x v="4"/>
    <x v="3"/>
    <x v="1"/>
    <x v="0"/>
  </r>
  <r>
    <x v="3105"/>
    <x v="2"/>
    <x v="3"/>
    <x v="0"/>
    <x v="6"/>
    <x v="1"/>
    <x v="2"/>
    <x v="9"/>
    <x v="2"/>
    <x v="1"/>
    <x v="0"/>
    <x v="1"/>
    <x v="1"/>
    <x v="1"/>
    <x v="7602"/>
    <x v="9"/>
    <x v="3"/>
    <x v="0"/>
    <x v="7"/>
  </r>
  <r>
    <x v="3106"/>
    <x v="3"/>
    <x v="3"/>
    <x v="5"/>
    <x v="0"/>
    <x v="0"/>
    <x v="2"/>
    <x v="5"/>
    <x v="0"/>
    <x v="1"/>
    <x v="1"/>
    <x v="1"/>
    <x v="0"/>
    <x v="1"/>
    <x v="6555"/>
    <x v="9"/>
    <x v="0"/>
    <x v="1"/>
    <x v="0"/>
  </r>
  <r>
    <x v="3107"/>
    <x v="0"/>
    <x v="2"/>
    <x v="1"/>
    <x v="0"/>
    <x v="2"/>
    <x v="1"/>
    <x v="0"/>
    <x v="2"/>
    <x v="0"/>
    <x v="1"/>
    <x v="0"/>
    <x v="1"/>
    <x v="1"/>
    <x v="8963"/>
    <x v="7"/>
    <x v="0"/>
    <x v="1"/>
    <x v="4"/>
  </r>
  <r>
    <x v="3108"/>
    <x v="5"/>
    <x v="0"/>
    <x v="1"/>
    <x v="0"/>
    <x v="2"/>
    <x v="1"/>
    <x v="2"/>
    <x v="0"/>
    <x v="0"/>
    <x v="1"/>
    <x v="1"/>
    <x v="0"/>
    <x v="1"/>
    <x v="7616"/>
    <x v="11"/>
    <x v="1"/>
    <x v="0"/>
    <x v="6"/>
  </r>
  <r>
    <x v="3109"/>
    <x v="0"/>
    <x v="0"/>
    <x v="5"/>
    <x v="4"/>
    <x v="1"/>
    <x v="1"/>
    <x v="2"/>
    <x v="1"/>
    <x v="0"/>
    <x v="0"/>
    <x v="1"/>
    <x v="1"/>
    <x v="1"/>
    <x v="9069"/>
    <x v="4"/>
    <x v="2"/>
    <x v="0"/>
    <x v="1"/>
  </r>
  <r>
    <x v="3110"/>
    <x v="3"/>
    <x v="1"/>
    <x v="2"/>
    <x v="5"/>
    <x v="2"/>
    <x v="2"/>
    <x v="10"/>
    <x v="0"/>
    <x v="0"/>
    <x v="1"/>
    <x v="1"/>
    <x v="1"/>
    <x v="0"/>
    <x v="6755"/>
    <x v="5"/>
    <x v="0"/>
    <x v="0"/>
    <x v="5"/>
  </r>
  <r>
    <x v="3111"/>
    <x v="0"/>
    <x v="2"/>
    <x v="3"/>
    <x v="6"/>
    <x v="1"/>
    <x v="0"/>
    <x v="3"/>
    <x v="1"/>
    <x v="1"/>
    <x v="1"/>
    <x v="1"/>
    <x v="0"/>
    <x v="1"/>
    <x v="7714"/>
    <x v="10"/>
    <x v="2"/>
    <x v="1"/>
    <x v="1"/>
  </r>
  <r>
    <x v="3112"/>
    <x v="4"/>
    <x v="2"/>
    <x v="5"/>
    <x v="0"/>
    <x v="1"/>
    <x v="2"/>
    <x v="4"/>
    <x v="0"/>
    <x v="0"/>
    <x v="0"/>
    <x v="0"/>
    <x v="0"/>
    <x v="1"/>
    <x v="6695"/>
    <x v="1"/>
    <x v="1"/>
    <x v="1"/>
    <x v="0"/>
  </r>
  <r>
    <x v="3113"/>
    <x v="2"/>
    <x v="1"/>
    <x v="2"/>
    <x v="5"/>
    <x v="2"/>
    <x v="1"/>
    <x v="6"/>
    <x v="0"/>
    <x v="1"/>
    <x v="0"/>
    <x v="1"/>
    <x v="1"/>
    <x v="0"/>
    <x v="3958"/>
    <x v="11"/>
    <x v="5"/>
    <x v="0"/>
    <x v="6"/>
  </r>
  <r>
    <x v="3114"/>
    <x v="3"/>
    <x v="2"/>
    <x v="0"/>
    <x v="1"/>
    <x v="0"/>
    <x v="0"/>
    <x v="9"/>
    <x v="0"/>
    <x v="1"/>
    <x v="0"/>
    <x v="0"/>
    <x v="0"/>
    <x v="1"/>
    <x v="1211"/>
    <x v="0"/>
    <x v="4"/>
    <x v="2"/>
    <x v="0"/>
  </r>
  <r>
    <x v="3115"/>
    <x v="3"/>
    <x v="1"/>
    <x v="2"/>
    <x v="3"/>
    <x v="1"/>
    <x v="2"/>
    <x v="4"/>
    <x v="0"/>
    <x v="1"/>
    <x v="0"/>
    <x v="1"/>
    <x v="0"/>
    <x v="0"/>
    <x v="4956"/>
    <x v="0"/>
    <x v="3"/>
    <x v="1"/>
    <x v="0"/>
  </r>
  <r>
    <x v="3116"/>
    <x v="5"/>
    <x v="2"/>
    <x v="1"/>
    <x v="0"/>
    <x v="1"/>
    <x v="1"/>
    <x v="5"/>
    <x v="0"/>
    <x v="1"/>
    <x v="0"/>
    <x v="0"/>
    <x v="0"/>
    <x v="0"/>
    <x v="7130"/>
    <x v="4"/>
    <x v="2"/>
    <x v="0"/>
    <x v="6"/>
  </r>
  <r>
    <x v="3117"/>
    <x v="0"/>
    <x v="3"/>
    <x v="0"/>
    <x v="4"/>
    <x v="0"/>
    <x v="2"/>
    <x v="11"/>
    <x v="2"/>
    <x v="1"/>
    <x v="1"/>
    <x v="1"/>
    <x v="1"/>
    <x v="1"/>
    <x v="9791"/>
    <x v="6"/>
    <x v="6"/>
    <x v="0"/>
    <x v="2"/>
  </r>
  <r>
    <x v="3118"/>
    <x v="3"/>
    <x v="1"/>
    <x v="2"/>
    <x v="3"/>
    <x v="1"/>
    <x v="1"/>
    <x v="14"/>
    <x v="0"/>
    <x v="1"/>
    <x v="0"/>
    <x v="1"/>
    <x v="0"/>
    <x v="0"/>
    <x v="2460"/>
    <x v="11"/>
    <x v="5"/>
    <x v="0"/>
    <x v="6"/>
  </r>
  <r>
    <x v="3119"/>
    <x v="2"/>
    <x v="2"/>
    <x v="4"/>
    <x v="2"/>
    <x v="0"/>
    <x v="2"/>
    <x v="12"/>
    <x v="1"/>
    <x v="1"/>
    <x v="0"/>
    <x v="1"/>
    <x v="1"/>
    <x v="1"/>
    <x v="9198"/>
    <x v="6"/>
    <x v="2"/>
    <x v="0"/>
    <x v="2"/>
  </r>
  <r>
    <x v="3120"/>
    <x v="0"/>
    <x v="1"/>
    <x v="0"/>
    <x v="3"/>
    <x v="0"/>
    <x v="2"/>
    <x v="7"/>
    <x v="0"/>
    <x v="1"/>
    <x v="1"/>
    <x v="1"/>
    <x v="0"/>
    <x v="1"/>
    <x v="9088"/>
    <x v="7"/>
    <x v="3"/>
    <x v="1"/>
    <x v="5"/>
  </r>
  <r>
    <x v="3121"/>
    <x v="0"/>
    <x v="1"/>
    <x v="2"/>
    <x v="3"/>
    <x v="0"/>
    <x v="1"/>
    <x v="14"/>
    <x v="2"/>
    <x v="0"/>
    <x v="0"/>
    <x v="0"/>
    <x v="1"/>
    <x v="1"/>
    <x v="7538"/>
    <x v="5"/>
    <x v="5"/>
    <x v="0"/>
    <x v="8"/>
  </r>
  <r>
    <x v="3122"/>
    <x v="3"/>
    <x v="0"/>
    <x v="1"/>
    <x v="6"/>
    <x v="2"/>
    <x v="1"/>
    <x v="0"/>
    <x v="1"/>
    <x v="1"/>
    <x v="0"/>
    <x v="1"/>
    <x v="0"/>
    <x v="0"/>
    <x v="2746"/>
    <x v="0"/>
    <x v="0"/>
    <x v="1"/>
    <x v="0"/>
  </r>
  <r>
    <x v="3123"/>
    <x v="3"/>
    <x v="3"/>
    <x v="5"/>
    <x v="3"/>
    <x v="2"/>
    <x v="2"/>
    <x v="2"/>
    <x v="1"/>
    <x v="0"/>
    <x v="1"/>
    <x v="1"/>
    <x v="1"/>
    <x v="1"/>
    <x v="7512"/>
    <x v="6"/>
    <x v="6"/>
    <x v="0"/>
    <x v="7"/>
  </r>
  <r>
    <x v="3124"/>
    <x v="5"/>
    <x v="3"/>
    <x v="5"/>
    <x v="3"/>
    <x v="2"/>
    <x v="2"/>
    <x v="13"/>
    <x v="0"/>
    <x v="1"/>
    <x v="1"/>
    <x v="0"/>
    <x v="1"/>
    <x v="1"/>
    <x v="9241"/>
    <x v="8"/>
    <x v="2"/>
    <x v="2"/>
    <x v="4"/>
  </r>
  <r>
    <x v="3125"/>
    <x v="3"/>
    <x v="3"/>
    <x v="4"/>
    <x v="2"/>
    <x v="0"/>
    <x v="1"/>
    <x v="2"/>
    <x v="2"/>
    <x v="0"/>
    <x v="0"/>
    <x v="0"/>
    <x v="1"/>
    <x v="1"/>
    <x v="3277"/>
    <x v="5"/>
    <x v="5"/>
    <x v="0"/>
    <x v="7"/>
  </r>
  <r>
    <x v="3126"/>
    <x v="0"/>
    <x v="2"/>
    <x v="1"/>
    <x v="3"/>
    <x v="2"/>
    <x v="1"/>
    <x v="3"/>
    <x v="1"/>
    <x v="1"/>
    <x v="0"/>
    <x v="1"/>
    <x v="0"/>
    <x v="1"/>
    <x v="9146"/>
    <x v="3"/>
    <x v="2"/>
    <x v="0"/>
    <x v="7"/>
  </r>
  <r>
    <x v="3127"/>
    <x v="4"/>
    <x v="2"/>
    <x v="2"/>
    <x v="1"/>
    <x v="2"/>
    <x v="2"/>
    <x v="13"/>
    <x v="0"/>
    <x v="1"/>
    <x v="1"/>
    <x v="1"/>
    <x v="1"/>
    <x v="1"/>
    <x v="9067"/>
    <x v="2"/>
    <x v="0"/>
    <x v="0"/>
    <x v="2"/>
  </r>
  <r>
    <x v="3128"/>
    <x v="1"/>
    <x v="0"/>
    <x v="1"/>
    <x v="5"/>
    <x v="1"/>
    <x v="1"/>
    <x v="4"/>
    <x v="2"/>
    <x v="1"/>
    <x v="1"/>
    <x v="0"/>
    <x v="0"/>
    <x v="1"/>
    <x v="2000"/>
    <x v="4"/>
    <x v="4"/>
    <x v="0"/>
    <x v="6"/>
  </r>
  <r>
    <x v="3129"/>
    <x v="5"/>
    <x v="3"/>
    <x v="0"/>
    <x v="3"/>
    <x v="0"/>
    <x v="2"/>
    <x v="5"/>
    <x v="2"/>
    <x v="0"/>
    <x v="0"/>
    <x v="1"/>
    <x v="1"/>
    <x v="1"/>
    <x v="9602"/>
    <x v="11"/>
    <x v="2"/>
    <x v="0"/>
    <x v="4"/>
  </r>
  <r>
    <x v="3130"/>
    <x v="0"/>
    <x v="0"/>
    <x v="0"/>
    <x v="4"/>
    <x v="0"/>
    <x v="1"/>
    <x v="12"/>
    <x v="0"/>
    <x v="1"/>
    <x v="1"/>
    <x v="1"/>
    <x v="0"/>
    <x v="1"/>
    <x v="7617"/>
    <x v="1"/>
    <x v="2"/>
    <x v="2"/>
    <x v="4"/>
  </r>
  <r>
    <x v="3131"/>
    <x v="5"/>
    <x v="3"/>
    <x v="5"/>
    <x v="3"/>
    <x v="2"/>
    <x v="0"/>
    <x v="11"/>
    <x v="1"/>
    <x v="0"/>
    <x v="1"/>
    <x v="1"/>
    <x v="1"/>
    <x v="0"/>
    <x v="5248"/>
    <x v="9"/>
    <x v="1"/>
    <x v="0"/>
    <x v="1"/>
  </r>
  <r>
    <x v="3132"/>
    <x v="0"/>
    <x v="3"/>
    <x v="3"/>
    <x v="5"/>
    <x v="2"/>
    <x v="1"/>
    <x v="12"/>
    <x v="0"/>
    <x v="1"/>
    <x v="1"/>
    <x v="1"/>
    <x v="0"/>
    <x v="1"/>
    <x v="7934"/>
    <x v="5"/>
    <x v="3"/>
    <x v="2"/>
    <x v="4"/>
  </r>
  <r>
    <x v="3133"/>
    <x v="1"/>
    <x v="1"/>
    <x v="0"/>
    <x v="1"/>
    <x v="1"/>
    <x v="1"/>
    <x v="4"/>
    <x v="1"/>
    <x v="0"/>
    <x v="1"/>
    <x v="0"/>
    <x v="0"/>
    <x v="0"/>
    <x v="1241"/>
    <x v="9"/>
    <x v="2"/>
    <x v="1"/>
    <x v="1"/>
  </r>
  <r>
    <x v="3134"/>
    <x v="3"/>
    <x v="3"/>
    <x v="4"/>
    <x v="0"/>
    <x v="1"/>
    <x v="2"/>
    <x v="7"/>
    <x v="2"/>
    <x v="0"/>
    <x v="1"/>
    <x v="1"/>
    <x v="1"/>
    <x v="1"/>
    <x v="7974"/>
    <x v="1"/>
    <x v="3"/>
    <x v="0"/>
    <x v="5"/>
  </r>
  <r>
    <x v="3135"/>
    <x v="0"/>
    <x v="0"/>
    <x v="5"/>
    <x v="2"/>
    <x v="1"/>
    <x v="0"/>
    <x v="2"/>
    <x v="1"/>
    <x v="1"/>
    <x v="0"/>
    <x v="0"/>
    <x v="0"/>
    <x v="0"/>
    <x v="2577"/>
    <x v="4"/>
    <x v="3"/>
    <x v="1"/>
    <x v="4"/>
  </r>
  <r>
    <x v="3136"/>
    <x v="4"/>
    <x v="2"/>
    <x v="0"/>
    <x v="1"/>
    <x v="0"/>
    <x v="0"/>
    <x v="6"/>
    <x v="1"/>
    <x v="0"/>
    <x v="0"/>
    <x v="1"/>
    <x v="0"/>
    <x v="1"/>
    <x v="2631"/>
    <x v="8"/>
    <x v="2"/>
    <x v="1"/>
    <x v="1"/>
  </r>
  <r>
    <x v="3137"/>
    <x v="5"/>
    <x v="1"/>
    <x v="5"/>
    <x v="1"/>
    <x v="0"/>
    <x v="2"/>
    <x v="2"/>
    <x v="0"/>
    <x v="0"/>
    <x v="0"/>
    <x v="0"/>
    <x v="0"/>
    <x v="1"/>
    <x v="8512"/>
    <x v="9"/>
    <x v="4"/>
    <x v="1"/>
    <x v="5"/>
  </r>
  <r>
    <x v="3138"/>
    <x v="0"/>
    <x v="1"/>
    <x v="4"/>
    <x v="1"/>
    <x v="1"/>
    <x v="0"/>
    <x v="9"/>
    <x v="1"/>
    <x v="1"/>
    <x v="1"/>
    <x v="1"/>
    <x v="1"/>
    <x v="0"/>
    <x v="5450"/>
    <x v="2"/>
    <x v="6"/>
    <x v="0"/>
    <x v="4"/>
  </r>
  <r>
    <x v="3139"/>
    <x v="0"/>
    <x v="3"/>
    <x v="3"/>
    <x v="5"/>
    <x v="0"/>
    <x v="0"/>
    <x v="11"/>
    <x v="1"/>
    <x v="1"/>
    <x v="0"/>
    <x v="1"/>
    <x v="1"/>
    <x v="1"/>
    <x v="7181"/>
    <x v="0"/>
    <x v="6"/>
    <x v="0"/>
    <x v="7"/>
  </r>
  <r>
    <x v="3140"/>
    <x v="1"/>
    <x v="3"/>
    <x v="0"/>
    <x v="2"/>
    <x v="1"/>
    <x v="0"/>
    <x v="5"/>
    <x v="2"/>
    <x v="0"/>
    <x v="0"/>
    <x v="0"/>
    <x v="0"/>
    <x v="0"/>
    <x v="55"/>
    <x v="11"/>
    <x v="2"/>
    <x v="0"/>
    <x v="8"/>
  </r>
  <r>
    <x v="3141"/>
    <x v="0"/>
    <x v="3"/>
    <x v="3"/>
    <x v="4"/>
    <x v="0"/>
    <x v="2"/>
    <x v="5"/>
    <x v="2"/>
    <x v="1"/>
    <x v="1"/>
    <x v="1"/>
    <x v="1"/>
    <x v="0"/>
    <x v="9490"/>
    <x v="4"/>
    <x v="2"/>
    <x v="0"/>
    <x v="6"/>
  </r>
  <r>
    <x v="3142"/>
    <x v="5"/>
    <x v="3"/>
    <x v="5"/>
    <x v="3"/>
    <x v="2"/>
    <x v="1"/>
    <x v="3"/>
    <x v="1"/>
    <x v="0"/>
    <x v="0"/>
    <x v="1"/>
    <x v="1"/>
    <x v="1"/>
    <x v="9073"/>
    <x v="11"/>
    <x v="5"/>
    <x v="0"/>
    <x v="2"/>
  </r>
  <r>
    <x v="3143"/>
    <x v="0"/>
    <x v="2"/>
    <x v="3"/>
    <x v="1"/>
    <x v="2"/>
    <x v="2"/>
    <x v="12"/>
    <x v="1"/>
    <x v="0"/>
    <x v="1"/>
    <x v="0"/>
    <x v="1"/>
    <x v="0"/>
    <x v="9669"/>
    <x v="6"/>
    <x v="4"/>
    <x v="0"/>
    <x v="6"/>
  </r>
  <r>
    <x v="3144"/>
    <x v="4"/>
    <x v="1"/>
    <x v="0"/>
    <x v="1"/>
    <x v="1"/>
    <x v="0"/>
    <x v="10"/>
    <x v="0"/>
    <x v="1"/>
    <x v="1"/>
    <x v="1"/>
    <x v="1"/>
    <x v="0"/>
    <x v="1496"/>
    <x v="5"/>
    <x v="6"/>
    <x v="0"/>
    <x v="4"/>
  </r>
  <r>
    <x v="3145"/>
    <x v="4"/>
    <x v="0"/>
    <x v="5"/>
    <x v="3"/>
    <x v="0"/>
    <x v="2"/>
    <x v="12"/>
    <x v="0"/>
    <x v="1"/>
    <x v="1"/>
    <x v="1"/>
    <x v="0"/>
    <x v="1"/>
    <x v="6135"/>
    <x v="11"/>
    <x v="1"/>
    <x v="2"/>
    <x v="0"/>
  </r>
  <r>
    <x v="3146"/>
    <x v="1"/>
    <x v="1"/>
    <x v="3"/>
    <x v="6"/>
    <x v="0"/>
    <x v="1"/>
    <x v="5"/>
    <x v="2"/>
    <x v="0"/>
    <x v="0"/>
    <x v="0"/>
    <x v="1"/>
    <x v="0"/>
    <x v="2398"/>
    <x v="1"/>
    <x v="6"/>
    <x v="1"/>
    <x v="3"/>
  </r>
  <r>
    <x v="3147"/>
    <x v="0"/>
    <x v="1"/>
    <x v="5"/>
    <x v="3"/>
    <x v="0"/>
    <x v="1"/>
    <x v="14"/>
    <x v="1"/>
    <x v="0"/>
    <x v="0"/>
    <x v="0"/>
    <x v="0"/>
    <x v="1"/>
    <x v="6310"/>
    <x v="11"/>
    <x v="1"/>
    <x v="0"/>
    <x v="6"/>
  </r>
  <r>
    <x v="3148"/>
    <x v="4"/>
    <x v="0"/>
    <x v="4"/>
    <x v="6"/>
    <x v="0"/>
    <x v="0"/>
    <x v="11"/>
    <x v="0"/>
    <x v="0"/>
    <x v="1"/>
    <x v="1"/>
    <x v="0"/>
    <x v="1"/>
    <x v="1015"/>
    <x v="7"/>
    <x v="4"/>
    <x v="0"/>
    <x v="7"/>
  </r>
  <r>
    <x v="3149"/>
    <x v="4"/>
    <x v="3"/>
    <x v="2"/>
    <x v="4"/>
    <x v="1"/>
    <x v="2"/>
    <x v="0"/>
    <x v="2"/>
    <x v="0"/>
    <x v="0"/>
    <x v="0"/>
    <x v="0"/>
    <x v="1"/>
    <x v="4983"/>
    <x v="8"/>
    <x v="4"/>
    <x v="0"/>
    <x v="6"/>
  </r>
  <r>
    <x v="3150"/>
    <x v="0"/>
    <x v="3"/>
    <x v="1"/>
    <x v="3"/>
    <x v="0"/>
    <x v="1"/>
    <x v="12"/>
    <x v="0"/>
    <x v="0"/>
    <x v="1"/>
    <x v="1"/>
    <x v="1"/>
    <x v="1"/>
    <x v="9066"/>
    <x v="11"/>
    <x v="1"/>
    <x v="0"/>
    <x v="4"/>
  </r>
  <r>
    <x v="3151"/>
    <x v="3"/>
    <x v="1"/>
    <x v="1"/>
    <x v="1"/>
    <x v="1"/>
    <x v="0"/>
    <x v="1"/>
    <x v="1"/>
    <x v="1"/>
    <x v="1"/>
    <x v="1"/>
    <x v="1"/>
    <x v="0"/>
    <x v="1619"/>
    <x v="9"/>
    <x v="2"/>
    <x v="0"/>
    <x v="4"/>
  </r>
  <r>
    <x v="3152"/>
    <x v="1"/>
    <x v="3"/>
    <x v="5"/>
    <x v="1"/>
    <x v="0"/>
    <x v="1"/>
    <x v="10"/>
    <x v="2"/>
    <x v="0"/>
    <x v="1"/>
    <x v="1"/>
    <x v="0"/>
    <x v="1"/>
    <x v="3297"/>
    <x v="10"/>
    <x v="5"/>
    <x v="2"/>
    <x v="4"/>
  </r>
  <r>
    <x v="3153"/>
    <x v="5"/>
    <x v="2"/>
    <x v="5"/>
    <x v="1"/>
    <x v="2"/>
    <x v="0"/>
    <x v="3"/>
    <x v="1"/>
    <x v="0"/>
    <x v="1"/>
    <x v="1"/>
    <x v="0"/>
    <x v="0"/>
    <x v="6309"/>
    <x v="4"/>
    <x v="5"/>
    <x v="0"/>
    <x v="7"/>
  </r>
  <r>
    <x v="3154"/>
    <x v="1"/>
    <x v="1"/>
    <x v="0"/>
    <x v="1"/>
    <x v="0"/>
    <x v="2"/>
    <x v="12"/>
    <x v="1"/>
    <x v="1"/>
    <x v="1"/>
    <x v="1"/>
    <x v="1"/>
    <x v="0"/>
    <x v="6494"/>
    <x v="9"/>
    <x v="1"/>
    <x v="0"/>
    <x v="0"/>
  </r>
  <r>
    <x v="3155"/>
    <x v="2"/>
    <x v="0"/>
    <x v="4"/>
    <x v="0"/>
    <x v="0"/>
    <x v="0"/>
    <x v="11"/>
    <x v="0"/>
    <x v="1"/>
    <x v="1"/>
    <x v="0"/>
    <x v="0"/>
    <x v="1"/>
    <x v="311"/>
    <x v="1"/>
    <x v="2"/>
    <x v="2"/>
    <x v="2"/>
  </r>
  <r>
    <x v="3156"/>
    <x v="0"/>
    <x v="2"/>
    <x v="3"/>
    <x v="6"/>
    <x v="2"/>
    <x v="0"/>
    <x v="13"/>
    <x v="1"/>
    <x v="1"/>
    <x v="0"/>
    <x v="1"/>
    <x v="0"/>
    <x v="0"/>
    <x v="6822"/>
    <x v="10"/>
    <x v="4"/>
    <x v="0"/>
    <x v="8"/>
  </r>
  <r>
    <x v="3157"/>
    <x v="0"/>
    <x v="0"/>
    <x v="1"/>
    <x v="0"/>
    <x v="2"/>
    <x v="0"/>
    <x v="10"/>
    <x v="2"/>
    <x v="0"/>
    <x v="0"/>
    <x v="1"/>
    <x v="1"/>
    <x v="1"/>
    <x v="6594"/>
    <x v="10"/>
    <x v="0"/>
    <x v="0"/>
    <x v="7"/>
  </r>
  <r>
    <x v="3158"/>
    <x v="5"/>
    <x v="3"/>
    <x v="1"/>
    <x v="4"/>
    <x v="1"/>
    <x v="0"/>
    <x v="4"/>
    <x v="2"/>
    <x v="0"/>
    <x v="1"/>
    <x v="1"/>
    <x v="0"/>
    <x v="0"/>
    <x v="3693"/>
    <x v="3"/>
    <x v="3"/>
    <x v="1"/>
    <x v="1"/>
  </r>
  <r>
    <x v="3159"/>
    <x v="5"/>
    <x v="2"/>
    <x v="4"/>
    <x v="3"/>
    <x v="2"/>
    <x v="2"/>
    <x v="5"/>
    <x v="0"/>
    <x v="0"/>
    <x v="1"/>
    <x v="0"/>
    <x v="0"/>
    <x v="0"/>
    <x v="9278"/>
    <x v="11"/>
    <x v="4"/>
    <x v="0"/>
    <x v="8"/>
  </r>
  <r>
    <x v="3160"/>
    <x v="0"/>
    <x v="3"/>
    <x v="3"/>
    <x v="5"/>
    <x v="2"/>
    <x v="1"/>
    <x v="5"/>
    <x v="0"/>
    <x v="0"/>
    <x v="0"/>
    <x v="1"/>
    <x v="0"/>
    <x v="1"/>
    <x v="7589"/>
    <x v="2"/>
    <x v="0"/>
    <x v="0"/>
    <x v="8"/>
  </r>
  <r>
    <x v="3161"/>
    <x v="1"/>
    <x v="0"/>
    <x v="3"/>
    <x v="5"/>
    <x v="2"/>
    <x v="2"/>
    <x v="13"/>
    <x v="2"/>
    <x v="1"/>
    <x v="1"/>
    <x v="0"/>
    <x v="1"/>
    <x v="1"/>
    <x v="5886"/>
    <x v="8"/>
    <x v="0"/>
    <x v="2"/>
    <x v="4"/>
  </r>
  <r>
    <x v="3162"/>
    <x v="4"/>
    <x v="0"/>
    <x v="4"/>
    <x v="2"/>
    <x v="0"/>
    <x v="0"/>
    <x v="13"/>
    <x v="1"/>
    <x v="1"/>
    <x v="0"/>
    <x v="1"/>
    <x v="0"/>
    <x v="0"/>
    <x v="639"/>
    <x v="4"/>
    <x v="2"/>
    <x v="2"/>
    <x v="2"/>
  </r>
  <r>
    <x v="3163"/>
    <x v="0"/>
    <x v="2"/>
    <x v="2"/>
    <x v="0"/>
    <x v="1"/>
    <x v="2"/>
    <x v="12"/>
    <x v="2"/>
    <x v="1"/>
    <x v="0"/>
    <x v="1"/>
    <x v="0"/>
    <x v="0"/>
    <x v="9639"/>
    <x v="9"/>
    <x v="1"/>
    <x v="0"/>
    <x v="6"/>
  </r>
  <r>
    <x v="3164"/>
    <x v="3"/>
    <x v="0"/>
    <x v="4"/>
    <x v="3"/>
    <x v="0"/>
    <x v="0"/>
    <x v="7"/>
    <x v="2"/>
    <x v="0"/>
    <x v="0"/>
    <x v="1"/>
    <x v="0"/>
    <x v="0"/>
    <x v="520"/>
    <x v="8"/>
    <x v="6"/>
    <x v="1"/>
    <x v="4"/>
  </r>
  <r>
    <x v="3165"/>
    <x v="3"/>
    <x v="2"/>
    <x v="3"/>
    <x v="3"/>
    <x v="0"/>
    <x v="2"/>
    <x v="10"/>
    <x v="2"/>
    <x v="0"/>
    <x v="1"/>
    <x v="0"/>
    <x v="0"/>
    <x v="1"/>
    <x v="6985"/>
    <x v="1"/>
    <x v="0"/>
    <x v="0"/>
    <x v="6"/>
  </r>
  <r>
    <x v="3166"/>
    <x v="4"/>
    <x v="2"/>
    <x v="2"/>
    <x v="0"/>
    <x v="2"/>
    <x v="0"/>
    <x v="9"/>
    <x v="2"/>
    <x v="1"/>
    <x v="0"/>
    <x v="0"/>
    <x v="1"/>
    <x v="1"/>
    <x v="2941"/>
    <x v="1"/>
    <x v="1"/>
    <x v="2"/>
    <x v="5"/>
  </r>
  <r>
    <x v="3167"/>
    <x v="3"/>
    <x v="3"/>
    <x v="0"/>
    <x v="6"/>
    <x v="0"/>
    <x v="0"/>
    <x v="3"/>
    <x v="2"/>
    <x v="1"/>
    <x v="0"/>
    <x v="1"/>
    <x v="0"/>
    <x v="1"/>
    <x v="1276"/>
    <x v="4"/>
    <x v="3"/>
    <x v="1"/>
    <x v="2"/>
  </r>
  <r>
    <x v="3168"/>
    <x v="5"/>
    <x v="2"/>
    <x v="0"/>
    <x v="3"/>
    <x v="2"/>
    <x v="0"/>
    <x v="7"/>
    <x v="0"/>
    <x v="0"/>
    <x v="1"/>
    <x v="1"/>
    <x v="1"/>
    <x v="1"/>
    <x v="8487"/>
    <x v="2"/>
    <x v="5"/>
    <x v="0"/>
    <x v="8"/>
  </r>
  <r>
    <x v="3169"/>
    <x v="0"/>
    <x v="0"/>
    <x v="4"/>
    <x v="1"/>
    <x v="2"/>
    <x v="2"/>
    <x v="11"/>
    <x v="2"/>
    <x v="1"/>
    <x v="0"/>
    <x v="1"/>
    <x v="0"/>
    <x v="1"/>
    <x v="9326"/>
    <x v="7"/>
    <x v="5"/>
    <x v="0"/>
    <x v="6"/>
  </r>
  <r>
    <x v="3170"/>
    <x v="5"/>
    <x v="3"/>
    <x v="4"/>
    <x v="5"/>
    <x v="1"/>
    <x v="2"/>
    <x v="0"/>
    <x v="0"/>
    <x v="1"/>
    <x v="0"/>
    <x v="0"/>
    <x v="1"/>
    <x v="1"/>
    <x v="9104"/>
    <x v="5"/>
    <x v="0"/>
    <x v="1"/>
    <x v="4"/>
  </r>
  <r>
    <x v="3171"/>
    <x v="5"/>
    <x v="1"/>
    <x v="5"/>
    <x v="6"/>
    <x v="1"/>
    <x v="0"/>
    <x v="0"/>
    <x v="2"/>
    <x v="1"/>
    <x v="0"/>
    <x v="0"/>
    <x v="1"/>
    <x v="1"/>
    <x v="5378"/>
    <x v="7"/>
    <x v="0"/>
    <x v="0"/>
    <x v="8"/>
  </r>
  <r>
    <x v="3172"/>
    <x v="2"/>
    <x v="3"/>
    <x v="1"/>
    <x v="1"/>
    <x v="0"/>
    <x v="0"/>
    <x v="11"/>
    <x v="1"/>
    <x v="0"/>
    <x v="0"/>
    <x v="1"/>
    <x v="1"/>
    <x v="0"/>
    <x v="1852"/>
    <x v="4"/>
    <x v="3"/>
    <x v="0"/>
    <x v="3"/>
  </r>
  <r>
    <x v="3173"/>
    <x v="2"/>
    <x v="3"/>
    <x v="0"/>
    <x v="2"/>
    <x v="0"/>
    <x v="2"/>
    <x v="6"/>
    <x v="2"/>
    <x v="0"/>
    <x v="0"/>
    <x v="0"/>
    <x v="0"/>
    <x v="0"/>
    <x v="3276"/>
    <x v="8"/>
    <x v="0"/>
    <x v="1"/>
    <x v="1"/>
  </r>
  <r>
    <x v="3174"/>
    <x v="0"/>
    <x v="1"/>
    <x v="3"/>
    <x v="5"/>
    <x v="0"/>
    <x v="1"/>
    <x v="11"/>
    <x v="1"/>
    <x v="1"/>
    <x v="0"/>
    <x v="0"/>
    <x v="1"/>
    <x v="0"/>
    <x v="6773"/>
    <x v="2"/>
    <x v="3"/>
    <x v="2"/>
    <x v="5"/>
  </r>
  <r>
    <x v="3175"/>
    <x v="0"/>
    <x v="0"/>
    <x v="5"/>
    <x v="2"/>
    <x v="2"/>
    <x v="0"/>
    <x v="8"/>
    <x v="1"/>
    <x v="1"/>
    <x v="1"/>
    <x v="1"/>
    <x v="1"/>
    <x v="0"/>
    <x v="6169"/>
    <x v="0"/>
    <x v="6"/>
    <x v="0"/>
    <x v="6"/>
  </r>
  <r>
    <x v="3176"/>
    <x v="4"/>
    <x v="1"/>
    <x v="1"/>
    <x v="4"/>
    <x v="2"/>
    <x v="0"/>
    <x v="13"/>
    <x v="2"/>
    <x v="1"/>
    <x v="0"/>
    <x v="1"/>
    <x v="0"/>
    <x v="0"/>
    <x v="669"/>
    <x v="11"/>
    <x v="5"/>
    <x v="0"/>
    <x v="7"/>
  </r>
  <r>
    <x v="3177"/>
    <x v="4"/>
    <x v="0"/>
    <x v="2"/>
    <x v="6"/>
    <x v="1"/>
    <x v="2"/>
    <x v="14"/>
    <x v="1"/>
    <x v="0"/>
    <x v="0"/>
    <x v="0"/>
    <x v="0"/>
    <x v="1"/>
    <x v="4562"/>
    <x v="6"/>
    <x v="4"/>
    <x v="0"/>
    <x v="6"/>
  </r>
  <r>
    <x v="3178"/>
    <x v="5"/>
    <x v="2"/>
    <x v="5"/>
    <x v="4"/>
    <x v="0"/>
    <x v="1"/>
    <x v="6"/>
    <x v="2"/>
    <x v="0"/>
    <x v="1"/>
    <x v="0"/>
    <x v="1"/>
    <x v="0"/>
    <x v="8696"/>
    <x v="1"/>
    <x v="0"/>
    <x v="1"/>
    <x v="1"/>
  </r>
  <r>
    <x v="3179"/>
    <x v="2"/>
    <x v="3"/>
    <x v="5"/>
    <x v="2"/>
    <x v="1"/>
    <x v="1"/>
    <x v="14"/>
    <x v="0"/>
    <x v="0"/>
    <x v="0"/>
    <x v="0"/>
    <x v="0"/>
    <x v="0"/>
    <x v="1603"/>
    <x v="8"/>
    <x v="1"/>
    <x v="0"/>
    <x v="6"/>
  </r>
  <r>
    <x v="3180"/>
    <x v="2"/>
    <x v="2"/>
    <x v="2"/>
    <x v="6"/>
    <x v="2"/>
    <x v="0"/>
    <x v="8"/>
    <x v="1"/>
    <x v="0"/>
    <x v="1"/>
    <x v="1"/>
    <x v="0"/>
    <x v="0"/>
    <x v="2314"/>
    <x v="7"/>
    <x v="5"/>
    <x v="2"/>
    <x v="2"/>
  </r>
  <r>
    <x v="3181"/>
    <x v="4"/>
    <x v="3"/>
    <x v="4"/>
    <x v="6"/>
    <x v="2"/>
    <x v="0"/>
    <x v="3"/>
    <x v="1"/>
    <x v="1"/>
    <x v="0"/>
    <x v="0"/>
    <x v="0"/>
    <x v="0"/>
    <x v="117"/>
    <x v="8"/>
    <x v="4"/>
    <x v="1"/>
    <x v="5"/>
  </r>
  <r>
    <x v="3182"/>
    <x v="5"/>
    <x v="1"/>
    <x v="3"/>
    <x v="1"/>
    <x v="0"/>
    <x v="0"/>
    <x v="9"/>
    <x v="1"/>
    <x v="0"/>
    <x v="1"/>
    <x v="0"/>
    <x v="1"/>
    <x v="1"/>
    <x v="5810"/>
    <x v="3"/>
    <x v="3"/>
    <x v="0"/>
    <x v="6"/>
  </r>
  <r>
    <x v="3183"/>
    <x v="0"/>
    <x v="1"/>
    <x v="2"/>
    <x v="3"/>
    <x v="0"/>
    <x v="1"/>
    <x v="0"/>
    <x v="2"/>
    <x v="0"/>
    <x v="0"/>
    <x v="0"/>
    <x v="0"/>
    <x v="1"/>
    <x v="6126"/>
    <x v="3"/>
    <x v="1"/>
    <x v="0"/>
    <x v="8"/>
  </r>
  <r>
    <x v="3184"/>
    <x v="4"/>
    <x v="1"/>
    <x v="1"/>
    <x v="5"/>
    <x v="2"/>
    <x v="1"/>
    <x v="12"/>
    <x v="2"/>
    <x v="1"/>
    <x v="1"/>
    <x v="1"/>
    <x v="1"/>
    <x v="1"/>
    <x v="5542"/>
    <x v="11"/>
    <x v="0"/>
    <x v="0"/>
    <x v="8"/>
  </r>
  <r>
    <x v="3185"/>
    <x v="1"/>
    <x v="2"/>
    <x v="0"/>
    <x v="3"/>
    <x v="2"/>
    <x v="0"/>
    <x v="6"/>
    <x v="1"/>
    <x v="0"/>
    <x v="0"/>
    <x v="1"/>
    <x v="1"/>
    <x v="1"/>
    <x v="5050"/>
    <x v="8"/>
    <x v="6"/>
    <x v="0"/>
    <x v="3"/>
  </r>
  <r>
    <x v="3186"/>
    <x v="5"/>
    <x v="1"/>
    <x v="4"/>
    <x v="2"/>
    <x v="1"/>
    <x v="0"/>
    <x v="13"/>
    <x v="2"/>
    <x v="1"/>
    <x v="0"/>
    <x v="0"/>
    <x v="1"/>
    <x v="0"/>
    <x v="4248"/>
    <x v="1"/>
    <x v="5"/>
    <x v="2"/>
    <x v="1"/>
  </r>
  <r>
    <x v="3187"/>
    <x v="3"/>
    <x v="2"/>
    <x v="0"/>
    <x v="6"/>
    <x v="0"/>
    <x v="0"/>
    <x v="1"/>
    <x v="1"/>
    <x v="0"/>
    <x v="0"/>
    <x v="1"/>
    <x v="0"/>
    <x v="1"/>
    <x v="2776"/>
    <x v="5"/>
    <x v="1"/>
    <x v="0"/>
    <x v="6"/>
  </r>
  <r>
    <x v="3188"/>
    <x v="4"/>
    <x v="1"/>
    <x v="1"/>
    <x v="6"/>
    <x v="2"/>
    <x v="1"/>
    <x v="7"/>
    <x v="0"/>
    <x v="1"/>
    <x v="0"/>
    <x v="0"/>
    <x v="0"/>
    <x v="1"/>
    <x v="1737"/>
    <x v="5"/>
    <x v="0"/>
    <x v="0"/>
    <x v="7"/>
  </r>
  <r>
    <x v="3189"/>
    <x v="4"/>
    <x v="3"/>
    <x v="3"/>
    <x v="3"/>
    <x v="0"/>
    <x v="0"/>
    <x v="4"/>
    <x v="0"/>
    <x v="1"/>
    <x v="0"/>
    <x v="1"/>
    <x v="1"/>
    <x v="1"/>
    <x v="2925"/>
    <x v="7"/>
    <x v="4"/>
    <x v="0"/>
    <x v="7"/>
  </r>
  <r>
    <x v="3190"/>
    <x v="5"/>
    <x v="0"/>
    <x v="1"/>
    <x v="3"/>
    <x v="1"/>
    <x v="2"/>
    <x v="9"/>
    <x v="0"/>
    <x v="0"/>
    <x v="0"/>
    <x v="0"/>
    <x v="0"/>
    <x v="1"/>
    <x v="8687"/>
    <x v="7"/>
    <x v="6"/>
    <x v="2"/>
    <x v="1"/>
  </r>
  <r>
    <x v="3191"/>
    <x v="0"/>
    <x v="3"/>
    <x v="5"/>
    <x v="5"/>
    <x v="0"/>
    <x v="1"/>
    <x v="0"/>
    <x v="1"/>
    <x v="0"/>
    <x v="1"/>
    <x v="1"/>
    <x v="0"/>
    <x v="1"/>
    <x v="7580"/>
    <x v="0"/>
    <x v="3"/>
    <x v="1"/>
    <x v="1"/>
  </r>
  <r>
    <x v="3192"/>
    <x v="0"/>
    <x v="1"/>
    <x v="4"/>
    <x v="3"/>
    <x v="0"/>
    <x v="2"/>
    <x v="14"/>
    <x v="1"/>
    <x v="0"/>
    <x v="0"/>
    <x v="0"/>
    <x v="0"/>
    <x v="1"/>
    <x v="8720"/>
    <x v="0"/>
    <x v="0"/>
    <x v="2"/>
    <x v="3"/>
  </r>
  <r>
    <x v="3193"/>
    <x v="5"/>
    <x v="3"/>
    <x v="2"/>
    <x v="4"/>
    <x v="0"/>
    <x v="2"/>
    <x v="4"/>
    <x v="0"/>
    <x v="1"/>
    <x v="0"/>
    <x v="1"/>
    <x v="0"/>
    <x v="0"/>
    <x v="8810"/>
    <x v="1"/>
    <x v="5"/>
    <x v="1"/>
    <x v="5"/>
  </r>
  <r>
    <x v="3194"/>
    <x v="1"/>
    <x v="2"/>
    <x v="2"/>
    <x v="4"/>
    <x v="1"/>
    <x v="1"/>
    <x v="7"/>
    <x v="0"/>
    <x v="1"/>
    <x v="0"/>
    <x v="1"/>
    <x v="0"/>
    <x v="0"/>
    <x v="5055"/>
    <x v="2"/>
    <x v="3"/>
    <x v="1"/>
    <x v="2"/>
  </r>
  <r>
    <x v="3195"/>
    <x v="0"/>
    <x v="0"/>
    <x v="5"/>
    <x v="4"/>
    <x v="0"/>
    <x v="0"/>
    <x v="5"/>
    <x v="1"/>
    <x v="1"/>
    <x v="0"/>
    <x v="1"/>
    <x v="1"/>
    <x v="0"/>
    <x v="6096"/>
    <x v="7"/>
    <x v="3"/>
    <x v="0"/>
    <x v="8"/>
  </r>
  <r>
    <x v="3196"/>
    <x v="2"/>
    <x v="2"/>
    <x v="2"/>
    <x v="0"/>
    <x v="2"/>
    <x v="2"/>
    <x v="1"/>
    <x v="2"/>
    <x v="0"/>
    <x v="0"/>
    <x v="0"/>
    <x v="0"/>
    <x v="0"/>
    <x v="5884"/>
    <x v="10"/>
    <x v="1"/>
    <x v="0"/>
    <x v="8"/>
  </r>
  <r>
    <x v="3197"/>
    <x v="4"/>
    <x v="1"/>
    <x v="0"/>
    <x v="6"/>
    <x v="0"/>
    <x v="1"/>
    <x v="2"/>
    <x v="1"/>
    <x v="1"/>
    <x v="0"/>
    <x v="0"/>
    <x v="1"/>
    <x v="0"/>
    <x v="2549"/>
    <x v="5"/>
    <x v="3"/>
    <x v="1"/>
    <x v="3"/>
  </r>
  <r>
    <x v="3198"/>
    <x v="1"/>
    <x v="2"/>
    <x v="2"/>
    <x v="4"/>
    <x v="1"/>
    <x v="1"/>
    <x v="12"/>
    <x v="0"/>
    <x v="0"/>
    <x v="1"/>
    <x v="1"/>
    <x v="1"/>
    <x v="1"/>
    <x v="7779"/>
    <x v="10"/>
    <x v="2"/>
    <x v="0"/>
    <x v="8"/>
  </r>
  <r>
    <x v="3199"/>
    <x v="0"/>
    <x v="3"/>
    <x v="2"/>
    <x v="6"/>
    <x v="1"/>
    <x v="1"/>
    <x v="0"/>
    <x v="0"/>
    <x v="1"/>
    <x v="1"/>
    <x v="0"/>
    <x v="0"/>
    <x v="0"/>
    <x v="5597"/>
    <x v="2"/>
    <x v="6"/>
    <x v="1"/>
    <x v="5"/>
  </r>
  <r>
    <x v="3200"/>
    <x v="0"/>
    <x v="2"/>
    <x v="2"/>
    <x v="1"/>
    <x v="1"/>
    <x v="2"/>
    <x v="11"/>
    <x v="1"/>
    <x v="1"/>
    <x v="0"/>
    <x v="1"/>
    <x v="1"/>
    <x v="0"/>
    <x v="9868"/>
    <x v="1"/>
    <x v="5"/>
    <x v="0"/>
    <x v="1"/>
  </r>
  <r>
    <x v="3201"/>
    <x v="3"/>
    <x v="1"/>
    <x v="2"/>
    <x v="3"/>
    <x v="1"/>
    <x v="1"/>
    <x v="1"/>
    <x v="2"/>
    <x v="0"/>
    <x v="1"/>
    <x v="0"/>
    <x v="0"/>
    <x v="1"/>
    <x v="2034"/>
    <x v="3"/>
    <x v="3"/>
    <x v="1"/>
    <x v="1"/>
  </r>
  <r>
    <x v="3202"/>
    <x v="3"/>
    <x v="1"/>
    <x v="5"/>
    <x v="2"/>
    <x v="2"/>
    <x v="2"/>
    <x v="7"/>
    <x v="1"/>
    <x v="0"/>
    <x v="0"/>
    <x v="0"/>
    <x v="1"/>
    <x v="1"/>
    <x v="6775"/>
    <x v="0"/>
    <x v="2"/>
    <x v="0"/>
    <x v="7"/>
  </r>
  <r>
    <x v="3203"/>
    <x v="0"/>
    <x v="2"/>
    <x v="4"/>
    <x v="0"/>
    <x v="2"/>
    <x v="1"/>
    <x v="13"/>
    <x v="1"/>
    <x v="0"/>
    <x v="0"/>
    <x v="1"/>
    <x v="0"/>
    <x v="1"/>
    <x v="8927"/>
    <x v="9"/>
    <x v="5"/>
    <x v="2"/>
    <x v="3"/>
  </r>
  <r>
    <x v="3204"/>
    <x v="5"/>
    <x v="3"/>
    <x v="4"/>
    <x v="5"/>
    <x v="1"/>
    <x v="2"/>
    <x v="5"/>
    <x v="0"/>
    <x v="1"/>
    <x v="1"/>
    <x v="1"/>
    <x v="1"/>
    <x v="1"/>
    <x v="9754"/>
    <x v="1"/>
    <x v="5"/>
    <x v="0"/>
    <x v="5"/>
  </r>
  <r>
    <x v="3205"/>
    <x v="5"/>
    <x v="0"/>
    <x v="4"/>
    <x v="6"/>
    <x v="2"/>
    <x v="1"/>
    <x v="5"/>
    <x v="2"/>
    <x v="0"/>
    <x v="0"/>
    <x v="0"/>
    <x v="1"/>
    <x v="0"/>
    <x v="7210"/>
    <x v="10"/>
    <x v="2"/>
    <x v="0"/>
    <x v="6"/>
  </r>
  <r>
    <x v="3206"/>
    <x v="4"/>
    <x v="1"/>
    <x v="0"/>
    <x v="2"/>
    <x v="0"/>
    <x v="1"/>
    <x v="14"/>
    <x v="2"/>
    <x v="1"/>
    <x v="0"/>
    <x v="0"/>
    <x v="1"/>
    <x v="0"/>
    <x v="2129"/>
    <x v="9"/>
    <x v="6"/>
    <x v="0"/>
    <x v="7"/>
  </r>
  <r>
    <x v="3207"/>
    <x v="0"/>
    <x v="3"/>
    <x v="0"/>
    <x v="5"/>
    <x v="0"/>
    <x v="2"/>
    <x v="7"/>
    <x v="1"/>
    <x v="0"/>
    <x v="0"/>
    <x v="1"/>
    <x v="1"/>
    <x v="0"/>
    <x v="9290"/>
    <x v="6"/>
    <x v="2"/>
    <x v="0"/>
    <x v="6"/>
  </r>
  <r>
    <x v="3208"/>
    <x v="1"/>
    <x v="1"/>
    <x v="3"/>
    <x v="3"/>
    <x v="1"/>
    <x v="2"/>
    <x v="12"/>
    <x v="1"/>
    <x v="1"/>
    <x v="0"/>
    <x v="1"/>
    <x v="1"/>
    <x v="1"/>
    <x v="7545"/>
    <x v="10"/>
    <x v="6"/>
    <x v="0"/>
    <x v="3"/>
  </r>
  <r>
    <x v="3209"/>
    <x v="5"/>
    <x v="2"/>
    <x v="5"/>
    <x v="6"/>
    <x v="0"/>
    <x v="0"/>
    <x v="7"/>
    <x v="1"/>
    <x v="1"/>
    <x v="1"/>
    <x v="0"/>
    <x v="0"/>
    <x v="0"/>
    <x v="4612"/>
    <x v="8"/>
    <x v="6"/>
    <x v="0"/>
    <x v="7"/>
  </r>
  <r>
    <x v="3210"/>
    <x v="2"/>
    <x v="1"/>
    <x v="2"/>
    <x v="0"/>
    <x v="1"/>
    <x v="1"/>
    <x v="7"/>
    <x v="2"/>
    <x v="1"/>
    <x v="0"/>
    <x v="1"/>
    <x v="1"/>
    <x v="1"/>
    <x v="4931"/>
    <x v="7"/>
    <x v="5"/>
    <x v="0"/>
    <x v="7"/>
  </r>
  <r>
    <x v="3211"/>
    <x v="5"/>
    <x v="0"/>
    <x v="3"/>
    <x v="2"/>
    <x v="2"/>
    <x v="1"/>
    <x v="5"/>
    <x v="0"/>
    <x v="0"/>
    <x v="0"/>
    <x v="0"/>
    <x v="1"/>
    <x v="0"/>
    <x v="6609"/>
    <x v="10"/>
    <x v="6"/>
    <x v="1"/>
    <x v="3"/>
  </r>
  <r>
    <x v="3212"/>
    <x v="2"/>
    <x v="1"/>
    <x v="1"/>
    <x v="6"/>
    <x v="0"/>
    <x v="2"/>
    <x v="5"/>
    <x v="0"/>
    <x v="0"/>
    <x v="0"/>
    <x v="0"/>
    <x v="0"/>
    <x v="1"/>
    <x v="4461"/>
    <x v="4"/>
    <x v="2"/>
    <x v="1"/>
    <x v="3"/>
  </r>
  <r>
    <x v="3213"/>
    <x v="0"/>
    <x v="1"/>
    <x v="0"/>
    <x v="1"/>
    <x v="2"/>
    <x v="1"/>
    <x v="7"/>
    <x v="0"/>
    <x v="1"/>
    <x v="0"/>
    <x v="1"/>
    <x v="1"/>
    <x v="0"/>
    <x v="8120"/>
    <x v="5"/>
    <x v="5"/>
    <x v="0"/>
    <x v="1"/>
  </r>
  <r>
    <x v="3214"/>
    <x v="5"/>
    <x v="2"/>
    <x v="1"/>
    <x v="5"/>
    <x v="0"/>
    <x v="1"/>
    <x v="9"/>
    <x v="1"/>
    <x v="0"/>
    <x v="1"/>
    <x v="1"/>
    <x v="1"/>
    <x v="0"/>
    <x v="9141"/>
    <x v="8"/>
    <x v="5"/>
    <x v="0"/>
    <x v="2"/>
  </r>
  <r>
    <x v="3215"/>
    <x v="5"/>
    <x v="2"/>
    <x v="4"/>
    <x v="6"/>
    <x v="1"/>
    <x v="1"/>
    <x v="13"/>
    <x v="2"/>
    <x v="1"/>
    <x v="1"/>
    <x v="0"/>
    <x v="0"/>
    <x v="1"/>
    <x v="8254"/>
    <x v="4"/>
    <x v="3"/>
    <x v="0"/>
    <x v="8"/>
  </r>
  <r>
    <x v="3216"/>
    <x v="2"/>
    <x v="0"/>
    <x v="5"/>
    <x v="3"/>
    <x v="0"/>
    <x v="1"/>
    <x v="14"/>
    <x v="0"/>
    <x v="1"/>
    <x v="1"/>
    <x v="1"/>
    <x v="0"/>
    <x v="0"/>
    <x v="2066"/>
    <x v="8"/>
    <x v="6"/>
    <x v="0"/>
    <x v="8"/>
  </r>
  <r>
    <x v="3217"/>
    <x v="4"/>
    <x v="1"/>
    <x v="3"/>
    <x v="5"/>
    <x v="2"/>
    <x v="1"/>
    <x v="14"/>
    <x v="0"/>
    <x v="0"/>
    <x v="1"/>
    <x v="1"/>
    <x v="0"/>
    <x v="0"/>
    <x v="2808"/>
    <x v="10"/>
    <x v="1"/>
    <x v="2"/>
    <x v="5"/>
  </r>
  <r>
    <x v="3218"/>
    <x v="4"/>
    <x v="3"/>
    <x v="4"/>
    <x v="4"/>
    <x v="2"/>
    <x v="1"/>
    <x v="12"/>
    <x v="2"/>
    <x v="0"/>
    <x v="1"/>
    <x v="1"/>
    <x v="1"/>
    <x v="0"/>
    <x v="3912"/>
    <x v="1"/>
    <x v="5"/>
    <x v="0"/>
    <x v="0"/>
  </r>
  <r>
    <x v="3219"/>
    <x v="3"/>
    <x v="3"/>
    <x v="3"/>
    <x v="4"/>
    <x v="1"/>
    <x v="0"/>
    <x v="10"/>
    <x v="0"/>
    <x v="0"/>
    <x v="0"/>
    <x v="0"/>
    <x v="0"/>
    <x v="0"/>
    <x v="40"/>
    <x v="1"/>
    <x v="2"/>
    <x v="2"/>
    <x v="3"/>
  </r>
  <r>
    <x v="3220"/>
    <x v="2"/>
    <x v="2"/>
    <x v="0"/>
    <x v="4"/>
    <x v="0"/>
    <x v="0"/>
    <x v="13"/>
    <x v="2"/>
    <x v="1"/>
    <x v="1"/>
    <x v="0"/>
    <x v="0"/>
    <x v="1"/>
    <x v="1829"/>
    <x v="0"/>
    <x v="5"/>
    <x v="2"/>
    <x v="3"/>
  </r>
  <r>
    <x v="3221"/>
    <x v="5"/>
    <x v="0"/>
    <x v="0"/>
    <x v="6"/>
    <x v="2"/>
    <x v="0"/>
    <x v="12"/>
    <x v="1"/>
    <x v="1"/>
    <x v="1"/>
    <x v="0"/>
    <x v="1"/>
    <x v="1"/>
    <x v="4759"/>
    <x v="11"/>
    <x v="4"/>
    <x v="2"/>
    <x v="1"/>
  </r>
  <r>
    <x v="3222"/>
    <x v="2"/>
    <x v="1"/>
    <x v="3"/>
    <x v="4"/>
    <x v="1"/>
    <x v="0"/>
    <x v="7"/>
    <x v="2"/>
    <x v="0"/>
    <x v="0"/>
    <x v="0"/>
    <x v="1"/>
    <x v="1"/>
    <x v="1592"/>
    <x v="7"/>
    <x v="1"/>
    <x v="1"/>
    <x v="4"/>
  </r>
  <r>
    <x v="3223"/>
    <x v="2"/>
    <x v="1"/>
    <x v="4"/>
    <x v="4"/>
    <x v="0"/>
    <x v="2"/>
    <x v="11"/>
    <x v="2"/>
    <x v="0"/>
    <x v="0"/>
    <x v="1"/>
    <x v="0"/>
    <x v="1"/>
    <x v="6306"/>
    <x v="9"/>
    <x v="0"/>
    <x v="2"/>
    <x v="2"/>
  </r>
  <r>
    <x v="3224"/>
    <x v="4"/>
    <x v="3"/>
    <x v="3"/>
    <x v="5"/>
    <x v="2"/>
    <x v="0"/>
    <x v="1"/>
    <x v="2"/>
    <x v="1"/>
    <x v="0"/>
    <x v="0"/>
    <x v="1"/>
    <x v="0"/>
    <x v="353"/>
    <x v="7"/>
    <x v="0"/>
    <x v="1"/>
    <x v="5"/>
  </r>
  <r>
    <x v="3225"/>
    <x v="4"/>
    <x v="0"/>
    <x v="3"/>
    <x v="0"/>
    <x v="1"/>
    <x v="0"/>
    <x v="9"/>
    <x v="1"/>
    <x v="1"/>
    <x v="0"/>
    <x v="1"/>
    <x v="0"/>
    <x v="0"/>
    <x v="626"/>
    <x v="9"/>
    <x v="4"/>
    <x v="0"/>
    <x v="8"/>
  </r>
  <r>
    <x v="3226"/>
    <x v="1"/>
    <x v="0"/>
    <x v="3"/>
    <x v="3"/>
    <x v="1"/>
    <x v="0"/>
    <x v="13"/>
    <x v="2"/>
    <x v="0"/>
    <x v="1"/>
    <x v="1"/>
    <x v="0"/>
    <x v="1"/>
    <x v="1627"/>
    <x v="4"/>
    <x v="0"/>
    <x v="2"/>
    <x v="4"/>
  </r>
  <r>
    <x v="3227"/>
    <x v="1"/>
    <x v="0"/>
    <x v="2"/>
    <x v="5"/>
    <x v="2"/>
    <x v="1"/>
    <x v="2"/>
    <x v="0"/>
    <x v="1"/>
    <x v="1"/>
    <x v="1"/>
    <x v="1"/>
    <x v="1"/>
    <x v="5427"/>
    <x v="2"/>
    <x v="3"/>
    <x v="0"/>
    <x v="7"/>
  </r>
  <r>
    <x v="3228"/>
    <x v="4"/>
    <x v="3"/>
    <x v="2"/>
    <x v="3"/>
    <x v="2"/>
    <x v="0"/>
    <x v="5"/>
    <x v="1"/>
    <x v="0"/>
    <x v="1"/>
    <x v="0"/>
    <x v="0"/>
    <x v="0"/>
    <x v="13"/>
    <x v="0"/>
    <x v="3"/>
    <x v="0"/>
    <x v="7"/>
  </r>
  <r>
    <x v="3229"/>
    <x v="3"/>
    <x v="3"/>
    <x v="2"/>
    <x v="4"/>
    <x v="1"/>
    <x v="2"/>
    <x v="4"/>
    <x v="1"/>
    <x v="0"/>
    <x v="1"/>
    <x v="0"/>
    <x v="0"/>
    <x v="1"/>
    <x v="4364"/>
    <x v="10"/>
    <x v="3"/>
    <x v="0"/>
    <x v="8"/>
  </r>
  <r>
    <x v="3230"/>
    <x v="5"/>
    <x v="0"/>
    <x v="2"/>
    <x v="5"/>
    <x v="0"/>
    <x v="2"/>
    <x v="10"/>
    <x v="0"/>
    <x v="0"/>
    <x v="1"/>
    <x v="1"/>
    <x v="1"/>
    <x v="0"/>
    <x v="9501"/>
    <x v="2"/>
    <x v="6"/>
    <x v="0"/>
    <x v="2"/>
  </r>
  <r>
    <x v="3231"/>
    <x v="1"/>
    <x v="1"/>
    <x v="2"/>
    <x v="5"/>
    <x v="1"/>
    <x v="1"/>
    <x v="5"/>
    <x v="2"/>
    <x v="0"/>
    <x v="1"/>
    <x v="0"/>
    <x v="1"/>
    <x v="0"/>
    <x v="2336"/>
    <x v="7"/>
    <x v="3"/>
    <x v="1"/>
    <x v="2"/>
  </r>
  <r>
    <x v="3232"/>
    <x v="4"/>
    <x v="3"/>
    <x v="1"/>
    <x v="3"/>
    <x v="0"/>
    <x v="0"/>
    <x v="6"/>
    <x v="0"/>
    <x v="1"/>
    <x v="1"/>
    <x v="0"/>
    <x v="0"/>
    <x v="1"/>
    <x v="198"/>
    <x v="7"/>
    <x v="1"/>
    <x v="0"/>
    <x v="6"/>
  </r>
  <r>
    <x v="3233"/>
    <x v="2"/>
    <x v="3"/>
    <x v="1"/>
    <x v="3"/>
    <x v="2"/>
    <x v="0"/>
    <x v="3"/>
    <x v="2"/>
    <x v="1"/>
    <x v="0"/>
    <x v="0"/>
    <x v="1"/>
    <x v="1"/>
    <x v="1013"/>
    <x v="9"/>
    <x v="5"/>
    <x v="1"/>
    <x v="5"/>
  </r>
  <r>
    <x v="3234"/>
    <x v="5"/>
    <x v="1"/>
    <x v="2"/>
    <x v="5"/>
    <x v="1"/>
    <x v="2"/>
    <x v="0"/>
    <x v="2"/>
    <x v="1"/>
    <x v="1"/>
    <x v="1"/>
    <x v="0"/>
    <x v="0"/>
    <x v="8981"/>
    <x v="11"/>
    <x v="3"/>
    <x v="0"/>
    <x v="8"/>
  </r>
  <r>
    <x v="3235"/>
    <x v="0"/>
    <x v="1"/>
    <x v="3"/>
    <x v="3"/>
    <x v="0"/>
    <x v="1"/>
    <x v="6"/>
    <x v="1"/>
    <x v="1"/>
    <x v="0"/>
    <x v="0"/>
    <x v="0"/>
    <x v="1"/>
    <x v="6463"/>
    <x v="9"/>
    <x v="4"/>
    <x v="1"/>
    <x v="3"/>
  </r>
  <r>
    <x v="3236"/>
    <x v="1"/>
    <x v="2"/>
    <x v="5"/>
    <x v="3"/>
    <x v="0"/>
    <x v="2"/>
    <x v="6"/>
    <x v="1"/>
    <x v="1"/>
    <x v="1"/>
    <x v="1"/>
    <x v="1"/>
    <x v="1"/>
    <x v="9152"/>
    <x v="6"/>
    <x v="3"/>
    <x v="0"/>
    <x v="2"/>
  </r>
  <r>
    <x v="3237"/>
    <x v="4"/>
    <x v="2"/>
    <x v="0"/>
    <x v="0"/>
    <x v="1"/>
    <x v="2"/>
    <x v="9"/>
    <x v="1"/>
    <x v="1"/>
    <x v="1"/>
    <x v="0"/>
    <x v="1"/>
    <x v="1"/>
    <x v="8141"/>
    <x v="1"/>
    <x v="3"/>
    <x v="0"/>
    <x v="8"/>
  </r>
  <r>
    <x v="3238"/>
    <x v="4"/>
    <x v="0"/>
    <x v="4"/>
    <x v="0"/>
    <x v="2"/>
    <x v="1"/>
    <x v="4"/>
    <x v="0"/>
    <x v="0"/>
    <x v="0"/>
    <x v="0"/>
    <x v="0"/>
    <x v="0"/>
    <x v="1617"/>
    <x v="0"/>
    <x v="5"/>
    <x v="1"/>
    <x v="3"/>
  </r>
  <r>
    <x v="3239"/>
    <x v="2"/>
    <x v="0"/>
    <x v="3"/>
    <x v="3"/>
    <x v="0"/>
    <x v="0"/>
    <x v="11"/>
    <x v="1"/>
    <x v="0"/>
    <x v="0"/>
    <x v="0"/>
    <x v="0"/>
    <x v="1"/>
    <x v="504"/>
    <x v="6"/>
    <x v="6"/>
    <x v="0"/>
    <x v="8"/>
  </r>
  <r>
    <x v="3240"/>
    <x v="0"/>
    <x v="0"/>
    <x v="5"/>
    <x v="4"/>
    <x v="1"/>
    <x v="2"/>
    <x v="13"/>
    <x v="1"/>
    <x v="1"/>
    <x v="1"/>
    <x v="1"/>
    <x v="1"/>
    <x v="1"/>
    <x v="9651"/>
    <x v="2"/>
    <x v="3"/>
    <x v="0"/>
    <x v="8"/>
  </r>
  <r>
    <x v="3241"/>
    <x v="5"/>
    <x v="2"/>
    <x v="2"/>
    <x v="4"/>
    <x v="2"/>
    <x v="1"/>
    <x v="8"/>
    <x v="2"/>
    <x v="0"/>
    <x v="0"/>
    <x v="0"/>
    <x v="0"/>
    <x v="1"/>
    <x v="8202"/>
    <x v="6"/>
    <x v="0"/>
    <x v="2"/>
    <x v="1"/>
  </r>
  <r>
    <x v="3242"/>
    <x v="0"/>
    <x v="0"/>
    <x v="4"/>
    <x v="5"/>
    <x v="1"/>
    <x v="1"/>
    <x v="4"/>
    <x v="1"/>
    <x v="1"/>
    <x v="1"/>
    <x v="1"/>
    <x v="1"/>
    <x v="1"/>
    <x v="8594"/>
    <x v="3"/>
    <x v="3"/>
    <x v="0"/>
    <x v="2"/>
  </r>
  <r>
    <x v="3243"/>
    <x v="5"/>
    <x v="2"/>
    <x v="5"/>
    <x v="4"/>
    <x v="0"/>
    <x v="2"/>
    <x v="11"/>
    <x v="0"/>
    <x v="0"/>
    <x v="1"/>
    <x v="0"/>
    <x v="0"/>
    <x v="1"/>
    <x v="9539"/>
    <x v="6"/>
    <x v="1"/>
    <x v="0"/>
    <x v="8"/>
  </r>
  <r>
    <x v="3244"/>
    <x v="0"/>
    <x v="1"/>
    <x v="3"/>
    <x v="1"/>
    <x v="2"/>
    <x v="0"/>
    <x v="1"/>
    <x v="2"/>
    <x v="1"/>
    <x v="0"/>
    <x v="1"/>
    <x v="1"/>
    <x v="1"/>
    <x v="7329"/>
    <x v="1"/>
    <x v="4"/>
    <x v="0"/>
    <x v="3"/>
  </r>
  <r>
    <x v="3245"/>
    <x v="2"/>
    <x v="2"/>
    <x v="5"/>
    <x v="4"/>
    <x v="1"/>
    <x v="1"/>
    <x v="0"/>
    <x v="0"/>
    <x v="1"/>
    <x v="1"/>
    <x v="0"/>
    <x v="1"/>
    <x v="0"/>
    <x v="4339"/>
    <x v="2"/>
    <x v="6"/>
    <x v="1"/>
    <x v="2"/>
  </r>
  <r>
    <x v="3246"/>
    <x v="1"/>
    <x v="0"/>
    <x v="2"/>
    <x v="6"/>
    <x v="0"/>
    <x v="0"/>
    <x v="13"/>
    <x v="1"/>
    <x v="0"/>
    <x v="1"/>
    <x v="1"/>
    <x v="0"/>
    <x v="0"/>
    <x v="470"/>
    <x v="10"/>
    <x v="1"/>
    <x v="2"/>
    <x v="2"/>
  </r>
  <r>
    <x v="3247"/>
    <x v="5"/>
    <x v="3"/>
    <x v="2"/>
    <x v="1"/>
    <x v="0"/>
    <x v="2"/>
    <x v="10"/>
    <x v="1"/>
    <x v="0"/>
    <x v="0"/>
    <x v="0"/>
    <x v="1"/>
    <x v="0"/>
    <x v="8743"/>
    <x v="4"/>
    <x v="0"/>
    <x v="2"/>
    <x v="1"/>
  </r>
  <r>
    <x v="3248"/>
    <x v="2"/>
    <x v="0"/>
    <x v="2"/>
    <x v="3"/>
    <x v="2"/>
    <x v="1"/>
    <x v="4"/>
    <x v="0"/>
    <x v="0"/>
    <x v="1"/>
    <x v="1"/>
    <x v="1"/>
    <x v="1"/>
    <x v="4606"/>
    <x v="4"/>
    <x v="1"/>
    <x v="0"/>
    <x v="2"/>
  </r>
  <r>
    <x v="3249"/>
    <x v="1"/>
    <x v="0"/>
    <x v="0"/>
    <x v="4"/>
    <x v="0"/>
    <x v="1"/>
    <x v="6"/>
    <x v="0"/>
    <x v="1"/>
    <x v="0"/>
    <x v="1"/>
    <x v="1"/>
    <x v="1"/>
    <x v="5122"/>
    <x v="11"/>
    <x v="6"/>
    <x v="0"/>
    <x v="2"/>
  </r>
  <r>
    <x v="3250"/>
    <x v="4"/>
    <x v="0"/>
    <x v="3"/>
    <x v="2"/>
    <x v="1"/>
    <x v="2"/>
    <x v="8"/>
    <x v="2"/>
    <x v="1"/>
    <x v="0"/>
    <x v="0"/>
    <x v="1"/>
    <x v="1"/>
    <x v="6848"/>
    <x v="4"/>
    <x v="6"/>
    <x v="2"/>
    <x v="5"/>
  </r>
  <r>
    <x v="3251"/>
    <x v="5"/>
    <x v="0"/>
    <x v="2"/>
    <x v="0"/>
    <x v="0"/>
    <x v="2"/>
    <x v="10"/>
    <x v="2"/>
    <x v="0"/>
    <x v="0"/>
    <x v="1"/>
    <x v="1"/>
    <x v="0"/>
    <x v="9593"/>
    <x v="0"/>
    <x v="2"/>
    <x v="0"/>
    <x v="6"/>
  </r>
  <r>
    <x v="3252"/>
    <x v="4"/>
    <x v="0"/>
    <x v="4"/>
    <x v="2"/>
    <x v="0"/>
    <x v="2"/>
    <x v="12"/>
    <x v="2"/>
    <x v="1"/>
    <x v="1"/>
    <x v="0"/>
    <x v="0"/>
    <x v="0"/>
    <x v="3136"/>
    <x v="8"/>
    <x v="2"/>
    <x v="0"/>
    <x v="6"/>
  </r>
  <r>
    <x v="3253"/>
    <x v="5"/>
    <x v="0"/>
    <x v="3"/>
    <x v="0"/>
    <x v="0"/>
    <x v="2"/>
    <x v="7"/>
    <x v="1"/>
    <x v="0"/>
    <x v="1"/>
    <x v="1"/>
    <x v="0"/>
    <x v="0"/>
    <x v="8973"/>
    <x v="9"/>
    <x v="4"/>
    <x v="1"/>
    <x v="1"/>
  </r>
  <r>
    <x v="3254"/>
    <x v="4"/>
    <x v="0"/>
    <x v="0"/>
    <x v="4"/>
    <x v="0"/>
    <x v="2"/>
    <x v="10"/>
    <x v="1"/>
    <x v="1"/>
    <x v="1"/>
    <x v="0"/>
    <x v="0"/>
    <x v="1"/>
    <x v="4217"/>
    <x v="6"/>
    <x v="1"/>
    <x v="2"/>
    <x v="5"/>
  </r>
  <r>
    <x v="3255"/>
    <x v="2"/>
    <x v="3"/>
    <x v="0"/>
    <x v="2"/>
    <x v="1"/>
    <x v="1"/>
    <x v="12"/>
    <x v="2"/>
    <x v="0"/>
    <x v="0"/>
    <x v="0"/>
    <x v="1"/>
    <x v="0"/>
    <x v="2214"/>
    <x v="4"/>
    <x v="1"/>
    <x v="2"/>
    <x v="3"/>
  </r>
  <r>
    <x v="3256"/>
    <x v="3"/>
    <x v="1"/>
    <x v="5"/>
    <x v="5"/>
    <x v="1"/>
    <x v="1"/>
    <x v="13"/>
    <x v="1"/>
    <x v="1"/>
    <x v="1"/>
    <x v="0"/>
    <x v="1"/>
    <x v="1"/>
    <x v="3579"/>
    <x v="11"/>
    <x v="1"/>
    <x v="2"/>
    <x v="0"/>
  </r>
  <r>
    <x v="3257"/>
    <x v="2"/>
    <x v="2"/>
    <x v="5"/>
    <x v="2"/>
    <x v="0"/>
    <x v="0"/>
    <x v="12"/>
    <x v="1"/>
    <x v="1"/>
    <x v="1"/>
    <x v="1"/>
    <x v="0"/>
    <x v="0"/>
    <x v="1735"/>
    <x v="11"/>
    <x v="0"/>
    <x v="2"/>
    <x v="5"/>
  </r>
  <r>
    <x v="3258"/>
    <x v="4"/>
    <x v="0"/>
    <x v="4"/>
    <x v="3"/>
    <x v="1"/>
    <x v="0"/>
    <x v="6"/>
    <x v="1"/>
    <x v="1"/>
    <x v="0"/>
    <x v="1"/>
    <x v="0"/>
    <x v="1"/>
    <x v="1063"/>
    <x v="9"/>
    <x v="5"/>
    <x v="0"/>
    <x v="7"/>
  </r>
  <r>
    <x v="3259"/>
    <x v="2"/>
    <x v="1"/>
    <x v="3"/>
    <x v="0"/>
    <x v="0"/>
    <x v="0"/>
    <x v="9"/>
    <x v="2"/>
    <x v="0"/>
    <x v="0"/>
    <x v="0"/>
    <x v="1"/>
    <x v="0"/>
    <x v="691"/>
    <x v="2"/>
    <x v="2"/>
    <x v="2"/>
    <x v="3"/>
  </r>
  <r>
    <x v="3260"/>
    <x v="2"/>
    <x v="2"/>
    <x v="4"/>
    <x v="2"/>
    <x v="0"/>
    <x v="0"/>
    <x v="12"/>
    <x v="2"/>
    <x v="0"/>
    <x v="0"/>
    <x v="0"/>
    <x v="0"/>
    <x v="1"/>
    <x v="1520"/>
    <x v="8"/>
    <x v="1"/>
    <x v="0"/>
    <x v="6"/>
  </r>
  <r>
    <x v="3261"/>
    <x v="4"/>
    <x v="1"/>
    <x v="5"/>
    <x v="4"/>
    <x v="2"/>
    <x v="0"/>
    <x v="9"/>
    <x v="0"/>
    <x v="0"/>
    <x v="1"/>
    <x v="1"/>
    <x v="0"/>
    <x v="1"/>
    <x v="918"/>
    <x v="6"/>
    <x v="6"/>
    <x v="2"/>
    <x v="5"/>
  </r>
  <r>
    <x v="3262"/>
    <x v="2"/>
    <x v="0"/>
    <x v="3"/>
    <x v="0"/>
    <x v="2"/>
    <x v="1"/>
    <x v="9"/>
    <x v="1"/>
    <x v="0"/>
    <x v="1"/>
    <x v="0"/>
    <x v="1"/>
    <x v="0"/>
    <x v="2881"/>
    <x v="8"/>
    <x v="5"/>
    <x v="2"/>
    <x v="5"/>
  </r>
  <r>
    <x v="3263"/>
    <x v="1"/>
    <x v="0"/>
    <x v="0"/>
    <x v="6"/>
    <x v="1"/>
    <x v="0"/>
    <x v="5"/>
    <x v="1"/>
    <x v="0"/>
    <x v="1"/>
    <x v="1"/>
    <x v="0"/>
    <x v="0"/>
    <x v="404"/>
    <x v="6"/>
    <x v="4"/>
    <x v="1"/>
    <x v="4"/>
  </r>
  <r>
    <x v="3264"/>
    <x v="0"/>
    <x v="0"/>
    <x v="1"/>
    <x v="0"/>
    <x v="1"/>
    <x v="2"/>
    <x v="11"/>
    <x v="0"/>
    <x v="1"/>
    <x v="0"/>
    <x v="0"/>
    <x v="1"/>
    <x v="0"/>
    <x v="8606"/>
    <x v="4"/>
    <x v="0"/>
    <x v="2"/>
    <x v="3"/>
  </r>
  <r>
    <x v="3265"/>
    <x v="4"/>
    <x v="1"/>
    <x v="5"/>
    <x v="4"/>
    <x v="2"/>
    <x v="2"/>
    <x v="13"/>
    <x v="2"/>
    <x v="0"/>
    <x v="1"/>
    <x v="1"/>
    <x v="1"/>
    <x v="1"/>
    <x v="7834"/>
    <x v="5"/>
    <x v="4"/>
    <x v="0"/>
    <x v="7"/>
  </r>
  <r>
    <x v="3266"/>
    <x v="3"/>
    <x v="1"/>
    <x v="4"/>
    <x v="1"/>
    <x v="1"/>
    <x v="1"/>
    <x v="5"/>
    <x v="0"/>
    <x v="1"/>
    <x v="1"/>
    <x v="0"/>
    <x v="0"/>
    <x v="0"/>
    <x v="1166"/>
    <x v="7"/>
    <x v="4"/>
    <x v="1"/>
    <x v="0"/>
  </r>
  <r>
    <x v="3267"/>
    <x v="3"/>
    <x v="1"/>
    <x v="3"/>
    <x v="2"/>
    <x v="2"/>
    <x v="2"/>
    <x v="10"/>
    <x v="1"/>
    <x v="0"/>
    <x v="0"/>
    <x v="1"/>
    <x v="0"/>
    <x v="0"/>
    <x v="4564"/>
    <x v="3"/>
    <x v="4"/>
    <x v="2"/>
    <x v="3"/>
  </r>
  <r>
    <x v="3268"/>
    <x v="1"/>
    <x v="3"/>
    <x v="2"/>
    <x v="6"/>
    <x v="2"/>
    <x v="1"/>
    <x v="3"/>
    <x v="1"/>
    <x v="1"/>
    <x v="1"/>
    <x v="0"/>
    <x v="1"/>
    <x v="0"/>
    <x v="2810"/>
    <x v="4"/>
    <x v="3"/>
    <x v="0"/>
    <x v="8"/>
  </r>
  <r>
    <x v="3269"/>
    <x v="3"/>
    <x v="0"/>
    <x v="3"/>
    <x v="2"/>
    <x v="0"/>
    <x v="0"/>
    <x v="9"/>
    <x v="1"/>
    <x v="1"/>
    <x v="1"/>
    <x v="0"/>
    <x v="1"/>
    <x v="1"/>
    <x v="1229"/>
    <x v="7"/>
    <x v="5"/>
    <x v="2"/>
    <x v="0"/>
  </r>
  <r>
    <x v="3270"/>
    <x v="2"/>
    <x v="3"/>
    <x v="1"/>
    <x v="4"/>
    <x v="0"/>
    <x v="0"/>
    <x v="8"/>
    <x v="0"/>
    <x v="1"/>
    <x v="0"/>
    <x v="1"/>
    <x v="1"/>
    <x v="0"/>
    <x v="1747"/>
    <x v="4"/>
    <x v="4"/>
    <x v="0"/>
    <x v="6"/>
  </r>
  <r>
    <x v="3271"/>
    <x v="3"/>
    <x v="2"/>
    <x v="4"/>
    <x v="2"/>
    <x v="1"/>
    <x v="1"/>
    <x v="5"/>
    <x v="1"/>
    <x v="1"/>
    <x v="1"/>
    <x v="1"/>
    <x v="0"/>
    <x v="0"/>
    <x v="4785"/>
    <x v="9"/>
    <x v="4"/>
    <x v="1"/>
    <x v="4"/>
  </r>
  <r>
    <x v="3272"/>
    <x v="1"/>
    <x v="1"/>
    <x v="0"/>
    <x v="5"/>
    <x v="1"/>
    <x v="2"/>
    <x v="8"/>
    <x v="0"/>
    <x v="1"/>
    <x v="1"/>
    <x v="0"/>
    <x v="0"/>
    <x v="0"/>
    <x v="3830"/>
    <x v="0"/>
    <x v="0"/>
    <x v="0"/>
    <x v="6"/>
  </r>
  <r>
    <x v="3273"/>
    <x v="2"/>
    <x v="1"/>
    <x v="1"/>
    <x v="5"/>
    <x v="0"/>
    <x v="2"/>
    <x v="2"/>
    <x v="0"/>
    <x v="1"/>
    <x v="1"/>
    <x v="0"/>
    <x v="0"/>
    <x v="0"/>
    <x v="3489"/>
    <x v="1"/>
    <x v="2"/>
    <x v="0"/>
    <x v="8"/>
  </r>
  <r>
    <x v="3274"/>
    <x v="0"/>
    <x v="0"/>
    <x v="5"/>
    <x v="3"/>
    <x v="0"/>
    <x v="1"/>
    <x v="6"/>
    <x v="0"/>
    <x v="0"/>
    <x v="0"/>
    <x v="0"/>
    <x v="0"/>
    <x v="0"/>
    <x v="5017"/>
    <x v="8"/>
    <x v="0"/>
    <x v="1"/>
    <x v="0"/>
  </r>
  <r>
    <x v="3275"/>
    <x v="2"/>
    <x v="2"/>
    <x v="0"/>
    <x v="1"/>
    <x v="2"/>
    <x v="1"/>
    <x v="11"/>
    <x v="2"/>
    <x v="1"/>
    <x v="0"/>
    <x v="1"/>
    <x v="1"/>
    <x v="0"/>
    <x v="5967"/>
    <x v="1"/>
    <x v="0"/>
    <x v="0"/>
    <x v="6"/>
  </r>
  <r>
    <x v="3276"/>
    <x v="3"/>
    <x v="2"/>
    <x v="0"/>
    <x v="5"/>
    <x v="1"/>
    <x v="1"/>
    <x v="1"/>
    <x v="0"/>
    <x v="0"/>
    <x v="1"/>
    <x v="0"/>
    <x v="1"/>
    <x v="1"/>
    <x v="5336"/>
    <x v="11"/>
    <x v="1"/>
    <x v="1"/>
    <x v="5"/>
  </r>
  <r>
    <x v="3277"/>
    <x v="5"/>
    <x v="3"/>
    <x v="5"/>
    <x v="3"/>
    <x v="0"/>
    <x v="2"/>
    <x v="8"/>
    <x v="2"/>
    <x v="1"/>
    <x v="1"/>
    <x v="1"/>
    <x v="0"/>
    <x v="0"/>
    <x v="9012"/>
    <x v="9"/>
    <x v="4"/>
    <x v="2"/>
    <x v="5"/>
  </r>
  <r>
    <x v="3278"/>
    <x v="2"/>
    <x v="0"/>
    <x v="5"/>
    <x v="4"/>
    <x v="0"/>
    <x v="1"/>
    <x v="6"/>
    <x v="2"/>
    <x v="1"/>
    <x v="1"/>
    <x v="1"/>
    <x v="1"/>
    <x v="0"/>
    <x v="4052"/>
    <x v="10"/>
    <x v="2"/>
    <x v="0"/>
    <x v="5"/>
  </r>
  <r>
    <x v="3279"/>
    <x v="5"/>
    <x v="1"/>
    <x v="4"/>
    <x v="5"/>
    <x v="2"/>
    <x v="1"/>
    <x v="0"/>
    <x v="1"/>
    <x v="0"/>
    <x v="0"/>
    <x v="1"/>
    <x v="1"/>
    <x v="0"/>
    <x v="8033"/>
    <x v="0"/>
    <x v="5"/>
    <x v="0"/>
    <x v="3"/>
  </r>
  <r>
    <x v="3280"/>
    <x v="0"/>
    <x v="3"/>
    <x v="5"/>
    <x v="3"/>
    <x v="0"/>
    <x v="2"/>
    <x v="12"/>
    <x v="2"/>
    <x v="0"/>
    <x v="1"/>
    <x v="0"/>
    <x v="1"/>
    <x v="0"/>
    <x v="8891"/>
    <x v="9"/>
    <x v="6"/>
    <x v="0"/>
    <x v="8"/>
  </r>
  <r>
    <x v="3281"/>
    <x v="5"/>
    <x v="2"/>
    <x v="5"/>
    <x v="0"/>
    <x v="2"/>
    <x v="2"/>
    <x v="0"/>
    <x v="0"/>
    <x v="0"/>
    <x v="0"/>
    <x v="1"/>
    <x v="1"/>
    <x v="1"/>
    <x v="9880"/>
    <x v="0"/>
    <x v="3"/>
    <x v="0"/>
    <x v="1"/>
  </r>
  <r>
    <x v="3282"/>
    <x v="0"/>
    <x v="1"/>
    <x v="4"/>
    <x v="1"/>
    <x v="0"/>
    <x v="1"/>
    <x v="8"/>
    <x v="2"/>
    <x v="1"/>
    <x v="0"/>
    <x v="0"/>
    <x v="0"/>
    <x v="1"/>
    <x v="5895"/>
    <x v="5"/>
    <x v="1"/>
    <x v="0"/>
    <x v="6"/>
  </r>
  <r>
    <x v="3283"/>
    <x v="4"/>
    <x v="1"/>
    <x v="3"/>
    <x v="2"/>
    <x v="2"/>
    <x v="0"/>
    <x v="1"/>
    <x v="2"/>
    <x v="0"/>
    <x v="0"/>
    <x v="1"/>
    <x v="1"/>
    <x v="1"/>
    <x v="2175"/>
    <x v="3"/>
    <x v="4"/>
    <x v="0"/>
    <x v="3"/>
  </r>
  <r>
    <x v="3284"/>
    <x v="5"/>
    <x v="2"/>
    <x v="5"/>
    <x v="2"/>
    <x v="1"/>
    <x v="2"/>
    <x v="1"/>
    <x v="0"/>
    <x v="1"/>
    <x v="0"/>
    <x v="0"/>
    <x v="1"/>
    <x v="0"/>
    <x v="9624"/>
    <x v="9"/>
    <x v="2"/>
    <x v="1"/>
    <x v="5"/>
  </r>
  <r>
    <x v="3285"/>
    <x v="5"/>
    <x v="3"/>
    <x v="1"/>
    <x v="3"/>
    <x v="1"/>
    <x v="0"/>
    <x v="14"/>
    <x v="1"/>
    <x v="0"/>
    <x v="1"/>
    <x v="1"/>
    <x v="1"/>
    <x v="1"/>
    <x v="6980"/>
    <x v="2"/>
    <x v="0"/>
    <x v="0"/>
    <x v="5"/>
  </r>
  <r>
    <x v="3286"/>
    <x v="5"/>
    <x v="3"/>
    <x v="5"/>
    <x v="6"/>
    <x v="2"/>
    <x v="2"/>
    <x v="14"/>
    <x v="2"/>
    <x v="0"/>
    <x v="1"/>
    <x v="0"/>
    <x v="1"/>
    <x v="1"/>
    <x v="9280"/>
    <x v="8"/>
    <x v="3"/>
    <x v="2"/>
    <x v="2"/>
  </r>
  <r>
    <x v="3287"/>
    <x v="4"/>
    <x v="0"/>
    <x v="0"/>
    <x v="3"/>
    <x v="1"/>
    <x v="0"/>
    <x v="4"/>
    <x v="2"/>
    <x v="0"/>
    <x v="1"/>
    <x v="1"/>
    <x v="1"/>
    <x v="1"/>
    <x v="2212"/>
    <x v="4"/>
    <x v="0"/>
    <x v="0"/>
    <x v="1"/>
  </r>
  <r>
    <x v="3288"/>
    <x v="2"/>
    <x v="1"/>
    <x v="1"/>
    <x v="2"/>
    <x v="1"/>
    <x v="0"/>
    <x v="14"/>
    <x v="2"/>
    <x v="1"/>
    <x v="1"/>
    <x v="0"/>
    <x v="0"/>
    <x v="0"/>
    <x v="56"/>
    <x v="8"/>
    <x v="0"/>
    <x v="0"/>
    <x v="6"/>
  </r>
  <r>
    <x v="3289"/>
    <x v="4"/>
    <x v="1"/>
    <x v="4"/>
    <x v="1"/>
    <x v="2"/>
    <x v="2"/>
    <x v="13"/>
    <x v="1"/>
    <x v="0"/>
    <x v="0"/>
    <x v="1"/>
    <x v="0"/>
    <x v="1"/>
    <x v="6581"/>
    <x v="2"/>
    <x v="2"/>
    <x v="2"/>
    <x v="2"/>
  </r>
  <r>
    <x v="3290"/>
    <x v="3"/>
    <x v="2"/>
    <x v="5"/>
    <x v="6"/>
    <x v="0"/>
    <x v="0"/>
    <x v="3"/>
    <x v="2"/>
    <x v="0"/>
    <x v="0"/>
    <x v="0"/>
    <x v="0"/>
    <x v="0"/>
    <x v="796"/>
    <x v="3"/>
    <x v="0"/>
    <x v="1"/>
    <x v="4"/>
  </r>
  <r>
    <x v="3291"/>
    <x v="3"/>
    <x v="1"/>
    <x v="5"/>
    <x v="4"/>
    <x v="0"/>
    <x v="1"/>
    <x v="0"/>
    <x v="1"/>
    <x v="0"/>
    <x v="0"/>
    <x v="0"/>
    <x v="0"/>
    <x v="1"/>
    <x v="2483"/>
    <x v="4"/>
    <x v="0"/>
    <x v="1"/>
    <x v="3"/>
  </r>
  <r>
    <x v="3292"/>
    <x v="2"/>
    <x v="0"/>
    <x v="5"/>
    <x v="3"/>
    <x v="1"/>
    <x v="1"/>
    <x v="0"/>
    <x v="2"/>
    <x v="1"/>
    <x v="0"/>
    <x v="1"/>
    <x v="1"/>
    <x v="1"/>
    <x v="4628"/>
    <x v="4"/>
    <x v="2"/>
    <x v="0"/>
    <x v="0"/>
  </r>
  <r>
    <x v="3293"/>
    <x v="5"/>
    <x v="0"/>
    <x v="0"/>
    <x v="0"/>
    <x v="2"/>
    <x v="2"/>
    <x v="8"/>
    <x v="2"/>
    <x v="0"/>
    <x v="1"/>
    <x v="1"/>
    <x v="1"/>
    <x v="0"/>
    <x v="9537"/>
    <x v="8"/>
    <x v="2"/>
    <x v="0"/>
    <x v="8"/>
  </r>
  <r>
    <x v="3294"/>
    <x v="3"/>
    <x v="3"/>
    <x v="2"/>
    <x v="2"/>
    <x v="0"/>
    <x v="2"/>
    <x v="5"/>
    <x v="0"/>
    <x v="1"/>
    <x v="1"/>
    <x v="0"/>
    <x v="1"/>
    <x v="0"/>
    <x v="5754"/>
    <x v="5"/>
    <x v="4"/>
    <x v="1"/>
    <x v="4"/>
  </r>
  <r>
    <x v="3295"/>
    <x v="5"/>
    <x v="3"/>
    <x v="4"/>
    <x v="2"/>
    <x v="2"/>
    <x v="1"/>
    <x v="8"/>
    <x v="0"/>
    <x v="1"/>
    <x v="0"/>
    <x v="0"/>
    <x v="0"/>
    <x v="1"/>
    <x v="6003"/>
    <x v="6"/>
    <x v="2"/>
    <x v="2"/>
    <x v="5"/>
  </r>
  <r>
    <x v="3296"/>
    <x v="3"/>
    <x v="3"/>
    <x v="4"/>
    <x v="0"/>
    <x v="0"/>
    <x v="2"/>
    <x v="0"/>
    <x v="1"/>
    <x v="1"/>
    <x v="1"/>
    <x v="1"/>
    <x v="1"/>
    <x v="0"/>
    <x v="6663"/>
    <x v="10"/>
    <x v="0"/>
    <x v="0"/>
    <x v="6"/>
  </r>
  <r>
    <x v="3297"/>
    <x v="0"/>
    <x v="1"/>
    <x v="0"/>
    <x v="5"/>
    <x v="1"/>
    <x v="2"/>
    <x v="8"/>
    <x v="0"/>
    <x v="0"/>
    <x v="0"/>
    <x v="0"/>
    <x v="1"/>
    <x v="1"/>
    <x v="9267"/>
    <x v="1"/>
    <x v="2"/>
    <x v="2"/>
    <x v="5"/>
  </r>
  <r>
    <x v="3298"/>
    <x v="0"/>
    <x v="2"/>
    <x v="1"/>
    <x v="5"/>
    <x v="2"/>
    <x v="2"/>
    <x v="5"/>
    <x v="2"/>
    <x v="1"/>
    <x v="1"/>
    <x v="0"/>
    <x v="1"/>
    <x v="1"/>
    <x v="9743"/>
    <x v="1"/>
    <x v="5"/>
    <x v="1"/>
    <x v="1"/>
  </r>
  <r>
    <x v="3299"/>
    <x v="1"/>
    <x v="1"/>
    <x v="2"/>
    <x v="2"/>
    <x v="0"/>
    <x v="2"/>
    <x v="9"/>
    <x v="0"/>
    <x v="0"/>
    <x v="1"/>
    <x v="0"/>
    <x v="1"/>
    <x v="0"/>
    <x v="5007"/>
    <x v="4"/>
    <x v="0"/>
    <x v="0"/>
    <x v="6"/>
  </r>
  <r>
    <x v="3300"/>
    <x v="4"/>
    <x v="0"/>
    <x v="5"/>
    <x v="6"/>
    <x v="0"/>
    <x v="2"/>
    <x v="11"/>
    <x v="0"/>
    <x v="1"/>
    <x v="1"/>
    <x v="0"/>
    <x v="1"/>
    <x v="1"/>
    <x v="6575"/>
    <x v="6"/>
    <x v="6"/>
    <x v="2"/>
    <x v="3"/>
  </r>
  <r>
    <x v="3301"/>
    <x v="3"/>
    <x v="1"/>
    <x v="4"/>
    <x v="3"/>
    <x v="0"/>
    <x v="0"/>
    <x v="6"/>
    <x v="0"/>
    <x v="1"/>
    <x v="0"/>
    <x v="0"/>
    <x v="0"/>
    <x v="0"/>
    <x v="182"/>
    <x v="1"/>
    <x v="6"/>
    <x v="0"/>
    <x v="6"/>
  </r>
  <r>
    <x v="3302"/>
    <x v="1"/>
    <x v="1"/>
    <x v="2"/>
    <x v="6"/>
    <x v="1"/>
    <x v="1"/>
    <x v="2"/>
    <x v="1"/>
    <x v="1"/>
    <x v="0"/>
    <x v="1"/>
    <x v="1"/>
    <x v="0"/>
    <x v="3512"/>
    <x v="7"/>
    <x v="1"/>
    <x v="0"/>
    <x v="7"/>
  </r>
  <r>
    <x v="3303"/>
    <x v="0"/>
    <x v="1"/>
    <x v="4"/>
    <x v="1"/>
    <x v="0"/>
    <x v="1"/>
    <x v="13"/>
    <x v="2"/>
    <x v="1"/>
    <x v="1"/>
    <x v="0"/>
    <x v="1"/>
    <x v="0"/>
    <x v="7250"/>
    <x v="8"/>
    <x v="2"/>
    <x v="0"/>
    <x v="6"/>
  </r>
  <r>
    <x v="3304"/>
    <x v="3"/>
    <x v="3"/>
    <x v="2"/>
    <x v="4"/>
    <x v="0"/>
    <x v="1"/>
    <x v="12"/>
    <x v="1"/>
    <x v="1"/>
    <x v="0"/>
    <x v="1"/>
    <x v="0"/>
    <x v="1"/>
    <x v="3893"/>
    <x v="2"/>
    <x v="2"/>
    <x v="0"/>
    <x v="8"/>
  </r>
  <r>
    <x v="3305"/>
    <x v="3"/>
    <x v="3"/>
    <x v="4"/>
    <x v="4"/>
    <x v="0"/>
    <x v="1"/>
    <x v="2"/>
    <x v="0"/>
    <x v="1"/>
    <x v="0"/>
    <x v="1"/>
    <x v="0"/>
    <x v="0"/>
    <x v="2678"/>
    <x v="8"/>
    <x v="6"/>
    <x v="1"/>
    <x v="1"/>
  </r>
  <r>
    <x v="3306"/>
    <x v="3"/>
    <x v="3"/>
    <x v="2"/>
    <x v="1"/>
    <x v="2"/>
    <x v="1"/>
    <x v="4"/>
    <x v="1"/>
    <x v="1"/>
    <x v="1"/>
    <x v="0"/>
    <x v="0"/>
    <x v="0"/>
    <x v="1269"/>
    <x v="7"/>
    <x v="6"/>
    <x v="1"/>
    <x v="3"/>
  </r>
  <r>
    <x v="3307"/>
    <x v="1"/>
    <x v="2"/>
    <x v="2"/>
    <x v="2"/>
    <x v="1"/>
    <x v="1"/>
    <x v="14"/>
    <x v="1"/>
    <x v="0"/>
    <x v="0"/>
    <x v="1"/>
    <x v="1"/>
    <x v="1"/>
    <x v="7686"/>
    <x v="3"/>
    <x v="4"/>
    <x v="0"/>
    <x v="7"/>
  </r>
  <r>
    <x v="3308"/>
    <x v="3"/>
    <x v="1"/>
    <x v="4"/>
    <x v="3"/>
    <x v="0"/>
    <x v="1"/>
    <x v="6"/>
    <x v="2"/>
    <x v="1"/>
    <x v="1"/>
    <x v="1"/>
    <x v="0"/>
    <x v="1"/>
    <x v="3421"/>
    <x v="5"/>
    <x v="2"/>
    <x v="1"/>
    <x v="5"/>
  </r>
  <r>
    <x v="3309"/>
    <x v="0"/>
    <x v="2"/>
    <x v="3"/>
    <x v="4"/>
    <x v="1"/>
    <x v="1"/>
    <x v="1"/>
    <x v="0"/>
    <x v="1"/>
    <x v="0"/>
    <x v="0"/>
    <x v="0"/>
    <x v="1"/>
    <x v="8153"/>
    <x v="8"/>
    <x v="6"/>
    <x v="1"/>
    <x v="1"/>
  </r>
  <r>
    <x v="3310"/>
    <x v="5"/>
    <x v="1"/>
    <x v="1"/>
    <x v="5"/>
    <x v="2"/>
    <x v="0"/>
    <x v="8"/>
    <x v="0"/>
    <x v="1"/>
    <x v="1"/>
    <x v="0"/>
    <x v="0"/>
    <x v="0"/>
    <x v="2458"/>
    <x v="1"/>
    <x v="2"/>
    <x v="2"/>
    <x v="1"/>
  </r>
  <r>
    <x v="3311"/>
    <x v="4"/>
    <x v="2"/>
    <x v="3"/>
    <x v="0"/>
    <x v="0"/>
    <x v="2"/>
    <x v="5"/>
    <x v="0"/>
    <x v="1"/>
    <x v="0"/>
    <x v="0"/>
    <x v="1"/>
    <x v="1"/>
    <x v="8481"/>
    <x v="9"/>
    <x v="6"/>
    <x v="0"/>
    <x v="6"/>
  </r>
  <r>
    <x v="3312"/>
    <x v="0"/>
    <x v="0"/>
    <x v="5"/>
    <x v="3"/>
    <x v="1"/>
    <x v="0"/>
    <x v="1"/>
    <x v="0"/>
    <x v="1"/>
    <x v="1"/>
    <x v="1"/>
    <x v="0"/>
    <x v="1"/>
    <x v="4695"/>
    <x v="3"/>
    <x v="6"/>
    <x v="0"/>
    <x v="8"/>
  </r>
  <r>
    <x v="3313"/>
    <x v="1"/>
    <x v="0"/>
    <x v="3"/>
    <x v="6"/>
    <x v="0"/>
    <x v="2"/>
    <x v="4"/>
    <x v="1"/>
    <x v="1"/>
    <x v="1"/>
    <x v="1"/>
    <x v="1"/>
    <x v="0"/>
    <x v="6978"/>
    <x v="4"/>
    <x v="2"/>
    <x v="0"/>
    <x v="6"/>
  </r>
  <r>
    <x v="3314"/>
    <x v="1"/>
    <x v="0"/>
    <x v="5"/>
    <x v="2"/>
    <x v="0"/>
    <x v="2"/>
    <x v="9"/>
    <x v="0"/>
    <x v="0"/>
    <x v="1"/>
    <x v="1"/>
    <x v="1"/>
    <x v="1"/>
    <x v="7446"/>
    <x v="1"/>
    <x v="5"/>
    <x v="0"/>
    <x v="3"/>
  </r>
  <r>
    <x v="3315"/>
    <x v="0"/>
    <x v="1"/>
    <x v="4"/>
    <x v="1"/>
    <x v="0"/>
    <x v="1"/>
    <x v="5"/>
    <x v="1"/>
    <x v="1"/>
    <x v="0"/>
    <x v="1"/>
    <x v="0"/>
    <x v="1"/>
    <x v="7988"/>
    <x v="6"/>
    <x v="4"/>
    <x v="1"/>
    <x v="3"/>
  </r>
  <r>
    <x v="3316"/>
    <x v="5"/>
    <x v="2"/>
    <x v="3"/>
    <x v="3"/>
    <x v="1"/>
    <x v="0"/>
    <x v="12"/>
    <x v="0"/>
    <x v="1"/>
    <x v="1"/>
    <x v="1"/>
    <x v="1"/>
    <x v="1"/>
    <x v="8331"/>
    <x v="7"/>
    <x v="6"/>
    <x v="0"/>
    <x v="1"/>
  </r>
  <r>
    <x v="3317"/>
    <x v="3"/>
    <x v="0"/>
    <x v="0"/>
    <x v="3"/>
    <x v="0"/>
    <x v="0"/>
    <x v="6"/>
    <x v="1"/>
    <x v="0"/>
    <x v="0"/>
    <x v="1"/>
    <x v="0"/>
    <x v="0"/>
    <x v="489"/>
    <x v="6"/>
    <x v="1"/>
    <x v="1"/>
    <x v="3"/>
  </r>
  <r>
    <x v="3318"/>
    <x v="5"/>
    <x v="2"/>
    <x v="5"/>
    <x v="3"/>
    <x v="0"/>
    <x v="1"/>
    <x v="5"/>
    <x v="2"/>
    <x v="1"/>
    <x v="0"/>
    <x v="0"/>
    <x v="0"/>
    <x v="1"/>
    <x v="8078"/>
    <x v="1"/>
    <x v="4"/>
    <x v="1"/>
    <x v="4"/>
  </r>
  <r>
    <x v="3319"/>
    <x v="4"/>
    <x v="1"/>
    <x v="2"/>
    <x v="5"/>
    <x v="2"/>
    <x v="2"/>
    <x v="6"/>
    <x v="0"/>
    <x v="0"/>
    <x v="0"/>
    <x v="1"/>
    <x v="0"/>
    <x v="1"/>
    <x v="5910"/>
    <x v="1"/>
    <x v="2"/>
    <x v="1"/>
    <x v="3"/>
  </r>
  <r>
    <x v="3320"/>
    <x v="0"/>
    <x v="2"/>
    <x v="2"/>
    <x v="1"/>
    <x v="0"/>
    <x v="0"/>
    <x v="8"/>
    <x v="2"/>
    <x v="1"/>
    <x v="1"/>
    <x v="0"/>
    <x v="1"/>
    <x v="0"/>
    <x v="6527"/>
    <x v="8"/>
    <x v="0"/>
    <x v="2"/>
    <x v="2"/>
  </r>
  <r>
    <x v="3321"/>
    <x v="0"/>
    <x v="0"/>
    <x v="5"/>
    <x v="6"/>
    <x v="1"/>
    <x v="1"/>
    <x v="4"/>
    <x v="0"/>
    <x v="1"/>
    <x v="1"/>
    <x v="1"/>
    <x v="1"/>
    <x v="1"/>
    <x v="8639"/>
    <x v="10"/>
    <x v="6"/>
    <x v="0"/>
    <x v="4"/>
  </r>
  <r>
    <x v="3322"/>
    <x v="3"/>
    <x v="3"/>
    <x v="4"/>
    <x v="5"/>
    <x v="0"/>
    <x v="0"/>
    <x v="0"/>
    <x v="0"/>
    <x v="0"/>
    <x v="1"/>
    <x v="1"/>
    <x v="1"/>
    <x v="0"/>
    <x v="1934"/>
    <x v="6"/>
    <x v="4"/>
    <x v="0"/>
    <x v="3"/>
  </r>
  <r>
    <x v="3323"/>
    <x v="3"/>
    <x v="1"/>
    <x v="2"/>
    <x v="5"/>
    <x v="0"/>
    <x v="2"/>
    <x v="5"/>
    <x v="2"/>
    <x v="0"/>
    <x v="1"/>
    <x v="0"/>
    <x v="0"/>
    <x v="1"/>
    <x v="4824"/>
    <x v="9"/>
    <x v="4"/>
    <x v="1"/>
    <x v="2"/>
  </r>
  <r>
    <x v="3324"/>
    <x v="4"/>
    <x v="2"/>
    <x v="4"/>
    <x v="0"/>
    <x v="1"/>
    <x v="1"/>
    <x v="14"/>
    <x v="2"/>
    <x v="1"/>
    <x v="1"/>
    <x v="1"/>
    <x v="0"/>
    <x v="0"/>
    <x v="4906"/>
    <x v="1"/>
    <x v="0"/>
    <x v="2"/>
    <x v="0"/>
  </r>
  <r>
    <x v="3325"/>
    <x v="5"/>
    <x v="0"/>
    <x v="0"/>
    <x v="5"/>
    <x v="2"/>
    <x v="1"/>
    <x v="14"/>
    <x v="1"/>
    <x v="1"/>
    <x v="0"/>
    <x v="0"/>
    <x v="0"/>
    <x v="1"/>
    <x v="6530"/>
    <x v="8"/>
    <x v="0"/>
    <x v="2"/>
    <x v="4"/>
  </r>
  <r>
    <x v="3326"/>
    <x v="5"/>
    <x v="2"/>
    <x v="1"/>
    <x v="3"/>
    <x v="1"/>
    <x v="1"/>
    <x v="12"/>
    <x v="1"/>
    <x v="1"/>
    <x v="0"/>
    <x v="1"/>
    <x v="0"/>
    <x v="0"/>
    <x v="8769"/>
    <x v="4"/>
    <x v="5"/>
    <x v="2"/>
    <x v="2"/>
  </r>
  <r>
    <x v="3327"/>
    <x v="0"/>
    <x v="3"/>
    <x v="3"/>
    <x v="5"/>
    <x v="1"/>
    <x v="0"/>
    <x v="1"/>
    <x v="2"/>
    <x v="1"/>
    <x v="1"/>
    <x v="0"/>
    <x v="0"/>
    <x v="1"/>
    <x v="3461"/>
    <x v="11"/>
    <x v="3"/>
    <x v="1"/>
    <x v="4"/>
  </r>
  <r>
    <x v="3328"/>
    <x v="0"/>
    <x v="3"/>
    <x v="5"/>
    <x v="5"/>
    <x v="0"/>
    <x v="0"/>
    <x v="10"/>
    <x v="2"/>
    <x v="0"/>
    <x v="0"/>
    <x v="1"/>
    <x v="0"/>
    <x v="1"/>
    <x v="4687"/>
    <x v="1"/>
    <x v="2"/>
    <x v="0"/>
    <x v="8"/>
  </r>
  <r>
    <x v="3329"/>
    <x v="1"/>
    <x v="3"/>
    <x v="3"/>
    <x v="1"/>
    <x v="1"/>
    <x v="2"/>
    <x v="9"/>
    <x v="1"/>
    <x v="0"/>
    <x v="0"/>
    <x v="0"/>
    <x v="1"/>
    <x v="0"/>
    <x v="4608"/>
    <x v="11"/>
    <x v="1"/>
    <x v="0"/>
    <x v="7"/>
  </r>
  <r>
    <x v="3330"/>
    <x v="3"/>
    <x v="1"/>
    <x v="5"/>
    <x v="0"/>
    <x v="2"/>
    <x v="0"/>
    <x v="0"/>
    <x v="0"/>
    <x v="0"/>
    <x v="1"/>
    <x v="1"/>
    <x v="1"/>
    <x v="0"/>
    <x v="1527"/>
    <x v="8"/>
    <x v="6"/>
    <x v="0"/>
    <x v="5"/>
  </r>
  <r>
    <x v="3331"/>
    <x v="3"/>
    <x v="1"/>
    <x v="2"/>
    <x v="2"/>
    <x v="1"/>
    <x v="0"/>
    <x v="5"/>
    <x v="2"/>
    <x v="1"/>
    <x v="0"/>
    <x v="1"/>
    <x v="0"/>
    <x v="0"/>
    <x v="805"/>
    <x v="9"/>
    <x v="3"/>
    <x v="1"/>
    <x v="0"/>
  </r>
  <r>
    <x v="3332"/>
    <x v="3"/>
    <x v="3"/>
    <x v="5"/>
    <x v="0"/>
    <x v="1"/>
    <x v="2"/>
    <x v="4"/>
    <x v="1"/>
    <x v="0"/>
    <x v="0"/>
    <x v="1"/>
    <x v="1"/>
    <x v="0"/>
    <x v="7007"/>
    <x v="11"/>
    <x v="4"/>
    <x v="0"/>
    <x v="8"/>
  </r>
  <r>
    <x v="3333"/>
    <x v="0"/>
    <x v="1"/>
    <x v="0"/>
    <x v="2"/>
    <x v="1"/>
    <x v="2"/>
    <x v="10"/>
    <x v="0"/>
    <x v="0"/>
    <x v="1"/>
    <x v="0"/>
    <x v="0"/>
    <x v="0"/>
    <x v="7821"/>
    <x v="4"/>
    <x v="2"/>
    <x v="2"/>
    <x v="1"/>
  </r>
  <r>
    <x v="3334"/>
    <x v="5"/>
    <x v="2"/>
    <x v="0"/>
    <x v="3"/>
    <x v="2"/>
    <x v="1"/>
    <x v="9"/>
    <x v="0"/>
    <x v="1"/>
    <x v="0"/>
    <x v="1"/>
    <x v="0"/>
    <x v="1"/>
    <x v="9270"/>
    <x v="6"/>
    <x v="4"/>
    <x v="2"/>
    <x v="0"/>
  </r>
  <r>
    <x v="3335"/>
    <x v="4"/>
    <x v="3"/>
    <x v="5"/>
    <x v="1"/>
    <x v="2"/>
    <x v="2"/>
    <x v="7"/>
    <x v="2"/>
    <x v="1"/>
    <x v="1"/>
    <x v="1"/>
    <x v="0"/>
    <x v="0"/>
    <x v="4857"/>
    <x v="5"/>
    <x v="4"/>
    <x v="0"/>
    <x v="7"/>
  </r>
  <r>
    <x v="3336"/>
    <x v="1"/>
    <x v="1"/>
    <x v="1"/>
    <x v="2"/>
    <x v="1"/>
    <x v="0"/>
    <x v="9"/>
    <x v="0"/>
    <x v="0"/>
    <x v="1"/>
    <x v="0"/>
    <x v="0"/>
    <x v="0"/>
    <x v="168"/>
    <x v="4"/>
    <x v="4"/>
    <x v="2"/>
    <x v="3"/>
  </r>
  <r>
    <x v="3337"/>
    <x v="2"/>
    <x v="3"/>
    <x v="2"/>
    <x v="5"/>
    <x v="1"/>
    <x v="0"/>
    <x v="14"/>
    <x v="2"/>
    <x v="0"/>
    <x v="0"/>
    <x v="1"/>
    <x v="0"/>
    <x v="1"/>
    <x v="1028"/>
    <x v="1"/>
    <x v="3"/>
    <x v="0"/>
    <x v="8"/>
  </r>
  <r>
    <x v="3338"/>
    <x v="2"/>
    <x v="0"/>
    <x v="0"/>
    <x v="4"/>
    <x v="2"/>
    <x v="0"/>
    <x v="7"/>
    <x v="2"/>
    <x v="0"/>
    <x v="1"/>
    <x v="0"/>
    <x v="1"/>
    <x v="0"/>
    <x v="423"/>
    <x v="6"/>
    <x v="5"/>
    <x v="1"/>
    <x v="3"/>
  </r>
  <r>
    <x v="3339"/>
    <x v="5"/>
    <x v="3"/>
    <x v="0"/>
    <x v="0"/>
    <x v="1"/>
    <x v="2"/>
    <x v="13"/>
    <x v="1"/>
    <x v="0"/>
    <x v="1"/>
    <x v="0"/>
    <x v="0"/>
    <x v="1"/>
    <x v="8682"/>
    <x v="3"/>
    <x v="3"/>
    <x v="0"/>
    <x v="7"/>
  </r>
  <r>
    <x v="3340"/>
    <x v="4"/>
    <x v="0"/>
    <x v="5"/>
    <x v="3"/>
    <x v="0"/>
    <x v="1"/>
    <x v="9"/>
    <x v="1"/>
    <x v="0"/>
    <x v="0"/>
    <x v="1"/>
    <x v="1"/>
    <x v="1"/>
    <x v="4766"/>
    <x v="3"/>
    <x v="2"/>
    <x v="0"/>
    <x v="5"/>
  </r>
  <r>
    <x v="3341"/>
    <x v="5"/>
    <x v="2"/>
    <x v="3"/>
    <x v="3"/>
    <x v="0"/>
    <x v="1"/>
    <x v="9"/>
    <x v="2"/>
    <x v="1"/>
    <x v="1"/>
    <x v="1"/>
    <x v="1"/>
    <x v="0"/>
    <x v="9140"/>
    <x v="3"/>
    <x v="6"/>
    <x v="0"/>
    <x v="2"/>
  </r>
  <r>
    <x v="3342"/>
    <x v="5"/>
    <x v="0"/>
    <x v="1"/>
    <x v="4"/>
    <x v="1"/>
    <x v="0"/>
    <x v="12"/>
    <x v="2"/>
    <x v="0"/>
    <x v="0"/>
    <x v="1"/>
    <x v="0"/>
    <x v="1"/>
    <x v="4578"/>
    <x v="6"/>
    <x v="6"/>
    <x v="2"/>
    <x v="2"/>
  </r>
  <r>
    <x v="3343"/>
    <x v="5"/>
    <x v="1"/>
    <x v="5"/>
    <x v="0"/>
    <x v="1"/>
    <x v="2"/>
    <x v="2"/>
    <x v="0"/>
    <x v="1"/>
    <x v="0"/>
    <x v="0"/>
    <x v="1"/>
    <x v="1"/>
    <x v="9233"/>
    <x v="5"/>
    <x v="3"/>
    <x v="1"/>
    <x v="2"/>
  </r>
  <r>
    <x v="3344"/>
    <x v="1"/>
    <x v="0"/>
    <x v="4"/>
    <x v="2"/>
    <x v="0"/>
    <x v="2"/>
    <x v="2"/>
    <x v="0"/>
    <x v="0"/>
    <x v="1"/>
    <x v="0"/>
    <x v="0"/>
    <x v="0"/>
    <x v="3171"/>
    <x v="9"/>
    <x v="1"/>
    <x v="1"/>
    <x v="2"/>
  </r>
  <r>
    <x v="3345"/>
    <x v="0"/>
    <x v="0"/>
    <x v="1"/>
    <x v="5"/>
    <x v="1"/>
    <x v="2"/>
    <x v="4"/>
    <x v="1"/>
    <x v="0"/>
    <x v="0"/>
    <x v="1"/>
    <x v="0"/>
    <x v="1"/>
    <x v="9381"/>
    <x v="7"/>
    <x v="5"/>
    <x v="1"/>
    <x v="1"/>
  </r>
  <r>
    <x v="3346"/>
    <x v="5"/>
    <x v="0"/>
    <x v="5"/>
    <x v="3"/>
    <x v="2"/>
    <x v="1"/>
    <x v="4"/>
    <x v="2"/>
    <x v="0"/>
    <x v="1"/>
    <x v="0"/>
    <x v="0"/>
    <x v="0"/>
    <x v="5563"/>
    <x v="9"/>
    <x v="3"/>
    <x v="1"/>
    <x v="0"/>
  </r>
  <r>
    <x v="3347"/>
    <x v="3"/>
    <x v="0"/>
    <x v="5"/>
    <x v="2"/>
    <x v="2"/>
    <x v="0"/>
    <x v="0"/>
    <x v="1"/>
    <x v="1"/>
    <x v="1"/>
    <x v="0"/>
    <x v="0"/>
    <x v="1"/>
    <x v="219"/>
    <x v="0"/>
    <x v="2"/>
    <x v="1"/>
    <x v="4"/>
  </r>
  <r>
    <x v="3348"/>
    <x v="1"/>
    <x v="2"/>
    <x v="4"/>
    <x v="5"/>
    <x v="0"/>
    <x v="1"/>
    <x v="2"/>
    <x v="0"/>
    <x v="1"/>
    <x v="1"/>
    <x v="1"/>
    <x v="1"/>
    <x v="0"/>
    <x v="6698"/>
    <x v="4"/>
    <x v="4"/>
    <x v="0"/>
    <x v="3"/>
  </r>
  <r>
    <x v="3349"/>
    <x v="3"/>
    <x v="0"/>
    <x v="4"/>
    <x v="6"/>
    <x v="2"/>
    <x v="1"/>
    <x v="8"/>
    <x v="0"/>
    <x v="0"/>
    <x v="0"/>
    <x v="1"/>
    <x v="0"/>
    <x v="0"/>
    <x v="2779"/>
    <x v="2"/>
    <x v="4"/>
    <x v="0"/>
    <x v="6"/>
  </r>
  <r>
    <x v="3350"/>
    <x v="4"/>
    <x v="0"/>
    <x v="2"/>
    <x v="3"/>
    <x v="0"/>
    <x v="1"/>
    <x v="6"/>
    <x v="2"/>
    <x v="0"/>
    <x v="0"/>
    <x v="0"/>
    <x v="1"/>
    <x v="1"/>
    <x v="3840"/>
    <x v="8"/>
    <x v="4"/>
    <x v="1"/>
    <x v="5"/>
  </r>
  <r>
    <x v="3351"/>
    <x v="5"/>
    <x v="2"/>
    <x v="5"/>
    <x v="6"/>
    <x v="1"/>
    <x v="0"/>
    <x v="5"/>
    <x v="1"/>
    <x v="0"/>
    <x v="1"/>
    <x v="0"/>
    <x v="1"/>
    <x v="1"/>
    <x v="7570"/>
    <x v="10"/>
    <x v="6"/>
    <x v="1"/>
    <x v="4"/>
  </r>
  <r>
    <x v="3352"/>
    <x v="5"/>
    <x v="0"/>
    <x v="2"/>
    <x v="2"/>
    <x v="2"/>
    <x v="2"/>
    <x v="10"/>
    <x v="1"/>
    <x v="0"/>
    <x v="1"/>
    <x v="0"/>
    <x v="0"/>
    <x v="0"/>
    <x v="7718"/>
    <x v="3"/>
    <x v="4"/>
    <x v="2"/>
    <x v="0"/>
  </r>
  <r>
    <x v="3353"/>
    <x v="4"/>
    <x v="0"/>
    <x v="5"/>
    <x v="5"/>
    <x v="0"/>
    <x v="0"/>
    <x v="2"/>
    <x v="2"/>
    <x v="1"/>
    <x v="0"/>
    <x v="0"/>
    <x v="0"/>
    <x v="1"/>
    <x v="393"/>
    <x v="7"/>
    <x v="3"/>
    <x v="1"/>
    <x v="0"/>
  </r>
  <r>
    <x v="3354"/>
    <x v="0"/>
    <x v="1"/>
    <x v="3"/>
    <x v="5"/>
    <x v="0"/>
    <x v="1"/>
    <x v="2"/>
    <x v="0"/>
    <x v="1"/>
    <x v="1"/>
    <x v="1"/>
    <x v="1"/>
    <x v="0"/>
    <x v="8130"/>
    <x v="2"/>
    <x v="4"/>
    <x v="0"/>
    <x v="4"/>
  </r>
  <r>
    <x v="3355"/>
    <x v="0"/>
    <x v="0"/>
    <x v="4"/>
    <x v="4"/>
    <x v="2"/>
    <x v="0"/>
    <x v="5"/>
    <x v="1"/>
    <x v="1"/>
    <x v="1"/>
    <x v="0"/>
    <x v="0"/>
    <x v="0"/>
    <x v="2181"/>
    <x v="6"/>
    <x v="5"/>
    <x v="0"/>
    <x v="6"/>
  </r>
  <r>
    <x v="3356"/>
    <x v="4"/>
    <x v="2"/>
    <x v="5"/>
    <x v="3"/>
    <x v="1"/>
    <x v="2"/>
    <x v="9"/>
    <x v="0"/>
    <x v="0"/>
    <x v="1"/>
    <x v="1"/>
    <x v="0"/>
    <x v="0"/>
    <x v="7532"/>
    <x v="4"/>
    <x v="6"/>
    <x v="0"/>
    <x v="8"/>
  </r>
  <r>
    <x v="3357"/>
    <x v="3"/>
    <x v="0"/>
    <x v="2"/>
    <x v="3"/>
    <x v="2"/>
    <x v="2"/>
    <x v="2"/>
    <x v="0"/>
    <x v="0"/>
    <x v="1"/>
    <x v="0"/>
    <x v="0"/>
    <x v="1"/>
    <x v="4791"/>
    <x v="5"/>
    <x v="5"/>
    <x v="0"/>
    <x v="7"/>
  </r>
  <r>
    <x v="3358"/>
    <x v="3"/>
    <x v="2"/>
    <x v="1"/>
    <x v="4"/>
    <x v="1"/>
    <x v="1"/>
    <x v="5"/>
    <x v="1"/>
    <x v="1"/>
    <x v="1"/>
    <x v="1"/>
    <x v="0"/>
    <x v="1"/>
    <x v="5643"/>
    <x v="9"/>
    <x v="4"/>
    <x v="1"/>
    <x v="3"/>
  </r>
  <r>
    <x v="3359"/>
    <x v="0"/>
    <x v="0"/>
    <x v="5"/>
    <x v="2"/>
    <x v="1"/>
    <x v="1"/>
    <x v="6"/>
    <x v="2"/>
    <x v="1"/>
    <x v="0"/>
    <x v="0"/>
    <x v="1"/>
    <x v="1"/>
    <x v="7911"/>
    <x v="8"/>
    <x v="1"/>
    <x v="1"/>
    <x v="3"/>
  </r>
  <r>
    <x v="3360"/>
    <x v="2"/>
    <x v="1"/>
    <x v="2"/>
    <x v="4"/>
    <x v="2"/>
    <x v="2"/>
    <x v="12"/>
    <x v="1"/>
    <x v="1"/>
    <x v="1"/>
    <x v="0"/>
    <x v="1"/>
    <x v="1"/>
    <x v="6319"/>
    <x v="6"/>
    <x v="0"/>
    <x v="2"/>
    <x v="1"/>
  </r>
  <r>
    <x v="3361"/>
    <x v="2"/>
    <x v="0"/>
    <x v="3"/>
    <x v="1"/>
    <x v="0"/>
    <x v="1"/>
    <x v="12"/>
    <x v="0"/>
    <x v="0"/>
    <x v="0"/>
    <x v="1"/>
    <x v="0"/>
    <x v="1"/>
    <x v="3501"/>
    <x v="10"/>
    <x v="6"/>
    <x v="2"/>
    <x v="4"/>
  </r>
  <r>
    <x v="3362"/>
    <x v="5"/>
    <x v="0"/>
    <x v="5"/>
    <x v="5"/>
    <x v="0"/>
    <x v="1"/>
    <x v="0"/>
    <x v="2"/>
    <x v="0"/>
    <x v="1"/>
    <x v="1"/>
    <x v="0"/>
    <x v="1"/>
    <x v="8126"/>
    <x v="0"/>
    <x v="0"/>
    <x v="1"/>
    <x v="1"/>
  </r>
  <r>
    <x v="3363"/>
    <x v="3"/>
    <x v="2"/>
    <x v="4"/>
    <x v="5"/>
    <x v="2"/>
    <x v="2"/>
    <x v="5"/>
    <x v="1"/>
    <x v="1"/>
    <x v="1"/>
    <x v="0"/>
    <x v="0"/>
    <x v="0"/>
    <x v="5714"/>
    <x v="2"/>
    <x v="2"/>
    <x v="1"/>
    <x v="4"/>
  </r>
  <r>
    <x v="3364"/>
    <x v="2"/>
    <x v="0"/>
    <x v="4"/>
    <x v="6"/>
    <x v="0"/>
    <x v="0"/>
    <x v="13"/>
    <x v="2"/>
    <x v="1"/>
    <x v="1"/>
    <x v="1"/>
    <x v="0"/>
    <x v="1"/>
    <x v="1418"/>
    <x v="10"/>
    <x v="5"/>
    <x v="2"/>
    <x v="2"/>
  </r>
  <r>
    <x v="3365"/>
    <x v="0"/>
    <x v="1"/>
    <x v="4"/>
    <x v="1"/>
    <x v="2"/>
    <x v="2"/>
    <x v="11"/>
    <x v="2"/>
    <x v="1"/>
    <x v="0"/>
    <x v="0"/>
    <x v="1"/>
    <x v="0"/>
    <x v="8706"/>
    <x v="4"/>
    <x v="6"/>
    <x v="0"/>
    <x v="7"/>
  </r>
  <r>
    <x v="3366"/>
    <x v="3"/>
    <x v="0"/>
    <x v="1"/>
    <x v="0"/>
    <x v="1"/>
    <x v="1"/>
    <x v="3"/>
    <x v="0"/>
    <x v="1"/>
    <x v="1"/>
    <x v="1"/>
    <x v="1"/>
    <x v="1"/>
    <x v="5240"/>
    <x v="6"/>
    <x v="5"/>
    <x v="0"/>
    <x v="0"/>
  </r>
  <r>
    <x v="3367"/>
    <x v="0"/>
    <x v="3"/>
    <x v="1"/>
    <x v="3"/>
    <x v="1"/>
    <x v="1"/>
    <x v="2"/>
    <x v="0"/>
    <x v="1"/>
    <x v="0"/>
    <x v="1"/>
    <x v="1"/>
    <x v="0"/>
    <x v="8144"/>
    <x v="4"/>
    <x v="5"/>
    <x v="0"/>
    <x v="1"/>
  </r>
  <r>
    <x v="3368"/>
    <x v="0"/>
    <x v="2"/>
    <x v="0"/>
    <x v="4"/>
    <x v="1"/>
    <x v="2"/>
    <x v="12"/>
    <x v="2"/>
    <x v="1"/>
    <x v="0"/>
    <x v="1"/>
    <x v="0"/>
    <x v="1"/>
    <x v="9814"/>
    <x v="11"/>
    <x v="4"/>
    <x v="2"/>
    <x v="4"/>
  </r>
  <r>
    <x v="3369"/>
    <x v="3"/>
    <x v="0"/>
    <x v="4"/>
    <x v="3"/>
    <x v="1"/>
    <x v="2"/>
    <x v="13"/>
    <x v="0"/>
    <x v="0"/>
    <x v="0"/>
    <x v="0"/>
    <x v="1"/>
    <x v="1"/>
    <x v="6321"/>
    <x v="3"/>
    <x v="2"/>
    <x v="0"/>
    <x v="7"/>
  </r>
  <r>
    <x v="3370"/>
    <x v="1"/>
    <x v="1"/>
    <x v="4"/>
    <x v="2"/>
    <x v="2"/>
    <x v="1"/>
    <x v="4"/>
    <x v="0"/>
    <x v="1"/>
    <x v="0"/>
    <x v="0"/>
    <x v="0"/>
    <x v="1"/>
    <x v="2082"/>
    <x v="10"/>
    <x v="3"/>
    <x v="1"/>
    <x v="0"/>
  </r>
  <r>
    <x v="3371"/>
    <x v="3"/>
    <x v="1"/>
    <x v="4"/>
    <x v="5"/>
    <x v="0"/>
    <x v="0"/>
    <x v="0"/>
    <x v="1"/>
    <x v="0"/>
    <x v="0"/>
    <x v="1"/>
    <x v="0"/>
    <x v="1"/>
    <x v="1383"/>
    <x v="0"/>
    <x v="3"/>
    <x v="0"/>
    <x v="7"/>
  </r>
  <r>
    <x v="3372"/>
    <x v="4"/>
    <x v="3"/>
    <x v="2"/>
    <x v="0"/>
    <x v="1"/>
    <x v="1"/>
    <x v="9"/>
    <x v="0"/>
    <x v="0"/>
    <x v="0"/>
    <x v="0"/>
    <x v="0"/>
    <x v="1"/>
    <x v="1912"/>
    <x v="2"/>
    <x v="5"/>
    <x v="0"/>
    <x v="8"/>
  </r>
  <r>
    <x v="3373"/>
    <x v="2"/>
    <x v="0"/>
    <x v="3"/>
    <x v="4"/>
    <x v="2"/>
    <x v="1"/>
    <x v="1"/>
    <x v="0"/>
    <x v="0"/>
    <x v="1"/>
    <x v="0"/>
    <x v="1"/>
    <x v="0"/>
    <x v="2664"/>
    <x v="0"/>
    <x v="6"/>
    <x v="1"/>
    <x v="3"/>
  </r>
  <r>
    <x v="3374"/>
    <x v="3"/>
    <x v="1"/>
    <x v="0"/>
    <x v="5"/>
    <x v="1"/>
    <x v="0"/>
    <x v="6"/>
    <x v="1"/>
    <x v="1"/>
    <x v="1"/>
    <x v="0"/>
    <x v="1"/>
    <x v="1"/>
    <x v="1078"/>
    <x v="8"/>
    <x v="5"/>
    <x v="1"/>
    <x v="4"/>
  </r>
  <r>
    <x v="3375"/>
    <x v="1"/>
    <x v="0"/>
    <x v="3"/>
    <x v="4"/>
    <x v="2"/>
    <x v="2"/>
    <x v="8"/>
    <x v="0"/>
    <x v="1"/>
    <x v="0"/>
    <x v="1"/>
    <x v="1"/>
    <x v="1"/>
    <x v="7977"/>
    <x v="2"/>
    <x v="2"/>
    <x v="0"/>
    <x v="2"/>
  </r>
  <r>
    <x v="3376"/>
    <x v="5"/>
    <x v="1"/>
    <x v="0"/>
    <x v="4"/>
    <x v="0"/>
    <x v="1"/>
    <x v="3"/>
    <x v="1"/>
    <x v="1"/>
    <x v="1"/>
    <x v="1"/>
    <x v="1"/>
    <x v="1"/>
    <x v="8638"/>
    <x v="8"/>
    <x v="2"/>
    <x v="0"/>
    <x v="5"/>
  </r>
  <r>
    <x v="3377"/>
    <x v="3"/>
    <x v="0"/>
    <x v="3"/>
    <x v="3"/>
    <x v="0"/>
    <x v="1"/>
    <x v="6"/>
    <x v="1"/>
    <x v="0"/>
    <x v="0"/>
    <x v="1"/>
    <x v="0"/>
    <x v="0"/>
    <x v="2109"/>
    <x v="11"/>
    <x v="6"/>
    <x v="1"/>
    <x v="1"/>
  </r>
  <r>
    <x v="3378"/>
    <x v="4"/>
    <x v="1"/>
    <x v="0"/>
    <x v="6"/>
    <x v="2"/>
    <x v="1"/>
    <x v="14"/>
    <x v="0"/>
    <x v="0"/>
    <x v="1"/>
    <x v="1"/>
    <x v="0"/>
    <x v="1"/>
    <x v="3321"/>
    <x v="6"/>
    <x v="5"/>
    <x v="0"/>
    <x v="6"/>
  </r>
  <r>
    <x v="3379"/>
    <x v="3"/>
    <x v="2"/>
    <x v="2"/>
    <x v="2"/>
    <x v="1"/>
    <x v="0"/>
    <x v="6"/>
    <x v="2"/>
    <x v="1"/>
    <x v="0"/>
    <x v="0"/>
    <x v="0"/>
    <x v="0"/>
    <x v="1124"/>
    <x v="2"/>
    <x v="5"/>
    <x v="1"/>
    <x v="5"/>
  </r>
  <r>
    <x v="3380"/>
    <x v="3"/>
    <x v="0"/>
    <x v="5"/>
    <x v="4"/>
    <x v="0"/>
    <x v="1"/>
    <x v="2"/>
    <x v="1"/>
    <x v="0"/>
    <x v="0"/>
    <x v="0"/>
    <x v="0"/>
    <x v="0"/>
    <x v="1281"/>
    <x v="1"/>
    <x v="0"/>
    <x v="0"/>
    <x v="7"/>
  </r>
  <r>
    <x v="3381"/>
    <x v="4"/>
    <x v="1"/>
    <x v="5"/>
    <x v="3"/>
    <x v="1"/>
    <x v="0"/>
    <x v="2"/>
    <x v="2"/>
    <x v="0"/>
    <x v="0"/>
    <x v="0"/>
    <x v="1"/>
    <x v="0"/>
    <x v="451"/>
    <x v="0"/>
    <x v="1"/>
    <x v="0"/>
    <x v="7"/>
  </r>
  <r>
    <x v="3382"/>
    <x v="3"/>
    <x v="1"/>
    <x v="2"/>
    <x v="5"/>
    <x v="2"/>
    <x v="0"/>
    <x v="2"/>
    <x v="1"/>
    <x v="1"/>
    <x v="1"/>
    <x v="0"/>
    <x v="1"/>
    <x v="0"/>
    <x v="418"/>
    <x v="1"/>
    <x v="3"/>
    <x v="1"/>
    <x v="4"/>
  </r>
  <r>
    <x v="3383"/>
    <x v="3"/>
    <x v="3"/>
    <x v="5"/>
    <x v="0"/>
    <x v="2"/>
    <x v="2"/>
    <x v="4"/>
    <x v="2"/>
    <x v="0"/>
    <x v="0"/>
    <x v="1"/>
    <x v="1"/>
    <x v="1"/>
    <x v="7543"/>
    <x v="6"/>
    <x v="4"/>
    <x v="0"/>
    <x v="1"/>
  </r>
  <r>
    <x v="3384"/>
    <x v="2"/>
    <x v="3"/>
    <x v="3"/>
    <x v="1"/>
    <x v="2"/>
    <x v="2"/>
    <x v="4"/>
    <x v="1"/>
    <x v="0"/>
    <x v="0"/>
    <x v="0"/>
    <x v="1"/>
    <x v="1"/>
    <x v="5982"/>
    <x v="11"/>
    <x v="0"/>
    <x v="1"/>
    <x v="2"/>
  </r>
  <r>
    <x v="3385"/>
    <x v="5"/>
    <x v="3"/>
    <x v="4"/>
    <x v="4"/>
    <x v="1"/>
    <x v="1"/>
    <x v="1"/>
    <x v="1"/>
    <x v="0"/>
    <x v="1"/>
    <x v="1"/>
    <x v="1"/>
    <x v="1"/>
    <x v="8930"/>
    <x v="7"/>
    <x v="0"/>
    <x v="0"/>
    <x v="2"/>
  </r>
  <r>
    <x v="3386"/>
    <x v="4"/>
    <x v="2"/>
    <x v="1"/>
    <x v="0"/>
    <x v="2"/>
    <x v="0"/>
    <x v="14"/>
    <x v="0"/>
    <x v="0"/>
    <x v="0"/>
    <x v="1"/>
    <x v="0"/>
    <x v="1"/>
    <x v="2910"/>
    <x v="8"/>
    <x v="6"/>
    <x v="2"/>
    <x v="0"/>
  </r>
  <r>
    <x v="3387"/>
    <x v="0"/>
    <x v="1"/>
    <x v="3"/>
    <x v="6"/>
    <x v="1"/>
    <x v="2"/>
    <x v="4"/>
    <x v="2"/>
    <x v="1"/>
    <x v="0"/>
    <x v="0"/>
    <x v="1"/>
    <x v="0"/>
    <x v="8940"/>
    <x v="5"/>
    <x v="3"/>
    <x v="1"/>
    <x v="5"/>
  </r>
  <r>
    <x v="3388"/>
    <x v="2"/>
    <x v="2"/>
    <x v="2"/>
    <x v="6"/>
    <x v="0"/>
    <x v="1"/>
    <x v="13"/>
    <x v="2"/>
    <x v="0"/>
    <x v="0"/>
    <x v="1"/>
    <x v="0"/>
    <x v="1"/>
    <x v="5901"/>
    <x v="10"/>
    <x v="5"/>
    <x v="0"/>
    <x v="8"/>
  </r>
  <r>
    <x v="3389"/>
    <x v="1"/>
    <x v="3"/>
    <x v="4"/>
    <x v="0"/>
    <x v="1"/>
    <x v="2"/>
    <x v="12"/>
    <x v="1"/>
    <x v="1"/>
    <x v="1"/>
    <x v="1"/>
    <x v="0"/>
    <x v="0"/>
    <x v="4702"/>
    <x v="0"/>
    <x v="6"/>
    <x v="2"/>
    <x v="0"/>
  </r>
  <r>
    <x v="3390"/>
    <x v="0"/>
    <x v="2"/>
    <x v="3"/>
    <x v="6"/>
    <x v="2"/>
    <x v="0"/>
    <x v="12"/>
    <x v="1"/>
    <x v="1"/>
    <x v="1"/>
    <x v="0"/>
    <x v="1"/>
    <x v="0"/>
    <x v="6170"/>
    <x v="7"/>
    <x v="4"/>
    <x v="0"/>
    <x v="6"/>
  </r>
  <r>
    <x v="3391"/>
    <x v="2"/>
    <x v="1"/>
    <x v="5"/>
    <x v="6"/>
    <x v="0"/>
    <x v="2"/>
    <x v="0"/>
    <x v="2"/>
    <x v="1"/>
    <x v="0"/>
    <x v="0"/>
    <x v="1"/>
    <x v="1"/>
    <x v="5863"/>
    <x v="2"/>
    <x v="6"/>
    <x v="1"/>
    <x v="3"/>
  </r>
  <r>
    <x v="3392"/>
    <x v="1"/>
    <x v="2"/>
    <x v="2"/>
    <x v="0"/>
    <x v="2"/>
    <x v="2"/>
    <x v="9"/>
    <x v="1"/>
    <x v="1"/>
    <x v="1"/>
    <x v="0"/>
    <x v="0"/>
    <x v="1"/>
    <x v="7175"/>
    <x v="9"/>
    <x v="5"/>
    <x v="0"/>
    <x v="6"/>
  </r>
  <r>
    <x v="3393"/>
    <x v="2"/>
    <x v="2"/>
    <x v="0"/>
    <x v="3"/>
    <x v="2"/>
    <x v="0"/>
    <x v="7"/>
    <x v="0"/>
    <x v="1"/>
    <x v="0"/>
    <x v="0"/>
    <x v="1"/>
    <x v="1"/>
    <x v="2681"/>
    <x v="1"/>
    <x v="3"/>
    <x v="1"/>
    <x v="4"/>
  </r>
  <r>
    <x v="3394"/>
    <x v="5"/>
    <x v="2"/>
    <x v="4"/>
    <x v="1"/>
    <x v="0"/>
    <x v="1"/>
    <x v="12"/>
    <x v="1"/>
    <x v="1"/>
    <x v="1"/>
    <x v="1"/>
    <x v="0"/>
    <x v="1"/>
    <x v="9185"/>
    <x v="11"/>
    <x v="6"/>
    <x v="2"/>
    <x v="4"/>
  </r>
  <r>
    <x v="3395"/>
    <x v="4"/>
    <x v="1"/>
    <x v="5"/>
    <x v="2"/>
    <x v="2"/>
    <x v="2"/>
    <x v="7"/>
    <x v="2"/>
    <x v="0"/>
    <x v="0"/>
    <x v="1"/>
    <x v="0"/>
    <x v="0"/>
    <x v="4794"/>
    <x v="3"/>
    <x v="2"/>
    <x v="1"/>
    <x v="4"/>
  </r>
  <r>
    <x v="3396"/>
    <x v="3"/>
    <x v="1"/>
    <x v="4"/>
    <x v="6"/>
    <x v="0"/>
    <x v="1"/>
    <x v="2"/>
    <x v="2"/>
    <x v="0"/>
    <x v="1"/>
    <x v="0"/>
    <x v="0"/>
    <x v="1"/>
    <x v="2029"/>
    <x v="9"/>
    <x v="5"/>
    <x v="1"/>
    <x v="2"/>
  </r>
  <r>
    <x v="3397"/>
    <x v="2"/>
    <x v="2"/>
    <x v="3"/>
    <x v="0"/>
    <x v="2"/>
    <x v="2"/>
    <x v="2"/>
    <x v="2"/>
    <x v="1"/>
    <x v="1"/>
    <x v="1"/>
    <x v="0"/>
    <x v="1"/>
    <x v="8338"/>
    <x v="5"/>
    <x v="3"/>
    <x v="0"/>
    <x v="8"/>
  </r>
  <r>
    <x v="3398"/>
    <x v="3"/>
    <x v="2"/>
    <x v="5"/>
    <x v="5"/>
    <x v="0"/>
    <x v="1"/>
    <x v="5"/>
    <x v="1"/>
    <x v="1"/>
    <x v="0"/>
    <x v="0"/>
    <x v="1"/>
    <x v="1"/>
    <x v="6160"/>
    <x v="1"/>
    <x v="6"/>
    <x v="1"/>
    <x v="3"/>
  </r>
  <r>
    <x v="3399"/>
    <x v="2"/>
    <x v="0"/>
    <x v="2"/>
    <x v="2"/>
    <x v="0"/>
    <x v="1"/>
    <x v="14"/>
    <x v="1"/>
    <x v="1"/>
    <x v="0"/>
    <x v="1"/>
    <x v="0"/>
    <x v="1"/>
    <x v="3796"/>
    <x v="4"/>
    <x v="5"/>
    <x v="2"/>
    <x v="0"/>
  </r>
  <r>
    <x v="3400"/>
    <x v="1"/>
    <x v="3"/>
    <x v="5"/>
    <x v="4"/>
    <x v="2"/>
    <x v="2"/>
    <x v="5"/>
    <x v="0"/>
    <x v="1"/>
    <x v="1"/>
    <x v="1"/>
    <x v="1"/>
    <x v="1"/>
    <x v="8084"/>
    <x v="7"/>
    <x v="5"/>
    <x v="0"/>
    <x v="2"/>
  </r>
  <r>
    <x v="3401"/>
    <x v="3"/>
    <x v="3"/>
    <x v="3"/>
    <x v="6"/>
    <x v="0"/>
    <x v="0"/>
    <x v="1"/>
    <x v="2"/>
    <x v="0"/>
    <x v="0"/>
    <x v="0"/>
    <x v="1"/>
    <x v="0"/>
    <x v="542"/>
    <x v="10"/>
    <x v="4"/>
    <x v="1"/>
    <x v="2"/>
  </r>
  <r>
    <x v="3402"/>
    <x v="1"/>
    <x v="0"/>
    <x v="1"/>
    <x v="1"/>
    <x v="0"/>
    <x v="2"/>
    <x v="9"/>
    <x v="2"/>
    <x v="0"/>
    <x v="1"/>
    <x v="1"/>
    <x v="1"/>
    <x v="1"/>
    <x v="7950"/>
    <x v="8"/>
    <x v="5"/>
    <x v="0"/>
    <x v="4"/>
  </r>
  <r>
    <x v="3403"/>
    <x v="4"/>
    <x v="2"/>
    <x v="5"/>
    <x v="2"/>
    <x v="2"/>
    <x v="1"/>
    <x v="12"/>
    <x v="0"/>
    <x v="0"/>
    <x v="0"/>
    <x v="0"/>
    <x v="1"/>
    <x v="1"/>
    <x v="6092"/>
    <x v="0"/>
    <x v="4"/>
    <x v="2"/>
    <x v="1"/>
  </r>
  <r>
    <x v="3404"/>
    <x v="2"/>
    <x v="3"/>
    <x v="3"/>
    <x v="1"/>
    <x v="1"/>
    <x v="1"/>
    <x v="6"/>
    <x v="0"/>
    <x v="0"/>
    <x v="0"/>
    <x v="0"/>
    <x v="1"/>
    <x v="1"/>
    <x v="3405"/>
    <x v="0"/>
    <x v="1"/>
    <x v="0"/>
    <x v="6"/>
  </r>
  <r>
    <x v="3405"/>
    <x v="3"/>
    <x v="2"/>
    <x v="2"/>
    <x v="3"/>
    <x v="0"/>
    <x v="0"/>
    <x v="5"/>
    <x v="2"/>
    <x v="0"/>
    <x v="0"/>
    <x v="0"/>
    <x v="1"/>
    <x v="0"/>
    <x v="2050"/>
    <x v="6"/>
    <x v="6"/>
    <x v="1"/>
    <x v="0"/>
  </r>
  <r>
    <x v="3406"/>
    <x v="5"/>
    <x v="0"/>
    <x v="5"/>
    <x v="1"/>
    <x v="1"/>
    <x v="1"/>
    <x v="13"/>
    <x v="0"/>
    <x v="0"/>
    <x v="0"/>
    <x v="0"/>
    <x v="0"/>
    <x v="1"/>
    <x v="6901"/>
    <x v="2"/>
    <x v="3"/>
    <x v="2"/>
    <x v="4"/>
  </r>
  <r>
    <x v="3407"/>
    <x v="4"/>
    <x v="3"/>
    <x v="3"/>
    <x v="0"/>
    <x v="1"/>
    <x v="1"/>
    <x v="4"/>
    <x v="0"/>
    <x v="0"/>
    <x v="1"/>
    <x v="1"/>
    <x v="0"/>
    <x v="1"/>
    <x v="3242"/>
    <x v="2"/>
    <x v="3"/>
    <x v="1"/>
    <x v="1"/>
  </r>
  <r>
    <x v="3408"/>
    <x v="2"/>
    <x v="0"/>
    <x v="1"/>
    <x v="0"/>
    <x v="0"/>
    <x v="2"/>
    <x v="13"/>
    <x v="2"/>
    <x v="1"/>
    <x v="0"/>
    <x v="1"/>
    <x v="1"/>
    <x v="0"/>
    <x v="6529"/>
    <x v="2"/>
    <x v="1"/>
    <x v="0"/>
    <x v="6"/>
  </r>
  <r>
    <x v="3409"/>
    <x v="2"/>
    <x v="0"/>
    <x v="5"/>
    <x v="4"/>
    <x v="1"/>
    <x v="2"/>
    <x v="5"/>
    <x v="0"/>
    <x v="1"/>
    <x v="0"/>
    <x v="0"/>
    <x v="0"/>
    <x v="1"/>
    <x v="4392"/>
    <x v="11"/>
    <x v="1"/>
    <x v="1"/>
    <x v="5"/>
  </r>
  <r>
    <x v="3410"/>
    <x v="5"/>
    <x v="0"/>
    <x v="4"/>
    <x v="3"/>
    <x v="0"/>
    <x v="2"/>
    <x v="5"/>
    <x v="2"/>
    <x v="1"/>
    <x v="0"/>
    <x v="0"/>
    <x v="0"/>
    <x v="0"/>
    <x v="7733"/>
    <x v="10"/>
    <x v="0"/>
    <x v="1"/>
    <x v="1"/>
  </r>
  <r>
    <x v="3411"/>
    <x v="5"/>
    <x v="3"/>
    <x v="0"/>
    <x v="2"/>
    <x v="0"/>
    <x v="2"/>
    <x v="4"/>
    <x v="2"/>
    <x v="1"/>
    <x v="1"/>
    <x v="0"/>
    <x v="0"/>
    <x v="0"/>
    <x v="8123"/>
    <x v="9"/>
    <x v="5"/>
    <x v="0"/>
    <x v="7"/>
  </r>
  <r>
    <x v="3412"/>
    <x v="3"/>
    <x v="0"/>
    <x v="0"/>
    <x v="0"/>
    <x v="0"/>
    <x v="0"/>
    <x v="1"/>
    <x v="2"/>
    <x v="0"/>
    <x v="1"/>
    <x v="1"/>
    <x v="1"/>
    <x v="0"/>
    <x v="1778"/>
    <x v="8"/>
    <x v="2"/>
    <x v="0"/>
    <x v="8"/>
  </r>
  <r>
    <x v="3413"/>
    <x v="2"/>
    <x v="3"/>
    <x v="3"/>
    <x v="5"/>
    <x v="2"/>
    <x v="0"/>
    <x v="14"/>
    <x v="0"/>
    <x v="1"/>
    <x v="0"/>
    <x v="0"/>
    <x v="0"/>
    <x v="0"/>
    <x v="169"/>
    <x v="10"/>
    <x v="4"/>
    <x v="2"/>
    <x v="3"/>
  </r>
  <r>
    <x v="3414"/>
    <x v="4"/>
    <x v="2"/>
    <x v="2"/>
    <x v="5"/>
    <x v="1"/>
    <x v="2"/>
    <x v="6"/>
    <x v="0"/>
    <x v="1"/>
    <x v="1"/>
    <x v="1"/>
    <x v="0"/>
    <x v="1"/>
    <x v="8250"/>
    <x v="4"/>
    <x v="4"/>
    <x v="1"/>
    <x v="0"/>
  </r>
  <r>
    <x v="3415"/>
    <x v="3"/>
    <x v="0"/>
    <x v="5"/>
    <x v="6"/>
    <x v="1"/>
    <x v="2"/>
    <x v="4"/>
    <x v="2"/>
    <x v="0"/>
    <x v="0"/>
    <x v="0"/>
    <x v="0"/>
    <x v="1"/>
    <x v="5180"/>
    <x v="8"/>
    <x v="4"/>
    <x v="1"/>
    <x v="1"/>
  </r>
  <r>
    <x v="3416"/>
    <x v="2"/>
    <x v="1"/>
    <x v="0"/>
    <x v="6"/>
    <x v="0"/>
    <x v="1"/>
    <x v="9"/>
    <x v="1"/>
    <x v="1"/>
    <x v="1"/>
    <x v="1"/>
    <x v="0"/>
    <x v="0"/>
    <x v="2822"/>
    <x v="11"/>
    <x v="6"/>
    <x v="0"/>
    <x v="8"/>
  </r>
  <r>
    <x v="3417"/>
    <x v="2"/>
    <x v="1"/>
    <x v="3"/>
    <x v="0"/>
    <x v="2"/>
    <x v="2"/>
    <x v="12"/>
    <x v="2"/>
    <x v="1"/>
    <x v="1"/>
    <x v="0"/>
    <x v="0"/>
    <x v="1"/>
    <x v="4620"/>
    <x v="11"/>
    <x v="1"/>
    <x v="2"/>
    <x v="0"/>
  </r>
  <r>
    <x v="3418"/>
    <x v="1"/>
    <x v="1"/>
    <x v="0"/>
    <x v="1"/>
    <x v="2"/>
    <x v="0"/>
    <x v="6"/>
    <x v="2"/>
    <x v="0"/>
    <x v="0"/>
    <x v="0"/>
    <x v="0"/>
    <x v="0"/>
    <x v="158"/>
    <x v="5"/>
    <x v="6"/>
    <x v="1"/>
    <x v="2"/>
  </r>
  <r>
    <x v="3419"/>
    <x v="3"/>
    <x v="0"/>
    <x v="0"/>
    <x v="4"/>
    <x v="2"/>
    <x v="2"/>
    <x v="8"/>
    <x v="2"/>
    <x v="1"/>
    <x v="0"/>
    <x v="1"/>
    <x v="0"/>
    <x v="0"/>
    <x v="5634"/>
    <x v="10"/>
    <x v="6"/>
    <x v="2"/>
    <x v="5"/>
  </r>
  <r>
    <x v="3420"/>
    <x v="2"/>
    <x v="1"/>
    <x v="3"/>
    <x v="4"/>
    <x v="2"/>
    <x v="2"/>
    <x v="3"/>
    <x v="1"/>
    <x v="0"/>
    <x v="0"/>
    <x v="1"/>
    <x v="1"/>
    <x v="1"/>
    <x v="7522"/>
    <x v="9"/>
    <x v="1"/>
    <x v="0"/>
    <x v="2"/>
  </r>
  <r>
    <x v="3421"/>
    <x v="1"/>
    <x v="3"/>
    <x v="0"/>
    <x v="0"/>
    <x v="1"/>
    <x v="2"/>
    <x v="4"/>
    <x v="1"/>
    <x v="0"/>
    <x v="0"/>
    <x v="1"/>
    <x v="1"/>
    <x v="1"/>
    <x v="7684"/>
    <x v="1"/>
    <x v="1"/>
    <x v="0"/>
    <x v="7"/>
  </r>
  <r>
    <x v="3422"/>
    <x v="5"/>
    <x v="1"/>
    <x v="5"/>
    <x v="6"/>
    <x v="1"/>
    <x v="0"/>
    <x v="0"/>
    <x v="0"/>
    <x v="1"/>
    <x v="0"/>
    <x v="0"/>
    <x v="1"/>
    <x v="0"/>
    <x v="4358"/>
    <x v="7"/>
    <x v="5"/>
    <x v="1"/>
    <x v="5"/>
  </r>
  <r>
    <x v="3423"/>
    <x v="5"/>
    <x v="1"/>
    <x v="1"/>
    <x v="2"/>
    <x v="1"/>
    <x v="1"/>
    <x v="12"/>
    <x v="1"/>
    <x v="0"/>
    <x v="0"/>
    <x v="0"/>
    <x v="1"/>
    <x v="0"/>
    <x v="6937"/>
    <x v="10"/>
    <x v="1"/>
    <x v="2"/>
    <x v="0"/>
  </r>
  <r>
    <x v="3424"/>
    <x v="3"/>
    <x v="2"/>
    <x v="0"/>
    <x v="0"/>
    <x v="0"/>
    <x v="0"/>
    <x v="7"/>
    <x v="0"/>
    <x v="1"/>
    <x v="1"/>
    <x v="1"/>
    <x v="1"/>
    <x v="0"/>
    <x v="3725"/>
    <x v="7"/>
    <x v="3"/>
    <x v="0"/>
    <x v="7"/>
  </r>
  <r>
    <x v="3425"/>
    <x v="3"/>
    <x v="0"/>
    <x v="1"/>
    <x v="4"/>
    <x v="1"/>
    <x v="0"/>
    <x v="14"/>
    <x v="1"/>
    <x v="1"/>
    <x v="1"/>
    <x v="0"/>
    <x v="1"/>
    <x v="0"/>
    <x v="718"/>
    <x v="9"/>
    <x v="1"/>
    <x v="0"/>
    <x v="8"/>
  </r>
  <r>
    <x v="3426"/>
    <x v="5"/>
    <x v="0"/>
    <x v="1"/>
    <x v="2"/>
    <x v="1"/>
    <x v="2"/>
    <x v="9"/>
    <x v="2"/>
    <x v="0"/>
    <x v="0"/>
    <x v="1"/>
    <x v="1"/>
    <x v="1"/>
    <x v="9632"/>
    <x v="3"/>
    <x v="3"/>
    <x v="0"/>
    <x v="6"/>
  </r>
  <r>
    <x v="3427"/>
    <x v="1"/>
    <x v="3"/>
    <x v="5"/>
    <x v="3"/>
    <x v="1"/>
    <x v="1"/>
    <x v="0"/>
    <x v="1"/>
    <x v="0"/>
    <x v="1"/>
    <x v="1"/>
    <x v="0"/>
    <x v="0"/>
    <x v="2294"/>
    <x v="3"/>
    <x v="0"/>
    <x v="1"/>
    <x v="0"/>
  </r>
  <r>
    <x v="3428"/>
    <x v="1"/>
    <x v="1"/>
    <x v="3"/>
    <x v="2"/>
    <x v="2"/>
    <x v="2"/>
    <x v="0"/>
    <x v="1"/>
    <x v="0"/>
    <x v="0"/>
    <x v="0"/>
    <x v="0"/>
    <x v="0"/>
    <x v="3351"/>
    <x v="2"/>
    <x v="2"/>
    <x v="0"/>
    <x v="7"/>
  </r>
  <r>
    <x v="3429"/>
    <x v="4"/>
    <x v="1"/>
    <x v="5"/>
    <x v="6"/>
    <x v="0"/>
    <x v="0"/>
    <x v="9"/>
    <x v="1"/>
    <x v="1"/>
    <x v="0"/>
    <x v="1"/>
    <x v="0"/>
    <x v="1"/>
    <x v="981"/>
    <x v="4"/>
    <x v="4"/>
    <x v="2"/>
    <x v="1"/>
  </r>
  <r>
    <x v="3430"/>
    <x v="2"/>
    <x v="1"/>
    <x v="2"/>
    <x v="3"/>
    <x v="1"/>
    <x v="2"/>
    <x v="13"/>
    <x v="0"/>
    <x v="0"/>
    <x v="0"/>
    <x v="0"/>
    <x v="1"/>
    <x v="0"/>
    <x v="5244"/>
    <x v="0"/>
    <x v="5"/>
    <x v="2"/>
    <x v="4"/>
  </r>
  <r>
    <x v="3431"/>
    <x v="0"/>
    <x v="2"/>
    <x v="1"/>
    <x v="0"/>
    <x v="2"/>
    <x v="2"/>
    <x v="2"/>
    <x v="0"/>
    <x v="1"/>
    <x v="0"/>
    <x v="0"/>
    <x v="1"/>
    <x v="0"/>
    <x v="9697"/>
    <x v="6"/>
    <x v="2"/>
    <x v="1"/>
    <x v="4"/>
  </r>
  <r>
    <x v="3432"/>
    <x v="5"/>
    <x v="2"/>
    <x v="0"/>
    <x v="5"/>
    <x v="2"/>
    <x v="1"/>
    <x v="10"/>
    <x v="1"/>
    <x v="0"/>
    <x v="0"/>
    <x v="1"/>
    <x v="0"/>
    <x v="1"/>
    <x v="9119"/>
    <x v="4"/>
    <x v="4"/>
    <x v="2"/>
    <x v="5"/>
  </r>
  <r>
    <x v="3433"/>
    <x v="3"/>
    <x v="0"/>
    <x v="5"/>
    <x v="4"/>
    <x v="1"/>
    <x v="1"/>
    <x v="7"/>
    <x v="0"/>
    <x v="0"/>
    <x v="0"/>
    <x v="0"/>
    <x v="0"/>
    <x v="1"/>
    <x v="1767"/>
    <x v="6"/>
    <x v="4"/>
    <x v="1"/>
    <x v="4"/>
  </r>
  <r>
    <x v="3434"/>
    <x v="0"/>
    <x v="3"/>
    <x v="5"/>
    <x v="1"/>
    <x v="2"/>
    <x v="2"/>
    <x v="1"/>
    <x v="2"/>
    <x v="1"/>
    <x v="1"/>
    <x v="1"/>
    <x v="0"/>
    <x v="0"/>
    <x v="8923"/>
    <x v="7"/>
    <x v="2"/>
    <x v="1"/>
    <x v="5"/>
  </r>
  <r>
    <x v="3435"/>
    <x v="4"/>
    <x v="1"/>
    <x v="3"/>
    <x v="3"/>
    <x v="1"/>
    <x v="1"/>
    <x v="2"/>
    <x v="1"/>
    <x v="0"/>
    <x v="1"/>
    <x v="0"/>
    <x v="0"/>
    <x v="1"/>
    <x v="2257"/>
    <x v="0"/>
    <x v="6"/>
    <x v="0"/>
    <x v="7"/>
  </r>
  <r>
    <x v="3436"/>
    <x v="4"/>
    <x v="1"/>
    <x v="0"/>
    <x v="3"/>
    <x v="1"/>
    <x v="0"/>
    <x v="5"/>
    <x v="1"/>
    <x v="0"/>
    <x v="1"/>
    <x v="0"/>
    <x v="1"/>
    <x v="1"/>
    <x v="1074"/>
    <x v="11"/>
    <x v="3"/>
    <x v="0"/>
    <x v="7"/>
  </r>
  <r>
    <x v="3437"/>
    <x v="2"/>
    <x v="2"/>
    <x v="4"/>
    <x v="5"/>
    <x v="0"/>
    <x v="2"/>
    <x v="0"/>
    <x v="0"/>
    <x v="1"/>
    <x v="0"/>
    <x v="0"/>
    <x v="1"/>
    <x v="1"/>
    <x v="8313"/>
    <x v="1"/>
    <x v="6"/>
    <x v="1"/>
    <x v="2"/>
  </r>
  <r>
    <x v="3438"/>
    <x v="2"/>
    <x v="2"/>
    <x v="2"/>
    <x v="0"/>
    <x v="0"/>
    <x v="2"/>
    <x v="5"/>
    <x v="1"/>
    <x v="1"/>
    <x v="1"/>
    <x v="1"/>
    <x v="1"/>
    <x v="1"/>
    <x v="9192"/>
    <x v="9"/>
    <x v="4"/>
    <x v="0"/>
    <x v="4"/>
  </r>
  <r>
    <x v="3439"/>
    <x v="0"/>
    <x v="0"/>
    <x v="2"/>
    <x v="2"/>
    <x v="2"/>
    <x v="2"/>
    <x v="5"/>
    <x v="1"/>
    <x v="0"/>
    <x v="1"/>
    <x v="0"/>
    <x v="0"/>
    <x v="1"/>
    <x v="8308"/>
    <x v="11"/>
    <x v="6"/>
    <x v="1"/>
    <x v="1"/>
  </r>
  <r>
    <x v="3440"/>
    <x v="4"/>
    <x v="3"/>
    <x v="4"/>
    <x v="5"/>
    <x v="2"/>
    <x v="0"/>
    <x v="10"/>
    <x v="0"/>
    <x v="0"/>
    <x v="1"/>
    <x v="0"/>
    <x v="0"/>
    <x v="0"/>
    <x v="68"/>
    <x v="9"/>
    <x v="5"/>
    <x v="0"/>
    <x v="7"/>
  </r>
  <r>
    <x v="3441"/>
    <x v="2"/>
    <x v="1"/>
    <x v="4"/>
    <x v="4"/>
    <x v="0"/>
    <x v="0"/>
    <x v="6"/>
    <x v="2"/>
    <x v="0"/>
    <x v="1"/>
    <x v="1"/>
    <x v="1"/>
    <x v="0"/>
    <x v="1320"/>
    <x v="3"/>
    <x v="2"/>
    <x v="0"/>
    <x v="7"/>
  </r>
  <r>
    <x v="3442"/>
    <x v="1"/>
    <x v="2"/>
    <x v="2"/>
    <x v="5"/>
    <x v="1"/>
    <x v="0"/>
    <x v="4"/>
    <x v="2"/>
    <x v="1"/>
    <x v="1"/>
    <x v="1"/>
    <x v="0"/>
    <x v="0"/>
    <x v="1695"/>
    <x v="8"/>
    <x v="2"/>
    <x v="0"/>
    <x v="6"/>
  </r>
  <r>
    <x v="3443"/>
    <x v="0"/>
    <x v="0"/>
    <x v="1"/>
    <x v="6"/>
    <x v="2"/>
    <x v="1"/>
    <x v="6"/>
    <x v="0"/>
    <x v="0"/>
    <x v="1"/>
    <x v="0"/>
    <x v="0"/>
    <x v="1"/>
    <x v="6764"/>
    <x v="1"/>
    <x v="2"/>
    <x v="1"/>
    <x v="1"/>
  </r>
  <r>
    <x v="3444"/>
    <x v="0"/>
    <x v="1"/>
    <x v="2"/>
    <x v="2"/>
    <x v="0"/>
    <x v="0"/>
    <x v="10"/>
    <x v="2"/>
    <x v="1"/>
    <x v="0"/>
    <x v="1"/>
    <x v="1"/>
    <x v="1"/>
    <x v="7129"/>
    <x v="8"/>
    <x v="4"/>
    <x v="0"/>
    <x v="6"/>
  </r>
  <r>
    <x v="3445"/>
    <x v="0"/>
    <x v="0"/>
    <x v="2"/>
    <x v="3"/>
    <x v="0"/>
    <x v="0"/>
    <x v="12"/>
    <x v="0"/>
    <x v="0"/>
    <x v="1"/>
    <x v="0"/>
    <x v="1"/>
    <x v="1"/>
    <x v="5265"/>
    <x v="4"/>
    <x v="0"/>
    <x v="0"/>
    <x v="6"/>
  </r>
  <r>
    <x v="3446"/>
    <x v="5"/>
    <x v="3"/>
    <x v="3"/>
    <x v="2"/>
    <x v="1"/>
    <x v="2"/>
    <x v="13"/>
    <x v="1"/>
    <x v="0"/>
    <x v="0"/>
    <x v="0"/>
    <x v="0"/>
    <x v="1"/>
    <x v="8729"/>
    <x v="8"/>
    <x v="6"/>
    <x v="0"/>
    <x v="7"/>
  </r>
  <r>
    <x v="3447"/>
    <x v="1"/>
    <x v="0"/>
    <x v="3"/>
    <x v="3"/>
    <x v="2"/>
    <x v="1"/>
    <x v="6"/>
    <x v="2"/>
    <x v="0"/>
    <x v="0"/>
    <x v="1"/>
    <x v="0"/>
    <x v="0"/>
    <x v="2847"/>
    <x v="4"/>
    <x v="6"/>
    <x v="1"/>
    <x v="0"/>
  </r>
  <r>
    <x v="3448"/>
    <x v="4"/>
    <x v="1"/>
    <x v="2"/>
    <x v="3"/>
    <x v="2"/>
    <x v="0"/>
    <x v="5"/>
    <x v="0"/>
    <x v="1"/>
    <x v="1"/>
    <x v="1"/>
    <x v="1"/>
    <x v="0"/>
    <x v="1581"/>
    <x v="3"/>
    <x v="0"/>
    <x v="0"/>
    <x v="2"/>
  </r>
  <r>
    <x v="3449"/>
    <x v="1"/>
    <x v="2"/>
    <x v="5"/>
    <x v="0"/>
    <x v="2"/>
    <x v="0"/>
    <x v="10"/>
    <x v="0"/>
    <x v="1"/>
    <x v="0"/>
    <x v="0"/>
    <x v="1"/>
    <x v="0"/>
    <x v="1796"/>
    <x v="0"/>
    <x v="4"/>
    <x v="2"/>
    <x v="2"/>
  </r>
  <r>
    <x v="3450"/>
    <x v="0"/>
    <x v="2"/>
    <x v="2"/>
    <x v="4"/>
    <x v="1"/>
    <x v="2"/>
    <x v="3"/>
    <x v="1"/>
    <x v="0"/>
    <x v="1"/>
    <x v="0"/>
    <x v="1"/>
    <x v="1"/>
    <x v="9779"/>
    <x v="11"/>
    <x v="0"/>
    <x v="1"/>
    <x v="2"/>
  </r>
  <r>
    <x v="3451"/>
    <x v="2"/>
    <x v="3"/>
    <x v="4"/>
    <x v="3"/>
    <x v="2"/>
    <x v="0"/>
    <x v="6"/>
    <x v="0"/>
    <x v="0"/>
    <x v="1"/>
    <x v="0"/>
    <x v="1"/>
    <x v="1"/>
    <x v="1445"/>
    <x v="6"/>
    <x v="5"/>
    <x v="1"/>
    <x v="2"/>
  </r>
  <r>
    <x v="3452"/>
    <x v="0"/>
    <x v="2"/>
    <x v="5"/>
    <x v="5"/>
    <x v="0"/>
    <x v="1"/>
    <x v="8"/>
    <x v="2"/>
    <x v="0"/>
    <x v="1"/>
    <x v="1"/>
    <x v="0"/>
    <x v="1"/>
    <x v="9262"/>
    <x v="1"/>
    <x v="1"/>
    <x v="2"/>
    <x v="1"/>
  </r>
  <r>
    <x v="3453"/>
    <x v="2"/>
    <x v="0"/>
    <x v="3"/>
    <x v="3"/>
    <x v="1"/>
    <x v="0"/>
    <x v="14"/>
    <x v="2"/>
    <x v="0"/>
    <x v="0"/>
    <x v="0"/>
    <x v="0"/>
    <x v="1"/>
    <x v="258"/>
    <x v="0"/>
    <x v="6"/>
    <x v="0"/>
    <x v="6"/>
  </r>
  <r>
    <x v="3454"/>
    <x v="5"/>
    <x v="3"/>
    <x v="3"/>
    <x v="6"/>
    <x v="2"/>
    <x v="1"/>
    <x v="9"/>
    <x v="1"/>
    <x v="1"/>
    <x v="1"/>
    <x v="1"/>
    <x v="1"/>
    <x v="1"/>
    <x v="8558"/>
    <x v="2"/>
    <x v="0"/>
    <x v="0"/>
    <x v="2"/>
  </r>
  <r>
    <x v="3455"/>
    <x v="2"/>
    <x v="2"/>
    <x v="4"/>
    <x v="1"/>
    <x v="1"/>
    <x v="1"/>
    <x v="7"/>
    <x v="1"/>
    <x v="0"/>
    <x v="0"/>
    <x v="0"/>
    <x v="0"/>
    <x v="0"/>
    <x v="2780"/>
    <x v="9"/>
    <x v="4"/>
    <x v="0"/>
    <x v="8"/>
  </r>
  <r>
    <x v="3456"/>
    <x v="1"/>
    <x v="3"/>
    <x v="2"/>
    <x v="4"/>
    <x v="1"/>
    <x v="2"/>
    <x v="9"/>
    <x v="2"/>
    <x v="0"/>
    <x v="1"/>
    <x v="0"/>
    <x v="0"/>
    <x v="1"/>
    <x v="5157"/>
    <x v="3"/>
    <x v="0"/>
    <x v="0"/>
    <x v="8"/>
  </r>
  <r>
    <x v="3457"/>
    <x v="0"/>
    <x v="3"/>
    <x v="4"/>
    <x v="3"/>
    <x v="2"/>
    <x v="2"/>
    <x v="8"/>
    <x v="0"/>
    <x v="1"/>
    <x v="0"/>
    <x v="1"/>
    <x v="1"/>
    <x v="1"/>
    <x v="9780"/>
    <x v="0"/>
    <x v="4"/>
    <x v="0"/>
    <x v="5"/>
  </r>
  <r>
    <x v="3458"/>
    <x v="1"/>
    <x v="2"/>
    <x v="2"/>
    <x v="0"/>
    <x v="2"/>
    <x v="0"/>
    <x v="8"/>
    <x v="0"/>
    <x v="1"/>
    <x v="0"/>
    <x v="0"/>
    <x v="0"/>
    <x v="0"/>
    <x v="998"/>
    <x v="7"/>
    <x v="5"/>
    <x v="2"/>
    <x v="0"/>
  </r>
  <r>
    <x v="3459"/>
    <x v="0"/>
    <x v="3"/>
    <x v="4"/>
    <x v="4"/>
    <x v="0"/>
    <x v="0"/>
    <x v="9"/>
    <x v="2"/>
    <x v="0"/>
    <x v="1"/>
    <x v="1"/>
    <x v="0"/>
    <x v="1"/>
    <x v="5233"/>
    <x v="9"/>
    <x v="2"/>
    <x v="2"/>
    <x v="4"/>
  </r>
  <r>
    <x v="3460"/>
    <x v="0"/>
    <x v="2"/>
    <x v="0"/>
    <x v="0"/>
    <x v="0"/>
    <x v="1"/>
    <x v="7"/>
    <x v="0"/>
    <x v="1"/>
    <x v="1"/>
    <x v="0"/>
    <x v="1"/>
    <x v="0"/>
    <x v="8493"/>
    <x v="1"/>
    <x v="0"/>
    <x v="1"/>
    <x v="2"/>
  </r>
  <r>
    <x v="3461"/>
    <x v="3"/>
    <x v="2"/>
    <x v="5"/>
    <x v="1"/>
    <x v="0"/>
    <x v="0"/>
    <x v="9"/>
    <x v="2"/>
    <x v="1"/>
    <x v="0"/>
    <x v="1"/>
    <x v="1"/>
    <x v="1"/>
    <x v="4414"/>
    <x v="3"/>
    <x v="1"/>
    <x v="0"/>
    <x v="3"/>
  </r>
  <r>
    <x v="3462"/>
    <x v="2"/>
    <x v="2"/>
    <x v="1"/>
    <x v="6"/>
    <x v="2"/>
    <x v="1"/>
    <x v="3"/>
    <x v="0"/>
    <x v="1"/>
    <x v="0"/>
    <x v="0"/>
    <x v="1"/>
    <x v="1"/>
    <x v="6028"/>
    <x v="5"/>
    <x v="5"/>
    <x v="1"/>
    <x v="5"/>
  </r>
  <r>
    <x v="3463"/>
    <x v="0"/>
    <x v="1"/>
    <x v="1"/>
    <x v="2"/>
    <x v="1"/>
    <x v="0"/>
    <x v="1"/>
    <x v="1"/>
    <x v="0"/>
    <x v="0"/>
    <x v="0"/>
    <x v="0"/>
    <x v="1"/>
    <x v="3998"/>
    <x v="9"/>
    <x v="5"/>
    <x v="0"/>
    <x v="6"/>
  </r>
  <r>
    <x v="3464"/>
    <x v="1"/>
    <x v="3"/>
    <x v="1"/>
    <x v="5"/>
    <x v="2"/>
    <x v="2"/>
    <x v="14"/>
    <x v="1"/>
    <x v="0"/>
    <x v="1"/>
    <x v="0"/>
    <x v="0"/>
    <x v="0"/>
    <x v="3479"/>
    <x v="4"/>
    <x v="1"/>
    <x v="2"/>
    <x v="3"/>
  </r>
  <r>
    <x v="3465"/>
    <x v="2"/>
    <x v="1"/>
    <x v="3"/>
    <x v="0"/>
    <x v="1"/>
    <x v="1"/>
    <x v="5"/>
    <x v="1"/>
    <x v="0"/>
    <x v="0"/>
    <x v="0"/>
    <x v="0"/>
    <x v="1"/>
    <x v="1762"/>
    <x v="7"/>
    <x v="6"/>
    <x v="0"/>
    <x v="6"/>
  </r>
  <r>
    <x v="3466"/>
    <x v="0"/>
    <x v="3"/>
    <x v="0"/>
    <x v="1"/>
    <x v="0"/>
    <x v="2"/>
    <x v="11"/>
    <x v="1"/>
    <x v="0"/>
    <x v="0"/>
    <x v="0"/>
    <x v="1"/>
    <x v="1"/>
    <x v="9420"/>
    <x v="2"/>
    <x v="6"/>
    <x v="2"/>
    <x v="3"/>
  </r>
  <r>
    <x v="3467"/>
    <x v="2"/>
    <x v="0"/>
    <x v="3"/>
    <x v="2"/>
    <x v="1"/>
    <x v="1"/>
    <x v="7"/>
    <x v="2"/>
    <x v="0"/>
    <x v="0"/>
    <x v="0"/>
    <x v="1"/>
    <x v="0"/>
    <x v="2682"/>
    <x v="6"/>
    <x v="2"/>
    <x v="0"/>
    <x v="8"/>
  </r>
  <r>
    <x v="3468"/>
    <x v="1"/>
    <x v="1"/>
    <x v="1"/>
    <x v="3"/>
    <x v="2"/>
    <x v="2"/>
    <x v="8"/>
    <x v="0"/>
    <x v="1"/>
    <x v="1"/>
    <x v="1"/>
    <x v="0"/>
    <x v="1"/>
    <x v="6549"/>
    <x v="5"/>
    <x v="2"/>
    <x v="2"/>
    <x v="0"/>
  </r>
  <r>
    <x v="3469"/>
    <x v="3"/>
    <x v="2"/>
    <x v="0"/>
    <x v="3"/>
    <x v="2"/>
    <x v="1"/>
    <x v="2"/>
    <x v="2"/>
    <x v="0"/>
    <x v="1"/>
    <x v="1"/>
    <x v="0"/>
    <x v="0"/>
    <x v="4509"/>
    <x v="9"/>
    <x v="6"/>
    <x v="0"/>
    <x v="8"/>
  </r>
  <r>
    <x v="3470"/>
    <x v="2"/>
    <x v="2"/>
    <x v="3"/>
    <x v="2"/>
    <x v="0"/>
    <x v="1"/>
    <x v="10"/>
    <x v="2"/>
    <x v="1"/>
    <x v="0"/>
    <x v="0"/>
    <x v="1"/>
    <x v="1"/>
    <x v="5422"/>
    <x v="1"/>
    <x v="4"/>
    <x v="2"/>
    <x v="4"/>
  </r>
  <r>
    <x v="3471"/>
    <x v="4"/>
    <x v="0"/>
    <x v="1"/>
    <x v="4"/>
    <x v="1"/>
    <x v="2"/>
    <x v="1"/>
    <x v="1"/>
    <x v="1"/>
    <x v="1"/>
    <x v="0"/>
    <x v="0"/>
    <x v="0"/>
    <x v="3766"/>
    <x v="2"/>
    <x v="3"/>
    <x v="1"/>
    <x v="5"/>
  </r>
  <r>
    <x v="3472"/>
    <x v="4"/>
    <x v="2"/>
    <x v="0"/>
    <x v="0"/>
    <x v="1"/>
    <x v="1"/>
    <x v="9"/>
    <x v="0"/>
    <x v="1"/>
    <x v="1"/>
    <x v="0"/>
    <x v="1"/>
    <x v="0"/>
    <x v="4328"/>
    <x v="5"/>
    <x v="1"/>
    <x v="0"/>
    <x v="7"/>
  </r>
  <r>
    <x v="3473"/>
    <x v="2"/>
    <x v="2"/>
    <x v="0"/>
    <x v="1"/>
    <x v="0"/>
    <x v="2"/>
    <x v="1"/>
    <x v="0"/>
    <x v="1"/>
    <x v="1"/>
    <x v="1"/>
    <x v="1"/>
    <x v="1"/>
    <x v="9259"/>
    <x v="11"/>
    <x v="3"/>
    <x v="0"/>
    <x v="0"/>
  </r>
  <r>
    <x v="3474"/>
    <x v="3"/>
    <x v="2"/>
    <x v="5"/>
    <x v="3"/>
    <x v="0"/>
    <x v="1"/>
    <x v="13"/>
    <x v="2"/>
    <x v="1"/>
    <x v="0"/>
    <x v="0"/>
    <x v="1"/>
    <x v="0"/>
    <x v="4625"/>
    <x v="5"/>
    <x v="5"/>
    <x v="2"/>
    <x v="4"/>
  </r>
  <r>
    <x v="3475"/>
    <x v="0"/>
    <x v="0"/>
    <x v="3"/>
    <x v="6"/>
    <x v="1"/>
    <x v="0"/>
    <x v="10"/>
    <x v="2"/>
    <x v="1"/>
    <x v="1"/>
    <x v="1"/>
    <x v="0"/>
    <x v="0"/>
    <x v="3877"/>
    <x v="5"/>
    <x v="5"/>
    <x v="2"/>
    <x v="1"/>
  </r>
  <r>
    <x v="3476"/>
    <x v="3"/>
    <x v="2"/>
    <x v="4"/>
    <x v="0"/>
    <x v="1"/>
    <x v="2"/>
    <x v="2"/>
    <x v="2"/>
    <x v="1"/>
    <x v="0"/>
    <x v="0"/>
    <x v="0"/>
    <x v="1"/>
    <x v="6779"/>
    <x v="7"/>
    <x v="2"/>
    <x v="1"/>
    <x v="5"/>
  </r>
  <r>
    <x v="3477"/>
    <x v="4"/>
    <x v="3"/>
    <x v="4"/>
    <x v="0"/>
    <x v="2"/>
    <x v="1"/>
    <x v="14"/>
    <x v="0"/>
    <x v="1"/>
    <x v="0"/>
    <x v="0"/>
    <x v="0"/>
    <x v="0"/>
    <x v="1105"/>
    <x v="0"/>
    <x v="3"/>
    <x v="2"/>
    <x v="2"/>
  </r>
  <r>
    <x v="3478"/>
    <x v="2"/>
    <x v="0"/>
    <x v="0"/>
    <x v="0"/>
    <x v="0"/>
    <x v="2"/>
    <x v="4"/>
    <x v="1"/>
    <x v="1"/>
    <x v="1"/>
    <x v="1"/>
    <x v="1"/>
    <x v="0"/>
    <x v="6875"/>
    <x v="0"/>
    <x v="5"/>
    <x v="0"/>
    <x v="2"/>
  </r>
  <r>
    <x v="3479"/>
    <x v="0"/>
    <x v="1"/>
    <x v="1"/>
    <x v="0"/>
    <x v="0"/>
    <x v="2"/>
    <x v="3"/>
    <x v="0"/>
    <x v="1"/>
    <x v="1"/>
    <x v="1"/>
    <x v="0"/>
    <x v="0"/>
    <x v="9054"/>
    <x v="1"/>
    <x v="3"/>
    <x v="0"/>
    <x v="7"/>
  </r>
  <r>
    <x v="3480"/>
    <x v="1"/>
    <x v="3"/>
    <x v="2"/>
    <x v="4"/>
    <x v="1"/>
    <x v="0"/>
    <x v="12"/>
    <x v="2"/>
    <x v="0"/>
    <x v="1"/>
    <x v="1"/>
    <x v="1"/>
    <x v="1"/>
    <x v="2778"/>
    <x v="10"/>
    <x v="4"/>
    <x v="0"/>
    <x v="5"/>
  </r>
  <r>
    <x v="3481"/>
    <x v="4"/>
    <x v="2"/>
    <x v="4"/>
    <x v="3"/>
    <x v="1"/>
    <x v="0"/>
    <x v="6"/>
    <x v="0"/>
    <x v="0"/>
    <x v="1"/>
    <x v="0"/>
    <x v="1"/>
    <x v="1"/>
    <x v="2655"/>
    <x v="5"/>
    <x v="5"/>
    <x v="1"/>
    <x v="4"/>
  </r>
  <r>
    <x v="3482"/>
    <x v="2"/>
    <x v="2"/>
    <x v="0"/>
    <x v="3"/>
    <x v="1"/>
    <x v="1"/>
    <x v="8"/>
    <x v="2"/>
    <x v="0"/>
    <x v="0"/>
    <x v="1"/>
    <x v="0"/>
    <x v="0"/>
    <x v="4843"/>
    <x v="0"/>
    <x v="4"/>
    <x v="0"/>
    <x v="7"/>
  </r>
  <r>
    <x v="3483"/>
    <x v="1"/>
    <x v="0"/>
    <x v="0"/>
    <x v="0"/>
    <x v="2"/>
    <x v="0"/>
    <x v="14"/>
    <x v="0"/>
    <x v="1"/>
    <x v="1"/>
    <x v="0"/>
    <x v="1"/>
    <x v="1"/>
    <x v="1205"/>
    <x v="11"/>
    <x v="1"/>
    <x v="0"/>
    <x v="8"/>
  </r>
  <r>
    <x v="3484"/>
    <x v="0"/>
    <x v="2"/>
    <x v="2"/>
    <x v="2"/>
    <x v="2"/>
    <x v="1"/>
    <x v="12"/>
    <x v="0"/>
    <x v="1"/>
    <x v="1"/>
    <x v="0"/>
    <x v="1"/>
    <x v="0"/>
    <x v="8664"/>
    <x v="10"/>
    <x v="2"/>
    <x v="2"/>
    <x v="2"/>
  </r>
  <r>
    <x v="3485"/>
    <x v="1"/>
    <x v="2"/>
    <x v="5"/>
    <x v="0"/>
    <x v="1"/>
    <x v="2"/>
    <x v="5"/>
    <x v="1"/>
    <x v="0"/>
    <x v="0"/>
    <x v="1"/>
    <x v="1"/>
    <x v="0"/>
    <x v="8690"/>
    <x v="2"/>
    <x v="2"/>
    <x v="0"/>
    <x v="2"/>
  </r>
  <r>
    <x v="3486"/>
    <x v="3"/>
    <x v="2"/>
    <x v="0"/>
    <x v="1"/>
    <x v="0"/>
    <x v="1"/>
    <x v="1"/>
    <x v="0"/>
    <x v="1"/>
    <x v="0"/>
    <x v="1"/>
    <x v="1"/>
    <x v="1"/>
    <x v="7632"/>
    <x v="2"/>
    <x v="2"/>
    <x v="0"/>
    <x v="2"/>
  </r>
  <r>
    <x v="3487"/>
    <x v="4"/>
    <x v="0"/>
    <x v="4"/>
    <x v="2"/>
    <x v="2"/>
    <x v="0"/>
    <x v="0"/>
    <x v="0"/>
    <x v="1"/>
    <x v="0"/>
    <x v="1"/>
    <x v="0"/>
    <x v="1"/>
    <x v="860"/>
    <x v="11"/>
    <x v="4"/>
    <x v="1"/>
    <x v="0"/>
  </r>
  <r>
    <x v="3488"/>
    <x v="3"/>
    <x v="2"/>
    <x v="0"/>
    <x v="2"/>
    <x v="2"/>
    <x v="0"/>
    <x v="13"/>
    <x v="0"/>
    <x v="0"/>
    <x v="1"/>
    <x v="0"/>
    <x v="0"/>
    <x v="1"/>
    <x v="1953"/>
    <x v="6"/>
    <x v="0"/>
    <x v="0"/>
    <x v="7"/>
  </r>
  <r>
    <x v="3489"/>
    <x v="4"/>
    <x v="3"/>
    <x v="3"/>
    <x v="3"/>
    <x v="0"/>
    <x v="0"/>
    <x v="0"/>
    <x v="0"/>
    <x v="0"/>
    <x v="1"/>
    <x v="1"/>
    <x v="0"/>
    <x v="1"/>
    <x v="1326"/>
    <x v="11"/>
    <x v="6"/>
    <x v="1"/>
    <x v="2"/>
  </r>
  <r>
    <x v="3490"/>
    <x v="0"/>
    <x v="2"/>
    <x v="2"/>
    <x v="1"/>
    <x v="0"/>
    <x v="2"/>
    <x v="4"/>
    <x v="0"/>
    <x v="0"/>
    <x v="0"/>
    <x v="1"/>
    <x v="0"/>
    <x v="0"/>
    <x v="9685"/>
    <x v="1"/>
    <x v="1"/>
    <x v="0"/>
    <x v="8"/>
  </r>
  <r>
    <x v="3491"/>
    <x v="4"/>
    <x v="2"/>
    <x v="0"/>
    <x v="0"/>
    <x v="0"/>
    <x v="2"/>
    <x v="12"/>
    <x v="1"/>
    <x v="1"/>
    <x v="1"/>
    <x v="0"/>
    <x v="1"/>
    <x v="1"/>
    <x v="8327"/>
    <x v="7"/>
    <x v="4"/>
    <x v="2"/>
    <x v="2"/>
  </r>
  <r>
    <x v="3492"/>
    <x v="1"/>
    <x v="2"/>
    <x v="4"/>
    <x v="4"/>
    <x v="2"/>
    <x v="2"/>
    <x v="6"/>
    <x v="0"/>
    <x v="0"/>
    <x v="1"/>
    <x v="0"/>
    <x v="0"/>
    <x v="0"/>
    <x v="5847"/>
    <x v="2"/>
    <x v="6"/>
    <x v="1"/>
    <x v="2"/>
  </r>
  <r>
    <x v="3493"/>
    <x v="0"/>
    <x v="0"/>
    <x v="5"/>
    <x v="1"/>
    <x v="0"/>
    <x v="2"/>
    <x v="5"/>
    <x v="1"/>
    <x v="0"/>
    <x v="0"/>
    <x v="1"/>
    <x v="0"/>
    <x v="0"/>
    <x v="8837"/>
    <x v="2"/>
    <x v="1"/>
    <x v="1"/>
    <x v="0"/>
  </r>
  <r>
    <x v="3494"/>
    <x v="0"/>
    <x v="1"/>
    <x v="2"/>
    <x v="6"/>
    <x v="2"/>
    <x v="1"/>
    <x v="3"/>
    <x v="2"/>
    <x v="0"/>
    <x v="0"/>
    <x v="1"/>
    <x v="0"/>
    <x v="0"/>
    <x v="7206"/>
    <x v="7"/>
    <x v="3"/>
    <x v="1"/>
    <x v="1"/>
  </r>
  <r>
    <x v="3495"/>
    <x v="0"/>
    <x v="2"/>
    <x v="5"/>
    <x v="1"/>
    <x v="2"/>
    <x v="2"/>
    <x v="3"/>
    <x v="1"/>
    <x v="1"/>
    <x v="0"/>
    <x v="1"/>
    <x v="1"/>
    <x v="0"/>
    <x v="9859"/>
    <x v="11"/>
    <x v="1"/>
    <x v="0"/>
    <x v="4"/>
  </r>
  <r>
    <x v="3496"/>
    <x v="1"/>
    <x v="0"/>
    <x v="1"/>
    <x v="5"/>
    <x v="1"/>
    <x v="2"/>
    <x v="2"/>
    <x v="0"/>
    <x v="0"/>
    <x v="1"/>
    <x v="0"/>
    <x v="1"/>
    <x v="0"/>
    <x v="4714"/>
    <x v="9"/>
    <x v="5"/>
    <x v="1"/>
    <x v="1"/>
  </r>
  <r>
    <x v="3497"/>
    <x v="2"/>
    <x v="0"/>
    <x v="4"/>
    <x v="4"/>
    <x v="2"/>
    <x v="1"/>
    <x v="12"/>
    <x v="1"/>
    <x v="1"/>
    <x v="1"/>
    <x v="0"/>
    <x v="0"/>
    <x v="1"/>
    <x v="1951"/>
    <x v="0"/>
    <x v="4"/>
    <x v="2"/>
    <x v="2"/>
  </r>
  <r>
    <x v="3498"/>
    <x v="5"/>
    <x v="3"/>
    <x v="0"/>
    <x v="4"/>
    <x v="0"/>
    <x v="0"/>
    <x v="7"/>
    <x v="1"/>
    <x v="0"/>
    <x v="0"/>
    <x v="0"/>
    <x v="1"/>
    <x v="1"/>
    <x v="5163"/>
    <x v="10"/>
    <x v="0"/>
    <x v="1"/>
    <x v="2"/>
  </r>
  <r>
    <x v="3499"/>
    <x v="5"/>
    <x v="3"/>
    <x v="1"/>
    <x v="4"/>
    <x v="2"/>
    <x v="0"/>
    <x v="7"/>
    <x v="0"/>
    <x v="1"/>
    <x v="0"/>
    <x v="1"/>
    <x v="1"/>
    <x v="0"/>
    <x v="6308"/>
    <x v="3"/>
    <x v="1"/>
    <x v="0"/>
    <x v="8"/>
  </r>
  <r>
    <x v="3500"/>
    <x v="1"/>
    <x v="0"/>
    <x v="0"/>
    <x v="6"/>
    <x v="0"/>
    <x v="2"/>
    <x v="5"/>
    <x v="1"/>
    <x v="0"/>
    <x v="1"/>
    <x v="1"/>
    <x v="1"/>
    <x v="0"/>
    <x v="7380"/>
    <x v="0"/>
    <x v="4"/>
    <x v="0"/>
    <x v="6"/>
  </r>
  <r>
    <x v="3501"/>
    <x v="3"/>
    <x v="1"/>
    <x v="3"/>
    <x v="3"/>
    <x v="0"/>
    <x v="1"/>
    <x v="10"/>
    <x v="2"/>
    <x v="1"/>
    <x v="1"/>
    <x v="0"/>
    <x v="0"/>
    <x v="0"/>
    <x v="944"/>
    <x v="9"/>
    <x v="6"/>
    <x v="0"/>
    <x v="7"/>
  </r>
  <r>
    <x v="3502"/>
    <x v="4"/>
    <x v="0"/>
    <x v="5"/>
    <x v="6"/>
    <x v="2"/>
    <x v="2"/>
    <x v="13"/>
    <x v="1"/>
    <x v="1"/>
    <x v="0"/>
    <x v="1"/>
    <x v="1"/>
    <x v="0"/>
    <x v="7386"/>
    <x v="7"/>
    <x v="5"/>
    <x v="0"/>
    <x v="7"/>
  </r>
  <r>
    <x v="3503"/>
    <x v="3"/>
    <x v="2"/>
    <x v="3"/>
    <x v="5"/>
    <x v="1"/>
    <x v="2"/>
    <x v="14"/>
    <x v="0"/>
    <x v="0"/>
    <x v="0"/>
    <x v="1"/>
    <x v="1"/>
    <x v="1"/>
    <x v="9226"/>
    <x v="10"/>
    <x v="1"/>
    <x v="0"/>
    <x v="1"/>
  </r>
  <r>
    <x v="3504"/>
    <x v="0"/>
    <x v="1"/>
    <x v="1"/>
    <x v="1"/>
    <x v="0"/>
    <x v="2"/>
    <x v="11"/>
    <x v="0"/>
    <x v="1"/>
    <x v="0"/>
    <x v="0"/>
    <x v="0"/>
    <x v="1"/>
    <x v="8244"/>
    <x v="4"/>
    <x v="6"/>
    <x v="2"/>
    <x v="3"/>
  </r>
  <r>
    <x v="3505"/>
    <x v="2"/>
    <x v="3"/>
    <x v="3"/>
    <x v="5"/>
    <x v="2"/>
    <x v="2"/>
    <x v="9"/>
    <x v="1"/>
    <x v="1"/>
    <x v="0"/>
    <x v="1"/>
    <x v="1"/>
    <x v="1"/>
    <x v="8155"/>
    <x v="10"/>
    <x v="3"/>
    <x v="0"/>
    <x v="3"/>
  </r>
  <r>
    <x v="3506"/>
    <x v="0"/>
    <x v="1"/>
    <x v="3"/>
    <x v="1"/>
    <x v="2"/>
    <x v="2"/>
    <x v="6"/>
    <x v="1"/>
    <x v="0"/>
    <x v="0"/>
    <x v="1"/>
    <x v="1"/>
    <x v="0"/>
    <x v="9363"/>
    <x v="5"/>
    <x v="5"/>
    <x v="0"/>
    <x v="6"/>
  </r>
  <r>
    <x v="3507"/>
    <x v="5"/>
    <x v="1"/>
    <x v="0"/>
    <x v="6"/>
    <x v="2"/>
    <x v="0"/>
    <x v="8"/>
    <x v="2"/>
    <x v="1"/>
    <x v="0"/>
    <x v="1"/>
    <x v="0"/>
    <x v="0"/>
    <x v="4158"/>
    <x v="1"/>
    <x v="1"/>
    <x v="2"/>
    <x v="2"/>
  </r>
  <r>
    <x v="3508"/>
    <x v="0"/>
    <x v="2"/>
    <x v="5"/>
    <x v="5"/>
    <x v="1"/>
    <x v="2"/>
    <x v="5"/>
    <x v="1"/>
    <x v="0"/>
    <x v="0"/>
    <x v="0"/>
    <x v="0"/>
    <x v="1"/>
    <x v="9540"/>
    <x v="3"/>
    <x v="4"/>
    <x v="1"/>
    <x v="0"/>
  </r>
  <r>
    <x v="3509"/>
    <x v="3"/>
    <x v="1"/>
    <x v="0"/>
    <x v="2"/>
    <x v="2"/>
    <x v="0"/>
    <x v="4"/>
    <x v="2"/>
    <x v="0"/>
    <x v="1"/>
    <x v="0"/>
    <x v="0"/>
    <x v="1"/>
    <x v="263"/>
    <x v="0"/>
    <x v="5"/>
    <x v="1"/>
    <x v="4"/>
  </r>
  <r>
    <x v="3510"/>
    <x v="0"/>
    <x v="1"/>
    <x v="1"/>
    <x v="2"/>
    <x v="1"/>
    <x v="2"/>
    <x v="13"/>
    <x v="1"/>
    <x v="1"/>
    <x v="1"/>
    <x v="1"/>
    <x v="1"/>
    <x v="0"/>
    <x v="9500"/>
    <x v="11"/>
    <x v="5"/>
    <x v="0"/>
    <x v="3"/>
  </r>
  <r>
    <x v="3511"/>
    <x v="4"/>
    <x v="2"/>
    <x v="1"/>
    <x v="4"/>
    <x v="2"/>
    <x v="0"/>
    <x v="0"/>
    <x v="2"/>
    <x v="1"/>
    <x v="0"/>
    <x v="0"/>
    <x v="0"/>
    <x v="1"/>
    <x v="1924"/>
    <x v="11"/>
    <x v="5"/>
    <x v="0"/>
    <x v="7"/>
  </r>
  <r>
    <x v="3512"/>
    <x v="1"/>
    <x v="3"/>
    <x v="5"/>
    <x v="4"/>
    <x v="2"/>
    <x v="2"/>
    <x v="2"/>
    <x v="1"/>
    <x v="0"/>
    <x v="0"/>
    <x v="0"/>
    <x v="1"/>
    <x v="0"/>
    <x v="5489"/>
    <x v="9"/>
    <x v="5"/>
    <x v="1"/>
    <x v="4"/>
  </r>
  <r>
    <x v="3513"/>
    <x v="4"/>
    <x v="1"/>
    <x v="4"/>
    <x v="2"/>
    <x v="2"/>
    <x v="2"/>
    <x v="4"/>
    <x v="2"/>
    <x v="0"/>
    <x v="0"/>
    <x v="0"/>
    <x v="1"/>
    <x v="1"/>
    <x v="6109"/>
    <x v="4"/>
    <x v="5"/>
    <x v="1"/>
    <x v="5"/>
  </r>
  <r>
    <x v="3514"/>
    <x v="2"/>
    <x v="0"/>
    <x v="3"/>
    <x v="0"/>
    <x v="0"/>
    <x v="1"/>
    <x v="2"/>
    <x v="1"/>
    <x v="1"/>
    <x v="1"/>
    <x v="1"/>
    <x v="0"/>
    <x v="0"/>
    <x v="2065"/>
    <x v="8"/>
    <x v="1"/>
    <x v="1"/>
    <x v="2"/>
  </r>
  <r>
    <x v="3515"/>
    <x v="1"/>
    <x v="2"/>
    <x v="0"/>
    <x v="1"/>
    <x v="2"/>
    <x v="1"/>
    <x v="0"/>
    <x v="2"/>
    <x v="1"/>
    <x v="1"/>
    <x v="0"/>
    <x v="0"/>
    <x v="0"/>
    <x v="3210"/>
    <x v="2"/>
    <x v="3"/>
    <x v="1"/>
    <x v="2"/>
  </r>
  <r>
    <x v="3516"/>
    <x v="0"/>
    <x v="3"/>
    <x v="4"/>
    <x v="5"/>
    <x v="0"/>
    <x v="0"/>
    <x v="5"/>
    <x v="0"/>
    <x v="1"/>
    <x v="1"/>
    <x v="0"/>
    <x v="0"/>
    <x v="0"/>
    <x v="2819"/>
    <x v="11"/>
    <x v="4"/>
    <x v="1"/>
    <x v="5"/>
  </r>
  <r>
    <x v="3517"/>
    <x v="3"/>
    <x v="1"/>
    <x v="2"/>
    <x v="2"/>
    <x v="0"/>
    <x v="0"/>
    <x v="2"/>
    <x v="0"/>
    <x v="1"/>
    <x v="1"/>
    <x v="0"/>
    <x v="1"/>
    <x v="1"/>
    <x v="1232"/>
    <x v="10"/>
    <x v="1"/>
    <x v="0"/>
    <x v="7"/>
  </r>
  <r>
    <x v="3518"/>
    <x v="1"/>
    <x v="0"/>
    <x v="2"/>
    <x v="2"/>
    <x v="1"/>
    <x v="0"/>
    <x v="8"/>
    <x v="2"/>
    <x v="0"/>
    <x v="1"/>
    <x v="1"/>
    <x v="0"/>
    <x v="1"/>
    <x v="1574"/>
    <x v="5"/>
    <x v="3"/>
    <x v="2"/>
    <x v="2"/>
  </r>
  <r>
    <x v="3519"/>
    <x v="0"/>
    <x v="2"/>
    <x v="0"/>
    <x v="4"/>
    <x v="2"/>
    <x v="0"/>
    <x v="11"/>
    <x v="0"/>
    <x v="1"/>
    <x v="1"/>
    <x v="0"/>
    <x v="1"/>
    <x v="1"/>
    <x v="7637"/>
    <x v="10"/>
    <x v="2"/>
    <x v="2"/>
    <x v="5"/>
  </r>
  <r>
    <x v="3520"/>
    <x v="1"/>
    <x v="2"/>
    <x v="5"/>
    <x v="5"/>
    <x v="0"/>
    <x v="2"/>
    <x v="7"/>
    <x v="2"/>
    <x v="0"/>
    <x v="1"/>
    <x v="1"/>
    <x v="1"/>
    <x v="1"/>
    <x v="9124"/>
    <x v="4"/>
    <x v="0"/>
    <x v="0"/>
    <x v="7"/>
  </r>
  <r>
    <x v="3521"/>
    <x v="3"/>
    <x v="1"/>
    <x v="5"/>
    <x v="1"/>
    <x v="0"/>
    <x v="2"/>
    <x v="8"/>
    <x v="2"/>
    <x v="0"/>
    <x v="0"/>
    <x v="1"/>
    <x v="0"/>
    <x v="1"/>
    <x v="6821"/>
    <x v="4"/>
    <x v="1"/>
    <x v="2"/>
    <x v="4"/>
  </r>
  <r>
    <x v="3522"/>
    <x v="2"/>
    <x v="3"/>
    <x v="2"/>
    <x v="0"/>
    <x v="1"/>
    <x v="2"/>
    <x v="13"/>
    <x v="0"/>
    <x v="1"/>
    <x v="0"/>
    <x v="0"/>
    <x v="0"/>
    <x v="1"/>
    <x v="4518"/>
    <x v="0"/>
    <x v="1"/>
    <x v="2"/>
    <x v="0"/>
  </r>
  <r>
    <x v="3523"/>
    <x v="0"/>
    <x v="1"/>
    <x v="2"/>
    <x v="1"/>
    <x v="1"/>
    <x v="1"/>
    <x v="4"/>
    <x v="1"/>
    <x v="1"/>
    <x v="1"/>
    <x v="1"/>
    <x v="1"/>
    <x v="1"/>
    <x v="9009"/>
    <x v="5"/>
    <x v="4"/>
    <x v="0"/>
    <x v="2"/>
  </r>
  <r>
    <x v="3524"/>
    <x v="3"/>
    <x v="1"/>
    <x v="5"/>
    <x v="0"/>
    <x v="1"/>
    <x v="2"/>
    <x v="7"/>
    <x v="2"/>
    <x v="1"/>
    <x v="1"/>
    <x v="1"/>
    <x v="1"/>
    <x v="0"/>
    <x v="7143"/>
    <x v="10"/>
    <x v="0"/>
    <x v="0"/>
    <x v="8"/>
  </r>
  <r>
    <x v="3525"/>
    <x v="5"/>
    <x v="3"/>
    <x v="5"/>
    <x v="0"/>
    <x v="1"/>
    <x v="0"/>
    <x v="11"/>
    <x v="1"/>
    <x v="1"/>
    <x v="0"/>
    <x v="1"/>
    <x v="0"/>
    <x v="1"/>
    <x v="4770"/>
    <x v="4"/>
    <x v="2"/>
    <x v="2"/>
    <x v="3"/>
  </r>
  <r>
    <x v="3526"/>
    <x v="1"/>
    <x v="2"/>
    <x v="1"/>
    <x v="5"/>
    <x v="1"/>
    <x v="0"/>
    <x v="3"/>
    <x v="0"/>
    <x v="1"/>
    <x v="0"/>
    <x v="1"/>
    <x v="0"/>
    <x v="0"/>
    <x v="2188"/>
    <x v="6"/>
    <x v="0"/>
    <x v="1"/>
    <x v="4"/>
  </r>
  <r>
    <x v="3527"/>
    <x v="3"/>
    <x v="3"/>
    <x v="4"/>
    <x v="2"/>
    <x v="1"/>
    <x v="0"/>
    <x v="10"/>
    <x v="1"/>
    <x v="0"/>
    <x v="1"/>
    <x v="0"/>
    <x v="1"/>
    <x v="1"/>
    <x v="957"/>
    <x v="0"/>
    <x v="2"/>
    <x v="2"/>
    <x v="5"/>
  </r>
  <r>
    <x v="3528"/>
    <x v="2"/>
    <x v="2"/>
    <x v="1"/>
    <x v="3"/>
    <x v="2"/>
    <x v="1"/>
    <x v="3"/>
    <x v="0"/>
    <x v="0"/>
    <x v="0"/>
    <x v="1"/>
    <x v="0"/>
    <x v="1"/>
    <x v="6271"/>
    <x v="7"/>
    <x v="5"/>
    <x v="1"/>
    <x v="1"/>
  </r>
  <r>
    <x v="3529"/>
    <x v="1"/>
    <x v="1"/>
    <x v="5"/>
    <x v="2"/>
    <x v="0"/>
    <x v="0"/>
    <x v="5"/>
    <x v="2"/>
    <x v="1"/>
    <x v="0"/>
    <x v="1"/>
    <x v="0"/>
    <x v="1"/>
    <x v="1457"/>
    <x v="9"/>
    <x v="0"/>
    <x v="1"/>
    <x v="3"/>
  </r>
  <r>
    <x v="3530"/>
    <x v="4"/>
    <x v="2"/>
    <x v="2"/>
    <x v="0"/>
    <x v="0"/>
    <x v="1"/>
    <x v="0"/>
    <x v="1"/>
    <x v="1"/>
    <x v="0"/>
    <x v="1"/>
    <x v="0"/>
    <x v="1"/>
    <x v="5773"/>
    <x v="1"/>
    <x v="6"/>
    <x v="0"/>
    <x v="8"/>
  </r>
  <r>
    <x v="3531"/>
    <x v="2"/>
    <x v="1"/>
    <x v="1"/>
    <x v="6"/>
    <x v="2"/>
    <x v="0"/>
    <x v="7"/>
    <x v="0"/>
    <x v="1"/>
    <x v="0"/>
    <x v="1"/>
    <x v="1"/>
    <x v="1"/>
    <x v="2634"/>
    <x v="5"/>
    <x v="3"/>
    <x v="0"/>
    <x v="7"/>
  </r>
  <r>
    <x v="3532"/>
    <x v="5"/>
    <x v="3"/>
    <x v="2"/>
    <x v="3"/>
    <x v="0"/>
    <x v="0"/>
    <x v="14"/>
    <x v="2"/>
    <x v="1"/>
    <x v="0"/>
    <x v="0"/>
    <x v="1"/>
    <x v="1"/>
    <x v="5529"/>
    <x v="5"/>
    <x v="0"/>
    <x v="2"/>
    <x v="2"/>
  </r>
  <r>
    <x v="3533"/>
    <x v="3"/>
    <x v="2"/>
    <x v="3"/>
    <x v="0"/>
    <x v="0"/>
    <x v="0"/>
    <x v="1"/>
    <x v="1"/>
    <x v="1"/>
    <x v="1"/>
    <x v="0"/>
    <x v="1"/>
    <x v="1"/>
    <x v="2939"/>
    <x v="3"/>
    <x v="1"/>
    <x v="1"/>
    <x v="0"/>
  </r>
  <r>
    <x v="3534"/>
    <x v="0"/>
    <x v="1"/>
    <x v="1"/>
    <x v="0"/>
    <x v="1"/>
    <x v="2"/>
    <x v="4"/>
    <x v="1"/>
    <x v="0"/>
    <x v="0"/>
    <x v="0"/>
    <x v="1"/>
    <x v="1"/>
    <x v="9304"/>
    <x v="3"/>
    <x v="3"/>
    <x v="0"/>
    <x v="7"/>
  </r>
  <r>
    <x v="3535"/>
    <x v="1"/>
    <x v="0"/>
    <x v="5"/>
    <x v="0"/>
    <x v="1"/>
    <x v="2"/>
    <x v="11"/>
    <x v="0"/>
    <x v="0"/>
    <x v="0"/>
    <x v="0"/>
    <x v="1"/>
    <x v="1"/>
    <x v="6867"/>
    <x v="11"/>
    <x v="2"/>
    <x v="2"/>
    <x v="3"/>
  </r>
  <r>
    <x v="3536"/>
    <x v="1"/>
    <x v="1"/>
    <x v="5"/>
    <x v="3"/>
    <x v="1"/>
    <x v="1"/>
    <x v="2"/>
    <x v="0"/>
    <x v="1"/>
    <x v="0"/>
    <x v="1"/>
    <x v="1"/>
    <x v="1"/>
    <x v="5786"/>
    <x v="10"/>
    <x v="4"/>
    <x v="0"/>
    <x v="6"/>
  </r>
  <r>
    <x v="3537"/>
    <x v="1"/>
    <x v="2"/>
    <x v="2"/>
    <x v="6"/>
    <x v="0"/>
    <x v="2"/>
    <x v="5"/>
    <x v="0"/>
    <x v="0"/>
    <x v="1"/>
    <x v="0"/>
    <x v="1"/>
    <x v="0"/>
    <x v="7611"/>
    <x v="5"/>
    <x v="1"/>
    <x v="1"/>
    <x v="5"/>
  </r>
  <r>
    <x v="3538"/>
    <x v="1"/>
    <x v="1"/>
    <x v="1"/>
    <x v="1"/>
    <x v="1"/>
    <x v="2"/>
    <x v="7"/>
    <x v="2"/>
    <x v="1"/>
    <x v="1"/>
    <x v="1"/>
    <x v="0"/>
    <x v="1"/>
    <x v="6783"/>
    <x v="3"/>
    <x v="2"/>
    <x v="1"/>
    <x v="3"/>
  </r>
  <r>
    <x v="3539"/>
    <x v="0"/>
    <x v="1"/>
    <x v="0"/>
    <x v="1"/>
    <x v="2"/>
    <x v="1"/>
    <x v="13"/>
    <x v="2"/>
    <x v="1"/>
    <x v="0"/>
    <x v="0"/>
    <x v="1"/>
    <x v="1"/>
    <x v="7955"/>
    <x v="4"/>
    <x v="6"/>
    <x v="2"/>
    <x v="0"/>
  </r>
  <r>
    <x v="3540"/>
    <x v="4"/>
    <x v="3"/>
    <x v="1"/>
    <x v="3"/>
    <x v="1"/>
    <x v="0"/>
    <x v="5"/>
    <x v="1"/>
    <x v="0"/>
    <x v="0"/>
    <x v="1"/>
    <x v="1"/>
    <x v="1"/>
    <x v="2159"/>
    <x v="7"/>
    <x v="4"/>
    <x v="0"/>
    <x v="3"/>
  </r>
  <r>
    <x v="3541"/>
    <x v="3"/>
    <x v="1"/>
    <x v="1"/>
    <x v="3"/>
    <x v="2"/>
    <x v="0"/>
    <x v="4"/>
    <x v="1"/>
    <x v="0"/>
    <x v="0"/>
    <x v="0"/>
    <x v="1"/>
    <x v="1"/>
    <x v="1499"/>
    <x v="4"/>
    <x v="2"/>
    <x v="0"/>
    <x v="8"/>
  </r>
  <r>
    <x v="3542"/>
    <x v="2"/>
    <x v="1"/>
    <x v="4"/>
    <x v="2"/>
    <x v="1"/>
    <x v="0"/>
    <x v="13"/>
    <x v="1"/>
    <x v="0"/>
    <x v="0"/>
    <x v="0"/>
    <x v="0"/>
    <x v="1"/>
    <x v="221"/>
    <x v="11"/>
    <x v="0"/>
    <x v="2"/>
    <x v="1"/>
  </r>
  <r>
    <x v="3543"/>
    <x v="2"/>
    <x v="3"/>
    <x v="5"/>
    <x v="4"/>
    <x v="0"/>
    <x v="2"/>
    <x v="7"/>
    <x v="1"/>
    <x v="1"/>
    <x v="1"/>
    <x v="1"/>
    <x v="1"/>
    <x v="1"/>
    <x v="7565"/>
    <x v="10"/>
    <x v="0"/>
    <x v="0"/>
    <x v="6"/>
  </r>
  <r>
    <x v="3544"/>
    <x v="4"/>
    <x v="0"/>
    <x v="5"/>
    <x v="2"/>
    <x v="0"/>
    <x v="0"/>
    <x v="5"/>
    <x v="2"/>
    <x v="0"/>
    <x v="1"/>
    <x v="1"/>
    <x v="0"/>
    <x v="0"/>
    <x v="496"/>
    <x v="4"/>
    <x v="3"/>
    <x v="1"/>
    <x v="1"/>
  </r>
  <r>
    <x v="3545"/>
    <x v="5"/>
    <x v="1"/>
    <x v="3"/>
    <x v="3"/>
    <x v="2"/>
    <x v="0"/>
    <x v="1"/>
    <x v="0"/>
    <x v="1"/>
    <x v="1"/>
    <x v="0"/>
    <x v="0"/>
    <x v="0"/>
    <x v="2981"/>
    <x v="2"/>
    <x v="4"/>
    <x v="1"/>
    <x v="3"/>
  </r>
  <r>
    <x v="3546"/>
    <x v="1"/>
    <x v="2"/>
    <x v="3"/>
    <x v="3"/>
    <x v="2"/>
    <x v="2"/>
    <x v="0"/>
    <x v="0"/>
    <x v="0"/>
    <x v="1"/>
    <x v="0"/>
    <x v="1"/>
    <x v="1"/>
    <x v="8231"/>
    <x v="1"/>
    <x v="5"/>
    <x v="1"/>
    <x v="2"/>
  </r>
  <r>
    <x v="3547"/>
    <x v="0"/>
    <x v="2"/>
    <x v="3"/>
    <x v="5"/>
    <x v="1"/>
    <x v="0"/>
    <x v="11"/>
    <x v="1"/>
    <x v="1"/>
    <x v="0"/>
    <x v="0"/>
    <x v="1"/>
    <x v="1"/>
    <x v="7636"/>
    <x v="2"/>
    <x v="3"/>
    <x v="2"/>
    <x v="0"/>
  </r>
  <r>
    <x v="3548"/>
    <x v="0"/>
    <x v="2"/>
    <x v="0"/>
    <x v="2"/>
    <x v="2"/>
    <x v="0"/>
    <x v="10"/>
    <x v="0"/>
    <x v="0"/>
    <x v="0"/>
    <x v="0"/>
    <x v="0"/>
    <x v="1"/>
    <x v="5637"/>
    <x v="4"/>
    <x v="2"/>
    <x v="2"/>
    <x v="5"/>
  </r>
  <r>
    <x v="3549"/>
    <x v="1"/>
    <x v="0"/>
    <x v="5"/>
    <x v="2"/>
    <x v="2"/>
    <x v="0"/>
    <x v="9"/>
    <x v="2"/>
    <x v="1"/>
    <x v="0"/>
    <x v="1"/>
    <x v="0"/>
    <x v="0"/>
    <x v="303"/>
    <x v="0"/>
    <x v="3"/>
    <x v="2"/>
    <x v="3"/>
  </r>
  <r>
    <x v="3550"/>
    <x v="3"/>
    <x v="1"/>
    <x v="1"/>
    <x v="6"/>
    <x v="1"/>
    <x v="1"/>
    <x v="5"/>
    <x v="0"/>
    <x v="0"/>
    <x v="0"/>
    <x v="1"/>
    <x v="0"/>
    <x v="1"/>
    <x v="3268"/>
    <x v="11"/>
    <x v="4"/>
    <x v="1"/>
    <x v="3"/>
  </r>
  <r>
    <x v="3551"/>
    <x v="2"/>
    <x v="3"/>
    <x v="2"/>
    <x v="2"/>
    <x v="1"/>
    <x v="0"/>
    <x v="2"/>
    <x v="1"/>
    <x v="0"/>
    <x v="0"/>
    <x v="0"/>
    <x v="1"/>
    <x v="0"/>
    <x v="743"/>
    <x v="7"/>
    <x v="2"/>
    <x v="0"/>
    <x v="7"/>
  </r>
  <r>
    <x v="3552"/>
    <x v="1"/>
    <x v="1"/>
    <x v="3"/>
    <x v="1"/>
    <x v="1"/>
    <x v="0"/>
    <x v="8"/>
    <x v="0"/>
    <x v="1"/>
    <x v="1"/>
    <x v="1"/>
    <x v="0"/>
    <x v="1"/>
    <x v="916"/>
    <x v="10"/>
    <x v="3"/>
    <x v="2"/>
    <x v="0"/>
  </r>
  <r>
    <x v="3553"/>
    <x v="4"/>
    <x v="3"/>
    <x v="1"/>
    <x v="3"/>
    <x v="1"/>
    <x v="0"/>
    <x v="1"/>
    <x v="2"/>
    <x v="0"/>
    <x v="1"/>
    <x v="0"/>
    <x v="1"/>
    <x v="0"/>
    <x v="782"/>
    <x v="8"/>
    <x v="2"/>
    <x v="1"/>
    <x v="0"/>
  </r>
  <r>
    <x v="3554"/>
    <x v="5"/>
    <x v="2"/>
    <x v="5"/>
    <x v="5"/>
    <x v="2"/>
    <x v="0"/>
    <x v="4"/>
    <x v="0"/>
    <x v="1"/>
    <x v="1"/>
    <x v="0"/>
    <x v="1"/>
    <x v="1"/>
    <x v="7752"/>
    <x v="7"/>
    <x v="0"/>
    <x v="1"/>
    <x v="1"/>
  </r>
  <r>
    <x v="3555"/>
    <x v="1"/>
    <x v="3"/>
    <x v="2"/>
    <x v="3"/>
    <x v="1"/>
    <x v="0"/>
    <x v="3"/>
    <x v="2"/>
    <x v="1"/>
    <x v="1"/>
    <x v="1"/>
    <x v="0"/>
    <x v="0"/>
    <x v="541"/>
    <x v="3"/>
    <x v="5"/>
    <x v="0"/>
    <x v="6"/>
  </r>
  <r>
    <x v="3556"/>
    <x v="5"/>
    <x v="3"/>
    <x v="1"/>
    <x v="6"/>
    <x v="1"/>
    <x v="1"/>
    <x v="5"/>
    <x v="1"/>
    <x v="0"/>
    <x v="0"/>
    <x v="0"/>
    <x v="1"/>
    <x v="1"/>
    <x v="8152"/>
    <x v="4"/>
    <x v="1"/>
    <x v="1"/>
    <x v="3"/>
  </r>
  <r>
    <x v="3557"/>
    <x v="3"/>
    <x v="1"/>
    <x v="3"/>
    <x v="4"/>
    <x v="1"/>
    <x v="0"/>
    <x v="2"/>
    <x v="1"/>
    <x v="1"/>
    <x v="1"/>
    <x v="1"/>
    <x v="0"/>
    <x v="1"/>
    <x v="1085"/>
    <x v="0"/>
    <x v="1"/>
    <x v="1"/>
    <x v="2"/>
  </r>
  <r>
    <x v="3558"/>
    <x v="5"/>
    <x v="0"/>
    <x v="2"/>
    <x v="6"/>
    <x v="2"/>
    <x v="1"/>
    <x v="1"/>
    <x v="0"/>
    <x v="1"/>
    <x v="1"/>
    <x v="1"/>
    <x v="0"/>
    <x v="1"/>
    <x v="7767"/>
    <x v="8"/>
    <x v="1"/>
    <x v="0"/>
    <x v="6"/>
  </r>
  <r>
    <x v="3559"/>
    <x v="2"/>
    <x v="2"/>
    <x v="0"/>
    <x v="1"/>
    <x v="0"/>
    <x v="0"/>
    <x v="9"/>
    <x v="0"/>
    <x v="0"/>
    <x v="0"/>
    <x v="1"/>
    <x v="1"/>
    <x v="0"/>
    <x v="3381"/>
    <x v="2"/>
    <x v="0"/>
    <x v="0"/>
    <x v="4"/>
  </r>
  <r>
    <x v="3560"/>
    <x v="5"/>
    <x v="1"/>
    <x v="3"/>
    <x v="1"/>
    <x v="2"/>
    <x v="0"/>
    <x v="2"/>
    <x v="2"/>
    <x v="0"/>
    <x v="1"/>
    <x v="1"/>
    <x v="0"/>
    <x v="1"/>
    <x v="5142"/>
    <x v="4"/>
    <x v="2"/>
    <x v="0"/>
    <x v="6"/>
  </r>
  <r>
    <x v="3561"/>
    <x v="5"/>
    <x v="3"/>
    <x v="0"/>
    <x v="2"/>
    <x v="2"/>
    <x v="1"/>
    <x v="10"/>
    <x v="2"/>
    <x v="1"/>
    <x v="1"/>
    <x v="1"/>
    <x v="0"/>
    <x v="1"/>
    <x v="7503"/>
    <x v="5"/>
    <x v="3"/>
    <x v="2"/>
    <x v="0"/>
  </r>
  <r>
    <x v="3562"/>
    <x v="2"/>
    <x v="1"/>
    <x v="0"/>
    <x v="2"/>
    <x v="1"/>
    <x v="0"/>
    <x v="0"/>
    <x v="0"/>
    <x v="1"/>
    <x v="0"/>
    <x v="0"/>
    <x v="1"/>
    <x v="0"/>
    <x v="621"/>
    <x v="5"/>
    <x v="5"/>
    <x v="0"/>
    <x v="7"/>
  </r>
  <r>
    <x v="3563"/>
    <x v="1"/>
    <x v="3"/>
    <x v="0"/>
    <x v="5"/>
    <x v="2"/>
    <x v="1"/>
    <x v="14"/>
    <x v="2"/>
    <x v="1"/>
    <x v="0"/>
    <x v="0"/>
    <x v="1"/>
    <x v="0"/>
    <x v="2673"/>
    <x v="10"/>
    <x v="6"/>
    <x v="2"/>
    <x v="2"/>
  </r>
  <r>
    <x v="3564"/>
    <x v="0"/>
    <x v="3"/>
    <x v="3"/>
    <x v="4"/>
    <x v="0"/>
    <x v="1"/>
    <x v="7"/>
    <x v="1"/>
    <x v="1"/>
    <x v="0"/>
    <x v="1"/>
    <x v="1"/>
    <x v="1"/>
    <x v="8912"/>
    <x v="4"/>
    <x v="6"/>
    <x v="0"/>
    <x v="1"/>
  </r>
  <r>
    <x v="3565"/>
    <x v="5"/>
    <x v="2"/>
    <x v="1"/>
    <x v="2"/>
    <x v="2"/>
    <x v="2"/>
    <x v="11"/>
    <x v="1"/>
    <x v="0"/>
    <x v="1"/>
    <x v="1"/>
    <x v="0"/>
    <x v="0"/>
    <x v="9693"/>
    <x v="11"/>
    <x v="0"/>
    <x v="2"/>
    <x v="2"/>
  </r>
  <r>
    <x v="3566"/>
    <x v="1"/>
    <x v="0"/>
    <x v="3"/>
    <x v="3"/>
    <x v="2"/>
    <x v="0"/>
    <x v="2"/>
    <x v="0"/>
    <x v="1"/>
    <x v="0"/>
    <x v="0"/>
    <x v="1"/>
    <x v="1"/>
    <x v="1426"/>
    <x v="2"/>
    <x v="1"/>
    <x v="1"/>
    <x v="2"/>
  </r>
  <r>
    <x v="3567"/>
    <x v="3"/>
    <x v="2"/>
    <x v="4"/>
    <x v="1"/>
    <x v="0"/>
    <x v="2"/>
    <x v="10"/>
    <x v="1"/>
    <x v="0"/>
    <x v="1"/>
    <x v="0"/>
    <x v="0"/>
    <x v="0"/>
    <x v="5276"/>
    <x v="8"/>
    <x v="6"/>
    <x v="0"/>
    <x v="7"/>
  </r>
  <r>
    <x v="3568"/>
    <x v="0"/>
    <x v="2"/>
    <x v="5"/>
    <x v="1"/>
    <x v="1"/>
    <x v="0"/>
    <x v="11"/>
    <x v="0"/>
    <x v="1"/>
    <x v="0"/>
    <x v="1"/>
    <x v="1"/>
    <x v="0"/>
    <x v="7702"/>
    <x v="10"/>
    <x v="3"/>
    <x v="0"/>
    <x v="4"/>
  </r>
  <r>
    <x v="3569"/>
    <x v="2"/>
    <x v="2"/>
    <x v="5"/>
    <x v="4"/>
    <x v="0"/>
    <x v="1"/>
    <x v="3"/>
    <x v="0"/>
    <x v="0"/>
    <x v="0"/>
    <x v="1"/>
    <x v="0"/>
    <x v="1"/>
    <x v="5840"/>
    <x v="3"/>
    <x v="3"/>
    <x v="0"/>
    <x v="6"/>
  </r>
  <r>
    <x v="3570"/>
    <x v="5"/>
    <x v="0"/>
    <x v="5"/>
    <x v="6"/>
    <x v="2"/>
    <x v="0"/>
    <x v="3"/>
    <x v="2"/>
    <x v="1"/>
    <x v="1"/>
    <x v="1"/>
    <x v="1"/>
    <x v="1"/>
    <x v="6459"/>
    <x v="6"/>
    <x v="6"/>
    <x v="0"/>
    <x v="7"/>
  </r>
  <r>
    <x v="3571"/>
    <x v="5"/>
    <x v="1"/>
    <x v="4"/>
    <x v="3"/>
    <x v="0"/>
    <x v="1"/>
    <x v="5"/>
    <x v="0"/>
    <x v="0"/>
    <x v="1"/>
    <x v="1"/>
    <x v="1"/>
    <x v="0"/>
    <x v="8345"/>
    <x v="4"/>
    <x v="4"/>
    <x v="0"/>
    <x v="7"/>
  </r>
  <r>
    <x v="3572"/>
    <x v="5"/>
    <x v="3"/>
    <x v="4"/>
    <x v="6"/>
    <x v="0"/>
    <x v="0"/>
    <x v="7"/>
    <x v="2"/>
    <x v="1"/>
    <x v="1"/>
    <x v="0"/>
    <x v="1"/>
    <x v="1"/>
    <x v="5559"/>
    <x v="8"/>
    <x v="3"/>
    <x v="0"/>
    <x v="8"/>
  </r>
  <r>
    <x v="3573"/>
    <x v="2"/>
    <x v="3"/>
    <x v="2"/>
    <x v="3"/>
    <x v="2"/>
    <x v="1"/>
    <x v="3"/>
    <x v="2"/>
    <x v="0"/>
    <x v="0"/>
    <x v="0"/>
    <x v="0"/>
    <x v="1"/>
    <x v="2147"/>
    <x v="5"/>
    <x v="0"/>
    <x v="1"/>
    <x v="4"/>
  </r>
  <r>
    <x v="3574"/>
    <x v="3"/>
    <x v="3"/>
    <x v="0"/>
    <x v="5"/>
    <x v="0"/>
    <x v="1"/>
    <x v="4"/>
    <x v="2"/>
    <x v="1"/>
    <x v="0"/>
    <x v="1"/>
    <x v="1"/>
    <x v="0"/>
    <x v="4151"/>
    <x v="6"/>
    <x v="6"/>
    <x v="0"/>
    <x v="8"/>
  </r>
  <r>
    <x v="3575"/>
    <x v="2"/>
    <x v="0"/>
    <x v="2"/>
    <x v="3"/>
    <x v="1"/>
    <x v="1"/>
    <x v="5"/>
    <x v="0"/>
    <x v="0"/>
    <x v="1"/>
    <x v="1"/>
    <x v="1"/>
    <x v="0"/>
    <x v="4255"/>
    <x v="3"/>
    <x v="2"/>
    <x v="0"/>
    <x v="8"/>
  </r>
  <r>
    <x v="3576"/>
    <x v="5"/>
    <x v="0"/>
    <x v="0"/>
    <x v="1"/>
    <x v="0"/>
    <x v="0"/>
    <x v="13"/>
    <x v="2"/>
    <x v="1"/>
    <x v="1"/>
    <x v="0"/>
    <x v="0"/>
    <x v="0"/>
    <x v="2186"/>
    <x v="8"/>
    <x v="5"/>
    <x v="2"/>
    <x v="3"/>
  </r>
  <r>
    <x v="3577"/>
    <x v="5"/>
    <x v="1"/>
    <x v="4"/>
    <x v="1"/>
    <x v="0"/>
    <x v="0"/>
    <x v="7"/>
    <x v="0"/>
    <x v="1"/>
    <x v="0"/>
    <x v="1"/>
    <x v="1"/>
    <x v="1"/>
    <x v="7001"/>
    <x v="3"/>
    <x v="4"/>
    <x v="0"/>
    <x v="2"/>
  </r>
  <r>
    <x v="3578"/>
    <x v="2"/>
    <x v="1"/>
    <x v="4"/>
    <x v="2"/>
    <x v="0"/>
    <x v="2"/>
    <x v="10"/>
    <x v="0"/>
    <x v="0"/>
    <x v="1"/>
    <x v="1"/>
    <x v="1"/>
    <x v="1"/>
    <x v="8026"/>
    <x v="6"/>
    <x v="3"/>
    <x v="0"/>
    <x v="7"/>
  </r>
  <r>
    <x v="3579"/>
    <x v="3"/>
    <x v="3"/>
    <x v="3"/>
    <x v="5"/>
    <x v="1"/>
    <x v="1"/>
    <x v="14"/>
    <x v="1"/>
    <x v="0"/>
    <x v="1"/>
    <x v="0"/>
    <x v="1"/>
    <x v="1"/>
    <x v="3814"/>
    <x v="11"/>
    <x v="6"/>
    <x v="2"/>
    <x v="1"/>
  </r>
  <r>
    <x v="3580"/>
    <x v="2"/>
    <x v="3"/>
    <x v="3"/>
    <x v="4"/>
    <x v="2"/>
    <x v="0"/>
    <x v="2"/>
    <x v="0"/>
    <x v="0"/>
    <x v="1"/>
    <x v="1"/>
    <x v="1"/>
    <x v="0"/>
    <x v="1185"/>
    <x v="7"/>
    <x v="6"/>
    <x v="0"/>
    <x v="4"/>
  </r>
  <r>
    <x v="3581"/>
    <x v="0"/>
    <x v="2"/>
    <x v="2"/>
    <x v="5"/>
    <x v="1"/>
    <x v="0"/>
    <x v="5"/>
    <x v="0"/>
    <x v="0"/>
    <x v="1"/>
    <x v="1"/>
    <x v="0"/>
    <x v="1"/>
    <x v="7480"/>
    <x v="5"/>
    <x v="5"/>
    <x v="1"/>
    <x v="0"/>
  </r>
  <r>
    <x v="3582"/>
    <x v="5"/>
    <x v="3"/>
    <x v="1"/>
    <x v="0"/>
    <x v="2"/>
    <x v="1"/>
    <x v="6"/>
    <x v="0"/>
    <x v="0"/>
    <x v="0"/>
    <x v="0"/>
    <x v="0"/>
    <x v="0"/>
    <x v="4798"/>
    <x v="1"/>
    <x v="6"/>
    <x v="1"/>
    <x v="5"/>
  </r>
  <r>
    <x v="3583"/>
    <x v="5"/>
    <x v="0"/>
    <x v="2"/>
    <x v="6"/>
    <x v="1"/>
    <x v="1"/>
    <x v="11"/>
    <x v="2"/>
    <x v="0"/>
    <x v="1"/>
    <x v="1"/>
    <x v="0"/>
    <x v="0"/>
    <x v="6741"/>
    <x v="6"/>
    <x v="6"/>
    <x v="2"/>
    <x v="3"/>
  </r>
  <r>
    <x v="3584"/>
    <x v="1"/>
    <x v="2"/>
    <x v="2"/>
    <x v="1"/>
    <x v="2"/>
    <x v="0"/>
    <x v="14"/>
    <x v="1"/>
    <x v="1"/>
    <x v="1"/>
    <x v="0"/>
    <x v="1"/>
    <x v="1"/>
    <x v="3440"/>
    <x v="7"/>
    <x v="3"/>
    <x v="2"/>
    <x v="4"/>
  </r>
  <r>
    <x v="3585"/>
    <x v="0"/>
    <x v="1"/>
    <x v="4"/>
    <x v="5"/>
    <x v="0"/>
    <x v="1"/>
    <x v="0"/>
    <x v="0"/>
    <x v="0"/>
    <x v="0"/>
    <x v="1"/>
    <x v="1"/>
    <x v="1"/>
    <x v="8819"/>
    <x v="6"/>
    <x v="5"/>
    <x v="0"/>
    <x v="1"/>
  </r>
  <r>
    <x v="3586"/>
    <x v="3"/>
    <x v="2"/>
    <x v="3"/>
    <x v="3"/>
    <x v="1"/>
    <x v="0"/>
    <x v="1"/>
    <x v="1"/>
    <x v="1"/>
    <x v="1"/>
    <x v="0"/>
    <x v="0"/>
    <x v="1"/>
    <x v="1464"/>
    <x v="5"/>
    <x v="0"/>
    <x v="1"/>
    <x v="2"/>
  </r>
  <r>
    <x v="3587"/>
    <x v="4"/>
    <x v="0"/>
    <x v="1"/>
    <x v="6"/>
    <x v="2"/>
    <x v="1"/>
    <x v="5"/>
    <x v="1"/>
    <x v="1"/>
    <x v="1"/>
    <x v="1"/>
    <x v="0"/>
    <x v="0"/>
    <x v="2301"/>
    <x v="7"/>
    <x v="0"/>
    <x v="1"/>
    <x v="0"/>
  </r>
  <r>
    <x v="3588"/>
    <x v="0"/>
    <x v="0"/>
    <x v="1"/>
    <x v="4"/>
    <x v="1"/>
    <x v="2"/>
    <x v="5"/>
    <x v="1"/>
    <x v="1"/>
    <x v="0"/>
    <x v="1"/>
    <x v="0"/>
    <x v="1"/>
    <x v="9281"/>
    <x v="0"/>
    <x v="3"/>
    <x v="1"/>
    <x v="2"/>
  </r>
  <r>
    <x v="3589"/>
    <x v="3"/>
    <x v="1"/>
    <x v="4"/>
    <x v="6"/>
    <x v="0"/>
    <x v="1"/>
    <x v="7"/>
    <x v="2"/>
    <x v="0"/>
    <x v="0"/>
    <x v="0"/>
    <x v="0"/>
    <x v="1"/>
    <x v="2010"/>
    <x v="4"/>
    <x v="1"/>
    <x v="0"/>
    <x v="7"/>
  </r>
  <r>
    <x v="3590"/>
    <x v="3"/>
    <x v="2"/>
    <x v="4"/>
    <x v="4"/>
    <x v="1"/>
    <x v="1"/>
    <x v="1"/>
    <x v="1"/>
    <x v="1"/>
    <x v="0"/>
    <x v="1"/>
    <x v="1"/>
    <x v="0"/>
    <x v="5919"/>
    <x v="8"/>
    <x v="5"/>
    <x v="0"/>
    <x v="0"/>
  </r>
  <r>
    <x v="3591"/>
    <x v="5"/>
    <x v="1"/>
    <x v="1"/>
    <x v="5"/>
    <x v="2"/>
    <x v="0"/>
    <x v="4"/>
    <x v="0"/>
    <x v="0"/>
    <x v="0"/>
    <x v="0"/>
    <x v="0"/>
    <x v="0"/>
    <x v="2895"/>
    <x v="11"/>
    <x v="4"/>
    <x v="1"/>
    <x v="5"/>
  </r>
  <r>
    <x v="3592"/>
    <x v="4"/>
    <x v="2"/>
    <x v="3"/>
    <x v="0"/>
    <x v="1"/>
    <x v="0"/>
    <x v="10"/>
    <x v="0"/>
    <x v="1"/>
    <x v="1"/>
    <x v="1"/>
    <x v="0"/>
    <x v="1"/>
    <x v="2654"/>
    <x v="3"/>
    <x v="0"/>
    <x v="2"/>
    <x v="3"/>
  </r>
  <r>
    <x v="3593"/>
    <x v="3"/>
    <x v="2"/>
    <x v="2"/>
    <x v="3"/>
    <x v="2"/>
    <x v="1"/>
    <x v="4"/>
    <x v="0"/>
    <x v="1"/>
    <x v="1"/>
    <x v="0"/>
    <x v="0"/>
    <x v="0"/>
    <x v="3008"/>
    <x v="7"/>
    <x v="3"/>
    <x v="1"/>
    <x v="1"/>
  </r>
  <r>
    <x v="3594"/>
    <x v="2"/>
    <x v="2"/>
    <x v="3"/>
    <x v="6"/>
    <x v="2"/>
    <x v="0"/>
    <x v="8"/>
    <x v="2"/>
    <x v="0"/>
    <x v="0"/>
    <x v="0"/>
    <x v="0"/>
    <x v="1"/>
    <x v="1375"/>
    <x v="0"/>
    <x v="4"/>
    <x v="0"/>
    <x v="6"/>
  </r>
  <r>
    <x v="3595"/>
    <x v="2"/>
    <x v="0"/>
    <x v="3"/>
    <x v="6"/>
    <x v="0"/>
    <x v="2"/>
    <x v="6"/>
    <x v="1"/>
    <x v="1"/>
    <x v="1"/>
    <x v="0"/>
    <x v="1"/>
    <x v="1"/>
    <x v="5861"/>
    <x v="3"/>
    <x v="4"/>
    <x v="0"/>
    <x v="6"/>
  </r>
  <r>
    <x v="3596"/>
    <x v="0"/>
    <x v="0"/>
    <x v="0"/>
    <x v="4"/>
    <x v="0"/>
    <x v="2"/>
    <x v="9"/>
    <x v="2"/>
    <x v="0"/>
    <x v="0"/>
    <x v="0"/>
    <x v="1"/>
    <x v="1"/>
    <x v="9355"/>
    <x v="11"/>
    <x v="3"/>
    <x v="0"/>
    <x v="6"/>
  </r>
  <r>
    <x v="3597"/>
    <x v="4"/>
    <x v="3"/>
    <x v="0"/>
    <x v="3"/>
    <x v="1"/>
    <x v="0"/>
    <x v="6"/>
    <x v="2"/>
    <x v="1"/>
    <x v="1"/>
    <x v="0"/>
    <x v="0"/>
    <x v="0"/>
    <x v="26"/>
    <x v="1"/>
    <x v="5"/>
    <x v="1"/>
    <x v="4"/>
  </r>
  <r>
    <x v="3598"/>
    <x v="1"/>
    <x v="2"/>
    <x v="5"/>
    <x v="3"/>
    <x v="0"/>
    <x v="0"/>
    <x v="13"/>
    <x v="0"/>
    <x v="1"/>
    <x v="0"/>
    <x v="0"/>
    <x v="0"/>
    <x v="0"/>
    <x v="835"/>
    <x v="6"/>
    <x v="4"/>
    <x v="2"/>
    <x v="3"/>
  </r>
  <r>
    <x v="3599"/>
    <x v="0"/>
    <x v="1"/>
    <x v="5"/>
    <x v="2"/>
    <x v="1"/>
    <x v="1"/>
    <x v="7"/>
    <x v="0"/>
    <x v="1"/>
    <x v="0"/>
    <x v="0"/>
    <x v="0"/>
    <x v="1"/>
    <x v="6061"/>
    <x v="2"/>
    <x v="4"/>
    <x v="0"/>
    <x v="8"/>
  </r>
  <r>
    <x v="3600"/>
    <x v="3"/>
    <x v="1"/>
    <x v="4"/>
    <x v="1"/>
    <x v="0"/>
    <x v="0"/>
    <x v="8"/>
    <x v="0"/>
    <x v="0"/>
    <x v="1"/>
    <x v="0"/>
    <x v="1"/>
    <x v="1"/>
    <x v="859"/>
    <x v="1"/>
    <x v="1"/>
    <x v="2"/>
    <x v="0"/>
  </r>
  <r>
    <x v="3601"/>
    <x v="2"/>
    <x v="3"/>
    <x v="2"/>
    <x v="3"/>
    <x v="0"/>
    <x v="2"/>
    <x v="5"/>
    <x v="2"/>
    <x v="0"/>
    <x v="1"/>
    <x v="0"/>
    <x v="0"/>
    <x v="0"/>
    <x v="3373"/>
    <x v="11"/>
    <x v="5"/>
    <x v="0"/>
    <x v="8"/>
  </r>
  <r>
    <x v="3602"/>
    <x v="2"/>
    <x v="1"/>
    <x v="4"/>
    <x v="5"/>
    <x v="1"/>
    <x v="0"/>
    <x v="6"/>
    <x v="0"/>
    <x v="1"/>
    <x v="1"/>
    <x v="0"/>
    <x v="1"/>
    <x v="1"/>
    <x v="1555"/>
    <x v="0"/>
    <x v="0"/>
    <x v="0"/>
    <x v="7"/>
  </r>
  <r>
    <x v="3603"/>
    <x v="4"/>
    <x v="1"/>
    <x v="4"/>
    <x v="5"/>
    <x v="0"/>
    <x v="0"/>
    <x v="9"/>
    <x v="0"/>
    <x v="1"/>
    <x v="1"/>
    <x v="0"/>
    <x v="0"/>
    <x v="1"/>
    <x v="359"/>
    <x v="1"/>
    <x v="5"/>
    <x v="2"/>
    <x v="5"/>
  </r>
  <r>
    <x v="3604"/>
    <x v="1"/>
    <x v="1"/>
    <x v="4"/>
    <x v="1"/>
    <x v="0"/>
    <x v="2"/>
    <x v="4"/>
    <x v="2"/>
    <x v="0"/>
    <x v="0"/>
    <x v="0"/>
    <x v="1"/>
    <x v="0"/>
    <x v="4993"/>
    <x v="8"/>
    <x v="5"/>
    <x v="0"/>
    <x v="6"/>
  </r>
  <r>
    <x v="3605"/>
    <x v="4"/>
    <x v="3"/>
    <x v="3"/>
    <x v="4"/>
    <x v="0"/>
    <x v="0"/>
    <x v="13"/>
    <x v="1"/>
    <x v="0"/>
    <x v="0"/>
    <x v="1"/>
    <x v="1"/>
    <x v="0"/>
    <x v="1460"/>
    <x v="10"/>
    <x v="2"/>
    <x v="0"/>
    <x v="6"/>
  </r>
  <r>
    <x v="3606"/>
    <x v="3"/>
    <x v="1"/>
    <x v="5"/>
    <x v="3"/>
    <x v="2"/>
    <x v="1"/>
    <x v="12"/>
    <x v="1"/>
    <x v="0"/>
    <x v="0"/>
    <x v="0"/>
    <x v="1"/>
    <x v="1"/>
    <x v="3790"/>
    <x v="7"/>
    <x v="0"/>
    <x v="2"/>
    <x v="3"/>
  </r>
  <r>
    <x v="3607"/>
    <x v="5"/>
    <x v="0"/>
    <x v="1"/>
    <x v="0"/>
    <x v="2"/>
    <x v="2"/>
    <x v="4"/>
    <x v="1"/>
    <x v="0"/>
    <x v="0"/>
    <x v="0"/>
    <x v="1"/>
    <x v="0"/>
    <x v="8980"/>
    <x v="0"/>
    <x v="0"/>
    <x v="1"/>
    <x v="4"/>
  </r>
  <r>
    <x v="3608"/>
    <x v="2"/>
    <x v="0"/>
    <x v="0"/>
    <x v="2"/>
    <x v="2"/>
    <x v="1"/>
    <x v="5"/>
    <x v="1"/>
    <x v="1"/>
    <x v="0"/>
    <x v="0"/>
    <x v="0"/>
    <x v="0"/>
    <x v="970"/>
    <x v="6"/>
    <x v="6"/>
    <x v="1"/>
    <x v="0"/>
  </r>
  <r>
    <x v="3609"/>
    <x v="3"/>
    <x v="3"/>
    <x v="3"/>
    <x v="4"/>
    <x v="1"/>
    <x v="1"/>
    <x v="14"/>
    <x v="2"/>
    <x v="1"/>
    <x v="0"/>
    <x v="0"/>
    <x v="0"/>
    <x v="0"/>
    <x v="1413"/>
    <x v="7"/>
    <x v="3"/>
    <x v="0"/>
    <x v="7"/>
  </r>
  <r>
    <x v="3610"/>
    <x v="5"/>
    <x v="0"/>
    <x v="2"/>
    <x v="2"/>
    <x v="2"/>
    <x v="1"/>
    <x v="4"/>
    <x v="0"/>
    <x v="1"/>
    <x v="1"/>
    <x v="0"/>
    <x v="1"/>
    <x v="1"/>
    <x v="8156"/>
    <x v="3"/>
    <x v="6"/>
    <x v="0"/>
    <x v="6"/>
  </r>
  <r>
    <x v="3611"/>
    <x v="2"/>
    <x v="0"/>
    <x v="1"/>
    <x v="0"/>
    <x v="0"/>
    <x v="2"/>
    <x v="12"/>
    <x v="1"/>
    <x v="1"/>
    <x v="1"/>
    <x v="0"/>
    <x v="1"/>
    <x v="1"/>
    <x v="6769"/>
    <x v="1"/>
    <x v="0"/>
    <x v="2"/>
    <x v="2"/>
  </r>
  <r>
    <x v="3612"/>
    <x v="0"/>
    <x v="1"/>
    <x v="3"/>
    <x v="5"/>
    <x v="1"/>
    <x v="0"/>
    <x v="4"/>
    <x v="1"/>
    <x v="0"/>
    <x v="1"/>
    <x v="0"/>
    <x v="1"/>
    <x v="0"/>
    <x v="4297"/>
    <x v="11"/>
    <x v="2"/>
    <x v="1"/>
    <x v="3"/>
  </r>
  <r>
    <x v="3613"/>
    <x v="5"/>
    <x v="1"/>
    <x v="0"/>
    <x v="2"/>
    <x v="1"/>
    <x v="1"/>
    <x v="0"/>
    <x v="1"/>
    <x v="1"/>
    <x v="1"/>
    <x v="1"/>
    <x v="1"/>
    <x v="1"/>
    <x v="8865"/>
    <x v="9"/>
    <x v="3"/>
    <x v="0"/>
    <x v="8"/>
  </r>
  <r>
    <x v="3614"/>
    <x v="2"/>
    <x v="2"/>
    <x v="2"/>
    <x v="3"/>
    <x v="1"/>
    <x v="0"/>
    <x v="3"/>
    <x v="1"/>
    <x v="0"/>
    <x v="0"/>
    <x v="1"/>
    <x v="1"/>
    <x v="0"/>
    <x v="3175"/>
    <x v="5"/>
    <x v="2"/>
    <x v="0"/>
    <x v="0"/>
  </r>
  <r>
    <x v="3615"/>
    <x v="0"/>
    <x v="2"/>
    <x v="3"/>
    <x v="3"/>
    <x v="1"/>
    <x v="2"/>
    <x v="6"/>
    <x v="2"/>
    <x v="1"/>
    <x v="0"/>
    <x v="1"/>
    <x v="1"/>
    <x v="0"/>
    <x v="9857"/>
    <x v="11"/>
    <x v="1"/>
    <x v="0"/>
    <x v="6"/>
  </r>
  <r>
    <x v="3616"/>
    <x v="2"/>
    <x v="3"/>
    <x v="2"/>
    <x v="0"/>
    <x v="1"/>
    <x v="2"/>
    <x v="9"/>
    <x v="1"/>
    <x v="1"/>
    <x v="0"/>
    <x v="0"/>
    <x v="1"/>
    <x v="0"/>
    <x v="5477"/>
    <x v="8"/>
    <x v="0"/>
    <x v="2"/>
    <x v="0"/>
  </r>
  <r>
    <x v="3617"/>
    <x v="3"/>
    <x v="0"/>
    <x v="5"/>
    <x v="4"/>
    <x v="2"/>
    <x v="2"/>
    <x v="3"/>
    <x v="2"/>
    <x v="1"/>
    <x v="1"/>
    <x v="1"/>
    <x v="0"/>
    <x v="0"/>
    <x v="5209"/>
    <x v="10"/>
    <x v="5"/>
    <x v="1"/>
    <x v="3"/>
  </r>
  <r>
    <x v="3618"/>
    <x v="4"/>
    <x v="3"/>
    <x v="4"/>
    <x v="4"/>
    <x v="1"/>
    <x v="2"/>
    <x v="9"/>
    <x v="0"/>
    <x v="1"/>
    <x v="0"/>
    <x v="1"/>
    <x v="0"/>
    <x v="1"/>
    <x v="6593"/>
    <x v="5"/>
    <x v="1"/>
    <x v="2"/>
    <x v="1"/>
  </r>
  <r>
    <x v="3619"/>
    <x v="0"/>
    <x v="2"/>
    <x v="2"/>
    <x v="5"/>
    <x v="1"/>
    <x v="1"/>
    <x v="12"/>
    <x v="2"/>
    <x v="1"/>
    <x v="0"/>
    <x v="0"/>
    <x v="1"/>
    <x v="1"/>
    <x v="9265"/>
    <x v="10"/>
    <x v="3"/>
    <x v="2"/>
    <x v="0"/>
  </r>
  <r>
    <x v="3620"/>
    <x v="2"/>
    <x v="1"/>
    <x v="3"/>
    <x v="4"/>
    <x v="0"/>
    <x v="0"/>
    <x v="3"/>
    <x v="1"/>
    <x v="1"/>
    <x v="0"/>
    <x v="1"/>
    <x v="1"/>
    <x v="1"/>
    <x v="1994"/>
    <x v="10"/>
    <x v="2"/>
    <x v="0"/>
    <x v="7"/>
  </r>
  <r>
    <x v="3621"/>
    <x v="5"/>
    <x v="2"/>
    <x v="2"/>
    <x v="5"/>
    <x v="1"/>
    <x v="1"/>
    <x v="7"/>
    <x v="2"/>
    <x v="1"/>
    <x v="0"/>
    <x v="0"/>
    <x v="0"/>
    <x v="0"/>
    <x v="7275"/>
    <x v="7"/>
    <x v="5"/>
    <x v="1"/>
    <x v="1"/>
  </r>
  <r>
    <x v="3622"/>
    <x v="1"/>
    <x v="0"/>
    <x v="3"/>
    <x v="1"/>
    <x v="2"/>
    <x v="1"/>
    <x v="2"/>
    <x v="1"/>
    <x v="0"/>
    <x v="0"/>
    <x v="1"/>
    <x v="0"/>
    <x v="1"/>
    <x v="3680"/>
    <x v="7"/>
    <x v="6"/>
    <x v="1"/>
    <x v="2"/>
  </r>
  <r>
    <x v="3623"/>
    <x v="1"/>
    <x v="2"/>
    <x v="3"/>
    <x v="3"/>
    <x v="0"/>
    <x v="2"/>
    <x v="13"/>
    <x v="1"/>
    <x v="0"/>
    <x v="1"/>
    <x v="1"/>
    <x v="1"/>
    <x v="1"/>
    <x v="9084"/>
    <x v="9"/>
    <x v="1"/>
    <x v="0"/>
    <x v="7"/>
  </r>
  <r>
    <x v="3624"/>
    <x v="4"/>
    <x v="0"/>
    <x v="0"/>
    <x v="2"/>
    <x v="2"/>
    <x v="2"/>
    <x v="6"/>
    <x v="1"/>
    <x v="1"/>
    <x v="0"/>
    <x v="0"/>
    <x v="0"/>
    <x v="0"/>
    <x v="3456"/>
    <x v="9"/>
    <x v="5"/>
    <x v="1"/>
    <x v="4"/>
  </r>
  <r>
    <x v="3625"/>
    <x v="5"/>
    <x v="3"/>
    <x v="3"/>
    <x v="1"/>
    <x v="1"/>
    <x v="0"/>
    <x v="8"/>
    <x v="1"/>
    <x v="0"/>
    <x v="0"/>
    <x v="0"/>
    <x v="1"/>
    <x v="0"/>
    <x v="3547"/>
    <x v="1"/>
    <x v="3"/>
    <x v="2"/>
    <x v="3"/>
  </r>
  <r>
    <x v="3626"/>
    <x v="0"/>
    <x v="2"/>
    <x v="5"/>
    <x v="1"/>
    <x v="1"/>
    <x v="1"/>
    <x v="0"/>
    <x v="1"/>
    <x v="0"/>
    <x v="0"/>
    <x v="1"/>
    <x v="1"/>
    <x v="1"/>
    <x v="9701"/>
    <x v="11"/>
    <x v="2"/>
    <x v="0"/>
    <x v="0"/>
  </r>
  <r>
    <x v="3627"/>
    <x v="0"/>
    <x v="3"/>
    <x v="2"/>
    <x v="5"/>
    <x v="1"/>
    <x v="1"/>
    <x v="0"/>
    <x v="2"/>
    <x v="0"/>
    <x v="0"/>
    <x v="1"/>
    <x v="1"/>
    <x v="0"/>
    <x v="8320"/>
    <x v="11"/>
    <x v="6"/>
    <x v="0"/>
    <x v="1"/>
  </r>
  <r>
    <x v="3628"/>
    <x v="0"/>
    <x v="1"/>
    <x v="0"/>
    <x v="6"/>
    <x v="2"/>
    <x v="2"/>
    <x v="6"/>
    <x v="2"/>
    <x v="0"/>
    <x v="1"/>
    <x v="0"/>
    <x v="1"/>
    <x v="1"/>
    <x v="9368"/>
    <x v="1"/>
    <x v="6"/>
    <x v="1"/>
    <x v="0"/>
  </r>
  <r>
    <x v="3629"/>
    <x v="1"/>
    <x v="0"/>
    <x v="1"/>
    <x v="2"/>
    <x v="2"/>
    <x v="2"/>
    <x v="0"/>
    <x v="1"/>
    <x v="1"/>
    <x v="0"/>
    <x v="1"/>
    <x v="0"/>
    <x v="0"/>
    <x v="5282"/>
    <x v="5"/>
    <x v="5"/>
    <x v="0"/>
    <x v="8"/>
  </r>
  <r>
    <x v="3630"/>
    <x v="2"/>
    <x v="2"/>
    <x v="5"/>
    <x v="0"/>
    <x v="0"/>
    <x v="1"/>
    <x v="6"/>
    <x v="2"/>
    <x v="0"/>
    <x v="1"/>
    <x v="1"/>
    <x v="0"/>
    <x v="1"/>
    <x v="6033"/>
    <x v="10"/>
    <x v="0"/>
    <x v="1"/>
    <x v="4"/>
  </r>
  <r>
    <x v="3631"/>
    <x v="4"/>
    <x v="2"/>
    <x v="1"/>
    <x v="2"/>
    <x v="1"/>
    <x v="2"/>
    <x v="10"/>
    <x v="0"/>
    <x v="1"/>
    <x v="0"/>
    <x v="0"/>
    <x v="0"/>
    <x v="1"/>
    <x v="6954"/>
    <x v="8"/>
    <x v="1"/>
    <x v="2"/>
    <x v="4"/>
  </r>
  <r>
    <x v="3632"/>
    <x v="2"/>
    <x v="1"/>
    <x v="0"/>
    <x v="6"/>
    <x v="0"/>
    <x v="2"/>
    <x v="4"/>
    <x v="1"/>
    <x v="1"/>
    <x v="0"/>
    <x v="1"/>
    <x v="1"/>
    <x v="1"/>
    <x v="8100"/>
    <x v="3"/>
    <x v="4"/>
    <x v="0"/>
    <x v="7"/>
  </r>
  <r>
    <x v="3633"/>
    <x v="0"/>
    <x v="3"/>
    <x v="0"/>
    <x v="2"/>
    <x v="1"/>
    <x v="2"/>
    <x v="4"/>
    <x v="2"/>
    <x v="0"/>
    <x v="0"/>
    <x v="1"/>
    <x v="1"/>
    <x v="0"/>
    <x v="9583"/>
    <x v="9"/>
    <x v="5"/>
    <x v="0"/>
    <x v="5"/>
  </r>
  <r>
    <x v="3634"/>
    <x v="5"/>
    <x v="1"/>
    <x v="0"/>
    <x v="3"/>
    <x v="0"/>
    <x v="0"/>
    <x v="8"/>
    <x v="2"/>
    <x v="0"/>
    <x v="0"/>
    <x v="0"/>
    <x v="1"/>
    <x v="0"/>
    <x v="4525"/>
    <x v="8"/>
    <x v="3"/>
    <x v="2"/>
    <x v="2"/>
  </r>
  <r>
    <x v="3635"/>
    <x v="1"/>
    <x v="1"/>
    <x v="0"/>
    <x v="6"/>
    <x v="0"/>
    <x v="2"/>
    <x v="3"/>
    <x v="2"/>
    <x v="0"/>
    <x v="0"/>
    <x v="0"/>
    <x v="1"/>
    <x v="0"/>
    <x v="4781"/>
    <x v="9"/>
    <x v="4"/>
    <x v="1"/>
    <x v="1"/>
  </r>
  <r>
    <x v="3636"/>
    <x v="4"/>
    <x v="0"/>
    <x v="0"/>
    <x v="0"/>
    <x v="1"/>
    <x v="2"/>
    <x v="6"/>
    <x v="0"/>
    <x v="0"/>
    <x v="1"/>
    <x v="0"/>
    <x v="1"/>
    <x v="1"/>
    <x v="6864"/>
    <x v="6"/>
    <x v="0"/>
    <x v="1"/>
    <x v="2"/>
  </r>
  <r>
    <x v="3637"/>
    <x v="4"/>
    <x v="0"/>
    <x v="2"/>
    <x v="0"/>
    <x v="1"/>
    <x v="1"/>
    <x v="5"/>
    <x v="2"/>
    <x v="1"/>
    <x v="0"/>
    <x v="1"/>
    <x v="1"/>
    <x v="1"/>
    <x v="5699"/>
    <x v="3"/>
    <x v="1"/>
    <x v="0"/>
    <x v="3"/>
  </r>
  <r>
    <x v="3638"/>
    <x v="5"/>
    <x v="0"/>
    <x v="0"/>
    <x v="1"/>
    <x v="2"/>
    <x v="0"/>
    <x v="4"/>
    <x v="1"/>
    <x v="0"/>
    <x v="1"/>
    <x v="0"/>
    <x v="0"/>
    <x v="1"/>
    <x v="3845"/>
    <x v="1"/>
    <x v="6"/>
    <x v="0"/>
    <x v="6"/>
  </r>
  <r>
    <x v="3639"/>
    <x v="0"/>
    <x v="0"/>
    <x v="1"/>
    <x v="0"/>
    <x v="1"/>
    <x v="0"/>
    <x v="2"/>
    <x v="1"/>
    <x v="0"/>
    <x v="0"/>
    <x v="1"/>
    <x v="0"/>
    <x v="1"/>
    <x v="5346"/>
    <x v="6"/>
    <x v="0"/>
    <x v="1"/>
    <x v="3"/>
  </r>
  <r>
    <x v="3640"/>
    <x v="4"/>
    <x v="3"/>
    <x v="5"/>
    <x v="0"/>
    <x v="2"/>
    <x v="1"/>
    <x v="6"/>
    <x v="1"/>
    <x v="1"/>
    <x v="1"/>
    <x v="1"/>
    <x v="0"/>
    <x v="1"/>
    <x v="3255"/>
    <x v="4"/>
    <x v="1"/>
    <x v="1"/>
    <x v="2"/>
  </r>
  <r>
    <x v="3641"/>
    <x v="0"/>
    <x v="2"/>
    <x v="5"/>
    <x v="0"/>
    <x v="1"/>
    <x v="2"/>
    <x v="8"/>
    <x v="1"/>
    <x v="0"/>
    <x v="0"/>
    <x v="1"/>
    <x v="0"/>
    <x v="0"/>
    <x v="9556"/>
    <x v="1"/>
    <x v="0"/>
    <x v="2"/>
    <x v="5"/>
  </r>
  <r>
    <x v="3642"/>
    <x v="4"/>
    <x v="2"/>
    <x v="1"/>
    <x v="0"/>
    <x v="0"/>
    <x v="2"/>
    <x v="14"/>
    <x v="1"/>
    <x v="1"/>
    <x v="0"/>
    <x v="0"/>
    <x v="1"/>
    <x v="0"/>
    <x v="7327"/>
    <x v="5"/>
    <x v="1"/>
    <x v="2"/>
    <x v="0"/>
  </r>
  <r>
    <x v="3643"/>
    <x v="1"/>
    <x v="1"/>
    <x v="3"/>
    <x v="1"/>
    <x v="1"/>
    <x v="2"/>
    <x v="6"/>
    <x v="1"/>
    <x v="0"/>
    <x v="0"/>
    <x v="1"/>
    <x v="0"/>
    <x v="0"/>
    <x v="5674"/>
    <x v="0"/>
    <x v="6"/>
    <x v="0"/>
    <x v="6"/>
  </r>
  <r>
    <x v="3644"/>
    <x v="3"/>
    <x v="0"/>
    <x v="5"/>
    <x v="3"/>
    <x v="2"/>
    <x v="2"/>
    <x v="6"/>
    <x v="1"/>
    <x v="0"/>
    <x v="1"/>
    <x v="0"/>
    <x v="0"/>
    <x v="1"/>
    <x v="5210"/>
    <x v="3"/>
    <x v="0"/>
    <x v="1"/>
    <x v="4"/>
  </r>
  <r>
    <x v="3645"/>
    <x v="4"/>
    <x v="2"/>
    <x v="4"/>
    <x v="0"/>
    <x v="2"/>
    <x v="0"/>
    <x v="7"/>
    <x v="0"/>
    <x v="1"/>
    <x v="1"/>
    <x v="1"/>
    <x v="0"/>
    <x v="1"/>
    <x v="2666"/>
    <x v="10"/>
    <x v="2"/>
    <x v="0"/>
    <x v="6"/>
  </r>
  <r>
    <x v="3646"/>
    <x v="1"/>
    <x v="0"/>
    <x v="1"/>
    <x v="1"/>
    <x v="1"/>
    <x v="0"/>
    <x v="12"/>
    <x v="2"/>
    <x v="0"/>
    <x v="0"/>
    <x v="1"/>
    <x v="1"/>
    <x v="0"/>
    <x v="1833"/>
    <x v="5"/>
    <x v="1"/>
    <x v="0"/>
    <x v="2"/>
  </r>
  <r>
    <x v="3647"/>
    <x v="1"/>
    <x v="3"/>
    <x v="5"/>
    <x v="2"/>
    <x v="0"/>
    <x v="0"/>
    <x v="0"/>
    <x v="0"/>
    <x v="1"/>
    <x v="1"/>
    <x v="0"/>
    <x v="0"/>
    <x v="0"/>
    <x v="19"/>
    <x v="11"/>
    <x v="3"/>
    <x v="1"/>
    <x v="5"/>
  </r>
  <r>
    <x v="3648"/>
    <x v="4"/>
    <x v="2"/>
    <x v="3"/>
    <x v="0"/>
    <x v="1"/>
    <x v="2"/>
    <x v="12"/>
    <x v="2"/>
    <x v="0"/>
    <x v="1"/>
    <x v="0"/>
    <x v="0"/>
    <x v="1"/>
    <x v="7174"/>
    <x v="1"/>
    <x v="5"/>
    <x v="2"/>
    <x v="4"/>
  </r>
  <r>
    <x v="3649"/>
    <x v="4"/>
    <x v="0"/>
    <x v="1"/>
    <x v="4"/>
    <x v="0"/>
    <x v="1"/>
    <x v="4"/>
    <x v="2"/>
    <x v="0"/>
    <x v="0"/>
    <x v="0"/>
    <x v="0"/>
    <x v="0"/>
    <x v="960"/>
    <x v="8"/>
    <x v="1"/>
    <x v="1"/>
    <x v="0"/>
  </r>
  <r>
    <x v="3650"/>
    <x v="4"/>
    <x v="3"/>
    <x v="0"/>
    <x v="5"/>
    <x v="2"/>
    <x v="1"/>
    <x v="5"/>
    <x v="1"/>
    <x v="1"/>
    <x v="1"/>
    <x v="1"/>
    <x v="0"/>
    <x v="0"/>
    <x v="2062"/>
    <x v="7"/>
    <x v="0"/>
    <x v="1"/>
    <x v="2"/>
  </r>
  <r>
    <x v="3651"/>
    <x v="5"/>
    <x v="1"/>
    <x v="1"/>
    <x v="0"/>
    <x v="1"/>
    <x v="2"/>
    <x v="3"/>
    <x v="0"/>
    <x v="0"/>
    <x v="1"/>
    <x v="1"/>
    <x v="0"/>
    <x v="1"/>
    <x v="9475"/>
    <x v="3"/>
    <x v="3"/>
    <x v="1"/>
    <x v="4"/>
  </r>
  <r>
    <x v="3652"/>
    <x v="1"/>
    <x v="0"/>
    <x v="2"/>
    <x v="2"/>
    <x v="0"/>
    <x v="2"/>
    <x v="7"/>
    <x v="2"/>
    <x v="1"/>
    <x v="0"/>
    <x v="1"/>
    <x v="0"/>
    <x v="1"/>
    <x v="6570"/>
    <x v="6"/>
    <x v="5"/>
    <x v="0"/>
    <x v="8"/>
  </r>
  <r>
    <x v="3653"/>
    <x v="5"/>
    <x v="3"/>
    <x v="2"/>
    <x v="1"/>
    <x v="1"/>
    <x v="2"/>
    <x v="11"/>
    <x v="0"/>
    <x v="0"/>
    <x v="0"/>
    <x v="0"/>
    <x v="1"/>
    <x v="1"/>
    <x v="9165"/>
    <x v="4"/>
    <x v="5"/>
    <x v="0"/>
    <x v="6"/>
  </r>
  <r>
    <x v="3654"/>
    <x v="0"/>
    <x v="0"/>
    <x v="5"/>
    <x v="1"/>
    <x v="2"/>
    <x v="1"/>
    <x v="11"/>
    <x v="0"/>
    <x v="1"/>
    <x v="0"/>
    <x v="1"/>
    <x v="1"/>
    <x v="1"/>
    <x v="9038"/>
    <x v="8"/>
    <x v="5"/>
    <x v="0"/>
    <x v="7"/>
  </r>
  <r>
    <x v="3655"/>
    <x v="2"/>
    <x v="0"/>
    <x v="5"/>
    <x v="1"/>
    <x v="0"/>
    <x v="1"/>
    <x v="7"/>
    <x v="2"/>
    <x v="1"/>
    <x v="1"/>
    <x v="1"/>
    <x v="0"/>
    <x v="0"/>
    <x v="2774"/>
    <x v="2"/>
    <x v="0"/>
    <x v="0"/>
    <x v="7"/>
  </r>
  <r>
    <x v="3656"/>
    <x v="5"/>
    <x v="0"/>
    <x v="0"/>
    <x v="0"/>
    <x v="1"/>
    <x v="1"/>
    <x v="4"/>
    <x v="1"/>
    <x v="1"/>
    <x v="0"/>
    <x v="0"/>
    <x v="1"/>
    <x v="0"/>
    <x v="6751"/>
    <x v="2"/>
    <x v="5"/>
    <x v="1"/>
    <x v="5"/>
  </r>
  <r>
    <x v="3657"/>
    <x v="2"/>
    <x v="2"/>
    <x v="1"/>
    <x v="6"/>
    <x v="1"/>
    <x v="1"/>
    <x v="2"/>
    <x v="0"/>
    <x v="0"/>
    <x v="1"/>
    <x v="1"/>
    <x v="1"/>
    <x v="0"/>
    <x v="6012"/>
    <x v="9"/>
    <x v="1"/>
    <x v="0"/>
    <x v="5"/>
  </r>
  <r>
    <x v="3658"/>
    <x v="3"/>
    <x v="1"/>
    <x v="4"/>
    <x v="4"/>
    <x v="2"/>
    <x v="0"/>
    <x v="11"/>
    <x v="0"/>
    <x v="0"/>
    <x v="1"/>
    <x v="0"/>
    <x v="1"/>
    <x v="0"/>
    <x v="300"/>
    <x v="5"/>
    <x v="5"/>
    <x v="0"/>
    <x v="7"/>
  </r>
  <r>
    <x v="3659"/>
    <x v="2"/>
    <x v="1"/>
    <x v="1"/>
    <x v="5"/>
    <x v="1"/>
    <x v="2"/>
    <x v="3"/>
    <x v="2"/>
    <x v="0"/>
    <x v="0"/>
    <x v="0"/>
    <x v="1"/>
    <x v="1"/>
    <x v="6019"/>
    <x v="5"/>
    <x v="1"/>
    <x v="0"/>
    <x v="8"/>
  </r>
  <r>
    <x v="3660"/>
    <x v="0"/>
    <x v="0"/>
    <x v="0"/>
    <x v="4"/>
    <x v="1"/>
    <x v="2"/>
    <x v="10"/>
    <x v="2"/>
    <x v="0"/>
    <x v="1"/>
    <x v="0"/>
    <x v="1"/>
    <x v="1"/>
    <x v="9240"/>
    <x v="9"/>
    <x v="6"/>
    <x v="2"/>
    <x v="1"/>
  </r>
  <r>
    <x v="3661"/>
    <x v="0"/>
    <x v="0"/>
    <x v="5"/>
    <x v="1"/>
    <x v="1"/>
    <x v="2"/>
    <x v="11"/>
    <x v="1"/>
    <x v="0"/>
    <x v="1"/>
    <x v="1"/>
    <x v="0"/>
    <x v="1"/>
    <x v="9389"/>
    <x v="2"/>
    <x v="4"/>
    <x v="2"/>
    <x v="4"/>
  </r>
  <r>
    <x v="3662"/>
    <x v="1"/>
    <x v="3"/>
    <x v="4"/>
    <x v="6"/>
    <x v="2"/>
    <x v="0"/>
    <x v="3"/>
    <x v="1"/>
    <x v="0"/>
    <x v="1"/>
    <x v="0"/>
    <x v="0"/>
    <x v="1"/>
    <x v="331"/>
    <x v="3"/>
    <x v="6"/>
    <x v="0"/>
    <x v="8"/>
  </r>
  <r>
    <x v="3663"/>
    <x v="4"/>
    <x v="0"/>
    <x v="3"/>
    <x v="0"/>
    <x v="2"/>
    <x v="1"/>
    <x v="3"/>
    <x v="2"/>
    <x v="1"/>
    <x v="0"/>
    <x v="1"/>
    <x v="0"/>
    <x v="1"/>
    <x v="3488"/>
    <x v="1"/>
    <x v="3"/>
    <x v="0"/>
    <x v="7"/>
  </r>
  <r>
    <x v="3664"/>
    <x v="2"/>
    <x v="1"/>
    <x v="3"/>
    <x v="5"/>
    <x v="1"/>
    <x v="1"/>
    <x v="6"/>
    <x v="2"/>
    <x v="1"/>
    <x v="1"/>
    <x v="0"/>
    <x v="1"/>
    <x v="1"/>
    <x v="3061"/>
    <x v="6"/>
    <x v="3"/>
    <x v="1"/>
    <x v="4"/>
  </r>
  <r>
    <x v="3665"/>
    <x v="3"/>
    <x v="3"/>
    <x v="2"/>
    <x v="5"/>
    <x v="0"/>
    <x v="1"/>
    <x v="1"/>
    <x v="1"/>
    <x v="0"/>
    <x v="0"/>
    <x v="0"/>
    <x v="1"/>
    <x v="0"/>
    <x v="2897"/>
    <x v="3"/>
    <x v="0"/>
    <x v="1"/>
    <x v="5"/>
  </r>
  <r>
    <x v="3666"/>
    <x v="0"/>
    <x v="2"/>
    <x v="2"/>
    <x v="5"/>
    <x v="0"/>
    <x v="2"/>
    <x v="14"/>
    <x v="2"/>
    <x v="0"/>
    <x v="0"/>
    <x v="1"/>
    <x v="1"/>
    <x v="1"/>
    <x v="9876"/>
    <x v="1"/>
    <x v="0"/>
    <x v="0"/>
    <x v="6"/>
  </r>
  <r>
    <x v="3667"/>
    <x v="0"/>
    <x v="1"/>
    <x v="0"/>
    <x v="6"/>
    <x v="1"/>
    <x v="2"/>
    <x v="10"/>
    <x v="2"/>
    <x v="1"/>
    <x v="1"/>
    <x v="1"/>
    <x v="1"/>
    <x v="0"/>
    <x v="9391"/>
    <x v="8"/>
    <x v="5"/>
    <x v="0"/>
    <x v="3"/>
  </r>
  <r>
    <x v="3668"/>
    <x v="4"/>
    <x v="3"/>
    <x v="0"/>
    <x v="1"/>
    <x v="1"/>
    <x v="2"/>
    <x v="2"/>
    <x v="2"/>
    <x v="1"/>
    <x v="1"/>
    <x v="1"/>
    <x v="0"/>
    <x v="1"/>
    <x v="6903"/>
    <x v="11"/>
    <x v="6"/>
    <x v="0"/>
    <x v="8"/>
  </r>
  <r>
    <x v="3669"/>
    <x v="1"/>
    <x v="3"/>
    <x v="4"/>
    <x v="1"/>
    <x v="2"/>
    <x v="0"/>
    <x v="7"/>
    <x v="1"/>
    <x v="0"/>
    <x v="1"/>
    <x v="0"/>
    <x v="1"/>
    <x v="1"/>
    <x v="1250"/>
    <x v="2"/>
    <x v="6"/>
    <x v="1"/>
    <x v="2"/>
  </r>
  <r>
    <x v="3670"/>
    <x v="5"/>
    <x v="3"/>
    <x v="4"/>
    <x v="1"/>
    <x v="1"/>
    <x v="0"/>
    <x v="1"/>
    <x v="1"/>
    <x v="1"/>
    <x v="1"/>
    <x v="1"/>
    <x v="1"/>
    <x v="0"/>
    <x v="6262"/>
    <x v="9"/>
    <x v="5"/>
    <x v="0"/>
    <x v="4"/>
  </r>
  <r>
    <x v="3671"/>
    <x v="5"/>
    <x v="0"/>
    <x v="5"/>
    <x v="4"/>
    <x v="1"/>
    <x v="0"/>
    <x v="11"/>
    <x v="0"/>
    <x v="1"/>
    <x v="1"/>
    <x v="0"/>
    <x v="0"/>
    <x v="0"/>
    <x v="2480"/>
    <x v="2"/>
    <x v="0"/>
    <x v="2"/>
    <x v="0"/>
  </r>
  <r>
    <x v="3672"/>
    <x v="4"/>
    <x v="0"/>
    <x v="3"/>
    <x v="2"/>
    <x v="1"/>
    <x v="0"/>
    <x v="4"/>
    <x v="0"/>
    <x v="1"/>
    <x v="1"/>
    <x v="0"/>
    <x v="0"/>
    <x v="0"/>
    <x v="99"/>
    <x v="0"/>
    <x v="5"/>
    <x v="1"/>
    <x v="5"/>
  </r>
  <r>
    <x v="3673"/>
    <x v="2"/>
    <x v="2"/>
    <x v="2"/>
    <x v="2"/>
    <x v="2"/>
    <x v="0"/>
    <x v="13"/>
    <x v="0"/>
    <x v="0"/>
    <x v="1"/>
    <x v="0"/>
    <x v="1"/>
    <x v="1"/>
    <x v="2593"/>
    <x v="3"/>
    <x v="0"/>
    <x v="0"/>
    <x v="8"/>
  </r>
  <r>
    <x v="3674"/>
    <x v="5"/>
    <x v="1"/>
    <x v="3"/>
    <x v="6"/>
    <x v="1"/>
    <x v="0"/>
    <x v="4"/>
    <x v="1"/>
    <x v="0"/>
    <x v="0"/>
    <x v="0"/>
    <x v="1"/>
    <x v="0"/>
    <x v="4035"/>
    <x v="5"/>
    <x v="4"/>
    <x v="0"/>
    <x v="8"/>
  </r>
  <r>
    <x v="3675"/>
    <x v="1"/>
    <x v="3"/>
    <x v="0"/>
    <x v="0"/>
    <x v="2"/>
    <x v="2"/>
    <x v="2"/>
    <x v="0"/>
    <x v="1"/>
    <x v="0"/>
    <x v="1"/>
    <x v="0"/>
    <x v="0"/>
    <x v="5066"/>
    <x v="11"/>
    <x v="4"/>
    <x v="1"/>
    <x v="0"/>
  </r>
  <r>
    <x v="3676"/>
    <x v="3"/>
    <x v="1"/>
    <x v="2"/>
    <x v="3"/>
    <x v="0"/>
    <x v="1"/>
    <x v="12"/>
    <x v="1"/>
    <x v="0"/>
    <x v="0"/>
    <x v="1"/>
    <x v="0"/>
    <x v="1"/>
    <x v="3459"/>
    <x v="11"/>
    <x v="6"/>
    <x v="2"/>
    <x v="2"/>
  </r>
  <r>
    <x v="3677"/>
    <x v="5"/>
    <x v="3"/>
    <x v="5"/>
    <x v="4"/>
    <x v="2"/>
    <x v="1"/>
    <x v="13"/>
    <x v="1"/>
    <x v="0"/>
    <x v="1"/>
    <x v="1"/>
    <x v="1"/>
    <x v="1"/>
    <x v="8525"/>
    <x v="6"/>
    <x v="5"/>
    <x v="0"/>
    <x v="2"/>
  </r>
  <r>
    <x v="3678"/>
    <x v="1"/>
    <x v="1"/>
    <x v="1"/>
    <x v="2"/>
    <x v="1"/>
    <x v="2"/>
    <x v="7"/>
    <x v="2"/>
    <x v="1"/>
    <x v="1"/>
    <x v="0"/>
    <x v="0"/>
    <x v="0"/>
    <x v="3240"/>
    <x v="8"/>
    <x v="2"/>
    <x v="1"/>
    <x v="4"/>
  </r>
  <r>
    <x v="3679"/>
    <x v="0"/>
    <x v="2"/>
    <x v="2"/>
    <x v="4"/>
    <x v="2"/>
    <x v="1"/>
    <x v="11"/>
    <x v="1"/>
    <x v="1"/>
    <x v="1"/>
    <x v="0"/>
    <x v="0"/>
    <x v="0"/>
    <x v="7173"/>
    <x v="7"/>
    <x v="4"/>
    <x v="2"/>
    <x v="4"/>
  </r>
  <r>
    <x v="3680"/>
    <x v="4"/>
    <x v="3"/>
    <x v="0"/>
    <x v="0"/>
    <x v="2"/>
    <x v="2"/>
    <x v="12"/>
    <x v="1"/>
    <x v="0"/>
    <x v="1"/>
    <x v="0"/>
    <x v="1"/>
    <x v="1"/>
    <x v="6285"/>
    <x v="1"/>
    <x v="2"/>
    <x v="2"/>
    <x v="1"/>
  </r>
  <r>
    <x v="3681"/>
    <x v="0"/>
    <x v="3"/>
    <x v="1"/>
    <x v="0"/>
    <x v="1"/>
    <x v="2"/>
    <x v="9"/>
    <x v="2"/>
    <x v="0"/>
    <x v="1"/>
    <x v="0"/>
    <x v="1"/>
    <x v="1"/>
    <x v="9288"/>
    <x v="1"/>
    <x v="1"/>
    <x v="2"/>
    <x v="2"/>
  </r>
  <r>
    <x v="3682"/>
    <x v="1"/>
    <x v="0"/>
    <x v="2"/>
    <x v="3"/>
    <x v="0"/>
    <x v="0"/>
    <x v="7"/>
    <x v="0"/>
    <x v="1"/>
    <x v="0"/>
    <x v="0"/>
    <x v="0"/>
    <x v="1"/>
    <x v="203"/>
    <x v="0"/>
    <x v="2"/>
    <x v="1"/>
    <x v="2"/>
  </r>
  <r>
    <x v="3683"/>
    <x v="1"/>
    <x v="0"/>
    <x v="1"/>
    <x v="4"/>
    <x v="0"/>
    <x v="0"/>
    <x v="14"/>
    <x v="2"/>
    <x v="0"/>
    <x v="0"/>
    <x v="1"/>
    <x v="1"/>
    <x v="0"/>
    <x v="1939"/>
    <x v="9"/>
    <x v="1"/>
    <x v="0"/>
    <x v="6"/>
  </r>
  <r>
    <x v="3684"/>
    <x v="2"/>
    <x v="3"/>
    <x v="0"/>
    <x v="3"/>
    <x v="1"/>
    <x v="0"/>
    <x v="9"/>
    <x v="2"/>
    <x v="0"/>
    <x v="1"/>
    <x v="1"/>
    <x v="1"/>
    <x v="0"/>
    <x v="1866"/>
    <x v="6"/>
    <x v="3"/>
    <x v="0"/>
    <x v="2"/>
  </r>
  <r>
    <x v="3685"/>
    <x v="3"/>
    <x v="3"/>
    <x v="0"/>
    <x v="5"/>
    <x v="0"/>
    <x v="1"/>
    <x v="4"/>
    <x v="1"/>
    <x v="0"/>
    <x v="1"/>
    <x v="1"/>
    <x v="0"/>
    <x v="1"/>
    <x v="3992"/>
    <x v="0"/>
    <x v="4"/>
    <x v="1"/>
    <x v="3"/>
  </r>
  <r>
    <x v="3686"/>
    <x v="0"/>
    <x v="2"/>
    <x v="5"/>
    <x v="3"/>
    <x v="0"/>
    <x v="2"/>
    <x v="12"/>
    <x v="1"/>
    <x v="1"/>
    <x v="1"/>
    <x v="1"/>
    <x v="1"/>
    <x v="1"/>
    <x v="9892"/>
    <x v="9"/>
    <x v="5"/>
    <x v="0"/>
    <x v="4"/>
  </r>
  <r>
    <x v="3687"/>
    <x v="1"/>
    <x v="2"/>
    <x v="1"/>
    <x v="6"/>
    <x v="0"/>
    <x v="2"/>
    <x v="4"/>
    <x v="0"/>
    <x v="1"/>
    <x v="0"/>
    <x v="1"/>
    <x v="1"/>
    <x v="1"/>
    <x v="8826"/>
    <x v="8"/>
    <x v="6"/>
    <x v="0"/>
    <x v="3"/>
  </r>
  <r>
    <x v="3688"/>
    <x v="4"/>
    <x v="2"/>
    <x v="4"/>
    <x v="3"/>
    <x v="0"/>
    <x v="2"/>
    <x v="11"/>
    <x v="2"/>
    <x v="1"/>
    <x v="1"/>
    <x v="1"/>
    <x v="1"/>
    <x v="0"/>
    <x v="8714"/>
    <x v="2"/>
    <x v="0"/>
    <x v="0"/>
    <x v="3"/>
  </r>
  <r>
    <x v="3689"/>
    <x v="5"/>
    <x v="2"/>
    <x v="1"/>
    <x v="0"/>
    <x v="1"/>
    <x v="1"/>
    <x v="8"/>
    <x v="0"/>
    <x v="0"/>
    <x v="0"/>
    <x v="0"/>
    <x v="1"/>
    <x v="0"/>
    <x v="8245"/>
    <x v="3"/>
    <x v="0"/>
    <x v="2"/>
    <x v="5"/>
  </r>
  <r>
    <x v="3690"/>
    <x v="0"/>
    <x v="0"/>
    <x v="0"/>
    <x v="3"/>
    <x v="0"/>
    <x v="2"/>
    <x v="10"/>
    <x v="1"/>
    <x v="1"/>
    <x v="1"/>
    <x v="0"/>
    <x v="0"/>
    <x v="1"/>
    <x v="8585"/>
    <x v="4"/>
    <x v="2"/>
    <x v="2"/>
    <x v="3"/>
  </r>
  <r>
    <x v="3691"/>
    <x v="4"/>
    <x v="1"/>
    <x v="0"/>
    <x v="0"/>
    <x v="1"/>
    <x v="0"/>
    <x v="6"/>
    <x v="2"/>
    <x v="1"/>
    <x v="1"/>
    <x v="0"/>
    <x v="0"/>
    <x v="1"/>
    <x v="247"/>
    <x v="5"/>
    <x v="2"/>
    <x v="0"/>
    <x v="7"/>
  </r>
  <r>
    <x v="3692"/>
    <x v="4"/>
    <x v="3"/>
    <x v="0"/>
    <x v="0"/>
    <x v="0"/>
    <x v="0"/>
    <x v="13"/>
    <x v="2"/>
    <x v="0"/>
    <x v="0"/>
    <x v="1"/>
    <x v="1"/>
    <x v="1"/>
    <x v="2611"/>
    <x v="9"/>
    <x v="1"/>
    <x v="0"/>
    <x v="5"/>
  </r>
  <r>
    <x v="3693"/>
    <x v="2"/>
    <x v="3"/>
    <x v="5"/>
    <x v="0"/>
    <x v="2"/>
    <x v="0"/>
    <x v="12"/>
    <x v="1"/>
    <x v="0"/>
    <x v="0"/>
    <x v="0"/>
    <x v="0"/>
    <x v="0"/>
    <x v="157"/>
    <x v="1"/>
    <x v="2"/>
    <x v="2"/>
    <x v="5"/>
  </r>
  <r>
    <x v="3694"/>
    <x v="5"/>
    <x v="2"/>
    <x v="5"/>
    <x v="5"/>
    <x v="1"/>
    <x v="1"/>
    <x v="3"/>
    <x v="1"/>
    <x v="0"/>
    <x v="0"/>
    <x v="1"/>
    <x v="1"/>
    <x v="1"/>
    <x v="9494"/>
    <x v="2"/>
    <x v="1"/>
    <x v="0"/>
    <x v="2"/>
  </r>
  <r>
    <x v="3695"/>
    <x v="1"/>
    <x v="3"/>
    <x v="2"/>
    <x v="6"/>
    <x v="2"/>
    <x v="2"/>
    <x v="13"/>
    <x v="1"/>
    <x v="1"/>
    <x v="1"/>
    <x v="1"/>
    <x v="1"/>
    <x v="1"/>
    <x v="8127"/>
    <x v="0"/>
    <x v="1"/>
    <x v="0"/>
    <x v="7"/>
  </r>
  <r>
    <x v="3696"/>
    <x v="3"/>
    <x v="3"/>
    <x v="3"/>
    <x v="2"/>
    <x v="2"/>
    <x v="0"/>
    <x v="7"/>
    <x v="2"/>
    <x v="1"/>
    <x v="1"/>
    <x v="1"/>
    <x v="1"/>
    <x v="1"/>
    <x v="2521"/>
    <x v="11"/>
    <x v="4"/>
    <x v="0"/>
    <x v="1"/>
  </r>
  <r>
    <x v="3697"/>
    <x v="0"/>
    <x v="0"/>
    <x v="3"/>
    <x v="6"/>
    <x v="2"/>
    <x v="0"/>
    <x v="2"/>
    <x v="0"/>
    <x v="0"/>
    <x v="0"/>
    <x v="1"/>
    <x v="1"/>
    <x v="0"/>
    <x v="6106"/>
    <x v="5"/>
    <x v="3"/>
    <x v="0"/>
    <x v="5"/>
  </r>
  <r>
    <x v="3698"/>
    <x v="2"/>
    <x v="1"/>
    <x v="3"/>
    <x v="1"/>
    <x v="1"/>
    <x v="1"/>
    <x v="0"/>
    <x v="2"/>
    <x v="1"/>
    <x v="0"/>
    <x v="0"/>
    <x v="1"/>
    <x v="0"/>
    <x v="2288"/>
    <x v="4"/>
    <x v="0"/>
    <x v="1"/>
    <x v="0"/>
  </r>
  <r>
    <x v="3699"/>
    <x v="2"/>
    <x v="1"/>
    <x v="3"/>
    <x v="0"/>
    <x v="2"/>
    <x v="1"/>
    <x v="11"/>
    <x v="2"/>
    <x v="0"/>
    <x v="0"/>
    <x v="1"/>
    <x v="0"/>
    <x v="0"/>
    <x v="2690"/>
    <x v="1"/>
    <x v="4"/>
    <x v="2"/>
    <x v="4"/>
  </r>
  <r>
    <x v="3700"/>
    <x v="4"/>
    <x v="3"/>
    <x v="5"/>
    <x v="0"/>
    <x v="1"/>
    <x v="2"/>
    <x v="2"/>
    <x v="2"/>
    <x v="1"/>
    <x v="1"/>
    <x v="0"/>
    <x v="1"/>
    <x v="0"/>
    <x v="5239"/>
    <x v="11"/>
    <x v="1"/>
    <x v="1"/>
    <x v="4"/>
  </r>
  <r>
    <x v="3701"/>
    <x v="5"/>
    <x v="0"/>
    <x v="3"/>
    <x v="1"/>
    <x v="2"/>
    <x v="0"/>
    <x v="0"/>
    <x v="0"/>
    <x v="1"/>
    <x v="1"/>
    <x v="0"/>
    <x v="0"/>
    <x v="0"/>
    <x v="2499"/>
    <x v="10"/>
    <x v="0"/>
    <x v="1"/>
    <x v="1"/>
  </r>
  <r>
    <x v="3702"/>
    <x v="0"/>
    <x v="2"/>
    <x v="5"/>
    <x v="2"/>
    <x v="2"/>
    <x v="0"/>
    <x v="5"/>
    <x v="0"/>
    <x v="1"/>
    <x v="1"/>
    <x v="1"/>
    <x v="0"/>
    <x v="0"/>
    <x v="6908"/>
    <x v="8"/>
    <x v="4"/>
    <x v="1"/>
    <x v="2"/>
  </r>
  <r>
    <x v="3703"/>
    <x v="4"/>
    <x v="1"/>
    <x v="5"/>
    <x v="3"/>
    <x v="0"/>
    <x v="1"/>
    <x v="10"/>
    <x v="2"/>
    <x v="0"/>
    <x v="0"/>
    <x v="1"/>
    <x v="1"/>
    <x v="1"/>
    <x v="5222"/>
    <x v="0"/>
    <x v="0"/>
    <x v="0"/>
    <x v="8"/>
  </r>
  <r>
    <x v="3704"/>
    <x v="1"/>
    <x v="1"/>
    <x v="2"/>
    <x v="1"/>
    <x v="0"/>
    <x v="1"/>
    <x v="9"/>
    <x v="1"/>
    <x v="1"/>
    <x v="1"/>
    <x v="0"/>
    <x v="1"/>
    <x v="0"/>
    <x v="2827"/>
    <x v="11"/>
    <x v="4"/>
    <x v="2"/>
    <x v="1"/>
  </r>
  <r>
    <x v="3705"/>
    <x v="0"/>
    <x v="3"/>
    <x v="0"/>
    <x v="4"/>
    <x v="1"/>
    <x v="0"/>
    <x v="1"/>
    <x v="2"/>
    <x v="1"/>
    <x v="0"/>
    <x v="0"/>
    <x v="0"/>
    <x v="1"/>
    <x v="3040"/>
    <x v="0"/>
    <x v="3"/>
    <x v="0"/>
    <x v="8"/>
  </r>
  <r>
    <x v="3706"/>
    <x v="0"/>
    <x v="3"/>
    <x v="0"/>
    <x v="1"/>
    <x v="2"/>
    <x v="0"/>
    <x v="4"/>
    <x v="0"/>
    <x v="0"/>
    <x v="1"/>
    <x v="1"/>
    <x v="1"/>
    <x v="1"/>
    <x v="6547"/>
    <x v="6"/>
    <x v="6"/>
    <x v="0"/>
    <x v="6"/>
  </r>
  <r>
    <x v="3707"/>
    <x v="2"/>
    <x v="0"/>
    <x v="3"/>
    <x v="5"/>
    <x v="2"/>
    <x v="2"/>
    <x v="9"/>
    <x v="1"/>
    <x v="1"/>
    <x v="1"/>
    <x v="0"/>
    <x v="0"/>
    <x v="1"/>
    <x v="4253"/>
    <x v="2"/>
    <x v="0"/>
    <x v="0"/>
    <x v="7"/>
  </r>
  <r>
    <x v="3708"/>
    <x v="0"/>
    <x v="3"/>
    <x v="3"/>
    <x v="4"/>
    <x v="1"/>
    <x v="2"/>
    <x v="10"/>
    <x v="2"/>
    <x v="0"/>
    <x v="1"/>
    <x v="0"/>
    <x v="1"/>
    <x v="0"/>
    <x v="8679"/>
    <x v="3"/>
    <x v="0"/>
    <x v="2"/>
    <x v="4"/>
  </r>
  <r>
    <x v="3709"/>
    <x v="4"/>
    <x v="3"/>
    <x v="5"/>
    <x v="3"/>
    <x v="2"/>
    <x v="0"/>
    <x v="14"/>
    <x v="0"/>
    <x v="1"/>
    <x v="1"/>
    <x v="1"/>
    <x v="1"/>
    <x v="1"/>
    <x v="2063"/>
    <x v="2"/>
    <x v="3"/>
    <x v="0"/>
    <x v="6"/>
  </r>
  <r>
    <x v="3710"/>
    <x v="2"/>
    <x v="1"/>
    <x v="2"/>
    <x v="5"/>
    <x v="0"/>
    <x v="2"/>
    <x v="14"/>
    <x v="2"/>
    <x v="0"/>
    <x v="0"/>
    <x v="0"/>
    <x v="1"/>
    <x v="1"/>
    <x v="6081"/>
    <x v="10"/>
    <x v="2"/>
    <x v="0"/>
    <x v="8"/>
  </r>
  <r>
    <x v="3711"/>
    <x v="4"/>
    <x v="2"/>
    <x v="1"/>
    <x v="4"/>
    <x v="0"/>
    <x v="1"/>
    <x v="12"/>
    <x v="1"/>
    <x v="0"/>
    <x v="0"/>
    <x v="1"/>
    <x v="0"/>
    <x v="0"/>
    <x v="4463"/>
    <x v="1"/>
    <x v="4"/>
    <x v="2"/>
    <x v="0"/>
  </r>
  <r>
    <x v="3712"/>
    <x v="1"/>
    <x v="3"/>
    <x v="5"/>
    <x v="1"/>
    <x v="0"/>
    <x v="2"/>
    <x v="8"/>
    <x v="2"/>
    <x v="1"/>
    <x v="0"/>
    <x v="0"/>
    <x v="0"/>
    <x v="0"/>
    <x v="3163"/>
    <x v="4"/>
    <x v="6"/>
    <x v="0"/>
    <x v="7"/>
  </r>
  <r>
    <x v="3713"/>
    <x v="3"/>
    <x v="1"/>
    <x v="3"/>
    <x v="6"/>
    <x v="2"/>
    <x v="0"/>
    <x v="3"/>
    <x v="1"/>
    <x v="0"/>
    <x v="0"/>
    <x v="1"/>
    <x v="0"/>
    <x v="0"/>
    <x v="839"/>
    <x v="4"/>
    <x v="3"/>
    <x v="0"/>
    <x v="7"/>
  </r>
  <r>
    <x v="3714"/>
    <x v="0"/>
    <x v="3"/>
    <x v="0"/>
    <x v="6"/>
    <x v="0"/>
    <x v="2"/>
    <x v="14"/>
    <x v="1"/>
    <x v="0"/>
    <x v="1"/>
    <x v="1"/>
    <x v="1"/>
    <x v="1"/>
    <x v="9680"/>
    <x v="11"/>
    <x v="0"/>
    <x v="0"/>
    <x v="6"/>
  </r>
  <r>
    <x v="3715"/>
    <x v="1"/>
    <x v="1"/>
    <x v="2"/>
    <x v="6"/>
    <x v="1"/>
    <x v="0"/>
    <x v="0"/>
    <x v="0"/>
    <x v="1"/>
    <x v="1"/>
    <x v="0"/>
    <x v="1"/>
    <x v="1"/>
    <x v="1447"/>
    <x v="2"/>
    <x v="4"/>
    <x v="0"/>
    <x v="6"/>
  </r>
  <r>
    <x v="3716"/>
    <x v="3"/>
    <x v="0"/>
    <x v="3"/>
    <x v="4"/>
    <x v="0"/>
    <x v="0"/>
    <x v="6"/>
    <x v="0"/>
    <x v="0"/>
    <x v="1"/>
    <x v="0"/>
    <x v="1"/>
    <x v="1"/>
    <x v="1608"/>
    <x v="3"/>
    <x v="2"/>
    <x v="1"/>
    <x v="0"/>
  </r>
  <r>
    <x v="3717"/>
    <x v="4"/>
    <x v="0"/>
    <x v="5"/>
    <x v="4"/>
    <x v="1"/>
    <x v="0"/>
    <x v="11"/>
    <x v="0"/>
    <x v="1"/>
    <x v="1"/>
    <x v="1"/>
    <x v="1"/>
    <x v="1"/>
    <x v="2265"/>
    <x v="4"/>
    <x v="1"/>
    <x v="0"/>
    <x v="2"/>
  </r>
  <r>
    <x v="3718"/>
    <x v="2"/>
    <x v="2"/>
    <x v="0"/>
    <x v="1"/>
    <x v="1"/>
    <x v="2"/>
    <x v="13"/>
    <x v="1"/>
    <x v="0"/>
    <x v="0"/>
    <x v="0"/>
    <x v="0"/>
    <x v="1"/>
    <x v="7381"/>
    <x v="3"/>
    <x v="0"/>
    <x v="2"/>
    <x v="3"/>
  </r>
  <r>
    <x v="3719"/>
    <x v="4"/>
    <x v="1"/>
    <x v="4"/>
    <x v="3"/>
    <x v="1"/>
    <x v="2"/>
    <x v="7"/>
    <x v="0"/>
    <x v="0"/>
    <x v="0"/>
    <x v="1"/>
    <x v="0"/>
    <x v="0"/>
    <x v="5077"/>
    <x v="2"/>
    <x v="1"/>
    <x v="1"/>
    <x v="0"/>
  </r>
  <r>
    <x v="3720"/>
    <x v="4"/>
    <x v="2"/>
    <x v="5"/>
    <x v="2"/>
    <x v="0"/>
    <x v="1"/>
    <x v="8"/>
    <x v="0"/>
    <x v="1"/>
    <x v="1"/>
    <x v="1"/>
    <x v="0"/>
    <x v="0"/>
    <x v="4888"/>
    <x v="10"/>
    <x v="4"/>
    <x v="2"/>
    <x v="1"/>
  </r>
  <r>
    <x v="3721"/>
    <x v="1"/>
    <x v="3"/>
    <x v="3"/>
    <x v="3"/>
    <x v="0"/>
    <x v="0"/>
    <x v="1"/>
    <x v="0"/>
    <x v="1"/>
    <x v="0"/>
    <x v="0"/>
    <x v="0"/>
    <x v="1"/>
    <x v="242"/>
    <x v="5"/>
    <x v="0"/>
    <x v="0"/>
    <x v="7"/>
  </r>
  <r>
    <x v="3722"/>
    <x v="5"/>
    <x v="3"/>
    <x v="2"/>
    <x v="2"/>
    <x v="2"/>
    <x v="0"/>
    <x v="4"/>
    <x v="2"/>
    <x v="0"/>
    <x v="1"/>
    <x v="1"/>
    <x v="1"/>
    <x v="0"/>
    <x v="5440"/>
    <x v="6"/>
    <x v="5"/>
    <x v="0"/>
    <x v="1"/>
  </r>
  <r>
    <x v="3723"/>
    <x v="4"/>
    <x v="1"/>
    <x v="1"/>
    <x v="5"/>
    <x v="2"/>
    <x v="1"/>
    <x v="2"/>
    <x v="1"/>
    <x v="1"/>
    <x v="1"/>
    <x v="1"/>
    <x v="0"/>
    <x v="0"/>
    <x v="2671"/>
    <x v="6"/>
    <x v="6"/>
    <x v="0"/>
    <x v="6"/>
  </r>
  <r>
    <x v="3724"/>
    <x v="0"/>
    <x v="1"/>
    <x v="5"/>
    <x v="2"/>
    <x v="2"/>
    <x v="2"/>
    <x v="4"/>
    <x v="0"/>
    <x v="1"/>
    <x v="1"/>
    <x v="1"/>
    <x v="0"/>
    <x v="0"/>
    <x v="8563"/>
    <x v="6"/>
    <x v="5"/>
    <x v="0"/>
    <x v="6"/>
  </r>
  <r>
    <x v="3725"/>
    <x v="0"/>
    <x v="1"/>
    <x v="0"/>
    <x v="2"/>
    <x v="0"/>
    <x v="0"/>
    <x v="8"/>
    <x v="2"/>
    <x v="1"/>
    <x v="1"/>
    <x v="0"/>
    <x v="1"/>
    <x v="1"/>
    <x v="4974"/>
    <x v="1"/>
    <x v="1"/>
    <x v="2"/>
    <x v="5"/>
  </r>
  <r>
    <x v="3726"/>
    <x v="0"/>
    <x v="1"/>
    <x v="5"/>
    <x v="6"/>
    <x v="1"/>
    <x v="0"/>
    <x v="4"/>
    <x v="2"/>
    <x v="0"/>
    <x v="0"/>
    <x v="0"/>
    <x v="0"/>
    <x v="1"/>
    <x v="3999"/>
    <x v="3"/>
    <x v="1"/>
    <x v="1"/>
    <x v="2"/>
  </r>
  <r>
    <x v="3727"/>
    <x v="2"/>
    <x v="1"/>
    <x v="5"/>
    <x v="5"/>
    <x v="0"/>
    <x v="0"/>
    <x v="13"/>
    <x v="0"/>
    <x v="1"/>
    <x v="1"/>
    <x v="1"/>
    <x v="0"/>
    <x v="1"/>
    <x v="892"/>
    <x v="0"/>
    <x v="5"/>
    <x v="2"/>
    <x v="0"/>
  </r>
  <r>
    <x v="3728"/>
    <x v="1"/>
    <x v="3"/>
    <x v="1"/>
    <x v="0"/>
    <x v="2"/>
    <x v="0"/>
    <x v="2"/>
    <x v="2"/>
    <x v="0"/>
    <x v="0"/>
    <x v="1"/>
    <x v="1"/>
    <x v="0"/>
    <x v="1800"/>
    <x v="0"/>
    <x v="0"/>
    <x v="0"/>
    <x v="8"/>
  </r>
  <r>
    <x v="3729"/>
    <x v="0"/>
    <x v="2"/>
    <x v="3"/>
    <x v="1"/>
    <x v="1"/>
    <x v="1"/>
    <x v="0"/>
    <x v="2"/>
    <x v="0"/>
    <x v="0"/>
    <x v="1"/>
    <x v="0"/>
    <x v="1"/>
    <x v="9170"/>
    <x v="5"/>
    <x v="0"/>
    <x v="0"/>
    <x v="8"/>
  </r>
  <r>
    <x v="3730"/>
    <x v="3"/>
    <x v="2"/>
    <x v="2"/>
    <x v="3"/>
    <x v="1"/>
    <x v="1"/>
    <x v="5"/>
    <x v="2"/>
    <x v="1"/>
    <x v="1"/>
    <x v="0"/>
    <x v="0"/>
    <x v="1"/>
    <x v="3520"/>
    <x v="3"/>
    <x v="2"/>
    <x v="1"/>
    <x v="2"/>
  </r>
  <r>
    <x v="3731"/>
    <x v="3"/>
    <x v="3"/>
    <x v="5"/>
    <x v="2"/>
    <x v="2"/>
    <x v="2"/>
    <x v="11"/>
    <x v="1"/>
    <x v="0"/>
    <x v="0"/>
    <x v="1"/>
    <x v="1"/>
    <x v="1"/>
    <x v="7839"/>
    <x v="10"/>
    <x v="0"/>
    <x v="0"/>
    <x v="4"/>
  </r>
  <r>
    <x v="3732"/>
    <x v="1"/>
    <x v="3"/>
    <x v="5"/>
    <x v="6"/>
    <x v="0"/>
    <x v="0"/>
    <x v="3"/>
    <x v="0"/>
    <x v="0"/>
    <x v="1"/>
    <x v="1"/>
    <x v="1"/>
    <x v="0"/>
    <x v="1636"/>
    <x v="5"/>
    <x v="3"/>
    <x v="0"/>
    <x v="3"/>
  </r>
  <r>
    <x v="3733"/>
    <x v="1"/>
    <x v="3"/>
    <x v="4"/>
    <x v="0"/>
    <x v="1"/>
    <x v="2"/>
    <x v="9"/>
    <x v="1"/>
    <x v="0"/>
    <x v="0"/>
    <x v="0"/>
    <x v="1"/>
    <x v="0"/>
    <x v="5797"/>
    <x v="11"/>
    <x v="0"/>
    <x v="2"/>
    <x v="2"/>
  </r>
  <r>
    <x v="3734"/>
    <x v="3"/>
    <x v="0"/>
    <x v="2"/>
    <x v="2"/>
    <x v="0"/>
    <x v="0"/>
    <x v="1"/>
    <x v="0"/>
    <x v="1"/>
    <x v="1"/>
    <x v="0"/>
    <x v="0"/>
    <x v="1"/>
    <x v="585"/>
    <x v="2"/>
    <x v="3"/>
    <x v="1"/>
    <x v="1"/>
  </r>
  <r>
    <x v="3735"/>
    <x v="5"/>
    <x v="3"/>
    <x v="1"/>
    <x v="4"/>
    <x v="0"/>
    <x v="1"/>
    <x v="9"/>
    <x v="0"/>
    <x v="0"/>
    <x v="0"/>
    <x v="0"/>
    <x v="1"/>
    <x v="0"/>
    <x v="6820"/>
    <x v="0"/>
    <x v="2"/>
    <x v="2"/>
    <x v="2"/>
  </r>
  <r>
    <x v="3736"/>
    <x v="3"/>
    <x v="1"/>
    <x v="2"/>
    <x v="3"/>
    <x v="2"/>
    <x v="1"/>
    <x v="13"/>
    <x v="2"/>
    <x v="0"/>
    <x v="0"/>
    <x v="1"/>
    <x v="1"/>
    <x v="1"/>
    <x v="5355"/>
    <x v="0"/>
    <x v="5"/>
    <x v="0"/>
    <x v="5"/>
  </r>
  <r>
    <x v="3737"/>
    <x v="4"/>
    <x v="3"/>
    <x v="1"/>
    <x v="5"/>
    <x v="2"/>
    <x v="0"/>
    <x v="12"/>
    <x v="1"/>
    <x v="1"/>
    <x v="0"/>
    <x v="0"/>
    <x v="0"/>
    <x v="1"/>
    <x v="389"/>
    <x v="3"/>
    <x v="2"/>
    <x v="2"/>
    <x v="3"/>
  </r>
  <r>
    <x v="3738"/>
    <x v="0"/>
    <x v="1"/>
    <x v="5"/>
    <x v="3"/>
    <x v="0"/>
    <x v="1"/>
    <x v="10"/>
    <x v="1"/>
    <x v="0"/>
    <x v="0"/>
    <x v="0"/>
    <x v="0"/>
    <x v="1"/>
    <x v="5904"/>
    <x v="4"/>
    <x v="0"/>
    <x v="2"/>
    <x v="3"/>
  </r>
  <r>
    <x v="3739"/>
    <x v="5"/>
    <x v="1"/>
    <x v="3"/>
    <x v="4"/>
    <x v="0"/>
    <x v="0"/>
    <x v="0"/>
    <x v="2"/>
    <x v="0"/>
    <x v="0"/>
    <x v="0"/>
    <x v="0"/>
    <x v="1"/>
    <x v="3734"/>
    <x v="0"/>
    <x v="4"/>
    <x v="1"/>
    <x v="1"/>
  </r>
  <r>
    <x v="3740"/>
    <x v="0"/>
    <x v="2"/>
    <x v="3"/>
    <x v="1"/>
    <x v="0"/>
    <x v="2"/>
    <x v="3"/>
    <x v="2"/>
    <x v="0"/>
    <x v="0"/>
    <x v="0"/>
    <x v="0"/>
    <x v="1"/>
    <x v="9535"/>
    <x v="1"/>
    <x v="5"/>
    <x v="0"/>
    <x v="8"/>
  </r>
  <r>
    <x v="3741"/>
    <x v="3"/>
    <x v="2"/>
    <x v="4"/>
    <x v="5"/>
    <x v="1"/>
    <x v="1"/>
    <x v="4"/>
    <x v="2"/>
    <x v="1"/>
    <x v="1"/>
    <x v="0"/>
    <x v="0"/>
    <x v="1"/>
    <x v="3601"/>
    <x v="10"/>
    <x v="1"/>
    <x v="0"/>
    <x v="8"/>
  </r>
  <r>
    <x v="3742"/>
    <x v="3"/>
    <x v="2"/>
    <x v="0"/>
    <x v="2"/>
    <x v="2"/>
    <x v="0"/>
    <x v="0"/>
    <x v="0"/>
    <x v="1"/>
    <x v="0"/>
    <x v="0"/>
    <x v="0"/>
    <x v="0"/>
    <x v="903"/>
    <x v="4"/>
    <x v="1"/>
    <x v="1"/>
    <x v="5"/>
  </r>
  <r>
    <x v="3743"/>
    <x v="2"/>
    <x v="0"/>
    <x v="3"/>
    <x v="5"/>
    <x v="2"/>
    <x v="0"/>
    <x v="14"/>
    <x v="0"/>
    <x v="1"/>
    <x v="1"/>
    <x v="0"/>
    <x v="1"/>
    <x v="1"/>
    <x v="996"/>
    <x v="7"/>
    <x v="5"/>
    <x v="0"/>
    <x v="8"/>
  </r>
  <r>
    <x v="3744"/>
    <x v="1"/>
    <x v="1"/>
    <x v="2"/>
    <x v="6"/>
    <x v="2"/>
    <x v="0"/>
    <x v="11"/>
    <x v="0"/>
    <x v="0"/>
    <x v="0"/>
    <x v="1"/>
    <x v="1"/>
    <x v="0"/>
    <x v="1730"/>
    <x v="6"/>
    <x v="3"/>
    <x v="0"/>
    <x v="7"/>
  </r>
  <r>
    <x v="3745"/>
    <x v="5"/>
    <x v="2"/>
    <x v="2"/>
    <x v="4"/>
    <x v="2"/>
    <x v="1"/>
    <x v="7"/>
    <x v="2"/>
    <x v="0"/>
    <x v="1"/>
    <x v="1"/>
    <x v="1"/>
    <x v="0"/>
    <x v="9286"/>
    <x v="3"/>
    <x v="5"/>
    <x v="0"/>
    <x v="4"/>
  </r>
  <r>
    <x v="3746"/>
    <x v="3"/>
    <x v="0"/>
    <x v="1"/>
    <x v="3"/>
    <x v="1"/>
    <x v="1"/>
    <x v="13"/>
    <x v="1"/>
    <x v="1"/>
    <x v="1"/>
    <x v="1"/>
    <x v="1"/>
    <x v="1"/>
    <x v="5658"/>
    <x v="3"/>
    <x v="4"/>
    <x v="0"/>
    <x v="2"/>
  </r>
  <r>
    <x v="3747"/>
    <x v="2"/>
    <x v="3"/>
    <x v="1"/>
    <x v="1"/>
    <x v="2"/>
    <x v="0"/>
    <x v="7"/>
    <x v="2"/>
    <x v="1"/>
    <x v="1"/>
    <x v="1"/>
    <x v="0"/>
    <x v="1"/>
    <x v="1236"/>
    <x v="2"/>
    <x v="5"/>
    <x v="1"/>
    <x v="1"/>
  </r>
  <r>
    <x v="3748"/>
    <x v="3"/>
    <x v="3"/>
    <x v="5"/>
    <x v="5"/>
    <x v="1"/>
    <x v="2"/>
    <x v="2"/>
    <x v="2"/>
    <x v="0"/>
    <x v="0"/>
    <x v="1"/>
    <x v="0"/>
    <x v="1"/>
    <x v="6556"/>
    <x v="7"/>
    <x v="1"/>
    <x v="1"/>
    <x v="5"/>
  </r>
  <r>
    <x v="3749"/>
    <x v="0"/>
    <x v="0"/>
    <x v="4"/>
    <x v="3"/>
    <x v="0"/>
    <x v="2"/>
    <x v="11"/>
    <x v="2"/>
    <x v="1"/>
    <x v="1"/>
    <x v="0"/>
    <x v="0"/>
    <x v="0"/>
    <x v="7995"/>
    <x v="7"/>
    <x v="2"/>
    <x v="0"/>
    <x v="8"/>
  </r>
  <r>
    <x v="3750"/>
    <x v="1"/>
    <x v="3"/>
    <x v="5"/>
    <x v="4"/>
    <x v="0"/>
    <x v="0"/>
    <x v="6"/>
    <x v="1"/>
    <x v="1"/>
    <x v="0"/>
    <x v="1"/>
    <x v="0"/>
    <x v="0"/>
    <x v="814"/>
    <x v="1"/>
    <x v="0"/>
    <x v="1"/>
    <x v="0"/>
  </r>
  <r>
    <x v="3751"/>
    <x v="3"/>
    <x v="0"/>
    <x v="0"/>
    <x v="1"/>
    <x v="2"/>
    <x v="1"/>
    <x v="4"/>
    <x v="1"/>
    <x v="1"/>
    <x v="1"/>
    <x v="0"/>
    <x v="0"/>
    <x v="1"/>
    <x v="1828"/>
    <x v="0"/>
    <x v="4"/>
    <x v="1"/>
    <x v="4"/>
  </r>
  <r>
    <x v="3752"/>
    <x v="1"/>
    <x v="3"/>
    <x v="0"/>
    <x v="2"/>
    <x v="1"/>
    <x v="1"/>
    <x v="14"/>
    <x v="2"/>
    <x v="0"/>
    <x v="1"/>
    <x v="0"/>
    <x v="0"/>
    <x v="1"/>
    <x v="1804"/>
    <x v="9"/>
    <x v="6"/>
    <x v="2"/>
    <x v="4"/>
  </r>
  <r>
    <x v="3753"/>
    <x v="3"/>
    <x v="0"/>
    <x v="2"/>
    <x v="4"/>
    <x v="1"/>
    <x v="1"/>
    <x v="4"/>
    <x v="2"/>
    <x v="1"/>
    <x v="0"/>
    <x v="1"/>
    <x v="0"/>
    <x v="1"/>
    <x v="3443"/>
    <x v="6"/>
    <x v="6"/>
    <x v="1"/>
    <x v="5"/>
  </r>
  <r>
    <x v="3754"/>
    <x v="2"/>
    <x v="3"/>
    <x v="1"/>
    <x v="4"/>
    <x v="1"/>
    <x v="1"/>
    <x v="9"/>
    <x v="2"/>
    <x v="0"/>
    <x v="1"/>
    <x v="1"/>
    <x v="1"/>
    <x v="0"/>
    <x v="4305"/>
    <x v="5"/>
    <x v="4"/>
    <x v="0"/>
    <x v="7"/>
  </r>
  <r>
    <x v="3755"/>
    <x v="2"/>
    <x v="3"/>
    <x v="2"/>
    <x v="4"/>
    <x v="0"/>
    <x v="0"/>
    <x v="0"/>
    <x v="2"/>
    <x v="1"/>
    <x v="1"/>
    <x v="1"/>
    <x v="0"/>
    <x v="1"/>
    <x v="1353"/>
    <x v="8"/>
    <x v="1"/>
    <x v="1"/>
    <x v="3"/>
  </r>
  <r>
    <x v="3756"/>
    <x v="0"/>
    <x v="2"/>
    <x v="5"/>
    <x v="3"/>
    <x v="2"/>
    <x v="2"/>
    <x v="7"/>
    <x v="2"/>
    <x v="1"/>
    <x v="0"/>
    <x v="0"/>
    <x v="1"/>
    <x v="0"/>
    <x v="9628"/>
    <x v="1"/>
    <x v="2"/>
    <x v="0"/>
    <x v="8"/>
  </r>
  <r>
    <x v="3757"/>
    <x v="2"/>
    <x v="1"/>
    <x v="1"/>
    <x v="1"/>
    <x v="1"/>
    <x v="1"/>
    <x v="12"/>
    <x v="2"/>
    <x v="1"/>
    <x v="0"/>
    <x v="1"/>
    <x v="0"/>
    <x v="1"/>
    <x v="3956"/>
    <x v="6"/>
    <x v="1"/>
    <x v="2"/>
    <x v="4"/>
  </r>
  <r>
    <x v="3758"/>
    <x v="2"/>
    <x v="3"/>
    <x v="2"/>
    <x v="0"/>
    <x v="1"/>
    <x v="1"/>
    <x v="0"/>
    <x v="1"/>
    <x v="1"/>
    <x v="0"/>
    <x v="0"/>
    <x v="1"/>
    <x v="1"/>
    <x v="3101"/>
    <x v="3"/>
    <x v="1"/>
    <x v="0"/>
    <x v="8"/>
  </r>
  <r>
    <x v="3759"/>
    <x v="5"/>
    <x v="2"/>
    <x v="1"/>
    <x v="0"/>
    <x v="2"/>
    <x v="1"/>
    <x v="9"/>
    <x v="0"/>
    <x v="0"/>
    <x v="0"/>
    <x v="0"/>
    <x v="0"/>
    <x v="1"/>
    <x v="7837"/>
    <x v="2"/>
    <x v="1"/>
    <x v="2"/>
    <x v="5"/>
  </r>
  <r>
    <x v="3760"/>
    <x v="1"/>
    <x v="1"/>
    <x v="4"/>
    <x v="2"/>
    <x v="2"/>
    <x v="2"/>
    <x v="0"/>
    <x v="2"/>
    <x v="0"/>
    <x v="1"/>
    <x v="1"/>
    <x v="0"/>
    <x v="0"/>
    <x v="5413"/>
    <x v="9"/>
    <x v="6"/>
    <x v="1"/>
    <x v="0"/>
  </r>
  <r>
    <x v="3761"/>
    <x v="4"/>
    <x v="1"/>
    <x v="0"/>
    <x v="5"/>
    <x v="0"/>
    <x v="0"/>
    <x v="14"/>
    <x v="2"/>
    <x v="1"/>
    <x v="1"/>
    <x v="1"/>
    <x v="0"/>
    <x v="0"/>
    <x v="610"/>
    <x v="11"/>
    <x v="6"/>
    <x v="2"/>
    <x v="3"/>
  </r>
  <r>
    <x v="3762"/>
    <x v="0"/>
    <x v="1"/>
    <x v="4"/>
    <x v="4"/>
    <x v="1"/>
    <x v="1"/>
    <x v="11"/>
    <x v="1"/>
    <x v="0"/>
    <x v="1"/>
    <x v="0"/>
    <x v="1"/>
    <x v="1"/>
    <x v="8028"/>
    <x v="1"/>
    <x v="1"/>
    <x v="2"/>
    <x v="5"/>
  </r>
  <r>
    <x v="3763"/>
    <x v="4"/>
    <x v="3"/>
    <x v="2"/>
    <x v="6"/>
    <x v="0"/>
    <x v="0"/>
    <x v="5"/>
    <x v="1"/>
    <x v="0"/>
    <x v="0"/>
    <x v="0"/>
    <x v="1"/>
    <x v="0"/>
    <x v="427"/>
    <x v="0"/>
    <x v="2"/>
    <x v="1"/>
    <x v="3"/>
  </r>
  <r>
    <x v="3764"/>
    <x v="0"/>
    <x v="0"/>
    <x v="1"/>
    <x v="4"/>
    <x v="0"/>
    <x v="1"/>
    <x v="6"/>
    <x v="0"/>
    <x v="1"/>
    <x v="0"/>
    <x v="0"/>
    <x v="1"/>
    <x v="1"/>
    <x v="7932"/>
    <x v="11"/>
    <x v="4"/>
    <x v="1"/>
    <x v="3"/>
  </r>
  <r>
    <x v="3765"/>
    <x v="2"/>
    <x v="1"/>
    <x v="0"/>
    <x v="0"/>
    <x v="2"/>
    <x v="0"/>
    <x v="13"/>
    <x v="2"/>
    <x v="0"/>
    <x v="0"/>
    <x v="0"/>
    <x v="1"/>
    <x v="1"/>
    <x v="1510"/>
    <x v="9"/>
    <x v="3"/>
    <x v="0"/>
    <x v="8"/>
  </r>
  <r>
    <x v="3766"/>
    <x v="3"/>
    <x v="3"/>
    <x v="1"/>
    <x v="0"/>
    <x v="0"/>
    <x v="2"/>
    <x v="9"/>
    <x v="0"/>
    <x v="0"/>
    <x v="0"/>
    <x v="1"/>
    <x v="0"/>
    <x v="1"/>
    <x v="6439"/>
    <x v="2"/>
    <x v="4"/>
    <x v="0"/>
    <x v="6"/>
  </r>
  <r>
    <x v="3767"/>
    <x v="0"/>
    <x v="3"/>
    <x v="2"/>
    <x v="1"/>
    <x v="1"/>
    <x v="2"/>
    <x v="11"/>
    <x v="1"/>
    <x v="1"/>
    <x v="1"/>
    <x v="0"/>
    <x v="1"/>
    <x v="1"/>
    <x v="9454"/>
    <x v="10"/>
    <x v="2"/>
    <x v="0"/>
    <x v="7"/>
  </r>
  <r>
    <x v="3768"/>
    <x v="3"/>
    <x v="0"/>
    <x v="3"/>
    <x v="5"/>
    <x v="2"/>
    <x v="0"/>
    <x v="12"/>
    <x v="0"/>
    <x v="0"/>
    <x v="1"/>
    <x v="0"/>
    <x v="0"/>
    <x v="1"/>
    <x v="208"/>
    <x v="8"/>
    <x v="0"/>
    <x v="0"/>
    <x v="7"/>
  </r>
  <r>
    <x v="3769"/>
    <x v="3"/>
    <x v="1"/>
    <x v="1"/>
    <x v="3"/>
    <x v="2"/>
    <x v="0"/>
    <x v="14"/>
    <x v="1"/>
    <x v="0"/>
    <x v="0"/>
    <x v="0"/>
    <x v="0"/>
    <x v="0"/>
    <x v="72"/>
    <x v="5"/>
    <x v="5"/>
    <x v="2"/>
    <x v="3"/>
  </r>
  <r>
    <x v="3770"/>
    <x v="0"/>
    <x v="1"/>
    <x v="3"/>
    <x v="4"/>
    <x v="0"/>
    <x v="1"/>
    <x v="4"/>
    <x v="0"/>
    <x v="1"/>
    <x v="0"/>
    <x v="0"/>
    <x v="0"/>
    <x v="0"/>
    <x v="4772"/>
    <x v="2"/>
    <x v="2"/>
    <x v="1"/>
    <x v="3"/>
  </r>
  <r>
    <x v="3771"/>
    <x v="4"/>
    <x v="0"/>
    <x v="0"/>
    <x v="6"/>
    <x v="0"/>
    <x v="0"/>
    <x v="12"/>
    <x v="0"/>
    <x v="1"/>
    <x v="0"/>
    <x v="1"/>
    <x v="1"/>
    <x v="0"/>
    <x v="1370"/>
    <x v="0"/>
    <x v="1"/>
    <x v="0"/>
    <x v="6"/>
  </r>
  <r>
    <x v="3772"/>
    <x v="1"/>
    <x v="1"/>
    <x v="5"/>
    <x v="4"/>
    <x v="2"/>
    <x v="0"/>
    <x v="11"/>
    <x v="2"/>
    <x v="0"/>
    <x v="0"/>
    <x v="0"/>
    <x v="0"/>
    <x v="0"/>
    <x v="113"/>
    <x v="6"/>
    <x v="2"/>
    <x v="2"/>
    <x v="4"/>
  </r>
  <r>
    <x v="3773"/>
    <x v="3"/>
    <x v="2"/>
    <x v="0"/>
    <x v="6"/>
    <x v="1"/>
    <x v="2"/>
    <x v="10"/>
    <x v="0"/>
    <x v="1"/>
    <x v="0"/>
    <x v="1"/>
    <x v="0"/>
    <x v="1"/>
    <x v="7904"/>
    <x v="10"/>
    <x v="5"/>
    <x v="0"/>
    <x v="8"/>
  </r>
  <r>
    <x v="3774"/>
    <x v="1"/>
    <x v="3"/>
    <x v="1"/>
    <x v="0"/>
    <x v="0"/>
    <x v="2"/>
    <x v="2"/>
    <x v="0"/>
    <x v="1"/>
    <x v="0"/>
    <x v="1"/>
    <x v="1"/>
    <x v="1"/>
    <x v="7764"/>
    <x v="9"/>
    <x v="3"/>
    <x v="0"/>
    <x v="6"/>
  </r>
  <r>
    <x v="3775"/>
    <x v="3"/>
    <x v="3"/>
    <x v="0"/>
    <x v="4"/>
    <x v="1"/>
    <x v="0"/>
    <x v="13"/>
    <x v="2"/>
    <x v="0"/>
    <x v="1"/>
    <x v="0"/>
    <x v="1"/>
    <x v="1"/>
    <x v="1474"/>
    <x v="11"/>
    <x v="4"/>
    <x v="2"/>
    <x v="0"/>
  </r>
  <r>
    <x v="3776"/>
    <x v="5"/>
    <x v="0"/>
    <x v="3"/>
    <x v="1"/>
    <x v="2"/>
    <x v="0"/>
    <x v="6"/>
    <x v="1"/>
    <x v="1"/>
    <x v="0"/>
    <x v="0"/>
    <x v="1"/>
    <x v="1"/>
    <x v="5223"/>
    <x v="3"/>
    <x v="3"/>
    <x v="0"/>
    <x v="6"/>
  </r>
  <r>
    <x v="3777"/>
    <x v="1"/>
    <x v="1"/>
    <x v="4"/>
    <x v="3"/>
    <x v="2"/>
    <x v="1"/>
    <x v="0"/>
    <x v="2"/>
    <x v="0"/>
    <x v="1"/>
    <x v="0"/>
    <x v="1"/>
    <x v="1"/>
    <x v="4000"/>
    <x v="4"/>
    <x v="6"/>
    <x v="1"/>
    <x v="0"/>
  </r>
  <r>
    <x v="3778"/>
    <x v="3"/>
    <x v="1"/>
    <x v="1"/>
    <x v="5"/>
    <x v="0"/>
    <x v="0"/>
    <x v="2"/>
    <x v="1"/>
    <x v="0"/>
    <x v="1"/>
    <x v="0"/>
    <x v="0"/>
    <x v="0"/>
    <x v="118"/>
    <x v="3"/>
    <x v="5"/>
    <x v="1"/>
    <x v="1"/>
  </r>
  <r>
    <x v="3779"/>
    <x v="2"/>
    <x v="0"/>
    <x v="5"/>
    <x v="4"/>
    <x v="0"/>
    <x v="2"/>
    <x v="9"/>
    <x v="0"/>
    <x v="0"/>
    <x v="0"/>
    <x v="1"/>
    <x v="1"/>
    <x v="0"/>
    <x v="7082"/>
    <x v="2"/>
    <x v="4"/>
    <x v="0"/>
    <x v="8"/>
  </r>
  <r>
    <x v="3780"/>
    <x v="1"/>
    <x v="2"/>
    <x v="0"/>
    <x v="1"/>
    <x v="2"/>
    <x v="2"/>
    <x v="5"/>
    <x v="1"/>
    <x v="0"/>
    <x v="0"/>
    <x v="1"/>
    <x v="1"/>
    <x v="0"/>
    <x v="8536"/>
    <x v="1"/>
    <x v="4"/>
    <x v="0"/>
    <x v="8"/>
  </r>
  <r>
    <x v="3781"/>
    <x v="4"/>
    <x v="0"/>
    <x v="0"/>
    <x v="6"/>
    <x v="2"/>
    <x v="0"/>
    <x v="6"/>
    <x v="0"/>
    <x v="0"/>
    <x v="1"/>
    <x v="0"/>
    <x v="0"/>
    <x v="1"/>
    <x v="450"/>
    <x v="2"/>
    <x v="3"/>
    <x v="1"/>
    <x v="1"/>
  </r>
  <r>
    <x v="3782"/>
    <x v="3"/>
    <x v="0"/>
    <x v="0"/>
    <x v="1"/>
    <x v="0"/>
    <x v="1"/>
    <x v="0"/>
    <x v="2"/>
    <x v="1"/>
    <x v="1"/>
    <x v="1"/>
    <x v="1"/>
    <x v="0"/>
    <x v="4066"/>
    <x v="11"/>
    <x v="5"/>
    <x v="0"/>
    <x v="4"/>
  </r>
  <r>
    <x v="3783"/>
    <x v="3"/>
    <x v="3"/>
    <x v="4"/>
    <x v="6"/>
    <x v="1"/>
    <x v="2"/>
    <x v="2"/>
    <x v="1"/>
    <x v="1"/>
    <x v="1"/>
    <x v="0"/>
    <x v="1"/>
    <x v="1"/>
    <x v="6714"/>
    <x v="6"/>
    <x v="5"/>
    <x v="1"/>
    <x v="3"/>
  </r>
  <r>
    <x v="3784"/>
    <x v="0"/>
    <x v="2"/>
    <x v="2"/>
    <x v="1"/>
    <x v="1"/>
    <x v="1"/>
    <x v="8"/>
    <x v="1"/>
    <x v="1"/>
    <x v="0"/>
    <x v="0"/>
    <x v="1"/>
    <x v="0"/>
    <x v="8663"/>
    <x v="2"/>
    <x v="5"/>
    <x v="0"/>
    <x v="6"/>
  </r>
  <r>
    <x v="3785"/>
    <x v="2"/>
    <x v="0"/>
    <x v="2"/>
    <x v="4"/>
    <x v="1"/>
    <x v="0"/>
    <x v="6"/>
    <x v="1"/>
    <x v="0"/>
    <x v="1"/>
    <x v="1"/>
    <x v="0"/>
    <x v="1"/>
    <x v="1565"/>
    <x v="1"/>
    <x v="6"/>
    <x v="1"/>
    <x v="5"/>
  </r>
  <r>
    <x v="3786"/>
    <x v="3"/>
    <x v="2"/>
    <x v="2"/>
    <x v="1"/>
    <x v="0"/>
    <x v="2"/>
    <x v="5"/>
    <x v="0"/>
    <x v="0"/>
    <x v="1"/>
    <x v="1"/>
    <x v="0"/>
    <x v="0"/>
    <x v="7305"/>
    <x v="3"/>
    <x v="5"/>
    <x v="1"/>
    <x v="0"/>
  </r>
  <r>
    <x v="3787"/>
    <x v="1"/>
    <x v="1"/>
    <x v="2"/>
    <x v="5"/>
    <x v="0"/>
    <x v="2"/>
    <x v="7"/>
    <x v="2"/>
    <x v="0"/>
    <x v="1"/>
    <x v="0"/>
    <x v="0"/>
    <x v="0"/>
    <x v="3891"/>
    <x v="10"/>
    <x v="0"/>
    <x v="0"/>
    <x v="7"/>
  </r>
  <r>
    <x v="3788"/>
    <x v="4"/>
    <x v="1"/>
    <x v="5"/>
    <x v="3"/>
    <x v="1"/>
    <x v="2"/>
    <x v="4"/>
    <x v="2"/>
    <x v="0"/>
    <x v="1"/>
    <x v="0"/>
    <x v="0"/>
    <x v="1"/>
    <x v="4269"/>
    <x v="3"/>
    <x v="1"/>
    <x v="1"/>
    <x v="3"/>
  </r>
  <r>
    <x v="3789"/>
    <x v="5"/>
    <x v="0"/>
    <x v="5"/>
    <x v="4"/>
    <x v="0"/>
    <x v="0"/>
    <x v="4"/>
    <x v="1"/>
    <x v="0"/>
    <x v="1"/>
    <x v="1"/>
    <x v="0"/>
    <x v="0"/>
    <x v="3635"/>
    <x v="10"/>
    <x v="5"/>
    <x v="1"/>
    <x v="1"/>
  </r>
  <r>
    <x v="3790"/>
    <x v="3"/>
    <x v="0"/>
    <x v="4"/>
    <x v="5"/>
    <x v="1"/>
    <x v="1"/>
    <x v="8"/>
    <x v="2"/>
    <x v="0"/>
    <x v="1"/>
    <x v="0"/>
    <x v="0"/>
    <x v="0"/>
    <x v="1339"/>
    <x v="6"/>
    <x v="5"/>
    <x v="0"/>
    <x v="6"/>
  </r>
  <r>
    <x v="3791"/>
    <x v="5"/>
    <x v="3"/>
    <x v="2"/>
    <x v="0"/>
    <x v="0"/>
    <x v="2"/>
    <x v="1"/>
    <x v="2"/>
    <x v="1"/>
    <x v="1"/>
    <x v="0"/>
    <x v="1"/>
    <x v="1"/>
    <x v="9442"/>
    <x v="2"/>
    <x v="1"/>
    <x v="1"/>
    <x v="1"/>
  </r>
  <r>
    <x v="3792"/>
    <x v="5"/>
    <x v="0"/>
    <x v="3"/>
    <x v="2"/>
    <x v="1"/>
    <x v="2"/>
    <x v="3"/>
    <x v="2"/>
    <x v="0"/>
    <x v="1"/>
    <x v="0"/>
    <x v="0"/>
    <x v="0"/>
    <x v="7563"/>
    <x v="2"/>
    <x v="3"/>
    <x v="0"/>
    <x v="7"/>
  </r>
  <r>
    <x v="3793"/>
    <x v="2"/>
    <x v="1"/>
    <x v="2"/>
    <x v="3"/>
    <x v="0"/>
    <x v="1"/>
    <x v="10"/>
    <x v="0"/>
    <x v="1"/>
    <x v="1"/>
    <x v="0"/>
    <x v="1"/>
    <x v="1"/>
    <x v="3668"/>
    <x v="2"/>
    <x v="4"/>
    <x v="2"/>
    <x v="1"/>
  </r>
  <r>
    <x v="3794"/>
    <x v="0"/>
    <x v="0"/>
    <x v="1"/>
    <x v="1"/>
    <x v="1"/>
    <x v="1"/>
    <x v="10"/>
    <x v="0"/>
    <x v="1"/>
    <x v="0"/>
    <x v="0"/>
    <x v="1"/>
    <x v="1"/>
    <x v="7894"/>
    <x v="0"/>
    <x v="3"/>
    <x v="2"/>
    <x v="5"/>
  </r>
  <r>
    <x v="3795"/>
    <x v="3"/>
    <x v="2"/>
    <x v="0"/>
    <x v="1"/>
    <x v="1"/>
    <x v="0"/>
    <x v="0"/>
    <x v="1"/>
    <x v="0"/>
    <x v="0"/>
    <x v="1"/>
    <x v="0"/>
    <x v="0"/>
    <x v="2515"/>
    <x v="6"/>
    <x v="4"/>
    <x v="0"/>
    <x v="7"/>
  </r>
  <r>
    <x v="3796"/>
    <x v="3"/>
    <x v="2"/>
    <x v="2"/>
    <x v="5"/>
    <x v="1"/>
    <x v="1"/>
    <x v="2"/>
    <x v="1"/>
    <x v="1"/>
    <x v="1"/>
    <x v="0"/>
    <x v="0"/>
    <x v="1"/>
    <x v="3984"/>
    <x v="11"/>
    <x v="0"/>
    <x v="1"/>
    <x v="5"/>
  </r>
  <r>
    <x v="3797"/>
    <x v="5"/>
    <x v="2"/>
    <x v="4"/>
    <x v="6"/>
    <x v="0"/>
    <x v="2"/>
    <x v="4"/>
    <x v="0"/>
    <x v="1"/>
    <x v="0"/>
    <x v="0"/>
    <x v="1"/>
    <x v="1"/>
    <x v="9763"/>
    <x v="3"/>
    <x v="3"/>
    <x v="1"/>
    <x v="1"/>
  </r>
  <r>
    <x v="3798"/>
    <x v="0"/>
    <x v="0"/>
    <x v="5"/>
    <x v="5"/>
    <x v="1"/>
    <x v="2"/>
    <x v="11"/>
    <x v="2"/>
    <x v="1"/>
    <x v="1"/>
    <x v="1"/>
    <x v="1"/>
    <x v="0"/>
    <x v="9519"/>
    <x v="11"/>
    <x v="1"/>
    <x v="0"/>
    <x v="1"/>
  </r>
  <r>
    <x v="3799"/>
    <x v="0"/>
    <x v="2"/>
    <x v="4"/>
    <x v="1"/>
    <x v="2"/>
    <x v="2"/>
    <x v="14"/>
    <x v="1"/>
    <x v="1"/>
    <x v="0"/>
    <x v="0"/>
    <x v="0"/>
    <x v="0"/>
    <x v="8859"/>
    <x v="2"/>
    <x v="0"/>
    <x v="2"/>
    <x v="1"/>
  </r>
  <r>
    <x v="3800"/>
    <x v="2"/>
    <x v="1"/>
    <x v="4"/>
    <x v="1"/>
    <x v="2"/>
    <x v="1"/>
    <x v="5"/>
    <x v="1"/>
    <x v="0"/>
    <x v="0"/>
    <x v="0"/>
    <x v="1"/>
    <x v="0"/>
    <x v="2575"/>
    <x v="3"/>
    <x v="0"/>
    <x v="0"/>
    <x v="7"/>
  </r>
  <r>
    <x v="3801"/>
    <x v="1"/>
    <x v="2"/>
    <x v="1"/>
    <x v="6"/>
    <x v="0"/>
    <x v="2"/>
    <x v="1"/>
    <x v="2"/>
    <x v="0"/>
    <x v="1"/>
    <x v="0"/>
    <x v="1"/>
    <x v="1"/>
    <x v="8150"/>
    <x v="4"/>
    <x v="1"/>
    <x v="0"/>
    <x v="8"/>
  </r>
  <r>
    <x v="3802"/>
    <x v="2"/>
    <x v="2"/>
    <x v="1"/>
    <x v="1"/>
    <x v="2"/>
    <x v="1"/>
    <x v="4"/>
    <x v="0"/>
    <x v="1"/>
    <x v="0"/>
    <x v="0"/>
    <x v="0"/>
    <x v="0"/>
    <x v="2794"/>
    <x v="0"/>
    <x v="4"/>
    <x v="1"/>
    <x v="2"/>
  </r>
  <r>
    <x v="3803"/>
    <x v="3"/>
    <x v="3"/>
    <x v="1"/>
    <x v="4"/>
    <x v="0"/>
    <x v="1"/>
    <x v="1"/>
    <x v="0"/>
    <x v="0"/>
    <x v="0"/>
    <x v="0"/>
    <x v="0"/>
    <x v="1"/>
    <x v="1827"/>
    <x v="2"/>
    <x v="3"/>
    <x v="0"/>
    <x v="6"/>
  </r>
  <r>
    <x v="3804"/>
    <x v="2"/>
    <x v="0"/>
    <x v="0"/>
    <x v="1"/>
    <x v="0"/>
    <x v="1"/>
    <x v="14"/>
    <x v="0"/>
    <x v="0"/>
    <x v="1"/>
    <x v="0"/>
    <x v="1"/>
    <x v="1"/>
    <x v="3521"/>
    <x v="1"/>
    <x v="6"/>
    <x v="2"/>
    <x v="0"/>
  </r>
  <r>
    <x v="3805"/>
    <x v="5"/>
    <x v="3"/>
    <x v="1"/>
    <x v="4"/>
    <x v="2"/>
    <x v="1"/>
    <x v="13"/>
    <x v="0"/>
    <x v="0"/>
    <x v="1"/>
    <x v="1"/>
    <x v="1"/>
    <x v="0"/>
    <x v="8509"/>
    <x v="5"/>
    <x v="3"/>
    <x v="0"/>
    <x v="1"/>
  </r>
  <r>
    <x v="3806"/>
    <x v="1"/>
    <x v="3"/>
    <x v="4"/>
    <x v="3"/>
    <x v="1"/>
    <x v="0"/>
    <x v="2"/>
    <x v="1"/>
    <x v="1"/>
    <x v="1"/>
    <x v="0"/>
    <x v="1"/>
    <x v="0"/>
    <x v="532"/>
    <x v="5"/>
    <x v="1"/>
    <x v="0"/>
    <x v="7"/>
  </r>
  <r>
    <x v="3807"/>
    <x v="5"/>
    <x v="3"/>
    <x v="3"/>
    <x v="4"/>
    <x v="2"/>
    <x v="1"/>
    <x v="8"/>
    <x v="2"/>
    <x v="0"/>
    <x v="0"/>
    <x v="0"/>
    <x v="0"/>
    <x v="0"/>
    <x v="5192"/>
    <x v="5"/>
    <x v="6"/>
    <x v="0"/>
    <x v="8"/>
  </r>
  <r>
    <x v="3808"/>
    <x v="5"/>
    <x v="1"/>
    <x v="3"/>
    <x v="0"/>
    <x v="2"/>
    <x v="0"/>
    <x v="3"/>
    <x v="0"/>
    <x v="0"/>
    <x v="1"/>
    <x v="1"/>
    <x v="1"/>
    <x v="1"/>
    <x v="6634"/>
    <x v="2"/>
    <x v="3"/>
    <x v="0"/>
    <x v="5"/>
  </r>
  <r>
    <x v="3809"/>
    <x v="2"/>
    <x v="3"/>
    <x v="4"/>
    <x v="5"/>
    <x v="0"/>
    <x v="2"/>
    <x v="11"/>
    <x v="0"/>
    <x v="1"/>
    <x v="1"/>
    <x v="0"/>
    <x v="1"/>
    <x v="1"/>
    <x v="6444"/>
    <x v="2"/>
    <x v="1"/>
    <x v="2"/>
    <x v="3"/>
  </r>
  <r>
    <x v="3810"/>
    <x v="2"/>
    <x v="3"/>
    <x v="2"/>
    <x v="3"/>
    <x v="2"/>
    <x v="0"/>
    <x v="2"/>
    <x v="1"/>
    <x v="1"/>
    <x v="0"/>
    <x v="0"/>
    <x v="1"/>
    <x v="1"/>
    <x v="929"/>
    <x v="0"/>
    <x v="3"/>
    <x v="0"/>
    <x v="6"/>
  </r>
  <r>
    <x v="3811"/>
    <x v="5"/>
    <x v="2"/>
    <x v="1"/>
    <x v="2"/>
    <x v="1"/>
    <x v="1"/>
    <x v="1"/>
    <x v="2"/>
    <x v="1"/>
    <x v="1"/>
    <x v="1"/>
    <x v="0"/>
    <x v="0"/>
    <x v="8746"/>
    <x v="10"/>
    <x v="0"/>
    <x v="1"/>
    <x v="4"/>
  </r>
  <r>
    <x v="3812"/>
    <x v="0"/>
    <x v="3"/>
    <x v="3"/>
    <x v="0"/>
    <x v="0"/>
    <x v="0"/>
    <x v="14"/>
    <x v="0"/>
    <x v="1"/>
    <x v="0"/>
    <x v="1"/>
    <x v="0"/>
    <x v="0"/>
    <x v="3657"/>
    <x v="10"/>
    <x v="5"/>
    <x v="0"/>
    <x v="6"/>
  </r>
  <r>
    <x v="3813"/>
    <x v="0"/>
    <x v="2"/>
    <x v="2"/>
    <x v="6"/>
    <x v="0"/>
    <x v="1"/>
    <x v="0"/>
    <x v="1"/>
    <x v="0"/>
    <x v="1"/>
    <x v="0"/>
    <x v="0"/>
    <x v="0"/>
    <x v="7008"/>
    <x v="2"/>
    <x v="1"/>
    <x v="0"/>
    <x v="6"/>
  </r>
  <r>
    <x v="3814"/>
    <x v="1"/>
    <x v="1"/>
    <x v="2"/>
    <x v="1"/>
    <x v="0"/>
    <x v="0"/>
    <x v="9"/>
    <x v="1"/>
    <x v="0"/>
    <x v="0"/>
    <x v="1"/>
    <x v="1"/>
    <x v="0"/>
    <x v="1524"/>
    <x v="7"/>
    <x v="6"/>
    <x v="0"/>
    <x v="4"/>
  </r>
  <r>
    <x v="3815"/>
    <x v="4"/>
    <x v="3"/>
    <x v="4"/>
    <x v="1"/>
    <x v="1"/>
    <x v="2"/>
    <x v="8"/>
    <x v="2"/>
    <x v="1"/>
    <x v="1"/>
    <x v="1"/>
    <x v="1"/>
    <x v="0"/>
    <x v="7098"/>
    <x v="4"/>
    <x v="0"/>
    <x v="0"/>
    <x v="3"/>
  </r>
  <r>
    <x v="3816"/>
    <x v="5"/>
    <x v="0"/>
    <x v="0"/>
    <x v="6"/>
    <x v="2"/>
    <x v="2"/>
    <x v="8"/>
    <x v="1"/>
    <x v="1"/>
    <x v="0"/>
    <x v="1"/>
    <x v="0"/>
    <x v="1"/>
    <x v="9179"/>
    <x v="11"/>
    <x v="1"/>
    <x v="2"/>
    <x v="3"/>
  </r>
  <r>
    <x v="3817"/>
    <x v="5"/>
    <x v="0"/>
    <x v="4"/>
    <x v="4"/>
    <x v="1"/>
    <x v="1"/>
    <x v="7"/>
    <x v="2"/>
    <x v="0"/>
    <x v="1"/>
    <x v="0"/>
    <x v="0"/>
    <x v="0"/>
    <x v="4850"/>
    <x v="8"/>
    <x v="5"/>
    <x v="0"/>
    <x v="6"/>
  </r>
  <r>
    <x v="3818"/>
    <x v="2"/>
    <x v="0"/>
    <x v="5"/>
    <x v="3"/>
    <x v="2"/>
    <x v="0"/>
    <x v="3"/>
    <x v="0"/>
    <x v="0"/>
    <x v="1"/>
    <x v="1"/>
    <x v="1"/>
    <x v="0"/>
    <x v="1314"/>
    <x v="9"/>
    <x v="3"/>
    <x v="0"/>
    <x v="6"/>
  </r>
  <r>
    <x v="3819"/>
    <x v="5"/>
    <x v="0"/>
    <x v="4"/>
    <x v="2"/>
    <x v="1"/>
    <x v="1"/>
    <x v="7"/>
    <x v="2"/>
    <x v="1"/>
    <x v="0"/>
    <x v="1"/>
    <x v="1"/>
    <x v="0"/>
    <x v="8062"/>
    <x v="2"/>
    <x v="1"/>
    <x v="0"/>
    <x v="4"/>
  </r>
  <r>
    <x v="3820"/>
    <x v="0"/>
    <x v="3"/>
    <x v="2"/>
    <x v="4"/>
    <x v="1"/>
    <x v="0"/>
    <x v="6"/>
    <x v="1"/>
    <x v="0"/>
    <x v="1"/>
    <x v="0"/>
    <x v="1"/>
    <x v="0"/>
    <x v="3866"/>
    <x v="7"/>
    <x v="0"/>
    <x v="1"/>
    <x v="1"/>
  </r>
  <r>
    <x v="3821"/>
    <x v="0"/>
    <x v="3"/>
    <x v="5"/>
    <x v="4"/>
    <x v="2"/>
    <x v="1"/>
    <x v="5"/>
    <x v="2"/>
    <x v="0"/>
    <x v="0"/>
    <x v="1"/>
    <x v="0"/>
    <x v="1"/>
    <x v="8104"/>
    <x v="1"/>
    <x v="2"/>
    <x v="1"/>
    <x v="1"/>
  </r>
  <r>
    <x v="3822"/>
    <x v="0"/>
    <x v="1"/>
    <x v="1"/>
    <x v="0"/>
    <x v="0"/>
    <x v="1"/>
    <x v="7"/>
    <x v="1"/>
    <x v="1"/>
    <x v="0"/>
    <x v="0"/>
    <x v="0"/>
    <x v="1"/>
    <x v="5907"/>
    <x v="6"/>
    <x v="5"/>
    <x v="0"/>
    <x v="7"/>
  </r>
  <r>
    <x v="3823"/>
    <x v="5"/>
    <x v="1"/>
    <x v="2"/>
    <x v="0"/>
    <x v="2"/>
    <x v="1"/>
    <x v="14"/>
    <x v="1"/>
    <x v="1"/>
    <x v="0"/>
    <x v="1"/>
    <x v="1"/>
    <x v="1"/>
    <x v="8900"/>
    <x v="4"/>
    <x v="1"/>
    <x v="0"/>
    <x v="4"/>
  </r>
  <r>
    <x v="3824"/>
    <x v="4"/>
    <x v="3"/>
    <x v="2"/>
    <x v="6"/>
    <x v="0"/>
    <x v="2"/>
    <x v="10"/>
    <x v="0"/>
    <x v="0"/>
    <x v="0"/>
    <x v="1"/>
    <x v="0"/>
    <x v="0"/>
    <x v="5043"/>
    <x v="5"/>
    <x v="1"/>
    <x v="0"/>
    <x v="8"/>
  </r>
  <r>
    <x v="3825"/>
    <x v="5"/>
    <x v="1"/>
    <x v="5"/>
    <x v="1"/>
    <x v="1"/>
    <x v="1"/>
    <x v="6"/>
    <x v="1"/>
    <x v="1"/>
    <x v="1"/>
    <x v="0"/>
    <x v="1"/>
    <x v="0"/>
    <x v="6944"/>
    <x v="10"/>
    <x v="3"/>
    <x v="0"/>
    <x v="6"/>
  </r>
  <r>
    <x v="3826"/>
    <x v="3"/>
    <x v="0"/>
    <x v="0"/>
    <x v="4"/>
    <x v="1"/>
    <x v="2"/>
    <x v="2"/>
    <x v="0"/>
    <x v="1"/>
    <x v="1"/>
    <x v="0"/>
    <x v="1"/>
    <x v="0"/>
    <x v="5781"/>
    <x v="5"/>
    <x v="2"/>
    <x v="0"/>
    <x v="8"/>
  </r>
  <r>
    <x v="3827"/>
    <x v="3"/>
    <x v="2"/>
    <x v="2"/>
    <x v="5"/>
    <x v="0"/>
    <x v="2"/>
    <x v="2"/>
    <x v="1"/>
    <x v="0"/>
    <x v="0"/>
    <x v="0"/>
    <x v="1"/>
    <x v="0"/>
    <x v="7060"/>
    <x v="0"/>
    <x v="4"/>
    <x v="0"/>
    <x v="6"/>
  </r>
  <r>
    <x v="3828"/>
    <x v="2"/>
    <x v="0"/>
    <x v="1"/>
    <x v="5"/>
    <x v="1"/>
    <x v="1"/>
    <x v="12"/>
    <x v="2"/>
    <x v="1"/>
    <x v="0"/>
    <x v="1"/>
    <x v="0"/>
    <x v="0"/>
    <x v="3006"/>
    <x v="9"/>
    <x v="1"/>
    <x v="2"/>
    <x v="3"/>
  </r>
  <r>
    <x v="3829"/>
    <x v="2"/>
    <x v="2"/>
    <x v="2"/>
    <x v="1"/>
    <x v="0"/>
    <x v="2"/>
    <x v="9"/>
    <x v="1"/>
    <x v="1"/>
    <x v="1"/>
    <x v="1"/>
    <x v="1"/>
    <x v="1"/>
    <x v="8829"/>
    <x v="4"/>
    <x v="5"/>
    <x v="0"/>
    <x v="6"/>
  </r>
  <r>
    <x v="3830"/>
    <x v="3"/>
    <x v="0"/>
    <x v="2"/>
    <x v="2"/>
    <x v="2"/>
    <x v="2"/>
    <x v="0"/>
    <x v="1"/>
    <x v="1"/>
    <x v="1"/>
    <x v="1"/>
    <x v="0"/>
    <x v="1"/>
    <x v="6013"/>
    <x v="0"/>
    <x v="5"/>
    <x v="1"/>
    <x v="2"/>
  </r>
  <r>
    <x v="3831"/>
    <x v="2"/>
    <x v="0"/>
    <x v="1"/>
    <x v="2"/>
    <x v="2"/>
    <x v="2"/>
    <x v="6"/>
    <x v="2"/>
    <x v="0"/>
    <x v="1"/>
    <x v="0"/>
    <x v="0"/>
    <x v="1"/>
    <x v="4731"/>
    <x v="5"/>
    <x v="1"/>
    <x v="1"/>
    <x v="3"/>
  </r>
  <r>
    <x v="3832"/>
    <x v="4"/>
    <x v="3"/>
    <x v="0"/>
    <x v="2"/>
    <x v="1"/>
    <x v="1"/>
    <x v="8"/>
    <x v="2"/>
    <x v="1"/>
    <x v="1"/>
    <x v="1"/>
    <x v="0"/>
    <x v="0"/>
    <x v="2258"/>
    <x v="10"/>
    <x v="1"/>
    <x v="0"/>
    <x v="8"/>
  </r>
  <r>
    <x v="3833"/>
    <x v="0"/>
    <x v="2"/>
    <x v="0"/>
    <x v="0"/>
    <x v="1"/>
    <x v="0"/>
    <x v="5"/>
    <x v="0"/>
    <x v="0"/>
    <x v="1"/>
    <x v="1"/>
    <x v="1"/>
    <x v="0"/>
    <x v="7529"/>
    <x v="3"/>
    <x v="3"/>
    <x v="0"/>
    <x v="1"/>
  </r>
  <r>
    <x v="3834"/>
    <x v="5"/>
    <x v="2"/>
    <x v="1"/>
    <x v="6"/>
    <x v="0"/>
    <x v="2"/>
    <x v="8"/>
    <x v="1"/>
    <x v="0"/>
    <x v="1"/>
    <x v="1"/>
    <x v="1"/>
    <x v="0"/>
    <x v="9861"/>
    <x v="8"/>
    <x v="2"/>
    <x v="0"/>
    <x v="0"/>
  </r>
  <r>
    <x v="3835"/>
    <x v="4"/>
    <x v="3"/>
    <x v="2"/>
    <x v="4"/>
    <x v="1"/>
    <x v="1"/>
    <x v="5"/>
    <x v="0"/>
    <x v="0"/>
    <x v="1"/>
    <x v="0"/>
    <x v="1"/>
    <x v="0"/>
    <x v="2303"/>
    <x v="3"/>
    <x v="4"/>
    <x v="1"/>
    <x v="2"/>
  </r>
  <r>
    <x v="3836"/>
    <x v="0"/>
    <x v="2"/>
    <x v="2"/>
    <x v="5"/>
    <x v="1"/>
    <x v="0"/>
    <x v="12"/>
    <x v="0"/>
    <x v="1"/>
    <x v="0"/>
    <x v="0"/>
    <x v="1"/>
    <x v="0"/>
    <x v="6611"/>
    <x v="11"/>
    <x v="6"/>
    <x v="2"/>
    <x v="5"/>
  </r>
  <r>
    <x v="3837"/>
    <x v="5"/>
    <x v="3"/>
    <x v="4"/>
    <x v="5"/>
    <x v="0"/>
    <x v="0"/>
    <x v="8"/>
    <x v="2"/>
    <x v="1"/>
    <x v="1"/>
    <x v="0"/>
    <x v="1"/>
    <x v="1"/>
    <x v="5005"/>
    <x v="9"/>
    <x v="4"/>
    <x v="0"/>
    <x v="7"/>
  </r>
  <r>
    <x v="3838"/>
    <x v="2"/>
    <x v="3"/>
    <x v="2"/>
    <x v="1"/>
    <x v="0"/>
    <x v="1"/>
    <x v="1"/>
    <x v="0"/>
    <x v="1"/>
    <x v="0"/>
    <x v="0"/>
    <x v="0"/>
    <x v="1"/>
    <x v="1888"/>
    <x v="3"/>
    <x v="4"/>
    <x v="1"/>
    <x v="1"/>
  </r>
  <r>
    <x v="3839"/>
    <x v="4"/>
    <x v="3"/>
    <x v="1"/>
    <x v="5"/>
    <x v="1"/>
    <x v="2"/>
    <x v="1"/>
    <x v="2"/>
    <x v="0"/>
    <x v="1"/>
    <x v="0"/>
    <x v="0"/>
    <x v="1"/>
    <x v="4923"/>
    <x v="2"/>
    <x v="2"/>
    <x v="1"/>
    <x v="2"/>
  </r>
  <r>
    <x v="3840"/>
    <x v="4"/>
    <x v="0"/>
    <x v="0"/>
    <x v="0"/>
    <x v="2"/>
    <x v="0"/>
    <x v="2"/>
    <x v="2"/>
    <x v="1"/>
    <x v="0"/>
    <x v="0"/>
    <x v="0"/>
    <x v="1"/>
    <x v="514"/>
    <x v="9"/>
    <x v="5"/>
    <x v="0"/>
    <x v="6"/>
  </r>
  <r>
    <x v="3841"/>
    <x v="5"/>
    <x v="3"/>
    <x v="4"/>
    <x v="6"/>
    <x v="1"/>
    <x v="1"/>
    <x v="8"/>
    <x v="1"/>
    <x v="1"/>
    <x v="0"/>
    <x v="0"/>
    <x v="1"/>
    <x v="0"/>
    <x v="7169"/>
    <x v="5"/>
    <x v="6"/>
    <x v="2"/>
    <x v="5"/>
  </r>
  <r>
    <x v="3842"/>
    <x v="5"/>
    <x v="3"/>
    <x v="4"/>
    <x v="2"/>
    <x v="1"/>
    <x v="0"/>
    <x v="12"/>
    <x v="0"/>
    <x v="1"/>
    <x v="1"/>
    <x v="0"/>
    <x v="1"/>
    <x v="1"/>
    <x v="5671"/>
    <x v="7"/>
    <x v="0"/>
    <x v="0"/>
    <x v="7"/>
  </r>
  <r>
    <x v="3843"/>
    <x v="5"/>
    <x v="0"/>
    <x v="4"/>
    <x v="1"/>
    <x v="1"/>
    <x v="1"/>
    <x v="11"/>
    <x v="2"/>
    <x v="1"/>
    <x v="0"/>
    <x v="0"/>
    <x v="1"/>
    <x v="0"/>
    <x v="7277"/>
    <x v="9"/>
    <x v="1"/>
    <x v="2"/>
    <x v="0"/>
  </r>
  <r>
    <x v="3844"/>
    <x v="3"/>
    <x v="1"/>
    <x v="0"/>
    <x v="0"/>
    <x v="0"/>
    <x v="1"/>
    <x v="1"/>
    <x v="2"/>
    <x v="0"/>
    <x v="1"/>
    <x v="1"/>
    <x v="0"/>
    <x v="1"/>
    <x v="4086"/>
    <x v="6"/>
    <x v="3"/>
    <x v="0"/>
    <x v="6"/>
  </r>
  <r>
    <x v="3845"/>
    <x v="0"/>
    <x v="0"/>
    <x v="1"/>
    <x v="0"/>
    <x v="2"/>
    <x v="0"/>
    <x v="10"/>
    <x v="2"/>
    <x v="1"/>
    <x v="0"/>
    <x v="0"/>
    <x v="1"/>
    <x v="0"/>
    <x v="4396"/>
    <x v="5"/>
    <x v="1"/>
    <x v="0"/>
    <x v="6"/>
  </r>
  <r>
    <x v="3846"/>
    <x v="3"/>
    <x v="2"/>
    <x v="0"/>
    <x v="6"/>
    <x v="1"/>
    <x v="1"/>
    <x v="5"/>
    <x v="2"/>
    <x v="1"/>
    <x v="0"/>
    <x v="0"/>
    <x v="0"/>
    <x v="0"/>
    <x v="3116"/>
    <x v="9"/>
    <x v="0"/>
    <x v="1"/>
    <x v="5"/>
  </r>
  <r>
    <x v="3847"/>
    <x v="3"/>
    <x v="3"/>
    <x v="5"/>
    <x v="2"/>
    <x v="2"/>
    <x v="1"/>
    <x v="13"/>
    <x v="1"/>
    <x v="0"/>
    <x v="1"/>
    <x v="1"/>
    <x v="1"/>
    <x v="0"/>
    <x v="3661"/>
    <x v="2"/>
    <x v="6"/>
    <x v="0"/>
    <x v="4"/>
  </r>
  <r>
    <x v="3848"/>
    <x v="2"/>
    <x v="0"/>
    <x v="4"/>
    <x v="2"/>
    <x v="0"/>
    <x v="0"/>
    <x v="1"/>
    <x v="0"/>
    <x v="0"/>
    <x v="1"/>
    <x v="0"/>
    <x v="1"/>
    <x v="0"/>
    <x v="742"/>
    <x v="3"/>
    <x v="2"/>
    <x v="1"/>
    <x v="0"/>
  </r>
  <r>
    <x v="3849"/>
    <x v="5"/>
    <x v="0"/>
    <x v="2"/>
    <x v="5"/>
    <x v="0"/>
    <x v="2"/>
    <x v="5"/>
    <x v="0"/>
    <x v="1"/>
    <x v="0"/>
    <x v="0"/>
    <x v="0"/>
    <x v="0"/>
    <x v="7763"/>
    <x v="7"/>
    <x v="4"/>
    <x v="0"/>
    <x v="7"/>
  </r>
  <r>
    <x v="3850"/>
    <x v="3"/>
    <x v="1"/>
    <x v="3"/>
    <x v="6"/>
    <x v="1"/>
    <x v="2"/>
    <x v="11"/>
    <x v="2"/>
    <x v="0"/>
    <x v="1"/>
    <x v="0"/>
    <x v="1"/>
    <x v="1"/>
    <x v="5905"/>
    <x v="11"/>
    <x v="3"/>
    <x v="0"/>
    <x v="6"/>
  </r>
  <r>
    <x v="3851"/>
    <x v="1"/>
    <x v="0"/>
    <x v="3"/>
    <x v="2"/>
    <x v="1"/>
    <x v="0"/>
    <x v="8"/>
    <x v="2"/>
    <x v="0"/>
    <x v="0"/>
    <x v="0"/>
    <x v="1"/>
    <x v="1"/>
    <x v="1032"/>
    <x v="6"/>
    <x v="4"/>
    <x v="2"/>
    <x v="1"/>
  </r>
  <r>
    <x v="3852"/>
    <x v="2"/>
    <x v="1"/>
    <x v="5"/>
    <x v="2"/>
    <x v="1"/>
    <x v="2"/>
    <x v="6"/>
    <x v="0"/>
    <x v="0"/>
    <x v="0"/>
    <x v="1"/>
    <x v="0"/>
    <x v="1"/>
    <x v="6906"/>
    <x v="4"/>
    <x v="5"/>
    <x v="0"/>
    <x v="8"/>
  </r>
  <r>
    <x v="3853"/>
    <x v="1"/>
    <x v="3"/>
    <x v="0"/>
    <x v="5"/>
    <x v="2"/>
    <x v="2"/>
    <x v="2"/>
    <x v="2"/>
    <x v="1"/>
    <x v="0"/>
    <x v="1"/>
    <x v="0"/>
    <x v="0"/>
    <x v="4952"/>
    <x v="2"/>
    <x v="3"/>
    <x v="1"/>
    <x v="0"/>
  </r>
  <r>
    <x v="3854"/>
    <x v="1"/>
    <x v="0"/>
    <x v="3"/>
    <x v="0"/>
    <x v="0"/>
    <x v="2"/>
    <x v="12"/>
    <x v="0"/>
    <x v="0"/>
    <x v="0"/>
    <x v="1"/>
    <x v="0"/>
    <x v="1"/>
    <x v="6383"/>
    <x v="2"/>
    <x v="2"/>
    <x v="2"/>
    <x v="3"/>
  </r>
  <r>
    <x v="3855"/>
    <x v="0"/>
    <x v="2"/>
    <x v="5"/>
    <x v="6"/>
    <x v="2"/>
    <x v="1"/>
    <x v="9"/>
    <x v="1"/>
    <x v="1"/>
    <x v="0"/>
    <x v="0"/>
    <x v="1"/>
    <x v="1"/>
    <x v="8939"/>
    <x v="8"/>
    <x v="1"/>
    <x v="0"/>
    <x v="8"/>
  </r>
  <r>
    <x v="3856"/>
    <x v="2"/>
    <x v="1"/>
    <x v="4"/>
    <x v="4"/>
    <x v="0"/>
    <x v="0"/>
    <x v="8"/>
    <x v="1"/>
    <x v="0"/>
    <x v="0"/>
    <x v="0"/>
    <x v="0"/>
    <x v="1"/>
    <x v="515"/>
    <x v="11"/>
    <x v="3"/>
    <x v="2"/>
    <x v="2"/>
  </r>
  <r>
    <x v="3857"/>
    <x v="2"/>
    <x v="1"/>
    <x v="4"/>
    <x v="4"/>
    <x v="2"/>
    <x v="1"/>
    <x v="12"/>
    <x v="1"/>
    <x v="0"/>
    <x v="0"/>
    <x v="1"/>
    <x v="1"/>
    <x v="0"/>
    <x v="4362"/>
    <x v="2"/>
    <x v="5"/>
    <x v="0"/>
    <x v="0"/>
  </r>
  <r>
    <x v="3858"/>
    <x v="5"/>
    <x v="2"/>
    <x v="1"/>
    <x v="2"/>
    <x v="2"/>
    <x v="2"/>
    <x v="8"/>
    <x v="0"/>
    <x v="0"/>
    <x v="1"/>
    <x v="0"/>
    <x v="1"/>
    <x v="0"/>
    <x v="9558"/>
    <x v="6"/>
    <x v="6"/>
    <x v="0"/>
    <x v="7"/>
  </r>
  <r>
    <x v="3859"/>
    <x v="4"/>
    <x v="3"/>
    <x v="3"/>
    <x v="0"/>
    <x v="2"/>
    <x v="1"/>
    <x v="2"/>
    <x v="1"/>
    <x v="0"/>
    <x v="0"/>
    <x v="0"/>
    <x v="1"/>
    <x v="0"/>
    <x v="2649"/>
    <x v="9"/>
    <x v="3"/>
    <x v="1"/>
    <x v="5"/>
  </r>
  <r>
    <x v="3860"/>
    <x v="3"/>
    <x v="1"/>
    <x v="3"/>
    <x v="5"/>
    <x v="2"/>
    <x v="2"/>
    <x v="3"/>
    <x v="2"/>
    <x v="1"/>
    <x v="1"/>
    <x v="1"/>
    <x v="1"/>
    <x v="0"/>
    <x v="6564"/>
    <x v="4"/>
    <x v="4"/>
    <x v="0"/>
    <x v="6"/>
  </r>
  <r>
    <x v="3861"/>
    <x v="1"/>
    <x v="2"/>
    <x v="0"/>
    <x v="3"/>
    <x v="2"/>
    <x v="2"/>
    <x v="2"/>
    <x v="1"/>
    <x v="1"/>
    <x v="1"/>
    <x v="0"/>
    <x v="0"/>
    <x v="0"/>
    <x v="5856"/>
    <x v="3"/>
    <x v="4"/>
    <x v="0"/>
    <x v="7"/>
  </r>
  <r>
    <x v="3862"/>
    <x v="1"/>
    <x v="1"/>
    <x v="3"/>
    <x v="0"/>
    <x v="1"/>
    <x v="0"/>
    <x v="8"/>
    <x v="1"/>
    <x v="1"/>
    <x v="1"/>
    <x v="1"/>
    <x v="0"/>
    <x v="1"/>
    <x v="1121"/>
    <x v="4"/>
    <x v="5"/>
    <x v="0"/>
    <x v="8"/>
  </r>
  <r>
    <x v="3863"/>
    <x v="3"/>
    <x v="0"/>
    <x v="0"/>
    <x v="0"/>
    <x v="1"/>
    <x v="0"/>
    <x v="13"/>
    <x v="1"/>
    <x v="1"/>
    <x v="1"/>
    <x v="0"/>
    <x v="0"/>
    <x v="1"/>
    <x v="593"/>
    <x v="5"/>
    <x v="3"/>
    <x v="2"/>
    <x v="2"/>
  </r>
  <r>
    <x v="3864"/>
    <x v="3"/>
    <x v="0"/>
    <x v="5"/>
    <x v="5"/>
    <x v="0"/>
    <x v="0"/>
    <x v="5"/>
    <x v="0"/>
    <x v="0"/>
    <x v="0"/>
    <x v="0"/>
    <x v="1"/>
    <x v="0"/>
    <x v="748"/>
    <x v="10"/>
    <x v="3"/>
    <x v="1"/>
    <x v="2"/>
  </r>
  <r>
    <x v="3865"/>
    <x v="2"/>
    <x v="0"/>
    <x v="3"/>
    <x v="5"/>
    <x v="1"/>
    <x v="0"/>
    <x v="6"/>
    <x v="1"/>
    <x v="0"/>
    <x v="1"/>
    <x v="1"/>
    <x v="1"/>
    <x v="1"/>
    <x v="2352"/>
    <x v="10"/>
    <x v="0"/>
    <x v="0"/>
    <x v="7"/>
  </r>
  <r>
    <x v="3866"/>
    <x v="4"/>
    <x v="3"/>
    <x v="2"/>
    <x v="4"/>
    <x v="1"/>
    <x v="0"/>
    <x v="14"/>
    <x v="2"/>
    <x v="0"/>
    <x v="1"/>
    <x v="1"/>
    <x v="0"/>
    <x v="0"/>
    <x v="619"/>
    <x v="1"/>
    <x v="0"/>
    <x v="2"/>
    <x v="2"/>
  </r>
  <r>
    <x v="3867"/>
    <x v="3"/>
    <x v="2"/>
    <x v="3"/>
    <x v="0"/>
    <x v="2"/>
    <x v="2"/>
    <x v="6"/>
    <x v="2"/>
    <x v="1"/>
    <x v="0"/>
    <x v="1"/>
    <x v="0"/>
    <x v="1"/>
    <x v="8092"/>
    <x v="10"/>
    <x v="2"/>
    <x v="1"/>
    <x v="2"/>
  </r>
  <r>
    <x v="3868"/>
    <x v="1"/>
    <x v="0"/>
    <x v="4"/>
    <x v="5"/>
    <x v="2"/>
    <x v="0"/>
    <x v="7"/>
    <x v="1"/>
    <x v="1"/>
    <x v="0"/>
    <x v="1"/>
    <x v="0"/>
    <x v="0"/>
    <x v="774"/>
    <x v="7"/>
    <x v="4"/>
    <x v="0"/>
    <x v="7"/>
  </r>
  <r>
    <x v="3869"/>
    <x v="3"/>
    <x v="2"/>
    <x v="2"/>
    <x v="4"/>
    <x v="1"/>
    <x v="1"/>
    <x v="4"/>
    <x v="1"/>
    <x v="0"/>
    <x v="1"/>
    <x v="0"/>
    <x v="1"/>
    <x v="1"/>
    <x v="5582"/>
    <x v="6"/>
    <x v="5"/>
    <x v="1"/>
    <x v="4"/>
  </r>
  <r>
    <x v="3870"/>
    <x v="4"/>
    <x v="0"/>
    <x v="0"/>
    <x v="2"/>
    <x v="1"/>
    <x v="0"/>
    <x v="9"/>
    <x v="1"/>
    <x v="1"/>
    <x v="0"/>
    <x v="0"/>
    <x v="0"/>
    <x v="1"/>
    <x v="291"/>
    <x v="4"/>
    <x v="5"/>
    <x v="2"/>
    <x v="1"/>
  </r>
  <r>
    <x v="3871"/>
    <x v="4"/>
    <x v="3"/>
    <x v="3"/>
    <x v="4"/>
    <x v="0"/>
    <x v="2"/>
    <x v="9"/>
    <x v="1"/>
    <x v="1"/>
    <x v="1"/>
    <x v="0"/>
    <x v="0"/>
    <x v="0"/>
    <x v="3034"/>
    <x v="11"/>
    <x v="4"/>
    <x v="0"/>
    <x v="7"/>
  </r>
  <r>
    <x v="3872"/>
    <x v="5"/>
    <x v="1"/>
    <x v="1"/>
    <x v="4"/>
    <x v="0"/>
    <x v="0"/>
    <x v="5"/>
    <x v="0"/>
    <x v="1"/>
    <x v="0"/>
    <x v="0"/>
    <x v="0"/>
    <x v="0"/>
    <x v="2858"/>
    <x v="2"/>
    <x v="2"/>
    <x v="0"/>
    <x v="7"/>
  </r>
  <r>
    <x v="3873"/>
    <x v="4"/>
    <x v="2"/>
    <x v="2"/>
    <x v="1"/>
    <x v="1"/>
    <x v="0"/>
    <x v="2"/>
    <x v="0"/>
    <x v="0"/>
    <x v="0"/>
    <x v="1"/>
    <x v="1"/>
    <x v="1"/>
    <x v="4645"/>
    <x v="3"/>
    <x v="6"/>
    <x v="0"/>
    <x v="7"/>
  </r>
  <r>
    <x v="3874"/>
    <x v="3"/>
    <x v="2"/>
    <x v="2"/>
    <x v="0"/>
    <x v="0"/>
    <x v="1"/>
    <x v="12"/>
    <x v="1"/>
    <x v="0"/>
    <x v="0"/>
    <x v="0"/>
    <x v="0"/>
    <x v="1"/>
    <x v="4231"/>
    <x v="6"/>
    <x v="2"/>
    <x v="2"/>
    <x v="0"/>
  </r>
  <r>
    <x v="3875"/>
    <x v="3"/>
    <x v="2"/>
    <x v="4"/>
    <x v="2"/>
    <x v="2"/>
    <x v="1"/>
    <x v="0"/>
    <x v="1"/>
    <x v="1"/>
    <x v="1"/>
    <x v="0"/>
    <x v="1"/>
    <x v="1"/>
    <x v="6205"/>
    <x v="0"/>
    <x v="4"/>
    <x v="1"/>
    <x v="4"/>
  </r>
  <r>
    <x v="3876"/>
    <x v="4"/>
    <x v="0"/>
    <x v="3"/>
    <x v="2"/>
    <x v="0"/>
    <x v="1"/>
    <x v="5"/>
    <x v="2"/>
    <x v="0"/>
    <x v="1"/>
    <x v="0"/>
    <x v="1"/>
    <x v="0"/>
    <x v="2948"/>
    <x v="3"/>
    <x v="0"/>
    <x v="1"/>
    <x v="3"/>
  </r>
  <r>
    <x v="3877"/>
    <x v="1"/>
    <x v="1"/>
    <x v="4"/>
    <x v="2"/>
    <x v="2"/>
    <x v="2"/>
    <x v="8"/>
    <x v="0"/>
    <x v="0"/>
    <x v="1"/>
    <x v="1"/>
    <x v="0"/>
    <x v="1"/>
    <x v="6005"/>
    <x v="0"/>
    <x v="0"/>
    <x v="2"/>
    <x v="1"/>
  </r>
  <r>
    <x v="3878"/>
    <x v="3"/>
    <x v="3"/>
    <x v="0"/>
    <x v="4"/>
    <x v="1"/>
    <x v="1"/>
    <x v="7"/>
    <x v="1"/>
    <x v="1"/>
    <x v="0"/>
    <x v="0"/>
    <x v="1"/>
    <x v="1"/>
    <x v="3985"/>
    <x v="0"/>
    <x v="5"/>
    <x v="1"/>
    <x v="1"/>
  </r>
  <r>
    <x v="3879"/>
    <x v="4"/>
    <x v="2"/>
    <x v="1"/>
    <x v="4"/>
    <x v="0"/>
    <x v="1"/>
    <x v="6"/>
    <x v="2"/>
    <x v="1"/>
    <x v="1"/>
    <x v="1"/>
    <x v="1"/>
    <x v="1"/>
    <x v="7361"/>
    <x v="11"/>
    <x v="2"/>
    <x v="0"/>
    <x v="3"/>
  </r>
  <r>
    <x v="3880"/>
    <x v="5"/>
    <x v="0"/>
    <x v="0"/>
    <x v="1"/>
    <x v="0"/>
    <x v="0"/>
    <x v="12"/>
    <x v="2"/>
    <x v="0"/>
    <x v="1"/>
    <x v="0"/>
    <x v="1"/>
    <x v="0"/>
    <x v="4400"/>
    <x v="9"/>
    <x v="3"/>
    <x v="2"/>
    <x v="2"/>
  </r>
  <r>
    <x v="3881"/>
    <x v="2"/>
    <x v="3"/>
    <x v="3"/>
    <x v="3"/>
    <x v="2"/>
    <x v="0"/>
    <x v="0"/>
    <x v="1"/>
    <x v="1"/>
    <x v="0"/>
    <x v="1"/>
    <x v="0"/>
    <x v="0"/>
    <x v="770"/>
    <x v="8"/>
    <x v="3"/>
    <x v="1"/>
    <x v="0"/>
  </r>
  <r>
    <x v="3882"/>
    <x v="5"/>
    <x v="2"/>
    <x v="3"/>
    <x v="0"/>
    <x v="0"/>
    <x v="2"/>
    <x v="6"/>
    <x v="2"/>
    <x v="0"/>
    <x v="0"/>
    <x v="0"/>
    <x v="1"/>
    <x v="1"/>
    <x v="9735"/>
    <x v="0"/>
    <x v="6"/>
    <x v="0"/>
    <x v="8"/>
  </r>
  <r>
    <x v="3883"/>
    <x v="5"/>
    <x v="2"/>
    <x v="4"/>
    <x v="5"/>
    <x v="1"/>
    <x v="2"/>
    <x v="9"/>
    <x v="1"/>
    <x v="0"/>
    <x v="0"/>
    <x v="0"/>
    <x v="0"/>
    <x v="1"/>
    <x v="9301"/>
    <x v="11"/>
    <x v="2"/>
    <x v="0"/>
    <x v="6"/>
  </r>
  <r>
    <x v="3884"/>
    <x v="4"/>
    <x v="1"/>
    <x v="3"/>
    <x v="5"/>
    <x v="1"/>
    <x v="2"/>
    <x v="10"/>
    <x v="1"/>
    <x v="0"/>
    <x v="0"/>
    <x v="0"/>
    <x v="1"/>
    <x v="1"/>
    <x v="6146"/>
    <x v="9"/>
    <x v="4"/>
    <x v="0"/>
    <x v="8"/>
  </r>
  <r>
    <x v="3885"/>
    <x v="3"/>
    <x v="0"/>
    <x v="1"/>
    <x v="5"/>
    <x v="1"/>
    <x v="1"/>
    <x v="10"/>
    <x v="0"/>
    <x v="0"/>
    <x v="0"/>
    <x v="1"/>
    <x v="1"/>
    <x v="1"/>
    <x v="5294"/>
    <x v="9"/>
    <x v="1"/>
    <x v="0"/>
    <x v="0"/>
  </r>
  <r>
    <x v="3886"/>
    <x v="0"/>
    <x v="1"/>
    <x v="1"/>
    <x v="5"/>
    <x v="0"/>
    <x v="0"/>
    <x v="12"/>
    <x v="2"/>
    <x v="1"/>
    <x v="1"/>
    <x v="1"/>
    <x v="0"/>
    <x v="0"/>
    <x v="4001"/>
    <x v="9"/>
    <x v="1"/>
    <x v="0"/>
    <x v="6"/>
  </r>
  <r>
    <x v="3887"/>
    <x v="4"/>
    <x v="0"/>
    <x v="2"/>
    <x v="5"/>
    <x v="1"/>
    <x v="0"/>
    <x v="6"/>
    <x v="2"/>
    <x v="0"/>
    <x v="1"/>
    <x v="1"/>
    <x v="1"/>
    <x v="0"/>
    <x v="1845"/>
    <x v="10"/>
    <x v="1"/>
    <x v="0"/>
    <x v="8"/>
  </r>
  <r>
    <x v="3888"/>
    <x v="1"/>
    <x v="1"/>
    <x v="1"/>
    <x v="5"/>
    <x v="2"/>
    <x v="0"/>
    <x v="2"/>
    <x v="1"/>
    <x v="1"/>
    <x v="1"/>
    <x v="1"/>
    <x v="0"/>
    <x v="1"/>
    <x v="1517"/>
    <x v="5"/>
    <x v="3"/>
    <x v="0"/>
    <x v="6"/>
  </r>
  <r>
    <x v="3889"/>
    <x v="4"/>
    <x v="2"/>
    <x v="3"/>
    <x v="1"/>
    <x v="1"/>
    <x v="1"/>
    <x v="2"/>
    <x v="1"/>
    <x v="1"/>
    <x v="0"/>
    <x v="0"/>
    <x v="0"/>
    <x v="0"/>
    <x v="2911"/>
    <x v="8"/>
    <x v="2"/>
    <x v="1"/>
    <x v="2"/>
  </r>
  <r>
    <x v="3890"/>
    <x v="2"/>
    <x v="0"/>
    <x v="0"/>
    <x v="0"/>
    <x v="2"/>
    <x v="2"/>
    <x v="5"/>
    <x v="1"/>
    <x v="0"/>
    <x v="0"/>
    <x v="0"/>
    <x v="0"/>
    <x v="0"/>
    <x v="3628"/>
    <x v="1"/>
    <x v="1"/>
    <x v="1"/>
    <x v="5"/>
  </r>
  <r>
    <x v="3891"/>
    <x v="1"/>
    <x v="1"/>
    <x v="3"/>
    <x v="6"/>
    <x v="0"/>
    <x v="2"/>
    <x v="0"/>
    <x v="0"/>
    <x v="1"/>
    <x v="0"/>
    <x v="0"/>
    <x v="1"/>
    <x v="1"/>
    <x v="6759"/>
    <x v="9"/>
    <x v="1"/>
    <x v="0"/>
    <x v="8"/>
  </r>
  <r>
    <x v="3892"/>
    <x v="1"/>
    <x v="2"/>
    <x v="1"/>
    <x v="3"/>
    <x v="0"/>
    <x v="0"/>
    <x v="8"/>
    <x v="2"/>
    <x v="0"/>
    <x v="1"/>
    <x v="0"/>
    <x v="0"/>
    <x v="0"/>
    <x v="843"/>
    <x v="4"/>
    <x v="3"/>
    <x v="2"/>
    <x v="3"/>
  </r>
  <r>
    <x v="3893"/>
    <x v="5"/>
    <x v="0"/>
    <x v="2"/>
    <x v="6"/>
    <x v="2"/>
    <x v="1"/>
    <x v="13"/>
    <x v="0"/>
    <x v="1"/>
    <x v="0"/>
    <x v="1"/>
    <x v="1"/>
    <x v="1"/>
    <x v="9045"/>
    <x v="0"/>
    <x v="0"/>
    <x v="0"/>
    <x v="3"/>
  </r>
  <r>
    <x v="3894"/>
    <x v="2"/>
    <x v="3"/>
    <x v="5"/>
    <x v="5"/>
    <x v="1"/>
    <x v="2"/>
    <x v="14"/>
    <x v="0"/>
    <x v="0"/>
    <x v="0"/>
    <x v="0"/>
    <x v="0"/>
    <x v="0"/>
    <x v="3675"/>
    <x v="7"/>
    <x v="6"/>
    <x v="2"/>
    <x v="0"/>
  </r>
  <r>
    <x v="3895"/>
    <x v="4"/>
    <x v="2"/>
    <x v="5"/>
    <x v="0"/>
    <x v="0"/>
    <x v="1"/>
    <x v="11"/>
    <x v="0"/>
    <x v="1"/>
    <x v="1"/>
    <x v="1"/>
    <x v="0"/>
    <x v="1"/>
    <x v="5388"/>
    <x v="3"/>
    <x v="5"/>
    <x v="2"/>
    <x v="5"/>
  </r>
  <r>
    <x v="3896"/>
    <x v="2"/>
    <x v="0"/>
    <x v="1"/>
    <x v="4"/>
    <x v="2"/>
    <x v="2"/>
    <x v="10"/>
    <x v="0"/>
    <x v="0"/>
    <x v="0"/>
    <x v="0"/>
    <x v="0"/>
    <x v="0"/>
    <x v="3141"/>
    <x v="5"/>
    <x v="1"/>
    <x v="2"/>
    <x v="4"/>
  </r>
  <r>
    <x v="3897"/>
    <x v="0"/>
    <x v="3"/>
    <x v="1"/>
    <x v="4"/>
    <x v="1"/>
    <x v="0"/>
    <x v="7"/>
    <x v="2"/>
    <x v="1"/>
    <x v="1"/>
    <x v="0"/>
    <x v="1"/>
    <x v="0"/>
    <x v="3839"/>
    <x v="9"/>
    <x v="2"/>
    <x v="0"/>
    <x v="6"/>
  </r>
  <r>
    <x v="3898"/>
    <x v="0"/>
    <x v="3"/>
    <x v="4"/>
    <x v="0"/>
    <x v="1"/>
    <x v="0"/>
    <x v="5"/>
    <x v="0"/>
    <x v="1"/>
    <x v="0"/>
    <x v="1"/>
    <x v="0"/>
    <x v="0"/>
    <x v="3578"/>
    <x v="2"/>
    <x v="1"/>
    <x v="1"/>
    <x v="5"/>
  </r>
  <r>
    <x v="3899"/>
    <x v="1"/>
    <x v="0"/>
    <x v="3"/>
    <x v="1"/>
    <x v="1"/>
    <x v="2"/>
    <x v="3"/>
    <x v="2"/>
    <x v="0"/>
    <x v="0"/>
    <x v="1"/>
    <x v="1"/>
    <x v="0"/>
    <x v="6405"/>
    <x v="0"/>
    <x v="1"/>
    <x v="0"/>
    <x v="1"/>
  </r>
  <r>
    <x v="3900"/>
    <x v="2"/>
    <x v="0"/>
    <x v="1"/>
    <x v="5"/>
    <x v="0"/>
    <x v="0"/>
    <x v="3"/>
    <x v="2"/>
    <x v="0"/>
    <x v="0"/>
    <x v="0"/>
    <x v="0"/>
    <x v="1"/>
    <x v="480"/>
    <x v="2"/>
    <x v="1"/>
    <x v="1"/>
    <x v="2"/>
  </r>
  <r>
    <x v="3901"/>
    <x v="4"/>
    <x v="2"/>
    <x v="4"/>
    <x v="1"/>
    <x v="2"/>
    <x v="2"/>
    <x v="5"/>
    <x v="2"/>
    <x v="0"/>
    <x v="0"/>
    <x v="1"/>
    <x v="1"/>
    <x v="0"/>
    <x v="8745"/>
    <x v="7"/>
    <x v="4"/>
    <x v="0"/>
    <x v="6"/>
  </r>
  <r>
    <x v="3902"/>
    <x v="4"/>
    <x v="0"/>
    <x v="3"/>
    <x v="5"/>
    <x v="1"/>
    <x v="0"/>
    <x v="6"/>
    <x v="2"/>
    <x v="0"/>
    <x v="0"/>
    <x v="1"/>
    <x v="1"/>
    <x v="1"/>
    <x v="2196"/>
    <x v="9"/>
    <x v="6"/>
    <x v="0"/>
    <x v="5"/>
  </r>
  <r>
    <x v="3903"/>
    <x v="5"/>
    <x v="0"/>
    <x v="5"/>
    <x v="2"/>
    <x v="1"/>
    <x v="1"/>
    <x v="13"/>
    <x v="2"/>
    <x v="1"/>
    <x v="0"/>
    <x v="1"/>
    <x v="1"/>
    <x v="0"/>
    <x v="8226"/>
    <x v="7"/>
    <x v="4"/>
    <x v="0"/>
    <x v="3"/>
  </r>
  <r>
    <x v="3904"/>
    <x v="1"/>
    <x v="2"/>
    <x v="2"/>
    <x v="2"/>
    <x v="2"/>
    <x v="1"/>
    <x v="12"/>
    <x v="2"/>
    <x v="0"/>
    <x v="0"/>
    <x v="1"/>
    <x v="0"/>
    <x v="0"/>
    <x v="4676"/>
    <x v="6"/>
    <x v="4"/>
    <x v="2"/>
    <x v="2"/>
  </r>
  <r>
    <x v="3905"/>
    <x v="0"/>
    <x v="2"/>
    <x v="1"/>
    <x v="4"/>
    <x v="2"/>
    <x v="1"/>
    <x v="8"/>
    <x v="1"/>
    <x v="1"/>
    <x v="1"/>
    <x v="0"/>
    <x v="1"/>
    <x v="1"/>
    <x v="9103"/>
    <x v="2"/>
    <x v="4"/>
    <x v="0"/>
    <x v="8"/>
  </r>
  <r>
    <x v="3906"/>
    <x v="2"/>
    <x v="3"/>
    <x v="0"/>
    <x v="3"/>
    <x v="0"/>
    <x v="2"/>
    <x v="12"/>
    <x v="2"/>
    <x v="0"/>
    <x v="0"/>
    <x v="0"/>
    <x v="1"/>
    <x v="0"/>
    <x v="5487"/>
    <x v="9"/>
    <x v="3"/>
    <x v="2"/>
    <x v="1"/>
  </r>
  <r>
    <x v="3907"/>
    <x v="5"/>
    <x v="2"/>
    <x v="1"/>
    <x v="6"/>
    <x v="0"/>
    <x v="2"/>
    <x v="6"/>
    <x v="2"/>
    <x v="0"/>
    <x v="1"/>
    <x v="0"/>
    <x v="1"/>
    <x v="0"/>
    <x v="9569"/>
    <x v="8"/>
    <x v="4"/>
    <x v="1"/>
    <x v="1"/>
  </r>
  <r>
    <x v="3908"/>
    <x v="1"/>
    <x v="2"/>
    <x v="0"/>
    <x v="6"/>
    <x v="2"/>
    <x v="2"/>
    <x v="2"/>
    <x v="1"/>
    <x v="0"/>
    <x v="0"/>
    <x v="1"/>
    <x v="0"/>
    <x v="1"/>
    <x v="8473"/>
    <x v="7"/>
    <x v="4"/>
    <x v="0"/>
    <x v="6"/>
  </r>
  <r>
    <x v="3909"/>
    <x v="0"/>
    <x v="3"/>
    <x v="3"/>
    <x v="3"/>
    <x v="1"/>
    <x v="1"/>
    <x v="9"/>
    <x v="1"/>
    <x v="0"/>
    <x v="1"/>
    <x v="1"/>
    <x v="0"/>
    <x v="1"/>
    <x v="7773"/>
    <x v="10"/>
    <x v="5"/>
    <x v="0"/>
    <x v="6"/>
  </r>
  <r>
    <x v="3910"/>
    <x v="0"/>
    <x v="3"/>
    <x v="4"/>
    <x v="4"/>
    <x v="1"/>
    <x v="1"/>
    <x v="1"/>
    <x v="2"/>
    <x v="0"/>
    <x v="0"/>
    <x v="0"/>
    <x v="1"/>
    <x v="1"/>
    <x v="7750"/>
    <x v="3"/>
    <x v="0"/>
    <x v="0"/>
    <x v="6"/>
  </r>
  <r>
    <x v="3911"/>
    <x v="5"/>
    <x v="0"/>
    <x v="0"/>
    <x v="3"/>
    <x v="1"/>
    <x v="1"/>
    <x v="3"/>
    <x v="2"/>
    <x v="1"/>
    <x v="1"/>
    <x v="0"/>
    <x v="1"/>
    <x v="0"/>
    <x v="7201"/>
    <x v="3"/>
    <x v="6"/>
    <x v="1"/>
    <x v="1"/>
  </r>
  <r>
    <x v="3912"/>
    <x v="3"/>
    <x v="1"/>
    <x v="0"/>
    <x v="0"/>
    <x v="0"/>
    <x v="2"/>
    <x v="7"/>
    <x v="0"/>
    <x v="0"/>
    <x v="1"/>
    <x v="0"/>
    <x v="1"/>
    <x v="0"/>
    <x v="5341"/>
    <x v="2"/>
    <x v="0"/>
    <x v="1"/>
    <x v="1"/>
  </r>
  <r>
    <x v="3913"/>
    <x v="1"/>
    <x v="0"/>
    <x v="4"/>
    <x v="4"/>
    <x v="1"/>
    <x v="0"/>
    <x v="2"/>
    <x v="0"/>
    <x v="0"/>
    <x v="1"/>
    <x v="1"/>
    <x v="0"/>
    <x v="1"/>
    <x v="914"/>
    <x v="0"/>
    <x v="1"/>
    <x v="1"/>
    <x v="1"/>
  </r>
  <r>
    <x v="3914"/>
    <x v="2"/>
    <x v="3"/>
    <x v="3"/>
    <x v="2"/>
    <x v="2"/>
    <x v="1"/>
    <x v="2"/>
    <x v="0"/>
    <x v="1"/>
    <x v="1"/>
    <x v="1"/>
    <x v="0"/>
    <x v="0"/>
    <x v="2377"/>
    <x v="11"/>
    <x v="2"/>
    <x v="1"/>
    <x v="5"/>
  </r>
  <r>
    <x v="3915"/>
    <x v="5"/>
    <x v="0"/>
    <x v="3"/>
    <x v="1"/>
    <x v="2"/>
    <x v="2"/>
    <x v="13"/>
    <x v="1"/>
    <x v="0"/>
    <x v="1"/>
    <x v="1"/>
    <x v="1"/>
    <x v="0"/>
    <x v="9524"/>
    <x v="3"/>
    <x v="5"/>
    <x v="0"/>
    <x v="0"/>
  </r>
  <r>
    <x v="3916"/>
    <x v="2"/>
    <x v="2"/>
    <x v="0"/>
    <x v="5"/>
    <x v="1"/>
    <x v="1"/>
    <x v="2"/>
    <x v="2"/>
    <x v="1"/>
    <x v="0"/>
    <x v="0"/>
    <x v="1"/>
    <x v="0"/>
    <x v="4238"/>
    <x v="3"/>
    <x v="0"/>
    <x v="1"/>
    <x v="3"/>
  </r>
  <r>
    <x v="3917"/>
    <x v="1"/>
    <x v="3"/>
    <x v="5"/>
    <x v="2"/>
    <x v="1"/>
    <x v="2"/>
    <x v="0"/>
    <x v="2"/>
    <x v="0"/>
    <x v="0"/>
    <x v="1"/>
    <x v="1"/>
    <x v="0"/>
    <x v="7058"/>
    <x v="0"/>
    <x v="3"/>
    <x v="0"/>
    <x v="3"/>
  </r>
  <r>
    <x v="3918"/>
    <x v="5"/>
    <x v="1"/>
    <x v="0"/>
    <x v="0"/>
    <x v="2"/>
    <x v="2"/>
    <x v="14"/>
    <x v="2"/>
    <x v="0"/>
    <x v="1"/>
    <x v="0"/>
    <x v="1"/>
    <x v="0"/>
    <x v="8809"/>
    <x v="11"/>
    <x v="4"/>
    <x v="0"/>
    <x v="7"/>
  </r>
  <r>
    <x v="3919"/>
    <x v="5"/>
    <x v="2"/>
    <x v="4"/>
    <x v="0"/>
    <x v="2"/>
    <x v="0"/>
    <x v="8"/>
    <x v="1"/>
    <x v="1"/>
    <x v="1"/>
    <x v="1"/>
    <x v="1"/>
    <x v="0"/>
    <x v="8137"/>
    <x v="8"/>
    <x v="2"/>
    <x v="0"/>
    <x v="1"/>
  </r>
  <r>
    <x v="3920"/>
    <x v="3"/>
    <x v="2"/>
    <x v="5"/>
    <x v="5"/>
    <x v="0"/>
    <x v="0"/>
    <x v="11"/>
    <x v="0"/>
    <x v="0"/>
    <x v="1"/>
    <x v="0"/>
    <x v="1"/>
    <x v="1"/>
    <x v="2700"/>
    <x v="3"/>
    <x v="6"/>
    <x v="2"/>
    <x v="0"/>
  </r>
  <r>
    <x v="3921"/>
    <x v="0"/>
    <x v="1"/>
    <x v="4"/>
    <x v="4"/>
    <x v="2"/>
    <x v="1"/>
    <x v="14"/>
    <x v="1"/>
    <x v="0"/>
    <x v="0"/>
    <x v="1"/>
    <x v="1"/>
    <x v="1"/>
    <x v="8784"/>
    <x v="1"/>
    <x v="2"/>
    <x v="0"/>
    <x v="1"/>
  </r>
  <r>
    <x v="3922"/>
    <x v="1"/>
    <x v="3"/>
    <x v="2"/>
    <x v="0"/>
    <x v="0"/>
    <x v="1"/>
    <x v="5"/>
    <x v="0"/>
    <x v="0"/>
    <x v="0"/>
    <x v="0"/>
    <x v="0"/>
    <x v="1"/>
    <x v="2012"/>
    <x v="3"/>
    <x v="0"/>
    <x v="1"/>
    <x v="0"/>
  </r>
  <r>
    <x v="3923"/>
    <x v="3"/>
    <x v="0"/>
    <x v="2"/>
    <x v="0"/>
    <x v="1"/>
    <x v="2"/>
    <x v="1"/>
    <x v="2"/>
    <x v="0"/>
    <x v="0"/>
    <x v="0"/>
    <x v="0"/>
    <x v="1"/>
    <x v="4479"/>
    <x v="1"/>
    <x v="5"/>
    <x v="1"/>
    <x v="5"/>
  </r>
  <r>
    <x v="3924"/>
    <x v="1"/>
    <x v="0"/>
    <x v="1"/>
    <x v="2"/>
    <x v="0"/>
    <x v="2"/>
    <x v="3"/>
    <x v="0"/>
    <x v="0"/>
    <x v="1"/>
    <x v="1"/>
    <x v="0"/>
    <x v="1"/>
    <x v="5846"/>
    <x v="9"/>
    <x v="0"/>
    <x v="0"/>
    <x v="7"/>
  </r>
  <r>
    <x v="3925"/>
    <x v="5"/>
    <x v="0"/>
    <x v="5"/>
    <x v="4"/>
    <x v="0"/>
    <x v="0"/>
    <x v="9"/>
    <x v="1"/>
    <x v="1"/>
    <x v="0"/>
    <x v="1"/>
    <x v="1"/>
    <x v="0"/>
    <x v="5435"/>
    <x v="2"/>
    <x v="6"/>
    <x v="0"/>
    <x v="2"/>
  </r>
  <r>
    <x v="3926"/>
    <x v="1"/>
    <x v="2"/>
    <x v="3"/>
    <x v="0"/>
    <x v="1"/>
    <x v="1"/>
    <x v="10"/>
    <x v="1"/>
    <x v="0"/>
    <x v="1"/>
    <x v="1"/>
    <x v="0"/>
    <x v="1"/>
    <x v="5478"/>
    <x v="2"/>
    <x v="4"/>
    <x v="2"/>
    <x v="5"/>
  </r>
  <r>
    <x v="3927"/>
    <x v="2"/>
    <x v="3"/>
    <x v="2"/>
    <x v="1"/>
    <x v="1"/>
    <x v="0"/>
    <x v="14"/>
    <x v="0"/>
    <x v="1"/>
    <x v="0"/>
    <x v="1"/>
    <x v="0"/>
    <x v="1"/>
    <x v="864"/>
    <x v="9"/>
    <x v="2"/>
    <x v="0"/>
    <x v="8"/>
  </r>
  <r>
    <x v="3928"/>
    <x v="5"/>
    <x v="2"/>
    <x v="1"/>
    <x v="5"/>
    <x v="2"/>
    <x v="0"/>
    <x v="5"/>
    <x v="1"/>
    <x v="0"/>
    <x v="0"/>
    <x v="0"/>
    <x v="1"/>
    <x v="1"/>
    <x v="7762"/>
    <x v="8"/>
    <x v="5"/>
    <x v="1"/>
    <x v="4"/>
  </r>
  <r>
    <x v="3929"/>
    <x v="4"/>
    <x v="3"/>
    <x v="0"/>
    <x v="1"/>
    <x v="1"/>
    <x v="2"/>
    <x v="1"/>
    <x v="0"/>
    <x v="1"/>
    <x v="0"/>
    <x v="1"/>
    <x v="1"/>
    <x v="0"/>
    <x v="7078"/>
    <x v="8"/>
    <x v="2"/>
    <x v="0"/>
    <x v="4"/>
  </r>
  <r>
    <x v="3930"/>
    <x v="3"/>
    <x v="0"/>
    <x v="4"/>
    <x v="4"/>
    <x v="1"/>
    <x v="0"/>
    <x v="2"/>
    <x v="2"/>
    <x v="1"/>
    <x v="1"/>
    <x v="1"/>
    <x v="1"/>
    <x v="0"/>
    <x v="1589"/>
    <x v="7"/>
    <x v="2"/>
    <x v="0"/>
    <x v="2"/>
  </r>
  <r>
    <x v="3931"/>
    <x v="3"/>
    <x v="3"/>
    <x v="1"/>
    <x v="4"/>
    <x v="0"/>
    <x v="2"/>
    <x v="10"/>
    <x v="2"/>
    <x v="0"/>
    <x v="1"/>
    <x v="0"/>
    <x v="0"/>
    <x v="0"/>
    <x v="3483"/>
    <x v="2"/>
    <x v="4"/>
    <x v="0"/>
    <x v="8"/>
  </r>
  <r>
    <x v="3932"/>
    <x v="5"/>
    <x v="3"/>
    <x v="0"/>
    <x v="3"/>
    <x v="1"/>
    <x v="2"/>
    <x v="0"/>
    <x v="1"/>
    <x v="0"/>
    <x v="1"/>
    <x v="1"/>
    <x v="1"/>
    <x v="0"/>
    <x v="9580"/>
    <x v="5"/>
    <x v="1"/>
    <x v="0"/>
    <x v="1"/>
  </r>
  <r>
    <x v="3933"/>
    <x v="5"/>
    <x v="3"/>
    <x v="5"/>
    <x v="5"/>
    <x v="2"/>
    <x v="1"/>
    <x v="3"/>
    <x v="2"/>
    <x v="0"/>
    <x v="1"/>
    <x v="1"/>
    <x v="1"/>
    <x v="0"/>
    <x v="8515"/>
    <x v="0"/>
    <x v="5"/>
    <x v="0"/>
    <x v="3"/>
  </r>
  <r>
    <x v="3934"/>
    <x v="2"/>
    <x v="3"/>
    <x v="1"/>
    <x v="4"/>
    <x v="0"/>
    <x v="1"/>
    <x v="8"/>
    <x v="1"/>
    <x v="1"/>
    <x v="1"/>
    <x v="1"/>
    <x v="0"/>
    <x v="1"/>
    <x v="3382"/>
    <x v="8"/>
    <x v="3"/>
    <x v="2"/>
    <x v="3"/>
  </r>
  <r>
    <x v="3935"/>
    <x v="3"/>
    <x v="2"/>
    <x v="3"/>
    <x v="3"/>
    <x v="2"/>
    <x v="0"/>
    <x v="4"/>
    <x v="0"/>
    <x v="0"/>
    <x v="1"/>
    <x v="1"/>
    <x v="0"/>
    <x v="1"/>
    <x v="3077"/>
    <x v="3"/>
    <x v="2"/>
    <x v="1"/>
    <x v="0"/>
  </r>
  <r>
    <x v="3936"/>
    <x v="0"/>
    <x v="2"/>
    <x v="4"/>
    <x v="0"/>
    <x v="2"/>
    <x v="0"/>
    <x v="8"/>
    <x v="2"/>
    <x v="1"/>
    <x v="1"/>
    <x v="0"/>
    <x v="1"/>
    <x v="1"/>
    <x v="7335"/>
    <x v="9"/>
    <x v="2"/>
    <x v="2"/>
    <x v="5"/>
  </r>
  <r>
    <x v="3937"/>
    <x v="3"/>
    <x v="1"/>
    <x v="5"/>
    <x v="4"/>
    <x v="2"/>
    <x v="0"/>
    <x v="5"/>
    <x v="0"/>
    <x v="1"/>
    <x v="1"/>
    <x v="0"/>
    <x v="0"/>
    <x v="1"/>
    <x v="328"/>
    <x v="9"/>
    <x v="0"/>
    <x v="1"/>
    <x v="2"/>
  </r>
  <r>
    <x v="3938"/>
    <x v="2"/>
    <x v="2"/>
    <x v="3"/>
    <x v="5"/>
    <x v="0"/>
    <x v="0"/>
    <x v="11"/>
    <x v="1"/>
    <x v="1"/>
    <x v="0"/>
    <x v="0"/>
    <x v="1"/>
    <x v="1"/>
    <x v="3411"/>
    <x v="10"/>
    <x v="6"/>
    <x v="0"/>
    <x v="7"/>
  </r>
  <r>
    <x v="3939"/>
    <x v="3"/>
    <x v="0"/>
    <x v="3"/>
    <x v="5"/>
    <x v="2"/>
    <x v="1"/>
    <x v="0"/>
    <x v="0"/>
    <x v="1"/>
    <x v="1"/>
    <x v="1"/>
    <x v="1"/>
    <x v="1"/>
    <x v="5514"/>
    <x v="8"/>
    <x v="1"/>
    <x v="0"/>
    <x v="2"/>
  </r>
  <r>
    <x v="3940"/>
    <x v="1"/>
    <x v="0"/>
    <x v="0"/>
    <x v="1"/>
    <x v="0"/>
    <x v="1"/>
    <x v="10"/>
    <x v="0"/>
    <x v="0"/>
    <x v="0"/>
    <x v="0"/>
    <x v="0"/>
    <x v="1"/>
    <x v="1974"/>
    <x v="0"/>
    <x v="2"/>
    <x v="2"/>
    <x v="4"/>
  </r>
  <r>
    <x v="3941"/>
    <x v="0"/>
    <x v="0"/>
    <x v="5"/>
    <x v="5"/>
    <x v="2"/>
    <x v="2"/>
    <x v="9"/>
    <x v="0"/>
    <x v="0"/>
    <x v="0"/>
    <x v="0"/>
    <x v="0"/>
    <x v="0"/>
    <x v="7896"/>
    <x v="11"/>
    <x v="5"/>
    <x v="2"/>
    <x v="1"/>
  </r>
  <r>
    <x v="3942"/>
    <x v="1"/>
    <x v="3"/>
    <x v="1"/>
    <x v="0"/>
    <x v="2"/>
    <x v="1"/>
    <x v="0"/>
    <x v="2"/>
    <x v="1"/>
    <x v="0"/>
    <x v="1"/>
    <x v="1"/>
    <x v="1"/>
    <x v="5402"/>
    <x v="6"/>
    <x v="1"/>
    <x v="0"/>
    <x v="6"/>
  </r>
  <r>
    <x v="3943"/>
    <x v="1"/>
    <x v="2"/>
    <x v="2"/>
    <x v="1"/>
    <x v="2"/>
    <x v="1"/>
    <x v="4"/>
    <x v="2"/>
    <x v="1"/>
    <x v="1"/>
    <x v="1"/>
    <x v="1"/>
    <x v="0"/>
    <x v="6283"/>
    <x v="10"/>
    <x v="1"/>
    <x v="0"/>
    <x v="0"/>
  </r>
  <r>
    <x v="3944"/>
    <x v="4"/>
    <x v="2"/>
    <x v="0"/>
    <x v="1"/>
    <x v="1"/>
    <x v="2"/>
    <x v="13"/>
    <x v="2"/>
    <x v="1"/>
    <x v="1"/>
    <x v="0"/>
    <x v="0"/>
    <x v="0"/>
    <x v="6213"/>
    <x v="11"/>
    <x v="6"/>
    <x v="2"/>
    <x v="4"/>
  </r>
  <r>
    <x v="3945"/>
    <x v="5"/>
    <x v="2"/>
    <x v="2"/>
    <x v="5"/>
    <x v="0"/>
    <x v="1"/>
    <x v="1"/>
    <x v="2"/>
    <x v="0"/>
    <x v="0"/>
    <x v="0"/>
    <x v="0"/>
    <x v="1"/>
    <x v="8381"/>
    <x v="5"/>
    <x v="5"/>
    <x v="1"/>
    <x v="4"/>
  </r>
  <r>
    <x v="3946"/>
    <x v="0"/>
    <x v="1"/>
    <x v="2"/>
    <x v="0"/>
    <x v="2"/>
    <x v="0"/>
    <x v="10"/>
    <x v="0"/>
    <x v="1"/>
    <x v="1"/>
    <x v="0"/>
    <x v="0"/>
    <x v="0"/>
    <x v="2093"/>
    <x v="8"/>
    <x v="1"/>
    <x v="0"/>
    <x v="6"/>
  </r>
  <r>
    <x v="3947"/>
    <x v="0"/>
    <x v="1"/>
    <x v="0"/>
    <x v="3"/>
    <x v="0"/>
    <x v="2"/>
    <x v="10"/>
    <x v="2"/>
    <x v="0"/>
    <x v="0"/>
    <x v="0"/>
    <x v="1"/>
    <x v="0"/>
    <x v="8773"/>
    <x v="5"/>
    <x v="4"/>
    <x v="0"/>
    <x v="6"/>
  </r>
  <r>
    <x v="3948"/>
    <x v="5"/>
    <x v="1"/>
    <x v="2"/>
    <x v="1"/>
    <x v="1"/>
    <x v="0"/>
    <x v="10"/>
    <x v="0"/>
    <x v="0"/>
    <x v="1"/>
    <x v="0"/>
    <x v="0"/>
    <x v="1"/>
    <x v="3987"/>
    <x v="6"/>
    <x v="1"/>
    <x v="0"/>
    <x v="7"/>
  </r>
  <r>
    <x v="3949"/>
    <x v="2"/>
    <x v="1"/>
    <x v="5"/>
    <x v="1"/>
    <x v="0"/>
    <x v="1"/>
    <x v="1"/>
    <x v="1"/>
    <x v="1"/>
    <x v="1"/>
    <x v="0"/>
    <x v="0"/>
    <x v="0"/>
    <x v="991"/>
    <x v="2"/>
    <x v="1"/>
    <x v="1"/>
    <x v="5"/>
  </r>
  <r>
    <x v="3950"/>
    <x v="1"/>
    <x v="2"/>
    <x v="5"/>
    <x v="0"/>
    <x v="2"/>
    <x v="2"/>
    <x v="0"/>
    <x v="2"/>
    <x v="0"/>
    <x v="1"/>
    <x v="1"/>
    <x v="1"/>
    <x v="1"/>
    <x v="8985"/>
    <x v="8"/>
    <x v="0"/>
    <x v="0"/>
    <x v="6"/>
  </r>
  <r>
    <x v="3951"/>
    <x v="5"/>
    <x v="1"/>
    <x v="2"/>
    <x v="6"/>
    <x v="1"/>
    <x v="1"/>
    <x v="14"/>
    <x v="2"/>
    <x v="0"/>
    <x v="1"/>
    <x v="1"/>
    <x v="0"/>
    <x v="0"/>
    <x v="7253"/>
    <x v="11"/>
    <x v="3"/>
    <x v="2"/>
    <x v="3"/>
  </r>
  <r>
    <x v="3952"/>
    <x v="0"/>
    <x v="0"/>
    <x v="2"/>
    <x v="0"/>
    <x v="0"/>
    <x v="1"/>
    <x v="2"/>
    <x v="1"/>
    <x v="0"/>
    <x v="1"/>
    <x v="0"/>
    <x v="0"/>
    <x v="0"/>
    <x v="5703"/>
    <x v="5"/>
    <x v="3"/>
    <x v="1"/>
    <x v="0"/>
  </r>
  <r>
    <x v="3953"/>
    <x v="2"/>
    <x v="3"/>
    <x v="2"/>
    <x v="6"/>
    <x v="1"/>
    <x v="2"/>
    <x v="11"/>
    <x v="1"/>
    <x v="1"/>
    <x v="0"/>
    <x v="1"/>
    <x v="0"/>
    <x v="1"/>
    <x v="6443"/>
    <x v="6"/>
    <x v="3"/>
    <x v="2"/>
    <x v="5"/>
  </r>
  <r>
    <x v="3954"/>
    <x v="0"/>
    <x v="3"/>
    <x v="2"/>
    <x v="3"/>
    <x v="2"/>
    <x v="0"/>
    <x v="0"/>
    <x v="1"/>
    <x v="0"/>
    <x v="0"/>
    <x v="0"/>
    <x v="0"/>
    <x v="0"/>
    <x v="2191"/>
    <x v="1"/>
    <x v="5"/>
    <x v="1"/>
    <x v="0"/>
  </r>
  <r>
    <x v="3955"/>
    <x v="0"/>
    <x v="2"/>
    <x v="0"/>
    <x v="5"/>
    <x v="2"/>
    <x v="0"/>
    <x v="6"/>
    <x v="2"/>
    <x v="0"/>
    <x v="1"/>
    <x v="0"/>
    <x v="0"/>
    <x v="1"/>
    <x v="5780"/>
    <x v="5"/>
    <x v="6"/>
    <x v="0"/>
    <x v="7"/>
  </r>
  <r>
    <x v="3956"/>
    <x v="5"/>
    <x v="2"/>
    <x v="5"/>
    <x v="1"/>
    <x v="2"/>
    <x v="1"/>
    <x v="2"/>
    <x v="1"/>
    <x v="0"/>
    <x v="1"/>
    <x v="1"/>
    <x v="0"/>
    <x v="1"/>
    <x v="8892"/>
    <x v="8"/>
    <x v="5"/>
    <x v="1"/>
    <x v="3"/>
  </r>
  <r>
    <x v="3957"/>
    <x v="2"/>
    <x v="2"/>
    <x v="5"/>
    <x v="0"/>
    <x v="2"/>
    <x v="2"/>
    <x v="4"/>
    <x v="1"/>
    <x v="0"/>
    <x v="0"/>
    <x v="1"/>
    <x v="1"/>
    <x v="0"/>
    <x v="8723"/>
    <x v="4"/>
    <x v="0"/>
    <x v="0"/>
    <x v="6"/>
  </r>
  <r>
    <x v="3958"/>
    <x v="1"/>
    <x v="2"/>
    <x v="1"/>
    <x v="2"/>
    <x v="2"/>
    <x v="1"/>
    <x v="9"/>
    <x v="0"/>
    <x v="1"/>
    <x v="0"/>
    <x v="0"/>
    <x v="1"/>
    <x v="1"/>
    <x v="6025"/>
    <x v="2"/>
    <x v="5"/>
    <x v="0"/>
    <x v="7"/>
  </r>
  <r>
    <x v="3959"/>
    <x v="4"/>
    <x v="1"/>
    <x v="5"/>
    <x v="0"/>
    <x v="0"/>
    <x v="1"/>
    <x v="4"/>
    <x v="1"/>
    <x v="0"/>
    <x v="1"/>
    <x v="1"/>
    <x v="0"/>
    <x v="1"/>
    <x v="3996"/>
    <x v="11"/>
    <x v="5"/>
    <x v="1"/>
    <x v="0"/>
  </r>
  <r>
    <x v="3960"/>
    <x v="3"/>
    <x v="2"/>
    <x v="0"/>
    <x v="2"/>
    <x v="0"/>
    <x v="0"/>
    <x v="10"/>
    <x v="2"/>
    <x v="0"/>
    <x v="1"/>
    <x v="0"/>
    <x v="1"/>
    <x v="1"/>
    <x v="2563"/>
    <x v="7"/>
    <x v="2"/>
    <x v="0"/>
    <x v="6"/>
  </r>
  <r>
    <x v="3961"/>
    <x v="2"/>
    <x v="1"/>
    <x v="2"/>
    <x v="1"/>
    <x v="1"/>
    <x v="2"/>
    <x v="3"/>
    <x v="0"/>
    <x v="0"/>
    <x v="0"/>
    <x v="1"/>
    <x v="0"/>
    <x v="1"/>
    <x v="6353"/>
    <x v="11"/>
    <x v="5"/>
    <x v="1"/>
    <x v="2"/>
  </r>
  <r>
    <x v="3962"/>
    <x v="2"/>
    <x v="2"/>
    <x v="4"/>
    <x v="0"/>
    <x v="1"/>
    <x v="1"/>
    <x v="12"/>
    <x v="1"/>
    <x v="1"/>
    <x v="0"/>
    <x v="1"/>
    <x v="0"/>
    <x v="0"/>
    <x v="4991"/>
    <x v="6"/>
    <x v="6"/>
    <x v="2"/>
    <x v="1"/>
  </r>
  <r>
    <x v="3963"/>
    <x v="5"/>
    <x v="0"/>
    <x v="5"/>
    <x v="5"/>
    <x v="1"/>
    <x v="2"/>
    <x v="8"/>
    <x v="1"/>
    <x v="1"/>
    <x v="1"/>
    <x v="0"/>
    <x v="0"/>
    <x v="1"/>
    <x v="8426"/>
    <x v="1"/>
    <x v="6"/>
    <x v="0"/>
    <x v="8"/>
  </r>
  <r>
    <x v="3964"/>
    <x v="4"/>
    <x v="3"/>
    <x v="4"/>
    <x v="2"/>
    <x v="2"/>
    <x v="2"/>
    <x v="3"/>
    <x v="1"/>
    <x v="0"/>
    <x v="0"/>
    <x v="1"/>
    <x v="0"/>
    <x v="1"/>
    <x v="6177"/>
    <x v="3"/>
    <x v="2"/>
    <x v="0"/>
    <x v="8"/>
  </r>
  <r>
    <x v="3965"/>
    <x v="4"/>
    <x v="3"/>
    <x v="5"/>
    <x v="0"/>
    <x v="1"/>
    <x v="0"/>
    <x v="10"/>
    <x v="0"/>
    <x v="1"/>
    <x v="1"/>
    <x v="0"/>
    <x v="0"/>
    <x v="1"/>
    <x v="319"/>
    <x v="5"/>
    <x v="1"/>
    <x v="2"/>
    <x v="5"/>
  </r>
  <r>
    <x v="3966"/>
    <x v="1"/>
    <x v="1"/>
    <x v="1"/>
    <x v="4"/>
    <x v="0"/>
    <x v="1"/>
    <x v="9"/>
    <x v="0"/>
    <x v="0"/>
    <x v="0"/>
    <x v="1"/>
    <x v="1"/>
    <x v="1"/>
    <x v="5557"/>
    <x v="11"/>
    <x v="6"/>
    <x v="0"/>
    <x v="7"/>
  </r>
  <r>
    <x v="3967"/>
    <x v="0"/>
    <x v="1"/>
    <x v="5"/>
    <x v="1"/>
    <x v="2"/>
    <x v="0"/>
    <x v="1"/>
    <x v="2"/>
    <x v="1"/>
    <x v="0"/>
    <x v="1"/>
    <x v="0"/>
    <x v="1"/>
    <x v="5072"/>
    <x v="5"/>
    <x v="1"/>
    <x v="1"/>
    <x v="1"/>
  </r>
  <r>
    <x v="3968"/>
    <x v="3"/>
    <x v="3"/>
    <x v="2"/>
    <x v="1"/>
    <x v="1"/>
    <x v="2"/>
    <x v="14"/>
    <x v="2"/>
    <x v="0"/>
    <x v="1"/>
    <x v="1"/>
    <x v="1"/>
    <x v="1"/>
    <x v="7605"/>
    <x v="10"/>
    <x v="6"/>
    <x v="0"/>
    <x v="2"/>
  </r>
  <r>
    <x v="3969"/>
    <x v="0"/>
    <x v="2"/>
    <x v="4"/>
    <x v="2"/>
    <x v="0"/>
    <x v="0"/>
    <x v="12"/>
    <x v="1"/>
    <x v="1"/>
    <x v="1"/>
    <x v="0"/>
    <x v="1"/>
    <x v="1"/>
    <x v="7561"/>
    <x v="7"/>
    <x v="5"/>
    <x v="2"/>
    <x v="2"/>
  </r>
  <r>
    <x v="3970"/>
    <x v="5"/>
    <x v="2"/>
    <x v="0"/>
    <x v="6"/>
    <x v="1"/>
    <x v="0"/>
    <x v="12"/>
    <x v="1"/>
    <x v="0"/>
    <x v="0"/>
    <x v="1"/>
    <x v="0"/>
    <x v="1"/>
    <x v="7211"/>
    <x v="3"/>
    <x v="4"/>
    <x v="0"/>
    <x v="8"/>
  </r>
  <r>
    <x v="3971"/>
    <x v="5"/>
    <x v="3"/>
    <x v="3"/>
    <x v="4"/>
    <x v="2"/>
    <x v="1"/>
    <x v="11"/>
    <x v="0"/>
    <x v="1"/>
    <x v="0"/>
    <x v="0"/>
    <x v="1"/>
    <x v="1"/>
    <x v="7646"/>
    <x v="10"/>
    <x v="4"/>
    <x v="2"/>
    <x v="1"/>
  </r>
  <r>
    <x v="3972"/>
    <x v="3"/>
    <x v="2"/>
    <x v="0"/>
    <x v="1"/>
    <x v="2"/>
    <x v="1"/>
    <x v="6"/>
    <x v="2"/>
    <x v="0"/>
    <x v="0"/>
    <x v="1"/>
    <x v="1"/>
    <x v="0"/>
    <x v="5821"/>
    <x v="5"/>
    <x v="4"/>
    <x v="0"/>
    <x v="6"/>
  </r>
  <r>
    <x v="3973"/>
    <x v="1"/>
    <x v="0"/>
    <x v="2"/>
    <x v="3"/>
    <x v="2"/>
    <x v="0"/>
    <x v="6"/>
    <x v="1"/>
    <x v="0"/>
    <x v="0"/>
    <x v="0"/>
    <x v="0"/>
    <x v="1"/>
    <x v="224"/>
    <x v="9"/>
    <x v="1"/>
    <x v="0"/>
    <x v="6"/>
  </r>
  <r>
    <x v="3974"/>
    <x v="5"/>
    <x v="1"/>
    <x v="3"/>
    <x v="3"/>
    <x v="0"/>
    <x v="1"/>
    <x v="0"/>
    <x v="0"/>
    <x v="0"/>
    <x v="1"/>
    <x v="0"/>
    <x v="1"/>
    <x v="0"/>
    <x v="7180"/>
    <x v="1"/>
    <x v="2"/>
    <x v="1"/>
    <x v="2"/>
  </r>
  <r>
    <x v="3975"/>
    <x v="4"/>
    <x v="3"/>
    <x v="5"/>
    <x v="3"/>
    <x v="0"/>
    <x v="0"/>
    <x v="1"/>
    <x v="1"/>
    <x v="1"/>
    <x v="1"/>
    <x v="1"/>
    <x v="0"/>
    <x v="1"/>
    <x v="875"/>
    <x v="4"/>
    <x v="0"/>
    <x v="0"/>
    <x v="7"/>
  </r>
  <r>
    <x v="3976"/>
    <x v="1"/>
    <x v="3"/>
    <x v="3"/>
    <x v="4"/>
    <x v="0"/>
    <x v="2"/>
    <x v="4"/>
    <x v="0"/>
    <x v="1"/>
    <x v="0"/>
    <x v="0"/>
    <x v="0"/>
    <x v="0"/>
    <x v="4074"/>
    <x v="11"/>
    <x v="4"/>
    <x v="0"/>
    <x v="8"/>
  </r>
  <r>
    <x v="3977"/>
    <x v="4"/>
    <x v="3"/>
    <x v="4"/>
    <x v="5"/>
    <x v="2"/>
    <x v="1"/>
    <x v="12"/>
    <x v="2"/>
    <x v="0"/>
    <x v="1"/>
    <x v="1"/>
    <x v="0"/>
    <x v="0"/>
    <x v="2324"/>
    <x v="4"/>
    <x v="3"/>
    <x v="2"/>
    <x v="3"/>
  </r>
  <r>
    <x v="3978"/>
    <x v="4"/>
    <x v="0"/>
    <x v="1"/>
    <x v="1"/>
    <x v="1"/>
    <x v="2"/>
    <x v="12"/>
    <x v="0"/>
    <x v="0"/>
    <x v="0"/>
    <x v="0"/>
    <x v="1"/>
    <x v="1"/>
    <x v="6790"/>
    <x v="11"/>
    <x v="0"/>
    <x v="2"/>
    <x v="0"/>
  </r>
  <r>
    <x v="3979"/>
    <x v="4"/>
    <x v="1"/>
    <x v="5"/>
    <x v="0"/>
    <x v="0"/>
    <x v="1"/>
    <x v="6"/>
    <x v="1"/>
    <x v="0"/>
    <x v="1"/>
    <x v="1"/>
    <x v="1"/>
    <x v="0"/>
    <x v="4141"/>
    <x v="11"/>
    <x v="5"/>
    <x v="0"/>
    <x v="7"/>
  </r>
  <r>
    <x v="3980"/>
    <x v="5"/>
    <x v="1"/>
    <x v="2"/>
    <x v="0"/>
    <x v="1"/>
    <x v="0"/>
    <x v="4"/>
    <x v="2"/>
    <x v="1"/>
    <x v="0"/>
    <x v="1"/>
    <x v="1"/>
    <x v="1"/>
    <x v="6592"/>
    <x v="11"/>
    <x v="1"/>
    <x v="0"/>
    <x v="2"/>
  </r>
  <r>
    <x v="3981"/>
    <x v="4"/>
    <x v="1"/>
    <x v="3"/>
    <x v="5"/>
    <x v="0"/>
    <x v="1"/>
    <x v="10"/>
    <x v="0"/>
    <x v="0"/>
    <x v="1"/>
    <x v="1"/>
    <x v="1"/>
    <x v="0"/>
    <x v="4319"/>
    <x v="11"/>
    <x v="1"/>
    <x v="0"/>
    <x v="2"/>
  </r>
  <r>
    <x v="3982"/>
    <x v="2"/>
    <x v="2"/>
    <x v="4"/>
    <x v="2"/>
    <x v="2"/>
    <x v="2"/>
    <x v="7"/>
    <x v="0"/>
    <x v="0"/>
    <x v="0"/>
    <x v="0"/>
    <x v="1"/>
    <x v="0"/>
    <x v="7498"/>
    <x v="9"/>
    <x v="6"/>
    <x v="1"/>
    <x v="2"/>
  </r>
  <r>
    <x v="3983"/>
    <x v="1"/>
    <x v="0"/>
    <x v="4"/>
    <x v="1"/>
    <x v="1"/>
    <x v="0"/>
    <x v="7"/>
    <x v="0"/>
    <x v="1"/>
    <x v="1"/>
    <x v="0"/>
    <x v="1"/>
    <x v="1"/>
    <x v="1403"/>
    <x v="10"/>
    <x v="2"/>
    <x v="1"/>
    <x v="4"/>
  </r>
  <r>
    <x v="3984"/>
    <x v="3"/>
    <x v="2"/>
    <x v="1"/>
    <x v="4"/>
    <x v="2"/>
    <x v="0"/>
    <x v="5"/>
    <x v="0"/>
    <x v="1"/>
    <x v="0"/>
    <x v="0"/>
    <x v="0"/>
    <x v="0"/>
    <x v="699"/>
    <x v="9"/>
    <x v="2"/>
    <x v="1"/>
    <x v="5"/>
  </r>
  <r>
    <x v="3985"/>
    <x v="4"/>
    <x v="3"/>
    <x v="0"/>
    <x v="5"/>
    <x v="1"/>
    <x v="0"/>
    <x v="10"/>
    <x v="2"/>
    <x v="1"/>
    <x v="1"/>
    <x v="0"/>
    <x v="0"/>
    <x v="1"/>
    <x v="225"/>
    <x v="4"/>
    <x v="6"/>
    <x v="2"/>
    <x v="5"/>
  </r>
  <r>
    <x v="3986"/>
    <x v="3"/>
    <x v="1"/>
    <x v="0"/>
    <x v="5"/>
    <x v="1"/>
    <x v="0"/>
    <x v="2"/>
    <x v="1"/>
    <x v="0"/>
    <x v="1"/>
    <x v="0"/>
    <x v="1"/>
    <x v="1"/>
    <x v="1265"/>
    <x v="0"/>
    <x v="3"/>
    <x v="1"/>
    <x v="0"/>
  </r>
  <r>
    <x v="3987"/>
    <x v="4"/>
    <x v="2"/>
    <x v="4"/>
    <x v="3"/>
    <x v="2"/>
    <x v="0"/>
    <x v="14"/>
    <x v="1"/>
    <x v="1"/>
    <x v="1"/>
    <x v="1"/>
    <x v="1"/>
    <x v="0"/>
    <x v="3553"/>
    <x v="6"/>
    <x v="4"/>
    <x v="0"/>
    <x v="4"/>
  </r>
  <r>
    <x v="3988"/>
    <x v="2"/>
    <x v="1"/>
    <x v="4"/>
    <x v="0"/>
    <x v="0"/>
    <x v="1"/>
    <x v="1"/>
    <x v="0"/>
    <x v="1"/>
    <x v="0"/>
    <x v="1"/>
    <x v="1"/>
    <x v="0"/>
    <x v="4505"/>
    <x v="8"/>
    <x v="2"/>
    <x v="0"/>
    <x v="4"/>
  </r>
  <r>
    <x v="3989"/>
    <x v="1"/>
    <x v="0"/>
    <x v="5"/>
    <x v="1"/>
    <x v="2"/>
    <x v="2"/>
    <x v="10"/>
    <x v="1"/>
    <x v="1"/>
    <x v="0"/>
    <x v="1"/>
    <x v="0"/>
    <x v="1"/>
    <x v="5986"/>
    <x v="8"/>
    <x v="1"/>
    <x v="2"/>
    <x v="3"/>
  </r>
  <r>
    <x v="3990"/>
    <x v="3"/>
    <x v="2"/>
    <x v="4"/>
    <x v="6"/>
    <x v="2"/>
    <x v="0"/>
    <x v="14"/>
    <x v="2"/>
    <x v="1"/>
    <x v="1"/>
    <x v="1"/>
    <x v="0"/>
    <x v="0"/>
    <x v="2520"/>
    <x v="11"/>
    <x v="1"/>
    <x v="0"/>
    <x v="6"/>
  </r>
  <r>
    <x v="3991"/>
    <x v="4"/>
    <x v="1"/>
    <x v="3"/>
    <x v="5"/>
    <x v="0"/>
    <x v="0"/>
    <x v="7"/>
    <x v="2"/>
    <x v="1"/>
    <x v="1"/>
    <x v="1"/>
    <x v="1"/>
    <x v="0"/>
    <x v="1743"/>
    <x v="2"/>
    <x v="3"/>
    <x v="0"/>
    <x v="0"/>
  </r>
  <r>
    <x v="3992"/>
    <x v="2"/>
    <x v="1"/>
    <x v="3"/>
    <x v="1"/>
    <x v="2"/>
    <x v="0"/>
    <x v="14"/>
    <x v="1"/>
    <x v="1"/>
    <x v="0"/>
    <x v="0"/>
    <x v="0"/>
    <x v="1"/>
    <x v="590"/>
    <x v="1"/>
    <x v="6"/>
    <x v="0"/>
    <x v="7"/>
  </r>
  <r>
    <x v="3993"/>
    <x v="5"/>
    <x v="0"/>
    <x v="3"/>
    <x v="6"/>
    <x v="2"/>
    <x v="1"/>
    <x v="1"/>
    <x v="1"/>
    <x v="0"/>
    <x v="1"/>
    <x v="0"/>
    <x v="1"/>
    <x v="1"/>
    <x v="8210"/>
    <x v="0"/>
    <x v="1"/>
    <x v="0"/>
    <x v="7"/>
  </r>
  <r>
    <x v="3994"/>
    <x v="1"/>
    <x v="0"/>
    <x v="5"/>
    <x v="6"/>
    <x v="2"/>
    <x v="0"/>
    <x v="4"/>
    <x v="0"/>
    <x v="1"/>
    <x v="0"/>
    <x v="0"/>
    <x v="1"/>
    <x v="1"/>
    <x v="1657"/>
    <x v="11"/>
    <x v="0"/>
    <x v="1"/>
    <x v="5"/>
  </r>
  <r>
    <x v="3995"/>
    <x v="5"/>
    <x v="2"/>
    <x v="4"/>
    <x v="0"/>
    <x v="1"/>
    <x v="0"/>
    <x v="5"/>
    <x v="0"/>
    <x v="1"/>
    <x v="1"/>
    <x v="1"/>
    <x v="1"/>
    <x v="1"/>
    <x v="8752"/>
    <x v="10"/>
    <x v="3"/>
    <x v="0"/>
    <x v="1"/>
  </r>
  <r>
    <x v="3996"/>
    <x v="1"/>
    <x v="3"/>
    <x v="2"/>
    <x v="3"/>
    <x v="2"/>
    <x v="1"/>
    <x v="8"/>
    <x v="2"/>
    <x v="0"/>
    <x v="1"/>
    <x v="1"/>
    <x v="0"/>
    <x v="1"/>
    <x v="3033"/>
    <x v="9"/>
    <x v="6"/>
    <x v="0"/>
    <x v="8"/>
  </r>
  <r>
    <x v="3997"/>
    <x v="3"/>
    <x v="3"/>
    <x v="4"/>
    <x v="0"/>
    <x v="1"/>
    <x v="2"/>
    <x v="10"/>
    <x v="1"/>
    <x v="1"/>
    <x v="1"/>
    <x v="1"/>
    <x v="1"/>
    <x v="0"/>
    <x v="6590"/>
    <x v="3"/>
    <x v="3"/>
    <x v="0"/>
    <x v="7"/>
  </r>
  <r>
    <x v="3998"/>
    <x v="4"/>
    <x v="0"/>
    <x v="2"/>
    <x v="2"/>
    <x v="2"/>
    <x v="1"/>
    <x v="3"/>
    <x v="2"/>
    <x v="0"/>
    <x v="0"/>
    <x v="0"/>
    <x v="0"/>
    <x v="1"/>
    <x v="2464"/>
    <x v="6"/>
    <x v="5"/>
    <x v="0"/>
    <x v="6"/>
  </r>
  <r>
    <x v="3999"/>
    <x v="4"/>
    <x v="3"/>
    <x v="1"/>
    <x v="1"/>
    <x v="2"/>
    <x v="0"/>
    <x v="5"/>
    <x v="1"/>
    <x v="1"/>
    <x v="0"/>
    <x v="1"/>
    <x v="1"/>
    <x v="1"/>
    <x v="2089"/>
    <x v="1"/>
    <x v="2"/>
    <x v="0"/>
    <x v="5"/>
  </r>
  <r>
    <x v="4000"/>
    <x v="2"/>
    <x v="1"/>
    <x v="1"/>
    <x v="2"/>
    <x v="0"/>
    <x v="1"/>
    <x v="0"/>
    <x v="0"/>
    <x v="0"/>
    <x v="1"/>
    <x v="0"/>
    <x v="1"/>
    <x v="1"/>
    <x v="3524"/>
    <x v="1"/>
    <x v="6"/>
    <x v="1"/>
    <x v="5"/>
  </r>
  <r>
    <x v="4001"/>
    <x v="2"/>
    <x v="3"/>
    <x v="2"/>
    <x v="0"/>
    <x v="1"/>
    <x v="0"/>
    <x v="7"/>
    <x v="2"/>
    <x v="0"/>
    <x v="1"/>
    <x v="0"/>
    <x v="0"/>
    <x v="1"/>
    <x v="218"/>
    <x v="4"/>
    <x v="3"/>
    <x v="1"/>
    <x v="1"/>
  </r>
  <r>
    <x v="4002"/>
    <x v="5"/>
    <x v="2"/>
    <x v="3"/>
    <x v="6"/>
    <x v="2"/>
    <x v="1"/>
    <x v="11"/>
    <x v="2"/>
    <x v="0"/>
    <x v="0"/>
    <x v="1"/>
    <x v="1"/>
    <x v="0"/>
    <x v="9390"/>
    <x v="0"/>
    <x v="1"/>
    <x v="0"/>
    <x v="1"/>
  </r>
  <r>
    <x v="4003"/>
    <x v="1"/>
    <x v="2"/>
    <x v="0"/>
    <x v="0"/>
    <x v="0"/>
    <x v="2"/>
    <x v="5"/>
    <x v="0"/>
    <x v="0"/>
    <x v="0"/>
    <x v="1"/>
    <x v="1"/>
    <x v="0"/>
    <x v="8564"/>
    <x v="3"/>
    <x v="0"/>
    <x v="0"/>
    <x v="8"/>
  </r>
  <r>
    <x v="4004"/>
    <x v="3"/>
    <x v="0"/>
    <x v="1"/>
    <x v="6"/>
    <x v="0"/>
    <x v="2"/>
    <x v="12"/>
    <x v="0"/>
    <x v="0"/>
    <x v="1"/>
    <x v="1"/>
    <x v="0"/>
    <x v="1"/>
    <x v="5993"/>
    <x v="0"/>
    <x v="6"/>
    <x v="0"/>
    <x v="6"/>
  </r>
  <r>
    <x v="4005"/>
    <x v="0"/>
    <x v="2"/>
    <x v="0"/>
    <x v="2"/>
    <x v="1"/>
    <x v="2"/>
    <x v="6"/>
    <x v="2"/>
    <x v="1"/>
    <x v="0"/>
    <x v="0"/>
    <x v="0"/>
    <x v="1"/>
    <x v="9579"/>
    <x v="9"/>
    <x v="4"/>
    <x v="1"/>
    <x v="2"/>
  </r>
  <r>
    <x v="4006"/>
    <x v="3"/>
    <x v="0"/>
    <x v="2"/>
    <x v="1"/>
    <x v="1"/>
    <x v="1"/>
    <x v="10"/>
    <x v="0"/>
    <x v="1"/>
    <x v="1"/>
    <x v="1"/>
    <x v="0"/>
    <x v="0"/>
    <x v="2926"/>
    <x v="4"/>
    <x v="6"/>
    <x v="2"/>
    <x v="5"/>
  </r>
  <r>
    <x v="4007"/>
    <x v="1"/>
    <x v="1"/>
    <x v="2"/>
    <x v="0"/>
    <x v="0"/>
    <x v="1"/>
    <x v="6"/>
    <x v="0"/>
    <x v="1"/>
    <x v="1"/>
    <x v="0"/>
    <x v="1"/>
    <x v="1"/>
    <x v="3570"/>
    <x v="4"/>
    <x v="1"/>
    <x v="1"/>
    <x v="4"/>
  </r>
  <r>
    <x v="4008"/>
    <x v="0"/>
    <x v="2"/>
    <x v="3"/>
    <x v="3"/>
    <x v="1"/>
    <x v="0"/>
    <x v="8"/>
    <x v="2"/>
    <x v="1"/>
    <x v="0"/>
    <x v="0"/>
    <x v="1"/>
    <x v="1"/>
    <x v="7261"/>
    <x v="0"/>
    <x v="5"/>
    <x v="2"/>
    <x v="1"/>
  </r>
  <r>
    <x v="4009"/>
    <x v="3"/>
    <x v="3"/>
    <x v="2"/>
    <x v="2"/>
    <x v="2"/>
    <x v="0"/>
    <x v="4"/>
    <x v="1"/>
    <x v="0"/>
    <x v="1"/>
    <x v="0"/>
    <x v="0"/>
    <x v="1"/>
    <x v="245"/>
    <x v="4"/>
    <x v="0"/>
    <x v="1"/>
    <x v="2"/>
  </r>
  <r>
    <x v="4010"/>
    <x v="4"/>
    <x v="3"/>
    <x v="1"/>
    <x v="5"/>
    <x v="2"/>
    <x v="0"/>
    <x v="7"/>
    <x v="1"/>
    <x v="1"/>
    <x v="1"/>
    <x v="0"/>
    <x v="1"/>
    <x v="0"/>
    <x v="481"/>
    <x v="6"/>
    <x v="3"/>
    <x v="1"/>
    <x v="3"/>
  </r>
  <r>
    <x v="4011"/>
    <x v="4"/>
    <x v="0"/>
    <x v="4"/>
    <x v="1"/>
    <x v="1"/>
    <x v="1"/>
    <x v="6"/>
    <x v="1"/>
    <x v="1"/>
    <x v="1"/>
    <x v="1"/>
    <x v="0"/>
    <x v="1"/>
    <x v="3993"/>
    <x v="0"/>
    <x v="1"/>
    <x v="1"/>
    <x v="3"/>
  </r>
  <r>
    <x v="4012"/>
    <x v="3"/>
    <x v="3"/>
    <x v="3"/>
    <x v="2"/>
    <x v="2"/>
    <x v="2"/>
    <x v="9"/>
    <x v="1"/>
    <x v="1"/>
    <x v="0"/>
    <x v="1"/>
    <x v="1"/>
    <x v="1"/>
    <x v="7722"/>
    <x v="4"/>
    <x v="0"/>
    <x v="0"/>
    <x v="4"/>
  </r>
  <r>
    <x v="4013"/>
    <x v="0"/>
    <x v="1"/>
    <x v="5"/>
    <x v="6"/>
    <x v="1"/>
    <x v="2"/>
    <x v="10"/>
    <x v="1"/>
    <x v="1"/>
    <x v="1"/>
    <x v="0"/>
    <x v="0"/>
    <x v="0"/>
    <x v="8009"/>
    <x v="8"/>
    <x v="6"/>
    <x v="2"/>
    <x v="4"/>
  </r>
  <r>
    <x v="4014"/>
    <x v="5"/>
    <x v="0"/>
    <x v="4"/>
    <x v="6"/>
    <x v="0"/>
    <x v="2"/>
    <x v="9"/>
    <x v="2"/>
    <x v="0"/>
    <x v="0"/>
    <x v="1"/>
    <x v="0"/>
    <x v="0"/>
    <x v="8765"/>
    <x v="1"/>
    <x v="0"/>
    <x v="2"/>
    <x v="0"/>
  </r>
  <r>
    <x v="4015"/>
    <x v="5"/>
    <x v="2"/>
    <x v="4"/>
    <x v="5"/>
    <x v="2"/>
    <x v="0"/>
    <x v="5"/>
    <x v="1"/>
    <x v="0"/>
    <x v="0"/>
    <x v="1"/>
    <x v="0"/>
    <x v="1"/>
    <x v="7114"/>
    <x v="3"/>
    <x v="4"/>
    <x v="1"/>
    <x v="2"/>
  </r>
  <r>
    <x v="4016"/>
    <x v="1"/>
    <x v="3"/>
    <x v="3"/>
    <x v="5"/>
    <x v="0"/>
    <x v="1"/>
    <x v="6"/>
    <x v="2"/>
    <x v="0"/>
    <x v="0"/>
    <x v="0"/>
    <x v="0"/>
    <x v="1"/>
    <x v="1741"/>
    <x v="2"/>
    <x v="5"/>
    <x v="1"/>
    <x v="2"/>
  </r>
  <r>
    <x v="4017"/>
    <x v="1"/>
    <x v="2"/>
    <x v="3"/>
    <x v="2"/>
    <x v="0"/>
    <x v="2"/>
    <x v="0"/>
    <x v="0"/>
    <x v="1"/>
    <x v="0"/>
    <x v="1"/>
    <x v="1"/>
    <x v="1"/>
    <x v="8982"/>
    <x v="3"/>
    <x v="6"/>
    <x v="0"/>
    <x v="8"/>
  </r>
  <r>
    <x v="4018"/>
    <x v="2"/>
    <x v="2"/>
    <x v="5"/>
    <x v="3"/>
    <x v="1"/>
    <x v="1"/>
    <x v="9"/>
    <x v="2"/>
    <x v="1"/>
    <x v="0"/>
    <x v="0"/>
    <x v="0"/>
    <x v="0"/>
    <x v="3196"/>
    <x v="2"/>
    <x v="5"/>
    <x v="2"/>
    <x v="2"/>
  </r>
  <r>
    <x v="4019"/>
    <x v="2"/>
    <x v="2"/>
    <x v="1"/>
    <x v="0"/>
    <x v="2"/>
    <x v="2"/>
    <x v="11"/>
    <x v="2"/>
    <x v="1"/>
    <x v="1"/>
    <x v="1"/>
    <x v="1"/>
    <x v="1"/>
    <x v="9011"/>
    <x v="9"/>
    <x v="1"/>
    <x v="0"/>
    <x v="5"/>
  </r>
  <r>
    <x v="4020"/>
    <x v="4"/>
    <x v="0"/>
    <x v="0"/>
    <x v="2"/>
    <x v="0"/>
    <x v="2"/>
    <x v="4"/>
    <x v="2"/>
    <x v="1"/>
    <x v="0"/>
    <x v="0"/>
    <x v="1"/>
    <x v="1"/>
    <x v="6010"/>
    <x v="2"/>
    <x v="3"/>
    <x v="1"/>
    <x v="4"/>
  </r>
  <r>
    <x v="4021"/>
    <x v="2"/>
    <x v="0"/>
    <x v="2"/>
    <x v="2"/>
    <x v="0"/>
    <x v="2"/>
    <x v="14"/>
    <x v="2"/>
    <x v="1"/>
    <x v="0"/>
    <x v="0"/>
    <x v="1"/>
    <x v="1"/>
    <x v="6105"/>
    <x v="2"/>
    <x v="2"/>
    <x v="0"/>
    <x v="8"/>
  </r>
  <r>
    <x v="4022"/>
    <x v="1"/>
    <x v="0"/>
    <x v="1"/>
    <x v="2"/>
    <x v="0"/>
    <x v="1"/>
    <x v="10"/>
    <x v="2"/>
    <x v="0"/>
    <x v="1"/>
    <x v="0"/>
    <x v="1"/>
    <x v="1"/>
    <x v="3423"/>
    <x v="7"/>
    <x v="6"/>
    <x v="0"/>
    <x v="7"/>
  </r>
  <r>
    <x v="4023"/>
    <x v="4"/>
    <x v="2"/>
    <x v="2"/>
    <x v="5"/>
    <x v="1"/>
    <x v="1"/>
    <x v="10"/>
    <x v="0"/>
    <x v="0"/>
    <x v="0"/>
    <x v="0"/>
    <x v="0"/>
    <x v="1"/>
    <x v="3683"/>
    <x v="4"/>
    <x v="2"/>
    <x v="2"/>
    <x v="1"/>
  </r>
  <r>
    <x v="4024"/>
    <x v="1"/>
    <x v="3"/>
    <x v="3"/>
    <x v="2"/>
    <x v="1"/>
    <x v="2"/>
    <x v="11"/>
    <x v="1"/>
    <x v="1"/>
    <x v="0"/>
    <x v="0"/>
    <x v="1"/>
    <x v="1"/>
    <x v="6887"/>
    <x v="11"/>
    <x v="5"/>
    <x v="0"/>
    <x v="7"/>
  </r>
  <r>
    <x v="4025"/>
    <x v="2"/>
    <x v="0"/>
    <x v="4"/>
    <x v="0"/>
    <x v="0"/>
    <x v="2"/>
    <x v="4"/>
    <x v="1"/>
    <x v="1"/>
    <x v="1"/>
    <x v="1"/>
    <x v="0"/>
    <x v="0"/>
    <x v="5447"/>
    <x v="0"/>
    <x v="2"/>
    <x v="1"/>
    <x v="3"/>
  </r>
  <r>
    <x v="4026"/>
    <x v="2"/>
    <x v="2"/>
    <x v="4"/>
    <x v="6"/>
    <x v="1"/>
    <x v="2"/>
    <x v="6"/>
    <x v="0"/>
    <x v="0"/>
    <x v="1"/>
    <x v="1"/>
    <x v="1"/>
    <x v="0"/>
    <x v="8263"/>
    <x v="2"/>
    <x v="0"/>
    <x v="0"/>
    <x v="4"/>
  </r>
  <r>
    <x v="4027"/>
    <x v="0"/>
    <x v="1"/>
    <x v="2"/>
    <x v="2"/>
    <x v="0"/>
    <x v="1"/>
    <x v="12"/>
    <x v="1"/>
    <x v="0"/>
    <x v="1"/>
    <x v="0"/>
    <x v="1"/>
    <x v="0"/>
    <x v="6628"/>
    <x v="1"/>
    <x v="3"/>
    <x v="2"/>
    <x v="2"/>
  </r>
  <r>
    <x v="4028"/>
    <x v="3"/>
    <x v="2"/>
    <x v="3"/>
    <x v="6"/>
    <x v="1"/>
    <x v="1"/>
    <x v="13"/>
    <x v="0"/>
    <x v="0"/>
    <x v="1"/>
    <x v="0"/>
    <x v="1"/>
    <x v="1"/>
    <x v="6182"/>
    <x v="9"/>
    <x v="1"/>
    <x v="2"/>
    <x v="3"/>
  </r>
  <r>
    <x v="4029"/>
    <x v="1"/>
    <x v="1"/>
    <x v="5"/>
    <x v="5"/>
    <x v="0"/>
    <x v="0"/>
    <x v="13"/>
    <x v="2"/>
    <x v="1"/>
    <x v="1"/>
    <x v="1"/>
    <x v="0"/>
    <x v="1"/>
    <x v="961"/>
    <x v="10"/>
    <x v="5"/>
    <x v="2"/>
    <x v="0"/>
  </r>
  <r>
    <x v="4030"/>
    <x v="1"/>
    <x v="1"/>
    <x v="3"/>
    <x v="4"/>
    <x v="0"/>
    <x v="0"/>
    <x v="11"/>
    <x v="0"/>
    <x v="0"/>
    <x v="1"/>
    <x v="1"/>
    <x v="1"/>
    <x v="0"/>
    <x v="1437"/>
    <x v="11"/>
    <x v="0"/>
    <x v="0"/>
    <x v="4"/>
  </r>
  <r>
    <x v="4031"/>
    <x v="1"/>
    <x v="3"/>
    <x v="4"/>
    <x v="4"/>
    <x v="2"/>
    <x v="0"/>
    <x v="1"/>
    <x v="1"/>
    <x v="1"/>
    <x v="0"/>
    <x v="1"/>
    <x v="1"/>
    <x v="0"/>
    <x v="1663"/>
    <x v="3"/>
    <x v="3"/>
    <x v="0"/>
    <x v="4"/>
  </r>
  <r>
    <x v="4032"/>
    <x v="2"/>
    <x v="0"/>
    <x v="4"/>
    <x v="2"/>
    <x v="2"/>
    <x v="0"/>
    <x v="7"/>
    <x v="2"/>
    <x v="0"/>
    <x v="1"/>
    <x v="1"/>
    <x v="0"/>
    <x v="0"/>
    <x v="348"/>
    <x v="5"/>
    <x v="5"/>
    <x v="1"/>
    <x v="4"/>
  </r>
  <r>
    <x v="4033"/>
    <x v="3"/>
    <x v="0"/>
    <x v="2"/>
    <x v="0"/>
    <x v="0"/>
    <x v="1"/>
    <x v="14"/>
    <x v="1"/>
    <x v="0"/>
    <x v="0"/>
    <x v="0"/>
    <x v="1"/>
    <x v="1"/>
    <x v="3156"/>
    <x v="6"/>
    <x v="4"/>
    <x v="0"/>
    <x v="6"/>
  </r>
  <r>
    <x v="4034"/>
    <x v="4"/>
    <x v="0"/>
    <x v="1"/>
    <x v="1"/>
    <x v="2"/>
    <x v="1"/>
    <x v="8"/>
    <x v="1"/>
    <x v="1"/>
    <x v="1"/>
    <x v="1"/>
    <x v="1"/>
    <x v="1"/>
    <x v="5669"/>
    <x v="10"/>
    <x v="4"/>
    <x v="0"/>
    <x v="5"/>
  </r>
  <r>
    <x v="4035"/>
    <x v="2"/>
    <x v="0"/>
    <x v="5"/>
    <x v="5"/>
    <x v="2"/>
    <x v="0"/>
    <x v="7"/>
    <x v="0"/>
    <x v="0"/>
    <x v="1"/>
    <x v="0"/>
    <x v="0"/>
    <x v="1"/>
    <x v="333"/>
    <x v="7"/>
    <x v="5"/>
    <x v="1"/>
    <x v="4"/>
  </r>
  <r>
    <x v="4036"/>
    <x v="2"/>
    <x v="2"/>
    <x v="0"/>
    <x v="1"/>
    <x v="0"/>
    <x v="2"/>
    <x v="7"/>
    <x v="2"/>
    <x v="1"/>
    <x v="0"/>
    <x v="0"/>
    <x v="0"/>
    <x v="0"/>
    <x v="6219"/>
    <x v="8"/>
    <x v="3"/>
    <x v="0"/>
    <x v="7"/>
  </r>
  <r>
    <x v="4037"/>
    <x v="1"/>
    <x v="0"/>
    <x v="5"/>
    <x v="5"/>
    <x v="1"/>
    <x v="1"/>
    <x v="3"/>
    <x v="2"/>
    <x v="0"/>
    <x v="0"/>
    <x v="1"/>
    <x v="1"/>
    <x v="0"/>
    <x v="4520"/>
    <x v="1"/>
    <x v="6"/>
    <x v="0"/>
    <x v="7"/>
  </r>
  <r>
    <x v="4038"/>
    <x v="2"/>
    <x v="2"/>
    <x v="5"/>
    <x v="5"/>
    <x v="1"/>
    <x v="1"/>
    <x v="6"/>
    <x v="1"/>
    <x v="1"/>
    <x v="1"/>
    <x v="0"/>
    <x v="1"/>
    <x v="0"/>
    <x v="5134"/>
    <x v="7"/>
    <x v="4"/>
    <x v="0"/>
    <x v="8"/>
  </r>
  <r>
    <x v="4039"/>
    <x v="0"/>
    <x v="0"/>
    <x v="1"/>
    <x v="2"/>
    <x v="1"/>
    <x v="0"/>
    <x v="13"/>
    <x v="2"/>
    <x v="0"/>
    <x v="1"/>
    <x v="0"/>
    <x v="1"/>
    <x v="0"/>
    <x v="4452"/>
    <x v="5"/>
    <x v="0"/>
    <x v="2"/>
    <x v="0"/>
  </r>
  <r>
    <x v="4040"/>
    <x v="2"/>
    <x v="1"/>
    <x v="1"/>
    <x v="4"/>
    <x v="1"/>
    <x v="2"/>
    <x v="6"/>
    <x v="2"/>
    <x v="0"/>
    <x v="1"/>
    <x v="0"/>
    <x v="0"/>
    <x v="1"/>
    <x v="4965"/>
    <x v="0"/>
    <x v="1"/>
    <x v="1"/>
    <x v="5"/>
  </r>
  <r>
    <x v="4041"/>
    <x v="5"/>
    <x v="2"/>
    <x v="5"/>
    <x v="0"/>
    <x v="0"/>
    <x v="0"/>
    <x v="8"/>
    <x v="2"/>
    <x v="0"/>
    <x v="0"/>
    <x v="1"/>
    <x v="1"/>
    <x v="0"/>
    <x v="8165"/>
    <x v="4"/>
    <x v="4"/>
    <x v="0"/>
    <x v="1"/>
  </r>
  <r>
    <x v="4042"/>
    <x v="4"/>
    <x v="1"/>
    <x v="0"/>
    <x v="3"/>
    <x v="2"/>
    <x v="1"/>
    <x v="10"/>
    <x v="2"/>
    <x v="1"/>
    <x v="0"/>
    <x v="1"/>
    <x v="0"/>
    <x v="0"/>
    <x v="2922"/>
    <x v="8"/>
    <x v="6"/>
    <x v="2"/>
    <x v="1"/>
  </r>
  <r>
    <x v="4043"/>
    <x v="1"/>
    <x v="0"/>
    <x v="2"/>
    <x v="4"/>
    <x v="1"/>
    <x v="0"/>
    <x v="2"/>
    <x v="2"/>
    <x v="0"/>
    <x v="1"/>
    <x v="0"/>
    <x v="0"/>
    <x v="0"/>
    <x v="14"/>
    <x v="7"/>
    <x v="1"/>
    <x v="1"/>
    <x v="3"/>
  </r>
  <r>
    <x v="4044"/>
    <x v="0"/>
    <x v="3"/>
    <x v="4"/>
    <x v="3"/>
    <x v="1"/>
    <x v="2"/>
    <x v="5"/>
    <x v="2"/>
    <x v="1"/>
    <x v="0"/>
    <x v="0"/>
    <x v="0"/>
    <x v="1"/>
    <x v="8583"/>
    <x v="3"/>
    <x v="5"/>
    <x v="0"/>
    <x v="6"/>
  </r>
  <r>
    <x v="4045"/>
    <x v="2"/>
    <x v="0"/>
    <x v="5"/>
    <x v="6"/>
    <x v="1"/>
    <x v="1"/>
    <x v="10"/>
    <x v="1"/>
    <x v="0"/>
    <x v="1"/>
    <x v="0"/>
    <x v="0"/>
    <x v="0"/>
    <x v="1220"/>
    <x v="5"/>
    <x v="5"/>
    <x v="2"/>
    <x v="3"/>
  </r>
  <r>
    <x v="4046"/>
    <x v="3"/>
    <x v="0"/>
    <x v="0"/>
    <x v="0"/>
    <x v="1"/>
    <x v="1"/>
    <x v="2"/>
    <x v="1"/>
    <x v="1"/>
    <x v="1"/>
    <x v="1"/>
    <x v="1"/>
    <x v="0"/>
    <x v="4177"/>
    <x v="6"/>
    <x v="3"/>
    <x v="0"/>
    <x v="0"/>
  </r>
  <r>
    <x v="4047"/>
    <x v="1"/>
    <x v="2"/>
    <x v="4"/>
    <x v="6"/>
    <x v="0"/>
    <x v="1"/>
    <x v="7"/>
    <x v="1"/>
    <x v="0"/>
    <x v="1"/>
    <x v="0"/>
    <x v="0"/>
    <x v="1"/>
    <x v="3497"/>
    <x v="4"/>
    <x v="5"/>
    <x v="1"/>
    <x v="5"/>
  </r>
  <r>
    <x v="4048"/>
    <x v="5"/>
    <x v="3"/>
    <x v="5"/>
    <x v="2"/>
    <x v="0"/>
    <x v="1"/>
    <x v="0"/>
    <x v="1"/>
    <x v="1"/>
    <x v="1"/>
    <x v="0"/>
    <x v="0"/>
    <x v="1"/>
    <x v="6380"/>
    <x v="2"/>
    <x v="2"/>
    <x v="0"/>
    <x v="6"/>
  </r>
  <r>
    <x v="4049"/>
    <x v="3"/>
    <x v="0"/>
    <x v="0"/>
    <x v="0"/>
    <x v="0"/>
    <x v="2"/>
    <x v="13"/>
    <x v="2"/>
    <x v="0"/>
    <x v="1"/>
    <x v="1"/>
    <x v="0"/>
    <x v="0"/>
    <x v="4756"/>
    <x v="11"/>
    <x v="2"/>
    <x v="0"/>
    <x v="6"/>
  </r>
  <r>
    <x v="4050"/>
    <x v="4"/>
    <x v="0"/>
    <x v="0"/>
    <x v="0"/>
    <x v="1"/>
    <x v="1"/>
    <x v="10"/>
    <x v="2"/>
    <x v="1"/>
    <x v="0"/>
    <x v="0"/>
    <x v="1"/>
    <x v="1"/>
    <x v="4027"/>
    <x v="5"/>
    <x v="2"/>
    <x v="0"/>
    <x v="6"/>
  </r>
  <r>
    <x v="4051"/>
    <x v="1"/>
    <x v="1"/>
    <x v="2"/>
    <x v="3"/>
    <x v="0"/>
    <x v="2"/>
    <x v="1"/>
    <x v="1"/>
    <x v="0"/>
    <x v="1"/>
    <x v="1"/>
    <x v="1"/>
    <x v="0"/>
    <x v="6480"/>
    <x v="10"/>
    <x v="2"/>
    <x v="0"/>
    <x v="4"/>
  </r>
  <r>
    <x v="4052"/>
    <x v="0"/>
    <x v="0"/>
    <x v="2"/>
    <x v="4"/>
    <x v="0"/>
    <x v="0"/>
    <x v="4"/>
    <x v="0"/>
    <x v="1"/>
    <x v="1"/>
    <x v="0"/>
    <x v="0"/>
    <x v="0"/>
    <x v="2741"/>
    <x v="9"/>
    <x v="0"/>
    <x v="1"/>
    <x v="0"/>
  </r>
  <r>
    <x v="4053"/>
    <x v="4"/>
    <x v="1"/>
    <x v="5"/>
    <x v="1"/>
    <x v="0"/>
    <x v="2"/>
    <x v="0"/>
    <x v="2"/>
    <x v="0"/>
    <x v="1"/>
    <x v="0"/>
    <x v="1"/>
    <x v="1"/>
    <x v="6728"/>
    <x v="11"/>
    <x v="6"/>
    <x v="0"/>
    <x v="7"/>
  </r>
  <r>
    <x v="4054"/>
    <x v="2"/>
    <x v="2"/>
    <x v="0"/>
    <x v="0"/>
    <x v="2"/>
    <x v="2"/>
    <x v="12"/>
    <x v="2"/>
    <x v="1"/>
    <x v="0"/>
    <x v="1"/>
    <x v="0"/>
    <x v="0"/>
    <x v="7071"/>
    <x v="8"/>
    <x v="4"/>
    <x v="2"/>
    <x v="3"/>
  </r>
  <r>
    <x v="4055"/>
    <x v="0"/>
    <x v="3"/>
    <x v="4"/>
    <x v="3"/>
    <x v="0"/>
    <x v="2"/>
    <x v="5"/>
    <x v="0"/>
    <x v="1"/>
    <x v="0"/>
    <x v="0"/>
    <x v="1"/>
    <x v="1"/>
    <x v="9254"/>
    <x v="6"/>
    <x v="4"/>
    <x v="0"/>
    <x v="7"/>
  </r>
  <r>
    <x v="4056"/>
    <x v="5"/>
    <x v="2"/>
    <x v="3"/>
    <x v="1"/>
    <x v="2"/>
    <x v="0"/>
    <x v="10"/>
    <x v="2"/>
    <x v="0"/>
    <x v="1"/>
    <x v="1"/>
    <x v="0"/>
    <x v="1"/>
    <x v="7568"/>
    <x v="0"/>
    <x v="0"/>
    <x v="2"/>
    <x v="0"/>
  </r>
  <r>
    <x v="4057"/>
    <x v="0"/>
    <x v="2"/>
    <x v="1"/>
    <x v="1"/>
    <x v="0"/>
    <x v="0"/>
    <x v="0"/>
    <x v="2"/>
    <x v="0"/>
    <x v="1"/>
    <x v="0"/>
    <x v="1"/>
    <x v="0"/>
    <x v="5980"/>
    <x v="11"/>
    <x v="4"/>
    <x v="1"/>
    <x v="3"/>
  </r>
  <r>
    <x v="4058"/>
    <x v="0"/>
    <x v="2"/>
    <x v="3"/>
    <x v="1"/>
    <x v="2"/>
    <x v="1"/>
    <x v="1"/>
    <x v="1"/>
    <x v="1"/>
    <x v="0"/>
    <x v="1"/>
    <x v="1"/>
    <x v="1"/>
    <x v="9496"/>
    <x v="0"/>
    <x v="5"/>
    <x v="0"/>
    <x v="0"/>
  </r>
  <r>
    <x v="4059"/>
    <x v="5"/>
    <x v="2"/>
    <x v="4"/>
    <x v="6"/>
    <x v="0"/>
    <x v="2"/>
    <x v="3"/>
    <x v="2"/>
    <x v="1"/>
    <x v="1"/>
    <x v="0"/>
    <x v="0"/>
    <x v="0"/>
    <x v="8877"/>
    <x v="7"/>
    <x v="5"/>
    <x v="0"/>
    <x v="6"/>
  </r>
  <r>
    <x v="4060"/>
    <x v="0"/>
    <x v="3"/>
    <x v="2"/>
    <x v="2"/>
    <x v="0"/>
    <x v="1"/>
    <x v="14"/>
    <x v="2"/>
    <x v="0"/>
    <x v="1"/>
    <x v="1"/>
    <x v="1"/>
    <x v="1"/>
    <x v="8913"/>
    <x v="3"/>
    <x v="1"/>
    <x v="0"/>
    <x v="1"/>
  </r>
  <r>
    <x v="4061"/>
    <x v="0"/>
    <x v="1"/>
    <x v="4"/>
    <x v="3"/>
    <x v="2"/>
    <x v="0"/>
    <x v="9"/>
    <x v="1"/>
    <x v="1"/>
    <x v="0"/>
    <x v="0"/>
    <x v="0"/>
    <x v="0"/>
    <x v="2763"/>
    <x v="2"/>
    <x v="2"/>
    <x v="0"/>
    <x v="7"/>
  </r>
  <r>
    <x v="4062"/>
    <x v="1"/>
    <x v="3"/>
    <x v="3"/>
    <x v="1"/>
    <x v="2"/>
    <x v="2"/>
    <x v="13"/>
    <x v="2"/>
    <x v="0"/>
    <x v="0"/>
    <x v="0"/>
    <x v="0"/>
    <x v="0"/>
    <x v="3281"/>
    <x v="10"/>
    <x v="0"/>
    <x v="0"/>
    <x v="7"/>
  </r>
  <r>
    <x v="4063"/>
    <x v="2"/>
    <x v="1"/>
    <x v="1"/>
    <x v="0"/>
    <x v="1"/>
    <x v="1"/>
    <x v="5"/>
    <x v="0"/>
    <x v="1"/>
    <x v="1"/>
    <x v="1"/>
    <x v="0"/>
    <x v="1"/>
    <x v="3088"/>
    <x v="2"/>
    <x v="6"/>
    <x v="1"/>
    <x v="5"/>
  </r>
  <r>
    <x v="4064"/>
    <x v="3"/>
    <x v="1"/>
    <x v="4"/>
    <x v="6"/>
    <x v="2"/>
    <x v="1"/>
    <x v="12"/>
    <x v="0"/>
    <x v="1"/>
    <x v="1"/>
    <x v="1"/>
    <x v="0"/>
    <x v="1"/>
    <x v="3310"/>
    <x v="9"/>
    <x v="0"/>
    <x v="0"/>
    <x v="8"/>
  </r>
  <r>
    <x v="4065"/>
    <x v="2"/>
    <x v="3"/>
    <x v="4"/>
    <x v="6"/>
    <x v="1"/>
    <x v="2"/>
    <x v="9"/>
    <x v="1"/>
    <x v="1"/>
    <x v="0"/>
    <x v="1"/>
    <x v="1"/>
    <x v="1"/>
    <x v="7668"/>
    <x v="10"/>
    <x v="3"/>
    <x v="0"/>
    <x v="0"/>
  </r>
  <r>
    <x v="4066"/>
    <x v="4"/>
    <x v="1"/>
    <x v="0"/>
    <x v="6"/>
    <x v="0"/>
    <x v="1"/>
    <x v="3"/>
    <x v="0"/>
    <x v="0"/>
    <x v="1"/>
    <x v="0"/>
    <x v="1"/>
    <x v="1"/>
    <x v="3571"/>
    <x v="6"/>
    <x v="2"/>
    <x v="1"/>
    <x v="3"/>
  </r>
  <r>
    <x v="4067"/>
    <x v="3"/>
    <x v="3"/>
    <x v="1"/>
    <x v="1"/>
    <x v="2"/>
    <x v="0"/>
    <x v="8"/>
    <x v="0"/>
    <x v="0"/>
    <x v="0"/>
    <x v="0"/>
    <x v="1"/>
    <x v="1"/>
    <x v="1097"/>
    <x v="8"/>
    <x v="6"/>
    <x v="0"/>
    <x v="6"/>
  </r>
  <r>
    <x v="4068"/>
    <x v="4"/>
    <x v="1"/>
    <x v="1"/>
    <x v="4"/>
    <x v="2"/>
    <x v="2"/>
    <x v="2"/>
    <x v="0"/>
    <x v="1"/>
    <x v="1"/>
    <x v="1"/>
    <x v="1"/>
    <x v="0"/>
    <x v="6402"/>
    <x v="1"/>
    <x v="2"/>
    <x v="0"/>
    <x v="4"/>
  </r>
  <r>
    <x v="4069"/>
    <x v="1"/>
    <x v="1"/>
    <x v="2"/>
    <x v="0"/>
    <x v="0"/>
    <x v="0"/>
    <x v="7"/>
    <x v="0"/>
    <x v="1"/>
    <x v="1"/>
    <x v="1"/>
    <x v="1"/>
    <x v="1"/>
    <x v="2932"/>
    <x v="8"/>
    <x v="6"/>
    <x v="0"/>
    <x v="3"/>
  </r>
  <r>
    <x v="4070"/>
    <x v="4"/>
    <x v="0"/>
    <x v="5"/>
    <x v="3"/>
    <x v="2"/>
    <x v="0"/>
    <x v="6"/>
    <x v="0"/>
    <x v="0"/>
    <x v="1"/>
    <x v="0"/>
    <x v="0"/>
    <x v="0"/>
    <x v="178"/>
    <x v="10"/>
    <x v="1"/>
    <x v="0"/>
    <x v="7"/>
  </r>
  <r>
    <x v="4071"/>
    <x v="2"/>
    <x v="2"/>
    <x v="2"/>
    <x v="6"/>
    <x v="2"/>
    <x v="0"/>
    <x v="13"/>
    <x v="1"/>
    <x v="0"/>
    <x v="0"/>
    <x v="1"/>
    <x v="0"/>
    <x v="1"/>
    <x v="3253"/>
    <x v="8"/>
    <x v="2"/>
    <x v="2"/>
    <x v="2"/>
  </r>
  <r>
    <x v="4072"/>
    <x v="2"/>
    <x v="0"/>
    <x v="5"/>
    <x v="2"/>
    <x v="0"/>
    <x v="1"/>
    <x v="3"/>
    <x v="1"/>
    <x v="0"/>
    <x v="1"/>
    <x v="1"/>
    <x v="0"/>
    <x v="1"/>
    <x v="3124"/>
    <x v="3"/>
    <x v="3"/>
    <x v="1"/>
    <x v="2"/>
  </r>
  <r>
    <x v="4073"/>
    <x v="1"/>
    <x v="1"/>
    <x v="3"/>
    <x v="2"/>
    <x v="1"/>
    <x v="2"/>
    <x v="13"/>
    <x v="1"/>
    <x v="0"/>
    <x v="1"/>
    <x v="1"/>
    <x v="0"/>
    <x v="0"/>
    <x v="5452"/>
    <x v="7"/>
    <x v="4"/>
    <x v="2"/>
    <x v="1"/>
  </r>
  <r>
    <x v="4074"/>
    <x v="1"/>
    <x v="3"/>
    <x v="0"/>
    <x v="1"/>
    <x v="2"/>
    <x v="2"/>
    <x v="3"/>
    <x v="2"/>
    <x v="1"/>
    <x v="0"/>
    <x v="0"/>
    <x v="1"/>
    <x v="0"/>
    <x v="5139"/>
    <x v="11"/>
    <x v="5"/>
    <x v="1"/>
    <x v="3"/>
  </r>
  <r>
    <x v="4075"/>
    <x v="5"/>
    <x v="1"/>
    <x v="0"/>
    <x v="4"/>
    <x v="1"/>
    <x v="1"/>
    <x v="7"/>
    <x v="2"/>
    <x v="0"/>
    <x v="1"/>
    <x v="1"/>
    <x v="1"/>
    <x v="0"/>
    <x v="8238"/>
    <x v="2"/>
    <x v="4"/>
    <x v="0"/>
    <x v="0"/>
  </r>
  <r>
    <x v="4076"/>
    <x v="1"/>
    <x v="2"/>
    <x v="4"/>
    <x v="4"/>
    <x v="1"/>
    <x v="2"/>
    <x v="4"/>
    <x v="0"/>
    <x v="0"/>
    <x v="1"/>
    <x v="0"/>
    <x v="0"/>
    <x v="0"/>
    <x v="5479"/>
    <x v="6"/>
    <x v="4"/>
    <x v="0"/>
    <x v="7"/>
  </r>
  <r>
    <x v="4077"/>
    <x v="5"/>
    <x v="2"/>
    <x v="3"/>
    <x v="5"/>
    <x v="0"/>
    <x v="0"/>
    <x v="14"/>
    <x v="2"/>
    <x v="0"/>
    <x v="0"/>
    <x v="1"/>
    <x v="0"/>
    <x v="1"/>
    <x v="7213"/>
    <x v="7"/>
    <x v="1"/>
    <x v="2"/>
    <x v="3"/>
  </r>
  <r>
    <x v="4078"/>
    <x v="3"/>
    <x v="2"/>
    <x v="5"/>
    <x v="0"/>
    <x v="2"/>
    <x v="0"/>
    <x v="5"/>
    <x v="2"/>
    <x v="0"/>
    <x v="0"/>
    <x v="0"/>
    <x v="1"/>
    <x v="1"/>
    <x v="3380"/>
    <x v="9"/>
    <x v="4"/>
    <x v="1"/>
    <x v="5"/>
  </r>
  <r>
    <x v="4079"/>
    <x v="2"/>
    <x v="3"/>
    <x v="2"/>
    <x v="3"/>
    <x v="0"/>
    <x v="1"/>
    <x v="1"/>
    <x v="2"/>
    <x v="0"/>
    <x v="1"/>
    <x v="1"/>
    <x v="1"/>
    <x v="1"/>
    <x v="4561"/>
    <x v="0"/>
    <x v="0"/>
    <x v="0"/>
    <x v="7"/>
  </r>
  <r>
    <x v="4080"/>
    <x v="0"/>
    <x v="0"/>
    <x v="3"/>
    <x v="1"/>
    <x v="0"/>
    <x v="0"/>
    <x v="8"/>
    <x v="1"/>
    <x v="0"/>
    <x v="0"/>
    <x v="0"/>
    <x v="0"/>
    <x v="1"/>
    <x v="3247"/>
    <x v="10"/>
    <x v="5"/>
    <x v="2"/>
    <x v="4"/>
  </r>
  <r>
    <x v="4081"/>
    <x v="5"/>
    <x v="3"/>
    <x v="2"/>
    <x v="6"/>
    <x v="1"/>
    <x v="0"/>
    <x v="9"/>
    <x v="0"/>
    <x v="0"/>
    <x v="1"/>
    <x v="0"/>
    <x v="0"/>
    <x v="1"/>
    <x v="3687"/>
    <x v="1"/>
    <x v="1"/>
    <x v="2"/>
    <x v="3"/>
  </r>
  <r>
    <x v="4082"/>
    <x v="2"/>
    <x v="3"/>
    <x v="0"/>
    <x v="2"/>
    <x v="0"/>
    <x v="2"/>
    <x v="12"/>
    <x v="1"/>
    <x v="1"/>
    <x v="0"/>
    <x v="0"/>
    <x v="0"/>
    <x v="1"/>
    <x v="4432"/>
    <x v="4"/>
    <x v="3"/>
    <x v="2"/>
    <x v="2"/>
  </r>
  <r>
    <x v="4083"/>
    <x v="1"/>
    <x v="1"/>
    <x v="5"/>
    <x v="4"/>
    <x v="0"/>
    <x v="1"/>
    <x v="13"/>
    <x v="1"/>
    <x v="0"/>
    <x v="1"/>
    <x v="0"/>
    <x v="1"/>
    <x v="1"/>
    <x v="3924"/>
    <x v="3"/>
    <x v="6"/>
    <x v="0"/>
    <x v="8"/>
  </r>
  <r>
    <x v="4084"/>
    <x v="4"/>
    <x v="2"/>
    <x v="2"/>
    <x v="3"/>
    <x v="1"/>
    <x v="1"/>
    <x v="5"/>
    <x v="0"/>
    <x v="0"/>
    <x v="0"/>
    <x v="0"/>
    <x v="0"/>
    <x v="0"/>
    <x v="3167"/>
    <x v="11"/>
    <x v="5"/>
    <x v="0"/>
    <x v="8"/>
  </r>
  <r>
    <x v="4085"/>
    <x v="3"/>
    <x v="3"/>
    <x v="2"/>
    <x v="1"/>
    <x v="2"/>
    <x v="1"/>
    <x v="10"/>
    <x v="2"/>
    <x v="0"/>
    <x v="1"/>
    <x v="1"/>
    <x v="1"/>
    <x v="1"/>
    <x v="5523"/>
    <x v="5"/>
    <x v="3"/>
    <x v="0"/>
    <x v="2"/>
  </r>
  <r>
    <x v="4086"/>
    <x v="5"/>
    <x v="1"/>
    <x v="2"/>
    <x v="4"/>
    <x v="0"/>
    <x v="0"/>
    <x v="5"/>
    <x v="0"/>
    <x v="0"/>
    <x v="0"/>
    <x v="1"/>
    <x v="0"/>
    <x v="0"/>
    <x v="3884"/>
    <x v="11"/>
    <x v="2"/>
    <x v="0"/>
    <x v="7"/>
  </r>
  <r>
    <x v="4087"/>
    <x v="3"/>
    <x v="3"/>
    <x v="4"/>
    <x v="0"/>
    <x v="2"/>
    <x v="1"/>
    <x v="8"/>
    <x v="2"/>
    <x v="0"/>
    <x v="1"/>
    <x v="1"/>
    <x v="1"/>
    <x v="0"/>
    <x v="4176"/>
    <x v="2"/>
    <x v="1"/>
    <x v="0"/>
    <x v="3"/>
  </r>
  <r>
    <x v="4088"/>
    <x v="5"/>
    <x v="1"/>
    <x v="4"/>
    <x v="4"/>
    <x v="0"/>
    <x v="1"/>
    <x v="4"/>
    <x v="0"/>
    <x v="0"/>
    <x v="0"/>
    <x v="1"/>
    <x v="0"/>
    <x v="0"/>
    <x v="6979"/>
    <x v="11"/>
    <x v="0"/>
    <x v="0"/>
    <x v="8"/>
  </r>
  <r>
    <x v="4089"/>
    <x v="5"/>
    <x v="3"/>
    <x v="4"/>
    <x v="5"/>
    <x v="1"/>
    <x v="1"/>
    <x v="1"/>
    <x v="0"/>
    <x v="1"/>
    <x v="1"/>
    <x v="0"/>
    <x v="0"/>
    <x v="0"/>
    <x v="5085"/>
    <x v="4"/>
    <x v="0"/>
    <x v="0"/>
    <x v="6"/>
  </r>
  <r>
    <x v="4090"/>
    <x v="4"/>
    <x v="1"/>
    <x v="4"/>
    <x v="6"/>
    <x v="1"/>
    <x v="1"/>
    <x v="7"/>
    <x v="2"/>
    <x v="1"/>
    <x v="0"/>
    <x v="1"/>
    <x v="0"/>
    <x v="0"/>
    <x v="1997"/>
    <x v="3"/>
    <x v="4"/>
    <x v="1"/>
    <x v="5"/>
  </r>
  <r>
    <x v="4091"/>
    <x v="3"/>
    <x v="3"/>
    <x v="3"/>
    <x v="3"/>
    <x v="2"/>
    <x v="0"/>
    <x v="11"/>
    <x v="2"/>
    <x v="1"/>
    <x v="1"/>
    <x v="1"/>
    <x v="1"/>
    <x v="1"/>
    <x v="2743"/>
    <x v="6"/>
    <x v="6"/>
    <x v="0"/>
    <x v="6"/>
  </r>
  <r>
    <x v="4092"/>
    <x v="5"/>
    <x v="3"/>
    <x v="0"/>
    <x v="0"/>
    <x v="1"/>
    <x v="0"/>
    <x v="10"/>
    <x v="0"/>
    <x v="1"/>
    <x v="1"/>
    <x v="1"/>
    <x v="1"/>
    <x v="1"/>
    <x v="7184"/>
    <x v="11"/>
    <x v="0"/>
    <x v="0"/>
    <x v="0"/>
  </r>
  <r>
    <x v="4093"/>
    <x v="0"/>
    <x v="3"/>
    <x v="0"/>
    <x v="2"/>
    <x v="1"/>
    <x v="0"/>
    <x v="7"/>
    <x v="0"/>
    <x v="1"/>
    <x v="1"/>
    <x v="1"/>
    <x v="1"/>
    <x v="0"/>
    <x v="6112"/>
    <x v="9"/>
    <x v="0"/>
    <x v="0"/>
    <x v="7"/>
  </r>
  <r>
    <x v="4094"/>
    <x v="5"/>
    <x v="3"/>
    <x v="5"/>
    <x v="3"/>
    <x v="1"/>
    <x v="2"/>
    <x v="12"/>
    <x v="1"/>
    <x v="0"/>
    <x v="0"/>
    <x v="1"/>
    <x v="1"/>
    <x v="1"/>
    <x v="9683"/>
    <x v="3"/>
    <x v="4"/>
    <x v="0"/>
    <x v="4"/>
  </r>
  <r>
    <x v="4095"/>
    <x v="0"/>
    <x v="1"/>
    <x v="2"/>
    <x v="3"/>
    <x v="2"/>
    <x v="2"/>
    <x v="13"/>
    <x v="1"/>
    <x v="1"/>
    <x v="0"/>
    <x v="0"/>
    <x v="1"/>
    <x v="1"/>
    <x v="9431"/>
    <x v="7"/>
    <x v="3"/>
    <x v="2"/>
    <x v="5"/>
  </r>
  <r>
    <x v="4096"/>
    <x v="4"/>
    <x v="1"/>
    <x v="2"/>
    <x v="5"/>
    <x v="0"/>
    <x v="1"/>
    <x v="7"/>
    <x v="1"/>
    <x v="0"/>
    <x v="0"/>
    <x v="0"/>
    <x v="0"/>
    <x v="0"/>
    <x v="881"/>
    <x v="7"/>
    <x v="1"/>
    <x v="0"/>
    <x v="8"/>
  </r>
  <r>
    <x v="4097"/>
    <x v="4"/>
    <x v="2"/>
    <x v="1"/>
    <x v="4"/>
    <x v="0"/>
    <x v="2"/>
    <x v="0"/>
    <x v="0"/>
    <x v="1"/>
    <x v="1"/>
    <x v="0"/>
    <x v="1"/>
    <x v="1"/>
    <x v="7969"/>
    <x v="10"/>
    <x v="0"/>
    <x v="0"/>
    <x v="6"/>
  </r>
  <r>
    <x v="4098"/>
    <x v="4"/>
    <x v="3"/>
    <x v="1"/>
    <x v="2"/>
    <x v="2"/>
    <x v="2"/>
    <x v="4"/>
    <x v="2"/>
    <x v="0"/>
    <x v="1"/>
    <x v="0"/>
    <x v="1"/>
    <x v="0"/>
    <x v="4751"/>
    <x v="3"/>
    <x v="4"/>
    <x v="1"/>
    <x v="5"/>
  </r>
  <r>
    <x v="4099"/>
    <x v="4"/>
    <x v="0"/>
    <x v="4"/>
    <x v="4"/>
    <x v="2"/>
    <x v="0"/>
    <x v="13"/>
    <x v="0"/>
    <x v="1"/>
    <x v="1"/>
    <x v="1"/>
    <x v="0"/>
    <x v="0"/>
    <x v="732"/>
    <x v="7"/>
    <x v="1"/>
    <x v="0"/>
    <x v="7"/>
  </r>
  <r>
    <x v="4100"/>
    <x v="1"/>
    <x v="0"/>
    <x v="3"/>
    <x v="6"/>
    <x v="0"/>
    <x v="2"/>
    <x v="5"/>
    <x v="1"/>
    <x v="0"/>
    <x v="0"/>
    <x v="0"/>
    <x v="1"/>
    <x v="1"/>
    <x v="6224"/>
    <x v="10"/>
    <x v="4"/>
    <x v="1"/>
    <x v="4"/>
  </r>
  <r>
    <x v="4101"/>
    <x v="0"/>
    <x v="1"/>
    <x v="4"/>
    <x v="0"/>
    <x v="1"/>
    <x v="0"/>
    <x v="5"/>
    <x v="1"/>
    <x v="1"/>
    <x v="1"/>
    <x v="1"/>
    <x v="0"/>
    <x v="0"/>
    <x v="4478"/>
    <x v="5"/>
    <x v="6"/>
    <x v="1"/>
    <x v="0"/>
  </r>
  <r>
    <x v="4102"/>
    <x v="0"/>
    <x v="2"/>
    <x v="2"/>
    <x v="5"/>
    <x v="0"/>
    <x v="1"/>
    <x v="8"/>
    <x v="0"/>
    <x v="0"/>
    <x v="0"/>
    <x v="1"/>
    <x v="0"/>
    <x v="1"/>
    <x v="8971"/>
    <x v="4"/>
    <x v="1"/>
    <x v="2"/>
    <x v="0"/>
  </r>
  <r>
    <x v="4103"/>
    <x v="4"/>
    <x v="3"/>
    <x v="0"/>
    <x v="4"/>
    <x v="1"/>
    <x v="1"/>
    <x v="1"/>
    <x v="1"/>
    <x v="1"/>
    <x v="0"/>
    <x v="1"/>
    <x v="1"/>
    <x v="1"/>
    <x v="5138"/>
    <x v="8"/>
    <x v="6"/>
    <x v="0"/>
    <x v="4"/>
  </r>
  <r>
    <x v="4104"/>
    <x v="5"/>
    <x v="1"/>
    <x v="4"/>
    <x v="3"/>
    <x v="2"/>
    <x v="0"/>
    <x v="4"/>
    <x v="2"/>
    <x v="0"/>
    <x v="1"/>
    <x v="1"/>
    <x v="0"/>
    <x v="1"/>
    <x v="5313"/>
    <x v="0"/>
    <x v="0"/>
    <x v="1"/>
    <x v="4"/>
  </r>
  <r>
    <x v="4105"/>
    <x v="3"/>
    <x v="3"/>
    <x v="3"/>
    <x v="5"/>
    <x v="2"/>
    <x v="0"/>
    <x v="10"/>
    <x v="1"/>
    <x v="0"/>
    <x v="0"/>
    <x v="0"/>
    <x v="0"/>
    <x v="1"/>
    <x v="352"/>
    <x v="10"/>
    <x v="6"/>
    <x v="0"/>
    <x v="7"/>
  </r>
  <r>
    <x v="4106"/>
    <x v="0"/>
    <x v="3"/>
    <x v="0"/>
    <x v="4"/>
    <x v="0"/>
    <x v="2"/>
    <x v="3"/>
    <x v="2"/>
    <x v="0"/>
    <x v="1"/>
    <x v="0"/>
    <x v="1"/>
    <x v="1"/>
    <x v="9183"/>
    <x v="4"/>
    <x v="1"/>
    <x v="0"/>
    <x v="7"/>
  </r>
  <r>
    <x v="4107"/>
    <x v="0"/>
    <x v="2"/>
    <x v="2"/>
    <x v="0"/>
    <x v="2"/>
    <x v="0"/>
    <x v="7"/>
    <x v="2"/>
    <x v="1"/>
    <x v="0"/>
    <x v="1"/>
    <x v="1"/>
    <x v="0"/>
    <x v="7553"/>
    <x v="9"/>
    <x v="6"/>
    <x v="0"/>
    <x v="3"/>
  </r>
  <r>
    <x v="4108"/>
    <x v="4"/>
    <x v="3"/>
    <x v="3"/>
    <x v="6"/>
    <x v="1"/>
    <x v="1"/>
    <x v="12"/>
    <x v="2"/>
    <x v="1"/>
    <x v="1"/>
    <x v="0"/>
    <x v="0"/>
    <x v="0"/>
    <x v="1506"/>
    <x v="10"/>
    <x v="2"/>
    <x v="2"/>
    <x v="4"/>
  </r>
  <r>
    <x v="4109"/>
    <x v="3"/>
    <x v="1"/>
    <x v="0"/>
    <x v="1"/>
    <x v="0"/>
    <x v="2"/>
    <x v="9"/>
    <x v="2"/>
    <x v="1"/>
    <x v="1"/>
    <x v="0"/>
    <x v="0"/>
    <x v="1"/>
    <x v="4406"/>
    <x v="6"/>
    <x v="3"/>
    <x v="2"/>
    <x v="5"/>
  </r>
  <r>
    <x v="4110"/>
    <x v="2"/>
    <x v="1"/>
    <x v="4"/>
    <x v="1"/>
    <x v="0"/>
    <x v="2"/>
    <x v="7"/>
    <x v="1"/>
    <x v="1"/>
    <x v="0"/>
    <x v="1"/>
    <x v="0"/>
    <x v="1"/>
    <x v="6390"/>
    <x v="10"/>
    <x v="4"/>
    <x v="1"/>
    <x v="1"/>
  </r>
  <r>
    <x v="4111"/>
    <x v="2"/>
    <x v="1"/>
    <x v="0"/>
    <x v="6"/>
    <x v="2"/>
    <x v="0"/>
    <x v="14"/>
    <x v="1"/>
    <x v="0"/>
    <x v="1"/>
    <x v="1"/>
    <x v="1"/>
    <x v="0"/>
    <x v="1937"/>
    <x v="2"/>
    <x v="3"/>
    <x v="0"/>
    <x v="4"/>
  </r>
  <r>
    <x v="4112"/>
    <x v="2"/>
    <x v="3"/>
    <x v="4"/>
    <x v="5"/>
    <x v="1"/>
    <x v="0"/>
    <x v="7"/>
    <x v="1"/>
    <x v="1"/>
    <x v="1"/>
    <x v="1"/>
    <x v="1"/>
    <x v="0"/>
    <x v="1684"/>
    <x v="1"/>
    <x v="6"/>
    <x v="0"/>
    <x v="0"/>
  </r>
  <r>
    <x v="4113"/>
    <x v="0"/>
    <x v="2"/>
    <x v="1"/>
    <x v="0"/>
    <x v="2"/>
    <x v="2"/>
    <x v="11"/>
    <x v="2"/>
    <x v="1"/>
    <x v="0"/>
    <x v="0"/>
    <x v="0"/>
    <x v="0"/>
    <x v="9106"/>
    <x v="0"/>
    <x v="2"/>
    <x v="2"/>
    <x v="4"/>
  </r>
  <r>
    <x v="4114"/>
    <x v="2"/>
    <x v="3"/>
    <x v="5"/>
    <x v="2"/>
    <x v="2"/>
    <x v="2"/>
    <x v="11"/>
    <x v="1"/>
    <x v="1"/>
    <x v="0"/>
    <x v="1"/>
    <x v="0"/>
    <x v="1"/>
    <x v="6750"/>
    <x v="4"/>
    <x v="1"/>
    <x v="2"/>
    <x v="5"/>
  </r>
  <r>
    <x v="4115"/>
    <x v="4"/>
    <x v="2"/>
    <x v="0"/>
    <x v="5"/>
    <x v="0"/>
    <x v="1"/>
    <x v="5"/>
    <x v="2"/>
    <x v="1"/>
    <x v="1"/>
    <x v="0"/>
    <x v="1"/>
    <x v="0"/>
    <x v="4250"/>
    <x v="8"/>
    <x v="1"/>
    <x v="0"/>
    <x v="6"/>
  </r>
  <r>
    <x v="4116"/>
    <x v="4"/>
    <x v="2"/>
    <x v="1"/>
    <x v="5"/>
    <x v="1"/>
    <x v="2"/>
    <x v="12"/>
    <x v="0"/>
    <x v="1"/>
    <x v="0"/>
    <x v="1"/>
    <x v="1"/>
    <x v="1"/>
    <x v="9199"/>
    <x v="1"/>
    <x v="1"/>
    <x v="0"/>
    <x v="4"/>
  </r>
  <r>
    <x v="4117"/>
    <x v="5"/>
    <x v="3"/>
    <x v="1"/>
    <x v="1"/>
    <x v="1"/>
    <x v="2"/>
    <x v="8"/>
    <x v="1"/>
    <x v="0"/>
    <x v="0"/>
    <x v="0"/>
    <x v="0"/>
    <x v="1"/>
    <x v="8692"/>
    <x v="0"/>
    <x v="2"/>
    <x v="2"/>
    <x v="3"/>
  </r>
  <r>
    <x v="4118"/>
    <x v="5"/>
    <x v="1"/>
    <x v="3"/>
    <x v="4"/>
    <x v="1"/>
    <x v="2"/>
    <x v="12"/>
    <x v="0"/>
    <x v="0"/>
    <x v="1"/>
    <x v="1"/>
    <x v="1"/>
    <x v="0"/>
    <x v="9428"/>
    <x v="1"/>
    <x v="6"/>
    <x v="0"/>
    <x v="2"/>
  </r>
  <r>
    <x v="4119"/>
    <x v="4"/>
    <x v="3"/>
    <x v="4"/>
    <x v="1"/>
    <x v="2"/>
    <x v="0"/>
    <x v="6"/>
    <x v="1"/>
    <x v="0"/>
    <x v="1"/>
    <x v="0"/>
    <x v="1"/>
    <x v="1"/>
    <x v="1233"/>
    <x v="1"/>
    <x v="4"/>
    <x v="1"/>
    <x v="1"/>
  </r>
  <r>
    <x v="4120"/>
    <x v="5"/>
    <x v="1"/>
    <x v="0"/>
    <x v="2"/>
    <x v="2"/>
    <x v="2"/>
    <x v="9"/>
    <x v="2"/>
    <x v="1"/>
    <x v="1"/>
    <x v="0"/>
    <x v="0"/>
    <x v="0"/>
    <x v="8132"/>
    <x v="1"/>
    <x v="6"/>
    <x v="0"/>
    <x v="7"/>
  </r>
  <r>
    <x v="4121"/>
    <x v="2"/>
    <x v="0"/>
    <x v="1"/>
    <x v="4"/>
    <x v="1"/>
    <x v="1"/>
    <x v="13"/>
    <x v="2"/>
    <x v="1"/>
    <x v="0"/>
    <x v="0"/>
    <x v="0"/>
    <x v="1"/>
    <x v="1782"/>
    <x v="4"/>
    <x v="6"/>
    <x v="0"/>
    <x v="8"/>
  </r>
  <r>
    <x v="4122"/>
    <x v="5"/>
    <x v="0"/>
    <x v="3"/>
    <x v="4"/>
    <x v="0"/>
    <x v="1"/>
    <x v="12"/>
    <x v="0"/>
    <x v="1"/>
    <x v="1"/>
    <x v="1"/>
    <x v="0"/>
    <x v="1"/>
    <x v="7737"/>
    <x v="11"/>
    <x v="1"/>
    <x v="2"/>
    <x v="1"/>
  </r>
  <r>
    <x v="4123"/>
    <x v="3"/>
    <x v="3"/>
    <x v="2"/>
    <x v="3"/>
    <x v="1"/>
    <x v="0"/>
    <x v="10"/>
    <x v="2"/>
    <x v="0"/>
    <x v="0"/>
    <x v="1"/>
    <x v="1"/>
    <x v="0"/>
    <x v="1660"/>
    <x v="6"/>
    <x v="5"/>
    <x v="0"/>
    <x v="1"/>
  </r>
  <r>
    <x v="4124"/>
    <x v="0"/>
    <x v="1"/>
    <x v="5"/>
    <x v="0"/>
    <x v="1"/>
    <x v="1"/>
    <x v="5"/>
    <x v="0"/>
    <x v="1"/>
    <x v="1"/>
    <x v="0"/>
    <x v="0"/>
    <x v="1"/>
    <x v="5971"/>
    <x v="8"/>
    <x v="5"/>
    <x v="0"/>
    <x v="7"/>
  </r>
  <r>
    <x v="4125"/>
    <x v="3"/>
    <x v="2"/>
    <x v="0"/>
    <x v="2"/>
    <x v="2"/>
    <x v="2"/>
    <x v="6"/>
    <x v="1"/>
    <x v="1"/>
    <x v="0"/>
    <x v="1"/>
    <x v="1"/>
    <x v="1"/>
    <x v="8979"/>
    <x v="4"/>
    <x v="6"/>
    <x v="0"/>
    <x v="0"/>
  </r>
  <r>
    <x v="4126"/>
    <x v="5"/>
    <x v="3"/>
    <x v="0"/>
    <x v="1"/>
    <x v="0"/>
    <x v="1"/>
    <x v="3"/>
    <x v="2"/>
    <x v="1"/>
    <x v="1"/>
    <x v="1"/>
    <x v="0"/>
    <x v="1"/>
    <x v="8151"/>
    <x v="1"/>
    <x v="3"/>
    <x v="1"/>
    <x v="0"/>
  </r>
  <r>
    <x v="4127"/>
    <x v="2"/>
    <x v="2"/>
    <x v="3"/>
    <x v="1"/>
    <x v="0"/>
    <x v="0"/>
    <x v="11"/>
    <x v="1"/>
    <x v="1"/>
    <x v="1"/>
    <x v="0"/>
    <x v="0"/>
    <x v="0"/>
    <x v="907"/>
    <x v="2"/>
    <x v="4"/>
    <x v="2"/>
    <x v="5"/>
  </r>
  <r>
    <x v="4128"/>
    <x v="3"/>
    <x v="2"/>
    <x v="5"/>
    <x v="1"/>
    <x v="1"/>
    <x v="1"/>
    <x v="3"/>
    <x v="0"/>
    <x v="1"/>
    <x v="1"/>
    <x v="0"/>
    <x v="1"/>
    <x v="1"/>
    <x v="5964"/>
    <x v="0"/>
    <x v="3"/>
    <x v="1"/>
    <x v="3"/>
  </r>
  <r>
    <x v="4129"/>
    <x v="1"/>
    <x v="0"/>
    <x v="0"/>
    <x v="4"/>
    <x v="2"/>
    <x v="0"/>
    <x v="7"/>
    <x v="0"/>
    <x v="0"/>
    <x v="1"/>
    <x v="1"/>
    <x v="0"/>
    <x v="1"/>
    <x v="983"/>
    <x v="0"/>
    <x v="5"/>
    <x v="1"/>
    <x v="1"/>
  </r>
  <r>
    <x v="4130"/>
    <x v="5"/>
    <x v="0"/>
    <x v="3"/>
    <x v="1"/>
    <x v="1"/>
    <x v="1"/>
    <x v="5"/>
    <x v="2"/>
    <x v="1"/>
    <x v="1"/>
    <x v="0"/>
    <x v="1"/>
    <x v="0"/>
    <x v="6320"/>
    <x v="2"/>
    <x v="1"/>
    <x v="0"/>
    <x v="7"/>
  </r>
  <r>
    <x v="4131"/>
    <x v="0"/>
    <x v="2"/>
    <x v="5"/>
    <x v="0"/>
    <x v="0"/>
    <x v="0"/>
    <x v="8"/>
    <x v="2"/>
    <x v="1"/>
    <x v="1"/>
    <x v="0"/>
    <x v="0"/>
    <x v="1"/>
    <x v="6089"/>
    <x v="3"/>
    <x v="4"/>
    <x v="2"/>
    <x v="3"/>
  </r>
  <r>
    <x v="4132"/>
    <x v="1"/>
    <x v="2"/>
    <x v="0"/>
    <x v="4"/>
    <x v="2"/>
    <x v="1"/>
    <x v="13"/>
    <x v="1"/>
    <x v="0"/>
    <x v="0"/>
    <x v="1"/>
    <x v="1"/>
    <x v="1"/>
    <x v="7461"/>
    <x v="2"/>
    <x v="6"/>
    <x v="0"/>
    <x v="4"/>
  </r>
  <r>
    <x v="4133"/>
    <x v="5"/>
    <x v="3"/>
    <x v="2"/>
    <x v="2"/>
    <x v="0"/>
    <x v="2"/>
    <x v="8"/>
    <x v="1"/>
    <x v="0"/>
    <x v="0"/>
    <x v="0"/>
    <x v="1"/>
    <x v="1"/>
    <x v="9218"/>
    <x v="2"/>
    <x v="0"/>
    <x v="2"/>
    <x v="1"/>
  </r>
  <r>
    <x v="4134"/>
    <x v="1"/>
    <x v="0"/>
    <x v="5"/>
    <x v="4"/>
    <x v="2"/>
    <x v="1"/>
    <x v="1"/>
    <x v="1"/>
    <x v="0"/>
    <x v="0"/>
    <x v="0"/>
    <x v="1"/>
    <x v="1"/>
    <x v="3123"/>
    <x v="9"/>
    <x v="6"/>
    <x v="1"/>
    <x v="1"/>
  </r>
  <r>
    <x v="4135"/>
    <x v="4"/>
    <x v="2"/>
    <x v="1"/>
    <x v="0"/>
    <x v="0"/>
    <x v="2"/>
    <x v="8"/>
    <x v="0"/>
    <x v="0"/>
    <x v="0"/>
    <x v="0"/>
    <x v="0"/>
    <x v="1"/>
    <x v="7015"/>
    <x v="10"/>
    <x v="0"/>
    <x v="2"/>
    <x v="4"/>
  </r>
  <r>
    <x v="4136"/>
    <x v="1"/>
    <x v="2"/>
    <x v="3"/>
    <x v="4"/>
    <x v="2"/>
    <x v="1"/>
    <x v="3"/>
    <x v="0"/>
    <x v="0"/>
    <x v="0"/>
    <x v="1"/>
    <x v="1"/>
    <x v="1"/>
    <x v="7031"/>
    <x v="4"/>
    <x v="1"/>
    <x v="0"/>
    <x v="6"/>
  </r>
  <r>
    <x v="4137"/>
    <x v="2"/>
    <x v="2"/>
    <x v="5"/>
    <x v="6"/>
    <x v="1"/>
    <x v="0"/>
    <x v="13"/>
    <x v="1"/>
    <x v="1"/>
    <x v="1"/>
    <x v="1"/>
    <x v="0"/>
    <x v="0"/>
    <x v="1864"/>
    <x v="8"/>
    <x v="1"/>
    <x v="0"/>
    <x v="6"/>
  </r>
  <r>
    <x v="4138"/>
    <x v="4"/>
    <x v="2"/>
    <x v="1"/>
    <x v="3"/>
    <x v="1"/>
    <x v="2"/>
    <x v="14"/>
    <x v="2"/>
    <x v="1"/>
    <x v="1"/>
    <x v="0"/>
    <x v="0"/>
    <x v="1"/>
    <x v="6737"/>
    <x v="8"/>
    <x v="3"/>
    <x v="2"/>
    <x v="0"/>
  </r>
  <r>
    <x v="4139"/>
    <x v="0"/>
    <x v="1"/>
    <x v="2"/>
    <x v="4"/>
    <x v="1"/>
    <x v="2"/>
    <x v="10"/>
    <x v="2"/>
    <x v="1"/>
    <x v="0"/>
    <x v="1"/>
    <x v="1"/>
    <x v="1"/>
    <x v="9766"/>
    <x v="0"/>
    <x v="5"/>
    <x v="0"/>
    <x v="4"/>
  </r>
  <r>
    <x v="4140"/>
    <x v="3"/>
    <x v="0"/>
    <x v="2"/>
    <x v="4"/>
    <x v="0"/>
    <x v="1"/>
    <x v="3"/>
    <x v="1"/>
    <x v="0"/>
    <x v="0"/>
    <x v="1"/>
    <x v="0"/>
    <x v="1"/>
    <x v="3284"/>
    <x v="9"/>
    <x v="5"/>
    <x v="1"/>
    <x v="5"/>
  </r>
  <r>
    <x v="4141"/>
    <x v="2"/>
    <x v="0"/>
    <x v="3"/>
    <x v="1"/>
    <x v="2"/>
    <x v="0"/>
    <x v="6"/>
    <x v="1"/>
    <x v="0"/>
    <x v="0"/>
    <x v="0"/>
    <x v="1"/>
    <x v="0"/>
    <x v="476"/>
    <x v="4"/>
    <x v="6"/>
    <x v="1"/>
    <x v="3"/>
  </r>
  <r>
    <x v="4142"/>
    <x v="4"/>
    <x v="1"/>
    <x v="5"/>
    <x v="3"/>
    <x v="0"/>
    <x v="2"/>
    <x v="8"/>
    <x v="2"/>
    <x v="0"/>
    <x v="1"/>
    <x v="1"/>
    <x v="0"/>
    <x v="0"/>
    <x v="4826"/>
    <x v="5"/>
    <x v="0"/>
    <x v="2"/>
    <x v="1"/>
  </r>
  <r>
    <x v="4143"/>
    <x v="4"/>
    <x v="2"/>
    <x v="5"/>
    <x v="4"/>
    <x v="0"/>
    <x v="2"/>
    <x v="4"/>
    <x v="2"/>
    <x v="1"/>
    <x v="0"/>
    <x v="0"/>
    <x v="0"/>
    <x v="1"/>
    <x v="6981"/>
    <x v="5"/>
    <x v="4"/>
    <x v="1"/>
    <x v="1"/>
  </r>
  <r>
    <x v="4144"/>
    <x v="0"/>
    <x v="2"/>
    <x v="1"/>
    <x v="1"/>
    <x v="1"/>
    <x v="1"/>
    <x v="0"/>
    <x v="0"/>
    <x v="0"/>
    <x v="0"/>
    <x v="1"/>
    <x v="1"/>
    <x v="1"/>
    <x v="9542"/>
    <x v="6"/>
    <x v="5"/>
    <x v="0"/>
    <x v="0"/>
  </r>
  <r>
    <x v="4145"/>
    <x v="5"/>
    <x v="3"/>
    <x v="1"/>
    <x v="6"/>
    <x v="2"/>
    <x v="2"/>
    <x v="3"/>
    <x v="0"/>
    <x v="0"/>
    <x v="0"/>
    <x v="0"/>
    <x v="1"/>
    <x v="0"/>
    <x v="8803"/>
    <x v="2"/>
    <x v="6"/>
    <x v="1"/>
    <x v="3"/>
  </r>
  <r>
    <x v="4146"/>
    <x v="4"/>
    <x v="1"/>
    <x v="3"/>
    <x v="5"/>
    <x v="0"/>
    <x v="1"/>
    <x v="11"/>
    <x v="0"/>
    <x v="1"/>
    <x v="1"/>
    <x v="1"/>
    <x v="1"/>
    <x v="1"/>
    <x v="5315"/>
    <x v="4"/>
    <x v="3"/>
    <x v="0"/>
    <x v="1"/>
  </r>
  <r>
    <x v="4147"/>
    <x v="3"/>
    <x v="3"/>
    <x v="2"/>
    <x v="6"/>
    <x v="2"/>
    <x v="2"/>
    <x v="6"/>
    <x v="2"/>
    <x v="0"/>
    <x v="0"/>
    <x v="1"/>
    <x v="0"/>
    <x v="1"/>
    <x v="6076"/>
    <x v="7"/>
    <x v="0"/>
    <x v="1"/>
    <x v="4"/>
  </r>
  <r>
    <x v="4148"/>
    <x v="1"/>
    <x v="2"/>
    <x v="0"/>
    <x v="3"/>
    <x v="2"/>
    <x v="0"/>
    <x v="4"/>
    <x v="1"/>
    <x v="0"/>
    <x v="1"/>
    <x v="0"/>
    <x v="1"/>
    <x v="1"/>
    <x v="2543"/>
    <x v="1"/>
    <x v="6"/>
    <x v="1"/>
    <x v="0"/>
  </r>
  <r>
    <x v="4149"/>
    <x v="1"/>
    <x v="3"/>
    <x v="2"/>
    <x v="1"/>
    <x v="1"/>
    <x v="0"/>
    <x v="4"/>
    <x v="0"/>
    <x v="0"/>
    <x v="0"/>
    <x v="1"/>
    <x v="1"/>
    <x v="1"/>
    <x v="2283"/>
    <x v="9"/>
    <x v="4"/>
    <x v="0"/>
    <x v="4"/>
  </r>
  <r>
    <x v="4150"/>
    <x v="4"/>
    <x v="1"/>
    <x v="4"/>
    <x v="2"/>
    <x v="0"/>
    <x v="2"/>
    <x v="3"/>
    <x v="2"/>
    <x v="0"/>
    <x v="0"/>
    <x v="1"/>
    <x v="0"/>
    <x v="1"/>
    <x v="6932"/>
    <x v="7"/>
    <x v="1"/>
    <x v="1"/>
    <x v="3"/>
  </r>
  <r>
    <x v="4151"/>
    <x v="3"/>
    <x v="2"/>
    <x v="4"/>
    <x v="4"/>
    <x v="1"/>
    <x v="2"/>
    <x v="0"/>
    <x v="2"/>
    <x v="1"/>
    <x v="1"/>
    <x v="0"/>
    <x v="0"/>
    <x v="1"/>
    <x v="6521"/>
    <x v="11"/>
    <x v="1"/>
    <x v="1"/>
    <x v="2"/>
  </r>
  <r>
    <x v="4152"/>
    <x v="2"/>
    <x v="1"/>
    <x v="2"/>
    <x v="1"/>
    <x v="0"/>
    <x v="1"/>
    <x v="5"/>
    <x v="0"/>
    <x v="0"/>
    <x v="0"/>
    <x v="0"/>
    <x v="1"/>
    <x v="0"/>
    <x v="2469"/>
    <x v="3"/>
    <x v="0"/>
    <x v="1"/>
    <x v="0"/>
  </r>
  <r>
    <x v="4153"/>
    <x v="2"/>
    <x v="2"/>
    <x v="3"/>
    <x v="6"/>
    <x v="1"/>
    <x v="2"/>
    <x v="4"/>
    <x v="2"/>
    <x v="1"/>
    <x v="1"/>
    <x v="1"/>
    <x v="1"/>
    <x v="0"/>
    <x v="8713"/>
    <x v="11"/>
    <x v="0"/>
    <x v="0"/>
    <x v="7"/>
  </r>
  <r>
    <x v="4154"/>
    <x v="5"/>
    <x v="1"/>
    <x v="2"/>
    <x v="6"/>
    <x v="0"/>
    <x v="1"/>
    <x v="6"/>
    <x v="1"/>
    <x v="1"/>
    <x v="0"/>
    <x v="0"/>
    <x v="0"/>
    <x v="0"/>
    <x v="5335"/>
    <x v="3"/>
    <x v="5"/>
    <x v="1"/>
    <x v="2"/>
  </r>
  <r>
    <x v="4155"/>
    <x v="1"/>
    <x v="0"/>
    <x v="5"/>
    <x v="1"/>
    <x v="2"/>
    <x v="0"/>
    <x v="9"/>
    <x v="0"/>
    <x v="1"/>
    <x v="0"/>
    <x v="1"/>
    <x v="0"/>
    <x v="1"/>
    <x v="868"/>
    <x v="8"/>
    <x v="0"/>
    <x v="2"/>
    <x v="1"/>
  </r>
  <r>
    <x v="4156"/>
    <x v="4"/>
    <x v="3"/>
    <x v="3"/>
    <x v="3"/>
    <x v="1"/>
    <x v="0"/>
    <x v="4"/>
    <x v="0"/>
    <x v="1"/>
    <x v="1"/>
    <x v="1"/>
    <x v="0"/>
    <x v="1"/>
    <x v="1226"/>
    <x v="0"/>
    <x v="4"/>
    <x v="0"/>
    <x v="8"/>
  </r>
  <r>
    <x v="4157"/>
    <x v="5"/>
    <x v="2"/>
    <x v="1"/>
    <x v="1"/>
    <x v="0"/>
    <x v="0"/>
    <x v="6"/>
    <x v="1"/>
    <x v="0"/>
    <x v="1"/>
    <x v="1"/>
    <x v="1"/>
    <x v="1"/>
    <x v="8680"/>
    <x v="5"/>
    <x v="0"/>
    <x v="0"/>
    <x v="0"/>
  </r>
  <r>
    <x v="4158"/>
    <x v="4"/>
    <x v="0"/>
    <x v="5"/>
    <x v="4"/>
    <x v="0"/>
    <x v="0"/>
    <x v="12"/>
    <x v="1"/>
    <x v="0"/>
    <x v="1"/>
    <x v="1"/>
    <x v="1"/>
    <x v="0"/>
    <x v="1568"/>
    <x v="10"/>
    <x v="6"/>
    <x v="0"/>
    <x v="8"/>
  </r>
  <r>
    <x v="4159"/>
    <x v="0"/>
    <x v="3"/>
    <x v="5"/>
    <x v="0"/>
    <x v="0"/>
    <x v="1"/>
    <x v="5"/>
    <x v="1"/>
    <x v="1"/>
    <x v="0"/>
    <x v="0"/>
    <x v="1"/>
    <x v="1"/>
    <x v="7607"/>
    <x v="10"/>
    <x v="2"/>
    <x v="1"/>
    <x v="1"/>
  </r>
  <r>
    <x v="4160"/>
    <x v="3"/>
    <x v="3"/>
    <x v="4"/>
    <x v="4"/>
    <x v="2"/>
    <x v="2"/>
    <x v="2"/>
    <x v="0"/>
    <x v="0"/>
    <x v="1"/>
    <x v="0"/>
    <x v="0"/>
    <x v="1"/>
    <x v="5052"/>
    <x v="2"/>
    <x v="6"/>
    <x v="0"/>
    <x v="6"/>
  </r>
  <r>
    <x v="4161"/>
    <x v="1"/>
    <x v="0"/>
    <x v="0"/>
    <x v="6"/>
    <x v="2"/>
    <x v="2"/>
    <x v="12"/>
    <x v="1"/>
    <x v="0"/>
    <x v="1"/>
    <x v="1"/>
    <x v="1"/>
    <x v="0"/>
    <x v="6583"/>
    <x v="8"/>
    <x v="0"/>
    <x v="0"/>
    <x v="0"/>
  </r>
  <r>
    <x v="4162"/>
    <x v="2"/>
    <x v="0"/>
    <x v="2"/>
    <x v="4"/>
    <x v="2"/>
    <x v="0"/>
    <x v="12"/>
    <x v="1"/>
    <x v="1"/>
    <x v="0"/>
    <x v="0"/>
    <x v="1"/>
    <x v="1"/>
    <x v="1615"/>
    <x v="8"/>
    <x v="4"/>
    <x v="2"/>
    <x v="0"/>
  </r>
  <r>
    <x v="4163"/>
    <x v="0"/>
    <x v="1"/>
    <x v="4"/>
    <x v="4"/>
    <x v="2"/>
    <x v="1"/>
    <x v="12"/>
    <x v="0"/>
    <x v="1"/>
    <x v="0"/>
    <x v="1"/>
    <x v="1"/>
    <x v="0"/>
    <x v="8346"/>
    <x v="2"/>
    <x v="4"/>
    <x v="0"/>
    <x v="4"/>
  </r>
  <r>
    <x v="4164"/>
    <x v="5"/>
    <x v="3"/>
    <x v="0"/>
    <x v="5"/>
    <x v="2"/>
    <x v="0"/>
    <x v="13"/>
    <x v="2"/>
    <x v="0"/>
    <x v="0"/>
    <x v="1"/>
    <x v="0"/>
    <x v="1"/>
    <x v="5241"/>
    <x v="2"/>
    <x v="1"/>
    <x v="2"/>
    <x v="2"/>
  </r>
  <r>
    <x v="4165"/>
    <x v="5"/>
    <x v="3"/>
    <x v="1"/>
    <x v="0"/>
    <x v="1"/>
    <x v="2"/>
    <x v="4"/>
    <x v="0"/>
    <x v="0"/>
    <x v="1"/>
    <x v="0"/>
    <x v="1"/>
    <x v="0"/>
    <x v="8540"/>
    <x v="10"/>
    <x v="1"/>
    <x v="0"/>
    <x v="6"/>
  </r>
  <r>
    <x v="4166"/>
    <x v="0"/>
    <x v="3"/>
    <x v="5"/>
    <x v="3"/>
    <x v="0"/>
    <x v="0"/>
    <x v="11"/>
    <x v="0"/>
    <x v="1"/>
    <x v="1"/>
    <x v="1"/>
    <x v="1"/>
    <x v="0"/>
    <x v="5747"/>
    <x v="2"/>
    <x v="2"/>
    <x v="0"/>
    <x v="8"/>
  </r>
  <r>
    <x v="4167"/>
    <x v="1"/>
    <x v="2"/>
    <x v="4"/>
    <x v="4"/>
    <x v="0"/>
    <x v="1"/>
    <x v="7"/>
    <x v="1"/>
    <x v="0"/>
    <x v="0"/>
    <x v="1"/>
    <x v="1"/>
    <x v="1"/>
    <x v="7487"/>
    <x v="1"/>
    <x v="6"/>
    <x v="0"/>
    <x v="5"/>
  </r>
  <r>
    <x v="4168"/>
    <x v="3"/>
    <x v="1"/>
    <x v="5"/>
    <x v="0"/>
    <x v="0"/>
    <x v="1"/>
    <x v="1"/>
    <x v="0"/>
    <x v="0"/>
    <x v="1"/>
    <x v="0"/>
    <x v="0"/>
    <x v="0"/>
    <x v="1299"/>
    <x v="9"/>
    <x v="2"/>
    <x v="0"/>
    <x v="6"/>
  </r>
  <r>
    <x v="4169"/>
    <x v="3"/>
    <x v="3"/>
    <x v="2"/>
    <x v="2"/>
    <x v="0"/>
    <x v="2"/>
    <x v="4"/>
    <x v="2"/>
    <x v="1"/>
    <x v="0"/>
    <x v="1"/>
    <x v="0"/>
    <x v="0"/>
    <x v="5687"/>
    <x v="10"/>
    <x v="1"/>
    <x v="1"/>
    <x v="1"/>
  </r>
  <r>
    <x v="4170"/>
    <x v="4"/>
    <x v="1"/>
    <x v="2"/>
    <x v="2"/>
    <x v="2"/>
    <x v="0"/>
    <x v="12"/>
    <x v="2"/>
    <x v="1"/>
    <x v="0"/>
    <x v="0"/>
    <x v="1"/>
    <x v="0"/>
    <x v="734"/>
    <x v="10"/>
    <x v="5"/>
    <x v="0"/>
    <x v="7"/>
  </r>
  <r>
    <x v="4171"/>
    <x v="3"/>
    <x v="3"/>
    <x v="2"/>
    <x v="0"/>
    <x v="0"/>
    <x v="2"/>
    <x v="6"/>
    <x v="2"/>
    <x v="1"/>
    <x v="0"/>
    <x v="0"/>
    <x v="0"/>
    <x v="1"/>
    <x v="4684"/>
    <x v="10"/>
    <x v="6"/>
    <x v="1"/>
    <x v="1"/>
  </r>
  <r>
    <x v="4172"/>
    <x v="5"/>
    <x v="1"/>
    <x v="2"/>
    <x v="2"/>
    <x v="0"/>
    <x v="2"/>
    <x v="13"/>
    <x v="2"/>
    <x v="1"/>
    <x v="0"/>
    <x v="1"/>
    <x v="1"/>
    <x v="1"/>
    <x v="9731"/>
    <x v="3"/>
    <x v="1"/>
    <x v="0"/>
    <x v="6"/>
  </r>
  <r>
    <x v="4173"/>
    <x v="0"/>
    <x v="1"/>
    <x v="0"/>
    <x v="4"/>
    <x v="2"/>
    <x v="2"/>
    <x v="7"/>
    <x v="0"/>
    <x v="0"/>
    <x v="1"/>
    <x v="1"/>
    <x v="1"/>
    <x v="0"/>
    <x v="9376"/>
    <x v="9"/>
    <x v="6"/>
    <x v="0"/>
    <x v="8"/>
  </r>
  <r>
    <x v="4174"/>
    <x v="5"/>
    <x v="2"/>
    <x v="4"/>
    <x v="0"/>
    <x v="1"/>
    <x v="2"/>
    <x v="1"/>
    <x v="1"/>
    <x v="0"/>
    <x v="0"/>
    <x v="1"/>
    <x v="0"/>
    <x v="0"/>
    <x v="9497"/>
    <x v="2"/>
    <x v="2"/>
    <x v="1"/>
    <x v="0"/>
  </r>
  <r>
    <x v="4175"/>
    <x v="2"/>
    <x v="1"/>
    <x v="4"/>
    <x v="4"/>
    <x v="1"/>
    <x v="0"/>
    <x v="11"/>
    <x v="2"/>
    <x v="1"/>
    <x v="1"/>
    <x v="1"/>
    <x v="0"/>
    <x v="1"/>
    <x v="869"/>
    <x v="11"/>
    <x v="0"/>
    <x v="2"/>
    <x v="4"/>
  </r>
  <r>
    <x v="4176"/>
    <x v="5"/>
    <x v="0"/>
    <x v="1"/>
    <x v="0"/>
    <x v="0"/>
    <x v="2"/>
    <x v="4"/>
    <x v="0"/>
    <x v="0"/>
    <x v="0"/>
    <x v="0"/>
    <x v="0"/>
    <x v="1"/>
    <x v="8500"/>
    <x v="10"/>
    <x v="4"/>
    <x v="1"/>
    <x v="4"/>
  </r>
  <r>
    <x v="4177"/>
    <x v="4"/>
    <x v="2"/>
    <x v="1"/>
    <x v="5"/>
    <x v="1"/>
    <x v="0"/>
    <x v="7"/>
    <x v="1"/>
    <x v="1"/>
    <x v="0"/>
    <x v="1"/>
    <x v="1"/>
    <x v="0"/>
    <x v="3376"/>
    <x v="0"/>
    <x v="4"/>
    <x v="0"/>
    <x v="6"/>
  </r>
  <r>
    <x v="4178"/>
    <x v="0"/>
    <x v="3"/>
    <x v="5"/>
    <x v="5"/>
    <x v="0"/>
    <x v="2"/>
    <x v="9"/>
    <x v="2"/>
    <x v="0"/>
    <x v="0"/>
    <x v="1"/>
    <x v="0"/>
    <x v="1"/>
    <x v="9159"/>
    <x v="1"/>
    <x v="2"/>
    <x v="0"/>
    <x v="6"/>
  </r>
  <r>
    <x v="4179"/>
    <x v="4"/>
    <x v="3"/>
    <x v="2"/>
    <x v="5"/>
    <x v="0"/>
    <x v="2"/>
    <x v="2"/>
    <x v="2"/>
    <x v="1"/>
    <x v="1"/>
    <x v="0"/>
    <x v="1"/>
    <x v="0"/>
    <x v="4611"/>
    <x v="3"/>
    <x v="3"/>
    <x v="0"/>
    <x v="8"/>
  </r>
  <r>
    <x v="4180"/>
    <x v="2"/>
    <x v="1"/>
    <x v="1"/>
    <x v="6"/>
    <x v="2"/>
    <x v="1"/>
    <x v="5"/>
    <x v="0"/>
    <x v="1"/>
    <x v="0"/>
    <x v="0"/>
    <x v="0"/>
    <x v="1"/>
    <x v="1803"/>
    <x v="0"/>
    <x v="6"/>
    <x v="0"/>
    <x v="6"/>
  </r>
  <r>
    <x v="4181"/>
    <x v="1"/>
    <x v="3"/>
    <x v="2"/>
    <x v="6"/>
    <x v="0"/>
    <x v="2"/>
    <x v="6"/>
    <x v="0"/>
    <x v="1"/>
    <x v="1"/>
    <x v="0"/>
    <x v="1"/>
    <x v="1"/>
    <x v="6208"/>
    <x v="7"/>
    <x v="4"/>
    <x v="1"/>
    <x v="3"/>
  </r>
  <r>
    <x v="4182"/>
    <x v="0"/>
    <x v="2"/>
    <x v="1"/>
    <x v="4"/>
    <x v="1"/>
    <x v="1"/>
    <x v="8"/>
    <x v="0"/>
    <x v="0"/>
    <x v="1"/>
    <x v="1"/>
    <x v="0"/>
    <x v="1"/>
    <x v="9174"/>
    <x v="0"/>
    <x v="2"/>
    <x v="2"/>
    <x v="4"/>
  </r>
  <r>
    <x v="4183"/>
    <x v="1"/>
    <x v="0"/>
    <x v="2"/>
    <x v="1"/>
    <x v="1"/>
    <x v="0"/>
    <x v="11"/>
    <x v="0"/>
    <x v="0"/>
    <x v="0"/>
    <x v="1"/>
    <x v="0"/>
    <x v="1"/>
    <x v="1377"/>
    <x v="4"/>
    <x v="6"/>
    <x v="2"/>
    <x v="0"/>
  </r>
  <r>
    <x v="4184"/>
    <x v="0"/>
    <x v="3"/>
    <x v="0"/>
    <x v="5"/>
    <x v="1"/>
    <x v="1"/>
    <x v="6"/>
    <x v="2"/>
    <x v="1"/>
    <x v="0"/>
    <x v="1"/>
    <x v="1"/>
    <x v="0"/>
    <x v="8090"/>
    <x v="6"/>
    <x v="5"/>
    <x v="0"/>
    <x v="1"/>
  </r>
  <r>
    <x v="4185"/>
    <x v="3"/>
    <x v="2"/>
    <x v="1"/>
    <x v="5"/>
    <x v="0"/>
    <x v="2"/>
    <x v="4"/>
    <x v="1"/>
    <x v="0"/>
    <x v="1"/>
    <x v="1"/>
    <x v="0"/>
    <x v="1"/>
    <x v="8365"/>
    <x v="1"/>
    <x v="2"/>
    <x v="0"/>
    <x v="8"/>
  </r>
  <r>
    <x v="4186"/>
    <x v="5"/>
    <x v="1"/>
    <x v="2"/>
    <x v="2"/>
    <x v="0"/>
    <x v="2"/>
    <x v="7"/>
    <x v="0"/>
    <x v="1"/>
    <x v="0"/>
    <x v="0"/>
    <x v="1"/>
    <x v="1"/>
    <x v="9181"/>
    <x v="2"/>
    <x v="6"/>
    <x v="1"/>
    <x v="3"/>
  </r>
  <r>
    <x v="4187"/>
    <x v="5"/>
    <x v="3"/>
    <x v="3"/>
    <x v="1"/>
    <x v="1"/>
    <x v="2"/>
    <x v="2"/>
    <x v="1"/>
    <x v="0"/>
    <x v="0"/>
    <x v="1"/>
    <x v="0"/>
    <x v="0"/>
    <x v="8907"/>
    <x v="3"/>
    <x v="2"/>
    <x v="1"/>
    <x v="1"/>
  </r>
  <r>
    <x v="4188"/>
    <x v="2"/>
    <x v="1"/>
    <x v="4"/>
    <x v="5"/>
    <x v="0"/>
    <x v="0"/>
    <x v="4"/>
    <x v="0"/>
    <x v="1"/>
    <x v="1"/>
    <x v="1"/>
    <x v="1"/>
    <x v="0"/>
    <x v="1555"/>
    <x v="11"/>
    <x v="0"/>
    <x v="0"/>
    <x v="2"/>
  </r>
  <r>
    <x v="4189"/>
    <x v="2"/>
    <x v="1"/>
    <x v="0"/>
    <x v="4"/>
    <x v="2"/>
    <x v="1"/>
    <x v="13"/>
    <x v="1"/>
    <x v="1"/>
    <x v="0"/>
    <x v="0"/>
    <x v="0"/>
    <x v="0"/>
    <x v="1066"/>
    <x v="4"/>
    <x v="3"/>
    <x v="0"/>
    <x v="6"/>
  </r>
  <r>
    <x v="4190"/>
    <x v="5"/>
    <x v="0"/>
    <x v="3"/>
    <x v="6"/>
    <x v="1"/>
    <x v="2"/>
    <x v="10"/>
    <x v="2"/>
    <x v="1"/>
    <x v="1"/>
    <x v="1"/>
    <x v="0"/>
    <x v="0"/>
    <x v="8944"/>
    <x v="4"/>
    <x v="2"/>
    <x v="2"/>
    <x v="1"/>
  </r>
  <r>
    <x v="4191"/>
    <x v="1"/>
    <x v="1"/>
    <x v="5"/>
    <x v="4"/>
    <x v="2"/>
    <x v="0"/>
    <x v="4"/>
    <x v="2"/>
    <x v="0"/>
    <x v="0"/>
    <x v="0"/>
    <x v="1"/>
    <x v="0"/>
    <x v="460"/>
    <x v="0"/>
    <x v="3"/>
    <x v="0"/>
    <x v="7"/>
  </r>
  <r>
    <x v="4192"/>
    <x v="2"/>
    <x v="3"/>
    <x v="4"/>
    <x v="1"/>
    <x v="1"/>
    <x v="2"/>
    <x v="1"/>
    <x v="1"/>
    <x v="0"/>
    <x v="0"/>
    <x v="1"/>
    <x v="1"/>
    <x v="0"/>
    <x v="7012"/>
    <x v="8"/>
    <x v="6"/>
    <x v="0"/>
    <x v="6"/>
  </r>
  <r>
    <x v="4193"/>
    <x v="5"/>
    <x v="3"/>
    <x v="4"/>
    <x v="6"/>
    <x v="0"/>
    <x v="0"/>
    <x v="13"/>
    <x v="2"/>
    <x v="0"/>
    <x v="1"/>
    <x v="1"/>
    <x v="1"/>
    <x v="0"/>
    <x v="5723"/>
    <x v="5"/>
    <x v="5"/>
    <x v="0"/>
    <x v="4"/>
  </r>
  <r>
    <x v="4194"/>
    <x v="0"/>
    <x v="3"/>
    <x v="5"/>
    <x v="3"/>
    <x v="2"/>
    <x v="0"/>
    <x v="6"/>
    <x v="1"/>
    <x v="1"/>
    <x v="1"/>
    <x v="1"/>
    <x v="0"/>
    <x v="1"/>
    <x v="4844"/>
    <x v="8"/>
    <x v="6"/>
    <x v="1"/>
    <x v="1"/>
  </r>
  <r>
    <x v="4195"/>
    <x v="4"/>
    <x v="1"/>
    <x v="1"/>
    <x v="6"/>
    <x v="2"/>
    <x v="1"/>
    <x v="8"/>
    <x v="2"/>
    <x v="0"/>
    <x v="1"/>
    <x v="1"/>
    <x v="0"/>
    <x v="0"/>
    <x v="2356"/>
    <x v="3"/>
    <x v="1"/>
    <x v="2"/>
    <x v="1"/>
  </r>
  <r>
    <x v="4196"/>
    <x v="2"/>
    <x v="3"/>
    <x v="3"/>
    <x v="0"/>
    <x v="2"/>
    <x v="1"/>
    <x v="0"/>
    <x v="1"/>
    <x v="0"/>
    <x v="1"/>
    <x v="1"/>
    <x v="1"/>
    <x v="0"/>
    <x v="3569"/>
    <x v="3"/>
    <x v="0"/>
    <x v="0"/>
    <x v="7"/>
  </r>
  <r>
    <x v="4197"/>
    <x v="0"/>
    <x v="3"/>
    <x v="4"/>
    <x v="0"/>
    <x v="1"/>
    <x v="2"/>
    <x v="5"/>
    <x v="0"/>
    <x v="1"/>
    <x v="0"/>
    <x v="1"/>
    <x v="1"/>
    <x v="1"/>
    <x v="9631"/>
    <x v="6"/>
    <x v="1"/>
    <x v="0"/>
    <x v="7"/>
  </r>
  <r>
    <x v="4198"/>
    <x v="5"/>
    <x v="2"/>
    <x v="4"/>
    <x v="0"/>
    <x v="0"/>
    <x v="2"/>
    <x v="0"/>
    <x v="2"/>
    <x v="0"/>
    <x v="0"/>
    <x v="1"/>
    <x v="1"/>
    <x v="0"/>
    <x v="9808"/>
    <x v="1"/>
    <x v="3"/>
    <x v="0"/>
    <x v="0"/>
  </r>
  <r>
    <x v="4199"/>
    <x v="3"/>
    <x v="3"/>
    <x v="2"/>
    <x v="4"/>
    <x v="1"/>
    <x v="1"/>
    <x v="14"/>
    <x v="0"/>
    <x v="0"/>
    <x v="0"/>
    <x v="1"/>
    <x v="0"/>
    <x v="1"/>
    <x v="3995"/>
    <x v="4"/>
    <x v="1"/>
    <x v="2"/>
    <x v="2"/>
  </r>
  <r>
    <x v="4200"/>
    <x v="4"/>
    <x v="3"/>
    <x v="5"/>
    <x v="3"/>
    <x v="2"/>
    <x v="0"/>
    <x v="7"/>
    <x v="2"/>
    <x v="0"/>
    <x v="1"/>
    <x v="1"/>
    <x v="1"/>
    <x v="0"/>
    <x v="1768"/>
    <x v="0"/>
    <x v="6"/>
    <x v="0"/>
    <x v="8"/>
  </r>
  <r>
    <x v="4201"/>
    <x v="5"/>
    <x v="0"/>
    <x v="0"/>
    <x v="6"/>
    <x v="0"/>
    <x v="0"/>
    <x v="12"/>
    <x v="2"/>
    <x v="1"/>
    <x v="1"/>
    <x v="1"/>
    <x v="0"/>
    <x v="1"/>
    <x v="4973"/>
    <x v="10"/>
    <x v="1"/>
    <x v="0"/>
    <x v="7"/>
  </r>
  <r>
    <x v="4202"/>
    <x v="0"/>
    <x v="2"/>
    <x v="1"/>
    <x v="1"/>
    <x v="2"/>
    <x v="1"/>
    <x v="0"/>
    <x v="2"/>
    <x v="1"/>
    <x v="1"/>
    <x v="0"/>
    <x v="1"/>
    <x v="0"/>
    <x v="8482"/>
    <x v="9"/>
    <x v="6"/>
    <x v="1"/>
    <x v="0"/>
  </r>
  <r>
    <x v="4203"/>
    <x v="0"/>
    <x v="1"/>
    <x v="5"/>
    <x v="2"/>
    <x v="2"/>
    <x v="2"/>
    <x v="10"/>
    <x v="1"/>
    <x v="0"/>
    <x v="0"/>
    <x v="0"/>
    <x v="0"/>
    <x v="0"/>
    <x v="8166"/>
    <x v="3"/>
    <x v="3"/>
    <x v="2"/>
    <x v="1"/>
  </r>
  <r>
    <x v="4204"/>
    <x v="0"/>
    <x v="0"/>
    <x v="3"/>
    <x v="4"/>
    <x v="0"/>
    <x v="1"/>
    <x v="4"/>
    <x v="0"/>
    <x v="1"/>
    <x v="1"/>
    <x v="1"/>
    <x v="0"/>
    <x v="1"/>
    <x v="7804"/>
    <x v="11"/>
    <x v="6"/>
    <x v="0"/>
    <x v="7"/>
  </r>
  <r>
    <x v="4205"/>
    <x v="1"/>
    <x v="1"/>
    <x v="5"/>
    <x v="1"/>
    <x v="1"/>
    <x v="0"/>
    <x v="10"/>
    <x v="2"/>
    <x v="0"/>
    <x v="1"/>
    <x v="1"/>
    <x v="1"/>
    <x v="1"/>
    <x v="2895"/>
    <x v="10"/>
    <x v="4"/>
    <x v="0"/>
    <x v="7"/>
  </r>
  <r>
    <x v="4206"/>
    <x v="0"/>
    <x v="3"/>
    <x v="0"/>
    <x v="1"/>
    <x v="1"/>
    <x v="0"/>
    <x v="1"/>
    <x v="0"/>
    <x v="0"/>
    <x v="0"/>
    <x v="1"/>
    <x v="0"/>
    <x v="1"/>
    <x v="5373"/>
    <x v="5"/>
    <x v="3"/>
    <x v="1"/>
    <x v="2"/>
  </r>
  <r>
    <x v="4207"/>
    <x v="2"/>
    <x v="2"/>
    <x v="0"/>
    <x v="3"/>
    <x v="2"/>
    <x v="2"/>
    <x v="7"/>
    <x v="2"/>
    <x v="0"/>
    <x v="1"/>
    <x v="1"/>
    <x v="0"/>
    <x v="0"/>
    <x v="7288"/>
    <x v="8"/>
    <x v="6"/>
    <x v="1"/>
    <x v="1"/>
  </r>
  <r>
    <x v="4208"/>
    <x v="2"/>
    <x v="2"/>
    <x v="2"/>
    <x v="5"/>
    <x v="2"/>
    <x v="0"/>
    <x v="8"/>
    <x v="1"/>
    <x v="1"/>
    <x v="1"/>
    <x v="1"/>
    <x v="0"/>
    <x v="1"/>
    <x v="3184"/>
    <x v="1"/>
    <x v="0"/>
    <x v="0"/>
    <x v="7"/>
  </r>
  <r>
    <x v="4209"/>
    <x v="1"/>
    <x v="0"/>
    <x v="5"/>
    <x v="4"/>
    <x v="1"/>
    <x v="2"/>
    <x v="11"/>
    <x v="1"/>
    <x v="0"/>
    <x v="1"/>
    <x v="1"/>
    <x v="0"/>
    <x v="0"/>
    <x v="5711"/>
    <x v="7"/>
    <x v="0"/>
    <x v="2"/>
    <x v="1"/>
  </r>
  <r>
    <x v="4210"/>
    <x v="0"/>
    <x v="3"/>
    <x v="1"/>
    <x v="2"/>
    <x v="0"/>
    <x v="2"/>
    <x v="5"/>
    <x v="0"/>
    <x v="1"/>
    <x v="0"/>
    <x v="1"/>
    <x v="0"/>
    <x v="1"/>
    <x v="9335"/>
    <x v="8"/>
    <x v="6"/>
    <x v="1"/>
    <x v="1"/>
  </r>
  <r>
    <x v="4211"/>
    <x v="5"/>
    <x v="2"/>
    <x v="4"/>
    <x v="3"/>
    <x v="0"/>
    <x v="0"/>
    <x v="9"/>
    <x v="2"/>
    <x v="1"/>
    <x v="0"/>
    <x v="0"/>
    <x v="0"/>
    <x v="0"/>
    <x v="4443"/>
    <x v="10"/>
    <x v="0"/>
    <x v="2"/>
    <x v="5"/>
  </r>
  <r>
    <x v="4212"/>
    <x v="4"/>
    <x v="0"/>
    <x v="1"/>
    <x v="0"/>
    <x v="0"/>
    <x v="1"/>
    <x v="14"/>
    <x v="0"/>
    <x v="0"/>
    <x v="1"/>
    <x v="1"/>
    <x v="1"/>
    <x v="1"/>
    <x v="5640"/>
    <x v="7"/>
    <x v="5"/>
    <x v="0"/>
    <x v="7"/>
  </r>
  <r>
    <x v="4213"/>
    <x v="4"/>
    <x v="2"/>
    <x v="5"/>
    <x v="6"/>
    <x v="2"/>
    <x v="0"/>
    <x v="13"/>
    <x v="1"/>
    <x v="1"/>
    <x v="1"/>
    <x v="0"/>
    <x v="0"/>
    <x v="0"/>
    <x v="750"/>
    <x v="7"/>
    <x v="3"/>
    <x v="2"/>
    <x v="0"/>
  </r>
  <r>
    <x v="4214"/>
    <x v="5"/>
    <x v="2"/>
    <x v="3"/>
    <x v="1"/>
    <x v="0"/>
    <x v="2"/>
    <x v="2"/>
    <x v="0"/>
    <x v="1"/>
    <x v="1"/>
    <x v="1"/>
    <x v="1"/>
    <x v="1"/>
    <x v="9890"/>
    <x v="4"/>
    <x v="1"/>
    <x v="0"/>
    <x v="6"/>
  </r>
  <r>
    <x v="4215"/>
    <x v="1"/>
    <x v="0"/>
    <x v="1"/>
    <x v="3"/>
    <x v="2"/>
    <x v="0"/>
    <x v="13"/>
    <x v="1"/>
    <x v="1"/>
    <x v="1"/>
    <x v="0"/>
    <x v="0"/>
    <x v="1"/>
    <x v="228"/>
    <x v="2"/>
    <x v="1"/>
    <x v="0"/>
    <x v="7"/>
  </r>
  <r>
    <x v="4216"/>
    <x v="5"/>
    <x v="1"/>
    <x v="3"/>
    <x v="2"/>
    <x v="1"/>
    <x v="0"/>
    <x v="3"/>
    <x v="1"/>
    <x v="1"/>
    <x v="1"/>
    <x v="1"/>
    <x v="0"/>
    <x v="0"/>
    <x v="3915"/>
    <x v="7"/>
    <x v="3"/>
    <x v="1"/>
    <x v="4"/>
  </r>
  <r>
    <x v="4217"/>
    <x v="3"/>
    <x v="3"/>
    <x v="2"/>
    <x v="3"/>
    <x v="2"/>
    <x v="1"/>
    <x v="6"/>
    <x v="1"/>
    <x v="1"/>
    <x v="1"/>
    <x v="1"/>
    <x v="1"/>
    <x v="1"/>
    <x v="4747"/>
    <x v="7"/>
    <x v="1"/>
    <x v="0"/>
    <x v="5"/>
  </r>
  <r>
    <x v="4218"/>
    <x v="0"/>
    <x v="2"/>
    <x v="1"/>
    <x v="6"/>
    <x v="0"/>
    <x v="1"/>
    <x v="3"/>
    <x v="2"/>
    <x v="1"/>
    <x v="1"/>
    <x v="0"/>
    <x v="1"/>
    <x v="0"/>
    <x v="8228"/>
    <x v="3"/>
    <x v="2"/>
    <x v="1"/>
    <x v="2"/>
  </r>
  <r>
    <x v="4219"/>
    <x v="1"/>
    <x v="2"/>
    <x v="2"/>
    <x v="2"/>
    <x v="1"/>
    <x v="2"/>
    <x v="10"/>
    <x v="1"/>
    <x v="0"/>
    <x v="1"/>
    <x v="0"/>
    <x v="0"/>
    <x v="0"/>
    <x v="5695"/>
    <x v="11"/>
    <x v="2"/>
    <x v="0"/>
    <x v="7"/>
  </r>
  <r>
    <x v="4220"/>
    <x v="3"/>
    <x v="2"/>
    <x v="3"/>
    <x v="4"/>
    <x v="2"/>
    <x v="2"/>
    <x v="1"/>
    <x v="0"/>
    <x v="0"/>
    <x v="0"/>
    <x v="0"/>
    <x v="0"/>
    <x v="1"/>
    <x v="6364"/>
    <x v="2"/>
    <x v="0"/>
    <x v="0"/>
    <x v="7"/>
  </r>
  <r>
    <x v="4221"/>
    <x v="3"/>
    <x v="0"/>
    <x v="2"/>
    <x v="6"/>
    <x v="1"/>
    <x v="0"/>
    <x v="6"/>
    <x v="1"/>
    <x v="1"/>
    <x v="0"/>
    <x v="0"/>
    <x v="1"/>
    <x v="0"/>
    <x v="830"/>
    <x v="1"/>
    <x v="5"/>
    <x v="1"/>
    <x v="2"/>
  </r>
  <r>
    <x v="4222"/>
    <x v="5"/>
    <x v="1"/>
    <x v="2"/>
    <x v="4"/>
    <x v="0"/>
    <x v="0"/>
    <x v="12"/>
    <x v="1"/>
    <x v="1"/>
    <x v="1"/>
    <x v="1"/>
    <x v="0"/>
    <x v="1"/>
    <x v="4948"/>
    <x v="0"/>
    <x v="1"/>
    <x v="2"/>
    <x v="5"/>
  </r>
  <r>
    <x v="4223"/>
    <x v="4"/>
    <x v="1"/>
    <x v="3"/>
    <x v="4"/>
    <x v="0"/>
    <x v="2"/>
    <x v="12"/>
    <x v="2"/>
    <x v="1"/>
    <x v="1"/>
    <x v="0"/>
    <x v="1"/>
    <x v="0"/>
    <x v="5309"/>
    <x v="6"/>
    <x v="6"/>
    <x v="2"/>
    <x v="4"/>
  </r>
  <r>
    <x v="4224"/>
    <x v="2"/>
    <x v="2"/>
    <x v="1"/>
    <x v="5"/>
    <x v="0"/>
    <x v="0"/>
    <x v="6"/>
    <x v="1"/>
    <x v="1"/>
    <x v="0"/>
    <x v="1"/>
    <x v="0"/>
    <x v="0"/>
    <x v="2356"/>
    <x v="3"/>
    <x v="5"/>
    <x v="1"/>
    <x v="0"/>
  </r>
  <r>
    <x v="4225"/>
    <x v="3"/>
    <x v="0"/>
    <x v="4"/>
    <x v="0"/>
    <x v="0"/>
    <x v="2"/>
    <x v="11"/>
    <x v="0"/>
    <x v="1"/>
    <x v="1"/>
    <x v="0"/>
    <x v="1"/>
    <x v="1"/>
    <x v="6641"/>
    <x v="0"/>
    <x v="4"/>
    <x v="2"/>
    <x v="5"/>
  </r>
  <r>
    <x v="4226"/>
    <x v="1"/>
    <x v="3"/>
    <x v="1"/>
    <x v="4"/>
    <x v="2"/>
    <x v="0"/>
    <x v="5"/>
    <x v="2"/>
    <x v="0"/>
    <x v="0"/>
    <x v="0"/>
    <x v="0"/>
    <x v="0"/>
    <x v="7"/>
    <x v="7"/>
    <x v="4"/>
    <x v="0"/>
    <x v="8"/>
  </r>
  <r>
    <x v="4227"/>
    <x v="3"/>
    <x v="1"/>
    <x v="1"/>
    <x v="2"/>
    <x v="0"/>
    <x v="0"/>
    <x v="11"/>
    <x v="0"/>
    <x v="0"/>
    <x v="1"/>
    <x v="0"/>
    <x v="1"/>
    <x v="0"/>
    <x v="658"/>
    <x v="9"/>
    <x v="4"/>
    <x v="2"/>
    <x v="4"/>
  </r>
  <r>
    <x v="4228"/>
    <x v="3"/>
    <x v="0"/>
    <x v="1"/>
    <x v="4"/>
    <x v="1"/>
    <x v="1"/>
    <x v="2"/>
    <x v="0"/>
    <x v="0"/>
    <x v="0"/>
    <x v="0"/>
    <x v="0"/>
    <x v="0"/>
    <x v="1246"/>
    <x v="4"/>
    <x v="0"/>
    <x v="1"/>
    <x v="1"/>
  </r>
  <r>
    <x v="4229"/>
    <x v="3"/>
    <x v="2"/>
    <x v="3"/>
    <x v="1"/>
    <x v="1"/>
    <x v="0"/>
    <x v="1"/>
    <x v="1"/>
    <x v="0"/>
    <x v="0"/>
    <x v="0"/>
    <x v="1"/>
    <x v="0"/>
    <x v="2198"/>
    <x v="10"/>
    <x v="1"/>
    <x v="0"/>
    <x v="8"/>
  </r>
  <r>
    <x v="4230"/>
    <x v="4"/>
    <x v="0"/>
    <x v="4"/>
    <x v="5"/>
    <x v="2"/>
    <x v="2"/>
    <x v="11"/>
    <x v="0"/>
    <x v="1"/>
    <x v="0"/>
    <x v="0"/>
    <x v="1"/>
    <x v="0"/>
    <x v="4926"/>
    <x v="2"/>
    <x v="6"/>
    <x v="0"/>
    <x v="6"/>
  </r>
  <r>
    <x v="4231"/>
    <x v="4"/>
    <x v="3"/>
    <x v="0"/>
    <x v="5"/>
    <x v="1"/>
    <x v="2"/>
    <x v="2"/>
    <x v="0"/>
    <x v="0"/>
    <x v="1"/>
    <x v="1"/>
    <x v="1"/>
    <x v="0"/>
    <x v="6627"/>
    <x v="3"/>
    <x v="5"/>
    <x v="0"/>
    <x v="4"/>
  </r>
  <r>
    <x v="4232"/>
    <x v="0"/>
    <x v="2"/>
    <x v="5"/>
    <x v="5"/>
    <x v="0"/>
    <x v="1"/>
    <x v="2"/>
    <x v="0"/>
    <x v="1"/>
    <x v="0"/>
    <x v="1"/>
    <x v="1"/>
    <x v="0"/>
    <x v="9292"/>
    <x v="3"/>
    <x v="3"/>
    <x v="0"/>
    <x v="4"/>
  </r>
  <r>
    <x v="4233"/>
    <x v="5"/>
    <x v="2"/>
    <x v="4"/>
    <x v="4"/>
    <x v="2"/>
    <x v="0"/>
    <x v="2"/>
    <x v="0"/>
    <x v="0"/>
    <x v="1"/>
    <x v="0"/>
    <x v="1"/>
    <x v="1"/>
    <x v="7159"/>
    <x v="5"/>
    <x v="2"/>
    <x v="1"/>
    <x v="1"/>
  </r>
  <r>
    <x v="4234"/>
    <x v="5"/>
    <x v="3"/>
    <x v="4"/>
    <x v="4"/>
    <x v="0"/>
    <x v="0"/>
    <x v="7"/>
    <x v="0"/>
    <x v="1"/>
    <x v="1"/>
    <x v="1"/>
    <x v="0"/>
    <x v="1"/>
    <x v="5626"/>
    <x v="4"/>
    <x v="6"/>
    <x v="1"/>
    <x v="5"/>
  </r>
  <r>
    <x v="4235"/>
    <x v="1"/>
    <x v="2"/>
    <x v="2"/>
    <x v="5"/>
    <x v="2"/>
    <x v="2"/>
    <x v="2"/>
    <x v="2"/>
    <x v="1"/>
    <x v="0"/>
    <x v="0"/>
    <x v="1"/>
    <x v="0"/>
    <x v="7352"/>
    <x v="8"/>
    <x v="5"/>
    <x v="0"/>
    <x v="6"/>
  </r>
  <r>
    <x v="4236"/>
    <x v="0"/>
    <x v="2"/>
    <x v="3"/>
    <x v="5"/>
    <x v="2"/>
    <x v="1"/>
    <x v="7"/>
    <x v="1"/>
    <x v="1"/>
    <x v="1"/>
    <x v="0"/>
    <x v="0"/>
    <x v="0"/>
    <x v="7546"/>
    <x v="9"/>
    <x v="0"/>
    <x v="1"/>
    <x v="3"/>
  </r>
  <r>
    <x v="4237"/>
    <x v="5"/>
    <x v="0"/>
    <x v="0"/>
    <x v="6"/>
    <x v="0"/>
    <x v="1"/>
    <x v="3"/>
    <x v="2"/>
    <x v="1"/>
    <x v="0"/>
    <x v="0"/>
    <x v="0"/>
    <x v="0"/>
    <x v="4662"/>
    <x v="2"/>
    <x v="1"/>
    <x v="0"/>
    <x v="8"/>
  </r>
  <r>
    <x v="4238"/>
    <x v="1"/>
    <x v="1"/>
    <x v="1"/>
    <x v="0"/>
    <x v="2"/>
    <x v="1"/>
    <x v="5"/>
    <x v="0"/>
    <x v="0"/>
    <x v="1"/>
    <x v="0"/>
    <x v="1"/>
    <x v="0"/>
    <x v="2414"/>
    <x v="1"/>
    <x v="6"/>
    <x v="1"/>
    <x v="2"/>
  </r>
  <r>
    <x v="4239"/>
    <x v="0"/>
    <x v="3"/>
    <x v="3"/>
    <x v="5"/>
    <x v="2"/>
    <x v="1"/>
    <x v="2"/>
    <x v="0"/>
    <x v="1"/>
    <x v="1"/>
    <x v="0"/>
    <x v="1"/>
    <x v="0"/>
    <x v="6824"/>
    <x v="2"/>
    <x v="2"/>
    <x v="1"/>
    <x v="1"/>
  </r>
  <r>
    <x v="4240"/>
    <x v="3"/>
    <x v="3"/>
    <x v="0"/>
    <x v="4"/>
    <x v="1"/>
    <x v="0"/>
    <x v="14"/>
    <x v="0"/>
    <x v="0"/>
    <x v="1"/>
    <x v="1"/>
    <x v="1"/>
    <x v="0"/>
    <x v="1529"/>
    <x v="0"/>
    <x v="5"/>
    <x v="0"/>
    <x v="2"/>
  </r>
  <r>
    <x v="4241"/>
    <x v="4"/>
    <x v="2"/>
    <x v="1"/>
    <x v="5"/>
    <x v="0"/>
    <x v="1"/>
    <x v="4"/>
    <x v="0"/>
    <x v="0"/>
    <x v="1"/>
    <x v="1"/>
    <x v="0"/>
    <x v="0"/>
    <x v="4207"/>
    <x v="5"/>
    <x v="5"/>
    <x v="1"/>
    <x v="1"/>
  </r>
  <r>
    <x v="4242"/>
    <x v="2"/>
    <x v="0"/>
    <x v="5"/>
    <x v="6"/>
    <x v="2"/>
    <x v="1"/>
    <x v="11"/>
    <x v="0"/>
    <x v="1"/>
    <x v="0"/>
    <x v="0"/>
    <x v="0"/>
    <x v="1"/>
    <x v="2229"/>
    <x v="11"/>
    <x v="2"/>
    <x v="0"/>
    <x v="7"/>
  </r>
  <r>
    <x v="4243"/>
    <x v="0"/>
    <x v="2"/>
    <x v="2"/>
    <x v="5"/>
    <x v="2"/>
    <x v="1"/>
    <x v="9"/>
    <x v="2"/>
    <x v="0"/>
    <x v="0"/>
    <x v="0"/>
    <x v="1"/>
    <x v="0"/>
    <x v="8464"/>
    <x v="5"/>
    <x v="2"/>
    <x v="0"/>
    <x v="8"/>
  </r>
  <r>
    <x v="4244"/>
    <x v="1"/>
    <x v="0"/>
    <x v="2"/>
    <x v="5"/>
    <x v="2"/>
    <x v="0"/>
    <x v="14"/>
    <x v="1"/>
    <x v="1"/>
    <x v="0"/>
    <x v="1"/>
    <x v="1"/>
    <x v="1"/>
    <x v="2962"/>
    <x v="9"/>
    <x v="4"/>
    <x v="0"/>
    <x v="5"/>
  </r>
  <r>
    <x v="4245"/>
    <x v="1"/>
    <x v="1"/>
    <x v="1"/>
    <x v="3"/>
    <x v="2"/>
    <x v="1"/>
    <x v="13"/>
    <x v="2"/>
    <x v="1"/>
    <x v="1"/>
    <x v="0"/>
    <x v="1"/>
    <x v="1"/>
    <x v="3533"/>
    <x v="3"/>
    <x v="4"/>
    <x v="2"/>
    <x v="3"/>
  </r>
  <r>
    <x v="4246"/>
    <x v="3"/>
    <x v="0"/>
    <x v="2"/>
    <x v="1"/>
    <x v="2"/>
    <x v="1"/>
    <x v="1"/>
    <x v="1"/>
    <x v="0"/>
    <x v="1"/>
    <x v="0"/>
    <x v="1"/>
    <x v="1"/>
    <x v="3011"/>
    <x v="7"/>
    <x v="2"/>
    <x v="1"/>
    <x v="2"/>
  </r>
  <r>
    <x v="4247"/>
    <x v="5"/>
    <x v="0"/>
    <x v="5"/>
    <x v="6"/>
    <x v="2"/>
    <x v="1"/>
    <x v="9"/>
    <x v="0"/>
    <x v="1"/>
    <x v="0"/>
    <x v="1"/>
    <x v="1"/>
    <x v="0"/>
    <x v="8315"/>
    <x v="10"/>
    <x v="1"/>
    <x v="0"/>
    <x v="5"/>
  </r>
  <r>
    <x v="4248"/>
    <x v="4"/>
    <x v="2"/>
    <x v="1"/>
    <x v="1"/>
    <x v="0"/>
    <x v="0"/>
    <x v="9"/>
    <x v="1"/>
    <x v="0"/>
    <x v="0"/>
    <x v="0"/>
    <x v="0"/>
    <x v="1"/>
    <x v="1862"/>
    <x v="0"/>
    <x v="4"/>
    <x v="0"/>
    <x v="6"/>
  </r>
  <r>
    <x v="4249"/>
    <x v="0"/>
    <x v="2"/>
    <x v="2"/>
    <x v="3"/>
    <x v="0"/>
    <x v="0"/>
    <x v="12"/>
    <x v="2"/>
    <x v="0"/>
    <x v="0"/>
    <x v="1"/>
    <x v="0"/>
    <x v="1"/>
    <x v="7631"/>
    <x v="6"/>
    <x v="6"/>
    <x v="2"/>
    <x v="3"/>
  </r>
  <r>
    <x v="4250"/>
    <x v="2"/>
    <x v="1"/>
    <x v="5"/>
    <x v="2"/>
    <x v="2"/>
    <x v="2"/>
    <x v="14"/>
    <x v="2"/>
    <x v="1"/>
    <x v="0"/>
    <x v="1"/>
    <x v="0"/>
    <x v="1"/>
    <x v="6368"/>
    <x v="9"/>
    <x v="4"/>
    <x v="2"/>
    <x v="1"/>
  </r>
  <r>
    <x v="4251"/>
    <x v="0"/>
    <x v="3"/>
    <x v="4"/>
    <x v="0"/>
    <x v="1"/>
    <x v="0"/>
    <x v="1"/>
    <x v="0"/>
    <x v="0"/>
    <x v="1"/>
    <x v="1"/>
    <x v="0"/>
    <x v="1"/>
    <x v="5356"/>
    <x v="8"/>
    <x v="4"/>
    <x v="1"/>
    <x v="0"/>
  </r>
  <r>
    <x v="4252"/>
    <x v="0"/>
    <x v="2"/>
    <x v="5"/>
    <x v="1"/>
    <x v="2"/>
    <x v="2"/>
    <x v="5"/>
    <x v="0"/>
    <x v="1"/>
    <x v="1"/>
    <x v="0"/>
    <x v="1"/>
    <x v="1"/>
    <x v="9843"/>
    <x v="0"/>
    <x v="6"/>
    <x v="1"/>
    <x v="3"/>
  </r>
  <r>
    <x v="4253"/>
    <x v="4"/>
    <x v="3"/>
    <x v="0"/>
    <x v="3"/>
    <x v="1"/>
    <x v="1"/>
    <x v="7"/>
    <x v="0"/>
    <x v="1"/>
    <x v="1"/>
    <x v="0"/>
    <x v="1"/>
    <x v="1"/>
    <x v="3692"/>
    <x v="8"/>
    <x v="6"/>
    <x v="1"/>
    <x v="2"/>
  </r>
  <r>
    <x v="4254"/>
    <x v="4"/>
    <x v="1"/>
    <x v="1"/>
    <x v="4"/>
    <x v="0"/>
    <x v="1"/>
    <x v="5"/>
    <x v="0"/>
    <x v="1"/>
    <x v="0"/>
    <x v="1"/>
    <x v="0"/>
    <x v="1"/>
    <x v="3787"/>
    <x v="8"/>
    <x v="1"/>
    <x v="0"/>
    <x v="6"/>
  </r>
  <r>
    <x v="4255"/>
    <x v="4"/>
    <x v="0"/>
    <x v="5"/>
    <x v="5"/>
    <x v="1"/>
    <x v="1"/>
    <x v="6"/>
    <x v="1"/>
    <x v="0"/>
    <x v="0"/>
    <x v="1"/>
    <x v="1"/>
    <x v="1"/>
    <x v="5340"/>
    <x v="9"/>
    <x v="4"/>
    <x v="0"/>
    <x v="2"/>
  </r>
  <r>
    <x v="4256"/>
    <x v="1"/>
    <x v="2"/>
    <x v="0"/>
    <x v="6"/>
    <x v="0"/>
    <x v="2"/>
    <x v="8"/>
    <x v="1"/>
    <x v="0"/>
    <x v="1"/>
    <x v="0"/>
    <x v="0"/>
    <x v="1"/>
    <x v="7120"/>
    <x v="1"/>
    <x v="1"/>
    <x v="0"/>
    <x v="6"/>
  </r>
  <r>
    <x v="4257"/>
    <x v="2"/>
    <x v="3"/>
    <x v="5"/>
    <x v="3"/>
    <x v="0"/>
    <x v="1"/>
    <x v="12"/>
    <x v="1"/>
    <x v="0"/>
    <x v="0"/>
    <x v="0"/>
    <x v="0"/>
    <x v="0"/>
    <x v="930"/>
    <x v="4"/>
    <x v="2"/>
    <x v="0"/>
    <x v="7"/>
  </r>
  <r>
    <x v="4258"/>
    <x v="5"/>
    <x v="1"/>
    <x v="5"/>
    <x v="4"/>
    <x v="2"/>
    <x v="1"/>
    <x v="1"/>
    <x v="1"/>
    <x v="1"/>
    <x v="0"/>
    <x v="1"/>
    <x v="0"/>
    <x v="0"/>
    <x v="7164"/>
    <x v="8"/>
    <x v="5"/>
    <x v="1"/>
    <x v="3"/>
  </r>
  <r>
    <x v="4259"/>
    <x v="5"/>
    <x v="1"/>
    <x v="3"/>
    <x v="4"/>
    <x v="2"/>
    <x v="2"/>
    <x v="11"/>
    <x v="1"/>
    <x v="0"/>
    <x v="0"/>
    <x v="1"/>
    <x v="1"/>
    <x v="1"/>
    <x v="9748"/>
    <x v="2"/>
    <x v="3"/>
    <x v="0"/>
    <x v="3"/>
  </r>
  <r>
    <x v="4260"/>
    <x v="2"/>
    <x v="3"/>
    <x v="5"/>
    <x v="6"/>
    <x v="2"/>
    <x v="1"/>
    <x v="2"/>
    <x v="1"/>
    <x v="1"/>
    <x v="1"/>
    <x v="1"/>
    <x v="1"/>
    <x v="0"/>
    <x v="3514"/>
    <x v="6"/>
    <x v="2"/>
    <x v="0"/>
    <x v="5"/>
  </r>
  <r>
    <x v="4261"/>
    <x v="3"/>
    <x v="2"/>
    <x v="3"/>
    <x v="4"/>
    <x v="1"/>
    <x v="1"/>
    <x v="8"/>
    <x v="0"/>
    <x v="0"/>
    <x v="0"/>
    <x v="0"/>
    <x v="1"/>
    <x v="1"/>
    <x v="6127"/>
    <x v="10"/>
    <x v="0"/>
    <x v="2"/>
    <x v="0"/>
  </r>
  <r>
    <x v="4262"/>
    <x v="3"/>
    <x v="1"/>
    <x v="4"/>
    <x v="4"/>
    <x v="0"/>
    <x v="0"/>
    <x v="5"/>
    <x v="0"/>
    <x v="1"/>
    <x v="1"/>
    <x v="0"/>
    <x v="0"/>
    <x v="0"/>
    <x v="122"/>
    <x v="6"/>
    <x v="5"/>
    <x v="0"/>
    <x v="8"/>
  </r>
  <r>
    <x v="4263"/>
    <x v="0"/>
    <x v="1"/>
    <x v="3"/>
    <x v="0"/>
    <x v="1"/>
    <x v="1"/>
    <x v="10"/>
    <x v="0"/>
    <x v="1"/>
    <x v="1"/>
    <x v="1"/>
    <x v="1"/>
    <x v="0"/>
    <x v="8369"/>
    <x v="4"/>
    <x v="2"/>
    <x v="0"/>
    <x v="6"/>
  </r>
  <r>
    <x v="4264"/>
    <x v="3"/>
    <x v="0"/>
    <x v="3"/>
    <x v="4"/>
    <x v="2"/>
    <x v="1"/>
    <x v="1"/>
    <x v="0"/>
    <x v="0"/>
    <x v="0"/>
    <x v="1"/>
    <x v="0"/>
    <x v="1"/>
    <x v="3899"/>
    <x v="6"/>
    <x v="3"/>
    <x v="1"/>
    <x v="4"/>
  </r>
  <r>
    <x v="4265"/>
    <x v="4"/>
    <x v="1"/>
    <x v="2"/>
    <x v="2"/>
    <x v="2"/>
    <x v="2"/>
    <x v="7"/>
    <x v="1"/>
    <x v="1"/>
    <x v="0"/>
    <x v="1"/>
    <x v="0"/>
    <x v="1"/>
    <x v="6706"/>
    <x v="5"/>
    <x v="4"/>
    <x v="1"/>
    <x v="2"/>
  </r>
  <r>
    <x v="4266"/>
    <x v="2"/>
    <x v="0"/>
    <x v="3"/>
    <x v="6"/>
    <x v="0"/>
    <x v="1"/>
    <x v="10"/>
    <x v="0"/>
    <x v="0"/>
    <x v="0"/>
    <x v="0"/>
    <x v="0"/>
    <x v="0"/>
    <x v="1000"/>
    <x v="6"/>
    <x v="0"/>
    <x v="2"/>
    <x v="5"/>
  </r>
  <r>
    <x v="4267"/>
    <x v="5"/>
    <x v="1"/>
    <x v="4"/>
    <x v="6"/>
    <x v="1"/>
    <x v="2"/>
    <x v="1"/>
    <x v="1"/>
    <x v="1"/>
    <x v="1"/>
    <x v="0"/>
    <x v="1"/>
    <x v="0"/>
    <x v="8672"/>
    <x v="0"/>
    <x v="5"/>
    <x v="0"/>
    <x v="6"/>
  </r>
  <r>
    <x v="4268"/>
    <x v="4"/>
    <x v="1"/>
    <x v="4"/>
    <x v="3"/>
    <x v="1"/>
    <x v="2"/>
    <x v="12"/>
    <x v="1"/>
    <x v="0"/>
    <x v="1"/>
    <x v="0"/>
    <x v="0"/>
    <x v="1"/>
    <x v="4189"/>
    <x v="4"/>
    <x v="6"/>
    <x v="2"/>
    <x v="3"/>
  </r>
  <r>
    <x v="4269"/>
    <x v="4"/>
    <x v="3"/>
    <x v="2"/>
    <x v="6"/>
    <x v="0"/>
    <x v="2"/>
    <x v="9"/>
    <x v="0"/>
    <x v="1"/>
    <x v="1"/>
    <x v="0"/>
    <x v="0"/>
    <x v="1"/>
    <x v="4947"/>
    <x v="9"/>
    <x v="1"/>
    <x v="2"/>
    <x v="4"/>
  </r>
  <r>
    <x v="4270"/>
    <x v="5"/>
    <x v="3"/>
    <x v="4"/>
    <x v="3"/>
    <x v="1"/>
    <x v="0"/>
    <x v="10"/>
    <x v="1"/>
    <x v="0"/>
    <x v="1"/>
    <x v="0"/>
    <x v="1"/>
    <x v="1"/>
    <x v="5409"/>
    <x v="10"/>
    <x v="3"/>
    <x v="0"/>
    <x v="6"/>
  </r>
  <r>
    <x v="4271"/>
    <x v="3"/>
    <x v="1"/>
    <x v="1"/>
    <x v="5"/>
    <x v="1"/>
    <x v="0"/>
    <x v="12"/>
    <x v="2"/>
    <x v="0"/>
    <x v="1"/>
    <x v="0"/>
    <x v="0"/>
    <x v="0"/>
    <x v="162"/>
    <x v="6"/>
    <x v="2"/>
    <x v="2"/>
    <x v="0"/>
  </r>
  <r>
    <x v="4272"/>
    <x v="0"/>
    <x v="3"/>
    <x v="1"/>
    <x v="4"/>
    <x v="2"/>
    <x v="0"/>
    <x v="6"/>
    <x v="0"/>
    <x v="0"/>
    <x v="0"/>
    <x v="0"/>
    <x v="1"/>
    <x v="1"/>
    <x v="4651"/>
    <x v="2"/>
    <x v="6"/>
    <x v="1"/>
    <x v="1"/>
  </r>
  <r>
    <x v="4273"/>
    <x v="5"/>
    <x v="1"/>
    <x v="4"/>
    <x v="6"/>
    <x v="0"/>
    <x v="2"/>
    <x v="0"/>
    <x v="1"/>
    <x v="0"/>
    <x v="1"/>
    <x v="0"/>
    <x v="1"/>
    <x v="1"/>
    <x v="9080"/>
    <x v="9"/>
    <x v="6"/>
    <x v="0"/>
    <x v="6"/>
  </r>
  <r>
    <x v="4274"/>
    <x v="4"/>
    <x v="0"/>
    <x v="2"/>
    <x v="5"/>
    <x v="1"/>
    <x v="1"/>
    <x v="5"/>
    <x v="1"/>
    <x v="1"/>
    <x v="1"/>
    <x v="1"/>
    <x v="1"/>
    <x v="1"/>
    <x v="5084"/>
    <x v="3"/>
    <x v="3"/>
    <x v="0"/>
    <x v="8"/>
  </r>
  <r>
    <x v="4275"/>
    <x v="4"/>
    <x v="1"/>
    <x v="1"/>
    <x v="4"/>
    <x v="2"/>
    <x v="2"/>
    <x v="8"/>
    <x v="2"/>
    <x v="0"/>
    <x v="0"/>
    <x v="0"/>
    <x v="0"/>
    <x v="1"/>
    <x v="4648"/>
    <x v="1"/>
    <x v="1"/>
    <x v="0"/>
    <x v="7"/>
  </r>
  <r>
    <x v="4276"/>
    <x v="5"/>
    <x v="3"/>
    <x v="5"/>
    <x v="1"/>
    <x v="2"/>
    <x v="0"/>
    <x v="6"/>
    <x v="0"/>
    <x v="0"/>
    <x v="0"/>
    <x v="0"/>
    <x v="1"/>
    <x v="0"/>
    <x v="4519"/>
    <x v="0"/>
    <x v="4"/>
    <x v="0"/>
    <x v="7"/>
  </r>
  <r>
    <x v="4277"/>
    <x v="4"/>
    <x v="0"/>
    <x v="1"/>
    <x v="6"/>
    <x v="2"/>
    <x v="1"/>
    <x v="5"/>
    <x v="1"/>
    <x v="0"/>
    <x v="1"/>
    <x v="1"/>
    <x v="0"/>
    <x v="0"/>
    <x v="3003"/>
    <x v="10"/>
    <x v="3"/>
    <x v="0"/>
    <x v="7"/>
  </r>
  <r>
    <x v="4278"/>
    <x v="2"/>
    <x v="3"/>
    <x v="4"/>
    <x v="1"/>
    <x v="2"/>
    <x v="1"/>
    <x v="0"/>
    <x v="0"/>
    <x v="0"/>
    <x v="1"/>
    <x v="1"/>
    <x v="0"/>
    <x v="1"/>
    <x v="3594"/>
    <x v="4"/>
    <x v="1"/>
    <x v="1"/>
    <x v="2"/>
  </r>
  <r>
    <x v="4279"/>
    <x v="4"/>
    <x v="0"/>
    <x v="3"/>
    <x v="5"/>
    <x v="1"/>
    <x v="0"/>
    <x v="7"/>
    <x v="0"/>
    <x v="1"/>
    <x v="1"/>
    <x v="1"/>
    <x v="1"/>
    <x v="1"/>
    <x v="2784"/>
    <x v="3"/>
    <x v="3"/>
    <x v="0"/>
    <x v="6"/>
  </r>
  <r>
    <x v="4280"/>
    <x v="2"/>
    <x v="3"/>
    <x v="5"/>
    <x v="3"/>
    <x v="2"/>
    <x v="0"/>
    <x v="9"/>
    <x v="2"/>
    <x v="0"/>
    <x v="1"/>
    <x v="0"/>
    <x v="1"/>
    <x v="1"/>
    <x v="1287"/>
    <x v="1"/>
    <x v="4"/>
    <x v="2"/>
    <x v="1"/>
  </r>
  <r>
    <x v="4281"/>
    <x v="5"/>
    <x v="0"/>
    <x v="4"/>
    <x v="2"/>
    <x v="1"/>
    <x v="0"/>
    <x v="0"/>
    <x v="1"/>
    <x v="1"/>
    <x v="0"/>
    <x v="1"/>
    <x v="1"/>
    <x v="1"/>
    <x v="6749"/>
    <x v="6"/>
    <x v="4"/>
    <x v="0"/>
    <x v="0"/>
  </r>
  <r>
    <x v="4282"/>
    <x v="4"/>
    <x v="3"/>
    <x v="3"/>
    <x v="1"/>
    <x v="0"/>
    <x v="0"/>
    <x v="1"/>
    <x v="0"/>
    <x v="1"/>
    <x v="0"/>
    <x v="0"/>
    <x v="1"/>
    <x v="1"/>
    <x v="1172"/>
    <x v="3"/>
    <x v="4"/>
    <x v="0"/>
    <x v="7"/>
  </r>
  <r>
    <x v="4283"/>
    <x v="2"/>
    <x v="2"/>
    <x v="5"/>
    <x v="6"/>
    <x v="2"/>
    <x v="1"/>
    <x v="13"/>
    <x v="1"/>
    <x v="1"/>
    <x v="0"/>
    <x v="1"/>
    <x v="1"/>
    <x v="0"/>
    <x v="5833"/>
    <x v="2"/>
    <x v="4"/>
    <x v="0"/>
    <x v="3"/>
  </r>
  <r>
    <x v="4284"/>
    <x v="1"/>
    <x v="0"/>
    <x v="5"/>
    <x v="5"/>
    <x v="1"/>
    <x v="2"/>
    <x v="14"/>
    <x v="1"/>
    <x v="1"/>
    <x v="0"/>
    <x v="0"/>
    <x v="1"/>
    <x v="1"/>
    <x v="6619"/>
    <x v="7"/>
    <x v="4"/>
    <x v="0"/>
    <x v="7"/>
  </r>
  <r>
    <x v="4285"/>
    <x v="4"/>
    <x v="2"/>
    <x v="3"/>
    <x v="1"/>
    <x v="0"/>
    <x v="1"/>
    <x v="5"/>
    <x v="1"/>
    <x v="1"/>
    <x v="0"/>
    <x v="1"/>
    <x v="0"/>
    <x v="1"/>
    <x v="5289"/>
    <x v="4"/>
    <x v="1"/>
    <x v="1"/>
    <x v="4"/>
  </r>
  <r>
    <x v="4286"/>
    <x v="0"/>
    <x v="0"/>
    <x v="0"/>
    <x v="6"/>
    <x v="0"/>
    <x v="0"/>
    <x v="14"/>
    <x v="1"/>
    <x v="1"/>
    <x v="1"/>
    <x v="0"/>
    <x v="1"/>
    <x v="1"/>
    <x v="4967"/>
    <x v="0"/>
    <x v="2"/>
    <x v="2"/>
    <x v="0"/>
  </r>
  <r>
    <x v="4287"/>
    <x v="0"/>
    <x v="2"/>
    <x v="5"/>
    <x v="0"/>
    <x v="1"/>
    <x v="0"/>
    <x v="13"/>
    <x v="1"/>
    <x v="0"/>
    <x v="1"/>
    <x v="1"/>
    <x v="1"/>
    <x v="1"/>
    <x v="8354"/>
    <x v="11"/>
    <x v="4"/>
    <x v="0"/>
    <x v="0"/>
  </r>
  <r>
    <x v="4288"/>
    <x v="1"/>
    <x v="0"/>
    <x v="3"/>
    <x v="3"/>
    <x v="0"/>
    <x v="1"/>
    <x v="2"/>
    <x v="2"/>
    <x v="1"/>
    <x v="1"/>
    <x v="1"/>
    <x v="0"/>
    <x v="1"/>
    <x v="3901"/>
    <x v="0"/>
    <x v="3"/>
    <x v="1"/>
    <x v="1"/>
  </r>
  <r>
    <x v="4289"/>
    <x v="4"/>
    <x v="2"/>
    <x v="1"/>
    <x v="6"/>
    <x v="2"/>
    <x v="1"/>
    <x v="8"/>
    <x v="2"/>
    <x v="0"/>
    <x v="1"/>
    <x v="1"/>
    <x v="0"/>
    <x v="1"/>
    <x v="6133"/>
    <x v="7"/>
    <x v="1"/>
    <x v="2"/>
    <x v="1"/>
  </r>
  <r>
    <x v="4290"/>
    <x v="2"/>
    <x v="2"/>
    <x v="4"/>
    <x v="3"/>
    <x v="0"/>
    <x v="1"/>
    <x v="6"/>
    <x v="0"/>
    <x v="1"/>
    <x v="0"/>
    <x v="1"/>
    <x v="0"/>
    <x v="0"/>
    <x v="5183"/>
    <x v="5"/>
    <x v="6"/>
    <x v="1"/>
    <x v="0"/>
  </r>
  <r>
    <x v="4291"/>
    <x v="2"/>
    <x v="0"/>
    <x v="3"/>
    <x v="4"/>
    <x v="1"/>
    <x v="0"/>
    <x v="5"/>
    <x v="0"/>
    <x v="1"/>
    <x v="0"/>
    <x v="1"/>
    <x v="1"/>
    <x v="0"/>
    <x v="1923"/>
    <x v="3"/>
    <x v="5"/>
    <x v="0"/>
    <x v="2"/>
  </r>
  <r>
    <x v="4292"/>
    <x v="2"/>
    <x v="3"/>
    <x v="3"/>
    <x v="1"/>
    <x v="0"/>
    <x v="0"/>
    <x v="7"/>
    <x v="1"/>
    <x v="0"/>
    <x v="0"/>
    <x v="1"/>
    <x v="1"/>
    <x v="1"/>
    <x v="2045"/>
    <x v="11"/>
    <x v="5"/>
    <x v="0"/>
    <x v="6"/>
  </r>
  <r>
    <x v="4293"/>
    <x v="0"/>
    <x v="0"/>
    <x v="1"/>
    <x v="5"/>
    <x v="0"/>
    <x v="1"/>
    <x v="12"/>
    <x v="0"/>
    <x v="1"/>
    <x v="0"/>
    <x v="0"/>
    <x v="1"/>
    <x v="1"/>
    <x v="7850"/>
    <x v="8"/>
    <x v="6"/>
    <x v="2"/>
    <x v="4"/>
  </r>
  <r>
    <x v="4294"/>
    <x v="4"/>
    <x v="2"/>
    <x v="2"/>
    <x v="5"/>
    <x v="0"/>
    <x v="1"/>
    <x v="12"/>
    <x v="2"/>
    <x v="0"/>
    <x v="0"/>
    <x v="1"/>
    <x v="0"/>
    <x v="1"/>
    <x v="5494"/>
    <x v="11"/>
    <x v="1"/>
    <x v="2"/>
    <x v="5"/>
  </r>
  <r>
    <x v="4295"/>
    <x v="3"/>
    <x v="3"/>
    <x v="5"/>
    <x v="6"/>
    <x v="0"/>
    <x v="2"/>
    <x v="1"/>
    <x v="2"/>
    <x v="0"/>
    <x v="0"/>
    <x v="0"/>
    <x v="1"/>
    <x v="0"/>
    <x v="5040"/>
    <x v="4"/>
    <x v="1"/>
    <x v="1"/>
    <x v="4"/>
  </r>
  <r>
    <x v="4296"/>
    <x v="4"/>
    <x v="2"/>
    <x v="2"/>
    <x v="1"/>
    <x v="1"/>
    <x v="0"/>
    <x v="9"/>
    <x v="2"/>
    <x v="1"/>
    <x v="1"/>
    <x v="0"/>
    <x v="1"/>
    <x v="0"/>
    <x v="1689"/>
    <x v="1"/>
    <x v="3"/>
    <x v="2"/>
    <x v="1"/>
  </r>
  <r>
    <x v="4297"/>
    <x v="3"/>
    <x v="1"/>
    <x v="1"/>
    <x v="0"/>
    <x v="1"/>
    <x v="2"/>
    <x v="7"/>
    <x v="0"/>
    <x v="0"/>
    <x v="1"/>
    <x v="0"/>
    <x v="0"/>
    <x v="1"/>
    <x v="4617"/>
    <x v="0"/>
    <x v="0"/>
    <x v="1"/>
    <x v="2"/>
  </r>
  <r>
    <x v="4298"/>
    <x v="2"/>
    <x v="1"/>
    <x v="2"/>
    <x v="0"/>
    <x v="2"/>
    <x v="2"/>
    <x v="11"/>
    <x v="1"/>
    <x v="0"/>
    <x v="0"/>
    <x v="1"/>
    <x v="1"/>
    <x v="0"/>
    <x v="6418"/>
    <x v="9"/>
    <x v="0"/>
    <x v="0"/>
    <x v="7"/>
  </r>
  <r>
    <x v="4299"/>
    <x v="1"/>
    <x v="0"/>
    <x v="2"/>
    <x v="0"/>
    <x v="0"/>
    <x v="2"/>
    <x v="13"/>
    <x v="2"/>
    <x v="1"/>
    <x v="0"/>
    <x v="1"/>
    <x v="0"/>
    <x v="1"/>
    <x v="6522"/>
    <x v="0"/>
    <x v="5"/>
    <x v="2"/>
    <x v="5"/>
  </r>
  <r>
    <x v="4300"/>
    <x v="5"/>
    <x v="0"/>
    <x v="4"/>
    <x v="0"/>
    <x v="1"/>
    <x v="0"/>
    <x v="3"/>
    <x v="2"/>
    <x v="1"/>
    <x v="1"/>
    <x v="1"/>
    <x v="0"/>
    <x v="1"/>
    <x v="5182"/>
    <x v="8"/>
    <x v="4"/>
    <x v="1"/>
    <x v="5"/>
  </r>
  <r>
    <x v="4301"/>
    <x v="4"/>
    <x v="3"/>
    <x v="2"/>
    <x v="5"/>
    <x v="2"/>
    <x v="2"/>
    <x v="6"/>
    <x v="2"/>
    <x v="1"/>
    <x v="1"/>
    <x v="0"/>
    <x v="0"/>
    <x v="1"/>
    <x v="5064"/>
    <x v="2"/>
    <x v="1"/>
    <x v="0"/>
    <x v="6"/>
  </r>
  <r>
    <x v="4302"/>
    <x v="0"/>
    <x v="3"/>
    <x v="0"/>
    <x v="6"/>
    <x v="1"/>
    <x v="0"/>
    <x v="1"/>
    <x v="0"/>
    <x v="1"/>
    <x v="1"/>
    <x v="1"/>
    <x v="1"/>
    <x v="0"/>
    <x v="5920"/>
    <x v="10"/>
    <x v="5"/>
    <x v="0"/>
    <x v="5"/>
  </r>
  <r>
    <x v="4303"/>
    <x v="0"/>
    <x v="1"/>
    <x v="1"/>
    <x v="4"/>
    <x v="2"/>
    <x v="2"/>
    <x v="1"/>
    <x v="0"/>
    <x v="0"/>
    <x v="0"/>
    <x v="0"/>
    <x v="0"/>
    <x v="0"/>
    <x v="7760"/>
    <x v="6"/>
    <x v="6"/>
    <x v="1"/>
    <x v="2"/>
  </r>
  <r>
    <x v="4304"/>
    <x v="1"/>
    <x v="2"/>
    <x v="1"/>
    <x v="4"/>
    <x v="1"/>
    <x v="0"/>
    <x v="1"/>
    <x v="1"/>
    <x v="0"/>
    <x v="0"/>
    <x v="1"/>
    <x v="0"/>
    <x v="1"/>
    <x v="3387"/>
    <x v="1"/>
    <x v="1"/>
    <x v="1"/>
    <x v="2"/>
  </r>
  <r>
    <x v="4305"/>
    <x v="3"/>
    <x v="0"/>
    <x v="4"/>
    <x v="2"/>
    <x v="1"/>
    <x v="0"/>
    <x v="5"/>
    <x v="2"/>
    <x v="1"/>
    <x v="0"/>
    <x v="0"/>
    <x v="1"/>
    <x v="1"/>
    <x v="1126"/>
    <x v="10"/>
    <x v="4"/>
    <x v="1"/>
    <x v="4"/>
  </r>
  <r>
    <x v="4306"/>
    <x v="2"/>
    <x v="0"/>
    <x v="2"/>
    <x v="3"/>
    <x v="2"/>
    <x v="2"/>
    <x v="4"/>
    <x v="1"/>
    <x v="0"/>
    <x v="1"/>
    <x v="1"/>
    <x v="1"/>
    <x v="0"/>
    <x v="7363"/>
    <x v="10"/>
    <x v="6"/>
    <x v="0"/>
    <x v="5"/>
  </r>
  <r>
    <x v="4307"/>
    <x v="0"/>
    <x v="1"/>
    <x v="1"/>
    <x v="2"/>
    <x v="1"/>
    <x v="1"/>
    <x v="2"/>
    <x v="2"/>
    <x v="1"/>
    <x v="0"/>
    <x v="0"/>
    <x v="1"/>
    <x v="1"/>
    <x v="7579"/>
    <x v="8"/>
    <x v="6"/>
    <x v="1"/>
    <x v="1"/>
  </r>
  <r>
    <x v="4308"/>
    <x v="3"/>
    <x v="3"/>
    <x v="5"/>
    <x v="3"/>
    <x v="0"/>
    <x v="1"/>
    <x v="13"/>
    <x v="1"/>
    <x v="1"/>
    <x v="1"/>
    <x v="1"/>
    <x v="0"/>
    <x v="1"/>
    <x v="3966"/>
    <x v="4"/>
    <x v="5"/>
    <x v="0"/>
    <x v="8"/>
  </r>
  <r>
    <x v="4309"/>
    <x v="3"/>
    <x v="3"/>
    <x v="3"/>
    <x v="1"/>
    <x v="0"/>
    <x v="1"/>
    <x v="5"/>
    <x v="0"/>
    <x v="0"/>
    <x v="0"/>
    <x v="1"/>
    <x v="1"/>
    <x v="0"/>
    <x v="4496"/>
    <x v="9"/>
    <x v="6"/>
    <x v="0"/>
    <x v="4"/>
  </r>
  <r>
    <x v="4310"/>
    <x v="4"/>
    <x v="0"/>
    <x v="2"/>
    <x v="2"/>
    <x v="1"/>
    <x v="2"/>
    <x v="1"/>
    <x v="1"/>
    <x v="0"/>
    <x v="0"/>
    <x v="1"/>
    <x v="0"/>
    <x v="0"/>
    <x v="5584"/>
    <x v="3"/>
    <x v="3"/>
    <x v="0"/>
    <x v="8"/>
  </r>
  <r>
    <x v="4311"/>
    <x v="0"/>
    <x v="3"/>
    <x v="2"/>
    <x v="4"/>
    <x v="0"/>
    <x v="0"/>
    <x v="11"/>
    <x v="2"/>
    <x v="0"/>
    <x v="0"/>
    <x v="1"/>
    <x v="1"/>
    <x v="0"/>
    <x v="5473"/>
    <x v="1"/>
    <x v="0"/>
    <x v="0"/>
    <x v="5"/>
  </r>
  <r>
    <x v="4312"/>
    <x v="2"/>
    <x v="1"/>
    <x v="2"/>
    <x v="4"/>
    <x v="0"/>
    <x v="0"/>
    <x v="2"/>
    <x v="1"/>
    <x v="0"/>
    <x v="0"/>
    <x v="1"/>
    <x v="1"/>
    <x v="0"/>
    <x v="1628"/>
    <x v="6"/>
    <x v="3"/>
    <x v="0"/>
    <x v="1"/>
  </r>
  <r>
    <x v="4313"/>
    <x v="1"/>
    <x v="0"/>
    <x v="0"/>
    <x v="2"/>
    <x v="2"/>
    <x v="0"/>
    <x v="10"/>
    <x v="1"/>
    <x v="1"/>
    <x v="0"/>
    <x v="1"/>
    <x v="0"/>
    <x v="1"/>
    <x v="1206"/>
    <x v="2"/>
    <x v="0"/>
    <x v="2"/>
    <x v="4"/>
  </r>
  <r>
    <x v="4314"/>
    <x v="0"/>
    <x v="3"/>
    <x v="0"/>
    <x v="2"/>
    <x v="2"/>
    <x v="1"/>
    <x v="5"/>
    <x v="2"/>
    <x v="1"/>
    <x v="0"/>
    <x v="0"/>
    <x v="0"/>
    <x v="0"/>
    <x v="5074"/>
    <x v="7"/>
    <x v="6"/>
    <x v="1"/>
    <x v="0"/>
  </r>
  <r>
    <x v="4315"/>
    <x v="3"/>
    <x v="1"/>
    <x v="1"/>
    <x v="3"/>
    <x v="1"/>
    <x v="2"/>
    <x v="2"/>
    <x v="1"/>
    <x v="1"/>
    <x v="0"/>
    <x v="1"/>
    <x v="0"/>
    <x v="1"/>
    <x v="6086"/>
    <x v="8"/>
    <x v="3"/>
    <x v="1"/>
    <x v="0"/>
  </r>
  <r>
    <x v="4316"/>
    <x v="4"/>
    <x v="3"/>
    <x v="1"/>
    <x v="3"/>
    <x v="2"/>
    <x v="1"/>
    <x v="11"/>
    <x v="2"/>
    <x v="1"/>
    <x v="0"/>
    <x v="1"/>
    <x v="1"/>
    <x v="1"/>
    <x v="5628"/>
    <x v="3"/>
    <x v="4"/>
    <x v="0"/>
    <x v="6"/>
  </r>
  <r>
    <x v="4317"/>
    <x v="5"/>
    <x v="3"/>
    <x v="1"/>
    <x v="0"/>
    <x v="2"/>
    <x v="1"/>
    <x v="9"/>
    <x v="1"/>
    <x v="0"/>
    <x v="0"/>
    <x v="0"/>
    <x v="1"/>
    <x v="1"/>
    <x v="8091"/>
    <x v="10"/>
    <x v="2"/>
    <x v="0"/>
    <x v="8"/>
  </r>
  <r>
    <x v="4318"/>
    <x v="4"/>
    <x v="1"/>
    <x v="5"/>
    <x v="1"/>
    <x v="0"/>
    <x v="0"/>
    <x v="11"/>
    <x v="0"/>
    <x v="0"/>
    <x v="0"/>
    <x v="0"/>
    <x v="0"/>
    <x v="0"/>
    <x v="112"/>
    <x v="6"/>
    <x v="4"/>
    <x v="2"/>
    <x v="2"/>
  </r>
  <r>
    <x v="4319"/>
    <x v="0"/>
    <x v="3"/>
    <x v="4"/>
    <x v="6"/>
    <x v="2"/>
    <x v="0"/>
    <x v="6"/>
    <x v="1"/>
    <x v="1"/>
    <x v="0"/>
    <x v="0"/>
    <x v="1"/>
    <x v="1"/>
    <x v="5076"/>
    <x v="6"/>
    <x v="4"/>
    <x v="0"/>
    <x v="7"/>
  </r>
  <r>
    <x v="4320"/>
    <x v="5"/>
    <x v="1"/>
    <x v="5"/>
    <x v="4"/>
    <x v="0"/>
    <x v="1"/>
    <x v="10"/>
    <x v="0"/>
    <x v="0"/>
    <x v="1"/>
    <x v="0"/>
    <x v="0"/>
    <x v="0"/>
    <x v="5745"/>
    <x v="10"/>
    <x v="2"/>
    <x v="0"/>
    <x v="7"/>
  </r>
  <r>
    <x v="4321"/>
    <x v="2"/>
    <x v="3"/>
    <x v="2"/>
    <x v="3"/>
    <x v="1"/>
    <x v="2"/>
    <x v="1"/>
    <x v="0"/>
    <x v="1"/>
    <x v="0"/>
    <x v="1"/>
    <x v="1"/>
    <x v="1"/>
    <x v="7478"/>
    <x v="0"/>
    <x v="2"/>
    <x v="0"/>
    <x v="6"/>
  </r>
  <r>
    <x v="4322"/>
    <x v="3"/>
    <x v="3"/>
    <x v="3"/>
    <x v="6"/>
    <x v="1"/>
    <x v="1"/>
    <x v="13"/>
    <x v="0"/>
    <x v="1"/>
    <x v="1"/>
    <x v="0"/>
    <x v="0"/>
    <x v="1"/>
    <x v="2519"/>
    <x v="8"/>
    <x v="0"/>
    <x v="0"/>
    <x v="7"/>
  </r>
  <r>
    <x v="4323"/>
    <x v="5"/>
    <x v="3"/>
    <x v="5"/>
    <x v="0"/>
    <x v="2"/>
    <x v="2"/>
    <x v="4"/>
    <x v="2"/>
    <x v="0"/>
    <x v="1"/>
    <x v="1"/>
    <x v="0"/>
    <x v="0"/>
    <x v="8520"/>
    <x v="3"/>
    <x v="0"/>
    <x v="1"/>
    <x v="4"/>
  </r>
  <r>
    <x v="4324"/>
    <x v="3"/>
    <x v="0"/>
    <x v="0"/>
    <x v="0"/>
    <x v="0"/>
    <x v="1"/>
    <x v="5"/>
    <x v="1"/>
    <x v="1"/>
    <x v="0"/>
    <x v="0"/>
    <x v="0"/>
    <x v="0"/>
    <x v="1372"/>
    <x v="10"/>
    <x v="5"/>
    <x v="1"/>
    <x v="1"/>
  </r>
  <r>
    <x v="4325"/>
    <x v="5"/>
    <x v="1"/>
    <x v="1"/>
    <x v="0"/>
    <x v="2"/>
    <x v="1"/>
    <x v="12"/>
    <x v="0"/>
    <x v="0"/>
    <x v="0"/>
    <x v="0"/>
    <x v="0"/>
    <x v="0"/>
    <x v="4771"/>
    <x v="1"/>
    <x v="0"/>
    <x v="0"/>
    <x v="6"/>
  </r>
  <r>
    <x v="4326"/>
    <x v="1"/>
    <x v="0"/>
    <x v="5"/>
    <x v="4"/>
    <x v="0"/>
    <x v="2"/>
    <x v="8"/>
    <x v="2"/>
    <x v="0"/>
    <x v="0"/>
    <x v="1"/>
    <x v="1"/>
    <x v="0"/>
    <x v="6729"/>
    <x v="3"/>
    <x v="0"/>
    <x v="0"/>
    <x v="8"/>
  </r>
  <r>
    <x v="4327"/>
    <x v="1"/>
    <x v="2"/>
    <x v="5"/>
    <x v="4"/>
    <x v="0"/>
    <x v="1"/>
    <x v="7"/>
    <x v="2"/>
    <x v="1"/>
    <x v="0"/>
    <x v="0"/>
    <x v="1"/>
    <x v="1"/>
    <x v="5515"/>
    <x v="4"/>
    <x v="4"/>
    <x v="1"/>
    <x v="1"/>
  </r>
  <r>
    <x v="4328"/>
    <x v="3"/>
    <x v="0"/>
    <x v="2"/>
    <x v="1"/>
    <x v="1"/>
    <x v="2"/>
    <x v="7"/>
    <x v="1"/>
    <x v="0"/>
    <x v="1"/>
    <x v="0"/>
    <x v="1"/>
    <x v="0"/>
    <x v="5279"/>
    <x v="10"/>
    <x v="3"/>
    <x v="0"/>
    <x v="7"/>
  </r>
  <r>
    <x v="4329"/>
    <x v="5"/>
    <x v="2"/>
    <x v="2"/>
    <x v="4"/>
    <x v="0"/>
    <x v="1"/>
    <x v="4"/>
    <x v="2"/>
    <x v="1"/>
    <x v="1"/>
    <x v="1"/>
    <x v="0"/>
    <x v="1"/>
    <x v="9273"/>
    <x v="10"/>
    <x v="5"/>
    <x v="0"/>
    <x v="8"/>
  </r>
  <r>
    <x v="4330"/>
    <x v="2"/>
    <x v="0"/>
    <x v="2"/>
    <x v="1"/>
    <x v="0"/>
    <x v="1"/>
    <x v="1"/>
    <x v="0"/>
    <x v="1"/>
    <x v="0"/>
    <x v="0"/>
    <x v="0"/>
    <x v="1"/>
    <x v="1846"/>
    <x v="7"/>
    <x v="0"/>
    <x v="1"/>
    <x v="5"/>
  </r>
  <r>
    <x v="4331"/>
    <x v="2"/>
    <x v="1"/>
    <x v="3"/>
    <x v="1"/>
    <x v="1"/>
    <x v="2"/>
    <x v="5"/>
    <x v="2"/>
    <x v="0"/>
    <x v="0"/>
    <x v="1"/>
    <x v="0"/>
    <x v="1"/>
    <x v="5944"/>
    <x v="3"/>
    <x v="5"/>
    <x v="1"/>
    <x v="3"/>
  </r>
  <r>
    <x v="4332"/>
    <x v="4"/>
    <x v="1"/>
    <x v="3"/>
    <x v="6"/>
    <x v="2"/>
    <x v="0"/>
    <x v="7"/>
    <x v="0"/>
    <x v="1"/>
    <x v="0"/>
    <x v="0"/>
    <x v="0"/>
    <x v="1"/>
    <x v="250"/>
    <x v="4"/>
    <x v="5"/>
    <x v="1"/>
    <x v="1"/>
  </r>
  <r>
    <x v="4333"/>
    <x v="0"/>
    <x v="0"/>
    <x v="1"/>
    <x v="3"/>
    <x v="2"/>
    <x v="1"/>
    <x v="6"/>
    <x v="2"/>
    <x v="0"/>
    <x v="0"/>
    <x v="1"/>
    <x v="0"/>
    <x v="0"/>
    <x v="6597"/>
    <x v="4"/>
    <x v="5"/>
    <x v="1"/>
    <x v="2"/>
  </r>
  <r>
    <x v="4334"/>
    <x v="0"/>
    <x v="1"/>
    <x v="0"/>
    <x v="1"/>
    <x v="2"/>
    <x v="1"/>
    <x v="1"/>
    <x v="1"/>
    <x v="1"/>
    <x v="1"/>
    <x v="1"/>
    <x v="0"/>
    <x v="0"/>
    <x v="7228"/>
    <x v="6"/>
    <x v="2"/>
    <x v="1"/>
    <x v="5"/>
  </r>
  <r>
    <x v="4335"/>
    <x v="5"/>
    <x v="2"/>
    <x v="2"/>
    <x v="4"/>
    <x v="0"/>
    <x v="0"/>
    <x v="8"/>
    <x v="1"/>
    <x v="0"/>
    <x v="1"/>
    <x v="0"/>
    <x v="0"/>
    <x v="0"/>
    <x v="4129"/>
    <x v="4"/>
    <x v="3"/>
    <x v="0"/>
    <x v="6"/>
  </r>
  <r>
    <x v="4336"/>
    <x v="2"/>
    <x v="3"/>
    <x v="4"/>
    <x v="1"/>
    <x v="2"/>
    <x v="0"/>
    <x v="8"/>
    <x v="2"/>
    <x v="1"/>
    <x v="1"/>
    <x v="1"/>
    <x v="1"/>
    <x v="1"/>
    <x v="2005"/>
    <x v="2"/>
    <x v="0"/>
    <x v="0"/>
    <x v="0"/>
  </r>
  <r>
    <x v="4337"/>
    <x v="0"/>
    <x v="1"/>
    <x v="4"/>
    <x v="6"/>
    <x v="1"/>
    <x v="1"/>
    <x v="6"/>
    <x v="1"/>
    <x v="0"/>
    <x v="0"/>
    <x v="1"/>
    <x v="1"/>
    <x v="0"/>
    <x v="8402"/>
    <x v="2"/>
    <x v="5"/>
    <x v="0"/>
    <x v="1"/>
  </r>
  <r>
    <x v="4338"/>
    <x v="5"/>
    <x v="2"/>
    <x v="5"/>
    <x v="6"/>
    <x v="2"/>
    <x v="0"/>
    <x v="14"/>
    <x v="1"/>
    <x v="1"/>
    <x v="0"/>
    <x v="1"/>
    <x v="1"/>
    <x v="0"/>
    <x v="8224"/>
    <x v="2"/>
    <x v="4"/>
    <x v="0"/>
    <x v="8"/>
  </r>
  <r>
    <x v="4339"/>
    <x v="4"/>
    <x v="1"/>
    <x v="5"/>
    <x v="3"/>
    <x v="0"/>
    <x v="2"/>
    <x v="0"/>
    <x v="1"/>
    <x v="0"/>
    <x v="1"/>
    <x v="0"/>
    <x v="0"/>
    <x v="1"/>
    <x v="4256"/>
    <x v="1"/>
    <x v="4"/>
    <x v="1"/>
    <x v="4"/>
  </r>
  <r>
    <x v="4340"/>
    <x v="5"/>
    <x v="3"/>
    <x v="3"/>
    <x v="1"/>
    <x v="2"/>
    <x v="2"/>
    <x v="0"/>
    <x v="1"/>
    <x v="1"/>
    <x v="1"/>
    <x v="0"/>
    <x v="1"/>
    <x v="0"/>
    <x v="8802"/>
    <x v="5"/>
    <x v="0"/>
    <x v="1"/>
    <x v="0"/>
  </r>
  <r>
    <x v="4341"/>
    <x v="4"/>
    <x v="0"/>
    <x v="2"/>
    <x v="6"/>
    <x v="2"/>
    <x v="2"/>
    <x v="1"/>
    <x v="0"/>
    <x v="1"/>
    <x v="0"/>
    <x v="1"/>
    <x v="0"/>
    <x v="0"/>
    <x v="5776"/>
    <x v="0"/>
    <x v="3"/>
    <x v="1"/>
    <x v="0"/>
  </r>
  <r>
    <x v="4342"/>
    <x v="4"/>
    <x v="2"/>
    <x v="4"/>
    <x v="5"/>
    <x v="2"/>
    <x v="2"/>
    <x v="9"/>
    <x v="0"/>
    <x v="1"/>
    <x v="0"/>
    <x v="0"/>
    <x v="0"/>
    <x v="0"/>
    <x v="5890"/>
    <x v="0"/>
    <x v="2"/>
    <x v="2"/>
    <x v="0"/>
  </r>
  <r>
    <x v="4343"/>
    <x v="5"/>
    <x v="2"/>
    <x v="3"/>
    <x v="0"/>
    <x v="2"/>
    <x v="0"/>
    <x v="13"/>
    <x v="1"/>
    <x v="0"/>
    <x v="0"/>
    <x v="0"/>
    <x v="0"/>
    <x v="1"/>
    <x v="5232"/>
    <x v="9"/>
    <x v="5"/>
    <x v="0"/>
    <x v="6"/>
  </r>
  <r>
    <x v="4344"/>
    <x v="0"/>
    <x v="3"/>
    <x v="3"/>
    <x v="2"/>
    <x v="2"/>
    <x v="0"/>
    <x v="5"/>
    <x v="1"/>
    <x v="0"/>
    <x v="0"/>
    <x v="1"/>
    <x v="1"/>
    <x v="1"/>
    <x v="6535"/>
    <x v="8"/>
    <x v="0"/>
    <x v="0"/>
    <x v="7"/>
  </r>
  <r>
    <x v="4345"/>
    <x v="1"/>
    <x v="2"/>
    <x v="0"/>
    <x v="3"/>
    <x v="1"/>
    <x v="0"/>
    <x v="7"/>
    <x v="0"/>
    <x v="1"/>
    <x v="0"/>
    <x v="1"/>
    <x v="0"/>
    <x v="1"/>
    <x v="3063"/>
    <x v="4"/>
    <x v="3"/>
    <x v="1"/>
    <x v="3"/>
  </r>
  <r>
    <x v="4346"/>
    <x v="1"/>
    <x v="2"/>
    <x v="4"/>
    <x v="5"/>
    <x v="0"/>
    <x v="0"/>
    <x v="9"/>
    <x v="2"/>
    <x v="0"/>
    <x v="1"/>
    <x v="0"/>
    <x v="0"/>
    <x v="0"/>
    <x v="920"/>
    <x v="3"/>
    <x v="5"/>
    <x v="0"/>
    <x v="8"/>
  </r>
  <r>
    <x v="4347"/>
    <x v="5"/>
    <x v="1"/>
    <x v="0"/>
    <x v="4"/>
    <x v="2"/>
    <x v="0"/>
    <x v="8"/>
    <x v="1"/>
    <x v="0"/>
    <x v="1"/>
    <x v="0"/>
    <x v="1"/>
    <x v="0"/>
    <x v="3684"/>
    <x v="1"/>
    <x v="2"/>
    <x v="0"/>
    <x v="7"/>
  </r>
  <r>
    <x v="4348"/>
    <x v="1"/>
    <x v="0"/>
    <x v="5"/>
    <x v="0"/>
    <x v="0"/>
    <x v="1"/>
    <x v="5"/>
    <x v="0"/>
    <x v="0"/>
    <x v="0"/>
    <x v="1"/>
    <x v="0"/>
    <x v="1"/>
    <x v="3844"/>
    <x v="7"/>
    <x v="0"/>
    <x v="0"/>
    <x v="7"/>
  </r>
  <r>
    <x v="4349"/>
    <x v="2"/>
    <x v="3"/>
    <x v="1"/>
    <x v="0"/>
    <x v="0"/>
    <x v="0"/>
    <x v="3"/>
    <x v="1"/>
    <x v="0"/>
    <x v="0"/>
    <x v="0"/>
    <x v="1"/>
    <x v="0"/>
    <x v="511"/>
    <x v="5"/>
    <x v="4"/>
    <x v="1"/>
    <x v="0"/>
  </r>
  <r>
    <x v="4350"/>
    <x v="3"/>
    <x v="2"/>
    <x v="1"/>
    <x v="5"/>
    <x v="2"/>
    <x v="1"/>
    <x v="5"/>
    <x v="0"/>
    <x v="0"/>
    <x v="1"/>
    <x v="0"/>
    <x v="1"/>
    <x v="0"/>
    <x v="4234"/>
    <x v="2"/>
    <x v="5"/>
    <x v="1"/>
    <x v="2"/>
  </r>
  <r>
    <x v="4351"/>
    <x v="4"/>
    <x v="0"/>
    <x v="3"/>
    <x v="1"/>
    <x v="0"/>
    <x v="2"/>
    <x v="8"/>
    <x v="0"/>
    <x v="0"/>
    <x v="1"/>
    <x v="1"/>
    <x v="0"/>
    <x v="0"/>
    <x v="4660"/>
    <x v="1"/>
    <x v="2"/>
    <x v="0"/>
    <x v="7"/>
  </r>
  <r>
    <x v="4352"/>
    <x v="4"/>
    <x v="1"/>
    <x v="5"/>
    <x v="3"/>
    <x v="1"/>
    <x v="2"/>
    <x v="14"/>
    <x v="0"/>
    <x v="0"/>
    <x v="1"/>
    <x v="0"/>
    <x v="0"/>
    <x v="0"/>
    <x v="3043"/>
    <x v="11"/>
    <x v="5"/>
    <x v="2"/>
    <x v="0"/>
  </r>
  <r>
    <x v="4353"/>
    <x v="2"/>
    <x v="1"/>
    <x v="1"/>
    <x v="4"/>
    <x v="1"/>
    <x v="1"/>
    <x v="5"/>
    <x v="0"/>
    <x v="1"/>
    <x v="0"/>
    <x v="1"/>
    <x v="0"/>
    <x v="1"/>
    <x v="3369"/>
    <x v="1"/>
    <x v="0"/>
    <x v="1"/>
    <x v="4"/>
  </r>
  <r>
    <x v="4354"/>
    <x v="2"/>
    <x v="3"/>
    <x v="5"/>
    <x v="5"/>
    <x v="1"/>
    <x v="0"/>
    <x v="10"/>
    <x v="2"/>
    <x v="1"/>
    <x v="0"/>
    <x v="0"/>
    <x v="0"/>
    <x v="1"/>
    <x v="237"/>
    <x v="8"/>
    <x v="1"/>
    <x v="2"/>
    <x v="2"/>
  </r>
  <r>
    <x v="4355"/>
    <x v="2"/>
    <x v="0"/>
    <x v="5"/>
    <x v="5"/>
    <x v="1"/>
    <x v="2"/>
    <x v="8"/>
    <x v="2"/>
    <x v="0"/>
    <x v="1"/>
    <x v="1"/>
    <x v="1"/>
    <x v="1"/>
    <x v="7408"/>
    <x v="5"/>
    <x v="5"/>
    <x v="0"/>
    <x v="4"/>
  </r>
  <r>
    <x v="4356"/>
    <x v="0"/>
    <x v="3"/>
    <x v="1"/>
    <x v="0"/>
    <x v="2"/>
    <x v="2"/>
    <x v="11"/>
    <x v="1"/>
    <x v="1"/>
    <x v="0"/>
    <x v="1"/>
    <x v="0"/>
    <x v="0"/>
    <x v="9021"/>
    <x v="8"/>
    <x v="6"/>
    <x v="2"/>
    <x v="3"/>
  </r>
  <r>
    <x v="4357"/>
    <x v="3"/>
    <x v="2"/>
    <x v="5"/>
    <x v="4"/>
    <x v="1"/>
    <x v="1"/>
    <x v="7"/>
    <x v="1"/>
    <x v="0"/>
    <x v="0"/>
    <x v="1"/>
    <x v="1"/>
    <x v="1"/>
    <x v="7514"/>
    <x v="8"/>
    <x v="5"/>
    <x v="0"/>
    <x v="7"/>
  </r>
  <r>
    <x v="4358"/>
    <x v="3"/>
    <x v="2"/>
    <x v="0"/>
    <x v="4"/>
    <x v="2"/>
    <x v="0"/>
    <x v="7"/>
    <x v="1"/>
    <x v="1"/>
    <x v="0"/>
    <x v="0"/>
    <x v="1"/>
    <x v="0"/>
    <x v="2083"/>
    <x v="7"/>
    <x v="0"/>
    <x v="0"/>
    <x v="8"/>
  </r>
  <r>
    <x v="4359"/>
    <x v="4"/>
    <x v="3"/>
    <x v="4"/>
    <x v="4"/>
    <x v="0"/>
    <x v="2"/>
    <x v="6"/>
    <x v="2"/>
    <x v="1"/>
    <x v="1"/>
    <x v="1"/>
    <x v="1"/>
    <x v="1"/>
    <x v="7555"/>
    <x v="3"/>
    <x v="3"/>
    <x v="0"/>
    <x v="3"/>
  </r>
  <r>
    <x v="4360"/>
    <x v="5"/>
    <x v="1"/>
    <x v="2"/>
    <x v="6"/>
    <x v="1"/>
    <x v="2"/>
    <x v="6"/>
    <x v="1"/>
    <x v="1"/>
    <x v="0"/>
    <x v="0"/>
    <x v="0"/>
    <x v="1"/>
    <x v="8454"/>
    <x v="3"/>
    <x v="3"/>
    <x v="0"/>
    <x v="8"/>
  </r>
  <r>
    <x v="4361"/>
    <x v="2"/>
    <x v="2"/>
    <x v="1"/>
    <x v="5"/>
    <x v="1"/>
    <x v="1"/>
    <x v="9"/>
    <x v="0"/>
    <x v="0"/>
    <x v="0"/>
    <x v="1"/>
    <x v="0"/>
    <x v="1"/>
    <x v="6257"/>
    <x v="11"/>
    <x v="0"/>
    <x v="2"/>
    <x v="0"/>
  </r>
  <r>
    <x v="4362"/>
    <x v="2"/>
    <x v="2"/>
    <x v="4"/>
    <x v="1"/>
    <x v="2"/>
    <x v="2"/>
    <x v="3"/>
    <x v="0"/>
    <x v="0"/>
    <x v="1"/>
    <x v="0"/>
    <x v="1"/>
    <x v="1"/>
    <x v="8441"/>
    <x v="4"/>
    <x v="2"/>
    <x v="1"/>
    <x v="3"/>
  </r>
  <r>
    <x v="4363"/>
    <x v="2"/>
    <x v="2"/>
    <x v="5"/>
    <x v="5"/>
    <x v="2"/>
    <x v="0"/>
    <x v="12"/>
    <x v="2"/>
    <x v="1"/>
    <x v="1"/>
    <x v="1"/>
    <x v="0"/>
    <x v="1"/>
    <x v="3039"/>
    <x v="2"/>
    <x v="2"/>
    <x v="2"/>
    <x v="5"/>
  </r>
  <r>
    <x v="4364"/>
    <x v="5"/>
    <x v="1"/>
    <x v="0"/>
    <x v="4"/>
    <x v="2"/>
    <x v="1"/>
    <x v="6"/>
    <x v="0"/>
    <x v="0"/>
    <x v="0"/>
    <x v="1"/>
    <x v="1"/>
    <x v="1"/>
    <x v="9060"/>
    <x v="6"/>
    <x v="2"/>
    <x v="0"/>
    <x v="1"/>
  </r>
  <r>
    <x v="4365"/>
    <x v="1"/>
    <x v="0"/>
    <x v="5"/>
    <x v="6"/>
    <x v="0"/>
    <x v="0"/>
    <x v="7"/>
    <x v="0"/>
    <x v="0"/>
    <x v="0"/>
    <x v="0"/>
    <x v="0"/>
    <x v="0"/>
    <x v="61"/>
    <x v="5"/>
    <x v="1"/>
    <x v="1"/>
    <x v="2"/>
  </r>
  <r>
    <x v="4366"/>
    <x v="5"/>
    <x v="2"/>
    <x v="0"/>
    <x v="6"/>
    <x v="0"/>
    <x v="1"/>
    <x v="11"/>
    <x v="1"/>
    <x v="1"/>
    <x v="0"/>
    <x v="0"/>
    <x v="1"/>
    <x v="1"/>
    <x v="8915"/>
    <x v="9"/>
    <x v="0"/>
    <x v="2"/>
    <x v="2"/>
  </r>
  <r>
    <x v="4367"/>
    <x v="4"/>
    <x v="1"/>
    <x v="5"/>
    <x v="0"/>
    <x v="2"/>
    <x v="2"/>
    <x v="7"/>
    <x v="2"/>
    <x v="0"/>
    <x v="0"/>
    <x v="1"/>
    <x v="1"/>
    <x v="0"/>
    <x v="7388"/>
    <x v="6"/>
    <x v="6"/>
    <x v="0"/>
    <x v="1"/>
  </r>
  <r>
    <x v="4368"/>
    <x v="1"/>
    <x v="3"/>
    <x v="2"/>
    <x v="0"/>
    <x v="2"/>
    <x v="1"/>
    <x v="14"/>
    <x v="0"/>
    <x v="1"/>
    <x v="0"/>
    <x v="0"/>
    <x v="1"/>
    <x v="0"/>
    <x v="2824"/>
    <x v="2"/>
    <x v="2"/>
    <x v="2"/>
    <x v="1"/>
  </r>
  <r>
    <x v="4369"/>
    <x v="0"/>
    <x v="0"/>
    <x v="1"/>
    <x v="6"/>
    <x v="0"/>
    <x v="2"/>
    <x v="13"/>
    <x v="0"/>
    <x v="0"/>
    <x v="1"/>
    <x v="0"/>
    <x v="0"/>
    <x v="0"/>
    <x v="7448"/>
    <x v="4"/>
    <x v="2"/>
    <x v="2"/>
    <x v="2"/>
  </r>
  <r>
    <x v="4370"/>
    <x v="5"/>
    <x v="3"/>
    <x v="1"/>
    <x v="5"/>
    <x v="2"/>
    <x v="1"/>
    <x v="0"/>
    <x v="2"/>
    <x v="1"/>
    <x v="1"/>
    <x v="1"/>
    <x v="0"/>
    <x v="1"/>
    <x v="7655"/>
    <x v="7"/>
    <x v="6"/>
    <x v="0"/>
    <x v="7"/>
  </r>
  <r>
    <x v="4371"/>
    <x v="3"/>
    <x v="1"/>
    <x v="1"/>
    <x v="5"/>
    <x v="0"/>
    <x v="0"/>
    <x v="14"/>
    <x v="1"/>
    <x v="0"/>
    <x v="1"/>
    <x v="1"/>
    <x v="0"/>
    <x v="1"/>
    <x v="1332"/>
    <x v="4"/>
    <x v="2"/>
    <x v="2"/>
    <x v="3"/>
  </r>
  <r>
    <x v="4372"/>
    <x v="0"/>
    <x v="0"/>
    <x v="0"/>
    <x v="1"/>
    <x v="2"/>
    <x v="0"/>
    <x v="13"/>
    <x v="2"/>
    <x v="0"/>
    <x v="1"/>
    <x v="0"/>
    <x v="1"/>
    <x v="0"/>
    <x v="3530"/>
    <x v="6"/>
    <x v="3"/>
    <x v="2"/>
    <x v="0"/>
  </r>
  <r>
    <x v="4373"/>
    <x v="1"/>
    <x v="2"/>
    <x v="2"/>
    <x v="2"/>
    <x v="1"/>
    <x v="0"/>
    <x v="12"/>
    <x v="1"/>
    <x v="0"/>
    <x v="0"/>
    <x v="1"/>
    <x v="0"/>
    <x v="1"/>
    <x v="3444"/>
    <x v="3"/>
    <x v="2"/>
    <x v="0"/>
    <x v="7"/>
  </r>
  <r>
    <x v="4374"/>
    <x v="1"/>
    <x v="1"/>
    <x v="2"/>
    <x v="2"/>
    <x v="0"/>
    <x v="1"/>
    <x v="1"/>
    <x v="1"/>
    <x v="1"/>
    <x v="1"/>
    <x v="1"/>
    <x v="0"/>
    <x v="0"/>
    <x v="2989"/>
    <x v="1"/>
    <x v="3"/>
    <x v="1"/>
    <x v="0"/>
  </r>
  <r>
    <x v="4375"/>
    <x v="2"/>
    <x v="0"/>
    <x v="4"/>
    <x v="1"/>
    <x v="1"/>
    <x v="1"/>
    <x v="7"/>
    <x v="2"/>
    <x v="0"/>
    <x v="1"/>
    <x v="0"/>
    <x v="1"/>
    <x v="0"/>
    <x v="2792"/>
    <x v="0"/>
    <x v="4"/>
    <x v="0"/>
    <x v="6"/>
  </r>
  <r>
    <x v="4376"/>
    <x v="0"/>
    <x v="2"/>
    <x v="5"/>
    <x v="4"/>
    <x v="2"/>
    <x v="1"/>
    <x v="4"/>
    <x v="0"/>
    <x v="0"/>
    <x v="1"/>
    <x v="0"/>
    <x v="0"/>
    <x v="1"/>
    <x v="8491"/>
    <x v="7"/>
    <x v="3"/>
    <x v="1"/>
    <x v="1"/>
  </r>
  <r>
    <x v="4377"/>
    <x v="4"/>
    <x v="2"/>
    <x v="0"/>
    <x v="1"/>
    <x v="2"/>
    <x v="0"/>
    <x v="4"/>
    <x v="1"/>
    <x v="0"/>
    <x v="0"/>
    <x v="1"/>
    <x v="0"/>
    <x v="0"/>
    <x v="2373"/>
    <x v="11"/>
    <x v="5"/>
    <x v="1"/>
    <x v="0"/>
  </r>
  <r>
    <x v="4378"/>
    <x v="4"/>
    <x v="1"/>
    <x v="1"/>
    <x v="1"/>
    <x v="0"/>
    <x v="0"/>
    <x v="6"/>
    <x v="1"/>
    <x v="0"/>
    <x v="1"/>
    <x v="0"/>
    <x v="1"/>
    <x v="1"/>
    <x v="1505"/>
    <x v="8"/>
    <x v="6"/>
    <x v="1"/>
    <x v="3"/>
  </r>
  <r>
    <x v="4379"/>
    <x v="1"/>
    <x v="0"/>
    <x v="1"/>
    <x v="4"/>
    <x v="2"/>
    <x v="0"/>
    <x v="12"/>
    <x v="2"/>
    <x v="1"/>
    <x v="0"/>
    <x v="1"/>
    <x v="1"/>
    <x v="0"/>
    <x v="1873"/>
    <x v="10"/>
    <x v="4"/>
    <x v="0"/>
    <x v="4"/>
  </r>
  <r>
    <x v="4380"/>
    <x v="4"/>
    <x v="0"/>
    <x v="1"/>
    <x v="1"/>
    <x v="0"/>
    <x v="1"/>
    <x v="9"/>
    <x v="2"/>
    <x v="1"/>
    <x v="1"/>
    <x v="1"/>
    <x v="0"/>
    <x v="0"/>
    <x v="2688"/>
    <x v="5"/>
    <x v="4"/>
    <x v="2"/>
    <x v="2"/>
  </r>
  <r>
    <x v="4381"/>
    <x v="5"/>
    <x v="3"/>
    <x v="5"/>
    <x v="5"/>
    <x v="1"/>
    <x v="1"/>
    <x v="6"/>
    <x v="2"/>
    <x v="1"/>
    <x v="0"/>
    <x v="1"/>
    <x v="1"/>
    <x v="1"/>
    <x v="8798"/>
    <x v="11"/>
    <x v="2"/>
    <x v="0"/>
    <x v="8"/>
  </r>
  <r>
    <x v="4382"/>
    <x v="1"/>
    <x v="1"/>
    <x v="4"/>
    <x v="3"/>
    <x v="0"/>
    <x v="1"/>
    <x v="0"/>
    <x v="1"/>
    <x v="0"/>
    <x v="1"/>
    <x v="0"/>
    <x v="0"/>
    <x v="1"/>
    <x v="2291"/>
    <x v="6"/>
    <x v="5"/>
    <x v="1"/>
    <x v="3"/>
  </r>
  <r>
    <x v="4383"/>
    <x v="3"/>
    <x v="2"/>
    <x v="2"/>
    <x v="6"/>
    <x v="0"/>
    <x v="0"/>
    <x v="10"/>
    <x v="0"/>
    <x v="0"/>
    <x v="1"/>
    <x v="0"/>
    <x v="0"/>
    <x v="1"/>
    <x v="1788"/>
    <x v="11"/>
    <x v="1"/>
    <x v="2"/>
    <x v="1"/>
  </r>
  <r>
    <x v="4384"/>
    <x v="2"/>
    <x v="3"/>
    <x v="5"/>
    <x v="0"/>
    <x v="2"/>
    <x v="1"/>
    <x v="4"/>
    <x v="1"/>
    <x v="0"/>
    <x v="0"/>
    <x v="1"/>
    <x v="0"/>
    <x v="1"/>
    <x v="3842"/>
    <x v="9"/>
    <x v="5"/>
    <x v="1"/>
    <x v="2"/>
  </r>
  <r>
    <x v="4385"/>
    <x v="3"/>
    <x v="1"/>
    <x v="3"/>
    <x v="1"/>
    <x v="1"/>
    <x v="1"/>
    <x v="5"/>
    <x v="2"/>
    <x v="1"/>
    <x v="0"/>
    <x v="0"/>
    <x v="1"/>
    <x v="1"/>
    <x v="3701"/>
    <x v="10"/>
    <x v="5"/>
    <x v="1"/>
    <x v="4"/>
  </r>
  <r>
    <x v="4386"/>
    <x v="0"/>
    <x v="3"/>
    <x v="2"/>
    <x v="0"/>
    <x v="1"/>
    <x v="1"/>
    <x v="0"/>
    <x v="2"/>
    <x v="1"/>
    <x v="1"/>
    <x v="1"/>
    <x v="1"/>
    <x v="0"/>
    <x v="8374"/>
    <x v="3"/>
    <x v="0"/>
    <x v="0"/>
    <x v="3"/>
  </r>
  <r>
    <x v="4387"/>
    <x v="2"/>
    <x v="0"/>
    <x v="1"/>
    <x v="6"/>
    <x v="2"/>
    <x v="1"/>
    <x v="6"/>
    <x v="2"/>
    <x v="1"/>
    <x v="1"/>
    <x v="1"/>
    <x v="0"/>
    <x v="0"/>
    <x v="2740"/>
    <x v="2"/>
    <x v="3"/>
    <x v="0"/>
    <x v="7"/>
  </r>
  <r>
    <x v="4388"/>
    <x v="5"/>
    <x v="3"/>
    <x v="0"/>
    <x v="4"/>
    <x v="2"/>
    <x v="1"/>
    <x v="10"/>
    <x v="0"/>
    <x v="1"/>
    <x v="0"/>
    <x v="1"/>
    <x v="0"/>
    <x v="1"/>
    <x v="7928"/>
    <x v="11"/>
    <x v="6"/>
    <x v="2"/>
    <x v="4"/>
  </r>
  <r>
    <x v="4389"/>
    <x v="1"/>
    <x v="2"/>
    <x v="3"/>
    <x v="6"/>
    <x v="0"/>
    <x v="1"/>
    <x v="12"/>
    <x v="2"/>
    <x v="0"/>
    <x v="0"/>
    <x v="1"/>
    <x v="1"/>
    <x v="1"/>
    <x v="7075"/>
    <x v="11"/>
    <x v="6"/>
    <x v="0"/>
    <x v="3"/>
  </r>
  <r>
    <x v="4390"/>
    <x v="0"/>
    <x v="2"/>
    <x v="3"/>
    <x v="4"/>
    <x v="2"/>
    <x v="0"/>
    <x v="6"/>
    <x v="1"/>
    <x v="1"/>
    <x v="0"/>
    <x v="1"/>
    <x v="0"/>
    <x v="1"/>
    <x v="7544"/>
    <x v="9"/>
    <x v="0"/>
    <x v="0"/>
    <x v="8"/>
  </r>
  <r>
    <x v="4391"/>
    <x v="1"/>
    <x v="3"/>
    <x v="3"/>
    <x v="1"/>
    <x v="0"/>
    <x v="1"/>
    <x v="6"/>
    <x v="0"/>
    <x v="1"/>
    <x v="0"/>
    <x v="1"/>
    <x v="1"/>
    <x v="1"/>
    <x v="5327"/>
    <x v="4"/>
    <x v="0"/>
    <x v="0"/>
    <x v="6"/>
  </r>
  <r>
    <x v="4392"/>
    <x v="4"/>
    <x v="2"/>
    <x v="0"/>
    <x v="4"/>
    <x v="2"/>
    <x v="1"/>
    <x v="14"/>
    <x v="1"/>
    <x v="1"/>
    <x v="0"/>
    <x v="1"/>
    <x v="1"/>
    <x v="0"/>
    <x v="6043"/>
    <x v="6"/>
    <x v="2"/>
    <x v="0"/>
    <x v="1"/>
  </r>
  <r>
    <x v="4393"/>
    <x v="5"/>
    <x v="0"/>
    <x v="2"/>
    <x v="4"/>
    <x v="2"/>
    <x v="0"/>
    <x v="8"/>
    <x v="2"/>
    <x v="0"/>
    <x v="0"/>
    <x v="1"/>
    <x v="0"/>
    <x v="1"/>
    <x v="5458"/>
    <x v="4"/>
    <x v="4"/>
    <x v="0"/>
    <x v="6"/>
  </r>
  <r>
    <x v="4394"/>
    <x v="5"/>
    <x v="3"/>
    <x v="2"/>
    <x v="1"/>
    <x v="0"/>
    <x v="1"/>
    <x v="2"/>
    <x v="0"/>
    <x v="1"/>
    <x v="0"/>
    <x v="0"/>
    <x v="0"/>
    <x v="0"/>
    <x v="5556"/>
    <x v="11"/>
    <x v="5"/>
    <x v="1"/>
    <x v="5"/>
  </r>
  <r>
    <x v="4395"/>
    <x v="1"/>
    <x v="3"/>
    <x v="0"/>
    <x v="5"/>
    <x v="2"/>
    <x v="2"/>
    <x v="3"/>
    <x v="0"/>
    <x v="0"/>
    <x v="0"/>
    <x v="1"/>
    <x v="0"/>
    <x v="0"/>
    <x v="4914"/>
    <x v="6"/>
    <x v="4"/>
    <x v="0"/>
    <x v="7"/>
  </r>
  <r>
    <x v="4396"/>
    <x v="1"/>
    <x v="3"/>
    <x v="4"/>
    <x v="2"/>
    <x v="1"/>
    <x v="0"/>
    <x v="8"/>
    <x v="1"/>
    <x v="1"/>
    <x v="0"/>
    <x v="1"/>
    <x v="0"/>
    <x v="1"/>
    <x v="1563"/>
    <x v="1"/>
    <x v="0"/>
    <x v="2"/>
    <x v="0"/>
  </r>
  <r>
    <x v="4397"/>
    <x v="5"/>
    <x v="3"/>
    <x v="4"/>
    <x v="0"/>
    <x v="1"/>
    <x v="2"/>
    <x v="11"/>
    <x v="0"/>
    <x v="1"/>
    <x v="0"/>
    <x v="1"/>
    <x v="1"/>
    <x v="1"/>
    <x v="9730"/>
    <x v="1"/>
    <x v="2"/>
    <x v="0"/>
    <x v="1"/>
  </r>
  <r>
    <x v="4398"/>
    <x v="0"/>
    <x v="1"/>
    <x v="5"/>
    <x v="6"/>
    <x v="2"/>
    <x v="1"/>
    <x v="12"/>
    <x v="1"/>
    <x v="1"/>
    <x v="1"/>
    <x v="0"/>
    <x v="1"/>
    <x v="1"/>
    <x v="7547"/>
    <x v="7"/>
    <x v="4"/>
    <x v="0"/>
    <x v="7"/>
  </r>
  <r>
    <x v="4399"/>
    <x v="3"/>
    <x v="3"/>
    <x v="1"/>
    <x v="3"/>
    <x v="2"/>
    <x v="0"/>
    <x v="1"/>
    <x v="1"/>
    <x v="1"/>
    <x v="1"/>
    <x v="0"/>
    <x v="1"/>
    <x v="1"/>
    <x v="1472"/>
    <x v="10"/>
    <x v="1"/>
    <x v="1"/>
    <x v="1"/>
  </r>
  <r>
    <x v="4400"/>
    <x v="5"/>
    <x v="1"/>
    <x v="1"/>
    <x v="0"/>
    <x v="0"/>
    <x v="0"/>
    <x v="8"/>
    <x v="2"/>
    <x v="1"/>
    <x v="0"/>
    <x v="0"/>
    <x v="0"/>
    <x v="1"/>
    <x v="3289"/>
    <x v="4"/>
    <x v="0"/>
    <x v="2"/>
    <x v="1"/>
  </r>
  <r>
    <x v="4401"/>
    <x v="0"/>
    <x v="2"/>
    <x v="0"/>
    <x v="2"/>
    <x v="0"/>
    <x v="0"/>
    <x v="5"/>
    <x v="0"/>
    <x v="1"/>
    <x v="0"/>
    <x v="1"/>
    <x v="0"/>
    <x v="1"/>
    <x v="7006"/>
    <x v="3"/>
    <x v="4"/>
    <x v="1"/>
    <x v="0"/>
  </r>
  <r>
    <x v="4402"/>
    <x v="4"/>
    <x v="2"/>
    <x v="4"/>
    <x v="1"/>
    <x v="2"/>
    <x v="0"/>
    <x v="8"/>
    <x v="1"/>
    <x v="0"/>
    <x v="1"/>
    <x v="1"/>
    <x v="1"/>
    <x v="0"/>
    <x v="3976"/>
    <x v="11"/>
    <x v="2"/>
    <x v="0"/>
    <x v="7"/>
  </r>
  <r>
    <x v="4403"/>
    <x v="3"/>
    <x v="0"/>
    <x v="3"/>
    <x v="5"/>
    <x v="2"/>
    <x v="0"/>
    <x v="2"/>
    <x v="0"/>
    <x v="1"/>
    <x v="0"/>
    <x v="1"/>
    <x v="0"/>
    <x v="1"/>
    <x v="1150"/>
    <x v="10"/>
    <x v="6"/>
    <x v="1"/>
    <x v="0"/>
  </r>
  <r>
    <x v="4404"/>
    <x v="3"/>
    <x v="0"/>
    <x v="3"/>
    <x v="4"/>
    <x v="1"/>
    <x v="2"/>
    <x v="1"/>
    <x v="1"/>
    <x v="1"/>
    <x v="1"/>
    <x v="0"/>
    <x v="0"/>
    <x v="1"/>
    <x v="5070"/>
    <x v="2"/>
    <x v="4"/>
    <x v="1"/>
    <x v="1"/>
  </r>
  <r>
    <x v="4405"/>
    <x v="0"/>
    <x v="1"/>
    <x v="0"/>
    <x v="2"/>
    <x v="2"/>
    <x v="0"/>
    <x v="6"/>
    <x v="0"/>
    <x v="1"/>
    <x v="1"/>
    <x v="1"/>
    <x v="0"/>
    <x v="0"/>
    <x v="4259"/>
    <x v="1"/>
    <x v="0"/>
    <x v="1"/>
    <x v="5"/>
  </r>
  <r>
    <x v="4406"/>
    <x v="2"/>
    <x v="1"/>
    <x v="1"/>
    <x v="6"/>
    <x v="1"/>
    <x v="1"/>
    <x v="10"/>
    <x v="0"/>
    <x v="0"/>
    <x v="1"/>
    <x v="1"/>
    <x v="1"/>
    <x v="1"/>
    <x v="5239"/>
    <x v="10"/>
    <x v="5"/>
    <x v="0"/>
    <x v="5"/>
  </r>
  <r>
    <x v="4407"/>
    <x v="3"/>
    <x v="3"/>
    <x v="5"/>
    <x v="3"/>
    <x v="2"/>
    <x v="1"/>
    <x v="1"/>
    <x v="2"/>
    <x v="0"/>
    <x v="1"/>
    <x v="1"/>
    <x v="0"/>
    <x v="0"/>
    <x v="2849"/>
    <x v="10"/>
    <x v="1"/>
    <x v="1"/>
    <x v="4"/>
  </r>
  <r>
    <x v="4408"/>
    <x v="4"/>
    <x v="0"/>
    <x v="5"/>
    <x v="1"/>
    <x v="0"/>
    <x v="0"/>
    <x v="14"/>
    <x v="2"/>
    <x v="0"/>
    <x v="1"/>
    <x v="0"/>
    <x v="0"/>
    <x v="0"/>
    <x v="86"/>
    <x v="3"/>
    <x v="5"/>
    <x v="0"/>
    <x v="8"/>
  </r>
  <r>
    <x v="4409"/>
    <x v="5"/>
    <x v="0"/>
    <x v="0"/>
    <x v="2"/>
    <x v="0"/>
    <x v="0"/>
    <x v="9"/>
    <x v="2"/>
    <x v="0"/>
    <x v="0"/>
    <x v="0"/>
    <x v="0"/>
    <x v="0"/>
    <x v="2308"/>
    <x v="2"/>
    <x v="3"/>
    <x v="2"/>
    <x v="4"/>
  </r>
  <r>
    <x v="4410"/>
    <x v="0"/>
    <x v="3"/>
    <x v="0"/>
    <x v="2"/>
    <x v="0"/>
    <x v="0"/>
    <x v="13"/>
    <x v="0"/>
    <x v="1"/>
    <x v="1"/>
    <x v="0"/>
    <x v="0"/>
    <x v="1"/>
    <x v="3042"/>
    <x v="2"/>
    <x v="2"/>
    <x v="2"/>
    <x v="0"/>
  </r>
  <r>
    <x v="4411"/>
    <x v="0"/>
    <x v="3"/>
    <x v="0"/>
    <x v="3"/>
    <x v="0"/>
    <x v="0"/>
    <x v="1"/>
    <x v="0"/>
    <x v="0"/>
    <x v="1"/>
    <x v="1"/>
    <x v="1"/>
    <x v="1"/>
    <x v="7371"/>
    <x v="6"/>
    <x v="6"/>
    <x v="0"/>
    <x v="4"/>
  </r>
  <r>
    <x v="4412"/>
    <x v="5"/>
    <x v="1"/>
    <x v="1"/>
    <x v="3"/>
    <x v="0"/>
    <x v="2"/>
    <x v="4"/>
    <x v="1"/>
    <x v="1"/>
    <x v="0"/>
    <x v="1"/>
    <x v="0"/>
    <x v="0"/>
    <x v="8621"/>
    <x v="0"/>
    <x v="5"/>
    <x v="0"/>
    <x v="7"/>
  </r>
  <r>
    <x v="4413"/>
    <x v="1"/>
    <x v="3"/>
    <x v="4"/>
    <x v="1"/>
    <x v="2"/>
    <x v="2"/>
    <x v="4"/>
    <x v="1"/>
    <x v="1"/>
    <x v="0"/>
    <x v="1"/>
    <x v="1"/>
    <x v="0"/>
    <x v="6738"/>
    <x v="1"/>
    <x v="0"/>
    <x v="0"/>
    <x v="1"/>
  </r>
  <r>
    <x v="4414"/>
    <x v="2"/>
    <x v="2"/>
    <x v="0"/>
    <x v="1"/>
    <x v="0"/>
    <x v="0"/>
    <x v="2"/>
    <x v="1"/>
    <x v="0"/>
    <x v="1"/>
    <x v="1"/>
    <x v="0"/>
    <x v="1"/>
    <x v="2977"/>
    <x v="9"/>
    <x v="5"/>
    <x v="0"/>
    <x v="8"/>
  </r>
  <r>
    <x v="4415"/>
    <x v="4"/>
    <x v="2"/>
    <x v="1"/>
    <x v="2"/>
    <x v="0"/>
    <x v="2"/>
    <x v="1"/>
    <x v="1"/>
    <x v="0"/>
    <x v="0"/>
    <x v="1"/>
    <x v="0"/>
    <x v="1"/>
    <x v="8263"/>
    <x v="10"/>
    <x v="6"/>
    <x v="0"/>
    <x v="6"/>
  </r>
  <r>
    <x v="4416"/>
    <x v="0"/>
    <x v="0"/>
    <x v="4"/>
    <x v="1"/>
    <x v="1"/>
    <x v="1"/>
    <x v="13"/>
    <x v="1"/>
    <x v="1"/>
    <x v="1"/>
    <x v="0"/>
    <x v="1"/>
    <x v="0"/>
    <x v="7360"/>
    <x v="11"/>
    <x v="6"/>
    <x v="2"/>
    <x v="0"/>
  </r>
  <r>
    <x v="4417"/>
    <x v="1"/>
    <x v="2"/>
    <x v="5"/>
    <x v="2"/>
    <x v="1"/>
    <x v="0"/>
    <x v="3"/>
    <x v="2"/>
    <x v="0"/>
    <x v="1"/>
    <x v="1"/>
    <x v="1"/>
    <x v="1"/>
    <x v="4920"/>
    <x v="6"/>
    <x v="3"/>
    <x v="0"/>
    <x v="4"/>
  </r>
  <r>
    <x v="4418"/>
    <x v="2"/>
    <x v="0"/>
    <x v="3"/>
    <x v="3"/>
    <x v="0"/>
    <x v="1"/>
    <x v="10"/>
    <x v="1"/>
    <x v="1"/>
    <x v="1"/>
    <x v="0"/>
    <x v="0"/>
    <x v="0"/>
    <x v="1643"/>
    <x v="9"/>
    <x v="2"/>
    <x v="2"/>
    <x v="0"/>
  </r>
  <r>
    <x v="4419"/>
    <x v="1"/>
    <x v="2"/>
    <x v="2"/>
    <x v="0"/>
    <x v="2"/>
    <x v="2"/>
    <x v="3"/>
    <x v="2"/>
    <x v="0"/>
    <x v="0"/>
    <x v="0"/>
    <x v="0"/>
    <x v="0"/>
    <x v="5624"/>
    <x v="0"/>
    <x v="3"/>
    <x v="0"/>
    <x v="7"/>
  </r>
  <r>
    <x v="4420"/>
    <x v="4"/>
    <x v="1"/>
    <x v="2"/>
    <x v="5"/>
    <x v="1"/>
    <x v="1"/>
    <x v="8"/>
    <x v="0"/>
    <x v="0"/>
    <x v="1"/>
    <x v="0"/>
    <x v="0"/>
    <x v="1"/>
    <x v="2098"/>
    <x v="8"/>
    <x v="3"/>
    <x v="2"/>
    <x v="2"/>
  </r>
  <r>
    <x v="4421"/>
    <x v="1"/>
    <x v="0"/>
    <x v="3"/>
    <x v="2"/>
    <x v="0"/>
    <x v="1"/>
    <x v="5"/>
    <x v="1"/>
    <x v="0"/>
    <x v="1"/>
    <x v="0"/>
    <x v="1"/>
    <x v="0"/>
    <x v="2044"/>
    <x v="1"/>
    <x v="0"/>
    <x v="0"/>
    <x v="8"/>
  </r>
  <r>
    <x v="4422"/>
    <x v="1"/>
    <x v="0"/>
    <x v="1"/>
    <x v="3"/>
    <x v="0"/>
    <x v="0"/>
    <x v="11"/>
    <x v="1"/>
    <x v="1"/>
    <x v="0"/>
    <x v="0"/>
    <x v="0"/>
    <x v="1"/>
    <x v="187"/>
    <x v="4"/>
    <x v="5"/>
    <x v="2"/>
    <x v="0"/>
  </r>
  <r>
    <x v="4423"/>
    <x v="5"/>
    <x v="0"/>
    <x v="1"/>
    <x v="5"/>
    <x v="1"/>
    <x v="2"/>
    <x v="3"/>
    <x v="0"/>
    <x v="1"/>
    <x v="0"/>
    <x v="0"/>
    <x v="0"/>
    <x v="0"/>
    <x v="8115"/>
    <x v="8"/>
    <x v="4"/>
    <x v="0"/>
    <x v="8"/>
  </r>
  <r>
    <x v="4424"/>
    <x v="2"/>
    <x v="0"/>
    <x v="1"/>
    <x v="1"/>
    <x v="2"/>
    <x v="1"/>
    <x v="8"/>
    <x v="0"/>
    <x v="0"/>
    <x v="1"/>
    <x v="1"/>
    <x v="1"/>
    <x v="0"/>
    <x v="3623"/>
    <x v="8"/>
    <x v="3"/>
    <x v="0"/>
    <x v="2"/>
  </r>
  <r>
    <x v="4425"/>
    <x v="4"/>
    <x v="3"/>
    <x v="1"/>
    <x v="6"/>
    <x v="1"/>
    <x v="1"/>
    <x v="11"/>
    <x v="1"/>
    <x v="0"/>
    <x v="0"/>
    <x v="1"/>
    <x v="1"/>
    <x v="0"/>
    <x v="3688"/>
    <x v="10"/>
    <x v="0"/>
    <x v="0"/>
    <x v="5"/>
  </r>
  <r>
    <x v="4426"/>
    <x v="0"/>
    <x v="3"/>
    <x v="3"/>
    <x v="3"/>
    <x v="2"/>
    <x v="0"/>
    <x v="6"/>
    <x v="0"/>
    <x v="0"/>
    <x v="0"/>
    <x v="1"/>
    <x v="0"/>
    <x v="1"/>
    <x v="5680"/>
    <x v="6"/>
    <x v="6"/>
    <x v="1"/>
    <x v="0"/>
  </r>
  <r>
    <x v="4427"/>
    <x v="2"/>
    <x v="0"/>
    <x v="4"/>
    <x v="0"/>
    <x v="0"/>
    <x v="0"/>
    <x v="10"/>
    <x v="2"/>
    <x v="1"/>
    <x v="1"/>
    <x v="0"/>
    <x v="1"/>
    <x v="1"/>
    <x v="874"/>
    <x v="4"/>
    <x v="3"/>
    <x v="2"/>
    <x v="5"/>
  </r>
  <r>
    <x v="4428"/>
    <x v="5"/>
    <x v="2"/>
    <x v="4"/>
    <x v="4"/>
    <x v="0"/>
    <x v="2"/>
    <x v="14"/>
    <x v="0"/>
    <x v="1"/>
    <x v="1"/>
    <x v="1"/>
    <x v="1"/>
    <x v="1"/>
    <x v="9878"/>
    <x v="5"/>
    <x v="5"/>
    <x v="0"/>
    <x v="6"/>
  </r>
  <r>
    <x v="4429"/>
    <x v="1"/>
    <x v="1"/>
    <x v="4"/>
    <x v="2"/>
    <x v="0"/>
    <x v="1"/>
    <x v="3"/>
    <x v="2"/>
    <x v="1"/>
    <x v="0"/>
    <x v="0"/>
    <x v="1"/>
    <x v="1"/>
    <x v="3393"/>
    <x v="0"/>
    <x v="6"/>
    <x v="1"/>
    <x v="2"/>
  </r>
  <r>
    <x v="4430"/>
    <x v="2"/>
    <x v="0"/>
    <x v="1"/>
    <x v="3"/>
    <x v="2"/>
    <x v="0"/>
    <x v="13"/>
    <x v="1"/>
    <x v="1"/>
    <x v="1"/>
    <x v="1"/>
    <x v="1"/>
    <x v="1"/>
    <x v="2060"/>
    <x v="3"/>
    <x v="2"/>
    <x v="0"/>
    <x v="0"/>
  </r>
  <r>
    <x v="4431"/>
    <x v="4"/>
    <x v="3"/>
    <x v="2"/>
    <x v="6"/>
    <x v="0"/>
    <x v="1"/>
    <x v="6"/>
    <x v="0"/>
    <x v="1"/>
    <x v="1"/>
    <x v="0"/>
    <x v="0"/>
    <x v="0"/>
    <x v="1317"/>
    <x v="8"/>
    <x v="3"/>
    <x v="1"/>
    <x v="3"/>
  </r>
  <r>
    <x v="4432"/>
    <x v="0"/>
    <x v="1"/>
    <x v="3"/>
    <x v="6"/>
    <x v="1"/>
    <x v="1"/>
    <x v="14"/>
    <x v="0"/>
    <x v="1"/>
    <x v="1"/>
    <x v="0"/>
    <x v="1"/>
    <x v="1"/>
    <x v="7516"/>
    <x v="2"/>
    <x v="3"/>
    <x v="2"/>
    <x v="3"/>
  </r>
  <r>
    <x v="4433"/>
    <x v="3"/>
    <x v="3"/>
    <x v="0"/>
    <x v="3"/>
    <x v="2"/>
    <x v="0"/>
    <x v="11"/>
    <x v="1"/>
    <x v="0"/>
    <x v="1"/>
    <x v="1"/>
    <x v="1"/>
    <x v="0"/>
    <x v="1933"/>
    <x v="2"/>
    <x v="3"/>
    <x v="0"/>
    <x v="8"/>
  </r>
  <r>
    <x v="4434"/>
    <x v="1"/>
    <x v="0"/>
    <x v="1"/>
    <x v="5"/>
    <x v="0"/>
    <x v="0"/>
    <x v="6"/>
    <x v="2"/>
    <x v="1"/>
    <x v="1"/>
    <x v="1"/>
    <x v="1"/>
    <x v="1"/>
    <x v="2695"/>
    <x v="7"/>
    <x v="5"/>
    <x v="0"/>
    <x v="8"/>
  </r>
  <r>
    <x v="4435"/>
    <x v="4"/>
    <x v="1"/>
    <x v="1"/>
    <x v="0"/>
    <x v="0"/>
    <x v="0"/>
    <x v="9"/>
    <x v="0"/>
    <x v="0"/>
    <x v="0"/>
    <x v="0"/>
    <x v="1"/>
    <x v="1"/>
    <x v="1302"/>
    <x v="8"/>
    <x v="4"/>
    <x v="0"/>
    <x v="6"/>
  </r>
  <r>
    <x v="4436"/>
    <x v="3"/>
    <x v="2"/>
    <x v="5"/>
    <x v="0"/>
    <x v="0"/>
    <x v="1"/>
    <x v="9"/>
    <x v="0"/>
    <x v="1"/>
    <x v="1"/>
    <x v="1"/>
    <x v="1"/>
    <x v="1"/>
    <x v="7530"/>
    <x v="9"/>
    <x v="3"/>
    <x v="0"/>
    <x v="6"/>
  </r>
  <r>
    <x v="4437"/>
    <x v="1"/>
    <x v="2"/>
    <x v="4"/>
    <x v="6"/>
    <x v="1"/>
    <x v="1"/>
    <x v="3"/>
    <x v="2"/>
    <x v="1"/>
    <x v="1"/>
    <x v="0"/>
    <x v="0"/>
    <x v="0"/>
    <x v="2978"/>
    <x v="0"/>
    <x v="3"/>
    <x v="0"/>
    <x v="7"/>
  </r>
  <r>
    <x v="4438"/>
    <x v="1"/>
    <x v="3"/>
    <x v="5"/>
    <x v="0"/>
    <x v="2"/>
    <x v="2"/>
    <x v="5"/>
    <x v="1"/>
    <x v="1"/>
    <x v="1"/>
    <x v="0"/>
    <x v="0"/>
    <x v="0"/>
    <x v="3385"/>
    <x v="4"/>
    <x v="6"/>
    <x v="0"/>
    <x v="6"/>
  </r>
  <r>
    <x v="4439"/>
    <x v="1"/>
    <x v="2"/>
    <x v="5"/>
    <x v="6"/>
    <x v="0"/>
    <x v="0"/>
    <x v="1"/>
    <x v="2"/>
    <x v="0"/>
    <x v="1"/>
    <x v="0"/>
    <x v="0"/>
    <x v="1"/>
    <x v="1242"/>
    <x v="1"/>
    <x v="2"/>
    <x v="1"/>
    <x v="1"/>
  </r>
  <r>
    <x v="4440"/>
    <x v="4"/>
    <x v="1"/>
    <x v="3"/>
    <x v="5"/>
    <x v="0"/>
    <x v="1"/>
    <x v="6"/>
    <x v="0"/>
    <x v="0"/>
    <x v="1"/>
    <x v="1"/>
    <x v="0"/>
    <x v="1"/>
    <x v="3940"/>
    <x v="5"/>
    <x v="0"/>
    <x v="1"/>
    <x v="1"/>
  </r>
  <r>
    <x v="4441"/>
    <x v="3"/>
    <x v="2"/>
    <x v="5"/>
    <x v="2"/>
    <x v="2"/>
    <x v="1"/>
    <x v="2"/>
    <x v="0"/>
    <x v="0"/>
    <x v="1"/>
    <x v="1"/>
    <x v="0"/>
    <x v="0"/>
    <x v="4188"/>
    <x v="10"/>
    <x v="6"/>
    <x v="1"/>
    <x v="4"/>
  </r>
  <r>
    <x v="4442"/>
    <x v="3"/>
    <x v="1"/>
    <x v="5"/>
    <x v="4"/>
    <x v="2"/>
    <x v="1"/>
    <x v="0"/>
    <x v="0"/>
    <x v="1"/>
    <x v="1"/>
    <x v="0"/>
    <x v="1"/>
    <x v="0"/>
    <x v="2235"/>
    <x v="9"/>
    <x v="6"/>
    <x v="1"/>
    <x v="1"/>
  </r>
  <r>
    <x v="4443"/>
    <x v="4"/>
    <x v="3"/>
    <x v="5"/>
    <x v="4"/>
    <x v="1"/>
    <x v="0"/>
    <x v="13"/>
    <x v="2"/>
    <x v="0"/>
    <x v="0"/>
    <x v="0"/>
    <x v="0"/>
    <x v="1"/>
    <x v="320"/>
    <x v="6"/>
    <x v="0"/>
    <x v="0"/>
    <x v="6"/>
  </r>
  <r>
    <x v="4444"/>
    <x v="5"/>
    <x v="0"/>
    <x v="1"/>
    <x v="5"/>
    <x v="2"/>
    <x v="0"/>
    <x v="8"/>
    <x v="2"/>
    <x v="1"/>
    <x v="0"/>
    <x v="1"/>
    <x v="0"/>
    <x v="0"/>
    <x v="3583"/>
    <x v="6"/>
    <x v="5"/>
    <x v="0"/>
    <x v="7"/>
  </r>
  <r>
    <x v="4445"/>
    <x v="3"/>
    <x v="2"/>
    <x v="2"/>
    <x v="1"/>
    <x v="2"/>
    <x v="2"/>
    <x v="8"/>
    <x v="0"/>
    <x v="0"/>
    <x v="1"/>
    <x v="1"/>
    <x v="1"/>
    <x v="0"/>
    <x v="8288"/>
    <x v="3"/>
    <x v="6"/>
    <x v="0"/>
    <x v="1"/>
  </r>
  <r>
    <x v="4446"/>
    <x v="0"/>
    <x v="1"/>
    <x v="5"/>
    <x v="5"/>
    <x v="1"/>
    <x v="0"/>
    <x v="10"/>
    <x v="2"/>
    <x v="0"/>
    <x v="0"/>
    <x v="1"/>
    <x v="1"/>
    <x v="1"/>
    <x v="6809"/>
    <x v="0"/>
    <x v="3"/>
    <x v="0"/>
    <x v="7"/>
  </r>
  <r>
    <x v="4447"/>
    <x v="5"/>
    <x v="2"/>
    <x v="1"/>
    <x v="5"/>
    <x v="1"/>
    <x v="1"/>
    <x v="5"/>
    <x v="1"/>
    <x v="1"/>
    <x v="0"/>
    <x v="1"/>
    <x v="1"/>
    <x v="0"/>
    <x v="9465"/>
    <x v="4"/>
    <x v="3"/>
    <x v="0"/>
    <x v="6"/>
  </r>
  <r>
    <x v="4448"/>
    <x v="1"/>
    <x v="1"/>
    <x v="3"/>
    <x v="0"/>
    <x v="2"/>
    <x v="1"/>
    <x v="0"/>
    <x v="0"/>
    <x v="0"/>
    <x v="0"/>
    <x v="1"/>
    <x v="1"/>
    <x v="1"/>
    <x v="5165"/>
    <x v="7"/>
    <x v="5"/>
    <x v="0"/>
    <x v="3"/>
  </r>
  <r>
    <x v="4449"/>
    <x v="2"/>
    <x v="1"/>
    <x v="0"/>
    <x v="4"/>
    <x v="1"/>
    <x v="1"/>
    <x v="10"/>
    <x v="2"/>
    <x v="1"/>
    <x v="1"/>
    <x v="0"/>
    <x v="0"/>
    <x v="1"/>
    <x v="2489"/>
    <x v="5"/>
    <x v="0"/>
    <x v="0"/>
    <x v="8"/>
  </r>
  <r>
    <x v="4450"/>
    <x v="5"/>
    <x v="3"/>
    <x v="4"/>
    <x v="4"/>
    <x v="1"/>
    <x v="1"/>
    <x v="9"/>
    <x v="0"/>
    <x v="1"/>
    <x v="1"/>
    <x v="1"/>
    <x v="1"/>
    <x v="1"/>
    <x v="9035"/>
    <x v="6"/>
    <x v="3"/>
    <x v="0"/>
    <x v="1"/>
  </r>
  <r>
    <x v="4451"/>
    <x v="1"/>
    <x v="0"/>
    <x v="4"/>
    <x v="0"/>
    <x v="0"/>
    <x v="1"/>
    <x v="5"/>
    <x v="1"/>
    <x v="1"/>
    <x v="1"/>
    <x v="0"/>
    <x v="0"/>
    <x v="1"/>
    <x v="2308"/>
    <x v="9"/>
    <x v="1"/>
    <x v="1"/>
    <x v="3"/>
  </r>
  <r>
    <x v="4452"/>
    <x v="2"/>
    <x v="0"/>
    <x v="2"/>
    <x v="6"/>
    <x v="0"/>
    <x v="1"/>
    <x v="2"/>
    <x v="1"/>
    <x v="1"/>
    <x v="1"/>
    <x v="1"/>
    <x v="0"/>
    <x v="0"/>
    <x v="2974"/>
    <x v="4"/>
    <x v="3"/>
    <x v="1"/>
    <x v="3"/>
  </r>
  <r>
    <x v="4453"/>
    <x v="3"/>
    <x v="3"/>
    <x v="4"/>
    <x v="5"/>
    <x v="1"/>
    <x v="1"/>
    <x v="13"/>
    <x v="2"/>
    <x v="1"/>
    <x v="1"/>
    <x v="1"/>
    <x v="0"/>
    <x v="1"/>
    <x v="3230"/>
    <x v="0"/>
    <x v="1"/>
    <x v="2"/>
    <x v="2"/>
  </r>
  <r>
    <x v="4454"/>
    <x v="3"/>
    <x v="0"/>
    <x v="4"/>
    <x v="6"/>
    <x v="1"/>
    <x v="1"/>
    <x v="11"/>
    <x v="2"/>
    <x v="0"/>
    <x v="1"/>
    <x v="1"/>
    <x v="0"/>
    <x v="0"/>
    <x v="2693"/>
    <x v="9"/>
    <x v="0"/>
    <x v="2"/>
    <x v="3"/>
  </r>
  <r>
    <x v="4455"/>
    <x v="1"/>
    <x v="0"/>
    <x v="1"/>
    <x v="5"/>
    <x v="0"/>
    <x v="1"/>
    <x v="11"/>
    <x v="2"/>
    <x v="1"/>
    <x v="1"/>
    <x v="0"/>
    <x v="0"/>
    <x v="0"/>
    <x v="1371"/>
    <x v="11"/>
    <x v="0"/>
    <x v="0"/>
    <x v="6"/>
  </r>
  <r>
    <x v="4456"/>
    <x v="1"/>
    <x v="3"/>
    <x v="0"/>
    <x v="0"/>
    <x v="1"/>
    <x v="2"/>
    <x v="11"/>
    <x v="0"/>
    <x v="0"/>
    <x v="0"/>
    <x v="0"/>
    <x v="1"/>
    <x v="1"/>
    <x v="5836"/>
    <x v="11"/>
    <x v="5"/>
    <x v="2"/>
    <x v="1"/>
  </r>
  <r>
    <x v="4457"/>
    <x v="5"/>
    <x v="0"/>
    <x v="0"/>
    <x v="6"/>
    <x v="1"/>
    <x v="0"/>
    <x v="11"/>
    <x v="0"/>
    <x v="1"/>
    <x v="0"/>
    <x v="1"/>
    <x v="0"/>
    <x v="0"/>
    <x v="3789"/>
    <x v="9"/>
    <x v="5"/>
    <x v="2"/>
    <x v="5"/>
  </r>
  <r>
    <x v="4458"/>
    <x v="2"/>
    <x v="2"/>
    <x v="3"/>
    <x v="0"/>
    <x v="2"/>
    <x v="0"/>
    <x v="13"/>
    <x v="1"/>
    <x v="0"/>
    <x v="1"/>
    <x v="0"/>
    <x v="0"/>
    <x v="1"/>
    <x v="1324"/>
    <x v="1"/>
    <x v="6"/>
    <x v="0"/>
    <x v="6"/>
  </r>
  <r>
    <x v="4459"/>
    <x v="5"/>
    <x v="2"/>
    <x v="2"/>
    <x v="5"/>
    <x v="0"/>
    <x v="1"/>
    <x v="8"/>
    <x v="0"/>
    <x v="0"/>
    <x v="1"/>
    <x v="1"/>
    <x v="1"/>
    <x v="0"/>
    <x v="9097"/>
    <x v="10"/>
    <x v="4"/>
    <x v="0"/>
    <x v="6"/>
  </r>
  <r>
    <x v="4460"/>
    <x v="5"/>
    <x v="1"/>
    <x v="2"/>
    <x v="2"/>
    <x v="2"/>
    <x v="0"/>
    <x v="11"/>
    <x v="1"/>
    <x v="1"/>
    <x v="0"/>
    <x v="1"/>
    <x v="0"/>
    <x v="1"/>
    <x v="5663"/>
    <x v="5"/>
    <x v="6"/>
    <x v="0"/>
    <x v="7"/>
  </r>
  <r>
    <x v="4461"/>
    <x v="5"/>
    <x v="0"/>
    <x v="1"/>
    <x v="5"/>
    <x v="2"/>
    <x v="0"/>
    <x v="7"/>
    <x v="0"/>
    <x v="0"/>
    <x v="1"/>
    <x v="0"/>
    <x v="0"/>
    <x v="1"/>
    <x v="3133"/>
    <x v="0"/>
    <x v="2"/>
    <x v="0"/>
    <x v="6"/>
  </r>
  <r>
    <x v="4462"/>
    <x v="5"/>
    <x v="3"/>
    <x v="3"/>
    <x v="1"/>
    <x v="1"/>
    <x v="2"/>
    <x v="7"/>
    <x v="2"/>
    <x v="1"/>
    <x v="0"/>
    <x v="0"/>
    <x v="0"/>
    <x v="0"/>
    <x v="7848"/>
    <x v="5"/>
    <x v="3"/>
    <x v="1"/>
    <x v="1"/>
  </r>
  <r>
    <x v="4463"/>
    <x v="1"/>
    <x v="1"/>
    <x v="4"/>
    <x v="3"/>
    <x v="2"/>
    <x v="0"/>
    <x v="2"/>
    <x v="2"/>
    <x v="0"/>
    <x v="0"/>
    <x v="0"/>
    <x v="1"/>
    <x v="1"/>
    <x v="1612"/>
    <x v="10"/>
    <x v="0"/>
    <x v="1"/>
    <x v="4"/>
  </r>
  <r>
    <x v="4464"/>
    <x v="2"/>
    <x v="2"/>
    <x v="5"/>
    <x v="6"/>
    <x v="0"/>
    <x v="1"/>
    <x v="0"/>
    <x v="1"/>
    <x v="0"/>
    <x v="0"/>
    <x v="1"/>
    <x v="0"/>
    <x v="0"/>
    <x v="4377"/>
    <x v="2"/>
    <x v="5"/>
    <x v="1"/>
    <x v="4"/>
  </r>
  <r>
    <x v="4465"/>
    <x v="0"/>
    <x v="0"/>
    <x v="1"/>
    <x v="2"/>
    <x v="0"/>
    <x v="1"/>
    <x v="5"/>
    <x v="0"/>
    <x v="0"/>
    <x v="1"/>
    <x v="0"/>
    <x v="0"/>
    <x v="0"/>
    <x v="5194"/>
    <x v="0"/>
    <x v="3"/>
    <x v="0"/>
    <x v="7"/>
  </r>
  <r>
    <x v="4466"/>
    <x v="4"/>
    <x v="1"/>
    <x v="3"/>
    <x v="5"/>
    <x v="2"/>
    <x v="1"/>
    <x v="13"/>
    <x v="1"/>
    <x v="0"/>
    <x v="1"/>
    <x v="0"/>
    <x v="0"/>
    <x v="1"/>
    <x v="2440"/>
    <x v="9"/>
    <x v="3"/>
    <x v="2"/>
    <x v="3"/>
  </r>
  <r>
    <x v="4467"/>
    <x v="2"/>
    <x v="3"/>
    <x v="5"/>
    <x v="5"/>
    <x v="1"/>
    <x v="2"/>
    <x v="1"/>
    <x v="0"/>
    <x v="0"/>
    <x v="0"/>
    <x v="1"/>
    <x v="1"/>
    <x v="0"/>
    <x v="6861"/>
    <x v="1"/>
    <x v="6"/>
    <x v="0"/>
    <x v="4"/>
  </r>
  <r>
    <x v="4468"/>
    <x v="0"/>
    <x v="2"/>
    <x v="2"/>
    <x v="0"/>
    <x v="0"/>
    <x v="2"/>
    <x v="0"/>
    <x v="1"/>
    <x v="1"/>
    <x v="0"/>
    <x v="0"/>
    <x v="1"/>
    <x v="0"/>
    <x v="9630"/>
    <x v="6"/>
    <x v="2"/>
    <x v="1"/>
    <x v="0"/>
  </r>
  <r>
    <x v="4469"/>
    <x v="2"/>
    <x v="2"/>
    <x v="0"/>
    <x v="5"/>
    <x v="0"/>
    <x v="1"/>
    <x v="3"/>
    <x v="0"/>
    <x v="1"/>
    <x v="1"/>
    <x v="0"/>
    <x v="0"/>
    <x v="0"/>
    <x v="3470"/>
    <x v="9"/>
    <x v="5"/>
    <x v="0"/>
    <x v="6"/>
  </r>
  <r>
    <x v="4470"/>
    <x v="5"/>
    <x v="1"/>
    <x v="2"/>
    <x v="5"/>
    <x v="0"/>
    <x v="1"/>
    <x v="6"/>
    <x v="2"/>
    <x v="1"/>
    <x v="1"/>
    <x v="1"/>
    <x v="0"/>
    <x v="0"/>
    <x v="6416"/>
    <x v="8"/>
    <x v="3"/>
    <x v="1"/>
    <x v="4"/>
  </r>
  <r>
    <x v="4471"/>
    <x v="5"/>
    <x v="1"/>
    <x v="4"/>
    <x v="1"/>
    <x v="0"/>
    <x v="1"/>
    <x v="2"/>
    <x v="0"/>
    <x v="0"/>
    <x v="0"/>
    <x v="1"/>
    <x v="0"/>
    <x v="0"/>
    <x v="7141"/>
    <x v="3"/>
    <x v="0"/>
    <x v="1"/>
    <x v="5"/>
  </r>
  <r>
    <x v="4472"/>
    <x v="2"/>
    <x v="3"/>
    <x v="1"/>
    <x v="5"/>
    <x v="0"/>
    <x v="0"/>
    <x v="4"/>
    <x v="0"/>
    <x v="0"/>
    <x v="1"/>
    <x v="0"/>
    <x v="1"/>
    <x v="0"/>
    <x v="363"/>
    <x v="9"/>
    <x v="5"/>
    <x v="1"/>
    <x v="0"/>
  </r>
  <r>
    <x v="4473"/>
    <x v="5"/>
    <x v="0"/>
    <x v="2"/>
    <x v="0"/>
    <x v="1"/>
    <x v="2"/>
    <x v="2"/>
    <x v="1"/>
    <x v="1"/>
    <x v="1"/>
    <x v="1"/>
    <x v="1"/>
    <x v="1"/>
    <x v="9673"/>
    <x v="3"/>
    <x v="0"/>
    <x v="0"/>
    <x v="0"/>
  </r>
  <r>
    <x v="4474"/>
    <x v="3"/>
    <x v="0"/>
    <x v="4"/>
    <x v="6"/>
    <x v="2"/>
    <x v="2"/>
    <x v="0"/>
    <x v="0"/>
    <x v="1"/>
    <x v="0"/>
    <x v="1"/>
    <x v="1"/>
    <x v="1"/>
    <x v="7508"/>
    <x v="6"/>
    <x v="5"/>
    <x v="0"/>
    <x v="3"/>
  </r>
  <r>
    <x v="4475"/>
    <x v="5"/>
    <x v="2"/>
    <x v="2"/>
    <x v="3"/>
    <x v="1"/>
    <x v="1"/>
    <x v="2"/>
    <x v="1"/>
    <x v="0"/>
    <x v="0"/>
    <x v="1"/>
    <x v="1"/>
    <x v="0"/>
    <x v="9308"/>
    <x v="1"/>
    <x v="4"/>
    <x v="0"/>
    <x v="7"/>
  </r>
  <r>
    <x v="4476"/>
    <x v="1"/>
    <x v="1"/>
    <x v="4"/>
    <x v="3"/>
    <x v="2"/>
    <x v="0"/>
    <x v="12"/>
    <x v="1"/>
    <x v="0"/>
    <x v="0"/>
    <x v="1"/>
    <x v="1"/>
    <x v="0"/>
    <x v="1785"/>
    <x v="2"/>
    <x v="2"/>
    <x v="0"/>
    <x v="7"/>
  </r>
  <r>
    <x v="4477"/>
    <x v="2"/>
    <x v="0"/>
    <x v="3"/>
    <x v="5"/>
    <x v="1"/>
    <x v="0"/>
    <x v="4"/>
    <x v="0"/>
    <x v="0"/>
    <x v="1"/>
    <x v="1"/>
    <x v="0"/>
    <x v="0"/>
    <x v="425"/>
    <x v="6"/>
    <x v="4"/>
    <x v="1"/>
    <x v="5"/>
  </r>
  <r>
    <x v="4478"/>
    <x v="2"/>
    <x v="3"/>
    <x v="1"/>
    <x v="3"/>
    <x v="0"/>
    <x v="2"/>
    <x v="2"/>
    <x v="1"/>
    <x v="1"/>
    <x v="1"/>
    <x v="1"/>
    <x v="0"/>
    <x v="0"/>
    <x v="5811"/>
    <x v="0"/>
    <x v="2"/>
    <x v="1"/>
    <x v="3"/>
  </r>
  <r>
    <x v="4479"/>
    <x v="3"/>
    <x v="0"/>
    <x v="4"/>
    <x v="1"/>
    <x v="0"/>
    <x v="2"/>
    <x v="10"/>
    <x v="2"/>
    <x v="0"/>
    <x v="1"/>
    <x v="0"/>
    <x v="1"/>
    <x v="0"/>
    <x v="5317"/>
    <x v="3"/>
    <x v="1"/>
    <x v="2"/>
    <x v="3"/>
  </r>
  <r>
    <x v="4480"/>
    <x v="5"/>
    <x v="0"/>
    <x v="3"/>
    <x v="5"/>
    <x v="2"/>
    <x v="0"/>
    <x v="14"/>
    <x v="0"/>
    <x v="1"/>
    <x v="0"/>
    <x v="0"/>
    <x v="0"/>
    <x v="1"/>
    <x v="3655"/>
    <x v="5"/>
    <x v="3"/>
    <x v="2"/>
    <x v="0"/>
  </r>
  <r>
    <x v="4481"/>
    <x v="2"/>
    <x v="3"/>
    <x v="4"/>
    <x v="5"/>
    <x v="0"/>
    <x v="2"/>
    <x v="10"/>
    <x v="0"/>
    <x v="0"/>
    <x v="1"/>
    <x v="1"/>
    <x v="1"/>
    <x v="1"/>
    <x v="7901"/>
    <x v="9"/>
    <x v="3"/>
    <x v="0"/>
    <x v="1"/>
  </r>
  <r>
    <x v="4482"/>
    <x v="1"/>
    <x v="1"/>
    <x v="4"/>
    <x v="2"/>
    <x v="0"/>
    <x v="0"/>
    <x v="6"/>
    <x v="1"/>
    <x v="0"/>
    <x v="1"/>
    <x v="1"/>
    <x v="0"/>
    <x v="1"/>
    <x v="870"/>
    <x v="9"/>
    <x v="6"/>
    <x v="1"/>
    <x v="0"/>
  </r>
  <r>
    <x v="4483"/>
    <x v="4"/>
    <x v="3"/>
    <x v="4"/>
    <x v="6"/>
    <x v="2"/>
    <x v="1"/>
    <x v="10"/>
    <x v="1"/>
    <x v="0"/>
    <x v="0"/>
    <x v="0"/>
    <x v="0"/>
    <x v="0"/>
    <x v="1284"/>
    <x v="6"/>
    <x v="4"/>
    <x v="2"/>
    <x v="5"/>
  </r>
  <r>
    <x v="4484"/>
    <x v="0"/>
    <x v="1"/>
    <x v="5"/>
    <x v="3"/>
    <x v="1"/>
    <x v="1"/>
    <x v="11"/>
    <x v="1"/>
    <x v="1"/>
    <x v="1"/>
    <x v="1"/>
    <x v="1"/>
    <x v="1"/>
    <x v="8661"/>
    <x v="0"/>
    <x v="5"/>
    <x v="0"/>
    <x v="5"/>
  </r>
  <r>
    <x v="4485"/>
    <x v="5"/>
    <x v="0"/>
    <x v="1"/>
    <x v="0"/>
    <x v="1"/>
    <x v="0"/>
    <x v="9"/>
    <x v="0"/>
    <x v="0"/>
    <x v="1"/>
    <x v="0"/>
    <x v="1"/>
    <x v="0"/>
    <x v="4285"/>
    <x v="5"/>
    <x v="3"/>
    <x v="2"/>
    <x v="4"/>
  </r>
  <r>
    <x v="4486"/>
    <x v="5"/>
    <x v="0"/>
    <x v="5"/>
    <x v="3"/>
    <x v="0"/>
    <x v="0"/>
    <x v="9"/>
    <x v="0"/>
    <x v="1"/>
    <x v="1"/>
    <x v="0"/>
    <x v="1"/>
    <x v="1"/>
    <x v="4647"/>
    <x v="0"/>
    <x v="2"/>
    <x v="2"/>
    <x v="4"/>
  </r>
  <r>
    <x v="4487"/>
    <x v="3"/>
    <x v="2"/>
    <x v="5"/>
    <x v="1"/>
    <x v="2"/>
    <x v="1"/>
    <x v="0"/>
    <x v="1"/>
    <x v="1"/>
    <x v="1"/>
    <x v="0"/>
    <x v="0"/>
    <x v="0"/>
    <x v="3036"/>
    <x v="9"/>
    <x v="2"/>
    <x v="1"/>
    <x v="1"/>
  </r>
  <r>
    <x v="4488"/>
    <x v="2"/>
    <x v="0"/>
    <x v="2"/>
    <x v="4"/>
    <x v="0"/>
    <x v="1"/>
    <x v="2"/>
    <x v="2"/>
    <x v="1"/>
    <x v="0"/>
    <x v="1"/>
    <x v="0"/>
    <x v="0"/>
    <x v="2990"/>
    <x v="5"/>
    <x v="2"/>
    <x v="1"/>
    <x v="3"/>
  </r>
  <r>
    <x v="4489"/>
    <x v="3"/>
    <x v="2"/>
    <x v="4"/>
    <x v="5"/>
    <x v="2"/>
    <x v="0"/>
    <x v="11"/>
    <x v="2"/>
    <x v="0"/>
    <x v="0"/>
    <x v="0"/>
    <x v="0"/>
    <x v="1"/>
    <x v="1610"/>
    <x v="1"/>
    <x v="1"/>
    <x v="2"/>
    <x v="3"/>
  </r>
  <r>
    <x v="4490"/>
    <x v="0"/>
    <x v="2"/>
    <x v="0"/>
    <x v="5"/>
    <x v="2"/>
    <x v="0"/>
    <x v="9"/>
    <x v="1"/>
    <x v="1"/>
    <x v="0"/>
    <x v="1"/>
    <x v="1"/>
    <x v="1"/>
    <x v="8408"/>
    <x v="3"/>
    <x v="6"/>
    <x v="0"/>
    <x v="5"/>
  </r>
  <r>
    <x v="4491"/>
    <x v="1"/>
    <x v="1"/>
    <x v="2"/>
    <x v="6"/>
    <x v="0"/>
    <x v="0"/>
    <x v="9"/>
    <x v="1"/>
    <x v="0"/>
    <x v="0"/>
    <x v="0"/>
    <x v="1"/>
    <x v="0"/>
    <x v="368"/>
    <x v="0"/>
    <x v="6"/>
    <x v="2"/>
    <x v="3"/>
  </r>
  <r>
    <x v="4492"/>
    <x v="1"/>
    <x v="2"/>
    <x v="0"/>
    <x v="2"/>
    <x v="1"/>
    <x v="1"/>
    <x v="12"/>
    <x v="0"/>
    <x v="0"/>
    <x v="0"/>
    <x v="1"/>
    <x v="0"/>
    <x v="0"/>
    <x v="4383"/>
    <x v="4"/>
    <x v="5"/>
    <x v="2"/>
    <x v="2"/>
  </r>
  <r>
    <x v="4493"/>
    <x v="5"/>
    <x v="0"/>
    <x v="0"/>
    <x v="2"/>
    <x v="1"/>
    <x v="1"/>
    <x v="4"/>
    <x v="2"/>
    <x v="0"/>
    <x v="0"/>
    <x v="0"/>
    <x v="1"/>
    <x v="1"/>
    <x v="8072"/>
    <x v="3"/>
    <x v="3"/>
    <x v="1"/>
    <x v="0"/>
  </r>
  <r>
    <x v="4494"/>
    <x v="5"/>
    <x v="0"/>
    <x v="4"/>
    <x v="0"/>
    <x v="2"/>
    <x v="0"/>
    <x v="12"/>
    <x v="2"/>
    <x v="1"/>
    <x v="1"/>
    <x v="1"/>
    <x v="0"/>
    <x v="1"/>
    <x v="5083"/>
    <x v="4"/>
    <x v="4"/>
    <x v="2"/>
    <x v="2"/>
  </r>
  <r>
    <x v="4495"/>
    <x v="5"/>
    <x v="0"/>
    <x v="4"/>
    <x v="6"/>
    <x v="1"/>
    <x v="1"/>
    <x v="5"/>
    <x v="2"/>
    <x v="0"/>
    <x v="1"/>
    <x v="0"/>
    <x v="1"/>
    <x v="0"/>
    <x v="6612"/>
    <x v="2"/>
    <x v="4"/>
    <x v="1"/>
    <x v="4"/>
  </r>
  <r>
    <x v="4496"/>
    <x v="5"/>
    <x v="2"/>
    <x v="1"/>
    <x v="4"/>
    <x v="2"/>
    <x v="0"/>
    <x v="8"/>
    <x v="2"/>
    <x v="0"/>
    <x v="1"/>
    <x v="0"/>
    <x v="0"/>
    <x v="0"/>
    <x v="4696"/>
    <x v="2"/>
    <x v="2"/>
    <x v="2"/>
    <x v="2"/>
  </r>
  <r>
    <x v="4497"/>
    <x v="0"/>
    <x v="2"/>
    <x v="1"/>
    <x v="6"/>
    <x v="2"/>
    <x v="2"/>
    <x v="2"/>
    <x v="2"/>
    <x v="1"/>
    <x v="1"/>
    <x v="0"/>
    <x v="0"/>
    <x v="1"/>
    <x v="9570"/>
    <x v="3"/>
    <x v="0"/>
    <x v="1"/>
    <x v="3"/>
  </r>
  <r>
    <x v="4498"/>
    <x v="3"/>
    <x v="0"/>
    <x v="4"/>
    <x v="6"/>
    <x v="1"/>
    <x v="0"/>
    <x v="6"/>
    <x v="2"/>
    <x v="0"/>
    <x v="0"/>
    <x v="1"/>
    <x v="0"/>
    <x v="1"/>
    <x v="1361"/>
    <x v="1"/>
    <x v="2"/>
    <x v="0"/>
    <x v="8"/>
  </r>
  <r>
    <x v="4499"/>
    <x v="2"/>
    <x v="2"/>
    <x v="1"/>
    <x v="4"/>
    <x v="1"/>
    <x v="0"/>
    <x v="0"/>
    <x v="0"/>
    <x v="1"/>
    <x v="0"/>
    <x v="1"/>
    <x v="0"/>
    <x v="0"/>
    <x v="1871"/>
    <x v="10"/>
    <x v="3"/>
    <x v="1"/>
    <x v="3"/>
  </r>
  <r>
    <x v="4500"/>
    <x v="3"/>
    <x v="1"/>
    <x v="0"/>
    <x v="1"/>
    <x v="2"/>
    <x v="2"/>
    <x v="9"/>
    <x v="0"/>
    <x v="1"/>
    <x v="1"/>
    <x v="1"/>
    <x v="0"/>
    <x v="1"/>
    <x v="6672"/>
    <x v="5"/>
    <x v="1"/>
    <x v="0"/>
    <x v="8"/>
  </r>
  <r>
    <x v="4501"/>
    <x v="4"/>
    <x v="1"/>
    <x v="1"/>
    <x v="1"/>
    <x v="1"/>
    <x v="1"/>
    <x v="2"/>
    <x v="2"/>
    <x v="0"/>
    <x v="1"/>
    <x v="0"/>
    <x v="0"/>
    <x v="1"/>
    <x v="2384"/>
    <x v="11"/>
    <x v="0"/>
    <x v="1"/>
    <x v="2"/>
  </r>
  <r>
    <x v="4502"/>
    <x v="5"/>
    <x v="3"/>
    <x v="1"/>
    <x v="6"/>
    <x v="1"/>
    <x v="1"/>
    <x v="2"/>
    <x v="0"/>
    <x v="0"/>
    <x v="0"/>
    <x v="1"/>
    <x v="0"/>
    <x v="1"/>
    <x v="7795"/>
    <x v="7"/>
    <x v="2"/>
    <x v="1"/>
    <x v="3"/>
  </r>
  <r>
    <x v="4503"/>
    <x v="1"/>
    <x v="2"/>
    <x v="0"/>
    <x v="2"/>
    <x v="0"/>
    <x v="1"/>
    <x v="12"/>
    <x v="0"/>
    <x v="0"/>
    <x v="1"/>
    <x v="0"/>
    <x v="1"/>
    <x v="1"/>
    <x v="5864"/>
    <x v="3"/>
    <x v="5"/>
    <x v="0"/>
    <x v="8"/>
  </r>
  <r>
    <x v="4504"/>
    <x v="5"/>
    <x v="1"/>
    <x v="0"/>
    <x v="3"/>
    <x v="0"/>
    <x v="0"/>
    <x v="3"/>
    <x v="2"/>
    <x v="0"/>
    <x v="1"/>
    <x v="0"/>
    <x v="0"/>
    <x v="0"/>
    <x v="2495"/>
    <x v="3"/>
    <x v="2"/>
    <x v="0"/>
    <x v="7"/>
  </r>
  <r>
    <x v="4505"/>
    <x v="4"/>
    <x v="3"/>
    <x v="0"/>
    <x v="6"/>
    <x v="2"/>
    <x v="2"/>
    <x v="13"/>
    <x v="1"/>
    <x v="0"/>
    <x v="1"/>
    <x v="0"/>
    <x v="0"/>
    <x v="0"/>
    <x v="3878"/>
    <x v="9"/>
    <x v="0"/>
    <x v="2"/>
    <x v="1"/>
  </r>
  <r>
    <x v="4506"/>
    <x v="1"/>
    <x v="3"/>
    <x v="2"/>
    <x v="4"/>
    <x v="2"/>
    <x v="2"/>
    <x v="3"/>
    <x v="1"/>
    <x v="0"/>
    <x v="1"/>
    <x v="0"/>
    <x v="1"/>
    <x v="1"/>
    <x v="6284"/>
    <x v="2"/>
    <x v="2"/>
    <x v="0"/>
    <x v="7"/>
  </r>
  <r>
    <x v="4507"/>
    <x v="4"/>
    <x v="0"/>
    <x v="5"/>
    <x v="0"/>
    <x v="2"/>
    <x v="2"/>
    <x v="1"/>
    <x v="1"/>
    <x v="1"/>
    <x v="0"/>
    <x v="0"/>
    <x v="1"/>
    <x v="1"/>
    <x v="6661"/>
    <x v="11"/>
    <x v="5"/>
    <x v="1"/>
    <x v="5"/>
  </r>
  <r>
    <x v="4508"/>
    <x v="5"/>
    <x v="0"/>
    <x v="0"/>
    <x v="0"/>
    <x v="0"/>
    <x v="1"/>
    <x v="9"/>
    <x v="0"/>
    <x v="1"/>
    <x v="1"/>
    <x v="1"/>
    <x v="0"/>
    <x v="0"/>
    <x v="7138"/>
    <x v="10"/>
    <x v="2"/>
    <x v="2"/>
    <x v="0"/>
  </r>
  <r>
    <x v="4509"/>
    <x v="2"/>
    <x v="1"/>
    <x v="0"/>
    <x v="6"/>
    <x v="1"/>
    <x v="2"/>
    <x v="2"/>
    <x v="0"/>
    <x v="1"/>
    <x v="1"/>
    <x v="1"/>
    <x v="1"/>
    <x v="1"/>
    <x v="8207"/>
    <x v="5"/>
    <x v="5"/>
    <x v="0"/>
    <x v="0"/>
  </r>
  <r>
    <x v="4510"/>
    <x v="0"/>
    <x v="1"/>
    <x v="3"/>
    <x v="0"/>
    <x v="1"/>
    <x v="1"/>
    <x v="13"/>
    <x v="1"/>
    <x v="0"/>
    <x v="0"/>
    <x v="1"/>
    <x v="1"/>
    <x v="0"/>
    <x v="8490"/>
    <x v="4"/>
    <x v="5"/>
    <x v="0"/>
    <x v="3"/>
  </r>
  <r>
    <x v="4511"/>
    <x v="5"/>
    <x v="3"/>
    <x v="0"/>
    <x v="3"/>
    <x v="0"/>
    <x v="2"/>
    <x v="7"/>
    <x v="2"/>
    <x v="0"/>
    <x v="0"/>
    <x v="0"/>
    <x v="0"/>
    <x v="1"/>
    <x v="8492"/>
    <x v="6"/>
    <x v="3"/>
    <x v="1"/>
    <x v="3"/>
  </r>
  <r>
    <x v="4512"/>
    <x v="1"/>
    <x v="2"/>
    <x v="2"/>
    <x v="1"/>
    <x v="1"/>
    <x v="2"/>
    <x v="4"/>
    <x v="0"/>
    <x v="1"/>
    <x v="1"/>
    <x v="1"/>
    <x v="1"/>
    <x v="0"/>
    <x v="8314"/>
    <x v="8"/>
    <x v="0"/>
    <x v="0"/>
    <x v="4"/>
  </r>
  <r>
    <x v="4513"/>
    <x v="1"/>
    <x v="0"/>
    <x v="1"/>
    <x v="5"/>
    <x v="1"/>
    <x v="0"/>
    <x v="7"/>
    <x v="0"/>
    <x v="1"/>
    <x v="0"/>
    <x v="1"/>
    <x v="0"/>
    <x v="0"/>
    <x v="293"/>
    <x v="11"/>
    <x v="3"/>
    <x v="0"/>
    <x v="6"/>
  </r>
  <r>
    <x v="4514"/>
    <x v="1"/>
    <x v="0"/>
    <x v="2"/>
    <x v="4"/>
    <x v="1"/>
    <x v="2"/>
    <x v="4"/>
    <x v="2"/>
    <x v="1"/>
    <x v="0"/>
    <x v="1"/>
    <x v="1"/>
    <x v="0"/>
    <x v="6971"/>
    <x v="3"/>
    <x v="2"/>
    <x v="0"/>
    <x v="0"/>
  </r>
  <r>
    <x v="4515"/>
    <x v="3"/>
    <x v="1"/>
    <x v="1"/>
    <x v="3"/>
    <x v="1"/>
    <x v="0"/>
    <x v="14"/>
    <x v="1"/>
    <x v="0"/>
    <x v="1"/>
    <x v="1"/>
    <x v="1"/>
    <x v="0"/>
    <x v="1571"/>
    <x v="6"/>
    <x v="3"/>
    <x v="0"/>
    <x v="3"/>
  </r>
  <r>
    <x v="4516"/>
    <x v="4"/>
    <x v="3"/>
    <x v="5"/>
    <x v="6"/>
    <x v="0"/>
    <x v="0"/>
    <x v="2"/>
    <x v="0"/>
    <x v="0"/>
    <x v="1"/>
    <x v="0"/>
    <x v="0"/>
    <x v="0"/>
    <x v="67"/>
    <x v="4"/>
    <x v="1"/>
    <x v="1"/>
    <x v="5"/>
  </r>
  <r>
    <x v="4517"/>
    <x v="1"/>
    <x v="3"/>
    <x v="2"/>
    <x v="5"/>
    <x v="1"/>
    <x v="2"/>
    <x v="6"/>
    <x v="1"/>
    <x v="0"/>
    <x v="1"/>
    <x v="1"/>
    <x v="1"/>
    <x v="1"/>
    <x v="7981"/>
    <x v="2"/>
    <x v="1"/>
    <x v="0"/>
    <x v="2"/>
  </r>
  <r>
    <x v="4518"/>
    <x v="3"/>
    <x v="3"/>
    <x v="1"/>
    <x v="0"/>
    <x v="1"/>
    <x v="0"/>
    <x v="6"/>
    <x v="1"/>
    <x v="0"/>
    <x v="1"/>
    <x v="1"/>
    <x v="0"/>
    <x v="1"/>
    <x v="857"/>
    <x v="0"/>
    <x v="6"/>
    <x v="1"/>
    <x v="1"/>
  </r>
  <r>
    <x v="4519"/>
    <x v="4"/>
    <x v="1"/>
    <x v="4"/>
    <x v="0"/>
    <x v="1"/>
    <x v="1"/>
    <x v="11"/>
    <x v="0"/>
    <x v="1"/>
    <x v="1"/>
    <x v="0"/>
    <x v="1"/>
    <x v="0"/>
    <x v="2517"/>
    <x v="9"/>
    <x v="2"/>
    <x v="2"/>
    <x v="1"/>
  </r>
  <r>
    <x v="4520"/>
    <x v="3"/>
    <x v="2"/>
    <x v="4"/>
    <x v="4"/>
    <x v="2"/>
    <x v="0"/>
    <x v="6"/>
    <x v="2"/>
    <x v="0"/>
    <x v="0"/>
    <x v="0"/>
    <x v="0"/>
    <x v="0"/>
    <x v="1169"/>
    <x v="5"/>
    <x v="1"/>
    <x v="1"/>
    <x v="2"/>
  </r>
  <r>
    <x v="4521"/>
    <x v="4"/>
    <x v="3"/>
    <x v="1"/>
    <x v="1"/>
    <x v="1"/>
    <x v="1"/>
    <x v="13"/>
    <x v="2"/>
    <x v="1"/>
    <x v="0"/>
    <x v="0"/>
    <x v="0"/>
    <x v="1"/>
    <x v="2329"/>
    <x v="0"/>
    <x v="2"/>
    <x v="0"/>
    <x v="6"/>
  </r>
  <r>
    <x v="4522"/>
    <x v="1"/>
    <x v="1"/>
    <x v="4"/>
    <x v="1"/>
    <x v="0"/>
    <x v="2"/>
    <x v="0"/>
    <x v="2"/>
    <x v="1"/>
    <x v="1"/>
    <x v="1"/>
    <x v="1"/>
    <x v="0"/>
    <x v="7067"/>
    <x v="0"/>
    <x v="2"/>
    <x v="0"/>
    <x v="4"/>
  </r>
  <r>
    <x v="4523"/>
    <x v="0"/>
    <x v="1"/>
    <x v="4"/>
    <x v="0"/>
    <x v="2"/>
    <x v="2"/>
    <x v="6"/>
    <x v="1"/>
    <x v="1"/>
    <x v="0"/>
    <x v="0"/>
    <x v="0"/>
    <x v="0"/>
    <x v="7460"/>
    <x v="2"/>
    <x v="4"/>
    <x v="0"/>
    <x v="7"/>
  </r>
  <r>
    <x v="4524"/>
    <x v="5"/>
    <x v="2"/>
    <x v="3"/>
    <x v="0"/>
    <x v="0"/>
    <x v="0"/>
    <x v="3"/>
    <x v="2"/>
    <x v="0"/>
    <x v="0"/>
    <x v="1"/>
    <x v="0"/>
    <x v="0"/>
    <x v="6322"/>
    <x v="8"/>
    <x v="0"/>
    <x v="0"/>
    <x v="6"/>
  </r>
  <r>
    <x v="4525"/>
    <x v="4"/>
    <x v="0"/>
    <x v="2"/>
    <x v="2"/>
    <x v="1"/>
    <x v="1"/>
    <x v="5"/>
    <x v="0"/>
    <x v="1"/>
    <x v="1"/>
    <x v="1"/>
    <x v="0"/>
    <x v="0"/>
    <x v="2652"/>
    <x v="10"/>
    <x v="2"/>
    <x v="1"/>
    <x v="2"/>
  </r>
  <r>
    <x v="4526"/>
    <x v="3"/>
    <x v="1"/>
    <x v="0"/>
    <x v="5"/>
    <x v="1"/>
    <x v="0"/>
    <x v="7"/>
    <x v="2"/>
    <x v="1"/>
    <x v="1"/>
    <x v="0"/>
    <x v="1"/>
    <x v="1"/>
    <x v="1485"/>
    <x v="3"/>
    <x v="2"/>
    <x v="1"/>
    <x v="2"/>
  </r>
  <r>
    <x v="4527"/>
    <x v="1"/>
    <x v="3"/>
    <x v="0"/>
    <x v="1"/>
    <x v="0"/>
    <x v="0"/>
    <x v="2"/>
    <x v="2"/>
    <x v="0"/>
    <x v="0"/>
    <x v="1"/>
    <x v="1"/>
    <x v="1"/>
    <x v="1978"/>
    <x v="6"/>
    <x v="6"/>
    <x v="0"/>
    <x v="8"/>
  </r>
  <r>
    <x v="4528"/>
    <x v="5"/>
    <x v="3"/>
    <x v="1"/>
    <x v="5"/>
    <x v="1"/>
    <x v="1"/>
    <x v="3"/>
    <x v="2"/>
    <x v="1"/>
    <x v="1"/>
    <x v="1"/>
    <x v="1"/>
    <x v="1"/>
    <x v="8592"/>
    <x v="10"/>
    <x v="4"/>
    <x v="0"/>
    <x v="1"/>
  </r>
  <r>
    <x v="4529"/>
    <x v="2"/>
    <x v="1"/>
    <x v="0"/>
    <x v="4"/>
    <x v="0"/>
    <x v="0"/>
    <x v="3"/>
    <x v="2"/>
    <x v="1"/>
    <x v="0"/>
    <x v="1"/>
    <x v="1"/>
    <x v="0"/>
    <x v="1792"/>
    <x v="2"/>
    <x v="5"/>
    <x v="0"/>
    <x v="4"/>
  </r>
  <r>
    <x v="4530"/>
    <x v="4"/>
    <x v="2"/>
    <x v="5"/>
    <x v="4"/>
    <x v="2"/>
    <x v="2"/>
    <x v="4"/>
    <x v="0"/>
    <x v="0"/>
    <x v="0"/>
    <x v="1"/>
    <x v="0"/>
    <x v="1"/>
    <x v="7942"/>
    <x v="9"/>
    <x v="5"/>
    <x v="0"/>
    <x v="8"/>
  </r>
  <r>
    <x v="4531"/>
    <x v="4"/>
    <x v="2"/>
    <x v="0"/>
    <x v="5"/>
    <x v="0"/>
    <x v="2"/>
    <x v="12"/>
    <x v="0"/>
    <x v="1"/>
    <x v="1"/>
    <x v="0"/>
    <x v="1"/>
    <x v="1"/>
    <x v="8470"/>
    <x v="2"/>
    <x v="5"/>
    <x v="2"/>
    <x v="0"/>
  </r>
  <r>
    <x v="4532"/>
    <x v="1"/>
    <x v="0"/>
    <x v="0"/>
    <x v="0"/>
    <x v="2"/>
    <x v="1"/>
    <x v="0"/>
    <x v="1"/>
    <x v="0"/>
    <x v="1"/>
    <x v="0"/>
    <x v="1"/>
    <x v="0"/>
    <x v="2043"/>
    <x v="6"/>
    <x v="3"/>
    <x v="1"/>
    <x v="5"/>
  </r>
  <r>
    <x v="4533"/>
    <x v="2"/>
    <x v="0"/>
    <x v="1"/>
    <x v="1"/>
    <x v="2"/>
    <x v="1"/>
    <x v="5"/>
    <x v="0"/>
    <x v="0"/>
    <x v="1"/>
    <x v="0"/>
    <x v="0"/>
    <x v="0"/>
    <x v="1501"/>
    <x v="0"/>
    <x v="2"/>
    <x v="0"/>
    <x v="8"/>
  </r>
  <r>
    <x v="4534"/>
    <x v="5"/>
    <x v="3"/>
    <x v="3"/>
    <x v="6"/>
    <x v="1"/>
    <x v="1"/>
    <x v="11"/>
    <x v="1"/>
    <x v="0"/>
    <x v="1"/>
    <x v="1"/>
    <x v="0"/>
    <x v="1"/>
    <x v="8125"/>
    <x v="6"/>
    <x v="2"/>
    <x v="0"/>
    <x v="6"/>
  </r>
  <r>
    <x v="4535"/>
    <x v="0"/>
    <x v="2"/>
    <x v="2"/>
    <x v="2"/>
    <x v="1"/>
    <x v="1"/>
    <x v="9"/>
    <x v="2"/>
    <x v="1"/>
    <x v="0"/>
    <x v="1"/>
    <x v="0"/>
    <x v="1"/>
    <x v="8966"/>
    <x v="0"/>
    <x v="4"/>
    <x v="2"/>
    <x v="1"/>
  </r>
  <r>
    <x v="4536"/>
    <x v="3"/>
    <x v="1"/>
    <x v="3"/>
    <x v="2"/>
    <x v="2"/>
    <x v="1"/>
    <x v="3"/>
    <x v="0"/>
    <x v="0"/>
    <x v="0"/>
    <x v="1"/>
    <x v="0"/>
    <x v="1"/>
    <x v="3041"/>
    <x v="8"/>
    <x v="6"/>
    <x v="1"/>
    <x v="0"/>
  </r>
  <r>
    <x v="4537"/>
    <x v="4"/>
    <x v="0"/>
    <x v="4"/>
    <x v="0"/>
    <x v="0"/>
    <x v="1"/>
    <x v="8"/>
    <x v="2"/>
    <x v="1"/>
    <x v="1"/>
    <x v="0"/>
    <x v="1"/>
    <x v="0"/>
    <x v="2912"/>
    <x v="1"/>
    <x v="3"/>
    <x v="2"/>
    <x v="2"/>
  </r>
  <r>
    <x v="4538"/>
    <x v="2"/>
    <x v="1"/>
    <x v="2"/>
    <x v="1"/>
    <x v="2"/>
    <x v="2"/>
    <x v="0"/>
    <x v="1"/>
    <x v="1"/>
    <x v="0"/>
    <x v="0"/>
    <x v="1"/>
    <x v="1"/>
    <x v="5940"/>
    <x v="7"/>
    <x v="1"/>
    <x v="1"/>
    <x v="5"/>
  </r>
  <r>
    <x v="4539"/>
    <x v="4"/>
    <x v="2"/>
    <x v="1"/>
    <x v="2"/>
    <x v="1"/>
    <x v="0"/>
    <x v="12"/>
    <x v="2"/>
    <x v="0"/>
    <x v="0"/>
    <x v="0"/>
    <x v="0"/>
    <x v="0"/>
    <x v="823"/>
    <x v="5"/>
    <x v="5"/>
    <x v="0"/>
    <x v="8"/>
  </r>
  <r>
    <x v="4540"/>
    <x v="0"/>
    <x v="1"/>
    <x v="3"/>
    <x v="1"/>
    <x v="1"/>
    <x v="1"/>
    <x v="6"/>
    <x v="2"/>
    <x v="1"/>
    <x v="0"/>
    <x v="0"/>
    <x v="0"/>
    <x v="1"/>
    <x v="5843"/>
    <x v="4"/>
    <x v="3"/>
    <x v="0"/>
    <x v="6"/>
  </r>
  <r>
    <x v="4541"/>
    <x v="0"/>
    <x v="3"/>
    <x v="2"/>
    <x v="3"/>
    <x v="1"/>
    <x v="0"/>
    <x v="2"/>
    <x v="0"/>
    <x v="0"/>
    <x v="0"/>
    <x v="1"/>
    <x v="1"/>
    <x v="1"/>
    <x v="6365"/>
    <x v="0"/>
    <x v="2"/>
    <x v="0"/>
    <x v="1"/>
  </r>
  <r>
    <x v="4542"/>
    <x v="1"/>
    <x v="0"/>
    <x v="2"/>
    <x v="0"/>
    <x v="2"/>
    <x v="2"/>
    <x v="5"/>
    <x v="1"/>
    <x v="1"/>
    <x v="1"/>
    <x v="0"/>
    <x v="0"/>
    <x v="1"/>
    <x v="4956"/>
    <x v="5"/>
    <x v="4"/>
    <x v="1"/>
    <x v="0"/>
  </r>
  <r>
    <x v="4543"/>
    <x v="0"/>
    <x v="1"/>
    <x v="1"/>
    <x v="2"/>
    <x v="1"/>
    <x v="0"/>
    <x v="3"/>
    <x v="1"/>
    <x v="1"/>
    <x v="1"/>
    <x v="1"/>
    <x v="1"/>
    <x v="0"/>
    <x v="5352"/>
    <x v="7"/>
    <x v="4"/>
    <x v="0"/>
    <x v="2"/>
  </r>
  <r>
    <x v="4544"/>
    <x v="4"/>
    <x v="0"/>
    <x v="3"/>
    <x v="0"/>
    <x v="2"/>
    <x v="0"/>
    <x v="3"/>
    <x v="0"/>
    <x v="0"/>
    <x v="1"/>
    <x v="1"/>
    <x v="1"/>
    <x v="0"/>
    <x v="1547"/>
    <x v="10"/>
    <x v="5"/>
    <x v="0"/>
    <x v="7"/>
  </r>
  <r>
    <x v="4545"/>
    <x v="0"/>
    <x v="0"/>
    <x v="3"/>
    <x v="2"/>
    <x v="1"/>
    <x v="1"/>
    <x v="3"/>
    <x v="2"/>
    <x v="1"/>
    <x v="1"/>
    <x v="0"/>
    <x v="1"/>
    <x v="1"/>
    <x v="7761"/>
    <x v="4"/>
    <x v="6"/>
    <x v="0"/>
    <x v="7"/>
  </r>
  <r>
    <x v="4546"/>
    <x v="5"/>
    <x v="1"/>
    <x v="1"/>
    <x v="0"/>
    <x v="1"/>
    <x v="0"/>
    <x v="2"/>
    <x v="1"/>
    <x v="0"/>
    <x v="0"/>
    <x v="0"/>
    <x v="0"/>
    <x v="1"/>
    <x v="3764"/>
    <x v="8"/>
    <x v="0"/>
    <x v="1"/>
    <x v="5"/>
  </r>
  <r>
    <x v="4547"/>
    <x v="1"/>
    <x v="2"/>
    <x v="4"/>
    <x v="4"/>
    <x v="1"/>
    <x v="2"/>
    <x v="2"/>
    <x v="2"/>
    <x v="0"/>
    <x v="0"/>
    <x v="1"/>
    <x v="1"/>
    <x v="0"/>
    <x v="8707"/>
    <x v="7"/>
    <x v="2"/>
    <x v="0"/>
    <x v="7"/>
  </r>
  <r>
    <x v="4548"/>
    <x v="2"/>
    <x v="2"/>
    <x v="3"/>
    <x v="4"/>
    <x v="1"/>
    <x v="0"/>
    <x v="7"/>
    <x v="0"/>
    <x v="1"/>
    <x v="0"/>
    <x v="1"/>
    <x v="1"/>
    <x v="0"/>
    <x v="3449"/>
    <x v="8"/>
    <x v="6"/>
    <x v="0"/>
    <x v="4"/>
  </r>
  <r>
    <x v="4549"/>
    <x v="2"/>
    <x v="0"/>
    <x v="0"/>
    <x v="5"/>
    <x v="1"/>
    <x v="2"/>
    <x v="1"/>
    <x v="2"/>
    <x v="0"/>
    <x v="0"/>
    <x v="1"/>
    <x v="0"/>
    <x v="1"/>
    <x v="5977"/>
    <x v="8"/>
    <x v="5"/>
    <x v="0"/>
    <x v="8"/>
  </r>
  <r>
    <x v="4550"/>
    <x v="1"/>
    <x v="3"/>
    <x v="5"/>
    <x v="6"/>
    <x v="0"/>
    <x v="1"/>
    <x v="9"/>
    <x v="1"/>
    <x v="1"/>
    <x v="1"/>
    <x v="1"/>
    <x v="1"/>
    <x v="1"/>
    <x v="4580"/>
    <x v="7"/>
    <x v="6"/>
    <x v="0"/>
    <x v="6"/>
  </r>
  <r>
    <x v="4551"/>
    <x v="5"/>
    <x v="1"/>
    <x v="5"/>
    <x v="0"/>
    <x v="1"/>
    <x v="2"/>
    <x v="3"/>
    <x v="1"/>
    <x v="1"/>
    <x v="0"/>
    <x v="1"/>
    <x v="1"/>
    <x v="0"/>
    <x v="9588"/>
    <x v="5"/>
    <x v="3"/>
    <x v="0"/>
    <x v="1"/>
  </r>
  <r>
    <x v="4552"/>
    <x v="4"/>
    <x v="3"/>
    <x v="3"/>
    <x v="0"/>
    <x v="1"/>
    <x v="1"/>
    <x v="7"/>
    <x v="1"/>
    <x v="0"/>
    <x v="1"/>
    <x v="1"/>
    <x v="1"/>
    <x v="0"/>
    <x v="4460"/>
    <x v="9"/>
    <x v="5"/>
    <x v="0"/>
    <x v="5"/>
  </r>
  <r>
    <x v="4553"/>
    <x v="3"/>
    <x v="3"/>
    <x v="2"/>
    <x v="1"/>
    <x v="1"/>
    <x v="2"/>
    <x v="3"/>
    <x v="0"/>
    <x v="0"/>
    <x v="1"/>
    <x v="1"/>
    <x v="0"/>
    <x v="0"/>
    <x v="5161"/>
    <x v="6"/>
    <x v="4"/>
    <x v="1"/>
    <x v="1"/>
  </r>
  <r>
    <x v="4554"/>
    <x v="2"/>
    <x v="3"/>
    <x v="5"/>
    <x v="0"/>
    <x v="1"/>
    <x v="2"/>
    <x v="14"/>
    <x v="1"/>
    <x v="1"/>
    <x v="1"/>
    <x v="0"/>
    <x v="0"/>
    <x v="0"/>
    <x v="3396"/>
    <x v="8"/>
    <x v="6"/>
    <x v="0"/>
    <x v="6"/>
  </r>
  <r>
    <x v="4555"/>
    <x v="4"/>
    <x v="0"/>
    <x v="5"/>
    <x v="4"/>
    <x v="0"/>
    <x v="1"/>
    <x v="14"/>
    <x v="1"/>
    <x v="1"/>
    <x v="1"/>
    <x v="0"/>
    <x v="0"/>
    <x v="0"/>
    <x v="912"/>
    <x v="11"/>
    <x v="1"/>
    <x v="2"/>
    <x v="0"/>
  </r>
  <r>
    <x v="4556"/>
    <x v="2"/>
    <x v="2"/>
    <x v="2"/>
    <x v="5"/>
    <x v="1"/>
    <x v="1"/>
    <x v="5"/>
    <x v="2"/>
    <x v="1"/>
    <x v="1"/>
    <x v="1"/>
    <x v="0"/>
    <x v="0"/>
    <x v="4206"/>
    <x v="8"/>
    <x v="2"/>
    <x v="1"/>
    <x v="3"/>
  </r>
  <r>
    <x v="4557"/>
    <x v="3"/>
    <x v="0"/>
    <x v="3"/>
    <x v="1"/>
    <x v="2"/>
    <x v="1"/>
    <x v="11"/>
    <x v="2"/>
    <x v="1"/>
    <x v="1"/>
    <x v="1"/>
    <x v="1"/>
    <x v="0"/>
    <x v="4256"/>
    <x v="0"/>
    <x v="4"/>
    <x v="0"/>
    <x v="1"/>
  </r>
  <r>
    <x v="4558"/>
    <x v="1"/>
    <x v="0"/>
    <x v="4"/>
    <x v="6"/>
    <x v="0"/>
    <x v="1"/>
    <x v="12"/>
    <x v="0"/>
    <x v="0"/>
    <x v="0"/>
    <x v="0"/>
    <x v="0"/>
    <x v="1"/>
    <x v="1806"/>
    <x v="8"/>
    <x v="2"/>
    <x v="2"/>
    <x v="0"/>
  </r>
  <r>
    <x v="4559"/>
    <x v="4"/>
    <x v="2"/>
    <x v="1"/>
    <x v="0"/>
    <x v="0"/>
    <x v="0"/>
    <x v="6"/>
    <x v="2"/>
    <x v="0"/>
    <x v="1"/>
    <x v="1"/>
    <x v="1"/>
    <x v="0"/>
    <x v="3019"/>
    <x v="8"/>
    <x v="3"/>
    <x v="0"/>
    <x v="6"/>
  </r>
  <r>
    <x v="4560"/>
    <x v="4"/>
    <x v="0"/>
    <x v="4"/>
    <x v="4"/>
    <x v="0"/>
    <x v="2"/>
    <x v="3"/>
    <x v="0"/>
    <x v="0"/>
    <x v="1"/>
    <x v="0"/>
    <x v="0"/>
    <x v="1"/>
    <x v="5053"/>
    <x v="11"/>
    <x v="1"/>
    <x v="0"/>
    <x v="8"/>
  </r>
  <r>
    <x v="4561"/>
    <x v="2"/>
    <x v="1"/>
    <x v="0"/>
    <x v="5"/>
    <x v="1"/>
    <x v="2"/>
    <x v="9"/>
    <x v="1"/>
    <x v="0"/>
    <x v="1"/>
    <x v="1"/>
    <x v="0"/>
    <x v="0"/>
    <x v="5590"/>
    <x v="8"/>
    <x v="3"/>
    <x v="2"/>
    <x v="4"/>
  </r>
  <r>
    <x v="4562"/>
    <x v="1"/>
    <x v="2"/>
    <x v="1"/>
    <x v="3"/>
    <x v="2"/>
    <x v="2"/>
    <x v="3"/>
    <x v="2"/>
    <x v="1"/>
    <x v="1"/>
    <x v="1"/>
    <x v="1"/>
    <x v="1"/>
    <x v="9232"/>
    <x v="8"/>
    <x v="6"/>
    <x v="0"/>
    <x v="3"/>
  </r>
  <r>
    <x v="4563"/>
    <x v="3"/>
    <x v="0"/>
    <x v="3"/>
    <x v="2"/>
    <x v="2"/>
    <x v="1"/>
    <x v="8"/>
    <x v="0"/>
    <x v="0"/>
    <x v="1"/>
    <x v="0"/>
    <x v="1"/>
    <x v="1"/>
    <x v="4102"/>
    <x v="6"/>
    <x v="6"/>
    <x v="2"/>
    <x v="1"/>
  </r>
  <r>
    <x v="4564"/>
    <x v="3"/>
    <x v="0"/>
    <x v="1"/>
    <x v="5"/>
    <x v="1"/>
    <x v="0"/>
    <x v="5"/>
    <x v="2"/>
    <x v="0"/>
    <x v="0"/>
    <x v="1"/>
    <x v="1"/>
    <x v="0"/>
    <x v="1521"/>
    <x v="0"/>
    <x v="4"/>
    <x v="0"/>
    <x v="3"/>
  </r>
  <r>
    <x v="4565"/>
    <x v="5"/>
    <x v="1"/>
    <x v="2"/>
    <x v="3"/>
    <x v="1"/>
    <x v="2"/>
    <x v="0"/>
    <x v="2"/>
    <x v="0"/>
    <x v="1"/>
    <x v="1"/>
    <x v="1"/>
    <x v="0"/>
    <x v="9314"/>
    <x v="11"/>
    <x v="3"/>
    <x v="0"/>
    <x v="5"/>
  </r>
  <r>
    <x v="4566"/>
    <x v="2"/>
    <x v="3"/>
    <x v="1"/>
    <x v="3"/>
    <x v="2"/>
    <x v="0"/>
    <x v="12"/>
    <x v="2"/>
    <x v="0"/>
    <x v="0"/>
    <x v="1"/>
    <x v="1"/>
    <x v="1"/>
    <x v="2859"/>
    <x v="5"/>
    <x v="6"/>
    <x v="0"/>
    <x v="6"/>
  </r>
  <r>
    <x v="4567"/>
    <x v="3"/>
    <x v="2"/>
    <x v="0"/>
    <x v="0"/>
    <x v="2"/>
    <x v="1"/>
    <x v="3"/>
    <x v="0"/>
    <x v="0"/>
    <x v="0"/>
    <x v="0"/>
    <x v="0"/>
    <x v="1"/>
    <x v="3652"/>
    <x v="11"/>
    <x v="0"/>
    <x v="0"/>
    <x v="8"/>
  </r>
  <r>
    <x v="4568"/>
    <x v="5"/>
    <x v="3"/>
    <x v="3"/>
    <x v="3"/>
    <x v="2"/>
    <x v="0"/>
    <x v="4"/>
    <x v="0"/>
    <x v="0"/>
    <x v="0"/>
    <x v="0"/>
    <x v="0"/>
    <x v="0"/>
    <x v="2775"/>
    <x v="5"/>
    <x v="1"/>
    <x v="1"/>
    <x v="2"/>
  </r>
  <r>
    <x v="4569"/>
    <x v="3"/>
    <x v="3"/>
    <x v="3"/>
    <x v="3"/>
    <x v="2"/>
    <x v="0"/>
    <x v="3"/>
    <x v="2"/>
    <x v="0"/>
    <x v="1"/>
    <x v="0"/>
    <x v="0"/>
    <x v="1"/>
    <x v="243"/>
    <x v="4"/>
    <x v="0"/>
    <x v="1"/>
    <x v="3"/>
  </r>
  <r>
    <x v="4570"/>
    <x v="3"/>
    <x v="0"/>
    <x v="5"/>
    <x v="6"/>
    <x v="2"/>
    <x v="0"/>
    <x v="3"/>
    <x v="2"/>
    <x v="0"/>
    <x v="0"/>
    <x v="0"/>
    <x v="1"/>
    <x v="1"/>
    <x v="988"/>
    <x v="11"/>
    <x v="5"/>
    <x v="1"/>
    <x v="2"/>
  </r>
  <r>
    <x v="4571"/>
    <x v="4"/>
    <x v="1"/>
    <x v="5"/>
    <x v="5"/>
    <x v="2"/>
    <x v="1"/>
    <x v="6"/>
    <x v="2"/>
    <x v="0"/>
    <x v="1"/>
    <x v="1"/>
    <x v="1"/>
    <x v="0"/>
    <x v="4022"/>
    <x v="2"/>
    <x v="3"/>
    <x v="0"/>
    <x v="4"/>
  </r>
  <r>
    <x v="4572"/>
    <x v="1"/>
    <x v="3"/>
    <x v="2"/>
    <x v="5"/>
    <x v="0"/>
    <x v="2"/>
    <x v="5"/>
    <x v="2"/>
    <x v="0"/>
    <x v="0"/>
    <x v="1"/>
    <x v="0"/>
    <x v="0"/>
    <x v="5633"/>
    <x v="5"/>
    <x v="1"/>
    <x v="0"/>
    <x v="8"/>
  </r>
  <r>
    <x v="4573"/>
    <x v="2"/>
    <x v="3"/>
    <x v="5"/>
    <x v="3"/>
    <x v="0"/>
    <x v="0"/>
    <x v="10"/>
    <x v="1"/>
    <x v="1"/>
    <x v="0"/>
    <x v="0"/>
    <x v="0"/>
    <x v="0"/>
    <x v="22"/>
    <x v="0"/>
    <x v="5"/>
    <x v="2"/>
    <x v="2"/>
  </r>
  <r>
    <x v="4574"/>
    <x v="2"/>
    <x v="2"/>
    <x v="0"/>
    <x v="1"/>
    <x v="0"/>
    <x v="2"/>
    <x v="13"/>
    <x v="1"/>
    <x v="0"/>
    <x v="0"/>
    <x v="0"/>
    <x v="1"/>
    <x v="1"/>
    <x v="7835"/>
    <x v="5"/>
    <x v="6"/>
    <x v="2"/>
    <x v="2"/>
  </r>
  <r>
    <x v="4575"/>
    <x v="4"/>
    <x v="2"/>
    <x v="4"/>
    <x v="6"/>
    <x v="2"/>
    <x v="1"/>
    <x v="7"/>
    <x v="1"/>
    <x v="1"/>
    <x v="0"/>
    <x v="1"/>
    <x v="0"/>
    <x v="1"/>
    <x v="5438"/>
    <x v="1"/>
    <x v="5"/>
    <x v="1"/>
    <x v="0"/>
  </r>
  <r>
    <x v="4576"/>
    <x v="4"/>
    <x v="1"/>
    <x v="2"/>
    <x v="4"/>
    <x v="1"/>
    <x v="0"/>
    <x v="9"/>
    <x v="2"/>
    <x v="0"/>
    <x v="1"/>
    <x v="0"/>
    <x v="1"/>
    <x v="0"/>
    <x v="433"/>
    <x v="3"/>
    <x v="3"/>
    <x v="0"/>
    <x v="7"/>
  </r>
  <r>
    <x v="4577"/>
    <x v="5"/>
    <x v="3"/>
    <x v="0"/>
    <x v="0"/>
    <x v="2"/>
    <x v="1"/>
    <x v="1"/>
    <x v="2"/>
    <x v="0"/>
    <x v="1"/>
    <x v="1"/>
    <x v="1"/>
    <x v="0"/>
    <x v="8469"/>
    <x v="0"/>
    <x v="0"/>
    <x v="0"/>
    <x v="4"/>
  </r>
  <r>
    <x v="4578"/>
    <x v="1"/>
    <x v="0"/>
    <x v="5"/>
    <x v="6"/>
    <x v="2"/>
    <x v="1"/>
    <x v="6"/>
    <x v="1"/>
    <x v="0"/>
    <x v="0"/>
    <x v="1"/>
    <x v="0"/>
    <x v="1"/>
    <x v="3164"/>
    <x v="4"/>
    <x v="1"/>
    <x v="1"/>
    <x v="0"/>
  </r>
  <r>
    <x v="4579"/>
    <x v="2"/>
    <x v="1"/>
    <x v="5"/>
    <x v="1"/>
    <x v="2"/>
    <x v="1"/>
    <x v="5"/>
    <x v="0"/>
    <x v="1"/>
    <x v="0"/>
    <x v="1"/>
    <x v="0"/>
    <x v="0"/>
    <x v="2200"/>
    <x v="7"/>
    <x v="4"/>
    <x v="1"/>
    <x v="1"/>
  </r>
  <r>
    <x v="4580"/>
    <x v="2"/>
    <x v="1"/>
    <x v="3"/>
    <x v="5"/>
    <x v="2"/>
    <x v="0"/>
    <x v="1"/>
    <x v="2"/>
    <x v="1"/>
    <x v="0"/>
    <x v="1"/>
    <x v="1"/>
    <x v="1"/>
    <x v="2715"/>
    <x v="8"/>
    <x v="5"/>
    <x v="0"/>
    <x v="6"/>
  </r>
  <r>
    <x v="4581"/>
    <x v="5"/>
    <x v="1"/>
    <x v="2"/>
    <x v="0"/>
    <x v="2"/>
    <x v="0"/>
    <x v="6"/>
    <x v="2"/>
    <x v="1"/>
    <x v="0"/>
    <x v="0"/>
    <x v="0"/>
    <x v="1"/>
    <x v="3407"/>
    <x v="7"/>
    <x v="3"/>
    <x v="1"/>
    <x v="0"/>
  </r>
  <r>
    <x v="4582"/>
    <x v="3"/>
    <x v="1"/>
    <x v="1"/>
    <x v="5"/>
    <x v="1"/>
    <x v="2"/>
    <x v="1"/>
    <x v="2"/>
    <x v="0"/>
    <x v="0"/>
    <x v="0"/>
    <x v="1"/>
    <x v="0"/>
    <x v="5759"/>
    <x v="2"/>
    <x v="5"/>
    <x v="1"/>
    <x v="4"/>
  </r>
  <r>
    <x v="4583"/>
    <x v="2"/>
    <x v="3"/>
    <x v="0"/>
    <x v="1"/>
    <x v="2"/>
    <x v="2"/>
    <x v="10"/>
    <x v="1"/>
    <x v="0"/>
    <x v="1"/>
    <x v="1"/>
    <x v="0"/>
    <x v="0"/>
    <x v="4725"/>
    <x v="9"/>
    <x v="6"/>
    <x v="2"/>
    <x v="1"/>
  </r>
  <r>
    <x v="4584"/>
    <x v="4"/>
    <x v="1"/>
    <x v="4"/>
    <x v="3"/>
    <x v="1"/>
    <x v="1"/>
    <x v="3"/>
    <x v="0"/>
    <x v="0"/>
    <x v="1"/>
    <x v="1"/>
    <x v="1"/>
    <x v="1"/>
    <x v="5643"/>
    <x v="10"/>
    <x v="3"/>
    <x v="0"/>
    <x v="7"/>
  </r>
  <r>
    <x v="4585"/>
    <x v="1"/>
    <x v="2"/>
    <x v="5"/>
    <x v="4"/>
    <x v="2"/>
    <x v="0"/>
    <x v="4"/>
    <x v="2"/>
    <x v="0"/>
    <x v="1"/>
    <x v="0"/>
    <x v="0"/>
    <x v="1"/>
    <x v="1693"/>
    <x v="2"/>
    <x v="0"/>
    <x v="1"/>
    <x v="0"/>
  </r>
  <r>
    <x v="4586"/>
    <x v="4"/>
    <x v="0"/>
    <x v="0"/>
    <x v="0"/>
    <x v="1"/>
    <x v="2"/>
    <x v="10"/>
    <x v="0"/>
    <x v="1"/>
    <x v="0"/>
    <x v="1"/>
    <x v="1"/>
    <x v="1"/>
    <x v="7657"/>
    <x v="1"/>
    <x v="5"/>
    <x v="0"/>
    <x v="3"/>
  </r>
  <r>
    <x v="4587"/>
    <x v="5"/>
    <x v="3"/>
    <x v="1"/>
    <x v="4"/>
    <x v="0"/>
    <x v="1"/>
    <x v="0"/>
    <x v="0"/>
    <x v="1"/>
    <x v="0"/>
    <x v="1"/>
    <x v="0"/>
    <x v="0"/>
    <x v="6766"/>
    <x v="4"/>
    <x v="2"/>
    <x v="0"/>
    <x v="6"/>
  </r>
  <r>
    <x v="4588"/>
    <x v="3"/>
    <x v="1"/>
    <x v="0"/>
    <x v="6"/>
    <x v="1"/>
    <x v="0"/>
    <x v="13"/>
    <x v="0"/>
    <x v="1"/>
    <x v="0"/>
    <x v="1"/>
    <x v="1"/>
    <x v="0"/>
    <x v="1870"/>
    <x v="8"/>
    <x v="1"/>
    <x v="0"/>
    <x v="4"/>
  </r>
  <r>
    <x v="4589"/>
    <x v="2"/>
    <x v="1"/>
    <x v="1"/>
    <x v="1"/>
    <x v="1"/>
    <x v="2"/>
    <x v="10"/>
    <x v="1"/>
    <x v="1"/>
    <x v="0"/>
    <x v="1"/>
    <x v="1"/>
    <x v="0"/>
    <x v="6704"/>
    <x v="9"/>
    <x v="2"/>
    <x v="0"/>
    <x v="6"/>
  </r>
  <r>
    <x v="4590"/>
    <x v="2"/>
    <x v="3"/>
    <x v="2"/>
    <x v="0"/>
    <x v="2"/>
    <x v="2"/>
    <x v="14"/>
    <x v="2"/>
    <x v="0"/>
    <x v="0"/>
    <x v="0"/>
    <x v="1"/>
    <x v="1"/>
    <x v="6358"/>
    <x v="4"/>
    <x v="3"/>
    <x v="0"/>
    <x v="8"/>
  </r>
  <r>
    <x v="4591"/>
    <x v="1"/>
    <x v="0"/>
    <x v="0"/>
    <x v="0"/>
    <x v="1"/>
    <x v="0"/>
    <x v="2"/>
    <x v="2"/>
    <x v="0"/>
    <x v="1"/>
    <x v="1"/>
    <x v="1"/>
    <x v="0"/>
    <x v="1831"/>
    <x v="9"/>
    <x v="6"/>
    <x v="0"/>
    <x v="2"/>
  </r>
  <r>
    <x v="4592"/>
    <x v="5"/>
    <x v="0"/>
    <x v="4"/>
    <x v="2"/>
    <x v="1"/>
    <x v="0"/>
    <x v="13"/>
    <x v="1"/>
    <x v="1"/>
    <x v="0"/>
    <x v="0"/>
    <x v="1"/>
    <x v="1"/>
    <x v="5619"/>
    <x v="2"/>
    <x v="6"/>
    <x v="0"/>
    <x v="8"/>
  </r>
  <r>
    <x v="4593"/>
    <x v="4"/>
    <x v="3"/>
    <x v="1"/>
    <x v="4"/>
    <x v="2"/>
    <x v="2"/>
    <x v="4"/>
    <x v="1"/>
    <x v="0"/>
    <x v="0"/>
    <x v="1"/>
    <x v="0"/>
    <x v="0"/>
    <x v="5595"/>
    <x v="5"/>
    <x v="6"/>
    <x v="1"/>
    <x v="5"/>
  </r>
  <r>
    <x v="4594"/>
    <x v="4"/>
    <x v="0"/>
    <x v="3"/>
    <x v="4"/>
    <x v="1"/>
    <x v="2"/>
    <x v="9"/>
    <x v="1"/>
    <x v="1"/>
    <x v="0"/>
    <x v="1"/>
    <x v="0"/>
    <x v="0"/>
    <x v="5371"/>
    <x v="8"/>
    <x v="4"/>
    <x v="2"/>
    <x v="0"/>
  </r>
  <r>
    <x v="4595"/>
    <x v="4"/>
    <x v="0"/>
    <x v="0"/>
    <x v="6"/>
    <x v="2"/>
    <x v="1"/>
    <x v="4"/>
    <x v="0"/>
    <x v="1"/>
    <x v="0"/>
    <x v="0"/>
    <x v="0"/>
    <x v="0"/>
    <x v="1459"/>
    <x v="6"/>
    <x v="3"/>
    <x v="1"/>
    <x v="5"/>
  </r>
  <r>
    <x v="4596"/>
    <x v="4"/>
    <x v="1"/>
    <x v="4"/>
    <x v="5"/>
    <x v="0"/>
    <x v="0"/>
    <x v="4"/>
    <x v="1"/>
    <x v="1"/>
    <x v="0"/>
    <x v="1"/>
    <x v="0"/>
    <x v="0"/>
    <x v="424"/>
    <x v="7"/>
    <x v="0"/>
    <x v="1"/>
    <x v="1"/>
  </r>
  <r>
    <x v="4597"/>
    <x v="3"/>
    <x v="1"/>
    <x v="2"/>
    <x v="2"/>
    <x v="0"/>
    <x v="0"/>
    <x v="5"/>
    <x v="2"/>
    <x v="0"/>
    <x v="1"/>
    <x v="0"/>
    <x v="0"/>
    <x v="1"/>
    <x v="565"/>
    <x v="1"/>
    <x v="6"/>
    <x v="1"/>
    <x v="0"/>
  </r>
  <r>
    <x v="4598"/>
    <x v="5"/>
    <x v="1"/>
    <x v="5"/>
    <x v="6"/>
    <x v="0"/>
    <x v="2"/>
    <x v="7"/>
    <x v="1"/>
    <x v="1"/>
    <x v="0"/>
    <x v="1"/>
    <x v="0"/>
    <x v="0"/>
    <x v="8614"/>
    <x v="4"/>
    <x v="0"/>
    <x v="1"/>
    <x v="5"/>
  </r>
  <r>
    <x v="4599"/>
    <x v="5"/>
    <x v="0"/>
    <x v="0"/>
    <x v="6"/>
    <x v="1"/>
    <x v="1"/>
    <x v="0"/>
    <x v="1"/>
    <x v="0"/>
    <x v="1"/>
    <x v="1"/>
    <x v="0"/>
    <x v="0"/>
    <x v="6329"/>
    <x v="10"/>
    <x v="6"/>
    <x v="0"/>
    <x v="8"/>
  </r>
  <r>
    <x v="4600"/>
    <x v="2"/>
    <x v="2"/>
    <x v="1"/>
    <x v="6"/>
    <x v="1"/>
    <x v="2"/>
    <x v="12"/>
    <x v="1"/>
    <x v="1"/>
    <x v="0"/>
    <x v="1"/>
    <x v="1"/>
    <x v="0"/>
    <x v="8684"/>
    <x v="7"/>
    <x v="3"/>
    <x v="0"/>
    <x v="5"/>
  </r>
  <r>
    <x v="4601"/>
    <x v="5"/>
    <x v="1"/>
    <x v="1"/>
    <x v="0"/>
    <x v="0"/>
    <x v="0"/>
    <x v="0"/>
    <x v="0"/>
    <x v="1"/>
    <x v="0"/>
    <x v="0"/>
    <x v="1"/>
    <x v="0"/>
    <x v="4389"/>
    <x v="0"/>
    <x v="0"/>
    <x v="1"/>
    <x v="4"/>
  </r>
  <r>
    <x v="4602"/>
    <x v="3"/>
    <x v="1"/>
    <x v="0"/>
    <x v="0"/>
    <x v="0"/>
    <x v="1"/>
    <x v="10"/>
    <x v="1"/>
    <x v="1"/>
    <x v="1"/>
    <x v="0"/>
    <x v="1"/>
    <x v="1"/>
    <x v="3603"/>
    <x v="0"/>
    <x v="6"/>
    <x v="0"/>
    <x v="7"/>
  </r>
  <r>
    <x v="4603"/>
    <x v="3"/>
    <x v="1"/>
    <x v="5"/>
    <x v="3"/>
    <x v="1"/>
    <x v="1"/>
    <x v="13"/>
    <x v="2"/>
    <x v="0"/>
    <x v="0"/>
    <x v="1"/>
    <x v="0"/>
    <x v="1"/>
    <x v="4059"/>
    <x v="10"/>
    <x v="6"/>
    <x v="2"/>
    <x v="0"/>
  </r>
  <r>
    <x v="4604"/>
    <x v="0"/>
    <x v="3"/>
    <x v="4"/>
    <x v="5"/>
    <x v="2"/>
    <x v="2"/>
    <x v="14"/>
    <x v="0"/>
    <x v="0"/>
    <x v="0"/>
    <x v="1"/>
    <x v="1"/>
    <x v="1"/>
    <x v="9671"/>
    <x v="5"/>
    <x v="3"/>
    <x v="0"/>
    <x v="2"/>
  </r>
  <r>
    <x v="4605"/>
    <x v="5"/>
    <x v="2"/>
    <x v="4"/>
    <x v="4"/>
    <x v="1"/>
    <x v="1"/>
    <x v="12"/>
    <x v="2"/>
    <x v="1"/>
    <x v="1"/>
    <x v="1"/>
    <x v="1"/>
    <x v="0"/>
    <x v="9219"/>
    <x v="7"/>
    <x v="4"/>
    <x v="0"/>
    <x v="0"/>
  </r>
  <r>
    <x v="4606"/>
    <x v="1"/>
    <x v="2"/>
    <x v="0"/>
    <x v="4"/>
    <x v="1"/>
    <x v="2"/>
    <x v="5"/>
    <x v="1"/>
    <x v="0"/>
    <x v="1"/>
    <x v="1"/>
    <x v="0"/>
    <x v="0"/>
    <x v="7642"/>
    <x v="1"/>
    <x v="2"/>
    <x v="1"/>
    <x v="2"/>
  </r>
  <r>
    <x v="4607"/>
    <x v="4"/>
    <x v="2"/>
    <x v="3"/>
    <x v="1"/>
    <x v="1"/>
    <x v="2"/>
    <x v="11"/>
    <x v="2"/>
    <x v="1"/>
    <x v="0"/>
    <x v="1"/>
    <x v="1"/>
    <x v="0"/>
    <x v="8771"/>
    <x v="1"/>
    <x v="5"/>
    <x v="0"/>
    <x v="1"/>
  </r>
  <r>
    <x v="4608"/>
    <x v="4"/>
    <x v="3"/>
    <x v="2"/>
    <x v="3"/>
    <x v="2"/>
    <x v="0"/>
    <x v="8"/>
    <x v="0"/>
    <x v="1"/>
    <x v="0"/>
    <x v="0"/>
    <x v="1"/>
    <x v="1"/>
    <x v="1323"/>
    <x v="8"/>
    <x v="5"/>
    <x v="0"/>
    <x v="6"/>
  </r>
  <r>
    <x v="4609"/>
    <x v="2"/>
    <x v="3"/>
    <x v="4"/>
    <x v="5"/>
    <x v="2"/>
    <x v="0"/>
    <x v="8"/>
    <x v="2"/>
    <x v="0"/>
    <x v="0"/>
    <x v="0"/>
    <x v="0"/>
    <x v="1"/>
    <x v="241"/>
    <x v="4"/>
    <x v="1"/>
    <x v="2"/>
    <x v="1"/>
  </r>
  <r>
    <x v="4610"/>
    <x v="3"/>
    <x v="3"/>
    <x v="3"/>
    <x v="3"/>
    <x v="0"/>
    <x v="1"/>
    <x v="12"/>
    <x v="2"/>
    <x v="1"/>
    <x v="1"/>
    <x v="1"/>
    <x v="1"/>
    <x v="0"/>
    <x v="3846"/>
    <x v="0"/>
    <x v="5"/>
    <x v="0"/>
    <x v="2"/>
  </r>
  <r>
    <x v="4611"/>
    <x v="0"/>
    <x v="1"/>
    <x v="0"/>
    <x v="4"/>
    <x v="1"/>
    <x v="2"/>
    <x v="12"/>
    <x v="2"/>
    <x v="0"/>
    <x v="0"/>
    <x v="0"/>
    <x v="0"/>
    <x v="1"/>
    <x v="8786"/>
    <x v="6"/>
    <x v="0"/>
    <x v="2"/>
    <x v="0"/>
  </r>
  <r>
    <x v="4612"/>
    <x v="5"/>
    <x v="1"/>
    <x v="2"/>
    <x v="1"/>
    <x v="1"/>
    <x v="1"/>
    <x v="12"/>
    <x v="2"/>
    <x v="1"/>
    <x v="0"/>
    <x v="1"/>
    <x v="0"/>
    <x v="1"/>
    <x v="8163"/>
    <x v="8"/>
    <x v="3"/>
    <x v="0"/>
    <x v="7"/>
  </r>
  <r>
    <x v="4613"/>
    <x v="3"/>
    <x v="0"/>
    <x v="1"/>
    <x v="3"/>
    <x v="0"/>
    <x v="0"/>
    <x v="14"/>
    <x v="2"/>
    <x v="0"/>
    <x v="1"/>
    <x v="0"/>
    <x v="0"/>
    <x v="0"/>
    <x v="148"/>
    <x v="11"/>
    <x v="1"/>
    <x v="2"/>
    <x v="3"/>
  </r>
  <r>
    <x v="4614"/>
    <x v="1"/>
    <x v="0"/>
    <x v="0"/>
    <x v="3"/>
    <x v="2"/>
    <x v="2"/>
    <x v="8"/>
    <x v="0"/>
    <x v="0"/>
    <x v="1"/>
    <x v="1"/>
    <x v="1"/>
    <x v="1"/>
    <x v="7550"/>
    <x v="9"/>
    <x v="5"/>
    <x v="0"/>
    <x v="1"/>
  </r>
  <r>
    <x v="4615"/>
    <x v="4"/>
    <x v="3"/>
    <x v="3"/>
    <x v="3"/>
    <x v="2"/>
    <x v="2"/>
    <x v="5"/>
    <x v="0"/>
    <x v="0"/>
    <x v="1"/>
    <x v="1"/>
    <x v="0"/>
    <x v="1"/>
    <x v="6337"/>
    <x v="2"/>
    <x v="2"/>
    <x v="0"/>
    <x v="8"/>
  </r>
  <r>
    <x v="4616"/>
    <x v="2"/>
    <x v="2"/>
    <x v="0"/>
    <x v="2"/>
    <x v="0"/>
    <x v="0"/>
    <x v="9"/>
    <x v="1"/>
    <x v="0"/>
    <x v="1"/>
    <x v="0"/>
    <x v="0"/>
    <x v="1"/>
    <x v="1478"/>
    <x v="11"/>
    <x v="5"/>
    <x v="2"/>
    <x v="0"/>
  </r>
  <r>
    <x v="4617"/>
    <x v="0"/>
    <x v="2"/>
    <x v="0"/>
    <x v="6"/>
    <x v="0"/>
    <x v="0"/>
    <x v="2"/>
    <x v="0"/>
    <x v="1"/>
    <x v="0"/>
    <x v="1"/>
    <x v="1"/>
    <x v="0"/>
    <x v="7614"/>
    <x v="7"/>
    <x v="2"/>
    <x v="0"/>
    <x v="8"/>
  </r>
  <r>
    <x v="4618"/>
    <x v="2"/>
    <x v="1"/>
    <x v="2"/>
    <x v="3"/>
    <x v="2"/>
    <x v="0"/>
    <x v="14"/>
    <x v="0"/>
    <x v="1"/>
    <x v="1"/>
    <x v="0"/>
    <x v="1"/>
    <x v="0"/>
    <x v="789"/>
    <x v="10"/>
    <x v="2"/>
    <x v="2"/>
    <x v="5"/>
  </r>
  <r>
    <x v="4619"/>
    <x v="1"/>
    <x v="1"/>
    <x v="5"/>
    <x v="4"/>
    <x v="1"/>
    <x v="2"/>
    <x v="0"/>
    <x v="2"/>
    <x v="1"/>
    <x v="0"/>
    <x v="1"/>
    <x v="0"/>
    <x v="0"/>
    <x v="5555"/>
    <x v="9"/>
    <x v="4"/>
    <x v="1"/>
    <x v="3"/>
  </r>
  <r>
    <x v="4620"/>
    <x v="1"/>
    <x v="0"/>
    <x v="0"/>
    <x v="6"/>
    <x v="2"/>
    <x v="1"/>
    <x v="5"/>
    <x v="0"/>
    <x v="1"/>
    <x v="0"/>
    <x v="1"/>
    <x v="0"/>
    <x v="1"/>
    <x v="3881"/>
    <x v="9"/>
    <x v="4"/>
    <x v="0"/>
    <x v="7"/>
  </r>
  <r>
    <x v="4621"/>
    <x v="5"/>
    <x v="0"/>
    <x v="1"/>
    <x v="3"/>
    <x v="1"/>
    <x v="2"/>
    <x v="10"/>
    <x v="1"/>
    <x v="1"/>
    <x v="0"/>
    <x v="0"/>
    <x v="0"/>
    <x v="0"/>
    <x v="7925"/>
    <x v="7"/>
    <x v="5"/>
    <x v="2"/>
    <x v="5"/>
  </r>
  <r>
    <x v="4622"/>
    <x v="1"/>
    <x v="1"/>
    <x v="3"/>
    <x v="6"/>
    <x v="2"/>
    <x v="2"/>
    <x v="13"/>
    <x v="1"/>
    <x v="1"/>
    <x v="1"/>
    <x v="0"/>
    <x v="1"/>
    <x v="0"/>
    <x v="5349"/>
    <x v="9"/>
    <x v="4"/>
    <x v="0"/>
    <x v="8"/>
  </r>
  <r>
    <x v="4623"/>
    <x v="1"/>
    <x v="3"/>
    <x v="1"/>
    <x v="0"/>
    <x v="1"/>
    <x v="0"/>
    <x v="13"/>
    <x v="1"/>
    <x v="0"/>
    <x v="1"/>
    <x v="1"/>
    <x v="1"/>
    <x v="0"/>
    <x v="1395"/>
    <x v="2"/>
    <x v="6"/>
    <x v="0"/>
    <x v="2"/>
  </r>
  <r>
    <x v="4624"/>
    <x v="0"/>
    <x v="2"/>
    <x v="1"/>
    <x v="0"/>
    <x v="0"/>
    <x v="0"/>
    <x v="6"/>
    <x v="0"/>
    <x v="0"/>
    <x v="0"/>
    <x v="1"/>
    <x v="1"/>
    <x v="1"/>
    <x v="8269"/>
    <x v="3"/>
    <x v="5"/>
    <x v="0"/>
    <x v="6"/>
  </r>
  <r>
    <x v="4625"/>
    <x v="1"/>
    <x v="2"/>
    <x v="0"/>
    <x v="2"/>
    <x v="1"/>
    <x v="2"/>
    <x v="4"/>
    <x v="1"/>
    <x v="0"/>
    <x v="1"/>
    <x v="1"/>
    <x v="1"/>
    <x v="0"/>
    <x v="8282"/>
    <x v="5"/>
    <x v="3"/>
    <x v="0"/>
    <x v="6"/>
  </r>
  <r>
    <x v="4626"/>
    <x v="1"/>
    <x v="0"/>
    <x v="4"/>
    <x v="3"/>
    <x v="1"/>
    <x v="1"/>
    <x v="6"/>
    <x v="0"/>
    <x v="1"/>
    <x v="0"/>
    <x v="0"/>
    <x v="0"/>
    <x v="0"/>
    <x v="1240"/>
    <x v="0"/>
    <x v="5"/>
    <x v="1"/>
    <x v="5"/>
  </r>
  <r>
    <x v="4627"/>
    <x v="3"/>
    <x v="2"/>
    <x v="0"/>
    <x v="1"/>
    <x v="1"/>
    <x v="2"/>
    <x v="14"/>
    <x v="2"/>
    <x v="1"/>
    <x v="1"/>
    <x v="1"/>
    <x v="1"/>
    <x v="1"/>
    <x v="8972"/>
    <x v="10"/>
    <x v="6"/>
    <x v="0"/>
    <x v="0"/>
  </r>
  <r>
    <x v="4628"/>
    <x v="2"/>
    <x v="0"/>
    <x v="5"/>
    <x v="6"/>
    <x v="0"/>
    <x v="0"/>
    <x v="6"/>
    <x v="1"/>
    <x v="0"/>
    <x v="1"/>
    <x v="1"/>
    <x v="1"/>
    <x v="1"/>
    <x v="2431"/>
    <x v="9"/>
    <x v="1"/>
    <x v="0"/>
    <x v="6"/>
  </r>
  <r>
    <x v="4629"/>
    <x v="3"/>
    <x v="2"/>
    <x v="5"/>
    <x v="4"/>
    <x v="2"/>
    <x v="1"/>
    <x v="10"/>
    <x v="0"/>
    <x v="1"/>
    <x v="0"/>
    <x v="1"/>
    <x v="0"/>
    <x v="0"/>
    <x v="4289"/>
    <x v="8"/>
    <x v="0"/>
    <x v="0"/>
    <x v="7"/>
  </r>
  <r>
    <x v="4630"/>
    <x v="5"/>
    <x v="0"/>
    <x v="0"/>
    <x v="6"/>
    <x v="0"/>
    <x v="1"/>
    <x v="10"/>
    <x v="2"/>
    <x v="1"/>
    <x v="1"/>
    <x v="1"/>
    <x v="1"/>
    <x v="0"/>
    <x v="8198"/>
    <x v="10"/>
    <x v="0"/>
    <x v="0"/>
    <x v="5"/>
  </r>
  <r>
    <x v="4631"/>
    <x v="4"/>
    <x v="0"/>
    <x v="3"/>
    <x v="2"/>
    <x v="0"/>
    <x v="0"/>
    <x v="0"/>
    <x v="0"/>
    <x v="0"/>
    <x v="1"/>
    <x v="0"/>
    <x v="1"/>
    <x v="0"/>
    <x v="366"/>
    <x v="11"/>
    <x v="4"/>
    <x v="1"/>
    <x v="5"/>
  </r>
  <r>
    <x v="4632"/>
    <x v="3"/>
    <x v="2"/>
    <x v="4"/>
    <x v="6"/>
    <x v="0"/>
    <x v="0"/>
    <x v="3"/>
    <x v="2"/>
    <x v="0"/>
    <x v="0"/>
    <x v="1"/>
    <x v="1"/>
    <x v="0"/>
    <x v="3623"/>
    <x v="10"/>
    <x v="2"/>
    <x v="0"/>
    <x v="4"/>
  </r>
  <r>
    <x v="4633"/>
    <x v="5"/>
    <x v="1"/>
    <x v="0"/>
    <x v="6"/>
    <x v="0"/>
    <x v="1"/>
    <x v="4"/>
    <x v="0"/>
    <x v="0"/>
    <x v="1"/>
    <x v="1"/>
    <x v="1"/>
    <x v="0"/>
    <x v="8230"/>
    <x v="2"/>
    <x v="4"/>
    <x v="0"/>
    <x v="8"/>
  </r>
  <r>
    <x v="4634"/>
    <x v="5"/>
    <x v="2"/>
    <x v="1"/>
    <x v="0"/>
    <x v="0"/>
    <x v="2"/>
    <x v="4"/>
    <x v="0"/>
    <x v="1"/>
    <x v="1"/>
    <x v="1"/>
    <x v="0"/>
    <x v="1"/>
    <x v="9790"/>
    <x v="3"/>
    <x v="4"/>
    <x v="1"/>
    <x v="0"/>
  </r>
  <r>
    <x v="4635"/>
    <x v="2"/>
    <x v="1"/>
    <x v="2"/>
    <x v="5"/>
    <x v="1"/>
    <x v="2"/>
    <x v="11"/>
    <x v="0"/>
    <x v="0"/>
    <x v="0"/>
    <x v="1"/>
    <x v="1"/>
    <x v="1"/>
    <x v="8038"/>
    <x v="5"/>
    <x v="1"/>
    <x v="0"/>
    <x v="4"/>
  </r>
  <r>
    <x v="4636"/>
    <x v="1"/>
    <x v="3"/>
    <x v="1"/>
    <x v="3"/>
    <x v="2"/>
    <x v="1"/>
    <x v="0"/>
    <x v="0"/>
    <x v="0"/>
    <x v="1"/>
    <x v="1"/>
    <x v="1"/>
    <x v="1"/>
    <x v="5509"/>
    <x v="4"/>
    <x v="6"/>
    <x v="0"/>
    <x v="6"/>
  </r>
  <r>
    <x v="4637"/>
    <x v="4"/>
    <x v="3"/>
    <x v="3"/>
    <x v="2"/>
    <x v="1"/>
    <x v="1"/>
    <x v="0"/>
    <x v="2"/>
    <x v="0"/>
    <x v="1"/>
    <x v="0"/>
    <x v="1"/>
    <x v="1"/>
    <x v="3200"/>
    <x v="10"/>
    <x v="3"/>
    <x v="1"/>
    <x v="3"/>
  </r>
  <r>
    <x v="4638"/>
    <x v="2"/>
    <x v="0"/>
    <x v="3"/>
    <x v="6"/>
    <x v="2"/>
    <x v="1"/>
    <x v="13"/>
    <x v="1"/>
    <x v="0"/>
    <x v="0"/>
    <x v="1"/>
    <x v="1"/>
    <x v="0"/>
    <x v="3678"/>
    <x v="10"/>
    <x v="6"/>
    <x v="0"/>
    <x v="3"/>
  </r>
  <r>
    <x v="4639"/>
    <x v="2"/>
    <x v="0"/>
    <x v="0"/>
    <x v="4"/>
    <x v="0"/>
    <x v="1"/>
    <x v="11"/>
    <x v="1"/>
    <x v="1"/>
    <x v="0"/>
    <x v="0"/>
    <x v="0"/>
    <x v="0"/>
    <x v="1183"/>
    <x v="0"/>
    <x v="4"/>
    <x v="2"/>
    <x v="4"/>
  </r>
  <r>
    <x v="4640"/>
    <x v="5"/>
    <x v="1"/>
    <x v="2"/>
    <x v="4"/>
    <x v="1"/>
    <x v="2"/>
    <x v="8"/>
    <x v="2"/>
    <x v="1"/>
    <x v="0"/>
    <x v="0"/>
    <x v="0"/>
    <x v="0"/>
    <x v="7813"/>
    <x v="9"/>
    <x v="4"/>
    <x v="0"/>
    <x v="8"/>
  </r>
  <r>
    <x v="4641"/>
    <x v="4"/>
    <x v="3"/>
    <x v="3"/>
    <x v="0"/>
    <x v="2"/>
    <x v="2"/>
    <x v="11"/>
    <x v="0"/>
    <x v="0"/>
    <x v="0"/>
    <x v="1"/>
    <x v="0"/>
    <x v="1"/>
    <x v="6098"/>
    <x v="11"/>
    <x v="3"/>
    <x v="2"/>
    <x v="5"/>
  </r>
  <r>
    <x v="4642"/>
    <x v="3"/>
    <x v="1"/>
    <x v="2"/>
    <x v="6"/>
    <x v="2"/>
    <x v="1"/>
    <x v="1"/>
    <x v="0"/>
    <x v="0"/>
    <x v="0"/>
    <x v="1"/>
    <x v="0"/>
    <x v="1"/>
    <x v="3258"/>
    <x v="9"/>
    <x v="0"/>
    <x v="1"/>
    <x v="5"/>
  </r>
  <r>
    <x v="4643"/>
    <x v="5"/>
    <x v="0"/>
    <x v="1"/>
    <x v="3"/>
    <x v="2"/>
    <x v="2"/>
    <x v="0"/>
    <x v="1"/>
    <x v="1"/>
    <x v="0"/>
    <x v="0"/>
    <x v="1"/>
    <x v="0"/>
    <x v="8958"/>
    <x v="8"/>
    <x v="4"/>
    <x v="0"/>
    <x v="6"/>
  </r>
  <r>
    <x v="4644"/>
    <x v="0"/>
    <x v="0"/>
    <x v="4"/>
    <x v="6"/>
    <x v="2"/>
    <x v="0"/>
    <x v="5"/>
    <x v="2"/>
    <x v="0"/>
    <x v="1"/>
    <x v="0"/>
    <x v="1"/>
    <x v="1"/>
    <x v="4622"/>
    <x v="9"/>
    <x v="3"/>
    <x v="1"/>
    <x v="1"/>
  </r>
  <r>
    <x v="4645"/>
    <x v="2"/>
    <x v="2"/>
    <x v="0"/>
    <x v="0"/>
    <x v="0"/>
    <x v="1"/>
    <x v="12"/>
    <x v="1"/>
    <x v="0"/>
    <x v="0"/>
    <x v="0"/>
    <x v="0"/>
    <x v="0"/>
    <x v="2662"/>
    <x v="9"/>
    <x v="4"/>
    <x v="2"/>
    <x v="3"/>
  </r>
  <r>
    <x v="4646"/>
    <x v="4"/>
    <x v="1"/>
    <x v="4"/>
    <x v="1"/>
    <x v="0"/>
    <x v="2"/>
    <x v="1"/>
    <x v="1"/>
    <x v="0"/>
    <x v="1"/>
    <x v="1"/>
    <x v="1"/>
    <x v="1"/>
    <x v="7504"/>
    <x v="9"/>
    <x v="4"/>
    <x v="0"/>
    <x v="1"/>
  </r>
  <r>
    <x v="4647"/>
    <x v="1"/>
    <x v="1"/>
    <x v="1"/>
    <x v="4"/>
    <x v="1"/>
    <x v="2"/>
    <x v="6"/>
    <x v="1"/>
    <x v="0"/>
    <x v="1"/>
    <x v="1"/>
    <x v="1"/>
    <x v="0"/>
    <x v="6935"/>
    <x v="7"/>
    <x v="2"/>
    <x v="0"/>
    <x v="3"/>
  </r>
  <r>
    <x v="4648"/>
    <x v="1"/>
    <x v="0"/>
    <x v="0"/>
    <x v="5"/>
    <x v="0"/>
    <x v="0"/>
    <x v="4"/>
    <x v="0"/>
    <x v="0"/>
    <x v="1"/>
    <x v="0"/>
    <x v="1"/>
    <x v="0"/>
    <x v="324"/>
    <x v="0"/>
    <x v="6"/>
    <x v="0"/>
    <x v="8"/>
  </r>
  <r>
    <x v="4649"/>
    <x v="4"/>
    <x v="3"/>
    <x v="5"/>
    <x v="5"/>
    <x v="2"/>
    <x v="2"/>
    <x v="5"/>
    <x v="0"/>
    <x v="1"/>
    <x v="1"/>
    <x v="1"/>
    <x v="1"/>
    <x v="1"/>
    <x v="8175"/>
    <x v="8"/>
    <x v="4"/>
    <x v="0"/>
    <x v="7"/>
  </r>
  <r>
    <x v="4650"/>
    <x v="3"/>
    <x v="1"/>
    <x v="2"/>
    <x v="1"/>
    <x v="2"/>
    <x v="1"/>
    <x v="1"/>
    <x v="0"/>
    <x v="1"/>
    <x v="1"/>
    <x v="1"/>
    <x v="0"/>
    <x v="1"/>
    <x v="3265"/>
    <x v="4"/>
    <x v="0"/>
    <x v="1"/>
    <x v="4"/>
  </r>
  <r>
    <x v="4651"/>
    <x v="5"/>
    <x v="0"/>
    <x v="1"/>
    <x v="4"/>
    <x v="2"/>
    <x v="1"/>
    <x v="3"/>
    <x v="1"/>
    <x v="1"/>
    <x v="0"/>
    <x v="0"/>
    <x v="0"/>
    <x v="1"/>
    <x v="5969"/>
    <x v="0"/>
    <x v="1"/>
    <x v="0"/>
    <x v="6"/>
  </r>
  <r>
    <x v="4652"/>
    <x v="0"/>
    <x v="1"/>
    <x v="0"/>
    <x v="0"/>
    <x v="2"/>
    <x v="2"/>
    <x v="12"/>
    <x v="2"/>
    <x v="1"/>
    <x v="0"/>
    <x v="0"/>
    <x v="1"/>
    <x v="0"/>
    <x v="8908"/>
    <x v="6"/>
    <x v="6"/>
    <x v="2"/>
    <x v="2"/>
  </r>
  <r>
    <x v="4653"/>
    <x v="1"/>
    <x v="2"/>
    <x v="4"/>
    <x v="5"/>
    <x v="1"/>
    <x v="1"/>
    <x v="5"/>
    <x v="2"/>
    <x v="0"/>
    <x v="1"/>
    <x v="0"/>
    <x v="1"/>
    <x v="0"/>
    <x v="4666"/>
    <x v="10"/>
    <x v="0"/>
    <x v="0"/>
    <x v="7"/>
  </r>
  <r>
    <x v="4654"/>
    <x v="5"/>
    <x v="1"/>
    <x v="3"/>
    <x v="4"/>
    <x v="2"/>
    <x v="1"/>
    <x v="5"/>
    <x v="2"/>
    <x v="1"/>
    <x v="1"/>
    <x v="1"/>
    <x v="1"/>
    <x v="0"/>
    <x v="7941"/>
    <x v="10"/>
    <x v="1"/>
    <x v="0"/>
    <x v="1"/>
  </r>
  <r>
    <x v="4655"/>
    <x v="1"/>
    <x v="3"/>
    <x v="5"/>
    <x v="2"/>
    <x v="1"/>
    <x v="0"/>
    <x v="1"/>
    <x v="2"/>
    <x v="1"/>
    <x v="1"/>
    <x v="1"/>
    <x v="1"/>
    <x v="1"/>
    <x v="2476"/>
    <x v="9"/>
    <x v="2"/>
    <x v="0"/>
    <x v="7"/>
  </r>
  <r>
    <x v="4656"/>
    <x v="1"/>
    <x v="1"/>
    <x v="1"/>
    <x v="5"/>
    <x v="1"/>
    <x v="0"/>
    <x v="10"/>
    <x v="0"/>
    <x v="1"/>
    <x v="1"/>
    <x v="1"/>
    <x v="1"/>
    <x v="1"/>
    <x v="2890"/>
    <x v="8"/>
    <x v="3"/>
    <x v="0"/>
    <x v="5"/>
  </r>
  <r>
    <x v="4657"/>
    <x v="3"/>
    <x v="2"/>
    <x v="2"/>
    <x v="6"/>
    <x v="2"/>
    <x v="0"/>
    <x v="13"/>
    <x v="2"/>
    <x v="1"/>
    <x v="0"/>
    <x v="1"/>
    <x v="1"/>
    <x v="1"/>
    <x v="4850"/>
    <x v="4"/>
    <x v="4"/>
    <x v="0"/>
    <x v="7"/>
  </r>
  <r>
    <x v="4658"/>
    <x v="3"/>
    <x v="2"/>
    <x v="5"/>
    <x v="6"/>
    <x v="1"/>
    <x v="2"/>
    <x v="11"/>
    <x v="1"/>
    <x v="1"/>
    <x v="0"/>
    <x v="1"/>
    <x v="0"/>
    <x v="1"/>
    <x v="8402"/>
    <x v="6"/>
    <x v="1"/>
    <x v="2"/>
    <x v="5"/>
  </r>
  <r>
    <x v="4659"/>
    <x v="2"/>
    <x v="3"/>
    <x v="5"/>
    <x v="0"/>
    <x v="2"/>
    <x v="0"/>
    <x v="14"/>
    <x v="0"/>
    <x v="1"/>
    <x v="1"/>
    <x v="1"/>
    <x v="1"/>
    <x v="1"/>
    <x v="2603"/>
    <x v="1"/>
    <x v="1"/>
    <x v="0"/>
    <x v="8"/>
  </r>
  <r>
    <x v="4660"/>
    <x v="3"/>
    <x v="3"/>
    <x v="2"/>
    <x v="6"/>
    <x v="2"/>
    <x v="0"/>
    <x v="7"/>
    <x v="1"/>
    <x v="0"/>
    <x v="0"/>
    <x v="0"/>
    <x v="0"/>
    <x v="0"/>
    <x v="41"/>
    <x v="10"/>
    <x v="2"/>
    <x v="0"/>
    <x v="6"/>
  </r>
  <r>
    <x v="4661"/>
    <x v="4"/>
    <x v="1"/>
    <x v="1"/>
    <x v="2"/>
    <x v="2"/>
    <x v="1"/>
    <x v="8"/>
    <x v="0"/>
    <x v="0"/>
    <x v="1"/>
    <x v="0"/>
    <x v="1"/>
    <x v="0"/>
    <x v="2053"/>
    <x v="4"/>
    <x v="3"/>
    <x v="2"/>
    <x v="0"/>
  </r>
  <r>
    <x v="4662"/>
    <x v="2"/>
    <x v="1"/>
    <x v="1"/>
    <x v="5"/>
    <x v="0"/>
    <x v="0"/>
    <x v="0"/>
    <x v="0"/>
    <x v="0"/>
    <x v="0"/>
    <x v="1"/>
    <x v="0"/>
    <x v="1"/>
    <x v="1124"/>
    <x v="1"/>
    <x v="6"/>
    <x v="1"/>
    <x v="2"/>
  </r>
  <r>
    <x v="4663"/>
    <x v="5"/>
    <x v="1"/>
    <x v="5"/>
    <x v="2"/>
    <x v="1"/>
    <x v="1"/>
    <x v="6"/>
    <x v="0"/>
    <x v="1"/>
    <x v="1"/>
    <x v="0"/>
    <x v="0"/>
    <x v="1"/>
    <x v="6248"/>
    <x v="6"/>
    <x v="4"/>
    <x v="1"/>
    <x v="0"/>
  </r>
  <r>
    <x v="4664"/>
    <x v="3"/>
    <x v="0"/>
    <x v="2"/>
    <x v="3"/>
    <x v="1"/>
    <x v="2"/>
    <x v="12"/>
    <x v="2"/>
    <x v="0"/>
    <x v="0"/>
    <x v="1"/>
    <x v="1"/>
    <x v="1"/>
    <x v="7494"/>
    <x v="10"/>
    <x v="1"/>
    <x v="0"/>
    <x v="5"/>
  </r>
  <r>
    <x v="4665"/>
    <x v="0"/>
    <x v="3"/>
    <x v="2"/>
    <x v="6"/>
    <x v="2"/>
    <x v="0"/>
    <x v="3"/>
    <x v="0"/>
    <x v="1"/>
    <x v="1"/>
    <x v="0"/>
    <x v="0"/>
    <x v="1"/>
    <x v="3190"/>
    <x v="0"/>
    <x v="6"/>
    <x v="0"/>
    <x v="8"/>
  </r>
  <r>
    <x v="4666"/>
    <x v="4"/>
    <x v="0"/>
    <x v="3"/>
    <x v="0"/>
    <x v="2"/>
    <x v="1"/>
    <x v="14"/>
    <x v="1"/>
    <x v="0"/>
    <x v="1"/>
    <x v="0"/>
    <x v="0"/>
    <x v="0"/>
    <x v="1058"/>
    <x v="6"/>
    <x v="1"/>
    <x v="2"/>
    <x v="4"/>
  </r>
  <r>
    <x v="4667"/>
    <x v="1"/>
    <x v="2"/>
    <x v="2"/>
    <x v="1"/>
    <x v="0"/>
    <x v="1"/>
    <x v="14"/>
    <x v="0"/>
    <x v="0"/>
    <x v="0"/>
    <x v="1"/>
    <x v="1"/>
    <x v="1"/>
    <x v="7575"/>
    <x v="10"/>
    <x v="4"/>
    <x v="0"/>
    <x v="7"/>
  </r>
  <r>
    <x v="4668"/>
    <x v="1"/>
    <x v="0"/>
    <x v="2"/>
    <x v="2"/>
    <x v="2"/>
    <x v="2"/>
    <x v="2"/>
    <x v="2"/>
    <x v="1"/>
    <x v="0"/>
    <x v="1"/>
    <x v="0"/>
    <x v="1"/>
    <x v="6528"/>
    <x v="7"/>
    <x v="1"/>
    <x v="0"/>
    <x v="6"/>
  </r>
  <r>
    <x v="4669"/>
    <x v="1"/>
    <x v="3"/>
    <x v="0"/>
    <x v="3"/>
    <x v="1"/>
    <x v="1"/>
    <x v="3"/>
    <x v="2"/>
    <x v="0"/>
    <x v="1"/>
    <x v="1"/>
    <x v="0"/>
    <x v="0"/>
    <x v="2014"/>
    <x v="5"/>
    <x v="0"/>
    <x v="1"/>
    <x v="3"/>
  </r>
  <r>
    <x v="4670"/>
    <x v="1"/>
    <x v="0"/>
    <x v="0"/>
    <x v="2"/>
    <x v="0"/>
    <x v="0"/>
    <x v="10"/>
    <x v="1"/>
    <x v="0"/>
    <x v="0"/>
    <x v="0"/>
    <x v="0"/>
    <x v="1"/>
    <x v="280"/>
    <x v="11"/>
    <x v="0"/>
    <x v="2"/>
    <x v="3"/>
  </r>
  <r>
    <x v="4671"/>
    <x v="5"/>
    <x v="3"/>
    <x v="1"/>
    <x v="0"/>
    <x v="0"/>
    <x v="0"/>
    <x v="1"/>
    <x v="0"/>
    <x v="0"/>
    <x v="1"/>
    <x v="1"/>
    <x v="1"/>
    <x v="0"/>
    <x v="6237"/>
    <x v="0"/>
    <x v="3"/>
    <x v="0"/>
    <x v="4"/>
  </r>
  <r>
    <x v="4672"/>
    <x v="5"/>
    <x v="2"/>
    <x v="5"/>
    <x v="1"/>
    <x v="2"/>
    <x v="1"/>
    <x v="14"/>
    <x v="1"/>
    <x v="0"/>
    <x v="1"/>
    <x v="1"/>
    <x v="0"/>
    <x v="1"/>
    <x v="9031"/>
    <x v="4"/>
    <x v="3"/>
    <x v="2"/>
    <x v="1"/>
  </r>
  <r>
    <x v="4673"/>
    <x v="1"/>
    <x v="0"/>
    <x v="5"/>
    <x v="3"/>
    <x v="0"/>
    <x v="0"/>
    <x v="0"/>
    <x v="1"/>
    <x v="1"/>
    <x v="1"/>
    <x v="0"/>
    <x v="1"/>
    <x v="0"/>
    <x v="716"/>
    <x v="0"/>
    <x v="3"/>
    <x v="1"/>
    <x v="3"/>
  </r>
  <r>
    <x v="4674"/>
    <x v="1"/>
    <x v="2"/>
    <x v="5"/>
    <x v="2"/>
    <x v="0"/>
    <x v="2"/>
    <x v="10"/>
    <x v="0"/>
    <x v="0"/>
    <x v="0"/>
    <x v="1"/>
    <x v="1"/>
    <x v="0"/>
    <x v="8368"/>
    <x v="1"/>
    <x v="5"/>
    <x v="0"/>
    <x v="8"/>
  </r>
  <r>
    <x v="4675"/>
    <x v="5"/>
    <x v="2"/>
    <x v="1"/>
    <x v="6"/>
    <x v="0"/>
    <x v="0"/>
    <x v="0"/>
    <x v="2"/>
    <x v="0"/>
    <x v="1"/>
    <x v="1"/>
    <x v="1"/>
    <x v="1"/>
    <x v="8685"/>
    <x v="8"/>
    <x v="0"/>
    <x v="0"/>
    <x v="3"/>
  </r>
  <r>
    <x v="4676"/>
    <x v="5"/>
    <x v="3"/>
    <x v="4"/>
    <x v="5"/>
    <x v="0"/>
    <x v="2"/>
    <x v="2"/>
    <x v="2"/>
    <x v="0"/>
    <x v="0"/>
    <x v="0"/>
    <x v="1"/>
    <x v="0"/>
    <x v="8676"/>
    <x v="10"/>
    <x v="5"/>
    <x v="1"/>
    <x v="1"/>
  </r>
  <r>
    <x v="4677"/>
    <x v="5"/>
    <x v="0"/>
    <x v="2"/>
    <x v="6"/>
    <x v="2"/>
    <x v="2"/>
    <x v="0"/>
    <x v="1"/>
    <x v="1"/>
    <x v="1"/>
    <x v="1"/>
    <x v="1"/>
    <x v="0"/>
    <x v="9478"/>
    <x v="5"/>
    <x v="6"/>
    <x v="0"/>
    <x v="0"/>
  </r>
  <r>
    <x v="4678"/>
    <x v="4"/>
    <x v="3"/>
    <x v="0"/>
    <x v="5"/>
    <x v="1"/>
    <x v="0"/>
    <x v="2"/>
    <x v="2"/>
    <x v="1"/>
    <x v="0"/>
    <x v="1"/>
    <x v="0"/>
    <x v="1"/>
    <x v="1449"/>
    <x v="1"/>
    <x v="2"/>
    <x v="1"/>
    <x v="0"/>
  </r>
  <r>
    <x v="4679"/>
    <x v="3"/>
    <x v="0"/>
    <x v="3"/>
    <x v="0"/>
    <x v="1"/>
    <x v="1"/>
    <x v="2"/>
    <x v="2"/>
    <x v="1"/>
    <x v="1"/>
    <x v="0"/>
    <x v="1"/>
    <x v="0"/>
    <x v="2022"/>
    <x v="8"/>
    <x v="6"/>
    <x v="1"/>
    <x v="0"/>
  </r>
  <r>
    <x v="4680"/>
    <x v="4"/>
    <x v="0"/>
    <x v="4"/>
    <x v="5"/>
    <x v="2"/>
    <x v="1"/>
    <x v="6"/>
    <x v="2"/>
    <x v="0"/>
    <x v="1"/>
    <x v="0"/>
    <x v="0"/>
    <x v="0"/>
    <x v="1048"/>
    <x v="6"/>
    <x v="5"/>
    <x v="1"/>
    <x v="1"/>
  </r>
  <r>
    <x v="4681"/>
    <x v="0"/>
    <x v="2"/>
    <x v="4"/>
    <x v="2"/>
    <x v="0"/>
    <x v="0"/>
    <x v="6"/>
    <x v="2"/>
    <x v="1"/>
    <x v="0"/>
    <x v="0"/>
    <x v="1"/>
    <x v="0"/>
    <x v="6705"/>
    <x v="5"/>
    <x v="1"/>
    <x v="1"/>
    <x v="0"/>
  </r>
  <r>
    <x v="4682"/>
    <x v="3"/>
    <x v="1"/>
    <x v="4"/>
    <x v="2"/>
    <x v="0"/>
    <x v="2"/>
    <x v="4"/>
    <x v="2"/>
    <x v="0"/>
    <x v="0"/>
    <x v="0"/>
    <x v="1"/>
    <x v="0"/>
    <x v="5187"/>
    <x v="8"/>
    <x v="5"/>
    <x v="1"/>
    <x v="4"/>
  </r>
  <r>
    <x v="4683"/>
    <x v="5"/>
    <x v="2"/>
    <x v="1"/>
    <x v="4"/>
    <x v="0"/>
    <x v="1"/>
    <x v="1"/>
    <x v="0"/>
    <x v="0"/>
    <x v="1"/>
    <x v="0"/>
    <x v="1"/>
    <x v="0"/>
    <x v="8290"/>
    <x v="1"/>
    <x v="1"/>
    <x v="1"/>
    <x v="1"/>
  </r>
  <r>
    <x v="4684"/>
    <x v="2"/>
    <x v="3"/>
    <x v="3"/>
    <x v="0"/>
    <x v="0"/>
    <x v="0"/>
    <x v="8"/>
    <x v="0"/>
    <x v="1"/>
    <x v="1"/>
    <x v="1"/>
    <x v="0"/>
    <x v="1"/>
    <x v="850"/>
    <x v="10"/>
    <x v="2"/>
    <x v="2"/>
    <x v="5"/>
  </r>
  <r>
    <x v="4685"/>
    <x v="4"/>
    <x v="0"/>
    <x v="0"/>
    <x v="3"/>
    <x v="1"/>
    <x v="2"/>
    <x v="12"/>
    <x v="0"/>
    <x v="1"/>
    <x v="1"/>
    <x v="0"/>
    <x v="0"/>
    <x v="0"/>
    <x v="3140"/>
    <x v="9"/>
    <x v="5"/>
    <x v="2"/>
    <x v="3"/>
  </r>
  <r>
    <x v="4686"/>
    <x v="0"/>
    <x v="2"/>
    <x v="3"/>
    <x v="4"/>
    <x v="1"/>
    <x v="0"/>
    <x v="4"/>
    <x v="2"/>
    <x v="0"/>
    <x v="1"/>
    <x v="0"/>
    <x v="0"/>
    <x v="1"/>
    <x v="5874"/>
    <x v="0"/>
    <x v="5"/>
    <x v="1"/>
    <x v="0"/>
  </r>
  <r>
    <x v="4687"/>
    <x v="0"/>
    <x v="3"/>
    <x v="5"/>
    <x v="6"/>
    <x v="1"/>
    <x v="0"/>
    <x v="0"/>
    <x v="2"/>
    <x v="1"/>
    <x v="1"/>
    <x v="0"/>
    <x v="1"/>
    <x v="0"/>
    <x v="4213"/>
    <x v="7"/>
    <x v="4"/>
    <x v="0"/>
    <x v="6"/>
  </r>
  <r>
    <x v="4688"/>
    <x v="1"/>
    <x v="2"/>
    <x v="4"/>
    <x v="0"/>
    <x v="0"/>
    <x v="2"/>
    <x v="14"/>
    <x v="1"/>
    <x v="0"/>
    <x v="1"/>
    <x v="1"/>
    <x v="0"/>
    <x v="1"/>
    <x v="8325"/>
    <x v="7"/>
    <x v="2"/>
    <x v="2"/>
    <x v="2"/>
  </r>
  <r>
    <x v="4689"/>
    <x v="2"/>
    <x v="1"/>
    <x v="0"/>
    <x v="5"/>
    <x v="2"/>
    <x v="1"/>
    <x v="6"/>
    <x v="1"/>
    <x v="1"/>
    <x v="0"/>
    <x v="1"/>
    <x v="0"/>
    <x v="1"/>
    <x v="3544"/>
    <x v="3"/>
    <x v="1"/>
    <x v="0"/>
    <x v="7"/>
  </r>
  <r>
    <x v="4690"/>
    <x v="0"/>
    <x v="0"/>
    <x v="4"/>
    <x v="1"/>
    <x v="1"/>
    <x v="2"/>
    <x v="0"/>
    <x v="2"/>
    <x v="0"/>
    <x v="0"/>
    <x v="0"/>
    <x v="0"/>
    <x v="0"/>
    <x v="8001"/>
    <x v="1"/>
    <x v="5"/>
    <x v="0"/>
    <x v="6"/>
  </r>
  <r>
    <x v="4691"/>
    <x v="2"/>
    <x v="2"/>
    <x v="1"/>
    <x v="2"/>
    <x v="0"/>
    <x v="1"/>
    <x v="13"/>
    <x v="0"/>
    <x v="0"/>
    <x v="0"/>
    <x v="0"/>
    <x v="1"/>
    <x v="1"/>
    <x v="6203"/>
    <x v="3"/>
    <x v="3"/>
    <x v="0"/>
    <x v="7"/>
  </r>
  <r>
    <x v="4692"/>
    <x v="3"/>
    <x v="1"/>
    <x v="5"/>
    <x v="2"/>
    <x v="0"/>
    <x v="2"/>
    <x v="5"/>
    <x v="1"/>
    <x v="0"/>
    <x v="1"/>
    <x v="0"/>
    <x v="0"/>
    <x v="1"/>
    <x v="4735"/>
    <x v="7"/>
    <x v="6"/>
    <x v="0"/>
    <x v="7"/>
  </r>
  <r>
    <x v="4693"/>
    <x v="3"/>
    <x v="0"/>
    <x v="4"/>
    <x v="6"/>
    <x v="1"/>
    <x v="1"/>
    <x v="2"/>
    <x v="2"/>
    <x v="1"/>
    <x v="0"/>
    <x v="0"/>
    <x v="1"/>
    <x v="0"/>
    <x v="2058"/>
    <x v="0"/>
    <x v="5"/>
    <x v="1"/>
    <x v="1"/>
  </r>
  <r>
    <x v="4694"/>
    <x v="1"/>
    <x v="2"/>
    <x v="4"/>
    <x v="1"/>
    <x v="0"/>
    <x v="2"/>
    <x v="1"/>
    <x v="1"/>
    <x v="1"/>
    <x v="1"/>
    <x v="0"/>
    <x v="1"/>
    <x v="0"/>
    <x v="7552"/>
    <x v="2"/>
    <x v="3"/>
    <x v="0"/>
    <x v="8"/>
  </r>
  <r>
    <x v="4695"/>
    <x v="1"/>
    <x v="1"/>
    <x v="4"/>
    <x v="1"/>
    <x v="2"/>
    <x v="2"/>
    <x v="5"/>
    <x v="0"/>
    <x v="1"/>
    <x v="1"/>
    <x v="1"/>
    <x v="0"/>
    <x v="1"/>
    <x v="6471"/>
    <x v="8"/>
    <x v="0"/>
    <x v="0"/>
    <x v="8"/>
  </r>
  <r>
    <x v="4696"/>
    <x v="1"/>
    <x v="0"/>
    <x v="3"/>
    <x v="6"/>
    <x v="2"/>
    <x v="1"/>
    <x v="7"/>
    <x v="2"/>
    <x v="0"/>
    <x v="1"/>
    <x v="0"/>
    <x v="1"/>
    <x v="1"/>
    <x v="3681"/>
    <x v="11"/>
    <x v="6"/>
    <x v="1"/>
    <x v="1"/>
  </r>
  <r>
    <x v="4697"/>
    <x v="2"/>
    <x v="3"/>
    <x v="5"/>
    <x v="5"/>
    <x v="0"/>
    <x v="1"/>
    <x v="11"/>
    <x v="1"/>
    <x v="0"/>
    <x v="0"/>
    <x v="0"/>
    <x v="0"/>
    <x v="0"/>
    <x v="1329"/>
    <x v="1"/>
    <x v="5"/>
    <x v="2"/>
    <x v="0"/>
  </r>
  <r>
    <x v="4698"/>
    <x v="0"/>
    <x v="2"/>
    <x v="4"/>
    <x v="5"/>
    <x v="0"/>
    <x v="2"/>
    <x v="1"/>
    <x v="1"/>
    <x v="0"/>
    <x v="1"/>
    <x v="1"/>
    <x v="0"/>
    <x v="0"/>
    <x v="9643"/>
    <x v="8"/>
    <x v="2"/>
    <x v="0"/>
    <x v="6"/>
  </r>
  <r>
    <x v="4699"/>
    <x v="2"/>
    <x v="1"/>
    <x v="1"/>
    <x v="4"/>
    <x v="2"/>
    <x v="1"/>
    <x v="2"/>
    <x v="1"/>
    <x v="1"/>
    <x v="0"/>
    <x v="0"/>
    <x v="1"/>
    <x v="1"/>
    <x v="3016"/>
    <x v="3"/>
    <x v="1"/>
    <x v="1"/>
    <x v="5"/>
  </r>
  <r>
    <x v="4700"/>
    <x v="0"/>
    <x v="0"/>
    <x v="4"/>
    <x v="5"/>
    <x v="1"/>
    <x v="2"/>
    <x v="13"/>
    <x v="0"/>
    <x v="0"/>
    <x v="0"/>
    <x v="0"/>
    <x v="1"/>
    <x v="0"/>
    <x v="8531"/>
    <x v="5"/>
    <x v="4"/>
    <x v="2"/>
    <x v="0"/>
  </r>
  <r>
    <x v="4701"/>
    <x v="5"/>
    <x v="3"/>
    <x v="4"/>
    <x v="2"/>
    <x v="0"/>
    <x v="0"/>
    <x v="3"/>
    <x v="2"/>
    <x v="0"/>
    <x v="1"/>
    <x v="0"/>
    <x v="1"/>
    <x v="1"/>
    <x v="4875"/>
    <x v="11"/>
    <x v="2"/>
    <x v="1"/>
    <x v="5"/>
  </r>
  <r>
    <x v="4702"/>
    <x v="3"/>
    <x v="0"/>
    <x v="3"/>
    <x v="4"/>
    <x v="1"/>
    <x v="0"/>
    <x v="5"/>
    <x v="0"/>
    <x v="0"/>
    <x v="0"/>
    <x v="1"/>
    <x v="1"/>
    <x v="1"/>
    <x v="2820"/>
    <x v="1"/>
    <x v="4"/>
    <x v="0"/>
    <x v="2"/>
  </r>
  <r>
    <x v="4703"/>
    <x v="0"/>
    <x v="2"/>
    <x v="0"/>
    <x v="3"/>
    <x v="2"/>
    <x v="1"/>
    <x v="11"/>
    <x v="1"/>
    <x v="1"/>
    <x v="1"/>
    <x v="0"/>
    <x v="1"/>
    <x v="0"/>
    <x v="8394"/>
    <x v="7"/>
    <x v="4"/>
    <x v="2"/>
    <x v="5"/>
  </r>
  <r>
    <x v="4704"/>
    <x v="5"/>
    <x v="3"/>
    <x v="3"/>
    <x v="0"/>
    <x v="0"/>
    <x v="2"/>
    <x v="8"/>
    <x v="2"/>
    <x v="0"/>
    <x v="1"/>
    <x v="0"/>
    <x v="1"/>
    <x v="1"/>
    <x v="9160"/>
    <x v="3"/>
    <x v="2"/>
    <x v="2"/>
    <x v="0"/>
  </r>
  <r>
    <x v="4705"/>
    <x v="3"/>
    <x v="2"/>
    <x v="1"/>
    <x v="4"/>
    <x v="2"/>
    <x v="2"/>
    <x v="3"/>
    <x v="2"/>
    <x v="0"/>
    <x v="1"/>
    <x v="1"/>
    <x v="1"/>
    <x v="0"/>
    <x v="8662"/>
    <x v="1"/>
    <x v="5"/>
    <x v="0"/>
    <x v="4"/>
  </r>
  <r>
    <x v="4706"/>
    <x v="0"/>
    <x v="1"/>
    <x v="4"/>
    <x v="5"/>
    <x v="2"/>
    <x v="0"/>
    <x v="8"/>
    <x v="2"/>
    <x v="0"/>
    <x v="0"/>
    <x v="1"/>
    <x v="1"/>
    <x v="0"/>
    <x v="6270"/>
    <x v="11"/>
    <x v="2"/>
    <x v="0"/>
    <x v="0"/>
  </r>
  <r>
    <x v="4707"/>
    <x v="1"/>
    <x v="3"/>
    <x v="4"/>
    <x v="5"/>
    <x v="2"/>
    <x v="1"/>
    <x v="5"/>
    <x v="1"/>
    <x v="0"/>
    <x v="1"/>
    <x v="0"/>
    <x v="1"/>
    <x v="0"/>
    <x v="2584"/>
    <x v="1"/>
    <x v="4"/>
    <x v="1"/>
    <x v="1"/>
  </r>
  <r>
    <x v="4708"/>
    <x v="1"/>
    <x v="0"/>
    <x v="0"/>
    <x v="4"/>
    <x v="1"/>
    <x v="0"/>
    <x v="1"/>
    <x v="1"/>
    <x v="1"/>
    <x v="0"/>
    <x v="1"/>
    <x v="1"/>
    <x v="1"/>
    <x v="2395"/>
    <x v="7"/>
    <x v="3"/>
    <x v="0"/>
    <x v="3"/>
  </r>
  <r>
    <x v="4709"/>
    <x v="3"/>
    <x v="2"/>
    <x v="1"/>
    <x v="3"/>
    <x v="1"/>
    <x v="1"/>
    <x v="7"/>
    <x v="2"/>
    <x v="0"/>
    <x v="0"/>
    <x v="0"/>
    <x v="1"/>
    <x v="1"/>
    <x v="5614"/>
    <x v="9"/>
    <x v="4"/>
    <x v="0"/>
    <x v="6"/>
  </r>
  <r>
    <x v="4710"/>
    <x v="4"/>
    <x v="1"/>
    <x v="3"/>
    <x v="0"/>
    <x v="1"/>
    <x v="1"/>
    <x v="12"/>
    <x v="0"/>
    <x v="0"/>
    <x v="1"/>
    <x v="1"/>
    <x v="0"/>
    <x v="1"/>
    <x v="3233"/>
    <x v="4"/>
    <x v="4"/>
    <x v="2"/>
    <x v="0"/>
  </r>
  <r>
    <x v="4711"/>
    <x v="4"/>
    <x v="2"/>
    <x v="5"/>
    <x v="0"/>
    <x v="1"/>
    <x v="1"/>
    <x v="1"/>
    <x v="2"/>
    <x v="1"/>
    <x v="1"/>
    <x v="1"/>
    <x v="1"/>
    <x v="0"/>
    <x v="5880"/>
    <x v="4"/>
    <x v="5"/>
    <x v="0"/>
    <x v="3"/>
  </r>
  <r>
    <x v="4712"/>
    <x v="2"/>
    <x v="3"/>
    <x v="2"/>
    <x v="6"/>
    <x v="0"/>
    <x v="0"/>
    <x v="7"/>
    <x v="2"/>
    <x v="0"/>
    <x v="0"/>
    <x v="1"/>
    <x v="0"/>
    <x v="0"/>
    <x v="650"/>
    <x v="3"/>
    <x v="6"/>
    <x v="0"/>
    <x v="6"/>
  </r>
  <r>
    <x v="4713"/>
    <x v="3"/>
    <x v="1"/>
    <x v="3"/>
    <x v="1"/>
    <x v="0"/>
    <x v="1"/>
    <x v="10"/>
    <x v="2"/>
    <x v="0"/>
    <x v="1"/>
    <x v="0"/>
    <x v="1"/>
    <x v="0"/>
    <x v="2567"/>
    <x v="3"/>
    <x v="2"/>
    <x v="0"/>
    <x v="7"/>
  </r>
  <r>
    <x v="4714"/>
    <x v="2"/>
    <x v="0"/>
    <x v="5"/>
    <x v="1"/>
    <x v="2"/>
    <x v="1"/>
    <x v="11"/>
    <x v="2"/>
    <x v="0"/>
    <x v="0"/>
    <x v="0"/>
    <x v="0"/>
    <x v="0"/>
    <x v="1391"/>
    <x v="0"/>
    <x v="2"/>
    <x v="2"/>
    <x v="3"/>
  </r>
  <r>
    <x v="4715"/>
    <x v="2"/>
    <x v="2"/>
    <x v="4"/>
    <x v="6"/>
    <x v="0"/>
    <x v="1"/>
    <x v="6"/>
    <x v="2"/>
    <x v="1"/>
    <x v="1"/>
    <x v="1"/>
    <x v="1"/>
    <x v="1"/>
    <x v="7794"/>
    <x v="9"/>
    <x v="1"/>
    <x v="0"/>
    <x v="2"/>
  </r>
  <r>
    <x v="4716"/>
    <x v="5"/>
    <x v="2"/>
    <x v="4"/>
    <x v="1"/>
    <x v="0"/>
    <x v="0"/>
    <x v="9"/>
    <x v="0"/>
    <x v="1"/>
    <x v="1"/>
    <x v="0"/>
    <x v="0"/>
    <x v="1"/>
    <x v="5451"/>
    <x v="8"/>
    <x v="2"/>
    <x v="2"/>
    <x v="4"/>
  </r>
  <r>
    <x v="4717"/>
    <x v="0"/>
    <x v="1"/>
    <x v="1"/>
    <x v="4"/>
    <x v="0"/>
    <x v="0"/>
    <x v="3"/>
    <x v="2"/>
    <x v="0"/>
    <x v="0"/>
    <x v="0"/>
    <x v="0"/>
    <x v="0"/>
    <x v="2526"/>
    <x v="1"/>
    <x v="6"/>
    <x v="1"/>
    <x v="1"/>
  </r>
  <r>
    <x v="4718"/>
    <x v="2"/>
    <x v="0"/>
    <x v="5"/>
    <x v="3"/>
    <x v="2"/>
    <x v="2"/>
    <x v="10"/>
    <x v="2"/>
    <x v="1"/>
    <x v="0"/>
    <x v="0"/>
    <x v="0"/>
    <x v="0"/>
    <x v="3631"/>
    <x v="0"/>
    <x v="2"/>
    <x v="0"/>
    <x v="6"/>
  </r>
  <r>
    <x v="4719"/>
    <x v="2"/>
    <x v="3"/>
    <x v="5"/>
    <x v="1"/>
    <x v="1"/>
    <x v="0"/>
    <x v="12"/>
    <x v="0"/>
    <x v="1"/>
    <x v="1"/>
    <x v="1"/>
    <x v="1"/>
    <x v="1"/>
    <x v="2883"/>
    <x v="8"/>
    <x v="1"/>
    <x v="0"/>
    <x v="1"/>
  </r>
  <r>
    <x v="4720"/>
    <x v="0"/>
    <x v="3"/>
    <x v="5"/>
    <x v="2"/>
    <x v="1"/>
    <x v="0"/>
    <x v="10"/>
    <x v="0"/>
    <x v="0"/>
    <x v="0"/>
    <x v="0"/>
    <x v="1"/>
    <x v="1"/>
    <x v="5269"/>
    <x v="7"/>
    <x v="1"/>
    <x v="2"/>
    <x v="2"/>
  </r>
  <r>
    <x v="4721"/>
    <x v="0"/>
    <x v="1"/>
    <x v="3"/>
    <x v="1"/>
    <x v="0"/>
    <x v="1"/>
    <x v="10"/>
    <x v="2"/>
    <x v="0"/>
    <x v="1"/>
    <x v="0"/>
    <x v="0"/>
    <x v="0"/>
    <x v="5018"/>
    <x v="1"/>
    <x v="4"/>
    <x v="2"/>
    <x v="0"/>
  </r>
  <r>
    <x v="4722"/>
    <x v="5"/>
    <x v="1"/>
    <x v="3"/>
    <x v="2"/>
    <x v="0"/>
    <x v="1"/>
    <x v="0"/>
    <x v="2"/>
    <x v="1"/>
    <x v="1"/>
    <x v="0"/>
    <x v="1"/>
    <x v="1"/>
    <x v="7569"/>
    <x v="6"/>
    <x v="2"/>
    <x v="0"/>
    <x v="6"/>
  </r>
  <r>
    <x v="4723"/>
    <x v="4"/>
    <x v="0"/>
    <x v="4"/>
    <x v="6"/>
    <x v="2"/>
    <x v="0"/>
    <x v="9"/>
    <x v="2"/>
    <x v="1"/>
    <x v="1"/>
    <x v="1"/>
    <x v="0"/>
    <x v="0"/>
    <x v="455"/>
    <x v="3"/>
    <x v="6"/>
    <x v="0"/>
    <x v="7"/>
  </r>
  <r>
    <x v="4724"/>
    <x v="5"/>
    <x v="0"/>
    <x v="4"/>
    <x v="3"/>
    <x v="1"/>
    <x v="0"/>
    <x v="13"/>
    <x v="0"/>
    <x v="1"/>
    <x v="1"/>
    <x v="0"/>
    <x v="0"/>
    <x v="1"/>
    <x v="3256"/>
    <x v="4"/>
    <x v="4"/>
    <x v="2"/>
    <x v="1"/>
  </r>
  <r>
    <x v="4725"/>
    <x v="5"/>
    <x v="3"/>
    <x v="4"/>
    <x v="2"/>
    <x v="2"/>
    <x v="2"/>
    <x v="11"/>
    <x v="2"/>
    <x v="0"/>
    <x v="1"/>
    <x v="1"/>
    <x v="0"/>
    <x v="1"/>
    <x v="9113"/>
    <x v="4"/>
    <x v="4"/>
    <x v="2"/>
    <x v="0"/>
  </r>
  <r>
    <x v="4726"/>
    <x v="4"/>
    <x v="3"/>
    <x v="4"/>
    <x v="6"/>
    <x v="1"/>
    <x v="0"/>
    <x v="9"/>
    <x v="1"/>
    <x v="0"/>
    <x v="1"/>
    <x v="0"/>
    <x v="1"/>
    <x v="1"/>
    <x v="1466"/>
    <x v="1"/>
    <x v="2"/>
    <x v="0"/>
    <x v="8"/>
  </r>
  <r>
    <x v="4727"/>
    <x v="2"/>
    <x v="3"/>
    <x v="2"/>
    <x v="0"/>
    <x v="1"/>
    <x v="0"/>
    <x v="3"/>
    <x v="1"/>
    <x v="0"/>
    <x v="0"/>
    <x v="1"/>
    <x v="1"/>
    <x v="0"/>
    <x v="1703"/>
    <x v="7"/>
    <x v="3"/>
    <x v="0"/>
    <x v="4"/>
  </r>
  <r>
    <x v="4728"/>
    <x v="2"/>
    <x v="3"/>
    <x v="3"/>
    <x v="1"/>
    <x v="1"/>
    <x v="2"/>
    <x v="6"/>
    <x v="0"/>
    <x v="1"/>
    <x v="0"/>
    <x v="1"/>
    <x v="1"/>
    <x v="0"/>
    <x v="6622"/>
    <x v="11"/>
    <x v="3"/>
    <x v="0"/>
    <x v="7"/>
  </r>
  <r>
    <x v="4729"/>
    <x v="4"/>
    <x v="1"/>
    <x v="2"/>
    <x v="2"/>
    <x v="1"/>
    <x v="1"/>
    <x v="3"/>
    <x v="1"/>
    <x v="0"/>
    <x v="0"/>
    <x v="1"/>
    <x v="0"/>
    <x v="0"/>
    <x v="2241"/>
    <x v="2"/>
    <x v="4"/>
    <x v="1"/>
    <x v="5"/>
  </r>
  <r>
    <x v="4730"/>
    <x v="4"/>
    <x v="3"/>
    <x v="3"/>
    <x v="5"/>
    <x v="2"/>
    <x v="1"/>
    <x v="0"/>
    <x v="0"/>
    <x v="0"/>
    <x v="1"/>
    <x v="1"/>
    <x v="0"/>
    <x v="1"/>
    <x v="3080"/>
    <x v="0"/>
    <x v="3"/>
    <x v="1"/>
    <x v="3"/>
  </r>
  <r>
    <x v="4731"/>
    <x v="4"/>
    <x v="3"/>
    <x v="1"/>
    <x v="2"/>
    <x v="1"/>
    <x v="1"/>
    <x v="11"/>
    <x v="0"/>
    <x v="1"/>
    <x v="0"/>
    <x v="1"/>
    <x v="0"/>
    <x v="0"/>
    <x v="2193"/>
    <x v="4"/>
    <x v="3"/>
    <x v="0"/>
    <x v="7"/>
  </r>
  <r>
    <x v="4732"/>
    <x v="0"/>
    <x v="1"/>
    <x v="5"/>
    <x v="3"/>
    <x v="1"/>
    <x v="2"/>
    <x v="0"/>
    <x v="0"/>
    <x v="0"/>
    <x v="0"/>
    <x v="1"/>
    <x v="1"/>
    <x v="0"/>
    <x v="9387"/>
    <x v="1"/>
    <x v="4"/>
    <x v="0"/>
    <x v="3"/>
  </r>
  <r>
    <x v="4733"/>
    <x v="1"/>
    <x v="1"/>
    <x v="0"/>
    <x v="0"/>
    <x v="0"/>
    <x v="0"/>
    <x v="13"/>
    <x v="2"/>
    <x v="1"/>
    <x v="1"/>
    <x v="1"/>
    <x v="0"/>
    <x v="1"/>
    <x v="1088"/>
    <x v="4"/>
    <x v="3"/>
    <x v="0"/>
    <x v="7"/>
  </r>
  <r>
    <x v="4734"/>
    <x v="2"/>
    <x v="1"/>
    <x v="2"/>
    <x v="4"/>
    <x v="2"/>
    <x v="2"/>
    <x v="14"/>
    <x v="0"/>
    <x v="1"/>
    <x v="0"/>
    <x v="0"/>
    <x v="1"/>
    <x v="0"/>
    <x v="5454"/>
    <x v="1"/>
    <x v="4"/>
    <x v="2"/>
    <x v="1"/>
  </r>
  <r>
    <x v="4735"/>
    <x v="1"/>
    <x v="0"/>
    <x v="5"/>
    <x v="2"/>
    <x v="2"/>
    <x v="1"/>
    <x v="1"/>
    <x v="0"/>
    <x v="1"/>
    <x v="0"/>
    <x v="1"/>
    <x v="1"/>
    <x v="0"/>
    <x v="3937"/>
    <x v="2"/>
    <x v="2"/>
    <x v="0"/>
    <x v="1"/>
  </r>
  <r>
    <x v="4736"/>
    <x v="2"/>
    <x v="1"/>
    <x v="3"/>
    <x v="6"/>
    <x v="1"/>
    <x v="1"/>
    <x v="7"/>
    <x v="2"/>
    <x v="1"/>
    <x v="0"/>
    <x v="1"/>
    <x v="1"/>
    <x v="0"/>
    <x v="3702"/>
    <x v="6"/>
    <x v="3"/>
    <x v="0"/>
    <x v="5"/>
  </r>
  <r>
    <x v="4737"/>
    <x v="5"/>
    <x v="3"/>
    <x v="1"/>
    <x v="0"/>
    <x v="2"/>
    <x v="2"/>
    <x v="12"/>
    <x v="0"/>
    <x v="1"/>
    <x v="1"/>
    <x v="1"/>
    <x v="0"/>
    <x v="0"/>
    <x v="8881"/>
    <x v="7"/>
    <x v="4"/>
    <x v="2"/>
    <x v="2"/>
  </r>
  <r>
    <x v="4738"/>
    <x v="3"/>
    <x v="3"/>
    <x v="0"/>
    <x v="6"/>
    <x v="1"/>
    <x v="2"/>
    <x v="10"/>
    <x v="1"/>
    <x v="1"/>
    <x v="1"/>
    <x v="1"/>
    <x v="0"/>
    <x v="1"/>
    <x v="6546"/>
    <x v="11"/>
    <x v="2"/>
    <x v="2"/>
    <x v="2"/>
  </r>
  <r>
    <x v="4739"/>
    <x v="5"/>
    <x v="1"/>
    <x v="1"/>
    <x v="5"/>
    <x v="1"/>
    <x v="0"/>
    <x v="6"/>
    <x v="0"/>
    <x v="0"/>
    <x v="1"/>
    <x v="1"/>
    <x v="1"/>
    <x v="0"/>
    <x v="5271"/>
    <x v="6"/>
    <x v="2"/>
    <x v="0"/>
    <x v="1"/>
  </r>
  <r>
    <x v="4740"/>
    <x v="3"/>
    <x v="1"/>
    <x v="4"/>
    <x v="4"/>
    <x v="2"/>
    <x v="2"/>
    <x v="10"/>
    <x v="1"/>
    <x v="1"/>
    <x v="0"/>
    <x v="0"/>
    <x v="0"/>
    <x v="1"/>
    <x v="4164"/>
    <x v="9"/>
    <x v="0"/>
    <x v="2"/>
    <x v="5"/>
  </r>
  <r>
    <x v="4741"/>
    <x v="2"/>
    <x v="0"/>
    <x v="3"/>
    <x v="3"/>
    <x v="2"/>
    <x v="0"/>
    <x v="13"/>
    <x v="1"/>
    <x v="0"/>
    <x v="0"/>
    <x v="0"/>
    <x v="1"/>
    <x v="1"/>
    <x v="1522"/>
    <x v="4"/>
    <x v="5"/>
    <x v="2"/>
    <x v="4"/>
  </r>
  <r>
    <x v="4742"/>
    <x v="5"/>
    <x v="3"/>
    <x v="2"/>
    <x v="1"/>
    <x v="0"/>
    <x v="2"/>
    <x v="5"/>
    <x v="2"/>
    <x v="1"/>
    <x v="1"/>
    <x v="0"/>
    <x v="1"/>
    <x v="0"/>
    <x v="8615"/>
    <x v="7"/>
    <x v="5"/>
    <x v="1"/>
    <x v="2"/>
  </r>
  <r>
    <x v="4743"/>
    <x v="3"/>
    <x v="3"/>
    <x v="0"/>
    <x v="5"/>
    <x v="2"/>
    <x v="1"/>
    <x v="2"/>
    <x v="1"/>
    <x v="1"/>
    <x v="0"/>
    <x v="1"/>
    <x v="0"/>
    <x v="1"/>
    <x v="3795"/>
    <x v="10"/>
    <x v="6"/>
    <x v="1"/>
    <x v="4"/>
  </r>
  <r>
    <x v="4744"/>
    <x v="1"/>
    <x v="0"/>
    <x v="0"/>
    <x v="3"/>
    <x v="1"/>
    <x v="2"/>
    <x v="10"/>
    <x v="1"/>
    <x v="0"/>
    <x v="1"/>
    <x v="1"/>
    <x v="0"/>
    <x v="0"/>
    <x v="4996"/>
    <x v="10"/>
    <x v="0"/>
    <x v="0"/>
    <x v="7"/>
  </r>
  <r>
    <x v="4745"/>
    <x v="1"/>
    <x v="3"/>
    <x v="3"/>
    <x v="5"/>
    <x v="2"/>
    <x v="1"/>
    <x v="10"/>
    <x v="1"/>
    <x v="1"/>
    <x v="1"/>
    <x v="1"/>
    <x v="0"/>
    <x v="0"/>
    <x v="2991"/>
    <x v="7"/>
    <x v="2"/>
    <x v="2"/>
    <x v="3"/>
  </r>
  <r>
    <x v="4746"/>
    <x v="2"/>
    <x v="1"/>
    <x v="2"/>
    <x v="3"/>
    <x v="2"/>
    <x v="1"/>
    <x v="10"/>
    <x v="1"/>
    <x v="1"/>
    <x v="0"/>
    <x v="1"/>
    <x v="1"/>
    <x v="0"/>
    <x v="4372"/>
    <x v="0"/>
    <x v="4"/>
    <x v="0"/>
    <x v="1"/>
  </r>
  <r>
    <x v="4747"/>
    <x v="1"/>
    <x v="1"/>
    <x v="2"/>
    <x v="1"/>
    <x v="0"/>
    <x v="1"/>
    <x v="0"/>
    <x v="0"/>
    <x v="1"/>
    <x v="1"/>
    <x v="1"/>
    <x v="1"/>
    <x v="0"/>
    <x v="4257"/>
    <x v="0"/>
    <x v="2"/>
    <x v="0"/>
    <x v="5"/>
  </r>
  <r>
    <x v="4748"/>
    <x v="0"/>
    <x v="3"/>
    <x v="5"/>
    <x v="5"/>
    <x v="0"/>
    <x v="1"/>
    <x v="12"/>
    <x v="1"/>
    <x v="0"/>
    <x v="0"/>
    <x v="1"/>
    <x v="1"/>
    <x v="0"/>
    <x v="7876"/>
    <x v="8"/>
    <x v="5"/>
    <x v="0"/>
    <x v="4"/>
  </r>
  <r>
    <x v="4749"/>
    <x v="5"/>
    <x v="3"/>
    <x v="4"/>
    <x v="3"/>
    <x v="0"/>
    <x v="1"/>
    <x v="6"/>
    <x v="1"/>
    <x v="0"/>
    <x v="1"/>
    <x v="1"/>
    <x v="1"/>
    <x v="0"/>
    <x v="8376"/>
    <x v="1"/>
    <x v="4"/>
    <x v="0"/>
    <x v="0"/>
  </r>
  <r>
    <x v="4750"/>
    <x v="2"/>
    <x v="1"/>
    <x v="3"/>
    <x v="3"/>
    <x v="2"/>
    <x v="1"/>
    <x v="6"/>
    <x v="1"/>
    <x v="1"/>
    <x v="0"/>
    <x v="1"/>
    <x v="0"/>
    <x v="0"/>
    <x v="2578"/>
    <x v="6"/>
    <x v="0"/>
    <x v="0"/>
    <x v="7"/>
  </r>
  <r>
    <x v="4751"/>
    <x v="0"/>
    <x v="3"/>
    <x v="3"/>
    <x v="3"/>
    <x v="2"/>
    <x v="2"/>
    <x v="14"/>
    <x v="1"/>
    <x v="0"/>
    <x v="1"/>
    <x v="0"/>
    <x v="1"/>
    <x v="0"/>
    <x v="8967"/>
    <x v="4"/>
    <x v="4"/>
    <x v="2"/>
    <x v="2"/>
  </r>
  <r>
    <x v="4752"/>
    <x v="0"/>
    <x v="1"/>
    <x v="0"/>
    <x v="6"/>
    <x v="0"/>
    <x v="1"/>
    <x v="0"/>
    <x v="1"/>
    <x v="1"/>
    <x v="0"/>
    <x v="0"/>
    <x v="0"/>
    <x v="1"/>
    <x v="5915"/>
    <x v="5"/>
    <x v="4"/>
    <x v="1"/>
    <x v="4"/>
  </r>
  <r>
    <x v="4753"/>
    <x v="4"/>
    <x v="3"/>
    <x v="3"/>
    <x v="2"/>
    <x v="0"/>
    <x v="2"/>
    <x v="8"/>
    <x v="1"/>
    <x v="1"/>
    <x v="1"/>
    <x v="0"/>
    <x v="0"/>
    <x v="1"/>
    <x v="4350"/>
    <x v="7"/>
    <x v="2"/>
    <x v="0"/>
    <x v="8"/>
  </r>
  <r>
    <x v="4754"/>
    <x v="4"/>
    <x v="3"/>
    <x v="5"/>
    <x v="1"/>
    <x v="2"/>
    <x v="2"/>
    <x v="4"/>
    <x v="0"/>
    <x v="1"/>
    <x v="0"/>
    <x v="1"/>
    <x v="0"/>
    <x v="1"/>
    <x v="6767"/>
    <x v="6"/>
    <x v="3"/>
    <x v="1"/>
    <x v="2"/>
  </r>
  <r>
    <x v="4755"/>
    <x v="2"/>
    <x v="1"/>
    <x v="4"/>
    <x v="1"/>
    <x v="0"/>
    <x v="0"/>
    <x v="12"/>
    <x v="1"/>
    <x v="0"/>
    <x v="0"/>
    <x v="0"/>
    <x v="0"/>
    <x v="1"/>
    <x v="335"/>
    <x v="3"/>
    <x v="3"/>
    <x v="2"/>
    <x v="5"/>
  </r>
  <r>
    <x v="4756"/>
    <x v="4"/>
    <x v="2"/>
    <x v="5"/>
    <x v="1"/>
    <x v="0"/>
    <x v="0"/>
    <x v="8"/>
    <x v="0"/>
    <x v="1"/>
    <x v="1"/>
    <x v="1"/>
    <x v="0"/>
    <x v="0"/>
    <x v="2096"/>
    <x v="4"/>
    <x v="1"/>
    <x v="0"/>
    <x v="7"/>
  </r>
  <r>
    <x v="4757"/>
    <x v="5"/>
    <x v="2"/>
    <x v="1"/>
    <x v="5"/>
    <x v="1"/>
    <x v="0"/>
    <x v="11"/>
    <x v="2"/>
    <x v="0"/>
    <x v="1"/>
    <x v="1"/>
    <x v="1"/>
    <x v="1"/>
    <x v="8647"/>
    <x v="11"/>
    <x v="6"/>
    <x v="0"/>
    <x v="0"/>
  </r>
  <r>
    <x v="4758"/>
    <x v="3"/>
    <x v="0"/>
    <x v="2"/>
    <x v="3"/>
    <x v="0"/>
    <x v="2"/>
    <x v="6"/>
    <x v="2"/>
    <x v="0"/>
    <x v="1"/>
    <x v="0"/>
    <x v="0"/>
    <x v="0"/>
    <x v="4103"/>
    <x v="4"/>
    <x v="6"/>
    <x v="1"/>
    <x v="1"/>
  </r>
  <r>
    <x v="4759"/>
    <x v="0"/>
    <x v="3"/>
    <x v="1"/>
    <x v="3"/>
    <x v="0"/>
    <x v="1"/>
    <x v="10"/>
    <x v="0"/>
    <x v="0"/>
    <x v="0"/>
    <x v="1"/>
    <x v="1"/>
    <x v="0"/>
    <x v="8240"/>
    <x v="11"/>
    <x v="2"/>
    <x v="0"/>
    <x v="6"/>
  </r>
  <r>
    <x v="4760"/>
    <x v="3"/>
    <x v="0"/>
    <x v="4"/>
    <x v="1"/>
    <x v="0"/>
    <x v="1"/>
    <x v="11"/>
    <x v="2"/>
    <x v="0"/>
    <x v="1"/>
    <x v="1"/>
    <x v="1"/>
    <x v="0"/>
    <x v="3492"/>
    <x v="2"/>
    <x v="5"/>
    <x v="0"/>
    <x v="3"/>
  </r>
  <r>
    <x v="4761"/>
    <x v="3"/>
    <x v="0"/>
    <x v="4"/>
    <x v="4"/>
    <x v="2"/>
    <x v="1"/>
    <x v="11"/>
    <x v="0"/>
    <x v="0"/>
    <x v="0"/>
    <x v="1"/>
    <x v="0"/>
    <x v="0"/>
    <x v="2230"/>
    <x v="9"/>
    <x v="6"/>
    <x v="2"/>
    <x v="3"/>
  </r>
  <r>
    <x v="4762"/>
    <x v="4"/>
    <x v="2"/>
    <x v="2"/>
    <x v="6"/>
    <x v="1"/>
    <x v="1"/>
    <x v="9"/>
    <x v="2"/>
    <x v="0"/>
    <x v="1"/>
    <x v="1"/>
    <x v="1"/>
    <x v="1"/>
    <x v="7644"/>
    <x v="3"/>
    <x v="5"/>
    <x v="0"/>
    <x v="0"/>
  </r>
  <r>
    <x v="4763"/>
    <x v="3"/>
    <x v="2"/>
    <x v="1"/>
    <x v="1"/>
    <x v="1"/>
    <x v="0"/>
    <x v="13"/>
    <x v="2"/>
    <x v="0"/>
    <x v="0"/>
    <x v="1"/>
    <x v="0"/>
    <x v="0"/>
    <x v="2224"/>
    <x v="5"/>
    <x v="5"/>
    <x v="2"/>
    <x v="1"/>
  </r>
  <r>
    <x v="4764"/>
    <x v="0"/>
    <x v="0"/>
    <x v="0"/>
    <x v="0"/>
    <x v="1"/>
    <x v="2"/>
    <x v="4"/>
    <x v="2"/>
    <x v="0"/>
    <x v="0"/>
    <x v="1"/>
    <x v="0"/>
    <x v="0"/>
    <x v="8617"/>
    <x v="11"/>
    <x v="1"/>
    <x v="0"/>
    <x v="8"/>
  </r>
  <r>
    <x v="4765"/>
    <x v="0"/>
    <x v="1"/>
    <x v="5"/>
    <x v="2"/>
    <x v="1"/>
    <x v="0"/>
    <x v="0"/>
    <x v="2"/>
    <x v="1"/>
    <x v="0"/>
    <x v="0"/>
    <x v="0"/>
    <x v="0"/>
    <x v="2220"/>
    <x v="11"/>
    <x v="5"/>
    <x v="1"/>
    <x v="3"/>
  </r>
  <r>
    <x v="4766"/>
    <x v="1"/>
    <x v="2"/>
    <x v="0"/>
    <x v="6"/>
    <x v="1"/>
    <x v="1"/>
    <x v="8"/>
    <x v="0"/>
    <x v="1"/>
    <x v="1"/>
    <x v="0"/>
    <x v="1"/>
    <x v="1"/>
    <x v="6075"/>
    <x v="2"/>
    <x v="4"/>
    <x v="2"/>
    <x v="1"/>
  </r>
  <r>
    <x v="4767"/>
    <x v="4"/>
    <x v="3"/>
    <x v="2"/>
    <x v="4"/>
    <x v="2"/>
    <x v="0"/>
    <x v="8"/>
    <x v="0"/>
    <x v="0"/>
    <x v="1"/>
    <x v="0"/>
    <x v="0"/>
    <x v="1"/>
    <x v="232"/>
    <x v="11"/>
    <x v="2"/>
    <x v="2"/>
    <x v="4"/>
  </r>
  <r>
    <x v="4768"/>
    <x v="1"/>
    <x v="3"/>
    <x v="3"/>
    <x v="4"/>
    <x v="2"/>
    <x v="2"/>
    <x v="4"/>
    <x v="0"/>
    <x v="1"/>
    <x v="0"/>
    <x v="1"/>
    <x v="0"/>
    <x v="1"/>
    <x v="6214"/>
    <x v="1"/>
    <x v="0"/>
    <x v="1"/>
    <x v="1"/>
  </r>
  <r>
    <x v="4769"/>
    <x v="0"/>
    <x v="3"/>
    <x v="2"/>
    <x v="0"/>
    <x v="2"/>
    <x v="0"/>
    <x v="5"/>
    <x v="0"/>
    <x v="0"/>
    <x v="0"/>
    <x v="0"/>
    <x v="1"/>
    <x v="1"/>
    <x v="5794"/>
    <x v="6"/>
    <x v="2"/>
    <x v="1"/>
    <x v="4"/>
  </r>
  <r>
    <x v="4770"/>
    <x v="3"/>
    <x v="0"/>
    <x v="2"/>
    <x v="6"/>
    <x v="0"/>
    <x v="1"/>
    <x v="1"/>
    <x v="0"/>
    <x v="1"/>
    <x v="1"/>
    <x v="0"/>
    <x v="0"/>
    <x v="1"/>
    <x v="1765"/>
    <x v="2"/>
    <x v="5"/>
    <x v="1"/>
    <x v="3"/>
  </r>
  <r>
    <x v="4771"/>
    <x v="1"/>
    <x v="0"/>
    <x v="1"/>
    <x v="2"/>
    <x v="2"/>
    <x v="2"/>
    <x v="6"/>
    <x v="2"/>
    <x v="1"/>
    <x v="1"/>
    <x v="0"/>
    <x v="0"/>
    <x v="0"/>
    <x v="3970"/>
    <x v="7"/>
    <x v="1"/>
    <x v="1"/>
    <x v="0"/>
  </r>
  <r>
    <x v="4772"/>
    <x v="0"/>
    <x v="3"/>
    <x v="4"/>
    <x v="2"/>
    <x v="1"/>
    <x v="2"/>
    <x v="1"/>
    <x v="0"/>
    <x v="1"/>
    <x v="1"/>
    <x v="0"/>
    <x v="0"/>
    <x v="0"/>
    <x v="7996"/>
    <x v="11"/>
    <x v="2"/>
    <x v="1"/>
    <x v="5"/>
  </r>
  <r>
    <x v="4773"/>
    <x v="3"/>
    <x v="1"/>
    <x v="4"/>
    <x v="6"/>
    <x v="0"/>
    <x v="0"/>
    <x v="9"/>
    <x v="2"/>
    <x v="0"/>
    <x v="1"/>
    <x v="0"/>
    <x v="1"/>
    <x v="1"/>
    <x v="1602"/>
    <x v="6"/>
    <x v="3"/>
    <x v="2"/>
    <x v="0"/>
  </r>
  <r>
    <x v="4774"/>
    <x v="2"/>
    <x v="0"/>
    <x v="4"/>
    <x v="1"/>
    <x v="2"/>
    <x v="1"/>
    <x v="8"/>
    <x v="2"/>
    <x v="1"/>
    <x v="0"/>
    <x v="0"/>
    <x v="1"/>
    <x v="1"/>
    <x v="3162"/>
    <x v="1"/>
    <x v="1"/>
    <x v="2"/>
    <x v="3"/>
  </r>
  <r>
    <x v="4775"/>
    <x v="2"/>
    <x v="1"/>
    <x v="2"/>
    <x v="2"/>
    <x v="2"/>
    <x v="1"/>
    <x v="5"/>
    <x v="1"/>
    <x v="0"/>
    <x v="1"/>
    <x v="1"/>
    <x v="1"/>
    <x v="0"/>
    <x v="3968"/>
    <x v="9"/>
    <x v="0"/>
    <x v="0"/>
    <x v="3"/>
  </r>
  <r>
    <x v="4776"/>
    <x v="4"/>
    <x v="3"/>
    <x v="2"/>
    <x v="1"/>
    <x v="0"/>
    <x v="2"/>
    <x v="13"/>
    <x v="1"/>
    <x v="0"/>
    <x v="0"/>
    <x v="1"/>
    <x v="1"/>
    <x v="1"/>
    <x v="7725"/>
    <x v="0"/>
    <x v="4"/>
    <x v="0"/>
    <x v="1"/>
  </r>
  <r>
    <x v="4777"/>
    <x v="4"/>
    <x v="1"/>
    <x v="1"/>
    <x v="2"/>
    <x v="1"/>
    <x v="2"/>
    <x v="5"/>
    <x v="2"/>
    <x v="1"/>
    <x v="0"/>
    <x v="1"/>
    <x v="1"/>
    <x v="1"/>
    <x v="7477"/>
    <x v="6"/>
    <x v="1"/>
    <x v="0"/>
    <x v="6"/>
  </r>
  <r>
    <x v="4778"/>
    <x v="1"/>
    <x v="1"/>
    <x v="2"/>
    <x v="0"/>
    <x v="0"/>
    <x v="2"/>
    <x v="5"/>
    <x v="0"/>
    <x v="1"/>
    <x v="0"/>
    <x v="1"/>
    <x v="1"/>
    <x v="1"/>
    <x v="7418"/>
    <x v="1"/>
    <x v="0"/>
    <x v="0"/>
    <x v="5"/>
  </r>
  <r>
    <x v="4779"/>
    <x v="1"/>
    <x v="0"/>
    <x v="2"/>
    <x v="3"/>
    <x v="0"/>
    <x v="1"/>
    <x v="4"/>
    <x v="1"/>
    <x v="0"/>
    <x v="0"/>
    <x v="1"/>
    <x v="0"/>
    <x v="0"/>
    <x v="2488"/>
    <x v="10"/>
    <x v="6"/>
    <x v="0"/>
    <x v="6"/>
  </r>
  <r>
    <x v="4780"/>
    <x v="1"/>
    <x v="0"/>
    <x v="1"/>
    <x v="4"/>
    <x v="2"/>
    <x v="1"/>
    <x v="1"/>
    <x v="0"/>
    <x v="0"/>
    <x v="0"/>
    <x v="1"/>
    <x v="0"/>
    <x v="1"/>
    <x v="3371"/>
    <x v="11"/>
    <x v="4"/>
    <x v="0"/>
    <x v="7"/>
  </r>
  <r>
    <x v="4781"/>
    <x v="1"/>
    <x v="0"/>
    <x v="1"/>
    <x v="6"/>
    <x v="0"/>
    <x v="1"/>
    <x v="8"/>
    <x v="2"/>
    <x v="0"/>
    <x v="0"/>
    <x v="1"/>
    <x v="1"/>
    <x v="1"/>
    <x v="4892"/>
    <x v="9"/>
    <x v="2"/>
    <x v="0"/>
    <x v="6"/>
  </r>
  <r>
    <x v="4782"/>
    <x v="3"/>
    <x v="0"/>
    <x v="4"/>
    <x v="4"/>
    <x v="0"/>
    <x v="1"/>
    <x v="11"/>
    <x v="1"/>
    <x v="1"/>
    <x v="1"/>
    <x v="1"/>
    <x v="1"/>
    <x v="1"/>
    <x v="4661"/>
    <x v="5"/>
    <x v="5"/>
    <x v="0"/>
    <x v="5"/>
  </r>
  <r>
    <x v="4783"/>
    <x v="0"/>
    <x v="3"/>
    <x v="5"/>
    <x v="5"/>
    <x v="1"/>
    <x v="2"/>
    <x v="7"/>
    <x v="2"/>
    <x v="0"/>
    <x v="1"/>
    <x v="0"/>
    <x v="1"/>
    <x v="1"/>
    <x v="9167"/>
    <x v="0"/>
    <x v="5"/>
    <x v="1"/>
    <x v="4"/>
  </r>
  <r>
    <x v="4784"/>
    <x v="2"/>
    <x v="0"/>
    <x v="1"/>
    <x v="3"/>
    <x v="0"/>
    <x v="2"/>
    <x v="0"/>
    <x v="0"/>
    <x v="1"/>
    <x v="0"/>
    <x v="0"/>
    <x v="0"/>
    <x v="1"/>
    <x v="4784"/>
    <x v="2"/>
    <x v="4"/>
    <x v="1"/>
    <x v="0"/>
  </r>
  <r>
    <x v="4785"/>
    <x v="5"/>
    <x v="1"/>
    <x v="4"/>
    <x v="3"/>
    <x v="1"/>
    <x v="1"/>
    <x v="7"/>
    <x v="0"/>
    <x v="1"/>
    <x v="1"/>
    <x v="0"/>
    <x v="0"/>
    <x v="0"/>
    <x v="5048"/>
    <x v="7"/>
    <x v="0"/>
    <x v="1"/>
    <x v="3"/>
  </r>
  <r>
    <x v="4786"/>
    <x v="1"/>
    <x v="3"/>
    <x v="3"/>
    <x v="0"/>
    <x v="2"/>
    <x v="2"/>
    <x v="6"/>
    <x v="0"/>
    <x v="1"/>
    <x v="1"/>
    <x v="1"/>
    <x v="0"/>
    <x v="0"/>
    <x v="5126"/>
    <x v="0"/>
    <x v="2"/>
    <x v="1"/>
    <x v="2"/>
  </r>
  <r>
    <x v="4787"/>
    <x v="5"/>
    <x v="3"/>
    <x v="0"/>
    <x v="6"/>
    <x v="1"/>
    <x v="0"/>
    <x v="14"/>
    <x v="0"/>
    <x v="0"/>
    <x v="0"/>
    <x v="0"/>
    <x v="1"/>
    <x v="0"/>
    <x v="4033"/>
    <x v="5"/>
    <x v="2"/>
    <x v="2"/>
    <x v="1"/>
  </r>
  <r>
    <x v="4788"/>
    <x v="5"/>
    <x v="2"/>
    <x v="0"/>
    <x v="4"/>
    <x v="2"/>
    <x v="2"/>
    <x v="12"/>
    <x v="1"/>
    <x v="1"/>
    <x v="1"/>
    <x v="0"/>
    <x v="0"/>
    <x v="0"/>
    <x v="9092"/>
    <x v="5"/>
    <x v="2"/>
    <x v="2"/>
    <x v="0"/>
  </r>
  <r>
    <x v="4789"/>
    <x v="0"/>
    <x v="2"/>
    <x v="3"/>
    <x v="2"/>
    <x v="2"/>
    <x v="1"/>
    <x v="5"/>
    <x v="2"/>
    <x v="0"/>
    <x v="1"/>
    <x v="0"/>
    <x v="0"/>
    <x v="1"/>
    <x v="8177"/>
    <x v="1"/>
    <x v="1"/>
    <x v="1"/>
    <x v="2"/>
  </r>
  <r>
    <x v="4790"/>
    <x v="0"/>
    <x v="2"/>
    <x v="1"/>
    <x v="5"/>
    <x v="0"/>
    <x v="1"/>
    <x v="9"/>
    <x v="1"/>
    <x v="0"/>
    <x v="0"/>
    <x v="0"/>
    <x v="1"/>
    <x v="1"/>
    <x v="9177"/>
    <x v="11"/>
    <x v="3"/>
    <x v="0"/>
    <x v="6"/>
  </r>
  <r>
    <x v="4791"/>
    <x v="5"/>
    <x v="2"/>
    <x v="2"/>
    <x v="2"/>
    <x v="2"/>
    <x v="2"/>
    <x v="5"/>
    <x v="1"/>
    <x v="1"/>
    <x v="1"/>
    <x v="0"/>
    <x v="0"/>
    <x v="0"/>
    <x v="9238"/>
    <x v="4"/>
    <x v="4"/>
    <x v="1"/>
    <x v="2"/>
  </r>
  <r>
    <x v="4792"/>
    <x v="1"/>
    <x v="1"/>
    <x v="2"/>
    <x v="4"/>
    <x v="2"/>
    <x v="0"/>
    <x v="5"/>
    <x v="2"/>
    <x v="1"/>
    <x v="0"/>
    <x v="1"/>
    <x v="1"/>
    <x v="1"/>
    <x v="2770"/>
    <x v="9"/>
    <x v="5"/>
    <x v="0"/>
    <x v="5"/>
  </r>
  <r>
    <x v="4793"/>
    <x v="0"/>
    <x v="1"/>
    <x v="2"/>
    <x v="5"/>
    <x v="2"/>
    <x v="2"/>
    <x v="10"/>
    <x v="0"/>
    <x v="0"/>
    <x v="0"/>
    <x v="0"/>
    <x v="0"/>
    <x v="1"/>
    <x v="8344"/>
    <x v="3"/>
    <x v="3"/>
    <x v="2"/>
    <x v="0"/>
  </r>
  <r>
    <x v="4794"/>
    <x v="3"/>
    <x v="3"/>
    <x v="0"/>
    <x v="2"/>
    <x v="2"/>
    <x v="2"/>
    <x v="5"/>
    <x v="2"/>
    <x v="1"/>
    <x v="1"/>
    <x v="1"/>
    <x v="0"/>
    <x v="0"/>
    <x v="5607"/>
    <x v="11"/>
    <x v="2"/>
    <x v="1"/>
    <x v="3"/>
  </r>
  <r>
    <x v="4795"/>
    <x v="4"/>
    <x v="1"/>
    <x v="3"/>
    <x v="4"/>
    <x v="1"/>
    <x v="0"/>
    <x v="1"/>
    <x v="2"/>
    <x v="0"/>
    <x v="1"/>
    <x v="1"/>
    <x v="1"/>
    <x v="0"/>
    <x v="1570"/>
    <x v="9"/>
    <x v="4"/>
    <x v="0"/>
    <x v="6"/>
  </r>
  <r>
    <x v="4796"/>
    <x v="3"/>
    <x v="1"/>
    <x v="4"/>
    <x v="6"/>
    <x v="0"/>
    <x v="2"/>
    <x v="14"/>
    <x v="2"/>
    <x v="0"/>
    <x v="0"/>
    <x v="0"/>
    <x v="0"/>
    <x v="0"/>
    <x v="3193"/>
    <x v="2"/>
    <x v="1"/>
    <x v="2"/>
    <x v="1"/>
  </r>
  <r>
    <x v="4797"/>
    <x v="3"/>
    <x v="1"/>
    <x v="0"/>
    <x v="4"/>
    <x v="2"/>
    <x v="2"/>
    <x v="10"/>
    <x v="1"/>
    <x v="0"/>
    <x v="0"/>
    <x v="1"/>
    <x v="1"/>
    <x v="0"/>
    <x v="7280"/>
    <x v="7"/>
    <x v="6"/>
    <x v="0"/>
    <x v="5"/>
  </r>
  <r>
    <x v="4798"/>
    <x v="4"/>
    <x v="1"/>
    <x v="1"/>
    <x v="4"/>
    <x v="1"/>
    <x v="0"/>
    <x v="0"/>
    <x v="1"/>
    <x v="1"/>
    <x v="1"/>
    <x v="0"/>
    <x v="1"/>
    <x v="1"/>
    <x v="1434"/>
    <x v="11"/>
    <x v="5"/>
    <x v="1"/>
    <x v="5"/>
  </r>
  <r>
    <x v="4799"/>
    <x v="1"/>
    <x v="2"/>
    <x v="1"/>
    <x v="0"/>
    <x v="2"/>
    <x v="2"/>
    <x v="9"/>
    <x v="0"/>
    <x v="0"/>
    <x v="0"/>
    <x v="1"/>
    <x v="1"/>
    <x v="0"/>
    <x v="8526"/>
    <x v="0"/>
    <x v="0"/>
    <x v="0"/>
    <x v="8"/>
  </r>
  <r>
    <x v="4800"/>
    <x v="1"/>
    <x v="0"/>
    <x v="4"/>
    <x v="6"/>
    <x v="0"/>
    <x v="1"/>
    <x v="1"/>
    <x v="1"/>
    <x v="0"/>
    <x v="0"/>
    <x v="1"/>
    <x v="0"/>
    <x v="1"/>
    <x v="3070"/>
    <x v="6"/>
    <x v="1"/>
    <x v="1"/>
    <x v="2"/>
  </r>
  <r>
    <x v="4801"/>
    <x v="4"/>
    <x v="0"/>
    <x v="2"/>
    <x v="3"/>
    <x v="1"/>
    <x v="1"/>
    <x v="0"/>
    <x v="1"/>
    <x v="1"/>
    <x v="0"/>
    <x v="0"/>
    <x v="0"/>
    <x v="0"/>
    <x v="927"/>
    <x v="2"/>
    <x v="3"/>
    <x v="1"/>
    <x v="5"/>
  </r>
  <r>
    <x v="4802"/>
    <x v="2"/>
    <x v="0"/>
    <x v="3"/>
    <x v="5"/>
    <x v="2"/>
    <x v="0"/>
    <x v="7"/>
    <x v="0"/>
    <x v="0"/>
    <x v="1"/>
    <x v="0"/>
    <x v="1"/>
    <x v="0"/>
    <x v="375"/>
    <x v="8"/>
    <x v="3"/>
    <x v="1"/>
    <x v="5"/>
  </r>
  <r>
    <x v="4803"/>
    <x v="1"/>
    <x v="0"/>
    <x v="1"/>
    <x v="2"/>
    <x v="1"/>
    <x v="2"/>
    <x v="9"/>
    <x v="2"/>
    <x v="1"/>
    <x v="0"/>
    <x v="1"/>
    <x v="0"/>
    <x v="1"/>
    <x v="6687"/>
    <x v="4"/>
    <x v="4"/>
    <x v="2"/>
    <x v="5"/>
  </r>
  <r>
    <x v="4804"/>
    <x v="5"/>
    <x v="3"/>
    <x v="5"/>
    <x v="5"/>
    <x v="0"/>
    <x v="0"/>
    <x v="2"/>
    <x v="2"/>
    <x v="1"/>
    <x v="1"/>
    <x v="1"/>
    <x v="1"/>
    <x v="0"/>
    <x v="5290"/>
    <x v="11"/>
    <x v="2"/>
    <x v="0"/>
    <x v="8"/>
  </r>
  <r>
    <x v="4805"/>
    <x v="0"/>
    <x v="2"/>
    <x v="1"/>
    <x v="0"/>
    <x v="0"/>
    <x v="1"/>
    <x v="5"/>
    <x v="1"/>
    <x v="1"/>
    <x v="0"/>
    <x v="1"/>
    <x v="1"/>
    <x v="1"/>
    <x v="9493"/>
    <x v="5"/>
    <x v="2"/>
    <x v="0"/>
    <x v="1"/>
  </r>
  <r>
    <x v="4806"/>
    <x v="3"/>
    <x v="2"/>
    <x v="4"/>
    <x v="3"/>
    <x v="0"/>
    <x v="1"/>
    <x v="3"/>
    <x v="2"/>
    <x v="0"/>
    <x v="0"/>
    <x v="1"/>
    <x v="1"/>
    <x v="1"/>
    <x v="7558"/>
    <x v="11"/>
    <x v="6"/>
    <x v="0"/>
    <x v="6"/>
  </r>
  <r>
    <x v="4807"/>
    <x v="0"/>
    <x v="3"/>
    <x v="1"/>
    <x v="2"/>
    <x v="2"/>
    <x v="0"/>
    <x v="4"/>
    <x v="1"/>
    <x v="0"/>
    <x v="0"/>
    <x v="1"/>
    <x v="1"/>
    <x v="1"/>
    <x v="6492"/>
    <x v="8"/>
    <x v="6"/>
    <x v="0"/>
    <x v="6"/>
  </r>
  <r>
    <x v="4808"/>
    <x v="3"/>
    <x v="2"/>
    <x v="5"/>
    <x v="3"/>
    <x v="1"/>
    <x v="0"/>
    <x v="6"/>
    <x v="2"/>
    <x v="1"/>
    <x v="1"/>
    <x v="1"/>
    <x v="1"/>
    <x v="1"/>
    <x v="5109"/>
    <x v="4"/>
    <x v="6"/>
    <x v="0"/>
    <x v="7"/>
  </r>
  <r>
    <x v="4809"/>
    <x v="2"/>
    <x v="1"/>
    <x v="2"/>
    <x v="4"/>
    <x v="2"/>
    <x v="0"/>
    <x v="6"/>
    <x v="0"/>
    <x v="1"/>
    <x v="0"/>
    <x v="0"/>
    <x v="1"/>
    <x v="1"/>
    <x v="1583"/>
    <x v="8"/>
    <x v="3"/>
    <x v="1"/>
    <x v="1"/>
  </r>
  <r>
    <x v="4810"/>
    <x v="2"/>
    <x v="1"/>
    <x v="0"/>
    <x v="1"/>
    <x v="1"/>
    <x v="0"/>
    <x v="11"/>
    <x v="1"/>
    <x v="1"/>
    <x v="0"/>
    <x v="1"/>
    <x v="1"/>
    <x v="1"/>
    <x v="2946"/>
    <x v="7"/>
    <x v="3"/>
    <x v="0"/>
    <x v="4"/>
  </r>
  <r>
    <x v="4811"/>
    <x v="3"/>
    <x v="1"/>
    <x v="4"/>
    <x v="5"/>
    <x v="0"/>
    <x v="1"/>
    <x v="12"/>
    <x v="2"/>
    <x v="0"/>
    <x v="1"/>
    <x v="1"/>
    <x v="1"/>
    <x v="0"/>
    <x v="4281"/>
    <x v="0"/>
    <x v="2"/>
    <x v="0"/>
    <x v="5"/>
  </r>
  <r>
    <x v="4812"/>
    <x v="0"/>
    <x v="2"/>
    <x v="0"/>
    <x v="3"/>
    <x v="1"/>
    <x v="2"/>
    <x v="0"/>
    <x v="2"/>
    <x v="1"/>
    <x v="1"/>
    <x v="0"/>
    <x v="0"/>
    <x v="1"/>
    <x v="9423"/>
    <x v="4"/>
    <x v="5"/>
    <x v="1"/>
    <x v="5"/>
  </r>
  <r>
    <x v="4813"/>
    <x v="2"/>
    <x v="2"/>
    <x v="5"/>
    <x v="6"/>
    <x v="0"/>
    <x v="0"/>
    <x v="14"/>
    <x v="0"/>
    <x v="0"/>
    <x v="0"/>
    <x v="0"/>
    <x v="1"/>
    <x v="0"/>
    <x v="1769"/>
    <x v="7"/>
    <x v="2"/>
    <x v="2"/>
    <x v="1"/>
  </r>
  <r>
    <x v="4814"/>
    <x v="3"/>
    <x v="3"/>
    <x v="0"/>
    <x v="6"/>
    <x v="1"/>
    <x v="0"/>
    <x v="6"/>
    <x v="1"/>
    <x v="0"/>
    <x v="1"/>
    <x v="1"/>
    <x v="0"/>
    <x v="1"/>
    <x v="1238"/>
    <x v="0"/>
    <x v="4"/>
    <x v="1"/>
    <x v="5"/>
  </r>
  <r>
    <x v="4815"/>
    <x v="0"/>
    <x v="1"/>
    <x v="4"/>
    <x v="4"/>
    <x v="1"/>
    <x v="0"/>
    <x v="2"/>
    <x v="0"/>
    <x v="1"/>
    <x v="0"/>
    <x v="1"/>
    <x v="0"/>
    <x v="1"/>
    <x v="5449"/>
    <x v="0"/>
    <x v="4"/>
    <x v="0"/>
    <x v="7"/>
  </r>
  <r>
    <x v="4816"/>
    <x v="2"/>
    <x v="2"/>
    <x v="0"/>
    <x v="3"/>
    <x v="0"/>
    <x v="0"/>
    <x v="0"/>
    <x v="0"/>
    <x v="0"/>
    <x v="1"/>
    <x v="1"/>
    <x v="1"/>
    <x v="1"/>
    <x v="4249"/>
    <x v="1"/>
    <x v="1"/>
    <x v="0"/>
    <x v="6"/>
  </r>
  <r>
    <x v="4817"/>
    <x v="4"/>
    <x v="0"/>
    <x v="1"/>
    <x v="6"/>
    <x v="0"/>
    <x v="1"/>
    <x v="13"/>
    <x v="2"/>
    <x v="0"/>
    <x v="1"/>
    <x v="0"/>
    <x v="1"/>
    <x v="1"/>
    <x v="3802"/>
    <x v="5"/>
    <x v="1"/>
    <x v="0"/>
    <x v="8"/>
  </r>
  <r>
    <x v="4818"/>
    <x v="5"/>
    <x v="3"/>
    <x v="2"/>
    <x v="2"/>
    <x v="2"/>
    <x v="1"/>
    <x v="12"/>
    <x v="1"/>
    <x v="1"/>
    <x v="0"/>
    <x v="0"/>
    <x v="1"/>
    <x v="0"/>
    <x v="6970"/>
    <x v="0"/>
    <x v="3"/>
    <x v="0"/>
    <x v="6"/>
  </r>
  <r>
    <x v="4819"/>
    <x v="1"/>
    <x v="1"/>
    <x v="5"/>
    <x v="5"/>
    <x v="0"/>
    <x v="0"/>
    <x v="11"/>
    <x v="1"/>
    <x v="0"/>
    <x v="0"/>
    <x v="1"/>
    <x v="1"/>
    <x v="0"/>
    <x v="1598"/>
    <x v="5"/>
    <x v="3"/>
    <x v="0"/>
    <x v="5"/>
  </r>
  <r>
    <x v="4820"/>
    <x v="4"/>
    <x v="1"/>
    <x v="0"/>
    <x v="6"/>
    <x v="2"/>
    <x v="1"/>
    <x v="13"/>
    <x v="1"/>
    <x v="1"/>
    <x v="0"/>
    <x v="1"/>
    <x v="1"/>
    <x v="0"/>
    <x v="3598"/>
    <x v="10"/>
    <x v="2"/>
    <x v="0"/>
    <x v="6"/>
  </r>
  <r>
    <x v="4821"/>
    <x v="2"/>
    <x v="1"/>
    <x v="5"/>
    <x v="5"/>
    <x v="0"/>
    <x v="1"/>
    <x v="0"/>
    <x v="0"/>
    <x v="0"/>
    <x v="0"/>
    <x v="0"/>
    <x v="0"/>
    <x v="1"/>
    <x v="1899"/>
    <x v="3"/>
    <x v="6"/>
    <x v="0"/>
    <x v="7"/>
  </r>
  <r>
    <x v="4822"/>
    <x v="0"/>
    <x v="3"/>
    <x v="5"/>
    <x v="5"/>
    <x v="2"/>
    <x v="2"/>
    <x v="6"/>
    <x v="1"/>
    <x v="0"/>
    <x v="1"/>
    <x v="1"/>
    <x v="1"/>
    <x v="0"/>
    <x v="9459"/>
    <x v="3"/>
    <x v="5"/>
    <x v="0"/>
    <x v="6"/>
  </r>
  <r>
    <x v="4823"/>
    <x v="2"/>
    <x v="0"/>
    <x v="2"/>
    <x v="1"/>
    <x v="0"/>
    <x v="1"/>
    <x v="6"/>
    <x v="1"/>
    <x v="0"/>
    <x v="1"/>
    <x v="0"/>
    <x v="1"/>
    <x v="1"/>
    <x v="3412"/>
    <x v="1"/>
    <x v="5"/>
    <x v="0"/>
    <x v="8"/>
  </r>
  <r>
    <x v="4824"/>
    <x v="1"/>
    <x v="3"/>
    <x v="1"/>
    <x v="4"/>
    <x v="2"/>
    <x v="2"/>
    <x v="5"/>
    <x v="1"/>
    <x v="1"/>
    <x v="0"/>
    <x v="1"/>
    <x v="0"/>
    <x v="1"/>
    <x v="6074"/>
    <x v="9"/>
    <x v="5"/>
    <x v="1"/>
    <x v="3"/>
  </r>
  <r>
    <x v="4825"/>
    <x v="2"/>
    <x v="0"/>
    <x v="1"/>
    <x v="1"/>
    <x v="0"/>
    <x v="2"/>
    <x v="9"/>
    <x v="0"/>
    <x v="1"/>
    <x v="1"/>
    <x v="1"/>
    <x v="0"/>
    <x v="0"/>
    <x v="4717"/>
    <x v="5"/>
    <x v="2"/>
    <x v="2"/>
    <x v="3"/>
  </r>
  <r>
    <x v="4826"/>
    <x v="3"/>
    <x v="2"/>
    <x v="4"/>
    <x v="1"/>
    <x v="0"/>
    <x v="0"/>
    <x v="11"/>
    <x v="2"/>
    <x v="0"/>
    <x v="0"/>
    <x v="0"/>
    <x v="0"/>
    <x v="1"/>
    <x v="1586"/>
    <x v="3"/>
    <x v="2"/>
    <x v="2"/>
    <x v="5"/>
  </r>
  <r>
    <x v="4827"/>
    <x v="4"/>
    <x v="3"/>
    <x v="4"/>
    <x v="6"/>
    <x v="2"/>
    <x v="1"/>
    <x v="3"/>
    <x v="0"/>
    <x v="1"/>
    <x v="0"/>
    <x v="0"/>
    <x v="0"/>
    <x v="0"/>
    <x v="913"/>
    <x v="3"/>
    <x v="4"/>
    <x v="1"/>
    <x v="1"/>
  </r>
  <r>
    <x v="4828"/>
    <x v="3"/>
    <x v="1"/>
    <x v="2"/>
    <x v="5"/>
    <x v="0"/>
    <x v="1"/>
    <x v="3"/>
    <x v="0"/>
    <x v="1"/>
    <x v="1"/>
    <x v="1"/>
    <x v="1"/>
    <x v="0"/>
    <x v="4181"/>
    <x v="2"/>
    <x v="2"/>
    <x v="0"/>
    <x v="2"/>
  </r>
  <r>
    <x v="4829"/>
    <x v="3"/>
    <x v="0"/>
    <x v="5"/>
    <x v="1"/>
    <x v="1"/>
    <x v="2"/>
    <x v="8"/>
    <x v="0"/>
    <x v="0"/>
    <x v="1"/>
    <x v="0"/>
    <x v="0"/>
    <x v="1"/>
    <x v="4168"/>
    <x v="10"/>
    <x v="5"/>
    <x v="0"/>
    <x v="8"/>
  </r>
  <r>
    <x v="4830"/>
    <x v="0"/>
    <x v="3"/>
    <x v="2"/>
    <x v="4"/>
    <x v="0"/>
    <x v="0"/>
    <x v="3"/>
    <x v="1"/>
    <x v="0"/>
    <x v="1"/>
    <x v="0"/>
    <x v="0"/>
    <x v="1"/>
    <x v="3455"/>
    <x v="8"/>
    <x v="2"/>
    <x v="0"/>
    <x v="7"/>
  </r>
  <r>
    <x v="4831"/>
    <x v="4"/>
    <x v="2"/>
    <x v="0"/>
    <x v="6"/>
    <x v="0"/>
    <x v="0"/>
    <x v="2"/>
    <x v="0"/>
    <x v="0"/>
    <x v="1"/>
    <x v="1"/>
    <x v="0"/>
    <x v="0"/>
    <x v="1841"/>
    <x v="1"/>
    <x v="6"/>
    <x v="1"/>
    <x v="3"/>
  </r>
  <r>
    <x v="4832"/>
    <x v="5"/>
    <x v="3"/>
    <x v="3"/>
    <x v="2"/>
    <x v="0"/>
    <x v="2"/>
    <x v="14"/>
    <x v="2"/>
    <x v="1"/>
    <x v="0"/>
    <x v="1"/>
    <x v="0"/>
    <x v="0"/>
    <x v="8528"/>
    <x v="3"/>
    <x v="5"/>
    <x v="2"/>
    <x v="2"/>
  </r>
  <r>
    <x v="4833"/>
    <x v="2"/>
    <x v="2"/>
    <x v="3"/>
    <x v="6"/>
    <x v="1"/>
    <x v="0"/>
    <x v="7"/>
    <x v="2"/>
    <x v="0"/>
    <x v="1"/>
    <x v="0"/>
    <x v="1"/>
    <x v="0"/>
    <x v="2078"/>
    <x v="2"/>
    <x v="1"/>
    <x v="1"/>
    <x v="3"/>
  </r>
  <r>
    <x v="4834"/>
    <x v="5"/>
    <x v="3"/>
    <x v="5"/>
    <x v="2"/>
    <x v="2"/>
    <x v="2"/>
    <x v="7"/>
    <x v="0"/>
    <x v="1"/>
    <x v="1"/>
    <x v="0"/>
    <x v="0"/>
    <x v="1"/>
    <x v="8646"/>
    <x v="2"/>
    <x v="5"/>
    <x v="1"/>
    <x v="4"/>
  </r>
  <r>
    <x v="4835"/>
    <x v="3"/>
    <x v="1"/>
    <x v="0"/>
    <x v="6"/>
    <x v="1"/>
    <x v="2"/>
    <x v="7"/>
    <x v="0"/>
    <x v="0"/>
    <x v="0"/>
    <x v="0"/>
    <x v="0"/>
    <x v="0"/>
    <x v="3692"/>
    <x v="0"/>
    <x v="2"/>
    <x v="0"/>
    <x v="6"/>
  </r>
  <r>
    <x v="4836"/>
    <x v="0"/>
    <x v="3"/>
    <x v="2"/>
    <x v="6"/>
    <x v="1"/>
    <x v="1"/>
    <x v="10"/>
    <x v="1"/>
    <x v="0"/>
    <x v="0"/>
    <x v="1"/>
    <x v="0"/>
    <x v="0"/>
    <x v="6885"/>
    <x v="5"/>
    <x v="6"/>
    <x v="0"/>
    <x v="7"/>
  </r>
  <r>
    <x v="4837"/>
    <x v="5"/>
    <x v="2"/>
    <x v="1"/>
    <x v="5"/>
    <x v="0"/>
    <x v="1"/>
    <x v="4"/>
    <x v="1"/>
    <x v="0"/>
    <x v="1"/>
    <x v="0"/>
    <x v="0"/>
    <x v="0"/>
    <x v="7364"/>
    <x v="8"/>
    <x v="6"/>
    <x v="0"/>
    <x v="7"/>
  </r>
  <r>
    <x v="4838"/>
    <x v="2"/>
    <x v="2"/>
    <x v="2"/>
    <x v="4"/>
    <x v="0"/>
    <x v="1"/>
    <x v="2"/>
    <x v="1"/>
    <x v="1"/>
    <x v="0"/>
    <x v="0"/>
    <x v="0"/>
    <x v="0"/>
    <x v="2699"/>
    <x v="5"/>
    <x v="2"/>
    <x v="1"/>
    <x v="2"/>
  </r>
  <r>
    <x v="4839"/>
    <x v="4"/>
    <x v="0"/>
    <x v="4"/>
    <x v="5"/>
    <x v="1"/>
    <x v="2"/>
    <x v="6"/>
    <x v="0"/>
    <x v="0"/>
    <x v="0"/>
    <x v="1"/>
    <x v="0"/>
    <x v="0"/>
    <x v="5096"/>
    <x v="11"/>
    <x v="6"/>
    <x v="1"/>
    <x v="2"/>
  </r>
  <r>
    <x v="4840"/>
    <x v="2"/>
    <x v="2"/>
    <x v="5"/>
    <x v="6"/>
    <x v="1"/>
    <x v="1"/>
    <x v="6"/>
    <x v="1"/>
    <x v="1"/>
    <x v="1"/>
    <x v="1"/>
    <x v="1"/>
    <x v="1"/>
    <x v="7390"/>
    <x v="2"/>
    <x v="4"/>
    <x v="0"/>
    <x v="0"/>
  </r>
  <r>
    <x v="4841"/>
    <x v="3"/>
    <x v="3"/>
    <x v="5"/>
    <x v="3"/>
    <x v="2"/>
    <x v="1"/>
    <x v="0"/>
    <x v="0"/>
    <x v="1"/>
    <x v="0"/>
    <x v="1"/>
    <x v="0"/>
    <x v="1"/>
    <x v="3239"/>
    <x v="11"/>
    <x v="4"/>
    <x v="1"/>
    <x v="4"/>
  </r>
  <r>
    <x v="4842"/>
    <x v="2"/>
    <x v="1"/>
    <x v="1"/>
    <x v="4"/>
    <x v="1"/>
    <x v="2"/>
    <x v="4"/>
    <x v="1"/>
    <x v="1"/>
    <x v="0"/>
    <x v="0"/>
    <x v="1"/>
    <x v="1"/>
    <x v="6194"/>
    <x v="5"/>
    <x v="2"/>
    <x v="0"/>
    <x v="8"/>
  </r>
  <r>
    <x v="4843"/>
    <x v="5"/>
    <x v="1"/>
    <x v="2"/>
    <x v="2"/>
    <x v="2"/>
    <x v="1"/>
    <x v="8"/>
    <x v="2"/>
    <x v="1"/>
    <x v="1"/>
    <x v="1"/>
    <x v="1"/>
    <x v="1"/>
    <x v="8925"/>
    <x v="4"/>
    <x v="2"/>
    <x v="0"/>
    <x v="0"/>
  </r>
  <r>
    <x v="4844"/>
    <x v="1"/>
    <x v="0"/>
    <x v="0"/>
    <x v="1"/>
    <x v="1"/>
    <x v="1"/>
    <x v="3"/>
    <x v="2"/>
    <x v="1"/>
    <x v="1"/>
    <x v="1"/>
    <x v="1"/>
    <x v="0"/>
    <x v="4458"/>
    <x v="10"/>
    <x v="0"/>
    <x v="0"/>
    <x v="5"/>
  </r>
  <r>
    <x v="4845"/>
    <x v="1"/>
    <x v="1"/>
    <x v="4"/>
    <x v="2"/>
    <x v="0"/>
    <x v="0"/>
    <x v="0"/>
    <x v="2"/>
    <x v="0"/>
    <x v="1"/>
    <x v="0"/>
    <x v="0"/>
    <x v="1"/>
    <x v="349"/>
    <x v="4"/>
    <x v="5"/>
    <x v="0"/>
    <x v="7"/>
  </r>
  <r>
    <x v="4846"/>
    <x v="0"/>
    <x v="1"/>
    <x v="5"/>
    <x v="1"/>
    <x v="1"/>
    <x v="1"/>
    <x v="6"/>
    <x v="2"/>
    <x v="1"/>
    <x v="1"/>
    <x v="1"/>
    <x v="0"/>
    <x v="1"/>
    <x v="7976"/>
    <x v="7"/>
    <x v="1"/>
    <x v="0"/>
    <x v="8"/>
  </r>
  <r>
    <x v="4847"/>
    <x v="0"/>
    <x v="2"/>
    <x v="4"/>
    <x v="4"/>
    <x v="1"/>
    <x v="2"/>
    <x v="14"/>
    <x v="2"/>
    <x v="0"/>
    <x v="0"/>
    <x v="1"/>
    <x v="0"/>
    <x v="0"/>
    <x v="9637"/>
    <x v="7"/>
    <x v="4"/>
    <x v="2"/>
    <x v="0"/>
  </r>
  <r>
    <x v="4848"/>
    <x v="3"/>
    <x v="0"/>
    <x v="0"/>
    <x v="0"/>
    <x v="1"/>
    <x v="0"/>
    <x v="9"/>
    <x v="2"/>
    <x v="0"/>
    <x v="1"/>
    <x v="1"/>
    <x v="1"/>
    <x v="1"/>
    <x v="2475"/>
    <x v="3"/>
    <x v="1"/>
    <x v="0"/>
    <x v="5"/>
  </r>
  <r>
    <x v="4849"/>
    <x v="0"/>
    <x v="3"/>
    <x v="5"/>
    <x v="5"/>
    <x v="2"/>
    <x v="0"/>
    <x v="0"/>
    <x v="2"/>
    <x v="0"/>
    <x v="1"/>
    <x v="1"/>
    <x v="0"/>
    <x v="1"/>
    <x v="4664"/>
    <x v="11"/>
    <x v="5"/>
    <x v="0"/>
    <x v="8"/>
  </r>
  <r>
    <x v="4850"/>
    <x v="2"/>
    <x v="3"/>
    <x v="2"/>
    <x v="3"/>
    <x v="2"/>
    <x v="0"/>
    <x v="3"/>
    <x v="1"/>
    <x v="1"/>
    <x v="0"/>
    <x v="1"/>
    <x v="0"/>
    <x v="0"/>
    <x v="528"/>
    <x v="2"/>
    <x v="1"/>
    <x v="1"/>
    <x v="1"/>
  </r>
  <r>
    <x v="4851"/>
    <x v="4"/>
    <x v="3"/>
    <x v="1"/>
    <x v="5"/>
    <x v="0"/>
    <x v="2"/>
    <x v="13"/>
    <x v="1"/>
    <x v="1"/>
    <x v="1"/>
    <x v="1"/>
    <x v="1"/>
    <x v="1"/>
    <x v="7844"/>
    <x v="0"/>
    <x v="5"/>
    <x v="0"/>
    <x v="6"/>
  </r>
  <r>
    <x v="4852"/>
    <x v="1"/>
    <x v="3"/>
    <x v="3"/>
    <x v="3"/>
    <x v="2"/>
    <x v="0"/>
    <x v="13"/>
    <x v="1"/>
    <x v="1"/>
    <x v="0"/>
    <x v="1"/>
    <x v="1"/>
    <x v="1"/>
    <x v="2839"/>
    <x v="8"/>
    <x v="6"/>
    <x v="0"/>
    <x v="7"/>
  </r>
  <r>
    <x v="4853"/>
    <x v="1"/>
    <x v="1"/>
    <x v="4"/>
    <x v="1"/>
    <x v="1"/>
    <x v="2"/>
    <x v="2"/>
    <x v="1"/>
    <x v="1"/>
    <x v="1"/>
    <x v="1"/>
    <x v="0"/>
    <x v="1"/>
    <x v="6799"/>
    <x v="11"/>
    <x v="4"/>
    <x v="1"/>
    <x v="4"/>
  </r>
  <r>
    <x v="4854"/>
    <x v="3"/>
    <x v="3"/>
    <x v="1"/>
    <x v="2"/>
    <x v="0"/>
    <x v="0"/>
    <x v="12"/>
    <x v="1"/>
    <x v="0"/>
    <x v="1"/>
    <x v="0"/>
    <x v="0"/>
    <x v="1"/>
    <x v="580"/>
    <x v="3"/>
    <x v="1"/>
    <x v="2"/>
    <x v="2"/>
  </r>
  <r>
    <x v="4855"/>
    <x v="4"/>
    <x v="0"/>
    <x v="3"/>
    <x v="6"/>
    <x v="0"/>
    <x v="1"/>
    <x v="5"/>
    <x v="0"/>
    <x v="0"/>
    <x v="0"/>
    <x v="0"/>
    <x v="1"/>
    <x v="0"/>
    <x v="2117"/>
    <x v="4"/>
    <x v="2"/>
    <x v="1"/>
    <x v="0"/>
  </r>
  <r>
    <x v="4856"/>
    <x v="4"/>
    <x v="2"/>
    <x v="3"/>
    <x v="2"/>
    <x v="1"/>
    <x v="0"/>
    <x v="13"/>
    <x v="2"/>
    <x v="1"/>
    <x v="1"/>
    <x v="0"/>
    <x v="1"/>
    <x v="0"/>
    <x v="1748"/>
    <x v="3"/>
    <x v="1"/>
    <x v="2"/>
    <x v="0"/>
  </r>
  <r>
    <x v="4857"/>
    <x v="1"/>
    <x v="2"/>
    <x v="0"/>
    <x v="1"/>
    <x v="0"/>
    <x v="2"/>
    <x v="9"/>
    <x v="0"/>
    <x v="0"/>
    <x v="0"/>
    <x v="1"/>
    <x v="0"/>
    <x v="0"/>
    <x v="7640"/>
    <x v="3"/>
    <x v="4"/>
    <x v="0"/>
    <x v="7"/>
  </r>
  <r>
    <x v="4858"/>
    <x v="3"/>
    <x v="1"/>
    <x v="2"/>
    <x v="6"/>
    <x v="1"/>
    <x v="1"/>
    <x v="2"/>
    <x v="0"/>
    <x v="1"/>
    <x v="0"/>
    <x v="1"/>
    <x v="0"/>
    <x v="1"/>
    <x v="3614"/>
    <x v="10"/>
    <x v="0"/>
    <x v="1"/>
    <x v="1"/>
  </r>
  <r>
    <x v="4859"/>
    <x v="5"/>
    <x v="3"/>
    <x v="3"/>
    <x v="4"/>
    <x v="0"/>
    <x v="2"/>
    <x v="7"/>
    <x v="1"/>
    <x v="0"/>
    <x v="1"/>
    <x v="1"/>
    <x v="0"/>
    <x v="1"/>
    <x v="9293"/>
    <x v="8"/>
    <x v="1"/>
    <x v="1"/>
    <x v="1"/>
  </r>
  <r>
    <x v="4860"/>
    <x v="3"/>
    <x v="3"/>
    <x v="0"/>
    <x v="6"/>
    <x v="2"/>
    <x v="1"/>
    <x v="10"/>
    <x v="2"/>
    <x v="1"/>
    <x v="0"/>
    <x v="1"/>
    <x v="1"/>
    <x v="1"/>
    <x v="5275"/>
    <x v="9"/>
    <x v="1"/>
    <x v="0"/>
    <x v="5"/>
  </r>
  <r>
    <x v="4861"/>
    <x v="4"/>
    <x v="3"/>
    <x v="0"/>
    <x v="6"/>
    <x v="2"/>
    <x v="1"/>
    <x v="14"/>
    <x v="0"/>
    <x v="1"/>
    <x v="0"/>
    <x v="0"/>
    <x v="0"/>
    <x v="1"/>
    <x v="2031"/>
    <x v="0"/>
    <x v="4"/>
    <x v="0"/>
    <x v="6"/>
  </r>
  <r>
    <x v="4862"/>
    <x v="2"/>
    <x v="0"/>
    <x v="0"/>
    <x v="4"/>
    <x v="2"/>
    <x v="2"/>
    <x v="1"/>
    <x v="2"/>
    <x v="0"/>
    <x v="1"/>
    <x v="0"/>
    <x v="1"/>
    <x v="0"/>
    <x v="5750"/>
    <x v="9"/>
    <x v="1"/>
    <x v="0"/>
    <x v="6"/>
  </r>
  <r>
    <x v="4863"/>
    <x v="3"/>
    <x v="1"/>
    <x v="0"/>
    <x v="0"/>
    <x v="1"/>
    <x v="1"/>
    <x v="12"/>
    <x v="0"/>
    <x v="0"/>
    <x v="1"/>
    <x v="0"/>
    <x v="1"/>
    <x v="0"/>
    <x v="2396"/>
    <x v="6"/>
    <x v="3"/>
    <x v="2"/>
    <x v="2"/>
  </r>
  <r>
    <x v="4864"/>
    <x v="3"/>
    <x v="1"/>
    <x v="2"/>
    <x v="3"/>
    <x v="0"/>
    <x v="0"/>
    <x v="4"/>
    <x v="1"/>
    <x v="1"/>
    <x v="0"/>
    <x v="0"/>
    <x v="0"/>
    <x v="1"/>
    <x v="401"/>
    <x v="0"/>
    <x v="1"/>
    <x v="0"/>
    <x v="8"/>
  </r>
  <r>
    <x v="4865"/>
    <x v="5"/>
    <x v="1"/>
    <x v="3"/>
    <x v="4"/>
    <x v="2"/>
    <x v="2"/>
    <x v="3"/>
    <x v="1"/>
    <x v="0"/>
    <x v="0"/>
    <x v="0"/>
    <x v="0"/>
    <x v="0"/>
    <x v="7634"/>
    <x v="11"/>
    <x v="5"/>
    <x v="1"/>
    <x v="1"/>
  </r>
  <r>
    <x v="4866"/>
    <x v="5"/>
    <x v="0"/>
    <x v="3"/>
    <x v="1"/>
    <x v="2"/>
    <x v="1"/>
    <x v="3"/>
    <x v="1"/>
    <x v="0"/>
    <x v="0"/>
    <x v="1"/>
    <x v="0"/>
    <x v="1"/>
    <x v="8140"/>
    <x v="3"/>
    <x v="4"/>
    <x v="1"/>
    <x v="2"/>
  </r>
  <r>
    <x v="4867"/>
    <x v="4"/>
    <x v="3"/>
    <x v="5"/>
    <x v="3"/>
    <x v="2"/>
    <x v="1"/>
    <x v="5"/>
    <x v="1"/>
    <x v="0"/>
    <x v="1"/>
    <x v="0"/>
    <x v="0"/>
    <x v="1"/>
    <x v="2290"/>
    <x v="4"/>
    <x v="0"/>
    <x v="1"/>
    <x v="0"/>
  </r>
  <r>
    <x v="4868"/>
    <x v="5"/>
    <x v="3"/>
    <x v="5"/>
    <x v="3"/>
    <x v="1"/>
    <x v="0"/>
    <x v="10"/>
    <x v="2"/>
    <x v="1"/>
    <x v="0"/>
    <x v="0"/>
    <x v="1"/>
    <x v="1"/>
    <x v="5251"/>
    <x v="4"/>
    <x v="1"/>
    <x v="2"/>
    <x v="5"/>
  </r>
  <r>
    <x v="4869"/>
    <x v="4"/>
    <x v="2"/>
    <x v="1"/>
    <x v="3"/>
    <x v="2"/>
    <x v="2"/>
    <x v="6"/>
    <x v="0"/>
    <x v="0"/>
    <x v="1"/>
    <x v="1"/>
    <x v="1"/>
    <x v="1"/>
    <x v="8903"/>
    <x v="5"/>
    <x v="1"/>
    <x v="0"/>
    <x v="1"/>
  </r>
  <r>
    <x v="4870"/>
    <x v="2"/>
    <x v="3"/>
    <x v="5"/>
    <x v="2"/>
    <x v="0"/>
    <x v="0"/>
    <x v="4"/>
    <x v="2"/>
    <x v="0"/>
    <x v="0"/>
    <x v="0"/>
    <x v="1"/>
    <x v="0"/>
    <x v="832"/>
    <x v="11"/>
    <x v="4"/>
    <x v="1"/>
    <x v="1"/>
  </r>
  <r>
    <x v="4871"/>
    <x v="4"/>
    <x v="0"/>
    <x v="4"/>
    <x v="6"/>
    <x v="1"/>
    <x v="1"/>
    <x v="14"/>
    <x v="1"/>
    <x v="1"/>
    <x v="0"/>
    <x v="1"/>
    <x v="1"/>
    <x v="1"/>
    <x v="5808"/>
    <x v="10"/>
    <x v="4"/>
    <x v="0"/>
    <x v="2"/>
  </r>
  <r>
    <x v="4872"/>
    <x v="4"/>
    <x v="0"/>
    <x v="1"/>
    <x v="2"/>
    <x v="1"/>
    <x v="1"/>
    <x v="10"/>
    <x v="2"/>
    <x v="1"/>
    <x v="1"/>
    <x v="1"/>
    <x v="1"/>
    <x v="0"/>
    <x v="4210"/>
    <x v="0"/>
    <x v="5"/>
    <x v="0"/>
    <x v="7"/>
  </r>
  <r>
    <x v="4873"/>
    <x v="2"/>
    <x v="2"/>
    <x v="3"/>
    <x v="5"/>
    <x v="2"/>
    <x v="0"/>
    <x v="13"/>
    <x v="0"/>
    <x v="0"/>
    <x v="0"/>
    <x v="1"/>
    <x v="0"/>
    <x v="0"/>
    <x v="2376"/>
    <x v="6"/>
    <x v="3"/>
    <x v="0"/>
    <x v="7"/>
  </r>
  <r>
    <x v="4874"/>
    <x v="0"/>
    <x v="1"/>
    <x v="2"/>
    <x v="0"/>
    <x v="0"/>
    <x v="1"/>
    <x v="2"/>
    <x v="0"/>
    <x v="0"/>
    <x v="0"/>
    <x v="1"/>
    <x v="0"/>
    <x v="1"/>
    <x v="7557"/>
    <x v="2"/>
    <x v="4"/>
    <x v="1"/>
    <x v="4"/>
  </r>
  <r>
    <x v="4875"/>
    <x v="4"/>
    <x v="2"/>
    <x v="0"/>
    <x v="3"/>
    <x v="0"/>
    <x v="2"/>
    <x v="3"/>
    <x v="2"/>
    <x v="0"/>
    <x v="0"/>
    <x v="1"/>
    <x v="1"/>
    <x v="1"/>
    <x v="8862"/>
    <x v="5"/>
    <x v="5"/>
    <x v="0"/>
    <x v="2"/>
  </r>
  <r>
    <x v="4876"/>
    <x v="4"/>
    <x v="3"/>
    <x v="5"/>
    <x v="6"/>
    <x v="1"/>
    <x v="2"/>
    <x v="5"/>
    <x v="2"/>
    <x v="0"/>
    <x v="1"/>
    <x v="1"/>
    <x v="1"/>
    <x v="0"/>
    <x v="7322"/>
    <x v="1"/>
    <x v="0"/>
    <x v="0"/>
    <x v="7"/>
  </r>
  <r>
    <x v="4877"/>
    <x v="4"/>
    <x v="0"/>
    <x v="5"/>
    <x v="6"/>
    <x v="1"/>
    <x v="1"/>
    <x v="8"/>
    <x v="1"/>
    <x v="1"/>
    <x v="1"/>
    <x v="0"/>
    <x v="1"/>
    <x v="1"/>
    <x v="3481"/>
    <x v="2"/>
    <x v="6"/>
    <x v="2"/>
    <x v="3"/>
  </r>
  <r>
    <x v="4878"/>
    <x v="1"/>
    <x v="2"/>
    <x v="1"/>
    <x v="6"/>
    <x v="0"/>
    <x v="1"/>
    <x v="4"/>
    <x v="2"/>
    <x v="0"/>
    <x v="0"/>
    <x v="1"/>
    <x v="0"/>
    <x v="1"/>
    <x v="5660"/>
    <x v="4"/>
    <x v="4"/>
    <x v="1"/>
    <x v="4"/>
  </r>
  <r>
    <x v="4879"/>
    <x v="1"/>
    <x v="2"/>
    <x v="3"/>
    <x v="4"/>
    <x v="1"/>
    <x v="2"/>
    <x v="5"/>
    <x v="0"/>
    <x v="1"/>
    <x v="1"/>
    <x v="0"/>
    <x v="1"/>
    <x v="0"/>
    <x v="7792"/>
    <x v="6"/>
    <x v="0"/>
    <x v="1"/>
    <x v="5"/>
  </r>
  <r>
    <x v="4880"/>
    <x v="2"/>
    <x v="1"/>
    <x v="1"/>
    <x v="0"/>
    <x v="0"/>
    <x v="1"/>
    <x v="4"/>
    <x v="2"/>
    <x v="0"/>
    <x v="1"/>
    <x v="1"/>
    <x v="0"/>
    <x v="1"/>
    <x v="3158"/>
    <x v="8"/>
    <x v="2"/>
    <x v="0"/>
    <x v="8"/>
  </r>
  <r>
    <x v="4881"/>
    <x v="5"/>
    <x v="0"/>
    <x v="2"/>
    <x v="1"/>
    <x v="1"/>
    <x v="0"/>
    <x v="10"/>
    <x v="2"/>
    <x v="1"/>
    <x v="1"/>
    <x v="1"/>
    <x v="0"/>
    <x v="0"/>
    <x v="4338"/>
    <x v="7"/>
    <x v="0"/>
    <x v="2"/>
    <x v="1"/>
  </r>
  <r>
    <x v="4882"/>
    <x v="2"/>
    <x v="1"/>
    <x v="1"/>
    <x v="6"/>
    <x v="1"/>
    <x v="2"/>
    <x v="3"/>
    <x v="1"/>
    <x v="0"/>
    <x v="0"/>
    <x v="0"/>
    <x v="1"/>
    <x v="1"/>
    <x v="6067"/>
    <x v="1"/>
    <x v="0"/>
    <x v="0"/>
    <x v="8"/>
  </r>
  <r>
    <x v="4883"/>
    <x v="1"/>
    <x v="3"/>
    <x v="0"/>
    <x v="6"/>
    <x v="1"/>
    <x v="2"/>
    <x v="0"/>
    <x v="1"/>
    <x v="1"/>
    <x v="0"/>
    <x v="1"/>
    <x v="0"/>
    <x v="0"/>
    <x v="5693"/>
    <x v="8"/>
    <x v="3"/>
    <x v="1"/>
    <x v="1"/>
  </r>
  <r>
    <x v="4884"/>
    <x v="1"/>
    <x v="3"/>
    <x v="3"/>
    <x v="6"/>
    <x v="2"/>
    <x v="2"/>
    <x v="13"/>
    <x v="1"/>
    <x v="0"/>
    <x v="0"/>
    <x v="1"/>
    <x v="1"/>
    <x v="0"/>
    <x v="7395"/>
    <x v="7"/>
    <x v="0"/>
    <x v="0"/>
    <x v="4"/>
  </r>
  <r>
    <x v="4885"/>
    <x v="5"/>
    <x v="2"/>
    <x v="4"/>
    <x v="2"/>
    <x v="1"/>
    <x v="0"/>
    <x v="5"/>
    <x v="2"/>
    <x v="1"/>
    <x v="0"/>
    <x v="1"/>
    <x v="1"/>
    <x v="1"/>
    <x v="8486"/>
    <x v="0"/>
    <x v="5"/>
    <x v="0"/>
    <x v="5"/>
  </r>
  <r>
    <x v="4886"/>
    <x v="5"/>
    <x v="1"/>
    <x v="0"/>
    <x v="4"/>
    <x v="0"/>
    <x v="0"/>
    <x v="8"/>
    <x v="0"/>
    <x v="0"/>
    <x v="0"/>
    <x v="1"/>
    <x v="1"/>
    <x v="1"/>
    <x v="6429"/>
    <x v="1"/>
    <x v="5"/>
    <x v="0"/>
    <x v="2"/>
  </r>
  <r>
    <x v="4887"/>
    <x v="0"/>
    <x v="1"/>
    <x v="3"/>
    <x v="1"/>
    <x v="2"/>
    <x v="2"/>
    <x v="2"/>
    <x v="2"/>
    <x v="0"/>
    <x v="0"/>
    <x v="0"/>
    <x v="1"/>
    <x v="0"/>
    <x v="8887"/>
    <x v="5"/>
    <x v="5"/>
    <x v="0"/>
    <x v="6"/>
  </r>
  <r>
    <x v="4888"/>
    <x v="3"/>
    <x v="0"/>
    <x v="4"/>
    <x v="5"/>
    <x v="2"/>
    <x v="0"/>
    <x v="11"/>
    <x v="1"/>
    <x v="0"/>
    <x v="1"/>
    <x v="1"/>
    <x v="0"/>
    <x v="0"/>
    <x v="836"/>
    <x v="2"/>
    <x v="3"/>
    <x v="0"/>
    <x v="8"/>
  </r>
  <r>
    <x v="4889"/>
    <x v="4"/>
    <x v="1"/>
    <x v="0"/>
    <x v="4"/>
    <x v="0"/>
    <x v="2"/>
    <x v="2"/>
    <x v="2"/>
    <x v="1"/>
    <x v="0"/>
    <x v="1"/>
    <x v="0"/>
    <x v="1"/>
    <x v="6565"/>
    <x v="9"/>
    <x v="3"/>
    <x v="1"/>
    <x v="0"/>
  </r>
  <r>
    <x v="4890"/>
    <x v="4"/>
    <x v="0"/>
    <x v="5"/>
    <x v="3"/>
    <x v="1"/>
    <x v="2"/>
    <x v="4"/>
    <x v="2"/>
    <x v="0"/>
    <x v="1"/>
    <x v="1"/>
    <x v="1"/>
    <x v="0"/>
    <x v="6419"/>
    <x v="8"/>
    <x v="2"/>
    <x v="0"/>
    <x v="7"/>
  </r>
  <r>
    <x v="4891"/>
    <x v="4"/>
    <x v="0"/>
    <x v="0"/>
    <x v="6"/>
    <x v="0"/>
    <x v="1"/>
    <x v="5"/>
    <x v="2"/>
    <x v="1"/>
    <x v="0"/>
    <x v="0"/>
    <x v="1"/>
    <x v="1"/>
    <x v="3244"/>
    <x v="4"/>
    <x v="3"/>
    <x v="0"/>
    <x v="7"/>
  </r>
  <r>
    <x v="4892"/>
    <x v="0"/>
    <x v="3"/>
    <x v="5"/>
    <x v="6"/>
    <x v="1"/>
    <x v="0"/>
    <x v="0"/>
    <x v="2"/>
    <x v="1"/>
    <x v="1"/>
    <x v="0"/>
    <x v="1"/>
    <x v="0"/>
    <x v="4227"/>
    <x v="5"/>
    <x v="5"/>
    <x v="1"/>
    <x v="4"/>
  </r>
  <r>
    <x v="4893"/>
    <x v="1"/>
    <x v="2"/>
    <x v="5"/>
    <x v="2"/>
    <x v="0"/>
    <x v="1"/>
    <x v="2"/>
    <x v="2"/>
    <x v="0"/>
    <x v="0"/>
    <x v="0"/>
    <x v="1"/>
    <x v="0"/>
    <x v="5151"/>
    <x v="1"/>
    <x v="6"/>
    <x v="1"/>
    <x v="0"/>
  </r>
  <r>
    <x v="4894"/>
    <x v="2"/>
    <x v="0"/>
    <x v="3"/>
    <x v="1"/>
    <x v="0"/>
    <x v="1"/>
    <x v="1"/>
    <x v="1"/>
    <x v="0"/>
    <x v="1"/>
    <x v="0"/>
    <x v="1"/>
    <x v="0"/>
    <x v="2712"/>
    <x v="8"/>
    <x v="1"/>
    <x v="1"/>
    <x v="3"/>
  </r>
  <r>
    <x v="4895"/>
    <x v="1"/>
    <x v="1"/>
    <x v="4"/>
    <x v="5"/>
    <x v="0"/>
    <x v="2"/>
    <x v="4"/>
    <x v="1"/>
    <x v="0"/>
    <x v="0"/>
    <x v="0"/>
    <x v="1"/>
    <x v="1"/>
    <x v="6430"/>
    <x v="4"/>
    <x v="2"/>
    <x v="1"/>
    <x v="3"/>
  </r>
  <r>
    <x v="4896"/>
    <x v="3"/>
    <x v="0"/>
    <x v="4"/>
    <x v="0"/>
    <x v="0"/>
    <x v="1"/>
    <x v="11"/>
    <x v="2"/>
    <x v="0"/>
    <x v="1"/>
    <x v="0"/>
    <x v="0"/>
    <x v="1"/>
    <x v="1917"/>
    <x v="11"/>
    <x v="5"/>
    <x v="0"/>
    <x v="6"/>
  </r>
  <r>
    <x v="4897"/>
    <x v="1"/>
    <x v="2"/>
    <x v="3"/>
    <x v="2"/>
    <x v="2"/>
    <x v="2"/>
    <x v="7"/>
    <x v="2"/>
    <x v="1"/>
    <x v="1"/>
    <x v="1"/>
    <x v="1"/>
    <x v="1"/>
    <x v="9213"/>
    <x v="2"/>
    <x v="5"/>
    <x v="0"/>
    <x v="6"/>
  </r>
  <r>
    <x v="4898"/>
    <x v="2"/>
    <x v="0"/>
    <x v="2"/>
    <x v="1"/>
    <x v="2"/>
    <x v="1"/>
    <x v="2"/>
    <x v="1"/>
    <x v="0"/>
    <x v="1"/>
    <x v="1"/>
    <x v="1"/>
    <x v="1"/>
    <x v="4934"/>
    <x v="3"/>
    <x v="0"/>
    <x v="0"/>
    <x v="0"/>
  </r>
  <r>
    <x v="4899"/>
    <x v="2"/>
    <x v="2"/>
    <x v="5"/>
    <x v="6"/>
    <x v="1"/>
    <x v="0"/>
    <x v="13"/>
    <x v="0"/>
    <x v="1"/>
    <x v="0"/>
    <x v="1"/>
    <x v="0"/>
    <x v="1"/>
    <x v="3353"/>
    <x v="4"/>
    <x v="2"/>
    <x v="0"/>
    <x v="7"/>
  </r>
  <r>
    <x v="4900"/>
    <x v="1"/>
    <x v="2"/>
    <x v="0"/>
    <x v="0"/>
    <x v="2"/>
    <x v="2"/>
    <x v="0"/>
    <x v="1"/>
    <x v="0"/>
    <x v="1"/>
    <x v="1"/>
    <x v="0"/>
    <x v="1"/>
    <x v="8379"/>
    <x v="9"/>
    <x v="0"/>
    <x v="1"/>
    <x v="2"/>
  </r>
  <r>
    <x v="4901"/>
    <x v="3"/>
    <x v="3"/>
    <x v="1"/>
    <x v="6"/>
    <x v="2"/>
    <x v="1"/>
    <x v="0"/>
    <x v="1"/>
    <x v="1"/>
    <x v="0"/>
    <x v="0"/>
    <x v="0"/>
    <x v="0"/>
    <x v="1158"/>
    <x v="0"/>
    <x v="5"/>
    <x v="1"/>
    <x v="1"/>
  </r>
  <r>
    <x v="4902"/>
    <x v="1"/>
    <x v="0"/>
    <x v="3"/>
    <x v="5"/>
    <x v="2"/>
    <x v="0"/>
    <x v="10"/>
    <x v="0"/>
    <x v="1"/>
    <x v="0"/>
    <x v="1"/>
    <x v="0"/>
    <x v="0"/>
    <x v="545"/>
    <x v="3"/>
    <x v="3"/>
    <x v="2"/>
    <x v="2"/>
  </r>
  <r>
    <x v="4903"/>
    <x v="1"/>
    <x v="3"/>
    <x v="1"/>
    <x v="2"/>
    <x v="2"/>
    <x v="1"/>
    <x v="5"/>
    <x v="1"/>
    <x v="0"/>
    <x v="1"/>
    <x v="1"/>
    <x v="1"/>
    <x v="1"/>
    <x v="5253"/>
    <x v="7"/>
    <x v="1"/>
    <x v="0"/>
    <x v="6"/>
  </r>
  <r>
    <x v="4904"/>
    <x v="4"/>
    <x v="0"/>
    <x v="2"/>
    <x v="2"/>
    <x v="0"/>
    <x v="2"/>
    <x v="13"/>
    <x v="1"/>
    <x v="1"/>
    <x v="0"/>
    <x v="0"/>
    <x v="0"/>
    <x v="1"/>
    <x v="4711"/>
    <x v="8"/>
    <x v="4"/>
    <x v="2"/>
    <x v="2"/>
  </r>
  <r>
    <x v="4905"/>
    <x v="3"/>
    <x v="3"/>
    <x v="0"/>
    <x v="3"/>
    <x v="1"/>
    <x v="2"/>
    <x v="11"/>
    <x v="2"/>
    <x v="1"/>
    <x v="1"/>
    <x v="1"/>
    <x v="0"/>
    <x v="0"/>
    <x v="5231"/>
    <x v="3"/>
    <x v="4"/>
    <x v="2"/>
    <x v="0"/>
  </r>
  <r>
    <x v="4906"/>
    <x v="4"/>
    <x v="1"/>
    <x v="3"/>
    <x v="4"/>
    <x v="0"/>
    <x v="0"/>
    <x v="13"/>
    <x v="0"/>
    <x v="1"/>
    <x v="1"/>
    <x v="0"/>
    <x v="0"/>
    <x v="1"/>
    <x v="257"/>
    <x v="0"/>
    <x v="1"/>
    <x v="0"/>
    <x v="8"/>
  </r>
  <r>
    <x v="4907"/>
    <x v="0"/>
    <x v="0"/>
    <x v="5"/>
    <x v="2"/>
    <x v="0"/>
    <x v="2"/>
    <x v="5"/>
    <x v="2"/>
    <x v="0"/>
    <x v="1"/>
    <x v="0"/>
    <x v="1"/>
    <x v="1"/>
    <x v="9116"/>
    <x v="11"/>
    <x v="2"/>
    <x v="1"/>
    <x v="3"/>
  </r>
  <r>
    <x v="4908"/>
    <x v="2"/>
    <x v="3"/>
    <x v="3"/>
    <x v="6"/>
    <x v="1"/>
    <x v="1"/>
    <x v="1"/>
    <x v="2"/>
    <x v="0"/>
    <x v="1"/>
    <x v="0"/>
    <x v="1"/>
    <x v="0"/>
    <x v="2766"/>
    <x v="10"/>
    <x v="6"/>
    <x v="1"/>
    <x v="0"/>
  </r>
  <r>
    <x v="4909"/>
    <x v="2"/>
    <x v="1"/>
    <x v="1"/>
    <x v="4"/>
    <x v="0"/>
    <x v="2"/>
    <x v="3"/>
    <x v="1"/>
    <x v="1"/>
    <x v="0"/>
    <x v="0"/>
    <x v="0"/>
    <x v="1"/>
    <x v="4171"/>
    <x v="5"/>
    <x v="6"/>
    <x v="1"/>
    <x v="3"/>
  </r>
  <r>
    <x v="4910"/>
    <x v="1"/>
    <x v="0"/>
    <x v="5"/>
    <x v="3"/>
    <x v="1"/>
    <x v="0"/>
    <x v="4"/>
    <x v="1"/>
    <x v="0"/>
    <x v="0"/>
    <x v="1"/>
    <x v="1"/>
    <x v="0"/>
    <x v="1750"/>
    <x v="4"/>
    <x v="5"/>
    <x v="0"/>
    <x v="3"/>
  </r>
  <r>
    <x v="4911"/>
    <x v="2"/>
    <x v="0"/>
    <x v="5"/>
    <x v="6"/>
    <x v="0"/>
    <x v="0"/>
    <x v="12"/>
    <x v="1"/>
    <x v="1"/>
    <x v="1"/>
    <x v="0"/>
    <x v="0"/>
    <x v="1"/>
    <x v="536"/>
    <x v="2"/>
    <x v="5"/>
    <x v="2"/>
    <x v="1"/>
  </r>
  <r>
    <x v="4912"/>
    <x v="5"/>
    <x v="0"/>
    <x v="2"/>
    <x v="2"/>
    <x v="1"/>
    <x v="1"/>
    <x v="13"/>
    <x v="0"/>
    <x v="0"/>
    <x v="1"/>
    <x v="1"/>
    <x v="0"/>
    <x v="1"/>
    <x v="8192"/>
    <x v="3"/>
    <x v="4"/>
    <x v="0"/>
    <x v="6"/>
  </r>
  <r>
    <x v="4913"/>
    <x v="2"/>
    <x v="1"/>
    <x v="4"/>
    <x v="6"/>
    <x v="0"/>
    <x v="0"/>
    <x v="7"/>
    <x v="2"/>
    <x v="1"/>
    <x v="1"/>
    <x v="1"/>
    <x v="0"/>
    <x v="1"/>
    <x v="1407"/>
    <x v="9"/>
    <x v="0"/>
    <x v="1"/>
    <x v="3"/>
  </r>
  <r>
    <x v="4914"/>
    <x v="1"/>
    <x v="3"/>
    <x v="4"/>
    <x v="6"/>
    <x v="2"/>
    <x v="1"/>
    <x v="13"/>
    <x v="2"/>
    <x v="0"/>
    <x v="0"/>
    <x v="1"/>
    <x v="0"/>
    <x v="0"/>
    <x v="2834"/>
    <x v="1"/>
    <x v="2"/>
    <x v="2"/>
    <x v="4"/>
  </r>
  <r>
    <x v="4915"/>
    <x v="0"/>
    <x v="2"/>
    <x v="5"/>
    <x v="6"/>
    <x v="0"/>
    <x v="2"/>
    <x v="8"/>
    <x v="0"/>
    <x v="1"/>
    <x v="1"/>
    <x v="0"/>
    <x v="0"/>
    <x v="1"/>
    <x v="9339"/>
    <x v="7"/>
    <x v="2"/>
    <x v="2"/>
    <x v="2"/>
  </r>
  <r>
    <x v="4916"/>
    <x v="2"/>
    <x v="0"/>
    <x v="4"/>
    <x v="2"/>
    <x v="0"/>
    <x v="2"/>
    <x v="2"/>
    <x v="2"/>
    <x v="1"/>
    <x v="0"/>
    <x v="1"/>
    <x v="0"/>
    <x v="1"/>
    <x v="6302"/>
    <x v="8"/>
    <x v="4"/>
    <x v="1"/>
    <x v="1"/>
  </r>
  <r>
    <x v="4917"/>
    <x v="1"/>
    <x v="0"/>
    <x v="5"/>
    <x v="5"/>
    <x v="1"/>
    <x v="1"/>
    <x v="4"/>
    <x v="0"/>
    <x v="0"/>
    <x v="0"/>
    <x v="1"/>
    <x v="0"/>
    <x v="1"/>
    <x v="3666"/>
    <x v="5"/>
    <x v="5"/>
    <x v="1"/>
    <x v="2"/>
  </r>
  <r>
    <x v="4918"/>
    <x v="3"/>
    <x v="1"/>
    <x v="2"/>
    <x v="0"/>
    <x v="2"/>
    <x v="0"/>
    <x v="2"/>
    <x v="0"/>
    <x v="0"/>
    <x v="0"/>
    <x v="1"/>
    <x v="0"/>
    <x v="0"/>
    <x v="661"/>
    <x v="5"/>
    <x v="6"/>
    <x v="1"/>
    <x v="5"/>
  </r>
  <r>
    <x v="4919"/>
    <x v="1"/>
    <x v="2"/>
    <x v="5"/>
    <x v="4"/>
    <x v="0"/>
    <x v="2"/>
    <x v="2"/>
    <x v="1"/>
    <x v="1"/>
    <x v="0"/>
    <x v="0"/>
    <x v="1"/>
    <x v="1"/>
    <x v="8242"/>
    <x v="10"/>
    <x v="3"/>
    <x v="1"/>
    <x v="0"/>
  </r>
  <r>
    <x v="4920"/>
    <x v="5"/>
    <x v="2"/>
    <x v="1"/>
    <x v="3"/>
    <x v="2"/>
    <x v="0"/>
    <x v="6"/>
    <x v="1"/>
    <x v="0"/>
    <x v="0"/>
    <x v="0"/>
    <x v="0"/>
    <x v="1"/>
    <x v="5543"/>
    <x v="5"/>
    <x v="3"/>
    <x v="1"/>
    <x v="0"/>
  </r>
  <r>
    <x v="4921"/>
    <x v="2"/>
    <x v="0"/>
    <x v="0"/>
    <x v="1"/>
    <x v="1"/>
    <x v="2"/>
    <x v="5"/>
    <x v="1"/>
    <x v="1"/>
    <x v="1"/>
    <x v="0"/>
    <x v="0"/>
    <x v="1"/>
    <x v="4732"/>
    <x v="11"/>
    <x v="5"/>
    <x v="1"/>
    <x v="2"/>
  </r>
  <r>
    <x v="4922"/>
    <x v="3"/>
    <x v="3"/>
    <x v="4"/>
    <x v="0"/>
    <x v="2"/>
    <x v="1"/>
    <x v="6"/>
    <x v="0"/>
    <x v="1"/>
    <x v="0"/>
    <x v="1"/>
    <x v="0"/>
    <x v="0"/>
    <x v="2963"/>
    <x v="9"/>
    <x v="2"/>
    <x v="1"/>
    <x v="1"/>
  </r>
  <r>
    <x v="4923"/>
    <x v="1"/>
    <x v="0"/>
    <x v="5"/>
    <x v="4"/>
    <x v="2"/>
    <x v="1"/>
    <x v="14"/>
    <x v="1"/>
    <x v="0"/>
    <x v="0"/>
    <x v="0"/>
    <x v="0"/>
    <x v="1"/>
    <x v="2350"/>
    <x v="5"/>
    <x v="0"/>
    <x v="2"/>
    <x v="2"/>
  </r>
  <r>
    <x v="4924"/>
    <x v="2"/>
    <x v="2"/>
    <x v="5"/>
    <x v="2"/>
    <x v="1"/>
    <x v="0"/>
    <x v="9"/>
    <x v="0"/>
    <x v="0"/>
    <x v="1"/>
    <x v="1"/>
    <x v="0"/>
    <x v="0"/>
    <x v="2493"/>
    <x v="0"/>
    <x v="6"/>
    <x v="0"/>
    <x v="6"/>
  </r>
  <r>
    <x v="4925"/>
    <x v="0"/>
    <x v="2"/>
    <x v="2"/>
    <x v="1"/>
    <x v="0"/>
    <x v="0"/>
    <x v="0"/>
    <x v="1"/>
    <x v="1"/>
    <x v="0"/>
    <x v="0"/>
    <x v="0"/>
    <x v="1"/>
    <x v="5953"/>
    <x v="8"/>
    <x v="5"/>
    <x v="1"/>
    <x v="1"/>
  </r>
  <r>
    <x v="4926"/>
    <x v="4"/>
    <x v="0"/>
    <x v="3"/>
    <x v="6"/>
    <x v="1"/>
    <x v="0"/>
    <x v="10"/>
    <x v="0"/>
    <x v="1"/>
    <x v="1"/>
    <x v="1"/>
    <x v="0"/>
    <x v="0"/>
    <x v="472"/>
    <x v="8"/>
    <x v="2"/>
    <x v="0"/>
    <x v="6"/>
  </r>
  <r>
    <x v="4927"/>
    <x v="5"/>
    <x v="0"/>
    <x v="1"/>
    <x v="2"/>
    <x v="2"/>
    <x v="2"/>
    <x v="2"/>
    <x v="0"/>
    <x v="1"/>
    <x v="0"/>
    <x v="0"/>
    <x v="0"/>
    <x v="1"/>
    <x v="8317"/>
    <x v="5"/>
    <x v="0"/>
    <x v="1"/>
    <x v="4"/>
  </r>
  <r>
    <x v="4928"/>
    <x v="0"/>
    <x v="1"/>
    <x v="4"/>
    <x v="6"/>
    <x v="2"/>
    <x v="1"/>
    <x v="10"/>
    <x v="2"/>
    <x v="0"/>
    <x v="1"/>
    <x v="1"/>
    <x v="0"/>
    <x v="0"/>
    <x v="6870"/>
    <x v="5"/>
    <x v="4"/>
    <x v="2"/>
    <x v="1"/>
  </r>
  <r>
    <x v="4929"/>
    <x v="4"/>
    <x v="2"/>
    <x v="4"/>
    <x v="5"/>
    <x v="0"/>
    <x v="0"/>
    <x v="8"/>
    <x v="0"/>
    <x v="1"/>
    <x v="0"/>
    <x v="0"/>
    <x v="1"/>
    <x v="1"/>
    <x v="2908"/>
    <x v="10"/>
    <x v="0"/>
    <x v="0"/>
    <x v="8"/>
  </r>
  <r>
    <x v="4930"/>
    <x v="0"/>
    <x v="1"/>
    <x v="4"/>
    <x v="3"/>
    <x v="0"/>
    <x v="0"/>
    <x v="0"/>
    <x v="2"/>
    <x v="0"/>
    <x v="0"/>
    <x v="0"/>
    <x v="1"/>
    <x v="1"/>
    <x v="4851"/>
    <x v="6"/>
    <x v="0"/>
    <x v="1"/>
    <x v="3"/>
  </r>
  <r>
    <x v="4931"/>
    <x v="3"/>
    <x v="2"/>
    <x v="5"/>
    <x v="2"/>
    <x v="0"/>
    <x v="2"/>
    <x v="1"/>
    <x v="2"/>
    <x v="1"/>
    <x v="0"/>
    <x v="1"/>
    <x v="0"/>
    <x v="1"/>
    <x v="7869"/>
    <x v="2"/>
    <x v="0"/>
    <x v="0"/>
    <x v="7"/>
  </r>
  <r>
    <x v="4932"/>
    <x v="5"/>
    <x v="0"/>
    <x v="1"/>
    <x v="4"/>
    <x v="0"/>
    <x v="0"/>
    <x v="3"/>
    <x v="0"/>
    <x v="0"/>
    <x v="1"/>
    <x v="1"/>
    <x v="0"/>
    <x v="0"/>
    <x v="4492"/>
    <x v="10"/>
    <x v="6"/>
    <x v="1"/>
    <x v="2"/>
  </r>
  <r>
    <x v="4933"/>
    <x v="3"/>
    <x v="3"/>
    <x v="1"/>
    <x v="3"/>
    <x v="0"/>
    <x v="2"/>
    <x v="13"/>
    <x v="2"/>
    <x v="0"/>
    <x v="0"/>
    <x v="0"/>
    <x v="1"/>
    <x v="1"/>
    <x v="6305"/>
    <x v="6"/>
    <x v="0"/>
    <x v="2"/>
    <x v="1"/>
  </r>
  <r>
    <x v="4934"/>
    <x v="3"/>
    <x v="2"/>
    <x v="1"/>
    <x v="0"/>
    <x v="0"/>
    <x v="1"/>
    <x v="5"/>
    <x v="1"/>
    <x v="0"/>
    <x v="0"/>
    <x v="1"/>
    <x v="1"/>
    <x v="1"/>
    <x v="7304"/>
    <x v="2"/>
    <x v="3"/>
    <x v="0"/>
    <x v="8"/>
  </r>
  <r>
    <x v="4935"/>
    <x v="1"/>
    <x v="2"/>
    <x v="0"/>
    <x v="3"/>
    <x v="2"/>
    <x v="1"/>
    <x v="2"/>
    <x v="2"/>
    <x v="0"/>
    <x v="0"/>
    <x v="1"/>
    <x v="1"/>
    <x v="1"/>
    <x v="7781"/>
    <x v="8"/>
    <x v="6"/>
    <x v="0"/>
    <x v="4"/>
  </r>
  <r>
    <x v="4936"/>
    <x v="3"/>
    <x v="0"/>
    <x v="0"/>
    <x v="4"/>
    <x v="1"/>
    <x v="0"/>
    <x v="14"/>
    <x v="1"/>
    <x v="0"/>
    <x v="0"/>
    <x v="0"/>
    <x v="1"/>
    <x v="0"/>
    <x v="314"/>
    <x v="2"/>
    <x v="3"/>
    <x v="0"/>
    <x v="6"/>
  </r>
  <r>
    <x v="4937"/>
    <x v="5"/>
    <x v="2"/>
    <x v="0"/>
    <x v="0"/>
    <x v="0"/>
    <x v="0"/>
    <x v="1"/>
    <x v="0"/>
    <x v="1"/>
    <x v="0"/>
    <x v="1"/>
    <x v="0"/>
    <x v="1"/>
    <x v="7430"/>
    <x v="11"/>
    <x v="6"/>
    <x v="0"/>
    <x v="8"/>
  </r>
  <r>
    <x v="4938"/>
    <x v="2"/>
    <x v="0"/>
    <x v="2"/>
    <x v="3"/>
    <x v="1"/>
    <x v="0"/>
    <x v="5"/>
    <x v="1"/>
    <x v="0"/>
    <x v="0"/>
    <x v="1"/>
    <x v="1"/>
    <x v="0"/>
    <x v="1415"/>
    <x v="0"/>
    <x v="0"/>
    <x v="0"/>
    <x v="1"/>
  </r>
  <r>
    <x v="4939"/>
    <x v="0"/>
    <x v="0"/>
    <x v="2"/>
    <x v="1"/>
    <x v="2"/>
    <x v="1"/>
    <x v="0"/>
    <x v="1"/>
    <x v="0"/>
    <x v="0"/>
    <x v="0"/>
    <x v="1"/>
    <x v="0"/>
    <x v="7274"/>
    <x v="3"/>
    <x v="1"/>
    <x v="0"/>
    <x v="7"/>
  </r>
  <r>
    <x v="4940"/>
    <x v="3"/>
    <x v="1"/>
    <x v="0"/>
    <x v="6"/>
    <x v="2"/>
    <x v="0"/>
    <x v="5"/>
    <x v="0"/>
    <x v="1"/>
    <x v="1"/>
    <x v="1"/>
    <x v="1"/>
    <x v="1"/>
    <x v="2732"/>
    <x v="10"/>
    <x v="4"/>
    <x v="0"/>
    <x v="2"/>
  </r>
  <r>
    <x v="4941"/>
    <x v="2"/>
    <x v="3"/>
    <x v="0"/>
    <x v="6"/>
    <x v="2"/>
    <x v="2"/>
    <x v="8"/>
    <x v="1"/>
    <x v="1"/>
    <x v="0"/>
    <x v="0"/>
    <x v="1"/>
    <x v="0"/>
    <x v="5751"/>
    <x v="9"/>
    <x v="2"/>
    <x v="2"/>
    <x v="1"/>
  </r>
  <r>
    <x v="4942"/>
    <x v="4"/>
    <x v="1"/>
    <x v="5"/>
    <x v="6"/>
    <x v="2"/>
    <x v="0"/>
    <x v="14"/>
    <x v="1"/>
    <x v="1"/>
    <x v="1"/>
    <x v="0"/>
    <x v="1"/>
    <x v="1"/>
    <x v="1452"/>
    <x v="2"/>
    <x v="2"/>
    <x v="2"/>
    <x v="1"/>
  </r>
  <r>
    <x v="4943"/>
    <x v="5"/>
    <x v="0"/>
    <x v="2"/>
    <x v="1"/>
    <x v="2"/>
    <x v="0"/>
    <x v="2"/>
    <x v="2"/>
    <x v="0"/>
    <x v="1"/>
    <x v="0"/>
    <x v="0"/>
    <x v="1"/>
    <x v="3728"/>
    <x v="5"/>
    <x v="3"/>
    <x v="0"/>
    <x v="6"/>
  </r>
  <r>
    <x v="4944"/>
    <x v="5"/>
    <x v="3"/>
    <x v="3"/>
    <x v="3"/>
    <x v="2"/>
    <x v="1"/>
    <x v="8"/>
    <x v="1"/>
    <x v="1"/>
    <x v="1"/>
    <x v="0"/>
    <x v="1"/>
    <x v="1"/>
    <x v="7946"/>
    <x v="1"/>
    <x v="2"/>
    <x v="0"/>
    <x v="6"/>
  </r>
  <r>
    <x v="4945"/>
    <x v="5"/>
    <x v="3"/>
    <x v="5"/>
    <x v="6"/>
    <x v="2"/>
    <x v="2"/>
    <x v="11"/>
    <x v="0"/>
    <x v="1"/>
    <x v="0"/>
    <x v="1"/>
    <x v="1"/>
    <x v="1"/>
    <x v="9660"/>
    <x v="2"/>
    <x v="2"/>
    <x v="0"/>
    <x v="5"/>
  </r>
  <r>
    <x v="4946"/>
    <x v="3"/>
    <x v="3"/>
    <x v="1"/>
    <x v="5"/>
    <x v="0"/>
    <x v="2"/>
    <x v="3"/>
    <x v="0"/>
    <x v="0"/>
    <x v="1"/>
    <x v="0"/>
    <x v="0"/>
    <x v="0"/>
    <x v="3026"/>
    <x v="11"/>
    <x v="5"/>
    <x v="1"/>
    <x v="1"/>
  </r>
  <r>
    <x v="4947"/>
    <x v="4"/>
    <x v="1"/>
    <x v="2"/>
    <x v="4"/>
    <x v="0"/>
    <x v="2"/>
    <x v="14"/>
    <x v="1"/>
    <x v="0"/>
    <x v="0"/>
    <x v="0"/>
    <x v="0"/>
    <x v="1"/>
    <x v="4672"/>
    <x v="6"/>
    <x v="2"/>
    <x v="2"/>
    <x v="2"/>
  </r>
  <r>
    <x v="4948"/>
    <x v="4"/>
    <x v="0"/>
    <x v="5"/>
    <x v="0"/>
    <x v="1"/>
    <x v="0"/>
    <x v="8"/>
    <x v="1"/>
    <x v="0"/>
    <x v="0"/>
    <x v="1"/>
    <x v="1"/>
    <x v="1"/>
    <x v="2980"/>
    <x v="1"/>
    <x v="4"/>
    <x v="0"/>
    <x v="7"/>
  </r>
  <r>
    <x v="4949"/>
    <x v="4"/>
    <x v="2"/>
    <x v="1"/>
    <x v="3"/>
    <x v="1"/>
    <x v="1"/>
    <x v="8"/>
    <x v="0"/>
    <x v="0"/>
    <x v="0"/>
    <x v="0"/>
    <x v="0"/>
    <x v="1"/>
    <x v="4279"/>
    <x v="8"/>
    <x v="6"/>
    <x v="2"/>
    <x v="0"/>
  </r>
  <r>
    <x v="4950"/>
    <x v="3"/>
    <x v="3"/>
    <x v="1"/>
    <x v="5"/>
    <x v="1"/>
    <x v="1"/>
    <x v="1"/>
    <x v="2"/>
    <x v="0"/>
    <x v="0"/>
    <x v="0"/>
    <x v="1"/>
    <x v="1"/>
    <x v="3643"/>
    <x v="5"/>
    <x v="2"/>
    <x v="1"/>
    <x v="1"/>
  </r>
  <r>
    <x v="4951"/>
    <x v="3"/>
    <x v="3"/>
    <x v="3"/>
    <x v="2"/>
    <x v="1"/>
    <x v="0"/>
    <x v="1"/>
    <x v="2"/>
    <x v="0"/>
    <x v="0"/>
    <x v="1"/>
    <x v="0"/>
    <x v="0"/>
    <x v="388"/>
    <x v="6"/>
    <x v="1"/>
    <x v="1"/>
    <x v="3"/>
  </r>
  <r>
    <x v="4952"/>
    <x v="5"/>
    <x v="0"/>
    <x v="3"/>
    <x v="1"/>
    <x v="0"/>
    <x v="1"/>
    <x v="8"/>
    <x v="2"/>
    <x v="0"/>
    <x v="1"/>
    <x v="1"/>
    <x v="1"/>
    <x v="0"/>
    <x v="8353"/>
    <x v="8"/>
    <x v="6"/>
    <x v="0"/>
    <x v="2"/>
  </r>
  <r>
    <x v="4953"/>
    <x v="4"/>
    <x v="2"/>
    <x v="2"/>
    <x v="0"/>
    <x v="2"/>
    <x v="0"/>
    <x v="12"/>
    <x v="0"/>
    <x v="1"/>
    <x v="0"/>
    <x v="0"/>
    <x v="0"/>
    <x v="0"/>
    <x v="709"/>
    <x v="7"/>
    <x v="4"/>
    <x v="2"/>
    <x v="2"/>
  </r>
  <r>
    <x v="4954"/>
    <x v="2"/>
    <x v="1"/>
    <x v="5"/>
    <x v="1"/>
    <x v="1"/>
    <x v="2"/>
    <x v="3"/>
    <x v="1"/>
    <x v="0"/>
    <x v="0"/>
    <x v="0"/>
    <x v="1"/>
    <x v="1"/>
    <x v="6827"/>
    <x v="11"/>
    <x v="0"/>
    <x v="0"/>
    <x v="7"/>
  </r>
  <r>
    <x v="4955"/>
    <x v="1"/>
    <x v="1"/>
    <x v="1"/>
    <x v="3"/>
    <x v="2"/>
    <x v="0"/>
    <x v="8"/>
    <x v="0"/>
    <x v="1"/>
    <x v="1"/>
    <x v="1"/>
    <x v="1"/>
    <x v="0"/>
    <x v="1810"/>
    <x v="7"/>
    <x v="3"/>
    <x v="0"/>
    <x v="8"/>
  </r>
  <r>
    <x v="4956"/>
    <x v="5"/>
    <x v="1"/>
    <x v="3"/>
    <x v="6"/>
    <x v="0"/>
    <x v="0"/>
    <x v="3"/>
    <x v="0"/>
    <x v="1"/>
    <x v="0"/>
    <x v="1"/>
    <x v="0"/>
    <x v="1"/>
    <x v="5793"/>
    <x v="2"/>
    <x v="1"/>
    <x v="1"/>
    <x v="0"/>
  </r>
  <r>
    <x v="4957"/>
    <x v="5"/>
    <x v="2"/>
    <x v="1"/>
    <x v="3"/>
    <x v="1"/>
    <x v="1"/>
    <x v="2"/>
    <x v="0"/>
    <x v="1"/>
    <x v="1"/>
    <x v="1"/>
    <x v="1"/>
    <x v="1"/>
    <x v="9503"/>
    <x v="8"/>
    <x v="1"/>
    <x v="0"/>
    <x v="8"/>
  </r>
  <r>
    <x v="4958"/>
    <x v="3"/>
    <x v="0"/>
    <x v="1"/>
    <x v="1"/>
    <x v="2"/>
    <x v="1"/>
    <x v="11"/>
    <x v="0"/>
    <x v="0"/>
    <x v="1"/>
    <x v="1"/>
    <x v="1"/>
    <x v="0"/>
    <x v="4427"/>
    <x v="3"/>
    <x v="2"/>
    <x v="0"/>
    <x v="5"/>
  </r>
  <r>
    <x v="4959"/>
    <x v="3"/>
    <x v="3"/>
    <x v="1"/>
    <x v="5"/>
    <x v="1"/>
    <x v="0"/>
    <x v="10"/>
    <x v="2"/>
    <x v="1"/>
    <x v="0"/>
    <x v="0"/>
    <x v="0"/>
    <x v="1"/>
    <x v="560"/>
    <x v="11"/>
    <x v="5"/>
    <x v="2"/>
    <x v="3"/>
  </r>
  <r>
    <x v="4960"/>
    <x v="4"/>
    <x v="2"/>
    <x v="0"/>
    <x v="6"/>
    <x v="1"/>
    <x v="0"/>
    <x v="11"/>
    <x v="1"/>
    <x v="1"/>
    <x v="1"/>
    <x v="0"/>
    <x v="1"/>
    <x v="1"/>
    <x v="2679"/>
    <x v="4"/>
    <x v="6"/>
    <x v="0"/>
    <x v="6"/>
  </r>
  <r>
    <x v="4961"/>
    <x v="5"/>
    <x v="1"/>
    <x v="0"/>
    <x v="0"/>
    <x v="0"/>
    <x v="2"/>
    <x v="14"/>
    <x v="0"/>
    <x v="0"/>
    <x v="0"/>
    <x v="1"/>
    <x v="0"/>
    <x v="1"/>
    <x v="9169"/>
    <x v="6"/>
    <x v="0"/>
    <x v="2"/>
    <x v="3"/>
  </r>
  <r>
    <x v="4962"/>
    <x v="3"/>
    <x v="3"/>
    <x v="1"/>
    <x v="1"/>
    <x v="1"/>
    <x v="1"/>
    <x v="4"/>
    <x v="0"/>
    <x v="1"/>
    <x v="0"/>
    <x v="0"/>
    <x v="0"/>
    <x v="0"/>
    <x v="1148"/>
    <x v="6"/>
    <x v="5"/>
    <x v="1"/>
    <x v="1"/>
  </r>
  <r>
    <x v="4963"/>
    <x v="4"/>
    <x v="3"/>
    <x v="1"/>
    <x v="3"/>
    <x v="0"/>
    <x v="2"/>
    <x v="14"/>
    <x v="1"/>
    <x v="1"/>
    <x v="0"/>
    <x v="0"/>
    <x v="0"/>
    <x v="1"/>
    <x v="4566"/>
    <x v="3"/>
    <x v="6"/>
    <x v="2"/>
    <x v="0"/>
  </r>
  <r>
    <x v="4964"/>
    <x v="2"/>
    <x v="3"/>
    <x v="5"/>
    <x v="2"/>
    <x v="2"/>
    <x v="0"/>
    <x v="9"/>
    <x v="1"/>
    <x v="0"/>
    <x v="0"/>
    <x v="0"/>
    <x v="1"/>
    <x v="1"/>
    <x v="1572"/>
    <x v="8"/>
    <x v="0"/>
    <x v="0"/>
    <x v="8"/>
  </r>
  <r>
    <x v="4965"/>
    <x v="1"/>
    <x v="1"/>
    <x v="5"/>
    <x v="5"/>
    <x v="1"/>
    <x v="2"/>
    <x v="5"/>
    <x v="1"/>
    <x v="0"/>
    <x v="0"/>
    <x v="1"/>
    <x v="0"/>
    <x v="0"/>
    <x v="5537"/>
    <x v="10"/>
    <x v="5"/>
    <x v="1"/>
    <x v="5"/>
  </r>
  <r>
    <x v="4966"/>
    <x v="3"/>
    <x v="3"/>
    <x v="1"/>
    <x v="2"/>
    <x v="0"/>
    <x v="0"/>
    <x v="5"/>
    <x v="2"/>
    <x v="0"/>
    <x v="0"/>
    <x v="1"/>
    <x v="0"/>
    <x v="0"/>
    <x v="663"/>
    <x v="5"/>
    <x v="5"/>
    <x v="0"/>
    <x v="7"/>
  </r>
  <r>
    <x v="4967"/>
    <x v="2"/>
    <x v="0"/>
    <x v="1"/>
    <x v="3"/>
    <x v="0"/>
    <x v="0"/>
    <x v="6"/>
    <x v="0"/>
    <x v="0"/>
    <x v="0"/>
    <x v="1"/>
    <x v="0"/>
    <x v="1"/>
    <x v="1253"/>
    <x v="2"/>
    <x v="3"/>
    <x v="1"/>
    <x v="2"/>
  </r>
  <r>
    <x v="4968"/>
    <x v="3"/>
    <x v="3"/>
    <x v="4"/>
    <x v="5"/>
    <x v="1"/>
    <x v="2"/>
    <x v="0"/>
    <x v="0"/>
    <x v="0"/>
    <x v="1"/>
    <x v="1"/>
    <x v="0"/>
    <x v="1"/>
    <x v="6470"/>
    <x v="2"/>
    <x v="5"/>
    <x v="1"/>
    <x v="3"/>
  </r>
  <r>
    <x v="4969"/>
    <x v="0"/>
    <x v="3"/>
    <x v="3"/>
    <x v="6"/>
    <x v="0"/>
    <x v="0"/>
    <x v="3"/>
    <x v="2"/>
    <x v="1"/>
    <x v="0"/>
    <x v="1"/>
    <x v="1"/>
    <x v="1"/>
    <x v="6722"/>
    <x v="6"/>
    <x v="3"/>
    <x v="0"/>
    <x v="4"/>
  </r>
  <r>
    <x v="4970"/>
    <x v="1"/>
    <x v="2"/>
    <x v="2"/>
    <x v="3"/>
    <x v="1"/>
    <x v="1"/>
    <x v="2"/>
    <x v="1"/>
    <x v="0"/>
    <x v="1"/>
    <x v="0"/>
    <x v="1"/>
    <x v="0"/>
    <x v="4812"/>
    <x v="6"/>
    <x v="4"/>
    <x v="1"/>
    <x v="5"/>
  </r>
  <r>
    <x v="4971"/>
    <x v="1"/>
    <x v="0"/>
    <x v="2"/>
    <x v="6"/>
    <x v="1"/>
    <x v="2"/>
    <x v="3"/>
    <x v="1"/>
    <x v="1"/>
    <x v="1"/>
    <x v="0"/>
    <x v="1"/>
    <x v="1"/>
    <x v="6094"/>
    <x v="9"/>
    <x v="3"/>
    <x v="1"/>
    <x v="5"/>
  </r>
  <r>
    <x v="4972"/>
    <x v="4"/>
    <x v="0"/>
    <x v="0"/>
    <x v="0"/>
    <x v="0"/>
    <x v="0"/>
    <x v="6"/>
    <x v="2"/>
    <x v="1"/>
    <x v="0"/>
    <x v="1"/>
    <x v="0"/>
    <x v="0"/>
    <x v="407"/>
    <x v="3"/>
    <x v="6"/>
    <x v="1"/>
    <x v="4"/>
  </r>
  <r>
    <x v="4973"/>
    <x v="5"/>
    <x v="3"/>
    <x v="5"/>
    <x v="0"/>
    <x v="2"/>
    <x v="1"/>
    <x v="9"/>
    <x v="1"/>
    <x v="0"/>
    <x v="0"/>
    <x v="0"/>
    <x v="1"/>
    <x v="1"/>
    <x v="7410"/>
    <x v="3"/>
    <x v="4"/>
    <x v="2"/>
    <x v="3"/>
  </r>
  <r>
    <x v="4974"/>
    <x v="2"/>
    <x v="0"/>
    <x v="3"/>
    <x v="3"/>
    <x v="2"/>
    <x v="0"/>
    <x v="8"/>
    <x v="1"/>
    <x v="0"/>
    <x v="0"/>
    <x v="0"/>
    <x v="0"/>
    <x v="1"/>
    <x v="238"/>
    <x v="7"/>
    <x v="3"/>
    <x v="2"/>
    <x v="3"/>
  </r>
  <r>
    <x v="4975"/>
    <x v="1"/>
    <x v="2"/>
    <x v="4"/>
    <x v="0"/>
    <x v="2"/>
    <x v="0"/>
    <x v="4"/>
    <x v="2"/>
    <x v="0"/>
    <x v="1"/>
    <x v="1"/>
    <x v="1"/>
    <x v="1"/>
    <x v="4416"/>
    <x v="6"/>
    <x v="6"/>
    <x v="0"/>
    <x v="8"/>
  </r>
  <r>
    <x v="4976"/>
    <x v="4"/>
    <x v="2"/>
    <x v="4"/>
    <x v="4"/>
    <x v="1"/>
    <x v="0"/>
    <x v="10"/>
    <x v="1"/>
    <x v="1"/>
    <x v="1"/>
    <x v="0"/>
    <x v="0"/>
    <x v="1"/>
    <x v="1872"/>
    <x v="1"/>
    <x v="3"/>
    <x v="2"/>
    <x v="5"/>
  </r>
  <r>
    <x v="4977"/>
    <x v="3"/>
    <x v="0"/>
    <x v="2"/>
    <x v="0"/>
    <x v="2"/>
    <x v="2"/>
    <x v="1"/>
    <x v="1"/>
    <x v="1"/>
    <x v="1"/>
    <x v="1"/>
    <x v="1"/>
    <x v="0"/>
    <x v="6806"/>
    <x v="4"/>
    <x v="5"/>
    <x v="0"/>
    <x v="4"/>
  </r>
  <r>
    <x v="4978"/>
    <x v="2"/>
    <x v="1"/>
    <x v="1"/>
    <x v="5"/>
    <x v="0"/>
    <x v="1"/>
    <x v="12"/>
    <x v="2"/>
    <x v="0"/>
    <x v="0"/>
    <x v="0"/>
    <x v="0"/>
    <x v="1"/>
    <x v="2471"/>
    <x v="9"/>
    <x v="4"/>
    <x v="2"/>
    <x v="1"/>
  </r>
  <r>
    <x v="4979"/>
    <x v="5"/>
    <x v="1"/>
    <x v="1"/>
    <x v="4"/>
    <x v="0"/>
    <x v="0"/>
    <x v="8"/>
    <x v="1"/>
    <x v="0"/>
    <x v="0"/>
    <x v="1"/>
    <x v="1"/>
    <x v="1"/>
    <x v="7090"/>
    <x v="0"/>
    <x v="1"/>
    <x v="0"/>
    <x v="6"/>
  </r>
  <r>
    <x v="4980"/>
    <x v="2"/>
    <x v="1"/>
    <x v="3"/>
    <x v="6"/>
    <x v="1"/>
    <x v="1"/>
    <x v="3"/>
    <x v="0"/>
    <x v="0"/>
    <x v="0"/>
    <x v="1"/>
    <x v="0"/>
    <x v="0"/>
    <x v="2650"/>
    <x v="4"/>
    <x v="1"/>
    <x v="1"/>
    <x v="4"/>
  </r>
  <r>
    <x v="4981"/>
    <x v="1"/>
    <x v="1"/>
    <x v="0"/>
    <x v="1"/>
    <x v="0"/>
    <x v="1"/>
    <x v="14"/>
    <x v="1"/>
    <x v="1"/>
    <x v="0"/>
    <x v="0"/>
    <x v="1"/>
    <x v="0"/>
    <x v="1995"/>
    <x v="6"/>
    <x v="4"/>
    <x v="0"/>
    <x v="7"/>
  </r>
  <r>
    <x v="4982"/>
    <x v="3"/>
    <x v="2"/>
    <x v="0"/>
    <x v="5"/>
    <x v="1"/>
    <x v="1"/>
    <x v="9"/>
    <x v="1"/>
    <x v="1"/>
    <x v="0"/>
    <x v="0"/>
    <x v="0"/>
    <x v="1"/>
    <x v="3800"/>
    <x v="0"/>
    <x v="1"/>
    <x v="2"/>
    <x v="0"/>
  </r>
  <r>
    <x v="4983"/>
    <x v="0"/>
    <x v="3"/>
    <x v="0"/>
    <x v="2"/>
    <x v="2"/>
    <x v="1"/>
    <x v="14"/>
    <x v="1"/>
    <x v="0"/>
    <x v="0"/>
    <x v="1"/>
    <x v="0"/>
    <x v="0"/>
    <x v="6595"/>
    <x v="8"/>
    <x v="5"/>
    <x v="2"/>
    <x v="1"/>
  </r>
  <r>
    <x v="4984"/>
    <x v="3"/>
    <x v="0"/>
    <x v="2"/>
    <x v="0"/>
    <x v="2"/>
    <x v="1"/>
    <x v="1"/>
    <x v="2"/>
    <x v="1"/>
    <x v="1"/>
    <x v="1"/>
    <x v="0"/>
    <x v="1"/>
    <x v="3664"/>
    <x v="10"/>
    <x v="3"/>
    <x v="1"/>
    <x v="2"/>
  </r>
  <r>
    <x v="4985"/>
    <x v="3"/>
    <x v="1"/>
    <x v="0"/>
    <x v="5"/>
    <x v="1"/>
    <x v="1"/>
    <x v="4"/>
    <x v="2"/>
    <x v="0"/>
    <x v="0"/>
    <x v="0"/>
    <x v="0"/>
    <x v="0"/>
    <x v="986"/>
    <x v="0"/>
    <x v="0"/>
    <x v="1"/>
    <x v="4"/>
  </r>
  <r>
    <x v="4986"/>
    <x v="1"/>
    <x v="1"/>
    <x v="0"/>
    <x v="2"/>
    <x v="0"/>
    <x v="1"/>
    <x v="1"/>
    <x v="0"/>
    <x v="0"/>
    <x v="0"/>
    <x v="0"/>
    <x v="1"/>
    <x v="1"/>
    <x v="3583"/>
    <x v="5"/>
    <x v="0"/>
    <x v="1"/>
    <x v="5"/>
  </r>
  <r>
    <x v="4987"/>
    <x v="3"/>
    <x v="3"/>
    <x v="1"/>
    <x v="3"/>
    <x v="2"/>
    <x v="0"/>
    <x v="9"/>
    <x v="0"/>
    <x v="0"/>
    <x v="0"/>
    <x v="1"/>
    <x v="1"/>
    <x v="1"/>
    <x v="2576"/>
    <x v="11"/>
    <x v="4"/>
    <x v="0"/>
    <x v="4"/>
  </r>
  <r>
    <x v="4988"/>
    <x v="1"/>
    <x v="1"/>
    <x v="0"/>
    <x v="1"/>
    <x v="0"/>
    <x v="2"/>
    <x v="7"/>
    <x v="0"/>
    <x v="1"/>
    <x v="0"/>
    <x v="0"/>
    <x v="1"/>
    <x v="1"/>
    <x v="6603"/>
    <x v="7"/>
    <x v="5"/>
    <x v="0"/>
    <x v="8"/>
  </r>
  <r>
    <x v="4989"/>
    <x v="5"/>
    <x v="2"/>
    <x v="0"/>
    <x v="6"/>
    <x v="0"/>
    <x v="1"/>
    <x v="13"/>
    <x v="2"/>
    <x v="0"/>
    <x v="1"/>
    <x v="1"/>
    <x v="0"/>
    <x v="0"/>
    <x v="8319"/>
    <x v="7"/>
    <x v="6"/>
    <x v="2"/>
    <x v="0"/>
  </r>
  <r>
    <x v="4990"/>
    <x v="0"/>
    <x v="3"/>
    <x v="4"/>
    <x v="3"/>
    <x v="2"/>
    <x v="1"/>
    <x v="14"/>
    <x v="1"/>
    <x v="0"/>
    <x v="1"/>
    <x v="1"/>
    <x v="0"/>
    <x v="1"/>
    <x v="7823"/>
    <x v="4"/>
    <x v="2"/>
    <x v="2"/>
    <x v="0"/>
  </r>
  <r>
    <x v="4991"/>
    <x v="0"/>
    <x v="1"/>
    <x v="3"/>
    <x v="6"/>
    <x v="2"/>
    <x v="1"/>
    <x v="2"/>
    <x v="1"/>
    <x v="0"/>
    <x v="1"/>
    <x v="1"/>
    <x v="0"/>
    <x v="0"/>
    <x v="7233"/>
    <x v="2"/>
    <x v="2"/>
    <x v="0"/>
    <x v="8"/>
  </r>
  <r>
    <x v="4992"/>
    <x v="2"/>
    <x v="3"/>
    <x v="0"/>
    <x v="6"/>
    <x v="2"/>
    <x v="1"/>
    <x v="8"/>
    <x v="0"/>
    <x v="0"/>
    <x v="0"/>
    <x v="0"/>
    <x v="0"/>
    <x v="0"/>
    <x v="970"/>
    <x v="7"/>
    <x v="5"/>
    <x v="2"/>
    <x v="5"/>
  </r>
  <r>
    <x v="4993"/>
    <x v="0"/>
    <x v="3"/>
    <x v="5"/>
    <x v="3"/>
    <x v="0"/>
    <x v="0"/>
    <x v="9"/>
    <x v="2"/>
    <x v="1"/>
    <x v="0"/>
    <x v="0"/>
    <x v="0"/>
    <x v="1"/>
    <x v="3997"/>
    <x v="6"/>
    <x v="4"/>
    <x v="2"/>
    <x v="2"/>
  </r>
  <r>
    <x v="4994"/>
    <x v="4"/>
    <x v="3"/>
    <x v="2"/>
    <x v="4"/>
    <x v="0"/>
    <x v="2"/>
    <x v="14"/>
    <x v="2"/>
    <x v="1"/>
    <x v="1"/>
    <x v="1"/>
    <x v="0"/>
    <x v="1"/>
    <x v="6761"/>
    <x v="0"/>
    <x v="0"/>
    <x v="2"/>
    <x v="0"/>
  </r>
  <r>
    <x v="4995"/>
    <x v="2"/>
    <x v="2"/>
    <x v="2"/>
    <x v="4"/>
    <x v="2"/>
    <x v="1"/>
    <x v="10"/>
    <x v="1"/>
    <x v="0"/>
    <x v="1"/>
    <x v="0"/>
    <x v="1"/>
    <x v="1"/>
    <x v="5959"/>
    <x v="3"/>
    <x v="6"/>
    <x v="2"/>
    <x v="1"/>
  </r>
  <r>
    <x v="4996"/>
    <x v="3"/>
    <x v="1"/>
    <x v="2"/>
    <x v="2"/>
    <x v="0"/>
    <x v="0"/>
    <x v="9"/>
    <x v="2"/>
    <x v="1"/>
    <x v="0"/>
    <x v="1"/>
    <x v="0"/>
    <x v="1"/>
    <x v="1296"/>
    <x v="1"/>
    <x v="1"/>
    <x v="0"/>
    <x v="8"/>
  </r>
  <r>
    <x v="4997"/>
    <x v="2"/>
    <x v="2"/>
    <x v="0"/>
    <x v="5"/>
    <x v="1"/>
    <x v="2"/>
    <x v="10"/>
    <x v="0"/>
    <x v="0"/>
    <x v="0"/>
    <x v="1"/>
    <x v="1"/>
    <x v="1"/>
    <x v="8871"/>
    <x v="0"/>
    <x v="3"/>
    <x v="0"/>
    <x v="3"/>
  </r>
  <r>
    <x v="4998"/>
    <x v="0"/>
    <x v="3"/>
    <x v="3"/>
    <x v="4"/>
    <x v="0"/>
    <x v="1"/>
    <x v="11"/>
    <x v="1"/>
    <x v="0"/>
    <x v="1"/>
    <x v="1"/>
    <x v="1"/>
    <x v="0"/>
    <x v="8102"/>
    <x v="0"/>
    <x v="4"/>
    <x v="0"/>
    <x v="3"/>
  </r>
  <r>
    <x v="4999"/>
    <x v="1"/>
    <x v="0"/>
    <x v="0"/>
    <x v="1"/>
    <x v="0"/>
    <x v="1"/>
    <x v="10"/>
    <x v="0"/>
    <x v="0"/>
    <x v="1"/>
    <x v="0"/>
    <x v="1"/>
    <x v="0"/>
    <x v="2848"/>
    <x v="9"/>
    <x v="3"/>
    <x v="2"/>
    <x v="2"/>
  </r>
  <r>
    <x v="5000"/>
    <x v="5"/>
    <x v="3"/>
    <x v="2"/>
    <x v="5"/>
    <x v="1"/>
    <x v="2"/>
    <x v="2"/>
    <x v="1"/>
    <x v="0"/>
    <x v="0"/>
    <x v="1"/>
    <x v="0"/>
    <x v="0"/>
    <x v="8602"/>
    <x v="6"/>
    <x v="3"/>
    <x v="1"/>
    <x v="3"/>
  </r>
  <r>
    <x v="5001"/>
    <x v="4"/>
    <x v="3"/>
    <x v="1"/>
    <x v="6"/>
    <x v="1"/>
    <x v="0"/>
    <x v="6"/>
    <x v="2"/>
    <x v="0"/>
    <x v="1"/>
    <x v="1"/>
    <x v="1"/>
    <x v="1"/>
    <x v="2466"/>
    <x v="6"/>
    <x v="0"/>
    <x v="0"/>
    <x v="0"/>
  </r>
  <r>
    <x v="5002"/>
    <x v="3"/>
    <x v="0"/>
    <x v="5"/>
    <x v="1"/>
    <x v="0"/>
    <x v="2"/>
    <x v="13"/>
    <x v="1"/>
    <x v="1"/>
    <x v="0"/>
    <x v="0"/>
    <x v="1"/>
    <x v="1"/>
    <x v="6548"/>
    <x v="2"/>
    <x v="1"/>
    <x v="0"/>
    <x v="6"/>
  </r>
  <r>
    <x v="5003"/>
    <x v="0"/>
    <x v="3"/>
    <x v="2"/>
    <x v="1"/>
    <x v="1"/>
    <x v="0"/>
    <x v="6"/>
    <x v="0"/>
    <x v="1"/>
    <x v="0"/>
    <x v="0"/>
    <x v="0"/>
    <x v="0"/>
    <x v="2330"/>
    <x v="3"/>
    <x v="6"/>
    <x v="0"/>
    <x v="8"/>
  </r>
  <r>
    <x v="5004"/>
    <x v="5"/>
    <x v="3"/>
    <x v="5"/>
    <x v="1"/>
    <x v="2"/>
    <x v="0"/>
    <x v="2"/>
    <x v="2"/>
    <x v="1"/>
    <x v="1"/>
    <x v="0"/>
    <x v="1"/>
    <x v="1"/>
    <x v="5647"/>
    <x v="9"/>
    <x v="6"/>
    <x v="1"/>
    <x v="3"/>
  </r>
  <r>
    <x v="5005"/>
    <x v="0"/>
    <x v="2"/>
    <x v="2"/>
    <x v="3"/>
    <x v="0"/>
    <x v="0"/>
    <x v="13"/>
    <x v="0"/>
    <x v="1"/>
    <x v="1"/>
    <x v="1"/>
    <x v="1"/>
    <x v="1"/>
    <x v="8475"/>
    <x v="1"/>
    <x v="3"/>
    <x v="0"/>
    <x v="7"/>
  </r>
  <r>
    <x v="5006"/>
    <x v="0"/>
    <x v="0"/>
    <x v="3"/>
    <x v="0"/>
    <x v="1"/>
    <x v="0"/>
    <x v="11"/>
    <x v="1"/>
    <x v="1"/>
    <x v="0"/>
    <x v="0"/>
    <x v="1"/>
    <x v="1"/>
    <x v="5610"/>
    <x v="0"/>
    <x v="3"/>
    <x v="2"/>
    <x v="0"/>
  </r>
  <r>
    <x v="5007"/>
    <x v="4"/>
    <x v="3"/>
    <x v="0"/>
    <x v="0"/>
    <x v="0"/>
    <x v="2"/>
    <x v="3"/>
    <x v="0"/>
    <x v="0"/>
    <x v="1"/>
    <x v="0"/>
    <x v="1"/>
    <x v="1"/>
    <x v="6680"/>
    <x v="6"/>
    <x v="6"/>
    <x v="1"/>
    <x v="2"/>
  </r>
  <r>
    <x v="5008"/>
    <x v="4"/>
    <x v="0"/>
    <x v="3"/>
    <x v="2"/>
    <x v="2"/>
    <x v="1"/>
    <x v="5"/>
    <x v="2"/>
    <x v="0"/>
    <x v="0"/>
    <x v="0"/>
    <x v="0"/>
    <x v="0"/>
    <x v="1099"/>
    <x v="8"/>
    <x v="3"/>
    <x v="1"/>
    <x v="5"/>
  </r>
  <r>
    <x v="5009"/>
    <x v="1"/>
    <x v="1"/>
    <x v="5"/>
    <x v="6"/>
    <x v="1"/>
    <x v="2"/>
    <x v="4"/>
    <x v="1"/>
    <x v="1"/>
    <x v="0"/>
    <x v="0"/>
    <x v="0"/>
    <x v="0"/>
    <x v="3038"/>
    <x v="8"/>
    <x v="2"/>
    <x v="1"/>
    <x v="3"/>
  </r>
  <r>
    <x v="5010"/>
    <x v="4"/>
    <x v="3"/>
    <x v="2"/>
    <x v="0"/>
    <x v="2"/>
    <x v="0"/>
    <x v="11"/>
    <x v="2"/>
    <x v="1"/>
    <x v="0"/>
    <x v="1"/>
    <x v="1"/>
    <x v="0"/>
    <x v="1635"/>
    <x v="7"/>
    <x v="0"/>
    <x v="0"/>
    <x v="1"/>
  </r>
  <r>
    <x v="5011"/>
    <x v="1"/>
    <x v="1"/>
    <x v="5"/>
    <x v="4"/>
    <x v="1"/>
    <x v="2"/>
    <x v="9"/>
    <x v="0"/>
    <x v="1"/>
    <x v="0"/>
    <x v="1"/>
    <x v="1"/>
    <x v="1"/>
    <x v="7866"/>
    <x v="5"/>
    <x v="6"/>
    <x v="0"/>
    <x v="1"/>
  </r>
  <r>
    <x v="5012"/>
    <x v="0"/>
    <x v="2"/>
    <x v="3"/>
    <x v="2"/>
    <x v="0"/>
    <x v="1"/>
    <x v="3"/>
    <x v="1"/>
    <x v="0"/>
    <x v="0"/>
    <x v="0"/>
    <x v="1"/>
    <x v="0"/>
    <x v="8510"/>
    <x v="2"/>
    <x v="3"/>
    <x v="1"/>
    <x v="1"/>
  </r>
  <r>
    <x v="5013"/>
    <x v="1"/>
    <x v="0"/>
    <x v="4"/>
    <x v="6"/>
    <x v="0"/>
    <x v="2"/>
    <x v="12"/>
    <x v="0"/>
    <x v="1"/>
    <x v="0"/>
    <x v="0"/>
    <x v="1"/>
    <x v="0"/>
    <x v="4864"/>
    <x v="0"/>
    <x v="5"/>
    <x v="2"/>
    <x v="2"/>
  </r>
  <r>
    <x v="5014"/>
    <x v="2"/>
    <x v="1"/>
    <x v="5"/>
    <x v="4"/>
    <x v="0"/>
    <x v="0"/>
    <x v="12"/>
    <x v="1"/>
    <x v="0"/>
    <x v="1"/>
    <x v="1"/>
    <x v="0"/>
    <x v="0"/>
    <x v="371"/>
    <x v="10"/>
    <x v="2"/>
    <x v="2"/>
    <x v="5"/>
  </r>
  <r>
    <x v="5015"/>
    <x v="4"/>
    <x v="1"/>
    <x v="0"/>
    <x v="1"/>
    <x v="1"/>
    <x v="2"/>
    <x v="0"/>
    <x v="1"/>
    <x v="0"/>
    <x v="1"/>
    <x v="0"/>
    <x v="1"/>
    <x v="1"/>
    <x v="6379"/>
    <x v="10"/>
    <x v="2"/>
    <x v="1"/>
    <x v="3"/>
  </r>
  <r>
    <x v="5016"/>
    <x v="3"/>
    <x v="3"/>
    <x v="0"/>
    <x v="0"/>
    <x v="0"/>
    <x v="1"/>
    <x v="11"/>
    <x v="2"/>
    <x v="0"/>
    <x v="1"/>
    <x v="0"/>
    <x v="1"/>
    <x v="1"/>
    <x v="3910"/>
    <x v="1"/>
    <x v="3"/>
    <x v="0"/>
    <x v="8"/>
  </r>
  <r>
    <x v="5017"/>
    <x v="4"/>
    <x v="2"/>
    <x v="1"/>
    <x v="2"/>
    <x v="0"/>
    <x v="2"/>
    <x v="2"/>
    <x v="0"/>
    <x v="0"/>
    <x v="0"/>
    <x v="0"/>
    <x v="1"/>
    <x v="1"/>
    <x v="8294"/>
    <x v="8"/>
    <x v="2"/>
    <x v="1"/>
    <x v="5"/>
  </r>
  <r>
    <x v="5018"/>
    <x v="1"/>
    <x v="3"/>
    <x v="4"/>
    <x v="5"/>
    <x v="0"/>
    <x v="0"/>
    <x v="8"/>
    <x v="0"/>
    <x v="1"/>
    <x v="0"/>
    <x v="1"/>
    <x v="1"/>
    <x v="0"/>
    <x v="1961"/>
    <x v="11"/>
    <x v="6"/>
    <x v="0"/>
    <x v="1"/>
  </r>
  <r>
    <x v="5019"/>
    <x v="3"/>
    <x v="1"/>
    <x v="2"/>
    <x v="5"/>
    <x v="2"/>
    <x v="1"/>
    <x v="5"/>
    <x v="0"/>
    <x v="1"/>
    <x v="0"/>
    <x v="1"/>
    <x v="0"/>
    <x v="0"/>
    <x v="2969"/>
    <x v="1"/>
    <x v="5"/>
    <x v="1"/>
    <x v="0"/>
  </r>
  <r>
    <x v="5020"/>
    <x v="5"/>
    <x v="2"/>
    <x v="5"/>
    <x v="5"/>
    <x v="1"/>
    <x v="2"/>
    <x v="13"/>
    <x v="0"/>
    <x v="0"/>
    <x v="1"/>
    <x v="0"/>
    <x v="0"/>
    <x v="0"/>
    <x v="8835"/>
    <x v="2"/>
    <x v="4"/>
    <x v="2"/>
    <x v="1"/>
  </r>
  <r>
    <x v="5021"/>
    <x v="1"/>
    <x v="2"/>
    <x v="5"/>
    <x v="6"/>
    <x v="2"/>
    <x v="1"/>
    <x v="10"/>
    <x v="1"/>
    <x v="0"/>
    <x v="1"/>
    <x v="1"/>
    <x v="1"/>
    <x v="0"/>
    <x v="6757"/>
    <x v="11"/>
    <x v="2"/>
    <x v="0"/>
    <x v="4"/>
  </r>
  <r>
    <x v="5022"/>
    <x v="2"/>
    <x v="3"/>
    <x v="2"/>
    <x v="2"/>
    <x v="0"/>
    <x v="0"/>
    <x v="8"/>
    <x v="2"/>
    <x v="0"/>
    <x v="1"/>
    <x v="1"/>
    <x v="1"/>
    <x v="0"/>
    <x v="1408"/>
    <x v="5"/>
    <x v="2"/>
    <x v="0"/>
    <x v="3"/>
  </r>
  <r>
    <x v="5023"/>
    <x v="0"/>
    <x v="0"/>
    <x v="1"/>
    <x v="0"/>
    <x v="2"/>
    <x v="0"/>
    <x v="1"/>
    <x v="2"/>
    <x v="0"/>
    <x v="0"/>
    <x v="1"/>
    <x v="0"/>
    <x v="1"/>
    <x v="4821"/>
    <x v="3"/>
    <x v="3"/>
    <x v="0"/>
    <x v="7"/>
  </r>
  <r>
    <x v="5024"/>
    <x v="5"/>
    <x v="2"/>
    <x v="4"/>
    <x v="3"/>
    <x v="2"/>
    <x v="0"/>
    <x v="2"/>
    <x v="2"/>
    <x v="0"/>
    <x v="0"/>
    <x v="1"/>
    <x v="0"/>
    <x v="0"/>
    <x v="6605"/>
    <x v="3"/>
    <x v="1"/>
    <x v="0"/>
    <x v="8"/>
  </r>
  <r>
    <x v="5025"/>
    <x v="2"/>
    <x v="2"/>
    <x v="5"/>
    <x v="6"/>
    <x v="0"/>
    <x v="2"/>
    <x v="11"/>
    <x v="2"/>
    <x v="0"/>
    <x v="0"/>
    <x v="0"/>
    <x v="1"/>
    <x v="0"/>
    <x v="7266"/>
    <x v="0"/>
    <x v="3"/>
    <x v="0"/>
    <x v="7"/>
  </r>
  <r>
    <x v="5026"/>
    <x v="0"/>
    <x v="0"/>
    <x v="2"/>
    <x v="6"/>
    <x v="0"/>
    <x v="1"/>
    <x v="7"/>
    <x v="2"/>
    <x v="0"/>
    <x v="0"/>
    <x v="0"/>
    <x v="1"/>
    <x v="1"/>
    <x v="7867"/>
    <x v="9"/>
    <x v="0"/>
    <x v="1"/>
    <x v="1"/>
  </r>
  <r>
    <x v="5027"/>
    <x v="5"/>
    <x v="2"/>
    <x v="4"/>
    <x v="6"/>
    <x v="2"/>
    <x v="1"/>
    <x v="13"/>
    <x v="1"/>
    <x v="0"/>
    <x v="1"/>
    <x v="0"/>
    <x v="1"/>
    <x v="0"/>
    <x v="8751"/>
    <x v="5"/>
    <x v="0"/>
    <x v="2"/>
    <x v="5"/>
  </r>
  <r>
    <x v="5028"/>
    <x v="2"/>
    <x v="3"/>
    <x v="2"/>
    <x v="4"/>
    <x v="1"/>
    <x v="1"/>
    <x v="12"/>
    <x v="1"/>
    <x v="0"/>
    <x v="0"/>
    <x v="0"/>
    <x v="1"/>
    <x v="1"/>
    <x v="3773"/>
    <x v="1"/>
    <x v="6"/>
    <x v="0"/>
    <x v="6"/>
  </r>
  <r>
    <x v="5029"/>
    <x v="0"/>
    <x v="2"/>
    <x v="1"/>
    <x v="2"/>
    <x v="0"/>
    <x v="1"/>
    <x v="13"/>
    <x v="2"/>
    <x v="1"/>
    <x v="1"/>
    <x v="0"/>
    <x v="1"/>
    <x v="0"/>
    <x v="8489"/>
    <x v="9"/>
    <x v="3"/>
    <x v="2"/>
    <x v="5"/>
  </r>
  <r>
    <x v="5030"/>
    <x v="4"/>
    <x v="2"/>
    <x v="3"/>
    <x v="2"/>
    <x v="2"/>
    <x v="2"/>
    <x v="12"/>
    <x v="1"/>
    <x v="0"/>
    <x v="1"/>
    <x v="0"/>
    <x v="1"/>
    <x v="1"/>
    <x v="8465"/>
    <x v="2"/>
    <x v="0"/>
    <x v="2"/>
    <x v="1"/>
  </r>
  <r>
    <x v="5031"/>
    <x v="2"/>
    <x v="3"/>
    <x v="2"/>
    <x v="5"/>
    <x v="1"/>
    <x v="0"/>
    <x v="6"/>
    <x v="2"/>
    <x v="1"/>
    <x v="0"/>
    <x v="1"/>
    <x v="0"/>
    <x v="1"/>
    <x v="1062"/>
    <x v="3"/>
    <x v="0"/>
    <x v="0"/>
    <x v="8"/>
  </r>
  <r>
    <x v="5032"/>
    <x v="3"/>
    <x v="3"/>
    <x v="2"/>
    <x v="4"/>
    <x v="0"/>
    <x v="1"/>
    <x v="8"/>
    <x v="1"/>
    <x v="1"/>
    <x v="0"/>
    <x v="0"/>
    <x v="1"/>
    <x v="1"/>
    <x v="3366"/>
    <x v="9"/>
    <x v="3"/>
    <x v="0"/>
    <x v="8"/>
  </r>
  <r>
    <x v="5033"/>
    <x v="3"/>
    <x v="3"/>
    <x v="5"/>
    <x v="1"/>
    <x v="2"/>
    <x v="2"/>
    <x v="1"/>
    <x v="0"/>
    <x v="1"/>
    <x v="0"/>
    <x v="1"/>
    <x v="0"/>
    <x v="1"/>
    <x v="6917"/>
    <x v="3"/>
    <x v="5"/>
    <x v="1"/>
    <x v="3"/>
  </r>
  <r>
    <x v="5034"/>
    <x v="4"/>
    <x v="3"/>
    <x v="4"/>
    <x v="6"/>
    <x v="0"/>
    <x v="1"/>
    <x v="4"/>
    <x v="0"/>
    <x v="0"/>
    <x v="0"/>
    <x v="1"/>
    <x v="1"/>
    <x v="0"/>
    <x v="3595"/>
    <x v="11"/>
    <x v="2"/>
    <x v="0"/>
    <x v="1"/>
  </r>
  <r>
    <x v="5035"/>
    <x v="0"/>
    <x v="3"/>
    <x v="4"/>
    <x v="0"/>
    <x v="2"/>
    <x v="0"/>
    <x v="8"/>
    <x v="0"/>
    <x v="0"/>
    <x v="0"/>
    <x v="0"/>
    <x v="0"/>
    <x v="0"/>
    <x v="2505"/>
    <x v="0"/>
    <x v="3"/>
    <x v="0"/>
    <x v="7"/>
  </r>
  <r>
    <x v="5036"/>
    <x v="4"/>
    <x v="3"/>
    <x v="5"/>
    <x v="2"/>
    <x v="2"/>
    <x v="1"/>
    <x v="11"/>
    <x v="1"/>
    <x v="0"/>
    <x v="1"/>
    <x v="1"/>
    <x v="0"/>
    <x v="0"/>
    <x v="2250"/>
    <x v="8"/>
    <x v="4"/>
    <x v="0"/>
    <x v="8"/>
  </r>
  <r>
    <x v="5037"/>
    <x v="1"/>
    <x v="2"/>
    <x v="4"/>
    <x v="2"/>
    <x v="1"/>
    <x v="1"/>
    <x v="3"/>
    <x v="1"/>
    <x v="1"/>
    <x v="1"/>
    <x v="1"/>
    <x v="0"/>
    <x v="0"/>
    <x v="4938"/>
    <x v="10"/>
    <x v="1"/>
    <x v="0"/>
    <x v="7"/>
  </r>
  <r>
    <x v="5038"/>
    <x v="1"/>
    <x v="2"/>
    <x v="1"/>
    <x v="6"/>
    <x v="2"/>
    <x v="1"/>
    <x v="3"/>
    <x v="0"/>
    <x v="1"/>
    <x v="1"/>
    <x v="0"/>
    <x v="1"/>
    <x v="0"/>
    <x v="5012"/>
    <x v="10"/>
    <x v="5"/>
    <x v="1"/>
    <x v="5"/>
  </r>
  <r>
    <x v="5039"/>
    <x v="5"/>
    <x v="2"/>
    <x v="3"/>
    <x v="4"/>
    <x v="1"/>
    <x v="1"/>
    <x v="5"/>
    <x v="0"/>
    <x v="0"/>
    <x v="1"/>
    <x v="0"/>
    <x v="1"/>
    <x v="0"/>
    <x v="8548"/>
    <x v="8"/>
    <x v="4"/>
    <x v="1"/>
    <x v="5"/>
  </r>
  <r>
    <x v="5040"/>
    <x v="1"/>
    <x v="1"/>
    <x v="4"/>
    <x v="6"/>
    <x v="1"/>
    <x v="2"/>
    <x v="7"/>
    <x v="1"/>
    <x v="0"/>
    <x v="0"/>
    <x v="0"/>
    <x v="0"/>
    <x v="1"/>
    <x v="4530"/>
    <x v="4"/>
    <x v="4"/>
    <x v="1"/>
    <x v="3"/>
  </r>
  <r>
    <x v="5041"/>
    <x v="0"/>
    <x v="3"/>
    <x v="2"/>
    <x v="5"/>
    <x v="1"/>
    <x v="0"/>
    <x v="1"/>
    <x v="2"/>
    <x v="0"/>
    <x v="1"/>
    <x v="0"/>
    <x v="1"/>
    <x v="1"/>
    <x v="5141"/>
    <x v="10"/>
    <x v="2"/>
    <x v="1"/>
    <x v="2"/>
  </r>
  <r>
    <x v="5042"/>
    <x v="2"/>
    <x v="2"/>
    <x v="5"/>
    <x v="3"/>
    <x v="1"/>
    <x v="2"/>
    <x v="6"/>
    <x v="2"/>
    <x v="1"/>
    <x v="0"/>
    <x v="1"/>
    <x v="0"/>
    <x v="0"/>
    <x v="7131"/>
    <x v="11"/>
    <x v="6"/>
    <x v="0"/>
    <x v="8"/>
  </r>
  <r>
    <x v="5043"/>
    <x v="4"/>
    <x v="2"/>
    <x v="5"/>
    <x v="0"/>
    <x v="0"/>
    <x v="1"/>
    <x v="12"/>
    <x v="2"/>
    <x v="1"/>
    <x v="0"/>
    <x v="1"/>
    <x v="1"/>
    <x v="0"/>
    <x v="5943"/>
    <x v="9"/>
    <x v="3"/>
    <x v="0"/>
    <x v="5"/>
  </r>
  <r>
    <x v="5044"/>
    <x v="4"/>
    <x v="1"/>
    <x v="0"/>
    <x v="0"/>
    <x v="2"/>
    <x v="1"/>
    <x v="1"/>
    <x v="1"/>
    <x v="0"/>
    <x v="0"/>
    <x v="1"/>
    <x v="1"/>
    <x v="1"/>
    <x v="5016"/>
    <x v="2"/>
    <x v="1"/>
    <x v="0"/>
    <x v="6"/>
  </r>
  <r>
    <x v="5045"/>
    <x v="5"/>
    <x v="1"/>
    <x v="4"/>
    <x v="5"/>
    <x v="0"/>
    <x v="2"/>
    <x v="0"/>
    <x v="2"/>
    <x v="1"/>
    <x v="1"/>
    <x v="1"/>
    <x v="0"/>
    <x v="1"/>
    <x v="9467"/>
    <x v="8"/>
    <x v="5"/>
    <x v="1"/>
    <x v="5"/>
  </r>
  <r>
    <x v="5046"/>
    <x v="3"/>
    <x v="2"/>
    <x v="2"/>
    <x v="5"/>
    <x v="2"/>
    <x v="0"/>
    <x v="1"/>
    <x v="0"/>
    <x v="1"/>
    <x v="1"/>
    <x v="0"/>
    <x v="1"/>
    <x v="0"/>
    <x v="1861"/>
    <x v="1"/>
    <x v="2"/>
    <x v="0"/>
    <x v="7"/>
  </r>
  <r>
    <x v="5047"/>
    <x v="2"/>
    <x v="3"/>
    <x v="3"/>
    <x v="3"/>
    <x v="2"/>
    <x v="2"/>
    <x v="13"/>
    <x v="1"/>
    <x v="1"/>
    <x v="1"/>
    <x v="1"/>
    <x v="0"/>
    <x v="1"/>
    <x v="6226"/>
    <x v="0"/>
    <x v="2"/>
    <x v="2"/>
    <x v="3"/>
  </r>
  <r>
    <x v="5048"/>
    <x v="4"/>
    <x v="1"/>
    <x v="1"/>
    <x v="3"/>
    <x v="2"/>
    <x v="1"/>
    <x v="10"/>
    <x v="2"/>
    <x v="0"/>
    <x v="0"/>
    <x v="0"/>
    <x v="0"/>
    <x v="1"/>
    <x v="1714"/>
    <x v="7"/>
    <x v="0"/>
    <x v="2"/>
    <x v="3"/>
  </r>
  <r>
    <x v="5049"/>
    <x v="0"/>
    <x v="0"/>
    <x v="4"/>
    <x v="0"/>
    <x v="2"/>
    <x v="1"/>
    <x v="3"/>
    <x v="1"/>
    <x v="1"/>
    <x v="1"/>
    <x v="1"/>
    <x v="1"/>
    <x v="1"/>
    <x v="8879"/>
    <x v="8"/>
    <x v="3"/>
    <x v="0"/>
    <x v="3"/>
  </r>
  <r>
    <x v="5050"/>
    <x v="0"/>
    <x v="2"/>
    <x v="0"/>
    <x v="0"/>
    <x v="1"/>
    <x v="0"/>
    <x v="14"/>
    <x v="0"/>
    <x v="0"/>
    <x v="1"/>
    <x v="1"/>
    <x v="0"/>
    <x v="0"/>
    <x v="6069"/>
    <x v="2"/>
    <x v="3"/>
    <x v="0"/>
    <x v="8"/>
  </r>
  <r>
    <x v="5051"/>
    <x v="2"/>
    <x v="0"/>
    <x v="4"/>
    <x v="2"/>
    <x v="0"/>
    <x v="1"/>
    <x v="4"/>
    <x v="2"/>
    <x v="1"/>
    <x v="1"/>
    <x v="0"/>
    <x v="1"/>
    <x v="1"/>
    <x v="3519"/>
    <x v="1"/>
    <x v="3"/>
    <x v="1"/>
    <x v="1"/>
  </r>
  <r>
    <x v="5052"/>
    <x v="2"/>
    <x v="3"/>
    <x v="0"/>
    <x v="1"/>
    <x v="2"/>
    <x v="1"/>
    <x v="6"/>
    <x v="2"/>
    <x v="1"/>
    <x v="1"/>
    <x v="0"/>
    <x v="0"/>
    <x v="1"/>
    <x v="2420"/>
    <x v="3"/>
    <x v="2"/>
    <x v="1"/>
    <x v="5"/>
  </r>
  <r>
    <x v="5053"/>
    <x v="0"/>
    <x v="1"/>
    <x v="4"/>
    <x v="3"/>
    <x v="0"/>
    <x v="2"/>
    <x v="0"/>
    <x v="1"/>
    <x v="1"/>
    <x v="0"/>
    <x v="0"/>
    <x v="1"/>
    <x v="0"/>
    <x v="8956"/>
    <x v="3"/>
    <x v="3"/>
    <x v="1"/>
    <x v="2"/>
  </r>
  <r>
    <x v="5054"/>
    <x v="0"/>
    <x v="0"/>
    <x v="5"/>
    <x v="6"/>
    <x v="1"/>
    <x v="2"/>
    <x v="0"/>
    <x v="0"/>
    <x v="0"/>
    <x v="1"/>
    <x v="0"/>
    <x v="1"/>
    <x v="1"/>
    <x v="9311"/>
    <x v="8"/>
    <x v="0"/>
    <x v="1"/>
    <x v="4"/>
  </r>
  <r>
    <x v="5055"/>
    <x v="3"/>
    <x v="2"/>
    <x v="3"/>
    <x v="1"/>
    <x v="2"/>
    <x v="0"/>
    <x v="9"/>
    <x v="0"/>
    <x v="1"/>
    <x v="0"/>
    <x v="1"/>
    <x v="0"/>
    <x v="1"/>
    <x v="2698"/>
    <x v="5"/>
    <x v="0"/>
    <x v="2"/>
    <x v="3"/>
  </r>
  <r>
    <x v="5056"/>
    <x v="2"/>
    <x v="3"/>
    <x v="1"/>
    <x v="6"/>
    <x v="2"/>
    <x v="0"/>
    <x v="8"/>
    <x v="2"/>
    <x v="1"/>
    <x v="1"/>
    <x v="0"/>
    <x v="1"/>
    <x v="0"/>
    <x v="761"/>
    <x v="2"/>
    <x v="2"/>
    <x v="2"/>
    <x v="1"/>
  </r>
  <r>
    <x v="5057"/>
    <x v="3"/>
    <x v="2"/>
    <x v="3"/>
    <x v="2"/>
    <x v="0"/>
    <x v="0"/>
    <x v="6"/>
    <x v="1"/>
    <x v="1"/>
    <x v="0"/>
    <x v="1"/>
    <x v="1"/>
    <x v="0"/>
    <x v="3032"/>
    <x v="10"/>
    <x v="6"/>
    <x v="0"/>
    <x v="1"/>
  </r>
  <r>
    <x v="5058"/>
    <x v="4"/>
    <x v="0"/>
    <x v="4"/>
    <x v="6"/>
    <x v="1"/>
    <x v="1"/>
    <x v="5"/>
    <x v="1"/>
    <x v="1"/>
    <x v="1"/>
    <x v="0"/>
    <x v="1"/>
    <x v="1"/>
    <x v="3305"/>
    <x v="0"/>
    <x v="0"/>
    <x v="1"/>
    <x v="3"/>
  </r>
  <r>
    <x v="5059"/>
    <x v="5"/>
    <x v="0"/>
    <x v="4"/>
    <x v="0"/>
    <x v="1"/>
    <x v="2"/>
    <x v="11"/>
    <x v="0"/>
    <x v="1"/>
    <x v="1"/>
    <x v="1"/>
    <x v="1"/>
    <x v="0"/>
    <x v="9458"/>
    <x v="2"/>
    <x v="0"/>
    <x v="0"/>
    <x v="5"/>
  </r>
  <r>
    <x v="5060"/>
    <x v="0"/>
    <x v="2"/>
    <x v="4"/>
    <x v="3"/>
    <x v="2"/>
    <x v="0"/>
    <x v="7"/>
    <x v="0"/>
    <x v="0"/>
    <x v="0"/>
    <x v="1"/>
    <x v="0"/>
    <x v="0"/>
    <x v="5926"/>
    <x v="4"/>
    <x v="3"/>
    <x v="0"/>
    <x v="7"/>
  </r>
  <r>
    <x v="5061"/>
    <x v="0"/>
    <x v="1"/>
    <x v="4"/>
    <x v="0"/>
    <x v="1"/>
    <x v="0"/>
    <x v="3"/>
    <x v="1"/>
    <x v="1"/>
    <x v="0"/>
    <x v="0"/>
    <x v="0"/>
    <x v="1"/>
    <x v="4064"/>
    <x v="10"/>
    <x v="3"/>
    <x v="1"/>
    <x v="3"/>
  </r>
  <r>
    <x v="5062"/>
    <x v="0"/>
    <x v="0"/>
    <x v="0"/>
    <x v="5"/>
    <x v="0"/>
    <x v="0"/>
    <x v="6"/>
    <x v="1"/>
    <x v="0"/>
    <x v="0"/>
    <x v="0"/>
    <x v="0"/>
    <x v="0"/>
    <x v="2438"/>
    <x v="8"/>
    <x v="4"/>
    <x v="0"/>
    <x v="7"/>
  </r>
  <r>
    <x v="5063"/>
    <x v="1"/>
    <x v="1"/>
    <x v="2"/>
    <x v="1"/>
    <x v="0"/>
    <x v="2"/>
    <x v="7"/>
    <x v="0"/>
    <x v="1"/>
    <x v="0"/>
    <x v="1"/>
    <x v="0"/>
    <x v="1"/>
    <x v="6881"/>
    <x v="6"/>
    <x v="3"/>
    <x v="0"/>
    <x v="6"/>
  </r>
  <r>
    <x v="5064"/>
    <x v="5"/>
    <x v="0"/>
    <x v="3"/>
    <x v="1"/>
    <x v="1"/>
    <x v="1"/>
    <x v="2"/>
    <x v="2"/>
    <x v="0"/>
    <x v="1"/>
    <x v="0"/>
    <x v="0"/>
    <x v="0"/>
    <x v="5391"/>
    <x v="5"/>
    <x v="3"/>
    <x v="1"/>
    <x v="3"/>
  </r>
  <r>
    <x v="5065"/>
    <x v="0"/>
    <x v="3"/>
    <x v="1"/>
    <x v="6"/>
    <x v="1"/>
    <x v="0"/>
    <x v="4"/>
    <x v="0"/>
    <x v="0"/>
    <x v="1"/>
    <x v="0"/>
    <x v="0"/>
    <x v="1"/>
    <x v="3799"/>
    <x v="0"/>
    <x v="1"/>
    <x v="1"/>
    <x v="2"/>
  </r>
  <r>
    <x v="5066"/>
    <x v="3"/>
    <x v="0"/>
    <x v="2"/>
    <x v="6"/>
    <x v="2"/>
    <x v="2"/>
    <x v="8"/>
    <x v="2"/>
    <x v="0"/>
    <x v="0"/>
    <x v="1"/>
    <x v="1"/>
    <x v="1"/>
    <x v="7451"/>
    <x v="7"/>
    <x v="0"/>
    <x v="0"/>
    <x v="5"/>
  </r>
  <r>
    <x v="5067"/>
    <x v="2"/>
    <x v="1"/>
    <x v="4"/>
    <x v="4"/>
    <x v="1"/>
    <x v="0"/>
    <x v="2"/>
    <x v="0"/>
    <x v="1"/>
    <x v="1"/>
    <x v="0"/>
    <x v="0"/>
    <x v="1"/>
    <x v="492"/>
    <x v="6"/>
    <x v="2"/>
    <x v="0"/>
    <x v="8"/>
  </r>
  <r>
    <x v="5068"/>
    <x v="0"/>
    <x v="1"/>
    <x v="3"/>
    <x v="6"/>
    <x v="1"/>
    <x v="0"/>
    <x v="4"/>
    <x v="0"/>
    <x v="1"/>
    <x v="0"/>
    <x v="0"/>
    <x v="1"/>
    <x v="1"/>
    <x v="5696"/>
    <x v="7"/>
    <x v="5"/>
    <x v="1"/>
    <x v="4"/>
  </r>
  <r>
    <x v="5069"/>
    <x v="5"/>
    <x v="0"/>
    <x v="4"/>
    <x v="4"/>
    <x v="0"/>
    <x v="0"/>
    <x v="3"/>
    <x v="2"/>
    <x v="1"/>
    <x v="1"/>
    <x v="1"/>
    <x v="1"/>
    <x v="0"/>
    <x v="6134"/>
    <x v="11"/>
    <x v="6"/>
    <x v="0"/>
    <x v="2"/>
  </r>
  <r>
    <x v="5070"/>
    <x v="3"/>
    <x v="0"/>
    <x v="2"/>
    <x v="2"/>
    <x v="1"/>
    <x v="0"/>
    <x v="4"/>
    <x v="1"/>
    <x v="0"/>
    <x v="0"/>
    <x v="0"/>
    <x v="1"/>
    <x v="0"/>
    <x v="310"/>
    <x v="3"/>
    <x v="5"/>
    <x v="0"/>
    <x v="6"/>
  </r>
  <r>
    <x v="5071"/>
    <x v="0"/>
    <x v="3"/>
    <x v="4"/>
    <x v="4"/>
    <x v="0"/>
    <x v="2"/>
    <x v="10"/>
    <x v="2"/>
    <x v="1"/>
    <x v="0"/>
    <x v="0"/>
    <x v="0"/>
    <x v="0"/>
    <x v="7717"/>
    <x v="7"/>
    <x v="4"/>
    <x v="2"/>
    <x v="3"/>
  </r>
  <r>
    <x v="5072"/>
    <x v="5"/>
    <x v="3"/>
    <x v="1"/>
    <x v="2"/>
    <x v="2"/>
    <x v="1"/>
    <x v="2"/>
    <x v="0"/>
    <x v="0"/>
    <x v="1"/>
    <x v="0"/>
    <x v="0"/>
    <x v="0"/>
    <x v="5803"/>
    <x v="4"/>
    <x v="0"/>
    <x v="0"/>
    <x v="8"/>
  </r>
  <r>
    <x v="5073"/>
    <x v="4"/>
    <x v="1"/>
    <x v="3"/>
    <x v="0"/>
    <x v="2"/>
    <x v="2"/>
    <x v="8"/>
    <x v="1"/>
    <x v="0"/>
    <x v="0"/>
    <x v="0"/>
    <x v="0"/>
    <x v="1"/>
    <x v="4113"/>
    <x v="3"/>
    <x v="5"/>
    <x v="2"/>
    <x v="1"/>
  </r>
  <r>
    <x v="5074"/>
    <x v="3"/>
    <x v="2"/>
    <x v="1"/>
    <x v="1"/>
    <x v="2"/>
    <x v="2"/>
    <x v="9"/>
    <x v="1"/>
    <x v="1"/>
    <x v="1"/>
    <x v="1"/>
    <x v="1"/>
    <x v="1"/>
    <x v="9210"/>
    <x v="11"/>
    <x v="4"/>
    <x v="0"/>
    <x v="8"/>
  </r>
  <r>
    <x v="5075"/>
    <x v="3"/>
    <x v="0"/>
    <x v="1"/>
    <x v="4"/>
    <x v="1"/>
    <x v="1"/>
    <x v="13"/>
    <x v="1"/>
    <x v="1"/>
    <x v="0"/>
    <x v="0"/>
    <x v="0"/>
    <x v="1"/>
    <x v="1919"/>
    <x v="3"/>
    <x v="4"/>
    <x v="0"/>
    <x v="8"/>
  </r>
  <r>
    <x v="5076"/>
    <x v="4"/>
    <x v="1"/>
    <x v="2"/>
    <x v="2"/>
    <x v="0"/>
    <x v="0"/>
    <x v="6"/>
    <x v="1"/>
    <x v="1"/>
    <x v="0"/>
    <x v="0"/>
    <x v="0"/>
    <x v="0"/>
    <x v="133"/>
    <x v="5"/>
    <x v="0"/>
    <x v="1"/>
    <x v="3"/>
  </r>
  <r>
    <x v="5077"/>
    <x v="2"/>
    <x v="3"/>
    <x v="5"/>
    <x v="2"/>
    <x v="1"/>
    <x v="0"/>
    <x v="9"/>
    <x v="1"/>
    <x v="0"/>
    <x v="1"/>
    <x v="0"/>
    <x v="0"/>
    <x v="1"/>
    <x v="269"/>
    <x v="1"/>
    <x v="5"/>
    <x v="2"/>
    <x v="5"/>
  </r>
  <r>
    <x v="5078"/>
    <x v="0"/>
    <x v="2"/>
    <x v="0"/>
    <x v="4"/>
    <x v="2"/>
    <x v="0"/>
    <x v="1"/>
    <x v="0"/>
    <x v="0"/>
    <x v="0"/>
    <x v="1"/>
    <x v="0"/>
    <x v="1"/>
    <x v="6955"/>
    <x v="8"/>
    <x v="0"/>
    <x v="1"/>
    <x v="1"/>
  </r>
  <r>
    <x v="5079"/>
    <x v="0"/>
    <x v="1"/>
    <x v="2"/>
    <x v="3"/>
    <x v="2"/>
    <x v="1"/>
    <x v="5"/>
    <x v="2"/>
    <x v="0"/>
    <x v="1"/>
    <x v="1"/>
    <x v="0"/>
    <x v="1"/>
    <x v="8185"/>
    <x v="11"/>
    <x v="4"/>
    <x v="1"/>
    <x v="5"/>
  </r>
  <r>
    <x v="5080"/>
    <x v="1"/>
    <x v="1"/>
    <x v="2"/>
    <x v="4"/>
    <x v="1"/>
    <x v="2"/>
    <x v="1"/>
    <x v="1"/>
    <x v="0"/>
    <x v="0"/>
    <x v="1"/>
    <x v="1"/>
    <x v="0"/>
    <x v="6377"/>
    <x v="3"/>
    <x v="1"/>
    <x v="0"/>
    <x v="1"/>
  </r>
  <r>
    <x v="5081"/>
    <x v="5"/>
    <x v="2"/>
    <x v="4"/>
    <x v="0"/>
    <x v="0"/>
    <x v="2"/>
    <x v="2"/>
    <x v="2"/>
    <x v="0"/>
    <x v="0"/>
    <x v="0"/>
    <x v="0"/>
    <x v="0"/>
    <x v="9211"/>
    <x v="8"/>
    <x v="4"/>
    <x v="1"/>
    <x v="2"/>
  </r>
  <r>
    <x v="5082"/>
    <x v="1"/>
    <x v="3"/>
    <x v="0"/>
    <x v="6"/>
    <x v="2"/>
    <x v="1"/>
    <x v="6"/>
    <x v="1"/>
    <x v="0"/>
    <x v="0"/>
    <x v="0"/>
    <x v="0"/>
    <x v="0"/>
    <x v="1086"/>
    <x v="8"/>
    <x v="0"/>
    <x v="1"/>
    <x v="1"/>
  </r>
  <r>
    <x v="5083"/>
    <x v="2"/>
    <x v="2"/>
    <x v="1"/>
    <x v="4"/>
    <x v="0"/>
    <x v="1"/>
    <x v="14"/>
    <x v="2"/>
    <x v="0"/>
    <x v="1"/>
    <x v="1"/>
    <x v="1"/>
    <x v="0"/>
    <x v="6295"/>
    <x v="8"/>
    <x v="1"/>
    <x v="0"/>
    <x v="8"/>
  </r>
  <r>
    <x v="5084"/>
    <x v="5"/>
    <x v="3"/>
    <x v="3"/>
    <x v="1"/>
    <x v="1"/>
    <x v="0"/>
    <x v="8"/>
    <x v="2"/>
    <x v="0"/>
    <x v="1"/>
    <x v="0"/>
    <x v="1"/>
    <x v="0"/>
    <x v="4081"/>
    <x v="10"/>
    <x v="0"/>
    <x v="0"/>
    <x v="8"/>
  </r>
  <r>
    <x v="5085"/>
    <x v="4"/>
    <x v="1"/>
    <x v="5"/>
    <x v="0"/>
    <x v="2"/>
    <x v="1"/>
    <x v="12"/>
    <x v="1"/>
    <x v="1"/>
    <x v="0"/>
    <x v="1"/>
    <x v="0"/>
    <x v="1"/>
    <x v="3092"/>
    <x v="10"/>
    <x v="2"/>
    <x v="0"/>
    <x v="8"/>
  </r>
  <r>
    <x v="5086"/>
    <x v="3"/>
    <x v="1"/>
    <x v="3"/>
    <x v="0"/>
    <x v="0"/>
    <x v="0"/>
    <x v="3"/>
    <x v="0"/>
    <x v="1"/>
    <x v="0"/>
    <x v="1"/>
    <x v="0"/>
    <x v="1"/>
    <x v="1449"/>
    <x v="6"/>
    <x v="0"/>
    <x v="0"/>
    <x v="6"/>
  </r>
  <r>
    <x v="5087"/>
    <x v="1"/>
    <x v="0"/>
    <x v="5"/>
    <x v="6"/>
    <x v="2"/>
    <x v="1"/>
    <x v="7"/>
    <x v="1"/>
    <x v="1"/>
    <x v="1"/>
    <x v="1"/>
    <x v="0"/>
    <x v="1"/>
    <x v="3282"/>
    <x v="1"/>
    <x v="0"/>
    <x v="0"/>
    <x v="7"/>
  </r>
  <r>
    <x v="5088"/>
    <x v="0"/>
    <x v="0"/>
    <x v="2"/>
    <x v="6"/>
    <x v="2"/>
    <x v="1"/>
    <x v="13"/>
    <x v="2"/>
    <x v="0"/>
    <x v="1"/>
    <x v="1"/>
    <x v="1"/>
    <x v="0"/>
    <x v="7935"/>
    <x v="5"/>
    <x v="1"/>
    <x v="0"/>
    <x v="8"/>
  </r>
  <r>
    <x v="5089"/>
    <x v="4"/>
    <x v="2"/>
    <x v="3"/>
    <x v="5"/>
    <x v="1"/>
    <x v="2"/>
    <x v="5"/>
    <x v="2"/>
    <x v="0"/>
    <x v="0"/>
    <x v="0"/>
    <x v="0"/>
    <x v="1"/>
    <x v="6352"/>
    <x v="2"/>
    <x v="1"/>
    <x v="1"/>
    <x v="4"/>
  </r>
  <r>
    <x v="5090"/>
    <x v="1"/>
    <x v="1"/>
    <x v="3"/>
    <x v="4"/>
    <x v="0"/>
    <x v="1"/>
    <x v="7"/>
    <x v="1"/>
    <x v="1"/>
    <x v="0"/>
    <x v="0"/>
    <x v="0"/>
    <x v="0"/>
    <x v="990"/>
    <x v="0"/>
    <x v="0"/>
    <x v="1"/>
    <x v="5"/>
  </r>
  <r>
    <x v="5091"/>
    <x v="0"/>
    <x v="1"/>
    <x v="2"/>
    <x v="6"/>
    <x v="0"/>
    <x v="0"/>
    <x v="4"/>
    <x v="2"/>
    <x v="0"/>
    <x v="0"/>
    <x v="0"/>
    <x v="1"/>
    <x v="1"/>
    <x v="4849"/>
    <x v="3"/>
    <x v="5"/>
    <x v="1"/>
    <x v="1"/>
  </r>
  <r>
    <x v="5092"/>
    <x v="3"/>
    <x v="2"/>
    <x v="1"/>
    <x v="6"/>
    <x v="1"/>
    <x v="2"/>
    <x v="5"/>
    <x v="0"/>
    <x v="0"/>
    <x v="1"/>
    <x v="1"/>
    <x v="1"/>
    <x v="1"/>
    <x v="9153"/>
    <x v="9"/>
    <x v="1"/>
    <x v="0"/>
    <x v="3"/>
  </r>
  <r>
    <x v="5093"/>
    <x v="2"/>
    <x v="0"/>
    <x v="1"/>
    <x v="2"/>
    <x v="1"/>
    <x v="0"/>
    <x v="1"/>
    <x v="2"/>
    <x v="1"/>
    <x v="0"/>
    <x v="1"/>
    <x v="1"/>
    <x v="0"/>
    <x v="1351"/>
    <x v="8"/>
    <x v="1"/>
    <x v="0"/>
    <x v="3"/>
  </r>
  <r>
    <x v="5094"/>
    <x v="2"/>
    <x v="3"/>
    <x v="3"/>
    <x v="3"/>
    <x v="2"/>
    <x v="1"/>
    <x v="8"/>
    <x v="2"/>
    <x v="0"/>
    <x v="1"/>
    <x v="0"/>
    <x v="1"/>
    <x v="0"/>
    <x v="2823"/>
    <x v="7"/>
    <x v="1"/>
    <x v="2"/>
    <x v="5"/>
  </r>
  <r>
    <x v="5095"/>
    <x v="0"/>
    <x v="1"/>
    <x v="5"/>
    <x v="4"/>
    <x v="2"/>
    <x v="0"/>
    <x v="14"/>
    <x v="1"/>
    <x v="0"/>
    <x v="1"/>
    <x v="0"/>
    <x v="0"/>
    <x v="1"/>
    <x v="3811"/>
    <x v="3"/>
    <x v="1"/>
    <x v="2"/>
    <x v="1"/>
  </r>
  <r>
    <x v="5096"/>
    <x v="1"/>
    <x v="3"/>
    <x v="2"/>
    <x v="6"/>
    <x v="1"/>
    <x v="0"/>
    <x v="14"/>
    <x v="1"/>
    <x v="1"/>
    <x v="0"/>
    <x v="0"/>
    <x v="1"/>
    <x v="0"/>
    <x v="659"/>
    <x v="9"/>
    <x v="6"/>
    <x v="0"/>
    <x v="7"/>
  </r>
  <r>
    <x v="5097"/>
    <x v="5"/>
    <x v="2"/>
    <x v="4"/>
    <x v="2"/>
    <x v="2"/>
    <x v="1"/>
    <x v="9"/>
    <x v="1"/>
    <x v="1"/>
    <x v="0"/>
    <x v="0"/>
    <x v="0"/>
    <x v="0"/>
    <x v="6975"/>
    <x v="2"/>
    <x v="2"/>
    <x v="2"/>
    <x v="4"/>
  </r>
  <r>
    <x v="5098"/>
    <x v="4"/>
    <x v="2"/>
    <x v="0"/>
    <x v="0"/>
    <x v="1"/>
    <x v="2"/>
    <x v="2"/>
    <x v="2"/>
    <x v="0"/>
    <x v="1"/>
    <x v="0"/>
    <x v="1"/>
    <x v="1"/>
    <x v="8198"/>
    <x v="11"/>
    <x v="3"/>
    <x v="1"/>
    <x v="1"/>
  </r>
  <r>
    <x v="5099"/>
    <x v="0"/>
    <x v="2"/>
    <x v="1"/>
    <x v="2"/>
    <x v="0"/>
    <x v="2"/>
    <x v="5"/>
    <x v="1"/>
    <x v="1"/>
    <x v="1"/>
    <x v="0"/>
    <x v="0"/>
    <x v="0"/>
    <x v="9235"/>
    <x v="3"/>
    <x v="1"/>
    <x v="0"/>
    <x v="8"/>
  </r>
  <r>
    <x v="5100"/>
    <x v="4"/>
    <x v="1"/>
    <x v="3"/>
    <x v="5"/>
    <x v="1"/>
    <x v="1"/>
    <x v="5"/>
    <x v="0"/>
    <x v="1"/>
    <x v="1"/>
    <x v="1"/>
    <x v="1"/>
    <x v="0"/>
    <x v="3646"/>
    <x v="10"/>
    <x v="1"/>
    <x v="0"/>
    <x v="2"/>
  </r>
  <r>
    <x v="5101"/>
    <x v="2"/>
    <x v="3"/>
    <x v="2"/>
    <x v="3"/>
    <x v="0"/>
    <x v="2"/>
    <x v="12"/>
    <x v="0"/>
    <x v="1"/>
    <x v="0"/>
    <x v="0"/>
    <x v="0"/>
    <x v="0"/>
    <x v="3625"/>
    <x v="9"/>
    <x v="5"/>
    <x v="2"/>
    <x v="0"/>
  </r>
  <r>
    <x v="5102"/>
    <x v="1"/>
    <x v="0"/>
    <x v="3"/>
    <x v="1"/>
    <x v="2"/>
    <x v="2"/>
    <x v="3"/>
    <x v="2"/>
    <x v="0"/>
    <x v="1"/>
    <x v="1"/>
    <x v="0"/>
    <x v="1"/>
    <x v="6111"/>
    <x v="0"/>
    <x v="1"/>
    <x v="0"/>
    <x v="8"/>
  </r>
  <r>
    <x v="5103"/>
    <x v="0"/>
    <x v="3"/>
    <x v="1"/>
    <x v="3"/>
    <x v="1"/>
    <x v="1"/>
    <x v="9"/>
    <x v="1"/>
    <x v="1"/>
    <x v="0"/>
    <x v="1"/>
    <x v="0"/>
    <x v="1"/>
    <x v="7888"/>
    <x v="9"/>
    <x v="6"/>
    <x v="2"/>
    <x v="0"/>
  </r>
  <r>
    <x v="5104"/>
    <x v="3"/>
    <x v="1"/>
    <x v="1"/>
    <x v="6"/>
    <x v="1"/>
    <x v="1"/>
    <x v="13"/>
    <x v="0"/>
    <x v="0"/>
    <x v="1"/>
    <x v="0"/>
    <x v="1"/>
    <x v="0"/>
    <x v="2165"/>
    <x v="5"/>
    <x v="0"/>
    <x v="2"/>
    <x v="5"/>
  </r>
  <r>
    <x v="5105"/>
    <x v="0"/>
    <x v="3"/>
    <x v="0"/>
    <x v="3"/>
    <x v="1"/>
    <x v="2"/>
    <x v="7"/>
    <x v="1"/>
    <x v="0"/>
    <x v="0"/>
    <x v="1"/>
    <x v="1"/>
    <x v="0"/>
    <x v="9375"/>
    <x v="7"/>
    <x v="2"/>
    <x v="0"/>
    <x v="6"/>
  </r>
  <r>
    <x v="5106"/>
    <x v="4"/>
    <x v="0"/>
    <x v="1"/>
    <x v="5"/>
    <x v="2"/>
    <x v="2"/>
    <x v="11"/>
    <x v="2"/>
    <x v="1"/>
    <x v="0"/>
    <x v="0"/>
    <x v="1"/>
    <x v="1"/>
    <x v="6141"/>
    <x v="9"/>
    <x v="5"/>
    <x v="2"/>
    <x v="1"/>
  </r>
  <r>
    <x v="5107"/>
    <x v="1"/>
    <x v="0"/>
    <x v="4"/>
    <x v="6"/>
    <x v="0"/>
    <x v="2"/>
    <x v="13"/>
    <x v="1"/>
    <x v="1"/>
    <x v="0"/>
    <x v="1"/>
    <x v="0"/>
    <x v="1"/>
    <x v="6601"/>
    <x v="5"/>
    <x v="6"/>
    <x v="2"/>
    <x v="5"/>
  </r>
  <r>
    <x v="5108"/>
    <x v="0"/>
    <x v="3"/>
    <x v="0"/>
    <x v="3"/>
    <x v="1"/>
    <x v="0"/>
    <x v="11"/>
    <x v="2"/>
    <x v="1"/>
    <x v="0"/>
    <x v="0"/>
    <x v="1"/>
    <x v="1"/>
    <x v="4670"/>
    <x v="5"/>
    <x v="6"/>
    <x v="2"/>
    <x v="4"/>
  </r>
  <r>
    <x v="5109"/>
    <x v="3"/>
    <x v="0"/>
    <x v="2"/>
    <x v="1"/>
    <x v="1"/>
    <x v="0"/>
    <x v="9"/>
    <x v="0"/>
    <x v="0"/>
    <x v="0"/>
    <x v="0"/>
    <x v="0"/>
    <x v="0"/>
    <x v="31"/>
    <x v="5"/>
    <x v="1"/>
    <x v="2"/>
    <x v="1"/>
  </r>
  <r>
    <x v="5110"/>
    <x v="4"/>
    <x v="1"/>
    <x v="4"/>
    <x v="5"/>
    <x v="2"/>
    <x v="2"/>
    <x v="4"/>
    <x v="2"/>
    <x v="1"/>
    <x v="0"/>
    <x v="1"/>
    <x v="1"/>
    <x v="1"/>
    <x v="8111"/>
    <x v="0"/>
    <x v="1"/>
    <x v="0"/>
    <x v="4"/>
  </r>
  <r>
    <x v="5111"/>
    <x v="4"/>
    <x v="3"/>
    <x v="4"/>
    <x v="6"/>
    <x v="0"/>
    <x v="0"/>
    <x v="0"/>
    <x v="2"/>
    <x v="0"/>
    <x v="0"/>
    <x v="1"/>
    <x v="0"/>
    <x v="0"/>
    <x v="421"/>
    <x v="8"/>
    <x v="4"/>
    <x v="1"/>
    <x v="4"/>
  </r>
  <r>
    <x v="5112"/>
    <x v="3"/>
    <x v="2"/>
    <x v="1"/>
    <x v="1"/>
    <x v="1"/>
    <x v="2"/>
    <x v="5"/>
    <x v="1"/>
    <x v="1"/>
    <x v="1"/>
    <x v="1"/>
    <x v="0"/>
    <x v="1"/>
    <x v="7910"/>
    <x v="8"/>
    <x v="4"/>
    <x v="1"/>
    <x v="5"/>
  </r>
  <r>
    <x v="5113"/>
    <x v="5"/>
    <x v="0"/>
    <x v="5"/>
    <x v="6"/>
    <x v="0"/>
    <x v="0"/>
    <x v="5"/>
    <x v="2"/>
    <x v="1"/>
    <x v="0"/>
    <x v="1"/>
    <x v="0"/>
    <x v="1"/>
    <x v="5039"/>
    <x v="11"/>
    <x v="3"/>
    <x v="0"/>
    <x v="6"/>
  </r>
  <r>
    <x v="5114"/>
    <x v="3"/>
    <x v="0"/>
    <x v="4"/>
    <x v="4"/>
    <x v="2"/>
    <x v="2"/>
    <x v="14"/>
    <x v="1"/>
    <x v="1"/>
    <x v="0"/>
    <x v="0"/>
    <x v="1"/>
    <x v="0"/>
    <x v="5310"/>
    <x v="8"/>
    <x v="3"/>
    <x v="2"/>
    <x v="1"/>
  </r>
  <r>
    <x v="5115"/>
    <x v="4"/>
    <x v="3"/>
    <x v="3"/>
    <x v="0"/>
    <x v="0"/>
    <x v="1"/>
    <x v="13"/>
    <x v="2"/>
    <x v="1"/>
    <x v="0"/>
    <x v="1"/>
    <x v="0"/>
    <x v="0"/>
    <x v="2346"/>
    <x v="3"/>
    <x v="1"/>
    <x v="2"/>
    <x v="1"/>
  </r>
  <r>
    <x v="5116"/>
    <x v="0"/>
    <x v="1"/>
    <x v="5"/>
    <x v="3"/>
    <x v="2"/>
    <x v="2"/>
    <x v="14"/>
    <x v="2"/>
    <x v="0"/>
    <x v="0"/>
    <x v="0"/>
    <x v="1"/>
    <x v="1"/>
    <x v="9250"/>
    <x v="5"/>
    <x v="3"/>
    <x v="2"/>
    <x v="5"/>
  </r>
  <r>
    <x v="5117"/>
    <x v="1"/>
    <x v="2"/>
    <x v="1"/>
    <x v="1"/>
    <x v="2"/>
    <x v="0"/>
    <x v="0"/>
    <x v="1"/>
    <x v="1"/>
    <x v="1"/>
    <x v="1"/>
    <x v="1"/>
    <x v="1"/>
    <x v="4997"/>
    <x v="4"/>
    <x v="1"/>
    <x v="0"/>
    <x v="8"/>
  </r>
  <r>
    <x v="5118"/>
    <x v="4"/>
    <x v="3"/>
    <x v="2"/>
    <x v="0"/>
    <x v="0"/>
    <x v="2"/>
    <x v="14"/>
    <x v="2"/>
    <x v="0"/>
    <x v="1"/>
    <x v="0"/>
    <x v="1"/>
    <x v="0"/>
    <x v="4819"/>
    <x v="6"/>
    <x v="3"/>
    <x v="2"/>
    <x v="0"/>
  </r>
  <r>
    <x v="5119"/>
    <x v="5"/>
    <x v="1"/>
    <x v="4"/>
    <x v="2"/>
    <x v="0"/>
    <x v="2"/>
    <x v="10"/>
    <x v="1"/>
    <x v="1"/>
    <x v="0"/>
    <x v="0"/>
    <x v="1"/>
    <x v="0"/>
    <x v="8943"/>
    <x v="0"/>
    <x v="6"/>
    <x v="2"/>
    <x v="2"/>
  </r>
  <r>
    <x v="5120"/>
    <x v="5"/>
    <x v="1"/>
    <x v="3"/>
    <x v="5"/>
    <x v="0"/>
    <x v="1"/>
    <x v="4"/>
    <x v="0"/>
    <x v="1"/>
    <x v="0"/>
    <x v="0"/>
    <x v="1"/>
    <x v="0"/>
    <x v="6770"/>
    <x v="3"/>
    <x v="3"/>
    <x v="0"/>
    <x v="6"/>
  </r>
  <r>
    <x v="5121"/>
    <x v="2"/>
    <x v="1"/>
    <x v="2"/>
    <x v="2"/>
    <x v="0"/>
    <x v="1"/>
    <x v="10"/>
    <x v="2"/>
    <x v="0"/>
    <x v="1"/>
    <x v="0"/>
    <x v="0"/>
    <x v="0"/>
    <x v="863"/>
    <x v="1"/>
    <x v="4"/>
    <x v="2"/>
    <x v="4"/>
  </r>
  <r>
    <x v="5122"/>
    <x v="4"/>
    <x v="1"/>
    <x v="4"/>
    <x v="0"/>
    <x v="1"/>
    <x v="2"/>
    <x v="11"/>
    <x v="0"/>
    <x v="0"/>
    <x v="1"/>
    <x v="1"/>
    <x v="0"/>
    <x v="0"/>
    <x v="4998"/>
    <x v="7"/>
    <x v="1"/>
    <x v="0"/>
    <x v="8"/>
  </r>
  <r>
    <x v="5123"/>
    <x v="1"/>
    <x v="2"/>
    <x v="4"/>
    <x v="6"/>
    <x v="0"/>
    <x v="2"/>
    <x v="3"/>
    <x v="1"/>
    <x v="1"/>
    <x v="0"/>
    <x v="0"/>
    <x v="1"/>
    <x v="0"/>
    <x v="7807"/>
    <x v="4"/>
    <x v="1"/>
    <x v="0"/>
    <x v="8"/>
  </r>
  <r>
    <x v="5124"/>
    <x v="3"/>
    <x v="1"/>
    <x v="5"/>
    <x v="3"/>
    <x v="1"/>
    <x v="1"/>
    <x v="14"/>
    <x v="2"/>
    <x v="1"/>
    <x v="1"/>
    <x v="0"/>
    <x v="1"/>
    <x v="0"/>
    <x v="2304"/>
    <x v="3"/>
    <x v="0"/>
    <x v="2"/>
    <x v="1"/>
  </r>
  <r>
    <x v="5125"/>
    <x v="5"/>
    <x v="0"/>
    <x v="0"/>
    <x v="1"/>
    <x v="1"/>
    <x v="2"/>
    <x v="8"/>
    <x v="2"/>
    <x v="1"/>
    <x v="0"/>
    <x v="0"/>
    <x v="1"/>
    <x v="0"/>
    <x v="8860"/>
    <x v="4"/>
    <x v="0"/>
    <x v="0"/>
    <x v="6"/>
  </r>
  <r>
    <x v="5126"/>
    <x v="1"/>
    <x v="2"/>
    <x v="4"/>
    <x v="2"/>
    <x v="0"/>
    <x v="1"/>
    <x v="14"/>
    <x v="2"/>
    <x v="0"/>
    <x v="1"/>
    <x v="1"/>
    <x v="1"/>
    <x v="1"/>
    <x v="7212"/>
    <x v="1"/>
    <x v="4"/>
    <x v="0"/>
    <x v="1"/>
  </r>
  <r>
    <x v="5127"/>
    <x v="2"/>
    <x v="3"/>
    <x v="5"/>
    <x v="2"/>
    <x v="1"/>
    <x v="1"/>
    <x v="14"/>
    <x v="2"/>
    <x v="0"/>
    <x v="0"/>
    <x v="0"/>
    <x v="0"/>
    <x v="0"/>
    <x v="1656"/>
    <x v="11"/>
    <x v="5"/>
    <x v="0"/>
    <x v="6"/>
  </r>
  <r>
    <x v="5128"/>
    <x v="3"/>
    <x v="1"/>
    <x v="2"/>
    <x v="3"/>
    <x v="2"/>
    <x v="0"/>
    <x v="1"/>
    <x v="2"/>
    <x v="1"/>
    <x v="0"/>
    <x v="0"/>
    <x v="1"/>
    <x v="0"/>
    <x v="549"/>
    <x v="11"/>
    <x v="5"/>
    <x v="1"/>
    <x v="0"/>
  </r>
  <r>
    <x v="5129"/>
    <x v="0"/>
    <x v="0"/>
    <x v="0"/>
    <x v="0"/>
    <x v="0"/>
    <x v="1"/>
    <x v="6"/>
    <x v="2"/>
    <x v="1"/>
    <x v="0"/>
    <x v="0"/>
    <x v="1"/>
    <x v="0"/>
    <x v="6557"/>
    <x v="6"/>
    <x v="3"/>
    <x v="1"/>
    <x v="0"/>
  </r>
  <r>
    <x v="5130"/>
    <x v="3"/>
    <x v="2"/>
    <x v="2"/>
    <x v="4"/>
    <x v="2"/>
    <x v="2"/>
    <x v="12"/>
    <x v="0"/>
    <x v="1"/>
    <x v="1"/>
    <x v="0"/>
    <x v="1"/>
    <x v="1"/>
    <x v="7979"/>
    <x v="0"/>
    <x v="1"/>
    <x v="0"/>
    <x v="6"/>
  </r>
  <r>
    <x v="5131"/>
    <x v="5"/>
    <x v="0"/>
    <x v="0"/>
    <x v="1"/>
    <x v="2"/>
    <x v="1"/>
    <x v="0"/>
    <x v="0"/>
    <x v="0"/>
    <x v="0"/>
    <x v="0"/>
    <x v="0"/>
    <x v="1"/>
    <x v="5822"/>
    <x v="4"/>
    <x v="5"/>
    <x v="0"/>
    <x v="6"/>
  </r>
  <r>
    <x v="5132"/>
    <x v="3"/>
    <x v="1"/>
    <x v="1"/>
    <x v="2"/>
    <x v="2"/>
    <x v="0"/>
    <x v="0"/>
    <x v="1"/>
    <x v="0"/>
    <x v="0"/>
    <x v="1"/>
    <x v="0"/>
    <x v="1"/>
    <x v="1125"/>
    <x v="3"/>
    <x v="1"/>
    <x v="0"/>
    <x v="7"/>
  </r>
  <r>
    <x v="5133"/>
    <x v="0"/>
    <x v="1"/>
    <x v="1"/>
    <x v="0"/>
    <x v="2"/>
    <x v="2"/>
    <x v="6"/>
    <x v="2"/>
    <x v="0"/>
    <x v="0"/>
    <x v="0"/>
    <x v="1"/>
    <x v="1"/>
    <x v="9189"/>
    <x v="10"/>
    <x v="4"/>
    <x v="1"/>
    <x v="2"/>
  </r>
  <r>
    <x v="5134"/>
    <x v="1"/>
    <x v="2"/>
    <x v="4"/>
    <x v="1"/>
    <x v="1"/>
    <x v="2"/>
    <x v="4"/>
    <x v="2"/>
    <x v="1"/>
    <x v="1"/>
    <x v="1"/>
    <x v="1"/>
    <x v="1"/>
    <x v="8976"/>
    <x v="6"/>
    <x v="1"/>
    <x v="0"/>
    <x v="1"/>
  </r>
  <r>
    <x v="5135"/>
    <x v="5"/>
    <x v="1"/>
    <x v="5"/>
    <x v="5"/>
    <x v="0"/>
    <x v="0"/>
    <x v="6"/>
    <x v="2"/>
    <x v="0"/>
    <x v="1"/>
    <x v="0"/>
    <x v="1"/>
    <x v="1"/>
    <x v="5110"/>
    <x v="0"/>
    <x v="5"/>
    <x v="1"/>
    <x v="5"/>
  </r>
  <r>
    <x v="5136"/>
    <x v="1"/>
    <x v="2"/>
    <x v="0"/>
    <x v="2"/>
    <x v="0"/>
    <x v="2"/>
    <x v="0"/>
    <x v="1"/>
    <x v="0"/>
    <x v="0"/>
    <x v="0"/>
    <x v="0"/>
    <x v="1"/>
    <x v="6690"/>
    <x v="3"/>
    <x v="4"/>
    <x v="1"/>
    <x v="3"/>
  </r>
  <r>
    <x v="5137"/>
    <x v="2"/>
    <x v="2"/>
    <x v="5"/>
    <x v="0"/>
    <x v="0"/>
    <x v="0"/>
    <x v="5"/>
    <x v="2"/>
    <x v="0"/>
    <x v="1"/>
    <x v="0"/>
    <x v="0"/>
    <x v="0"/>
    <x v="935"/>
    <x v="5"/>
    <x v="0"/>
    <x v="0"/>
    <x v="8"/>
  </r>
  <r>
    <x v="5138"/>
    <x v="3"/>
    <x v="2"/>
    <x v="1"/>
    <x v="6"/>
    <x v="2"/>
    <x v="0"/>
    <x v="8"/>
    <x v="2"/>
    <x v="0"/>
    <x v="1"/>
    <x v="0"/>
    <x v="0"/>
    <x v="0"/>
    <x v="1064"/>
    <x v="2"/>
    <x v="5"/>
    <x v="2"/>
    <x v="0"/>
  </r>
  <r>
    <x v="5139"/>
    <x v="3"/>
    <x v="2"/>
    <x v="1"/>
    <x v="0"/>
    <x v="2"/>
    <x v="0"/>
    <x v="13"/>
    <x v="2"/>
    <x v="0"/>
    <x v="1"/>
    <x v="1"/>
    <x v="1"/>
    <x v="0"/>
    <x v="3769"/>
    <x v="5"/>
    <x v="2"/>
    <x v="0"/>
    <x v="1"/>
  </r>
  <r>
    <x v="5140"/>
    <x v="4"/>
    <x v="0"/>
    <x v="5"/>
    <x v="3"/>
    <x v="0"/>
    <x v="2"/>
    <x v="2"/>
    <x v="0"/>
    <x v="0"/>
    <x v="1"/>
    <x v="1"/>
    <x v="1"/>
    <x v="1"/>
    <x v="7506"/>
    <x v="11"/>
    <x v="4"/>
    <x v="0"/>
    <x v="4"/>
  </r>
  <r>
    <x v="5141"/>
    <x v="4"/>
    <x v="2"/>
    <x v="4"/>
    <x v="2"/>
    <x v="1"/>
    <x v="1"/>
    <x v="2"/>
    <x v="2"/>
    <x v="0"/>
    <x v="1"/>
    <x v="1"/>
    <x v="1"/>
    <x v="1"/>
    <x v="7384"/>
    <x v="0"/>
    <x v="3"/>
    <x v="0"/>
    <x v="6"/>
  </r>
  <r>
    <x v="5142"/>
    <x v="3"/>
    <x v="1"/>
    <x v="5"/>
    <x v="4"/>
    <x v="2"/>
    <x v="2"/>
    <x v="2"/>
    <x v="1"/>
    <x v="1"/>
    <x v="1"/>
    <x v="0"/>
    <x v="0"/>
    <x v="0"/>
    <x v="3252"/>
    <x v="4"/>
    <x v="3"/>
    <x v="0"/>
    <x v="6"/>
  </r>
  <r>
    <x v="5143"/>
    <x v="3"/>
    <x v="1"/>
    <x v="2"/>
    <x v="0"/>
    <x v="0"/>
    <x v="2"/>
    <x v="13"/>
    <x v="2"/>
    <x v="1"/>
    <x v="1"/>
    <x v="0"/>
    <x v="0"/>
    <x v="1"/>
    <x v="5063"/>
    <x v="2"/>
    <x v="5"/>
    <x v="2"/>
    <x v="4"/>
  </r>
  <r>
    <x v="5144"/>
    <x v="3"/>
    <x v="3"/>
    <x v="4"/>
    <x v="2"/>
    <x v="0"/>
    <x v="1"/>
    <x v="12"/>
    <x v="0"/>
    <x v="0"/>
    <x v="1"/>
    <x v="1"/>
    <x v="0"/>
    <x v="1"/>
    <x v="3663"/>
    <x v="10"/>
    <x v="2"/>
    <x v="0"/>
    <x v="8"/>
  </r>
  <r>
    <x v="5145"/>
    <x v="4"/>
    <x v="2"/>
    <x v="0"/>
    <x v="0"/>
    <x v="0"/>
    <x v="2"/>
    <x v="0"/>
    <x v="1"/>
    <x v="1"/>
    <x v="1"/>
    <x v="1"/>
    <x v="0"/>
    <x v="1"/>
    <x v="8302"/>
    <x v="2"/>
    <x v="5"/>
    <x v="1"/>
    <x v="0"/>
  </r>
  <r>
    <x v="5146"/>
    <x v="2"/>
    <x v="2"/>
    <x v="3"/>
    <x v="6"/>
    <x v="0"/>
    <x v="0"/>
    <x v="2"/>
    <x v="0"/>
    <x v="0"/>
    <x v="1"/>
    <x v="1"/>
    <x v="0"/>
    <x v="0"/>
    <x v="1865"/>
    <x v="10"/>
    <x v="5"/>
    <x v="0"/>
    <x v="7"/>
  </r>
  <r>
    <x v="5147"/>
    <x v="1"/>
    <x v="2"/>
    <x v="5"/>
    <x v="5"/>
    <x v="2"/>
    <x v="2"/>
    <x v="11"/>
    <x v="0"/>
    <x v="1"/>
    <x v="1"/>
    <x v="0"/>
    <x v="0"/>
    <x v="1"/>
    <x v="6972"/>
    <x v="0"/>
    <x v="4"/>
    <x v="2"/>
    <x v="1"/>
  </r>
  <r>
    <x v="5148"/>
    <x v="4"/>
    <x v="0"/>
    <x v="3"/>
    <x v="0"/>
    <x v="0"/>
    <x v="2"/>
    <x v="7"/>
    <x v="0"/>
    <x v="0"/>
    <x v="0"/>
    <x v="0"/>
    <x v="1"/>
    <x v="1"/>
    <x v="6367"/>
    <x v="7"/>
    <x v="0"/>
    <x v="1"/>
    <x v="1"/>
  </r>
  <r>
    <x v="5149"/>
    <x v="5"/>
    <x v="2"/>
    <x v="1"/>
    <x v="1"/>
    <x v="2"/>
    <x v="2"/>
    <x v="8"/>
    <x v="0"/>
    <x v="0"/>
    <x v="1"/>
    <x v="0"/>
    <x v="1"/>
    <x v="1"/>
    <x v="9759"/>
    <x v="6"/>
    <x v="6"/>
    <x v="2"/>
    <x v="1"/>
  </r>
  <r>
    <x v="5150"/>
    <x v="0"/>
    <x v="3"/>
    <x v="3"/>
    <x v="6"/>
    <x v="0"/>
    <x v="2"/>
    <x v="7"/>
    <x v="0"/>
    <x v="1"/>
    <x v="1"/>
    <x v="1"/>
    <x v="0"/>
    <x v="1"/>
    <x v="9362"/>
    <x v="4"/>
    <x v="6"/>
    <x v="1"/>
    <x v="1"/>
  </r>
  <r>
    <x v="5151"/>
    <x v="4"/>
    <x v="2"/>
    <x v="3"/>
    <x v="0"/>
    <x v="1"/>
    <x v="1"/>
    <x v="6"/>
    <x v="0"/>
    <x v="1"/>
    <x v="0"/>
    <x v="0"/>
    <x v="0"/>
    <x v="0"/>
    <x v="3188"/>
    <x v="10"/>
    <x v="3"/>
    <x v="0"/>
    <x v="6"/>
  </r>
  <r>
    <x v="5152"/>
    <x v="5"/>
    <x v="2"/>
    <x v="5"/>
    <x v="4"/>
    <x v="0"/>
    <x v="1"/>
    <x v="0"/>
    <x v="1"/>
    <x v="0"/>
    <x v="0"/>
    <x v="1"/>
    <x v="1"/>
    <x v="0"/>
    <x v="9139"/>
    <x v="3"/>
    <x v="5"/>
    <x v="0"/>
    <x v="7"/>
  </r>
  <r>
    <x v="5153"/>
    <x v="4"/>
    <x v="1"/>
    <x v="5"/>
    <x v="5"/>
    <x v="1"/>
    <x v="2"/>
    <x v="0"/>
    <x v="2"/>
    <x v="0"/>
    <x v="0"/>
    <x v="1"/>
    <x v="0"/>
    <x v="0"/>
    <x v="5612"/>
    <x v="9"/>
    <x v="3"/>
    <x v="1"/>
    <x v="0"/>
  </r>
  <r>
    <x v="5154"/>
    <x v="5"/>
    <x v="0"/>
    <x v="2"/>
    <x v="5"/>
    <x v="0"/>
    <x v="1"/>
    <x v="9"/>
    <x v="0"/>
    <x v="1"/>
    <x v="1"/>
    <x v="0"/>
    <x v="1"/>
    <x v="0"/>
    <x v="6807"/>
    <x v="9"/>
    <x v="1"/>
    <x v="2"/>
    <x v="0"/>
  </r>
  <r>
    <x v="5155"/>
    <x v="5"/>
    <x v="1"/>
    <x v="0"/>
    <x v="4"/>
    <x v="1"/>
    <x v="2"/>
    <x v="9"/>
    <x v="2"/>
    <x v="0"/>
    <x v="1"/>
    <x v="1"/>
    <x v="1"/>
    <x v="1"/>
    <x v="9686"/>
    <x v="11"/>
    <x v="0"/>
    <x v="0"/>
    <x v="3"/>
  </r>
  <r>
    <x v="5156"/>
    <x v="3"/>
    <x v="3"/>
    <x v="4"/>
    <x v="2"/>
    <x v="0"/>
    <x v="0"/>
    <x v="14"/>
    <x v="1"/>
    <x v="0"/>
    <x v="0"/>
    <x v="0"/>
    <x v="0"/>
    <x v="1"/>
    <x v="270"/>
    <x v="9"/>
    <x v="4"/>
    <x v="2"/>
    <x v="0"/>
  </r>
  <r>
    <x v="5157"/>
    <x v="0"/>
    <x v="0"/>
    <x v="1"/>
    <x v="0"/>
    <x v="2"/>
    <x v="0"/>
    <x v="14"/>
    <x v="0"/>
    <x v="1"/>
    <x v="1"/>
    <x v="1"/>
    <x v="1"/>
    <x v="1"/>
    <x v="6789"/>
    <x v="10"/>
    <x v="5"/>
    <x v="0"/>
    <x v="7"/>
  </r>
  <r>
    <x v="5158"/>
    <x v="1"/>
    <x v="0"/>
    <x v="5"/>
    <x v="5"/>
    <x v="0"/>
    <x v="0"/>
    <x v="13"/>
    <x v="0"/>
    <x v="0"/>
    <x v="1"/>
    <x v="1"/>
    <x v="0"/>
    <x v="1"/>
    <x v="1202"/>
    <x v="5"/>
    <x v="0"/>
    <x v="2"/>
    <x v="4"/>
  </r>
  <r>
    <x v="5159"/>
    <x v="4"/>
    <x v="2"/>
    <x v="0"/>
    <x v="2"/>
    <x v="2"/>
    <x v="0"/>
    <x v="1"/>
    <x v="1"/>
    <x v="1"/>
    <x v="0"/>
    <x v="0"/>
    <x v="1"/>
    <x v="0"/>
    <x v="2153"/>
    <x v="5"/>
    <x v="6"/>
    <x v="0"/>
    <x v="8"/>
  </r>
  <r>
    <x v="5160"/>
    <x v="0"/>
    <x v="3"/>
    <x v="5"/>
    <x v="2"/>
    <x v="0"/>
    <x v="2"/>
    <x v="4"/>
    <x v="2"/>
    <x v="0"/>
    <x v="1"/>
    <x v="1"/>
    <x v="0"/>
    <x v="1"/>
    <x v="9325"/>
    <x v="9"/>
    <x v="6"/>
    <x v="0"/>
    <x v="6"/>
  </r>
  <r>
    <x v="5161"/>
    <x v="4"/>
    <x v="0"/>
    <x v="5"/>
    <x v="3"/>
    <x v="0"/>
    <x v="1"/>
    <x v="3"/>
    <x v="1"/>
    <x v="0"/>
    <x v="1"/>
    <x v="0"/>
    <x v="0"/>
    <x v="1"/>
    <x v="2367"/>
    <x v="7"/>
    <x v="4"/>
    <x v="1"/>
    <x v="0"/>
  </r>
  <r>
    <x v="5162"/>
    <x v="4"/>
    <x v="0"/>
    <x v="5"/>
    <x v="3"/>
    <x v="2"/>
    <x v="0"/>
    <x v="5"/>
    <x v="1"/>
    <x v="0"/>
    <x v="0"/>
    <x v="0"/>
    <x v="0"/>
    <x v="0"/>
    <x v="130"/>
    <x v="0"/>
    <x v="5"/>
    <x v="1"/>
    <x v="3"/>
  </r>
  <r>
    <x v="5163"/>
    <x v="4"/>
    <x v="0"/>
    <x v="4"/>
    <x v="3"/>
    <x v="0"/>
    <x v="1"/>
    <x v="14"/>
    <x v="0"/>
    <x v="1"/>
    <x v="1"/>
    <x v="1"/>
    <x v="1"/>
    <x v="0"/>
    <x v="3872"/>
    <x v="2"/>
    <x v="6"/>
    <x v="0"/>
    <x v="8"/>
  </r>
  <r>
    <x v="5164"/>
    <x v="0"/>
    <x v="1"/>
    <x v="4"/>
    <x v="1"/>
    <x v="2"/>
    <x v="0"/>
    <x v="0"/>
    <x v="1"/>
    <x v="0"/>
    <x v="0"/>
    <x v="1"/>
    <x v="0"/>
    <x v="1"/>
    <x v="5534"/>
    <x v="3"/>
    <x v="6"/>
    <x v="1"/>
    <x v="5"/>
  </r>
  <r>
    <x v="5165"/>
    <x v="1"/>
    <x v="1"/>
    <x v="1"/>
    <x v="2"/>
    <x v="2"/>
    <x v="0"/>
    <x v="13"/>
    <x v="2"/>
    <x v="1"/>
    <x v="1"/>
    <x v="0"/>
    <x v="1"/>
    <x v="1"/>
    <x v="1386"/>
    <x v="7"/>
    <x v="5"/>
    <x v="2"/>
    <x v="5"/>
  </r>
  <r>
    <x v="5166"/>
    <x v="1"/>
    <x v="0"/>
    <x v="0"/>
    <x v="1"/>
    <x v="0"/>
    <x v="1"/>
    <x v="2"/>
    <x v="1"/>
    <x v="0"/>
    <x v="0"/>
    <x v="0"/>
    <x v="0"/>
    <x v="1"/>
    <x v="2374"/>
    <x v="4"/>
    <x v="2"/>
    <x v="0"/>
    <x v="6"/>
  </r>
  <r>
    <x v="5167"/>
    <x v="3"/>
    <x v="1"/>
    <x v="5"/>
    <x v="2"/>
    <x v="1"/>
    <x v="0"/>
    <x v="6"/>
    <x v="0"/>
    <x v="0"/>
    <x v="0"/>
    <x v="0"/>
    <x v="1"/>
    <x v="0"/>
    <x v="586"/>
    <x v="5"/>
    <x v="0"/>
    <x v="1"/>
    <x v="5"/>
  </r>
  <r>
    <x v="5168"/>
    <x v="0"/>
    <x v="2"/>
    <x v="5"/>
    <x v="0"/>
    <x v="1"/>
    <x v="0"/>
    <x v="7"/>
    <x v="1"/>
    <x v="0"/>
    <x v="1"/>
    <x v="1"/>
    <x v="1"/>
    <x v="0"/>
    <x v="7539"/>
    <x v="3"/>
    <x v="5"/>
    <x v="0"/>
    <x v="6"/>
  </r>
  <r>
    <x v="5169"/>
    <x v="3"/>
    <x v="0"/>
    <x v="0"/>
    <x v="2"/>
    <x v="1"/>
    <x v="1"/>
    <x v="0"/>
    <x v="1"/>
    <x v="0"/>
    <x v="0"/>
    <x v="1"/>
    <x v="0"/>
    <x v="1"/>
    <x v="3496"/>
    <x v="8"/>
    <x v="5"/>
    <x v="1"/>
    <x v="2"/>
  </r>
  <r>
    <x v="5170"/>
    <x v="2"/>
    <x v="3"/>
    <x v="0"/>
    <x v="1"/>
    <x v="2"/>
    <x v="2"/>
    <x v="10"/>
    <x v="0"/>
    <x v="0"/>
    <x v="1"/>
    <x v="0"/>
    <x v="0"/>
    <x v="0"/>
    <x v="3983"/>
    <x v="7"/>
    <x v="1"/>
    <x v="2"/>
    <x v="1"/>
  </r>
  <r>
    <x v="5171"/>
    <x v="3"/>
    <x v="2"/>
    <x v="0"/>
    <x v="6"/>
    <x v="2"/>
    <x v="2"/>
    <x v="11"/>
    <x v="1"/>
    <x v="0"/>
    <x v="1"/>
    <x v="1"/>
    <x v="0"/>
    <x v="1"/>
    <x v="8047"/>
    <x v="7"/>
    <x v="4"/>
    <x v="0"/>
    <x v="6"/>
  </r>
  <r>
    <x v="5172"/>
    <x v="4"/>
    <x v="3"/>
    <x v="0"/>
    <x v="6"/>
    <x v="2"/>
    <x v="0"/>
    <x v="4"/>
    <x v="2"/>
    <x v="0"/>
    <x v="1"/>
    <x v="1"/>
    <x v="0"/>
    <x v="1"/>
    <x v="1308"/>
    <x v="2"/>
    <x v="5"/>
    <x v="0"/>
    <x v="6"/>
  </r>
  <r>
    <x v="5173"/>
    <x v="2"/>
    <x v="2"/>
    <x v="3"/>
    <x v="1"/>
    <x v="2"/>
    <x v="0"/>
    <x v="0"/>
    <x v="1"/>
    <x v="0"/>
    <x v="0"/>
    <x v="0"/>
    <x v="0"/>
    <x v="0"/>
    <x v="633"/>
    <x v="7"/>
    <x v="2"/>
    <x v="1"/>
    <x v="4"/>
  </r>
  <r>
    <x v="5174"/>
    <x v="0"/>
    <x v="0"/>
    <x v="2"/>
    <x v="3"/>
    <x v="2"/>
    <x v="0"/>
    <x v="5"/>
    <x v="2"/>
    <x v="0"/>
    <x v="1"/>
    <x v="0"/>
    <x v="1"/>
    <x v="0"/>
    <x v="3980"/>
    <x v="7"/>
    <x v="2"/>
    <x v="1"/>
    <x v="4"/>
  </r>
  <r>
    <x v="5175"/>
    <x v="1"/>
    <x v="2"/>
    <x v="3"/>
    <x v="6"/>
    <x v="0"/>
    <x v="0"/>
    <x v="11"/>
    <x v="1"/>
    <x v="0"/>
    <x v="0"/>
    <x v="0"/>
    <x v="0"/>
    <x v="1"/>
    <x v="1744"/>
    <x v="1"/>
    <x v="2"/>
    <x v="0"/>
    <x v="6"/>
  </r>
  <r>
    <x v="5176"/>
    <x v="3"/>
    <x v="2"/>
    <x v="5"/>
    <x v="5"/>
    <x v="0"/>
    <x v="0"/>
    <x v="14"/>
    <x v="2"/>
    <x v="0"/>
    <x v="0"/>
    <x v="1"/>
    <x v="0"/>
    <x v="0"/>
    <x v="2332"/>
    <x v="1"/>
    <x v="5"/>
    <x v="0"/>
    <x v="6"/>
  </r>
  <r>
    <x v="5177"/>
    <x v="1"/>
    <x v="0"/>
    <x v="3"/>
    <x v="4"/>
    <x v="1"/>
    <x v="0"/>
    <x v="5"/>
    <x v="1"/>
    <x v="1"/>
    <x v="1"/>
    <x v="0"/>
    <x v="1"/>
    <x v="1"/>
    <x v="982"/>
    <x v="3"/>
    <x v="6"/>
    <x v="0"/>
    <x v="8"/>
  </r>
  <r>
    <x v="5178"/>
    <x v="4"/>
    <x v="3"/>
    <x v="5"/>
    <x v="5"/>
    <x v="1"/>
    <x v="1"/>
    <x v="7"/>
    <x v="1"/>
    <x v="0"/>
    <x v="1"/>
    <x v="1"/>
    <x v="0"/>
    <x v="0"/>
    <x v="2317"/>
    <x v="9"/>
    <x v="3"/>
    <x v="0"/>
    <x v="6"/>
  </r>
  <r>
    <x v="5179"/>
    <x v="2"/>
    <x v="3"/>
    <x v="4"/>
    <x v="5"/>
    <x v="0"/>
    <x v="0"/>
    <x v="9"/>
    <x v="0"/>
    <x v="1"/>
    <x v="1"/>
    <x v="0"/>
    <x v="0"/>
    <x v="0"/>
    <x v="0"/>
    <x v="7"/>
    <x v="0"/>
    <x v="2"/>
    <x v="3"/>
  </r>
  <r>
    <x v="5180"/>
    <x v="3"/>
    <x v="3"/>
    <x v="0"/>
    <x v="1"/>
    <x v="2"/>
    <x v="2"/>
    <x v="4"/>
    <x v="1"/>
    <x v="1"/>
    <x v="1"/>
    <x v="0"/>
    <x v="0"/>
    <x v="0"/>
    <x v="4107"/>
    <x v="7"/>
    <x v="0"/>
    <x v="1"/>
    <x v="3"/>
  </r>
  <r>
    <x v="5181"/>
    <x v="1"/>
    <x v="3"/>
    <x v="0"/>
    <x v="3"/>
    <x v="0"/>
    <x v="0"/>
    <x v="9"/>
    <x v="2"/>
    <x v="0"/>
    <x v="0"/>
    <x v="1"/>
    <x v="1"/>
    <x v="1"/>
    <x v="2016"/>
    <x v="7"/>
    <x v="3"/>
    <x v="0"/>
    <x v="5"/>
  </r>
  <r>
    <x v="5182"/>
    <x v="1"/>
    <x v="0"/>
    <x v="5"/>
    <x v="6"/>
    <x v="0"/>
    <x v="1"/>
    <x v="3"/>
    <x v="0"/>
    <x v="1"/>
    <x v="0"/>
    <x v="1"/>
    <x v="0"/>
    <x v="0"/>
    <x v="2179"/>
    <x v="0"/>
    <x v="5"/>
    <x v="1"/>
    <x v="3"/>
  </r>
  <r>
    <x v="5183"/>
    <x v="3"/>
    <x v="2"/>
    <x v="4"/>
    <x v="0"/>
    <x v="0"/>
    <x v="0"/>
    <x v="14"/>
    <x v="2"/>
    <x v="0"/>
    <x v="0"/>
    <x v="0"/>
    <x v="0"/>
    <x v="0"/>
    <x v="685"/>
    <x v="4"/>
    <x v="1"/>
    <x v="2"/>
    <x v="2"/>
  </r>
  <r>
    <x v="5184"/>
    <x v="3"/>
    <x v="0"/>
    <x v="3"/>
    <x v="6"/>
    <x v="2"/>
    <x v="2"/>
    <x v="8"/>
    <x v="2"/>
    <x v="0"/>
    <x v="0"/>
    <x v="0"/>
    <x v="0"/>
    <x v="1"/>
    <x v="4233"/>
    <x v="4"/>
    <x v="3"/>
    <x v="2"/>
    <x v="3"/>
  </r>
  <r>
    <x v="5185"/>
    <x v="2"/>
    <x v="0"/>
    <x v="1"/>
    <x v="4"/>
    <x v="1"/>
    <x v="1"/>
    <x v="6"/>
    <x v="0"/>
    <x v="0"/>
    <x v="0"/>
    <x v="0"/>
    <x v="1"/>
    <x v="1"/>
    <x v="3676"/>
    <x v="10"/>
    <x v="6"/>
    <x v="1"/>
    <x v="5"/>
  </r>
  <r>
    <x v="5186"/>
    <x v="4"/>
    <x v="0"/>
    <x v="5"/>
    <x v="0"/>
    <x v="0"/>
    <x v="0"/>
    <x v="0"/>
    <x v="1"/>
    <x v="0"/>
    <x v="0"/>
    <x v="1"/>
    <x v="0"/>
    <x v="1"/>
    <x v="1007"/>
    <x v="1"/>
    <x v="2"/>
    <x v="0"/>
    <x v="6"/>
  </r>
  <r>
    <x v="5187"/>
    <x v="0"/>
    <x v="2"/>
    <x v="2"/>
    <x v="3"/>
    <x v="0"/>
    <x v="1"/>
    <x v="1"/>
    <x v="1"/>
    <x v="0"/>
    <x v="0"/>
    <x v="1"/>
    <x v="0"/>
    <x v="1"/>
    <x v="9053"/>
    <x v="0"/>
    <x v="1"/>
    <x v="0"/>
    <x v="7"/>
  </r>
  <r>
    <x v="5188"/>
    <x v="3"/>
    <x v="3"/>
    <x v="3"/>
    <x v="5"/>
    <x v="2"/>
    <x v="2"/>
    <x v="7"/>
    <x v="0"/>
    <x v="1"/>
    <x v="1"/>
    <x v="1"/>
    <x v="1"/>
    <x v="0"/>
    <x v="7345"/>
    <x v="4"/>
    <x v="1"/>
    <x v="0"/>
    <x v="3"/>
  </r>
  <r>
    <x v="5189"/>
    <x v="5"/>
    <x v="2"/>
    <x v="5"/>
    <x v="4"/>
    <x v="0"/>
    <x v="1"/>
    <x v="2"/>
    <x v="1"/>
    <x v="1"/>
    <x v="0"/>
    <x v="1"/>
    <x v="1"/>
    <x v="1"/>
    <x v="9477"/>
    <x v="5"/>
    <x v="0"/>
    <x v="0"/>
    <x v="7"/>
  </r>
  <r>
    <x v="5190"/>
    <x v="3"/>
    <x v="2"/>
    <x v="5"/>
    <x v="0"/>
    <x v="2"/>
    <x v="1"/>
    <x v="12"/>
    <x v="1"/>
    <x v="1"/>
    <x v="1"/>
    <x v="1"/>
    <x v="0"/>
    <x v="0"/>
    <x v="4503"/>
    <x v="4"/>
    <x v="0"/>
    <x v="2"/>
    <x v="1"/>
  </r>
  <r>
    <x v="5191"/>
    <x v="1"/>
    <x v="0"/>
    <x v="2"/>
    <x v="2"/>
    <x v="0"/>
    <x v="1"/>
    <x v="10"/>
    <x v="1"/>
    <x v="1"/>
    <x v="1"/>
    <x v="1"/>
    <x v="0"/>
    <x v="1"/>
    <x v="3157"/>
    <x v="8"/>
    <x v="6"/>
    <x v="2"/>
    <x v="3"/>
  </r>
  <r>
    <x v="5192"/>
    <x v="0"/>
    <x v="1"/>
    <x v="4"/>
    <x v="2"/>
    <x v="1"/>
    <x v="1"/>
    <x v="11"/>
    <x v="0"/>
    <x v="0"/>
    <x v="0"/>
    <x v="0"/>
    <x v="1"/>
    <x v="0"/>
    <x v="7073"/>
    <x v="4"/>
    <x v="2"/>
    <x v="2"/>
    <x v="3"/>
  </r>
  <r>
    <x v="5193"/>
    <x v="1"/>
    <x v="1"/>
    <x v="5"/>
    <x v="1"/>
    <x v="2"/>
    <x v="2"/>
    <x v="0"/>
    <x v="0"/>
    <x v="1"/>
    <x v="1"/>
    <x v="0"/>
    <x v="1"/>
    <x v="0"/>
    <x v="5538"/>
    <x v="0"/>
    <x v="3"/>
    <x v="0"/>
    <x v="8"/>
  </r>
  <r>
    <x v="5194"/>
    <x v="1"/>
    <x v="0"/>
    <x v="2"/>
    <x v="0"/>
    <x v="1"/>
    <x v="0"/>
    <x v="3"/>
    <x v="2"/>
    <x v="0"/>
    <x v="1"/>
    <x v="0"/>
    <x v="0"/>
    <x v="0"/>
    <x v="46"/>
    <x v="11"/>
    <x v="0"/>
    <x v="1"/>
    <x v="4"/>
  </r>
  <r>
    <x v="5195"/>
    <x v="3"/>
    <x v="1"/>
    <x v="4"/>
    <x v="0"/>
    <x v="1"/>
    <x v="2"/>
    <x v="6"/>
    <x v="2"/>
    <x v="1"/>
    <x v="1"/>
    <x v="0"/>
    <x v="1"/>
    <x v="0"/>
    <x v="5553"/>
    <x v="0"/>
    <x v="6"/>
    <x v="1"/>
    <x v="3"/>
  </r>
  <r>
    <x v="5196"/>
    <x v="0"/>
    <x v="0"/>
    <x v="0"/>
    <x v="0"/>
    <x v="1"/>
    <x v="1"/>
    <x v="9"/>
    <x v="2"/>
    <x v="1"/>
    <x v="0"/>
    <x v="1"/>
    <x v="0"/>
    <x v="1"/>
    <x v="7422"/>
    <x v="7"/>
    <x v="0"/>
    <x v="2"/>
    <x v="4"/>
  </r>
  <r>
    <x v="5197"/>
    <x v="1"/>
    <x v="3"/>
    <x v="3"/>
    <x v="1"/>
    <x v="1"/>
    <x v="1"/>
    <x v="3"/>
    <x v="2"/>
    <x v="0"/>
    <x v="0"/>
    <x v="0"/>
    <x v="1"/>
    <x v="0"/>
    <x v="2736"/>
    <x v="0"/>
    <x v="1"/>
    <x v="1"/>
    <x v="3"/>
  </r>
  <r>
    <x v="5198"/>
    <x v="3"/>
    <x v="1"/>
    <x v="1"/>
    <x v="2"/>
    <x v="2"/>
    <x v="0"/>
    <x v="10"/>
    <x v="2"/>
    <x v="1"/>
    <x v="0"/>
    <x v="0"/>
    <x v="0"/>
    <x v="0"/>
    <x v="3"/>
    <x v="11"/>
    <x v="4"/>
    <x v="2"/>
    <x v="1"/>
  </r>
  <r>
    <x v="5199"/>
    <x v="4"/>
    <x v="0"/>
    <x v="4"/>
    <x v="6"/>
    <x v="0"/>
    <x v="1"/>
    <x v="11"/>
    <x v="2"/>
    <x v="0"/>
    <x v="1"/>
    <x v="1"/>
    <x v="1"/>
    <x v="0"/>
    <x v="4333"/>
    <x v="4"/>
    <x v="2"/>
    <x v="0"/>
    <x v="0"/>
  </r>
  <r>
    <x v="5200"/>
    <x v="2"/>
    <x v="0"/>
    <x v="3"/>
    <x v="6"/>
    <x v="1"/>
    <x v="0"/>
    <x v="6"/>
    <x v="1"/>
    <x v="1"/>
    <x v="0"/>
    <x v="0"/>
    <x v="1"/>
    <x v="1"/>
    <x v="1469"/>
    <x v="8"/>
    <x v="3"/>
    <x v="1"/>
    <x v="3"/>
  </r>
  <r>
    <x v="5201"/>
    <x v="4"/>
    <x v="3"/>
    <x v="4"/>
    <x v="2"/>
    <x v="0"/>
    <x v="2"/>
    <x v="5"/>
    <x v="0"/>
    <x v="1"/>
    <x v="1"/>
    <x v="1"/>
    <x v="0"/>
    <x v="0"/>
    <x v="5474"/>
    <x v="10"/>
    <x v="5"/>
    <x v="1"/>
    <x v="4"/>
  </r>
  <r>
    <x v="5202"/>
    <x v="4"/>
    <x v="2"/>
    <x v="3"/>
    <x v="4"/>
    <x v="1"/>
    <x v="0"/>
    <x v="8"/>
    <x v="2"/>
    <x v="1"/>
    <x v="1"/>
    <x v="1"/>
    <x v="0"/>
    <x v="0"/>
    <x v="2359"/>
    <x v="4"/>
    <x v="1"/>
    <x v="0"/>
    <x v="8"/>
  </r>
  <r>
    <x v="5203"/>
    <x v="1"/>
    <x v="3"/>
    <x v="3"/>
    <x v="0"/>
    <x v="0"/>
    <x v="0"/>
    <x v="8"/>
    <x v="2"/>
    <x v="1"/>
    <x v="0"/>
    <x v="0"/>
    <x v="0"/>
    <x v="0"/>
    <x v="71"/>
    <x v="8"/>
    <x v="5"/>
    <x v="2"/>
    <x v="4"/>
  </r>
  <r>
    <x v="5204"/>
    <x v="0"/>
    <x v="2"/>
    <x v="2"/>
    <x v="5"/>
    <x v="2"/>
    <x v="1"/>
    <x v="4"/>
    <x v="0"/>
    <x v="1"/>
    <x v="0"/>
    <x v="0"/>
    <x v="1"/>
    <x v="1"/>
    <x v="8833"/>
    <x v="5"/>
    <x v="5"/>
    <x v="0"/>
    <x v="8"/>
  </r>
  <r>
    <x v="5205"/>
    <x v="4"/>
    <x v="2"/>
    <x v="0"/>
    <x v="2"/>
    <x v="2"/>
    <x v="2"/>
    <x v="8"/>
    <x v="1"/>
    <x v="1"/>
    <x v="0"/>
    <x v="1"/>
    <x v="1"/>
    <x v="0"/>
    <x v="8772"/>
    <x v="10"/>
    <x v="5"/>
    <x v="0"/>
    <x v="8"/>
  </r>
  <r>
    <x v="5206"/>
    <x v="5"/>
    <x v="3"/>
    <x v="3"/>
    <x v="1"/>
    <x v="1"/>
    <x v="0"/>
    <x v="13"/>
    <x v="1"/>
    <x v="1"/>
    <x v="1"/>
    <x v="0"/>
    <x v="0"/>
    <x v="1"/>
    <x v="3722"/>
    <x v="9"/>
    <x v="4"/>
    <x v="2"/>
    <x v="5"/>
  </r>
  <r>
    <x v="5207"/>
    <x v="2"/>
    <x v="2"/>
    <x v="0"/>
    <x v="1"/>
    <x v="0"/>
    <x v="0"/>
    <x v="6"/>
    <x v="2"/>
    <x v="1"/>
    <x v="1"/>
    <x v="0"/>
    <x v="1"/>
    <x v="0"/>
    <x v="2282"/>
    <x v="2"/>
    <x v="2"/>
    <x v="0"/>
    <x v="8"/>
  </r>
  <r>
    <x v="5208"/>
    <x v="5"/>
    <x v="1"/>
    <x v="5"/>
    <x v="2"/>
    <x v="1"/>
    <x v="2"/>
    <x v="2"/>
    <x v="0"/>
    <x v="0"/>
    <x v="0"/>
    <x v="1"/>
    <x v="1"/>
    <x v="0"/>
    <x v="9357"/>
    <x v="10"/>
    <x v="5"/>
    <x v="0"/>
    <x v="4"/>
  </r>
  <r>
    <x v="5209"/>
    <x v="1"/>
    <x v="1"/>
    <x v="1"/>
    <x v="3"/>
    <x v="0"/>
    <x v="2"/>
    <x v="7"/>
    <x v="0"/>
    <x v="0"/>
    <x v="1"/>
    <x v="1"/>
    <x v="1"/>
    <x v="1"/>
    <x v="8006"/>
    <x v="9"/>
    <x v="5"/>
    <x v="0"/>
    <x v="4"/>
  </r>
  <r>
    <x v="5210"/>
    <x v="3"/>
    <x v="3"/>
    <x v="0"/>
    <x v="5"/>
    <x v="0"/>
    <x v="1"/>
    <x v="0"/>
    <x v="0"/>
    <x v="1"/>
    <x v="1"/>
    <x v="1"/>
    <x v="1"/>
    <x v="1"/>
    <x v="4603"/>
    <x v="10"/>
    <x v="2"/>
    <x v="0"/>
    <x v="5"/>
  </r>
  <r>
    <x v="5211"/>
    <x v="0"/>
    <x v="2"/>
    <x v="0"/>
    <x v="3"/>
    <x v="1"/>
    <x v="1"/>
    <x v="8"/>
    <x v="2"/>
    <x v="1"/>
    <x v="1"/>
    <x v="0"/>
    <x v="0"/>
    <x v="0"/>
    <x v="7612"/>
    <x v="5"/>
    <x v="0"/>
    <x v="0"/>
    <x v="6"/>
  </r>
  <r>
    <x v="5212"/>
    <x v="0"/>
    <x v="1"/>
    <x v="5"/>
    <x v="4"/>
    <x v="2"/>
    <x v="2"/>
    <x v="1"/>
    <x v="2"/>
    <x v="1"/>
    <x v="0"/>
    <x v="1"/>
    <x v="1"/>
    <x v="0"/>
    <x v="9557"/>
    <x v="3"/>
    <x v="4"/>
    <x v="0"/>
    <x v="7"/>
  </r>
  <r>
    <x v="5213"/>
    <x v="2"/>
    <x v="3"/>
    <x v="0"/>
    <x v="5"/>
    <x v="0"/>
    <x v="2"/>
    <x v="1"/>
    <x v="2"/>
    <x v="1"/>
    <x v="1"/>
    <x v="1"/>
    <x v="0"/>
    <x v="0"/>
    <x v="5179"/>
    <x v="0"/>
    <x v="2"/>
    <x v="1"/>
    <x v="1"/>
  </r>
  <r>
    <x v="5214"/>
    <x v="5"/>
    <x v="2"/>
    <x v="2"/>
    <x v="6"/>
    <x v="2"/>
    <x v="0"/>
    <x v="6"/>
    <x v="2"/>
    <x v="1"/>
    <x v="1"/>
    <x v="1"/>
    <x v="1"/>
    <x v="1"/>
    <x v="8591"/>
    <x v="3"/>
    <x v="3"/>
    <x v="0"/>
    <x v="3"/>
  </r>
  <r>
    <x v="5215"/>
    <x v="2"/>
    <x v="3"/>
    <x v="5"/>
    <x v="4"/>
    <x v="2"/>
    <x v="0"/>
    <x v="10"/>
    <x v="1"/>
    <x v="1"/>
    <x v="1"/>
    <x v="0"/>
    <x v="0"/>
    <x v="1"/>
    <x v="236"/>
    <x v="8"/>
    <x v="6"/>
    <x v="2"/>
    <x v="1"/>
  </r>
  <r>
    <x v="5216"/>
    <x v="5"/>
    <x v="2"/>
    <x v="5"/>
    <x v="0"/>
    <x v="0"/>
    <x v="1"/>
    <x v="8"/>
    <x v="2"/>
    <x v="1"/>
    <x v="0"/>
    <x v="1"/>
    <x v="0"/>
    <x v="1"/>
    <x v="8998"/>
    <x v="0"/>
    <x v="1"/>
    <x v="0"/>
    <x v="7"/>
  </r>
  <r>
    <x v="5217"/>
    <x v="5"/>
    <x v="2"/>
    <x v="0"/>
    <x v="4"/>
    <x v="2"/>
    <x v="0"/>
    <x v="1"/>
    <x v="0"/>
    <x v="1"/>
    <x v="0"/>
    <x v="1"/>
    <x v="1"/>
    <x v="1"/>
    <x v="8699"/>
    <x v="9"/>
    <x v="4"/>
    <x v="0"/>
    <x v="8"/>
  </r>
  <r>
    <x v="5218"/>
    <x v="1"/>
    <x v="1"/>
    <x v="1"/>
    <x v="5"/>
    <x v="2"/>
    <x v="1"/>
    <x v="14"/>
    <x v="0"/>
    <x v="0"/>
    <x v="0"/>
    <x v="1"/>
    <x v="1"/>
    <x v="1"/>
    <x v="4698"/>
    <x v="3"/>
    <x v="6"/>
    <x v="0"/>
    <x v="1"/>
  </r>
  <r>
    <x v="5219"/>
    <x v="5"/>
    <x v="1"/>
    <x v="1"/>
    <x v="5"/>
    <x v="1"/>
    <x v="1"/>
    <x v="0"/>
    <x v="0"/>
    <x v="1"/>
    <x v="1"/>
    <x v="1"/>
    <x v="1"/>
    <x v="1"/>
    <x v="8928"/>
    <x v="2"/>
    <x v="0"/>
    <x v="0"/>
    <x v="6"/>
  </r>
  <r>
    <x v="5220"/>
    <x v="0"/>
    <x v="0"/>
    <x v="3"/>
    <x v="2"/>
    <x v="0"/>
    <x v="1"/>
    <x v="13"/>
    <x v="2"/>
    <x v="0"/>
    <x v="0"/>
    <x v="1"/>
    <x v="1"/>
    <x v="1"/>
    <x v="8995"/>
    <x v="0"/>
    <x v="0"/>
    <x v="0"/>
    <x v="7"/>
  </r>
  <r>
    <x v="5221"/>
    <x v="0"/>
    <x v="0"/>
    <x v="1"/>
    <x v="3"/>
    <x v="0"/>
    <x v="2"/>
    <x v="12"/>
    <x v="1"/>
    <x v="0"/>
    <x v="1"/>
    <x v="1"/>
    <x v="1"/>
    <x v="0"/>
    <x v="9582"/>
    <x v="1"/>
    <x v="1"/>
    <x v="0"/>
    <x v="0"/>
  </r>
  <r>
    <x v="5222"/>
    <x v="4"/>
    <x v="0"/>
    <x v="0"/>
    <x v="5"/>
    <x v="0"/>
    <x v="2"/>
    <x v="8"/>
    <x v="0"/>
    <x v="1"/>
    <x v="0"/>
    <x v="1"/>
    <x v="1"/>
    <x v="1"/>
    <x v="7674"/>
    <x v="0"/>
    <x v="3"/>
    <x v="0"/>
    <x v="8"/>
  </r>
  <r>
    <x v="5223"/>
    <x v="3"/>
    <x v="2"/>
    <x v="5"/>
    <x v="5"/>
    <x v="0"/>
    <x v="2"/>
    <x v="4"/>
    <x v="0"/>
    <x v="0"/>
    <x v="0"/>
    <x v="1"/>
    <x v="1"/>
    <x v="1"/>
    <x v="9033"/>
    <x v="9"/>
    <x v="6"/>
    <x v="0"/>
    <x v="1"/>
  </r>
  <r>
    <x v="5224"/>
    <x v="3"/>
    <x v="1"/>
    <x v="3"/>
    <x v="1"/>
    <x v="2"/>
    <x v="2"/>
    <x v="14"/>
    <x v="1"/>
    <x v="0"/>
    <x v="1"/>
    <x v="0"/>
    <x v="1"/>
    <x v="0"/>
    <x v="5690"/>
    <x v="11"/>
    <x v="4"/>
    <x v="2"/>
    <x v="2"/>
  </r>
  <r>
    <x v="5225"/>
    <x v="3"/>
    <x v="2"/>
    <x v="1"/>
    <x v="5"/>
    <x v="1"/>
    <x v="2"/>
    <x v="9"/>
    <x v="0"/>
    <x v="1"/>
    <x v="1"/>
    <x v="0"/>
    <x v="1"/>
    <x v="1"/>
    <x v="8400"/>
    <x v="11"/>
    <x v="6"/>
    <x v="2"/>
    <x v="3"/>
  </r>
  <r>
    <x v="5226"/>
    <x v="5"/>
    <x v="2"/>
    <x v="5"/>
    <x v="3"/>
    <x v="2"/>
    <x v="1"/>
    <x v="0"/>
    <x v="2"/>
    <x v="0"/>
    <x v="0"/>
    <x v="0"/>
    <x v="1"/>
    <x v="1"/>
    <x v="9258"/>
    <x v="10"/>
    <x v="3"/>
    <x v="0"/>
    <x v="8"/>
  </r>
  <r>
    <x v="5227"/>
    <x v="5"/>
    <x v="0"/>
    <x v="1"/>
    <x v="6"/>
    <x v="2"/>
    <x v="1"/>
    <x v="0"/>
    <x v="2"/>
    <x v="1"/>
    <x v="0"/>
    <x v="0"/>
    <x v="1"/>
    <x v="0"/>
    <x v="6361"/>
    <x v="1"/>
    <x v="1"/>
    <x v="0"/>
    <x v="6"/>
  </r>
  <r>
    <x v="5228"/>
    <x v="2"/>
    <x v="0"/>
    <x v="5"/>
    <x v="5"/>
    <x v="1"/>
    <x v="2"/>
    <x v="14"/>
    <x v="0"/>
    <x v="1"/>
    <x v="1"/>
    <x v="1"/>
    <x v="1"/>
    <x v="1"/>
    <x v="7588"/>
    <x v="3"/>
    <x v="4"/>
    <x v="0"/>
    <x v="1"/>
  </r>
  <r>
    <x v="5229"/>
    <x v="5"/>
    <x v="1"/>
    <x v="3"/>
    <x v="3"/>
    <x v="0"/>
    <x v="0"/>
    <x v="11"/>
    <x v="0"/>
    <x v="0"/>
    <x v="0"/>
    <x v="1"/>
    <x v="1"/>
    <x v="1"/>
    <x v="7377"/>
    <x v="2"/>
    <x v="6"/>
    <x v="0"/>
    <x v="2"/>
  </r>
  <r>
    <x v="5230"/>
    <x v="2"/>
    <x v="0"/>
    <x v="3"/>
    <x v="4"/>
    <x v="0"/>
    <x v="2"/>
    <x v="9"/>
    <x v="0"/>
    <x v="0"/>
    <x v="1"/>
    <x v="0"/>
    <x v="0"/>
    <x v="0"/>
    <x v="3480"/>
    <x v="4"/>
    <x v="5"/>
    <x v="0"/>
    <x v="8"/>
  </r>
  <r>
    <x v="5231"/>
    <x v="4"/>
    <x v="2"/>
    <x v="1"/>
    <x v="2"/>
    <x v="0"/>
    <x v="2"/>
    <x v="3"/>
    <x v="0"/>
    <x v="1"/>
    <x v="0"/>
    <x v="0"/>
    <x v="1"/>
    <x v="1"/>
    <x v="8077"/>
    <x v="8"/>
    <x v="1"/>
    <x v="1"/>
    <x v="3"/>
  </r>
  <r>
    <x v="5232"/>
    <x v="5"/>
    <x v="1"/>
    <x v="4"/>
    <x v="3"/>
    <x v="2"/>
    <x v="1"/>
    <x v="1"/>
    <x v="2"/>
    <x v="1"/>
    <x v="0"/>
    <x v="1"/>
    <x v="1"/>
    <x v="1"/>
    <x v="8861"/>
    <x v="3"/>
    <x v="6"/>
    <x v="0"/>
    <x v="3"/>
  </r>
  <r>
    <x v="5233"/>
    <x v="0"/>
    <x v="1"/>
    <x v="1"/>
    <x v="0"/>
    <x v="0"/>
    <x v="0"/>
    <x v="9"/>
    <x v="1"/>
    <x v="0"/>
    <x v="0"/>
    <x v="1"/>
    <x v="0"/>
    <x v="1"/>
    <x v="5136"/>
    <x v="8"/>
    <x v="1"/>
    <x v="2"/>
    <x v="4"/>
  </r>
  <r>
    <x v="5234"/>
    <x v="3"/>
    <x v="1"/>
    <x v="2"/>
    <x v="1"/>
    <x v="0"/>
    <x v="2"/>
    <x v="4"/>
    <x v="0"/>
    <x v="0"/>
    <x v="0"/>
    <x v="1"/>
    <x v="1"/>
    <x v="1"/>
    <x v="7411"/>
    <x v="10"/>
    <x v="1"/>
    <x v="0"/>
    <x v="5"/>
  </r>
  <r>
    <x v="5235"/>
    <x v="5"/>
    <x v="0"/>
    <x v="3"/>
    <x v="5"/>
    <x v="0"/>
    <x v="0"/>
    <x v="6"/>
    <x v="1"/>
    <x v="1"/>
    <x v="1"/>
    <x v="0"/>
    <x v="0"/>
    <x v="1"/>
    <x v="3824"/>
    <x v="6"/>
    <x v="6"/>
    <x v="1"/>
    <x v="3"/>
  </r>
  <r>
    <x v="5236"/>
    <x v="1"/>
    <x v="3"/>
    <x v="3"/>
    <x v="5"/>
    <x v="0"/>
    <x v="0"/>
    <x v="5"/>
    <x v="1"/>
    <x v="0"/>
    <x v="0"/>
    <x v="1"/>
    <x v="0"/>
    <x v="1"/>
    <x v="979"/>
    <x v="7"/>
    <x v="1"/>
    <x v="1"/>
    <x v="0"/>
  </r>
  <r>
    <x v="5237"/>
    <x v="4"/>
    <x v="0"/>
    <x v="2"/>
    <x v="4"/>
    <x v="0"/>
    <x v="2"/>
    <x v="13"/>
    <x v="0"/>
    <x v="0"/>
    <x v="1"/>
    <x v="0"/>
    <x v="1"/>
    <x v="1"/>
    <x v="6031"/>
    <x v="0"/>
    <x v="6"/>
    <x v="2"/>
    <x v="1"/>
  </r>
  <r>
    <x v="5238"/>
    <x v="3"/>
    <x v="2"/>
    <x v="4"/>
    <x v="6"/>
    <x v="0"/>
    <x v="1"/>
    <x v="12"/>
    <x v="1"/>
    <x v="0"/>
    <x v="0"/>
    <x v="0"/>
    <x v="1"/>
    <x v="0"/>
    <x v="5026"/>
    <x v="1"/>
    <x v="6"/>
    <x v="2"/>
    <x v="3"/>
  </r>
  <r>
    <x v="5239"/>
    <x v="1"/>
    <x v="3"/>
    <x v="1"/>
    <x v="6"/>
    <x v="1"/>
    <x v="0"/>
    <x v="1"/>
    <x v="1"/>
    <x v="0"/>
    <x v="1"/>
    <x v="1"/>
    <x v="1"/>
    <x v="0"/>
    <x v="1687"/>
    <x v="7"/>
    <x v="3"/>
    <x v="0"/>
    <x v="6"/>
  </r>
  <r>
    <x v="5240"/>
    <x v="5"/>
    <x v="3"/>
    <x v="4"/>
    <x v="2"/>
    <x v="1"/>
    <x v="0"/>
    <x v="13"/>
    <x v="2"/>
    <x v="1"/>
    <x v="0"/>
    <x v="0"/>
    <x v="0"/>
    <x v="0"/>
    <x v="2107"/>
    <x v="0"/>
    <x v="5"/>
    <x v="2"/>
    <x v="2"/>
  </r>
  <r>
    <x v="5241"/>
    <x v="0"/>
    <x v="1"/>
    <x v="3"/>
    <x v="0"/>
    <x v="2"/>
    <x v="0"/>
    <x v="2"/>
    <x v="0"/>
    <x v="1"/>
    <x v="0"/>
    <x v="0"/>
    <x v="1"/>
    <x v="0"/>
    <x v="3673"/>
    <x v="2"/>
    <x v="6"/>
    <x v="1"/>
    <x v="5"/>
  </r>
  <r>
    <x v="5242"/>
    <x v="1"/>
    <x v="0"/>
    <x v="5"/>
    <x v="1"/>
    <x v="0"/>
    <x v="2"/>
    <x v="12"/>
    <x v="0"/>
    <x v="0"/>
    <x v="0"/>
    <x v="0"/>
    <x v="1"/>
    <x v="1"/>
    <x v="6176"/>
    <x v="3"/>
    <x v="5"/>
    <x v="2"/>
    <x v="4"/>
  </r>
  <r>
    <x v="5243"/>
    <x v="2"/>
    <x v="1"/>
    <x v="2"/>
    <x v="4"/>
    <x v="0"/>
    <x v="2"/>
    <x v="5"/>
    <x v="2"/>
    <x v="1"/>
    <x v="1"/>
    <x v="0"/>
    <x v="1"/>
    <x v="1"/>
    <x v="6054"/>
    <x v="10"/>
    <x v="3"/>
    <x v="1"/>
    <x v="0"/>
  </r>
  <r>
    <x v="5244"/>
    <x v="4"/>
    <x v="1"/>
    <x v="4"/>
    <x v="1"/>
    <x v="2"/>
    <x v="0"/>
    <x v="12"/>
    <x v="0"/>
    <x v="1"/>
    <x v="0"/>
    <x v="0"/>
    <x v="1"/>
    <x v="1"/>
    <x v="867"/>
    <x v="2"/>
    <x v="6"/>
    <x v="2"/>
    <x v="2"/>
  </r>
  <r>
    <x v="5245"/>
    <x v="5"/>
    <x v="3"/>
    <x v="1"/>
    <x v="6"/>
    <x v="2"/>
    <x v="2"/>
    <x v="2"/>
    <x v="0"/>
    <x v="1"/>
    <x v="0"/>
    <x v="1"/>
    <x v="0"/>
    <x v="1"/>
    <x v="9414"/>
    <x v="6"/>
    <x v="5"/>
    <x v="1"/>
    <x v="1"/>
  </r>
  <r>
    <x v="5246"/>
    <x v="1"/>
    <x v="0"/>
    <x v="1"/>
    <x v="6"/>
    <x v="2"/>
    <x v="0"/>
    <x v="14"/>
    <x v="1"/>
    <x v="1"/>
    <x v="0"/>
    <x v="1"/>
    <x v="0"/>
    <x v="1"/>
    <x v="1424"/>
    <x v="11"/>
    <x v="5"/>
    <x v="2"/>
    <x v="1"/>
  </r>
  <r>
    <x v="5247"/>
    <x v="3"/>
    <x v="0"/>
    <x v="2"/>
    <x v="6"/>
    <x v="1"/>
    <x v="0"/>
    <x v="3"/>
    <x v="2"/>
    <x v="0"/>
    <x v="1"/>
    <x v="0"/>
    <x v="1"/>
    <x v="0"/>
    <x v="668"/>
    <x v="8"/>
    <x v="3"/>
    <x v="1"/>
    <x v="3"/>
  </r>
  <r>
    <x v="5248"/>
    <x v="3"/>
    <x v="2"/>
    <x v="5"/>
    <x v="3"/>
    <x v="2"/>
    <x v="0"/>
    <x v="9"/>
    <x v="1"/>
    <x v="0"/>
    <x v="0"/>
    <x v="0"/>
    <x v="0"/>
    <x v="0"/>
    <x v="1129"/>
    <x v="10"/>
    <x v="2"/>
    <x v="2"/>
    <x v="4"/>
  </r>
  <r>
    <x v="5249"/>
    <x v="0"/>
    <x v="3"/>
    <x v="0"/>
    <x v="5"/>
    <x v="1"/>
    <x v="1"/>
    <x v="10"/>
    <x v="2"/>
    <x v="0"/>
    <x v="0"/>
    <x v="0"/>
    <x v="0"/>
    <x v="1"/>
    <x v="6727"/>
    <x v="10"/>
    <x v="6"/>
    <x v="2"/>
    <x v="4"/>
  </r>
  <r>
    <x v="5250"/>
    <x v="4"/>
    <x v="2"/>
    <x v="4"/>
    <x v="0"/>
    <x v="1"/>
    <x v="2"/>
    <x v="6"/>
    <x v="1"/>
    <x v="0"/>
    <x v="0"/>
    <x v="1"/>
    <x v="1"/>
    <x v="1"/>
    <x v="9161"/>
    <x v="8"/>
    <x v="6"/>
    <x v="0"/>
    <x v="6"/>
  </r>
  <r>
    <x v="5251"/>
    <x v="2"/>
    <x v="1"/>
    <x v="4"/>
    <x v="0"/>
    <x v="2"/>
    <x v="1"/>
    <x v="9"/>
    <x v="2"/>
    <x v="0"/>
    <x v="0"/>
    <x v="0"/>
    <x v="1"/>
    <x v="0"/>
    <x v="2765"/>
    <x v="9"/>
    <x v="6"/>
    <x v="0"/>
    <x v="6"/>
  </r>
  <r>
    <x v="5252"/>
    <x v="0"/>
    <x v="1"/>
    <x v="0"/>
    <x v="0"/>
    <x v="1"/>
    <x v="1"/>
    <x v="4"/>
    <x v="2"/>
    <x v="1"/>
    <x v="1"/>
    <x v="1"/>
    <x v="1"/>
    <x v="1"/>
    <x v="8725"/>
    <x v="9"/>
    <x v="3"/>
    <x v="0"/>
    <x v="8"/>
  </r>
  <r>
    <x v="5253"/>
    <x v="1"/>
    <x v="2"/>
    <x v="5"/>
    <x v="6"/>
    <x v="0"/>
    <x v="1"/>
    <x v="13"/>
    <x v="0"/>
    <x v="1"/>
    <x v="1"/>
    <x v="0"/>
    <x v="0"/>
    <x v="1"/>
    <x v="4536"/>
    <x v="8"/>
    <x v="5"/>
    <x v="2"/>
    <x v="4"/>
  </r>
  <r>
    <x v="5254"/>
    <x v="2"/>
    <x v="2"/>
    <x v="1"/>
    <x v="6"/>
    <x v="1"/>
    <x v="2"/>
    <x v="6"/>
    <x v="1"/>
    <x v="1"/>
    <x v="1"/>
    <x v="1"/>
    <x v="0"/>
    <x v="0"/>
    <x v="7462"/>
    <x v="6"/>
    <x v="2"/>
    <x v="0"/>
    <x v="8"/>
  </r>
  <r>
    <x v="5255"/>
    <x v="0"/>
    <x v="2"/>
    <x v="4"/>
    <x v="2"/>
    <x v="0"/>
    <x v="0"/>
    <x v="3"/>
    <x v="0"/>
    <x v="1"/>
    <x v="0"/>
    <x v="0"/>
    <x v="1"/>
    <x v="1"/>
    <x v="7243"/>
    <x v="7"/>
    <x v="6"/>
    <x v="0"/>
    <x v="8"/>
  </r>
  <r>
    <x v="5256"/>
    <x v="4"/>
    <x v="2"/>
    <x v="3"/>
    <x v="5"/>
    <x v="2"/>
    <x v="2"/>
    <x v="2"/>
    <x v="0"/>
    <x v="0"/>
    <x v="0"/>
    <x v="1"/>
    <x v="0"/>
    <x v="1"/>
    <x v="7998"/>
    <x v="2"/>
    <x v="5"/>
    <x v="0"/>
    <x v="7"/>
  </r>
  <r>
    <x v="5257"/>
    <x v="0"/>
    <x v="1"/>
    <x v="5"/>
    <x v="3"/>
    <x v="2"/>
    <x v="1"/>
    <x v="12"/>
    <x v="0"/>
    <x v="1"/>
    <x v="1"/>
    <x v="0"/>
    <x v="0"/>
    <x v="1"/>
    <x v="6896"/>
    <x v="7"/>
    <x v="1"/>
    <x v="0"/>
    <x v="6"/>
  </r>
  <r>
    <x v="5258"/>
    <x v="2"/>
    <x v="3"/>
    <x v="5"/>
    <x v="5"/>
    <x v="1"/>
    <x v="0"/>
    <x v="11"/>
    <x v="0"/>
    <x v="1"/>
    <x v="0"/>
    <x v="1"/>
    <x v="0"/>
    <x v="1"/>
    <x v="884"/>
    <x v="8"/>
    <x v="0"/>
    <x v="2"/>
    <x v="3"/>
  </r>
  <r>
    <x v="5259"/>
    <x v="5"/>
    <x v="3"/>
    <x v="3"/>
    <x v="1"/>
    <x v="0"/>
    <x v="0"/>
    <x v="9"/>
    <x v="0"/>
    <x v="1"/>
    <x v="0"/>
    <x v="0"/>
    <x v="1"/>
    <x v="0"/>
    <x v="4301"/>
    <x v="9"/>
    <x v="6"/>
    <x v="2"/>
    <x v="0"/>
  </r>
  <r>
    <x v="5260"/>
    <x v="5"/>
    <x v="2"/>
    <x v="3"/>
    <x v="3"/>
    <x v="0"/>
    <x v="0"/>
    <x v="2"/>
    <x v="1"/>
    <x v="1"/>
    <x v="1"/>
    <x v="0"/>
    <x v="0"/>
    <x v="0"/>
    <x v="4224"/>
    <x v="6"/>
    <x v="1"/>
    <x v="1"/>
    <x v="4"/>
  </r>
  <r>
    <x v="5261"/>
    <x v="4"/>
    <x v="1"/>
    <x v="2"/>
    <x v="3"/>
    <x v="1"/>
    <x v="0"/>
    <x v="1"/>
    <x v="0"/>
    <x v="0"/>
    <x v="1"/>
    <x v="1"/>
    <x v="1"/>
    <x v="0"/>
    <x v="1787"/>
    <x v="0"/>
    <x v="6"/>
    <x v="0"/>
    <x v="2"/>
  </r>
  <r>
    <x v="5262"/>
    <x v="3"/>
    <x v="1"/>
    <x v="0"/>
    <x v="6"/>
    <x v="2"/>
    <x v="1"/>
    <x v="6"/>
    <x v="0"/>
    <x v="0"/>
    <x v="1"/>
    <x v="1"/>
    <x v="1"/>
    <x v="1"/>
    <x v="5343"/>
    <x v="6"/>
    <x v="5"/>
    <x v="0"/>
    <x v="0"/>
  </r>
  <r>
    <x v="5263"/>
    <x v="1"/>
    <x v="3"/>
    <x v="5"/>
    <x v="1"/>
    <x v="2"/>
    <x v="2"/>
    <x v="2"/>
    <x v="0"/>
    <x v="1"/>
    <x v="1"/>
    <x v="0"/>
    <x v="0"/>
    <x v="0"/>
    <x v="3819"/>
    <x v="5"/>
    <x v="0"/>
    <x v="1"/>
    <x v="2"/>
  </r>
  <r>
    <x v="5264"/>
    <x v="4"/>
    <x v="3"/>
    <x v="2"/>
    <x v="2"/>
    <x v="2"/>
    <x v="0"/>
    <x v="4"/>
    <x v="0"/>
    <x v="0"/>
    <x v="0"/>
    <x v="1"/>
    <x v="1"/>
    <x v="0"/>
    <x v="1665"/>
    <x v="11"/>
    <x v="0"/>
    <x v="0"/>
    <x v="5"/>
  </r>
  <r>
    <x v="5265"/>
    <x v="3"/>
    <x v="1"/>
    <x v="2"/>
    <x v="2"/>
    <x v="0"/>
    <x v="1"/>
    <x v="14"/>
    <x v="1"/>
    <x v="0"/>
    <x v="1"/>
    <x v="1"/>
    <x v="0"/>
    <x v="0"/>
    <x v="2566"/>
    <x v="3"/>
    <x v="0"/>
    <x v="2"/>
    <x v="3"/>
  </r>
  <r>
    <x v="5266"/>
    <x v="2"/>
    <x v="3"/>
    <x v="0"/>
    <x v="1"/>
    <x v="1"/>
    <x v="0"/>
    <x v="8"/>
    <x v="0"/>
    <x v="1"/>
    <x v="0"/>
    <x v="1"/>
    <x v="1"/>
    <x v="1"/>
    <x v="2289"/>
    <x v="8"/>
    <x v="1"/>
    <x v="0"/>
    <x v="0"/>
  </r>
  <r>
    <x v="5267"/>
    <x v="2"/>
    <x v="2"/>
    <x v="0"/>
    <x v="2"/>
    <x v="1"/>
    <x v="2"/>
    <x v="3"/>
    <x v="1"/>
    <x v="0"/>
    <x v="1"/>
    <x v="0"/>
    <x v="0"/>
    <x v="1"/>
    <x v="6639"/>
    <x v="2"/>
    <x v="4"/>
    <x v="0"/>
    <x v="6"/>
  </r>
  <r>
    <x v="5268"/>
    <x v="3"/>
    <x v="2"/>
    <x v="4"/>
    <x v="1"/>
    <x v="0"/>
    <x v="1"/>
    <x v="1"/>
    <x v="0"/>
    <x v="0"/>
    <x v="0"/>
    <x v="1"/>
    <x v="0"/>
    <x v="1"/>
    <x v="5806"/>
    <x v="9"/>
    <x v="1"/>
    <x v="1"/>
    <x v="0"/>
  </r>
  <r>
    <x v="5269"/>
    <x v="3"/>
    <x v="1"/>
    <x v="0"/>
    <x v="5"/>
    <x v="2"/>
    <x v="1"/>
    <x v="3"/>
    <x v="2"/>
    <x v="1"/>
    <x v="0"/>
    <x v="0"/>
    <x v="1"/>
    <x v="0"/>
    <x v="2790"/>
    <x v="4"/>
    <x v="0"/>
    <x v="0"/>
    <x v="8"/>
  </r>
  <r>
    <x v="5270"/>
    <x v="2"/>
    <x v="0"/>
    <x v="1"/>
    <x v="5"/>
    <x v="0"/>
    <x v="2"/>
    <x v="12"/>
    <x v="1"/>
    <x v="0"/>
    <x v="0"/>
    <x v="1"/>
    <x v="0"/>
    <x v="1"/>
    <x v="6384"/>
    <x v="7"/>
    <x v="6"/>
    <x v="2"/>
    <x v="5"/>
  </r>
  <r>
    <x v="5271"/>
    <x v="5"/>
    <x v="0"/>
    <x v="4"/>
    <x v="0"/>
    <x v="0"/>
    <x v="1"/>
    <x v="7"/>
    <x v="2"/>
    <x v="1"/>
    <x v="0"/>
    <x v="1"/>
    <x v="1"/>
    <x v="1"/>
    <x v="8756"/>
    <x v="0"/>
    <x v="6"/>
    <x v="0"/>
    <x v="7"/>
  </r>
  <r>
    <x v="5272"/>
    <x v="5"/>
    <x v="3"/>
    <x v="5"/>
    <x v="0"/>
    <x v="2"/>
    <x v="2"/>
    <x v="8"/>
    <x v="0"/>
    <x v="1"/>
    <x v="0"/>
    <x v="1"/>
    <x v="0"/>
    <x v="1"/>
    <x v="9263"/>
    <x v="1"/>
    <x v="4"/>
    <x v="2"/>
    <x v="3"/>
  </r>
  <r>
    <x v="5273"/>
    <x v="2"/>
    <x v="0"/>
    <x v="0"/>
    <x v="6"/>
    <x v="1"/>
    <x v="1"/>
    <x v="14"/>
    <x v="2"/>
    <x v="1"/>
    <x v="0"/>
    <x v="1"/>
    <x v="1"/>
    <x v="1"/>
    <x v="5384"/>
    <x v="4"/>
    <x v="4"/>
    <x v="0"/>
    <x v="3"/>
  </r>
  <r>
    <x v="5274"/>
    <x v="5"/>
    <x v="2"/>
    <x v="0"/>
    <x v="3"/>
    <x v="1"/>
    <x v="2"/>
    <x v="4"/>
    <x v="0"/>
    <x v="0"/>
    <x v="1"/>
    <x v="0"/>
    <x v="0"/>
    <x v="1"/>
    <x v="9447"/>
    <x v="9"/>
    <x v="3"/>
    <x v="1"/>
    <x v="5"/>
  </r>
  <r>
    <x v="5275"/>
    <x v="3"/>
    <x v="0"/>
    <x v="5"/>
    <x v="5"/>
    <x v="1"/>
    <x v="2"/>
    <x v="12"/>
    <x v="2"/>
    <x v="1"/>
    <x v="1"/>
    <x v="1"/>
    <x v="0"/>
    <x v="1"/>
    <x v="6123"/>
    <x v="1"/>
    <x v="6"/>
    <x v="0"/>
    <x v="7"/>
  </r>
  <r>
    <x v="5276"/>
    <x v="0"/>
    <x v="0"/>
    <x v="2"/>
    <x v="2"/>
    <x v="1"/>
    <x v="1"/>
    <x v="1"/>
    <x v="0"/>
    <x v="1"/>
    <x v="1"/>
    <x v="0"/>
    <x v="1"/>
    <x v="1"/>
    <x v="7569"/>
    <x v="7"/>
    <x v="5"/>
    <x v="1"/>
    <x v="0"/>
  </r>
  <r>
    <x v="5277"/>
    <x v="5"/>
    <x v="1"/>
    <x v="5"/>
    <x v="1"/>
    <x v="1"/>
    <x v="1"/>
    <x v="6"/>
    <x v="0"/>
    <x v="0"/>
    <x v="1"/>
    <x v="0"/>
    <x v="0"/>
    <x v="0"/>
    <x v="5069"/>
    <x v="0"/>
    <x v="1"/>
    <x v="1"/>
    <x v="5"/>
  </r>
  <r>
    <x v="5278"/>
    <x v="4"/>
    <x v="1"/>
    <x v="3"/>
    <x v="2"/>
    <x v="0"/>
    <x v="2"/>
    <x v="11"/>
    <x v="1"/>
    <x v="1"/>
    <x v="1"/>
    <x v="1"/>
    <x v="1"/>
    <x v="0"/>
    <x v="7065"/>
    <x v="6"/>
    <x v="0"/>
    <x v="0"/>
    <x v="6"/>
  </r>
  <r>
    <x v="5279"/>
    <x v="2"/>
    <x v="2"/>
    <x v="1"/>
    <x v="4"/>
    <x v="0"/>
    <x v="0"/>
    <x v="9"/>
    <x v="1"/>
    <x v="0"/>
    <x v="0"/>
    <x v="1"/>
    <x v="0"/>
    <x v="1"/>
    <x v="2862"/>
    <x v="7"/>
    <x v="5"/>
    <x v="2"/>
    <x v="3"/>
  </r>
  <r>
    <x v="5280"/>
    <x v="3"/>
    <x v="1"/>
    <x v="1"/>
    <x v="1"/>
    <x v="0"/>
    <x v="1"/>
    <x v="14"/>
    <x v="1"/>
    <x v="1"/>
    <x v="0"/>
    <x v="0"/>
    <x v="0"/>
    <x v="1"/>
    <x v="2252"/>
    <x v="9"/>
    <x v="1"/>
    <x v="0"/>
    <x v="8"/>
  </r>
  <r>
    <x v="5281"/>
    <x v="4"/>
    <x v="2"/>
    <x v="3"/>
    <x v="2"/>
    <x v="1"/>
    <x v="0"/>
    <x v="8"/>
    <x v="0"/>
    <x v="1"/>
    <x v="1"/>
    <x v="1"/>
    <x v="1"/>
    <x v="1"/>
    <x v="4795"/>
    <x v="1"/>
    <x v="0"/>
    <x v="0"/>
    <x v="3"/>
  </r>
  <r>
    <x v="5282"/>
    <x v="3"/>
    <x v="3"/>
    <x v="0"/>
    <x v="5"/>
    <x v="0"/>
    <x v="2"/>
    <x v="9"/>
    <x v="1"/>
    <x v="1"/>
    <x v="0"/>
    <x v="0"/>
    <x v="0"/>
    <x v="1"/>
    <x v="4325"/>
    <x v="3"/>
    <x v="5"/>
    <x v="2"/>
    <x v="2"/>
  </r>
  <r>
    <x v="5283"/>
    <x v="5"/>
    <x v="3"/>
    <x v="1"/>
    <x v="3"/>
    <x v="1"/>
    <x v="0"/>
    <x v="8"/>
    <x v="1"/>
    <x v="0"/>
    <x v="1"/>
    <x v="1"/>
    <x v="1"/>
    <x v="0"/>
    <x v="5423"/>
    <x v="10"/>
    <x v="1"/>
    <x v="0"/>
    <x v="4"/>
  </r>
  <r>
    <x v="5284"/>
    <x v="0"/>
    <x v="3"/>
    <x v="0"/>
    <x v="0"/>
    <x v="0"/>
    <x v="0"/>
    <x v="0"/>
    <x v="0"/>
    <x v="0"/>
    <x v="0"/>
    <x v="0"/>
    <x v="1"/>
    <x v="0"/>
    <x v="4038"/>
    <x v="11"/>
    <x v="2"/>
    <x v="1"/>
    <x v="5"/>
  </r>
  <r>
    <x v="5285"/>
    <x v="1"/>
    <x v="0"/>
    <x v="1"/>
    <x v="2"/>
    <x v="1"/>
    <x v="1"/>
    <x v="10"/>
    <x v="2"/>
    <x v="0"/>
    <x v="1"/>
    <x v="1"/>
    <x v="1"/>
    <x v="0"/>
    <x v="4010"/>
    <x v="0"/>
    <x v="1"/>
    <x v="0"/>
    <x v="6"/>
  </r>
  <r>
    <x v="5286"/>
    <x v="4"/>
    <x v="1"/>
    <x v="4"/>
    <x v="6"/>
    <x v="2"/>
    <x v="1"/>
    <x v="2"/>
    <x v="0"/>
    <x v="0"/>
    <x v="1"/>
    <x v="1"/>
    <x v="0"/>
    <x v="1"/>
    <x v="3392"/>
    <x v="0"/>
    <x v="1"/>
    <x v="0"/>
    <x v="6"/>
  </r>
  <r>
    <x v="5287"/>
    <x v="5"/>
    <x v="1"/>
    <x v="5"/>
    <x v="0"/>
    <x v="0"/>
    <x v="1"/>
    <x v="8"/>
    <x v="0"/>
    <x v="1"/>
    <x v="1"/>
    <x v="1"/>
    <x v="1"/>
    <x v="0"/>
    <x v="8386"/>
    <x v="9"/>
    <x v="0"/>
    <x v="0"/>
    <x v="8"/>
  </r>
  <r>
    <x v="5288"/>
    <x v="4"/>
    <x v="0"/>
    <x v="3"/>
    <x v="6"/>
    <x v="2"/>
    <x v="1"/>
    <x v="2"/>
    <x v="0"/>
    <x v="1"/>
    <x v="0"/>
    <x v="1"/>
    <x v="1"/>
    <x v="1"/>
    <x v="5721"/>
    <x v="4"/>
    <x v="6"/>
    <x v="0"/>
    <x v="3"/>
  </r>
  <r>
    <x v="5289"/>
    <x v="3"/>
    <x v="0"/>
    <x v="1"/>
    <x v="6"/>
    <x v="2"/>
    <x v="0"/>
    <x v="1"/>
    <x v="0"/>
    <x v="1"/>
    <x v="0"/>
    <x v="1"/>
    <x v="1"/>
    <x v="1"/>
    <x v="2056"/>
    <x v="4"/>
    <x v="2"/>
    <x v="0"/>
    <x v="7"/>
  </r>
  <r>
    <x v="5290"/>
    <x v="2"/>
    <x v="1"/>
    <x v="5"/>
    <x v="5"/>
    <x v="1"/>
    <x v="1"/>
    <x v="7"/>
    <x v="1"/>
    <x v="1"/>
    <x v="1"/>
    <x v="0"/>
    <x v="1"/>
    <x v="0"/>
    <x v="2522"/>
    <x v="2"/>
    <x v="5"/>
    <x v="0"/>
    <x v="8"/>
  </r>
  <r>
    <x v="5291"/>
    <x v="3"/>
    <x v="2"/>
    <x v="4"/>
    <x v="6"/>
    <x v="2"/>
    <x v="2"/>
    <x v="11"/>
    <x v="0"/>
    <x v="0"/>
    <x v="1"/>
    <x v="0"/>
    <x v="0"/>
    <x v="0"/>
    <x v="6041"/>
    <x v="8"/>
    <x v="6"/>
    <x v="2"/>
    <x v="5"/>
  </r>
  <r>
    <x v="5292"/>
    <x v="1"/>
    <x v="0"/>
    <x v="4"/>
    <x v="4"/>
    <x v="2"/>
    <x v="1"/>
    <x v="12"/>
    <x v="2"/>
    <x v="1"/>
    <x v="0"/>
    <x v="0"/>
    <x v="1"/>
    <x v="1"/>
    <x v="3750"/>
    <x v="5"/>
    <x v="6"/>
    <x v="2"/>
    <x v="3"/>
  </r>
  <r>
    <x v="5293"/>
    <x v="2"/>
    <x v="3"/>
    <x v="0"/>
    <x v="4"/>
    <x v="2"/>
    <x v="0"/>
    <x v="10"/>
    <x v="1"/>
    <x v="1"/>
    <x v="0"/>
    <x v="0"/>
    <x v="1"/>
    <x v="1"/>
    <x v="1523"/>
    <x v="4"/>
    <x v="4"/>
    <x v="2"/>
    <x v="0"/>
  </r>
  <r>
    <x v="5294"/>
    <x v="0"/>
    <x v="0"/>
    <x v="3"/>
    <x v="5"/>
    <x v="0"/>
    <x v="1"/>
    <x v="6"/>
    <x v="1"/>
    <x v="0"/>
    <x v="0"/>
    <x v="1"/>
    <x v="1"/>
    <x v="0"/>
    <x v="8383"/>
    <x v="7"/>
    <x v="5"/>
    <x v="0"/>
    <x v="5"/>
  </r>
  <r>
    <x v="5295"/>
    <x v="3"/>
    <x v="2"/>
    <x v="1"/>
    <x v="2"/>
    <x v="0"/>
    <x v="0"/>
    <x v="7"/>
    <x v="2"/>
    <x v="1"/>
    <x v="1"/>
    <x v="0"/>
    <x v="0"/>
    <x v="1"/>
    <x v="1705"/>
    <x v="9"/>
    <x v="3"/>
    <x v="1"/>
    <x v="1"/>
  </r>
  <r>
    <x v="5296"/>
    <x v="3"/>
    <x v="0"/>
    <x v="2"/>
    <x v="3"/>
    <x v="1"/>
    <x v="1"/>
    <x v="4"/>
    <x v="1"/>
    <x v="0"/>
    <x v="1"/>
    <x v="1"/>
    <x v="1"/>
    <x v="1"/>
    <x v="5295"/>
    <x v="1"/>
    <x v="1"/>
    <x v="0"/>
    <x v="7"/>
  </r>
  <r>
    <x v="5297"/>
    <x v="2"/>
    <x v="3"/>
    <x v="1"/>
    <x v="1"/>
    <x v="2"/>
    <x v="0"/>
    <x v="6"/>
    <x v="2"/>
    <x v="0"/>
    <x v="1"/>
    <x v="0"/>
    <x v="1"/>
    <x v="0"/>
    <x v="456"/>
    <x v="3"/>
    <x v="2"/>
    <x v="1"/>
    <x v="3"/>
  </r>
  <r>
    <x v="5298"/>
    <x v="1"/>
    <x v="0"/>
    <x v="1"/>
    <x v="4"/>
    <x v="1"/>
    <x v="1"/>
    <x v="4"/>
    <x v="0"/>
    <x v="1"/>
    <x v="1"/>
    <x v="1"/>
    <x v="0"/>
    <x v="0"/>
    <x v="2807"/>
    <x v="5"/>
    <x v="3"/>
    <x v="1"/>
    <x v="3"/>
  </r>
  <r>
    <x v="5299"/>
    <x v="4"/>
    <x v="2"/>
    <x v="1"/>
    <x v="6"/>
    <x v="1"/>
    <x v="0"/>
    <x v="2"/>
    <x v="1"/>
    <x v="1"/>
    <x v="1"/>
    <x v="1"/>
    <x v="1"/>
    <x v="1"/>
    <x v="4393"/>
    <x v="7"/>
    <x v="6"/>
    <x v="0"/>
    <x v="6"/>
  </r>
  <r>
    <x v="5300"/>
    <x v="2"/>
    <x v="0"/>
    <x v="4"/>
    <x v="3"/>
    <x v="1"/>
    <x v="1"/>
    <x v="11"/>
    <x v="1"/>
    <x v="0"/>
    <x v="0"/>
    <x v="0"/>
    <x v="0"/>
    <x v="0"/>
    <x v="1200"/>
    <x v="8"/>
    <x v="1"/>
    <x v="2"/>
    <x v="5"/>
  </r>
  <r>
    <x v="5301"/>
    <x v="0"/>
    <x v="1"/>
    <x v="2"/>
    <x v="4"/>
    <x v="0"/>
    <x v="1"/>
    <x v="0"/>
    <x v="2"/>
    <x v="0"/>
    <x v="0"/>
    <x v="1"/>
    <x v="0"/>
    <x v="1"/>
    <x v="7980"/>
    <x v="11"/>
    <x v="4"/>
    <x v="1"/>
    <x v="4"/>
  </r>
  <r>
    <x v="5302"/>
    <x v="0"/>
    <x v="0"/>
    <x v="0"/>
    <x v="4"/>
    <x v="1"/>
    <x v="2"/>
    <x v="8"/>
    <x v="0"/>
    <x v="1"/>
    <x v="1"/>
    <x v="0"/>
    <x v="1"/>
    <x v="0"/>
    <x v="8953"/>
    <x v="3"/>
    <x v="5"/>
    <x v="2"/>
    <x v="3"/>
  </r>
  <r>
    <x v="5303"/>
    <x v="4"/>
    <x v="3"/>
    <x v="4"/>
    <x v="0"/>
    <x v="2"/>
    <x v="1"/>
    <x v="14"/>
    <x v="0"/>
    <x v="0"/>
    <x v="1"/>
    <x v="0"/>
    <x v="0"/>
    <x v="1"/>
    <x v="1700"/>
    <x v="4"/>
    <x v="2"/>
    <x v="2"/>
    <x v="1"/>
  </r>
  <r>
    <x v="5304"/>
    <x v="4"/>
    <x v="1"/>
    <x v="3"/>
    <x v="2"/>
    <x v="0"/>
    <x v="0"/>
    <x v="7"/>
    <x v="2"/>
    <x v="1"/>
    <x v="0"/>
    <x v="0"/>
    <x v="0"/>
    <x v="0"/>
    <x v="48"/>
    <x v="8"/>
    <x v="5"/>
    <x v="1"/>
    <x v="3"/>
  </r>
  <r>
    <x v="5305"/>
    <x v="0"/>
    <x v="0"/>
    <x v="3"/>
    <x v="3"/>
    <x v="2"/>
    <x v="0"/>
    <x v="2"/>
    <x v="1"/>
    <x v="0"/>
    <x v="1"/>
    <x v="0"/>
    <x v="0"/>
    <x v="1"/>
    <x v="3029"/>
    <x v="5"/>
    <x v="1"/>
    <x v="1"/>
    <x v="1"/>
  </r>
  <r>
    <x v="5306"/>
    <x v="0"/>
    <x v="0"/>
    <x v="0"/>
    <x v="2"/>
    <x v="1"/>
    <x v="2"/>
    <x v="2"/>
    <x v="2"/>
    <x v="0"/>
    <x v="1"/>
    <x v="1"/>
    <x v="0"/>
    <x v="1"/>
    <x v="9298"/>
    <x v="2"/>
    <x v="3"/>
    <x v="1"/>
    <x v="1"/>
  </r>
  <r>
    <x v="5307"/>
    <x v="2"/>
    <x v="0"/>
    <x v="5"/>
    <x v="1"/>
    <x v="0"/>
    <x v="0"/>
    <x v="10"/>
    <x v="0"/>
    <x v="1"/>
    <x v="1"/>
    <x v="1"/>
    <x v="0"/>
    <x v="0"/>
    <x v="447"/>
    <x v="11"/>
    <x v="2"/>
    <x v="2"/>
    <x v="0"/>
  </r>
  <r>
    <x v="5308"/>
    <x v="4"/>
    <x v="1"/>
    <x v="2"/>
    <x v="5"/>
    <x v="0"/>
    <x v="0"/>
    <x v="13"/>
    <x v="0"/>
    <x v="0"/>
    <x v="0"/>
    <x v="0"/>
    <x v="1"/>
    <x v="0"/>
    <x v="422"/>
    <x v="0"/>
    <x v="2"/>
    <x v="0"/>
    <x v="6"/>
  </r>
  <r>
    <x v="5309"/>
    <x v="2"/>
    <x v="2"/>
    <x v="0"/>
    <x v="2"/>
    <x v="1"/>
    <x v="0"/>
    <x v="8"/>
    <x v="2"/>
    <x v="0"/>
    <x v="1"/>
    <x v="0"/>
    <x v="1"/>
    <x v="0"/>
    <x v="1776"/>
    <x v="8"/>
    <x v="0"/>
    <x v="2"/>
    <x v="3"/>
  </r>
  <r>
    <x v="5310"/>
    <x v="2"/>
    <x v="0"/>
    <x v="4"/>
    <x v="2"/>
    <x v="1"/>
    <x v="2"/>
    <x v="3"/>
    <x v="2"/>
    <x v="1"/>
    <x v="1"/>
    <x v="0"/>
    <x v="0"/>
    <x v="1"/>
    <x v="5178"/>
    <x v="7"/>
    <x v="6"/>
    <x v="1"/>
    <x v="5"/>
  </r>
  <r>
    <x v="5311"/>
    <x v="1"/>
    <x v="1"/>
    <x v="4"/>
    <x v="1"/>
    <x v="2"/>
    <x v="2"/>
    <x v="11"/>
    <x v="0"/>
    <x v="0"/>
    <x v="1"/>
    <x v="0"/>
    <x v="1"/>
    <x v="1"/>
    <x v="6559"/>
    <x v="4"/>
    <x v="4"/>
    <x v="2"/>
    <x v="2"/>
  </r>
  <r>
    <x v="5312"/>
    <x v="3"/>
    <x v="0"/>
    <x v="3"/>
    <x v="1"/>
    <x v="0"/>
    <x v="2"/>
    <x v="6"/>
    <x v="2"/>
    <x v="0"/>
    <x v="1"/>
    <x v="0"/>
    <x v="1"/>
    <x v="1"/>
    <x v="6394"/>
    <x v="10"/>
    <x v="4"/>
    <x v="1"/>
    <x v="0"/>
  </r>
  <r>
    <x v="5313"/>
    <x v="2"/>
    <x v="1"/>
    <x v="1"/>
    <x v="6"/>
    <x v="0"/>
    <x v="0"/>
    <x v="5"/>
    <x v="0"/>
    <x v="1"/>
    <x v="0"/>
    <x v="0"/>
    <x v="0"/>
    <x v="0"/>
    <x v="116"/>
    <x v="6"/>
    <x v="0"/>
    <x v="1"/>
    <x v="1"/>
  </r>
  <r>
    <x v="5314"/>
    <x v="3"/>
    <x v="0"/>
    <x v="0"/>
    <x v="6"/>
    <x v="2"/>
    <x v="0"/>
    <x v="5"/>
    <x v="0"/>
    <x v="1"/>
    <x v="0"/>
    <x v="0"/>
    <x v="1"/>
    <x v="1"/>
    <x v="891"/>
    <x v="1"/>
    <x v="0"/>
    <x v="1"/>
    <x v="5"/>
  </r>
  <r>
    <x v="5315"/>
    <x v="4"/>
    <x v="2"/>
    <x v="4"/>
    <x v="4"/>
    <x v="0"/>
    <x v="2"/>
    <x v="9"/>
    <x v="1"/>
    <x v="0"/>
    <x v="1"/>
    <x v="0"/>
    <x v="1"/>
    <x v="0"/>
    <x v="7223"/>
    <x v="7"/>
    <x v="4"/>
    <x v="0"/>
    <x v="7"/>
  </r>
  <r>
    <x v="5316"/>
    <x v="2"/>
    <x v="3"/>
    <x v="3"/>
    <x v="2"/>
    <x v="2"/>
    <x v="0"/>
    <x v="9"/>
    <x v="0"/>
    <x v="0"/>
    <x v="1"/>
    <x v="0"/>
    <x v="1"/>
    <x v="0"/>
    <x v="557"/>
    <x v="2"/>
    <x v="4"/>
    <x v="2"/>
    <x v="5"/>
  </r>
  <r>
    <x v="5317"/>
    <x v="2"/>
    <x v="3"/>
    <x v="2"/>
    <x v="0"/>
    <x v="1"/>
    <x v="1"/>
    <x v="13"/>
    <x v="2"/>
    <x v="1"/>
    <x v="0"/>
    <x v="0"/>
    <x v="0"/>
    <x v="1"/>
    <x v="2477"/>
    <x v="9"/>
    <x v="1"/>
    <x v="0"/>
    <x v="7"/>
  </r>
  <r>
    <x v="5318"/>
    <x v="2"/>
    <x v="1"/>
    <x v="5"/>
    <x v="2"/>
    <x v="1"/>
    <x v="0"/>
    <x v="12"/>
    <x v="1"/>
    <x v="1"/>
    <x v="0"/>
    <x v="1"/>
    <x v="1"/>
    <x v="1"/>
    <x v="2349"/>
    <x v="10"/>
    <x v="0"/>
    <x v="0"/>
    <x v="3"/>
  </r>
  <r>
    <x v="5319"/>
    <x v="0"/>
    <x v="3"/>
    <x v="1"/>
    <x v="2"/>
    <x v="0"/>
    <x v="0"/>
    <x v="12"/>
    <x v="2"/>
    <x v="1"/>
    <x v="1"/>
    <x v="0"/>
    <x v="0"/>
    <x v="1"/>
    <x v="3767"/>
    <x v="0"/>
    <x v="0"/>
    <x v="0"/>
    <x v="6"/>
  </r>
  <r>
    <x v="5320"/>
    <x v="5"/>
    <x v="3"/>
    <x v="4"/>
    <x v="0"/>
    <x v="0"/>
    <x v="1"/>
    <x v="12"/>
    <x v="2"/>
    <x v="0"/>
    <x v="0"/>
    <x v="0"/>
    <x v="0"/>
    <x v="0"/>
    <x v="5237"/>
    <x v="8"/>
    <x v="6"/>
    <x v="0"/>
    <x v="7"/>
  </r>
  <r>
    <x v="5321"/>
    <x v="4"/>
    <x v="1"/>
    <x v="0"/>
    <x v="4"/>
    <x v="2"/>
    <x v="0"/>
    <x v="4"/>
    <x v="2"/>
    <x v="1"/>
    <x v="1"/>
    <x v="1"/>
    <x v="1"/>
    <x v="1"/>
    <x v="2878"/>
    <x v="5"/>
    <x v="4"/>
    <x v="0"/>
    <x v="5"/>
  </r>
  <r>
    <x v="5322"/>
    <x v="0"/>
    <x v="1"/>
    <x v="5"/>
    <x v="0"/>
    <x v="1"/>
    <x v="0"/>
    <x v="8"/>
    <x v="0"/>
    <x v="0"/>
    <x v="0"/>
    <x v="0"/>
    <x v="1"/>
    <x v="0"/>
    <x v="4369"/>
    <x v="2"/>
    <x v="2"/>
    <x v="2"/>
    <x v="5"/>
  </r>
  <r>
    <x v="5323"/>
    <x v="0"/>
    <x v="2"/>
    <x v="0"/>
    <x v="3"/>
    <x v="1"/>
    <x v="2"/>
    <x v="8"/>
    <x v="0"/>
    <x v="1"/>
    <x v="0"/>
    <x v="1"/>
    <x v="1"/>
    <x v="1"/>
    <x v="9883"/>
    <x v="3"/>
    <x v="6"/>
    <x v="0"/>
    <x v="7"/>
  </r>
  <r>
    <x v="5324"/>
    <x v="0"/>
    <x v="2"/>
    <x v="3"/>
    <x v="5"/>
    <x v="2"/>
    <x v="2"/>
    <x v="14"/>
    <x v="2"/>
    <x v="0"/>
    <x v="0"/>
    <x v="1"/>
    <x v="0"/>
    <x v="1"/>
    <x v="9764"/>
    <x v="0"/>
    <x v="3"/>
    <x v="2"/>
    <x v="4"/>
  </r>
  <r>
    <x v="5325"/>
    <x v="1"/>
    <x v="2"/>
    <x v="5"/>
    <x v="4"/>
    <x v="1"/>
    <x v="1"/>
    <x v="4"/>
    <x v="0"/>
    <x v="0"/>
    <x v="1"/>
    <x v="1"/>
    <x v="0"/>
    <x v="0"/>
    <x v="4150"/>
    <x v="11"/>
    <x v="4"/>
    <x v="1"/>
    <x v="2"/>
  </r>
  <r>
    <x v="5326"/>
    <x v="5"/>
    <x v="0"/>
    <x v="1"/>
    <x v="3"/>
    <x v="1"/>
    <x v="1"/>
    <x v="13"/>
    <x v="0"/>
    <x v="1"/>
    <x v="0"/>
    <x v="0"/>
    <x v="1"/>
    <x v="0"/>
    <x v="6568"/>
    <x v="9"/>
    <x v="2"/>
    <x v="2"/>
    <x v="5"/>
  </r>
  <r>
    <x v="5327"/>
    <x v="5"/>
    <x v="3"/>
    <x v="1"/>
    <x v="0"/>
    <x v="1"/>
    <x v="2"/>
    <x v="11"/>
    <x v="0"/>
    <x v="1"/>
    <x v="0"/>
    <x v="0"/>
    <x v="0"/>
    <x v="1"/>
    <x v="8427"/>
    <x v="1"/>
    <x v="6"/>
    <x v="0"/>
    <x v="7"/>
  </r>
  <r>
    <x v="5328"/>
    <x v="5"/>
    <x v="2"/>
    <x v="1"/>
    <x v="4"/>
    <x v="0"/>
    <x v="2"/>
    <x v="4"/>
    <x v="2"/>
    <x v="1"/>
    <x v="0"/>
    <x v="0"/>
    <x v="1"/>
    <x v="0"/>
    <x v="9703"/>
    <x v="4"/>
    <x v="5"/>
    <x v="0"/>
    <x v="8"/>
  </r>
  <r>
    <x v="5329"/>
    <x v="4"/>
    <x v="0"/>
    <x v="1"/>
    <x v="2"/>
    <x v="2"/>
    <x v="0"/>
    <x v="5"/>
    <x v="0"/>
    <x v="0"/>
    <x v="1"/>
    <x v="0"/>
    <x v="1"/>
    <x v="1"/>
    <x v="1154"/>
    <x v="1"/>
    <x v="5"/>
    <x v="1"/>
    <x v="2"/>
  </r>
  <r>
    <x v="5330"/>
    <x v="1"/>
    <x v="0"/>
    <x v="5"/>
    <x v="5"/>
    <x v="1"/>
    <x v="2"/>
    <x v="12"/>
    <x v="0"/>
    <x v="0"/>
    <x v="1"/>
    <x v="1"/>
    <x v="1"/>
    <x v="1"/>
    <x v="7937"/>
    <x v="3"/>
    <x v="6"/>
    <x v="0"/>
    <x v="3"/>
  </r>
  <r>
    <x v="5331"/>
    <x v="3"/>
    <x v="2"/>
    <x v="5"/>
    <x v="1"/>
    <x v="2"/>
    <x v="0"/>
    <x v="3"/>
    <x v="0"/>
    <x v="0"/>
    <x v="0"/>
    <x v="1"/>
    <x v="1"/>
    <x v="0"/>
    <x v="3576"/>
    <x v="1"/>
    <x v="6"/>
    <x v="0"/>
    <x v="7"/>
  </r>
  <r>
    <x v="5332"/>
    <x v="2"/>
    <x v="1"/>
    <x v="4"/>
    <x v="2"/>
    <x v="2"/>
    <x v="0"/>
    <x v="6"/>
    <x v="0"/>
    <x v="1"/>
    <x v="1"/>
    <x v="0"/>
    <x v="0"/>
    <x v="1"/>
    <x v="323"/>
    <x v="1"/>
    <x v="4"/>
    <x v="1"/>
    <x v="1"/>
  </r>
  <r>
    <x v="5333"/>
    <x v="2"/>
    <x v="1"/>
    <x v="3"/>
    <x v="5"/>
    <x v="1"/>
    <x v="0"/>
    <x v="4"/>
    <x v="1"/>
    <x v="1"/>
    <x v="0"/>
    <x v="0"/>
    <x v="0"/>
    <x v="1"/>
    <x v="367"/>
    <x v="9"/>
    <x v="0"/>
    <x v="1"/>
    <x v="2"/>
  </r>
  <r>
    <x v="5334"/>
    <x v="5"/>
    <x v="1"/>
    <x v="3"/>
    <x v="3"/>
    <x v="2"/>
    <x v="2"/>
    <x v="3"/>
    <x v="2"/>
    <x v="1"/>
    <x v="0"/>
    <x v="1"/>
    <x v="0"/>
    <x v="0"/>
    <x v="8544"/>
    <x v="1"/>
    <x v="2"/>
    <x v="1"/>
    <x v="3"/>
  </r>
  <r>
    <x v="5335"/>
    <x v="0"/>
    <x v="3"/>
    <x v="3"/>
    <x v="4"/>
    <x v="2"/>
    <x v="0"/>
    <x v="0"/>
    <x v="2"/>
    <x v="0"/>
    <x v="1"/>
    <x v="0"/>
    <x v="0"/>
    <x v="1"/>
    <x v="3127"/>
    <x v="8"/>
    <x v="5"/>
    <x v="1"/>
    <x v="5"/>
  </r>
  <r>
    <x v="5336"/>
    <x v="2"/>
    <x v="2"/>
    <x v="4"/>
    <x v="3"/>
    <x v="1"/>
    <x v="1"/>
    <x v="11"/>
    <x v="0"/>
    <x v="1"/>
    <x v="1"/>
    <x v="1"/>
    <x v="0"/>
    <x v="0"/>
    <x v="4425"/>
    <x v="5"/>
    <x v="1"/>
    <x v="0"/>
    <x v="7"/>
  </r>
  <r>
    <x v="5337"/>
    <x v="3"/>
    <x v="2"/>
    <x v="1"/>
    <x v="4"/>
    <x v="1"/>
    <x v="2"/>
    <x v="2"/>
    <x v="0"/>
    <x v="1"/>
    <x v="1"/>
    <x v="1"/>
    <x v="0"/>
    <x v="0"/>
    <x v="7791"/>
    <x v="11"/>
    <x v="5"/>
    <x v="1"/>
    <x v="2"/>
  </r>
  <r>
    <x v="5338"/>
    <x v="4"/>
    <x v="2"/>
    <x v="3"/>
    <x v="1"/>
    <x v="1"/>
    <x v="2"/>
    <x v="2"/>
    <x v="1"/>
    <x v="1"/>
    <x v="1"/>
    <x v="0"/>
    <x v="1"/>
    <x v="1"/>
    <x v="8457"/>
    <x v="2"/>
    <x v="0"/>
    <x v="1"/>
    <x v="2"/>
  </r>
  <r>
    <x v="5339"/>
    <x v="3"/>
    <x v="2"/>
    <x v="2"/>
    <x v="4"/>
    <x v="1"/>
    <x v="1"/>
    <x v="2"/>
    <x v="1"/>
    <x v="1"/>
    <x v="1"/>
    <x v="0"/>
    <x v="1"/>
    <x v="1"/>
    <x v="5814"/>
    <x v="11"/>
    <x v="4"/>
    <x v="1"/>
    <x v="5"/>
  </r>
  <r>
    <x v="5340"/>
    <x v="3"/>
    <x v="1"/>
    <x v="0"/>
    <x v="6"/>
    <x v="0"/>
    <x v="2"/>
    <x v="14"/>
    <x v="0"/>
    <x v="1"/>
    <x v="1"/>
    <x v="0"/>
    <x v="1"/>
    <x v="0"/>
    <x v="4635"/>
    <x v="5"/>
    <x v="3"/>
    <x v="2"/>
    <x v="2"/>
  </r>
  <r>
    <x v="5341"/>
    <x v="3"/>
    <x v="2"/>
    <x v="2"/>
    <x v="4"/>
    <x v="1"/>
    <x v="2"/>
    <x v="11"/>
    <x v="0"/>
    <x v="1"/>
    <x v="0"/>
    <x v="0"/>
    <x v="0"/>
    <x v="0"/>
    <x v="5688"/>
    <x v="5"/>
    <x v="5"/>
    <x v="0"/>
    <x v="7"/>
  </r>
  <r>
    <x v="5342"/>
    <x v="2"/>
    <x v="0"/>
    <x v="2"/>
    <x v="0"/>
    <x v="1"/>
    <x v="0"/>
    <x v="9"/>
    <x v="1"/>
    <x v="1"/>
    <x v="1"/>
    <x v="1"/>
    <x v="1"/>
    <x v="0"/>
    <x v="1813"/>
    <x v="6"/>
    <x v="4"/>
    <x v="0"/>
    <x v="7"/>
  </r>
  <r>
    <x v="5343"/>
    <x v="4"/>
    <x v="2"/>
    <x v="5"/>
    <x v="2"/>
    <x v="1"/>
    <x v="1"/>
    <x v="2"/>
    <x v="2"/>
    <x v="1"/>
    <x v="0"/>
    <x v="0"/>
    <x v="1"/>
    <x v="1"/>
    <x v="5448"/>
    <x v="1"/>
    <x v="1"/>
    <x v="0"/>
    <x v="8"/>
  </r>
  <r>
    <x v="5344"/>
    <x v="5"/>
    <x v="1"/>
    <x v="0"/>
    <x v="3"/>
    <x v="2"/>
    <x v="1"/>
    <x v="1"/>
    <x v="0"/>
    <x v="1"/>
    <x v="0"/>
    <x v="0"/>
    <x v="1"/>
    <x v="1"/>
    <x v="7633"/>
    <x v="4"/>
    <x v="3"/>
    <x v="1"/>
    <x v="1"/>
  </r>
  <r>
    <x v="5345"/>
    <x v="3"/>
    <x v="0"/>
    <x v="0"/>
    <x v="3"/>
    <x v="1"/>
    <x v="1"/>
    <x v="10"/>
    <x v="0"/>
    <x v="1"/>
    <x v="0"/>
    <x v="0"/>
    <x v="0"/>
    <x v="0"/>
    <x v="1216"/>
    <x v="1"/>
    <x v="5"/>
    <x v="2"/>
    <x v="2"/>
  </r>
  <r>
    <x v="5346"/>
    <x v="3"/>
    <x v="1"/>
    <x v="1"/>
    <x v="3"/>
    <x v="1"/>
    <x v="1"/>
    <x v="12"/>
    <x v="0"/>
    <x v="1"/>
    <x v="0"/>
    <x v="1"/>
    <x v="0"/>
    <x v="1"/>
    <x v="3833"/>
    <x v="11"/>
    <x v="3"/>
    <x v="0"/>
    <x v="6"/>
  </r>
  <r>
    <x v="5347"/>
    <x v="0"/>
    <x v="1"/>
    <x v="4"/>
    <x v="4"/>
    <x v="0"/>
    <x v="0"/>
    <x v="13"/>
    <x v="2"/>
    <x v="0"/>
    <x v="1"/>
    <x v="0"/>
    <x v="1"/>
    <x v="0"/>
    <x v="3762"/>
    <x v="1"/>
    <x v="5"/>
    <x v="2"/>
    <x v="5"/>
  </r>
  <r>
    <x v="5348"/>
    <x v="2"/>
    <x v="3"/>
    <x v="2"/>
    <x v="6"/>
    <x v="1"/>
    <x v="1"/>
    <x v="13"/>
    <x v="2"/>
    <x v="1"/>
    <x v="1"/>
    <x v="1"/>
    <x v="1"/>
    <x v="1"/>
    <x v="5608"/>
    <x v="6"/>
    <x v="2"/>
    <x v="0"/>
    <x v="0"/>
  </r>
  <r>
    <x v="5349"/>
    <x v="3"/>
    <x v="3"/>
    <x v="3"/>
    <x v="0"/>
    <x v="2"/>
    <x v="1"/>
    <x v="13"/>
    <x v="0"/>
    <x v="0"/>
    <x v="1"/>
    <x v="0"/>
    <x v="0"/>
    <x v="1"/>
    <x v="1848"/>
    <x v="3"/>
    <x v="0"/>
    <x v="2"/>
    <x v="1"/>
  </r>
  <r>
    <x v="5350"/>
    <x v="5"/>
    <x v="0"/>
    <x v="5"/>
    <x v="6"/>
    <x v="2"/>
    <x v="0"/>
    <x v="10"/>
    <x v="2"/>
    <x v="0"/>
    <x v="0"/>
    <x v="0"/>
    <x v="1"/>
    <x v="0"/>
    <x v="4111"/>
    <x v="10"/>
    <x v="4"/>
    <x v="0"/>
    <x v="6"/>
  </r>
  <r>
    <x v="5351"/>
    <x v="2"/>
    <x v="2"/>
    <x v="1"/>
    <x v="4"/>
    <x v="1"/>
    <x v="1"/>
    <x v="4"/>
    <x v="2"/>
    <x v="1"/>
    <x v="1"/>
    <x v="1"/>
    <x v="0"/>
    <x v="1"/>
    <x v="5334"/>
    <x v="6"/>
    <x v="4"/>
    <x v="1"/>
    <x v="2"/>
  </r>
  <r>
    <x v="5352"/>
    <x v="3"/>
    <x v="1"/>
    <x v="4"/>
    <x v="6"/>
    <x v="2"/>
    <x v="2"/>
    <x v="7"/>
    <x v="0"/>
    <x v="0"/>
    <x v="1"/>
    <x v="1"/>
    <x v="0"/>
    <x v="0"/>
    <x v="5020"/>
    <x v="6"/>
    <x v="3"/>
    <x v="0"/>
    <x v="6"/>
  </r>
  <r>
    <x v="5353"/>
    <x v="0"/>
    <x v="1"/>
    <x v="0"/>
    <x v="6"/>
    <x v="2"/>
    <x v="0"/>
    <x v="2"/>
    <x v="0"/>
    <x v="0"/>
    <x v="0"/>
    <x v="1"/>
    <x v="1"/>
    <x v="0"/>
    <x v="6171"/>
    <x v="5"/>
    <x v="3"/>
    <x v="0"/>
    <x v="6"/>
  </r>
  <r>
    <x v="5354"/>
    <x v="5"/>
    <x v="3"/>
    <x v="4"/>
    <x v="6"/>
    <x v="2"/>
    <x v="0"/>
    <x v="1"/>
    <x v="1"/>
    <x v="1"/>
    <x v="1"/>
    <x v="1"/>
    <x v="0"/>
    <x v="1"/>
    <x v="4954"/>
    <x v="5"/>
    <x v="1"/>
    <x v="1"/>
    <x v="0"/>
  </r>
  <r>
    <x v="5355"/>
    <x v="2"/>
    <x v="2"/>
    <x v="1"/>
    <x v="5"/>
    <x v="0"/>
    <x v="2"/>
    <x v="9"/>
    <x v="0"/>
    <x v="0"/>
    <x v="1"/>
    <x v="1"/>
    <x v="0"/>
    <x v="0"/>
    <x v="7809"/>
    <x v="6"/>
    <x v="0"/>
    <x v="0"/>
    <x v="7"/>
  </r>
  <r>
    <x v="5356"/>
    <x v="5"/>
    <x v="3"/>
    <x v="3"/>
    <x v="4"/>
    <x v="1"/>
    <x v="2"/>
    <x v="1"/>
    <x v="1"/>
    <x v="0"/>
    <x v="1"/>
    <x v="1"/>
    <x v="0"/>
    <x v="0"/>
    <x v="8697"/>
    <x v="11"/>
    <x v="4"/>
    <x v="1"/>
    <x v="5"/>
  </r>
  <r>
    <x v="5357"/>
    <x v="3"/>
    <x v="2"/>
    <x v="5"/>
    <x v="6"/>
    <x v="0"/>
    <x v="0"/>
    <x v="7"/>
    <x v="0"/>
    <x v="0"/>
    <x v="1"/>
    <x v="1"/>
    <x v="0"/>
    <x v="0"/>
    <x v="2175"/>
    <x v="7"/>
    <x v="6"/>
    <x v="1"/>
    <x v="5"/>
  </r>
  <r>
    <x v="5358"/>
    <x v="0"/>
    <x v="0"/>
    <x v="2"/>
    <x v="3"/>
    <x v="0"/>
    <x v="2"/>
    <x v="12"/>
    <x v="1"/>
    <x v="1"/>
    <x v="0"/>
    <x v="0"/>
    <x v="0"/>
    <x v="0"/>
    <x v="7918"/>
    <x v="7"/>
    <x v="4"/>
    <x v="2"/>
    <x v="0"/>
  </r>
  <r>
    <x v="5359"/>
    <x v="1"/>
    <x v="2"/>
    <x v="4"/>
    <x v="6"/>
    <x v="2"/>
    <x v="1"/>
    <x v="1"/>
    <x v="0"/>
    <x v="0"/>
    <x v="1"/>
    <x v="0"/>
    <x v="1"/>
    <x v="1"/>
    <x v="5259"/>
    <x v="5"/>
    <x v="6"/>
    <x v="1"/>
    <x v="4"/>
  </r>
  <r>
    <x v="5360"/>
    <x v="1"/>
    <x v="1"/>
    <x v="3"/>
    <x v="3"/>
    <x v="1"/>
    <x v="0"/>
    <x v="12"/>
    <x v="1"/>
    <x v="1"/>
    <x v="0"/>
    <x v="0"/>
    <x v="1"/>
    <x v="0"/>
    <x v="479"/>
    <x v="11"/>
    <x v="6"/>
    <x v="2"/>
    <x v="5"/>
  </r>
  <r>
    <x v="5361"/>
    <x v="0"/>
    <x v="0"/>
    <x v="1"/>
    <x v="6"/>
    <x v="0"/>
    <x v="1"/>
    <x v="12"/>
    <x v="1"/>
    <x v="0"/>
    <x v="0"/>
    <x v="0"/>
    <x v="1"/>
    <x v="1"/>
    <x v="7857"/>
    <x v="8"/>
    <x v="5"/>
    <x v="0"/>
    <x v="6"/>
  </r>
  <r>
    <x v="5362"/>
    <x v="2"/>
    <x v="0"/>
    <x v="5"/>
    <x v="3"/>
    <x v="1"/>
    <x v="1"/>
    <x v="2"/>
    <x v="0"/>
    <x v="0"/>
    <x v="0"/>
    <x v="1"/>
    <x v="0"/>
    <x v="0"/>
    <x v="2909"/>
    <x v="11"/>
    <x v="4"/>
    <x v="1"/>
    <x v="1"/>
  </r>
  <r>
    <x v="5363"/>
    <x v="2"/>
    <x v="1"/>
    <x v="4"/>
    <x v="0"/>
    <x v="1"/>
    <x v="0"/>
    <x v="7"/>
    <x v="1"/>
    <x v="1"/>
    <x v="0"/>
    <x v="1"/>
    <x v="1"/>
    <x v="0"/>
    <x v="1766"/>
    <x v="8"/>
    <x v="4"/>
    <x v="0"/>
    <x v="4"/>
  </r>
  <r>
    <x v="5364"/>
    <x v="0"/>
    <x v="1"/>
    <x v="0"/>
    <x v="5"/>
    <x v="0"/>
    <x v="0"/>
    <x v="7"/>
    <x v="0"/>
    <x v="0"/>
    <x v="0"/>
    <x v="1"/>
    <x v="0"/>
    <x v="0"/>
    <x v="4465"/>
    <x v="7"/>
    <x v="4"/>
    <x v="1"/>
    <x v="3"/>
  </r>
  <r>
    <x v="5365"/>
    <x v="1"/>
    <x v="3"/>
    <x v="5"/>
    <x v="3"/>
    <x v="2"/>
    <x v="1"/>
    <x v="2"/>
    <x v="0"/>
    <x v="0"/>
    <x v="1"/>
    <x v="0"/>
    <x v="0"/>
    <x v="1"/>
    <x v="2184"/>
    <x v="10"/>
    <x v="1"/>
    <x v="0"/>
    <x v="7"/>
  </r>
  <r>
    <x v="5366"/>
    <x v="3"/>
    <x v="0"/>
    <x v="3"/>
    <x v="0"/>
    <x v="2"/>
    <x v="2"/>
    <x v="2"/>
    <x v="0"/>
    <x v="1"/>
    <x v="0"/>
    <x v="0"/>
    <x v="1"/>
    <x v="0"/>
    <x v="5044"/>
    <x v="4"/>
    <x v="2"/>
    <x v="0"/>
    <x v="6"/>
  </r>
  <r>
    <x v="5367"/>
    <x v="1"/>
    <x v="0"/>
    <x v="5"/>
    <x v="0"/>
    <x v="0"/>
    <x v="0"/>
    <x v="13"/>
    <x v="0"/>
    <x v="0"/>
    <x v="1"/>
    <x v="0"/>
    <x v="1"/>
    <x v="0"/>
    <x v="537"/>
    <x v="11"/>
    <x v="5"/>
    <x v="0"/>
    <x v="8"/>
  </r>
  <r>
    <x v="5368"/>
    <x v="4"/>
    <x v="3"/>
    <x v="4"/>
    <x v="1"/>
    <x v="1"/>
    <x v="0"/>
    <x v="9"/>
    <x v="0"/>
    <x v="0"/>
    <x v="0"/>
    <x v="0"/>
    <x v="1"/>
    <x v="1"/>
    <x v="1264"/>
    <x v="0"/>
    <x v="5"/>
    <x v="2"/>
    <x v="3"/>
  </r>
  <r>
    <x v="5369"/>
    <x v="0"/>
    <x v="0"/>
    <x v="4"/>
    <x v="6"/>
    <x v="2"/>
    <x v="1"/>
    <x v="10"/>
    <x v="2"/>
    <x v="1"/>
    <x v="0"/>
    <x v="1"/>
    <x v="0"/>
    <x v="1"/>
    <x v="7893"/>
    <x v="10"/>
    <x v="0"/>
    <x v="2"/>
    <x v="3"/>
  </r>
  <r>
    <x v="5370"/>
    <x v="5"/>
    <x v="1"/>
    <x v="3"/>
    <x v="5"/>
    <x v="2"/>
    <x v="1"/>
    <x v="9"/>
    <x v="2"/>
    <x v="1"/>
    <x v="1"/>
    <x v="1"/>
    <x v="0"/>
    <x v="1"/>
    <x v="8172"/>
    <x v="9"/>
    <x v="4"/>
    <x v="0"/>
    <x v="8"/>
  </r>
  <r>
    <x v="5371"/>
    <x v="4"/>
    <x v="2"/>
    <x v="0"/>
    <x v="6"/>
    <x v="0"/>
    <x v="2"/>
    <x v="1"/>
    <x v="2"/>
    <x v="0"/>
    <x v="1"/>
    <x v="1"/>
    <x v="0"/>
    <x v="0"/>
    <x v="7425"/>
    <x v="9"/>
    <x v="6"/>
    <x v="1"/>
    <x v="1"/>
  </r>
  <r>
    <x v="5372"/>
    <x v="4"/>
    <x v="3"/>
    <x v="0"/>
    <x v="2"/>
    <x v="1"/>
    <x v="2"/>
    <x v="4"/>
    <x v="2"/>
    <x v="0"/>
    <x v="1"/>
    <x v="0"/>
    <x v="1"/>
    <x v="1"/>
    <x v="6730"/>
    <x v="11"/>
    <x v="1"/>
    <x v="0"/>
    <x v="8"/>
  </r>
  <r>
    <x v="5373"/>
    <x v="3"/>
    <x v="1"/>
    <x v="0"/>
    <x v="2"/>
    <x v="0"/>
    <x v="0"/>
    <x v="6"/>
    <x v="1"/>
    <x v="1"/>
    <x v="0"/>
    <x v="0"/>
    <x v="0"/>
    <x v="1"/>
    <x v="185"/>
    <x v="0"/>
    <x v="4"/>
    <x v="1"/>
    <x v="5"/>
  </r>
  <r>
    <x v="5374"/>
    <x v="2"/>
    <x v="1"/>
    <x v="0"/>
    <x v="5"/>
    <x v="1"/>
    <x v="1"/>
    <x v="12"/>
    <x v="0"/>
    <x v="1"/>
    <x v="0"/>
    <x v="1"/>
    <x v="0"/>
    <x v="0"/>
    <x v="2659"/>
    <x v="7"/>
    <x v="2"/>
    <x v="2"/>
    <x v="1"/>
  </r>
  <r>
    <x v="5375"/>
    <x v="1"/>
    <x v="3"/>
    <x v="4"/>
    <x v="6"/>
    <x v="1"/>
    <x v="2"/>
    <x v="8"/>
    <x v="0"/>
    <x v="1"/>
    <x v="1"/>
    <x v="0"/>
    <x v="0"/>
    <x v="0"/>
    <x v="3487"/>
    <x v="6"/>
    <x v="3"/>
    <x v="2"/>
    <x v="0"/>
  </r>
  <r>
    <x v="5376"/>
    <x v="2"/>
    <x v="1"/>
    <x v="5"/>
    <x v="5"/>
    <x v="2"/>
    <x v="1"/>
    <x v="13"/>
    <x v="1"/>
    <x v="0"/>
    <x v="0"/>
    <x v="0"/>
    <x v="1"/>
    <x v="1"/>
    <x v="3023"/>
    <x v="10"/>
    <x v="3"/>
    <x v="0"/>
    <x v="6"/>
  </r>
  <r>
    <x v="5377"/>
    <x v="5"/>
    <x v="2"/>
    <x v="3"/>
    <x v="1"/>
    <x v="0"/>
    <x v="1"/>
    <x v="8"/>
    <x v="1"/>
    <x v="0"/>
    <x v="0"/>
    <x v="1"/>
    <x v="0"/>
    <x v="1"/>
    <x v="9135"/>
    <x v="2"/>
    <x v="4"/>
    <x v="2"/>
    <x v="3"/>
  </r>
  <r>
    <x v="5378"/>
    <x v="2"/>
    <x v="2"/>
    <x v="5"/>
    <x v="0"/>
    <x v="1"/>
    <x v="0"/>
    <x v="9"/>
    <x v="0"/>
    <x v="0"/>
    <x v="0"/>
    <x v="0"/>
    <x v="0"/>
    <x v="0"/>
    <x v="782"/>
    <x v="2"/>
    <x v="5"/>
    <x v="2"/>
    <x v="4"/>
  </r>
  <r>
    <x v="5379"/>
    <x v="0"/>
    <x v="0"/>
    <x v="3"/>
    <x v="6"/>
    <x v="2"/>
    <x v="1"/>
    <x v="10"/>
    <x v="2"/>
    <x v="0"/>
    <x v="1"/>
    <x v="0"/>
    <x v="0"/>
    <x v="0"/>
    <x v="4629"/>
    <x v="1"/>
    <x v="1"/>
    <x v="2"/>
    <x v="0"/>
  </r>
  <r>
    <x v="5380"/>
    <x v="4"/>
    <x v="3"/>
    <x v="5"/>
    <x v="1"/>
    <x v="1"/>
    <x v="1"/>
    <x v="7"/>
    <x v="2"/>
    <x v="0"/>
    <x v="1"/>
    <x v="1"/>
    <x v="0"/>
    <x v="0"/>
    <x v="2854"/>
    <x v="4"/>
    <x v="5"/>
    <x v="0"/>
    <x v="7"/>
  </r>
  <r>
    <x v="5381"/>
    <x v="4"/>
    <x v="3"/>
    <x v="5"/>
    <x v="6"/>
    <x v="0"/>
    <x v="2"/>
    <x v="1"/>
    <x v="1"/>
    <x v="0"/>
    <x v="1"/>
    <x v="1"/>
    <x v="0"/>
    <x v="1"/>
    <x v="6753"/>
    <x v="4"/>
    <x v="1"/>
    <x v="0"/>
    <x v="8"/>
  </r>
  <r>
    <x v="5382"/>
    <x v="0"/>
    <x v="0"/>
    <x v="1"/>
    <x v="2"/>
    <x v="0"/>
    <x v="1"/>
    <x v="12"/>
    <x v="0"/>
    <x v="1"/>
    <x v="0"/>
    <x v="0"/>
    <x v="1"/>
    <x v="1"/>
    <x v="8161"/>
    <x v="3"/>
    <x v="5"/>
    <x v="0"/>
    <x v="6"/>
  </r>
  <r>
    <x v="5383"/>
    <x v="5"/>
    <x v="1"/>
    <x v="5"/>
    <x v="5"/>
    <x v="0"/>
    <x v="0"/>
    <x v="12"/>
    <x v="1"/>
    <x v="0"/>
    <x v="1"/>
    <x v="0"/>
    <x v="1"/>
    <x v="1"/>
    <x v="5346"/>
    <x v="7"/>
    <x v="0"/>
    <x v="0"/>
    <x v="8"/>
  </r>
  <r>
    <x v="5384"/>
    <x v="3"/>
    <x v="0"/>
    <x v="5"/>
    <x v="3"/>
    <x v="1"/>
    <x v="2"/>
    <x v="3"/>
    <x v="0"/>
    <x v="1"/>
    <x v="0"/>
    <x v="1"/>
    <x v="0"/>
    <x v="1"/>
    <x v="6233"/>
    <x v="3"/>
    <x v="0"/>
    <x v="1"/>
    <x v="3"/>
  </r>
  <r>
    <x v="5385"/>
    <x v="4"/>
    <x v="1"/>
    <x v="0"/>
    <x v="6"/>
    <x v="1"/>
    <x v="1"/>
    <x v="4"/>
    <x v="0"/>
    <x v="0"/>
    <x v="0"/>
    <x v="1"/>
    <x v="1"/>
    <x v="1"/>
    <x v="4687"/>
    <x v="10"/>
    <x v="2"/>
    <x v="0"/>
    <x v="4"/>
  </r>
  <r>
    <x v="5386"/>
    <x v="1"/>
    <x v="2"/>
    <x v="4"/>
    <x v="6"/>
    <x v="1"/>
    <x v="0"/>
    <x v="10"/>
    <x v="0"/>
    <x v="1"/>
    <x v="1"/>
    <x v="0"/>
    <x v="1"/>
    <x v="1"/>
    <x v="3097"/>
    <x v="1"/>
    <x v="3"/>
    <x v="0"/>
    <x v="7"/>
  </r>
  <r>
    <x v="5387"/>
    <x v="0"/>
    <x v="3"/>
    <x v="5"/>
    <x v="3"/>
    <x v="2"/>
    <x v="0"/>
    <x v="9"/>
    <x v="1"/>
    <x v="0"/>
    <x v="1"/>
    <x v="1"/>
    <x v="1"/>
    <x v="0"/>
    <x v="5726"/>
    <x v="5"/>
    <x v="3"/>
    <x v="0"/>
    <x v="0"/>
  </r>
  <r>
    <x v="5388"/>
    <x v="0"/>
    <x v="0"/>
    <x v="0"/>
    <x v="4"/>
    <x v="2"/>
    <x v="2"/>
    <x v="1"/>
    <x v="2"/>
    <x v="0"/>
    <x v="0"/>
    <x v="1"/>
    <x v="1"/>
    <x v="0"/>
    <x v="9417"/>
    <x v="10"/>
    <x v="6"/>
    <x v="0"/>
    <x v="0"/>
  </r>
  <r>
    <x v="5389"/>
    <x v="0"/>
    <x v="1"/>
    <x v="2"/>
    <x v="4"/>
    <x v="2"/>
    <x v="1"/>
    <x v="10"/>
    <x v="1"/>
    <x v="1"/>
    <x v="1"/>
    <x v="0"/>
    <x v="0"/>
    <x v="0"/>
    <x v="5731"/>
    <x v="1"/>
    <x v="3"/>
    <x v="2"/>
    <x v="0"/>
  </r>
  <r>
    <x v="5390"/>
    <x v="0"/>
    <x v="2"/>
    <x v="4"/>
    <x v="4"/>
    <x v="0"/>
    <x v="1"/>
    <x v="9"/>
    <x v="2"/>
    <x v="0"/>
    <x v="0"/>
    <x v="0"/>
    <x v="1"/>
    <x v="0"/>
    <x v="8336"/>
    <x v="6"/>
    <x v="4"/>
    <x v="2"/>
    <x v="5"/>
  </r>
  <r>
    <x v="5391"/>
    <x v="3"/>
    <x v="1"/>
    <x v="4"/>
    <x v="2"/>
    <x v="1"/>
    <x v="0"/>
    <x v="3"/>
    <x v="1"/>
    <x v="1"/>
    <x v="0"/>
    <x v="0"/>
    <x v="0"/>
    <x v="1"/>
    <x v="285"/>
    <x v="8"/>
    <x v="5"/>
    <x v="0"/>
    <x v="6"/>
  </r>
  <r>
    <x v="5392"/>
    <x v="3"/>
    <x v="3"/>
    <x v="3"/>
    <x v="5"/>
    <x v="2"/>
    <x v="0"/>
    <x v="13"/>
    <x v="2"/>
    <x v="0"/>
    <x v="0"/>
    <x v="0"/>
    <x v="0"/>
    <x v="1"/>
    <x v="349"/>
    <x v="10"/>
    <x v="5"/>
    <x v="2"/>
    <x v="4"/>
  </r>
  <r>
    <x v="5393"/>
    <x v="4"/>
    <x v="0"/>
    <x v="4"/>
    <x v="4"/>
    <x v="2"/>
    <x v="0"/>
    <x v="7"/>
    <x v="2"/>
    <x v="0"/>
    <x v="1"/>
    <x v="1"/>
    <x v="1"/>
    <x v="1"/>
    <x v="2557"/>
    <x v="5"/>
    <x v="3"/>
    <x v="0"/>
    <x v="1"/>
  </r>
  <r>
    <x v="5394"/>
    <x v="1"/>
    <x v="3"/>
    <x v="1"/>
    <x v="2"/>
    <x v="2"/>
    <x v="2"/>
    <x v="1"/>
    <x v="1"/>
    <x v="0"/>
    <x v="1"/>
    <x v="0"/>
    <x v="1"/>
    <x v="1"/>
    <x v="5885"/>
    <x v="8"/>
    <x v="3"/>
    <x v="1"/>
    <x v="3"/>
  </r>
  <r>
    <x v="5395"/>
    <x v="5"/>
    <x v="3"/>
    <x v="1"/>
    <x v="6"/>
    <x v="0"/>
    <x v="0"/>
    <x v="1"/>
    <x v="0"/>
    <x v="0"/>
    <x v="0"/>
    <x v="0"/>
    <x v="0"/>
    <x v="0"/>
    <x v="2313"/>
    <x v="10"/>
    <x v="0"/>
    <x v="0"/>
    <x v="7"/>
  </r>
  <r>
    <x v="5396"/>
    <x v="5"/>
    <x v="2"/>
    <x v="3"/>
    <x v="4"/>
    <x v="0"/>
    <x v="1"/>
    <x v="8"/>
    <x v="0"/>
    <x v="1"/>
    <x v="0"/>
    <x v="0"/>
    <x v="0"/>
    <x v="1"/>
    <x v="7830"/>
    <x v="7"/>
    <x v="2"/>
    <x v="0"/>
    <x v="7"/>
  </r>
  <r>
    <x v="5397"/>
    <x v="5"/>
    <x v="2"/>
    <x v="1"/>
    <x v="6"/>
    <x v="2"/>
    <x v="2"/>
    <x v="7"/>
    <x v="2"/>
    <x v="0"/>
    <x v="0"/>
    <x v="1"/>
    <x v="0"/>
    <x v="0"/>
    <x v="9677"/>
    <x v="8"/>
    <x v="4"/>
    <x v="0"/>
    <x v="7"/>
  </r>
  <r>
    <x v="5398"/>
    <x v="3"/>
    <x v="2"/>
    <x v="1"/>
    <x v="1"/>
    <x v="2"/>
    <x v="2"/>
    <x v="2"/>
    <x v="1"/>
    <x v="0"/>
    <x v="1"/>
    <x v="0"/>
    <x v="1"/>
    <x v="0"/>
    <x v="7700"/>
    <x v="1"/>
    <x v="5"/>
    <x v="1"/>
    <x v="5"/>
  </r>
  <r>
    <x v="5399"/>
    <x v="2"/>
    <x v="0"/>
    <x v="4"/>
    <x v="6"/>
    <x v="2"/>
    <x v="0"/>
    <x v="6"/>
    <x v="1"/>
    <x v="0"/>
    <x v="0"/>
    <x v="1"/>
    <x v="0"/>
    <x v="0"/>
    <x v="842"/>
    <x v="7"/>
    <x v="5"/>
    <x v="1"/>
    <x v="1"/>
  </r>
  <r>
    <x v="5400"/>
    <x v="1"/>
    <x v="0"/>
    <x v="3"/>
    <x v="4"/>
    <x v="1"/>
    <x v="2"/>
    <x v="13"/>
    <x v="0"/>
    <x v="1"/>
    <x v="0"/>
    <x v="0"/>
    <x v="1"/>
    <x v="0"/>
    <x v="5441"/>
    <x v="8"/>
    <x v="3"/>
    <x v="0"/>
    <x v="7"/>
  </r>
  <r>
    <x v="5401"/>
    <x v="5"/>
    <x v="1"/>
    <x v="5"/>
    <x v="5"/>
    <x v="2"/>
    <x v="1"/>
    <x v="0"/>
    <x v="0"/>
    <x v="0"/>
    <x v="1"/>
    <x v="0"/>
    <x v="0"/>
    <x v="0"/>
    <x v="5098"/>
    <x v="8"/>
    <x v="0"/>
    <x v="0"/>
    <x v="6"/>
  </r>
  <r>
    <x v="5402"/>
    <x v="3"/>
    <x v="2"/>
    <x v="0"/>
    <x v="4"/>
    <x v="1"/>
    <x v="1"/>
    <x v="6"/>
    <x v="2"/>
    <x v="1"/>
    <x v="0"/>
    <x v="1"/>
    <x v="0"/>
    <x v="1"/>
    <x v="5899"/>
    <x v="6"/>
    <x v="1"/>
    <x v="1"/>
    <x v="3"/>
  </r>
  <r>
    <x v="5403"/>
    <x v="0"/>
    <x v="3"/>
    <x v="1"/>
    <x v="6"/>
    <x v="1"/>
    <x v="1"/>
    <x v="5"/>
    <x v="0"/>
    <x v="1"/>
    <x v="0"/>
    <x v="0"/>
    <x v="0"/>
    <x v="0"/>
    <x v="5656"/>
    <x v="6"/>
    <x v="5"/>
    <x v="1"/>
    <x v="4"/>
  </r>
  <r>
    <x v="5404"/>
    <x v="3"/>
    <x v="3"/>
    <x v="5"/>
    <x v="0"/>
    <x v="0"/>
    <x v="1"/>
    <x v="6"/>
    <x v="0"/>
    <x v="1"/>
    <x v="0"/>
    <x v="0"/>
    <x v="1"/>
    <x v="1"/>
    <x v="3082"/>
    <x v="0"/>
    <x v="6"/>
    <x v="0"/>
    <x v="8"/>
  </r>
  <r>
    <x v="5405"/>
    <x v="5"/>
    <x v="2"/>
    <x v="5"/>
    <x v="2"/>
    <x v="2"/>
    <x v="0"/>
    <x v="10"/>
    <x v="0"/>
    <x v="1"/>
    <x v="0"/>
    <x v="1"/>
    <x v="0"/>
    <x v="1"/>
    <x v="7020"/>
    <x v="10"/>
    <x v="0"/>
    <x v="2"/>
    <x v="1"/>
  </r>
  <r>
    <x v="5406"/>
    <x v="0"/>
    <x v="0"/>
    <x v="2"/>
    <x v="2"/>
    <x v="0"/>
    <x v="2"/>
    <x v="5"/>
    <x v="0"/>
    <x v="0"/>
    <x v="0"/>
    <x v="0"/>
    <x v="1"/>
    <x v="0"/>
    <x v="8785"/>
    <x v="9"/>
    <x v="4"/>
    <x v="0"/>
    <x v="8"/>
  </r>
  <r>
    <x v="5407"/>
    <x v="3"/>
    <x v="1"/>
    <x v="2"/>
    <x v="1"/>
    <x v="0"/>
    <x v="2"/>
    <x v="13"/>
    <x v="2"/>
    <x v="0"/>
    <x v="1"/>
    <x v="0"/>
    <x v="0"/>
    <x v="0"/>
    <x v="3287"/>
    <x v="7"/>
    <x v="5"/>
    <x v="0"/>
    <x v="7"/>
  </r>
  <r>
    <x v="5408"/>
    <x v="4"/>
    <x v="1"/>
    <x v="0"/>
    <x v="0"/>
    <x v="0"/>
    <x v="2"/>
    <x v="14"/>
    <x v="0"/>
    <x v="1"/>
    <x v="1"/>
    <x v="0"/>
    <x v="1"/>
    <x v="1"/>
    <x v="6812"/>
    <x v="8"/>
    <x v="5"/>
    <x v="2"/>
    <x v="1"/>
  </r>
  <r>
    <x v="5409"/>
    <x v="5"/>
    <x v="1"/>
    <x v="5"/>
    <x v="3"/>
    <x v="0"/>
    <x v="2"/>
    <x v="7"/>
    <x v="2"/>
    <x v="0"/>
    <x v="1"/>
    <x v="0"/>
    <x v="1"/>
    <x v="0"/>
    <x v="8721"/>
    <x v="3"/>
    <x v="3"/>
    <x v="1"/>
    <x v="1"/>
  </r>
  <r>
    <x v="5410"/>
    <x v="0"/>
    <x v="1"/>
    <x v="1"/>
    <x v="5"/>
    <x v="0"/>
    <x v="2"/>
    <x v="1"/>
    <x v="2"/>
    <x v="1"/>
    <x v="0"/>
    <x v="0"/>
    <x v="1"/>
    <x v="1"/>
    <x v="9118"/>
    <x v="2"/>
    <x v="0"/>
    <x v="1"/>
    <x v="0"/>
  </r>
  <r>
    <x v="5411"/>
    <x v="4"/>
    <x v="0"/>
    <x v="0"/>
    <x v="1"/>
    <x v="0"/>
    <x v="1"/>
    <x v="6"/>
    <x v="2"/>
    <x v="0"/>
    <x v="1"/>
    <x v="0"/>
    <x v="0"/>
    <x v="1"/>
    <x v="1719"/>
    <x v="3"/>
    <x v="0"/>
    <x v="1"/>
    <x v="2"/>
  </r>
  <r>
    <x v="5412"/>
    <x v="0"/>
    <x v="2"/>
    <x v="2"/>
    <x v="0"/>
    <x v="1"/>
    <x v="2"/>
    <x v="0"/>
    <x v="0"/>
    <x v="0"/>
    <x v="0"/>
    <x v="1"/>
    <x v="0"/>
    <x v="0"/>
    <x v="9573"/>
    <x v="8"/>
    <x v="1"/>
    <x v="1"/>
    <x v="2"/>
  </r>
  <r>
    <x v="5413"/>
    <x v="4"/>
    <x v="1"/>
    <x v="0"/>
    <x v="6"/>
    <x v="0"/>
    <x v="0"/>
    <x v="13"/>
    <x v="0"/>
    <x v="0"/>
    <x v="1"/>
    <x v="0"/>
    <x v="0"/>
    <x v="1"/>
    <x v="413"/>
    <x v="8"/>
    <x v="1"/>
    <x v="2"/>
    <x v="1"/>
  </r>
  <r>
    <x v="5414"/>
    <x v="4"/>
    <x v="3"/>
    <x v="2"/>
    <x v="0"/>
    <x v="1"/>
    <x v="0"/>
    <x v="10"/>
    <x v="1"/>
    <x v="1"/>
    <x v="0"/>
    <x v="0"/>
    <x v="0"/>
    <x v="1"/>
    <x v="200"/>
    <x v="1"/>
    <x v="6"/>
    <x v="0"/>
    <x v="7"/>
  </r>
  <r>
    <x v="5415"/>
    <x v="0"/>
    <x v="0"/>
    <x v="3"/>
    <x v="5"/>
    <x v="1"/>
    <x v="2"/>
    <x v="8"/>
    <x v="1"/>
    <x v="0"/>
    <x v="1"/>
    <x v="1"/>
    <x v="0"/>
    <x v="1"/>
    <x v="9364"/>
    <x v="0"/>
    <x v="3"/>
    <x v="2"/>
    <x v="4"/>
  </r>
  <r>
    <x v="5416"/>
    <x v="1"/>
    <x v="2"/>
    <x v="5"/>
    <x v="0"/>
    <x v="0"/>
    <x v="0"/>
    <x v="2"/>
    <x v="2"/>
    <x v="0"/>
    <x v="0"/>
    <x v="0"/>
    <x v="0"/>
    <x v="1"/>
    <x v="1307"/>
    <x v="1"/>
    <x v="4"/>
    <x v="0"/>
    <x v="8"/>
  </r>
  <r>
    <x v="5417"/>
    <x v="3"/>
    <x v="2"/>
    <x v="5"/>
    <x v="5"/>
    <x v="1"/>
    <x v="1"/>
    <x v="4"/>
    <x v="1"/>
    <x v="1"/>
    <x v="1"/>
    <x v="1"/>
    <x v="0"/>
    <x v="1"/>
    <x v="6309"/>
    <x v="1"/>
    <x v="6"/>
    <x v="0"/>
    <x v="6"/>
  </r>
  <r>
    <x v="5418"/>
    <x v="5"/>
    <x v="2"/>
    <x v="2"/>
    <x v="6"/>
    <x v="2"/>
    <x v="0"/>
    <x v="8"/>
    <x v="1"/>
    <x v="1"/>
    <x v="0"/>
    <x v="1"/>
    <x v="0"/>
    <x v="0"/>
    <x v="6330"/>
    <x v="10"/>
    <x v="2"/>
    <x v="2"/>
    <x v="0"/>
  </r>
  <r>
    <x v="5419"/>
    <x v="3"/>
    <x v="3"/>
    <x v="1"/>
    <x v="4"/>
    <x v="0"/>
    <x v="0"/>
    <x v="12"/>
    <x v="1"/>
    <x v="1"/>
    <x v="1"/>
    <x v="1"/>
    <x v="1"/>
    <x v="1"/>
    <x v="2787"/>
    <x v="0"/>
    <x v="5"/>
    <x v="0"/>
    <x v="2"/>
  </r>
  <r>
    <x v="5420"/>
    <x v="4"/>
    <x v="3"/>
    <x v="5"/>
    <x v="1"/>
    <x v="2"/>
    <x v="0"/>
    <x v="11"/>
    <x v="0"/>
    <x v="1"/>
    <x v="0"/>
    <x v="1"/>
    <x v="1"/>
    <x v="0"/>
    <x v="1593"/>
    <x v="5"/>
    <x v="5"/>
    <x v="0"/>
    <x v="5"/>
  </r>
  <r>
    <x v="5421"/>
    <x v="4"/>
    <x v="3"/>
    <x v="0"/>
    <x v="6"/>
    <x v="2"/>
    <x v="2"/>
    <x v="5"/>
    <x v="2"/>
    <x v="0"/>
    <x v="0"/>
    <x v="1"/>
    <x v="1"/>
    <x v="1"/>
    <x v="8065"/>
    <x v="9"/>
    <x v="2"/>
    <x v="0"/>
    <x v="7"/>
  </r>
  <r>
    <x v="5422"/>
    <x v="5"/>
    <x v="3"/>
    <x v="0"/>
    <x v="2"/>
    <x v="1"/>
    <x v="1"/>
    <x v="4"/>
    <x v="2"/>
    <x v="1"/>
    <x v="1"/>
    <x v="1"/>
    <x v="1"/>
    <x v="0"/>
    <x v="8358"/>
    <x v="3"/>
    <x v="4"/>
    <x v="0"/>
    <x v="4"/>
  </r>
  <r>
    <x v="5423"/>
    <x v="4"/>
    <x v="3"/>
    <x v="2"/>
    <x v="2"/>
    <x v="1"/>
    <x v="0"/>
    <x v="14"/>
    <x v="2"/>
    <x v="1"/>
    <x v="1"/>
    <x v="0"/>
    <x v="1"/>
    <x v="1"/>
    <x v="1277"/>
    <x v="3"/>
    <x v="0"/>
    <x v="0"/>
    <x v="8"/>
  </r>
  <r>
    <x v="5424"/>
    <x v="4"/>
    <x v="3"/>
    <x v="5"/>
    <x v="6"/>
    <x v="0"/>
    <x v="0"/>
    <x v="14"/>
    <x v="2"/>
    <x v="0"/>
    <x v="0"/>
    <x v="1"/>
    <x v="0"/>
    <x v="0"/>
    <x v="758"/>
    <x v="4"/>
    <x v="2"/>
    <x v="2"/>
    <x v="2"/>
  </r>
  <r>
    <x v="5425"/>
    <x v="5"/>
    <x v="1"/>
    <x v="5"/>
    <x v="0"/>
    <x v="2"/>
    <x v="2"/>
    <x v="7"/>
    <x v="0"/>
    <x v="0"/>
    <x v="0"/>
    <x v="0"/>
    <x v="0"/>
    <x v="0"/>
    <x v="7987"/>
    <x v="9"/>
    <x v="1"/>
    <x v="0"/>
    <x v="8"/>
  </r>
  <r>
    <x v="5426"/>
    <x v="4"/>
    <x v="3"/>
    <x v="4"/>
    <x v="4"/>
    <x v="0"/>
    <x v="0"/>
    <x v="5"/>
    <x v="0"/>
    <x v="1"/>
    <x v="1"/>
    <x v="0"/>
    <x v="1"/>
    <x v="1"/>
    <x v="1256"/>
    <x v="1"/>
    <x v="3"/>
    <x v="1"/>
    <x v="5"/>
  </r>
  <r>
    <x v="5427"/>
    <x v="0"/>
    <x v="1"/>
    <x v="4"/>
    <x v="3"/>
    <x v="2"/>
    <x v="0"/>
    <x v="0"/>
    <x v="2"/>
    <x v="0"/>
    <x v="1"/>
    <x v="0"/>
    <x v="0"/>
    <x v="1"/>
    <x v="3754"/>
    <x v="11"/>
    <x v="0"/>
    <x v="0"/>
    <x v="6"/>
  </r>
  <r>
    <x v="5428"/>
    <x v="5"/>
    <x v="3"/>
    <x v="4"/>
    <x v="5"/>
    <x v="2"/>
    <x v="1"/>
    <x v="1"/>
    <x v="0"/>
    <x v="1"/>
    <x v="0"/>
    <x v="0"/>
    <x v="1"/>
    <x v="1"/>
    <x v="7603"/>
    <x v="8"/>
    <x v="1"/>
    <x v="1"/>
    <x v="3"/>
  </r>
  <r>
    <x v="5429"/>
    <x v="0"/>
    <x v="3"/>
    <x v="0"/>
    <x v="3"/>
    <x v="0"/>
    <x v="0"/>
    <x v="13"/>
    <x v="1"/>
    <x v="1"/>
    <x v="1"/>
    <x v="1"/>
    <x v="0"/>
    <x v="0"/>
    <x v="4379"/>
    <x v="11"/>
    <x v="2"/>
    <x v="0"/>
    <x v="8"/>
  </r>
  <r>
    <x v="5430"/>
    <x v="4"/>
    <x v="0"/>
    <x v="2"/>
    <x v="0"/>
    <x v="0"/>
    <x v="2"/>
    <x v="14"/>
    <x v="2"/>
    <x v="0"/>
    <x v="1"/>
    <x v="1"/>
    <x v="0"/>
    <x v="1"/>
    <x v="6883"/>
    <x v="9"/>
    <x v="2"/>
    <x v="2"/>
    <x v="2"/>
  </r>
  <r>
    <x v="5431"/>
    <x v="4"/>
    <x v="2"/>
    <x v="1"/>
    <x v="1"/>
    <x v="2"/>
    <x v="1"/>
    <x v="12"/>
    <x v="1"/>
    <x v="1"/>
    <x v="0"/>
    <x v="1"/>
    <x v="0"/>
    <x v="1"/>
    <x v="5407"/>
    <x v="4"/>
    <x v="3"/>
    <x v="0"/>
    <x v="8"/>
  </r>
  <r>
    <x v="5432"/>
    <x v="0"/>
    <x v="1"/>
    <x v="2"/>
    <x v="1"/>
    <x v="1"/>
    <x v="0"/>
    <x v="4"/>
    <x v="0"/>
    <x v="1"/>
    <x v="1"/>
    <x v="1"/>
    <x v="1"/>
    <x v="1"/>
    <x v="6454"/>
    <x v="4"/>
    <x v="0"/>
    <x v="0"/>
    <x v="0"/>
  </r>
  <r>
    <x v="5433"/>
    <x v="2"/>
    <x v="0"/>
    <x v="4"/>
    <x v="4"/>
    <x v="1"/>
    <x v="1"/>
    <x v="14"/>
    <x v="2"/>
    <x v="0"/>
    <x v="0"/>
    <x v="1"/>
    <x v="0"/>
    <x v="1"/>
    <x v="3377"/>
    <x v="7"/>
    <x v="5"/>
    <x v="0"/>
    <x v="7"/>
  </r>
  <r>
    <x v="5434"/>
    <x v="5"/>
    <x v="3"/>
    <x v="4"/>
    <x v="0"/>
    <x v="1"/>
    <x v="2"/>
    <x v="1"/>
    <x v="1"/>
    <x v="1"/>
    <x v="0"/>
    <x v="1"/>
    <x v="0"/>
    <x v="0"/>
    <x v="8807"/>
    <x v="9"/>
    <x v="3"/>
    <x v="1"/>
    <x v="1"/>
  </r>
  <r>
    <x v="5435"/>
    <x v="5"/>
    <x v="2"/>
    <x v="2"/>
    <x v="5"/>
    <x v="0"/>
    <x v="0"/>
    <x v="9"/>
    <x v="0"/>
    <x v="0"/>
    <x v="1"/>
    <x v="0"/>
    <x v="1"/>
    <x v="0"/>
    <x v="5918"/>
    <x v="0"/>
    <x v="2"/>
    <x v="0"/>
    <x v="8"/>
  </r>
  <r>
    <x v="5436"/>
    <x v="1"/>
    <x v="2"/>
    <x v="5"/>
    <x v="6"/>
    <x v="2"/>
    <x v="1"/>
    <x v="4"/>
    <x v="2"/>
    <x v="1"/>
    <x v="0"/>
    <x v="0"/>
    <x v="0"/>
    <x v="1"/>
    <x v="3491"/>
    <x v="10"/>
    <x v="1"/>
    <x v="1"/>
    <x v="3"/>
  </r>
  <r>
    <x v="5437"/>
    <x v="5"/>
    <x v="2"/>
    <x v="1"/>
    <x v="3"/>
    <x v="1"/>
    <x v="0"/>
    <x v="9"/>
    <x v="0"/>
    <x v="1"/>
    <x v="1"/>
    <x v="1"/>
    <x v="0"/>
    <x v="0"/>
    <x v="6662"/>
    <x v="1"/>
    <x v="3"/>
    <x v="0"/>
    <x v="8"/>
  </r>
  <r>
    <x v="5438"/>
    <x v="2"/>
    <x v="0"/>
    <x v="1"/>
    <x v="6"/>
    <x v="2"/>
    <x v="1"/>
    <x v="0"/>
    <x v="2"/>
    <x v="1"/>
    <x v="0"/>
    <x v="1"/>
    <x v="1"/>
    <x v="1"/>
    <x v="4874"/>
    <x v="4"/>
    <x v="1"/>
    <x v="0"/>
    <x v="1"/>
  </r>
  <r>
    <x v="5439"/>
    <x v="5"/>
    <x v="1"/>
    <x v="0"/>
    <x v="1"/>
    <x v="1"/>
    <x v="0"/>
    <x v="13"/>
    <x v="0"/>
    <x v="1"/>
    <x v="0"/>
    <x v="1"/>
    <x v="1"/>
    <x v="0"/>
    <x v="5246"/>
    <x v="0"/>
    <x v="4"/>
    <x v="0"/>
    <x v="7"/>
  </r>
  <r>
    <x v="5440"/>
    <x v="5"/>
    <x v="1"/>
    <x v="2"/>
    <x v="5"/>
    <x v="0"/>
    <x v="0"/>
    <x v="5"/>
    <x v="0"/>
    <x v="0"/>
    <x v="1"/>
    <x v="0"/>
    <x v="1"/>
    <x v="0"/>
    <x v="3978"/>
    <x v="5"/>
    <x v="1"/>
    <x v="1"/>
    <x v="0"/>
  </r>
  <r>
    <x v="5441"/>
    <x v="2"/>
    <x v="0"/>
    <x v="3"/>
    <x v="6"/>
    <x v="0"/>
    <x v="0"/>
    <x v="7"/>
    <x v="0"/>
    <x v="1"/>
    <x v="1"/>
    <x v="1"/>
    <x v="1"/>
    <x v="1"/>
    <x v="2002"/>
    <x v="7"/>
    <x v="6"/>
    <x v="0"/>
    <x v="6"/>
  </r>
  <r>
    <x v="5442"/>
    <x v="3"/>
    <x v="3"/>
    <x v="5"/>
    <x v="3"/>
    <x v="0"/>
    <x v="2"/>
    <x v="9"/>
    <x v="1"/>
    <x v="1"/>
    <x v="0"/>
    <x v="1"/>
    <x v="1"/>
    <x v="0"/>
    <x v="6646"/>
    <x v="2"/>
    <x v="3"/>
    <x v="0"/>
    <x v="3"/>
  </r>
  <r>
    <x v="5443"/>
    <x v="5"/>
    <x v="0"/>
    <x v="4"/>
    <x v="5"/>
    <x v="0"/>
    <x v="1"/>
    <x v="2"/>
    <x v="2"/>
    <x v="1"/>
    <x v="0"/>
    <x v="0"/>
    <x v="1"/>
    <x v="0"/>
    <x v="6856"/>
    <x v="2"/>
    <x v="6"/>
    <x v="0"/>
    <x v="7"/>
  </r>
  <r>
    <x v="5444"/>
    <x v="2"/>
    <x v="3"/>
    <x v="5"/>
    <x v="5"/>
    <x v="2"/>
    <x v="1"/>
    <x v="9"/>
    <x v="0"/>
    <x v="0"/>
    <x v="0"/>
    <x v="0"/>
    <x v="1"/>
    <x v="1"/>
    <x v="3766"/>
    <x v="4"/>
    <x v="1"/>
    <x v="0"/>
    <x v="7"/>
  </r>
  <r>
    <x v="5445"/>
    <x v="4"/>
    <x v="3"/>
    <x v="1"/>
    <x v="6"/>
    <x v="0"/>
    <x v="0"/>
    <x v="13"/>
    <x v="1"/>
    <x v="0"/>
    <x v="1"/>
    <x v="1"/>
    <x v="0"/>
    <x v="0"/>
    <x v="482"/>
    <x v="9"/>
    <x v="4"/>
    <x v="2"/>
    <x v="1"/>
  </r>
  <r>
    <x v="5446"/>
    <x v="3"/>
    <x v="0"/>
    <x v="2"/>
    <x v="1"/>
    <x v="1"/>
    <x v="2"/>
    <x v="2"/>
    <x v="0"/>
    <x v="0"/>
    <x v="1"/>
    <x v="1"/>
    <x v="0"/>
    <x v="1"/>
    <x v="6650"/>
    <x v="0"/>
    <x v="4"/>
    <x v="1"/>
    <x v="2"/>
  </r>
  <r>
    <x v="5447"/>
    <x v="0"/>
    <x v="0"/>
    <x v="2"/>
    <x v="4"/>
    <x v="1"/>
    <x v="1"/>
    <x v="10"/>
    <x v="1"/>
    <x v="0"/>
    <x v="1"/>
    <x v="1"/>
    <x v="0"/>
    <x v="0"/>
    <x v="6926"/>
    <x v="3"/>
    <x v="1"/>
    <x v="2"/>
    <x v="2"/>
  </r>
  <r>
    <x v="5448"/>
    <x v="2"/>
    <x v="2"/>
    <x v="2"/>
    <x v="0"/>
    <x v="2"/>
    <x v="1"/>
    <x v="10"/>
    <x v="0"/>
    <x v="1"/>
    <x v="0"/>
    <x v="1"/>
    <x v="0"/>
    <x v="0"/>
    <x v="4357"/>
    <x v="9"/>
    <x v="6"/>
    <x v="2"/>
    <x v="3"/>
  </r>
  <r>
    <x v="5449"/>
    <x v="4"/>
    <x v="0"/>
    <x v="1"/>
    <x v="2"/>
    <x v="0"/>
    <x v="0"/>
    <x v="3"/>
    <x v="1"/>
    <x v="0"/>
    <x v="1"/>
    <x v="0"/>
    <x v="1"/>
    <x v="1"/>
    <x v="1519"/>
    <x v="6"/>
    <x v="3"/>
    <x v="0"/>
    <x v="8"/>
  </r>
  <r>
    <x v="5450"/>
    <x v="4"/>
    <x v="1"/>
    <x v="5"/>
    <x v="0"/>
    <x v="0"/>
    <x v="2"/>
    <x v="2"/>
    <x v="2"/>
    <x v="0"/>
    <x v="1"/>
    <x v="1"/>
    <x v="0"/>
    <x v="0"/>
    <x v="4897"/>
    <x v="0"/>
    <x v="6"/>
    <x v="0"/>
    <x v="7"/>
  </r>
  <r>
    <x v="5451"/>
    <x v="2"/>
    <x v="1"/>
    <x v="5"/>
    <x v="4"/>
    <x v="2"/>
    <x v="1"/>
    <x v="1"/>
    <x v="1"/>
    <x v="0"/>
    <x v="0"/>
    <x v="1"/>
    <x v="1"/>
    <x v="1"/>
    <x v="4866"/>
    <x v="3"/>
    <x v="2"/>
    <x v="0"/>
    <x v="0"/>
  </r>
  <r>
    <x v="5452"/>
    <x v="4"/>
    <x v="3"/>
    <x v="1"/>
    <x v="4"/>
    <x v="0"/>
    <x v="0"/>
    <x v="5"/>
    <x v="1"/>
    <x v="0"/>
    <x v="0"/>
    <x v="0"/>
    <x v="1"/>
    <x v="0"/>
    <x v="710"/>
    <x v="11"/>
    <x v="4"/>
    <x v="1"/>
    <x v="4"/>
  </r>
  <r>
    <x v="5453"/>
    <x v="3"/>
    <x v="1"/>
    <x v="4"/>
    <x v="2"/>
    <x v="2"/>
    <x v="2"/>
    <x v="6"/>
    <x v="0"/>
    <x v="0"/>
    <x v="0"/>
    <x v="1"/>
    <x v="0"/>
    <x v="1"/>
    <x v="6804"/>
    <x v="4"/>
    <x v="1"/>
    <x v="1"/>
    <x v="2"/>
  </r>
  <r>
    <x v="5454"/>
    <x v="3"/>
    <x v="0"/>
    <x v="5"/>
    <x v="2"/>
    <x v="0"/>
    <x v="1"/>
    <x v="1"/>
    <x v="2"/>
    <x v="0"/>
    <x v="1"/>
    <x v="1"/>
    <x v="1"/>
    <x v="1"/>
    <x v="5400"/>
    <x v="6"/>
    <x v="0"/>
    <x v="0"/>
    <x v="6"/>
  </r>
  <r>
    <x v="5455"/>
    <x v="5"/>
    <x v="3"/>
    <x v="4"/>
    <x v="1"/>
    <x v="2"/>
    <x v="0"/>
    <x v="5"/>
    <x v="0"/>
    <x v="1"/>
    <x v="1"/>
    <x v="0"/>
    <x v="0"/>
    <x v="1"/>
    <x v="3197"/>
    <x v="4"/>
    <x v="4"/>
    <x v="0"/>
    <x v="7"/>
  </r>
  <r>
    <x v="5456"/>
    <x v="0"/>
    <x v="3"/>
    <x v="0"/>
    <x v="6"/>
    <x v="2"/>
    <x v="1"/>
    <x v="8"/>
    <x v="1"/>
    <x v="0"/>
    <x v="1"/>
    <x v="0"/>
    <x v="1"/>
    <x v="0"/>
    <x v="7121"/>
    <x v="4"/>
    <x v="4"/>
    <x v="0"/>
    <x v="6"/>
  </r>
  <r>
    <x v="5457"/>
    <x v="0"/>
    <x v="3"/>
    <x v="4"/>
    <x v="4"/>
    <x v="1"/>
    <x v="2"/>
    <x v="12"/>
    <x v="1"/>
    <x v="0"/>
    <x v="1"/>
    <x v="1"/>
    <x v="0"/>
    <x v="0"/>
    <x v="8969"/>
    <x v="1"/>
    <x v="1"/>
    <x v="2"/>
    <x v="5"/>
  </r>
  <r>
    <x v="5458"/>
    <x v="2"/>
    <x v="3"/>
    <x v="3"/>
    <x v="3"/>
    <x v="2"/>
    <x v="0"/>
    <x v="0"/>
    <x v="2"/>
    <x v="1"/>
    <x v="0"/>
    <x v="1"/>
    <x v="0"/>
    <x v="1"/>
    <x v="896"/>
    <x v="4"/>
    <x v="1"/>
    <x v="1"/>
    <x v="2"/>
  </r>
  <r>
    <x v="5459"/>
    <x v="2"/>
    <x v="3"/>
    <x v="2"/>
    <x v="5"/>
    <x v="1"/>
    <x v="1"/>
    <x v="11"/>
    <x v="2"/>
    <x v="0"/>
    <x v="0"/>
    <x v="0"/>
    <x v="1"/>
    <x v="0"/>
    <x v="2197"/>
    <x v="8"/>
    <x v="1"/>
    <x v="2"/>
    <x v="5"/>
  </r>
  <r>
    <x v="5460"/>
    <x v="5"/>
    <x v="2"/>
    <x v="3"/>
    <x v="2"/>
    <x v="2"/>
    <x v="1"/>
    <x v="3"/>
    <x v="0"/>
    <x v="1"/>
    <x v="1"/>
    <x v="1"/>
    <x v="1"/>
    <x v="1"/>
    <x v="9577"/>
    <x v="3"/>
    <x v="2"/>
    <x v="0"/>
    <x v="2"/>
  </r>
  <r>
    <x v="5461"/>
    <x v="4"/>
    <x v="1"/>
    <x v="4"/>
    <x v="1"/>
    <x v="2"/>
    <x v="1"/>
    <x v="12"/>
    <x v="1"/>
    <x v="0"/>
    <x v="1"/>
    <x v="0"/>
    <x v="0"/>
    <x v="0"/>
    <x v="1031"/>
    <x v="9"/>
    <x v="3"/>
    <x v="0"/>
    <x v="7"/>
  </r>
  <r>
    <x v="5462"/>
    <x v="2"/>
    <x v="0"/>
    <x v="4"/>
    <x v="5"/>
    <x v="1"/>
    <x v="1"/>
    <x v="11"/>
    <x v="0"/>
    <x v="0"/>
    <x v="1"/>
    <x v="1"/>
    <x v="0"/>
    <x v="0"/>
    <x v="2701"/>
    <x v="8"/>
    <x v="0"/>
    <x v="0"/>
    <x v="7"/>
  </r>
  <r>
    <x v="5463"/>
    <x v="1"/>
    <x v="1"/>
    <x v="0"/>
    <x v="3"/>
    <x v="1"/>
    <x v="2"/>
    <x v="10"/>
    <x v="0"/>
    <x v="1"/>
    <x v="1"/>
    <x v="1"/>
    <x v="0"/>
    <x v="0"/>
    <x v="5095"/>
    <x v="7"/>
    <x v="4"/>
    <x v="2"/>
    <x v="2"/>
  </r>
  <r>
    <x v="5464"/>
    <x v="3"/>
    <x v="3"/>
    <x v="3"/>
    <x v="4"/>
    <x v="0"/>
    <x v="0"/>
    <x v="7"/>
    <x v="0"/>
    <x v="1"/>
    <x v="0"/>
    <x v="0"/>
    <x v="1"/>
    <x v="0"/>
    <x v="655"/>
    <x v="8"/>
    <x v="4"/>
    <x v="0"/>
    <x v="7"/>
  </r>
  <r>
    <x v="5465"/>
    <x v="2"/>
    <x v="1"/>
    <x v="4"/>
    <x v="2"/>
    <x v="0"/>
    <x v="0"/>
    <x v="10"/>
    <x v="0"/>
    <x v="1"/>
    <x v="1"/>
    <x v="1"/>
    <x v="1"/>
    <x v="0"/>
    <x v="1889"/>
    <x v="11"/>
    <x v="3"/>
    <x v="0"/>
    <x v="5"/>
  </r>
  <r>
    <x v="5466"/>
    <x v="0"/>
    <x v="3"/>
    <x v="3"/>
    <x v="4"/>
    <x v="1"/>
    <x v="1"/>
    <x v="13"/>
    <x v="1"/>
    <x v="1"/>
    <x v="0"/>
    <x v="0"/>
    <x v="0"/>
    <x v="0"/>
    <x v="5648"/>
    <x v="5"/>
    <x v="6"/>
    <x v="0"/>
    <x v="8"/>
  </r>
  <r>
    <x v="5467"/>
    <x v="1"/>
    <x v="1"/>
    <x v="4"/>
    <x v="0"/>
    <x v="1"/>
    <x v="2"/>
    <x v="13"/>
    <x v="1"/>
    <x v="0"/>
    <x v="1"/>
    <x v="1"/>
    <x v="0"/>
    <x v="1"/>
    <x v="6857"/>
    <x v="8"/>
    <x v="5"/>
    <x v="0"/>
    <x v="8"/>
  </r>
  <r>
    <x v="5468"/>
    <x v="0"/>
    <x v="1"/>
    <x v="1"/>
    <x v="4"/>
    <x v="0"/>
    <x v="0"/>
    <x v="14"/>
    <x v="2"/>
    <x v="1"/>
    <x v="1"/>
    <x v="0"/>
    <x v="1"/>
    <x v="1"/>
    <x v="5033"/>
    <x v="2"/>
    <x v="3"/>
    <x v="2"/>
    <x v="0"/>
  </r>
  <r>
    <x v="5469"/>
    <x v="0"/>
    <x v="1"/>
    <x v="4"/>
    <x v="1"/>
    <x v="1"/>
    <x v="2"/>
    <x v="5"/>
    <x v="0"/>
    <x v="1"/>
    <x v="0"/>
    <x v="0"/>
    <x v="0"/>
    <x v="1"/>
    <x v="8471"/>
    <x v="9"/>
    <x v="3"/>
    <x v="1"/>
    <x v="3"/>
  </r>
  <r>
    <x v="5470"/>
    <x v="5"/>
    <x v="1"/>
    <x v="5"/>
    <x v="1"/>
    <x v="0"/>
    <x v="2"/>
    <x v="11"/>
    <x v="1"/>
    <x v="0"/>
    <x v="1"/>
    <x v="0"/>
    <x v="0"/>
    <x v="1"/>
    <x v="8452"/>
    <x v="5"/>
    <x v="5"/>
    <x v="0"/>
    <x v="6"/>
  </r>
  <r>
    <x v="5471"/>
    <x v="3"/>
    <x v="3"/>
    <x v="1"/>
    <x v="1"/>
    <x v="2"/>
    <x v="1"/>
    <x v="5"/>
    <x v="1"/>
    <x v="1"/>
    <x v="1"/>
    <x v="1"/>
    <x v="0"/>
    <x v="1"/>
    <x v="3854"/>
    <x v="7"/>
    <x v="4"/>
    <x v="1"/>
    <x v="2"/>
  </r>
  <r>
    <x v="5472"/>
    <x v="2"/>
    <x v="2"/>
    <x v="1"/>
    <x v="1"/>
    <x v="2"/>
    <x v="0"/>
    <x v="14"/>
    <x v="0"/>
    <x v="0"/>
    <x v="1"/>
    <x v="1"/>
    <x v="0"/>
    <x v="1"/>
    <x v="2526"/>
    <x v="8"/>
    <x v="5"/>
    <x v="2"/>
    <x v="2"/>
  </r>
  <r>
    <x v="5473"/>
    <x v="4"/>
    <x v="3"/>
    <x v="2"/>
    <x v="0"/>
    <x v="2"/>
    <x v="0"/>
    <x v="8"/>
    <x v="2"/>
    <x v="0"/>
    <x v="0"/>
    <x v="1"/>
    <x v="1"/>
    <x v="1"/>
    <x v="2669"/>
    <x v="9"/>
    <x v="1"/>
    <x v="0"/>
    <x v="1"/>
  </r>
  <r>
    <x v="5474"/>
    <x v="4"/>
    <x v="2"/>
    <x v="5"/>
    <x v="4"/>
    <x v="2"/>
    <x v="0"/>
    <x v="9"/>
    <x v="2"/>
    <x v="0"/>
    <x v="0"/>
    <x v="0"/>
    <x v="1"/>
    <x v="0"/>
    <x v="2513"/>
    <x v="9"/>
    <x v="3"/>
    <x v="0"/>
    <x v="7"/>
  </r>
  <r>
    <x v="5475"/>
    <x v="1"/>
    <x v="1"/>
    <x v="4"/>
    <x v="0"/>
    <x v="0"/>
    <x v="2"/>
    <x v="9"/>
    <x v="1"/>
    <x v="0"/>
    <x v="1"/>
    <x v="1"/>
    <x v="0"/>
    <x v="1"/>
    <x v="6457"/>
    <x v="9"/>
    <x v="6"/>
    <x v="2"/>
    <x v="1"/>
  </r>
  <r>
    <x v="5476"/>
    <x v="0"/>
    <x v="0"/>
    <x v="2"/>
    <x v="5"/>
    <x v="0"/>
    <x v="2"/>
    <x v="1"/>
    <x v="1"/>
    <x v="1"/>
    <x v="1"/>
    <x v="1"/>
    <x v="1"/>
    <x v="1"/>
    <x v="9621"/>
    <x v="9"/>
    <x v="0"/>
    <x v="0"/>
    <x v="5"/>
  </r>
  <r>
    <x v="5477"/>
    <x v="1"/>
    <x v="3"/>
    <x v="2"/>
    <x v="2"/>
    <x v="0"/>
    <x v="2"/>
    <x v="1"/>
    <x v="2"/>
    <x v="0"/>
    <x v="1"/>
    <x v="0"/>
    <x v="0"/>
    <x v="0"/>
    <x v="3847"/>
    <x v="2"/>
    <x v="5"/>
    <x v="1"/>
    <x v="4"/>
  </r>
  <r>
    <x v="5478"/>
    <x v="0"/>
    <x v="1"/>
    <x v="4"/>
    <x v="2"/>
    <x v="2"/>
    <x v="2"/>
    <x v="0"/>
    <x v="2"/>
    <x v="1"/>
    <x v="0"/>
    <x v="0"/>
    <x v="1"/>
    <x v="0"/>
    <x v="8902"/>
    <x v="0"/>
    <x v="1"/>
    <x v="0"/>
    <x v="6"/>
  </r>
  <r>
    <x v="5479"/>
    <x v="1"/>
    <x v="3"/>
    <x v="5"/>
    <x v="0"/>
    <x v="0"/>
    <x v="0"/>
    <x v="6"/>
    <x v="2"/>
    <x v="1"/>
    <x v="0"/>
    <x v="0"/>
    <x v="1"/>
    <x v="0"/>
    <x v="745"/>
    <x v="3"/>
    <x v="6"/>
    <x v="1"/>
    <x v="4"/>
  </r>
  <r>
    <x v="5480"/>
    <x v="5"/>
    <x v="1"/>
    <x v="0"/>
    <x v="5"/>
    <x v="1"/>
    <x v="0"/>
    <x v="3"/>
    <x v="2"/>
    <x v="0"/>
    <x v="1"/>
    <x v="1"/>
    <x v="0"/>
    <x v="1"/>
    <x v="5214"/>
    <x v="7"/>
    <x v="2"/>
    <x v="1"/>
    <x v="3"/>
  </r>
  <r>
    <x v="5481"/>
    <x v="3"/>
    <x v="2"/>
    <x v="3"/>
    <x v="6"/>
    <x v="1"/>
    <x v="1"/>
    <x v="12"/>
    <x v="1"/>
    <x v="1"/>
    <x v="1"/>
    <x v="0"/>
    <x v="1"/>
    <x v="1"/>
    <x v="6260"/>
    <x v="7"/>
    <x v="5"/>
    <x v="2"/>
    <x v="3"/>
  </r>
  <r>
    <x v="5482"/>
    <x v="1"/>
    <x v="3"/>
    <x v="2"/>
    <x v="0"/>
    <x v="1"/>
    <x v="0"/>
    <x v="4"/>
    <x v="0"/>
    <x v="1"/>
    <x v="1"/>
    <x v="1"/>
    <x v="0"/>
    <x v="0"/>
    <x v="442"/>
    <x v="10"/>
    <x v="2"/>
    <x v="1"/>
    <x v="1"/>
  </r>
  <r>
    <x v="5483"/>
    <x v="1"/>
    <x v="3"/>
    <x v="5"/>
    <x v="6"/>
    <x v="2"/>
    <x v="2"/>
    <x v="13"/>
    <x v="0"/>
    <x v="0"/>
    <x v="0"/>
    <x v="1"/>
    <x v="0"/>
    <x v="1"/>
    <x v="6517"/>
    <x v="5"/>
    <x v="0"/>
    <x v="2"/>
    <x v="0"/>
  </r>
  <r>
    <x v="5484"/>
    <x v="3"/>
    <x v="0"/>
    <x v="3"/>
    <x v="2"/>
    <x v="2"/>
    <x v="1"/>
    <x v="2"/>
    <x v="0"/>
    <x v="0"/>
    <x v="0"/>
    <x v="1"/>
    <x v="0"/>
    <x v="0"/>
    <x v="2690"/>
    <x v="8"/>
    <x v="2"/>
    <x v="0"/>
    <x v="8"/>
  </r>
  <r>
    <x v="5485"/>
    <x v="3"/>
    <x v="3"/>
    <x v="1"/>
    <x v="4"/>
    <x v="0"/>
    <x v="2"/>
    <x v="8"/>
    <x v="0"/>
    <x v="0"/>
    <x v="1"/>
    <x v="0"/>
    <x v="1"/>
    <x v="1"/>
    <x v="6686"/>
    <x v="5"/>
    <x v="6"/>
    <x v="2"/>
    <x v="5"/>
  </r>
  <r>
    <x v="5486"/>
    <x v="3"/>
    <x v="1"/>
    <x v="5"/>
    <x v="5"/>
    <x v="1"/>
    <x v="0"/>
    <x v="3"/>
    <x v="0"/>
    <x v="0"/>
    <x v="0"/>
    <x v="0"/>
    <x v="1"/>
    <x v="0"/>
    <x v="512"/>
    <x v="10"/>
    <x v="0"/>
    <x v="1"/>
    <x v="0"/>
  </r>
  <r>
    <x v="5487"/>
    <x v="3"/>
    <x v="1"/>
    <x v="5"/>
    <x v="5"/>
    <x v="2"/>
    <x v="0"/>
    <x v="6"/>
    <x v="1"/>
    <x v="1"/>
    <x v="1"/>
    <x v="1"/>
    <x v="0"/>
    <x v="0"/>
    <x v="736"/>
    <x v="7"/>
    <x v="2"/>
    <x v="0"/>
    <x v="6"/>
  </r>
  <r>
    <x v="5488"/>
    <x v="2"/>
    <x v="2"/>
    <x v="5"/>
    <x v="4"/>
    <x v="2"/>
    <x v="0"/>
    <x v="1"/>
    <x v="1"/>
    <x v="0"/>
    <x v="0"/>
    <x v="0"/>
    <x v="1"/>
    <x v="1"/>
    <x v="2777"/>
    <x v="9"/>
    <x v="0"/>
    <x v="1"/>
    <x v="4"/>
  </r>
  <r>
    <x v="5489"/>
    <x v="4"/>
    <x v="2"/>
    <x v="1"/>
    <x v="6"/>
    <x v="0"/>
    <x v="2"/>
    <x v="4"/>
    <x v="2"/>
    <x v="0"/>
    <x v="1"/>
    <x v="1"/>
    <x v="1"/>
    <x v="0"/>
    <x v="8718"/>
    <x v="3"/>
    <x v="4"/>
    <x v="0"/>
    <x v="3"/>
  </r>
  <r>
    <x v="5490"/>
    <x v="3"/>
    <x v="3"/>
    <x v="0"/>
    <x v="0"/>
    <x v="0"/>
    <x v="0"/>
    <x v="8"/>
    <x v="2"/>
    <x v="0"/>
    <x v="1"/>
    <x v="1"/>
    <x v="1"/>
    <x v="1"/>
    <x v="2435"/>
    <x v="3"/>
    <x v="0"/>
    <x v="0"/>
    <x v="7"/>
  </r>
  <r>
    <x v="5491"/>
    <x v="0"/>
    <x v="0"/>
    <x v="2"/>
    <x v="6"/>
    <x v="2"/>
    <x v="2"/>
    <x v="5"/>
    <x v="2"/>
    <x v="0"/>
    <x v="1"/>
    <x v="0"/>
    <x v="0"/>
    <x v="1"/>
    <x v="8774"/>
    <x v="11"/>
    <x v="2"/>
    <x v="1"/>
    <x v="4"/>
  </r>
  <r>
    <x v="5492"/>
    <x v="0"/>
    <x v="0"/>
    <x v="4"/>
    <x v="4"/>
    <x v="0"/>
    <x v="2"/>
    <x v="5"/>
    <x v="1"/>
    <x v="0"/>
    <x v="1"/>
    <x v="0"/>
    <x v="1"/>
    <x v="0"/>
    <x v="9015"/>
    <x v="11"/>
    <x v="1"/>
    <x v="0"/>
    <x v="8"/>
  </r>
  <r>
    <x v="5493"/>
    <x v="4"/>
    <x v="2"/>
    <x v="0"/>
    <x v="4"/>
    <x v="1"/>
    <x v="1"/>
    <x v="5"/>
    <x v="1"/>
    <x v="1"/>
    <x v="0"/>
    <x v="0"/>
    <x v="1"/>
    <x v="1"/>
    <x v="5702"/>
    <x v="1"/>
    <x v="4"/>
    <x v="0"/>
    <x v="6"/>
  </r>
  <r>
    <x v="5494"/>
    <x v="2"/>
    <x v="1"/>
    <x v="0"/>
    <x v="2"/>
    <x v="1"/>
    <x v="1"/>
    <x v="4"/>
    <x v="0"/>
    <x v="0"/>
    <x v="0"/>
    <x v="1"/>
    <x v="0"/>
    <x v="0"/>
    <x v="2608"/>
    <x v="6"/>
    <x v="5"/>
    <x v="1"/>
    <x v="1"/>
  </r>
  <r>
    <x v="5495"/>
    <x v="0"/>
    <x v="2"/>
    <x v="1"/>
    <x v="6"/>
    <x v="1"/>
    <x v="1"/>
    <x v="9"/>
    <x v="0"/>
    <x v="1"/>
    <x v="0"/>
    <x v="1"/>
    <x v="0"/>
    <x v="1"/>
    <x v="9050"/>
    <x v="1"/>
    <x v="6"/>
    <x v="2"/>
    <x v="0"/>
  </r>
  <r>
    <x v="5496"/>
    <x v="4"/>
    <x v="3"/>
    <x v="3"/>
    <x v="1"/>
    <x v="2"/>
    <x v="0"/>
    <x v="14"/>
    <x v="2"/>
    <x v="0"/>
    <x v="0"/>
    <x v="0"/>
    <x v="0"/>
    <x v="0"/>
    <x v="97"/>
    <x v="1"/>
    <x v="5"/>
    <x v="2"/>
    <x v="4"/>
  </r>
  <r>
    <x v="5497"/>
    <x v="0"/>
    <x v="2"/>
    <x v="5"/>
    <x v="5"/>
    <x v="1"/>
    <x v="1"/>
    <x v="1"/>
    <x v="1"/>
    <x v="1"/>
    <x v="0"/>
    <x v="1"/>
    <x v="1"/>
    <x v="0"/>
    <x v="9145"/>
    <x v="4"/>
    <x v="3"/>
    <x v="0"/>
    <x v="7"/>
  </r>
  <r>
    <x v="5498"/>
    <x v="4"/>
    <x v="3"/>
    <x v="1"/>
    <x v="3"/>
    <x v="2"/>
    <x v="0"/>
    <x v="7"/>
    <x v="0"/>
    <x v="0"/>
    <x v="1"/>
    <x v="1"/>
    <x v="0"/>
    <x v="0"/>
    <x v="692"/>
    <x v="5"/>
    <x v="5"/>
    <x v="1"/>
    <x v="0"/>
  </r>
  <r>
    <x v="5499"/>
    <x v="2"/>
    <x v="2"/>
    <x v="2"/>
    <x v="1"/>
    <x v="0"/>
    <x v="2"/>
    <x v="1"/>
    <x v="0"/>
    <x v="1"/>
    <x v="1"/>
    <x v="0"/>
    <x v="0"/>
    <x v="0"/>
    <x v="6037"/>
    <x v="10"/>
    <x v="3"/>
    <x v="1"/>
    <x v="2"/>
  </r>
  <r>
    <x v="5500"/>
    <x v="3"/>
    <x v="1"/>
    <x v="0"/>
    <x v="6"/>
    <x v="2"/>
    <x v="2"/>
    <x v="3"/>
    <x v="2"/>
    <x v="0"/>
    <x v="1"/>
    <x v="0"/>
    <x v="0"/>
    <x v="1"/>
    <x v="4374"/>
    <x v="0"/>
    <x v="2"/>
    <x v="1"/>
    <x v="2"/>
  </r>
  <r>
    <x v="5501"/>
    <x v="5"/>
    <x v="1"/>
    <x v="4"/>
    <x v="0"/>
    <x v="0"/>
    <x v="2"/>
    <x v="7"/>
    <x v="0"/>
    <x v="0"/>
    <x v="1"/>
    <x v="1"/>
    <x v="0"/>
    <x v="1"/>
    <x v="9437"/>
    <x v="4"/>
    <x v="0"/>
    <x v="0"/>
    <x v="7"/>
  </r>
  <r>
    <x v="5502"/>
    <x v="2"/>
    <x v="2"/>
    <x v="3"/>
    <x v="0"/>
    <x v="0"/>
    <x v="1"/>
    <x v="2"/>
    <x v="0"/>
    <x v="1"/>
    <x v="1"/>
    <x v="0"/>
    <x v="0"/>
    <x v="0"/>
    <x v="3115"/>
    <x v="10"/>
    <x v="2"/>
    <x v="1"/>
    <x v="5"/>
  </r>
  <r>
    <x v="5503"/>
    <x v="1"/>
    <x v="1"/>
    <x v="0"/>
    <x v="2"/>
    <x v="0"/>
    <x v="0"/>
    <x v="0"/>
    <x v="0"/>
    <x v="1"/>
    <x v="0"/>
    <x v="0"/>
    <x v="0"/>
    <x v="0"/>
    <x v="135"/>
    <x v="9"/>
    <x v="3"/>
    <x v="1"/>
    <x v="1"/>
  </r>
  <r>
    <x v="5504"/>
    <x v="3"/>
    <x v="2"/>
    <x v="0"/>
    <x v="0"/>
    <x v="1"/>
    <x v="2"/>
    <x v="5"/>
    <x v="0"/>
    <x v="0"/>
    <x v="0"/>
    <x v="0"/>
    <x v="0"/>
    <x v="0"/>
    <x v="6034"/>
    <x v="7"/>
    <x v="5"/>
    <x v="1"/>
    <x v="5"/>
  </r>
  <r>
    <x v="5505"/>
    <x v="3"/>
    <x v="1"/>
    <x v="4"/>
    <x v="2"/>
    <x v="1"/>
    <x v="1"/>
    <x v="12"/>
    <x v="0"/>
    <x v="1"/>
    <x v="1"/>
    <x v="1"/>
    <x v="1"/>
    <x v="1"/>
    <x v="5330"/>
    <x v="5"/>
    <x v="3"/>
    <x v="0"/>
    <x v="7"/>
  </r>
  <r>
    <x v="5506"/>
    <x v="2"/>
    <x v="1"/>
    <x v="4"/>
    <x v="3"/>
    <x v="1"/>
    <x v="2"/>
    <x v="4"/>
    <x v="1"/>
    <x v="1"/>
    <x v="0"/>
    <x v="1"/>
    <x v="0"/>
    <x v="1"/>
    <x v="6000"/>
    <x v="5"/>
    <x v="5"/>
    <x v="1"/>
    <x v="0"/>
  </r>
  <r>
    <x v="5507"/>
    <x v="2"/>
    <x v="3"/>
    <x v="3"/>
    <x v="1"/>
    <x v="0"/>
    <x v="1"/>
    <x v="7"/>
    <x v="1"/>
    <x v="0"/>
    <x v="1"/>
    <x v="0"/>
    <x v="1"/>
    <x v="1"/>
    <x v="4015"/>
    <x v="8"/>
    <x v="6"/>
    <x v="0"/>
    <x v="6"/>
  </r>
  <r>
    <x v="5508"/>
    <x v="2"/>
    <x v="3"/>
    <x v="4"/>
    <x v="0"/>
    <x v="0"/>
    <x v="2"/>
    <x v="14"/>
    <x v="2"/>
    <x v="0"/>
    <x v="1"/>
    <x v="0"/>
    <x v="0"/>
    <x v="1"/>
    <x v="4739"/>
    <x v="2"/>
    <x v="4"/>
    <x v="2"/>
    <x v="4"/>
  </r>
  <r>
    <x v="5509"/>
    <x v="5"/>
    <x v="3"/>
    <x v="3"/>
    <x v="5"/>
    <x v="1"/>
    <x v="0"/>
    <x v="12"/>
    <x v="2"/>
    <x v="0"/>
    <x v="0"/>
    <x v="0"/>
    <x v="1"/>
    <x v="0"/>
    <x v="4101"/>
    <x v="3"/>
    <x v="1"/>
    <x v="2"/>
    <x v="5"/>
  </r>
  <r>
    <x v="5510"/>
    <x v="0"/>
    <x v="0"/>
    <x v="2"/>
    <x v="2"/>
    <x v="1"/>
    <x v="2"/>
    <x v="7"/>
    <x v="2"/>
    <x v="0"/>
    <x v="1"/>
    <x v="1"/>
    <x v="0"/>
    <x v="1"/>
    <x v="9415"/>
    <x v="9"/>
    <x v="2"/>
    <x v="1"/>
    <x v="3"/>
  </r>
  <r>
    <x v="5511"/>
    <x v="1"/>
    <x v="3"/>
    <x v="0"/>
    <x v="1"/>
    <x v="2"/>
    <x v="1"/>
    <x v="4"/>
    <x v="0"/>
    <x v="0"/>
    <x v="0"/>
    <x v="1"/>
    <x v="0"/>
    <x v="1"/>
    <x v="4108"/>
    <x v="8"/>
    <x v="6"/>
    <x v="0"/>
    <x v="8"/>
  </r>
  <r>
    <x v="5512"/>
    <x v="3"/>
    <x v="0"/>
    <x v="4"/>
    <x v="0"/>
    <x v="0"/>
    <x v="1"/>
    <x v="10"/>
    <x v="0"/>
    <x v="0"/>
    <x v="1"/>
    <x v="0"/>
    <x v="1"/>
    <x v="0"/>
    <x v="2421"/>
    <x v="9"/>
    <x v="5"/>
    <x v="2"/>
    <x v="0"/>
  </r>
  <r>
    <x v="5513"/>
    <x v="2"/>
    <x v="1"/>
    <x v="2"/>
    <x v="1"/>
    <x v="1"/>
    <x v="0"/>
    <x v="5"/>
    <x v="1"/>
    <x v="0"/>
    <x v="1"/>
    <x v="0"/>
    <x v="0"/>
    <x v="1"/>
    <x v="205"/>
    <x v="10"/>
    <x v="1"/>
    <x v="1"/>
    <x v="3"/>
  </r>
  <r>
    <x v="5514"/>
    <x v="2"/>
    <x v="0"/>
    <x v="0"/>
    <x v="6"/>
    <x v="0"/>
    <x v="2"/>
    <x v="13"/>
    <x v="0"/>
    <x v="0"/>
    <x v="1"/>
    <x v="0"/>
    <x v="1"/>
    <x v="0"/>
    <x v="4704"/>
    <x v="7"/>
    <x v="0"/>
    <x v="0"/>
    <x v="7"/>
  </r>
  <r>
    <x v="5515"/>
    <x v="0"/>
    <x v="0"/>
    <x v="5"/>
    <x v="6"/>
    <x v="2"/>
    <x v="0"/>
    <x v="12"/>
    <x v="1"/>
    <x v="0"/>
    <x v="1"/>
    <x v="1"/>
    <x v="1"/>
    <x v="1"/>
    <x v="7085"/>
    <x v="3"/>
    <x v="2"/>
    <x v="0"/>
    <x v="5"/>
  </r>
  <r>
    <x v="5516"/>
    <x v="5"/>
    <x v="1"/>
    <x v="2"/>
    <x v="5"/>
    <x v="2"/>
    <x v="1"/>
    <x v="5"/>
    <x v="1"/>
    <x v="0"/>
    <x v="1"/>
    <x v="0"/>
    <x v="1"/>
    <x v="0"/>
    <x v="6409"/>
    <x v="7"/>
    <x v="6"/>
    <x v="1"/>
    <x v="5"/>
  </r>
  <r>
    <x v="5517"/>
    <x v="3"/>
    <x v="3"/>
    <x v="4"/>
    <x v="6"/>
    <x v="0"/>
    <x v="1"/>
    <x v="3"/>
    <x v="2"/>
    <x v="0"/>
    <x v="1"/>
    <x v="1"/>
    <x v="0"/>
    <x v="1"/>
    <x v="3081"/>
    <x v="11"/>
    <x v="2"/>
    <x v="1"/>
    <x v="4"/>
  </r>
  <r>
    <x v="5518"/>
    <x v="5"/>
    <x v="2"/>
    <x v="0"/>
    <x v="1"/>
    <x v="1"/>
    <x v="1"/>
    <x v="14"/>
    <x v="1"/>
    <x v="1"/>
    <x v="1"/>
    <x v="0"/>
    <x v="1"/>
    <x v="1"/>
    <x v="8867"/>
    <x v="1"/>
    <x v="5"/>
    <x v="2"/>
    <x v="3"/>
  </r>
  <r>
    <x v="5519"/>
    <x v="2"/>
    <x v="2"/>
    <x v="5"/>
    <x v="1"/>
    <x v="0"/>
    <x v="2"/>
    <x v="5"/>
    <x v="0"/>
    <x v="1"/>
    <x v="1"/>
    <x v="0"/>
    <x v="0"/>
    <x v="0"/>
    <x v="6020"/>
    <x v="9"/>
    <x v="4"/>
    <x v="1"/>
    <x v="0"/>
  </r>
  <r>
    <x v="5520"/>
    <x v="4"/>
    <x v="0"/>
    <x v="1"/>
    <x v="6"/>
    <x v="2"/>
    <x v="0"/>
    <x v="10"/>
    <x v="2"/>
    <x v="1"/>
    <x v="0"/>
    <x v="1"/>
    <x v="0"/>
    <x v="0"/>
    <x v="779"/>
    <x v="6"/>
    <x v="3"/>
    <x v="2"/>
    <x v="2"/>
  </r>
  <r>
    <x v="5521"/>
    <x v="5"/>
    <x v="0"/>
    <x v="2"/>
    <x v="1"/>
    <x v="0"/>
    <x v="1"/>
    <x v="11"/>
    <x v="0"/>
    <x v="0"/>
    <x v="1"/>
    <x v="1"/>
    <x v="0"/>
    <x v="0"/>
    <x v="7369"/>
    <x v="0"/>
    <x v="2"/>
    <x v="2"/>
    <x v="2"/>
  </r>
  <r>
    <x v="5522"/>
    <x v="3"/>
    <x v="1"/>
    <x v="0"/>
    <x v="6"/>
    <x v="0"/>
    <x v="0"/>
    <x v="5"/>
    <x v="0"/>
    <x v="0"/>
    <x v="1"/>
    <x v="0"/>
    <x v="0"/>
    <x v="1"/>
    <x v="230"/>
    <x v="6"/>
    <x v="2"/>
    <x v="0"/>
    <x v="7"/>
  </r>
  <r>
    <x v="5523"/>
    <x v="5"/>
    <x v="2"/>
    <x v="4"/>
    <x v="4"/>
    <x v="0"/>
    <x v="1"/>
    <x v="0"/>
    <x v="0"/>
    <x v="1"/>
    <x v="1"/>
    <x v="0"/>
    <x v="1"/>
    <x v="1"/>
    <x v="9236"/>
    <x v="7"/>
    <x v="4"/>
    <x v="1"/>
    <x v="3"/>
  </r>
  <r>
    <x v="5524"/>
    <x v="4"/>
    <x v="0"/>
    <x v="0"/>
    <x v="5"/>
    <x v="2"/>
    <x v="0"/>
    <x v="2"/>
    <x v="2"/>
    <x v="1"/>
    <x v="1"/>
    <x v="1"/>
    <x v="1"/>
    <x v="0"/>
    <x v="1719"/>
    <x v="9"/>
    <x v="5"/>
    <x v="0"/>
    <x v="8"/>
  </r>
  <r>
    <x v="5525"/>
    <x v="5"/>
    <x v="1"/>
    <x v="3"/>
    <x v="4"/>
    <x v="1"/>
    <x v="0"/>
    <x v="13"/>
    <x v="1"/>
    <x v="0"/>
    <x v="1"/>
    <x v="1"/>
    <x v="1"/>
    <x v="1"/>
    <x v="6406"/>
    <x v="7"/>
    <x v="2"/>
    <x v="0"/>
    <x v="5"/>
  </r>
  <r>
    <x v="5526"/>
    <x v="4"/>
    <x v="0"/>
    <x v="1"/>
    <x v="3"/>
    <x v="2"/>
    <x v="1"/>
    <x v="5"/>
    <x v="0"/>
    <x v="0"/>
    <x v="1"/>
    <x v="1"/>
    <x v="1"/>
    <x v="1"/>
    <x v="5414"/>
    <x v="8"/>
    <x v="6"/>
    <x v="0"/>
    <x v="7"/>
  </r>
  <r>
    <x v="5527"/>
    <x v="4"/>
    <x v="1"/>
    <x v="0"/>
    <x v="3"/>
    <x v="0"/>
    <x v="2"/>
    <x v="0"/>
    <x v="0"/>
    <x v="1"/>
    <x v="0"/>
    <x v="0"/>
    <x v="1"/>
    <x v="0"/>
    <x v="4560"/>
    <x v="1"/>
    <x v="4"/>
    <x v="1"/>
    <x v="5"/>
  </r>
  <r>
    <x v="5528"/>
    <x v="0"/>
    <x v="0"/>
    <x v="3"/>
    <x v="6"/>
    <x v="1"/>
    <x v="1"/>
    <x v="4"/>
    <x v="2"/>
    <x v="0"/>
    <x v="0"/>
    <x v="1"/>
    <x v="1"/>
    <x v="0"/>
    <x v="8306"/>
    <x v="1"/>
    <x v="3"/>
    <x v="0"/>
    <x v="6"/>
  </r>
  <r>
    <x v="5529"/>
    <x v="5"/>
    <x v="3"/>
    <x v="5"/>
    <x v="0"/>
    <x v="1"/>
    <x v="0"/>
    <x v="7"/>
    <x v="1"/>
    <x v="0"/>
    <x v="1"/>
    <x v="0"/>
    <x v="0"/>
    <x v="0"/>
    <x v="2204"/>
    <x v="11"/>
    <x v="5"/>
    <x v="1"/>
    <x v="1"/>
  </r>
  <r>
    <x v="5530"/>
    <x v="0"/>
    <x v="2"/>
    <x v="3"/>
    <x v="0"/>
    <x v="2"/>
    <x v="1"/>
    <x v="11"/>
    <x v="2"/>
    <x v="0"/>
    <x v="0"/>
    <x v="0"/>
    <x v="1"/>
    <x v="0"/>
    <x v="8634"/>
    <x v="4"/>
    <x v="1"/>
    <x v="2"/>
    <x v="3"/>
  </r>
  <r>
    <x v="5531"/>
    <x v="1"/>
    <x v="0"/>
    <x v="2"/>
    <x v="4"/>
    <x v="1"/>
    <x v="1"/>
    <x v="13"/>
    <x v="1"/>
    <x v="0"/>
    <x v="0"/>
    <x v="1"/>
    <x v="0"/>
    <x v="1"/>
    <x v="3926"/>
    <x v="11"/>
    <x v="4"/>
    <x v="2"/>
    <x v="4"/>
  </r>
  <r>
    <x v="5532"/>
    <x v="0"/>
    <x v="1"/>
    <x v="3"/>
    <x v="2"/>
    <x v="1"/>
    <x v="2"/>
    <x v="0"/>
    <x v="2"/>
    <x v="0"/>
    <x v="1"/>
    <x v="1"/>
    <x v="1"/>
    <x v="1"/>
    <x v="9606"/>
    <x v="8"/>
    <x v="4"/>
    <x v="0"/>
    <x v="5"/>
  </r>
  <r>
    <x v="5533"/>
    <x v="3"/>
    <x v="2"/>
    <x v="5"/>
    <x v="6"/>
    <x v="1"/>
    <x v="0"/>
    <x v="14"/>
    <x v="2"/>
    <x v="0"/>
    <x v="0"/>
    <x v="1"/>
    <x v="0"/>
    <x v="0"/>
    <x v="1891"/>
    <x v="9"/>
    <x v="6"/>
    <x v="0"/>
    <x v="6"/>
  </r>
  <r>
    <x v="5534"/>
    <x v="3"/>
    <x v="3"/>
    <x v="0"/>
    <x v="3"/>
    <x v="1"/>
    <x v="2"/>
    <x v="4"/>
    <x v="0"/>
    <x v="0"/>
    <x v="0"/>
    <x v="1"/>
    <x v="1"/>
    <x v="0"/>
    <x v="7391"/>
    <x v="6"/>
    <x v="4"/>
    <x v="0"/>
    <x v="6"/>
  </r>
  <r>
    <x v="5535"/>
    <x v="3"/>
    <x v="3"/>
    <x v="2"/>
    <x v="3"/>
    <x v="0"/>
    <x v="0"/>
    <x v="5"/>
    <x v="2"/>
    <x v="0"/>
    <x v="0"/>
    <x v="1"/>
    <x v="0"/>
    <x v="0"/>
    <x v="547"/>
    <x v="7"/>
    <x v="2"/>
    <x v="1"/>
    <x v="4"/>
  </r>
  <r>
    <x v="5536"/>
    <x v="3"/>
    <x v="0"/>
    <x v="0"/>
    <x v="1"/>
    <x v="1"/>
    <x v="2"/>
    <x v="11"/>
    <x v="2"/>
    <x v="1"/>
    <x v="0"/>
    <x v="1"/>
    <x v="1"/>
    <x v="0"/>
    <x v="6762"/>
    <x v="10"/>
    <x v="3"/>
    <x v="0"/>
    <x v="4"/>
  </r>
  <r>
    <x v="5537"/>
    <x v="4"/>
    <x v="3"/>
    <x v="3"/>
    <x v="5"/>
    <x v="2"/>
    <x v="0"/>
    <x v="10"/>
    <x v="2"/>
    <x v="0"/>
    <x v="1"/>
    <x v="1"/>
    <x v="1"/>
    <x v="0"/>
    <x v="1199"/>
    <x v="9"/>
    <x v="5"/>
    <x v="0"/>
    <x v="7"/>
  </r>
  <r>
    <x v="5538"/>
    <x v="5"/>
    <x v="2"/>
    <x v="3"/>
    <x v="4"/>
    <x v="1"/>
    <x v="2"/>
    <x v="12"/>
    <x v="2"/>
    <x v="1"/>
    <x v="1"/>
    <x v="0"/>
    <x v="1"/>
    <x v="0"/>
    <x v="9700"/>
    <x v="7"/>
    <x v="6"/>
    <x v="2"/>
    <x v="0"/>
  </r>
  <r>
    <x v="5539"/>
    <x v="3"/>
    <x v="3"/>
    <x v="2"/>
    <x v="3"/>
    <x v="0"/>
    <x v="0"/>
    <x v="11"/>
    <x v="0"/>
    <x v="1"/>
    <x v="1"/>
    <x v="0"/>
    <x v="1"/>
    <x v="1"/>
    <x v="1175"/>
    <x v="11"/>
    <x v="6"/>
    <x v="0"/>
    <x v="7"/>
  </r>
  <r>
    <x v="5540"/>
    <x v="2"/>
    <x v="3"/>
    <x v="2"/>
    <x v="5"/>
    <x v="0"/>
    <x v="1"/>
    <x v="3"/>
    <x v="0"/>
    <x v="1"/>
    <x v="0"/>
    <x v="1"/>
    <x v="1"/>
    <x v="0"/>
    <x v="4501"/>
    <x v="4"/>
    <x v="2"/>
    <x v="0"/>
    <x v="1"/>
  </r>
  <r>
    <x v="5541"/>
    <x v="0"/>
    <x v="0"/>
    <x v="1"/>
    <x v="6"/>
    <x v="0"/>
    <x v="2"/>
    <x v="14"/>
    <x v="2"/>
    <x v="0"/>
    <x v="0"/>
    <x v="0"/>
    <x v="1"/>
    <x v="0"/>
    <x v="8926"/>
    <x v="6"/>
    <x v="3"/>
    <x v="2"/>
    <x v="2"/>
  </r>
  <r>
    <x v="5542"/>
    <x v="1"/>
    <x v="3"/>
    <x v="2"/>
    <x v="0"/>
    <x v="1"/>
    <x v="0"/>
    <x v="6"/>
    <x v="0"/>
    <x v="1"/>
    <x v="0"/>
    <x v="0"/>
    <x v="0"/>
    <x v="1"/>
    <x v="550"/>
    <x v="2"/>
    <x v="0"/>
    <x v="0"/>
    <x v="7"/>
  </r>
  <r>
    <x v="5543"/>
    <x v="3"/>
    <x v="3"/>
    <x v="5"/>
    <x v="0"/>
    <x v="0"/>
    <x v="0"/>
    <x v="6"/>
    <x v="0"/>
    <x v="0"/>
    <x v="1"/>
    <x v="0"/>
    <x v="0"/>
    <x v="1"/>
    <x v="364"/>
    <x v="4"/>
    <x v="6"/>
    <x v="0"/>
    <x v="6"/>
  </r>
  <r>
    <x v="5544"/>
    <x v="2"/>
    <x v="2"/>
    <x v="5"/>
    <x v="0"/>
    <x v="2"/>
    <x v="1"/>
    <x v="14"/>
    <x v="2"/>
    <x v="1"/>
    <x v="1"/>
    <x v="1"/>
    <x v="1"/>
    <x v="0"/>
    <x v="5929"/>
    <x v="1"/>
    <x v="0"/>
    <x v="0"/>
    <x v="6"/>
  </r>
  <r>
    <x v="5545"/>
    <x v="1"/>
    <x v="2"/>
    <x v="3"/>
    <x v="0"/>
    <x v="1"/>
    <x v="2"/>
    <x v="10"/>
    <x v="1"/>
    <x v="1"/>
    <x v="1"/>
    <x v="1"/>
    <x v="0"/>
    <x v="1"/>
    <x v="8435"/>
    <x v="1"/>
    <x v="6"/>
    <x v="2"/>
    <x v="1"/>
  </r>
  <r>
    <x v="5546"/>
    <x v="2"/>
    <x v="2"/>
    <x v="1"/>
    <x v="0"/>
    <x v="2"/>
    <x v="0"/>
    <x v="11"/>
    <x v="2"/>
    <x v="1"/>
    <x v="1"/>
    <x v="1"/>
    <x v="0"/>
    <x v="1"/>
    <x v="2610"/>
    <x v="0"/>
    <x v="0"/>
    <x v="0"/>
    <x v="6"/>
  </r>
  <r>
    <x v="5547"/>
    <x v="1"/>
    <x v="1"/>
    <x v="1"/>
    <x v="0"/>
    <x v="1"/>
    <x v="1"/>
    <x v="11"/>
    <x v="1"/>
    <x v="1"/>
    <x v="1"/>
    <x v="0"/>
    <x v="1"/>
    <x v="0"/>
    <x v="2450"/>
    <x v="7"/>
    <x v="5"/>
    <x v="2"/>
    <x v="3"/>
  </r>
  <r>
    <x v="5548"/>
    <x v="1"/>
    <x v="0"/>
    <x v="0"/>
    <x v="2"/>
    <x v="0"/>
    <x v="1"/>
    <x v="0"/>
    <x v="1"/>
    <x v="0"/>
    <x v="1"/>
    <x v="0"/>
    <x v="0"/>
    <x v="0"/>
    <x v="943"/>
    <x v="8"/>
    <x v="4"/>
    <x v="0"/>
    <x v="7"/>
  </r>
  <r>
    <x v="5549"/>
    <x v="2"/>
    <x v="3"/>
    <x v="2"/>
    <x v="0"/>
    <x v="2"/>
    <x v="0"/>
    <x v="4"/>
    <x v="1"/>
    <x v="0"/>
    <x v="0"/>
    <x v="0"/>
    <x v="0"/>
    <x v="0"/>
    <x v="108"/>
    <x v="2"/>
    <x v="4"/>
    <x v="1"/>
    <x v="0"/>
  </r>
  <r>
    <x v="5550"/>
    <x v="5"/>
    <x v="2"/>
    <x v="3"/>
    <x v="6"/>
    <x v="1"/>
    <x v="1"/>
    <x v="10"/>
    <x v="2"/>
    <x v="1"/>
    <x v="1"/>
    <x v="0"/>
    <x v="0"/>
    <x v="1"/>
    <x v="8397"/>
    <x v="0"/>
    <x v="3"/>
    <x v="2"/>
    <x v="4"/>
  </r>
  <r>
    <x v="5551"/>
    <x v="4"/>
    <x v="3"/>
    <x v="2"/>
    <x v="4"/>
    <x v="2"/>
    <x v="0"/>
    <x v="4"/>
    <x v="0"/>
    <x v="0"/>
    <x v="0"/>
    <x v="0"/>
    <x v="1"/>
    <x v="1"/>
    <x v="872"/>
    <x v="1"/>
    <x v="2"/>
    <x v="1"/>
    <x v="2"/>
  </r>
  <r>
    <x v="5552"/>
    <x v="0"/>
    <x v="3"/>
    <x v="4"/>
    <x v="0"/>
    <x v="0"/>
    <x v="1"/>
    <x v="0"/>
    <x v="2"/>
    <x v="1"/>
    <x v="1"/>
    <x v="0"/>
    <x v="1"/>
    <x v="0"/>
    <x v="6472"/>
    <x v="2"/>
    <x v="2"/>
    <x v="0"/>
    <x v="6"/>
  </r>
  <r>
    <x v="5553"/>
    <x v="3"/>
    <x v="2"/>
    <x v="2"/>
    <x v="3"/>
    <x v="2"/>
    <x v="1"/>
    <x v="11"/>
    <x v="2"/>
    <x v="0"/>
    <x v="1"/>
    <x v="0"/>
    <x v="0"/>
    <x v="1"/>
    <x v="4504"/>
    <x v="2"/>
    <x v="0"/>
    <x v="2"/>
    <x v="0"/>
  </r>
  <r>
    <x v="5554"/>
    <x v="4"/>
    <x v="0"/>
    <x v="3"/>
    <x v="1"/>
    <x v="1"/>
    <x v="2"/>
    <x v="5"/>
    <x v="2"/>
    <x v="1"/>
    <x v="0"/>
    <x v="0"/>
    <x v="0"/>
    <x v="0"/>
    <x v="3419"/>
    <x v="1"/>
    <x v="5"/>
    <x v="0"/>
    <x v="6"/>
  </r>
  <r>
    <x v="5555"/>
    <x v="0"/>
    <x v="3"/>
    <x v="2"/>
    <x v="6"/>
    <x v="1"/>
    <x v="0"/>
    <x v="12"/>
    <x v="1"/>
    <x v="1"/>
    <x v="1"/>
    <x v="0"/>
    <x v="0"/>
    <x v="0"/>
    <x v="2896"/>
    <x v="4"/>
    <x v="2"/>
    <x v="2"/>
    <x v="0"/>
  </r>
  <r>
    <x v="5556"/>
    <x v="2"/>
    <x v="3"/>
    <x v="0"/>
    <x v="6"/>
    <x v="2"/>
    <x v="1"/>
    <x v="13"/>
    <x v="0"/>
    <x v="0"/>
    <x v="0"/>
    <x v="0"/>
    <x v="1"/>
    <x v="0"/>
    <x v="2422"/>
    <x v="9"/>
    <x v="4"/>
    <x v="2"/>
    <x v="2"/>
  </r>
  <r>
    <x v="5557"/>
    <x v="4"/>
    <x v="0"/>
    <x v="1"/>
    <x v="6"/>
    <x v="0"/>
    <x v="1"/>
    <x v="10"/>
    <x v="1"/>
    <x v="1"/>
    <x v="0"/>
    <x v="0"/>
    <x v="1"/>
    <x v="1"/>
    <x v="3608"/>
    <x v="5"/>
    <x v="1"/>
    <x v="2"/>
    <x v="5"/>
  </r>
  <r>
    <x v="5558"/>
    <x v="5"/>
    <x v="3"/>
    <x v="3"/>
    <x v="0"/>
    <x v="1"/>
    <x v="1"/>
    <x v="1"/>
    <x v="2"/>
    <x v="0"/>
    <x v="0"/>
    <x v="0"/>
    <x v="1"/>
    <x v="1"/>
    <x v="7728"/>
    <x v="10"/>
    <x v="3"/>
    <x v="0"/>
    <x v="8"/>
  </r>
  <r>
    <x v="5559"/>
    <x v="5"/>
    <x v="0"/>
    <x v="2"/>
    <x v="0"/>
    <x v="2"/>
    <x v="1"/>
    <x v="5"/>
    <x v="0"/>
    <x v="1"/>
    <x v="1"/>
    <x v="0"/>
    <x v="1"/>
    <x v="0"/>
    <x v="7119"/>
    <x v="9"/>
    <x v="1"/>
    <x v="1"/>
    <x v="1"/>
  </r>
  <r>
    <x v="5560"/>
    <x v="3"/>
    <x v="0"/>
    <x v="2"/>
    <x v="0"/>
    <x v="0"/>
    <x v="0"/>
    <x v="4"/>
    <x v="0"/>
    <x v="0"/>
    <x v="1"/>
    <x v="1"/>
    <x v="0"/>
    <x v="0"/>
    <x v="727"/>
    <x v="10"/>
    <x v="3"/>
    <x v="0"/>
    <x v="6"/>
  </r>
  <r>
    <x v="5561"/>
    <x v="4"/>
    <x v="0"/>
    <x v="1"/>
    <x v="6"/>
    <x v="2"/>
    <x v="0"/>
    <x v="4"/>
    <x v="0"/>
    <x v="1"/>
    <x v="0"/>
    <x v="1"/>
    <x v="1"/>
    <x v="0"/>
    <x v="1487"/>
    <x v="0"/>
    <x v="3"/>
    <x v="0"/>
    <x v="0"/>
  </r>
  <r>
    <x v="5562"/>
    <x v="2"/>
    <x v="2"/>
    <x v="4"/>
    <x v="2"/>
    <x v="1"/>
    <x v="1"/>
    <x v="0"/>
    <x v="2"/>
    <x v="1"/>
    <x v="1"/>
    <x v="0"/>
    <x v="1"/>
    <x v="1"/>
    <x v="6144"/>
    <x v="8"/>
    <x v="6"/>
    <x v="1"/>
    <x v="3"/>
  </r>
  <r>
    <x v="5563"/>
    <x v="1"/>
    <x v="1"/>
    <x v="3"/>
    <x v="1"/>
    <x v="0"/>
    <x v="2"/>
    <x v="14"/>
    <x v="2"/>
    <x v="1"/>
    <x v="0"/>
    <x v="1"/>
    <x v="1"/>
    <x v="0"/>
    <x v="6928"/>
    <x v="11"/>
    <x v="0"/>
    <x v="0"/>
    <x v="7"/>
  </r>
  <r>
    <x v="5564"/>
    <x v="5"/>
    <x v="1"/>
    <x v="2"/>
    <x v="6"/>
    <x v="0"/>
    <x v="2"/>
    <x v="10"/>
    <x v="2"/>
    <x v="1"/>
    <x v="1"/>
    <x v="1"/>
    <x v="1"/>
    <x v="0"/>
    <x v="9358"/>
    <x v="11"/>
    <x v="0"/>
    <x v="0"/>
    <x v="6"/>
  </r>
  <r>
    <x v="5565"/>
    <x v="4"/>
    <x v="3"/>
    <x v="4"/>
    <x v="6"/>
    <x v="1"/>
    <x v="0"/>
    <x v="7"/>
    <x v="1"/>
    <x v="1"/>
    <x v="1"/>
    <x v="0"/>
    <x v="0"/>
    <x v="1"/>
    <x v="260"/>
    <x v="3"/>
    <x v="2"/>
    <x v="1"/>
    <x v="4"/>
  </r>
  <r>
    <x v="5566"/>
    <x v="0"/>
    <x v="2"/>
    <x v="3"/>
    <x v="3"/>
    <x v="0"/>
    <x v="2"/>
    <x v="13"/>
    <x v="2"/>
    <x v="0"/>
    <x v="0"/>
    <x v="1"/>
    <x v="1"/>
    <x v="1"/>
    <x v="9874"/>
    <x v="10"/>
    <x v="0"/>
    <x v="0"/>
    <x v="7"/>
  </r>
  <r>
    <x v="5567"/>
    <x v="1"/>
    <x v="2"/>
    <x v="0"/>
    <x v="2"/>
    <x v="1"/>
    <x v="2"/>
    <x v="0"/>
    <x v="0"/>
    <x v="0"/>
    <x v="1"/>
    <x v="0"/>
    <x v="0"/>
    <x v="0"/>
    <x v="6241"/>
    <x v="10"/>
    <x v="0"/>
    <x v="1"/>
    <x v="2"/>
  </r>
  <r>
    <x v="5568"/>
    <x v="4"/>
    <x v="3"/>
    <x v="0"/>
    <x v="4"/>
    <x v="1"/>
    <x v="2"/>
    <x v="14"/>
    <x v="2"/>
    <x v="1"/>
    <x v="1"/>
    <x v="0"/>
    <x v="0"/>
    <x v="1"/>
    <x v="5042"/>
    <x v="5"/>
    <x v="2"/>
    <x v="2"/>
    <x v="5"/>
  </r>
  <r>
    <x v="5569"/>
    <x v="0"/>
    <x v="3"/>
    <x v="4"/>
    <x v="5"/>
    <x v="0"/>
    <x v="2"/>
    <x v="2"/>
    <x v="1"/>
    <x v="1"/>
    <x v="1"/>
    <x v="1"/>
    <x v="1"/>
    <x v="1"/>
    <x v="9691"/>
    <x v="7"/>
    <x v="0"/>
    <x v="0"/>
    <x v="6"/>
  </r>
  <r>
    <x v="5570"/>
    <x v="5"/>
    <x v="3"/>
    <x v="0"/>
    <x v="0"/>
    <x v="0"/>
    <x v="1"/>
    <x v="9"/>
    <x v="0"/>
    <x v="1"/>
    <x v="0"/>
    <x v="1"/>
    <x v="1"/>
    <x v="1"/>
    <x v="9003"/>
    <x v="6"/>
    <x v="6"/>
    <x v="0"/>
    <x v="7"/>
  </r>
  <r>
    <x v="5571"/>
    <x v="3"/>
    <x v="0"/>
    <x v="4"/>
    <x v="5"/>
    <x v="1"/>
    <x v="0"/>
    <x v="9"/>
    <x v="2"/>
    <x v="1"/>
    <x v="0"/>
    <x v="1"/>
    <x v="0"/>
    <x v="1"/>
    <x v="1623"/>
    <x v="9"/>
    <x v="1"/>
    <x v="2"/>
    <x v="5"/>
  </r>
  <r>
    <x v="5572"/>
    <x v="4"/>
    <x v="2"/>
    <x v="5"/>
    <x v="2"/>
    <x v="2"/>
    <x v="2"/>
    <x v="12"/>
    <x v="0"/>
    <x v="1"/>
    <x v="1"/>
    <x v="0"/>
    <x v="0"/>
    <x v="1"/>
    <x v="7288"/>
    <x v="0"/>
    <x v="4"/>
    <x v="0"/>
    <x v="7"/>
  </r>
  <r>
    <x v="5573"/>
    <x v="4"/>
    <x v="0"/>
    <x v="1"/>
    <x v="0"/>
    <x v="2"/>
    <x v="2"/>
    <x v="4"/>
    <x v="1"/>
    <x v="0"/>
    <x v="1"/>
    <x v="1"/>
    <x v="1"/>
    <x v="0"/>
    <x v="7302"/>
    <x v="2"/>
    <x v="2"/>
    <x v="0"/>
    <x v="8"/>
  </r>
  <r>
    <x v="5574"/>
    <x v="3"/>
    <x v="1"/>
    <x v="3"/>
    <x v="3"/>
    <x v="1"/>
    <x v="1"/>
    <x v="0"/>
    <x v="0"/>
    <x v="1"/>
    <x v="1"/>
    <x v="0"/>
    <x v="0"/>
    <x v="0"/>
    <x v="1065"/>
    <x v="11"/>
    <x v="0"/>
    <x v="1"/>
    <x v="2"/>
  </r>
  <r>
    <x v="5575"/>
    <x v="1"/>
    <x v="3"/>
    <x v="4"/>
    <x v="0"/>
    <x v="2"/>
    <x v="2"/>
    <x v="2"/>
    <x v="0"/>
    <x v="0"/>
    <x v="1"/>
    <x v="1"/>
    <x v="1"/>
    <x v="0"/>
    <x v="6763"/>
    <x v="4"/>
    <x v="2"/>
    <x v="0"/>
    <x v="1"/>
  </r>
  <r>
    <x v="5576"/>
    <x v="5"/>
    <x v="2"/>
    <x v="4"/>
    <x v="4"/>
    <x v="2"/>
    <x v="1"/>
    <x v="5"/>
    <x v="0"/>
    <x v="1"/>
    <x v="1"/>
    <x v="0"/>
    <x v="1"/>
    <x v="1"/>
    <x v="8980"/>
    <x v="2"/>
    <x v="2"/>
    <x v="1"/>
    <x v="4"/>
  </r>
  <r>
    <x v="5577"/>
    <x v="0"/>
    <x v="3"/>
    <x v="1"/>
    <x v="5"/>
    <x v="0"/>
    <x v="2"/>
    <x v="11"/>
    <x v="2"/>
    <x v="0"/>
    <x v="0"/>
    <x v="1"/>
    <x v="1"/>
    <x v="0"/>
    <x v="9589"/>
    <x v="11"/>
    <x v="1"/>
    <x v="0"/>
    <x v="1"/>
  </r>
  <r>
    <x v="5578"/>
    <x v="0"/>
    <x v="3"/>
    <x v="1"/>
    <x v="2"/>
    <x v="0"/>
    <x v="0"/>
    <x v="9"/>
    <x v="0"/>
    <x v="1"/>
    <x v="0"/>
    <x v="1"/>
    <x v="1"/>
    <x v="1"/>
    <x v="6420"/>
    <x v="10"/>
    <x v="3"/>
    <x v="0"/>
    <x v="8"/>
  </r>
  <r>
    <x v="5579"/>
    <x v="5"/>
    <x v="0"/>
    <x v="5"/>
    <x v="2"/>
    <x v="1"/>
    <x v="0"/>
    <x v="5"/>
    <x v="1"/>
    <x v="0"/>
    <x v="1"/>
    <x v="1"/>
    <x v="1"/>
    <x v="1"/>
    <x v="7273"/>
    <x v="11"/>
    <x v="6"/>
    <x v="0"/>
    <x v="8"/>
  </r>
  <r>
    <x v="5580"/>
    <x v="0"/>
    <x v="0"/>
    <x v="5"/>
    <x v="6"/>
    <x v="0"/>
    <x v="1"/>
    <x v="5"/>
    <x v="1"/>
    <x v="0"/>
    <x v="1"/>
    <x v="1"/>
    <x v="1"/>
    <x v="0"/>
    <x v="8271"/>
    <x v="8"/>
    <x v="5"/>
    <x v="0"/>
    <x v="6"/>
  </r>
  <r>
    <x v="5581"/>
    <x v="4"/>
    <x v="1"/>
    <x v="4"/>
    <x v="4"/>
    <x v="2"/>
    <x v="2"/>
    <x v="6"/>
    <x v="1"/>
    <x v="0"/>
    <x v="0"/>
    <x v="0"/>
    <x v="1"/>
    <x v="0"/>
    <x v="5408"/>
    <x v="7"/>
    <x v="3"/>
    <x v="1"/>
    <x v="4"/>
  </r>
  <r>
    <x v="5582"/>
    <x v="3"/>
    <x v="3"/>
    <x v="0"/>
    <x v="6"/>
    <x v="1"/>
    <x v="2"/>
    <x v="1"/>
    <x v="0"/>
    <x v="1"/>
    <x v="1"/>
    <x v="0"/>
    <x v="1"/>
    <x v="1"/>
    <x v="6091"/>
    <x v="6"/>
    <x v="3"/>
    <x v="1"/>
    <x v="1"/>
  </r>
  <r>
    <x v="5583"/>
    <x v="2"/>
    <x v="2"/>
    <x v="3"/>
    <x v="6"/>
    <x v="0"/>
    <x v="1"/>
    <x v="7"/>
    <x v="2"/>
    <x v="1"/>
    <x v="0"/>
    <x v="1"/>
    <x v="1"/>
    <x v="1"/>
    <x v="7754"/>
    <x v="9"/>
    <x v="0"/>
    <x v="0"/>
    <x v="7"/>
  </r>
  <r>
    <x v="5584"/>
    <x v="5"/>
    <x v="3"/>
    <x v="0"/>
    <x v="4"/>
    <x v="1"/>
    <x v="2"/>
    <x v="6"/>
    <x v="2"/>
    <x v="0"/>
    <x v="0"/>
    <x v="1"/>
    <x v="0"/>
    <x v="0"/>
    <x v="9019"/>
    <x v="6"/>
    <x v="4"/>
    <x v="1"/>
    <x v="3"/>
  </r>
  <r>
    <x v="5585"/>
    <x v="5"/>
    <x v="1"/>
    <x v="4"/>
    <x v="3"/>
    <x v="0"/>
    <x v="2"/>
    <x v="13"/>
    <x v="0"/>
    <x v="1"/>
    <x v="0"/>
    <x v="0"/>
    <x v="1"/>
    <x v="1"/>
    <x v="9440"/>
    <x v="1"/>
    <x v="0"/>
    <x v="2"/>
    <x v="5"/>
  </r>
  <r>
    <x v="5586"/>
    <x v="1"/>
    <x v="2"/>
    <x v="3"/>
    <x v="1"/>
    <x v="0"/>
    <x v="2"/>
    <x v="1"/>
    <x v="2"/>
    <x v="0"/>
    <x v="0"/>
    <x v="1"/>
    <x v="1"/>
    <x v="1"/>
    <x v="9143"/>
    <x v="1"/>
    <x v="5"/>
    <x v="0"/>
    <x v="7"/>
  </r>
  <r>
    <x v="5587"/>
    <x v="0"/>
    <x v="0"/>
    <x v="2"/>
    <x v="5"/>
    <x v="2"/>
    <x v="0"/>
    <x v="12"/>
    <x v="0"/>
    <x v="1"/>
    <x v="1"/>
    <x v="0"/>
    <x v="1"/>
    <x v="1"/>
    <x v="5461"/>
    <x v="9"/>
    <x v="4"/>
    <x v="2"/>
    <x v="2"/>
  </r>
  <r>
    <x v="5588"/>
    <x v="1"/>
    <x v="2"/>
    <x v="0"/>
    <x v="3"/>
    <x v="0"/>
    <x v="2"/>
    <x v="12"/>
    <x v="0"/>
    <x v="0"/>
    <x v="0"/>
    <x v="1"/>
    <x v="0"/>
    <x v="1"/>
    <x v="7822"/>
    <x v="4"/>
    <x v="2"/>
    <x v="2"/>
    <x v="2"/>
  </r>
  <r>
    <x v="5589"/>
    <x v="4"/>
    <x v="3"/>
    <x v="1"/>
    <x v="3"/>
    <x v="2"/>
    <x v="2"/>
    <x v="13"/>
    <x v="2"/>
    <x v="0"/>
    <x v="0"/>
    <x v="1"/>
    <x v="0"/>
    <x v="1"/>
    <x v="6709"/>
    <x v="0"/>
    <x v="1"/>
    <x v="2"/>
    <x v="4"/>
  </r>
  <r>
    <x v="5590"/>
    <x v="0"/>
    <x v="2"/>
    <x v="2"/>
    <x v="1"/>
    <x v="2"/>
    <x v="1"/>
    <x v="7"/>
    <x v="2"/>
    <x v="1"/>
    <x v="0"/>
    <x v="1"/>
    <x v="1"/>
    <x v="1"/>
    <x v="9674"/>
    <x v="0"/>
    <x v="3"/>
    <x v="0"/>
    <x v="0"/>
  </r>
  <r>
    <x v="5591"/>
    <x v="5"/>
    <x v="0"/>
    <x v="5"/>
    <x v="2"/>
    <x v="1"/>
    <x v="2"/>
    <x v="11"/>
    <x v="2"/>
    <x v="0"/>
    <x v="0"/>
    <x v="1"/>
    <x v="1"/>
    <x v="0"/>
    <x v="9316"/>
    <x v="11"/>
    <x v="0"/>
    <x v="0"/>
    <x v="8"/>
  </r>
  <r>
    <x v="5592"/>
    <x v="1"/>
    <x v="1"/>
    <x v="3"/>
    <x v="5"/>
    <x v="1"/>
    <x v="1"/>
    <x v="13"/>
    <x v="2"/>
    <x v="0"/>
    <x v="1"/>
    <x v="0"/>
    <x v="1"/>
    <x v="0"/>
    <x v="2187"/>
    <x v="5"/>
    <x v="2"/>
    <x v="2"/>
    <x v="1"/>
  </r>
  <r>
    <x v="5593"/>
    <x v="4"/>
    <x v="3"/>
    <x v="1"/>
    <x v="6"/>
    <x v="2"/>
    <x v="2"/>
    <x v="3"/>
    <x v="2"/>
    <x v="0"/>
    <x v="1"/>
    <x v="1"/>
    <x v="1"/>
    <x v="0"/>
    <x v="6968"/>
    <x v="10"/>
    <x v="5"/>
    <x v="0"/>
    <x v="3"/>
  </r>
  <r>
    <x v="5594"/>
    <x v="2"/>
    <x v="3"/>
    <x v="5"/>
    <x v="5"/>
    <x v="0"/>
    <x v="1"/>
    <x v="6"/>
    <x v="0"/>
    <x v="0"/>
    <x v="0"/>
    <x v="1"/>
    <x v="1"/>
    <x v="1"/>
    <x v="4803"/>
    <x v="11"/>
    <x v="1"/>
    <x v="0"/>
    <x v="4"/>
  </r>
  <r>
    <x v="5595"/>
    <x v="2"/>
    <x v="3"/>
    <x v="0"/>
    <x v="5"/>
    <x v="1"/>
    <x v="0"/>
    <x v="3"/>
    <x v="1"/>
    <x v="0"/>
    <x v="1"/>
    <x v="0"/>
    <x v="0"/>
    <x v="1"/>
    <x v="252"/>
    <x v="11"/>
    <x v="1"/>
    <x v="0"/>
    <x v="8"/>
  </r>
  <r>
    <x v="5596"/>
    <x v="3"/>
    <x v="1"/>
    <x v="3"/>
    <x v="4"/>
    <x v="2"/>
    <x v="0"/>
    <x v="8"/>
    <x v="0"/>
    <x v="1"/>
    <x v="0"/>
    <x v="0"/>
    <x v="1"/>
    <x v="0"/>
    <x v="776"/>
    <x v="8"/>
    <x v="4"/>
    <x v="0"/>
    <x v="7"/>
  </r>
  <r>
    <x v="5597"/>
    <x v="1"/>
    <x v="1"/>
    <x v="4"/>
    <x v="0"/>
    <x v="0"/>
    <x v="1"/>
    <x v="13"/>
    <x v="2"/>
    <x v="0"/>
    <x v="0"/>
    <x v="1"/>
    <x v="1"/>
    <x v="0"/>
    <x v="4547"/>
    <x v="3"/>
    <x v="4"/>
    <x v="0"/>
    <x v="3"/>
  </r>
  <r>
    <x v="5598"/>
    <x v="1"/>
    <x v="2"/>
    <x v="4"/>
    <x v="6"/>
    <x v="0"/>
    <x v="1"/>
    <x v="2"/>
    <x v="1"/>
    <x v="1"/>
    <x v="1"/>
    <x v="0"/>
    <x v="0"/>
    <x v="0"/>
    <x v="3269"/>
    <x v="2"/>
    <x v="2"/>
    <x v="1"/>
    <x v="2"/>
  </r>
  <r>
    <x v="5599"/>
    <x v="1"/>
    <x v="3"/>
    <x v="0"/>
    <x v="0"/>
    <x v="2"/>
    <x v="0"/>
    <x v="9"/>
    <x v="2"/>
    <x v="0"/>
    <x v="0"/>
    <x v="0"/>
    <x v="0"/>
    <x v="0"/>
    <x v="73"/>
    <x v="6"/>
    <x v="0"/>
    <x v="0"/>
    <x v="8"/>
  </r>
  <r>
    <x v="5600"/>
    <x v="5"/>
    <x v="2"/>
    <x v="2"/>
    <x v="1"/>
    <x v="0"/>
    <x v="2"/>
    <x v="11"/>
    <x v="2"/>
    <x v="0"/>
    <x v="1"/>
    <x v="0"/>
    <x v="1"/>
    <x v="0"/>
    <x v="9568"/>
    <x v="6"/>
    <x v="1"/>
    <x v="2"/>
    <x v="5"/>
  </r>
  <r>
    <x v="5601"/>
    <x v="2"/>
    <x v="3"/>
    <x v="3"/>
    <x v="3"/>
    <x v="1"/>
    <x v="2"/>
    <x v="4"/>
    <x v="2"/>
    <x v="1"/>
    <x v="0"/>
    <x v="1"/>
    <x v="0"/>
    <x v="0"/>
    <x v="5224"/>
    <x v="0"/>
    <x v="2"/>
    <x v="0"/>
    <x v="6"/>
  </r>
  <r>
    <x v="5602"/>
    <x v="0"/>
    <x v="3"/>
    <x v="1"/>
    <x v="3"/>
    <x v="2"/>
    <x v="0"/>
    <x v="11"/>
    <x v="1"/>
    <x v="0"/>
    <x v="1"/>
    <x v="0"/>
    <x v="0"/>
    <x v="1"/>
    <x v="4005"/>
    <x v="8"/>
    <x v="3"/>
    <x v="2"/>
    <x v="3"/>
  </r>
  <r>
    <x v="5603"/>
    <x v="5"/>
    <x v="3"/>
    <x v="5"/>
    <x v="4"/>
    <x v="1"/>
    <x v="2"/>
    <x v="5"/>
    <x v="0"/>
    <x v="0"/>
    <x v="1"/>
    <x v="1"/>
    <x v="0"/>
    <x v="1"/>
    <x v="9360"/>
    <x v="10"/>
    <x v="0"/>
    <x v="0"/>
    <x v="7"/>
  </r>
  <r>
    <x v="5604"/>
    <x v="3"/>
    <x v="2"/>
    <x v="0"/>
    <x v="5"/>
    <x v="0"/>
    <x v="0"/>
    <x v="10"/>
    <x v="0"/>
    <x v="1"/>
    <x v="0"/>
    <x v="1"/>
    <x v="0"/>
    <x v="0"/>
    <x v="1668"/>
    <x v="1"/>
    <x v="3"/>
    <x v="0"/>
    <x v="6"/>
  </r>
  <r>
    <x v="5605"/>
    <x v="2"/>
    <x v="2"/>
    <x v="2"/>
    <x v="3"/>
    <x v="2"/>
    <x v="1"/>
    <x v="5"/>
    <x v="2"/>
    <x v="0"/>
    <x v="0"/>
    <x v="1"/>
    <x v="1"/>
    <x v="0"/>
    <x v="6475"/>
    <x v="7"/>
    <x v="5"/>
    <x v="0"/>
    <x v="8"/>
  </r>
  <r>
    <x v="5606"/>
    <x v="5"/>
    <x v="3"/>
    <x v="2"/>
    <x v="4"/>
    <x v="0"/>
    <x v="2"/>
    <x v="6"/>
    <x v="2"/>
    <x v="1"/>
    <x v="1"/>
    <x v="1"/>
    <x v="1"/>
    <x v="1"/>
    <x v="9765"/>
    <x v="6"/>
    <x v="5"/>
    <x v="0"/>
    <x v="6"/>
  </r>
  <r>
    <x v="5607"/>
    <x v="3"/>
    <x v="1"/>
    <x v="4"/>
    <x v="3"/>
    <x v="1"/>
    <x v="0"/>
    <x v="5"/>
    <x v="2"/>
    <x v="0"/>
    <x v="0"/>
    <x v="0"/>
    <x v="1"/>
    <x v="0"/>
    <x v="647"/>
    <x v="9"/>
    <x v="1"/>
    <x v="1"/>
    <x v="5"/>
  </r>
  <r>
    <x v="5608"/>
    <x v="1"/>
    <x v="2"/>
    <x v="3"/>
    <x v="3"/>
    <x v="1"/>
    <x v="0"/>
    <x v="8"/>
    <x v="1"/>
    <x v="1"/>
    <x v="1"/>
    <x v="1"/>
    <x v="1"/>
    <x v="0"/>
    <x v="3685"/>
    <x v="5"/>
    <x v="3"/>
    <x v="0"/>
    <x v="4"/>
  </r>
  <r>
    <x v="5609"/>
    <x v="5"/>
    <x v="3"/>
    <x v="1"/>
    <x v="5"/>
    <x v="2"/>
    <x v="0"/>
    <x v="7"/>
    <x v="2"/>
    <x v="1"/>
    <x v="0"/>
    <x v="0"/>
    <x v="1"/>
    <x v="1"/>
    <x v="4697"/>
    <x v="9"/>
    <x v="3"/>
    <x v="1"/>
    <x v="0"/>
  </r>
  <r>
    <x v="5610"/>
    <x v="5"/>
    <x v="1"/>
    <x v="4"/>
    <x v="4"/>
    <x v="0"/>
    <x v="2"/>
    <x v="2"/>
    <x v="0"/>
    <x v="0"/>
    <x v="1"/>
    <x v="1"/>
    <x v="1"/>
    <x v="0"/>
    <x v="9576"/>
    <x v="0"/>
    <x v="6"/>
    <x v="0"/>
    <x v="6"/>
  </r>
  <r>
    <x v="5611"/>
    <x v="2"/>
    <x v="0"/>
    <x v="0"/>
    <x v="2"/>
    <x v="2"/>
    <x v="2"/>
    <x v="4"/>
    <x v="2"/>
    <x v="0"/>
    <x v="1"/>
    <x v="0"/>
    <x v="0"/>
    <x v="0"/>
    <x v="3071"/>
    <x v="4"/>
    <x v="4"/>
    <x v="0"/>
    <x v="7"/>
  </r>
  <r>
    <x v="5612"/>
    <x v="2"/>
    <x v="3"/>
    <x v="2"/>
    <x v="2"/>
    <x v="0"/>
    <x v="1"/>
    <x v="4"/>
    <x v="0"/>
    <x v="0"/>
    <x v="0"/>
    <x v="1"/>
    <x v="1"/>
    <x v="1"/>
    <x v="4945"/>
    <x v="9"/>
    <x v="6"/>
    <x v="0"/>
    <x v="6"/>
  </r>
  <r>
    <x v="5613"/>
    <x v="4"/>
    <x v="0"/>
    <x v="3"/>
    <x v="5"/>
    <x v="2"/>
    <x v="2"/>
    <x v="12"/>
    <x v="0"/>
    <x v="1"/>
    <x v="0"/>
    <x v="0"/>
    <x v="0"/>
    <x v="0"/>
    <x v="3424"/>
    <x v="8"/>
    <x v="3"/>
    <x v="2"/>
    <x v="5"/>
  </r>
  <r>
    <x v="5614"/>
    <x v="1"/>
    <x v="0"/>
    <x v="4"/>
    <x v="4"/>
    <x v="0"/>
    <x v="2"/>
    <x v="5"/>
    <x v="2"/>
    <x v="1"/>
    <x v="0"/>
    <x v="1"/>
    <x v="1"/>
    <x v="0"/>
    <x v="7251"/>
    <x v="1"/>
    <x v="3"/>
    <x v="0"/>
    <x v="7"/>
  </r>
  <r>
    <x v="5615"/>
    <x v="2"/>
    <x v="0"/>
    <x v="4"/>
    <x v="1"/>
    <x v="0"/>
    <x v="1"/>
    <x v="8"/>
    <x v="2"/>
    <x v="1"/>
    <x v="1"/>
    <x v="0"/>
    <x v="1"/>
    <x v="1"/>
    <x v="3165"/>
    <x v="11"/>
    <x v="3"/>
    <x v="2"/>
    <x v="1"/>
  </r>
  <r>
    <x v="5616"/>
    <x v="5"/>
    <x v="2"/>
    <x v="4"/>
    <x v="4"/>
    <x v="1"/>
    <x v="2"/>
    <x v="0"/>
    <x v="1"/>
    <x v="1"/>
    <x v="0"/>
    <x v="1"/>
    <x v="1"/>
    <x v="0"/>
    <x v="9847"/>
    <x v="1"/>
    <x v="2"/>
    <x v="0"/>
    <x v="6"/>
  </r>
  <r>
    <x v="5617"/>
    <x v="0"/>
    <x v="3"/>
    <x v="4"/>
    <x v="1"/>
    <x v="1"/>
    <x v="0"/>
    <x v="5"/>
    <x v="1"/>
    <x v="1"/>
    <x v="0"/>
    <x v="1"/>
    <x v="0"/>
    <x v="0"/>
    <x v="3947"/>
    <x v="5"/>
    <x v="1"/>
    <x v="1"/>
    <x v="3"/>
  </r>
  <r>
    <x v="5618"/>
    <x v="3"/>
    <x v="2"/>
    <x v="2"/>
    <x v="1"/>
    <x v="2"/>
    <x v="1"/>
    <x v="9"/>
    <x v="1"/>
    <x v="1"/>
    <x v="0"/>
    <x v="1"/>
    <x v="0"/>
    <x v="1"/>
    <x v="5319"/>
    <x v="9"/>
    <x v="6"/>
    <x v="0"/>
    <x v="8"/>
  </r>
  <r>
    <x v="5619"/>
    <x v="1"/>
    <x v="3"/>
    <x v="5"/>
    <x v="6"/>
    <x v="2"/>
    <x v="1"/>
    <x v="9"/>
    <x v="1"/>
    <x v="1"/>
    <x v="0"/>
    <x v="0"/>
    <x v="0"/>
    <x v="0"/>
    <x v="1443"/>
    <x v="2"/>
    <x v="4"/>
    <x v="2"/>
    <x v="4"/>
  </r>
  <r>
    <x v="5620"/>
    <x v="3"/>
    <x v="3"/>
    <x v="1"/>
    <x v="2"/>
    <x v="0"/>
    <x v="1"/>
    <x v="6"/>
    <x v="1"/>
    <x v="0"/>
    <x v="1"/>
    <x v="0"/>
    <x v="1"/>
    <x v="1"/>
    <x v="3698"/>
    <x v="11"/>
    <x v="5"/>
    <x v="1"/>
    <x v="4"/>
  </r>
  <r>
    <x v="5621"/>
    <x v="0"/>
    <x v="0"/>
    <x v="0"/>
    <x v="1"/>
    <x v="1"/>
    <x v="1"/>
    <x v="14"/>
    <x v="0"/>
    <x v="0"/>
    <x v="1"/>
    <x v="0"/>
    <x v="0"/>
    <x v="0"/>
    <x v="4654"/>
    <x v="3"/>
    <x v="1"/>
    <x v="2"/>
    <x v="4"/>
  </r>
  <r>
    <x v="5622"/>
    <x v="2"/>
    <x v="0"/>
    <x v="2"/>
    <x v="1"/>
    <x v="2"/>
    <x v="1"/>
    <x v="2"/>
    <x v="0"/>
    <x v="0"/>
    <x v="0"/>
    <x v="1"/>
    <x v="1"/>
    <x v="0"/>
    <x v="3913"/>
    <x v="0"/>
    <x v="0"/>
    <x v="0"/>
    <x v="0"/>
  </r>
  <r>
    <x v="5623"/>
    <x v="3"/>
    <x v="1"/>
    <x v="1"/>
    <x v="1"/>
    <x v="2"/>
    <x v="2"/>
    <x v="2"/>
    <x v="2"/>
    <x v="0"/>
    <x v="0"/>
    <x v="0"/>
    <x v="0"/>
    <x v="0"/>
    <x v="3573"/>
    <x v="6"/>
    <x v="4"/>
    <x v="1"/>
    <x v="0"/>
  </r>
  <r>
    <x v="5624"/>
    <x v="2"/>
    <x v="0"/>
    <x v="2"/>
    <x v="2"/>
    <x v="2"/>
    <x v="1"/>
    <x v="5"/>
    <x v="0"/>
    <x v="1"/>
    <x v="0"/>
    <x v="0"/>
    <x v="0"/>
    <x v="0"/>
    <x v="888"/>
    <x v="5"/>
    <x v="6"/>
    <x v="1"/>
    <x v="0"/>
  </r>
  <r>
    <x v="5625"/>
    <x v="4"/>
    <x v="3"/>
    <x v="0"/>
    <x v="2"/>
    <x v="1"/>
    <x v="0"/>
    <x v="0"/>
    <x v="0"/>
    <x v="1"/>
    <x v="0"/>
    <x v="0"/>
    <x v="1"/>
    <x v="1"/>
    <x v="1164"/>
    <x v="1"/>
    <x v="5"/>
    <x v="1"/>
    <x v="0"/>
  </r>
  <r>
    <x v="5626"/>
    <x v="0"/>
    <x v="3"/>
    <x v="3"/>
    <x v="1"/>
    <x v="2"/>
    <x v="2"/>
    <x v="4"/>
    <x v="1"/>
    <x v="0"/>
    <x v="1"/>
    <x v="0"/>
    <x v="0"/>
    <x v="0"/>
    <x v="7951"/>
    <x v="9"/>
    <x v="4"/>
    <x v="1"/>
    <x v="0"/>
  </r>
  <r>
    <x v="5627"/>
    <x v="1"/>
    <x v="1"/>
    <x v="5"/>
    <x v="6"/>
    <x v="1"/>
    <x v="2"/>
    <x v="8"/>
    <x v="2"/>
    <x v="1"/>
    <x v="0"/>
    <x v="1"/>
    <x v="1"/>
    <x v="0"/>
    <x v="6953"/>
    <x v="4"/>
    <x v="3"/>
    <x v="0"/>
    <x v="7"/>
  </r>
  <r>
    <x v="5628"/>
    <x v="4"/>
    <x v="3"/>
    <x v="5"/>
    <x v="1"/>
    <x v="1"/>
    <x v="0"/>
    <x v="4"/>
    <x v="2"/>
    <x v="1"/>
    <x v="0"/>
    <x v="0"/>
    <x v="0"/>
    <x v="1"/>
    <x v="313"/>
    <x v="4"/>
    <x v="1"/>
    <x v="1"/>
    <x v="1"/>
  </r>
  <r>
    <x v="5629"/>
    <x v="3"/>
    <x v="0"/>
    <x v="3"/>
    <x v="3"/>
    <x v="1"/>
    <x v="0"/>
    <x v="5"/>
    <x v="2"/>
    <x v="0"/>
    <x v="1"/>
    <x v="1"/>
    <x v="0"/>
    <x v="1"/>
    <x v="987"/>
    <x v="5"/>
    <x v="2"/>
    <x v="0"/>
    <x v="6"/>
  </r>
  <r>
    <x v="5630"/>
    <x v="2"/>
    <x v="1"/>
    <x v="0"/>
    <x v="3"/>
    <x v="2"/>
    <x v="1"/>
    <x v="9"/>
    <x v="0"/>
    <x v="0"/>
    <x v="1"/>
    <x v="0"/>
    <x v="0"/>
    <x v="0"/>
    <x v="1393"/>
    <x v="5"/>
    <x v="2"/>
    <x v="2"/>
    <x v="0"/>
  </r>
  <r>
    <x v="5631"/>
    <x v="5"/>
    <x v="0"/>
    <x v="0"/>
    <x v="1"/>
    <x v="0"/>
    <x v="1"/>
    <x v="2"/>
    <x v="2"/>
    <x v="1"/>
    <x v="0"/>
    <x v="1"/>
    <x v="1"/>
    <x v="0"/>
    <x v="8418"/>
    <x v="3"/>
    <x v="1"/>
    <x v="0"/>
    <x v="2"/>
  </r>
  <r>
    <x v="5632"/>
    <x v="3"/>
    <x v="1"/>
    <x v="5"/>
    <x v="3"/>
    <x v="1"/>
    <x v="0"/>
    <x v="3"/>
    <x v="1"/>
    <x v="1"/>
    <x v="1"/>
    <x v="0"/>
    <x v="0"/>
    <x v="1"/>
    <x v="195"/>
    <x v="3"/>
    <x v="3"/>
    <x v="1"/>
    <x v="2"/>
  </r>
  <r>
    <x v="5633"/>
    <x v="3"/>
    <x v="2"/>
    <x v="3"/>
    <x v="5"/>
    <x v="1"/>
    <x v="0"/>
    <x v="3"/>
    <x v="1"/>
    <x v="1"/>
    <x v="1"/>
    <x v="1"/>
    <x v="1"/>
    <x v="1"/>
    <x v="4708"/>
    <x v="7"/>
    <x v="1"/>
    <x v="0"/>
    <x v="6"/>
  </r>
  <r>
    <x v="5634"/>
    <x v="5"/>
    <x v="3"/>
    <x v="0"/>
    <x v="6"/>
    <x v="0"/>
    <x v="1"/>
    <x v="13"/>
    <x v="1"/>
    <x v="1"/>
    <x v="0"/>
    <x v="1"/>
    <x v="0"/>
    <x v="1"/>
    <x v="7789"/>
    <x v="7"/>
    <x v="2"/>
    <x v="0"/>
    <x v="6"/>
  </r>
  <r>
    <x v="5635"/>
    <x v="3"/>
    <x v="0"/>
    <x v="4"/>
    <x v="1"/>
    <x v="1"/>
    <x v="0"/>
    <x v="9"/>
    <x v="1"/>
    <x v="0"/>
    <x v="1"/>
    <x v="1"/>
    <x v="1"/>
    <x v="1"/>
    <x v="2872"/>
    <x v="7"/>
    <x v="4"/>
    <x v="0"/>
    <x v="8"/>
  </r>
  <r>
    <x v="5636"/>
    <x v="1"/>
    <x v="3"/>
    <x v="4"/>
    <x v="6"/>
    <x v="0"/>
    <x v="2"/>
    <x v="14"/>
    <x v="1"/>
    <x v="0"/>
    <x v="1"/>
    <x v="1"/>
    <x v="1"/>
    <x v="0"/>
    <x v="6375"/>
    <x v="6"/>
    <x v="2"/>
    <x v="0"/>
    <x v="7"/>
  </r>
  <r>
    <x v="5637"/>
    <x v="0"/>
    <x v="0"/>
    <x v="4"/>
    <x v="1"/>
    <x v="2"/>
    <x v="2"/>
    <x v="10"/>
    <x v="0"/>
    <x v="1"/>
    <x v="1"/>
    <x v="0"/>
    <x v="0"/>
    <x v="0"/>
    <x v="7716"/>
    <x v="7"/>
    <x v="0"/>
    <x v="2"/>
    <x v="2"/>
  </r>
  <r>
    <x v="5638"/>
    <x v="1"/>
    <x v="1"/>
    <x v="2"/>
    <x v="0"/>
    <x v="1"/>
    <x v="0"/>
    <x v="13"/>
    <x v="1"/>
    <x v="1"/>
    <x v="0"/>
    <x v="1"/>
    <x v="0"/>
    <x v="0"/>
    <x v="807"/>
    <x v="1"/>
    <x v="3"/>
    <x v="2"/>
    <x v="5"/>
  </r>
  <r>
    <x v="5639"/>
    <x v="1"/>
    <x v="3"/>
    <x v="4"/>
    <x v="0"/>
    <x v="2"/>
    <x v="2"/>
    <x v="3"/>
    <x v="1"/>
    <x v="0"/>
    <x v="1"/>
    <x v="0"/>
    <x v="1"/>
    <x v="1"/>
    <x v="6401"/>
    <x v="9"/>
    <x v="4"/>
    <x v="1"/>
    <x v="4"/>
  </r>
  <r>
    <x v="5640"/>
    <x v="4"/>
    <x v="2"/>
    <x v="5"/>
    <x v="2"/>
    <x v="0"/>
    <x v="2"/>
    <x v="13"/>
    <x v="2"/>
    <x v="0"/>
    <x v="1"/>
    <x v="1"/>
    <x v="1"/>
    <x v="1"/>
    <x v="9114"/>
    <x v="5"/>
    <x v="1"/>
    <x v="0"/>
    <x v="1"/>
  </r>
  <r>
    <x v="5641"/>
    <x v="0"/>
    <x v="1"/>
    <x v="0"/>
    <x v="6"/>
    <x v="2"/>
    <x v="2"/>
    <x v="0"/>
    <x v="2"/>
    <x v="0"/>
    <x v="1"/>
    <x v="1"/>
    <x v="1"/>
    <x v="1"/>
    <x v="9655"/>
    <x v="10"/>
    <x v="3"/>
    <x v="0"/>
    <x v="2"/>
  </r>
  <r>
    <x v="5642"/>
    <x v="4"/>
    <x v="1"/>
    <x v="0"/>
    <x v="0"/>
    <x v="2"/>
    <x v="2"/>
    <x v="0"/>
    <x v="0"/>
    <x v="1"/>
    <x v="0"/>
    <x v="0"/>
    <x v="1"/>
    <x v="0"/>
    <x v="5395"/>
    <x v="0"/>
    <x v="0"/>
    <x v="1"/>
    <x v="0"/>
  </r>
  <r>
    <x v="5643"/>
    <x v="3"/>
    <x v="3"/>
    <x v="3"/>
    <x v="2"/>
    <x v="0"/>
    <x v="0"/>
    <x v="5"/>
    <x v="1"/>
    <x v="0"/>
    <x v="0"/>
    <x v="0"/>
    <x v="0"/>
    <x v="1"/>
    <x v="383"/>
    <x v="0"/>
    <x v="1"/>
    <x v="0"/>
    <x v="7"/>
  </r>
  <r>
    <x v="5644"/>
    <x v="5"/>
    <x v="3"/>
    <x v="5"/>
    <x v="3"/>
    <x v="0"/>
    <x v="2"/>
    <x v="11"/>
    <x v="2"/>
    <x v="0"/>
    <x v="0"/>
    <x v="0"/>
    <x v="0"/>
    <x v="1"/>
    <x v="8347"/>
    <x v="0"/>
    <x v="6"/>
    <x v="2"/>
    <x v="4"/>
  </r>
  <r>
    <x v="5645"/>
    <x v="2"/>
    <x v="2"/>
    <x v="3"/>
    <x v="4"/>
    <x v="0"/>
    <x v="0"/>
    <x v="3"/>
    <x v="1"/>
    <x v="1"/>
    <x v="0"/>
    <x v="0"/>
    <x v="1"/>
    <x v="1"/>
    <x v="3142"/>
    <x v="6"/>
    <x v="1"/>
    <x v="0"/>
    <x v="7"/>
  </r>
  <r>
    <x v="5646"/>
    <x v="2"/>
    <x v="0"/>
    <x v="4"/>
    <x v="4"/>
    <x v="1"/>
    <x v="2"/>
    <x v="5"/>
    <x v="1"/>
    <x v="1"/>
    <x v="0"/>
    <x v="1"/>
    <x v="0"/>
    <x v="0"/>
    <x v="5364"/>
    <x v="4"/>
    <x v="6"/>
    <x v="1"/>
    <x v="4"/>
  </r>
  <r>
    <x v="5647"/>
    <x v="2"/>
    <x v="1"/>
    <x v="3"/>
    <x v="5"/>
    <x v="0"/>
    <x v="1"/>
    <x v="1"/>
    <x v="2"/>
    <x v="0"/>
    <x v="0"/>
    <x v="1"/>
    <x v="0"/>
    <x v="1"/>
    <x v="3206"/>
    <x v="6"/>
    <x v="3"/>
    <x v="0"/>
    <x v="8"/>
  </r>
  <r>
    <x v="5648"/>
    <x v="3"/>
    <x v="0"/>
    <x v="5"/>
    <x v="3"/>
    <x v="0"/>
    <x v="2"/>
    <x v="6"/>
    <x v="0"/>
    <x v="0"/>
    <x v="1"/>
    <x v="1"/>
    <x v="0"/>
    <x v="1"/>
    <x v="6407"/>
    <x v="7"/>
    <x v="2"/>
    <x v="1"/>
    <x v="3"/>
  </r>
  <r>
    <x v="5649"/>
    <x v="0"/>
    <x v="1"/>
    <x v="5"/>
    <x v="5"/>
    <x v="0"/>
    <x v="0"/>
    <x v="8"/>
    <x v="0"/>
    <x v="0"/>
    <x v="0"/>
    <x v="1"/>
    <x v="0"/>
    <x v="0"/>
    <x v="3686"/>
    <x v="7"/>
    <x v="4"/>
    <x v="0"/>
    <x v="8"/>
  </r>
  <r>
    <x v="5650"/>
    <x v="3"/>
    <x v="2"/>
    <x v="4"/>
    <x v="2"/>
    <x v="2"/>
    <x v="0"/>
    <x v="10"/>
    <x v="2"/>
    <x v="1"/>
    <x v="0"/>
    <x v="1"/>
    <x v="0"/>
    <x v="0"/>
    <x v="2328"/>
    <x v="4"/>
    <x v="0"/>
    <x v="0"/>
    <x v="7"/>
  </r>
  <r>
    <x v="5651"/>
    <x v="2"/>
    <x v="1"/>
    <x v="4"/>
    <x v="1"/>
    <x v="1"/>
    <x v="2"/>
    <x v="4"/>
    <x v="0"/>
    <x v="0"/>
    <x v="1"/>
    <x v="0"/>
    <x v="0"/>
    <x v="0"/>
    <x v="3427"/>
    <x v="4"/>
    <x v="2"/>
    <x v="1"/>
    <x v="2"/>
  </r>
  <r>
    <x v="5652"/>
    <x v="4"/>
    <x v="3"/>
    <x v="2"/>
    <x v="1"/>
    <x v="1"/>
    <x v="1"/>
    <x v="6"/>
    <x v="1"/>
    <x v="1"/>
    <x v="1"/>
    <x v="1"/>
    <x v="0"/>
    <x v="0"/>
    <x v="2251"/>
    <x v="8"/>
    <x v="0"/>
    <x v="0"/>
    <x v="6"/>
  </r>
  <r>
    <x v="5653"/>
    <x v="2"/>
    <x v="3"/>
    <x v="4"/>
    <x v="2"/>
    <x v="2"/>
    <x v="0"/>
    <x v="3"/>
    <x v="0"/>
    <x v="0"/>
    <x v="1"/>
    <x v="1"/>
    <x v="0"/>
    <x v="1"/>
    <x v="1448"/>
    <x v="3"/>
    <x v="1"/>
    <x v="1"/>
    <x v="2"/>
  </r>
  <r>
    <x v="5654"/>
    <x v="2"/>
    <x v="2"/>
    <x v="0"/>
    <x v="3"/>
    <x v="0"/>
    <x v="2"/>
    <x v="7"/>
    <x v="2"/>
    <x v="1"/>
    <x v="0"/>
    <x v="1"/>
    <x v="1"/>
    <x v="1"/>
    <x v="9072"/>
    <x v="1"/>
    <x v="1"/>
    <x v="0"/>
    <x v="3"/>
  </r>
  <r>
    <x v="5655"/>
    <x v="4"/>
    <x v="2"/>
    <x v="2"/>
    <x v="5"/>
    <x v="0"/>
    <x v="2"/>
    <x v="14"/>
    <x v="0"/>
    <x v="1"/>
    <x v="1"/>
    <x v="0"/>
    <x v="1"/>
    <x v="1"/>
    <x v="8508"/>
    <x v="0"/>
    <x v="3"/>
    <x v="2"/>
    <x v="2"/>
  </r>
  <r>
    <x v="5656"/>
    <x v="3"/>
    <x v="3"/>
    <x v="3"/>
    <x v="1"/>
    <x v="2"/>
    <x v="1"/>
    <x v="7"/>
    <x v="2"/>
    <x v="1"/>
    <x v="0"/>
    <x v="1"/>
    <x v="0"/>
    <x v="0"/>
    <x v="2721"/>
    <x v="2"/>
    <x v="0"/>
    <x v="0"/>
    <x v="7"/>
  </r>
  <r>
    <x v="5657"/>
    <x v="1"/>
    <x v="3"/>
    <x v="5"/>
    <x v="4"/>
    <x v="2"/>
    <x v="1"/>
    <x v="9"/>
    <x v="2"/>
    <x v="0"/>
    <x v="1"/>
    <x v="1"/>
    <x v="1"/>
    <x v="1"/>
    <x v="5426"/>
    <x v="0"/>
    <x v="0"/>
    <x v="0"/>
    <x v="4"/>
  </r>
  <r>
    <x v="5658"/>
    <x v="0"/>
    <x v="3"/>
    <x v="5"/>
    <x v="5"/>
    <x v="1"/>
    <x v="0"/>
    <x v="6"/>
    <x v="2"/>
    <x v="0"/>
    <x v="0"/>
    <x v="1"/>
    <x v="0"/>
    <x v="1"/>
    <x v="5352"/>
    <x v="3"/>
    <x v="1"/>
    <x v="1"/>
    <x v="3"/>
  </r>
  <r>
    <x v="5659"/>
    <x v="5"/>
    <x v="0"/>
    <x v="4"/>
    <x v="1"/>
    <x v="0"/>
    <x v="0"/>
    <x v="5"/>
    <x v="2"/>
    <x v="1"/>
    <x v="1"/>
    <x v="1"/>
    <x v="0"/>
    <x v="1"/>
    <x v="5580"/>
    <x v="1"/>
    <x v="0"/>
    <x v="1"/>
    <x v="0"/>
  </r>
  <r>
    <x v="5660"/>
    <x v="5"/>
    <x v="2"/>
    <x v="1"/>
    <x v="4"/>
    <x v="2"/>
    <x v="0"/>
    <x v="8"/>
    <x v="2"/>
    <x v="1"/>
    <x v="0"/>
    <x v="0"/>
    <x v="0"/>
    <x v="1"/>
    <x v="6142"/>
    <x v="10"/>
    <x v="2"/>
    <x v="2"/>
    <x v="0"/>
  </r>
  <r>
    <x v="5661"/>
    <x v="4"/>
    <x v="0"/>
    <x v="0"/>
    <x v="0"/>
    <x v="1"/>
    <x v="2"/>
    <x v="1"/>
    <x v="2"/>
    <x v="0"/>
    <x v="0"/>
    <x v="1"/>
    <x v="0"/>
    <x v="1"/>
    <x v="6082"/>
    <x v="2"/>
    <x v="5"/>
    <x v="0"/>
    <x v="8"/>
  </r>
  <r>
    <x v="5662"/>
    <x v="1"/>
    <x v="3"/>
    <x v="4"/>
    <x v="1"/>
    <x v="1"/>
    <x v="1"/>
    <x v="13"/>
    <x v="1"/>
    <x v="0"/>
    <x v="1"/>
    <x v="1"/>
    <x v="0"/>
    <x v="1"/>
    <x v="3801"/>
    <x v="10"/>
    <x v="4"/>
    <x v="2"/>
    <x v="5"/>
  </r>
  <r>
    <x v="5663"/>
    <x v="0"/>
    <x v="1"/>
    <x v="3"/>
    <x v="1"/>
    <x v="0"/>
    <x v="2"/>
    <x v="0"/>
    <x v="2"/>
    <x v="1"/>
    <x v="0"/>
    <x v="1"/>
    <x v="1"/>
    <x v="1"/>
    <x v="9652"/>
    <x v="7"/>
    <x v="2"/>
    <x v="0"/>
    <x v="7"/>
  </r>
  <r>
    <x v="5664"/>
    <x v="1"/>
    <x v="0"/>
    <x v="5"/>
    <x v="4"/>
    <x v="1"/>
    <x v="0"/>
    <x v="2"/>
    <x v="2"/>
    <x v="1"/>
    <x v="1"/>
    <x v="1"/>
    <x v="0"/>
    <x v="1"/>
    <x v="1558"/>
    <x v="4"/>
    <x v="5"/>
    <x v="1"/>
    <x v="0"/>
  </r>
  <r>
    <x v="5665"/>
    <x v="1"/>
    <x v="0"/>
    <x v="3"/>
    <x v="6"/>
    <x v="1"/>
    <x v="2"/>
    <x v="0"/>
    <x v="0"/>
    <x v="0"/>
    <x v="0"/>
    <x v="1"/>
    <x v="1"/>
    <x v="0"/>
    <x v="7372"/>
    <x v="6"/>
    <x v="2"/>
    <x v="0"/>
    <x v="0"/>
  </r>
  <r>
    <x v="5666"/>
    <x v="5"/>
    <x v="3"/>
    <x v="4"/>
    <x v="1"/>
    <x v="2"/>
    <x v="2"/>
    <x v="0"/>
    <x v="2"/>
    <x v="0"/>
    <x v="1"/>
    <x v="0"/>
    <x v="1"/>
    <x v="0"/>
    <x v="9041"/>
    <x v="1"/>
    <x v="0"/>
    <x v="0"/>
    <x v="8"/>
  </r>
  <r>
    <x v="5667"/>
    <x v="2"/>
    <x v="0"/>
    <x v="3"/>
    <x v="2"/>
    <x v="2"/>
    <x v="0"/>
    <x v="11"/>
    <x v="1"/>
    <x v="0"/>
    <x v="0"/>
    <x v="0"/>
    <x v="0"/>
    <x v="1"/>
    <x v="469"/>
    <x v="8"/>
    <x v="1"/>
    <x v="0"/>
    <x v="6"/>
  </r>
  <r>
    <x v="5668"/>
    <x v="2"/>
    <x v="1"/>
    <x v="0"/>
    <x v="3"/>
    <x v="2"/>
    <x v="2"/>
    <x v="7"/>
    <x v="0"/>
    <x v="1"/>
    <x v="1"/>
    <x v="0"/>
    <x v="1"/>
    <x v="0"/>
    <x v="4658"/>
    <x v="8"/>
    <x v="6"/>
    <x v="1"/>
    <x v="0"/>
  </r>
  <r>
    <x v="5669"/>
    <x v="0"/>
    <x v="3"/>
    <x v="0"/>
    <x v="2"/>
    <x v="1"/>
    <x v="1"/>
    <x v="5"/>
    <x v="1"/>
    <x v="1"/>
    <x v="0"/>
    <x v="0"/>
    <x v="1"/>
    <x v="1"/>
    <x v="8015"/>
    <x v="1"/>
    <x v="2"/>
    <x v="1"/>
    <x v="0"/>
  </r>
  <r>
    <x v="5670"/>
    <x v="3"/>
    <x v="3"/>
    <x v="5"/>
    <x v="2"/>
    <x v="2"/>
    <x v="1"/>
    <x v="10"/>
    <x v="2"/>
    <x v="0"/>
    <x v="0"/>
    <x v="1"/>
    <x v="0"/>
    <x v="0"/>
    <x v="2223"/>
    <x v="9"/>
    <x v="5"/>
    <x v="2"/>
    <x v="5"/>
  </r>
  <r>
    <x v="5671"/>
    <x v="2"/>
    <x v="0"/>
    <x v="5"/>
    <x v="3"/>
    <x v="1"/>
    <x v="2"/>
    <x v="9"/>
    <x v="1"/>
    <x v="1"/>
    <x v="0"/>
    <x v="1"/>
    <x v="1"/>
    <x v="0"/>
    <x v="6340"/>
    <x v="1"/>
    <x v="0"/>
    <x v="0"/>
    <x v="6"/>
  </r>
  <r>
    <x v="5672"/>
    <x v="3"/>
    <x v="2"/>
    <x v="5"/>
    <x v="6"/>
    <x v="1"/>
    <x v="0"/>
    <x v="1"/>
    <x v="0"/>
    <x v="0"/>
    <x v="0"/>
    <x v="1"/>
    <x v="1"/>
    <x v="1"/>
    <x v="4276"/>
    <x v="8"/>
    <x v="2"/>
    <x v="0"/>
    <x v="1"/>
  </r>
  <r>
    <x v="5673"/>
    <x v="2"/>
    <x v="0"/>
    <x v="1"/>
    <x v="2"/>
    <x v="0"/>
    <x v="0"/>
    <x v="10"/>
    <x v="0"/>
    <x v="1"/>
    <x v="0"/>
    <x v="1"/>
    <x v="1"/>
    <x v="0"/>
    <x v="1209"/>
    <x v="6"/>
    <x v="1"/>
    <x v="0"/>
    <x v="7"/>
  </r>
  <r>
    <x v="5674"/>
    <x v="3"/>
    <x v="2"/>
    <x v="2"/>
    <x v="4"/>
    <x v="1"/>
    <x v="1"/>
    <x v="8"/>
    <x v="1"/>
    <x v="0"/>
    <x v="0"/>
    <x v="1"/>
    <x v="1"/>
    <x v="0"/>
    <x v="6290"/>
    <x v="9"/>
    <x v="6"/>
    <x v="0"/>
    <x v="0"/>
  </r>
  <r>
    <x v="5675"/>
    <x v="2"/>
    <x v="1"/>
    <x v="4"/>
    <x v="1"/>
    <x v="1"/>
    <x v="0"/>
    <x v="8"/>
    <x v="1"/>
    <x v="1"/>
    <x v="1"/>
    <x v="0"/>
    <x v="1"/>
    <x v="1"/>
    <x v="1117"/>
    <x v="3"/>
    <x v="4"/>
    <x v="0"/>
    <x v="7"/>
  </r>
  <r>
    <x v="5676"/>
    <x v="0"/>
    <x v="2"/>
    <x v="3"/>
    <x v="2"/>
    <x v="1"/>
    <x v="2"/>
    <x v="1"/>
    <x v="1"/>
    <x v="0"/>
    <x v="1"/>
    <x v="1"/>
    <x v="0"/>
    <x v="1"/>
    <x v="9844"/>
    <x v="0"/>
    <x v="4"/>
    <x v="0"/>
    <x v="8"/>
  </r>
  <r>
    <x v="5677"/>
    <x v="4"/>
    <x v="3"/>
    <x v="5"/>
    <x v="6"/>
    <x v="0"/>
    <x v="0"/>
    <x v="7"/>
    <x v="1"/>
    <x v="1"/>
    <x v="1"/>
    <x v="0"/>
    <x v="1"/>
    <x v="1"/>
    <x v="1224"/>
    <x v="5"/>
    <x v="2"/>
    <x v="1"/>
    <x v="5"/>
  </r>
  <r>
    <x v="5678"/>
    <x v="5"/>
    <x v="3"/>
    <x v="3"/>
    <x v="1"/>
    <x v="2"/>
    <x v="0"/>
    <x v="5"/>
    <x v="1"/>
    <x v="1"/>
    <x v="0"/>
    <x v="0"/>
    <x v="1"/>
    <x v="1"/>
    <x v="4642"/>
    <x v="5"/>
    <x v="5"/>
    <x v="0"/>
    <x v="8"/>
  </r>
  <r>
    <x v="5679"/>
    <x v="5"/>
    <x v="0"/>
    <x v="5"/>
    <x v="6"/>
    <x v="1"/>
    <x v="0"/>
    <x v="0"/>
    <x v="1"/>
    <x v="1"/>
    <x v="0"/>
    <x v="0"/>
    <x v="0"/>
    <x v="1"/>
    <x v="3129"/>
    <x v="7"/>
    <x v="6"/>
    <x v="1"/>
    <x v="5"/>
  </r>
  <r>
    <x v="5680"/>
    <x v="1"/>
    <x v="2"/>
    <x v="0"/>
    <x v="3"/>
    <x v="0"/>
    <x v="1"/>
    <x v="4"/>
    <x v="1"/>
    <x v="1"/>
    <x v="0"/>
    <x v="0"/>
    <x v="1"/>
    <x v="0"/>
    <x v="4955"/>
    <x v="6"/>
    <x v="4"/>
    <x v="1"/>
    <x v="5"/>
  </r>
  <r>
    <x v="5681"/>
    <x v="3"/>
    <x v="1"/>
    <x v="2"/>
    <x v="0"/>
    <x v="2"/>
    <x v="2"/>
    <x v="7"/>
    <x v="0"/>
    <x v="0"/>
    <x v="0"/>
    <x v="1"/>
    <x v="0"/>
    <x v="1"/>
    <x v="6119"/>
    <x v="7"/>
    <x v="1"/>
    <x v="1"/>
    <x v="4"/>
  </r>
  <r>
    <x v="5682"/>
    <x v="5"/>
    <x v="2"/>
    <x v="3"/>
    <x v="4"/>
    <x v="2"/>
    <x v="2"/>
    <x v="3"/>
    <x v="0"/>
    <x v="0"/>
    <x v="0"/>
    <x v="1"/>
    <x v="0"/>
    <x v="1"/>
    <x v="9834"/>
    <x v="9"/>
    <x v="0"/>
    <x v="1"/>
    <x v="1"/>
  </r>
  <r>
    <x v="5683"/>
    <x v="2"/>
    <x v="3"/>
    <x v="2"/>
    <x v="5"/>
    <x v="1"/>
    <x v="1"/>
    <x v="1"/>
    <x v="2"/>
    <x v="1"/>
    <x v="0"/>
    <x v="1"/>
    <x v="0"/>
    <x v="1"/>
    <x v="3954"/>
    <x v="8"/>
    <x v="5"/>
    <x v="1"/>
    <x v="4"/>
  </r>
  <r>
    <x v="5684"/>
    <x v="4"/>
    <x v="2"/>
    <x v="0"/>
    <x v="5"/>
    <x v="2"/>
    <x v="1"/>
    <x v="10"/>
    <x v="0"/>
    <x v="1"/>
    <x v="0"/>
    <x v="1"/>
    <x v="1"/>
    <x v="0"/>
    <x v="6671"/>
    <x v="2"/>
    <x v="2"/>
    <x v="0"/>
    <x v="3"/>
  </r>
  <r>
    <x v="5685"/>
    <x v="0"/>
    <x v="0"/>
    <x v="4"/>
    <x v="6"/>
    <x v="1"/>
    <x v="2"/>
    <x v="6"/>
    <x v="0"/>
    <x v="0"/>
    <x v="0"/>
    <x v="1"/>
    <x v="0"/>
    <x v="1"/>
    <x v="9186"/>
    <x v="9"/>
    <x v="2"/>
    <x v="0"/>
    <x v="8"/>
  </r>
  <r>
    <x v="5686"/>
    <x v="5"/>
    <x v="3"/>
    <x v="1"/>
    <x v="6"/>
    <x v="1"/>
    <x v="1"/>
    <x v="11"/>
    <x v="1"/>
    <x v="0"/>
    <x v="0"/>
    <x v="1"/>
    <x v="1"/>
    <x v="1"/>
    <x v="8523"/>
    <x v="1"/>
    <x v="4"/>
    <x v="0"/>
    <x v="7"/>
  </r>
  <r>
    <x v="5687"/>
    <x v="0"/>
    <x v="1"/>
    <x v="2"/>
    <x v="4"/>
    <x v="2"/>
    <x v="2"/>
    <x v="11"/>
    <x v="1"/>
    <x v="0"/>
    <x v="1"/>
    <x v="1"/>
    <x v="0"/>
    <x v="1"/>
    <x v="9257"/>
    <x v="10"/>
    <x v="3"/>
    <x v="2"/>
    <x v="3"/>
  </r>
  <r>
    <x v="5688"/>
    <x v="3"/>
    <x v="1"/>
    <x v="5"/>
    <x v="5"/>
    <x v="0"/>
    <x v="1"/>
    <x v="8"/>
    <x v="1"/>
    <x v="0"/>
    <x v="1"/>
    <x v="1"/>
    <x v="0"/>
    <x v="1"/>
    <x v="3964"/>
    <x v="0"/>
    <x v="4"/>
    <x v="2"/>
    <x v="1"/>
  </r>
  <r>
    <x v="5689"/>
    <x v="3"/>
    <x v="1"/>
    <x v="3"/>
    <x v="3"/>
    <x v="2"/>
    <x v="2"/>
    <x v="13"/>
    <x v="1"/>
    <x v="1"/>
    <x v="1"/>
    <x v="0"/>
    <x v="1"/>
    <x v="1"/>
    <x v="5960"/>
    <x v="4"/>
    <x v="1"/>
    <x v="2"/>
    <x v="5"/>
  </r>
  <r>
    <x v="5690"/>
    <x v="3"/>
    <x v="1"/>
    <x v="4"/>
    <x v="6"/>
    <x v="1"/>
    <x v="0"/>
    <x v="7"/>
    <x v="0"/>
    <x v="1"/>
    <x v="1"/>
    <x v="0"/>
    <x v="1"/>
    <x v="1"/>
    <x v="1156"/>
    <x v="10"/>
    <x v="3"/>
    <x v="1"/>
    <x v="4"/>
  </r>
  <r>
    <x v="5691"/>
    <x v="3"/>
    <x v="0"/>
    <x v="3"/>
    <x v="4"/>
    <x v="1"/>
    <x v="2"/>
    <x v="12"/>
    <x v="2"/>
    <x v="0"/>
    <x v="1"/>
    <x v="1"/>
    <x v="0"/>
    <x v="0"/>
    <x v="4891"/>
    <x v="0"/>
    <x v="4"/>
    <x v="2"/>
    <x v="3"/>
  </r>
  <r>
    <x v="5692"/>
    <x v="2"/>
    <x v="0"/>
    <x v="4"/>
    <x v="0"/>
    <x v="0"/>
    <x v="2"/>
    <x v="0"/>
    <x v="2"/>
    <x v="0"/>
    <x v="1"/>
    <x v="1"/>
    <x v="1"/>
    <x v="0"/>
    <x v="6456"/>
    <x v="11"/>
    <x v="6"/>
    <x v="0"/>
    <x v="0"/>
  </r>
  <r>
    <x v="5693"/>
    <x v="1"/>
    <x v="3"/>
    <x v="3"/>
    <x v="4"/>
    <x v="0"/>
    <x v="1"/>
    <x v="3"/>
    <x v="2"/>
    <x v="0"/>
    <x v="1"/>
    <x v="1"/>
    <x v="1"/>
    <x v="0"/>
    <x v="3499"/>
    <x v="2"/>
    <x v="3"/>
    <x v="0"/>
    <x v="8"/>
  </r>
  <r>
    <x v="5694"/>
    <x v="5"/>
    <x v="2"/>
    <x v="2"/>
    <x v="5"/>
    <x v="2"/>
    <x v="0"/>
    <x v="14"/>
    <x v="1"/>
    <x v="0"/>
    <x v="0"/>
    <x v="0"/>
    <x v="1"/>
    <x v="0"/>
    <x v="6140"/>
    <x v="7"/>
    <x v="3"/>
    <x v="0"/>
    <x v="6"/>
  </r>
  <r>
    <x v="5695"/>
    <x v="2"/>
    <x v="1"/>
    <x v="1"/>
    <x v="5"/>
    <x v="1"/>
    <x v="2"/>
    <x v="10"/>
    <x v="2"/>
    <x v="1"/>
    <x v="0"/>
    <x v="0"/>
    <x v="0"/>
    <x v="1"/>
    <x v="4159"/>
    <x v="1"/>
    <x v="6"/>
    <x v="0"/>
    <x v="7"/>
  </r>
  <r>
    <x v="5696"/>
    <x v="5"/>
    <x v="2"/>
    <x v="3"/>
    <x v="4"/>
    <x v="1"/>
    <x v="2"/>
    <x v="12"/>
    <x v="0"/>
    <x v="1"/>
    <x v="0"/>
    <x v="0"/>
    <x v="1"/>
    <x v="0"/>
    <x v="9561"/>
    <x v="0"/>
    <x v="3"/>
    <x v="2"/>
    <x v="2"/>
  </r>
  <r>
    <x v="5697"/>
    <x v="3"/>
    <x v="0"/>
    <x v="2"/>
    <x v="2"/>
    <x v="2"/>
    <x v="0"/>
    <x v="6"/>
    <x v="1"/>
    <x v="0"/>
    <x v="0"/>
    <x v="1"/>
    <x v="0"/>
    <x v="1"/>
    <x v="1305"/>
    <x v="11"/>
    <x v="6"/>
    <x v="1"/>
    <x v="5"/>
  </r>
  <r>
    <x v="5698"/>
    <x v="5"/>
    <x v="0"/>
    <x v="3"/>
    <x v="0"/>
    <x v="2"/>
    <x v="0"/>
    <x v="0"/>
    <x v="1"/>
    <x v="0"/>
    <x v="0"/>
    <x v="0"/>
    <x v="0"/>
    <x v="0"/>
    <x v="3000"/>
    <x v="6"/>
    <x v="5"/>
    <x v="1"/>
    <x v="3"/>
  </r>
  <r>
    <x v="5699"/>
    <x v="4"/>
    <x v="2"/>
    <x v="5"/>
    <x v="0"/>
    <x v="0"/>
    <x v="1"/>
    <x v="13"/>
    <x v="0"/>
    <x v="1"/>
    <x v="1"/>
    <x v="1"/>
    <x v="1"/>
    <x v="0"/>
    <x v="6190"/>
    <x v="0"/>
    <x v="4"/>
    <x v="0"/>
    <x v="2"/>
  </r>
  <r>
    <x v="5700"/>
    <x v="0"/>
    <x v="1"/>
    <x v="0"/>
    <x v="3"/>
    <x v="0"/>
    <x v="1"/>
    <x v="4"/>
    <x v="1"/>
    <x v="0"/>
    <x v="0"/>
    <x v="1"/>
    <x v="1"/>
    <x v="0"/>
    <x v="8050"/>
    <x v="3"/>
    <x v="5"/>
    <x v="0"/>
    <x v="5"/>
  </r>
  <r>
    <x v="5701"/>
    <x v="5"/>
    <x v="0"/>
    <x v="2"/>
    <x v="2"/>
    <x v="2"/>
    <x v="0"/>
    <x v="6"/>
    <x v="2"/>
    <x v="1"/>
    <x v="0"/>
    <x v="0"/>
    <x v="1"/>
    <x v="0"/>
    <x v="4133"/>
    <x v="10"/>
    <x v="3"/>
    <x v="1"/>
    <x v="1"/>
  </r>
  <r>
    <x v="5702"/>
    <x v="0"/>
    <x v="3"/>
    <x v="2"/>
    <x v="2"/>
    <x v="2"/>
    <x v="2"/>
    <x v="6"/>
    <x v="1"/>
    <x v="1"/>
    <x v="1"/>
    <x v="0"/>
    <x v="1"/>
    <x v="0"/>
    <x v="8643"/>
    <x v="4"/>
    <x v="6"/>
    <x v="1"/>
    <x v="1"/>
  </r>
  <r>
    <x v="5703"/>
    <x v="0"/>
    <x v="1"/>
    <x v="3"/>
    <x v="3"/>
    <x v="1"/>
    <x v="1"/>
    <x v="14"/>
    <x v="1"/>
    <x v="0"/>
    <x v="1"/>
    <x v="0"/>
    <x v="1"/>
    <x v="0"/>
    <x v="6732"/>
    <x v="4"/>
    <x v="2"/>
    <x v="2"/>
    <x v="3"/>
  </r>
  <r>
    <x v="5704"/>
    <x v="2"/>
    <x v="1"/>
    <x v="2"/>
    <x v="1"/>
    <x v="1"/>
    <x v="2"/>
    <x v="12"/>
    <x v="0"/>
    <x v="1"/>
    <x v="1"/>
    <x v="0"/>
    <x v="0"/>
    <x v="1"/>
    <x v="4688"/>
    <x v="0"/>
    <x v="4"/>
    <x v="2"/>
    <x v="4"/>
  </r>
  <r>
    <x v="5705"/>
    <x v="5"/>
    <x v="1"/>
    <x v="0"/>
    <x v="2"/>
    <x v="2"/>
    <x v="0"/>
    <x v="7"/>
    <x v="1"/>
    <x v="0"/>
    <x v="0"/>
    <x v="0"/>
    <x v="1"/>
    <x v="1"/>
    <x v="5775"/>
    <x v="3"/>
    <x v="0"/>
    <x v="1"/>
    <x v="4"/>
  </r>
  <r>
    <x v="5706"/>
    <x v="2"/>
    <x v="2"/>
    <x v="4"/>
    <x v="1"/>
    <x v="2"/>
    <x v="2"/>
    <x v="3"/>
    <x v="1"/>
    <x v="0"/>
    <x v="1"/>
    <x v="0"/>
    <x v="0"/>
    <x v="0"/>
    <x v="5221"/>
    <x v="5"/>
    <x v="4"/>
    <x v="0"/>
    <x v="6"/>
  </r>
  <r>
    <x v="5707"/>
    <x v="5"/>
    <x v="3"/>
    <x v="1"/>
    <x v="0"/>
    <x v="2"/>
    <x v="0"/>
    <x v="6"/>
    <x v="0"/>
    <x v="1"/>
    <x v="0"/>
    <x v="1"/>
    <x v="1"/>
    <x v="1"/>
    <x v="7167"/>
    <x v="1"/>
    <x v="0"/>
    <x v="0"/>
    <x v="8"/>
  </r>
  <r>
    <x v="5708"/>
    <x v="0"/>
    <x v="0"/>
    <x v="0"/>
    <x v="3"/>
    <x v="1"/>
    <x v="0"/>
    <x v="1"/>
    <x v="1"/>
    <x v="0"/>
    <x v="1"/>
    <x v="1"/>
    <x v="0"/>
    <x v="1"/>
    <x v="4944"/>
    <x v="3"/>
    <x v="0"/>
    <x v="1"/>
    <x v="0"/>
  </r>
  <r>
    <x v="5709"/>
    <x v="3"/>
    <x v="2"/>
    <x v="5"/>
    <x v="3"/>
    <x v="0"/>
    <x v="1"/>
    <x v="0"/>
    <x v="2"/>
    <x v="0"/>
    <x v="0"/>
    <x v="0"/>
    <x v="1"/>
    <x v="1"/>
    <x v="5570"/>
    <x v="9"/>
    <x v="5"/>
    <x v="1"/>
    <x v="3"/>
  </r>
  <r>
    <x v="5710"/>
    <x v="0"/>
    <x v="3"/>
    <x v="0"/>
    <x v="4"/>
    <x v="2"/>
    <x v="1"/>
    <x v="12"/>
    <x v="1"/>
    <x v="1"/>
    <x v="1"/>
    <x v="0"/>
    <x v="1"/>
    <x v="1"/>
    <x v="7595"/>
    <x v="5"/>
    <x v="6"/>
    <x v="2"/>
    <x v="0"/>
  </r>
  <r>
    <x v="5711"/>
    <x v="0"/>
    <x v="2"/>
    <x v="4"/>
    <x v="0"/>
    <x v="0"/>
    <x v="1"/>
    <x v="7"/>
    <x v="1"/>
    <x v="0"/>
    <x v="0"/>
    <x v="0"/>
    <x v="0"/>
    <x v="1"/>
    <x v="7905"/>
    <x v="10"/>
    <x v="6"/>
    <x v="1"/>
    <x v="3"/>
  </r>
  <r>
    <x v="5712"/>
    <x v="4"/>
    <x v="1"/>
    <x v="4"/>
    <x v="3"/>
    <x v="0"/>
    <x v="1"/>
    <x v="12"/>
    <x v="0"/>
    <x v="0"/>
    <x v="1"/>
    <x v="0"/>
    <x v="1"/>
    <x v="1"/>
    <x v="3435"/>
    <x v="2"/>
    <x v="3"/>
    <x v="2"/>
    <x v="1"/>
  </r>
  <r>
    <x v="5713"/>
    <x v="3"/>
    <x v="3"/>
    <x v="5"/>
    <x v="0"/>
    <x v="1"/>
    <x v="2"/>
    <x v="1"/>
    <x v="0"/>
    <x v="0"/>
    <x v="1"/>
    <x v="0"/>
    <x v="0"/>
    <x v="1"/>
    <x v="5121"/>
    <x v="11"/>
    <x v="3"/>
    <x v="1"/>
    <x v="0"/>
  </r>
  <r>
    <x v="5714"/>
    <x v="0"/>
    <x v="3"/>
    <x v="5"/>
    <x v="0"/>
    <x v="2"/>
    <x v="0"/>
    <x v="3"/>
    <x v="1"/>
    <x v="1"/>
    <x v="0"/>
    <x v="1"/>
    <x v="1"/>
    <x v="0"/>
    <x v="6055"/>
    <x v="4"/>
    <x v="3"/>
    <x v="0"/>
    <x v="1"/>
  </r>
  <r>
    <x v="5715"/>
    <x v="3"/>
    <x v="0"/>
    <x v="2"/>
    <x v="4"/>
    <x v="1"/>
    <x v="2"/>
    <x v="7"/>
    <x v="1"/>
    <x v="0"/>
    <x v="0"/>
    <x v="0"/>
    <x v="0"/>
    <x v="1"/>
    <x v="4199"/>
    <x v="0"/>
    <x v="2"/>
    <x v="0"/>
    <x v="6"/>
  </r>
  <r>
    <x v="5716"/>
    <x v="1"/>
    <x v="2"/>
    <x v="3"/>
    <x v="3"/>
    <x v="0"/>
    <x v="2"/>
    <x v="7"/>
    <x v="1"/>
    <x v="0"/>
    <x v="1"/>
    <x v="1"/>
    <x v="0"/>
    <x v="1"/>
    <x v="8322"/>
    <x v="0"/>
    <x v="3"/>
    <x v="0"/>
    <x v="8"/>
  </r>
  <r>
    <x v="5717"/>
    <x v="2"/>
    <x v="3"/>
    <x v="5"/>
    <x v="1"/>
    <x v="1"/>
    <x v="0"/>
    <x v="2"/>
    <x v="0"/>
    <x v="0"/>
    <x v="1"/>
    <x v="0"/>
    <x v="0"/>
    <x v="0"/>
    <x v="33"/>
    <x v="4"/>
    <x v="4"/>
    <x v="1"/>
    <x v="5"/>
  </r>
  <r>
    <x v="5718"/>
    <x v="5"/>
    <x v="1"/>
    <x v="5"/>
    <x v="5"/>
    <x v="2"/>
    <x v="0"/>
    <x v="5"/>
    <x v="2"/>
    <x v="0"/>
    <x v="1"/>
    <x v="0"/>
    <x v="0"/>
    <x v="0"/>
    <x v="2352"/>
    <x v="1"/>
    <x v="1"/>
    <x v="0"/>
    <x v="6"/>
  </r>
  <r>
    <x v="5719"/>
    <x v="0"/>
    <x v="0"/>
    <x v="1"/>
    <x v="5"/>
    <x v="1"/>
    <x v="0"/>
    <x v="11"/>
    <x v="2"/>
    <x v="1"/>
    <x v="1"/>
    <x v="1"/>
    <x v="0"/>
    <x v="1"/>
    <x v="5244"/>
    <x v="3"/>
    <x v="1"/>
    <x v="2"/>
    <x v="3"/>
  </r>
  <r>
    <x v="5720"/>
    <x v="1"/>
    <x v="0"/>
    <x v="1"/>
    <x v="6"/>
    <x v="2"/>
    <x v="1"/>
    <x v="11"/>
    <x v="1"/>
    <x v="1"/>
    <x v="1"/>
    <x v="0"/>
    <x v="1"/>
    <x v="1"/>
    <x v="3586"/>
    <x v="6"/>
    <x v="5"/>
    <x v="2"/>
    <x v="5"/>
  </r>
  <r>
    <x v="5721"/>
    <x v="3"/>
    <x v="3"/>
    <x v="2"/>
    <x v="6"/>
    <x v="2"/>
    <x v="1"/>
    <x v="13"/>
    <x v="2"/>
    <x v="1"/>
    <x v="1"/>
    <x v="0"/>
    <x v="1"/>
    <x v="1"/>
    <x v="3138"/>
    <x v="2"/>
    <x v="3"/>
    <x v="2"/>
    <x v="3"/>
  </r>
  <r>
    <x v="5722"/>
    <x v="1"/>
    <x v="2"/>
    <x v="4"/>
    <x v="5"/>
    <x v="0"/>
    <x v="2"/>
    <x v="5"/>
    <x v="2"/>
    <x v="0"/>
    <x v="1"/>
    <x v="1"/>
    <x v="0"/>
    <x v="1"/>
    <x v="8409"/>
    <x v="9"/>
    <x v="1"/>
    <x v="1"/>
    <x v="0"/>
  </r>
  <r>
    <x v="5723"/>
    <x v="3"/>
    <x v="2"/>
    <x v="2"/>
    <x v="4"/>
    <x v="1"/>
    <x v="2"/>
    <x v="11"/>
    <x v="0"/>
    <x v="0"/>
    <x v="1"/>
    <x v="1"/>
    <x v="0"/>
    <x v="1"/>
    <x v="8135"/>
    <x v="7"/>
    <x v="1"/>
    <x v="2"/>
    <x v="0"/>
  </r>
  <r>
    <x v="5724"/>
    <x v="1"/>
    <x v="0"/>
    <x v="5"/>
    <x v="6"/>
    <x v="1"/>
    <x v="0"/>
    <x v="0"/>
    <x v="2"/>
    <x v="0"/>
    <x v="1"/>
    <x v="1"/>
    <x v="1"/>
    <x v="1"/>
    <x v="2949"/>
    <x v="9"/>
    <x v="5"/>
    <x v="0"/>
    <x v="6"/>
  </r>
  <r>
    <x v="5725"/>
    <x v="0"/>
    <x v="3"/>
    <x v="3"/>
    <x v="2"/>
    <x v="2"/>
    <x v="1"/>
    <x v="10"/>
    <x v="2"/>
    <x v="1"/>
    <x v="0"/>
    <x v="0"/>
    <x v="1"/>
    <x v="0"/>
    <x v="7291"/>
    <x v="8"/>
    <x v="3"/>
    <x v="2"/>
    <x v="1"/>
  </r>
  <r>
    <x v="5726"/>
    <x v="4"/>
    <x v="3"/>
    <x v="5"/>
    <x v="1"/>
    <x v="1"/>
    <x v="1"/>
    <x v="14"/>
    <x v="0"/>
    <x v="0"/>
    <x v="1"/>
    <x v="1"/>
    <x v="1"/>
    <x v="0"/>
    <x v="3650"/>
    <x v="2"/>
    <x v="3"/>
    <x v="0"/>
    <x v="0"/>
  </r>
  <r>
    <x v="5727"/>
    <x v="5"/>
    <x v="1"/>
    <x v="0"/>
    <x v="0"/>
    <x v="0"/>
    <x v="2"/>
    <x v="4"/>
    <x v="1"/>
    <x v="0"/>
    <x v="1"/>
    <x v="0"/>
    <x v="0"/>
    <x v="0"/>
    <x v="8150"/>
    <x v="10"/>
    <x v="2"/>
    <x v="0"/>
    <x v="8"/>
  </r>
  <r>
    <x v="5728"/>
    <x v="1"/>
    <x v="3"/>
    <x v="2"/>
    <x v="4"/>
    <x v="1"/>
    <x v="0"/>
    <x v="8"/>
    <x v="2"/>
    <x v="1"/>
    <x v="1"/>
    <x v="0"/>
    <x v="0"/>
    <x v="1"/>
    <x v="222"/>
    <x v="0"/>
    <x v="6"/>
    <x v="0"/>
    <x v="6"/>
  </r>
  <r>
    <x v="5729"/>
    <x v="5"/>
    <x v="1"/>
    <x v="1"/>
    <x v="2"/>
    <x v="2"/>
    <x v="1"/>
    <x v="9"/>
    <x v="0"/>
    <x v="1"/>
    <x v="0"/>
    <x v="0"/>
    <x v="0"/>
    <x v="1"/>
    <x v="5887"/>
    <x v="10"/>
    <x v="6"/>
    <x v="2"/>
    <x v="3"/>
  </r>
  <r>
    <x v="5730"/>
    <x v="3"/>
    <x v="2"/>
    <x v="0"/>
    <x v="5"/>
    <x v="2"/>
    <x v="0"/>
    <x v="12"/>
    <x v="0"/>
    <x v="0"/>
    <x v="1"/>
    <x v="1"/>
    <x v="1"/>
    <x v="1"/>
    <x v="4455"/>
    <x v="8"/>
    <x v="0"/>
    <x v="0"/>
    <x v="1"/>
  </r>
  <r>
    <x v="5731"/>
    <x v="1"/>
    <x v="2"/>
    <x v="3"/>
    <x v="2"/>
    <x v="2"/>
    <x v="0"/>
    <x v="12"/>
    <x v="0"/>
    <x v="0"/>
    <x v="1"/>
    <x v="0"/>
    <x v="0"/>
    <x v="0"/>
    <x v="821"/>
    <x v="0"/>
    <x v="4"/>
    <x v="2"/>
    <x v="5"/>
  </r>
  <r>
    <x v="5732"/>
    <x v="5"/>
    <x v="0"/>
    <x v="5"/>
    <x v="0"/>
    <x v="0"/>
    <x v="2"/>
    <x v="6"/>
    <x v="1"/>
    <x v="0"/>
    <x v="0"/>
    <x v="1"/>
    <x v="1"/>
    <x v="0"/>
    <x v="9383"/>
    <x v="8"/>
    <x v="5"/>
    <x v="0"/>
    <x v="8"/>
  </r>
  <r>
    <x v="5733"/>
    <x v="3"/>
    <x v="1"/>
    <x v="0"/>
    <x v="2"/>
    <x v="1"/>
    <x v="2"/>
    <x v="6"/>
    <x v="1"/>
    <x v="0"/>
    <x v="0"/>
    <x v="1"/>
    <x v="0"/>
    <x v="0"/>
    <x v="4582"/>
    <x v="6"/>
    <x v="4"/>
    <x v="0"/>
    <x v="7"/>
  </r>
  <r>
    <x v="5734"/>
    <x v="4"/>
    <x v="2"/>
    <x v="0"/>
    <x v="4"/>
    <x v="2"/>
    <x v="0"/>
    <x v="3"/>
    <x v="1"/>
    <x v="0"/>
    <x v="0"/>
    <x v="1"/>
    <x v="0"/>
    <x v="1"/>
    <x v="2532"/>
    <x v="0"/>
    <x v="6"/>
    <x v="1"/>
    <x v="0"/>
  </r>
  <r>
    <x v="5735"/>
    <x v="0"/>
    <x v="1"/>
    <x v="5"/>
    <x v="0"/>
    <x v="0"/>
    <x v="0"/>
    <x v="13"/>
    <x v="2"/>
    <x v="0"/>
    <x v="0"/>
    <x v="1"/>
    <x v="0"/>
    <x v="0"/>
    <x v="4144"/>
    <x v="7"/>
    <x v="3"/>
    <x v="0"/>
    <x v="8"/>
  </r>
  <r>
    <x v="5736"/>
    <x v="1"/>
    <x v="1"/>
    <x v="4"/>
    <x v="1"/>
    <x v="2"/>
    <x v="0"/>
    <x v="7"/>
    <x v="0"/>
    <x v="1"/>
    <x v="1"/>
    <x v="1"/>
    <x v="0"/>
    <x v="1"/>
    <x v="1123"/>
    <x v="1"/>
    <x v="0"/>
    <x v="1"/>
    <x v="5"/>
  </r>
  <r>
    <x v="5737"/>
    <x v="1"/>
    <x v="0"/>
    <x v="3"/>
    <x v="1"/>
    <x v="0"/>
    <x v="0"/>
    <x v="11"/>
    <x v="2"/>
    <x v="1"/>
    <x v="0"/>
    <x v="0"/>
    <x v="0"/>
    <x v="0"/>
    <x v="65"/>
    <x v="10"/>
    <x v="6"/>
    <x v="2"/>
    <x v="1"/>
  </r>
  <r>
    <x v="5738"/>
    <x v="2"/>
    <x v="0"/>
    <x v="5"/>
    <x v="2"/>
    <x v="0"/>
    <x v="2"/>
    <x v="5"/>
    <x v="2"/>
    <x v="0"/>
    <x v="1"/>
    <x v="1"/>
    <x v="0"/>
    <x v="1"/>
    <x v="6399"/>
    <x v="6"/>
    <x v="5"/>
    <x v="1"/>
    <x v="1"/>
  </r>
  <r>
    <x v="5739"/>
    <x v="0"/>
    <x v="3"/>
    <x v="2"/>
    <x v="0"/>
    <x v="0"/>
    <x v="0"/>
    <x v="6"/>
    <x v="0"/>
    <x v="0"/>
    <x v="0"/>
    <x v="0"/>
    <x v="0"/>
    <x v="0"/>
    <x v="2253"/>
    <x v="3"/>
    <x v="0"/>
    <x v="0"/>
    <x v="6"/>
  </r>
  <r>
    <x v="5740"/>
    <x v="0"/>
    <x v="2"/>
    <x v="1"/>
    <x v="5"/>
    <x v="2"/>
    <x v="0"/>
    <x v="3"/>
    <x v="1"/>
    <x v="0"/>
    <x v="1"/>
    <x v="0"/>
    <x v="1"/>
    <x v="1"/>
    <x v="6998"/>
    <x v="10"/>
    <x v="1"/>
    <x v="0"/>
    <x v="6"/>
  </r>
  <r>
    <x v="5741"/>
    <x v="3"/>
    <x v="0"/>
    <x v="1"/>
    <x v="1"/>
    <x v="1"/>
    <x v="1"/>
    <x v="2"/>
    <x v="1"/>
    <x v="1"/>
    <x v="0"/>
    <x v="1"/>
    <x v="1"/>
    <x v="0"/>
    <x v="3777"/>
    <x v="2"/>
    <x v="6"/>
    <x v="0"/>
    <x v="2"/>
  </r>
  <r>
    <x v="5742"/>
    <x v="0"/>
    <x v="0"/>
    <x v="0"/>
    <x v="1"/>
    <x v="0"/>
    <x v="1"/>
    <x v="1"/>
    <x v="1"/>
    <x v="1"/>
    <x v="1"/>
    <x v="1"/>
    <x v="1"/>
    <x v="0"/>
    <x v="8262"/>
    <x v="2"/>
    <x v="0"/>
    <x v="0"/>
    <x v="3"/>
  </r>
  <r>
    <x v="5743"/>
    <x v="0"/>
    <x v="0"/>
    <x v="0"/>
    <x v="4"/>
    <x v="1"/>
    <x v="2"/>
    <x v="5"/>
    <x v="2"/>
    <x v="1"/>
    <x v="1"/>
    <x v="1"/>
    <x v="0"/>
    <x v="0"/>
    <x v="8566"/>
    <x v="7"/>
    <x v="6"/>
    <x v="1"/>
    <x v="0"/>
  </r>
  <r>
    <x v="5744"/>
    <x v="4"/>
    <x v="1"/>
    <x v="3"/>
    <x v="2"/>
    <x v="2"/>
    <x v="1"/>
    <x v="4"/>
    <x v="0"/>
    <x v="1"/>
    <x v="1"/>
    <x v="0"/>
    <x v="1"/>
    <x v="0"/>
    <x v="2705"/>
    <x v="1"/>
    <x v="4"/>
    <x v="0"/>
    <x v="6"/>
  </r>
  <r>
    <x v="5745"/>
    <x v="1"/>
    <x v="0"/>
    <x v="1"/>
    <x v="1"/>
    <x v="0"/>
    <x v="0"/>
    <x v="9"/>
    <x v="2"/>
    <x v="1"/>
    <x v="0"/>
    <x v="0"/>
    <x v="0"/>
    <x v="1"/>
    <x v="254"/>
    <x v="11"/>
    <x v="2"/>
    <x v="2"/>
    <x v="2"/>
  </r>
  <r>
    <x v="5746"/>
    <x v="2"/>
    <x v="3"/>
    <x v="0"/>
    <x v="2"/>
    <x v="0"/>
    <x v="0"/>
    <x v="7"/>
    <x v="0"/>
    <x v="1"/>
    <x v="1"/>
    <x v="1"/>
    <x v="0"/>
    <x v="0"/>
    <x v="613"/>
    <x v="11"/>
    <x v="3"/>
    <x v="0"/>
    <x v="6"/>
  </r>
  <r>
    <x v="5747"/>
    <x v="4"/>
    <x v="0"/>
    <x v="2"/>
    <x v="5"/>
    <x v="2"/>
    <x v="2"/>
    <x v="6"/>
    <x v="2"/>
    <x v="1"/>
    <x v="0"/>
    <x v="0"/>
    <x v="1"/>
    <x v="0"/>
    <x v="5421"/>
    <x v="0"/>
    <x v="2"/>
    <x v="1"/>
    <x v="4"/>
  </r>
  <r>
    <x v="5748"/>
    <x v="1"/>
    <x v="2"/>
    <x v="3"/>
    <x v="4"/>
    <x v="1"/>
    <x v="2"/>
    <x v="11"/>
    <x v="1"/>
    <x v="0"/>
    <x v="1"/>
    <x v="1"/>
    <x v="1"/>
    <x v="1"/>
    <x v="9037"/>
    <x v="0"/>
    <x v="6"/>
    <x v="0"/>
    <x v="3"/>
  </r>
  <r>
    <x v="5749"/>
    <x v="5"/>
    <x v="0"/>
    <x v="0"/>
    <x v="5"/>
    <x v="0"/>
    <x v="1"/>
    <x v="9"/>
    <x v="1"/>
    <x v="0"/>
    <x v="1"/>
    <x v="0"/>
    <x v="1"/>
    <x v="1"/>
    <x v="7883"/>
    <x v="6"/>
    <x v="2"/>
    <x v="0"/>
    <x v="8"/>
  </r>
  <r>
    <x v="5750"/>
    <x v="2"/>
    <x v="3"/>
    <x v="2"/>
    <x v="0"/>
    <x v="0"/>
    <x v="2"/>
    <x v="4"/>
    <x v="2"/>
    <x v="0"/>
    <x v="0"/>
    <x v="0"/>
    <x v="0"/>
    <x v="0"/>
    <x v="3898"/>
    <x v="4"/>
    <x v="3"/>
    <x v="0"/>
    <x v="8"/>
  </r>
  <r>
    <x v="5751"/>
    <x v="4"/>
    <x v="1"/>
    <x v="0"/>
    <x v="3"/>
    <x v="0"/>
    <x v="2"/>
    <x v="14"/>
    <x v="2"/>
    <x v="1"/>
    <x v="0"/>
    <x v="0"/>
    <x v="1"/>
    <x v="1"/>
    <x v="5912"/>
    <x v="9"/>
    <x v="2"/>
    <x v="2"/>
    <x v="4"/>
  </r>
  <r>
    <x v="5752"/>
    <x v="4"/>
    <x v="2"/>
    <x v="5"/>
    <x v="1"/>
    <x v="1"/>
    <x v="1"/>
    <x v="14"/>
    <x v="1"/>
    <x v="0"/>
    <x v="1"/>
    <x v="0"/>
    <x v="1"/>
    <x v="0"/>
    <x v="5043"/>
    <x v="3"/>
    <x v="1"/>
    <x v="2"/>
    <x v="3"/>
  </r>
  <r>
    <x v="5753"/>
    <x v="0"/>
    <x v="3"/>
    <x v="2"/>
    <x v="5"/>
    <x v="0"/>
    <x v="0"/>
    <x v="7"/>
    <x v="0"/>
    <x v="1"/>
    <x v="1"/>
    <x v="1"/>
    <x v="1"/>
    <x v="0"/>
    <x v="5495"/>
    <x v="11"/>
    <x v="2"/>
    <x v="0"/>
    <x v="3"/>
  </r>
  <r>
    <x v="5754"/>
    <x v="0"/>
    <x v="2"/>
    <x v="3"/>
    <x v="2"/>
    <x v="1"/>
    <x v="0"/>
    <x v="2"/>
    <x v="1"/>
    <x v="0"/>
    <x v="0"/>
    <x v="0"/>
    <x v="0"/>
    <x v="0"/>
    <x v="4910"/>
    <x v="3"/>
    <x v="0"/>
    <x v="0"/>
    <x v="8"/>
  </r>
  <r>
    <x v="5755"/>
    <x v="3"/>
    <x v="0"/>
    <x v="1"/>
    <x v="0"/>
    <x v="1"/>
    <x v="0"/>
    <x v="9"/>
    <x v="1"/>
    <x v="1"/>
    <x v="0"/>
    <x v="0"/>
    <x v="1"/>
    <x v="0"/>
    <x v="296"/>
    <x v="0"/>
    <x v="3"/>
    <x v="2"/>
    <x v="1"/>
  </r>
  <r>
    <x v="5756"/>
    <x v="2"/>
    <x v="1"/>
    <x v="1"/>
    <x v="0"/>
    <x v="0"/>
    <x v="1"/>
    <x v="12"/>
    <x v="0"/>
    <x v="1"/>
    <x v="0"/>
    <x v="0"/>
    <x v="0"/>
    <x v="0"/>
    <x v="963"/>
    <x v="1"/>
    <x v="1"/>
    <x v="0"/>
    <x v="8"/>
  </r>
  <r>
    <x v="5757"/>
    <x v="4"/>
    <x v="3"/>
    <x v="4"/>
    <x v="4"/>
    <x v="2"/>
    <x v="2"/>
    <x v="10"/>
    <x v="0"/>
    <x v="0"/>
    <x v="0"/>
    <x v="1"/>
    <x v="1"/>
    <x v="1"/>
    <x v="7916"/>
    <x v="6"/>
    <x v="5"/>
    <x v="0"/>
    <x v="3"/>
  </r>
  <r>
    <x v="5758"/>
    <x v="5"/>
    <x v="2"/>
    <x v="0"/>
    <x v="4"/>
    <x v="0"/>
    <x v="1"/>
    <x v="2"/>
    <x v="2"/>
    <x v="0"/>
    <x v="1"/>
    <x v="1"/>
    <x v="0"/>
    <x v="1"/>
    <x v="8952"/>
    <x v="6"/>
    <x v="1"/>
    <x v="0"/>
    <x v="6"/>
  </r>
  <r>
    <x v="5759"/>
    <x v="3"/>
    <x v="2"/>
    <x v="3"/>
    <x v="6"/>
    <x v="0"/>
    <x v="2"/>
    <x v="4"/>
    <x v="1"/>
    <x v="1"/>
    <x v="1"/>
    <x v="0"/>
    <x v="0"/>
    <x v="0"/>
    <x v="5338"/>
    <x v="9"/>
    <x v="4"/>
    <x v="1"/>
    <x v="2"/>
  </r>
  <r>
    <x v="5760"/>
    <x v="2"/>
    <x v="1"/>
    <x v="1"/>
    <x v="3"/>
    <x v="1"/>
    <x v="0"/>
    <x v="7"/>
    <x v="0"/>
    <x v="1"/>
    <x v="0"/>
    <x v="1"/>
    <x v="1"/>
    <x v="0"/>
    <x v="1834"/>
    <x v="10"/>
    <x v="4"/>
    <x v="0"/>
    <x v="0"/>
  </r>
  <r>
    <x v="5761"/>
    <x v="1"/>
    <x v="0"/>
    <x v="0"/>
    <x v="6"/>
    <x v="2"/>
    <x v="1"/>
    <x v="0"/>
    <x v="2"/>
    <x v="0"/>
    <x v="1"/>
    <x v="1"/>
    <x v="0"/>
    <x v="0"/>
    <x v="2879"/>
    <x v="5"/>
    <x v="3"/>
    <x v="0"/>
    <x v="8"/>
  </r>
  <r>
    <x v="5762"/>
    <x v="1"/>
    <x v="1"/>
    <x v="5"/>
    <x v="5"/>
    <x v="1"/>
    <x v="0"/>
    <x v="13"/>
    <x v="0"/>
    <x v="0"/>
    <x v="1"/>
    <x v="1"/>
    <x v="1"/>
    <x v="1"/>
    <x v="2482"/>
    <x v="6"/>
    <x v="4"/>
    <x v="0"/>
    <x v="2"/>
  </r>
  <r>
    <x v="5763"/>
    <x v="3"/>
    <x v="1"/>
    <x v="4"/>
    <x v="4"/>
    <x v="1"/>
    <x v="1"/>
    <x v="3"/>
    <x v="1"/>
    <x v="1"/>
    <x v="0"/>
    <x v="1"/>
    <x v="0"/>
    <x v="1"/>
    <x v="3541"/>
    <x v="4"/>
    <x v="5"/>
    <x v="1"/>
    <x v="0"/>
  </r>
  <r>
    <x v="5764"/>
    <x v="3"/>
    <x v="1"/>
    <x v="4"/>
    <x v="0"/>
    <x v="2"/>
    <x v="1"/>
    <x v="9"/>
    <x v="1"/>
    <x v="0"/>
    <x v="0"/>
    <x v="0"/>
    <x v="0"/>
    <x v="1"/>
    <x v="1718"/>
    <x v="1"/>
    <x v="2"/>
    <x v="2"/>
    <x v="2"/>
  </r>
  <r>
    <x v="5765"/>
    <x v="5"/>
    <x v="0"/>
    <x v="4"/>
    <x v="3"/>
    <x v="2"/>
    <x v="2"/>
    <x v="12"/>
    <x v="0"/>
    <x v="0"/>
    <x v="1"/>
    <x v="0"/>
    <x v="1"/>
    <x v="1"/>
    <x v="9322"/>
    <x v="4"/>
    <x v="6"/>
    <x v="0"/>
    <x v="7"/>
  </r>
  <r>
    <x v="5766"/>
    <x v="2"/>
    <x v="1"/>
    <x v="4"/>
    <x v="5"/>
    <x v="2"/>
    <x v="2"/>
    <x v="7"/>
    <x v="0"/>
    <x v="0"/>
    <x v="1"/>
    <x v="1"/>
    <x v="0"/>
    <x v="0"/>
    <x v="5797"/>
    <x v="5"/>
    <x v="2"/>
    <x v="1"/>
    <x v="3"/>
  </r>
  <r>
    <x v="5767"/>
    <x v="1"/>
    <x v="2"/>
    <x v="3"/>
    <x v="4"/>
    <x v="2"/>
    <x v="0"/>
    <x v="5"/>
    <x v="1"/>
    <x v="1"/>
    <x v="0"/>
    <x v="1"/>
    <x v="0"/>
    <x v="1"/>
    <x v="2976"/>
    <x v="4"/>
    <x v="0"/>
    <x v="1"/>
    <x v="2"/>
  </r>
  <r>
    <x v="5768"/>
    <x v="1"/>
    <x v="0"/>
    <x v="2"/>
    <x v="3"/>
    <x v="2"/>
    <x v="0"/>
    <x v="6"/>
    <x v="2"/>
    <x v="1"/>
    <x v="1"/>
    <x v="0"/>
    <x v="1"/>
    <x v="1"/>
    <x v="1577"/>
    <x v="7"/>
    <x v="1"/>
    <x v="1"/>
    <x v="0"/>
  </r>
  <r>
    <x v="5769"/>
    <x v="3"/>
    <x v="0"/>
    <x v="1"/>
    <x v="3"/>
    <x v="1"/>
    <x v="1"/>
    <x v="12"/>
    <x v="2"/>
    <x v="0"/>
    <x v="1"/>
    <x v="1"/>
    <x v="1"/>
    <x v="0"/>
    <x v="4094"/>
    <x v="3"/>
    <x v="2"/>
    <x v="0"/>
    <x v="0"/>
  </r>
  <r>
    <x v="5770"/>
    <x v="3"/>
    <x v="1"/>
    <x v="1"/>
    <x v="5"/>
    <x v="1"/>
    <x v="1"/>
    <x v="8"/>
    <x v="2"/>
    <x v="1"/>
    <x v="1"/>
    <x v="0"/>
    <x v="0"/>
    <x v="1"/>
    <x v="2192"/>
    <x v="7"/>
    <x v="1"/>
    <x v="2"/>
    <x v="1"/>
  </r>
  <r>
    <x v="5771"/>
    <x v="0"/>
    <x v="0"/>
    <x v="0"/>
    <x v="4"/>
    <x v="0"/>
    <x v="2"/>
    <x v="4"/>
    <x v="0"/>
    <x v="0"/>
    <x v="0"/>
    <x v="0"/>
    <x v="0"/>
    <x v="1"/>
    <x v="8439"/>
    <x v="9"/>
    <x v="4"/>
    <x v="1"/>
    <x v="0"/>
  </r>
  <r>
    <x v="5772"/>
    <x v="4"/>
    <x v="0"/>
    <x v="3"/>
    <x v="1"/>
    <x v="0"/>
    <x v="0"/>
    <x v="0"/>
    <x v="2"/>
    <x v="0"/>
    <x v="1"/>
    <x v="0"/>
    <x v="0"/>
    <x v="0"/>
    <x v="109"/>
    <x v="5"/>
    <x v="6"/>
    <x v="1"/>
    <x v="3"/>
  </r>
  <r>
    <x v="5773"/>
    <x v="2"/>
    <x v="2"/>
    <x v="5"/>
    <x v="2"/>
    <x v="2"/>
    <x v="1"/>
    <x v="3"/>
    <x v="0"/>
    <x v="0"/>
    <x v="1"/>
    <x v="0"/>
    <x v="0"/>
    <x v="0"/>
    <x v="2653"/>
    <x v="8"/>
    <x v="0"/>
    <x v="1"/>
    <x v="4"/>
  </r>
  <r>
    <x v="5774"/>
    <x v="3"/>
    <x v="1"/>
    <x v="3"/>
    <x v="2"/>
    <x v="1"/>
    <x v="1"/>
    <x v="12"/>
    <x v="0"/>
    <x v="1"/>
    <x v="1"/>
    <x v="0"/>
    <x v="0"/>
    <x v="1"/>
    <x v="1669"/>
    <x v="5"/>
    <x v="2"/>
    <x v="0"/>
    <x v="6"/>
  </r>
  <r>
    <x v="5775"/>
    <x v="1"/>
    <x v="2"/>
    <x v="1"/>
    <x v="4"/>
    <x v="2"/>
    <x v="0"/>
    <x v="10"/>
    <x v="1"/>
    <x v="0"/>
    <x v="1"/>
    <x v="1"/>
    <x v="1"/>
    <x v="1"/>
    <x v="4598"/>
    <x v="4"/>
    <x v="6"/>
    <x v="0"/>
    <x v="3"/>
  </r>
  <r>
    <x v="5776"/>
    <x v="5"/>
    <x v="0"/>
    <x v="3"/>
    <x v="6"/>
    <x v="2"/>
    <x v="2"/>
    <x v="2"/>
    <x v="1"/>
    <x v="1"/>
    <x v="1"/>
    <x v="1"/>
    <x v="1"/>
    <x v="1"/>
    <x v="9723"/>
    <x v="1"/>
    <x v="3"/>
    <x v="0"/>
    <x v="1"/>
  </r>
  <r>
    <x v="5777"/>
    <x v="2"/>
    <x v="0"/>
    <x v="2"/>
    <x v="5"/>
    <x v="0"/>
    <x v="1"/>
    <x v="13"/>
    <x v="1"/>
    <x v="1"/>
    <x v="1"/>
    <x v="0"/>
    <x v="0"/>
    <x v="1"/>
    <x v="1881"/>
    <x v="7"/>
    <x v="6"/>
    <x v="2"/>
    <x v="1"/>
  </r>
  <r>
    <x v="5778"/>
    <x v="3"/>
    <x v="0"/>
    <x v="3"/>
    <x v="2"/>
    <x v="2"/>
    <x v="1"/>
    <x v="8"/>
    <x v="2"/>
    <x v="0"/>
    <x v="0"/>
    <x v="0"/>
    <x v="0"/>
    <x v="1"/>
    <x v="1964"/>
    <x v="8"/>
    <x v="3"/>
    <x v="2"/>
    <x v="4"/>
  </r>
  <r>
    <x v="5779"/>
    <x v="4"/>
    <x v="3"/>
    <x v="1"/>
    <x v="3"/>
    <x v="1"/>
    <x v="2"/>
    <x v="14"/>
    <x v="2"/>
    <x v="1"/>
    <x v="1"/>
    <x v="1"/>
    <x v="0"/>
    <x v="1"/>
    <x v="6453"/>
    <x v="7"/>
    <x v="5"/>
    <x v="2"/>
    <x v="0"/>
  </r>
  <r>
    <x v="5780"/>
    <x v="0"/>
    <x v="2"/>
    <x v="0"/>
    <x v="1"/>
    <x v="0"/>
    <x v="2"/>
    <x v="6"/>
    <x v="1"/>
    <x v="1"/>
    <x v="1"/>
    <x v="0"/>
    <x v="0"/>
    <x v="0"/>
    <x v="8825"/>
    <x v="10"/>
    <x v="6"/>
    <x v="1"/>
    <x v="1"/>
  </r>
  <r>
    <x v="5781"/>
    <x v="4"/>
    <x v="2"/>
    <x v="0"/>
    <x v="1"/>
    <x v="0"/>
    <x v="1"/>
    <x v="2"/>
    <x v="1"/>
    <x v="0"/>
    <x v="1"/>
    <x v="1"/>
    <x v="0"/>
    <x v="0"/>
    <x v="5204"/>
    <x v="2"/>
    <x v="0"/>
    <x v="1"/>
    <x v="3"/>
  </r>
  <r>
    <x v="5782"/>
    <x v="3"/>
    <x v="1"/>
    <x v="3"/>
    <x v="6"/>
    <x v="0"/>
    <x v="0"/>
    <x v="3"/>
    <x v="2"/>
    <x v="0"/>
    <x v="1"/>
    <x v="1"/>
    <x v="0"/>
    <x v="0"/>
    <x v="801"/>
    <x v="11"/>
    <x v="1"/>
    <x v="0"/>
    <x v="8"/>
  </r>
  <r>
    <x v="5783"/>
    <x v="2"/>
    <x v="3"/>
    <x v="5"/>
    <x v="4"/>
    <x v="2"/>
    <x v="0"/>
    <x v="6"/>
    <x v="1"/>
    <x v="0"/>
    <x v="1"/>
    <x v="0"/>
    <x v="1"/>
    <x v="0"/>
    <x v="804"/>
    <x v="3"/>
    <x v="1"/>
    <x v="0"/>
    <x v="6"/>
  </r>
  <r>
    <x v="5784"/>
    <x v="1"/>
    <x v="0"/>
    <x v="3"/>
    <x v="4"/>
    <x v="1"/>
    <x v="1"/>
    <x v="0"/>
    <x v="2"/>
    <x v="0"/>
    <x v="0"/>
    <x v="1"/>
    <x v="1"/>
    <x v="0"/>
    <x v="4235"/>
    <x v="5"/>
    <x v="1"/>
    <x v="0"/>
    <x v="3"/>
  </r>
  <r>
    <x v="5785"/>
    <x v="5"/>
    <x v="2"/>
    <x v="3"/>
    <x v="1"/>
    <x v="1"/>
    <x v="0"/>
    <x v="10"/>
    <x v="1"/>
    <x v="0"/>
    <x v="1"/>
    <x v="0"/>
    <x v="1"/>
    <x v="0"/>
    <x v="5872"/>
    <x v="11"/>
    <x v="0"/>
    <x v="2"/>
    <x v="2"/>
  </r>
  <r>
    <x v="5786"/>
    <x v="1"/>
    <x v="3"/>
    <x v="0"/>
    <x v="5"/>
    <x v="1"/>
    <x v="2"/>
    <x v="1"/>
    <x v="0"/>
    <x v="1"/>
    <x v="0"/>
    <x v="0"/>
    <x v="1"/>
    <x v="1"/>
    <x v="6495"/>
    <x v="11"/>
    <x v="3"/>
    <x v="1"/>
    <x v="2"/>
  </r>
  <r>
    <x v="5787"/>
    <x v="0"/>
    <x v="1"/>
    <x v="1"/>
    <x v="2"/>
    <x v="2"/>
    <x v="1"/>
    <x v="10"/>
    <x v="0"/>
    <x v="0"/>
    <x v="0"/>
    <x v="1"/>
    <x v="0"/>
    <x v="1"/>
    <x v="7887"/>
    <x v="8"/>
    <x v="4"/>
    <x v="2"/>
    <x v="0"/>
  </r>
  <r>
    <x v="5788"/>
    <x v="3"/>
    <x v="0"/>
    <x v="5"/>
    <x v="4"/>
    <x v="0"/>
    <x v="2"/>
    <x v="14"/>
    <x v="1"/>
    <x v="1"/>
    <x v="1"/>
    <x v="0"/>
    <x v="1"/>
    <x v="0"/>
    <x v="5645"/>
    <x v="10"/>
    <x v="5"/>
    <x v="0"/>
    <x v="6"/>
  </r>
  <r>
    <x v="5789"/>
    <x v="5"/>
    <x v="1"/>
    <x v="5"/>
    <x v="3"/>
    <x v="2"/>
    <x v="0"/>
    <x v="3"/>
    <x v="2"/>
    <x v="0"/>
    <x v="1"/>
    <x v="1"/>
    <x v="0"/>
    <x v="1"/>
    <x v="5099"/>
    <x v="9"/>
    <x v="4"/>
    <x v="1"/>
    <x v="1"/>
  </r>
  <r>
    <x v="5790"/>
    <x v="3"/>
    <x v="2"/>
    <x v="0"/>
    <x v="2"/>
    <x v="2"/>
    <x v="2"/>
    <x v="2"/>
    <x v="1"/>
    <x v="0"/>
    <x v="0"/>
    <x v="0"/>
    <x v="1"/>
    <x v="0"/>
    <x v="7811"/>
    <x v="2"/>
    <x v="0"/>
    <x v="1"/>
    <x v="0"/>
  </r>
  <r>
    <x v="5791"/>
    <x v="1"/>
    <x v="3"/>
    <x v="0"/>
    <x v="0"/>
    <x v="2"/>
    <x v="2"/>
    <x v="14"/>
    <x v="1"/>
    <x v="1"/>
    <x v="1"/>
    <x v="1"/>
    <x v="0"/>
    <x v="0"/>
    <x v="5054"/>
    <x v="10"/>
    <x v="1"/>
    <x v="2"/>
    <x v="0"/>
  </r>
  <r>
    <x v="5792"/>
    <x v="2"/>
    <x v="3"/>
    <x v="5"/>
    <x v="6"/>
    <x v="0"/>
    <x v="2"/>
    <x v="5"/>
    <x v="0"/>
    <x v="1"/>
    <x v="0"/>
    <x v="1"/>
    <x v="0"/>
    <x v="0"/>
    <x v="4655"/>
    <x v="6"/>
    <x v="0"/>
    <x v="1"/>
    <x v="5"/>
  </r>
  <r>
    <x v="5793"/>
    <x v="3"/>
    <x v="3"/>
    <x v="3"/>
    <x v="3"/>
    <x v="1"/>
    <x v="0"/>
    <x v="1"/>
    <x v="1"/>
    <x v="0"/>
    <x v="1"/>
    <x v="1"/>
    <x v="1"/>
    <x v="0"/>
    <x v="1259"/>
    <x v="7"/>
    <x v="4"/>
    <x v="0"/>
    <x v="6"/>
  </r>
  <r>
    <x v="5794"/>
    <x v="5"/>
    <x v="2"/>
    <x v="0"/>
    <x v="0"/>
    <x v="0"/>
    <x v="0"/>
    <x v="5"/>
    <x v="1"/>
    <x v="1"/>
    <x v="1"/>
    <x v="1"/>
    <x v="1"/>
    <x v="1"/>
    <x v="8438"/>
    <x v="8"/>
    <x v="5"/>
    <x v="0"/>
    <x v="1"/>
  </r>
  <r>
    <x v="5795"/>
    <x v="4"/>
    <x v="2"/>
    <x v="1"/>
    <x v="5"/>
    <x v="0"/>
    <x v="2"/>
    <x v="5"/>
    <x v="0"/>
    <x v="0"/>
    <x v="0"/>
    <x v="0"/>
    <x v="1"/>
    <x v="1"/>
    <x v="7833"/>
    <x v="1"/>
    <x v="5"/>
    <x v="1"/>
    <x v="2"/>
  </r>
  <r>
    <x v="5796"/>
    <x v="0"/>
    <x v="3"/>
    <x v="5"/>
    <x v="3"/>
    <x v="1"/>
    <x v="2"/>
    <x v="5"/>
    <x v="2"/>
    <x v="1"/>
    <x v="0"/>
    <x v="1"/>
    <x v="0"/>
    <x v="1"/>
    <x v="9089"/>
    <x v="10"/>
    <x v="0"/>
    <x v="0"/>
    <x v="8"/>
  </r>
  <r>
    <x v="5797"/>
    <x v="3"/>
    <x v="0"/>
    <x v="5"/>
    <x v="4"/>
    <x v="1"/>
    <x v="2"/>
    <x v="6"/>
    <x v="1"/>
    <x v="1"/>
    <x v="1"/>
    <x v="0"/>
    <x v="0"/>
    <x v="1"/>
    <x v="4288"/>
    <x v="3"/>
    <x v="3"/>
    <x v="1"/>
    <x v="3"/>
  </r>
  <r>
    <x v="5798"/>
    <x v="5"/>
    <x v="1"/>
    <x v="0"/>
    <x v="2"/>
    <x v="1"/>
    <x v="2"/>
    <x v="5"/>
    <x v="1"/>
    <x v="0"/>
    <x v="1"/>
    <x v="0"/>
    <x v="0"/>
    <x v="0"/>
    <x v="8024"/>
    <x v="3"/>
    <x v="2"/>
    <x v="0"/>
    <x v="7"/>
  </r>
  <r>
    <x v="5799"/>
    <x v="5"/>
    <x v="3"/>
    <x v="5"/>
    <x v="5"/>
    <x v="0"/>
    <x v="0"/>
    <x v="14"/>
    <x v="0"/>
    <x v="0"/>
    <x v="1"/>
    <x v="0"/>
    <x v="0"/>
    <x v="1"/>
    <x v="3201"/>
    <x v="4"/>
    <x v="1"/>
    <x v="2"/>
    <x v="2"/>
  </r>
  <r>
    <x v="5800"/>
    <x v="0"/>
    <x v="1"/>
    <x v="0"/>
    <x v="4"/>
    <x v="0"/>
    <x v="0"/>
    <x v="13"/>
    <x v="0"/>
    <x v="0"/>
    <x v="0"/>
    <x v="0"/>
    <x v="1"/>
    <x v="0"/>
    <x v="3894"/>
    <x v="7"/>
    <x v="3"/>
    <x v="2"/>
    <x v="3"/>
  </r>
  <r>
    <x v="5801"/>
    <x v="3"/>
    <x v="2"/>
    <x v="0"/>
    <x v="5"/>
    <x v="2"/>
    <x v="0"/>
    <x v="7"/>
    <x v="1"/>
    <x v="0"/>
    <x v="0"/>
    <x v="1"/>
    <x v="0"/>
    <x v="1"/>
    <x v="2803"/>
    <x v="3"/>
    <x v="4"/>
    <x v="1"/>
    <x v="0"/>
  </r>
  <r>
    <x v="5802"/>
    <x v="4"/>
    <x v="1"/>
    <x v="1"/>
    <x v="2"/>
    <x v="0"/>
    <x v="1"/>
    <x v="7"/>
    <x v="0"/>
    <x v="0"/>
    <x v="0"/>
    <x v="1"/>
    <x v="1"/>
    <x v="1"/>
    <x v="5262"/>
    <x v="5"/>
    <x v="5"/>
    <x v="0"/>
    <x v="5"/>
  </r>
  <r>
    <x v="5803"/>
    <x v="3"/>
    <x v="0"/>
    <x v="0"/>
    <x v="6"/>
    <x v="1"/>
    <x v="2"/>
    <x v="12"/>
    <x v="0"/>
    <x v="1"/>
    <x v="1"/>
    <x v="1"/>
    <x v="0"/>
    <x v="1"/>
    <x v="6545"/>
    <x v="9"/>
    <x v="5"/>
    <x v="0"/>
    <x v="6"/>
  </r>
  <r>
    <x v="5804"/>
    <x v="4"/>
    <x v="1"/>
    <x v="0"/>
    <x v="0"/>
    <x v="0"/>
    <x v="1"/>
    <x v="0"/>
    <x v="0"/>
    <x v="1"/>
    <x v="1"/>
    <x v="1"/>
    <x v="0"/>
    <x v="1"/>
    <x v="3645"/>
    <x v="10"/>
    <x v="1"/>
    <x v="1"/>
    <x v="3"/>
  </r>
  <r>
    <x v="5805"/>
    <x v="0"/>
    <x v="0"/>
    <x v="4"/>
    <x v="3"/>
    <x v="2"/>
    <x v="2"/>
    <x v="10"/>
    <x v="0"/>
    <x v="0"/>
    <x v="0"/>
    <x v="1"/>
    <x v="0"/>
    <x v="1"/>
    <x v="9353"/>
    <x v="9"/>
    <x v="4"/>
    <x v="0"/>
    <x v="7"/>
  </r>
  <r>
    <x v="5806"/>
    <x v="4"/>
    <x v="2"/>
    <x v="4"/>
    <x v="4"/>
    <x v="1"/>
    <x v="2"/>
    <x v="9"/>
    <x v="2"/>
    <x v="1"/>
    <x v="0"/>
    <x v="1"/>
    <x v="0"/>
    <x v="1"/>
    <x v="8011"/>
    <x v="6"/>
    <x v="1"/>
    <x v="2"/>
    <x v="0"/>
  </r>
  <r>
    <x v="5807"/>
    <x v="0"/>
    <x v="1"/>
    <x v="3"/>
    <x v="2"/>
    <x v="1"/>
    <x v="2"/>
    <x v="9"/>
    <x v="1"/>
    <x v="1"/>
    <x v="1"/>
    <x v="0"/>
    <x v="0"/>
    <x v="0"/>
    <x v="7489"/>
    <x v="8"/>
    <x v="4"/>
    <x v="2"/>
    <x v="1"/>
  </r>
  <r>
    <x v="5808"/>
    <x v="5"/>
    <x v="1"/>
    <x v="0"/>
    <x v="4"/>
    <x v="0"/>
    <x v="0"/>
    <x v="12"/>
    <x v="2"/>
    <x v="1"/>
    <x v="1"/>
    <x v="0"/>
    <x v="1"/>
    <x v="1"/>
    <x v="4679"/>
    <x v="0"/>
    <x v="3"/>
    <x v="2"/>
    <x v="2"/>
  </r>
  <r>
    <x v="5809"/>
    <x v="3"/>
    <x v="2"/>
    <x v="4"/>
    <x v="5"/>
    <x v="2"/>
    <x v="1"/>
    <x v="9"/>
    <x v="0"/>
    <x v="1"/>
    <x v="1"/>
    <x v="1"/>
    <x v="0"/>
    <x v="0"/>
    <x v="4918"/>
    <x v="5"/>
    <x v="3"/>
    <x v="0"/>
    <x v="6"/>
  </r>
  <r>
    <x v="5810"/>
    <x v="4"/>
    <x v="2"/>
    <x v="3"/>
    <x v="0"/>
    <x v="2"/>
    <x v="1"/>
    <x v="1"/>
    <x v="0"/>
    <x v="0"/>
    <x v="1"/>
    <x v="1"/>
    <x v="1"/>
    <x v="1"/>
    <x v="7161"/>
    <x v="3"/>
    <x v="4"/>
    <x v="0"/>
    <x v="5"/>
  </r>
  <r>
    <x v="5811"/>
    <x v="2"/>
    <x v="2"/>
    <x v="4"/>
    <x v="1"/>
    <x v="2"/>
    <x v="1"/>
    <x v="13"/>
    <x v="1"/>
    <x v="0"/>
    <x v="1"/>
    <x v="0"/>
    <x v="1"/>
    <x v="1"/>
    <x v="6232"/>
    <x v="1"/>
    <x v="0"/>
    <x v="0"/>
    <x v="8"/>
  </r>
  <r>
    <x v="5812"/>
    <x v="5"/>
    <x v="2"/>
    <x v="1"/>
    <x v="3"/>
    <x v="0"/>
    <x v="1"/>
    <x v="6"/>
    <x v="2"/>
    <x v="1"/>
    <x v="0"/>
    <x v="0"/>
    <x v="1"/>
    <x v="0"/>
    <x v="8801"/>
    <x v="3"/>
    <x v="4"/>
    <x v="1"/>
    <x v="1"/>
  </r>
  <r>
    <x v="5813"/>
    <x v="3"/>
    <x v="2"/>
    <x v="2"/>
    <x v="5"/>
    <x v="0"/>
    <x v="0"/>
    <x v="2"/>
    <x v="0"/>
    <x v="1"/>
    <x v="0"/>
    <x v="0"/>
    <x v="1"/>
    <x v="0"/>
    <x v="1968"/>
    <x v="3"/>
    <x v="2"/>
    <x v="1"/>
    <x v="0"/>
  </r>
  <r>
    <x v="5814"/>
    <x v="2"/>
    <x v="2"/>
    <x v="1"/>
    <x v="0"/>
    <x v="0"/>
    <x v="1"/>
    <x v="5"/>
    <x v="2"/>
    <x v="1"/>
    <x v="1"/>
    <x v="1"/>
    <x v="0"/>
    <x v="0"/>
    <x v="4415"/>
    <x v="5"/>
    <x v="4"/>
    <x v="0"/>
    <x v="6"/>
  </r>
  <r>
    <x v="5815"/>
    <x v="5"/>
    <x v="3"/>
    <x v="1"/>
    <x v="5"/>
    <x v="2"/>
    <x v="0"/>
    <x v="8"/>
    <x v="2"/>
    <x v="1"/>
    <x v="1"/>
    <x v="0"/>
    <x v="0"/>
    <x v="1"/>
    <x v="4047"/>
    <x v="8"/>
    <x v="3"/>
    <x v="2"/>
    <x v="4"/>
  </r>
  <r>
    <x v="5816"/>
    <x v="2"/>
    <x v="2"/>
    <x v="5"/>
    <x v="6"/>
    <x v="1"/>
    <x v="1"/>
    <x v="5"/>
    <x v="1"/>
    <x v="0"/>
    <x v="0"/>
    <x v="0"/>
    <x v="1"/>
    <x v="0"/>
    <x v="4348"/>
    <x v="6"/>
    <x v="4"/>
    <x v="1"/>
    <x v="3"/>
  </r>
  <r>
    <x v="5817"/>
    <x v="5"/>
    <x v="0"/>
    <x v="0"/>
    <x v="6"/>
    <x v="0"/>
    <x v="2"/>
    <x v="1"/>
    <x v="2"/>
    <x v="1"/>
    <x v="1"/>
    <x v="1"/>
    <x v="1"/>
    <x v="1"/>
    <x v="9725"/>
    <x v="6"/>
    <x v="6"/>
    <x v="0"/>
    <x v="7"/>
  </r>
  <r>
    <x v="5818"/>
    <x v="1"/>
    <x v="0"/>
    <x v="0"/>
    <x v="5"/>
    <x v="0"/>
    <x v="0"/>
    <x v="12"/>
    <x v="0"/>
    <x v="1"/>
    <x v="0"/>
    <x v="1"/>
    <x v="1"/>
    <x v="0"/>
    <x v="1417"/>
    <x v="1"/>
    <x v="4"/>
    <x v="0"/>
    <x v="8"/>
  </r>
  <r>
    <x v="5819"/>
    <x v="1"/>
    <x v="0"/>
    <x v="4"/>
    <x v="0"/>
    <x v="1"/>
    <x v="2"/>
    <x v="4"/>
    <x v="2"/>
    <x v="0"/>
    <x v="0"/>
    <x v="0"/>
    <x v="0"/>
    <x v="1"/>
    <x v="4240"/>
    <x v="2"/>
    <x v="5"/>
    <x v="0"/>
    <x v="7"/>
  </r>
  <r>
    <x v="5820"/>
    <x v="2"/>
    <x v="2"/>
    <x v="3"/>
    <x v="6"/>
    <x v="1"/>
    <x v="1"/>
    <x v="4"/>
    <x v="1"/>
    <x v="1"/>
    <x v="0"/>
    <x v="1"/>
    <x v="1"/>
    <x v="1"/>
    <x v="7437"/>
    <x v="3"/>
    <x v="4"/>
    <x v="0"/>
    <x v="0"/>
  </r>
  <r>
    <x v="5821"/>
    <x v="3"/>
    <x v="3"/>
    <x v="0"/>
    <x v="5"/>
    <x v="0"/>
    <x v="0"/>
    <x v="7"/>
    <x v="2"/>
    <x v="0"/>
    <x v="1"/>
    <x v="1"/>
    <x v="1"/>
    <x v="1"/>
    <x v="2992"/>
    <x v="10"/>
    <x v="5"/>
    <x v="0"/>
    <x v="3"/>
  </r>
  <r>
    <x v="5822"/>
    <x v="0"/>
    <x v="0"/>
    <x v="0"/>
    <x v="3"/>
    <x v="2"/>
    <x v="1"/>
    <x v="0"/>
    <x v="2"/>
    <x v="0"/>
    <x v="0"/>
    <x v="0"/>
    <x v="1"/>
    <x v="1"/>
    <x v="7515"/>
    <x v="5"/>
    <x v="3"/>
    <x v="0"/>
    <x v="6"/>
  </r>
  <r>
    <x v="5823"/>
    <x v="3"/>
    <x v="1"/>
    <x v="2"/>
    <x v="0"/>
    <x v="0"/>
    <x v="0"/>
    <x v="6"/>
    <x v="1"/>
    <x v="0"/>
    <x v="1"/>
    <x v="0"/>
    <x v="0"/>
    <x v="0"/>
    <x v="139"/>
    <x v="7"/>
    <x v="4"/>
    <x v="1"/>
    <x v="4"/>
  </r>
  <r>
    <x v="5824"/>
    <x v="5"/>
    <x v="0"/>
    <x v="4"/>
    <x v="3"/>
    <x v="2"/>
    <x v="1"/>
    <x v="4"/>
    <x v="1"/>
    <x v="1"/>
    <x v="1"/>
    <x v="1"/>
    <x v="1"/>
    <x v="0"/>
    <x v="8390"/>
    <x v="10"/>
    <x v="4"/>
    <x v="0"/>
    <x v="4"/>
  </r>
  <r>
    <x v="5825"/>
    <x v="4"/>
    <x v="3"/>
    <x v="2"/>
    <x v="0"/>
    <x v="2"/>
    <x v="2"/>
    <x v="6"/>
    <x v="0"/>
    <x v="1"/>
    <x v="1"/>
    <x v="0"/>
    <x v="1"/>
    <x v="1"/>
    <x v="6905"/>
    <x v="7"/>
    <x v="4"/>
    <x v="1"/>
    <x v="3"/>
  </r>
  <r>
    <x v="5826"/>
    <x v="2"/>
    <x v="2"/>
    <x v="5"/>
    <x v="0"/>
    <x v="1"/>
    <x v="2"/>
    <x v="8"/>
    <x v="1"/>
    <x v="1"/>
    <x v="0"/>
    <x v="0"/>
    <x v="0"/>
    <x v="0"/>
    <x v="5541"/>
    <x v="4"/>
    <x v="0"/>
    <x v="2"/>
    <x v="3"/>
  </r>
  <r>
    <x v="5827"/>
    <x v="2"/>
    <x v="3"/>
    <x v="4"/>
    <x v="3"/>
    <x v="0"/>
    <x v="2"/>
    <x v="7"/>
    <x v="1"/>
    <x v="0"/>
    <x v="1"/>
    <x v="0"/>
    <x v="0"/>
    <x v="0"/>
    <x v="3827"/>
    <x v="3"/>
    <x v="4"/>
    <x v="1"/>
    <x v="1"/>
  </r>
  <r>
    <x v="5828"/>
    <x v="0"/>
    <x v="1"/>
    <x v="4"/>
    <x v="0"/>
    <x v="2"/>
    <x v="2"/>
    <x v="1"/>
    <x v="0"/>
    <x v="1"/>
    <x v="1"/>
    <x v="1"/>
    <x v="0"/>
    <x v="1"/>
    <x v="9251"/>
    <x v="2"/>
    <x v="0"/>
    <x v="0"/>
    <x v="6"/>
  </r>
  <r>
    <x v="5829"/>
    <x v="0"/>
    <x v="1"/>
    <x v="5"/>
    <x v="1"/>
    <x v="0"/>
    <x v="1"/>
    <x v="6"/>
    <x v="0"/>
    <x v="0"/>
    <x v="1"/>
    <x v="1"/>
    <x v="1"/>
    <x v="1"/>
    <x v="8842"/>
    <x v="0"/>
    <x v="0"/>
    <x v="0"/>
    <x v="3"/>
  </r>
  <r>
    <x v="5830"/>
    <x v="1"/>
    <x v="1"/>
    <x v="4"/>
    <x v="6"/>
    <x v="0"/>
    <x v="0"/>
    <x v="10"/>
    <x v="1"/>
    <x v="0"/>
    <x v="0"/>
    <x v="0"/>
    <x v="1"/>
    <x v="1"/>
    <x v="1152"/>
    <x v="3"/>
    <x v="6"/>
    <x v="0"/>
    <x v="8"/>
  </r>
  <r>
    <x v="5831"/>
    <x v="5"/>
    <x v="1"/>
    <x v="3"/>
    <x v="3"/>
    <x v="1"/>
    <x v="0"/>
    <x v="14"/>
    <x v="2"/>
    <x v="1"/>
    <x v="1"/>
    <x v="1"/>
    <x v="0"/>
    <x v="0"/>
    <x v="3883"/>
    <x v="6"/>
    <x v="1"/>
    <x v="2"/>
    <x v="2"/>
  </r>
  <r>
    <x v="5832"/>
    <x v="0"/>
    <x v="3"/>
    <x v="2"/>
    <x v="5"/>
    <x v="2"/>
    <x v="1"/>
    <x v="10"/>
    <x v="0"/>
    <x v="1"/>
    <x v="1"/>
    <x v="1"/>
    <x v="1"/>
    <x v="0"/>
    <x v="8328"/>
    <x v="1"/>
    <x v="2"/>
    <x v="0"/>
    <x v="7"/>
  </r>
  <r>
    <x v="5833"/>
    <x v="5"/>
    <x v="2"/>
    <x v="5"/>
    <x v="6"/>
    <x v="0"/>
    <x v="2"/>
    <x v="13"/>
    <x v="2"/>
    <x v="1"/>
    <x v="0"/>
    <x v="1"/>
    <x v="1"/>
    <x v="0"/>
    <x v="9821"/>
    <x v="9"/>
    <x v="0"/>
    <x v="0"/>
    <x v="3"/>
  </r>
  <r>
    <x v="5834"/>
    <x v="1"/>
    <x v="1"/>
    <x v="0"/>
    <x v="6"/>
    <x v="1"/>
    <x v="0"/>
    <x v="14"/>
    <x v="0"/>
    <x v="0"/>
    <x v="1"/>
    <x v="0"/>
    <x v="0"/>
    <x v="1"/>
    <x v="553"/>
    <x v="11"/>
    <x v="4"/>
    <x v="0"/>
    <x v="6"/>
  </r>
  <r>
    <x v="5835"/>
    <x v="4"/>
    <x v="1"/>
    <x v="1"/>
    <x v="2"/>
    <x v="0"/>
    <x v="2"/>
    <x v="0"/>
    <x v="2"/>
    <x v="1"/>
    <x v="0"/>
    <x v="1"/>
    <x v="0"/>
    <x v="0"/>
    <x v="5577"/>
    <x v="0"/>
    <x v="6"/>
    <x v="1"/>
    <x v="3"/>
  </r>
  <r>
    <x v="5836"/>
    <x v="1"/>
    <x v="2"/>
    <x v="5"/>
    <x v="6"/>
    <x v="1"/>
    <x v="1"/>
    <x v="12"/>
    <x v="2"/>
    <x v="1"/>
    <x v="0"/>
    <x v="1"/>
    <x v="1"/>
    <x v="1"/>
    <x v="7396"/>
    <x v="8"/>
    <x v="4"/>
    <x v="0"/>
    <x v="3"/>
  </r>
  <r>
    <x v="5837"/>
    <x v="0"/>
    <x v="3"/>
    <x v="2"/>
    <x v="3"/>
    <x v="0"/>
    <x v="0"/>
    <x v="6"/>
    <x v="0"/>
    <x v="1"/>
    <x v="0"/>
    <x v="1"/>
    <x v="1"/>
    <x v="0"/>
    <x v="5252"/>
    <x v="4"/>
    <x v="1"/>
    <x v="0"/>
    <x v="4"/>
  </r>
  <r>
    <x v="5838"/>
    <x v="5"/>
    <x v="3"/>
    <x v="0"/>
    <x v="4"/>
    <x v="0"/>
    <x v="2"/>
    <x v="12"/>
    <x v="2"/>
    <x v="0"/>
    <x v="0"/>
    <x v="1"/>
    <x v="1"/>
    <x v="1"/>
    <x v="9774"/>
    <x v="10"/>
    <x v="1"/>
    <x v="0"/>
    <x v="6"/>
  </r>
  <r>
    <x v="5839"/>
    <x v="3"/>
    <x v="0"/>
    <x v="4"/>
    <x v="3"/>
    <x v="2"/>
    <x v="2"/>
    <x v="12"/>
    <x v="1"/>
    <x v="1"/>
    <x v="0"/>
    <x v="1"/>
    <x v="1"/>
    <x v="0"/>
    <x v="7246"/>
    <x v="2"/>
    <x v="2"/>
    <x v="0"/>
    <x v="1"/>
  </r>
  <r>
    <x v="5840"/>
    <x v="0"/>
    <x v="1"/>
    <x v="1"/>
    <x v="6"/>
    <x v="0"/>
    <x v="2"/>
    <x v="3"/>
    <x v="0"/>
    <x v="0"/>
    <x v="0"/>
    <x v="1"/>
    <x v="0"/>
    <x v="0"/>
    <x v="8989"/>
    <x v="4"/>
    <x v="3"/>
    <x v="0"/>
    <x v="8"/>
  </r>
  <r>
    <x v="5841"/>
    <x v="1"/>
    <x v="3"/>
    <x v="2"/>
    <x v="3"/>
    <x v="2"/>
    <x v="1"/>
    <x v="10"/>
    <x v="2"/>
    <x v="0"/>
    <x v="0"/>
    <x v="0"/>
    <x v="1"/>
    <x v="0"/>
    <x v="2221"/>
    <x v="6"/>
    <x v="6"/>
    <x v="2"/>
    <x v="3"/>
  </r>
  <r>
    <x v="5842"/>
    <x v="1"/>
    <x v="2"/>
    <x v="2"/>
    <x v="6"/>
    <x v="0"/>
    <x v="0"/>
    <x v="0"/>
    <x v="0"/>
    <x v="1"/>
    <x v="0"/>
    <x v="0"/>
    <x v="1"/>
    <x v="1"/>
    <x v="3152"/>
    <x v="0"/>
    <x v="0"/>
    <x v="1"/>
    <x v="1"/>
  </r>
  <r>
    <x v="5843"/>
    <x v="4"/>
    <x v="3"/>
    <x v="0"/>
    <x v="0"/>
    <x v="2"/>
    <x v="1"/>
    <x v="5"/>
    <x v="2"/>
    <x v="1"/>
    <x v="0"/>
    <x v="0"/>
    <x v="0"/>
    <x v="1"/>
    <x v="1682"/>
    <x v="5"/>
    <x v="1"/>
    <x v="1"/>
    <x v="2"/>
  </r>
  <r>
    <x v="5844"/>
    <x v="4"/>
    <x v="3"/>
    <x v="2"/>
    <x v="0"/>
    <x v="2"/>
    <x v="1"/>
    <x v="11"/>
    <x v="1"/>
    <x v="0"/>
    <x v="0"/>
    <x v="1"/>
    <x v="1"/>
    <x v="1"/>
    <x v="5804"/>
    <x v="3"/>
    <x v="6"/>
    <x v="0"/>
    <x v="3"/>
  </r>
  <r>
    <x v="5845"/>
    <x v="1"/>
    <x v="1"/>
    <x v="3"/>
    <x v="5"/>
    <x v="1"/>
    <x v="2"/>
    <x v="13"/>
    <x v="0"/>
    <x v="0"/>
    <x v="0"/>
    <x v="0"/>
    <x v="0"/>
    <x v="0"/>
    <x v="3147"/>
    <x v="11"/>
    <x v="6"/>
    <x v="0"/>
    <x v="7"/>
  </r>
  <r>
    <x v="5846"/>
    <x v="1"/>
    <x v="2"/>
    <x v="2"/>
    <x v="6"/>
    <x v="2"/>
    <x v="1"/>
    <x v="2"/>
    <x v="2"/>
    <x v="1"/>
    <x v="1"/>
    <x v="0"/>
    <x v="0"/>
    <x v="0"/>
    <x v="2918"/>
    <x v="9"/>
    <x v="4"/>
    <x v="0"/>
    <x v="6"/>
  </r>
  <r>
    <x v="5847"/>
    <x v="2"/>
    <x v="2"/>
    <x v="2"/>
    <x v="5"/>
    <x v="0"/>
    <x v="2"/>
    <x v="2"/>
    <x v="0"/>
    <x v="1"/>
    <x v="0"/>
    <x v="1"/>
    <x v="1"/>
    <x v="0"/>
    <x v="8429"/>
    <x v="5"/>
    <x v="6"/>
    <x v="0"/>
    <x v="4"/>
  </r>
  <r>
    <x v="5848"/>
    <x v="4"/>
    <x v="0"/>
    <x v="1"/>
    <x v="6"/>
    <x v="0"/>
    <x v="0"/>
    <x v="2"/>
    <x v="0"/>
    <x v="1"/>
    <x v="1"/>
    <x v="0"/>
    <x v="0"/>
    <x v="0"/>
    <x v="95"/>
    <x v="0"/>
    <x v="4"/>
    <x v="1"/>
    <x v="1"/>
  </r>
  <r>
    <x v="5849"/>
    <x v="1"/>
    <x v="0"/>
    <x v="2"/>
    <x v="3"/>
    <x v="2"/>
    <x v="1"/>
    <x v="7"/>
    <x v="2"/>
    <x v="1"/>
    <x v="0"/>
    <x v="1"/>
    <x v="1"/>
    <x v="0"/>
    <x v="4126"/>
    <x v="1"/>
    <x v="6"/>
    <x v="0"/>
    <x v="1"/>
  </r>
  <r>
    <x v="5850"/>
    <x v="4"/>
    <x v="0"/>
    <x v="5"/>
    <x v="5"/>
    <x v="1"/>
    <x v="0"/>
    <x v="1"/>
    <x v="0"/>
    <x v="0"/>
    <x v="0"/>
    <x v="1"/>
    <x v="1"/>
    <x v="0"/>
    <x v="1545"/>
    <x v="9"/>
    <x v="5"/>
    <x v="0"/>
    <x v="1"/>
  </r>
  <r>
    <x v="5851"/>
    <x v="1"/>
    <x v="1"/>
    <x v="0"/>
    <x v="1"/>
    <x v="2"/>
    <x v="1"/>
    <x v="0"/>
    <x v="0"/>
    <x v="1"/>
    <x v="1"/>
    <x v="1"/>
    <x v="1"/>
    <x v="0"/>
    <x v="3812"/>
    <x v="1"/>
    <x v="1"/>
    <x v="0"/>
    <x v="2"/>
  </r>
  <r>
    <x v="5852"/>
    <x v="5"/>
    <x v="3"/>
    <x v="3"/>
    <x v="0"/>
    <x v="1"/>
    <x v="0"/>
    <x v="11"/>
    <x v="2"/>
    <x v="1"/>
    <x v="1"/>
    <x v="1"/>
    <x v="0"/>
    <x v="1"/>
    <x v="4970"/>
    <x v="8"/>
    <x v="5"/>
    <x v="0"/>
    <x v="7"/>
  </r>
  <r>
    <x v="5853"/>
    <x v="1"/>
    <x v="0"/>
    <x v="2"/>
    <x v="4"/>
    <x v="1"/>
    <x v="2"/>
    <x v="6"/>
    <x v="2"/>
    <x v="0"/>
    <x v="0"/>
    <x v="0"/>
    <x v="1"/>
    <x v="0"/>
    <x v="5681"/>
    <x v="11"/>
    <x v="0"/>
    <x v="0"/>
    <x v="6"/>
  </r>
  <r>
    <x v="5854"/>
    <x v="3"/>
    <x v="1"/>
    <x v="1"/>
    <x v="1"/>
    <x v="2"/>
    <x v="0"/>
    <x v="14"/>
    <x v="0"/>
    <x v="1"/>
    <x v="1"/>
    <x v="1"/>
    <x v="1"/>
    <x v="1"/>
    <x v="2447"/>
    <x v="9"/>
    <x v="6"/>
    <x v="0"/>
    <x v="3"/>
  </r>
  <r>
    <x v="5855"/>
    <x v="4"/>
    <x v="0"/>
    <x v="5"/>
    <x v="3"/>
    <x v="0"/>
    <x v="2"/>
    <x v="8"/>
    <x v="0"/>
    <x v="1"/>
    <x v="1"/>
    <x v="0"/>
    <x v="1"/>
    <x v="0"/>
    <x v="4581"/>
    <x v="6"/>
    <x v="1"/>
    <x v="0"/>
    <x v="6"/>
  </r>
  <r>
    <x v="5856"/>
    <x v="5"/>
    <x v="0"/>
    <x v="3"/>
    <x v="1"/>
    <x v="2"/>
    <x v="1"/>
    <x v="5"/>
    <x v="2"/>
    <x v="1"/>
    <x v="0"/>
    <x v="1"/>
    <x v="1"/>
    <x v="1"/>
    <x v="8896"/>
    <x v="11"/>
    <x v="5"/>
    <x v="0"/>
    <x v="3"/>
  </r>
  <r>
    <x v="5857"/>
    <x v="4"/>
    <x v="2"/>
    <x v="2"/>
    <x v="4"/>
    <x v="1"/>
    <x v="0"/>
    <x v="13"/>
    <x v="0"/>
    <x v="0"/>
    <x v="0"/>
    <x v="1"/>
    <x v="0"/>
    <x v="0"/>
    <x v="1680"/>
    <x v="9"/>
    <x v="3"/>
    <x v="2"/>
    <x v="4"/>
  </r>
  <r>
    <x v="5858"/>
    <x v="3"/>
    <x v="2"/>
    <x v="1"/>
    <x v="6"/>
    <x v="0"/>
    <x v="1"/>
    <x v="8"/>
    <x v="1"/>
    <x v="1"/>
    <x v="0"/>
    <x v="1"/>
    <x v="1"/>
    <x v="0"/>
    <x v="6238"/>
    <x v="11"/>
    <x v="3"/>
    <x v="0"/>
    <x v="6"/>
  </r>
  <r>
    <x v="5859"/>
    <x v="4"/>
    <x v="0"/>
    <x v="4"/>
    <x v="1"/>
    <x v="2"/>
    <x v="1"/>
    <x v="11"/>
    <x v="0"/>
    <x v="1"/>
    <x v="0"/>
    <x v="1"/>
    <x v="0"/>
    <x v="0"/>
    <x v="2409"/>
    <x v="5"/>
    <x v="6"/>
    <x v="2"/>
    <x v="3"/>
  </r>
  <r>
    <x v="5860"/>
    <x v="5"/>
    <x v="2"/>
    <x v="2"/>
    <x v="1"/>
    <x v="0"/>
    <x v="1"/>
    <x v="1"/>
    <x v="1"/>
    <x v="0"/>
    <x v="0"/>
    <x v="0"/>
    <x v="1"/>
    <x v="0"/>
    <x v="8321"/>
    <x v="11"/>
    <x v="5"/>
    <x v="1"/>
    <x v="4"/>
  </r>
  <r>
    <x v="5861"/>
    <x v="4"/>
    <x v="2"/>
    <x v="0"/>
    <x v="1"/>
    <x v="0"/>
    <x v="0"/>
    <x v="3"/>
    <x v="2"/>
    <x v="0"/>
    <x v="1"/>
    <x v="1"/>
    <x v="0"/>
    <x v="1"/>
    <x v="3150"/>
    <x v="5"/>
    <x v="5"/>
    <x v="1"/>
    <x v="0"/>
  </r>
  <r>
    <x v="5862"/>
    <x v="3"/>
    <x v="0"/>
    <x v="3"/>
    <x v="1"/>
    <x v="2"/>
    <x v="2"/>
    <x v="5"/>
    <x v="1"/>
    <x v="1"/>
    <x v="1"/>
    <x v="0"/>
    <x v="0"/>
    <x v="1"/>
    <x v="4557"/>
    <x v="10"/>
    <x v="6"/>
    <x v="0"/>
    <x v="6"/>
  </r>
  <r>
    <x v="5863"/>
    <x v="1"/>
    <x v="2"/>
    <x v="0"/>
    <x v="0"/>
    <x v="0"/>
    <x v="2"/>
    <x v="2"/>
    <x v="0"/>
    <x v="0"/>
    <x v="0"/>
    <x v="0"/>
    <x v="0"/>
    <x v="0"/>
    <x v="6124"/>
    <x v="8"/>
    <x v="5"/>
    <x v="1"/>
    <x v="2"/>
  </r>
  <r>
    <x v="5864"/>
    <x v="2"/>
    <x v="2"/>
    <x v="1"/>
    <x v="5"/>
    <x v="1"/>
    <x v="0"/>
    <x v="13"/>
    <x v="1"/>
    <x v="1"/>
    <x v="1"/>
    <x v="0"/>
    <x v="1"/>
    <x v="1"/>
    <x v="3485"/>
    <x v="9"/>
    <x v="0"/>
    <x v="0"/>
    <x v="7"/>
  </r>
  <r>
    <x v="5865"/>
    <x v="0"/>
    <x v="3"/>
    <x v="2"/>
    <x v="2"/>
    <x v="0"/>
    <x v="1"/>
    <x v="9"/>
    <x v="1"/>
    <x v="0"/>
    <x v="0"/>
    <x v="0"/>
    <x v="1"/>
    <x v="1"/>
    <x v="7729"/>
    <x v="11"/>
    <x v="4"/>
    <x v="2"/>
    <x v="3"/>
  </r>
  <r>
    <x v="5866"/>
    <x v="1"/>
    <x v="0"/>
    <x v="0"/>
    <x v="6"/>
    <x v="0"/>
    <x v="2"/>
    <x v="5"/>
    <x v="2"/>
    <x v="1"/>
    <x v="1"/>
    <x v="0"/>
    <x v="0"/>
    <x v="1"/>
    <x v="5011"/>
    <x v="6"/>
    <x v="6"/>
    <x v="1"/>
    <x v="2"/>
  </r>
  <r>
    <x v="5867"/>
    <x v="4"/>
    <x v="2"/>
    <x v="5"/>
    <x v="3"/>
    <x v="2"/>
    <x v="1"/>
    <x v="13"/>
    <x v="1"/>
    <x v="1"/>
    <x v="1"/>
    <x v="0"/>
    <x v="1"/>
    <x v="1"/>
    <x v="5720"/>
    <x v="3"/>
    <x v="5"/>
    <x v="0"/>
    <x v="8"/>
  </r>
  <r>
    <x v="5868"/>
    <x v="2"/>
    <x v="3"/>
    <x v="0"/>
    <x v="0"/>
    <x v="2"/>
    <x v="1"/>
    <x v="0"/>
    <x v="2"/>
    <x v="1"/>
    <x v="0"/>
    <x v="1"/>
    <x v="0"/>
    <x v="1"/>
    <x v="3130"/>
    <x v="3"/>
    <x v="6"/>
    <x v="1"/>
    <x v="5"/>
  </r>
  <r>
    <x v="5869"/>
    <x v="3"/>
    <x v="1"/>
    <x v="0"/>
    <x v="2"/>
    <x v="1"/>
    <x v="2"/>
    <x v="5"/>
    <x v="2"/>
    <x v="1"/>
    <x v="0"/>
    <x v="1"/>
    <x v="0"/>
    <x v="1"/>
    <x v="6934"/>
    <x v="1"/>
    <x v="4"/>
    <x v="0"/>
    <x v="6"/>
  </r>
  <r>
    <x v="5870"/>
    <x v="0"/>
    <x v="3"/>
    <x v="1"/>
    <x v="6"/>
    <x v="0"/>
    <x v="0"/>
    <x v="5"/>
    <x v="0"/>
    <x v="0"/>
    <x v="1"/>
    <x v="0"/>
    <x v="1"/>
    <x v="0"/>
    <x v="4535"/>
    <x v="4"/>
    <x v="4"/>
    <x v="1"/>
    <x v="0"/>
  </r>
  <r>
    <x v="5871"/>
    <x v="2"/>
    <x v="1"/>
    <x v="2"/>
    <x v="3"/>
    <x v="2"/>
    <x v="1"/>
    <x v="12"/>
    <x v="2"/>
    <x v="1"/>
    <x v="0"/>
    <x v="0"/>
    <x v="0"/>
    <x v="1"/>
    <x v="1972"/>
    <x v="11"/>
    <x v="1"/>
    <x v="0"/>
    <x v="8"/>
  </r>
  <r>
    <x v="5872"/>
    <x v="0"/>
    <x v="3"/>
    <x v="4"/>
    <x v="4"/>
    <x v="0"/>
    <x v="1"/>
    <x v="10"/>
    <x v="1"/>
    <x v="1"/>
    <x v="0"/>
    <x v="0"/>
    <x v="1"/>
    <x v="1"/>
    <x v="7889"/>
    <x v="2"/>
    <x v="6"/>
    <x v="0"/>
    <x v="6"/>
  </r>
  <r>
    <x v="5873"/>
    <x v="5"/>
    <x v="0"/>
    <x v="4"/>
    <x v="3"/>
    <x v="2"/>
    <x v="1"/>
    <x v="6"/>
    <x v="0"/>
    <x v="1"/>
    <x v="0"/>
    <x v="1"/>
    <x v="0"/>
    <x v="0"/>
    <x v="7290"/>
    <x v="5"/>
    <x v="0"/>
    <x v="0"/>
    <x v="8"/>
  </r>
  <r>
    <x v="5874"/>
    <x v="2"/>
    <x v="0"/>
    <x v="3"/>
    <x v="5"/>
    <x v="2"/>
    <x v="2"/>
    <x v="7"/>
    <x v="1"/>
    <x v="1"/>
    <x v="0"/>
    <x v="0"/>
    <x v="0"/>
    <x v="0"/>
    <x v="3482"/>
    <x v="11"/>
    <x v="6"/>
    <x v="1"/>
    <x v="3"/>
  </r>
  <r>
    <x v="5875"/>
    <x v="4"/>
    <x v="3"/>
    <x v="2"/>
    <x v="6"/>
    <x v="2"/>
    <x v="2"/>
    <x v="3"/>
    <x v="0"/>
    <x v="0"/>
    <x v="0"/>
    <x v="0"/>
    <x v="0"/>
    <x v="1"/>
    <x v="4304"/>
    <x v="3"/>
    <x v="3"/>
    <x v="1"/>
    <x v="3"/>
  </r>
  <r>
    <x v="5876"/>
    <x v="0"/>
    <x v="3"/>
    <x v="0"/>
    <x v="0"/>
    <x v="1"/>
    <x v="2"/>
    <x v="0"/>
    <x v="2"/>
    <x v="1"/>
    <x v="1"/>
    <x v="1"/>
    <x v="0"/>
    <x v="0"/>
    <x v="8997"/>
    <x v="9"/>
    <x v="1"/>
    <x v="0"/>
    <x v="8"/>
  </r>
  <r>
    <x v="5877"/>
    <x v="0"/>
    <x v="1"/>
    <x v="5"/>
    <x v="3"/>
    <x v="1"/>
    <x v="2"/>
    <x v="12"/>
    <x v="1"/>
    <x v="1"/>
    <x v="1"/>
    <x v="0"/>
    <x v="1"/>
    <x v="0"/>
    <x v="8951"/>
    <x v="11"/>
    <x v="3"/>
    <x v="0"/>
    <x v="8"/>
  </r>
  <r>
    <x v="5878"/>
    <x v="4"/>
    <x v="2"/>
    <x v="2"/>
    <x v="1"/>
    <x v="1"/>
    <x v="1"/>
    <x v="0"/>
    <x v="1"/>
    <x v="1"/>
    <x v="1"/>
    <x v="1"/>
    <x v="1"/>
    <x v="1"/>
    <x v="7579"/>
    <x v="3"/>
    <x v="5"/>
    <x v="0"/>
    <x v="3"/>
  </r>
  <r>
    <x v="5879"/>
    <x v="4"/>
    <x v="2"/>
    <x v="3"/>
    <x v="4"/>
    <x v="0"/>
    <x v="0"/>
    <x v="5"/>
    <x v="2"/>
    <x v="0"/>
    <x v="0"/>
    <x v="0"/>
    <x v="1"/>
    <x v="0"/>
    <x v="2115"/>
    <x v="10"/>
    <x v="0"/>
    <x v="1"/>
    <x v="1"/>
  </r>
  <r>
    <x v="5880"/>
    <x v="4"/>
    <x v="3"/>
    <x v="1"/>
    <x v="4"/>
    <x v="2"/>
    <x v="1"/>
    <x v="7"/>
    <x v="2"/>
    <x v="0"/>
    <x v="1"/>
    <x v="0"/>
    <x v="1"/>
    <x v="0"/>
    <x v="2036"/>
    <x v="8"/>
    <x v="4"/>
    <x v="0"/>
    <x v="7"/>
  </r>
  <r>
    <x v="5881"/>
    <x v="2"/>
    <x v="2"/>
    <x v="5"/>
    <x v="6"/>
    <x v="2"/>
    <x v="0"/>
    <x v="14"/>
    <x v="1"/>
    <x v="0"/>
    <x v="0"/>
    <x v="0"/>
    <x v="1"/>
    <x v="0"/>
    <x v="1825"/>
    <x v="6"/>
    <x v="1"/>
    <x v="2"/>
    <x v="4"/>
  </r>
  <r>
    <x v="5882"/>
    <x v="1"/>
    <x v="2"/>
    <x v="4"/>
    <x v="3"/>
    <x v="1"/>
    <x v="1"/>
    <x v="4"/>
    <x v="0"/>
    <x v="0"/>
    <x v="0"/>
    <x v="0"/>
    <x v="1"/>
    <x v="0"/>
    <x v="5176"/>
    <x v="8"/>
    <x v="3"/>
    <x v="0"/>
    <x v="7"/>
  </r>
  <r>
    <x v="5883"/>
    <x v="1"/>
    <x v="2"/>
    <x v="1"/>
    <x v="3"/>
    <x v="0"/>
    <x v="0"/>
    <x v="9"/>
    <x v="0"/>
    <x v="0"/>
    <x v="0"/>
    <x v="0"/>
    <x v="0"/>
    <x v="1"/>
    <x v="1690"/>
    <x v="8"/>
    <x v="2"/>
    <x v="2"/>
    <x v="4"/>
  </r>
  <r>
    <x v="5884"/>
    <x v="2"/>
    <x v="0"/>
    <x v="2"/>
    <x v="1"/>
    <x v="2"/>
    <x v="2"/>
    <x v="9"/>
    <x v="1"/>
    <x v="0"/>
    <x v="1"/>
    <x v="0"/>
    <x v="0"/>
    <x v="1"/>
    <x v="5002"/>
    <x v="6"/>
    <x v="1"/>
    <x v="0"/>
    <x v="8"/>
  </r>
  <r>
    <x v="5885"/>
    <x v="2"/>
    <x v="1"/>
    <x v="0"/>
    <x v="5"/>
    <x v="2"/>
    <x v="2"/>
    <x v="5"/>
    <x v="1"/>
    <x v="1"/>
    <x v="1"/>
    <x v="0"/>
    <x v="0"/>
    <x v="0"/>
    <x v="3682"/>
    <x v="8"/>
    <x v="2"/>
    <x v="1"/>
    <x v="5"/>
  </r>
  <r>
    <x v="5886"/>
    <x v="1"/>
    <x v="3"/>
    <x v="0"/>
    <x v="6"/>
    <x v="0"/>
    <x v="1"/>
    <x v="14"/>
    <x v="1"/>
    <x v="0"/>
    <x v="1"/>
    <x v="0"/>
    <x v="1"/>
    <x v="0"/>
    <x v="2132"/>
    <x v="1"/>
    <x v="3"/>
    <x v="2"/>
    <x v="5"/>
  </r>
  <r>
    <x v="5887"/>
    <x v="4"/>
    <x v="3"/>
    <x v="1"/>
    <x v="2"/>
    <x v="2"/>
    <x v="2"/>
    <x v="6"/>
    <x v="2"/>
    <x v="1"/>
    <x v="1"/>
    <x v="1"/>
    <x v="0"/>
    <x v="1"/>
    <x v="6179"/>
    <x v="2"/>
    <x v="6"/>
    <x v="1"/>
    <x v="1"/>
  </r>
  <r>
    <x v="5888"/>
    <x v="3"/>
    <x v="2"/>
    <x v="3"/>
    <x v="6"/>
    <x v="1"/>
    <x v="0"/>
    <x v="4"/>
    <x v="0"/>
    <x v="1"/>
    <x v="0"/>
    <x v="0"/>
    <x v="1"/>
    <x v="0"/>
    <x v="2236"/>
    <x v="10"/>
    <x v="1"/>
    <x v="1"/>
    <x v="4"/>
  </r>
  <r>
    <x v="5889"/>
    <x v="4"/>
    <x v="0"/>
    <x v="5"/>
    <x v="6"/>
    <x v="2"/>
    <x v="2"/>
    <x v="10"/>
    <x v="1"/>
    <x v="1"/>
    <x v="0"/>
    <x v="0"/>
    <x v="1"/>
    <x v="0"/>
    <x v="4988"/>
    <x v="3"/>
    <x v="4"/>
    <x v="0"/>
    <x v="7"/>
  </r>
  <r>
    <x v="5890"/>
    <x v="0"/>
    <x v="2"/>
    <x v="2"/>
    <x v="2"/>
    <x v="0"/>
    <x v="0"/>
    <x v="14"/>
    <x v="2"/>
    <x v="1"/>
    <x v="0"/>
    <x v="1"/>
    <x v="0"/>
    <x v="0"/>
    <x v="6009"/>
    <x v="10"/>
    <x v="2"/>
    <x v="0"/>
    <x v="6"/>
  </r>
  <r>
    <x v="5891"/>
    <x v="4"/>
    <x v="3"/>
    <x v="3"/>
    <x v="2"/>
    <x v="0"/>
    <x v="0"/>
    <x v="10"/>
    <x v="0"/>
    <x v="1"/>
    <x v="1"/>
    <x v="0"/>
    <x v="1"/>
    <x v="1"/>
    <x v="1184"/>
    <x v="6"/>
    <x v="4"/>
    <x v="2"/>
    <x v="3"/>
  </r>
  <r>
    <x v="5892"/>
    <x v="2"/>
    <x v="1"/>
    <x v="5"/>
    <x v="3"/>
    <x v="1"/>
    <x v="0"/>
    <x v="12"/>
    <x v="1"/>
    <x v="1"/>
    <x v="0"/>
    <x v="0"/>
    <x v="1"/>
    <x v="1"/>
    <x v="1630"/>
    <x v="5"/>
    <x v="0"/>
    <x v="2"/>
    <x v="3"/>
  </r>
  <r>
    <x v="5893"/>
    <x v="5"/>
    <x v="2"/>
    <x v="5"/>
    <x v="3"/>
    <x v="1"/>
    <x v="1"/>
    <x v="14"/>
    <x v="2"/>
    <x v="1"/>
    <x v="1"/>
    <x v="0"/>
    <x v="0"/>
    <x v="1"/>
    <x v="8430"/>
    <x v="1"/>
    <x v="0"/>
    <x v="0"/>
    <x v="8"/>
  </r>
  <r>
    <x v="5894"/>
    <x v="5"/>
    <x v="3"/>
    <x v="0"/>
    <x v="3"/>
    <x v="1"/>
    <x v="1"/>
    <x v="11"/>
    <x v="0"/>
    <x v="0"/>
    <x v="0"/>
    <x v="1"/>
    <x v="0"/>
    <x v="1"/>
    <x v="7731"/>
    <x v="2"/>
    <x v="1"/>
    <x v="2"/>
    <x v="3"/>
  </r>
  <r>
    <x v="5895"/>
    <x v="1"/>
    <x v="1"/>
    <x v="1"/>
    <x v="3"/>
    <x v="0"/>
    <x v="1"/>
    <x v="13"/>
    <x v="0"/>
    <x v="1"/>
    <x v="1"/>
    <x v="1"/>
    <x v="0"/>
    <x v="1"/>
    <x v="3301"/>
    <x v="9"/>
    <x v="3"/>
    <x v="2"/>
    <x v="0"/>
  </r>
  <r>
    <x v="5896"/>
    <x v="5"/>
    <x v="3"/>
    <x v="1"/>
    <x v="3"/>
    <x v="2"/>
    <x v="0"/>
    <x v="4"/>
    <x v="2"/>
    <x v="0"/>
    <x v="0"/>
    <x v="0"/>
    <x v="1"/>
    <x v="1"/>
    <x v="5360"/>
    <x v="1"/>
    <x v="0"/>
    <x v="1"/>
    <x v="4"/>
  </r>
  <r>
    <x v="5897"/>
    <x v="0"/>
    <x v="3"/>
    <x v="3"/>
    <x v="1"/>
    <x v="0"/>
    <x v="2"/>
    <x v="11"/>
    <x v="0"/>
    <x v="0"/>
    <x v="1"/>
    <x v="1"/>
    <x v="1"/>
    <x v="0"/>
    <x v="9439"/>
    <x v="9"/>
    <x v="1"/>
    <x v="0"/>
    <x v="2"/>
  </r>
  <r>
    <x v="5898"/>
    <x v="5"/>
    <x v="1"/>
    <x v="1"/>
    <x v="5"/>
    <x v="0"/>
    <x v="1"/>
    <x v="13"/>
    <x v="1"/>
    <x v="1"/>
    <x v="0"/>
    <x v="1"/>
    <x v="0"/>
    <x v="0"/>
    <x v="6712"/>
    <x v="6"/>
    <x v="0"/>
    <x v="0"/>
    <x v="8"/>
  </r>
  <r>
    <x v="5899"/>
    <x v="1"/>
    <x v="3"/>
    <x v="5"/>
    <x v="4"/>
    <x v="0"/>
    <x v="0"/>
    <x v="14"/>
    <x v="2"/>
    <x v="1"/>
    <x v="1"/>
    <x v="1"/>
    <x v="0"/>
    <x v="1"/>
    <x v="1061"/>
    <x v="8"/>
    <x v="2"/>
    <x v="2"/>
    <x v="1"/>
  </r>
  <r>
    <x v="5900"/>
    <x v="3"/>
    <x v="2"/>
    <x v="2"/>
    <x v="1"/>
    <x v="0"/>
    <x v="2"/>
    <x v="1"/>
    <x v="1"/>
    <x v="0"/>
    <x v="1"/>
    <x v="1"/>
    <x v="0"/>
    <x v="1"/>
    <x v="8255"/>
    <x v="5"/>
    <x v="6"/>
    <x v="1"/>
    <x v="3"/>
  </r>
  <r>
    <x v="5901"/>
    <x v="2"/>
    <x v="3"/>
    <x v="3"/>
    <x v="5"/>
    <x v="1"/>
    <x v="2"/>
    <x v="11"/>
    <x v="2"/>
    <x v="0"/>
    <x v="1"/>
    <x v="1"/>
    <x v="0"/>
    <x v="0"/>
    <x v="5712"/>
    <x v="5"/>
    <x v="4"/>
    <x v="2"/>
    <x v="0"/>
  </r>
  <r>
    <x v="5902"/>
    <x v="2"/>
    <x v="2"/>
    <x v="2"/>
    <x v="5"/>
    <x v="2"/>
    <x v="0"/>
    <x v="9"/>
    <x v="2"/>
    <x v="1"/>
    <x v="1"/>
    <x v="0"/>
    <x v="1"/>
    <x v="1"/>
    <x v="2761"/>
    <x v="10"/>
    <x v="0"/>
    <x v="2"/>
    <x v="2"/>
  </r>
  <r>
    <x v="5903"/>
    <x v="4"/>
    <x v="1"/>
    <x v="4"/>
    <x v="0"/>
    <x v="2"/>
    <x v="0"/>
    <x v="10"/>
    <x v="1"/>
    <x v="0"/>
    <x v="0"/>
    <x v="1"/>
    <x v="1"/>
    <x v="0"/>
    <x v="1495"/>
    <x v="10"/>
    <x v="4"/>
    <x v="0"/>
    <x v="1"/>
  </r>
  <r>
    <x v="5904"/>
    <x v="4"/>
    <x v="3"/>
    <x v="4"/>
    <x v="4"/>
    <x v="0"/>
    <x v="1"/>
    <x v="10"/>
    <x v="1"/>
    <x v="0"/>
    <x v="1"/>
    <x v="1"/>
    <x v="0"/>
    <x v="1"/>
    <x v="3422"/>
    <x v="9"/>
    <x v="1"/>
    <x v="2"/>
    <x v="5"/>
  </r>
  <r>
    <x v="5905"/>
    <x v="5"/>
    <x v="3"/>
    <x v="2"/>
    <x v="0"/>
    <x v="1"/>
    <x v="1"/>
    <x v="8"/>
    <x v="0"/>
    <x v="0"/>
    <x v="0"/>
    <x v="0"/>
    <x v="0"/>
    <x v="1"/>
    <x v="6504"/>
    <x v="2"/>
    <x v="1"/>
    <x v="0"/>
    <x v="8"/>
  </r>
  <r>
    <x v="5906"/>
    <x v="0"/>
    <x v="0"/>
    <x v="0"/>
    <x v="2"/>
    <x v="2"/>
    <x v="1"/>
    <x v="12"/>
    <x v="1"/>
    <x v="1"/>
    <x v="1"/>
    <x v="0"/>
    <x v="1"/>
    <x v="1"/>
    <x v="8187"/>
    <x v="0"/>
    <x v="6"/>
    <x v="0"/>
    <x v="6"/>
  </r>
  <r>
    <x v="5907"/>
    <x v="2"/>
    <x v="2"/>
    <x v="4"/>
    <x v="2"/>
    <x v="2"/>
    <x v="0"/>
    <x v="4"/>
    <x v="0"/>
    <x v="0"/>
    <x v="0"/>
    <x v="0"/>
    <x v="0"/>
    <x v="0"/>
    <x v="820"/>
    <x v="11"/>
    <x v="2"/>
    <x v="1"/>
    <x v="2"/>
  </r>
  <r>
    <x v="5908"/>
    <x v="4"/>
    <x v="1"/>
    <x v="4"/>
    <x v="3"/>
    <x v="1"/>
    <x v="0"/>
    <x v="4"/>
    <x v="0"/>
    <x v="0"/>
    <x v="1"/>
    <x v="1"/>
    <x v="0"/>
    <x v="0"/>
    <x v="753"/>
    <x v="8"/>
    <x v="0"/>
    <x v="1"/>
    <x v="1"/>
  </r>
  <r>
    <x v="5909"/>
    <x v="2"/>
    <x v="1"/>
    <x v="2"/>
    <x v="6"/>
    <x v="2"/>
    <x v="2"/>
    <x v="4"/>
    <x v="2"/>
    <x v="1"/>
    <x v="0"/>
    <x v="0"/>
    <x v="0"/>
    <x v="1"/>
    <x v="4529"/>
    <x v="6"/>
    <x v="5"/>
    <x v="1"/>
    <x v="5"/>
  </r>
  <r>
    <x v="5910"/>
    <x v="5"/>
    <x v="2"/>
    <x v="0"/>
    <x v="4"/>
    <x v="1"/>
    <x v="2"/>
    <x v="14"/>
    <x v="1"/>
    <x v="1"/>
    <x v="0"/>
    <x v="0"/>
    <x v="1"/>
    <x v="0"/>
    <x v="9681"/>
    <x v="4"/>
    <x v="3"/>
    <x v="2"/>
    <x v="4"/>
  </r>
  <r>
    <x v="5911"/>
    <x v="0"/>
    <x v="3"/>
    <x v="3"/>
    <x v="4"/>
    <x v="0"/>
    <x v="0"/>
    <x v="2"/>
    <x v="0"/>
    <x v="0"/>
    <x v="1"/>
    <x v="1"/>
    <x v="1"/>
    <x v="1"/>
    <x v="6912"/>
    <x v="0"/>
    <x v="3"/>
    <x v="0"/>
    <x v="2"/>
  </r>
  <r>
    <x v="5912"/>
    <x v="3"/>
    <x v="2"/>
    <x v="4"/>
    <x v="1"/>
    <x v="0"/>
    <x v="2"/>
    <x v="12"/>
    <x v="0"/>
    <x v="1"/>
    <x v="1"/>
    <x v="0"/>
    <x v="0"/>
    <x v="1"/>
    <x v="7309"/>
    <x v="3"/>
    <x v="5"/>
    <x v="2"/>
    <x v="5"/>
  </r>
  <r>
    <x v="5913"/>
    <x v="5"/>
    <x v="2"/>
    <x v="5"/>
    <x v="1"/>
    <x v="0"/>
    <x v="2"/>
    <x v="0"/>
    <x v="0"/>
    <x v="1"/>
    <x v="0"/>
    <x v="1"/>
    <x v="1"/>
    <x v="1"/>
    <x v="9887"/>
    <x v="8"/>
    <x v="4"/>
    <x v="0"/>
    <x v="4"/>
  </r>
  <r>
    <x v="5914"/>
    <x v="3"/>
    <x v="2"/>
    <x v="2"/>
    <x v="4"/>
    <x v="1"/>
    <x v="0"/>
    <x v="7"/>
    <x v="2"/>
    <x v="1"/>
    <x v="1"/>
    <x v="0"/>
    <x v="1"/>
    <x v="0"/>
    <x v="1863"/>
    <x v="7"/>
    <x v="2"/>
    <x v="1"/>
    <x v="0"/>
  </r>
  <r>
    <x v="5915"/>
    <x v="4"/>
    <x v="1"/>
    <x v="2"/>
    <x v="4"/>
    <x v="1"/>
    <x v="1"/>
    <x v="4"/>
    <x v="1"/>
    <x v="1"/>
    <x v="1"/>
    <x v="0"/>
    <x v="1"/>
    <x v="0"/>
    <x v="2713"/>
    <x v="7"/>
    <x v="1"/>
    <x v="0"/>
    <x v="7"/>
  </r>
  <r>
    <x v="5916"/>
    <x v="1"/>
    <x v="0"/>
    <x v="2"/>
    <x v="5"/>
    <x v="0"/>
    <x v="1"/>
    <x v="10"/>
    <x v="1"/>
    <x v="1"/>
    <x v="1"/>
    <x v="1"/>
    <x v="1"/>
    <x v="0"/>
    <x v="4439"/>
    <x v="10"/>
    <x v="5"/>
    <x v="0"/>
    <x v="7"/>
  </r>
  <r>
    <x v="5917"/>
    <x v="3"/>
    <x v="3"/>
    <x v="4"/>
    <x v="6"/>
    <x v="0"/>
    <x v="2"/>
    <x v="2"/>
    <x v="1"/>
    <x v="1"/>
    <x v="0"/>
    <x v="1"/>
    <x v="0"/>
    <x v="1"/>
    <x v="6218"/>
    <x v="8"/>
    <x v="2"/>
    <x v="0"/>
    <x v="6"/>
  </r>
  <r>
    <x v="5918"/>
    <x v="5"/>
    <x v="2"/>
    <x v="5"/>
    <x v="3"/>
    <x v="2"/>
    <x v="1"/>
    <x v="10"/>
    <x v="0"/>
    <x v="1"/>
    <x v="1"/>
    <x v="0"/>
    <x v="1"/>
    <x v="0"/>
    <x v="8307"/>
    <x v="5"/>
    <x v="0"/>
    <x v="2"/>
    <x v="5"/>
  </r>
  <r>
    <x v="5919"/>
    <x v="3"/>
    <x v="2"/>
    <x v="1"/>
    <x v="1"/>
    <x v="0"/>
    <x v="2"/>
    <x v="5"/>
    <x v="2"/>
    <x v="0"/>
    <x v="0"/>
    <x v="0"/>
    <x v="1"/>
    <x v="0"/>
    <x v="6964"/>
    <x v="8"/>
    <x v="5"/>
    <x v="0"/>
    <x v="8"/>
  </r>
  <r>
    <x v="5920"/>
    <x v="2"/>
    <x v="3"/>
    <x v="3"/>
    <x v="4"/>
    <x v="1"/>
    <x v="2"/>
    <x v="2"/>
    <x v="0"/>
    <x v="0"/>
    <x v="0"/>
    <x v="0"/>
    <x v="1"/>
    <x v="0"/>
    <x v="5462"/>
    <x v="6"/>
    <x v="6"/>
    <x v="1"/>
    <x v="2"/>
  </r>
  <r>
    <x v="5921"/>
    <x v="3"/>
    <x v="2"/>
    <x v="2"/>
    <x v="2"/>
    <x v="0"/>
    <x v="1"/>
    <x v="13"/>
    <x v="1"/>
    <x v="0"/>
    <x v="1"/>
    <x v="0"/>
    <x v="0"/>
    <x v="0"/>
    <x v="3480"/>
    <x v="0"/>
    <x v="3"/>
    <x v="2"/>
    <x v="0"/>
  </r>
  <r>
    <x v="5922"/>
    <x v="4"/>
    <x v="2"/>
    <x v="4"/>
    <x v="3"/>
    <x v="2"/>
    <x v="1"/>
    <x v="2"/>
    <x v="0"/>
    <x v="0"/>
    <x v="0"/>
    <x v="0"/>
    <x v="0"/>
    <x v="0"/>
    <x v="2706"/>
    <x v="11"/>
    <x v="1"/>
    <x v="0"/>
    <x v="7"/>
  </r>
  <r>
    <x v="5923"/>
    <x v="4"/>
    <x v="1"/>
    <x v="1"/>
    <x v="0"/>
    <x v="0"/>
    <x v="0"/>
    <x v="8"/>
    <x v="2"/>
    <x v="0"/>
    <x v="1"/>
    <x v="1"/>
    <x v="1"/>
    <x v="1"/>
    <x v="2938"/>
    <x v="2"/>
    <x v="5"/>
    <x v="0"/>
    <x v="5"/>
  </r>
  <r>
    <x v="5924"/>
    <x v="1"/>
    <x v="1"/>
    <x v="4"/>
    <x v="5"/>
    <x v="2"/>
    <x v="2"/>
    <x v="5"/>
    <x v="0"/>
    <x v="1"/>
    <x v="1"/>
    <x v="0"/>
    <x v="1"/>
    <x v="1"/>
    <x v="6562"/>
    <x v="3"/>
    <x v="1"/>
    <x v="1"/>
    <x v="5"/>
  </r>
  <r>
    <x v="5925"/>
    <x v="5"/>
    <x v="0"/>
    <x v="4"/>
    <x v="5"/>
    <x v="0"/>
    <x v="2"/>
    <x v="5"/>
    <x v="0"/>
    <x v="1"/>
    <x v="0"/>
    <x v="0"/>
    <x v="0"/>
    <x v="0"/>
    <x v="8218"/>
    <x v="2"/>
    <x v="6"/>
    <x v="1"/>
    <x v="4"/>
  </r>
  <r>
    <x v="5926"/>
    <x v="3"/>
    <x v="0"/>
    <x v="2"/>
    <x v="4"/>
    <x v="1"/>
    <x v="1"/>
    <x v="8"/>
    <x v="0"/>
    <x v="0"/>
    <x v="0"/>
    <x v="1"/>
    <x v="1"/>
    <x v="0"/>
    <x v="4514"/>
    <x v="8"/>
    <x v="2"/>
    <x v="0"/>
    <x v="1"/>
  </r>
  <r>
    <x v="5927"/>
    <x v="1"/>
    <x v="3"/>
    <x v="4"/>
    <x v="2"/>
    <x v="0"/>
    <x v="2"/>
    <x v="11"/>
    <x v="1"/>
    <x v="1"/>
    <x v="0"/>
    <x v="1"/>
    <x v="1"/>
    <x v="0"/>
    <x v="6507"/>
    <x v="3"/>
    <x v="3"/>
    <x v="0"/>
    <x v="4"/>
  </r>
  <r>
    <x v="5928"/>
    <x v="5"/>
    <x v="1"/>
    <x v="4"/>
    <x v="1"/>
    <x v="2"/>
    <x v="1"/>
    <x v="7"/>
    <x v="1"/>
    <x v="1"/>
    <x v="1"/>
    <x v="0"/>
    <x v="0"/>
    <x v="1"/>
    <x v="6613"/>
    <x v="1"/>
    <x v="6"/>
    <x v="1"/>
    <x v="3"/>
  </r>
  <r>
    <x v="5929"/>
    <x v="1"/>
    <x v="2"/>
    <x v="5"/>
    <x v="0"/>
    <x v="1"/>
    <x v="0"/>
    <x v="13"/>
    <x v="1"/>
    <x v="0"/>
    <x v="0"/>
    <x v="1"/>
    <x v="0"/>
    <x v="0"/>
    <x v="1790"/>
    <x v="1"/>
    <x v="5"/>
    <x v="2"/>
    <x v="3"/>
  </r>
  <r>
    <x v="5930"/>
    <x v="1"/>
    <x v="2"/>
    <x v="2"/>
    <x v="2"/>
    <x v="0"/>
    <x v="0"/>
    <x v="0"/>
    <x v="1"/>
    <x v="0"/>
    <x v="1"/>
    <x v="0"/>
    <x v="1"/>
    <x v="1"/>
    <x v="2894"/>
    <x v="3"/>
    <x v="1"/>
    <x v="0"/>
    <x v="7"/>
  </r>
  <r>
    <x v="5931"/>
    <x v="4"/>
    <x v="3"/>
    <x v="4"/>
    <x v="5"/>
    <x v="1"/>
    <x v="1"/>
    <x v="10"/>
    <x v="2"/>
    <x v="0"/>
    <x v="0"/>
    <x v="0"/>
    <x v="0"/>
    <x v="0"/>
    <x v="1543"/>
    <x v="6"/>
    <x v="3"/>
    <x v="2"/>
    <x v="3"/>
  </r>
  <r>
    <x v="5932"/>
    <x v="2"/>
    <x v="2"/>
    <x v="5"/>
    <x v="5"/>
    <x v="2"/>
    <x v="1"/>
    <x v="2"/>
    <x v="0"/>
    <x v="1"/>
    <x v="1"/>
    <x v="1"/>
    <x v="0"/>
    <x v="1"/>
    <x v="6166"/>
    <x v="3"/>
    <x v="4"/>
    <x v="1"/>
    <x v="2"/>
  </r>
  <r>
    <x v="5933"/>
    <x v="0"/>
    <x v="2"/>
    <x v="0"/>
    <x v="3"/>
    <x v="2"/>
    <x v="1"/>
    <x v="9"/>
    <x v="0"/>
    <x v="0"/>
    <x v="0"/>
    <x v="0"/>
    <x v="0"/>
    <x v="0"/>
    <x v="7400"/>
    <x v="5"/>
    <x v="3"/>
    <x v="2"/>
    <x v="1"/>
  </r>
  <r>
    <x v="5934"/>
    <x v="3"/>
    <x v="3"/>
    <x v="3"/>
    <x v="4"/>
    <x v="1"/>
    <x v="0"/>
    <x v="1"/>
    <x v="0"/>
    <x v="1"/>
    <x v="0"/>
    <x v="1"/>
    <x v="1"/>
    <x v="1"/>
    <x v="2759"/>
    <x v="1"/>
    <x v="2"/>
    <x v="0"/>
    <x v="0"/>
  </r>
  <r>
    <x v="5935"/>
    <x v="2"/>
    <x v="3"/>
    <x v="5"/>
    <x v="2"/>
    <x v="0"/>
    <x v="0"/>
    <x v="3"/>
    <x v="0"/>
    <x v="1"/>
    <x v="0"/>
    <x v="1"/>
    <x v="1"/>
    <x v="0"/>
    <x v="1779"/>
    <x v="3"/>
    <x v="5"/>
    <x v="0"/>
    <x v="8"/>
  </r>
  <r>
    <x v="5936"/>
    <x v="5"/>
    <x v="1"/>
    <x v="1"/>
    <x v="6"/>
    <x v="1"/>
    <x v="2"/>
    <x v="8"/>
    <x v="0"/>
    <x v="0"/>
    <x v="0"/>
    <x v="0"/>
    <x v="0"/>
    <x v="0"/>
    <x v="7680"/>
    <x v="6"/>
    <x v="6"/>
    <x v="2"/>
    <x v="4"/>
  </r>
  <r>
    <x v="5937"/>
    <x v="3"/>
    <x v="1"/>
    <x v="4"/>
    <x v="4"/>
    <x v="0"/>
    <x v="1"/>
    <x v="8"/>
    <x v="1"/>
    <x v="1"/>
    <x v="0"/>
    <x v="1"/>
    <x v="0"/>
    <x v="1"/>
    <x v="3738"/>
    <x v="1"/>
    <x v="5"/>
    <x v="0"/>
    <x v="6"/>
  </r>
  <r>
    <x v="5938"/>
    <x v="5"/>
    <x v="1"/>
    <x v="3"/>
    <x v="1"/>
    <x v="0"/>
    <x v="2"/>
    <x v="12"/>
    <x v="2"/>
    <x v="0"/>
    <x v="1"/>
    <x v="1"/>
    <x v="0"/>
    <x v="0"/>
    <x v="8700"/>
    <x v="10"/>
    <x v="0"/>
    <x v="2"/>
    <x v="5"/>
  </r>
  <r>
    <x v="5939"/>
    <x v="2"/>
    <x v="2"/>
    <x v="4"/>
    <x v="3"/>
    <x v="2"/>
    <x v="1"/>
    <x v="3"/>
    <x v="2"/>
    <x v="1"/>
    <x v="1"/>
    <x v="1"/>
    <x v="1"/>
    <x v="0"/>
    <x v="6680"/>
    <x v="10"/>
    <x v="3"/>
    <x v="0"/>
    <x v="2"/>
  </r>
  <r>
    <x v="5940"/>
    <x v="1"/>
    <x v="0"/>
    <x v="0"/>
    <x v="3"/>
    <x v="0"/>
    <x v="1"/>
    <x v="2"/>
    <x v="2"/>
    <x v="0"/>
    <x v="0"/>
    <x v="1"/>
    <x v="1"/>
    <x v="1"/>
    <x v="5650"/>
    <x v="9"/>
    <x v="4"/>
    <x v="0"/>
    <x v="8"/>
  </r>
  <r>
    <x v="5941"/>
    <x v="0"/>
    <x v="3"/>
    <x v="1"/>
    <x v="0"/>
    <x v="2"/>
    <x v="1"/>
    <x v="9"/>
    <x v="0"/>
    <x v="0"/>
    <x v="0"/>
    <x v="1"/>
    <x v="1"/>
    <x v="0"/>
    <x v="8018"/>
    <x v="6"/>
    <x v="2"/>
    <x v="0"/>
    <x v="3"/>
  </r>
  <r>
    <x v="5942"/>
    <x v="3"/>
    <x v="1"/>
    <x v="5"/>
    <x v="6"/>
    <x v="0"/>
    <x v="0"/>
    <x v="5"/>
    <x v="2"/>
    <x v="0"/>
    <x v="0"/>
    <x v="1"/>
    <x v="1"/>
    <x v="0"/>
    <x v="1196"/>
    <x v="0"/>
    <x v="5"/>
    <x v="0"/>
    <x v="7"/>
  </r>
  <r>
    <x v="5943"/>
    <x v="0"/>
    <x v="0"/>
    <x v="0"/>
    <x v="4"/>
    <x v="1"/>
    <x v="1"/>
    <x v="14"/>
    <x v="0"/>
    <x v="1"/>
    <x v="0"/>
    <x v="0"/>
    <x v="0"/>
    <x v="0"/>
    <x v="5706"/>
    <x v="3"/>
    <x v="5"/>
    <x v="2"/>
    <x v="3"/>
  </r>
  <r>
    <x v="5944"/>
    <x v="4"/>
    <x v="1"/>
    <x v="0"/>
    <x v="6"/>
    <x v="2"/>
    <x v="0"/>
    <x v="3"/>
    <x v="2"/>
    <x v="0"/>
    <x v="1"/>
    <x v="1"/>
    <x v="0"/>
    <x v="1"/>
    <x v="1453"/>
    <x v="1"/>
    <x v="4"/>
    <x v="1"/>
    <x v="3"/>
  </r>
  <r>
    <x v="5945"/>
    <x v="1"/>
    <x v="2"/>
    <x v="3"/>
    <x v="0"/>
    <x v="2"/>
    <x v="0"/>
    <x v="3"/>
    <x v="1"/>
    <x v="1"/>
    <x v="1"/>
    <x v="0"/>
    <x v="0"/>
    <x v="1"/>
    <x v="1282"/>
    <x v="5"/>
    <x v="3"/>
    <x v="0"/>
    <x v="8"/>
  </r>
  <r>
    <x v="5946"/>
    <x v="0"/>
    <x v="3"/>
    <x v="2"/>
    <x v="1"/>
    <x v="1"/>
    <x v="2"/>
    <x v="3"/>
    <x v="0"/>
    <x v="1"/>
    <x v="1"/>
    <x v="1"/>
    <x v="0"/>
    <x v="1"/>
    <x v="9242"/>
    <x v="7"/>
    <x v="3"/>
    <x v="0"/>
    <x v="8"/>
  </r>
  <r>
    <x v="5947"/>
    <x v="0"/>
    <x v="2"/>
    <x v="3"/>
    <x v="4"/>
    <x v="2"/>
    <x v="1"/>
    <x v="12"/>
    <x v="0"/>
    <x v="1"/>
    <x v="1"/>
    <x v="1"/>
    <x v="1"/>
    <x v="1"/>
    <x v="9507"/>
    <x v="5"/>
    <x v="4"/>
    <x v="0"/>
    <x v="4"/>
  </r>
  <r>
    <x v="5948"/>
    <x v="4"/>
    <x v="3"/>
    <x v="0"/>
    <x v="4"/>
    <x v="2"/>
    <x v="1"/>
    <x v="12"/>
    <x v="1"/>
    <x v="1"/>
    <x v="1"/>
    <x v="0"/>
    <x v="0"/>
    <x v="1"/>
    <x v="1894"/>
    <x v="11"/>
    <x v="1"/>
    <x v="0"/>
    <x v="7"/>
  </r>
  <r>
    <x v="5949"/>
    <x v="1"/>
    <x v="2"/>
    <x v="2"/>
    <x v="2"/>
    <x v="0"/>
    <x v="1"/>
    <x v="13"/>
    <x v="1"/>
    <x v="0"/>
    <x v="1"/>
    <x v="1"/>
    <x v="0"/>
    <x v="0"/>
    <x v="4630"/>
    <x v="0"/>
    <x v="3"/>
    <x v="0"/>
    <x v="7"/>
  </r>
  <r>
    <x v="5950"/>
    <x v="1"/>
    <x v="1"/>
    <x v="5"/>
    <x v="5"/>
    <x v="0"/>
    <x v="2"/>
    <x v="6"/>
    <x v="1"/>
    <x v="1"/>
    <x v="0"/>
    <x v="0"/>
    <x v="1"/>
    <x v="1"/>
    <x v="5945"/>
    <x v="9"/>
    <x v="6"/>
    <x v="1"/>
    <x v="5"/>
  </r>
  <r>
    <x v="5951"/>
    <x v="3"/>
    <x v="0"/>
    <x v="2"/>
    <x v="6"/>
    <x v="0"/>
    <x v="0"/>
    <x v="7"/>
    <x v="2"/>
    <x v="1"/>
    <x v="1"/>
    <x v="0"/>
    <x v="1"/>
    <x v="1"/>
    <x v="1611"/>
    <x v="8"/>
    <x v="0"/>
    <x v="0"/>
    <x v="8"/>
  </r>
  <r>
    <x v="5952"/>
    <x v="5"/>
    <x v="2"/>
    <x v="0"/>
    <x v="1"/>
    <x v="2"/>
    <x v="1"/>
    <x v="0"/>
    <x v="0"/>
    <x v="0"/>
    <x v="1"/>
    <x v="1"/>
    <x v="0"/>
    <x v="0"/>
    <x v="8748"/>
    <x v="2"/>
    <x v="6"/>
    <x v="1"/>
    <x v="1"/>
  </r>
  <r>
    <x v="5953"/>
    <x v="2"/>
    <x v="0"/>
    <x v="3"/>
    <x v="6"/>
    <x v="0"/>
    <x v="1"/>
    <x v="4"/>
    <x v="0"/>
    <x v="1"/>
    <x v="1"/>
    <x v="1"/>
    <x v="1"/>
    <x v="1"/>
    <x v="4937"/>
    <x v="11"/>
    <x v="1"/>
    <x v="0"/>
    <x v="7"/>
  </r>
  <r>
    <x v="5954"/>
    <x v="4"/>
    <x v="2"/>
    <x v="3"/>
    <x v="5"/>
    <x v="1"/>
    <x v="1"/>
    <x v="8"/>
    <x v="1"/>
    <x v="0"/>
    <x v="1"/>
    <x v="1"/>
    <x v="1"/>
    <x v="1"/>
    <x v="7768"/>
    <x v="9"/>
    <x v="2"/>
    <x v="0"/>
    <x v="0"/>
  </r>
  <r>
    <x v="5955"/>
    <x v="5"/>
    <x v="1"/>
    <x v="2"/>
    <x v="5"/>
    <x v="1"/>
    <x v="2"/>
    <x v="13"/>
    <x v="1"/>
    <x v="1"/>
    <x v="1"/>
    <x v="1"/>
    <x v="1"/>
    <x v="0"/>
    <x v="9564"/>
    <x v="5"/>
    <x v="0"/>
    <x v="0"/>
    <x v="2"/>
  </r>
  <r>
    <x v="5956"/>
    <x v="2"/>
    <x v="2"/>
    <x v="0"/>
    <x v="5"/>
    <x v="2"/>
    <x v="0"/>
    <x v="9"/>
    <x v="0"/>
    <x v="0"/>
    <x v="1"/>
    <x v="1"/>
    <x v="1"/>
    <x v="0"/>
    <x v="3943"/>
    <x v="7"/>
    <x v="2"/>
    <x v="0"/>
    <x v="1"/>
  </r>
  <r>
    <x v="5957"/>
    <x v="1"/>
    <x v="1"/>
    <x v="3"/>
    <x v="2"/>
    <x v="0"/>
    <x v="2"/>
    <x v="5"/>
    <x v="1"/>
    <x v="1"/>
    <x v="0"/>
    <x v="1"/>
    <x v="0"/>
    <x v="1"/>
    <x v="6689"/>
    <x v="1"/>
    <x v="4"/>
    <x v="1"/>
    <x v="2"/>
  </r>
  <r>
    <x v="5958"/>
    <x v="5"/>
    <x v="0"/>
    <x v="3"/>
    <x v="1"/>
    <x v="0"/>
    <x v="0"/>
    <x v="14"/>
    <x v="2"/>
    <x v="1"/>
    <x v="0"/>
    <x v="0"/>
    <x v="1"/>
    <x v="0"/>
    <x v="4203"/>
    <x v="9"/>
    <x v="2"/>
    <x v="2"/>
    <x v="3"/>
  </r>
  <r>
    <x v="5959"/>
    <x v="1"/>
    <x v="0"/>
    <x v="5"/>
    <x v="4"/>
    <x v="2"/>
    <x v="0"/>
    <x v="12"/>
    <x v="1"/>
    <x v="1"/>
    <x v="0"/>
    <x v="1"/>
    <x v="0"/>
    <x v="0"/>
    <x v="370"/>
    <x v="8"/>
    <x v="5"/>
    <x v="2"/>
    <x v="0"/>
  </r>
  <r>
    <x v="5960"/>
    <x v="5"/>
    <x v="1"/>
    <x v="3"/>
    <x v="0"/>
    <x v="0"/>
    <x v="2"/>
    <x v="7"/>
    <x v="1"/>
    <x v="1"/>
    <x v="0"/>
    <x v="0"/>
    <x v="1"/>
    <x v="1"/>
    <x v="9419"/>
    <x v="5"/>
    <x v="2"/>
    <x v="0"/>
    <x v="8"/>
  </r>
  <r>
    <x v="5961"/>
    <x v="1"/>
    <x v="1"/>
    <x v="4"/>
    <x v="0"/>
    <x v="2"/>
    <x v="0"/>
    <x v="10"/>
    <x v="1"/>
    <x v="0"/>
    <x v="1"/>
    <x v="0"/>
    <x v="1"/>
    <x v="1"/>
    <x v="1270"/>
    <x v="9"/>
    <x v="1"/>
    <x v="2"/>
    <x v="4"/>
  </r>
  <r>
    <x v="5962"/>
    <x v="4"/>
    <x v="1"/>
    <x v="3"/>
    <x v="3"/>
    <x v="0"/>
    <x v="0"/>
    <x v="6"/>
    <x v="1"/>
    <x v="0"/>
    <x v="1"/>
    <x v="1"/>
    <x v="0"/>
    <x v="0"/>
    <x v="790"/>
    <x v="0"/>
    <x v="0"/>
    <x v="1"/>
    <x v="5"/>
  </r>
  <r>
    <x v="5963"/>
    <x v="4"/>
    <x v="2"/>
    <x v="2"/>
    <x v="6"/>
    <x v="0"/>
    <x v="0"/>
    <x v="4"/>
    <x v="0"/>
    <x v="0"/>
    <x v="1"/>
    <x v="1"/>
    <x v="0"/>
    <x v="1"/>
    <x v="3234"/>
    <x v="0"/>
    <x v="5"/>
    <x v="1"/>
    <x v="2"/>
  </r>
  <r>
    <x v="5964"/>
    <x v="0"/>
    <x v="1"/>
    <x v="5"/>
    <x v="6"/>
    <x v="1"/>
    <x v="1"/>
    <x v="5"/>
    <x v="1"/>
    <x v="1"/>
    <x v="1"/>
    <x v="0"/>
    <x v="0"/>
    <x v="1"/>
    <x v="6817"/>
    <x v="4"/>
    <x v="4"/>
    <x v="1"/>
    <x v="0"/>
  </r>
  <r>
    <x v="5965"/>
    <x v="1"/>
    <x v="2"/>
    <x v="3"/>
    <x v="3"/>
    <x v="2"/>
    <x v="1"/>
    <x v="7"/>
    <x v="1"/>
    <x v="1"/>
    <x v="1"/>
    <x v="0"/>
    <x v="1"/>
    <x v="1"/>
    <x v="5716"/>
    <x v="10"/>
    <x v="6"/>
    <x v="1"/>
    <x v="5"/>
  </r>
  <r>
    <x v="5966"/>
    <x v="0"/>
    <x v="3"/>
    <x v="1"/>
    <x v="5"/>
    <x v="2"/>
    <x v="2"/>
    <x v="6"/>
    <x v="0"/>
    <x v="0"/>
    <x v="0"/>
    <x v="0"/>
    <x v="0"/>
    <x v="0"/>
    <x v="7463"/>
    <x v="10"/>
    <x v="0"/>
    <x v="1"/>
    <x v="4"/>
  </r>
  <r>
    <x v="5967"/>
    <x v="0"/>
    <x v="0"/>
    <x v="0"/>
    <x v="0"/>
    <x v="2"/>
    <x v="1"/>
    <x v="1"/>
    <x v="2"/>
    <x v="1"/>
    <x v="0"/>
    <x v="1"/>
    <x v="1"/>
    <x v="0"/>
    <x v="8217"/>
    <x v="0"/>
    <x v="3"/>
    <x v="0"/>
    <x v="3"/>
  </r>
  <r>
    <x v="5968"/>
    <x v="3"/>
    <x v="0"/>
    <x v="2"/>
    <x v="4"/>
    <x v="0"/>
    <x v="1"/>
    <x v="1"/>
    <x v="0"/>
    <x v="0"/>
    <x v="0"/>
    <x v="1"/>
    <x v="1"/>
    <x v="0"/>
    <x v="4335"/>
    <x v="10"/>
    <x v="5"/>
    <x v="0"/>
    <x v="1"/>
  </r>
  <r>
    <x v="5969"/>
    <x v="2"/>
    <x v="3"/>
    <x v="3"/>
    <x v="3"/>
    <x v="0"/>
    <x v="0"/>
    <x v="6"/>
    <x v="1"/>
    <x v="1"/>
    <x v="0"/>
    <x v="0"/>
    <x v="0"/>
    <x v="0"/>
    <x v="51"/>
    <x v="5"/>
    <x v="5"/>
    <x v="0"/>
    <x v="6"/>
  </r>
  <r>
    <x v="5970"/>
    <x v="0"/>
    <x v="0"/>
    <x v="0"/>
    <x v="0"/>
    <x v="0"/>
    <x v="1"/>
    <x v="1"/>
    <x v="2"/>
    <x v="0"/>
    <x v="1"/>
    <x v="1"/>
    <x v="0"/>
    <x v="0"/>
    <x v="7355"/>
    <x v="11"/>
    <x v="2"/>
    <x v="1"/>
    <x v="5"/>
  </r>
  <r>
    <x v="5971"/>
    <x v="2"/>
    <x v="3"/>
    <x v="0"/>
    <x v="4"/>
    <x v="2"/>
    <x v="1"/>
    <x v="11"/>
    <x v="1"/>
    <x v="1"/>
    <x v="0"/>
    <x v="0"/>
    <x v="1"/>
    <x v="0"/>
    <x v="2961"/>
    <x v="10"/>
    <x v="0"/>
    <x v="2"/>
    <x v="1"/>
  </r>
  <r>
    <x v="5972"/>
    <x v="1"/>
    <x v="3"/>
    <x v="2"/>
    <x v="2"/>
    <x v="1"/>
    <x v="2"/>
    <x v="7"/>
    <x v="2"/>
    <x v="1"/>
    <x v="1"/>
    <x v="0"/>
    <x v="0"/>
    <x v="1"/>
    <x v="5200"/>
    <x v="5"/>
    <x v="3"/>
    <x v="1"/>
    <x v="3"/>
  </r>
  <r>
    <x v="5973"/>
    <x v="1"/>
    <x v="2"/>
    <x v="4"/>
    <x v="0"/>
    <x v="1"/>
    <x v="1"/>
    <x v="2"/>
    <x v="1"/>
    <x v="1"/>
    <x v="1"/>
    <x v="1"/>
    <x v="1"/>
    <x v="1"/>
    <x v="7455"/>
    <x v="6"/>
    <x v="0"/>
    <x v="0"/>
    <x v="4"/>
  </r>
  <r>
    <x v="5974"/>
    <x v="3"/>
    <x v="3"/>
    <x v="1"/>
    <x v="1"/>
    <x v="2"/>
    <x v="2"/>
    <x v="7"/>
    <x v="2"/>
    <x v="0"/>
    <x v="0"/>
    <x v="0"/>
    <x v="0"/>
    <x v="1"/>
    <x v="5158"/>
    <x v="9"/>
    <x v="1"/>
    <x v="0"/>
    <x v="8"/>
  </r>
  <r>
    <x v="5975"/>
    <x v="3"/>
    <x v="3"/>
    <x v="5"/>
    <x v="6"/>
    <x v="0"/>
    <x v="0"/>
    <x v="5"/>
    <x v="2"/>
    <x v="0"/>
    <x v="0"/>
    <x v="1"/>
    <x v="0"/>
    <x v="0"/>
    <x v="584"/>
    <x v="6"/>
    <x v="4"/>
    <x v="1"/>
    <x v="2"/>
  </r>
  <r>
    <x v="5976"/>
    <x v="1"/>
    <x v="1"/>
    <x v="1"/>
    <x v="1"/>
    <x v="2"/>
    <x v="1"/>
    <x v="12"/>
    <x v="0"/>
    <x v="0"/>
    <x v="0"/>
    <x v="0"/>
    <x v="1"/>
    <x v="0"/>
    <x v="2656"/>
    <x v="10"/>
    <x v="5"/>
    <x v="2"/>
    <x v="0"/>
  </r>
  <r>
    <x v="5977"/>
    <x v="5"/>
    <x v="3"/>
    <x v="2"/>
    <x v="5"/>
    <x v="1"/>
    <x v="1"/>
    <x v="2"/>
    <x v="2"/>
    <x v="1"/>
    <x v="1"/>
    <x v="1"/>
    <x v="0"/>
    <x v="1"/>
    <x v="7881"/>
    <x v="3"/>
    <x v="2"/>
    <x v="0"/>
    <x v="8"/>
  </r>
  <r>
    <x v="5978"/>
    <x v="4"/>
    <x v="2"/>
    <x v="0"/>
    <x v="0"/>
    <x v="0"/>
    <x v="0"/>
    <x v="0"/>
    <x v="0"/>
    <x v="0"/>
    <x v="1"/>
    <x v="1"/>
    <x v="1"/>
    <x v="1"/>
    <x v="4692"/>
    <x v="2"/>
    <x v="5"/>
    <x v="0"/>
    <x v="3"/>
  </r>
  <r>
    <x v="5979"/>
    <x v="1"/>
    <x v="2"/>
    <x v="5"/>
    <x v="4"/>
    <x v="0"/>
    <x v="2"/>
    <x v="9"/>
    <x v="0"/>
    <x v="1"/>
    <x v="0"/>
    <x v="1"/>
    <x v="1"/>
    <x v="0"/>
    <x v="8334"/>
    <x v="8"/>
    <x v="3"/>
    <x v="0"/>
    <x v="3"/>
  </r>
  <r>
    <x v="5980"/>
    <x v="1"/>
    <x v="2"/>
    <x v="1"/>
    <x v="6"/>
    <x v="0"/>
    <x v="2"/>
    <x v="13"/>
    <x v="1"/>
    <x v="1"/>
    <x v="1"/>
    <x v="0"/>
    <x v="1"/>
    <x v="0"/>
    <x v="7505"/>
    <x v="1"/>
    <x v="3"/>
    <x v="0"/>
    <x v="6"/>
  </r>
  <r>
    <x v="5981"/>
    <x v="2"/>
    <x v="2"/>
    <x v="4"/>
    <x v="4"/>
    <x v="0"/>
    <x v="1"/>
    <x v="7"/>
    <x v="2"/>
    <x v="0"/>
    <x v="1"/>
    <x v="0"/>
    <x v="0"/>
    <x v="1"/>
    <x v="4124"/>
    <x v="5"/>
    <x v="0"/>
    <x v="1"/>
    <x v="2"/>
  </r>
  <r>
    <x v="5982"/>
    <x v="0"/>
    <x v="2"/>
    <x v="0"/>
    <x v="6"/>
    <x v="1"/>
    <x v="2"/>
    <x v="8"/>
    <x v="1"/>
    <x v="0"/>
    <x v="1"/>
    <x v="0"/>
    <x v="0"/>
    <x v="1"/>
    <x v="9546"/>
    <x v="2"/>
    <x v="2"/>
    <x v="0"/>
    <x v="8"/>
  </r>
  <r>
    <x v="5983"/>
    <x v="0"/>
    <x v="3"/>
    <x v="2"/>
    <x v="3"/>
    <x v="0"/>
    <x v="0"/>
    <x v="5"/>
    <x v="2"/>
    <x v="1"/>
    <x v="0"/>
    <x v="1"/>
    <x v="1"/>
    <x v="0"/>
    <x v="5630"/>
    <x v="5"/>
    <x v="5"/>
    <x v="0"/>
    <x v="2"/>
  </r>
  <r>
    <x v="5984"/>
    <x v="0"/>
    <x v="2"/>
    <x v="2"/>
    <x v="6"/>
    <x v="0"/>
    <x v="2"/>
    <x v="4"/>
    <x v="0"/>
    <x v="1"/>
    <x v="1"/>
    <x v="1"/>
    <x v="0"/>
    <x v="1"/>
    <x v="9741"/>
    <x v="9"/>
    <x v="1"/>
    <x v="1"/>
    <x v="2"/>
  </r>
  <r>
    <x v="5985"/>
    <x v="2"/>
    <x v="2"/>
    <x v="5"/>
    <x v="5"/>
    <x v="1"/>
    <x v="2"/>
    <x v="10"/>
    <x v="2"/>
    <x v="0"/>
    <x v="0"/>
    <x v="0"/>
    <x v="1"/>
    <x v="0"/>
    <x v="7398"/>
    <x v="6"/>
    <x v="6"/>
    <x v="2"/>
    <x v="5"/>
  </r>
  <r>
    <x v="5986"/>
    <x v="1"/>
    <x v="2"/>
    <x v="4"/>
    <x v="4"/>
    <x v="0"/>
    <x v="2"/>
    <x v="0"/>
    <x v="1"/>
    <x v="1"/>
    <x v="1"/>
    <x v="0"/>
    <x v="0"/>
    <x v="1"/>
    <x v="6591"/>
    <x v="3"/>
    <x v="3"/>
    <x v="1"/>
    <x v="5"/>
  </r>
  <r>
    <x v="5987"/>
    <x v="2"/>
    <x v="1"/>
    <x v="5"/>
    <x v="0"/>
    <x v="1"/>
    <x v="0"/>
    <x v="6"/>
    <x v="0"/>
    <x v="1"/>
    <x v="0"/>
    <x v="1"/>
    <x v="1"/>
    <x v="1"/>
    <x v="2726"/>
    <x v="0"/>
    <x v="1"/>
    <x v="0"/>
    <x v="7"/>
  </r>
  <r>
    <x v="5988"/>
    <x v="1"/>
    <x v="1"/>
    <x v="0"/>
    <x v="0"/>
    <x v="2"/>
    <x v="0"/>
    <x v="7"/>
    <x v="2"/>
    <x v="1"/>
    <x v="0"/>
    <x v="1"/>
    <x v="1"/>
    <x v="1"/>
    <x v="2400"/>
    <x v="7"/>
    <x v="4"/>
    <x v="0"/>
    <x v="3"/>
  </r>
  <r>
    <x v="5989"/>
    <x v="0"/>
    <x v="3"/>
    <x v="5"/>
    <x v="0"/>
    <x v="1"/>
    <x v="0"/>
    <x v="1"/>
    <x v="0"/>
    <x v="0"/>
    <x v="1"/>
    <x v="0"/>
    <x v="1"/>
    <x v="0"/>
    <x v="3778"/>
    <x v="0"/>
    <x v="1"/>
    <x v="1"/>
    <x v="0"/>
  </r>
  <r>
    <x v="5990"/>
    <x v="5"/>
    <x v="0"/>
    <x v="2"/>
    <x v="5"/>
    <x v="1"/>
    <x v="0"/>
    <x v="4"/>
    <x v="0"/>
    <x v="0"/>
    <x v="1"/>
    <x v="0"/>
    <x v="1"/>
    <x v="1"/>
    <x v="5661"/>
    <x v="0"/>
    <x v="6"/>
    <x v="0"/>
    <x v="6"/>
  </r>
  <r>
    <x v="5991"/>
    <x v="2"/>
    <x v="3"/>
    <x v="5"/>
    <x v="6"/>
    <x v="1"/>
    <x v="1"/>
    <x v="9"/>
    <x v="2"/>
    <x v="0"/>
    <x v="1"/>
    <x v="0"/>
    <x v="1"/>
    <x v="0"/>
    <x v="2573"/>
    <x v="0"/>
    <x v="5"/>
    <x v="2"/>
    <x v="3"/>
  </r>
  <r>
    <x v="5992"/>
    <x v="0"/>
    <x v="0"/>
    <x v="1"/>
    <x v="3"/>
    <x v="2"/>
    <x v="2"/>
    <x v="6"/>
    <x v="0"/>
    <x v="1"/>
    <x v="0"/>
    <x v="1"/>
    <x v="1"/>
    <x v="1"/>
    <x v="9738"/>
    <x v="4"/>
    <x v="0"/>
    <x v="0"/>
    <x v="8"/>
  </r>
  <r>
    <x v="5993"/>
    <x v="0"/>
    <x v="0"/>
    <x v="5"/>
    <x v="5"/>
    <x v="2"/>
    <x v="2"/>
    <x v="2"/>
    <x v="2"/>
    <x v="1"/>
    <x v="0"/>
    <x v="0"/>
    <x v="0"/>
    <x v="0"/>
    <x v="8148"/>
    <x v="9"/>
    <x v="4"/>
    <x v="1"/>
    <x v="1"/>
  </r>
  <r>
    <x v="5994"/>
    <x v="4"/>
    <x v="0"/>
    <x v="5"/>
    <x v="4"/>
    <x v="0"/>
    <x v="2"/>
    <x v="14"/>
    <x v="2"/>
    <x v="0"/>
    <x v="0"/>
    <x v="0"/>
    <x v="1"/>
    <x v="0"/>
    <x v="5657"/>
    <x v="5"/>
    <x v="3"/>
    <x v="2"/>
    <x v="5"/>
  </r>
  <r>
    <x v="5995"/>
    <x v="1"/>
    <x v="3"/>
    <x v="5"/>
    <x v="3"/>
    <x v="1"/>
    <x v="0"/>
    <x v="6"/>
    <x v="2"/>
    <x v="0"/>
    <x v="0"/>
    <x v="0"/>
    <x v="0"/>
    <x v="0"/>
    <x v="76"/>
    <x v="3"/>
    <x v="1"/>
    <x v="1"/>
    <x v="0"/>
  </r>
  <r>
    <x v="5996"/>
    <x v="2"/>
    <x v="0"/>
    <x v="4"/>
    <x v="0"/>
    <x v="2"/>
    <x v="2"/>
    <x v="13"/>
    <x v="1"/>
    <x v="0"/>
    <x v="0"/>
    <x v="1"/>
    <x v="1"/>
    <x v="1"/>
    <x v="7735"/>
    <x v="5"/>
    <x v="2"/>
    <x v="0"/>
    <x v="8"/>
  </r>
  <r>
    <x v="5997"/>
    <x v="2"/>
    <x v="3"/>
    <x v="5"/>
    <x v="5"/>
    <x v="0"/>
    <x v="1"/>
    <x v="13"/>
    <x v="2"/>
    <x v="1"/>
    <x v="1"/>
    <x v="0"/>
    <x v="0"/>
    <x v="0"/>
    <x v="1587"/>
    <x v="8"/>
    <x v="5"/>
    <x v="2"/>
    <x v="0"/>
  </r>
  <r>
    <x v="5998"/>
    <x v="1"/>
    <x v="0"/>
    <x v="3"/>
    <x v="2"/>
    <x v="2"/>
    <x v="1"/>
    <x v="3"/>
    <x v="1"/>
    <x v="0"/>
    <x v="1"/>
    <x v="0"/>
    <x v="0"/>
    <x v="1"/>
    <x v="2227"/>
    <x v="4"/>
    <x v="5"/>
    <x v="0"/>
    <x v="8"/>
  </r>
  <r>
    <x v="5999"/>
    <x v="2"/>
    <x v="2"/>
    <x v="1"/>
    <x v="4"/>
    <x v="1"/>
    <x v="1"/>
    <x v="12"/>
    <x v="2"/>
    <x v="1"/>
    <x v="0"/>
    <x v="0"/>
    <x v="0"/>
    <x v="1"/>
    <x v="3743"/>
    <x v="1"/>
    <x v="3"/>
    <x v="2"/>
    <x v="0"/>
  </r>
  <r>
    <x v="6000"/>
    <x v="5"/>
    <x v="3"/>
    <x v="4"/>
    <x v="4"/>
    <x v="0"/>
    <x v="0"/>
    <x v="9"/>
    <x v="1"/>
    <x v="0"/>
    <x v="1"/>
    <x v="0"/>
    <x v="0"/>
    <x v="0"/>
    <x v="2615"/>
    <x v="5"/>
    <x v="6"/>
    <x v="2"/>
    <x v="0"/>
  </r>
  <r>
    <x v="6001"/>
    <x v="3"/>
    <x v="0"/>
    <x v="4"/>
    <x v="5"/>
    <x v="0"/>
    <x v="1"/>
    <x v="12"/>
    <x v="2"/>
    <x v="1"/>
    <x v="1"/>
    <x v="0"/>
    <x v="0"/>
    <x v="0"/>
    <x v="1279"/>
    <x v="3"/>
    <x v="5"/>
    <x v="0"/>
    <x v="8"/>
  </r>
  <r>
    <x v="6002"/>
    <x v="5"/>
    <x v="1"/>
    <x v="2"/>
    <x v="0"/>
    <x v="0"/>
    <x v="2"/>
    <x v="10"/>
    <x v="1"/>
    <x v="0"/>
    <x v="1"/>
    <x v="0"/>
    <x v="0"/>
    <x v="0"/>
    <x v="7788"/>
    <x v="2"/>
    <x v="6"/>
    <x v="2"/>
    <x v="0"/>
  </r>
  <r>
    <x v="6003"/>
    <x v="1"/>
    <x v="3"/>
    <x v="5"/>
    <x v="3"/>
    <x v="2"/>
    <x v="2"/>
    <x v="11"/>
    <x v="2"/>
    <x v="0"/>
    <x v="0"/>
    <x v="0"/>
    <x v="1"/>
    <x v="0"/>
    <x v="4883"/>
    <x v="6"/>
    <x v="6"/>
    <x v="2"/>
    <x v="3"/>
  </r>
  <r>
    <x v="6004"/>
    <x v="1"/>
    <x v="0"/>
    <x v="4"/>
    <x v="5"/>
    <x v="0"/>
    <x v="2"/>
    <x v="12"/>
    <x v="2"/>
    <x v="0"/>
    <x v="1"/>
    <x v="0"/>
    <x v="0"/>
    <x v="1"/>
    <x v="4985"/>
    <x v="7"/>
    <x v="4"/>
    <x v="2"/>
    <x v="0"/>
  </r>
  <r>
    <x v="6005"/>
    <x v="5"/>
    <x v="0"/>
    <x v="4"/>
    <x v="3"/>
    <x v="2"/>
    <x v="2"/>
    <x v="0"/>
    <x v="1"/>
    <x v="1"/>
    <x v="0"/>
    <x v="1"/>
    <x v="0"/>
    <x v="1"/>
    <x v="9224"/>
    <x v="10"/>
    <x v="2"/>
    <x v="1"/>
    <x v="0"/>
  </r>
  <r>
    <x v="6006"/>
    <x v="2"/>
    <x v="3"/>
    <x v="5"/>
    <x v="3"/>
    <x v="0"/>
    <x v="1"/>
    <x v="6"/>
    <x v="0"/>
    <x v="0"/>
    <x v="1"/>
    <x v="0"/>
    <x v="1"/>
    <x v="0"/>
    <x v="2843"/>
    <x v="3"/>
    <x v="6"/>
    <x v="1"/>
    <x v="2"/>
  </r>
  <r>
    <x v="6007"/>
    <x v="3"/>
    <x v="2"/>
    <x v="1"/>
    <x v="3"/>
    <x v="1"/>
    <x v="1"/>
    <x v="2"/>
    <x v="2"/>
    <x v="1"/>
    <x v="0"/>
    <x v="0"/>
    <x v="0"/>
    <x v="1"/>
    <x v="4331"/>
    <x v="9"/>
    <x v="4"/>
    <x v="0"/>
    <x v="8"/>
  </r>
  <r>
    <x v="6008"/>
    <x v="1"/>
    <x v="1"/>
    <x v="2"/>
    <x v="4"/>
    <x v="2"/>
    <x v="1"/>
    <x v="5"/>
    <x v="2"/>
    <x v="1"/>
    <x v="0"/>
    <x v="0"/>
    <x v="1"/>
    <x v="0"/>
    <x v="2459"/>
    <x v="5"/>
    <x v="0"/>
    <x v="1"/>
    <x v="3"/>
  </r>
  <r>
    <x v="6009"/>
    <x v="5"/>
    <x v="3"/>
    <x v="1"/>
    <x v="3"/>
    <x v="0"/>
    <x v="1"/>
    <x v="11"/>
    <x v="2"/>
    <x v="0"/>
    <x v="0"/>
    <x v="0"/>
    <x v="1"/>
    <x v="0"/>
    <x v="6572"/>
    <x v="11"/>
    <x v="5"/>
    <x v="2"/>
    <x v="0"/>
  </r>
  <r>
    <x v="6010"/>
    <x v="0"/>
    <x v="1"/>
    <x v="2"/>
    <x v="4"/>
    <x v="2"/>
    <x v="2"/>
    <x v="9"/>
    <x v="2"/>
    <x v="1"/>
    <x v="1"/>
    <x v="1"/>
    <x v="0"/>
    <x v="1"/>
    <x v="9463"/>
    <x v="1"/>
    <x v="6"/>
    <x v="0"/>
    <x v="8"/>
  </r>
  <r>
    <x v="6011"/>
    <x v="2"/>
    <x v="3"/>
    <x v="0"/>
    <x v="4"/>
    <x v="1"/>
    <x v="2"/>
    <x v="7"/>
    <x v="0"/>
    <x v="0"/>
    <x v="1"/>
    <x v="1"/>
    <x v="1"/>
    <x v="1"/>
    <x v="8030"/>
    <x v="0"/>
    <x v="0"/>
    <x v="0"/>
    <x v="0"/>
  </r>
  <r>
    <x v="6012"/>
    <x v="3"/>
    <x v="3"/>
    <x v="4"/>
    <x v="0"/>
    <x v="0"/>
    <x v="2"/>
    <x v="4"/>
    <x v="1"/>
    <x v="1"/>
    <x v="0"/>
    <x v="0"/>
    <x v="1"/>
    <x v="1"/>
    <x v="6293"/>
    <x v="5"/>
    <x v="4"/>
    <x v="1"/>
    <x v="2"/>
  </r>
  <r>
    <x v="6013"/>
    <x v="0"/>
    <x v="2"/>
    <x v="0"/>
    <x v="0"/>
    <x v="0"/>
    <x v="0"/>
    <x v="10"/>
    <x v="1"/>
    <x v="0"/>
    <x v="1"/>
    <x v="1"/>
    <x v="0"/>
    <x v="0"/>
    <x v="6615"/>
    <x v="7"/>
    <x v="1"/>
    <x v="2"/>
    <x v="3"/>
  </r>
  <r>
    <x v="6014"/>
    <x v="5"/>
    <x v="3"/>
    <x v="2"/>
    <x v="2"/>
    <x v="1"/>
    <x v="1"/>
    <x v="3"/>
    <x v="1"/>
    <x v="0"/>
    <x v="0"/>
    <x v="0"/>
    <x v="1"/>
    <x v="0"/>
    <x v="7066"/>
    <x v="11"/>
    <x v="6"/>
    <x v="1"/>
    <x v="2"/>
  </r>
  <r>
    <x v="6015"/>
    <x v="4"/>
    <x v="2"/>
    <x v="5"/>
    <x v="2"/>
    <x v="2"/>
    <x v="1"/>
    <x v="14"/>
    <x v="1"/>
    <x v="1"/>
    <x v="1"/>
    <x v="1"/>
    <x v="0"/>
    <x v="0"/>
    <x v="4705"/>
    <x v="4"/>
    <x v="6"/>
    <x v="2"/>
    <x v="5"/>
  </r>
  <r>
    <x v="6016"/>
    <x v="1"/>
    <x v="1"/>
    <x v="1"/>
    <x v="3"/>
    <x v="0"/>
    <x v="2"/>
    <x v="0"/>
    <x v="1"/>
    <x v="1"/>
    <x v="1"/>
    <x v="0"/>
    <x v="0"/>
    <x v="1"/>
    <x v="4447"/>
    <x v="10"/>
    <x v="2"/>
    <x v="1"/>
    <x v="2"/>
  </r>
  <r>
    <x v="6017"/>
    <x v="2"/>
    <x v="1"/>
    <x v="3"/>
    <x v="0"/>
    <x v="2"/>
    <x v="0"/>
    <x v="7"/>
    <x v="2"/>
    <x v="0"/>
    <x v="1"/>
    <x v="0"/>
    <x v="1"/>
    <x v="0"/>
    <x v="698"/>
    <x v="4"/>
    <x v="4"/>
    <x v="1"/>
    <x v="5"/>
  </r>
  <r>
    <x v="6018"/>
    <x v="0"/>
    <x v="0"/>
    <x v="4"/>
    <x v="3"/>
    <x v="1"/>
    <x v="0"/>
    <x v="4"/>
    <x v="1"/>
    <x v="1"/>
    <x v="1"/>
    <x v="0"/>
    <x v="0"/>
    <x v="1"/>
    <x v="3339"/>
    <x v="7"/>
    <x v="5"/>
    <x v="1"/>
    <x v="5"/>
  </r>
  <r>
    <x v="6019"/>
    <x v="2"/>
    <x v="0"/>
    <x v="0"/>
    <x v="0"/>
    <x v="2"/>
    <x v="0"/>
    <x v="9"/>
    <x v="2"/>
    <x v="0"/>
    <x v="1"/>
    <x v="1"/>
    <x v="1"/>
    <x v="0"/>
    <x v="1442"/>
    <x v="2"/>
    <x v="3"/>
    <x v="0"/>
    <x v="0"/>
  </r>
  <r>
    <x v="6020"/>
    <x v="3"/>
    <x v="3"/>
    <x v="0"/>
    <x v="3"/>
    <x v="1"/>
    <x v="1"/>
    <x v="7"/>
    <x v="0"/>
    <x v="0"/>
    <x v="1"/>
    <x v="0"/>
    <x v="1"/>
    <x v="0"/>
    <x v="2825"/>
    <x v="1"/>
    <x v="3"/>
    <x v="1"/>
    <x v="5"/>
  </r>
  <r>
    <x v="6021"/>
    <x v="4"/>
    <x v="1"/>
    <x v="3"/>
    <x v="1"/>
    <x v="1"/>
    <x v="2"/>
    <x v="8"/>
    <x v="0"/>
    <x v="1"/>
    <x v="0"/>
    <x v="1"/>
    <x v="0"/>
    <x v="0"/>
    <x v="5734"/>
    <x v="0"/>
    <x v="3"/>
    <x v="0"/>
    <x v="8"/>
  </r>
  <r>
    <x v="6022"/>
    <x v="1"/>
    <x v="3"/>
    <x v="0"/>
    <x v="4"/>
    <x v="2"/>
    <x v="1"/>
    <x v="1"/>
    <x v="2"/>
    <x v="0"/>
    <x v="0"/>
    <x v="1"/>
    <x v="0"/>
    <x v="0"/>
    <x v="2875"/>
    <x v="7"/>
    <x v="5"/>
    <x v="0"/>
    <x v="8"/>
  </r>
  <r>
    <x v="6023"/>
    <x v="2"/>
    <x v="0"/>
    <x v="4"/>
    <x v="5"/>
    <x v="0"/>
    <x v="2"/>
    <x v="4"/>
    <x v="2"/>
    <x v="0"/>
    <x v="1"/>
    <x v="1"/>
    <x v="1"/>
    <x v="1"/>
    <x v="7645"/>
    <x v="5"/>
    <x v="6"/>
    <x v="0"/>
    <x v="8"/>
  </r>
  <r>
    <x v="6024"/>
    <x v="3"/>
    <x v="1"/>
    <x v="5"/>
    <x v="3"/>
    <x v="2"/>
    <x v="2"/>
    <x v="2"/>
    <x v="2"/>
    <x v="0"/>
    <x v="1"/>
    <x v="1"/>
    <x v="1"/>
    <x v="1"/>
    <x v="8095"/>
    <x v="0"/>
    <x v="0"/>
    <x v="0"/>
    <x v="3"/>
  </r>
  <r>
    <x v="6025"/>
    <x v="2"/>
    <x v="3"/>
    <x v="3"/>
    <x v="6"/>
    <x v="1"/>
    <x v="1"/>
    <x v="3"/>
    <x v="0"/>
    <x v="1"/>
    <x v="0"/>
    <x v="0"/>
    <x v="0"/>
    <x v="1"/>
    <x v="2248"/>
    <x v="4"/>
    <x v="4"/>
    <x v="1"/>
    <x v="2"/>
  </r>
  <r>
    <x v="6026"/>
    <x v="2"/>
    <x v="3"/>
    <x v="3"/>
    <x v="0"/>
    <x v="0"/>
    <x v="1"/>
    <x v="13"/>
    <x v="2"/>
    <x v="0"/>
    <x v="1"/>
    <x v="0"/>
    <x v="0"/>
    <x v="0"/>
    <x v="1542"/>
    <x v="10"/>
    <x v="5"/>
    <x v="0"/>
    <x v="8"/>
  </r>
  <r>
    <x v="6027"/>
    <x v="3"/>
    <x v="0"/>
    <x v="2"/>
    <x v="5"/>
    <x v="2"/>
    <x v="0"/>
    <x v="1"/>
    <x v="1"/>
    <x v="1"/>
    <x v="0"/>
    <x v="0"/>
    <x v="0"/>
    <x v="0"/>
    <x v="98"/>
    <x v="7"/>
    <x v="4"/>
    <x v="0"/>
    <x v="6"/>
  </r>
  <r>
    <x v="6028"/>
    <x v="2"/>
    <x v="1"/>
    <x v="3"/>
    <x v="3"/>
    <x v="1"/>
    <x v="0"/>
    <x v="10"/>
    <x v="1"/>
    <x v="1"/>
    <x v="1"/>
    <x v="0"/>
    <x v="1"/>
    <x v="0"/>
    <x v="357"/>
    <x v="1"/>
    <x v="4"/>
    <x v="2"/>
    <x v="1"/>
  </r>
  <r>
    <x v="6029"/>
    <x v="1"/>
    <x v="1"/>
    <x v="2"/>
    <x v="2"/>
    <x v="0"/>
    <x v="1"/>
    <x v="0"/>
    <x v="0"/>
    <x v="1"/>
    <x v="0"/>
    <x v="0"/>
    <x v="1"/>
    <x v="0"/>
    <x v="2013"/>
    <x v="2"/>
    <x v="6"/>
    <x v="0"/>
    <x v="8"/>
  </r>
  <r>
    <x v="6030"/>
    <x v="0"/>
    <x v="1"/>
    <x v="0"/>
    <x v="3"/>
    <x v="0"/>
    <x v="2"/>
    <x v="4"/>
    <x v="1"/>
    <x v="0"/>
    <x v="0"/>
    <x v="1"/>
    <x v="1"/>
    <x v="1"/>
    <x v="9751"/>
    <x v="6"/>
    <x v="6"/>
    <x v="0"/>
    <x v="3"/>
  </r>
  <r>
    <x v="6031"/>
    <x v="4"/>
    <x v="1"/>
    <x v="1"/>
    <x v="3"/>
    <x v="0"/>
    <x v="0"/>
    <x v="7"/>
    <x v="1"/>
    <x v="0"/>
    <x v="0"/>
    <x v="1"/>
    <x v="1"/>
    <x v="1"/>
    <x v="2625"/>
    <x v="2"/>
    <x v="3"/>
    <x v="0"/>
    <x v="1"/>
  </r>
  <r>
    <x v="6032"/>
    <x v="1"/>
    <x v="0"/>
    <x v="2"/>
    <x v="0"/>
    <x v="1"/>
    <x v="1"/>
    <x v="14"/>
    <x v="0"/>
    <x v="0"/>
    <x v="0"/>
    <x v="1"/>
    <x v="0"/>
    <x v="0"/>
    <x v="2047"/>
    <x v="10"/>
    <x v="2"/>
    <x v="2"/>
    <x v="4"/>
  </r>
  <r>
    <x v="6033"/>
    <x v="5"/>
    <x v="0"/>
    <x v="3"/>
    <x v="1"/>
    <x v="0"/>
    <x v="0"/>
    <x v="0"/>
    <x v="0"/>
    <x v="0"/>
    <x v="1"/>
    <x v="1"/>
    <x v="0"/>
    <x v="0"/>
    <x v="3669"/>
    <x v="10"/>
    <x v="1"/>
    <x v="1"/>
    <x v="5"/>
  </r>
  <r>
    <x v="6034"/>
    <x v="1"/>
    <x v="0"/>
    <x v="3"/>
    <x v="1"/>
    <x v="1"/>
    <x v="2"/>
    <x v="1"/>
    <x v="0"/>
    <x v="0"/>
    <x v="0"/>
    <x v="0"/>
    <x v="0"/>
    <x v="0"/>
    <x v="3965"/>
    <x v="6"/>
    <x v="3"/>
    <x v="1"/>
    <x v="5"/>
  </r>
  <r>
    <x v="6035"/>
    <x v="5"/>
    <x v="2"/>
    <x v="1"/>
    <x v="4"/>
    <x v="1"/>
    <x v="2"/>
    <x v="6"/>
    <x v="1"/>
    <x v="1"/>
    <x v="0"/>
    <x v="1"/>
    <x v="0"/>
    <x v="1"/>
    <x v="9737"/>
    <x v="10"/>
    <x v="6"/>
    <x v="0"/>
    <x v="6"/>
  </r>
  <r>
    <x v="6036"/>
    <x v="2"/>
    <x v="2"/>
    <x v="2"/>
    <x v="1"/>
    <x v="0"/>
    <x v="1"/>
    <x v="3"/>
    <x v="0"/>
    <x v="1"/>
    <x v="0"/>
    <x v="1"/>
    <x v="0"/>
    <x v="1"/>
    <x v="6264"/>
    <x v="4"/>
    <x v="0"/>
    <x v="1"/>
    <x v="1"/>
  </r>
  <r>
    <x v="6037"/>
    <x v="1"/>
    <x v="1"/>
    <x v="5"/>
    <x v="1"/>
    <x v="2"/>
    <x v="1"/>
    <x v="11"/>
    <x v="0"/>
    <x v="0"/>
    <x v="0"/>
    <x v="0"/>
    <x v="0"/>
    <x v="0"/>
    <x v="1005"/>
    <x v="9"/>
    <x v="5"/>
    <x v="2"/>
    <x v="3"/>
  </r>
  <r>
    <x v="6038"/>
    <x v="5"/>
    <x v="3"/>
    <x v="3"/>
    <x v="1"/>
    <x v="0"/>
    <x v="0"/>
    <x v="3"/>
    <x v="1"/>
    <x v="1"/>
    <x v="0"/>
    <x v="0"/>
    <x v="1"/>
    <x v="1"/>
    <x v="5190"/>
    <x v="8"/>
    <x v="0"/>
    <x v="0"/>
    <x v="6"/>
  </r>
  <r>
    <x v="6039"/>
    <x v="5"/>
    <x v="1"/>
    <x v="2"/>
    <x v="5"/>
    <x v="0"/>
    <x v="0"/>
    <x v="7"/>
    <x v="2"/>
    <x v="1"/>
    <x v="1"/>
    <x v="1"/>
    <x v="1"/>
    <x v="0"/>
    <x v="6014"/>
    <x v="9"/>
    <x v="0"/>
    <x v="0"/>
    <x v="5"/>
  </r>
  <r>
    <x v="6040"/>
    <x v="3"/>
    <x v="3"/>
    <x v="1"/>
    <x v="3"/>
    <x v="0"/>
    <x v="1"/>
    <x v="2"/>
    <x v="1"/>
    <x v="1"/>
    <x v="0"/>
    <x v="1"/>
    <x v="1"/>
    <x v="0"/>
    <x v="3938"/>
    <x v="1"/>
    <x v="1"/>
    <x v="0"/>
    <x v="8"/>
  </r>
  <r>
    <x v="6041"/>
    <x v="2"/>
    <x v="3"/>
    <x v="5"/>
    <x v="3"/>
    <x v="2"/>
    <x v="1"/>
    <x v="4"/>
    <x v="0"/>
    <x v="0"/>
    <x v="1"/>
    <x v="1"/>
    <x v="1"/>
    <x v="0"/>
    <x v="4413"/>
    <x v="3"/>
    <x v="1"/>
    <x v="0"/>
    <x v="7"/>
  </r>
  <r>
    <x v="6042"/>
    <x v="1"/>
    <x v="2"/>
    <x v="2"/>
    <x v="0"/>
    <x v="0"/>
    <x v="1"/>
    <x v="5"/>
    <x v="1"/>
    <x v="1"/>
    <x v="0"/>
    <x v="1"/>
    <x v="0"/>
    <x v="0"/>
    <x v="4229"/>
    <x v="4"/>
    <x v="5"/>
    <x v="1"/>
    <x v="2"/>
  </r>
  <r>
    <x v="6043"/>
    <x v="4"/>
    <x v="2"/>
    <x v="2"/>
    <x v="3"/>
    <x v="2"/>
    <x v="0"/>
    <x v="5"/>
    <x v="0"/>
    <x v="0"/>
    <x v="0"/>
    <x v="1"/>
    <x v="1"/>
    <x v="1"/>
    <x v="4309"/>
    <x v="9"/>
    <x v="4"/>
    <x v="0"/>
    <x v="7"/>
  </r>
  <r>
    <x v="6044"/>
    <x v="5"/>
    <x v="3"/>
    <x v="5"/>
    <x v="5"/>
    <x v="0"/>
    <x v="2"/>
    <x v="14"/>
    <x v="0"/>
    <x v="1"/>
    <x v="0"/>
    <x v="1"/>
    <x v="0"/>
    <x v="0"/>
    <x v="8968"/>
    <x v="5"/>
    <x v="0"/>
    <x v="2"/>
    <x v="3"/>
  </r>
  <r>
    <x v="6045"/>
    <x v="1"/>
    <x v="3"/>
    <x v="1"/>
    <x v="4"/>
    <x v="0"/>
    <x v="0"/>
    <x v="1"/>
    <x v="0"/>
    <x v="1"/>
    <x v="1"/>
    <x v="1"/>
    <x v="1"/>
    <x v="0"/>
    <x v="1772"/>
    <x v="2"/>
    <x v="4"/>
    <x v="0"/>
    <x v="4"/>
  </r>
  <r>
    <x v="6046"/>
    <x v="1"/>
    <x v="1"/>
    <x v="2"/>
    <x v="2"/>
    <x v="1"/>
    <x v="2"/>
    <x v="14"/>
    <x v="0"/>
    <x v="1"/>
    <x v="0"/>
    <x v="0"/>
    <x v="0"/>
    <x v="1"/>
    <x v="4157"/>
    <x v="10"/>
    <x v="1"/>
    <x v="0"/>
    <x v="7"/>
  </r>
  <r>
    <x v="6047"/>
    <x v="1"/>
    <x v="1"/>
    <x v="1"/>
    <x v="2"/>
    <x v="0"/>
    <x v="0"/>
    <x v="4"/>
    <x v="0"/>
    <x v="0"/>
    <x v="0"/>
    <x v="0"/>
    <x v="1"/>
    <x v="1"/>
    <x v="1006"/>
    <x v="8"/>
    <x v="6"/>
    <x v="1"/>
    <x v="0"/>
  </r>
  <r>
    <x v="6048"/>
    <x v="5"/>
    <x v="0"/>
    <x v="4"/>
    <x v="1"/>
    <x v="0"/>
    <x v="2"/>
    <x v="5"/>
    <x v="2"/>
    <x v="0"/>
    <x v="1"/>
    <x v="1"/>
    <x v="0"/>
    <x v="1"/>
    <x v="9200"/>
    <x v="6"/>
    <x v="6"/>
    <x v="1"/>
    <x v="3"/>
  </r>
  <r>
    <x v="6049"/>
    <x v="2"/>
    <x v="1"/>
    <x v="1"/>
    <x v="6"/>
    <x v="2"/>
    <x v="0"/>
    <x v="3"/>
    <x v="0"/>
    <x v="0"/>
    <x v="1"/>
    <x v="1"/>
    <x v="1"/>
    <x v="0"/>
    <x v="1532"/>
    <x v="3"/>
    <x v="4"/>
    <x v="0"/>
    <x v="6"/>
  </r>
  <r>
    <x v="6050"/>
    <x v="4"/>
    <x v="3"/>
    <x v="5"/>
    <x v="2"/>
    <x v="0"/>
    <x v="0"/>
    <x v="8"/>
    <x v="1"/>
    <x v="1"/>
    <x v="0"/>
    <x v="0"/>
    <x v="1"/>
    <x v="1"/>
    <x v="873"/>
    <x v="9"/>
    <x v="3"/>
    <x v="0"/>
    <x v="7"/>
  </r>
  <r>
    <x v="6051"/>
    <x v="5"/>
    <x v="1"/>
    <x v="4"/>
    <x v="6"/>
    <x v="1"/>
    <x v="2"/>
    <x v="2"/>
    <x v="0"/>
    <x v="1"/>
    <x v="0"/>
    <x v="1"/>
    <x v="1"/>
    <x v="0"/>
    <x v="9470"/>
    <x v="9"/>
    <x v="6"/>
    <x v="0"/>
    <x v="2"/>
  </r>
  <r>
    <x v="6052"/>
    <x v="5"/>
    <x v="1"/>
    <x v="1"/>
    <x v="4"/>
    <x v="1"/>
    <x v="2"/>
    <x v="12"/>
    <x v="1"/>
    <x v="0"/>
    <x v="0"/>
    <x v="1"/>
    <x v="1"/>
    <x v="0"/>
    <x v="9532"/>
    <x v="5"/>
    <x v="2"/>
    <x v="0"/>
    <x v="4"/>
  </r>
  <r>
    <x v="6053"/>
    <x v="5"/>
    <x v="2"/>
    <x v="1"/>
    <x v="2"/>
    <x v="2"/>
    <x v="1"/>
    <x v="6"/>
    <x v="1"/>
    <x v="1"/>
    <x v="1"/>
    <x v="1"/>
    <x v="1"/>
    <x v="0"/>
    <x v="9130"/>
    <x v="3"/>
    <x v="6"/>
    <x v="0"/>
    <x v="3"/>
  </r>
  <r>
    <x v="6054"/>
    <x v="2"/>
    <x v="1"/>
    <x v="0"/>
    <x v="1"/>
    <x v="0"/>
    <x v="1"/>
    <x v="14"/>
    <x v="2"/>
    <x v="0"/>
    <x v="0"/>
    <x v="1"/>
    <x v="1"/>
    <x v="0"/>
    <x v="3633"/>
    <x v="3"/>
    <x v="6"/>
    <x v="0"/>
    <x v="3"/>
  </r>
  <r>
    <x v="6055"/>
    <x v="0"/>
    <x v="1"/>
    <x v="5"/>
    <x v="0"/>
    <x v="1"/>
    <x v="1"/>
    <x v="1"/>
    <x v="0"/>
    <x v="0"/>
    <x v="0"/>
    <x v="0"/>
    <x v="0"/>
    <x v="0"/>
    <x v="4975"/>
    <x v="2"/>
    <x v="1"/>
    <x v="1"/>
    <x v="0"/>
  </r>
  <r>
    <x v="6056"/>
    <x v="2"/>
    <x v="3"/>
    <x v="5"/>
    <x v="5"/>
    <x v="1"/>
    <x v="0"/>
    <x v="3"/>
    <x v="0"/>
    <x v="0"/>
    <x v="0"/>
    <x v="0"/>
    <x v="0"/>
    <x v="1"/>
    <x v="429"/>
    <x v="10"/>
    <x v="0"/>
    <x v="1"/>
    <x v="4"/>
  </r>
  <r>
    <x v="6057"/>
    <x v="5"/>
    <x v="3"/>
    <x v="0"/>
    <x v="0"/>
    <x v="2"/>
    <x v="0"/>
    <x v="3"/>
    <x v="2"/>
    <x v="0"/>
    <x v="1"/>
    <x v="1"/>
    <x v="1"/>
    <x v="1"/>
    <x v="7276"/>
    <x v="5"/>
    <x v="4"/>
    <x v="0"/>
    <x v="1"/>
  </r>
  <r>
    <x v="6058"/>
    <x v="2"/>
    <x v="0"/>
    <x v="4"/>
    <x v="1"/>
    <x v="1"/>
    <x v="2"/>
    <x v="14"/>
    <x v="1"/>
    <x v="1"/>
    <x v="1"/>
    <x v="1"/>
    <x v="1"/>
    <x v="1"/>
    <x v="8221"/>
    <x v="1"/>
    <x v="6"/>
    <x v="0"/>
    <x v="0"/>
  </r>
  <r>
    <x v="6059"/>
    <x v="3"/>
    <x v="0"/>
    <x v="1"/>
    <x v="0"/>
    <x v="0"/>
    <x v="0"/>
    <x v="4"/>
    <x v="1"/>
    <x v="0"/>
    <x v="1"/>
    <x v="1"/>
    <x v="0"/>
    <x v="1"/>
    <x v="1397"/>
    <x v="11"/>
    <x v="0"/>
    <x v="0"/>
    <x v="8"/>
  </r>
  <r>
    <x v="6060"/>
    <x v="5"/>
    <x v="2"/>
    <x v="2"/>
    <x v="5"/>
    <x v="0"/>
    <x v="0"/>
    <x v="8"/>
    <x v="0"/>
    <x v="0"/>
    <x v="0"/>
    <x v="0"/>
    <x v="0"/>
    <x v="1"/>
    <x v="5588"/>
    <x v="1"/>
    <x v="4"/>
    <x v="2"/>
    <x v="2"/>
  </r>
  <r>
    <x v="6061"/>
    <x v="5"/>
    <x v="2"/>
    <x v="5"/>
    <x v="2"/>
    <x v="2"/>
    <x v="2"/>
    <x v="0"/>
    <x v="1"/>
    <x v="0"/>
    <x v="1"/>
    <x v="1"/>
    <x v="1"/>
    <x v="1"/>
    <x v="9881"/>
    <x v="0"/>
    <x v="1"/>
    <x v="0"/>
    <x v="5"/>
  </r>
  <r>
    <x v="6062"/>
    <x v="2"/>
    <x v="2"/>
    <x v="2"/>
    <x v="2"/>
    <x v="2"/>
    <x v="2"/>
    <x v="14"/>
    <x v="2"/>
    <x v="0"/>
    <x v="1"/>
    <x v="1"/>
    <x v="0"/>
    <x v="1"/>
    <x v="8225"/>
    <x v="2"/>
    <x v="5"/>
    <x v="0"/>
    <x v="8"/>
  </r>
  <r>
    <x v="6063"/>
    <x v="3"/>
    <x v="3"/>
    <x v="5"/>
    <x v="5"/>
    <x v="1"/>
    <x v="2"/>
    <x v="1"/>
    <x v="0"/>
    <x v="1"/>
    <x v="0"/>
    <x v="1"/>
    <x v="1"/>
    <x v="1"/>
    <x v="7943"/>
    <x v="5"/>
    <x v="5"/>
    <x v="0"/>
    <x v="2"/>
  </r>
  <r>
    <x v="6064"/>
    <x v="2"/>
    <x v="2"/>
    <x v="2"/>
    <x v="3"/>
    <x v="2"/>
    <x v="0"/>
    <x v="11"/>
    <x v="2"/>
    <x v="0"/>
    <x v="0"/>
    <x v="0"/>
    <x v="0"/>
    <x v="1"/>
    <x v="1760"/>
    <x v="0"/>
    <x v="0"/>
    <x v="2"/>
    <x v="2"/>
  </r>
  <r>
    <x v="6065"/>
    <x v="3"/>
    <x v="3"/>
    <x v="5"/>
    <x v="2"/>
    <x v="2"/>
    <x v="2"/>
    <x v="10"/>
    <x v="0"/>
    <x v="1"/>
    <x v="0"/>
    <x v="1"/>
    <x v="0"/>
    <x v="0"/>
    <x v="5752"/>
    <x v="1"/>
    <x v="6"/>
    <x v="0"/>
    <x v="7"/>
  </r>
  <r>
    <x v="6066"/>
    <x v="5"/>
    <x v="3"/>
    <x v="2"/>
    <x v="1"/>
    <x v="0"/>
    <x v="0"/>
    <x v="8"/>
    <x v="0"/>
    <x v="1"/>
    <x v="1"/>
    <x v="0"/>
    <x v="0"/>
    <x v="1"/>
    <x v="3067"/>
    <x v="3"/>
    <x v="2"/>
    <x v="0"/>
    <x v="6"/>
  </r>
  <r>
    <x v="6067"/>
    <x v="0"/>
    <x v="0"/>
    <x v="5"/>
    <x v="0"/>
    <x v="2"/>
    <x v="2"/>
    <x v="8"/>
    <x v="1"/>
    <x v="0"/>
    <x v="1"/>
    <x v="0"/>
    <x v="0"/>
    <x v="1"/>
    <x v="8404"/>
    <x v="2"/>
    <x v="1"/>
    <x v="0"/>
    <x v="6"/>
  </r>
  <r>
    <x v="6068"/>
    <x v="1"/>
    <x v="3"/>
    <x v="4"/>
    <x v="0"/>
    <x v="0"/>
    <x v="2"/>
    <x v="11"/>
    <x v="1"/>
    <x v="1"/>
    <x v="0"/>
    <x v="0"/>
    <x v="0"/>
    <x v="0"/>
    <x v="3245"/>
    <x v="10"/>
    <x v="4"/>
    <x v="2"/>
    <x v="0"/>
  </r>
  <r>
    <x v="6069"/>
    <x v="5"/>
    <x v="2"/>
    <x v="0"/>
    <x v="2"/>
    <x v="0"/>
    <x v="2"/>
    <x v="14"/>
    <x v="2"/>
    <x v="0"/>
    <x v="0"/>
    <x v="0"/>
    <x v="0"/>
    <x v="1"/>
    <x v="9543"/>
    <x v="2"/>
    <x v="6"/>
    <x v="2"/>
    <x v="3"/>
  </r>
  <r>
    <x v="6070"/>
    <x v="5"/>
    <x v="0"/>
    <x v="5"/>
    <x v="3"/>
    <x v="0"/>
    <x v="2"/>
    <x v="7"/>
    <x v="1"/>
    <x v="0"/>
    <x v="1"/>
    <x v="0"/>
    <x v="0"/>
    <x v="1"/>
    <x v="8539"/>
    <x v="11"/>
    <x v="3"/>
    <x v="1"/>
    <x v="3"/>
  </r>
  <r>
    <x v="6071"/>
    <x v="3"/>
    <x v="3"/>
    <x v="1"/>
    <x v="3"/>
    <x v="1"/>
    <x v="1"/>
    <x v="0"/>
    <x v="2"/>
    <x v="0"/>
    <x v="0"/>
    <x v="0"/>
    <x v="1"/>
    <x v="1"/>
    <x v="3597"/>
    <x v="6"/>
    <x v="4"/>
    <x v="1"/>
    <x v="1"/>
  </r>
  <r>
    <x v="6072"/>
    <x v="2"/>
    <x v="1"/>
    <x v="1"/>
    <x v="3"/>
    <x v="1"/>
    <x v="1"/>
    <x v="12"/>
    <x v="1"/>
    <x v="0"/>
    <x v="0"/>
    <x v="1"/>
    <x v="1"/>
    <x v="0"/>
    <x v="3962"/>
    <x v="1"/>
    <x v="3"/>
    <x v="0"/>
    <x v="7"/>
  </r>
  <r>
    <x v="6073"/>
    <x v="0"/>
    <x v="3"/>
    <x v="1"/>
    <x v="4"/>
    <x v="1"/>
    <x v="0"/>
    <x v="4"/>
    <x v="2"/>
    <x v="0"/>
    <x v="0"/>
    <x v="1"/>
    <x v="0"/>
    <x v="0"/>
    <x v="4453"/>
    <x v="8"/>
    <x v="5"/>
    <x v="1"/>
    <x v="0"/>
  </r>
  <r>
    <x v="6074"/>
    <x v="1"/>
    <x v="3"/>
    <x v="0"/>
    <x v="6"/>
    <x v="2"/>
    <x v="2"/>
    <x v="2"/>
    <x v="2"/>
    <x v="1"/>
    <x v="1"/>
    <x v="1"/>
    <x v="1"/>
    <x v="1"/>
    <x v="7675"/>
    <x v="9"/>
    <x v="0"/>
    <x v="0"/>
    <x v="4"/>
  </r>
  <r>
    <x v="6075"/>
    <x v="3"/>
    <x v="0"/>
    <x v="3"/>
    <x v="4"/>
    <x v="1"/>
    <x v="1"/>
    <x v="6"/>
    <x v="1"/>
    <x v="0"/>
    <x v="0"/>
    <x v="1"/>
    <x v="0"/>
    <x v="1"/>
    <x v="3821"/>
    <x v="4"/>
    <x v="2"/>
    <x v="1"/>
    <x v="4"/>
  </r>
  <r>
    <x v="6076"/>
    <x v="1"/>
    <x v="1"/>
    <x v="3"/>
    <x v="4"/>
    <x v="2"/>
    <x v="2"/>
    <x v="6"/>
    <x v="2"/>
    <x v="1"/>
    <x v="0"/>
    <x v="1"/>
    <x v="1"/>
    <x v="0"/>
    <x v="6781"/>
    <x v="2"/>
    <x v="1"/>
    <x v="0"/>
    <x v="2"/>
  </r>
  <r>
    <x v="6077"/>
    <x v="2"/>
    <x v="0"/>
    <x v="3"/>
    <x v="4"/>
    <x v="0"/>
    <x v="1"/>
    <x v="13"/>
    <x v="1"/>
    <x v="0"/>
    <x v="1"/>
    <x v="1"/>
    <x v="1"/>
    <x v="0"/>
    <x v="4329"/>
    <x v="0"/>
    <x v="5"/>
    <x v="0"/>
    <x v="1"/>
  </r>
  <r>
    <x v="6078"/>
    <x v="1"/>
    <x v="1"/>
    <x v="1"/>
    <x v="6"/>
    <x v="1"/>
    <x v="2"/>
    <x v="1"/>
    <x v="2"/>
    <x v="0"/>
    <x v="0"/>
    <x v="1"/>
    <x v="0"/>
    <x v="1"/>
    <x v="6126"/>
    <x v="9"/>
    <x v="2"/>
    <x v="0"/>
    <x v="6"/>
  </r>
  <r>
    <x v="6079"/>
    <x v="4"/>
    <x v="0"/>
    <x v="0"/>
    <x v="3"/>
    <x v="2"/>
    <x v="1"/>
    <x v="7"/>
    <x v="2"/>
    <x v="0"/>
    <x v="1"/>
    <x v="0"/>
    <x v="0"/>
    <x v="1"/>
    <x v="1885"/>
    <x v="11"/>
    <x v="2"/>
    <x v="0"/>
    <x v="6"/>
  </r>
  <r>
    <x v="6080"/>
    <x v="2"/>
    <x v="2"/>
    <x v="0"/>
    <x v="6"/>
    <x v="0"/>
    <x v="0"/>
    <x v="6"/>
    <x v="1"/>
    <x v="1"/>
    <x v="1"/>
    <x v="0"/>
    <x v="1"/>
    <x v="0"/>
    <x v="2190"/>
    <x v="10"/>
    <x v="0"/>
    <x v="1"/>
    <x v="2"/>
  </r>
  <r>
    <x v="6081"/>
    <x v="5"/>
    <x v="1"/>
    <x v="4"/>
    <x v="1"/>
    <x v="0"/>
    <x v="1"/>
    <x v="1"/>
    <x v="2"/>
    <x v="1"/>
    <x v="0"/>
    <x v="1"/>
    <x v="1"/>
    <x v="1"/>
    <x v="8655"/>
    <x v="6"/>
    <x v="3"/>
    <x v="0"/>
    <x v="4"/>
  </r>
  <r>
    <x v="6082"/>
    <x v="5"/>
    <x v="3"/>
    <x v="4"/>
    <x v="1"/>
    <x v="1"/>
    <x v="2"/>
    <x v="11"/>
    <x v="1"/>
    <x v="1"/>
    <x v="0"/>
    <x v="0"/>
    <x v="1"/>
    <x v="0"/>
    <x v="8872"/>
    <x v="8"/>
    <x v="4"/>
    <x v="2"/>
    <x v="2"/>
  </r>
  <r>
    <x v="6083"/>
    <x v="0"/>
    <x v="2"/>
    <x v="2"/>
    <x v="1"/>
    <x v="0"/>
    <x v="1"/>
    <x v="4"/>
    <x v="2"/>
    <x v="1"/>
    <x v="1"/>
    <x v="0"/>
    <x v="1"/>
    <x v="1"/>
    <x v="9138"/>
    <x v="1"/>
    <x v="3"/>
    <x v="1"/>
    <x v="5"/>
  </r>
  <r>
    <x v="6084"/>
    <x v="1"/>
    <x v="3"/>
    <x v="0"/>
    <x v="6"/>
    <x v="0"/>
    <x v="1"/>
    <x v="14"/>
    <x v="0"/>
    <x v="1"/>
    <x v="1"/>
    <x v="0"/>
    <x v="0"/>
    <x v="1"/>
    <x v="1797"/>
    <x v="4"/>
    <x v="6"/>
    <x v="0"/>
    <x v="6"/>
  </r>
  <r>
    <x v="6085"/>
    <x v="0"/>
    <x v="2"/>
    <x v="2"/>
    <x v="6"/>
    <x v="1"/>
    <x v="1"/>
    <x v="14"/>
    <x v="0"/>
    <x v="0"/>
    <x v="0"/>
    <x v="1"/>
    <x v="1"/>
    <x v="0"/>
    <x v="9448"/>
    <x v="11"/>
    <x v="1"/>
    <x v="0"/>
    <x v="1"/>
  </r>
  <r>
    <x v="6086"/>
    <x v="3"/>
    <x v="2"/>
    <x v="5"/>
    <x v="1"/>
    <x v="0"/>
    <x v="2"/>
    <x v="13"/>
    <x v="2"/>
    <x v="1"/>
    <x v="1"/>
    <x v="1"/>
    <x v="0"/>
    <x v="1"/>
    <x v="8232"/>
    <x v="0"/>
    <x v="6"/>
    <x v="0"/>
    <x v="8"/>
  </r>
  <r>
    <x v="6087"/>
    <x v="0"/>
    <x v="3"/>
    <x v="5"/>
    <x v="2"/>
    <x v="1"/>
    <x v="1"/>
    <x v="10"/>
    <x v="1"/>
    <x v="1"/>
    <x v="0"/>
    <x v="1"/>
    <x v="0"/>
    <x v="1"/>
    <x v="7629"/>
    <x v="7"/>
    <x v="0"/>
    <x v="2"/>
    <x v="0"/>
  </r>
  <r>
    <x v="6088"/>
    <x v="5"/>
    <x v="1"/>
    <x v="1"/>
    <x v="4"/>
    <x v="0"/>
    <x v="1"/>
    <x v="9"/>
    <x v="0"/>
    <x v="0"/>
    <x v="1"/>
    <x v="0"/>
    <x v="1"/>
    <x v="0"/>
    <x v="7392"/>
    <x v="8"/>
    <x v="3"/>
    <x v="0"/>
    <x v="8"/>
  </r>
  <r>
    <x v="6089"/>
    <x v="1"/>
    <x v="2"/>
    <x v="5"/>
    <x v="4"/>
    <x v="2"/>
    <x v="2"/>
    <x v="3"/>
    <x v="2"/>
    <x v="0"/>
    <x v="0"/>
    <x v="0"/>
    <x v="1"/>
    <x v="1"/>
    <x v="8480"/>
    <x v="8"/>
    <x v="4"/>
    <x v="0"/>
    <x v="8"/>
  </r>
  <r>
    <x v="6090"/>
    <x v="5"/>
    <x v="2"/>
    <x v="0"/>
    <x v="1"/>
    <x v="1"/>
    <x v="2"/>
    <x v="9"/>
    <x v="1"/>
    <x v="0"/>
    <x v="0"/>
    <x v="1"/>
    <x v="1"/>
    <x v="1"/>
    <x v="9894"/>
    <x v="11"/>
    <x v="3"/>
    <x v="0"/>
    <x v="6"/>
  </r>
  <r>
    <x v="6091"/>
    <x v="0"/>
    <x v="3"/>
    <x v="0"/>
    <x v="3"/>
    <x v="0"/>
    <x v="2"/>
    <x v="2"/>
    <x v="2"/>
    <x v="0"/>
    <x v="0"/>
    <x v="1"/>
    <x v="0"/>
    <x v="1"/>
    <x v="9147"/>
    <x v="4"/>
    <x v="5"/>
    <x v="1"/>
    <x v="5"/>
  </r>
  <r>
    <x v="6092"/>
    <x v="4"/>
    <x v="3"/>
    <x v="4"/>
    <x v="0"/>
    <x v="2"/>
    <x v="1"/>
    <x v="7"/>
    <x v="1"/>
    <x v="0"/>
    <x v="0"/>
    <x v="0"/>
    <x v="0"/>
    <x v="1"/>
    <x v="2351"/>
    <x v="5"/>
    <x v="5"/>
    <x v="0"/>
    <x v="8"/>
  </r>
  <r>
    <x v="6093"/>
    <x v="5"/>
    <x v="2"/>
    <x v="2"/>
    <x v="6"/>
    <x v="2"/>
    <x v="1"/>
    <x v="11"/>
    <x v="0"/>
    <x v="1"/>
    <x v="1"/>
    <x v="0"/>
    <x v="1"/>
    <x v="1"/>
    <x v="9102"/>
    <x v="6"/>
    <x v="0"/>
    <x v="0"/>
    <x v="7"/>
  </r>
  <r>
    <x v="6094"/>
    <x v="5"/>
    <x v="1"/>
    <x v="5"/>
    <x v="3"/>
    <x v="1"/>
    <x v="2"/>
    <x v="7"/>
    <x v="1"/>
    <x v="1"/>
    <x v="1"/>
    <x v="1"/>
    <x v="1"/>
    <x v="0"/>
    <x v="9554"/>
    <x v="11"/>
    <x v="2"/>
    <x v="0"/>
    <x v="8"/>
  </r>
  <r>
    <x v="6095"/>
    <x v="5"/>
    <x v="2"/>
    <x v="0"/>
    <x v="1"/>
    <x v="0"/>
    <x v="1"/>
    <x v="5"/>
    <x v="2"/>
    <x v="1"/>
    <x v="1"/>
    <x v="0"/>
    <x v="0"/>
    <x v="1"/>
    <x v="8061"/>
    <x v="5"/>
    <x v="2"/>
    <x v="0"/>
    <x v="7"/>
  </r>
  <r>
    <x v="6096"/>
    <x v="1"/>
    <x v="1"/>
    <x v="4"/>
    <x v="3"/>
    <x v="1"/>
    <x v="0"/>
    <x v="8"/>
    <x v="2"/>
    <x v="0"/>
    <x v="1"/>
    <x v="0"/>
    <x v="0"/>
    <x v="0"/>
    <x v="82"/>
    <x v="0"/>
    <x v="3"/>
    <x v="2"/>
    <x v="2"/>
  </r>
  <r>
    <x v="6097"/>
    <x v="1"/>
    <x v="3"/>
    <x v="3"/>
    <x v="0"/>
    <x v="0"/>
    <x v="1"/>
    <x v="10"/>
    <x v="1"/>
    <x v="1"/>
    <x v="0"/>
    <x v="1"/>
    <x v="0"/>
    <x v="0"/>
    <x v="2026"/>
    <x v="0"/>
    <x v="6"/>
    <x v="0"/>
    <x v="7"/>
  </r>
  <r>
    <x v="6098"/>
    <x v="5"/>
    <x v="2"/>
    <x v="0"/>
    <x v="0"/>
    <x v="2"/>
    <x v="0"/>
    <x v="3"/>
    <x v="0"/>
    <x v="0"/>
    <x v="1"/>
    <x v="0"/>
    <x v="0"/>
    <x v="0"/>
    <x v="4424"/>
    <x v="0"/>
    <x v="4"/>
    <x v="1"/>
    <x v="0"/>
  </r>
  <r>
    <x v="6099"/>
    <x v="5"/>
    <x v="1"/>
    <x v="0"/>
    <x v="3"/>
    <x v="1"/>
    <x v="1"/>
    <x v="6"/>
    <x v="0"/>
    <x v="0"/>
    <x v="0"/>
    <x v="0"/>
    <x v="0"/>
    <x v="0"/>
    <x v="4586"/>
    <x v="8"/>
    <x v="5"/>
    <x v="1"/>
    <x v="3"/>
  </r>
  <r>
    <x v="6100"/>
    <x v="0"/>
    <x v="2"/>
    <x v="0"/>
    <x v="4"/>
    <x v="0"/>
    <x v="1"/>
    <x v="2"/>
    <x v="2"/>
    <x v="0"/>
    <x v="0"/>
    <x v="0"/>
    <x v="0"/>
    <x v="1"/>
    <x v="8042"/>
    <x v="9"/>
    <x v="6"/>
    <x v="1"/>
    <x v="5"/>
  </r>
  <r>
    <x v="6101"/>
    <x v="2"/>
    <x v="2"/>
    <x v="0"/>
    <x v="2"/>
    <x v="2"/>
    <x v="1"/>
    <x v="9"/>
    <x v="1"/>
    <x v="1"/>
    <x v="0"/>
    <x v="0"/>
    <x v="0"/>
    <x v="1"/>
    <x v="3716"/>
    <x v="8"/>
    <x v="0"/>
    <x v="0"/>
    <x v="8"/>
  </r>
  <r>
    <x v="6102"/>
    <x v="0"/>
    <x v="2"/>
    <x v="2"/>
    <x v="2"/>
    <x v="2"/>
    <x v="0"/>
    <x v="10"/>
    <x v="1"/>
    <x v="1"/>
    <x v="0"/>
    <x v="0"/>
    <x v="1"/>
    <x v="0"/>
    <x v="6477"/>
    <x v="11"/>
    <x v="2"/>
    <x v="2"/>
    <x v="4"/>
  </r>
  <r>
    <x v="6103"/>
    <x v="5"/>
    <x v="1"/>
    <x v="1"/>
    <x v="2"/>
    <x v="0"/>
    <x v="0"/>
    <x v="2"/>
    <x v="0"/>
    <x v="0"/>
    <x v="0"/>
    <x v="0"/>
    <x v="1"/>
    <x v="0"/>
    <x v="4398"/>
    <x v="9"/>
    <x v="6"/>
    <x v="1"/>
    <x v="4"/>
  </r>
  <r>
    <x v="6104"/>
    <x v="3"/>
    <x v="3"/>
    <x v="3"/>
    <x v="5"/>
    <x v="1"/>
    <x v="0"/>
    <x v="8"/>
    <x v="1"/>
    <x v="1"/>
    <x v="1"/>
    <x v="0"/>
    <x v="0"/>
    <x v="1"/>
    <x v="439"/>
    <x v="7"/>
    <x v="4"/>
    <x v="0"/>
    <x v="8"/>
  </r>
  <r>
    <x v="6105"/>
    <x v="2"/>
    <x v="3"/>
    <x v="3"/>
    <x v="4"/>
    <x v="1"/>
    <x v="2"/>
    <x v="2"/>
    <x v="2"/>
    <x v="1"/>
    <x v="1"/>
    <x v="1"/>
    <x v="1"/>
    <x v="1"/>
    <x v="7782"/>
    <x v="7"/>
    <x v="3"/>
    <x v="0"/>
    <x v="1"/>
  </r>
  <r>
    <x v="6106"/>
    <x v="5"/>
    <x v="3"/>
    <x v="1"/>
    <x v="6"/>
    <x v="0"/>
    <x v="1"/>
    <x v="5"/>
    <x v="0"/>
    <x v="0"/>
    <x v="1"/>
    <x v="0"/>
    <x v="0"/>
    <x v="1"/>
    <x v="6299"/>
    <x v="6"/>
    <x v="0"/>
    <x v="1"/>
    <x v="0"/>
  </r>
  <r>
    <x v="6107"/>
    <x v="4"/>
    <x v="0"/>
    <x v="3"/>
    <x v="1"/>
    <x v="1"/>
    <x v="2"/>
    <x v="4"/>
    <x v="2"/>
    <x v="1"/>
    <x v="1"/>
    <x v="0"/>
    <x v="1"/>
    <x v="1"/>
    <x v="6616"/>
    <x v="4"/>
    <x v="1"/>
    <x v="0"/>
    <x v="6"/>
  </r>
  <r>
    <x v="6108"/>
    <x v="0"/>
    <x v="2"/>
    <x v="0"/>
    <x v="3"/>
    <x v="1"/>
    <x v="0"/>
    <x v="10"/>
    <x v="1"/>
    <x v="0"/>
    <x v="1"/>
    <x v="1"/>
    <x v="0"/>
    <x v="0"/>
    <x v="6519"/>
    <x v="2"/>
    <x v="1"/>
    <x v="2"/>
    <x v="3"/>
  </r>
  <r>
    <x v="6109"/>
    <x v="2"/>
    <x v="3"/>
    <x v="2"/>
    <x v="4"/>
    <x v="2"/>
    <x v="0"/>
    <x v="10"/>
    <x v="1"/>
    <x v="0"/>
    <x v="1"/>
    <x v="1"/>
    <x v="1"/>
    <x v="0"/>
    <x v="1920"/>
    <x v="5"/>
    <x v="4"/>
    <x v="0"/>
    <x v="8"/>
  </r>
  <r>
    <x v="6110"/>
    <x v="2"/>
    <x v="0"/>
    <x v="4"/>
    <x v="1"/>
    <x v="2"/>
    <x v="2"/>
    <x v="10"/>
    <x v="1"/>
    <x v="1"/>
    <x v="0"/>
    <x v="1"/>
    <x v="1"/>
    <x v="1"/>
    <x v="7507"/>
    <x v="7"/>
    <x v="4"/>
    <x v="0"/>
    <x v="4"/>
  </r>
  <r>
    <x v="6111"/>
    <x v="5"/>
    <x v="2"/>
    <x v="5"/>
    <x v="3"/>
    <x v="1"/>
    <x v="2"/>
    <x v="7"/>
    <x v="1"/>
    <x v="1"/>
    <x v="0"/>
    <x v="0"/>
    <x v="1"/>
    <x v="1"/>
    <x v="9778"/>
    <x v="3"/>
    <x v="4"/>
    <x v="1"/>
    <x v="2"/>
  </r>
  <r>
    <x v="6112"/>
    <x v="2"/>
    <x v="2"/>
    <x v="5"/>
    <x v="4"/>
    <x v="1"/>
    <x v="0"/>
    <x v="5"/>
    <x v="2"/>
    <x v="1"/>
    <x v="1"/>
    <x v="1"/>
    <x v="1"/>
    <x v="1"/>
    <x v="5047"/>
    <x v="7"/>
    <x v="3"/>
    <x v="0"/>
    <x v="8"/>
  </r>
  <r>
    <x v="6113"/>
    <x v="5"/>
    <x v="2"/>
    <x v="4"/>
    <x v="2"/>
    <x v="1"/>
    <x v="0"/>
    <x v="6"/>
    <x v="2"/>
    <x v="0"/>
    <x v="1"/>
    <x v="0"/>
    <x v="1"/>
    <x v="0"/>
    <x v="6313"/>
    <x v="0"/>
    <x v="5"/>
    <x v="0"/>
    <x v="8"/>
  </r>
  <r>
    <x v="6114"/>
    <x v="2"/>
    <x v="0"/>
    <x v="1"/>
    <x v="4"/>
    <x v="2"/>
    <x v="1"/>
    <x v="9"/>
    <x v="0"/>
    <x v="1"/>
    <x v="0"/>
    <x v="0"/>
    <x v="1"/>
    <x v="0"/>
    <x v="2860"/>
    <x v="7"/>
    <x v="1"/>
    <x v="0"/>
    <x v="6"/>
  </r>
  <r>
    <x v="6115"/>
    <x v="1"/>
    <x v="3"/>
    <x v="1"/>
    <x v="5"/>
    <x v="1"/>
    <x v="1"/>
    <x v="14"/>
    <x v="2"/>
    <x v="0"/>
    <x v="1"/>
    <x v="1"/>
    <x v="1"/>
    <x v="0"/>
    <x v="3531"/>
    <x v="6"/>
    <x v="4"/>
    <x v="0"/>
    <x v="4"/>
  </r>
  <r>
    <x v="6116"/>
    <x v="4"/>
    <x v="3"/>
    <x v="0"/>
    <x v="4"/>
    <x v="1"/>
    <x v="1"/>
    <x v="14"/>
    <x v="1"/>
    <x v="1"/>
    <x v="1"/>
    <x v="1"/>
    <x v="0"/>
    <x v="1"/>
    <x v="3139"/>
    <x v="4"/>
    <x v="1"/>
    <x v="2"/>
    <x v="2"/>
  </r>
  <r>
    <x v="6117"/>
    <x v="0"/>
    <x v="2"/>
    <x v="0"/>
    <x v="4"/>
    <x v="2"/>
    <x v="2"/>
    <x v="7"/>
    <x v="2"/>
    <x v="0"/>
    <x v="1"/>
    <x v="0"/>
    <x v="0"/>
    <x v="0"/>
    <x v="9023"/>
    <x v="9"/>
    <x v="5"/>
    <x v="1"/>
    <x v="5"/>
  </r>
  <r>
    <x v="6118"/>
    <x v="1"/>
    <x v="0"/>
    <x v="5"/>
    <x v="2"/>
    <x v="1"/>
    <x v="0"/>
    <x v="11"/>
    <x v="1"/>
    <x v="1"/>
    <x v="0"/>
    <x v="0"/>
    <x v="1"/>
    <x v="0"/>
    <x v="845"/>
    <x v="8"/>
    <x v="2"/>
    <x v="0"/>
    <x v="8"/>
  </r>
  <r>
    <x v="6119"/>
    <x v="1"/>
    <x v="2"/>
    <x v="3"/>
    <x v="6"/>
    <x v="1"/>
    <x v="1"/>
    <x v="11"/>
    <x v="1"/>
    <x v="0"/>
    <x v="1"/>
    <x v="0"/>
    <x v="0"/>
    <x v="1"/>
    <x v="4273"/>
    <x v="2"/>
    <x v="3"/>
    <x v="2"/>
    <x v="2"/>
  </r>
  <r>
    <x v="6120"/>
    <x v="2"/>
    <x v="0"/>
    <x v="5"/>
    <x v="1"/>
    <x v="0"/>
    <x v="1"/>
    <x v="2"/>
    <x v="0"/>
    <x v="0"/>
    <x v="1"/>
    <x v="1"/>
    <x v="1"/>
    <x v="0"/>
    <x v="3763"/>
    <x v="4"/>
    <x v="3"/>
    <x v="0"/>
    <x v="4"/>
  </r>
  <r>
    <x v="6121"/>
    <x v="4"/>
    <x v="3"/>
    <x v="1"/>
    <x v="4"/>
    <x v="0"/>
    <x v="2"/>
    <x v="11"/>
    <x v="1"/>
    <x v="1"/>
    <x v="0"/>
    <x v="1"/>
    <x v="1"/>
    <x v="0"/>
    <x v="7100"/>
    <x v="11"/>
    <x v="6"/>
    <x v="0"/>
    <x v="7"/>
  </r>
  <r>
    <x v="6122"/>
    <x v="1"/>
    <x v="2"/>
    <x v="5"/>
    <x v="5"/>
    <x v="1"/>
    <x v="0"/>
    <x v="1"/>
    <x v="0"/>
    <x v="1"/>
    <x v="0"/>
    <x v="1"/>
    <x v="0"/>
    <x v="0"/>
    <x v="2357"/>
    <x v="1"/>
    <x v="3"/>
    <x v="1"/>
    <x v="1"/>
  </r>
  <r>
    <x v="6123"/>
    <x v="1"/>
    <x v="3"/>
    <x v="5"/>
    <x v="5"/>
    <x v="0"/>
    <x v="1"/>
    <x v="7"/>
    <x v="0"/>
    <x v="0"/>
    <x v="0"/>
    <x v="0"/>
    <x v="1"/>
    <x v="1"/>
    <x v="3302"/>
    <x v="6"/>
    <x v="3"/>
    <x v="0"/>
    <x v="8"/>
  </r>
  <r>
    <x v="6124"/>
    <x v="0"/>
    <x v="3"/>
    <x v="3"/>
    <x v="4"/>
    <x v="0"/>
    <x v="0"/>
    <x v="3"/>
    <x v="2"/>
    <x v="0"/>
    <x v="1"/>
    <x v="0"/>
    <x v="1"/>
    <x v="1"/>
    <x v="5498"/>
    <x v="3"/>
    <x v="4"/>
    <x v="1"/>
    <x v="1"/>
  </r>
  <r>
    <x v="6125"/>
    <x v="5"/>
    <x v="1"/>
    <x v="3"/>
    <x v="1"/>
    <x v="0"/>
    <x v="0"/>
    <x v="10"/>
    <x v="2"/>
    <x v="0"/>
    <x v="0"/>
    <x v="1"/>
    <x v="1"/>
    <x v="0"/>
    <x v="6245"/>
    <x v="3"/>
    <x v="2"/>
    <x v="0"/>
    <x v="3"/>
  </r>
  <r>
    <x v="6126"/>
    <x v="4"/>
    <x v="0"/>
    <x v="5"/>
    <x v="4"/>
    <x v="1"/>
    <x v="0"/>
    <x v="9"/>
    <x v="0"/>
    <x v="1"/>
    <x v="0"/>
    <x v="0"/>
    <x v="1"/>
    <x v="0"/>
    <x v="690"/>
    <x v="4"/>
    <x v="2"/>
    <x v="2"/>
    <x v="5"/>
  </r>
  <r>
    <x v="6127"/>
    <x v="0"/>
    <x v="1"/>
    <x v="1"/>
    <x v="2"/>
    <x v="2"/>
    <x v="1"/>
    <x v="13"/>
    <x v="2"/>
    <x v="1"/>
    <x v="1"/>
    <x v="0"/>
    <x v="1"/>
    <x v="0"/>
    <x v="6962"/>
    <x v="9"/>
    <x v="1"/>
    <x v="0"/>
    <x v="7"/>
  </r>
  <r>
    <x v="6128"/>
    <x v="4"/>
    <x v="1"/>
    <x v="5"/>
    <x v="1"/>
    <x v="0"/>
    <x v="1"/>
    <x v="1"/>
    <x v="1"/>
    <x v="1"/>
    <x v="1"/>
    <x v="0"/>
    <x v="1"/>
    <x v="0"/>
    <x v="2121"/>
    <x v="9"/>
    <x v="5"/>
    <x v="1"/>
    <x v="0"/>
  </r>
  <r>
    <x v="6129"/>
    <x v="1"/>
    <x v="0"/>
    <x v="4"/>
    <x v="1"/>
    <x v="0"/>
    <x v="1"/>
    <x v="1"/>
    <x v="0"/>
    <x v="0"/>
    <x v="1"/>
    <x v="1"/>
    <x v="1"/>
    <x v="1"/>
    <x v="5471"/>
    <x v="6"/>
    <x v="6"/>
    <x v="0"/>
    <x v="4"/>
  </r>
  <r>
    <x v="6130"/>
    <x v="3"/>
    <x v="0"/>
    <x v="5"/>
    <x v="4"/>
    <x v="1"/>
    <x v="2"/>
    <x v="6"/>
    <x v="2"/>
    <x v="0"/>
    <x v="1"/>
    <x v="0"/>
    <x v="1"/>
    <x v="0"/>
    <x v="5279"/>
    <x v="6"/>
    <x v="3"/>
    <x v="1"/>
    <x v="5"/>
  </r>
  <r>
    <x v="6131"/>
    <x v="2"/>
    <x v="0"/>
    <x v="3"/>
    <x v="2"/>
    <x v="1"/>
    <x v="2"/>
    <x v="3"/>
    <x v="2"/>
    <x v="0"/>
    <x v="0"/>
    <x v="0"/>
    <x v="0"/>
    <x v="0"/>
    <x v="3179"/>
    <x v="6"/>
    <x v="3"/>
    <x v="1"/>
    <x v="3"/>
  </r>
  <r>
    <x v="6132"/>
    <x v="0"/>
    <x v="2"/>
    <x v="0"/>
    <x v="0"/>
    <x v="0"/>
    <x v="0"/>
    <x v="5"/>
    <x v="2"/>
    <x v="1"/>
    <x v="1"/>
    <x v="1"/>
    <x v="0"/>
    <x v="1"/>
    <x v="6965"/>
    <x v="0"/>
    <x v="3"/>
    <x v="1"/>
    <x v="2"/>
  </r>
  <r>
    <x v="6133"/>
    <x v="2"/>
    <x v="2"/>
    <x v="1"/>
    <x v="1"/>
    <x v="0"/>
    <x v="0"/>
    <x v="14"/>
    <x v="2"/>
    <x v="1"/>
    <x v="0"/>
    <x v="1"/>
    <x v="0"/>
    <x v="1"/>
    <x v="3091"/>
    <x v="4"/>
    <x v="3"/>
    <x v="0"/>
    <x v="7"/>
  </r>
  <r>
    <x v="6134"/>
    <x v="0"/>
    <x v="0"/>
    <x v="0"/>
    <x v="5"/>
    <x v="0"/>
    <x v="0"/>
    <x v="5"/>
    <x v="2"/>
    <x v="1"/>
    <x v="0"/>
    <x v="0"/>
    <x v="0"/>
    <x v="1"/>
    <x v="3056"/>
    <x v="8"/>
    <x v="6"/>
    <x v="1"/>
    <x v="1"/>
  </r>
  <r>
    <x v="6135"/>
    <x v="4"/>
    <x v="3"/>
    <x v="0"/>
    <x v="3"/>
    <x v="0"/>
    <x v="0"/>
    <x v="9"/>
    <x v="1"/>
    <x v="0"/>
    <x v="1"/>
    <x v="1"/>
    <x v="1"/>
    <x v="0"/>
    <x v="1185"/>
    <x v="1"/>
    <x v="2"/>
    <x v="0"/>
    <x v="4"/>
  </r>
  <r>
    <x v="6136"/>
    <x v="0"/>
    <x v="0"/>
    <x v="1"/>
    <x v="4"/>
    <x v="1"/>
    <x v="2"/>
    <x v="10"/>
    <x v="1"/>
    <x v="1"/>
    <x v="1"/>
    <x v="0"/>
    <x v="1"/>
    <x v="0"/>
    <x v="9020"/>
    <x v="9"/>
    <x v="0"/>
    <x v="0"/>
    <x v="7"/>
  </r>
  <r>
    <x v="6137"/>
    <x v="0"/>
    <x v="2"/>
    <x v="1"/>
    <x v="0"/>
    <x v="1"/>
    <x v="0"/>
    <x v="9"/>
    <x v="1"/>
    <x v="0"/>
    <x v="1"/>
    <x v="0"/>
    <x v="0"/>
    <x v="1"/>
    <x v="5975"/>
    <x v="5"/>
    <x v="4"/>
    <x v="2"/>
    <x v="0"/>
  </r>
  <r>
    <x v="6138"/>
    <x v="4"/>
    <x v="3"/>
    <x v="3"/>
    <x v="3"/>
    <x v="1"/>
    <x v="2"/>
    <x v="9"/>
    <x v="0"/>
    <x v="0"/>
    <x v="1"/>
    <x v="1"/>
    <x v="1"/>
    <x v="1"/>
    <x v="7586"/>
    <x v="2"/>
    <x v="1"/>
    <x v="0"/>
    <x v="3"/>
  </r>
  <r>
    <x v="6139"/>
    <x v="0"/>
    <x v="0"/>
    <x v="4"/>
    <x v="6"/>
    <x v="2"/>
    <x v="2"/>
    <x v="11"/>
    <x v="2"/>
    <x v="0"/>
    <x v="1"/>
    <x v="1"/>
    <x v="1"/>
    <x v="1"/>
    <x v="9656"/>
    <x v="2"/>
    <x v="6"/>
    <x v="0"/>
    <x v="5"/>
  </r>
  <r>
    <x v="6140"/>
    <x v="4"/>
    <x v="3"/>
    <x v="5"/>
    <x v="2"/>
    <x v="0"/>
    <x v="1"/>
    <x v="1"/>
    <x v="0"/>
    <x v="1"/>
    <x v="1"/>
    <x v="1"/>
    <x v="0"/>
    <x v="0"/>
    <x v="2756"/>
    <x v="2"/>
    <x v="3"/>
    <x v="1"/>
    <x v="4"/>
  </r>
  <r>
    <x v="6141"/>
    <x v="3"/>
    <x v="0"/>
    <x v="1"/>
    <x v="6"/>
    <x v="1"/>
    <x v="0"/>
    <x v="2"/>
    <x v="2"/>
    <x v="0"/>
    <x v="0"/>
    <x v="0"/>
    <x v="1"/>
    <x v="1"/>
    <x v="1052"/>
    <x v="5"/>
    <x v="5"/>
    <x v="1"/>
    <x v="0"/>
  </r>
  <r>
    <x v="6142"/>
    <x v="2"/>
    <x v="1"/>
    <x v="0"/>
    <x v="6"/>
    <x v="2"/>
    <x v="1"/>
    <x v="3"/>
    <x v="2"/>
    <x v="0"/>
    <x v="1"/>
    <x v="1"/>
    <x v="0"/>
    <x v="0"/>
    <x v="2006"/>
    <x v="1"/>
    <x v="4"/>
    <x v="0"/>
    <x v="7"/>
  </r>
  <r>
    <x v="6143"/>
    <x v="5"/>
    <x v="0"/>
    <x v="0"/>
    <x v="1"/>
    <x v="0"/>
    <x v="1"/>
    <x v="7"/>
    <x v="2"/>
    <x v="0"/>
    <x v="0"/>
    <x v="0"/>
    <x v="1"/>
    <x v="1"/>
    <x v="8101"/>
    <x v="8"/>
    <x v="5"/>
    <x v="0"/>
    <x v="7"/>
  </r>
  <r>
    <x v="6144"/>
    <x v="2"/>
    <x v="3"/>
    <x v="2"/>
    <x v="5"/>
    <x v="2"/>
    <x v="0"/>
    <x v="12"/>
    <x v="0"/>
    <x v="1"/>
    <x v="0"/>
    <x v="0"/>
    <x v="1"/>
    <x v="0"/>
    <x v="606"/>
    <x v="2"/>
    <x v="5"/>
    <x v="2"/>
    <x v="1"/>
  </r>
  <r>
    <x v="6145"/>
    <x v="0"/>
    <x v="3"/>
    <x v="5"/>
    <x v="4"/>
    <x v="1"/>
    <x v="0"/>
    <x v="2"/>
    <x v="0"/>
    <x v="1"/>
    <x v="0"/>
    <x v="0"/>
    <x v="1"/>
    <x v="0"/>
    <x v="3829"/>
    <x v="10"/>
    <x v="6"/>
    <x v="1"/>
    <x v="0"/>
  </r>
  <r>
    <x v="6146"/>
    <x v="1"/>
    <x v="0"/>
    <x v="0"/>
    <x v="5"/>
    <x v="0"/>
    <x v="0"/>
    <x v="8"/>
    <x v="1"/>
    <x v="0"/>
    <x v="1"/>
    <x v="0"/>
    <x v="0"/>
    <x v="1"/>
    <x v="210"/>
    <x v="1"/>
    <x v="3"/>
    <x v="2"/>
    <x v="1"/>
  </r>
  <r>
    <x v="6147"/>
    <x v="3"/>
    <x v="2"/>
    <x v="3"/>
    <x v="2"/>
    <x v="2"/>
    <x v="0"/>
    <x v="12"/>
    <x v="1"/>
    <x v="1"/>
    <x v="0"/>
    <x v="0"/>
    <x v="0"/>
    <x v="0"/>
    <x v="740"/>
    <x v="6"/>
    <x v="3"/>
    <x v="2"/>
    <x v="1"/>
  </r>
  <r>
    <x v="6148"/>
    <x v="4"/>
    <x v="3"/>
    <x v="3"/>
    <x v="1"/>
    <x v="0"/>
    <x v="1"/>
    <x v="9"/>
    <x v="0"/>
    <x v="1"/>
    <x v="1"/>
    <x v="0"/>
    <x v="1"/>
    <x v="1"/>
    <x v="3060"/>
    <x v="0"/>
    <x v="5"/>
    <x v="2"/>
    <x v="0"/>
  </r>
  <r>
    <x v="6149"/>
    <x v="1"/>
    <x v="2"/>
    <x v="0"/>
    <x v="6"/>
    <x v="1"/>
    <x v="1"/>
    <x v="12"/>
    <x v="0"/>
    <x v="1"/>
    <x v="0"/>
    <x v="0"/>
    <x v="1"/>
    <x v="0"/>
    <x v="4736"/>
    <x v="7"/>
    <x v="4"/>
    <x v="2"/>
    <x v="0"/>
  </r>
  <r>
    <x v="6150"/>
    <x v="4"/>
    <x v="3"/>
    <x v="0"/>
    <x v="0"/>
    <x v="2"/>
    <x v="2"/>
    <x v="11"/>
    <x v="0"/>
    <x v="1"/>
    <x v="0"/>
    <x v="1"/>
    <x v="0"/>
    <x v="1"/>
    <x v="5903"/>
    <x v="10"/>
    <x v="5"/>
    <x v="2"/>
    <x v="1"/>
  </r>
  <r>
    <x v="6151"/>
    <x v="3"/>
    <x v="0"/>
    <x v="0"/>
    <x v="1"/>
    <x v="2"/>
    <x v="0"/>
    <x v="13"/>
    <x v="2"/>
    <x v="0"/>
    <x v="1"/>
    <x v="1"/>
    <x v="1"/>
    <x v="0"/>
    <x v="1255"/>
    <x v="5"/>
    <x v="4"/>
    <x v="0"/>
    <x v="4"/>
  </r>
  <r>
    <x v="6152"/>
    <x v="1"/>
    <x v="3"/>
    <x v="3"/>
    <x v="5"/>
    <x v="0"/>
    <x v="2"/>
    <x v="11"/>
    <x v="2"/>
    <x v="1"/>
    <x v="0"/>
    <x v="1"/>
    <x v="0"/>
    <x v="0"/>
    <x v="5508"/>
    <x v="5"/>
    <x v="4"/>
    <x v="2"/>
    <x v="2"/>
  </r>
  <r>
    <x v="6153"/>
    <x v="2"/>
    <x v="1"/>
    <x v="2"/>
    <x v="3"/>
    <x v="1"/>
    <x v="2"/>
    <x v="10"/>
    <x v="2"/>
    <x v="1"/>
    <x v="1"/>
    <x v="0"/>
    <x v="0"/>
    <x v="0"/>
    <x v="3563"/>
    <x v="1"/>
    <x v="5"/>
    <x v="2"/>
    <x v="2"/>
  </r>
  <r>
    <x v="6154"/>
    <x v="1"/>
    <x v="0"/>
    <x v="3"/>
    <x v="6"/>
    <x v="1"/>
    <x v="1"/>
    <x v="4"/>
    <x v="0"/>
    <x v="0"/>
    <x v="1"/>
    <x v="0"/>
    <x v="1"/>
    <x v="0"/>
    <x v="2364"/>
    <x v="11"/>
    <x v="0"/>
    <x v="1"/>
    <x v="2"/>
  </r>
  <r>
    <x v="6155"/>
    <x v="2"/>
    <x v="3"/>
    <x v="1"/>
    <x v="5"/>
    <x v="0"/>
    <x v="1"/>
    <x v="6"/>
    <x v="2"/>
    <x v="0"/>
    <x v="1"/>
    <x v="1"/>
    <x v="0"/>
    <x v="0"/>
    <x v="2393"/>
    <x v="2"/>
    <x v="3"/>
    <x v="1"/>
    <x v="0"/>
  </r>
  <r>
    <x v="6156"/>
    <x v="2"/>
    <x v="2"/>
    <x v="0"/>
    <x v="1"/>
    <x v="2"/>
    <x v="0"/>
    <x v="6"/>
    <x v="0"/>
    <x v="0"/>
    <x v="0"/>
    <x v="0"/>
    <x v="0"/>
    <x v="0"/>
    <x v="635"/>
    <x v="11"/>
    <x v="3"/>
    <x v="1"/>
    <x v="1"/>
  </r>
  <r>
    <x v="6157"/>
    <x v="2"/>
    <x v="1"/>
    <x v="1"/>
    <x v="4"/>
    <x v="0"/>
    <x v="0"/>
    <x v="4"/>
    <x v="0"/>
    <x v="1"/>
    <x v="0"/>
    <x v="0"/>
    <x v="0"/>
    <x v="1"/>
    <x v="473"/>
    <x v="4"/>
    <x v="0"/>
    <x v="1"/>
    <x v="3"/>
  </r>
  <r>
    <x v="6158"/>
    <x v="3"/>
    <x v="2"/>
    <x v="0"/>
    <x v="3"/>
    <x v="2"/>
    <x v="2"/>
    <x v="10"/>
    <x v="1"/>
    <x v="0"/>
    <x v="0"/>
    <x v="0"/>
    <x v="0"/>
    <x v="0"/>
    <x v="6015"/>
    <x v="6"/>
    <x v="4"/>
    <x v="0"/>
    <x v="7"/>
  </r>
  <r>
    <x v="6159"/>
    <x v="3"/>
    <x v="3"/>
    <x v="5"/>
    <x v="4"/>
    <x v="2"/>
    <x v="0"/>
    <x v="8"/>
    <x v="0"/>
    <x v="0"/>
    <x v="1"/>
    <x v="0"/>
    <x v="1"/>
    <x v="1"/>
    <x v="1119"/>
    <x v="8"/>
    <x v="2"/>
    <x v="2"/>
    <x v="3"/>
  </r>
  <r>
    <x v="6160"/>
    <x v="1"/>
    <x v="0"/>
    <x v="1"/>
    <x v="1"/>
    <x v="0"/>
    <x v="2"/>
    <x v="8"/>
    <x v="1"/>
    <x v="1"/>
    <x v="0"/>
    <x v="0"/>
    <x v="0"/>
    <x v="1"/>
    <x v="4717"/>
    <x v="4"/>
    <x v="6"/>
    <x v="2"/>
    <x v="4"/>
  </r>
  <r>
    <x v="6161"/>
    <x v="3"/>
    <x v="0"/>
    <x v="2"/>
    <x v="4"/>
    <x v="2"/>
    <x v="2"/>
    <x v="3"/>
    <x v="0"/>
    <x v="0"/>
    <x v="0"/>
    <x v="0"/>
    <x v="0"/>
    <x v="1"/>
    <x v="5094"/>
    <x v="0"/>
    <x v="1"/>
    <x v="1"/>
    <x v="3"/>
  </r>
  <r>
    <x v="6162"/>
    <x v="4"/>
    <x v="1"/>
    <x v="0"/>
    <x v="2"/>
    <x v="2"/>
    <x v="0"/>
    <x v="8"/>
    <x v="0"/>
    <x v="0"/>
    <x v="0"/>
    <x v="0"/>
    <x v="1"/>
    <x v="1"/>
    <x v="1214"/>
    <x v="3"/>
    <x v="1"/>
    <x v="0"/>
    <x v="7"/>
  </r>
  <r>
    <x v="6163"/>
    <x v="5"/>
    <x v="1"/>
    <x v="1"/>
    <x v="4"/>
    <x v="0"/>
    <x v="1"/>
    <x v="13"/>
    <x v="1"/>
    <x v="0"/>
    <x v="0"/>
    <x v="1"/>
    <x v="0"/>
    <x v="0"/>
    <x v="7092"/>
    <x v="11"/>
    <x v="2"/>
    <x v="0"/>
    <x v="7"/>
  </r>
  <r>
    <x v="6164"/>
    <x v="3"/>
    <x v="2"/>
    <x v="0"/>
    <x v="6"/>
    <x v="1"/>
    <x v="1"/>
    <x v="9"/>
    <x v="0"/>
    <x v="1"/>
    <x v="1"/>
    <x v="1"/>
    <x v="1"/>
    <x v="1"/>
    <x v="7445"/>
    <x v="6"/>
    <x v="2"/>
    <x v="0"/>
    <x v="3"/>
  </r>
  <r>
    <x v="6165"/>
    <x v="2"/>
    <x v="1"/>
    <x v="0"/>
    <x v="1"/>
    <x v="1"/>
    <x v="0"/>
    <x v="9"/>
    <x v="2"/>
    <x v="1"/>
    <x v="1"/>
    <x v="1"/>
    <x v="1"/>
    <x v="1"/>
    <x v="2088"/>
    <x v="10"/>
    <x v="0"/>
    <x v="0"/>
    <x v="3"/>
  </r>
  <r>
    <x v="6166"/>
    <x v="2"/>
    <x v="0"/>
    <x v="0"/>
    <x v="4"/>
    <x v="1"/>
    <x v="0"/>
    <x v="9"/>
    <x v="2"/>
    <x v="0"/>
    <x v="0"/>
    <x v="1"/>
    <x v="1"/>
    <x v="1"/>
    <x v="2753"/>
    <x v="7"/>
    <x v="4"/>
    <x v="0"/>
    <x v="7"/>
  </r>
  <r>
    <x v="6167"/>
    <x v="3"/>
    <x v="1"/>
    <x v="3"/>
    <x v="2"/>
    <x v="2"/>
    <x v="2"/>
    <x v="5"/>
    <x v="0"/>
    <x v="1"/>
    <x v="0"/>
    <x v="0"/>
    <x v="1"/>
    <x v="0"/>
    <x v="4567"/>
    <x v="1"/>
    <x v="4"/>
    <x v="1"/>
    <x v="1"/>
  </r>
  <r>
    <x v="6168"/>
    <x v="1"/>
    <x v="0"/>
    <x v="2"/>
    <x v="3"/>
    <x v="1"/>
    <x v="0"/>
    <x v="6"/>
    <x v="2"/>
    <x v="1"/>
    <x v="0"/>
    <x v="1"/>
    <x v="0"/>
    <x v="1"/>
    <x v="1149"/>
    <x v="3"/>
    <x v="2"/>
    <x v="1"/>
    <x v="3"/>
  </r>
  <r>
    <x v="6169"/>
    <x v="1"/>
    <x v="0"/>
    <x v="4"/>
    <x v="2"/>
    <x v="0"/>
    <x v="2"/>
    <x v="5"/>
    <x v="2"/>
    <x v="0"/>
    <x v="1"/>
    <x v="1"/>
    <x v="0"/>
    <x v="1"/>
    <x v="5897"/>
    <x v="4"/>
    <x v="5"/>
    <x v="1"/>
    <x v="4"/>
  </r>
  <r>
    <x v="6170"/>
    <x v="0"/>
    <x v="1"/>
    <x v="1"/>
    <x v="3"/>
    <x v="0"/>
    <x v="1"/>
    <x v="4"/>
    <x v="2"/>
    <x v="1"/>
    <x v="0"/>
    <x v="0"/>
    <x v="1"/>
    <x v="1"/>
    <x v="7800"/>
    <x v="0"/>
    <x v="0"/>
    <x v="1"/>
    <x v="4"/>
  </r>
  <r>
    <x v="6171"/>
    <x v="3"/>
    <x v="3"/>
    <x v="0"/>
    <x v="1"/>
    <x v="0"/>
    <x v="0"/>
    <x v="14"/>
    <x v="0"/>
    <x v="1"/>
    <x v="0"/>
    <x v="1"/>
    <x v="1"/>
    <x v="0"/>
    <x v="1188"/>
    <x v="9"/>
    <x v="3"/>
    <x v="0"/>
    <x v="8"/>
  </r>
  <r>
    <x v="6172"/>
    <x v="2"/>
    <x v="3"/>
    <x v="4"/>
    <x v="3"/>
    <x v="2"/>
    <x v="2"/>
    <x v="5"/>
    <x v="0"/>
    <x v="1"/>
    <x v="0"/>
    <x v="0"/>
    <x v="1"/>
    <x v="1"/>
    <x v="6585"/>
    <x v="4"/>
    <x v="6"/>
    <x v="1"/>
    <x v="2"/>
  </r>
  <r>
    <x v="6173"/>
    <x v="4"/>
    <x v="3"/>
    <x v="2"/>
    <x v="3"/>
    <x v="2"/>
    <x v="0"/>
    <x v="8"/>
    <x v="2"/>
    <x v="0"/>
    <x v="0"/>
    <x v="1"/>
    <x v="0"/>
    <x v="1"/>
    <x v="1349"/>
    <x v="9"/>
    <x v="3"/>
    <x v="0"/>
    <x v="7"/>
  </r>
  <r>
    <x v="6174"/>
    <x v="5"/>
    <x v="3"/>
    <x v="5"/>
    <x v="4"/>
    <x v="0"/>
    <x v="1"/>
    <x v="2"/>
    <x v="0"/>
    <x v="1"/>
    <x v="0"/>
    <x v="1"/>
    <x v="1"/>
    <x v="1"/>
    <x v="8708"/>
    <x v="7"/>
    <x v="0"/>
    <x v="0"/>
    <x v="8"/>
  </r>
  <r>
    <x v="6175"/>
    <x v="2"/>
    <x v="3"/>
    <x v="5"/>
    <x v="4"/>
    <x v="2"/>
    <x v="0"/>
    <x v="10"/>
    <x v="1"/>
    <x v="1"/>
    <x v="1"/>
    <x v="0"/>
    <x v="0"/>
    <x v="1"/>
    <x v="332"/>
    <x v="9"/>
    <x v="3"/>
    <x v="0"/>
    <x v="6"/>
  </r>
  <r>
    <x v="6176"/>
    <x v="2"/>
    <x v="1"/>
    <x v="2"/>
    <x v="0"/>
    <x v="1"/>
    <x v="0"/>
    <x v="0"/>
    <x v="0"/>
    <x v="1"/>
    <x v="1"/>
    <x v="1"/>
    <x v="0"/>
    <x v="0"/>
    <x v="399"/>
    <x v="3"/>
    <x v="6"/>
    <x v="1"/>
    <x v="4"/>
  </r>
  <r>
    <x v="6177"/>
    <x v="0"/>
    <x v="2"/>
    <x v="3"/>
    <x v="1"/>
    <x v="1"/>
    <x v="2"/>
    <x v="1"/>
    <x v="1"/>
    <x v="0"/>
    <x v="1"/>
    <x v="0"/>
    <x v="0"/>
    <x v="1"/>
    <x v="9449"/>
    <x v="1"/>
    <x v="1"/>
    <x v="1"/>
    <x v="5"/>
  </r>
  <r>
    <x v="6178"/>
    <x v="2"/>
    <x v="2"/>
    <x v="2"/>
    <x v="1"/>
    <x v="1"/>
    <x v="0"/>
    <x v="6"/>
    <x v="1"/>
    <x v="1"/>
    <x v="0"/>
    <x v="1"/>
    <x v="1"/>
    <x v="0"/>
    <x v="3370"/>
    <x v="1"/>
    <x v="6"/>
    <x v="0"/>
    <x v="8"/>
  </r>
  <r>
    <x v="6179"/>
    <x v="4"/>
    <x v="0"/>
    <x v="2"/>
    <x v="2"/>
    <x v="0"/>
    <x v="1"/>
    <x v="14"/>
    <x v="0"/>
    <x v="1"/>
    <x v="1"/>
    <x v="0"/>
    <x v="1"/>
    <x v="0"/>
    <x v="2571"/>
    <x v="0"/>
    <x v="5"/>
    <x v="2"/>
    <x v="3"/>
  </r>
  <r>
    <x v="6180"/>
    <x v="3"/>
    <x v="0"/>
    <x v="2"/>
    <x v="6"/>
    <x v="2"/>
    <x v="1"/>
    <x v="6"/>
    <x v="1"/>
    <x v="1"/>
    <x v="1"/>
    <x v="0"/>
    <x v="0"/>
    <x v="1"/>
    <x v="1701"/>
    <x v="9"/>
    <x v="3"/>
    <x v="1"/>
    <x v="2"/>
  </r>
  <r>
    <x v="6181"/>
    <x v="5"/>
    <x v="2"/>
    <x v="0"/>
    <x v="6"/>
    <x v="2"/>
    <x v="0"/>
    <x v="5"/>
    <x v="1"/>
    <x v="0"/>
    <x v="0"/>
    <x v="1"/>
    <x v="0"/>
    <x v="0"/>
    <x v="6267"/>
    <x v="8"/>
    <x v="3"/>
    <x v="1"/>
    <x v="0"/>
  </r>
  <r>
    <x v="6182"/>
    <x v="0"/>
    <x v="1"/>
    <x v="3"/>
    <x v="4"/>
    <x v="1"/>
    <x v="0"/>
    <x v="6"/>
    <x v="1"/>
    <x v="1"/>
    <x v="1"/>
    <x v="0"/>
    <x v="0"/>
    <x v="0"/>
    <x v="2110"/>
    <x v="7"/>
    <x v="2"/>
    <x v="1"/>
    <x v="1"/>
  </r>
  <r>
    <x v="6183"/>
    <x v="1"/>
    <x v="0"/>
    <x v="0"/>
    <x v="2"/>
    <x v="1"/>
    <x v="2"/>
    <x v="0"/>
    <x v="2"/>
    <x v="0"/>
    <x v="0"/>
    <x v="0"/>
    <x v="1"/>
    <x v="1"/>
    <x v="6324"/>
    <x v="2"/>
    <x v="0"/>
    <x v="1"/>
    <x v="3"/>
  </r>
  <r>
    <x v="6184"/>
    <x v="2"/>
    <x v="3"/>
    <x v="1"/>
    <x v="5"/>
    <x v="0"/>
    <x v="1"/>
    <x v="0"/>
    <x v="2"/>
    <x v="1"/>
    <x v="1"/>
    <x v="1"/>
    <x v="0"/>
    <x v="0"/>
    <x v="2601"/>
    <x v="11"/>
    <x v="1"/>
    <x v="0"/>
    <x v="8"/>
  </r>
  <r>
    <x v="6185"/>
    <x v="1"/>
    <x v="2"/>
    <x v="4"/>
    <x v="4"/>
    <x v="1"/>
    <x v="0"/>
    <x v="14"/>
    <x v="2"/>
    <x v="0"/>
    <x v="1"/>
    <x v="1"/>
    <x v="1"/>
    <x v="0"/>
    <x v="3908"/>
    <x v="2"/>
    <x v="1"/>
    <x v="0"/>
    <x v="2"/>
  </r>
  <r>
    <x v="6186"/>
    <x v="5"/>
    <x v="0"/>
    <x v="3"/>
    <x v="0"/>
    <x v="2"/>
    <x v="2"/>
    <x v="6"/>
    <x v="0"/>
    <x v="0"/>
    <x v="0"/>
    <x v="0"/>
    <x v="1"/>
    <x v="1"/>
    <x v="9295"/>
    <x v="3"/>
    <x v="4"/>
    <x v="1"/>
    <x v="4"/>
  </r>
  <r>
    <x v="6187"/>
    <x v="2"/>
    <x v="1"/>
    <x v="3"/>
    <x v="2"/>
    <x v="0"/>
    <x v="0"/>
    <x v="0"/>
    <x v="2"/>
    <x v="0"/>
    <x v="1"/>
    <x v="0"/>
    <x v="0"/>
    <x v="0"/>
    <x v="84"/>
    <x v="1"/>
    <x v="0"/>
    <x v="1"/>
    <x v="3"/>
  </r>
  <r>
    <x v="6188"/>
    <x v="5"/>
    <x v="3"/>
    <x v="3"/>
    <x v="1"/>
    <x v="0"/>
    <x v="0"/>
    <x v="11"/>
    <x v="2"/>
    <x v="0"/>
    <x v="0"/>
    <x v="0"/>
    <x v="0"/>
    <x v="1"/>
    <x v="3627"/>
    <x v="6"/>
    <x v="5"/>
    <x v="2"/>
    <x v="2"/>
  </r>
  <r>
    <x v="6189"/>
    <x v="1"/>
    <x v="1"/>
    <x v="0"/>
    <x v="3"/>
    <x v="2"/>
    <x v="0"/>
    <x v="0"/>
    <x v="1"/>
    <x v="1"/>
    <x v="0"/>
    <x v="0"/>
    <x v="0"/>
    <x v="1"/>
    <x v="600"/>
    <x v="7"/>
    <x v="3"/>
    <x v="1"/>
    <x v="3"/>
  </r>
  <r>
    <x v="6190"/>
    <x v="0"/>
    <x v="2"/>
    <x v="5"/>
    <x v="5"/>
    <x v="0"/>
    <x v="1"/>
    <x v="2"/>
    <x v="0"/>
    <x v="0"/>
    <x v="0"/>
    <x v="0"/>
    <x v="0"/>
    <x v="0"/>
    <x v="7751"/>
    <x v="6"/>
    <x v="5"/>
    <x v="1"/>
    <x v="0"/>
  </r>
  <r>
    <x v="6191"/>
    <x v="5"/>
    <x v="2"/>
    <x v="5"/>
    <x v="4"/>
    <x v="1"/>
    <x v="1"/>
    <x v="4"/>
    <x v="1"/>
    <x v="1"/>
    <x v="1"/>
    <x v="0"/>
    <x v="0"/>
    <x v="0"/>
    <x v="7031"/>
    <x v="10"/>
    <x v="0"/>
    <x v="0"/>
    <x v="7"/>
  </r>
  <r>
    <x v="6192"/>
    <x v="5"/>
    <x v="1"/>
    <x v="4"/>
    <x v="1"/>
    <x v="2"/>
    <x v="1"/>
    <x v="12"/>
    <x v="1"/>
    <x v="1"/>
    <x v="1"/>
    <x v="1"/>
    <x v="0"/>
    <x v="0"/>
    <x v="6993"/>
    <x v="8"/>
    <x v="0"/>
    <x v="2"/>
    <x v="2"/>
  </r>
  <r>
    <x v="6193"/>
    <x v="5"/>
    <x v="3"/>
    <x v="1"/>
    <x v="6"/>
    <x v="0"/>
    <x v="2"/>
    <x v="11"/>
    <x v="2"/>
    <x v="0"/>
    <x v="1"/>
    <x v="1"/>
    <x v="1"/>
    <x v="1"/>
    <x v="9757"/>
    <x v="4"/>
    <x v="1"/>
    <x v="0"/>
    <x v="8"/>
  </r>
  <r>
    <x v="6194"/>
    <x v="3"/>
    <x v="0"/>
    <x v="3"/>
    <x v="1"/>
    <x v="1"/>
    <x v="1"/>
    <x v="7"/>
    <x v="0"/>
    <x v="1"/>
    <x v="1"/>
    <x v="1"/>
    <x v="1"/>
    <x v="1"/>
    <x v="5320"/>
    <x v="6"/>
    <x v="5"/>
    <x v="0"/>
    <x v="3"/>
  </r>
  <r>
    <x v="6195"/>
    <x v="0"/>
    <x v="1"/>
    <x v="2"/>
    <x v="2"/>
    <x v="0"/>
    <x v="2"/>
    <x v="5"/>
    <x v="2"/>
    <x v="1"/>
    <x v="0"/>
    <x v="1"/>
    <x v="1"/>
    <x v="0"/>
    <x v="9516"/>
    <x v="0"/>
    <x v="3"/>
    <x v="0"/>
    <x v="2"/>
  </r>
  <r>
    <x v="6196"/>
    <x v="5"/>
    <x v="1"/>
    <x v="2"/>
    <x v="0"/>
    <x v="1"/>
    <x v="0"/>
    <x v="5"/>
    <x v="0"/>
    <x v="1"/>
    <x v="0"/>
    <x v="0"/>
    <x v="1"/>
    <x v="1"/>
    <x v="4674"/>
    <x v="8"/>
    <x v="4"/>
    <x v="0"/>
    <x v="8"/>
  </r>
  <r>
    <x v="6197"/>
    <x v="1"/>
    <x v="1"/>
    <x v="2"/>
    <x v="6"/>
    <x v="0"/>
    <x v="0"/>
    <x v="7"/>
    <x v="0"/>
    <x v="0"/>
    <x v="0"/>
    <x v="0"/>
    <x v="1"/>
    <x v="0"/>
    <x v="517"/>
    <x v="7"/>
    <x v="2"/>
    <x v="0"/>
    <x v="7"/>
  </r>
  <r>
    <x v="6198"/>
    <x v="2"/>
    <x v="0"/>
    <x v="3"/>
    <x v="3"/>
    <x v="0"/>
    <x v="2"/>
    <x v="0"/>
    <x v="0"/>
    <x v="0"/>
    <x v="1"/>
    <x v="0"/>
    <x v="1"/>
    <x v="0"/>
    <x v="4683"/>
    <x v="2"/>
    <x v="0"/>
    <x v="1"/>
    <x v="1"/>
  </r>
  <r>
    <x v="6199"/>
    <x v="5"/>
    <x v="1"/>
    <x v="1"/>
    <x v="1"/>
    <x v="1"/>
    <x v="2"/>
    <x v="14"/>
    <x v="1"/>
    <x v="0"/>
    <x v="0"/>
    <x v="0"/>
    <x v="1"/>
    <x v="1"/>
    <x v="9217"/>
    <x v="7"/>
    <x v="1"/>
    <x v="2"/>
    <x v="3"/>
  </r>
  <r>
    <x v="6200"/>
    <x v="1"/>
    <x v="1"/>
    <x v="2"/>
    <x v="6"/>
    <x v="2"/>
    <x v="2"/>
    <x v="3"/>
    <x v="1"/>
    <x v="0"/>
    <x v="0"/>
    <x v="0"/>
    <x v="0"/>
    <x v="1"/>
    <x v="4323"/>
    <x v="11"/>
    <x v="1"/>
    <x v="0"/>
    <x v="8"/>
  </r>
  <r>
    <x v="6201"/>
    <x v="4"/>
    <x v="3"/>
    <x v="3"/>
    <x v="6"/>
    <x v="0"/>
    <x v="1"/>
    <x v="14"/>
    <x v="0"/>
    <x v="0"/>
    <x v="0"/>
    <x v="0"/>
    <x v="1"/>
    <x v="0"/>
    <x v="2937"/>
    <x v="0"/>
    <x v="3"/>
    <x v="2"/>
    <x v="1"/>
  </r>
  <r>
    <x v="6202"/>
    <x v="5"/>
    <x v="2"/>
    <x v="4"/>
    <x v="2"/>
    <x v="1"/>
    <x v="0"/>
    <x v="14"/>
    <x v="1"/>
    <x v="1"/>
    <x v="1"/>
    <x v="0"/>
    <x v="1"/>
    <x v="0"/>
    <x v="6186"/>
    <x v="11"/>
    <x v="6"/>
    <x v="2"/>
    <x v="3"/>
  </r>
  <r>
    <x v="6203"/>
    <x v="5"/>
    <x v="0"/>
    <x v="5"/>
    <x v="6"/>
    <x v="0"/>
    <x v="1"/>
    <x v="14"/>
    <x v="1"/>
    <x v="1"/>
    <x v="1"/>
    <x v="1"/>
    <x v="1"/>
    <x v="1"/>
    <x v="8811"/>
    <x v="11"/>
    <x v="4"/>
    <x v="0"/>
    <x v="6"/>
  </r>
  <r>
    <x v="6204"/>
    <x v="5"/>
    <x v="2"/>
    <x v="1"/>
    <x v="5"/>
    <x v="2"/>
    <x v="2"/>
    <x v="11"/>
    <x v="1"/>
    <x v="1"/>
    <x v="0"/>
    <x v="0"/>
    <x v="0"/>
    <x v="0"/>
    <x v="8914"/>
    <x v="5"/>
    <x v="2"/>
    <x v="2"/>
    <x v="0"/>
  </r>
  <r>
    <x v="6205"/>
    <x v="3"/>
    <x v="0"/>
    <x v="5"/>
    <x v="0"/>
    <x v="0"/>
    <x v="1"/>
    <x v="11"/>
    <x v="1"/>
    <x v="0"/>
    <x v="1"/>
    <x v="1"/>
    <x v="0"/>
    <x v="1"/>
    <x v="3434"/>
    <x v="4"/>
    <x v="4"/>
    <x v="2"/>
    <x v="5"/>
  </r>
  <r>
    <x v="6206"/>
    <x v="5"/>
    <x v="2"/>
    <x v="1"/>
    <x v="6"/>
    <x v="1"/>
    <x v="2"/>
    <x v="10"/>
    <x v="1"/>
    <x v="0"/>
    <x v="0"/>
    <x v="0"/>
    <x v="1"/>
    <x v="1"/>
    <x v="9722"/>
    <x v="11"/>
    <x v="3"/>
    <x v="2"/>
    <x v="1"/>
  </r>
  <r>
    <x v="6207"/>
    <x v="5"/>
    <x v="2"/>
    <x v="4"/>
    <x v="3"/>
    <x v="0"/>
    <x v="0"/>
    <x v="9"/>
    <x v="0"/>
    <x v="0"/>
    <x v="0"/>
    <x v="1"/>
    <x v="0"/>
    <x v="1"/>
    <x v="7153"/>
    <x v="2"/>
    <x v="1"/>
    <x v="0"/>
    <x v="6"/>
  </r>
  <r>
    <x v="6208"/>
    <x v="2"/>
    <x v="3"/>
    <x v="0"/>
    <x v="0"/>
    <x v="1"/>
    <x v="0"/>
    <x v="10"/>
    <x v="1"/>
    <x v="0"/>
    <x v="1"/>
    <x v="0"/>
    <x v="1"/>
    <x v="1"/>
    <x v="870"/>
    <x v="0"/>
    <x v="1"/>
    <x v="0"/>
    <x v="7"/>
  </r>
  <r>
    <x v="6209"/>
    <x v="0"/>
    <x v="3"/>
    <x v="3"/>
    <x v="3"/>
    <x v="2"/>
    <x v="1"/>
    <x v="4"/>
    <x v="2"/>
    <x v="0"/>
    <x v="0"/>
    <x v="1"/>
    <x v="0"/>
    <x v="1"/>
    <x v="7622"/>
    <x v="2"/>
    <x v="1"/>
    <x v="1"/>
    <x v="5"/>
  </r>
  <r>
    <x v="6210"/>
    <x v="0"/>
    <x v="0"/>
    <x v="2"/>
    <x v="4"/>
    <x v="2"/>
    <x v="2"/>
    <x v="1"/>
    <x v="2"/>
    <x v="0"/>
    <x v="1"/>
    <x v="1"/>
    <x v="0"/>
    <x v="1"/>
    <x v="9205"/>
    <x v="1"/>
    <x v="2"/>
    <x v="1"/>
    <x v="1"/>
  </r>
  <r>
    <x v="6211"/>
    <x v="0"/>
    <x v="3"/>
    <x v="5"/>
    <x v="1"/>
    <x v="2"/>
    <x v="0"/>
    <x v="0"/>
    <x v="1"/>
    <x v="1"/>
    <x v="1"/>
    <x v="1"/>
    <x v="1"/>
    <x v="1"/>
    <x v="6943"/>
    <x v="2"/>
    <x v="6"/>
    <x v="0"/>
    <x v="8"/>
  </r>
  <r>
    <x v="6212"/>
    <x v="2"/>
    <x v="1"/>
    <x v="4"/>
    <x v="3"/>
    <x v="2"/>
    <x v="0"/>
    <x v="8"/>
    <x v="0"/>
    <x v="1"/>
    <x v="1"/>
    <x v="1"/>
    <x v="1"/>
    <x v="0"/>
    <x v="1842"/>
    <x v="10"/>
    <x v="6"/>
    <x v="0"/>
    <x v="6"/>
  </r>
  <r>
    <x v="6213"/>
    <x v="0"/>
    <x v="3"/>
    <x v="0"/>
    <x v="6"/>
    <x v="1"/>
    <x v="2"/>
    <x v="3"/>
    <x v="1"/>
    <x v="1"/>
    <x v="0"/>
    <x v="1"/>
    <x v="1"/>
    <x v="1"/>
    <x v="9760"/>
    <x v="6"/>
    <x v="4"/>
    <x v="0"/>
    <x v="7"/>
  </r>
  <r>
    <x v="6214"/>
    <x v="3"/>
    <x v="0"/>
    <x v="2"/>
    <x v="6"/>
    <x v="0"/>
    <x v="2"/>
    <x v="8"/>
    <x v="0"/>
    <x v="0"/>
    <x v="0"/>
    <x v="0"/>
    <x v="1"/>
    <x v="1"/>
    <x v="6599"/>
    <x v="11"/>
    <x v="3"/>
    <x v="2"/>
    <x v="1"/>
  </r>
  <r>
    <x v="6215"/>
    <x v="5"/>
    <x v="0"/>
    <x v="0"/>
    <x v="5"/>
    <x v="1"/>
    <x v="1"/>
    <x v="12"/>
    <x v="2"/>
    <x v="0"/>
    <x v="1"/>
    <x v="0"/>
    <x v="1"/>
    <x v="0"/>
    <x v="6914"/>
    <x v="9"/>
    <x v="1"/>
    <x v="2"/>
    <x v="0"/>
  </r>
  <r>
    <x v="6216"/>
    <x v="1"/>
    <x v="0"/>
    <x v="0"/>
    <x v="1"/>
    <x v="0"/>
    <x v="0"/>
    <x v="1"/>
    <x v="0"/>
    <x v="1"/>
    <x v="0"/>
    <x v="1"/>
    <x v="1"/>
    <x v="1"/>
    <x v="2560"/>
    <x v="9"/>
    <x v="6"/>
    <x v="0"/>
    <x v="1"/>
  </r>
  <r>
    <x v="6217"/>
    <x v="3"/>
    <x v="3"/>
    <x v="0"/>
    <x v="3"/>
    <x v="0"/>
    <x v="2"/>
    <x v="1"/>
    <x v="0"/>
    <x v="1"/>
    <x v="1"/>
    <x v="1"/>
    <x v="0"/>
    <x v="1"/>
    <x v="6181"/>
    <x v="10"/>
    <x v="3"/>
    <x v="1"/>
    <x v="4"/>
  </r>
  <r>
    <x v="6218"/>
    <x v="4"/>
    <x v="0"/>
    <x v="1"/>
    <x v="0"/>
    <x v="1"/>
    <x v="1"/>
    <x v="14"/>
    <x v="1"/>
    <x v="1"/>
    <x v="0"/>
    <x v="1"/>
    <x v="0"/>
    <x v="1"/>
    <x v="3462"/>
    <x v="9"/>
    <x v="4"/>
    <x v="2"/>
    <x v="2"/>
  </r>
  <r>
    <x v="6219"/>
    <x v="5"/>
    <x v="1"/>
    <x v="2"/>
    <x v="0"/>
    <x v="2"/>
    <x v="1"/>
    <x v="6"/>
    <x v="2"/>
    <x v="0"/>
    <x v="1"/>
    <x v="1"/>
    <x v="0"/>
    <x v="0"/>
    <x v="6747"/>
    <x v="7"/>
    <x v="5"/>
    <x v="1"/>
    <x v="2"/>
  </r>
  <r>
    <x v="6220"/>
    <x v="1"/>
    <x v="3"/>
    <x v="0"/>
    <x v="1"/>
    <x v="0"/>
    <x v="1"/>
    <x v="3"/>
    <x v="0"/>
    <x v="1"/>
    <x v="0"/>
    <x v="0"/>
    <x v="1"/>
    <x v="1"/>
    <x v="3588"/>
    <x v="8"/>
    <x v="2"/>
    <x v="1"/>
    <x v="0"/>
  </r>
  <r>
    <x v="6221"/>
    <x v="3"/>
    <x v="2"/>
    <x v="0"/>
    <x v="0"/>
    <x v="0"/>
    <x v="1"/>
    <x v="0"/>
    <x v="1"/>
    <x v="0"/>
    <x v="0"/>
    <x v="0"/>
    <x v="1"/>
    <x v="0"/>
    <x v="4204"/>
    <x v="0"/>
    <x v="4"/>
    <x v="1"/>
    <x v="0"/>
  </r>
  <r>
    <x v="6222"/>
    <x v="1"/>
    <x v="1"/>
    <x v="4"/>
    <x v="5"/>
    <x v="0"/>
    <x v="2"/>
    <x v="9"/>
    <x v="0"/>
    <x v="1"/>
    <x v="1"/>
    <x v="1"/>
    <x v="0"/>
    <x v="1"/>
    <x v="5939"/>
    <x v="10"/>
    <x v="1"/>
    <x v="2"/>
    <x v="1"/>
  </r>
  <r>
    <x v="6223"/>
    <x v="1"/>
    <x v="2"/>
    <x v="4"/>
    <x v="1"/>
    <x v="2"/>
    <x v="2"/>
    <x v="12"/>
    <x v="2"/>
    <x v="0"/>
    <x v="0"/>
    <x v="0"/>
    <x v="1"/>
    <x v="0"/>
    <x v="7367"/>
    <x v="8"/>
    <x v="6"/>
    <x v="0"/>
    <x v="6"/>
  </r>
  <r>
    <x v="6224"/>
    <x v="2"/>
    <x v="0"/>
    <x v="4"/>
    <x v="1"/>
    <x v="0"/>
    <x v="1"/>
    <x v="6"/>
    <x v="1"/>
    <x v="1"/>
    <x v="0"/>
    <x v="1"/>
    <x v="0"/>
    <x v="1"/>
    <x v="3528"/>
    <x v="0"/>
    <x v="0"/>
    <x v="1"/>
    <x v="0"/>
  </r>
  <r>
    <x v="6225"/>
    <x v="1"/>
    <x v="1"/>
    <x v="3"/>
    <x v="2"/>
    <x v="1"/>
    <x v="0"/>
    <x v="10"/>
    <x v="1"/>
    <x v="1"/>
    <x v="1"/>
    <x v="1"/>
    <x v="1"/>
    <x v="0"/>
    <x v="1514"/>
    <x v="11"/>
    <x v="3"/>
    <x v="0"/>
    <x v="6"/>
  </r>
  <r>
    <x v="6226"/>
    <x v="0"/>
    <x v="2"/>
    <x v="4"/>
    <x v="2"/>
    <x v="2"/>
    <x v="1"/>
    <x v="9"/>
    <x v="0"/>
    <x v="0"/>
    <x v="0"/>
    <x v="1"/>
    <x v="1"/>
    <x v="1"/>
    <x v="9560"/>
    <x v="2"/>
    <x v="1"/>
    <x v="0"/>
    <x v="8"/>
  </r>
  <r>
    <x v="6227"/>
    <x v="5"/>
    <x v="2"/>
    <x v="0"/>
    <x v="6"/>
    <x v="1"/>
    <x v="1"/>
    <x v="12"/>
    <x v="2"/>
    <x v="1"/>
    <x v="1"/>
    <x v="1"/>
    <x v="0"/>
    <x v="0"/>
    <x v="8660"/>
    <x v="0"/>
    <x v="6"/>
    <x v="2"/>
    <x v="3"/>
  </r>
  <r>
    <x v="6228"/>
    <x v="2"/>
    <x v="0"/>
    <x v="5"/>
    <x v="4"/>
    <x v="2"/>
    <x v="1"/>
    <x v="14"/>
    <x v="1"/>
    <x v="0"/>
    <x v="0"/>
    <x v="0"/>
    <x v="0"/>
    <x v="0"/>
    <x v="1348"/>
    <x v="4"/>
    <x v="0"/>
    <x v="2"/>
    <x v="2"/>
  </r>
  <r>
    <x v="6229"/>
    <x v="4"/>
    <x v="3"/>
    <x v="2"/>
    <x v="2"/>
    <x v="1"/>
    <x v="2"/>
    <x v="13"/>
    <x v="0"/>
    <x v="1"/>
    <x v="0"/>
    <x v="0"/>
    <x v="1"/>
    <x v="1"/>
    <x v="5851"/>
    <x v="4"/>
    <x v="6"/>
    <x v="0"/>
    <x v="8"/>
  </r>
  <r>
    <x v="6230"/>
    <x v="4"/>
    <x v="3"/>
    <x v="2"/>
    <x v="6"/>
    <x v="2"/>
    <x v="1"/>
    <x v="7"/>
    <x v="2"/>
    <x v="1"/>
    <x v="0"/>
    <x v="0"/>
    <x v="1"/>
    <x v="0"/>
    <x v="2390"/>
    <x v="5"/>
    <x v="1"/>
    <x v="1"/>
    <x v="5"/>
  </r>
  <r>
    <x v="6231"/>
    <x v="0"/>
    <x v="0"/>
    <x v="0"/>
    <x v="0"/>
    <x v="0"/>
    <x v="0"/>
    <x v="12"/>
    <x v="1"/>
    <x v="0"/>
    <x v="1"/>
    <x v="0"/>
    <x v="1"/>
    <x v="1"/>
    <x v="5205"/>
    <x v="9"/>
    <x v="2"/>
    <x v="2"/>
    <x v="4"/>
  </r>
  <r>
    <x v="6232"/>
    <x v="2"/>
    <x v="2"/>
    <x v="5"/>
    <x v="6"/>
    <x v="1"/>
    <x v="1"/>
    <x v="10"/>
    <x v="1"/>
    <x v="1"/>
    <x v="0"/>
    <x v="1"/>
    <x v="1"/>
    <x v="0"/>
    <x v="6101"/>
    <x v="10"/>
    <x v="2"/>
    <x v="0"/>
    <x v="5"/>
  </r>
  <r>
    <x v="6233"/>
    <x v="0"/>
    <x v="0"/>
    <x v="4"/>
    <x v="6"/>
    <x v="2"/>
    <x v="2"/>
    <x v="4"/>
    <x v="2"/>
    <x v="1"/>
    <x v="0"/>
    <x v="0"/>
    <x v="0"/>
    <x v="0"/>
    <x v="7699"/>
    <x v="6"/>
    <x v="1"/>
    <x v="1"/>
    <x v="4"/>
  </r>
  <r>
    <x v="6234"/>
    <x v="5"/>
    <x v="1"/>
    <x v="1"/>
    <x v="3"/>
    <x v="0"/>
    <x v="2"/>
    <x v="7"/>
    <x v="2"/>
    <x v="0"/>
    <x v="1"/>
    <x v="1"/>
    <x v="0"/>
    <x v="0"/>
    <x v="8918"/>
    <x v="0"/>
    <x v="2"/>
    <x v="0"/>
    <x v="8"/>
  </r>
  <r>
    <x v="6235"/>
    <x v="5"/>
    <x v="2"/>
    <x v="5"/>
    <x v="1"/>
    <x v="2"/>
    <x v="0"/>
    <x v="1"/>
    <x v="2"/>
    <x v="0"/>
    <x v="0"/>
    <x v="1"/>
    <x v="1"/>
    <x v="1"/>
    <x v="8514"/>
    <x v="6"/>
    <x v="5"/>
    <x v="0"/>
    <x v="4"/>
  </r>
  <r>
    <x v="6236"/>
    <x v="5"/>
    <x v="1"/>
    <x v="2"/>
    <x v="2"/>
    <x v="2"/>
    <x v="0"/>
    <x v="0"/>
    <x v="0"/>
    <x v="0"/>
    <x v="0"/>
    <x v="1"/>
    <x v="0"/>
    <x v="0"/>
    <x v="4399"/>
    <x v="3"/>
    <x v="2"/>
    <x v="1"/>
    <x v="1"/>
  </r>
  <r>
    <x v="6237"/>
    <x v="5"/>
    <x v="0"/>
    <x v="4"/>
    <x v="5"/>
    <x v="0"/>
    <x v="1"/>
    <x v="9"/>
    <x v="0"/>
    <x v="0"/>
    <x v="0"/>
    <x v="0"/>
    <x v="1"/>
    <x v="0"/>
    <x v="6467"/>
    <x v="11"/>
    <x v="5"/>
    <x v="2"/>
    <x v="4"/>
  </r>
  <r>
    <x v="6238"/>
    <x v="4"/>
    <x v="1"/>
    <x v="3"/>
    <x v="0"/>
    <x v="1"/>
    <x v="1"/>
    <x v="2"/>
    <x v="1"/>
    <x v="0"/>
    <x v="1"/>
    <x v="1"/>
    <x v="0"/>
    <x v="0"/>
    <x v="2559"/>
    <x v="5"/>
    <x v="4"/>
    <x v="1"/>
    <x v="3"/>
  </r>
  <r>
    <x v="6239"/>
    <x v="1"/>
    <x v="1"/>
    <x v="0"/>
    <x v="6"/>
    <x v="1"/>
    <x v="0"/>
    <x v="6"/>
    <x v="0"/>
    <x v="0"/>
    <x v="0"/>
    <x v="1"/>
    <x v="0"/>
    <x v="0"/>
    <x v="730"/>
    <x v="4"/>
    <x v="0"/>
    <x v="0"/>
    <x v="7"/>
  </r>
  <r>
    <x v="6240"/>
    <x v="4"/>
    <x v="0"/>
    <x v="2"/>
    <x v="3"/>
    <x v="1"/>
    <x v="1"/>
    <x v="6"/>
    <x v="1"/>
    <x v="1"/>
    <x v="1"/>
    <x v="0"/>
    <x v="0"/>
    <x v="1"/>
    <x v="2361"/>
    <x v="10"/>
    <x v="1"/>
    <x v="1"/>
    <x v="4"/>
  </r>
  <r>
    <x v="6241"/>
    <x v="4"/>
    <x v="0"/>
    <x v="5"/>
    <x v="3"/>
    <x v="1"/>
    <x v="1"/>
    <x v="2"/>
    <x v="0"/>
    <x v="1"/>
    <x v="1"/>
    <x v="1"/>
    <x v="1"/>
    <x v="1"/>
    <x v="5472"/>
    <x v="7"/>
    <x v="4"/>
    <x v="0"/>
    <x v="7"/>
  </r>
  <r>
    <x v="6242"/>
    <x v="0"/>
    <x v="1"/>
    <x v="2"/>
    <x v="5"/>
    <x v="0"/>
    <x v="1"/>
    <x v="2"/>
    <x v="2"/>
    <x v="1"/>
    <x v="0"/>
    <x v="0"/>
    <x v="0"/>
    <x v="0"/>
    <x v="4961"/>
    <x v="7"/>
    <x v="1"/>
    <x v="1"/>
    <x v="0"/>
  </r>
  <r>
    <x v="6243"/>
    <x v="4"/>
    <x v="1"/>
    <x v="1"/>
    <x v="3"/>
    <x v="0"/>
    <x v="0"/>
    <x v="3"/>
    <x v="1"/>
    <x v="0"/>
    <x v="0"/>
    <x v="1"/>
    <x v="1"/>
    <x v="0"/>
    <x v="1904"/>
    <x v="7"/>
    <x v="0"/>
    <x v="0"/>
    <x v="0"/>
  </r>
  <r>
    <x v="6244"/>
    <x v="5"/>
    <x v="1"/>
    <x v="1"/>
    <x v="6"/>
    <x v="0"/>
    <x v="0"/>
    <x v="8"/>
    <x v="0"/>
    <x v="1"/>
    <x v="1"/>
    <x v="0"/>
    <x v="1"/>
    <x v="0"/>
    <x v="4054"/>
    <x v="5"/>
    <x v="5"/>
    <x v="2"/>
    <x v="4"/>
  </r>
  <r>
    <x v="6245"/>
    <x v="1"/>
    <x v="2"/>
    <x v="3"/>
    <x v="6"/>
    <x v="2"/>
    <x v="2"/>
    <x v="11"/>
    <x v="1"/>
    <x v="1"/>
    <x v="1"/>
    <x v="0"/>
    <x v="1"/>
    <x v="1"/>
    <x v="7841"/>
    <x v="9"/>
    <x v="0"/>
    <x v="0"/>
    <x v="8"/>
  </r>
  <r>
    <x v="6246"/>
    <x v="5"/>
    <x v="3"/>
    <x v="4"/>
    <x v="6"/>
    <x v="1"/>
    <x v="2"/>
    <x v="3"/>
    <x v="0"/>
    <x v="0"/>
    <x v="0"/>
    <x v="0"/>
    <x v="1"/>
    <x v="0"/>
    <x v="8620"/>
    <x v="2"/>
    <x v="0"/>
    <x v="0"/>
    <x v="8"/>
  </r>
  <r>
    <x v="6247"/>
    <x v="3"/>
    <x v="0"/>
    <x v="2"/>
    <x v="3"/>
    <x v="2"/>
    <x v="0"/>
    <x v="13"/>
    <x v="2"/>
    <x v="0"/>
    <x v="1"/>
    <x v="1"/>
    <x v="0"/>
    <x v="0"/>
    <x v="467"/>
    <x v="6"/>
    <x v="0"/>
    <x v="2"/>
    <x v="4"/>
  </r>
  <r>
    <x v="6248"/>
    <x v="2"/>
    <x v="3"/>
    <x v="3"/>
    <x v="0"/>
    <x v="1"/>
    <x v="1"/>
    <x v="5"/>
    <x v="0"/>
    <x v="1"/>
    <x v="1"/>
    <x v="0"/>
    <x v="0"/>
    <x v="0"/>
    <x v="1432"/>
    <x v="11"/>
    <x v="5"/>
    <x v="0"/>
    <x v="6"/>
  </r>
  <r>
    <x v="6249"/>
    <x v="1"/>
    <x v="1"/>
    <x v="2"/>
    <x v="6"/>
    <x v="1"/>
    <x v="2"/>
    <x v="6"/>
    <x v="2"/>
    <x v="1"/>
    <x v="1"/>
    <x v="0"/>
    <x v="0"/>
    <x v="0"/>
    <x v="3737"/>
    <x v="7"/>
    <x v="3"/>
    <x v="1"/>
    <x v="2"/>
  </r>
  <r>
    <x v="6250"/>
    <x v="2"/>
    <x v="2"/>
    <x v="5"/>
    <x v="3"/>
    <x v="1"/>
    <x v="2"/>
    <x v="2"/>
    <x v="0"/>
    <x v="1"/>
    <x v="0"/>
    <x v="0"/>
    <x v="0"/>
    <x v="0"/>
    <x v="5335"/>
    <x v="5"/>
    <x v="3"/>
    <x v="1"/>
    <x v="0"/>
  </r>
  <r>
    <x v="6251"/>
    <x v="1"/>
    <x v="1"/>
    <x v="3"/>
    <x v="6"/>
    <x v="2"/>
    <x v="1"/>
    <x v="13"/>
    <x v="1"/>
    <x v="1"/>
    <x v="1"/>
    <x v="0"/>
    <x v="0"/>
    <x v="1"/>
    <x v="1941"/>
    <x v="7"/>
    <x v="1"/>
    <x v="0"/>
    <x v="8"/>
  </r>
  <r>
    <x v="6252"/>
    <x v="2"/>
    <x v="3"/>
    <x v="0"/>
    <x v="4"/>
    <x v="1"/>
    <x v="0"/>
    <x v="8"/>
    <x v="2"/>
    <x v="0"/>
    <x v="1"/>
    <x v="1"/>
    <x v="1"/>
    <x v="0"/>
    <x v="1696"/>
    <x v="9"/>
    <x v="4"/>
    <x v="0"/>
    <x v="4"/>
  </r>
  <r>
    <x v="6253"/>
    <x v="4"/>
    <x v="3"/>
    <x v="5"/>
    <x v="2"/>
    <x v="2"/>
    <x v="2"/>
    <x v="2"/>
    <x v="1"/>
    <x v="1"/>
    <x v="1"/>
    <x v="1"/>
    <x v="0"/>
    <x v="1"/>
    <x v="6518"/>
    <x v="8"/>
    <x v="1"/>
    <x v="1"/>
    <x v="1"/>
  </r>
  <r>
    <x v="6254"/>
    <x v="3"/>
    <x v="2"/>
    <x v="0"/>
    <x v="4"/>
    <x v="2"/>
    <x v="0"/>
    <x v="2"/>
    <x v="0"/>
    <x v="1"/>
    <x v="0"/>
    <x v="0"/>
    <x v="1"/>
    <x v="1"/>
    <x v="2871"/>
    <x v="5"/>
    <x v="1"/>
    <x v="1"/>
    <x v="2"/>
  </r>
  <r>
    <x v="6255"/>
    <x v="0"/>
    <x v="3"/>
    <x v="1"/>
    <x v="1"/>
    <x v="2"/>
    <x v="1"/>
    <x v="13"/>
    <x v="2"/>
    <x v="0"/>
    <x v="1"/>
    <x v="1"/>
    <x v="0"/>
    <x v="0"/>
    <x v="6941"/>
    <x v="7"/>
    <x v="2"/>
    <x v="2"/>
    <x v="4"/>
  </r>
  <r>
    <x v="6256"/>
    <x v="1"/>
    <x v="1"/>
    <x v="0"/>
    <x v="0"/>
    <x v="2"/>
    <x v="2"/>
    <x v="12"/>
    <x v="2"/>
    <x v="1"/>
    <x v="1"/>
    <x v="1"/>
    <x v="0"/>
    <x v="1"/>
    <x v="6666"/>
    <x v="5"/>
    <x v="6"/>
    <x v="2"/>
    <x v="3"/>
  </r>
  <r>
    <x v="6257"/>
    <x v="4"/>
    <x v="0"/>
    <x v="4"/>
    <x v="6"/>
    <x v="2"/>
    <x v="1"/>
    <x v="4"/>
    <x v="1"/>
    <x v="1"/>
    <x v="1"/>
    <x v="0"/>
    <x v="1"/>
    <x v="1"/>
    <x v="3109"/>
    <x v="8"/>
    <x v="4"/>
    <x v="1"/>
    <x v="2"/>
  </r>
  <r>
    <x v="6258"/>
    <x v="2"/>
    <x v="1"/>
    <x v="5"/>
    <x v="1"/>
    <x v="0"/>
    <x v="0"/>
    <x v="3"/>
    <x v="1"/>
    <x v="0"/>
    <x v="1"/>
    <x v="1"/>
    <x v="1"/>
    <x v="1"/>
    <x v="2983"/>
    <x v="2"/>
    <x v="1"/>
    <x v="0"/>
    <x v="1"/>
  </r>
  <r>
    <x v="6259"/>
    <x v="3"/>
    <x v="2"/>
    <x v="0"/>
    <x v="4"/>
    <x v="1"/>
    <x v="0"/>
    <x v="5"/>
    <x v="1"/>
    <x v="1"/>
    <x v="1"/>
    <x v="0"/>
    <x v="0"/>
    <x v="1"/>
    <x v="1384"/>
    <x v="10"/>
    <x v="0"/>
    <x v="1"/>
    <x v="3"/>
  </r>
  <r>
    <x v="6260"/>
    <x v="4"/>
    <x v="3"/>
    <x v="5"/>
    <x v="5"/>
    <x v="1"/>
    <x v="0"/>
    <x v="2"/>
    <x v="2"/>
    <x v="0"/>
    <x v="1"/>
    <x v="1"/>
    <x v="0"/>
    <x v="1"/>
    <x v="880"/>
    <x v="4"/>
    <x v="4"/>
    <x v="1"/>
    <x v="5"/>
  </r>
  <r>
    <x v="6261"/>
    <x v="0"/>
    <x v="0"/>
    <x v="3"/>
    <x v="5"/>
    <x v="2"/>
    <x v="1"/>
    <x v="6"/>
    <x v="2"/>
    <x v="0"/>
    <x v="0"/>
    <x v="0"/>
    <x v="0"/>
    <x v="1"/>
    <x v="5963"/>
    <x v="2"/>
    <x v="5"/>
    <x v="0"/>
    <x v="6"/>
  </r>
  <r>
    <x v="6262"/>
    <x v="5"/>
    <x v="2"/>
    <x v="0"/>
    <x v="6"/>
    <x v="1"/>
    <x v="0"/>
    <x v="8"/>
    <x v="0"/>
    <x v="1"/>
    <x v="0"/>
    <x v="0"/>
    <x v="1"/>
    <x v="1"/>
    <x v="7254"/>
    <x v="1"/>
    <x v="2"/>
    <x v="0"/>
    <x v="7"/>
  </r>
  <r>
    <x v="6263"/>
    <x v="0"/>
    <x v="0"/>
    <x v="3"/>
    <x v="5"/>
    <x v="0"/>
    <x v="2"/>
    <x v="10"/>
    <x v="1"/>
    <x v="1"/>
    <x v="1"/>
    <x v="1"/>
    <x v="0"/>
    <x v="1"/>
    <x v="9105"/>
    <x v="4"/>
    <x v="2"/>
    <x v="0"/>
    <x v="6"/>
  </r>
  <r>
    <x v="6264"/>
    <x v="1"/>
    <x v="2"/>
    <x v="2"/>
    <x v="6"/>
    <x v="1"/>
    <x v="0"/>
    <x v="1"/>
    <x v="2"/>
    <x v="0"/>
    <x v="0"/>
    <x v="1"/>
    <x v="0"/>
    <x v="0"/>
    <x v="1710"/>
    <x v="7"/>
    <x v="4"/>
    <x v="1"/>
    <x v="2"/>
  </r>
  <r>
    <x v="6265"/>
    <x v="3"/>
    <x v="0"/>
    <x v="5"/>
    <x v="0"/>
    <x v="2"/>
    <x v="0"/>
    <x v="8"/>
    <x v="1"/>
    <x v="0"/>
    <x v="0"/>
    <x v="0"/>
    <x v="1"/>
    <x v="0"/>
    <x v="475"/>
    <x v="3"/>
    <x v="1"/>
    <x v="2"/>
    <x v="4"/>
  </r>
  <r>
    <x v="6266"/>
    <x v="3"/>
    <x v="1"/>
    <x v="2"/>
    <x v="4"/>
    <x v="1"/>
    <x v="2"/>
    <x v="6"/>
    <x v="1"/>
    <x v="0"/>
    <x v="0"/>
    <x v="0"/>
    <x v="1"/>
    <x v="1"/>
    <x v="6692"/>
    <x v="11"/>
    <x v="0"/>
    <x v="1"/>
    <x v="1"/>
  </r>
  <r>
    <x v="6267"/>
    <x v="5"/>
    <x v="3"/>
    <x v="4"/>
    <x v="6"/>
    <x v="2"/>
    <x v="2"/>
    <x v="2"/>
    <x v="2"/>
    <x v="1"/>
    <x v="1"/>
    <x v="0"/>
    <x v="1"/>
    <x v="1"/>
    <x v="9206"/>
    <x v="7"/>
    <x v="3"/>
    <x v="1"/>
    <x v="5"/>
  </r>
  <r>
    <x v="6268"/>
    <x v="0"/>
    <x v="2"/>
    <x v="4"/>
    <x v="3"/>
    <x v="2"/>
    <x v="2"/>
    <x v="12"/>
    <x v="1"/>
    <x v="1"/>
    <x v="1"/>
    <x v="0"/>
    <x v="1"/>
    <x v="0"/>
    <x v="9713"/>
    <x v="10"/>
    <x v="2"/>
    <x v="2"/>
    <x v="3"/>
  </r>
  <r>
    <x v="6269"/>
    <x v="3"/>
    <x v="1"/>
    <x v="2"/>
    <x v="6"/>
    <x v="2"/>
    <x v="2"/>
    <x v="7"/>
    <x v="1"/>
    <x v="1"/>
    <x v="0"/>
    <x v="1"/>
    <x v="1"/>
    <x v="0"/>
    <x v="6483"/>
    <x v="1"/>
    <x v="2"/>
    <x v="0"/>
    <x v="5"/>
  </r>
  <r>
    <x v="6270"/>
    <x v="0"/>
    <x v="2"/>
    <x v="2"/>
    <x v="1"/>
    <x v="2"/>
    <x v="1"/>
    <x v="7"/>
    <x v="0"/>
    <x v="1"/>
    <x v="0"/>
    <x v="0"/>
    <x v="0"/>
    <x v="1"/>
    <x v="8114"/>
    <x v="10"/>
    <x v="5"/>
    <x v="0"/>
    <x v="6"/>
  </r>
  <r>
    <x v="6271"/>
    <x v="5"/>
    <x v="3"/>
    <x v="3"/>
    <x v="5"/>
    <x v="1"/>
    <x v="2"/>
    <x v="10"/>
    <x v="2"/>
    <x v="0"/>
    <x v="0"/>
    <x v="1"/>
    <x v="1"/>
    <x v="0"/>
    <x v="9302"/>
    <x v="7"/>
    <x v="2"/>
    <x v="0"/>
    <x v="0"/>
  </r>
  <r>
    <x v="6272"/>
    <x v="1"/>
    <x v="2"/>
    <x v="3"/>
    <x v="0"/>
    <x v="1"/>
    <x v="2"/>
    <x v="10"/>
    <x v="0"/>
    <x v="1"/>
    <x v="0"/>
    <x v="1"/>
    <x v="1"/>
    <x v="0"/>
    <x v="8396"/>
    <x v="4"/>
    <x v="2"/>
    <x v="0"/>
    <x v="8"/>
  </r>
  <r>
    <x v="6273"/>
    <x v="0"/>
    <x v="2"/>
    <x v="2"/>
    <x v="2"/>
    <x v="0"/>
    <x v="2"/>
    <x v="14"/>
    <x v="0"/>
    <x v="1"/>
    <x v="0"/>
    <x v="1"/>
    <x v="1"/>
    <x v="0"/>
    <x v="9862"/>
    <x v="4"/>
    <x v="6"/>
    <x v="0"/>
    <x v="4"/>
  </r>
  <r>
    <x v="6274"/>
    <x v="1"/>
    <x v="0"/>
    <x v="2"/>
    <x v="2"/>
    <x v="2"/>
    <x v="1"/>
    <x v="5"/>
    <x v="1"/>
    <x v="0"/>
    <x v="0"/>
    <x v="0"/>
    <x v="0"/>
    <x v="1"/>
    <x v="1966"/>
    <x v="4"/>
    <x v="2"/>
    <x v="0"/>
    <x v="8"/>
  </r>
  <r>
    <x v="6275"/>
    <x v="5"/>
    <x v="1"/>
    <x v="5"/>
    <x v="2"/>
    <x v="2"/>
    <x v="2"/>
    <x v="14"/>
    <x v="0"/>
    <x v="0"/>
    <x v="1"/>
    <x v="1"/>
    <x v="0"/>
    <x v="1"/>
    <x v="9342"/>
    <x v="5"/>
    <x v="3"/>
    <x v="2"/>
    <x v="2"/>
  </r>
  <r>
    <x v="6276"/>
    <x v="1"/>
    <x v="3"/>
    <x v="3"/>
    <x v="2"/>
    <x v="1"/>
    <x v="1"/>
    <x v="2"/>
    <x v="1"/>
    <x v="1"/>
    <x v="0"/>
    <x v="1"/>
    <x v="0"/>
    <x v="0"/>
    <x v="2407"/>
    <x v="1"/>
    <x v="4"/>
    <x v="1"/>
    <x v="4"/>
  </r>
  <r>
    <x v="6277"/>
    <x v="4"/>
    <x v="3"/>
    <x v="2"/>
    <x v="6"/>
    <x v="0"/>
    <x v="0"/>
    <x v="5"/>
    <x v="0"/>
    <x v="0"/>
    <x v="1"/>
    <x v="1"/>
    <x v="1"/>
    <x v="0"/>
    <x v="1681"/>
    <x v="10"/>
    <x v="0"/>
    <x v="0"/>
    <x v="7"/>
  </r>
  <r>
    <x v="6278"/>
    <x v="2"/>
    <x v="0"/>
    <x v="2"/>
    <x v="2"/>
    <x v="0"/>
    <x v="1"/>
    <x v="11"/>
    <x v="0"/>
    <x v="0"/>
    <x v="1"/>
    <x v="0"/>
    <x v="0"/>
    <x v="1"/>
    <x v="1999"/>
    <x v="7"/>
    <x v="5"/>
    <x v="2"/>
    <x v="4"/>
  </r>
  <r>
    <x v="6279"/>
    <x v="1"/>
    <x v="1"/>
    <x v="1"/>
    <x v="3"/>
    <x v="1"/>
    <x v="0"/>
    <x v="0"/>
    <x v="0"/>
    <x v="0"/>
    <x v="1"/>
    <x v="1"/>
    <x v="1"/>
    <x v="0"/>
    <x v="1355"/>
    <x v="10"/>
    <x v="3"/>
    <x v="0"/>
    <x v="6"/>
  </r>
  <r>
    <x v="6280"/>
    <x v="2"/>
    <x v="1"/>
    <x v="4"/>
    <x v="3"/>
    <x v="0"/>
    <x v="2"/>
    <x v="13"/>
    <x v="0"/>
    <x v="0"/>
    <x v="1"/>
    <x v="1"/>
    <x v="1"/>
    <x v="1"/>
    <x v="7810"/>
    <x v="8"/>
    <x v="3"/>
    <x v="0"/>
    <x v="6"/>
  </r>
  <r>
    <x v="6281"/>
    <x v="5"/>
    <x v="3"/>
    <x v="0"/>
    <x v="6"/>
    <x v="0"/>
    <x v="0"/>
    <x v="6"/>
    <x v="0"/>
    <x v="0"/>
    <x v="1"/>
    <x v="0"/>
    <x v="0"/>
    <x v="1"/>
    <x v="4034"/>
    <x v="5"/>
    <x v="1"/>
    <x v="0"/>
    <x v="6"/>
  </r>
  <r>
    <x v="6282"/>
    <x v="1"/>
    <x v="2"/>
    <x v="5"/>
    <x v="0"/>
    <x v="2"/>
    <x v="1"/>
    <x v="7"/>
    <x v="1"/>
    <x v="1"/>
    <x v="0"/>
    <x v="0"/>
    <x v="0"/>
    <x v="0"/>
    <x v="3079"/>
    <x v="11"/>
    <x v="0"/>
    <x v="1"/>
    <x v="2"/>
  </r>
  <r>
    <x v="6283"/>
    <x v="2"/>
    <x v="1"/>
    <x v="1"/>
    <x v="0"/>
    <x v="0"/>
    <x v="2"/>
    <x v="3"/>
    <x v="2"/>
    <x v="1"/>
    <x v="1"/>
    <x v="0"/>
    <x v="1"/>
    <x v="1"/>
    <x v="6188"/>
    <x v="10"/>
    <x v="3"/>
    <x v="1"/>
    <x v="0"/>
  </r>
  <r>
    <x v="6284"/>
    <x v="0"/>
    <x v="2"/>
    <x v="0"/>
    <x v="2"/>
    <x v="2"/>
    <x v="2"/>
    <x v="5"/>
    <x v="2"/>
    <x v="1"/>
    <x v="0"/>
    <x v="0"/>
    <x v="0"/>
    <x v="1"/>
    <x v="9591"/>
    <x v="7"/>
    <x v="5"/>
    <x v="1"/>
    <x v="4"/>
  </r>
  <r>
    <x v="6285"/>
    <x v="2"/>
    <x v="1"/>
    <x v="3"/>
    <x v="3"/>
    <x v="0"/>
    <x v="0"/>
    <x v="2"/>
    <x v="1"/>
    <x v="0"/>
    <x v="0"/>
    <x v="1"/>
    <x v="1"/>
    <x v="1"/>
    <x v="2633"/>
    <x v="4"/>
    <x v="5"/>
    <x v="0"/>
    <x v="2"/>
  </r>
  <r>
    <x v="6286"/>
    <x v="3"/>
    <x v="0"/>
    <x v="0"/>
    <x v="4"/>
    <x v="2"/>
    <x v="2"/>
    <x v="13"/>
    <x v="2"/>
    <x v="0"/>
    <x v="1"/>
    <x v="0"/>
    <x v="0"/>
    <x v="1"/>
    <x v="4405"/>
    <x v="4"/>
    <x v="4"/>
    <x v="2"/>
    <x v="1"/>
  </r>
  <r>
    <x v="6287"/>
    <x v="2"/>
    <x v="2"/>
    <x v="5"/>
    <x v="5"/>
    <x v="1"/>
    <x v="0"/>
    <x v="7"/>
    <x v="2"/>
    <x v="0"/>
    <x v="0"/>
    <x v="0"/>
    <x v="1"/>
    <x v="1"/>
    <x v="3283"/>
    <x v="6"/>
    <x v="2"/>
    <x v="1"/>
    <x v="2"/>
  </r>
  <r>
    <x v="6288"/>
    <x v="0"/>
    <x v="2"/>
    <x v="3"/>
    <x v="5"/>
    <x v="0"/>
    <x v="2"/>
    <x v="10"/>
    <x v="1"/>
    <x v="0"/>
    <x v="0"/>
    <x v="1"/>
    <x v="1"/>
    <x v="0"/>
    <x v="9813"/>
    <x v="7"/>
    <x v="1"/>
    <x v="0"/>
    <x v="3"/>
  </r>
  <r>
    <x v="6289"/>
    <x v="2"/>
    <x v="3"/>
    <x v="0"/>
    <x v="6"/>
    <x v="0"/>
    <x v="2"/>
    <x v="7"/>
    <x v="2"/>
    <x v="1"/>
    <x v="1"/>
    <x v="1"/>
    <x v="0"/>
    <x v="1"/>
    <x v="6022"/>
    <x v="6"/>
    <x v="3"/>
    <x v="0"/>
    <x v="8"/>
  </r>
  <r>
    <x v="6290"/>
    <x v="4"/>
    <x v="0"/>
    <x v="3"/>
    <x v="3"/>
    <x v="2"/>
    <x v="1"/>
    <x v="8"/>
    <x v="1"/>
    <x v="1"/>
    <x v="0"/>
    <x v="0"/>
    <x v="0"/>
    <x v="0"/>
    <x v="1021"/>
    <x v="6"/>
    <x v="4"/>
    <x v="2"/>
    <x v="5"/>
  </r>
  <r>
    <x v="6291"/>
    <x v="0"/>
    <x v="0"/>
    <x v="2"/>
    <x v="1"/>
    <x v="1"/>
    <x v="2"/>
    <x v="3"/>
    <x v="0"/>
    <x v="0"/>
    <x v="1"/>
    <x v="0"/>
    <x v="1"/>
    <x v="0"/>
    <x v="8728"/>
    <x v="1"/>
    <x v="0"/>
    <x v="1"/>
    <x v="1"/>
  </r>
  <r>
    <x v="6292"/>
    <x v="1"/>
    <x v="1"/>
    <x v="1"/>
    <x v="3"/>
    <x v="1"/>
    <x v="0"/>
    <x v="13"/>
    <x v="1"/>
    <x v="0"/>
    <x v="1"/>
    <x v="1"/>
    <x v="1"/>
    <x v="0"/>
    <x v="1857"/>
    <x v="4"/>
    <x v="1"/>
    <x v="0"/>
    <x v="2"/>
  </r>
  <r>
    <x v="6293"/>
    <x v="4"/>
    <x v="3"/>
    <x v="3"/>
    <x v="1"/>
    <x v="1"/>
    <x v="0"/>
    <x v="9"/>
    <x v="0"/>
    <x v="1"/>
    <x v="0"/>
    <x v="0"/>
    <x v="1"/>
    <x v="0"/>
    <x v="581"/>
    <x v="8"/>
    <x v="6"/>
    <x v="0"/>
    <x v="6"/>
  </r>
  <r>
    <x v="6294"/>
    <x v="3"/>
    <x v="2"/>
    <x v="5"/>
    <x v="0"/>
    <x v="0"/>
    <x v="0"/>
    <x v="3"/>
    <x v="1"/>
    <x v="1"/>
    <x v="0"/>
    <x v="1"/>
    <x v="0"/>
    <x v="1"/>
    <x v="3355"/>
    <x v="0"/>
    <x v="5"/>
    <x v="1"/>
    <x v="4"/>
  </r>
  <r>
    <x v="6295"/>
    <x v="4"/>
    <x v="3"/>
    <x v="1"/>
    <x v="0"/>
    <x v="2"/>
    <x v="2"/>
    <x v="9"/>
    <x v="2"/>
    <x v="1"/>
    <x v="0"/>
    <x v="0"/>
    <x v="1"/>
    <x v="0"/>
    <x v="5267"/>
    <x v="10"/>
    <x v="6"/>
    <x v="2"/>
    <x v="2"/>
  </r>
  <r>
    <x v="6296"/>
    <x v="3"/>
    <x v="0"/>
    <x v="3"/>
    <x v="0"/>
    <x v="0"/>
    <x v="1"/>
    <x v="13"/>
    <x v="1"/>
    <x v="0"/>
    <x v="1"/>
    <x v="1"/>
    <x v="0"/>
    <x v="0"/>
    <x v="2075"/>
    <x v="10"/>
    <x v="2"/>
    <x v="2"/>
    <x v="4"/>
  </r>
  <r>
    <x v="6297"/>
    <x v="3"/>
    <x v="0"/>
    <x v="3"/>
    <x v="3"/>
    <x v="0"/>
    <x v="0"/>
    <x v="5"/>
    <x v="1"/>
    <x v="0"/>
    <x v="0"/>
    <x v="0"/>
    <x v="0"/>
    <x v="0"/>
    <x v="153"/>
    <x v="8"/>
    <x v="4"/>
    <x v="0"/>
    <x v="6"/>
  </r>
  <r>
    <x v="6298"/>
    <x v="2"/>
    <x v="2"/>
    <x v="5"/>
    <x v="6"/>
    <x v="1"/>
    <x v="0"/>
    <x v="0"/>
    <x v="2"/>
    <x v="1"/>
    <x v="0"/>
    <x v="1"/>
    <x v="0"/>
    <x v="1"/>
    <x v="3021"/>
    <x v="0"/>
    <x v="0"/>
    <x v="1"/>
    <x v="0"/>
  </r>
  <r>
    <x v="6299"/>
    <x v="3"/>
    <x v="2"/>
    <x v="0"/>
    <x v="1"/>
    <x v="0"/>
    <x v="2"/>
    <x v="10"/>
    <x v="0"/>
    <x v="0"/>
    <x v="0"/>
    <x v="0"/>
    <x v="1"/>
    <x v="1"/>
    <x v="8071"/>
    <x v="9"/>
    <x v="0"/>
    <x v="2"/>
    <x v="1"/>
  </r>
  <r>
    <x v="6300"/>
    <x v="4"/>
    <x v="0"/>
    <x v="4"/>
    <x v="0"/>
    <x v="1"/>
    <x v="0"/>
    <x v="6"/>
    <x v="1"/>
    <x v="1"/>
    <x v="1"/>
    <x v="1"/>
    <x v="1"/>
    <x v="0"/>
    <x v="1467"/>
    <x v="10"/>
    <x v="2"/>
    <x v="0"/>
    <x v="4"/>
  </r>
  <r>
    <x v="6301"/>
    <x v="5"/>
    <x v="2"/>
    <x v="2"/>
    <x v="1"/>
    <x v="0"/>
    <x v="1"/>
    <x v="0"/>
    <x v="2"/>
    <x v="0"/>
    <x v="1"/>
    <x v="1"/>
    <x v="0"/>
    <x v="1"/>
    <x v="9260"/>
    <x v="10"/>
    <x v="0"/>
    <x v="1"/>
    <x v="4"/>
  </r>
  <r>
    <x v="6302"/>
    <x v="3"/>
    <x v="2"/>
    <x v="3"/>
    <x v="1"/>
    <x v="1"/>
    <x v="2"/>
    <x v="5"/>
    <x v="2"/>
    <x v="1"/>
    <x v="1"/>
    <x v="0"/>
    <x v="0"/>
    <x v="0"/>
    <x v="6008"/>
    <x v="3"/>
    <x v="4"/>
    <x v="1"/>
    <x v="4"/>
  </r>
  <r>
    <x v="6303"/>
    <x v="5"/>
    <x v="2"/>
    <x v="2"/>
    <x v="5"/>
    <x v="0"/>
    <x v="2"/>
    <x v="10"/>
    <x v="1"/>
    <x v="0"/>
    <x v="1"/>
    <x v="0"/>
    <x v="0"/>
    <x v="0"/>
    <x v="8945"/>
    <x v="4"/>
    <x v="6"/>
    <x v="2"/>
    <x v="2"/>
  </r>
  <r>
    <x v="6304"/>
    <x v="2"/>
    <x v="2"/>
    <x v="5"/>
    <x v="4"/>
    <x v="1"/>
    <x v="1"/>
    <x v="1"/>
    <x v="2"/>
    <x v="0"/>
    <x v="1"/>
    <x v="0"/>
    <x v="0"/>
    <x v="0"/>
    <x v="2798"/>
    <x v="8"/>
    <x v="3"/>
    <x v="0"/>
    <x v="8"/>
  </r>
  <r>
    <x v="6305"/>
    <x v="1"/>
    <x v="3"/>
    <x v="3"/>
    <x v="5"/>
    <x v="0"/>
    <x v="0"/>
    <x v="1"/>
    <x v="1"/>
    <x v="1"/>
    <x v="0"/>
    <x v="0"/>
    <x v="1"/>
    <x v="1"/>
    <x v="972"/>
    <x v="9"/>
    <x v="4"/>
    <x v="0"/>
    <x v="7"/>
  </r>
  <r>
    <x v="6306"/>
    <x v="3"/>
    <x v="2"/>
    <x v="3"/>
    <x v="1"/>
    <x v="1"/>
    <x v="1"/>
    <x v="4"/>
    <x v="1"/>
    <x v="1"/>
    <x v="1"/>
    <x v="0"/>
    <x v="0"/>
    <x v="0"/>
    <x v="2920"/>
    <x v="7"/>
    <x v="0"/>
    <x v="0"/>
    <x v="8"/>
  </r>
  <r>
    <x v="6307"/>
    <x v="1"/>
    <x v="3"/>
    <x v="4"/>
    <x v="6"/>
    <x v="2"/>
    <x v="1"/>
    <x v="0"/>
    <x v="1"/>
    <x v="0"/>
    <x v="0"/>
    <x v="1"/>
    <x v="0"/>
    <x v="0"/>
    <x v="2691"/>
    <x v="1"/>
    <x v="0"/>
    <x v="0"/>
    <x v="7"/>
  </r>
  <r>
    <x v="6308"/>
    <x v="3"/>
    <x v="3"/>
    <x v="5"/>
    <x v="0"/>
    <x v="2"/>
    <x v="2"/>
    <x v="9"/>
    <x v="1"/>
    <x v="0"/>
    <x v="1"/>
    <x v="0"/>
    <x v="0"/>
    <x v="1"/>
    <x v="4815"/>
    <x v="5"/>
    <x v="6"/>
    <x v="0"/>
    <x v="8"/>
  </r>
  <r>
    <x v="6309"/>
    <x v="1"/>
    <x v="3"/>
    <x v="3"/>
    <x v="6"/>
    <x v="2"/>
    <x v="2"/>
    <x v="2"/>
    <x v="0"/>
    <x v="1"/>
    <x v="0"/>
    <x v="1"/>
    <x v="1"/>
    <x v="0"/>
    <x v="6387"/>
    <x v="0"/>
    <x v="5"/>
    <x v="0"/>
    <x v="6"/>
  </r>
  <r>
    <x v="6310"/>
    <x v="1"/>
    <x v="2"/>
    <x v="5"/>
    <x v="6"/>
    <x v="1"/>
    <x v="0"/>
    <x v="4"/>
    <x v="1"/>
    <x v="0"/>
    <x v="1"/>
    <x v="1"/>
    <x v="1"/>
    <x v="1"/>
    <x v="4318"/>
    <x v="0"/>
    <x v="2"/>
    <x v="0"/>
    <x v="2"/>
  </r>
  <r>
    <x v="6311"/>
    <x v="3"/>
    <x v="1"/>
    <x v="3"/>
    <x v="4"/>
    <x v="0"/>
    <x v="0"/>
    <x v="9"/>
    <x v="2"/>
    <x v="0"/>
    <x v="1"/>
    <x v="0"/>
    <x v="1"/>
    <x v="0"/>
    <x v="636"/>
    <x v="3"/>
    <x v="6"/>
    <x v="0"/>
    <x v="8"/>
  </r>
  <r>
    <x v="6312"/>
    <x v="2"/>
    <x v="0"/>
    <x v="3"/>
    <x v="3"/>
    <x v="2"/>
    <x v="1"/>
    <x v="11"/>
    <x v="1"/>
    <x v="1"/>
    <x v="0"/>
    <x v="0"/>
    <x v="1"/>
    <x v="1"/>
    <x v="3346"/>
    <x v="7"/>
    <x v="3"/>
    <x v="2"/>
    <x v="2"/>
  </r>
  <r>
    <x v="6313"/>
    <x v="3"/>
    <x v="2"/>
    <x v="1"/>
    <x v="4"/>
    <x v="2"/>
    <x v="0"/>
    <x v="12"/>
    <x v="1"/>
    <x v="0"/>
    <x v="0"/>
    <x v="1"/>
    <x v="0"/>
    <x v="0"/>
    <x v="1956"/>
    <x v="8"/>
    <x v="6"/>
    <x v="0"/>
    <x v="6"/>
  </r>
  <r>
    <x v="6314"/>
    <x v="1"/>
    <x v="3"/>
    <x v="3"/>
    <x v="1"/>
    <x v="0"/>
    <x v="0"/>
    <x v="10"/>
    <x v="1"/>
    <x v="1"/>
    <x v="1"/>
    <x v="1"/>
    <x v="0"/>
    <x v="0"/>
    <x v="622"/>
    <x v="5"/>
    <x v="4"/>
    <x v="2"/>
    <x v="4"/>
  </r>
  <r>
    <x v="6315"/>
    <x v="5"/>
    <x v="0"/>
    <x v="0"/>
    <x v="6"/>
    <x v="2"/>
    <x v="2"/>
    <x v="1"/>
    <x v="1"/>
    <x v="0"/>
    <x v="1"/>
    <x v="1"/>
    <x v="1"/>
    <x v="1"/>
    <x v="9734"/>
    <x v="11"/>
    <x v="0"/>
    <x v="0"/>
    <x v="3"/>
  </r>
  <r>
    <x v="6316"/>
    <x v="0"/>
    <x v="1"/>
    <x v="4"/>
    <x v="0"/>
    <x v="2"/>
    <x v="0"/>
    <x v="12"/>
    <x v="0"/>
    <x v="0"/>
    <x v="0"/>
    <x v="0"/>
    <x v="0"/>
    <x v="1"/>
    <x v="3087"/>
    <x v="7"/>
    <x v="2"/>
    <x v="0"/>
    <x v="6"/>
  </r>
  <r>
    <x v="6317"/>
    <x v="2"/>
    <x v="3"/>
    <x v="3"/>
    <x v="1"/>
    <x v="2"/>
    <x v="0"/>
    <x v="9"/>
    <x v="1"/>
    <x v="1"/>
    <x v="0"/>
    <x v="1"/>
    <x v="1"/>
    <x v="0"/>
    <x v="1489"/>
    <x v="0"/>
    <x v="5"/>
    <x v="0"/>
    <x v="7"/>
  </r>
  <r>
    <x v="6318"/>
    <x v="5"/>
    <x v="0"/>
    <x v="0"/>
    <x v="5"/>
    <x v="2"/>
    <x v="0"/>
    <x v="6"/>
    <x v="1"/>
    <x v="1"/>
    <x v="0"/>
    <x v="0"/>
    <x v="1"/>
    <x v="1"/>
    <x v="5485"/>
    <x v="7"/>
    <x v="2"/>
    <x v="1"/>
    <x v="4"/>
  </r>
  <r>
    <x v="6319"/>
    <x v="5"/>
    <x v="1"/>
    <x v="5"/>
    <x v="4"/>
    <x v="1"/>
    <x v="0"/>
    <x v="10"/>
    <x v="2"/>
    <x v="0"/>
    <x v="0"/>
    <x v="0"/>
    <x v="0"/>
    <x v="0"/>
    <x v="2270"/>
    <x v="0"/>
    <x v="1"/>
    <x v="2"/>
    <x v="1"/>
  </r>
  <r>
    <x v="6320"/>
    <x v="4"/>
    <x v="3"/>
    <x v="3"/>
    <x v="0"/>
    <x v="1"/>
    <x v="2"/>
    <x v="9"/>
    <x v="2"/>
    <x v="0"/>
    <x v="1"/>
    <x v="0"/>
    <x v="0"/>
    <x v="0"/>
    <x v="3860"/>
    <x v="1"/>
    <x v="0"/>
    <x v="2"/>
    <x v="1"/>
  </r>
  <r>
    <x v="6321"/>
    <x v="5"/>
    <x v="2"/>
    <x v="1"/>
    <x v="4"/>
    <x v="2"/>
    <x v="1"/>
    <x v="3"/>
    <x v="1"/>
    <x v="0"/>
    <x v="0"/>
    <x v="1"/>
    <x v="1"/>
    <x v="0"/>
    <x v="9401"/>
    <x v="8"/>
    <x v="6"/>
    <x v="0"/>
    <x v="0"/>
  </r>
  <r>
    <x v="6322"/>
    <x v="4"/>
    <x v="0"/>
    <x v="3"/>
    <x v="5"/>
    <x v="1"/>
    <x v="2"/>
    <x v="12"/>
    <x v="1"/>
    <x v="1"/>
    <x v="1"/>
    <x v="0"/>
    <x v="1"/>
    <x v="1"/>
    <x v="6893"/>
    <x v="2"/>
    <x v="5"/>
    <x v="2"/>
    <x v="4"/>
  </r>
  <r>
    <x v="6323"/>
    <x v="5"/>
    <x v="0"/>
    <x v="5"/>
    <x v="5"/>
    <x v="2"/>
    <x v="1"/>
    <x v="10"/>
    <x v="0"/>
    <x v="1"/>
    <x v="1"/>
    <x v="0"/>
    <x v="1"/>
    <x v="0"/>
    <x v="6327"/>
    <x v="11"/>
    <x v="5"/>
    <x v="0"/>
    <x v="7"/>
  </r>
  <r>
    <x v="6324"/>
    <x v="0"/>
    <x v="3"/>
    <x v="3"/>
    <x v="4"/>
    <x v="1"/>
    <x v="1"/>
    <x v="6"/>
    <x v="1"/>
    <x v="1"/>
    <x v="0"/>
    <x v="1"/>
    <x v="0"/>
    <x v="1"/>
    <x v="7713"/>
    <x v="1"/>
    <x v="5"/>
    <x v="0"/>
    <x v="8"/>
  </r>
  <r>
    <x v="6325"/>
    <x v="2"/>
    <x v="2"/>
    <x v="5"/>
    <x v="3"/>
    <x v="2"/>
    <x v="2"/>
    <x v="14"/>
    <x v="1"/>
    <x v="1"/>
    <x v="1"/>
    <x v="0"/>
    <x v="1"/>
    <x v="1"/>
    <x v="8453"/>
    <x v="11"/>
    <x v="1"/>
    <x v="2"/>
    <x v="4"/>
  </r>
  <r>
    <x v="6326"/>
    <x v="5"/>
    <x v="2"/>
    <x v="5"/>
    <x v="3"/>
    <x v="1"/>
    <x v="2"/>
    <x v="9"/>
    <x v="1"/>
    <x v="1"/>
    <x v="1"/>
    <x v="1"/>
    <x v="0"/>
    <x v="0"/>
    <x v="9712"/>
    <x v="6"/>
    <x v="5"/>
    <x v="2"/>
    <x v="4"/>
  </r>
  <r>
    <x v="6327"/>
    <x v="5"/>
    <x v="0"/>
    <x v="2"/>
    <x v="4"/>
    <x v="0"/>
    <x v="0"/>
    <x v="11"/>
    <x v="2"/>
    <x v="1"/>
    <x v="0"/>
    <x v="1"/>
    <x v="0"/>
    <x v="0"/>
    <x v="3951"/>
    <x v="5"/>
    <x v="5"/>
    <x v="2"/>
    <x v="4"/>
  </r>
  <r>
    <x v="6328"/>
    <x v="1"/>
    <x v="1"/>
    <x v="3"/>
    <x v="5"/>
    <x v="0"/>
    <x v="2"/>
    <x v="8"/>
    <x v="1"/>
    <x v="0"/>
    <x v="1"/>
    <x v="1"/>
    <x v="1"/>
    <x v="1"/>
    <x v="7656"/>
    <x v="10"/>
    <x v="5"/>
    <x v="0"/>
    <x v="5"/>
  </r>
  <r>
    <x v="6329"/>
    <x v="3"/>
    <x v="0"/>
    <x v="0"/>
    <x v="4"/>
    <x v="2"/>
    <x v="0"/>
    <x v="0"/>
    <x v="2"/>
    <x v="1"/>
    <x v="1"/>
    <x v="0"/>
    <x v="1"/>
    <x v="0"/>
    <x v="327"/>
    <x v="5"/>
    <x v="4"/>
    <x v="1"/>
    <x v="0"/>
  </r>
  <r>
    <x v="6330"/>
    <x v="2"/>
    <x v="3"/>
    <x v="1"/>
    <x v="5"/>
    <x v="0"/>
    <x v="0"/>
    <x v="1"/>
    <x v="0"/>
    <x v="0"/>
    <x v="1"/>
    <x v="0"/>
    <x v="1"/>
    <x v="0"/>
    <x v="518"/>
    <x v="6"/>
    <x v="6"/>
    <x v="0"/>
    <x v="6"/>
  </r>
  <r>
    <x v="6331"/>
    <x v="3"/>
    <x v="0"/>
    <x v="4"/>
    <x v="1"/>
    <x v="0"/>
    <x v="2"/>
    <x v="14"/>
    <x v="2"/>
    <x v="0"/>
    <x v="1"/>
    <x v="0"/>
    <x v="0"/>
    <x v="0"/>
    <x v="4007"/>
    <x v="10"/>
    <x v="0"/>
    <x v="2"/>
    <x v="4"/>
  </r>
  <r>
    <x v="6332"/>
    <x v="0"/>
    <x v="2"/>
    <x v="1"/>
    <x v="2"/>
    <x v="1"/>
    <x v="1"/>
    <x v="13"/>
    <x v="1"/>
    <x v="0"/>
    <x v="0"/>
    <x v="1"/>
    <x v="0"/>
    <x v="0"/>
    <x v="8529"/>
    <x v="10"/>
    <x v="5"/>
    <x v="0"/>
    <x v="7"/>
  </r>
  <r>
    <x v="6333"/>
    <x v="1"/>
    <x v="1"/>
    <x v="4"/>
    <x v="2"/>
    <x v="1"/>
    <x v="0"/>
    <x v="8"/>
    <x v="0"/>
    <x v="0"/>
    <x v="0"/>
    <x v="1"/>
    <x v="0"/>
    <x v="0"/>
    <x v="819"/>
    <x v="11"/>
    <x v="5"/>
    <x v="2"/>
    <x v="3"/>
  </r>
  <r>
    <x v="6334"/>
    <x v="3"/>
    <x v="0"/>
    <x v="1"/>
    <x v="4"/>
    <x v="2"/>
    <x v="1"/>
    <x v="12"/>
    <x v="1"/>
    <x v="0"/>
    <x v="1"/>
    <x v="1"/>
    <x v="0"/>
    <x v="1"/>
    <x v="3807"/>
    <x v="0"/>
    <x v="1"/>
    <x v="2"/>
    <x v="3"/>
  </r>
  <r>
    <x v="6335"/>
    <x v="2"/>
    <x v="1"/>
    <x v="4"/>
    <x v="6"/>
    <x v="2"/>
    <x v="1"/>
    <x v="11"/>
    <x v="2"/>
    <x v="1"/>
    <x v="0"/>
    <x v="0"/>
    <x v="0"/>
    <x v="0"/>
    <x v="900"/>
    <x v="8"/>
    <x v="6"/>
    <x v="2"/>
    <x v="1"/>
  </r>
  <r>
    <x v="6336"/>
    <x v="2"/>
    <x v="0"/>
    <x v="0"/>
    <x v="4"/>
    <x v="0"/>
    <x v="1"/>
    <x v="5"/>
    <x v="0"/>
    <x v="1"/>
    <x v="1"/>
    <x v="0"/>
    <x v="0"/>
    <x v="1"/>
    <x v="2383"/>
    <x v="9"/>
    <x v="0"/>
    <x v="1"/>
    <x v="0"/>
  </r>
  <r>
    <x v="6337"/>
    <x v="1"/>
    <x v="3"/>
    <x v="4"/>
    <x v="6"/>
    <x v="1"/>
    <x v="2"/>
    <x v="0"/>
    <x v="1"/>
    <x v="1"/>
    <x v="1"/>
    <x v="0"/>
    <x v="0"/>
    <x v="1"/>
    <x v="4433"/>
    <x v="9"/>
    <x v="0"/>
    <x v="1"/>
    <x v="5"/>
  </r>
  <r>
    <x v="6338"/>
    <x v="4"/>
    <x v="2"/>
    <x v="4"/>
    <x v="6"/>
    <x v="1"/>
    <x v="1"/>
    <x v="3"/>
    <x v="2"/>
    <x v="0"/>
    <x v="0"/>
    <x v="0"/>
    <x v="1"/>
    <x v="0"/>
    <x v="4467"/>
    <x v="0"/>
    <x v="1"/>
    <x v="1"/>
    <x v="3"/>
  </r>
  <r>
    <x v="6339"/>
    <x v="5"/>
    <x v="1"/>
    <x v="3"/>
    <x v="0"/>
    <x v="2"/>
    <x v="2"/>
    <x v="6"/>
    <x v="1"/>
    <x v="1"/>
    <x v="0"/>
    <x v="0"/>
    <x v="0"/>
    <x v="1"/>
    <x v="8437"/>
    <x v="9"/>
    <x v="0"/>
    <x v="1"/>
    <x v="4"/>
  </r>
  <r>
    <x v="6340"/>
    <x v="3"/>
    <x v="3"/>
    <x v="3"/>
    <x v="0"/>
    <x v="2"/>
    <x v="0"/>
    <x v="11"/>
    <x v="1"/>
    <x v="1"/>
    <x v="0"/>
    <x v="1"/>
    <x v="0"/>
    <x v="0"/>
    <x v="775"/>
    <x v="0"/>
    <x v="4"/>
    <x v="0"/>
    <x v="6"/>
  </r>
  <r>
    <x v="6341"/>
    <x v="3"/>
    <x v="2"/>
    <x v="3"/>
    <x v="1"/>
    <x v="0"/>
    <x v="2"/>
    <x v="3"/>
    <x v="0"/>
    <x v="1"/>
    <x v="1"/>
    <x v="0"/>
    <x v="1"/>
    <x v="1"/>
    <x v="7880"/>
    <x v="4"/>
    <x v="1"/>
    <x v="1"/>
    <x v="5"/>
  </r>
  <r>
    <x v="6342"/>
    <x v="5"/>
    <x v="2"/>
    <x v="1"/>
    <x v="6"/>
    <x v="0"/>
    <x v="1"/>
    <x v="2"/>
    <x v="1"/>
    <x v="0"/>
    <x v="1"/>
    <x v="1"/>
    <x v="0"/>
    <x v="1"/>
    <x v="8838"/>
    <x v="10"/>
    <x v="2"/>
    <x v="1"/>
    <x v="5"/>
  </r>
  <r>
    <x v="6343"/>
    <x v="4"/>
    <x v="3"/>
    <x v="4"/>
    <x v="1"/>
    <x v="2"/>
    <x v="0"/>
    <x v="6"/>
    <x v="1"/>
    <x v="1"/>
    <x v="0"/>
    <x v="1"/>
    <x v="0"/>
    <x v="0"/>
    <x v="794"/>
    <x v="4"/>
    <x v="1"/>
    <x v="0"/>
    <x v="8"/>
  </r>
  <r>
    <x v="6344"/>
    <x v="2"/>
    <x v="0"/>
    <x v="5"/>
    <x v="6"/>
    <x v="2"/>
    <x v="0"/>
    <x v="7"/>
    <x v="2"/>
    <x v="0"/>
    <x v="1"/>
    <x v="1"/>
    <x v="0"/>
    <x v="0"/>
    <x v="720"/>
    <x v="10"/>
    <x v="2"/>
    <x v="0"/>
    <x v="6"/>
  </r>
  <r>
    <x v="6345"/>
    <x v="2"/>
    <x v="3"/>
    <x v="0"/>
    <x v="3"/>
    <x v="2"/>
    <x v="1"/>
    <x v="6"/>
    <x v="2"/>
    <x v="1"/>
    <x v="0"/>
    <x v="1"/>
    <x v="1"/>
    <x v="0"/>
    <x v="4322"/>
    <x v="10"/>
    <x v="4"/>
    <x v="0"/>
    <x v="6"/>
  </r>
  <r>
    <x v="6346"/>
    <x v="5"/>
    <x v="1"/>
    <x v="5"/>
    <x v="4"/>
    <x v="0"/>
    <x v="0"/>
    <x v="6"/>
    <x v="1"/>
    <x v="1"/>
    <x v="1"/>
    <x v="1"/>
    <x v="0"/>
    <x v="0"/>
    <x v="3504"/>
    <x v="1"/>
    <x v="1"/>
    <x v="1"/>
    <x v="5"/>
  </r>
  <r>
    <x v="6347"/>
    <x v="0"/>
    <x v="2"/>
    <x v="5"/>
    <x v="4"/>
    <x v="1"/>
    <x v="0"/>
    <x v="11"/>
    <x v="2"/>
    <x v="1"/>
    <x v="1"/>
    <x v="0"/>
    <x v="1"/>
    <x v="0"/>
    <x v="6053"/>
    <x v="10"/>
    <x v="6"/>
    <x v="2"/>
    <x v="1"/>
  </r>
  <r>
    <x v="6348"/>
    <x v="5"/>
    <x v="3"/>
    <x v="5"/>
    <x v="4"/>
    <x v="1"/>
    <x v="1"/>
    <x v="4"/>
    <x v="2"/>
    <x v="0"/>
    <x v="1"/>
    <x v="0"/>
    <x v="1"/>
    <x v="0"/>
    <x v="6988"/>
    <x v="7"/>
    <x v="5"/>
    <x v="1"/>
    <x v="0"/>
  </r>
  <r>
    <x v="6349"/>
    <x v="3"/>
    <x v="0"/>
    <x v="3"/>
    <x v="2"/>
    <x v="2"/>
    <x v="0"/>
    <x v="14"/>
    <x v="2"/>
    <x v="1"/>
    <x v="1"/>
    <x v="0"/>
    <x v="1"/>
    <x v="0"/>
    <x v="377"/>
    <x v="10"/>
    <x v="5"/>
    <x v="0"/>
    <x v="8"/>
  </r>
  <r>
    <x v="6350"/>
    <x v="2"/>
    <x v="3"/>
    <x v="2"/>
    <x v="4"/>
    <x v="2"/>
    <x v="0"/>
    <x v="5"/>
    <x v="1"/>
    <x v="0"/>
    <x v="1"/>
    <x v="0"/>
    <x v="0"/>
    <x v="0"/>
    <x v="143"/>
    <x v="0"/>
    <x v="2"/>
    <x v="1"/>
    <x v="5"/>
  </r>
  <r>
    <x v="6351"/>
    <x v="0"/>
    <x v="1"/>
    <x v="5"/>
    <x v="3"/>
    <x v="2"/>
    <x v="1"/>
    <x v="4"/>
    <x v="1"/>
    <x v="0"/>
    <x v="1"/>
    <x v="0"/>
    <x v="0"/>
    <x v="0"/>
    <x v="5476"/>
    <x v="4"/>
    <x v="4"/>
    <x v="1"/>
    <x v="2"/>
  </r>
  <r>
    <x v="6352"/>
    <x v="5"/>
    <x v="1"/>
    <x v="5"/>
    <x v="3"/>
    <x v="0"/>
    <x v="2"/>
    <x v="11"/>
    <x v="1"/>
    <x v="0"/>
    <x v="1"/>
    <x v="0"/>
    <x v="0"/>
    <x v="1"/>
    <x v="8567"/>
    <x v="10"/>
    <x v="2"/>
    <x v="2"/>
    <x v="0"/>
  </r>
  <r>
    <x v="6353"/>
    <x v="1"/>
    <x v="1"/>
    <x v="0"/>
    <x v="0"/>
    <x v="0"/>
    <x v="0"/>
    <x v="12"/>
    <x v="2"/>
    <x v="1"/>
    <x v="0"/>
    <x v="1"/>
    <x v="0"/>
    <x v="1"/>
    <x v="1380"/>
    <x v="2"/>
    <x v="6"/>
    <x v="0"/>
    <x v="8"/>
  </r>
  <r>
    <x v="6354"/>
    <x v="0"/>
    <x v="2"/>
    <x v="5"/>
    <x v="0"/>
    <x v="2"/>
    <x v="0"/>
    <x v="1"/>
    <x v="2"/>
    <x v="0"/>
    <x v="1"/>
    <x v="1"/>
    <x v="1"/>
    <x v="1"/>
    <x v="8630"/>
    <x v="2"/>
    <x v="1"/>
    <x v="0"/>
    <x v="6"/>
  </r>
  <r>
    <x v="6355"/>
    <x v="5"/>
    <x v="0"/>
    <x v="1"/>
    <x v="2"/>
    <x v="1"/>
    <x v="2"/>
    <x v="10"/>
    <x v="2"/>
    <x v="0"/>
    <x v="1"/>
    <x v="0"/>
    <x v="0"/>
    <x v="0"/>
    <x v="7827"/>
    <x v="7"/>
    <x v="2"/>
    <x v="2"/>
    <x v="0"/>
  </r>
  <r>
    <x v="6356"/>
    <x v="1"/>
    <x v="2"/>
    <x v="2"/>
    <x v="2"/>
    <x v="2"/>
    <x v="1"/>
    <x v="4"/>
    <x v="2"/>
    <x v="0"/>
    <x v="1"/>
    <x v="1"/>
    <x v="1"/>
    <x v="1"/>
    <x v="7705"/>
    <x v="5"/>
    <x v="6"/>
    <x v="0"/>
    <x v="3"/>
  </r>
  <r>
    <x v="6357"/>
    <x v="3"/>
    <x v="3"/>
    <x v="2"/>
    <x v="6"/>
    <x v="2"/>
    <x v="1"/>
    <x v="2"/>
    <x v="2"/>
    <x v="1"/>
    <x v="1"/>
    <x v="0"/>
    <x v="1"/>
    <x v="0"/>
    <x v="2413"/>
    <x v="10"/>
    <x v="6"/>
    <x v="0"/>
    <x v="7"/>
  </r>
  <r>
    <x v="6358"/>
    <x v="0"/>
    <x v="0"/>
    <x v="1"/>
    <x v="3"/>
    <x v="0"/>
    <x v="2"/>
    <x v="2"/>
    <x v="2"/>
    <x v="0"/>
    <x v="1"/>
    <x v="1"/>
    <x v="0"/>
    <x v="0"/>
    <x v="8791"/>
    <x v="10"/>
    <x v="2"/>
    <x v="1"/>
    <x v="2"/>
  </r>
  <r>
    <x v="6359"/>
    <x v="0"/>
    <x v="2"/>
    <x v="5"/>
    <x v="3"/>
    <x v="0"/>
    <x v="2"/>
    <x v="0"/>
    <x v="1"/>
    <x v="0"/>
    <x v="1"/>
    <x v="0"/>
    <x v="1"/>
    <x v="0"/>
    <x v="9614"/>
    <x v="10"/>
    <x v="3"/>
    <x v="1"/>
    <x v="3"/>
  </r>
  <r>
    <x v="6360"/>
    <x v="0"/>
    <x v="3"/>
    <x v="2"/>
    <x v="2"/>
    <x v="0"/>
    <x v="0"/>
    <x v="13"/>
    <x v="1"/>
    <x v="1"/>
    <x v="0"/>
    <x v="0"/>
    <x v="1"/>
    <x v="1"/>
    <x v="5734"/>
    <x v="10"/>
    <x v="0"/>
    <x v="2"/>
    <x v="4"/>
  </r>
  <r>
    <x v="6361"/>
    <x v="3"/>
    <x v="3"/>
    <x v="4"/>
    <x v="2"/>
    <x v="2"/>
    <x v="2"/>
    <x v="6"/>
    <x v="0"/>
    <x v="0"/>
    <x v="1"/>
    <x v="0"/>
    <x v="1"/>
    <x v="0"/>
    <x v="5375"/>
    <x v="9"/>
    <x v="3"/>
    <x v="1"/>
    <x v="4"/>
  </r>
  <r>
    <x v="6362"/>
    <x v="4"/>
    <x v="1"/>
    <x v="5"/>
    <x v="1"/>
    <x v="2"/>
    <x v="0"/>
    <x v="7"/>
    <x v="1"/>
    <x v="0"/>
    <x v="0"/>
    <x v="0"/>
    <x v="1"/>
    <x v="0"/>
    <x v="746"/>
    <x v="5"/>
    <x v="0"/>
    <x v="1"/>
    <x v="4"/>
  </r>
  <r>
    <x v="6363"/>
    <x v="1"/>
    <x v="0"/>
    <x v="2"/>
    <x v="0"/>
    <x v="1"/>
    <x v="2"/>
    <x v="7"/>
    <x v="1"/>
    <x v="0"/>
    <x v="1"/>
    <x v="1"/>
    <x v="0"/>
    <x v="0"/>
    <x v="5015"/>
    <x v="10"/>
    <x v="1"/>
    <x v="0"/>
    <x v="6"/>
  </r>
  <r>
    <x v="6364"/>
    <x v="5"/>
    <x v="0"/>
    <x v="5"/>
    <x v="0"/>
    <x v="0"/>
    <x v="0"/>
    <x v="8"/>
    <x v="2"/>
    <x v="1"/>
    <x v="1"/>
    <x v="0"/>
    <x v="0"/>
    <x v="1"/>
    <x v="3159"/>
    <x v="8"/>
    <x v="2"/>
    <x v="2"/>
    <x v="3"/>
  </r>
  <r>
    <x v="6365"/>
    <x v="3"/>
    <x v="1"/>
    <x v="4"/>
    <x v="0"/>
    <x v="2"/>
    <x v="0"/>
    <x v="7"/>
    <x v="1"/>
    <x v="0"/>
    <x v="1"/>
    <x v="0"/>
    <x v="1"/>
    <x v="1"/>
    <x v="1399"/>
    <x v="9"/>
    <x v="3"/>
    <x v="1"/>
    <x v="1"/>
  </r>
  <r>
    <x v="6366"/>
    <x v="2"/>
    <x v="0"/>
    <x v="0"/>
    <x v="0"/>
    <x v="2"/>
    <x v="2"/>
    <x v="7"/>
    <x v="0"/>
    <x v="1"/>
    <x v="0"/>
    <x v="1"/>
    <x v="1"/>
    <x v="0"/>
    <x v="6331"/>
    <x v="0"/>
    <x v="4"/>
    <x v="0"/>
    <x v="1"/>
  </r>
  <r>
    <x v="6367"/>
    <x v="5"/>
    <x v="0"/>
    <x v="5"/>
    <x v="0"/>
    <x v="0"/>
    <x v="1"/>
    <x v="3"/>
    <x v="1"/>
    <x v="0"/>
    <x v="1"/>
    <x v="0"/>
    <x v="1"/>
    <x v="0"/>
    <x v="7375"/>
    <x v="8"/>
    <x v="2"/>
    <x v="0"/>
    <x v="6"/>
  </r>
  <r>
    <x v="6368"/>
    <x v="5"/>
    <x v="1"/>
    <x v="3"/>
    <x v="0"/>
    <x v="0"/>
    <x v="1"/>
    <x v="2"/>
    <x v="0"/>
    <x v="0"/>
    <x v="1"/>
    <x v="1"/>
    <x v="0"/>
    <x v="0"/>
    <x v="7081"/>
    <x v="4"/>
    <x v="0"/>
    <x v="1"/>
    <x v="1"/>
  </r>
  <r>
    <x v="6369"/>
    <x v="3"/>
    <x v="1"/>
    <x v="1"/>
    <x v="4"/>
    <x v="1"/>
    <x v="1"/>
    <x v="14"/>
    <x v="2"/>
    <x v="0"/>
    <x v="0"/>
    <x v="1"/>
    <x v="0"/>
    <x v="0"/>
    <x v="2612"/>
    <x v="5"/>
    <x v="0"/>
    <x v="2"/>
    <x v="4"/>
  </r>
  <r>
    <x v="6370"/>
    <x v="0"/>
    <x v="2"/>
    <x v="0"/>
    <x v="1"/>
    <x v="2"/>
    <x v="0"/>
    <x v="12"/>
    <x v="2"/>
    <x v="0"/>
    <x v="1"/>
    <x v="1"/>
    <x v="1"/>
    <x v="1"/>
    <x v="8378"/>
    <x v="3"/>
    <x v="2"/>
    <x v="0"/>
    <x v="8"/>
  </r>
  <r>
    <x v="6371"/>
    <x v="2"/>
    <x v="3"/>
    <x v="1"/>
    <x v="3"/>
    <x v="1"/>
    <x v="0"/>
    <x v="7"/>
    <x v="1"/>
    <x v="1"/>
    <x v="1"/>
    <x v="0"/>
    <x v="0"/>
    <x v="0"/>
    <x v="134"/>
    <x v="10"/>
    <x v="5"/>
    <x v="1"/>
    <x v="2"/>
  </r>
  <r>
    <x v="6372"/>
    <x v="0"/>
    <x v="0"/>
    <x v="1"/>
    <x v="6"/>
    <x v="1"/>
    <x v="0"/>
    <x v="6"/>
    <x v="0"/>
    <x v="0"/>
    <x v="0"/>
    <x v="0"/>
    <x v="0"/>
    <x v="1"/>
    <x v="3161"/>
    <x v="0"/>
    <x v="3"/>
    <x v="1"/>
    <x v="3"/>
  </r>
  <r>
    <x v="6373"/>
    <x v="3"/>
    <x v="0"/>
    <x v="2"/>
    <x v="4"/>
    <x v="0"/>
    <x v="2"/>
    <x v="9"/>
    <x v="2"/>
    <x v="1"/>
    <x v="0"/>
    <x v="1"/>
    <x v="1"/>
    <x v="0"/>
    <x v="6888"/>
    <x v="10"/>
    <x v="1"/>
    <x v="0"/>
    <x v="6"/>
  </r>
  <r>
    <x v="6374"/>
    <x v="1"/>
    <x v="2"/>
    <x v="2"/>
    <x v="6"/>
    <x v="0"/>
    <x v="2"/>
    <x v="2"/>
    <x v="0"/>
    <x v="0"/>
    <x v="0"/>
    <x v="0"/>
    <x v="0"/>
    <x v="0"/>
    <x v="5990"/>
    <x v="10"/>
    <x v="4"/>
    <x v="1"/>
    <x v="2"/>
  </r>
  <r>
    <x v="6375"/>
    <x v="1"/>
    <x v="2"/>
    <x v="5"/>
    <x v="3"/>
    <x v="0"/>
    <x v="1"/>
    <x v="9"/>
    <x v="2"/>
    <x v="1"/>
    <x v="1"/>
    <x v="1"/>
    <x v="1"/>
    <x v="1"/>
    <x v="7055"/>
    <x v="2"/>
    <x v="2"/>
    <x v="0"/>
    <x v="5"/>
  </r>
  <r>
    <x v="6376"/>
    <x v="4"/>
    <x v="1"/>
    <x v="3"/>
    <x v="2"/>
    <x v="2"/>
    <x v="1"/>
    <x v="9"/>
    <x v="1"/>
    <x v="0"/>
    <x v="0"/>
    <x v="1"/>
    <x v="0"/>
    <x v="0"/>
    <x v="2683"/>
    <x v="8"/>
    <x v="5"/>
    <x v="2"/>
    <x v="0"/>
  </r>
  <r>
    <x v="6377"/>
    <x v="3"/>
    <x v="2"/>
    <x v="5"/>
    <x v="6"/>
    <x v="1"/>
    <x v="0"/>
    <x v="6"/>
    <x v="0"/>
    <x v="0"/>
    <x v="1"/>
    <x v="0"/>
    <x v="1"/>
    <x v="1"/>
    <x v="2833"/>
    <x v="6"/>
    <x v="2"/>
    <x v="1"/>
    <x v="0"/>
  </r>
  <r>
    <x v="6378"/>
    <x v="0"/>
    <x v="2"/>
    <x v="5"/>
    <x v="4"/>
    <x v="1"/>
    <x v="1"/>
    <x v="5"/>
    <x v="2"/>
    <x v="1"/>
    <x v="0"/>
    <x v="0"/>
    <x v="1"/>
    <x v="1"/>
    <x v="9156"/>
    <x v="6"/>
    <x v="3"/>
    <x v="0"/>
    <x v="6"/>
  </r>
  <r>
    <x v="6379"/>
    <x v="5"/>
    <x v="2"/>
    <x v="3"/>
    <x v="3"/>
    <x v="2"/>
    <x v="0"/>
    <x v="3"/>
    <x v="1"/>
    <x v="1"/>
    <x v="0"/>
    <x v="1"/>
    <x v="1"/>
    <x v="0"/>
    <x v="7902"/>
    <x v="8"/>
    <x v="1"/>
    <x v="0"/>
    <x v="4"/>
  </r>
  <r>
    <x v="6380"/>
    <x v="4"/>
    <x v="3"/>
    <x v="5"/>
    <x v="2"/>
    <x v="1"/>
    <x v="2"/>
    <x v="10"/>
    <x v="1"/>
    <x v="0"/>
    <x v="1"/>
    <x v="1"/>
    <x v="1"/>
    <x v="0"/>
    <x v="7113"/>
    <x v="2"/>
    <x v="2"/>
    <x v="0"/>
    <x v="8"/>
  </r>
  <r>
    <x v="6381"/>
    <x v="3"/>
    <x v="1"/>
    <x v="4"/>
    <x v="5"/>
    <x v="2"/>
    <x v="1"/>
    <x v="12"/>
    <x v="0"/>
    <x v="0"/>
    <x v="0"/>
    <x v="0"/>
    <x v="0"/>
    <x v="0"/>
    <x v="1002"/>
    <x v="11"/>
    <x v="5"/>
    <x v="2"/>
    <x v="1"/>
  </r>
  <r>
    <x v="6382"/>
    <x v="0"/>
    <x v="1"/>
    <x v="5"/>
    <x v="0"/>
    <x v="0"/>
    <x v="0"/>
    <x v="1"/>
    <x v="2"/>
    <x v="0"/>
    <x v="0"/>
    <x v="0"/>
    <x v="1"/>
    <x v="1"/>
    <x v="5469"/>
    <x v="6"/>
    <x v="6"/>
    <x v="1"/>
    <x v="3"/>
  </r>
  <r>
    <x v="6383"/>
    <x v="5"/>
    <x v="1"/>
    <x v="3"/>
    <x v="6"/>
    <x v="2"/>
    <x v="0"/>
    <x v="6"/>
    <x v="1"/>
    <x v="0"/>
    <x v="0"/>
    <x v="0"/>
    <x v="0"/>
    <x v="0"/>
    <x v="2051"/>
    <x v="4"/>
    <x v="6"/>
    <x v="1"/>
    <x v="4"/>
  </r>
  <r>
    <x v="6384"/>
    <x v="5"/>
    <x v="1"/>
    <x v="3"/>
    <x v="3"/>
    <x v="2"/>
    <x v="1"/>
    <x v="11"/>
    <x v="2"/>
    <x v="0"/>
    <x v="0"/>
    <x v="1"/>
    <x v="0"/>
    <x v="0"/>
    <x v="7227"/>
    <x v="5"/>
    <x v="3"/>
    <x v="2"/>
    <x v="3"/>
  </r>
  <r>
    <x v="6385"/>
    <x v="5"/>
    <x v="0"/>
    <x v="3"/>
    <x v="1"/>
    <x v="1"/>
    <x v="1"/>
    <x v="8"/>
    <x v="0"/>
    <x v="0"/>
    <x v="0"/>
    <x v="0"/>
    <x v="1"/>
    <x v="1"/>
    <x v="7497"/>
    <x v="3"/>
    <x v="6"/>
    <x v="2"/>
    <x v="2"/>
  </r>
  <r>
    <x v="6386"/>
    <x v="2"/>
    <x v="3"/>
    <x v="5"/>
    <x v="4"/>
    <x v="2"/>
    <x v="1"/>
    <x v="11"/>
    <x v="0"/>
    <x v="1"/>
    <x v="1"/>
    <x v="0"/>
    <x v="0"/>
    <x v="0"/>
    <x v="1189"/>
    <x v="7"/>
    <x v="5"/>
    <x v="2"/>
    <x v="4"/>
  </r>
  <r>
    <x v="6387"/>
    <x v="4"/>
    <x v="2"/>
    <x v="4"/>
    <x v="5"/>
    <x v="0"/>
    <x v="2"/>
    <x v="1"/>
    <x v="0"/>
    <x v="0"/>
    <x v="0"/>
    <x v="0"/>
    <x v="1"/>
    <x v="0"/>
    <x v="7285"/>
    <x v="4"/>
    <x v="2"/>
    <x v="1"/>
    <x v="5"/>
  </r>
  <r>
    <x v="6388"/>
    <x v="3"/>
    <x v="3"/>
    <x v="2"/>
    <x v="6"/>
    <x v="1"/>
    <x v="1"/>
    <x v="12"/>
    <x v="2"/>
    <x v="0"/>
    <x v="1"/>
    <x v="1"/>
    <x v="0"/>
    <x v="0"/>
    <x v="2960"/>
    <x v="9"/>
    <x v="5"/>
    <x v="2"/>
    <x v="1"/>
  </r>
  <r>
    <x v="6389"/>
    <x v="1"/>
    <x v="3"/>
    <x v="4"/>
    <x v="3"/>
    <x v="0"/>
    <x v="0"/>
    <x v="10"/>
    <x v="2"/>
    <x v="0"/>
    <x v="0"/>
    <x v="0"/>
    <x v="1"/>
    <x v="0"/>
    <x v="457"/>
    <x v="4"/>
    <x v="3"/>
    <x v="2"/>
    <x v="3"/>
  </r>
  <r>
    <x v="6390"/>
    <x v="2"/>
    <x v="3"/>
    <x v="0"/>
    <x v="4"/>
    <x v="1"/>
    <x v="1"/>
    <x v="2"/>
    <x v="1"/>
    <x v="0"/>
    <x v="0"/>
    <x v="0"/>
    <x v="0"/>
    <x v="0"/>
    <x v="1235"/>
    <x v="6"/>
    <x v="0"/>
    <x v="1"/>
    <x v="2"/>
  </r>
  <r>
    <x v="6391"/>
    <x v="4"/>
    <x v="0"/>
    <x v="2"/>
    <x v="2"/>
    <x v="2"/>
    <x v="1"/>
    <x v="1"/>
    <x v="2"/>
    <x v="1"/>
    <x v="1"/>
    <x v="1"/>
    <x v="0"/>
    <x v="1"/>
    <x v="3263"/>
    <x v="2"/>
    <x v="1"/>
    <x v="1"/>
    <x v="4"/>
  </r>
  <r>
    <x v="6392"/>
    <x v="4"/>
    <x v="0"/>
    <x v="1"/>
    <x v="5"/>
    <x v="2"/>
    <x v="0"/>
    <x v="1"/>
    <x v="0"/>
    <x v="0"/>
    <x v="0"/>
    <x v="0"/>
    <x v="1"/>
    <x v="0"/>
    <x v="679"/>
    <x v="8"/>
    <x v="3"/>
    <x v="1"/>
    <x v="0"/>
  </r>
  <r>
    <x v="6393"/>
    <x v="4"/>
    <x v="1"/>
    <x v="1"/>
    <x v="5"/>
    <x v="0"/>
    <x v="0"/>
    <x v="9"/>
    <x v="0"/>
    <x v="0"/>
    <x v="0"/>
    <x v="0"/>
    <x v="0"/>
    <x v="0"/>
    <x v="54"/>
    <x v="9"/>
    <x v="6"/>
    <x v="2"/>
    <x v="4"/>
  </r>
  <r>
    <x v="6394"/>
    <x v="4"/>
    <x v="2"/>
    <x v="5"/>
    <x v="5"/>
    <x v="1"/>
    <x v="2"/>
    <x v="8"/>
    <x v="1"/>
    <x v="0"/>
    <x v="1"/>
    <x v="1"/>
    <x v="1"/>
    <x v="0"/>
    <x v="8788"/>
    <x v="10"/>
    <x v="0"/>
    <x v="0"/>
    <x v="6"/>
  </r>
  <r>
    <x v="6395"/>
    <x v="2"/>
    <x v="2"/>
    <x v="2"/>
    <x v="3"/>
    <x v="0"/>
    <x v="1"/>
    <x v="9"/>
    <x v="2"/>
    <x v="1"/>
    <x v="0"/>
    <x v="1"/>
    <x v="0"/>
    <x v="1"/>
    <x v="6031"/>
    <x v="10"/>
    <x v="2"/>
    <x v="2"/>
    <x v="2"/>
  </r>
  <r>
    <x v="6396"/>
    <x v="0"/>
    <x v="2"/>
    <x v="5"/>
    <x v="1"/>
    <x v="0"/>
    <x v="2"/>
    <x v="6"/>
    <x v="2"/>
    <x v="0"/>
    <x v="0"/>
    <x v="0"/>
    <x v="1"/>
    <x v="1"/>
    <x v="9846"/>
    <x v="10"/>
    <x v="2"/>
    <x v="0"/>
    <x v="7"/>
  </r>
  <r>
    <x v="6397"/>
    <x v="3"/>
    <x v="3"/>
    <x v="2"/>
    <x v="5"/>
    <x v="0"/>
    <x v="1"/>
    <x v="12"/>
    <x v="0"/>
    <x v="1"/>
    <x v="0"/>
    <x v="1"/>
    <x v="1"/>
    <x v="1"/>
    <x v="5757"/>
    <x v="2"/>
    <x v="3"/>
    <x v="0"/>
    <x v="1"/>
  </r>
  <r>
    <x v="6398"/>
    <x v="1"/>
    <x v="1"/>
    <x v="3"/>
    <x v="4"/>
    <x v="0"/>
    <x v="2"/>
    <x v="1"/>
    <x v="2"/>
    <x v="1"/>
    <x v="0"/>
    <x v="1"/>
    <x v="1"/>
    <x v="0"/>
    <x v="6509"/>
    <x v="2"/>
    <x v="0"/>
    <x v="0"/>
    <x v="3"/>
  </r>
  <r>
    <x v="6399"/>
    <x v="3"/>
    <x v="1"/>
    <x v="2"/>
    <x v="6"/>
    <x v="1"/>
    <x v="0"/>
    <x v="12"/>
    <x v="2"/>
    <x v="0"/>
    <x v="0"/>
    <x v="0"/>
    <x v="0"/>
    <x v="1"/>
    <x v="434"/>
    <x v="6"/>
    <x v="3"/>
    <x v="0"/>
    <x v="8"/>
  </r>
  <r>
    <x v="6400"/>
    <x v="1"/>
    <x v="0"/>
    <x v="1"/>
    <x v="3"/>
    <x v="0"/>
    <x v="1"/>
    <x v="7"/>
    <x v="2"/>
    <x v="0"/>
    <x v="0"/>
    <x v="0"/>
    <x v="0"/>
    <x v="0"/>
    <x v="1585"/>
    <x v="8"/>
    <x v="3"/>
    <x v="1"/>
    <x v="5"/>
  </r>
  <r>
    <x v="6401"/>
    <x v="0"/>
    <x v="0"/>
    <x v="0"/>
    <x v="4"/>
    <x v="1"/>
    <x v="0"/>
    <x v="14"/>
    <x v="2"/>
    <x v="0"/>
    <x v="0"/>
    <x v="0"/>
    <x v="0"/>
    <x v="1"/>
    <x v="3590"/>
    <x v="5"/>
    <x v="4"/>
    <x v="2"/>
    <x v="1"/>
  </r>
  <r>
    <x v="6402"/>
    <x v="3"/>
    <x v="0"/>
    <x v="0"/>
    <x v="3"/>
    <x v="0"/>
    <x v="0"/>
    <x v="3"/>
    <x v="2"/>
    <x v="1"/>
    <x v="0"/>
    <x v="1"/>
    <x v="1"/>
    <x v="0"/>
    <x v="1826"/>
    <x v="1"/>
    <x v="5"/>
    <x v="0"/>
    <x v="4"/>
  </r>
  <r>
    <x v="6403"/>
    <x v="1"/>
    <x v="2"/>
    <x v="1"/>
    <x v="4"/>
    <x v="2"/>
    <x v="1"/>
    <x v="10"/>
    <x v="1"/>
    <x v="1"/>
    <x v="0"/>
    <x v="0"/>
    <x v="0"/>
    <x v="0"/>
    <x v="2885"/>
    <x v="7"/>
    <x v="4"/>
    <x v="0"/>
    <x v="8"/>
  </r>
  <r>
    <x v="6404"/>
    <x v="3"/>
    <x v="0"/>
    <x v="0"/>
    <x v="6"/>
    <x v="0"/>
    <x v="1"/>
    <x v="10"/>
    <x v="2"/>
    <x v="1"/>
    <x v="0"/>
    <x v="1"/>
    <x v="0"/>
    <x v="0"/>
    <x v="2070"/>
    <x v="4"/>
    <x v="3"/>
    <x v="2"/>
    <x v="1"/>
  </r>
  <r>
    <x v="6405"/>
    <x v="4"/>
    <x v="1"/>
    <x v="4"/>
    <x v="1"/>
    <x v="1"/>
    <x v="1"/>
    <x v="6"/>
    <x v="1"/>
    <x v="0"/>
    <x v="0"/>
    <x v="0"/>
    <x v="1"/>
    <x v="1"/>
    <x v="3083"/>
    <x v="8"/>
    <x v="5"/>
    <x v="1"/>
    <x v="2"/>
  </r>
  <r>
    <x v="6406"/>
    <x v="0"/>
    <x v="1"/>
    <x v="2"/>
    <x v="4"/>
    <x v="2"/>
    <x v="1"/>
    <x v="11"/>
    <x v="1"/>
    <x v="1"/>
    <x v="1"/>
    <x v="1"/>
    <x v="1"/>
    <x v="0"/>
    <x v="7840"/>
    <x v="5"/>
    <x v="6"/>
    <x v="0"/>
    <x v="1"/>
  </r>
  <r>
    <x v="6407"/>
    <x v="1"/>
    <x v="0"/>
    <x v="3"/>
    <x v="0"/>
    <x v="1"/>
    <x v="2"/>
    <x v="11"/>
    <x v="2"/>
    <x v="1"/>
    <x v="0"/>
    <x v="0"/>
    <x v="0"/>
    <x v="1"/>
    <x v="4469"/>
    <x v="2"/>
    <x v="5"/>
    <x v="0"/>
    <x v="7"/>
  </r>
  <r>
    <x v="6408"/>
    <x v="0"/>
    <x v="3"/>
    <x v="3"/>
    <x v="5"/>
    <x v="0"/>
    <x v="1"/>
    <x v="5"/>
    <x v="1"/>
    <x v="1"/>
    <x v="1"/>
    <x v="1"/>
    <x v="1"/>
    <x v="0"/>
    <x v="7967"/>
    <x v="4"/>
    <x v="2"/>
    <x v="0"/>
    <x v="7"/>
  </r>
  <r>
    <x v="6409"/>
    <x v="4"/>
    <x v="0"/>
    <x v="0"/>
    <x v="3"/>
    <x v="0"/>
    <x v="0"/>
    <x v="10"/>
    <x v="0"/>
    <x v="0"/>
    <x v="0"/>
    <x v="1"/>
    <x v="1"/>
    <x v="0"/>
    <x v="1860"/>
    <x v="3"/>
    <x v="4"/>
    <x v="0"/>
    <x v="4"/>
  </r>
  <r>
    <x v="6410"/>
    <x v="3"/>
    <x v="2"/>
    <x v="1"/>
    <x v="2"/>
    <x v="1"/>
    <x v="0"/>
    <x v="4"/>
    <x v="2"/>
    <x v="0"/>
    <x v="0"/>
    <x v="1"/>
    <x v="1"/>
    <x v="1"/>
    <x v="4636"/>
    <x v="8"/>
    <x v="3"/>
    <x v="0"/>
    <x v="6"/>
  </r>
  <r>
    <x v="6411"/>
    <x v="5"/>
    <x v="0"/>
    <x v="3"/>
    <x v="1"/>
    <x v="0"/>
    <x v="1"/>
    <x v="0"/>
    <x v="1"/>
    <x v="0"/>
    <x v="0"/>
    <x v="1"/>
    <x v="0"/>
    <x v="0"/>
    <x v="7338"/>
    <x v="2"/>
    <x v="6"/>
    <x v="1"/>
    <x v="0"/>
  </r>
  <r>
    <x v="6412"/>
    <x v="3"/>
    <x v="0"/>
    <x v="1"/>
    <x v="3"/>
    <x v="2"/>
    <x v="0"/>
    <x v="7"/>
    <x v="0"/>
    <x v="1"/>
    <x v="0"/>
    <x v="1"/>
    <x v="0"/>
    <x v="1"/>
    <x v="1130"/>
    <x v="8"/>
    <x v="2"/>
    <x v="1"/>
    <x v="2"/>
  </r>
  <r>
    <x v="6413"/>
    <x v="4"/>
    <x v="1"/>
    <x v="4"/>
    <x v="2"/>
    <x v="1"/>
    <x v="0"/>
    <x v="10"/>
    <x v="0"/>
    <x v="0"/>
    <x v="1"/>
    <x v="0"/>
    <x v="1"/>
    <x v="0"/>
    <x v="597"/>
    <x v="6"/>
    <x v="2"/>
    <x v="0"/>
    <x v="8"/>
  </r>
  <r>
    <x v="6414"/>
    <x v="5"/>
    <x v="3"/>
    <x v="0"/>
    <x v="3"/>
    <x v="1"/>
    <x v="1"/>
    <x v="7"/>
    <x v="1"/>
    <x v="1"/>
    <x v="1"/>
    <x v="1"/>
    <x v="0"/>
    <x v="1"/>
    <x v="7427"/>
    <x v="9"/>
    <x v="2"/>
    <x v="0"/>
    <x v="8"/>
  </r>
  <r>
    <x v="6415"/>
    <x v="2"/>
    <x v="1"/>
    <x v="3"/>
    <x v="2"/>
    <x v="1"/>
    <x v="1"/>
    <x v="12"/>
    <x v="1"/>
    <x v="0"/>
    <x v="1"/>
    <x v="0"/>
    <x v="0"/>
    <x v="0"/>
    <x v="1285"/>
    <x v="7"/>
    <x v="5"/>
    <x v="0"/>
    <x v="6"/>
  </r>
  <r>
    <x v="6416"/>
    <x v="0"/>
    <x v="0"/>
    <x v="1"/>
    <x v="3"/>
    <x v="2"/>
    <x v="1"/>
    <x v="2"/>
    <x v="1"/>
    <x v="0"/>
    <x v="0"/>
    <x v="1"/>
    <x v="1"/>
    <x v="1"/>
    <x v="8822"/>
    <x v="2"/>
    <x v="2"/>
    <x v="0"/>
    <x v="7"/>
  </r>
  <r>
    <x v="6417"/>
    <x v="4"/>
    <x v="1"/>
    <x v="2"/>
    <x v="6"/>
    <x v="2"/>
    <x v="2"/>
    <x v="9"/>
    <x v="0"/>
    <x v="0"/>
    <x v="0"/>
    <x v="1"/>
    <x v="1"/>
    <x v="0"/>
    <x v="6359"/>
    <x v="7"/>
    <x v="4"/>
    <x v="0"/>
    <x v="3"/>
  </r>
  <r>
    <x v="6418"/>
    <x v="5"/>
    <x v="3"/>
    <x v="5"/>
    <x v="6"/>
    <x v="1"/>
    <x v="1"/>
    <x v="4"/>
    <x v="0"/>
    <x v="1"/>
    <x v="1"/>
    <x v="1"/>
    <x v="0"/>
    <x v="0"/>
    <x v="6931"/>
    <x v="11"/>
    <x v="0"/>
    <x v="1"/>
    <x v="1"/>
  </r>
  <r>
    <x v="6419"/>
    <x v="5"/>
    <x v="2"/>
    <x v="1"/>
    <x v="0"/>
    <x v="2"/>
    <x v="0"/>
    <x v="11"/>
    <x v="2"/>
    <x v="0"/>
    <x v="0"/>
    <x v="0"/>
    <x v="1"/>
    <x v="0"/>
    <x v="6442"/>
    <x v="6"/>
    <x v="0"/>
    <x v="2"/>
    <x v="2"/>
  </r>
  <r>
    <x v="6420"/>
    <x v="1"/>
    <x v="1"/>
    <x v="0"/>
    <x v="2"/>
    <x v="0"/>
    <x v="1"/>
    <x v="9"/>
    <x v="2"/>
    <x v="1"/>
    <x v="0"/>
    <x v="1"/>
    <x v="0"/>
    <x v="0"/>
    <x v="2410"/>
    <x v="6"/>
    <x v="5"/>
    <x v="2"/>
    <x v="3"/>
  </r>
  <r>
    <x v="6421"/>
    <x v="5"/>
    <x v="0"/>
    <x v="1"/>
    <x v="2"/>
    <x v="1"/>
    <x v="2"/>
    <x v="10"/>
    <x v="0"/>
    <x v="0"/>
    <x v="1"/>
    <x v="1"/>
    <x v="1"/>
    <x v="1"/>
    <x v="9762"/>
    <x v="8"/>
    <x v="0"/>
    <x v="0"/>
    <x v="1"/>
  </r>
  <r>
    <x v="6422"/>
    <x v="1"/>
    <x v="2"/>
    <x v="0"/>
    <x v="1"/>
    <x v="2"/>
    <x v="0"/>
    <x v="4"/>
    <x v="1"/>
    <x v="1"/>
    <x v="0"/>
    <x v="1"/>
    <x v="1"/>
    <x v="1"/>
    <x v="4890"/>
    <x v="6"/>
    <x v="1"/>
    <x v="0"/>
    <x v="0"/>
  </r>
  <r>
    <x v="6423"/>
    <x v="0"/>
    <x v="0"/>
    <x v="0"/>
    <x v="4"/>
    <x v="0"/>
    <x v="2"/>
    <x v="2"/>
    <x v="2"/>
    <x v="0"/>
    <x v="0"/>
    <x v="0"/>
    <x v="0"/>
    <x v="1"/>
    <x v="8538"/>
    <x v="10"/>
    <x v="6"/>
    <x v="1"/>
    <x v="0"/>
  </r>
  <r>
    <x v="6424"/>
    <x v="5"/>
    <x v="0"/>
    <x v="3"/>
    <x v="4"/>
    <x v="1"/>
    <x v="0"/>
    <x v="3"/>
    <x v="2"/>
    <x v="0"/>
    <x v="0"/>
    <x v="1"/>
    <x v="0"/>
    <x v="1"/>
    <x v="5321"/>
    <x v="7"/>
    <x v="5"/>
    <x v="1"/>
    <x v="1"/>
  </r>
  <r>
    <x v="6425"/>
    <x v="1"/>
    <x v="1"/>
    <x v="0"/>
    <x v="2"/>
    <x v="1"/>
    <x v="1"/>
    <x v="0"/>
    <x v="0"/>
    <x v="1"/>
    <x v="0"/>
    <x v="1"/>
    <x v="1"/>
    <x v="1"/>
    <x v="4576"/>
    <x v="9"/>
    <x v="0"/>
    <x v="0"/>
    <x v="0"/>
  </r>
  <r>
    <x v="6426"/>
    <x v="3"/>
    <x v="3"/>
    <x v="5"/>
    <x v="3"/>
    <x v="2"/>
    <x v="0"/>
    <x v="13"/>
    <x v="2"/>
    <x v="0"/>
    <x v="0"/>
    <x v="0"/>
    <x v="0"/>
    <x v="0"/>
    <x v="145"/>
    <x v="6"/>
    <x v="1"/>
    <x v="2"/>
    <x v="3"/>
  </r>
  <r>
    <x v="6427"/>
    <x v="0"/>
    <x v="2"/>
    <x v="0"/>
    <x v="0"/>
    <x v="1"/>
    <x v="0"/>
    <x v="2"/>
    <x v="1"/>
    <x v="1"/>
    <x v="1"/>
    <x v="0"/>
    <x v="0"/>
    <x v="0"/>
    <x v="4551"/>
    <x v="8"/>
    <x v="6"/>
    <x v="0"/>
    <x v="7"/>
  </r>
  <r>
    <x v="6428"/>
    <x v="4"/>
    <x v="1"/>
    <x v="2"/>
    <x v="1"/>
    <x v="0"/>
    <x v="0"/>
    <x v="7"/>
    <x v="0"/>
    <x v="0"/>
    <x v="0"/>
    <x v="1"/>
    <x v="1"/>
    <x v="0"/>
    <x v="1411"/>
    <x v="4"/>
    <x v="3"/>
    <x v="0"/>
    <x v="3"/>
  </r>
  <r>
    <x v="6429"/>
    <x v="2"/>
    <x v="2"/>
    <x v="1"/>
    <x v="0"/>
    <x v="1"/>
    <x v="1"/>
    <x v="9"/>
    <x v="1"/>
    <x v="1"/>
    <x v="1"/>
    <x v="0"/>
    <x v="0"/>
    <x v="1"/>
    <x v="3933"/>
    <x v="3"/>
    <x v="6"/>
    <x v="2"/>
    <x v="5"/>
  </r>
  <r>
    <x v="6430"/>
    <x v="2"/>
    <x v="1"/>
    <x v="3"/>
    <x v="5"/>
    <x v="2"/>
    <x v="0"/>
    <x v="1"/>
    <x v="2"/>
    <x v="1"/>
    <x v="1"/>
    <x v="1"/>
    <x v="0"/>
    <x v="1"/>
    <x v="1160"/>
    <x v="2"/>
    <x v="4"/>
    <x v="0"/>
    <x v="6"/>
  </r>
  <r>
    <x v="6431"/>
    <x v="2"/>
    <x v="1"/>
    <x v="4"/>
    <x v="6"/>
    <x v="2"/>
    <x v="1"/>
    <x v="13"/>
    <x v="2"/>
    <x v="1"/>
    <x v="0"/>
    <x v="1"/>
    <x v="0"/>
    <x v="1"/>
    <x v="3905"/>
    <x v="4"/>
    <x v="3"/>
    <x v="0"/>
    <x v="8"/>
  </r>
  <r>
    <x v="6432"/>
    <x v="2"/>
    <x v="1"/>
    <x v="3"/>
    <x v="5"/>
    <x v="2"/>
    <x v="0"/>
    <x v="2"/>
    <x v="0"/>
    <x v="1"/>
    <x v="1"/>
    <x v="0"/>
    <x v="1"/>
    <x v="0"/>
    <x v="651"/>
    <x v="1"/>
    <x v="0"/>
    <x v="1"/>
    <x v="2"/>
  </r>
  <r>
    <x v="6433"/>
    <x v="1"/>
    <x v="2"/>
    <x v="2"/>
    <x v="3"/>
    <x v="2"/>
    <x v="0"/>
    <x v="9"/>
    <x v="2"/>
    <x v="0"/>
    <x v="0"/>
    <x v="0"/>
    <x v="0"/>
    <x v="0"/>
    <x v="950"/>
    <x v="11"/>
    <x v="3"/>
    <x v="0"/>
    <x v="6"/>
  </r>
  <r>
    <x v="6434"/>
    <x v="5"/>
    <x v="0"/>
    <x v="4"/>
    <x v="0"/>
    <x v="2"/>
    <x v="1"/>
    <x v="3"/>
    <x v="2"/>
    <x v="1"/>
    <x v="0"/>
    <x v="0"/>
    <x v="1"/>
    <x v="1"/>
    <x v="7727"/>
    <x v="1"/>
    <x v="2"/>
    <x v="1"/>
    <x v="4"/>
  </r>
  <r>
    <x v="6435"/>
    <x v="2"/>
    <x v="2"/>
    <x v="1"/>
    <x v="4"/>
    <x v="1"/>
    <x v="0"/>
    <x v="14"/>
    <x v="0"/>
    <x v="0"/>
    <x v="1"/>
    <x v="0"/>
    <x v="1"/>
    <x v="1"/>
    <x v="3416"/>
    <x v="0"/>
    <x v="5"/>
    <x v="2"/>
    <x v="5"/>
  </r>
  <r>
    <x v="6436"/>
    <x v="2"/>
    <x v="0"/>
    <x v="4"/>
    <x v="2"/>
    <x v="1"/>
    <x v="0"/>
    <x v="13"/>
    <x v="0"/>
    <x v="1"/>
    <x v="1"/>
    <x v="0"/>
    <x v="1"/>
    <x v="1"/>
    <x v="1092"/>
    <x v="10"/>
    <x v="5"/>
    <x v="2"/>
    <x v="2"/>
  </r>
  <r>
    <x v="6437"/>
    <x v="1"/>
    <x v="0"/>
    <x v="3"/>
    <x v="0"/>
    <x v="1"/>
    <x v="2"/>
    <x v="12"/>
    <x v="1"/>
    <x v="0"/>
    <x v="0"/>
    <x v="0"/>
    <x v="0"/>
    <x v="1"/>
    <x v="4542"/>
    <x v="11"/>
    <x v="5"/>
    <x v="2"/>
    <x v="3"/>
  </r>
  <r>
    <x v="6438"/>
    <x v="3"/>
    <x v="3"/>
    <x v="3"/>
    <x v="4"/>
    <x v="2"/>
    <x v="1"/>
    <x v="13"/>
    <x v="0"/>
    <x v="1"/>
    <x v="0"/>
    <x v="1"/>
    <x v="1"/>
    <x v="0"/>
    <x v="4145"/>
    <x v="5"/>
    <x v="3"/>
    <x v="0"/>
    <x v="7"/>
  </r>
  <r>
    <x v="6439"/>
    <x v="4"/>
    <x v="3"/>
    <x v="1"/>
    <x v="4"/>
    <x v="0"/>
    <x v="1"/>
    <x v="1"/>
    <x v="1"/>
    <x v="0"/>
    <x v="1"/>
    <x v="0"/>
    <x v="1"/>
    <x v="0"/>
    <x v="2298"/>
    <x v="7"/>
    <x v="5"/>
    <x v="1"/>
    <x v="5"/>
  </r>
  <r>
    <x v="6440"/>
    <x v="0"/>
    <x v="1"/>
    <x v="5"/>
    <x v="1"/>
    <x v="2"/>
    <x v="1"/>
    <x v="7"/>
    <x v="2"/>
    <x v="0"/>
    <x v="0"/>
    <x v="1"/>
    <x v="0"/>
    <x v="0"/>
    <x v="6332"/>
    <x v="0"/>
    <x v="2"/>
    <x v="0"/>
    <x v="8"/>
  </r>
  <r>
    <x v="6441"/>
    <x v="2"/>
    <x v="2"/>
    <x v="1"/>
    <x v="3"/>
    <x v="0"/>
    <x v="1"/>
    <x v="12"/>
    <x v="0"/>
    <x v="1"/>
    <x v="0"/>
    <x v="0"/>
    <x v="0"/>
    <x v="0"/>
    <x v="2535"/>
    <x v="3"/>
    <x v="2"/>
    <x v="2"/>
    <x v="2"/>
  </r>
  <r>
    <x v="6442"/>
    <x v="5"/>
    <x v="2"/>
    <x v="4"/>
    <x v="3"/>
    <x v="2"/>
    <x v="0"/>
    <x v="11"/>
    <x v="1"/>
    <x v="0"/>
    <x v="0"/>
    <x v="1"/>
    <x v="0"/>
    <x v="1"/>
    <x v="7171"/>
    <x v="0"/>
    <x v="0"/>
    <x v="0"/>
    <x v="8"/>
  </r>
  <r>
    <x v="6443"/>
    <x v="4"/>
    <x v="2"/>
    <x v="5"/>
    <x v="4"/>
    <x v="2"/>
    <x v="2"/>
    <x v="2"/>
    <x v="1"/>
    <x v="1"/>
    <x v="0"/>
    <x v="1"/>
    <x v="1"/>
    <x v="1"/>
    <x v="9271"/>
    <x v="10"/>
    <x v="4"/>
    <x v="0"/>
    <x v="0"/>
  </r>
  <r>
    <x v="6444"/>
    <x v="2"/>
    <x v="1"/>
    <x v="1"/>
    <x v="2"/>
    <x v="0"/>
    <x v="0"/>
    <x v="4"/>
    <x v="2"/>
    <x v="0"/>
    <x v="0"/>
    <x v="0"/>
    <x v="1"/>
    <x v="0"/>
    <x v="408"/>
    <x v="7"/>
    <x v="4"/>
    <x v="1"/>
    <x v="1"/>
  </r>
  <r>
    <x v="6445"/>
    <x v="1"/>
    <x v="2"/>
    <x v="3"/>
    <x v="6"/>
    <x v="0"/>
    <x v="0"/>
    <x v="14"/>
    <x v="2"/>
    <x v="0"/>
    <x v="0"/>
    <x v="0"/>
    <x v="0"/>
    <x v="0"/>
    <x v="953"/>
    <x v="5"/>
    <x v="3"/>
    <x v="2"/>
    <x v="4"/>
  </r>
  <r>
    <x v="6446"/>
    <x v="1"/>
    <x v="1"/>
    <x v="5"/>
    <x v="1"/>
    <x v="2"/>
    <x v="0"/>
    <x v="11"/>
    <x v="0"/>
    <x v="0"/>
    <x v="1"/>
    <x v="1"/>
    <x v="0"/>
    <x v="0"/>
    <x v="438"/>
    <x v="11"/>
    <x v="0"/>
    <x v="2"/>
    <x v="1"/>
  </r>
  <r>
    <x v="6447"/>
    <x v="0"/>
    <x v="3"/>
    <x v="1"/>
    <x v="1"/>
    <x v="2"/>
    <x v="2"/>
    <x v="8"/>
    <x v="1"/>
    <x v="1"/>
    <x v="1"/>
    <x v="0"/>
    <x v="0"/>
    <x v="1"/>
    <x v="8432"/>
    <x v="2"/>
    <x v="1"/>
    <x v="2"/>
    <x v="1"/>
  </r>
  <r>
    <x v="6448"/>
    <x v="1"/>
    <x v="3"/>
    <x v="5"/>
    <x v="0"/>
    <x v="0"/>
    <x v="1"/>
    <x v="13"/>
    <x v="1"/>
    <x v="0"/>
    <x v="0"/>
    <x v="1"/>
    <x v="1"/>
    <x v="1"/>
    <x v="5393"/>
    <x v="6"/>
    <x v="6"/>
    <x v="0"/>
    <x v="5"/>
  </r>
  <r>
    <x v="6449"/>
    <x v="4"/>
    <x v="2"/>
    <x v="1"/>
    <x v="0"/>
    <x v="2"/>
    <x v="0"/>
    <x v="10"/>
    <x v="1"/>
    <x v="0"/>
    <x v="1"/>
    <x v="1"/>
    <x v="1"/>
    <x v="0"/>
    <x v="3055"/>
    <x v="4"/>
    <x v="5"/>
    <x v="0"/>
    <x v="0"/>
  </r>
  <r>
    <x v="6450"/>
    <x v="2"/>
    <x v="0"/>
    <x v="4"/>
    <x v="2"/>
    <x v="2"/>
    <x v="1"/>
    <x v="6"/>
    <x v="0"/>
    <x v="1"/>
    <x v="0"/>
    <x v="1"/>
    <x v="0"/>
    <x v="1"/>
    <x v="3581"/>
    <x v="6"/>
    <x v="6"/>
    <x v="0"/>
    <x v="7"/>
  </r>
  <r>
    <x v="6451"/>
    <x v="5"/>
    <x v="2"/>
    <x v="3"/>
    <x v="4"/>
    <x v="0"/>
    <x v="2"/>
    <x v="4"/>
    <x v="1"/>
    <x v="1"/>
    <x v="1"/>
    <x v="0"/>
    <x v="1"/>
    <x v="0"/>
    <x v="9518"/>
    <x v="6"/>
    <x v="5"/>
    <x v="1"/>
    <x v="0"/>
  </r>
  <r>
    <x v="6452"/>
    <x v="3"/>
    <x v="3"/>
    <x v="5"/>
    <x v="0"/>
    <x v="0"/>
    <x v="1"/>
    <x v="1"/>
    <x v="0"/>
    <x v="1"/>
    <x v="0"/>
    <x v="0"/>
    <x v="0"/>
    <x v="0"/>
    <x v="1082"/>
    <x v="11"/>
    <x v="5"/>
    <x v="1"/>
    <x v="2"/>
  </r>
  <r>
    <x v="6453"/>
    <x v="5"/>
    <x v="0"/>
    <x v="0"/>
    <x v="6"/>
    <x v="1"/>
    <x v="2"/>
    <x v="14"/>
    <x v="1"/>
    <x v="1"/>
    <x v="1"/>
    <x v="1"/>
    <x v="0"/>
    <x v="0"/>
    <x v="8910"/>
    <x v="0"/>
    <x v="5"/>
    <x v="2"/>
    <x v="1"/>
  </r>
  <r>
    <x v="6454"/>
    <x v="4"/>
    <x v="0"/>
    <x v="4"/>
    <x v="3"/>
    <x v="1"/>
    <x v="2"/>
    <x v="1"/>
    <x v="1"/>
    <x v="0"/>
    <x v="1"/>
    <x v="0"/>
    <x v="0"/>
    <x v="1"/>
    <x v="4893"/>
    <x v="9"/>
    <x v="2"/>
    <x v="0"/>
    <x v="6"/>
  </r>
  <r>
    <x v="6455"/>
    <x v="4"/>
    <x v="0"/>
    <x v="3"/>
    <x v="0"/>
    <x v="1"/>
    <x v="0"/>
    <x v="6"/>
    <x v="1"/>
    <x v="0"/>
    <x v="0"/>
    <x v="1"/>
    <x v="1"/>
    <x v="0"/>
    <x v="1694"/>
    <x v="5"/>
    <x v="1"/>
    <x v="0"/>
    <x v="5"/>
  </r>
  <r>
    <x v="6456"/>
    <x v="4"/>
    <x v="3"/>
    <x v="3"/>
    <x v="5"/>
    <x v="0"/>
    <x v="2"/>
    <x v="13"/>
    <x v="2"/>
    <x v="0"/>
    <x v="0"/>
    <x v="1"/>
    <x v="1"/>
    <x v="0"/>
    <x v="7294"/>
    <x v="7"/>
    <x v="0"/>
    <x v="0"/>
    <x v="2"/>
  </r>
  <r>
    <x v="6457"/>
    <x v="2"/>
    <x v="1"/>
    <x v="3"/>
    <x v="4"/>
    <x v="1"/>
    <x v="1"/>
    <x v="13"/>
    <x v="2"/>
    <x v="0"/>
    <x v="0"/>
    <x v="1"/>
    <x v="0"/>
    <x v="1"/>
    <x v="3772"/>
    <x v="4"/>
    <x v="1"/>
    <x v="2"/>
    <x v="0"/>
  </r>
  <r>
    <x v="6458"/>
    <x v="5"/>
    <x v="3"/>
    <x v="2"/>
    <x v="5"/>
    <x v="0"/>
    <x v="2"/>
    <x v="0"/>
    <x v="0"/>
    <x v="1"/>
    <x v="1"/>
    <x v="1"/>
    <x v="1"/>
    <x v="0"/>
    <x v="9523"/>
    <x v="0"/>
    <x v="0"/>
    <x v="0"/>
    <x v="1"/>
  </r>
  <r>
    <x v="6459"/>
    <x v="4"/>
    <x v="2"/>
    <x v="2"/>
    <x v="4"/>
    <x v="2"/>
    <x v="1"/>
    <x v="5"/>
    <x v="1"/>
    <x v="0"/>
    <x v="0"/>
    <x v="1"/>
    <x v="1"/>
    <x v="0"/>
    <x v="6093"/>
    <x v="5"/>
    <x v="0"/>
    <x v="0"/>
    <x v="8"/>
  </r>
  <r>
    <x v="6460"/>
    <x v="2"/>
    <x v="3"/>
    <x v="5"/>
    <x v="6"/>
    <x v="0"/>
    <x v="0"/>
    <x v="13"/>
    <x v="1"/>
    <x v="0"/>
    <x v="1"/>
    <x v="1"/>
    <x v="0"/>
    <x v="1"/>
    <x v="1217"/>
    <x v="1"/>
    <x v="2"/>
    <x v="2"/>
    <x v="5"/>
  </r>
  <r>
    <x v="6461"/>
    <x v="2"/>
    <x v="2"/>
    <x v="5"/>
    <x v="3"/>
    <x v="0"/>
    <x v="1"/>
    <x v="4"/>
    <x v="1"/>
    <x v="1"/>
    <x v="1"/>
    <x v="0"/>
    <x v="1"/>
    <x v="1"/>
    <x v="5744"/>
    <x v="0"/>
    <x v="2"/>
    <x v="1"/>
    <x v="2"/>
  </r>
  <r>
    <x v="6462"/>
    <x v="5"/>
    <x v="0"/>
    <x v="1"/>
    <x v="1"/>
    <x v="2"/>
    <x v="0"/>
    <x v="11"/>
    <x v="1"/>
    <x v="1"/>
    <x v="1"/>
    <x v="0"/>
    <x v="1"/>
    <x v="1"/>
    <x v="5117"/>
    <x v="1"/>
    <x v="6"/>
    <x v="2"/>
    <x v="4"/>
  </r>
  <r>
    <x v="6463"/>
    <x v="1"/>
    <x v="2"/>
    <x v="1"/>
    <x v="1"/>
    <x v="2"/>
    <x v="2"/>
    <x v="8"/>
    <x v="0"/>
    <x v="0"/>
    <x v="0"/>
    <x v="0"/>
    <x v="1"/>
    <x v="1"/>
    <x v="7965"/>
    <x v="4"/>
    <x v="4"/>
    <x v="2"/>
    <x v="1"/>
  </r>
  <r>
    <x v="6464"/>
    <x v="4"/>
    <x v="1"/>
    <x v="5"/>
    <x v="1"/>
    <x v="1"/>
    <x v="1"/>
    <x v="0"/>
    <x v="1"/>
    <x v="1"/>
    <x v="1"/>
    <x v="1"/>
    <x v="1"/>
    <x v="0"/>
    <x v="3602"/>
    <x v="8"/>
    <x v="4"/>
    <x v="0"/>
    <x v="0"/>
  </r>
  <r>
    <x v="6465"/>
    <x v="4"/>
    <x v="0"/>
    <x v="0"/>
    <x v="5"/>
    <x v="2"/>
    <x v="0"/>
    <x v="2"/>
    <x v="2"/>
    <x v="1"/>
    <x v="0"/>
    <x v="0"/>
    <x v="1"/>
    <x v="0"/>
    <x v="617"/>
    <x v="2"/>
    <x v="2"/>
    <x v="1"/>
    <x v="1"/>
  </r>
  <r>
    <x v="6466"/>
    <x v="1"/>
    <x v="0"/>
    <x v="5"/>
    <x v="3"/>
    <x v="1"/>
    <x v="2"/>
    <x v="0"/>
    <x v="0"/>
    <x v="1"/>
    <x v="0"/>
    <x v="1"/>
    <x v="1"/>
    <x v="1"/>
    <x v="7677"/>
    <x v="8"/>
    <x v="4"/>
    <x v="0"/>
    <x v="8"/>
  </r>
  <r>
    <x v="6467"/>
    <x v="1"/>
    <x v="0"/>
    <x v="0"/>
    <x v="3"/>
    <x v="0"/>
    <x v="0"/>
    <x v="7"/>
    <x v="1"/>
    <x v="0"/>
    <x v="0"/>
    <x v="1"/>
    <x v="1"/>
    <x v="1"/>
    <x v="2492"/>
    <x v="5"/>
    <x v="2"/>
    <x v="0"/>
    <x v="7"/>
  </r>
  <r>
    <x v="6468"/>
    <x v="5"/>
    <x v="3"/>
    <x v="1"/>
    <x v="6"/>
    <x v="2"/>
    <x v="2"/>
    <x v="14"/>
    <x v="1"/>
    <x v="1"/>
    <x v="1"/>
    <x v="0"/>
    <x v="0"/>
    <x v="0"/>
    <x v="7787"/>
    <x v="3"/>
    <x v="5"/>
    <x v="0"/>
    <x v="7"/>
  </r>
  <r>
    <x v="6469"/>
    <x v="1"/>
    <x v="2"/>
    <x v="5"/>
    <x v="6"/>
    <x v="0"/>
    <x v="2"/>
    <x v="1"/>
    <x v="2"/>
    <x v="0"/>
    <x v="0"/>
    <x v="1"/>
    <x v="0"/>
    <x v="0"/>
    <x v="7044"/>
    <x v="6"/>
    <x v="2"/>
    <x v="1"/>
    <x v="0"/>
  </r>
  <r>
    <x v="6470"/>
    <x v="3"/>
    <x v="0"/>
    <x v="0"/>
    <x v="0"/>
    <x v="0"/>
    <x v="1"/>
    <x v="8"/>
    <x v="2"/>
    <x v="1"/>
    <x v="0"/>
    <x v="1"/>
    <x v="1"/>
    <x v="1"/>
    <x v="5769"/>
    <x v="7"/>
    <x v="4"/>
    <x v="0"/>
    <x v="4"/>
  </r>
  <r>
    <x v="6471"/>
    <x v="1"/>
    <x v="2"/>
    <x v="3"/>
    <x v="0"/>
    <x v="2"/>
    <x v="2"/>
    <x v="3"/>
    <x v="1"/>
    <x v="0"/>
    <x v="0"/>
    <x v="0"/>
    <x v="0"/>
    <x v="1"/>
    <x v="6378"/>
    <x v="10"/>
    <x v="5"/>
    <x v="1"/>
    <x v="1"/>
  </r>
  <r>
    <x v="6472"/>
    <x v="1"/>
    <x v="3"/>
    <x v="3"/>
    <x v="5"/>
    <x v="0"/>
    <x v="0"/>
    <x v="7"/>
    <x v="1"/>
    <x v="0"/>
    <x v="1"/>
    <x v="0"/>
    <x v="1"/>
    <x v="0"/>
    <x v="844"/>
    <x v="2"/>
    <x v="6"/>
    <x v="1"/>
    <x v="1"/>
  </r>
  <r>
    <x v="6473"/>
    <x v="5"/>
    <x v="3"/>
    <x v="3"/>
    <x v="1"/>
    <x v="1"/>
    <x v="0"/>
    <x v="6"/>
    <x v="2"/>
    <x v="1"/>
    <x v="0"/>
    <x v="1"/>
    <x v="0"/>
    <x v="1"/>
    <x v="5344"/>
    <x v="7"/>
    <x v="5"/>
    <x v="1"/>
    <x v="0"/>
  </r>
  <r>
    <x v="6474"/>
    <x v="2"/>
    <x v="3"/>
    <x v="2"/>
    <x v="6"/>
    <x v="0"/>
    <x v="0"/>
    <x v="4"/>
    <x v="0"/>
    <x v="1"/>
    <x v="0"/>
    <x v="0"/>
    <x v="0"/>
    <x v="0"/>
    <x v="63"/>
    <x v="9"/>
    <x v="4"/>
    <x v="1"/>
    <x v="0"/>
  </r>
  <r>
    <x v="6475"/>
    <x v="5"/>
    <x v="1"/>
    <x v="0"/>
    <x v="0"/>
    <x v="2"/>
    <x v="2"/>
    <x v="6"/>
    <x v="0"/>
    <x v="0"/>
    <x v="0"/>
    <x v="0"/>
    <x v="0"/>
    <x v="1"/>
    <x v="8760"/>
    <x v="10"/>
    <x v="5"/>
    <x v="0"/>
    <x v="8"/>
  </r>
  <r>
    <x v="6476"/>
    <x v="4"/>
    <x v="3"/>
    <x v="1"/>
    <x v="4"/>
    <x v="2"/>
    <x v="0"/>
    <x v="8"/>
    <x v="2"/>
    <x v="0"/>
    <x v="1"/>
    <x v="1"/>
    <x v="1"/>
    <x v="1"/>
    <x v="2898"/>
    <x v="6"/>
    <x v="5"/>
    <x v="0"/>
    <x v="2"/>
  </r>
  <r>
    <x v="6477"/>
    <x v="3"/>
    <x v="3"/>
    <x v="4"/>
    <x v="4"/>
    <x v="2"/>
    <x v="0"/>
    <x v="12"/>
    <x v="1"/>
    <x v="0"/>
    <x v="0"/>
    <x v="0"/>
    <x v="1"/>
    <x v="0"/>
    <x v="741"/>
    <x v="8"/>
    <x v="4"/>
    <x v="0"/>
    <x v="6"/>
  </r>
  <r>
    <x v="6478"/>
    <x v="2"/>
    <x v="1"/>
    <x v="5"/>
    <x v="3"/>
    <x v="1"/>
    <x v="1"/>
    <x v="14"/>
    <x v="0"/>
    <x v="1"/>
    <x v="0"/>
    <x v="1"/>
    <x v="1"/>
    <x v="0"/>
    <x v="4156"/>
    <x v="7"/>
    <x v="4"/>
    <x v="0"/>
    <x v="1"/>
  </r>
  <r>
    <x v="6479"/>
    <x v="2"/>
    <x v="2"/>
    <x v="3"/>
    <x v="3"/>
    <x v="2"/>
    <x v="1"/>
    <x v="13"/>
    <x v="0"/>
    <x v="0"/>
    <x v="1"/>
    <x v="0"/>
    <x v="0"/>
    <x v="0"/>
    <x v="3415"/>
    <x v="7"/>
    <x v="1"/>
    <x v="2"/>
    <x v="0"/>
  </r>
  <r>
    <x v="6480"/>
    <x v="5"/>
    <x v="2"/>
    <x v="4"/>
    <x v="4"/>
    <x v="0"/>
    <x v="2"/>
    <x v="6"/>
    <x v="0"/>
    <x v="0"/>
    <x v="1"/>
    <x v="1"/>
    <x v="1"/>
    <x v="1"/>
    <x v="9895"/>
    <x v="5"/>
    <x v="4"/>
    <x v="0"/>
    <x v="6"/>
  </r>
  <r>
    <x v="6481"/>
    <x v="2"/>
    <x v="3"/>
    <x v="0"/>
    <x v="2"/>
    <x v="2"/>
    <x v="1"/>
    <x v="4"/>
    <x v="0"/>
    <x v="0"/>
    <x v="0"/>
    <x v="0"/>
    <x v="0"/>
    <x v="0"/>
    <x v="1286"/>
    <x v="5"/>
    <x v="2"/>
    <x v="1"/>
    <x v="2"/>
  </r>
  <r>
    <x v="6482"/>
    <x v="4"/>
    <x v="1"/>
    <x v="0"/>
    <x v="1"/>
    <x v="2"/>
    <x v="1"/>
    <x v="9"/>
    <x v="1"/>
    <x v="1"/>
    <x v="1"/>
    <x v="1"/>
    <x v="1"/>
    <x v="1"/>
    <x v="5256"/>
    <x v="7"/>
    <x v="3"/>
    <x v="0"/>
    <x v="4"/>
  </r>
  <r>
    <x v="6483"/>
    <x v="1"/>
    <x v="3"/>
    <x v="5"/>
    <x v="6"/>
    <x v="1"/>
    <x v="0"/>
    <x v="3"/>
    <x v="0"/>
    <x v="0"/>
    <x v="1"/>
    <x v="0"/>
    <x v="0"/>
    <x v="0"/>
    <x v="12"/>
    <x v="5"/>
    <x v="1"/>
    <x v="0"/>
    <x v="6"/>
  </r>
  <r>
    <x v="6484"/>
    <x v="0"/>
    <x v="1"/>
    <x v="2"/>
    <x v="2"/>
    <x v="1"/>
    <x v="0"/>
    <x v="2"/>
    <x v="2"/>
    <x v="1"/>
    <x v="1"/>
    <x v="1"/>
    <x v="0"/>
    <x v="0"/>
    <x v="3527"/>
    <x v="3"/>
    <x v="2"/>
    <x v="1"/>
    <x v="2"/>
  </r>
  <r>
    <x v="6485"/>
    <x v="3"/>
    <x v="2"/>
    <x v="3"/>
    <x v="1"/>
    <x v="0"/>
    <x v="1"/>
    <x v="4"/>
    <x v="0"/>
    <x v="0"/>
    <x v="1"/>
    <x v="1"/>
    <x v="0"/>
    <x v="0"/>
    <x v="4293"/>
    <x v="10"/>
    <x v="5"/>
    <x v="0"/>
    <x v="6"/>
  </r>
  <r>
    <x v="6486"/>
    <x v="4"/>
    <x v="2"/>
    <x v="4"/>
    <x v="0"/>
    <x v="2"/>
    <x v="2"/>
    <x v="0"/>
    <x v="2"/>
    <x v="1"/>
    <x v="1"/>
    <x v="0"/>
    <x v="0"/>
    <x v="1"/>
    <x v="7269"/>
    <x v="2"/>
    <x v="2"/>
    <x v="0"/>
    <x v="7"/>
  </r>
  <r>
    <x v="6487"/>
    <x v="3"/>
    <x v="3"/>
    <x v="2"/>
    <x v="1"/>
    <x v="1"/>
    <x v="1"/>
    <x v="12"/>
    <x v="1"/>
    <x v="1"/>
    <x v="1"/>
    <x v="0"/>
    <x v="0"/>
    <x v="1"/>
    <x v="2148"/>
    <x v="10"/>
    <x v="5"/>
    <x v="2"/>
    <x v="3"/>
  </r>
  <r>
    <x v="6488"/>
    <x v="5"/>
    <x v="0"/>
    <x v="5"/>
    <x v="3"/>
    <x v="1"/>
    <x v="0"/>
    <x v="8"/>
    <x v="2"/>
    <x v="1"/>
    <x v="0"/>
    <x v="0"/>
    <x v="1"/>
    <x v="1"/>
    <x v="4963"/>
    <x v="3"/>
    <x v="0"/>
    <x v="0"/>
    <x v="7"/>
  </r>
  <r>
    <x v="6489"/>
    <x v="2"/>
    <x v="3"/>
    <x v="5"/>
    <x v="3"/>
    <x v="1"/>
    <x v="0"/>
    <x v="10"/>
    <x v="1"/>
    <x v="1"/>
    <x v="0"/>
    <x v="0"/>
    <x v="0"/>
    <x v="0"/>
    <x v="45"/>
    <x v="8"/>
    <x v="5"/>
    <x v="2"/>
    <x v="0"/>
  </r>
  <r>
    <x v="6490"/>
    <x v="5"/>
    <x v="1"/>
    <x v="2"/>
    <x v="6"/>
    <x v="2"/>
    <x v="0"/>
    <x v="0"/>
    <x v="1"/>
    <x v="1"/>
    <x v="0"/>
    <x v="0"/>
    <x v="1"/>
    <x v="1"/>
    <x v="5032"/>
    <x v="8"/>
    <x v="2"/>
    <x v="1"/>
    <x v="1"/>
  </r>
  <r>
    <x v="6491"/>
    <x v="3"/>
    <x v="3"/>
    <x v="5"/>
    <x v="3"/>
    <x v="0"/>
    <x v="1"/>
    <x v="12"/>
    <x v="2"/>
    <x v="0"/>
    <x v="1"/>
    <x v="0"/>
    <x v="1"/>
    <x v="1"/>
    <x v="3217"/>
    <x v="7"/>
    <x v="4"/>
    <x v="0"/>
    <x v="6"/>
  </r>
  <r>
    <x v="6492"/>
    <x v="1"/>
    <x v="3"/>
    <x v="3"/>
    <x v="1"/>
    <x v="2"/>
    <x v="2"/>
    <x v="9"/>
    <x v="0"/>
    <x v="0"/>
    <x v="1"/>
    <x v="0"/>
    <x v="0"/>
    <x v="0"/>
    <x v="4003"/>
    <x v="6"/>
    <x v="6"/>
    <x v="0"/>
    <x v="7"/>
  </r>
  <r>
    <x v="6493"/>
    <x v="5"/>
    <x v="2"/>
    <x v="3"/>
    <x v="1"/>
    <x v="0"/>
    <x v="0"/>
    <x v="3"/>
    <x v="2"/>
    <x v="1"/>
    <x v="1"/>
    <x v="1"/>
    <x v="1"/>
    <x v="1"/>
    <x v="8738"/>
    <x v="1"/>
    <x v="6"/>
    <x v="0"/>
    <x v="3"/>
  </r>
  <r>
    <x v="6494"/>
    <x v="2"/>
    <x v="2"/>
    <x v="0"/>
    <x v="0"/>
    <x v="2"/>
    <x v="0"/>
    <x v="0"/>
    <x v="2"/>
    <x v="0"/>
    <x v="0"/>
    <x v="1"/>
    <x v="1"/>
    <x v="0"/>
    <x v="3529"/>
    <x v="3"/>
    <x v="2"/>
    <x v="0"/>
    <x v="7"/>
  </r>
  <r>
    <x v="6495"/>
    <x v="1"/>
    <x v="1"/>
    <x v="2"/>
    <x v="2"/>
    <x v="2"/>
    <x v="0"/>
    <x v="10"/>
    <x v="2"/>
    <x v="0"/>
    <x v="1"/>
    <x v="0"/>
    <x v="0"/>
    <x v="0"/>
    <x v="35"/>
    <x v="5"/>
    <x v="2"/>
    <x v="0"/>
    <x v="8"/>
  </r>
  <r>
    <x v="6496"/>
    <x v="4"/>
    <x v="2"/>
    <x v="5"/>
    <x v="1"/>
    <x v="0"/>
    <x v="2"/>
    <x v="12"/>
    <x v="0"/>
    <x v="0"/>
    <x v="0"/>
    <x v="0"/>
    <x v="0"/>
    <x v="0"/>
    <x v="5910"/>
    <x v="7"/>
    <x v="2"/>
    <x v="2"/>
    <x v="5"/>
  </r>
  <r>
    <x v="6497"/>
    <x v="1"/>
    <x v="2"/>
    <x v="3"/>
    <x v="2"/>
    <x v="2"/>
    <x v="1"/>
    <x v="8"/>
    <x v="0"/>
    <x v="0"/>
    <x v="1"/>
    <x v="1"/>
    <x v="1"/>
    <x v="0"/>
    <x v="5976"/>
    <x v="3"/>
    <x v="0"/>
    <x v="0"/>
    <x v="7"/>
  </r>
  <r>
    <x v="6498"/>
    <x v="2"/>
    <x v="2"/>
    <x v="3"/>
    <x v="6"/>
    <x v="1"/>
    <x v="1"/>
    <x v="0"/>
    <x v="2"/>
    <x v="1"/>
    <x v="0"/>
    <x v="1"/>
    <x v="0"/>
    <x v="0"/>
    <x v="4371"/>
    <x v="5"/>
    <x v="4"/>
    <x v="1"/>
    <x v="3"/>
  </r>
  <r>
    <x v="6499"/>
    <x v="0"/>
    <x v="0"/>
    <x v="5"/>
    <x v="2"/>
    <x v="1"/>
    <x v="2"/>
    <x v="12"/>
    <x v="1"/>
    <x v="0"/>
    <x v="1"/>
    <x v="0"/>
    <x v="0"/>
    <x v="1"/>
    <x v="8715"/>
    <x v="8"/>
    <x v="4"/>
    <x v="2"/>
    <x v="2"/>
  </r>
  <r>
    <x v="6500"/>
    <x v="5"/>
    <x v="2"/>
    <x v="2"/>
    <x v="6"/>
    <x v="2"/>
    <x v="2"/>
    <x v="14"/>
    <x v="0"/>
    <x v="0"/>
    <x v="0"/>
    <x v="0"/>
    <x v="0"/>
    <x v="1"/>
    <x v="9377"/>
    <x v="7"/>
    <x v="3"/>
    <x v="2"/>
    <x v="1"/>
  </r>
  <r>
    <x v="6501"/>
    <x v="0"/>
    <x v="3"/>
    <x v="4"/>
    <x v="4"/>
    <x v="2"/>
    <x v="2"/>
    <x v="11"/>
    <x v="1"/>
    <x v="0"/>
    <x v="1"/>
    <x v="1"/>
    <x v="1"/>
    <x v="1"/>
    <x v="9745"/>
    <x v="0"/>
    <x v="0"/>
    <x v="0"/>
    <x v="8"/>
  </r>
  <r>
    <x v="6502"/>
    <x v="5"/>
    <x v="0"/>
    <x v="5"/>
    <x v="6"/>
    <x v="0"/>
    <x v="0"/>
    <x v="8"/>
    <x v="2"/>
    <x v="0"/>
    <x v="1"/>
    <x v="1"/>
    <x v="0"/>
    <x v="1"/>
    <x v="4793"/>
    <x v="7"/>
    <x v="6"/>
    <x v="2"/>
    <x v="5"/>
  </r>
  <r>
    <x v="6503"/>
    <x v="4"/>
    <x v="3"/>
    <x v="4"/>
    <x v="0"/>
    <x v="1"/>
    <x v="0"/>
    <x v="13"/>
    <x v="0"/>
    <x v="1"/>
    <x v="0"/>
    <x v="1"/>
    <x v="0"/>
    <x v="1"/>
    <x v="926"/>
    <x v="5"/>
    <x v="4"/>
    <x v="0"/>
    <x v="6"/>
  </r>
  <r>
    <x v="6504"/>
    <x v="5"/>
    <x v="3"/>
    <x v="0"/>
    <x v="4"/>
    <x v="1"/>
    <x v="0"/>
    <x v="2"/>
    <x v="2"/>
    <x v="0"/>
    <x v="1"/>
    <x v="1"/>
    <x v="1"/>
    <x v="1"/>
    <x v="6357"/>
    <x v="7"/>
    <x v="2"/>
    <x v="0"/>
    <x v="1"/>
  </r>
  <r>
    <x v="6505"/>
    <x v="3"/>
    <x v="3"/>
    <x v="4"/>
    <x v="2"/>
    <x v="0"/>
    <x v="1"/>
    <x v="11"/>
    <x v="2"/>
    <x v="0"/>
    <x v="1"/>
    <x v="1"/>
    <x v="1"/>
    <x v="1"/>
    <x v="5746"/>
    <x v="7"/>
    <x v="3"/>
    <x v="0"/>
    <x v="8"/>
  </r>
  <r>
    <x v="6506"/>
    <x v="3"/>
    <x v="2"/>
    <x v="0"/>
    <x v="0"/>
    <x v="0"/>
    <x v="0"/>
    <x v="6"/>
    <x v="0"/>
    <x v="1"/>
    <x v="1"/>
    <x v="1"/>
    <x v="0"/>
    <x v="1"/>
    <x v="2731"/>
    <x v="5"/>
    <x v="6"/>
    <x v="1"/>
    <x v="0"/>
  </r>
  <r>
    <x v="6507"/>
    <x v="5"/>
    <x v="3"/>
    <x v="3"/>
    <x v="4"/>
    <x v="1"/>
    <x v="2"/>
    <x v="5"/>
    <x v="0"/>
    <x v="1"/>
    <x v="0"/>
    <x v="0"/>
    <x v="0"/>
    <x v="1"/>
    <x v="8412"/>
    <x v="2"/>
    <x v="4"/>
    <x v="1"/>
    <x v="1"/>
  </r>
  <r>
    <x v="6508"/>
    <x v="3"/>
    <x v="0"/>
    <x v="0"/>
    <x v="3"/>
    <x v="1"/>
    <x v="0"/>
    <x v="2"/>
    <x v="2"/>
    <x v="0"/>
    <x v="1"/>
    <x v="1"/>
    <x v="0"/>
    <x v="1"/>
    <x v="911"/>
    <x v="2"/>
    <x v="2"/>
    <x v="0"/>
    <x v="8"/>
  </r>
  <r>
    <x v="6509"/>
    <x v="4"/>
    <x v="2"/>
    <x v="4"/>
    <x v="1"/>
    <x v="0"/>
    <x v="1"/>
    <x v="5"/>
    <x v="1"/>
    <x v="0"/>
    <x v="1"/>
    <x v="1"/>
    <x v="0"/>
    <x v="0"/>
    <x v="4643"/>
    <x v="0"/>
    <x v="5"/>
    <x v="1"/>
    <x v="0"/>
  </r>
  <r>
    <x v="6510"/>
    <x v="5"/>
    <x v="2"/>
    <x v="1"/>
    <x v="4"/>
    <x v="2"/>
    <x v="0"/>
    <x v="1"/>
    <x v="2"/>
    <x v="1"/>
    <x v="0"/>
    <x v="1"/>
    <x v="0"/>
    <x v="1"/>
    <x v="7471"/>
    <x v="4"/>
    <x v="3"/>
    <x v="1"/>
    <x v="3"/>
  </r>
  <r>
    <x v="6511"/>
    <x v="1"/>
    <x v="1"/>
    <x v="3"/>
    <x v="1"/>
    <x v="1"/>
    <x v="2"/>
    <x v="4"/>
    <x v="1"/>
    <x v="1"/>
    <x v="0"/>
    <x v="0"/>
    <x v="0"/>
    <x v="1"/>
    <x v="4351"/>
    <x v="10"/>
    <x v="5"/>
    <x v="0"/>
    <x v="6"/>
  </r>
  <r>
    <x v="6512"/>
    <x v="2"/>
    <x v="3"/>
    <x v="4"/>
    <x v="6"/>
    <x v="1"/>
    <x v="0"/>
    <x v="9"/>
    <x v="1"/>
    <x v="0"/>
    <x v="1"/>
    <x v="0"/>
    <x v="0"/>
    <x v="0"/>
    <x v="138"/>
    <x v="7"/>
    <x v="2"/>
    <x v="2"/>
    <x v="3"/>
  </r>
  <r>
    <x v="6513"/>
    <x v="1"/>
    <x v="0"/>
    <x v="3"/>
    <x v="5"/>
    <x v="0"/>
    <x v="2"/>
    <x v="2"/>
    <x v="1"/>
    <x v="0"/>
    <x v="1"/>
    <x v="0"/>
    <x v="1"/>
    <x v="1"/>
    <x v="6102"/>
    <x v="8"/>
    <x v="3"/>
    <x v="0"/>
    <x v="7"/>
  </r>
  <r>
    <x v="6514"/>
    <x v="2"/>
    <x v="1"/>
    <x v="4"/>
    <x v="5"/>
    <x v="2"/>
    <x v="2"/>
    <x v="8"/>
    <x v="2"/>
    <x v="1"/>
    <x v="1"/>
    <x v="0"/>
    <x v="0"/>
    <x v="0"/>
    <x v="3178"/>
    <x v="4"/>
    <x v="0"/>
    <x v="2"/>
    <x v="5"/>
  </r>
  <r>
    <x v="6515"/>
    <x v="4"/>
    <x v="1"/>
    <x v="5"/>
    <x v="0"/>
    <x v="1"/>
    <x v="0"/>
    <x v="5"/>
    <x v="2"/>
    <x v="0"/>
    <x v="0"/>
    <x v="1"/>
    <x v="1"/>
    <x v="1"/>
    <x v="2621"/>
    <x v="1"/>
    <x v="0"/>
    <x v="0"/>
    <x v="5"/>
  </r>
  <r>
    <x v="6516"/>
    <x v="5"/>
    <x v="1"/>
    <x v="5"/>
    <x v="1"/>
    <x v="1"/>
    <x v="1"/>
    <x v="1"/>
    <x v="0"/>
    <x v="1"/>
    <x v="0"/>
    <x v="0"/>
    <x v="0"/>
    <x v="0"/>
    <x v="5777"/>
    <x v="5"/>
    <x v="2"/>
    <x v="1"/>
    <x v="2"/>
  </r>
  <r>
    <x v="6517"/>
    <x v="5"/>
    <x v="3"/>
    <x v="3"/>
    <x v="0"/>
    <x v="2"/>
    <x v="2"/>
    <x v="4"/>
    <x v="2"/>
    <x v="0"/>
    <x v="0"/>
    <x v="0"/>
    <x v="0"/>
    <x v="1"/>
    <x v="8449"/>
    <x v="10"/>
    <x v="3"/>
    <x v="0"/>
    <x v="8"/>
  </r>
  <r>
    <x v="6518"/>
    <x v="2"/>
    <x v="3"/>
    <x v="5"/>
    <x v="3"/>
    <x v="0"/>
    <x v="0"/>
    <x v="14"/>
    <x v="0"/>
    <x v="0"/>
    <x v="1"/>
    <x v="1"/>
    <x v="1"/>
    <x v="1"/>
    <x v="2801"/>
    <x v="6"/>
    <x v="2"/>
    <x v="0"/>
    <x v="5"/>
  </r>
  <r>
    <x v="6519"/>
    <x v="5"/>
    <x v="2"/>
    <x v="1"/>
    <x v="1"/>
    <x v="0"/>
    <x v="2"/>
    <x v="9"/>
    <x v="0"/>
    <x v="1"/>
    <x v="0"/>
    <x v="0"/>
    <x v="1"/>
    <x v="0"/>
    <x v="9638"/>
    <x v="5"/>
    <x v="3"/>
    <x v="2"/>
    <x v="0"/>
  </r>
  <r>
    <x v="6520"/>
    <x v="1"/>
    <x v="0"/>
    <x v="0"/>
    <x v="3"/>
    <x v="2"/>
    <x v="2"/>
    <x v="13"/>
    <x v="1"/>
    <x v="0"/>
    <x v="0"/>
    <x v="0"/>
    <x v="1"/>
    <x v="1"/>
    <x v="6167"/>
    <x v="3"/>
    <x v="2"/>
    <x v="2"/>
    <x v="0"/>
  </r>
  <r>
    <x v="6521"/>
    <x v="3"/>
    <x v="3"/>
    <x v="1"/>
    <x v="4"/>
    <x v="0"/>
    <x v="2"/>
    <x v="9"/>
    <x v="0"/>
    <x v="0"/>
    <x v="0"/>
    <x v="1"/>
    <x v="0"/>
    <x v="0"/>
    <x v="4943"/>
    <x v="4"/>
    <x v="5"/>
    <x v="2"/>
    <x v="5"/>
  </r>
  <r>
    <x v="6522"/>
    <x v="3"/>
    <x v="1"/>
    <x v="0"/>
    <x v="1"/>
    <x v="2"/>
    <x v="0"/>
    <x v="0"/>
    <x v="1"/>
    <x v="1"/>
    <x v="0"/>
    <x v="1"/>
    <x v="0"/>
    <x v="0"/>
    <x v="538"/>
    <x v="0"/>
    <x v="3"/>
    <x v="1"/>
    <x v="5"/>
  </r>
  <r>
    <x v="6523"/>
    <x v="3"/>
    <x v="0"/>
    <x v="2"/>
    <x v="5"/>
    <x v="0"/>
    <x v="1"/>
    <x v="4"/>
    <x v="2"/>
    <x v="1"/>
    <x v="1"/>
    <x v="0"/>
    <x v="0"/>
    <x v="0"/>
    <x v="1047"/>
    <x v="3"/>
    <x v="0"/>
    <x v="1"/>
    <x v="4"/>
  </r>
  <r>
    <x v="6524"/>
    <x v="5"/>
    <x v="2"/>
    <x v="4"/>
    <x v="2"/>
    <x v="1"/>
    <x v="1"/>
    <x v="10"/>
    <x v="2"/>
    <x v="0"/>
    <x v="0"/>
    <x v="0"/>
    <x v="1"/>
    <x v="0"/>
    <x v="8524"/>
    <x v="5"/>
    <x v="0"/>
    <x v="2"/>
    <x v="3"/>
  </r>
  <r>
    <x v="6525"/>
    <x v="4"/>
    <x v="1"/>
    <x v="2"/>
    <x v="4"/>
    <x v="2"/>
    <x v="1"/>
    <x v="14"/>
    <x v="0"/>
    <x v="1"/>
    <x v="0"/>
    <x v="1"/>
    <x v="0"/>
    <x v="1"/>
    <x v="4008"/>
    <x v="9"/>
    <x v="3"/>
    <x v="2"/>
    <x v="1"/>
  </r>
  <r>
    <x v="6526"/>
    <x v="4"/>
    <x v="0"/>
    <x v="2"/>
    <x v="1"/>
    <x v="2"/>
    <x v="2"/>
    <x v="14"/>
    <x v="1"/>
    <x v="1"/>
    <x v="0"/>
    <x v="1"/>
    <x v="0"/>
    <x v="0"/>
    <x v="5443"/>
    <x v="7"/>
    <x v="6"/>
    <x v="2"/>
    <x v="5"/>
  </r>
  <r>
    <x v="6527"/>
    <x v="2"/>
    <x v="0"/>
    <x v="3"/>
    <x v="0"/>
    <x v="1"/>
    <x v="1"/>
    <x v="12"/>
    <x v="2"/>
    <x v="0"/>
    <x v="0"/>
    <x v="0"/>
    <x v="1"/>
    <x v="0"/>
    <x v="2874"/>
    <x v="5"/>
    <x v="5"/>
    <x v="2"/>
    <x v="0"/>
  </r>
  <r>
    <x v="6528"/>
    <x v="5"/>
    <x v="1"/>
    <x v="1"/>
    <x v="0"/>
    <x v="1"/>
    <x v="0"/>
    <x v="8"/>
    <x v="1"/>
    <x v="1"/>
    <x v="1"/>
    <x v="0"/>
    <x v="1"/>
    <x v="1"/>
    <x v="5446"/>
    <x v="6"/>
    <x v="3"/>
    <x v="2"/>
    <x v="0"/>
  </r>
  <r>
    <x v="6529"/>
    <x v="5"/>
    <x v="2"/>
    <x v="0"/>
    <x v="0"/>
    <x v="0"/>
    <x v="1"/>
    <x v="6"/>
    <x v="1"/>
    <x v="0"/>
    <x v="1"/>
    <x v="0"/>
    <x v="1"/>
    <x v="0"/>
    <x v="8541"/>
    <x v="2"/>
    <x v="2"/>
    <x v="0"/>
    <x v="6"/>
  </r>
  <r>
    <x v="6530"/>
    <x v="1"/>
    <x v="2"/>
    <x v="0"/>
    <x v="1"/>
    <x v="0"/>
    <x v="0"/>
    <x v="5"/>
    <x v="0"/>
    <x v="1"/>
    <x v="1"/>
    <x v="1"/>
    <x v="0"/>
    <x v="0"/>
    <x v="1948"/>
    <x v="10"/>
    <x v="2"/>
    <x v="0"/>
    <x v="7"/>
  </r>
  <r>
    <x v="6531"/>
    <x v="3"/>
    <x v="2"/>
    <x v="1"/>
    <x v="0"/>
    <x v="0"/>
    <x v="1"/>
    <x v="6"/>
    <x v="2"/>
    <x v="0"/>
    <x v="1"/>
    <x v="0"/>
    <x v="1"/>
    <x v="1"/>
    <x v="6155"/>
    <x v="8"/>
    <x v="4"/>
    <x v="1"/>
    <x v="2"/>
  </r>
  <r>
    <x v="6532"/>
    <x v="3"/>
    <x v="3"/>
    <x v="5"/>
    <x v="2"/>
    <x v="1"/>
    <x v="1"/>
    <x v="13"/>
    <x v="1"/>
    <x v="1"/>
    <x v="1"/>
    <x v="1"/>
    <x v="1"/>
    <x v="1"/>
    <x v="5051"/>
    <x v="8"/>
    <x v="3"/>
    <x v="0"/>
    <x v="2"/>
  </r>
  <r>
    <x v="6533"/>
    <x v="0"/>
    <x v="3"/>
    <x v="4"/>
    <x v="1"/>
    <x v="1"/>
    <x v="2"/>
    <x v="14"/>
    <x v="1"/>
    <x v="1"/>
    <x v="0"/>
    <x v="0"/>
    <x v="0"/>
    <x v="0"/>
    <x v="7436"/>
    <x v="10"/>
    <x v="3"/>
    <x v="2"/>
    <x v="0"/>
  </r>
  <r>
    <x v="6534"/>
    <x v="1"/>
    <x v="0"/>
    <x v="5"/>
    <x v="6"/>
    <x v="1"/>
    <x v="0"/>
    <x v="1"/>
    <x v="0"/>
    <x v="0"/>
    <x v="0"/>
    <x v="0"/>
    <x v="0"/>
    <x v="0"/>
    <x v="137"/>
    <x v="1"/>
    <x v="6"/>
    <x v="0"/>
    <x v="7"/>
  </r>
  <r>
    <x v="6535"/>
    <x v="4"/>
    <x v="1"/>
    <x v="4"/>
    <x v="6"/>
    <x v="1"/>
    <x v="1"/>
    <x v="0"/>
    <x v="0"/>
    <x v="0"/>
    <x v="1"/>
    <x v="1"/>
    <x v="1"/>
    <x v="0"/>
    <x v="3525"/>
    <x v="4"/>
    <x v="1"/>
    <x v="0"/>
    <x v="2"/>
  </r>
  <r>
    <x v="6536"/>
    <x v="4"/>
    <x v="3"/>
    <x v="0"/>
    <x v="5"/>
    <x v="1"/>
    <x v="1"/>
    <x v="5"/>
    <x v="1"/>
    <x v="1"/>
    <x v="0"/>
    <x v="0"/>
    <x v="0"/>
    <x v="1"/>
    <x v="1915"/>
    <x v="10"/>
    <x v="1"/>
    <x v="1"/>
    <x v="3"/>
  </r>
  <r>
    <x v="6537"/>
    <x v="2"/>
    <x v="1"/>
    <x v="0"/>
    <x v="0"/>
    <x v="0"/>
    <x v="2"/>
    <x v="12"/>
    <x v="1"/>
    <x v="1"/>
    <x v="1"/>
    <x v="0"/>
    <x v="1"/>
    <x v="0"/>
    <x v="5086"/>
    <x v="8"/>
    <x v="3"/>
    <x v="0"/>
    <x v="6"/>
  </r>
  <r>
    <x v="6538"/>
    <x v="5"/>
    <x v="0"/>
    <x v="4"/>
    <x v="5"/>
    <x v="2"/>
    <x v="0"/>
    <x v="8"/>
    <x v="1"/>
    <x v="0"/>
    <x v="0"/>
    <x v="1"/>
    <x v="1"/>
    <x v="0"/>
    <x v="5429"/>
    <x v="11"/>
    <x v="4"/>
    <x v="0"/>
    <x v="8"/>
  </r>
  <r>
    <x v="6539"/>
    <x v="0"/>
    <x v="2"/>
    <x v="1"/>
    <x v="6"/>
    <x v="0"/>
    <x v="1"/>
    <x v="2"/>
    <x v="1"/>
    <x v="1"/>
    <x v="0"/>
    <x v="0"/>
    <x v="1"/>
    <x v="1"/>
    <x v="9043"/>
    <x v="8"/>
    <x v="4"/>
    <x v="1"/>
    <x v="1"/>
  </r>
  <r>
    <x v="6540"/>
    <x v="2"/>
    <x v="0"/>
    <x v="5"/>
    <x v="5"/>
    <x v="1"/>
    <x v="0"/>
    <x v="5"/>
    <x v="1"/>
    <x v="1"/>
    <x v="1"/>
    <x v="0"/>
    <x v="0"/>
    <x v="1"/>
    <x v="268"/>
    <x v="1"/>
    <x v="5"/>
    <x v="0"/>
    <x v="6"/>
  </r>
  <r>
    <x v="6541"/>
    <x v="4"/>
    <x v="2"/>
    <x v="5"/>
    <x v="6"/>
    <x v="0"/>
    <x v="0"/>
    <x v="9"/>
    <x v="1"/>
    <x v="1"/>
    <x v="1"/>
    <x v="1"/>
    <x v="1"/>
    <x v="1"/>
    <x v="4208"/>
    <x v="2"/>
    <x v="4"/>
    <x v="0"/>
    <x v="2"/>
  </r>
  <r>
    <x v="6542"/>
    <x v="2"/>
    <x v="0"/>
    <x v="1"/>
    <x v="1"/>
    <x v="2"/>
    <x v="2"/>
    <x v="5"/>
    <x v="1"/>
    <x v="0"/>
    <x v="1"/>
    <x v="1"/>
    <x v="0"/>
    <x v="1"/>
    <x v="6589"/>
    <x v="1"/>
    <x v="1"/>
    <x v="1"/>
    <x v="2"/>
  </r>
  <r>
    <x v="6543"/>
    <x v="3"/>
    <x v="0"/>
    <x v="1"/>
    <x v="6"/>
    <x v="2"/>
    <x v="0"/>
    <x v="0"/>
    <x v="1"/>
    <x v="1"/>
    <x v="1"/>
    <x v="0"/>
    <x v="0"/>
    <x v="0"/>
    <x v="59"/>
    <x v="10"/>
    <x v="1"/>
    <x v="1"/>
    <x v="5"/>
  </r>
  <r>
    <x v="6544"/>
    <x v="0"/>
    <x v="0"/>
    <x v="2"/>
    <x v="2"/>
    <x v="0"/>
    <x v="1"/>
    <x v="5"/>
    <x v="2"/>
    <x v="1"/>
    <x v="0"/>
    <x v="0"/>
    <x v="0"/>
    <x v="1"/>
    <x v="6440"/>
    <x v="10"/>
    <x v="0"/>
    <x v="1"/>
    <x v="4"/>
  </r>
  <r>
    <x v="6545"/>
    <x v="0"/>
    <x v="0"/>
    <x v="0"/>
    <x v="0"/>
    <x v="2"/>
    <x v="1"/>
    <x v="1"/>
    <x v="0"/>
    <x v="1"/>
    <x v="1"/>
    <x v="0"/>
    <x v="1"/>
    <x v="0"/>
    <x v="6626"/>
    <x v="6"/>
    <x v="4"/>
    <x v="0"/>
    <x v="8"/>
  </r>
  <r>
    <x v="6546"/>
    <x v="4"/>
    <x v="3"/>
    <x v="5"/>
    <x v="6"/>
    <x v="0"/>
    <x v="2"/>
    <x v="8"/>
    <x v="1"/>
    <x v="0"/>
    <x v="1"/>
    <x v="0"/>
    <x v="1"/>
    <x v="0"/>
    <x v="4671"/>
    <x v="8"/>
    <x v="4"/>
    <x v="2"/>
    <x v="4"/>
  </r>
  <r>
    <x v="6547"/>
    <x v="3"/>
    <x v="0"/>
    <x v="5"/>
    <x v="0"/>
    <x v="2"/>
    <x v="1"/>
    <x v="4"/>
    <x v="1"/>
    <x v="1"/>
    <x v="0"/>
    <x v="0"/>
    <x v="1"/>
    <x v="1"/>
    <x v="3930"/>
    <x v="6"/>
    <x v="6"/>
    <x v="1"/>
    <x v="1"/>
  </r>
  <r>
    <x v="6548"/>
    <x v="1"/>
    <x v="2"/>
    <x v="2"/>
    <x v="6"/>
    <x v="1"/>
    <x v="2"/>
    <x v="9"/>
    <x v="2"/>
    <x v="0"/>
    <x v="0"/>
    <x v="1"/>
    <x v="0"/>
    <x v="1"/>
    <x v="8131"/>
    <x v="0"/>
    <x v="2"/>
    <x v="2"/>
    <x v="4"/>
  </r>
  <r>
    <x v="6549"/>
    <x v="4"/>
    <x v="0"/>
    <x v="0"/>
    <x v="2"/>
    <x v="1"/>
    <x v="1"/>
    <x v="14"/>
    <x v="0"/>
    <x v="0"/>
    <x v="0"/>
    <x v="0"/>
    <x v="1"/>
    <x v="1"/>
    <x v="3394"/>
    <x v="5"/>
    <x v="3"/>
    <x v="2"/>
    <x v="3"/>
  </r>
  <r>
    <x v="6550"/>
    <x v="3"/>
    <x v="1"/>
    <x v="0"/>
    <x v="0"/>
    <x v="0"/>
    <x v="1"/>
    <x v="7"/>
    <x v="0"/>
    <x v="1"/>
    <x v="1"/>
    <x v="1"/>
    <x v="0"/>
    <x v="1"/>
    <x v="3792"/>
    <x v="3"/>
    <x v="4"/>
    <x v="0"/>
    <x v="6"/>
  </r>
  <r>
    <x v="6551"/>
    <x v="2"/>
    <x v="0"/>
    <x v="4"/>
    <x v="6"/>
    <x v="0"/>
    <x v="0"/>
    <x v="0"/>
    <x v="2"/>
    <x v="1"/>
    <x v="0"/>
    <x v="1"/>
    <x v="0"/>
    <x v="1"/>
    <x v="1114"/>
    <x v="3"/>
    <x v="1"/>
    <x v="1"/>
    <x v="1"/>
  </r>
  <r>
    <x v="6552"/>
    <x v="0"/>
    <x v="0"/>
    <x v="1"/>
    <x v="5"/>
    <x v="2"/>
    <x v="2"/>
    <x v="6"/>
    <x v="1"/>
    <x v="1"/>
    <x v="0"/>
    <x v="0"/>
    <x v="1"/>
    <x v="0"/>
    <x v="8891"/>
    <x v="10"/>
    <x v="1"/>
    <x v="0"/>
    <x v="8"/>
  </r>
  <r>
    <x v="6553"/>
    <x v="3"/>
    <x v="1"/>
    <x v="1"/>
    <x v="4"/>
    <x v="1"/>
    <x v="0"/>
    <x v="3"/>
    <x v="0"/>
    <x v="0"/>
    <x v="0"/>
    <x v="1"/>
    <x v="0"/>
    <x v="0"/>
    <x v="518"/>
    <x v="3"/>
    <x v="1"/>
    <x v="1"/>
    <x v="0"/>
  </r>
  <r>
    <x v="6554"/>
    <x v="4"/>
    <x v="2"/>
    <x v="0"/>
    <x v="3"/>
    <x v="1"/>
    <x v="2"/>
    <x v="14"/>
    <x v="0"/>
    <x v="1"/>
    <x v="0"/>
    <x v="0"/>
    <x v="0"/>
    <x v="1"/>
    <x v="7229"/>
    <x v="7"/>
    <x v="2"/>
    <x v="2"/>
    <x v="2"/>
  </r>
  <r>
    <x v="6555"/>
    <x v="1"/>
    <x v="2"/>
    <x v="0"/>
    <x v="4"/>
    <x v="2"/>
    <x v="0"/>
    <x v="10"/>
    <x v="0"/>
    <x v="1"/>
    <x v="1"/>
    <x v="1"/>
    <x v="1"/>
    <x v="0"/>
    <x v="3144"/>
    <x v="10"/>
    <x v="6"/>
    <x v="0"/>
    <x v="6"/>
  </r>
  <r>
    <x v="6556"/>
    <x v="3"/>
    <x v="0"/>
    <x v="1"/>
    <x v="3"/>
    <x v="1"/>
    <x v="2"/>
    <x v="3"/>
    <x v="1"/>
    <x v="0"/>
    <x v="1"/>
    <x v="1"/>
    <x v="1"/>
    <x v="0"/>
    <x v="7089"/>
    <x v="5"/>
    <x v="3"/>
    <x v="0"/>
    <x v="3"/>
  </r>
  <r>
    <x v="6557"/>
    <x v="3"/>
    <x v="3"/>
    <x v="5"/>
    <x v="2"/>
    <x v="2"/>
    <x v="1"/>
    <x v="0"/>
    <x v="1"/>
    <x v="0"/>
    <x v="1"/>
    <x v="1"/>
    <x v="1"/>
    <x v="1"/>
    <x v="5673"/>
    <x v="11"/>
    <x v="4"/>
    <x v="0"/>
    <x v="7"/>
  </r>
  <r>
    <x v="6558"/>
    <x v="1"/>
    <x v="2"/>
    <x v="0"/>
    <x v="6"/>
    <x v="1"/>
    <x v="2"/>
    <x v="6"/>
    <x v="2"/>
    <x v="0"/>
    <x v="0"/>
    <x v="1"/>
    <x v="0"/>
    <x v="0"/>
    <x v="7255"/>
    <x v="2"/>
    <x v="4"/>
    <x v="0"/>
    <x v="7"/>
  </r>
  <r>
    <x v="6559"/>
    <x v="5"/>
    <x v="3"/>
    <x v="1"/>
    <x v="5"/>
    <x v="2"/>
    <x v="0"/>
    <x v="14"/>
    <x v="1"/>
    <x v="1"/>
    <x v="1"/>
    <x v="1"/>
    <x v="0"/>
    <x v="1"/>
    <x v="4912"/>
    <x v="7"/>
    <x v="0"/>
    <x v="0"/>
    <x v="6"/>
  </r>
  <r>
    <x v="6560"/>
    <x v="3"/>
    <x v="3"/>
    <x v="2"/>
    <x v="1"/>
    <x v="1"/>
    <x v="2"/>
    <x v="2"/>
    <x v="2"/>
    <x v="0"/>
    <x v="0"/>
    <x v="0"/>
    <x v="0"/>
    <x v="1"/>
    <x v="4743"/>
    <x v="1"/>
    <x v="4"/>
    <x v="1"/>
    <x v="3"/>
  </r>
  <r>
    <x v="6561"/>
    <x v="4"/>
    <x v="1"/>
    <x v="5"/>
    <x v="6"/>
    <x v="2"/>
    <x v="1"/>
    <x v="13"/>
    <x v="2"/>
    <x v="1"/>
    <x v="0"/>
    <x v="0"/>
    <x v="1"/>
    <x v="0"/>
    <x v="2899"/>
    <x v="0"/>
    <x v="0"/>
    <x v="2"/>
    <x v="1"/>
  </r>
  <r>
    <x v="6562"/>
    <x v="1"/>
    <x v="1"/>
    <x v="5"/>
    <x v="6"/>
    <x v="0"/>
    <x v="2"/>
    <x v="8"/>
    <x v="2"/>
    <x v="1"/>
    <x v="1"/>
    <x v="1"/>
    <x v="0"/>
    <x v="0"/>
    <x v="4667"/>
    <x v="1"/>
    <x v="5"/>
    <x v="0"/>
    <x v="6"/>
  </r>
  <r>
    <x v="6563"/>
    <x v="2"/>
    <x v="1"/>
    <x v="5"/>
    <x v="3"/>
    <x v="2"/>
    <x v="0"/>
    <x v="7"/>
    <x v="1"/>
    <x v="0"/>
    <x v="1"/>
    <x v="1"/>
    <x v="1"/>
    <x v="1"/>
    <x v="2205"/>
    <x v="0"/>
    <x v="6"/>
    <x v="0"/>
    <x v="0"/>
  </r>
  <r>
    <x v="6564"/>
    <x v="2"/>
    <x v="3"/>
    <x v="4"/>
    <x v="5"/>
    <x v="1"/>
    <x v="1"/>
    <x v="1"/>
    <x v="2"/>
    <x v="0"/>
    <x v="0"/>
    <x v="0"/>
    <x v="1"/>
    <x v="1"/>
    <x v="3662"/>
    <x v="5"/>
    <x v="6"/>
    <x v="0"/>
    <x v="8"/>
  </r>
  <r>
    <x v="6565"/>
    <x v="4"/>
    <x v="0"/>
    <x v="3"/>
    <x v="4"/>
    <x v="2"/>
    <x v="1"/>
    <x v="9"/>
    <x v="2"/>
    <x v="1"/>
    <x v="1"/>
    <x v="1"/>
    <x v="1"/>
    <x v="0"/>
    <x v="4341"/>
    <x v="6"/>
    <x v="1"/>
    <x v="0"/>
    <x v="7"/>
  </r>
  <r>
    <x v="6566"/>
    <x v="5"/>
    <x v="0"/>
    <x v="0"/>
    <x v="1"/>
    <x v="0"/>
    <x v="0"/>
    <x v="8"/>
    <x v="2"/>
    <x v="0"/>
    <x v="0"/>
    <x v="0"/>
    <x v="1"/>
    <x v="0"/>
    <x v="3786"/>
    <x v="1"/>
    <x v="6"/>
    <x v="0"/>
    <x v="6"/>
  </r>
  <r>
    <x v="6567"/>
    <x v="5"/>
    <x v="0"/>
    <x v="0"/>
    <x v="5"/>
    <x v="2"/>
    <x v="1"/>
    <x v="13"/>
    <x v="2"/>
    <x v="0"/>
    <x v="1"/>
    <x v="0"/>
    <x v="0"/>
    <x v="1"/>
    <x v="6449"/>
    <x v="10"/>
    <x v="2"/>
    <x v="2"/>
    <x v="0"/>
  </r>
  <r>
    <x v="6568"/>
    <x v="2"/>
    <x v="1"/>
    <x v="0"/>
    <x v="1"/>
    <x v="1"/>
    <x v="0"/>
    <x v="6"/>
    <x v="0"/>
    <x v="1"/>
    <x v="0"/>
    <x v="0"/>
    <x v="1"/>
    <x v="1"/>
    <x v="905"/>
    <x v="10"/>
    <x v="6"/>
    <x v="1"/>
    <x v="2"/>
  </r>
  <r>
    <x v="6569"/>
    <x v="0"/>
    <x v="3"/>
    <x v="2"/>
    <x v="0"/>
    <x v="0"/>
    <x v="0"/>
    <x v="13"/>
    <x v="1"/>
    <x v="0"/>
    <x v="0"/>
    <x v="1"/>
    <x v="0"/>
    <x v="0"/>
    <x v="4521"/>
    <x v="5"/>
    <x v="4"/>
    <x v="2"/>
    <x v="4"/>
  </r>
  <r>
    <x v="6570"/>
    <x v="1"/>
    <x v="3"/>
    <x v="4"/>
    <x v="1"/>
    <x v="2"/>
    <x v="0"/>
    <x v="6"/>
    <x v="0"/>
    <x v="1"/>
    <x v="0"/>
    <x v="1"/>
    <x v="1"/>
    <x v="0"/>
    <x v="1298"/>
    <x v="1"/>
    <x v="5"/>
    <x v="0"/>
    <x v="1"/>
  </r>
  <r>
    <x v="6571"/>
    <x v="4"/>
    <x v="1"/>
    <x v="4"/>
    <x v="4"/>
    <x v="2"/>
    <x v="1"/>
    <x v="2"/>
    <x v="1"/>
    <x v="1"/>
    <x v="0"/>
    <x v="0"/>
    <x v="0"/>
    <x v="1"/>
    <x v="1724"/>
    <x v="3"/>
    <x v="0"/>
    <x v="1"/>
    <x v="2"/>
  </r>
  <r>
    <x v="6572"/>
    <x v="4"/>
    <x v="3"/>
    <x v="4"/>
    <x v="4"/>
    <x v="1"/>
    <x v="0"/>
    <x v="5"/>
    <x v="2"/>
    <x v="1"/>
    <x v="1"/>
    <x v="1"/>
    <x v="0"/>
    <x v="0"/>
    <x v="846"/>
    <x v="1"/>
    <x v="0"/>
    <x v="1"/>
    <x v="3"/>
  </r>
  <r>
    <x v="6573"/>
    <x v="1"/>
    <x v="1"/>
    <x v="0"/>
    <x v="1"/>
    <x v="1"/>
    <x v="0"/>
    <x v="14"/>
    <x v="1"/>
    <x v="0"/>
    <x v="0"/>
    <x v="1"/>
    <x v="1"/>
    <x v="0"/>
    <x v="1272"/>
    <x v="0"/>
    <x v="1"/>
    <x v="0"/>
    <x v="7"/>
  </r>
  <r>
    <x v="6574"/>
    <x v="0"/>
    <x v="0"/>
    <x v="3"/>
    <x v="3"/>
    <x v="2"/>
    <x v="0"/>
    <x v="10"/>
    <x v="0"/>
    <x v="1"/>
    <x v="1"/>
    <x v="1"/>
    <x v="0"/>
    <x v="1"/>
    <x v="5170"/>
    <x v="0"/>
    <x v="6"/>
    <x v="0"/>
    <x v="8"/>
  </r>
  <r>
    <x v="6575"/>
    <x v="4"/>
    <x v="2"/>
    <x v="5"/>
    <x v="2"/>
    <x v="0"/>
    <x v="0"/>
    <x v="2"/>
    <x v="2"/>
    <x v="1"/>
    <x v="0"/>
    <x v="1"/>
    <x v="1"/>
    <x v="1"/>
    <x v="4367"/>
    <x v="2"/>
    <x v="4"/>
    <x v="0"/>
    <x v="6"/>
  </r>
  <r>
    <x v="6576"/>
    <x v="1"/>
    <x v="0"/>
    <x v="5"/>
    <x v="1"/>
    <x v="0"/>
    <x v="0"/>
    <x v="11"/>
    <x v="2"/>
    <x v="1"/>
    <x v="0"/>
    <x v="0"/>
    <x v="0"/>
    <x v="1"/>
    <x v="491"/>
    <x v="11"/>
    <x v="3"/>
    <x v="2"/>
    <x v="0"/>
  </r>
  <r>
    <x v="6577"/>
    <x v="1"/>
    <x v="3"/>
    <x v="1"/>
    <x v="5"/>
    <x v="1"/>
    <x v="2"/>
    <x v="4"/>
    <x v="0"/>
    <x v="0"/>
    <x v="0"/>
    <x v="0"/>
    <x v="0"/>
    <x v="1"/>
    <x v="4668"/>
    <x v="9"/>
    <x v="6"/>
    <x v="1"/>
    <x v="1"/>
  </r>
  <r>
    <x v="6578"/>
    <x v="2"/>
    <x v="0"/>
    <x v="0"/>
    <x v="6"/>
    <x v="0"/>
    <x v="0"/>
    <x v="14"/>
    <x v="1"/>
    <x v="1"/>
    <x v="0"/>
    <x v="0"/>
    <x v="0"/>
    <x v="0"/>
    <x v="123"/>
    <x v="5"/>
    <x v="3"/>
    <x v="2"/>
    <x v="4"/>
  </r>
  <r>
    <x v="6579"/>
    <x v="2"/>
    <x v="1"/>
    <x v="5"/>
    <x v="1"/>
    <x v="1"/>
    <x v="1"/>
    <x v="3"/>
    <x v="1"/>
    <x v="1"/>
    <x v="1"/>
    <x v="0"/>
    <x v="1"/>
    <x v="1"/>
    <x v="4093"/>
    <x v="8"/>
    <x v="1"/>
    <x v="1"/>
    <x v="1"/>
  </r>
  <r>
    <x v="6580"/>
    <x v="5"/>
    <x v="0"/>
    <x v="2"/>
    <x v="1"/>
    <x v="1"/>
    <x v="2"/>
    <x v="0"/>
    <x v="1"/>
    <x v="1"/>
    <x v="0"/>
    <x v="0"/>
    <x v="0"/>
    <x v="0"/>
    <x v="7898"/>
    <x v="5"/>
    <x v="3"/>
    <x v="0"/>
    <x v="7"/>
  </r>
  <r>
    <x v="6581"/>
    <x v="2"/>
    <x v="0"/>
    <x v="3"/>
    <x v="3"/>
    <x v="0"/>
    <x v="0"/>
    <x v="14"/>
    <x v="1"/>
    <x v="0"/>
    <x v="0"/>
    <x v="1"/>
    <x v="1"/>
    <x v="0"/>
    <x v="1321"/>
    <x v="0"/>
    <x v="1"/>
    <x v="0"/>
    <x v="3"/>
  </r>
  <r>
    <x v="6582"/>
    <x v="5"/>
    <x v="2"/>
    <x v="5"/>
    <x v="5"/>
    <x v="1"/>
    <x v="2"/>
    <x v="4"/>
    <x v="0"/>
    <x v="0"/>
    <x v="1"/>
    <x v="1"/>
    <x v="1"/>
    <x v="0"/>
    <x v="9865"/>
    <x v="1"/>
    <x v="6"/>
    <x v="0"/>
    <x v="2"/>
  </r>
  <r>
    <x v="6583"/>
    <x v="5"/>
    <x v="0"/>
    <x v="5"/>
    <x v="3"/>
    <x v="0"/>
    <x v="2"/>
    <x v="7"/>
    <x v="1"/>
    <x v="1"/>
    <x v="1"/>
    <x v="1"/>
    <x v="1"/>
    <x v="1"/>
    <x v="9689"/>
    <x v="8"/>
    <x v="4"/>
    <x v="0"/>
    <x v="7"/>
  </r>
  <r>
    <x v="6584"/>
    <x v="0"/>
    <x v="0"/>
    <x v="5"/>
    <x v="4"/>
    <x v="2"/>
    <x v="2"/>
    <x v="10"/>
    <x v="1"/>
    <x v="0"/>
    <x v="1"/>
    <x v="0"/>
    <x v="0"/>
    <x v="1"/>
    <x v="8428"/>
    <x v="8"/>
    <x v="0"/>
    <x v="0"/>
    <x v="7"/>
  </r>
  <r>
    <x v="6585"/>
    <x v="1"/>
    <x v="3"/>
    <x v="0"/>
    <x v="4"/>
    <x v="2"/>
    <x v="0"/>
    <x v="11"/>
    <x v="2"/>
    <x v="1"/>
    <x v="1"/>
    <x v="1"/>
    <x v="1"/>
    <x v="0"/>
    <x v="1291"/>
    <x v="7"/>
    <x v="4"/>
    <x v="0"/>
    <x v="0"/>
  </r>
  <r>
    <x v="6586"/>
    <x v="3"/>
    <x v="0"/>
    <x v="5"/>
    <x v="5"/>
    <x v="0"/>
    <x v="1"/>
    <x v="5"/>
    <x v="1"/>
    <x v="0"/>
    <x v="1"/>
    <x v="0"/>
    <x v="1"/>
    <x v="1"/>
    <x v="3469"/>
    <x v="1"/>
    <x v="0"/>
    <x v="0"/>
    <x v="7"/>
  </r>
  <r>
    <x v="6587"/>
    <x v="5"/>
    <x v="0"/>
    <x v="4"/>
    <x v="5"/>
    <x v="0"/>
    <x v="0"/>
    <x v="14"/>
    <x v="0"/>
    <x v="1"/>
    <x v="1"/>
    <x v="1"/>
    <x v="0"/>
    <x v="0"/>
    <x v="4029"/>
    <x v="7"/>
    <x v="1"/>
    <x v="2"/>
    <x v="2"/>
  </r>
  <r>
    <x v="6588"/>
    <x v="1"/>
    <x v="3"/>
    <x v="2"/>
    <x v="1"/>
    <x v="2"/>
    <x v="2"/>
    <x v="7"/>
    <x v="1"/>
    <x v="0"/>
    <x v="0"/>
    <x v="1"/>
    <x v="1"/>
    <x v="1"/>
    <x v="8093"/>
    <x v="1"/>
    <x v="2"/>
    <x v="0"/>
    <x v="5"/>
  </r>
  <r>
    <x v="6589"/>
    <x v="3"/>
    <x v="2"/>
    <x v="2"/>
    <x v="1"/>
    <x v="2"/>
    <x v="1"/>
    <x v="11"/>
    <x v="0"/>
    <x v="0"/>
    <x v="0"/>
    <x v="1"/>
    <x v="0"/>
    <x v="1"/>
    <x v="5466"/>
    <x v="1"/>
    <x v="4"/>
    <x v="0"/>
    <x v="6"/>
  </r>
  <r>
    <x v="6590"/>
    <x v="5"/>
    <x v="2"/>
    <x v="4"/>
    <x v="3"/>
    <x v="2"/>
    <x v="0"/>
    <x v="2"/>
    <x v="2"/>
    <x v="0"/>
    <x v="0"/>
    <x v="0"/>
    <x v="1"/>
    <x v="0"/>
    <x v="5946"/>
    <x v="3"/>
    <x v="0"/>
    <x v="1"/>
    <x v="4"/>
  </r>
  <r>
    <x v="6591"/>
    <x v="0"/>
    <x v="3"/>
    <x v="2"/>
    <x v="1"/>
    <x v="2"/>
    <x v="0"/>
    <x v="7"/>
    <x v="0"/>
    <x v="0"/>
    <x v="1"/>
    <x v="1"/>
    <x v="0"/>
    <x v="0"/>
    <x v="4130"/>
    <x v="4"/>
    <x v="1"/>
    <x v="0"/>
    <x v="6"/>
  </r>
  <r>
    <x v="6592"/>
    <x v="0"/>
    <x v="1"/>
    <x v="2"/>
    <x v="4"/>
    <x v="2"/>
    <x v="0"/>
    <x v="5"/>
    <x v="0"/>
    <x v="1"/>
    <x v="0"/>
    <x v="0"/>
    <x v="0"/>
    <x v="1"/>
    <x v="3783"/>
    <x v="4"/>
    <x v="6"/>
    <x v="1"/>
    <x v="5"/>
  </r>
  <r>
    <x v="6593"/>
    <x v="1"/>
    <x v="2"/>
    <x v="2"/>
    <x v="0"/>
    <x v="0"/>
    <x v="1"/>
    <x v="9"/>
    <x v="2"/>
    <x v="0"/>
    <x v="0"/>
    <x v="0"/>
    <x v="0"/>
    <x v="0"/>
    <x v="2544"/>
    <x v="5"/>
    <x v="4"/>
    <x v="2"/>
    <x v="5"/>
  </r>
  <r>
    <x v="6594"/>
    <x v="4"/>
    <x v="1"/>
    <x v="1"/>
    <x v="4"/>
    <x v="0"/>
    <x v="2"/>
    <x v="5"/>
    <x v="2"/>
    <x v="1"/>
    <x v="0"/>
    <x v="1"/>
    <x v="0"/>
    <x v="0"/>
    <x v="5245"/>
    <x v="11"/>
    <x v="5"/>
    <x v="1"/>
    <x v="4"/>
  </r>
  <r>
    <x v="6595"/>
    <x v="0"/>
    <x v="3"/>
    <x v="3"/>
    <x v="2"/>
    <x v="0"/>
    <x v="2"/>
    <x v="1"/>
    <x v="1"/>
    <x v="1"/>
    <x v="0"/>
    <x v="0"/>
    <x v="0"/>
    <x v="0"/>
    <x v="8023"/>
    <x v="8"/>
    <x v="3"/>
    <x v="1"/>
    <x v="4"/>
  </r>
  <r>
    <x v="6596"/>
    <x v="1"/>
    <x v="3"/>
    <x v="2"/>
    <x v="6"/>
    <x v="1"/>
    <x v="0"/>
    <x v="2"/>
    <x v="2"/>
    <x v="0"/>
    <x v="1"/>
    <x v="1"/>
    <x v="1"/>
    <x v="1"/>
    <x v="2733"/>
    <x v="11"/>
    <x v="6"/>
    <x v="0"/>
    <x v="8"/>
  </r>
  <r>
    <x v="6597"/>
    <x v="2"/>
    <x v="3"/>
    <x v="5"/>
    <x v="6"/>
    <x v="1"/>
    <x v="1"/>
    <x v="4"/>
    <x v="2"/>
    <x v="1"/>
    <x v="0"/>
    <x v="0"/>
    <x v="1"/>
    <x v="0"/>
    <x v="2841"/>
    <x v="2"/>
    <x v="5"/>
    <x v="1"/>
    <x v="4"/>
  </r>
  <r>
    <x v="6598"/>
    <x v="2"/>
    <x v="3"/>
    <x v="0"/>
    <x v="5"/>
    <x v="1"/>
    <x v="0"/>
    <x v="2"/>
    <x v="0"/>
    <x v="1"/>
    <x v="1"/>
    <x v="0"/>
    <x v="1"/>
    <x v="1"/>
    <x v="1357"/>
    <x v="7"/>
    <x v="0"/>
    <x v="1"/>
    <x v="5"/>
  </r>
  <r>
    <x v="6599"/>
    <x v="5"/>
    <x v="0"/>
    <x v="5"/>
    <x v="5"/>
    <x v="2"/>
    <x v="1"/>
    <x v="3"/>
    <x v="2"/>
    <x v="1"/>
    <x v="0"/>
    <x v="0"/>
    <x v="1"/>
    <x v="0"/>
    <x v="6342"/>
    <x v="8"/>
    <x v="1"/>
    <x v="1"/>
    <x v="5"/>
  </r>
  <r>
    <x v="6600"/>
    <x v="5"/>
    <x v="1"/>
    <x v="3"/>
    <x v="2"/>
    <x v="2"/>
    <x v="0"/>
    <x v="9"/>
    <x v="1"/>
    <x v="0"/>
    <x v="1"/>
    <x v="0"/>
    <x v="1"/>
    <x v="1"/>
    <x v="5535"/>
    <x v="5"/>
    <x v="6"/>
    <x v="2"/>
    <x v="1"/>
  </r>
  <r>
    <x v="6601"/>
    <x v="0"/>
    <x v="0"/>
    <x v="0"/>
    <x v="3"/>
    <x v="2"/>
    <x v="1"/>
    <x v="4"/>
    <x v="1"/>
    <x v="1"/>
    <x v="0"/>
    <x v="0"/>
    <x v="0"/>
    <x v="0"/>
    <x v="5574"/>
    <x v="8"/>
    <x v="4"/>
    <x v="1"/>
    <x v="4"/>
  </r>
  <r>
    <x v="6602"/>
    <x v="3"/>
    <x v="1"/>
    <x v="2"/>
    <x v="5"/>
    <x v="1"/>
    <x v="0"/>
    <x v="7"/>
    <x v="0"/>
    <x v="0"/>
    <x v="1"/>
    <x v="1"/>
    <x v="0"/>
    <x v="1"/>
    <x v="1354"/>
    <x v="9"/>
    <x v="5"/>
    <x v="1"/>
    <x v="1"/>
  </r>
  <r>
    <x v="6603"/>
    <x v="5"/>
    <x v="1"/>
    <x v="2"/>
    <x v="6"/>
    <x v="1"/>
    <x v="1"/>
    <x v="2"/>
    <x v="2"/>
    <x v="1"/>
    <x v="0"/>
    <x v="1"/>
    <x v="1"/>
    <x v="0"/>
    <x v="8507"/>
    <x v="3"/>
    <x v="5"/>
    <x v="0"/>
    <x v="3"/>
  </r>
  <r>
    <x v="6604"/>
    <x v="3"/>
    <x v="3"/>
    <x v="1"/>
    <x v="4"/>
    <x v="2"/>
    <x v="1"/>
    <x v="2"/>
    <x v="0"/>
    <x v="0"/>
    <x v="1"/>
    <x v="0"/>
    <x v="0"/>
    <x v="0"/>
    <x v="1335"/>
    <x v="8"/>
    <x v="0"/>
    <x v="1"/>
    <x v="2"/>
  </r>
  <r>
    <x v="6605"/>
    <x v="4"/>
    <x v="0"/>
    <x v="5"/>
    <x v="1"/>
    <x v="2"/>
    <x v="0"/>
    <x v="10"/>
    <x v="2"/>
    <x v="1"/>
    <x v="0"/>
    <x v="1"/>
    <x v="1"/>
    <x v="0"/>
    <x v="1947"/>
    <x v="8"/>
    <x v="0"/>
    <x v="0"/>
    <x v="4"/>
  </r>
  <r>
    <x v="6606"/>
    <x v="2"/>
    <x v="0"/>
    <x v="3"/>
    <x v="1"/>
    <x v="1"/>
    <x v="0"/>
    <x v="1"/>
    <x v="2"/>
    <x v="0"/>
    <x v="1"/>
    <x v="0"/>
    <x v="0"/>
    <x v="0"/>
    <x v="8"/>
    <x v="0"/>
    <x v="5"/>
    <x v="1"/>
    <x v="0"/>
  </r>
  <r>
    <x v="6607"/>
    <x v="2"/>
    <x v="2"/>
    <x v="2"/>
    <x v="1"/>
    <x v="2"/>
    <x v="2"/>
    <x v="7"/>
    <x v="0"/>
    <x v="1"/>
    <x v="1"/>
    <x v="1"/>
    <x v="1"/>
    <x v="1"/>
    <x v="8848"/>
    <x v="6"/>
    <x v="5"/>
    <x v="0"/>
    <x v="5"/>
  </r>
  <r>
    <x v="6608"/>
    <x v="2"/>
    <x v="0"/>
    <x v="0"/>
    <x v="4"/>
    <x v="0"/>
    <x v="2"/>
    <x v="11"/>
    <x v="0"/>
    <x v="1"/>
    <x v="0"/>
    <x v="0"/>
    <x v="0"/>
    <x v="1"/>
    <x v="4385"/>
    <x v="6"/>
    <x v="0"/>
    <x v="2"/>
    <x v="2"/>
  </r>
  <r>
    <x v="6609"/>
    <x v="0"/>
    <x v="0"/>
    <x v="5"/>
    <x v="2"/>
    <x v="2"/>
    <x v="0"/>
    <x v="1"/>
    <x v="2"/>
    <x v="0"/>
    <x v="1"/>
    <x v="1"/>
    <x v="1"/>
    <x v="0"/>
    <x v="5337"/>
    <x v="7"/>
    <x v="4"/>
    <x v="0"/>
    <x v="4"/>
  </r>
  <r>
    <x v="6610"/>
    <x v="0"/>
    <x v="0"/>
    <x v="5"/>
    <x v="1"/>
    <x v="0"/>
    <x v="0"/>
    <x v="0"/>
    <x v="1"/>
    <x v="1"/>
    <x v="1"/>
    <x v="1"/>
    <x v="0"/>
    <x v="1"/>
    <x v="5468"/>
    <x v="5"/>
    <x v="5"/>
    <x v="1"/>
    <x v="0"/>
  </r>
  <r>
    <x v="6611"/>
    <x v="3"/>
    <x v="1"/>
    <x v="2"/>
    <x v="2"/>
    <x v="2"/>
    <x v="0"/>
    <x v="11"/>
    <x v="2"/>
    <x v="1"/>
    <x v="1"/>
    <x v="1"/>
    <x v="0"/>
    <x v="1"/>
    <x v="1036"/>
    <x v="3"/>
    <x v="0"/>
    <x v="0"/>
    <x v="6"/>
  </r>
  <r>
    <x v="6612"/>
    <x v="3"/>
    <x v="1"/>
    <x v="3"/>
    <x v="3"/>
    <x v="2"/>
    <x v="2"/>
    <x v="13"/>
    <x v="2"/>
    <x v="0"/>
    <x v="0"/>
    <x v="0"/>
    <x v="0"/>
    <x v="1"/>
    <x v="4495"/>
    <x v="9"/>
    <x v="4"/>
    <x v="2"/>
    <x v="0"/>
  </r>
  <r>
    <x v="6613"/>
    <x v="3"/>
    <x v="0"/>
    <x v="4"/>
    <x v="6"/>
    <x v="0"/>
    <x v="1"/>
    <x v="11"/>
    <x v="1"/>
    <x v="0"/>
    <x v="0"/>
    <x v="0"/>
    <x v="1"/>
    <x v="0"/>
    <x v="2944"/>
    <x v="5"/>
    <x v="0"/>
    <x v="0"/>
    <x v="8"/>
  </r>
  <r>
    <x v="6614"/>
    <x v="3"/>
    <x v="3"/>
    <x v="4"/>
    <x v="1"/>
    <x v="1"/>
    <x v="2"/>
    <x v="14"/>
    <x v="0"/>
    <x v="0"/>
    <x v="0"/>
    <x v="0"/>
    <x v="0"/>
    <x v="1"/>
    <x v="4287"/>
    <x v="7"/>
    <x v="4"/>
    <x v="2"/>
    <x v="1"/>
  </r>
  <r>
    <x v="6615"/>
    <x v="0"/>
    <x v="0"/>
    <x v="1"/>
    <x v="0"/>
    <x v="2"/>
    <x v="2"/>
    <x v="2"/>
    <x v="2"/>
    <x v="1"/>
    <x v="0"/>
    <x v="1"/>
    <x v="0"/>
    <x v="1"/>
    <x v="9466"/>
    <x v="6"/>
    <x v="6"/>
    <x v="1"/>
    <x v="0"/>
  </r>
  <r>
    <x v="6616"/>
    <x v="1"/>
    <x v="0"/>
    <x v="0"/>
    <x v="0"/>
    <x v="0"/>
    <x v="1"/>
    <x v="10"/>
    <x v="0"/>
    <x v="1"/>
    <x v="0"/>
    <x v="1"/>
    <x v="1"/>
    <x v="1"/>
    <x v="4942"/>
    <x v="0"/>
    <x v="5"/>
    <x v="0"/>
    <x v="5"/>
  </r>
  <r>
    <x v="6617"/>
    <x v="3"/>
    <x v="3"/>
    <x v="0"/>
    <x v="6"/>
    <x v="2"/>
    <x v="0"/>
    <x v="0"/>
    <x v="2"/>
    <x v="1"/>
    <x v="0"/>
    <x v="1"/>
    <x v="0"/>
    <x v="0"/>
    <x v="360"/>
    <x v="4"/>
    <x v="1"/>
    <x v="1"/>
    <x v="1"/>
  </r>
  <r>
    <x v="6618"/>
    <x v="0"/>
    <x v="0"/>
    <x v="1"/>
    <x v="4"/>
    <x v="0"/>
    <x v="1"/>
    <x v="4"/>
    <x v="1"/>
    <x v="0"/>
    <x v="1"/>
    <x v="1"/>
    <x v="0"/>
    <x v="0"/>
    <x v="6681"/>
    <x v="5"/>
    <x v="0"/>
    <x v="1"/>
    <x v="5"/>
  </r>
  <r>
    <x v="6619"/>
    <x v="3"/>
    <x v="1"/>
    <x v="3"/>
    <x v="3"/>
    <x v="2"/>
    <x v="2"/>
    <x v="13"/>
    <x v="2"/>
    <x v="0"/>
    <x v="1"/>
    <x v="0"/>
    <x v="1"/>
    <x v="0"/>
    <x v="4720"/>
    <x v="3"/>
    <x v="0"/>
    <x v="0"/>
    <x v="6"/>
  </r>
  <r>
    <x v="6620"/>
    <x v="4"/>
    <x v="3"/>
    <x v="5"/>
    <x v="2"/>
    <x v="2"/>
    <x v="2"/>
    <x v="12"/>
    <x v="1"/>
    <x v="1"/>
    <x v="0"/>
    <x v="0"/>
    <x v="1"/>
    <x v="1"/>
    <x v="6244"/>
    <x v="1"/>
    <x v="0"/>
    <x v="2"/>
    <x v="4"/>
  </r>
  <r>
    <x v="6621"/>
    <x v="2"/>
    <x v="2"/>
    <x v="2"/>
    <x v="3"/>
    <x v="2"/>
    <x v="1"/>
    <x v="3"/>
    <x v="1"/>
    <x v="0"/>
    <x v="1"/>
    <x v="1"/>
    <x v="1"/>
    <x v="0"/>
    <x v="6050"/>
    <x v="6"/>
    <x v="5"/>
    <x v="0"/>
    <x v="7"/>
  </r>
  <r>
    <x v="6622"/>
    <x v="3"/>
    <x v="0"/>
    <x v="2"/>
    <x v="4"/>
    <x v="2"/>
    <x v="0"/>
    <x v="3"/>
    <x v="2"/>
    <x v="0"/>
    <x v="0"/>
    <x v="0"/>
    <x v="1"/>
    <x v="1"/>
    <x v="1135"/>
    <x v="11"/>
    <x v="3"/>
    <x v="1"/>
    <x v="4"/>
  </r>
  <r>
    <x v="6623"/>
    <x v="5"/>
    <x v="1"/>
    <x v="5"/>
    <x v="0"/>
    <x v="0"/>
    <x v="0"/>
    <x v="12"/>
    <x v="1"/>
    <x v="0"/>
    <x v="0"/>
    <x v="0"/>
    <x v="1"/>
    <x v="1"/>
    <x v="4930"/>
    <x v="0"/>
    <x v="4"/>
    <x v="0"/>
    <x v="6"/>
  </r>
  <r>
    <x v="6624"/>
    <x v="3"/>
    <x v="1"/>
    <x v="1"/>
    <x v="2"/>
    <x v="0"/>
    <x v="2"/>
    <x v="4"/>
    <x v="1"/>
    <x v="1"/>
    <x v="1"/>
    <x v="0"/>
    <x v="0"/>
    <x v="0"/>
    <x v="3923"/>
    <x v="7"/>
    <x v="2"/>
    <x v="1"/>
    <x v="2"/>
  </r>
  <r>
    <x v="6625"/>
    <x v="0"/>
    <x v="2"/>
    <x v="5"/>
    <x v="6"/>
    <x v="2"/>
    <x v="0"/>
    <x v="13"/>
    <x v="0"/>
    <x v="0"/>
    <x v="1"/>
    <x v="0"/>
    <x v="1"/>
    <x v="0"/>
    <x v="5892"/>
    <x v="8"/>
    <x v="1"/>
    <x v="0"/>
    <x v="6"/>
  </r>
  <r>
    <x v="6626"/>
    <x v="2"/>
    <x v="3"/>
    <x v="1"/>
    <x v="5"/>
    <x v="1"/>
    <x v="0"/>
    <x v="13"/>
    <x v="2"/>
    <x v="0"/>
    <x v="1"/>
    <x v="1"/>
    <x v="1"/>
    <x v="0"/>
    <x v="1601"/>
    <x v="5"/>
    <x v="2"/>
    <x v="0"/>
    <x v="4"/>
  </r>
  <r>
    <x v="6627"/>
    <x v="3"/>
    <x v="1"/>
    <x v="2"/>
    <x v="0"/>
    <x v="2"/>
    <x v="2"/>
    <x v="7"/>
    <x v="0"/>
    <x v="1"/>
    <x v="0"/>
    <x v="0"/>
    <x v="1"/>
    <x v="1"/>
    <x v="5876"/>
    <x v="5"/>
    <x v="6"/>
    <x v="0"/>
    <x v="8"/>
  </r>
  <r>
    <x v="6628"/>
    <x v="3"/>
    <x v="2"/>
    <x v="3"/>
    <x v="1"/>
    <x v="1"/>
    <x v="1"/>
    <x v="8"/>
    <x v="2"/>
    <x v="1"/>
    <x v="1"/>
    <x v="0"/>
    <x v="1"/>
    <x v="1"/>
    <x v="5381"/>
    <x v="0"/>
    <x v="2"/>
    <x v="0"/>
    <x v="8"/>
  </r>
  <r>
    <x v="6629"/>
    <x v="5"/>
    <x v="1"/>
    <x v="4"/>
    <x v="1"/>
    <x v="2"/>
    <x v="1"/>
    <x v="1"/>
    <x v="2"/>
    <x v="0"/>
    <x v="0"/>
    <x v="1"/>
    <x v="0"/>
    <x v="1"/>
    <x v="7676"/>
    <x v="7"/>
    <x v="5"/>
    <x v="1"/>
    <x v="3"/>
  </r>
  <r>
    <x v="6630"/>
    <x v="5"/>
    <x v="0"/>
    <x v="2"/>
    <x v="1"/>
    <x v="0"/>
    <x v="2"/>
    <x v="9"/>
    <x v="0"/>
    <x v="0"/>
    <x v="0"/>
    <x v="0"/>
    <x v="1"/>
    <x v="1"/>
    <x v="9221"/>
    <x v="3"/>
    <x v="3"/>
    <x v="2"/>
    <x v="5"/>
  </r>
  <r>
    <x v="6631"/>
    <x v="5"/>
    <x v="3"/>
    <x v="3"/>
    <x v="2"/>
    <x v="0"/>
    <x v="0"/>
    <x v="6"/>
    <x v="0"/>
    <x v="1"/>
    <x v="0"/>
    <x v="1"/>
    <x v="1"/>
    <x v="0"/>
    <x v="5995"/>
    <x v="2"/>
    <x v="5"/>
    <x v="0"/>
    <x v="7"/>
  </r>
  <r>
    <x v="6632"/>
    <x v="5"/>
    <x v="2"/>
    <x v="4"/>
    <x v="0"/>
    <x v="2"/>
    <x v="2"/>
    <x v="2"/>
    <x v="1"/>
    <x v="1"/>
    <x v="1"/>
    <x v="0"/>
    <x v="0"/>
    <x v="0"/>
    <x v="9110"/>
    <x v="6"/>
    <x v="5"/>
    <x v="0"/>
    <x v="6"/>
  </r>
  <r>
    <x v="6633"/>
    <x v="1"/>
    <x v="3"/>
    <x v="1"/>
    <x v="1"/>
    <x v="1"/>
    <x v="0"/>
    <x v="4"/>
    <x v="0"/>
    <x v="0"/>
    <x v="0"/>
    <x v="0"/>
    <x v="1"/>
    <x v="0"/>
    <x v="298"/>
    <x v="6"/>
    <x v="2"/>
    <x v="1"/>
    <x v="4"/>
  </r>
  <r>
    <x v="6634"/>
    <x v="1"/>
    <x v="0"/>
    <x v="1"/>
    <x v="2"/>
    <x v="2"/>
    <x v="0"/>
    <x v="5"/>
    <x v="1"/>
    <x v="1"/>
    <x v="1"/>
    <x v="0"/>
    <x v="1"/>
    <x v="0"/>
    <x v="669"/>
    <x v="10"/>
    <x v="4"/>
    <x v="1"/>
    <x v="5"/>
  </r>
  <r>
    <x v="6635"/>
    <x v="1"/>
    <x v="1"/>
    <x v="5"/>
    <x v="2"/>
    <x v="0"/>
    <x v="1"/>
    <x v="4"/>
    <x v="1"/>
    <x v="0"/>
    <x v="1"/>
    <x v="1"/>
    <x v="0"/>
    <x v="0"/>
    <x v="3001"/>
    <x v="0"/>
    <x v="1"/>
    <x v="1"/>
    <x v="5"/>
  </r>
  <r>
    <x v="6636"/>
    <x v="5"/>
    <x v="3"/>
    <x v="3"/>
    <x v="3"/>
    <x v="2"/>
    <x v="1"/>
    <x v="3"/>
    <x v="2"/>
    <x v="1"/>
    <x v="0"/>
    <x v="1"/>
    <x v="1"/>
    <x v="1"/>
    <x v="9028"/>
    <x v="10"/>
    <x v="1"/>
    <x v="0"/>
    <x v="7"/>
  </r>
  <r>
    <x v="6637"/>
    <x v="4"/>
    <x v="3"/>
    <x v="2"/>
    <x v="6"/>
    <x v="0"/>
    <x v="2"/>
    <x v="7"/>
    <x v="0"/>
    <x v="1"/>
    <x v="1"/>
    <x v="0"/>
    <x v="0"/>
    <x v="0"/>
    <x v="3832"/>
    <x v="7"/>
    <x v="1"/>
    <x v="1"/>
    <x v="1"/>
  </r>
  <r>
    <x v="6638"/>
    <x v="5"/>
    <x v="3"/>
    <x v="2"/>
    <x v="5"/>
    <x v="1"/>
    <x v="0"/>
    <x v="14"/>
    <x v="0"/>
    <x v="0"/>
    <x v="1"/>
    <x v="1"/>
    <x v="1"/>
    <x v="1"/>
    <x v="7077"/>
    <x v="1"/>
    <x v="4"/>
    <x v="0"/>
    <x v="3"/>
  </r>
  <r>
    <x v="6639"/>
    <x v="2"/>
    <x v="3"/>
    <x v="2"/>
    <x v="1"/>
    <x v="0"/>
    <x v="2"/>
    <x v="13"/>
    <x v="2"/>
    <x v="1"/>
    <x v="1"/>
    <x v="0"/>
    <x v="0"/>
    <x v="0"/>
    <x v="4031"/>
    <x v="2"/>
    <x v="4"/>
    <x v="2"/>
    <x v="2"/>
  </r>
  <r>
    <x v="6640"/>
    <x v="3"/>
    <x v="2"/>
    <x v="3"/>
    <x v="5"/>
    <x v="1"/>
    <x v="2"/>
    <x v="4"/>
    <x v="2"/>
    <x v="1"/>
    <x v="0"/>
    <x v="0"/>
    <x v="0"/>
    <x v="1"/>
    <x v="7238"/>
    <x v="1"/>
    <x v="2"/>
    <x v="1"/>
    <x v="1"/>
  </r>
  <r>
    <x v="6641"/>
    <x v="4"/>
    <x v="2"/>
    <x v="4"/>
    <x v="0"/>
    <x v="1"/>
    <x v="0"/>
    <x v="6"/>
    <x v="0"/>
    <x v="1"/>
    <x v="1"/>
    <x v="0"/>
    <x v="1"/>
    <x v="0"/>
    <x v="1949"/>
    <x v="3"/>
    <x v="0"/>
    <x v="1"/>
    <x v="5"/>
  </r>
  <r>
    <x v="6642"/>
    <x v="1"/>
    <x v="1"/>
    <x v="0"/>
    <x v="6"/>
    <x v="0"/>
    <x v="2"/>
    <x v="5"/>
    <x v="2"/>
    <x v="1"/>
    <x v="1"/>
    <x v="0"/>
    <x v="0"/>
    <x v="1"/>
    <x v="4670"/>
    <x v="0"/>
    <x v="5"/>
    <x v="1"/>
    <x v="2"/>
  </r>
  <r>
    <x v="6643"/>
    <x v="4"/>
    <x v="1"/>
    <x v="0"/>
    <x v="5"/>
    <x v="2"/>
    <x v="2"/>
    <x v="11"/>
    <x v="1"/>
    <x v="1"/>
    <x v="1"/>
    <x v="0"/>
    <x v="0"/>
    <x v="0"/>
    <x v="3356"/>
    <x v="0"/>
    <x v="0"/>
    <x v="2"/>
    <x v="5"/>
  </r>
  <r>
    <x v="6644"/>
    <x v="5"/>
    <x v="2"/>
    <x v="1"/>
    <x v="5"/>
    <x v="2"/>
    <x v="2"/>
    <x v="3"/>
    <x v="0"/>
    <x v="1"/>
    <x v="0"/>
    <x v="0"/>
    <x v="0"/>
    <x v="1"/>
    <x v="9536"/>
    <x v="5"/>
    <x v="0"/>
    <x v="1"/>
    <x v="4"/>
  </r>
  <r>
    <x v="6645"/>
    <x v="1"/>
    <x v="3"/>
    <x v="2"/>
    <x v="4"/>
    <x v="1"/>
    <x v="2"/>
    <x v="5"/>
    <x v="2"/>
    <x v="0"/>
    <x v="0"/>
    <x v="0"/>
    <x v="1"/>
    <x v="1"/>
    <x v="6215"/>
    <x v="2"/>
    <x v="1"/>
    <x v="1"/>
    <x v="4"/>
  </r>
  <r>
    <x v="6646"/>
    <x v="2"/>
    <x v="3"/>
    <x v="3"/>
    <x v="0"/>
    <x v="2"/>
    <x v="1"/>
    <x v="0"/>
    <x v="2"/>
    <x v="0"/>
    <x v="0"/>
    <x v="1"/>
    <x v="1"/>
    <x v="0"/>
    <x v="4264"/>
    <x v="10"/>
    <x v="1"/>
    <x v="0"/>
    <x v="5"/>
  </r>
  <r>
    <x v="6647"/>
    <x v="5"/>
    <x v="2"/>
    <x v="4"/>
    <x v="2"/>
    <x v="0"/>
    <x v="0"/>
    <x v="11"/>
    <x v="1"/>
    <x v="0"/>
    <x v="1"/>
    <x v="0"/>
    <x v="0"/>
    <x v="1"/>
    <x v="5981"/>
    <x v="4"/>
    <x v="5"/>
    <x v="0"/>
    <x v="7"/>
  </r>
  <r>
    <x v="6648"/>
    <x v="0"/>
    <x v="1"/>
    <x v="4"/>
    <x v="2"/>
    <x v="1"/>
    <x v="0"/>
    <x v="8"/>
    <x v="1"/>
    <x v="0"/>
    <x v="0"/>
    <x v="1"/>
    <x v="0"/>
    <x v="1"/>
    <x v="5342"/>
    <x v="11"/>
    <x v="6"/>
    <x v="2"/>
    <x v="2"/>
  </r>
  <r>
    <x v="6649"/>
    <x v="5"/>
    <x v="2"/>
    <x v="4"/>
    <x v="0"/>
    <x v="0"/>
    <x v="2"/>
    <x v="2"/>
    <x v="1"/>
    <x v="0"/>
    <x v="0"/>
    <x v="0"/>
    <x v="1"/>
    <x v="0"/>
    <x v="9486"/>
    <x v="6"/>
    <x v="0"/>
    <x v="0"/>
    <x v="6"/>
  </r>
  <r>
    <x v="6650"/>
    <x v="0"/>
    <x v="3"/>
    <x v="5"/>
    <x v="4"/>
    <x v="0"/>
    <x v="1"/>
    <x v="9"/>
    <x v="0"/>
    <x v="1"/>
    <x v="1"/>
    <x v="0"/>
    <x v="1"/>
    <x v="0"/>
    <x v="6933"/>
    <x v="2"/>
    <x v="5"/>
    <x v="2"/>
    <x v="2"/>
  </r>
  <r>
    <x v="6651"/>
    <x v="1"/>
    <x v="1"/>
    <x v="2"/>
    <x v="1"/>
    <x v="1"/>
    <x v="1"/>
    <x v="4"/>
    <x v="0"/>
    <x v="1"/>
    <x v="1"/>
    <x v="1"/>
    <x v="0"/>
    <x v="1"/>
    <x v="3806"/>
    <x v="7"/>
    <x v="4"/>
    <x v="0"/>
    <x v="7"/>
  </r>
  <r>
    <x v="6652"/>
    <x v="0"/>
    <x v="2"/>
    <x v="2"/>
    <x v="4"/>
    <x v="2"/>
    <x v="1"/>
    <x v="5"/>
    <x v="2"/>
    <x v="0"/>
    <x v="0"/>
    <x v="0"/>
    <x v="1"/>
    <x v="0"/>
    <x v="8737"/>
    <x v="4"/>
    <x v="1"/>
    <x v="1"/>
    <x v="3"/>
  </r>
  <r>
    <x v="6653"/>
    <x v="0"/>
    <x v="0"/>
    <x v="4"/>
    <x v="0"/>
    <x v="1"/>
    <x v="1"/>
    <x v="11"/>
    <x v="1"/>
    <x v="0"/>
    <x v="1"/>
    <x v="0"/>
    <x v="0"/>
    <x v="0"/>
    <x v="5280"/>
    <x v="9"/>
    <x v="6"/>
    <x v="2"/>
    <x v="2"/>
  </r>
  <r>
    <x v="6654"/>
    <x v="1"/>
    <x v="1"/>
    <x v="2"/>
    <x v="6"/>
    <x v="2"/>
    <x v="0"/>
    <x v="7"/>
    <x v="1"/>
    <x v="1"/>
    <x v="0"/>
    <x v="1"/>
    <x v="0"/>
    <x v="1"/>
    <x v="1038"/>
    <x v="0"/>
    <x v="6"/>
    <x v="1"/>
    <x v="2"/>
  </r>
  <r>
    <x v="6655"/>
    <x v="5"/>
    <x v="2"/>
    <x v="4"/>
    <x v="0"/>
    <x v="1"/>
    <x v="0"/>
    <x v="3"/>
    <x v="2"/>
    <x v="1"/>
    <x v="1"/>
    <x v="1"/>
    <x v="1"/>
    <x v="0"/>
    <x v="7938"/>
    <x v="3"/>
    <x v="3"/>
    <x v="0"/>
    <x v="6"/>
  </r>
  <r>
    <x v="6656"/>
    <x v="1"/>
    <x v="2"/>
    <x v="1"/>
    <x v="6"/>
    <x v="2"/>
    <x v="0"/>
    <x v="1"/>
    <x v="1"/>
    <x v="1"/>
    <x v="0"/>
    <x v="1"/>
    <x v="1"/>
    <x v="1"/>
    <x v="4473"/>
    <x v="7"/>
    <x v="5"/>
    <x v="0"/>
    <x v="6"/>
  </r>
  <r>
    <x v="6657"/>
    <x v="5"/>
    <x v="3"/>
    <x v="4"/>
    <x v="2"/>
    <x v="1"/>
    <x v="0"/>
    <x v="1"/>
    <x v="1"/>
    <x v="0"/>
    <x v="1"/>
    <x v="1"/>
    <x v="0"/>
    <x v="0"/>
    <x v="3961"/>
    <x v="6"/>
    <x v="6"/>
    <x v="1"/>
    <x v="2"/>
  </r>
  <r>
    <x v="6658"/>
    <x v="1"/>
    <x v="2"/>
    <x v="1"/>
    <x v="0"/>
    <x v="1"/>
    <x v="1"/>
    <x v="7"/>
    <x v="2"/>
    <x v="1"/>
    <x v="1"/>
    <x v="1"/>
    <x v="1"/>
    <x v="1"/>
    <x v="7018"/>
    <x v="6"/>
    <x v="2"/>
    <x v="0"/>
    <x v="3"/>
  </r>
  <r>
    <x v="6659"/>
    <x v="1"/>
    <x v="3"/>
    <x v="2"/>
    <x v="1"/>
    <x v="2"/>
    <x v="2"/>
    <x v="6"/>
    <x v="0"/>
    <x v="0"/>
    <x v="1"/>
    <x v="1"/>
    <x v="1"/>
    <x v="1"/>
    <x v="7990"/>
    <x v="0"/>
    <x v="1"/>
    <x v="0"/>
    <x v="1"/>
  </r>
  <r>
    <x v="6660"/>
    <x v="4"/>
    <x v="1"/>
    <x v="4"/>
    <x v="5"/>
    <x v="1"/>
    <x v="2"/>
    <x v="10"/>
    <x v="1"/>
    <x v="1"/>
    <x v="0"/>
    <x v="0"/>
    <x v="1"/>
    <x v="1"/>
    <x v="6863"/>
    <x v="3"/>
    <x v="5"/>
    <x v="2"/>
    <x v="2"/>
  </r>
  <r>
    <x v="6661"/>
    <x v="4"/>
    <x v="3"/>
    <x v="2"/>
    <x v="1"/>
    <x v="0"/>
    <x v="1"/>
    <x v="11"/>
    <x v="1"/>
    <x v="0"/>
    <x v="1"/>
    <x v="0"/>
    <x v="1"/>
    <x v="0"/>
    <x v="2851"/>
    <x v="7"/>
    <x v="6"/>
    <x v="2"/>
    <x v="5"/>
  </r>
  <r>
    <x v="6662"/>
    <x v="4"/>
    <x v="0"/>
    <x v="0"/>
    <x v="6"/>
    <x v="0"/>
    <x v="2"/>
    <x v="11"/>
    <x v="0"/>
    <x v="0"/>
    <x v="1"/>
    <x v="1"/>
    <x v="0"/>
    <x v="0"/>
    <x v="4978"/>
    <x v="2"/>
    <x v="1"/>
    <x v="2"/>
    <x v="5"/>
  </r>
  <r>
    <x v="6663"/>
    <x v="5"/>
    <x v="1"/>
    <x v="3"/>
    <x v="3"/>
    <x v="2"/>
    <x v="2"/>
    <x v="4"/>
    <x v="1"/>
    <x v="0"/>
    <x v="1"/>
    <x v="1"/>
    <x v="0"/>
    <x v="1"/>
    <x v="9184"/>
    <x v="0"/>
    <x v="4"/>
    <x v="0"/>
    <x v="6"/>
  </r>
  <r>
    <x v="6664"/>
    <x v="5"/>
    <x v="3"/>
    <x v="2"/>
    <x v="3"/>
    <x v="1"/>
    <x v="0"/>
    <x v="1"/>
    <x v="0"/>
    <x v="0"/>
    <x v="1"/>
    <x v="0"/>
    <x v="1"/>
    <x v="1"/>
    <x v="5366"/>
    <x v="3"/>
    <x v="3"/>
    <x v="0"/>
    <x v="6"/>
  </r>
  <r>
    <x v="6665"/>
    <x v="1"/>
    <x v="3"/>
    <x v="3"/>
    <x v="4"/>
    <x v="0"/>
    <x v="2"/>
    <x v="11"/>
    <x v="1"/>
    <x v="0"/>
    <x v="1"/>
    <x v="1"/>
    <x v="0"/>
    <x v="1"/>
    <x v="6307"/>
    <x v="10"/>
    <x v="5"/>
    <x v="2"/>
    <x v="4"/>
  </r>
  <r>
    <x v="6666"/>
    <x v="3"/>
    <x v="0"/>
    <x v="1"/>
    <x v="5"/>
    <x v="1"/>
    <x v="0"/>
    <x v="1"/>
    <x v="1"/>
    <x v="1"/>
    <x v="0"/>
    <x v="0"/>
    <x v="1"/>
    <x v="1"/>
    <x v="974"/>
    <x v="2"/>
    <x v="6"/>
    <x v="0"/>
    <x v="6"/>
  </r>
  <r>
    <x v="6667"/>
    <x v="1"/>
    <x v="0"/>
    <x v="4"/>
    <x v="5"/>
    <x v="2"/>
    <x v="1"/>
    <x v="4"/>
    <x v="1"/>
    <x v="0"/>
    <x v="1"/>
    <x v="1"/>
    <x v="0"/>
    <x v="0"/>
    <x v="2182"/>
    <x v="7"/>
    <x v="4"/>
    <x v="1"/>
    <x v="5"/>
  </r>
  <r>
    <x v="6668"/>
    <x v="0"/>
    <x v="0"/>
    <x v="4"/>
    <x v="4"/>
    <x v="2"/>
    <x v="1"/>
    <x v="2"/>
    <x v="2"/>
    <x v="1"/>
    <x v="1"/>
    <x v="1"/>
    <x v="1"/>
    <x v="0"/>
    <x v="8182"/>
    <x v="2"/>
    <x v="5"/>
    <x v="0"/>
    <x v="5"/>
  </r>
  <r>
    <x v="6669"/>
    <x v="2"/>
    <x v="3"/>
    <x v="2"/>
    <x v="4"/>
    <x v="2"/>
    <x v="1"/>
    <x v="5"/>
    <x v="0"/>
    <x v="0"/>
    <x v="1"/>
    <x v="0"/>
    <x v="0"/>
    <x v="0"/>
    <x v="975"/>
    <x v="11"/>
    <x v="3"/>
    <x v="0"/>
    <x v="6"/>
  </r>
  <r>
    <x v="6670"/>
    <x v="1"/>
    <x v="0"/>
    <x v="1"/>
    <x v="0"/>
    <x v="2"/>
    <x v="1"/>
    <x v="11"/>
    <x v="1"/>
    <x v="0"/>
    <x v="1"/>
    <x v="0"/>
    <x v="0"/>
    <x v="0"/>
    <x v="997"/>
    <x v="3"/>
    <x v="5"/>
    <x v="2"/>
    <x v="2"/>
  </r>
  <r>
    <x v="6671"/>
    <x v="0"/>
    <x v="2"/>
    <x v="0"/>
    <x v="2"/>
    <x v="1"/>
    <x v="2"/>
    <x v="14"/>
    <x v="0"/>
    <x v="1"/>
    <x v="0"/>
    <x v="1"/>
    <x v="1"/>
    <x v="1"/>
    <x v="9888"/>
    <x v="11"/>
    <x v="5"/>
    <x v="0"/>
    <x v="7"/>
  </r>
  <r>
    <x v="6672"/>
    <x v="0"/>
    <x v="2"/>
    <x v="3"/>
    <x v="6"/>
    <x v="0"/>
    <x v="0"/>
    <x v="2"/>
    <x v="2"/>
    <x v="0"/>
    <x v="0"/>
    <x v="0"/>
    <x v="0"/>
    <x v="0"/>
    <x v="4959"/>
    <x v="4"/>
    <x v="0"/>
    <x v="1"/>
    <x v="0"/>
  </r>
  <r>
    <x v="6673"/>
    <x v="2"/>
    <x v="0"/>
    <x v="1"/>
    <x v="5"/>
    <x v="1"/>
    <x v="2"/>
    <x v="10"/>
    <x v="0"/>
    <x v="0"/>
    <x v="0"/>
    <x v="1"/>
    <x v="1"/>
    <x v="1"/>
    <x v="7688"/>
    <x v="7"/>
    <x v="3"/>
    <x v="0"/>
    <x v="6"/>
  </r>
  <r>
    <x v="6674"/>
    <x v="4"/>
    <x v="1"/>
    <x v="0"/>
    <x v="5"/>
    <x v="0"/>
    <x v="0"/>
    <x v="14"/>
    <x v="2"/>
    <x v="1"/>
    <x v="1"/>
    <x v="1"/>
    <x v="0"/>
    <x v="1"/>
    <x v="1132"/>
    <x v="4"/>
    <x v="0"/>
    <x v="2"/>
    <x v="2"/>
  </r>
  <r>
    <x v="6675"/>
    <x v="0"/>
    <x v="1"/>
    <x v="1"/>
    <x v="5"/>
    <x v="1"/>
    <x v="2"/>
    <x v="0"/>
    <x v="0"/>
    <x v="0"/>
    <x v="1"/>
    <x v="1"/>
    <x v="0"/>
    <x v="1"/>
    <x v="9332"/>
    <x v="5"/>
    <x v="4"/>
    <x v="1"/>
    <x v="4"/>
  </r>
  <r>
    <x v="6676"/>
    <x v="5"/>
    <x v="1"/>
    <x v="2"/>
    <x v="0"/>
    <x v="2"/>
    <x v="0"/>
    <x v="10"/>
    <x v="1"/>
    <x v="0"/>
    <x v="1"/>
    <x v="0"/>
    <x v="1"/>
    <x v="1"/>
    <x v="4950"/>
    <x v="7"/>
    <x v="5"/>
    <x v="2"/>
    <x v="2"/>
  </r>
  <r>
    <x v="6677"/>
    <x v="5"/>
    <x v="0"/>
    <x v="5"/>
    <x v="0"/>
    <x v="2"/>
    <x v="2"/>
    <x v="11"/>
    <x v="2"/>
    <x v="0"/>
    <x v="0"/>
    <x v="1"/>
    <x v="0"/>
    <x v="0"/>
    <x v="8568"/>
    <x v="6"/>
    <x v="1"/>
    <x v="2"/>
    <x v="2"/>
  </r>
  <r>
    <x v="6678"/>
    <x v="4"/>
    <x v="2"/>
    <x v="0"/>
    <x v="5"/>
    <x v="0"/>
    <x v="0"/>
    <x v="7"/>
    <x v="0"/>
    <x v="1"/>
    <x v="0"/>
    <x v="0"/>
    <x v="1"/>
    <x v="0"/>
    <x v="2228"/>
    <x v="11"/>
    <x v="5"/>
    <x v="1"/>
    <x v="3"/>
  </r>
  <r>
    <x v="6679"/>
    <x v="0"/>
    <x v="2"/>
    <x v="3"/>
    <x v="2"/>
    <x v="2"/>
    <x v="1"/>
    <x v="2"/>
    <x v="2"/>
    <x v="0"/>
    <x v="0"/>
    <x v="1"/>
    <x v="1"/>
    <x v="0"/>
    <x v="9410"/>
    <x v="6"/>
    <x v="2"/>
    <x v="0"/>
    <x v="0"/>
  </r>
  <r>
    <x v="6680"/>
    <x v="3"/>
    <x v="2"/>
    <x v="1"/>
    <x v="2"/>
    <x v="0"/>
    <x v="2"/>
    <x v="4"/>
    <x v="1"/>
    <x v="1"/>
    <x v="0"/>
    <x v="1"/>
    <x v="0"/>
    <x v="0"/>
    <x v="7424"/>
    <x v="6"/>
    <x v="5"/>
    <x v="1"/>
    <x v="1"/>
  </r>
  <r>
    <x v="6681"/>
    <x v="2"/>
    <x v="0"/>
    <x v="3"/>
    <x v="2"/>
    <x v="2"/>
    <x v="2"/>
    <x v="12"/>
    <x v="0"/>
    <x v="0"/>
    <x v="1"/>
    <x v="1"/>
    <x v="0"/>
    <x v="0"/>
    <x v="5536"/>
    <x v="8"/>
    <x v="3"/>
    <x v="2"/>
    <x v="0"/>
  </r>
  <r>
    <x v="6682"/>
    <x v="5"/>
    <x v="0"/>
    <x v="5"/>
    <x v="5"/>
    <x v="0"/>
    <x v="2"/>
    <x v="9"/>
    <x v="2"/>
    <x v="0"/>
    <x v="0"/>
    <x v="0"/>
    <x v="1"/>
    <x v="1"/>
    <x v="9090"/>
    <x v="4"/>
    <x v="0"/>
    <x v="2"/>
    <x v="3"/>
  </r>
  <r>
    <x v="6683"/>
    <x v="0"/>
    <x v="2"/>
    <x v="2"/>
    <x v="2"/>
    <x v="2"/>
    <x v="1"/>
    <x v="7"/>
    <x v="0"/>
    <x v="1"/>
    <x v="1"/>
    <x v="0"/>
    <x v="0"/>
    <x v="1"/>
    <x v="8219"/>
    <x v="6"/>
    <x v="1"/>
    <x v="1"/>
    <x v="4"/>
  </r>
  <r>
    <x v="6684"/>
    <x v="5"/>
    <x v="0"/>
    <x v="5"/>
    <x v="2"/>
    <x v="2"/>
    <x v="2"/>
    <x v="1"/>
    <x v="2"/>
    <x v="0"/>
    <x v="1"/>
    <x v="1"/>
    <x v="1"/>
    <x v="1"/>
    <x v="9636"/>
    <x v="2"/>
    <x v="3"/>
    <x v="0"/>
    <x v="7"/>
  </r>
  <r>
    <x v="6685"/>
    <x v="5"/>
    <x v="1"/>
    <x v="1"/>
    <x v="4"/>
    <x v="1"/>
    <x v="0"/>
    <x v="11"/>
    <x v="0"/>
    <x v="1"/>
    <x v="0"/>
    <x v="0"/>
    <x v="1"/>
    <x v="1"/>
    <x v="5459"/>
    <x v="2"/>
    <x v="5"/>
    <x v="2"/>
    <x v="3"/>
  </r>
  <r>
    <x v="6686"/>
    <x v="4"/>
    <x v="2"/>
    <x v="1"/>
    <x v="0"/>
    <x v="0"/>
    <x v="0"/>
    <x v="0"/>
    <x v="2"/>
    <x v="0"/>
    <x v="0"/>
    <x v="0"/>
    <x v="0"/>
    <x v="1"/>
    <x v="1421"/>
    <x v="5"/>
    <x v="0"/>
    <x v="1"/>
    <x v="3"/>
  </r>
  <r>
    <x v="6687"/>
    <x v="3"/>
    <x v="3"/>
    <x v="3"/>
    <x v="0"/>
    <x v="2"/>
    <x v="0"/>
    <x v="0"/>
    <x v="1"/>
    <x v="0"/>
    <x v="1"/>
    <x v="1"/>
    <x v="0"/>
    <x v="1"/>
    <x v="1557"/>
    <x v="10"/>
    <x v="4"/>
    <x v="0"/>
    <x v="6"/>
  </r>
  <r>
    <x v="6688"/>
    <x v="5"/>
    <x v="1"/>
    <x v="1"/>
    <x v="6"/>
    <x v="2"/>
    <x v="0"/>
    <x v="4"/>
    <x v="1"/>
    <x v="1"/>
    <x v="0"/>
    <x v="1"/>
    <x v="1"/>
    <x v="0"/>
    <x v="5540"/>
    <x v="10"/>
    <x v="3"/>
    <x v="0"/>
    <x v="0"/>
  </r>
  <r>
    <x v="6689"/>
    <x v="3"/>
    <x v="2"/>
    <x v="2"/>
    <x v="1"/>
    <x v="1"/>
    <x v="1"/>
    <x v="6"/>
    <x v="0"/>
    <x v="1"/>
    <x v="0"/>
    <x v="0"/>
    <x v="0"/>
    <x v="1"/>
    <x v="4203"/>
    <x v="3"/>
    <x v="5"/>
    <x v="0"/>
    <x v="8"/>
  </r>
  <r>
    <x v="6690"/>
    <x v="4"/>
    <x v="3"/>
    <x v="1"/>
    <x v="0"/>
    <x v="2"/>
    <x v="2"/>
    <x v="11"/>
    <x v="2"/>
    <x v="1"/>
    <x v="0"/>
    <x v="0"/>
    <x v="0"/>
    <x v="1"/>
    <x v="4748"/>
    <x v="11"/>
    <x v="2"/>
    <x v="2"/>
    <x v="1"/>
  </r>
  <r>
    <x v="6691"/>
    <x v="3"/>
    <x v="2"/>
    <x v="4"/>
    <x v="3"/>
    <x v="2"/>
    <x v="2"/>
    <x v="12"/>
    <x v="2"/>
    <x v="1"/>
    <x v="0"/>
    <x v="0"/>
    <x v="0"/>
    <x v="0"/>
    <x v="5621"/>
    <x v="11"/>
    <x v="2"/>
    <x v="2"/>
    <x v="0"/>
  </r>
  <r>
    <x v="6692"/>
    <x v="2"/>
    <x v="3"/>
    <x v="1"/>
    <x v="6"/>
    <x v="1"/>
    <x v="0"/>
    <x v="13"/>
    <x v="2"/>
    <x v="0"/>
    <x v="1"/>
    <x v="0"/>
    <x v="1"/>
    <x v="0"/>
    <x v="634"/>
    <x v="1"/>
    <x v="1"/>
    <x v="0"/>
    <x v="6"/>
  </r>
  <r>
    <x v="6693"/>
    <x v="5"/>
    <x v="2"/>
    <x v="1"/>
    <x v="0"/>
    <x v="2"/>
    <x v="0"/>
    <x v="1"/>
    <x v="2"/>
    <x v="1"/>
    <x v="1"/>
    <x v="1"/>
    <x v="0"/>
    <x v="0"/>
    <x v="6424"/>
    <x v="9"/>
    <x v="3"/>
    <x v="1"/>
    <x v="1"/>
  </r>
  <r>
    <x v="6694"/>
    <x v="0"/>
    <x v="3"/>
    <x v="2"/>
    <x v="6"/>
    <x v="0"/>
    <x v="2"/>
    <x v="13"/>
    <x v="0"/>
    <x v="1"/>
    <x v="0"/>
    <x v="0"/>
    <x v="1"/>
    <x v="1"/>
    <x v="9287"/>
    <x v="11"/>
    <x v="3"/>
    <x v="2"/>
    <x v="0"/>
  </r>
  <r>
    <x v="6695"/>
    <x v="5"/>
    <x v="2"/>
    <x v="4"/>
    <x v="5"/>
    <x v="1"/>
    <x v="2"/>
    <x v="8"/>
    <x v="1"/>
    <x v="1"/>
    <x v="0"/>
    <x v="1"/>
    <x v="1"/>
    <x v="1"/>
    <x v="9900"/>
    <x v="7"/>
    <x v="1"/>
    <x v="0"/>
    <x v="6"/>
  </r>
  <r>
    <x v="6696"/>
    <x v="3"/>
    <x v="2"/>
    <x v="3"/>
    <x v="4"/>
    <x v="1"/>
    <x v="0"/>
    <x v="4"/>
    <x v="2"/>
    <x v="0"/>
    <x v="0"/>
    <x v="0"/>
    <x v="0"/>
    <x v="1"/>
    <x v="1378"/>
    <x v="11"/>
    <x v="1"/>
    <x v="1"/>
    <x v="1"/>
  </r>
  <r>
    <x v="6697"/>
    <x v="5"/>
    <x v="1"/>
    <x v="2"/>
    <x v="3"/>
    <x v="1"/>
    <x v="2"/>
    <x v="11"/>
    <x v="1"/>
    <x v="1"/>
    <x v="0"/>
    <x v="1"/>
    <x v="1"/>
    <x v="0"/>
    <x v="9571"/>
    <x v="5"/>
    <x v="3"/>
    <x v="0"/>
    <x v="8"/>
  </r>
  <r>
    <x v="6698"/>
    <x v="3"/>
    <x v="0"/>
    <x v="4"/>
    <x v="5"/>
    <x v="1"/>
    <x v="0"/>
    <x v="2"/>
    <x v="2"/>
    <x v="0"/>
    <x v="0"/>
    <x v="0"/>
    <x v="0"/>
    <x v="1"/>
    <x v="196"/>
    <x v="0"/>
    <x v="3"/>
    <x v="0"/>
    <x v="6"/>
  </r>
  <r>
    <x v="6699"/>
    <x v="2"/>
    <x v="1"/>
    <x v="4"/>
    <x v="5"/>
    <x v="0"/>
    <x v="1"/>
    <x v="0"/>
    <x v="0"/>
    <x v="1"/>
    <x v="0"/>
    <x v="1"/>
    <x v="0"/>
    <x v="1"/>
    <x v="3875"/>
    <x v="5"/>
    <x v="6"/>
    <x v="1"/>
    <x v="5"/>
  </r>
  <r>
    <x v="6700"/>
    <x v="0"/>
    <x v="2"/>
    <x v="0"/>
    <x v="0"/>
    <x v="2"/>
    <x v="1"/>
    <x v="4"/>
    <x v="1"/>
    <x v="1"/>
    <x v="1"/>
    <x v="0"/>
    <x v="0"/>
    <x v="0"/>
    <x v="7458"/>
    <x v="6"/>
    <x v="5"/>
    <x v="1"/>
    <x v="3"/>
  </r>
  <r>
    <x v="6701"/>
    <x v="2"/>
    <x v="0"/>
    <x v="2"/>
    <x v="3"/>
    <x v="0"/>
    <x v="2"/>
    <x v="1"/>
    <x v="2"/>
    <x v="1"/>
    <x v="0"/>
    <x v="1"/>
    <x v="0"/>
    <x v="0"/>
    <x v="5670"/>
    <x v="1"/>
    <x v="1"/>
    <x v="1"/>
    <x v="2"/>
  </r>
  <r>
    <x v="6702"/>
    <x v="2"/>
    <x v="2"/>
    <x v="2"/>
    <x v="3"/>
    <x v="1"/>
    <x v="2"/>
    <x v="0"/>
    <x v="0"/>
    <x v="0"/>
    <x v="1"/>
    <x v="1"/>
    <x v="0"/>
    <x v="0"/>
    <x v="7260"/>
    <x v="2"/>
    <x v="4"/>
    <x v="1"/>
    <x v="2"/>
  </r>
  <r>
    <x v="6703"/>
    <x v="1"/>
    <x v="0"/>
    <x v="2"/>
    <x v="3"/>
    <x v="0"/>
    <x v="1"/>
    <x v="11"/>
    <x v="0"/>
    <x v="0"/>
    <x v="0"/>
    <x v="0"/>
    <x v="1"/>
    <x v="1"/>
    <x v="3336"/>
    <x v="0"/>
    <x v="6"/>
    <x v="2"/>
    <x v="2"/>
  </r>
  <r>
    <x v="6704"/>
    <x v="5"/>
    <x v="2"/>
    <x v="1"/>
    <x v="3"/>
    <x v="2"/>
    <x v="1"/>
    <x v="3"/>
    <x v="0"/>
    <x v="1"/>
    <x v="1"/>
    <x v="1"/>
    <x v="1"/>
    <x v="1"/>
    <x v="9487"/>
    <x v="10"/>
    <x v="0"/>
    <x v="0"/>
    <x v="4"/>
  </r>
  <r>
    <x v="6705"/>
    <x v="1"/>
    <x v="3"/>
    <x v="1"/>
    <x v="1"/>
    <x v="1"/>
    <x v="1"/>
    <x v="14"/>
    <x v="1"/>
    <x v="0"/>
    <x v="1"/>
    <x v="0"/>
    <x v="1"/>
    <x v="0"/>
    <x v="2988"/>
    <x v="8"/>
    <x v="0"/>
    <x v="2"/>
    <x v="1"/>
  </r>
  <r>
    <x v="6706"/>
    <x v="2"/>
    <x v="1"/>
    <x v="4"/>
    <x v="0"/>
    <x v="1"/>
    <x v="2"/>
    <x v="14"/>
    <x v="2"/>
    <x v="1"/>
    <x v="1"/>
    <x v="1"/>
    <x v="0"/>
    <x v="1"/>
    <x v="6682"/>
    <x v="9"/>
    <x v="1"/>
    <x v="2"/>
    <x v="2"/>
  </r>
  <r>
    <x v="6707"/>
    <x v="5"/>
    <x v="2"/>
    <x v="4"/>
    <x v="0"/>
    <x v="1"/>
    <x v="2"/>
    <x v="0"/>
    <x v="0"/>
    <x v="0"/>
    <x v="1"/>
    <x v="0"/>
    <x v="1"/>
    <x v="1"/>
    <x v="9829"/>
    <x v="7"/>
    <x v="0"/>
    <x v="1"/>
    <x v="4"/>
  </r>
  <r>
    <x v="6708"/>
    <x v="0"/>
    <x v="3"/>
    <x v="5"/>
    <x v="3"/>
    <x v="0"/>
    <x v="2"/>
    <x v="9"/>
    <x v="1"/>
    <x v="0"/>
    <x v="0"/>
    <x v="1"/>
    <x v="1"/>
    <x v="0"/>
    <x v="9567"/>
    <x v="1"/>
    <x v="0"/>
    <x v="0"/>
    <x v="6"/>
  </r>
  <r>
    <x v="6709"/>
    <x v="4"/>
    <x v="3"/>
    <x v="5"/>
    <x v="4"/>
    <x v="1"/>
    <x v="0"/>
    <x v="3"/>
    <x v="0"/>
    <x v="0"/>
    <x v="0"/>
    <x v="0"/>
    <x v="1"/>
    <x v="1"/>
    <x v="1410"/>
    <x v="3"/>
    <x v="2"/>
    <x v="1"/>
    <x v="0"/>
  </r>
  <r>
    <x v="6710"/>
    <x v="1"/>
    <x v="2"/>
    <x v="4"/>
    <x v="1"/>
    <x v="2"/>
    <x v="0"/>
    <x v="11"/>
    <x v="1"/>
    <x v="1"/>
    <x v="1"/>
    <x v="1"/>
    <x v="0"/>
    <x v="1"/>
    <x v="2942"/>
    <x v="11"/>
    <x v="0"/>
    <x v="2"/>
    <x v="3"/>
  </r>
  <r>
    <x v="6711"/>
    <x v="3"/>
    <x v="1"/>
    <x v="2"/>
    <x v="4"/>
    <x v="0"/>
    <x v="2"/>
    <x v="7"/>
    <x v="1"/>
    <x v="1"/>
    <x v="0"/>
    <x v="0"/>
    <x v="0"/>
    <x v="0"/>
    <x v="3647"/>
    <x v="4"/>
    <x v="0"/>
    <x v="1"/>
    <x v="1"/>
  </r>
  <r>
    <x v="6712"/>
    <x v="5"/>
    <x v="3"/>
    <x v="1"/>
    <x v="0"/>
    <x v="0"/>
    <x v="1"/>
    <x v="12"/>
    <x v="2"/>
    <x v="1"/>
    <x v="1"/>
    <x v="1"/>
    <x v="1"/>
    <x v="1"/>
    <x v="9001"/>
    <x v="6"/>
    <x v="5"/>
    <x v="0"/>
    <x v="3"/>
  </r>
  <r>
    <x v="6713"/>
    <x v="5"/>
    <x v="0"/>
    <x v="1"/>
    <x v="4"/>
    <x v="1"/>
    <x v="0"/>
    <x v="12"/>
    <x v="0"/>
    <x v="0"/>
    <x v="0"/>
    <x v="1"/>
    <x v="0"/>
    <x v="1"/>
    <x v="5617"/>
    <x v="11"/>
    <x v="2"/>
    <x v="2"/>
    <x v="4"/>
  </r>
  <r>
    <x v="6714"/>
    <x v="4"/>
    <x v="0"/>
    <x v="3"/>
    <x v="3"/>
    <x v="0"/>
    <x v="2"/>
    <x v="11"/>
    <x v="2"/>
    <x v="0"/>
    <x v="0"/>
    <x v="1"/>
    <x v="0"/>
    <x v="0"/>
    <x v="4898"/>
    <x v="0"/>
    <x v="2"/>
    <x v="2"/>
    <x v="2"/>
  </r>
  <r>
    <x v="6715"/>
    <x v="0"/>
    <x v="3"/>
    <x v="2"/>
    <x v="2"/>
    <x v="0"/>
    <x v="1"/>
    <x v="4"/>
    <x v="0"/>
    <x v="0"/>
    <x v="0"/>
    <x v="0"/>
    <x v="0"/>
    <x v="1"/>
    <x v="6853"/>
    <x v="7"/>
    <x v="5"/>
    <x v="1"/>
    <x v="2"/>
  </r>
  <r>
    <x v="6716"/>
    <x v="3"/>
    <x v="1"/>
    <x v="3"/>
    <x v="6"/>
    <x v="2"/>
    <x v="2"/>
    <x v="1"/>
    <x v="1"/>
    <x v="1"/>
    <x v="1"/>
    <x v="0"/>
    <x v="0"/>
    <x v="1"/>
    <x v="5201"/>
    <x v="7"/>
    <x v="1"/>
    <x v="1"/>
    <x v="4"/>
  </r>
  <r>
    <x v="6717"/>
    <x v="0"/>
    <x v="2"/>
    <x v="3"/>
    <x v="4"/>
    <x v="0"/>
    <x v="2"/>
    <x v="3"/>
    <x v="0"/>
    <x v="1"/>
    <x v="0"/>
    <x v="0"/>
    <x v="0"/>
    <x v="1"/>
    <x v="9402"/>
    <x v="7"/>
    <x v="2"/>
    <x v="1"/>
    <x v="2"/>
  </r>
  <r>
    <x v="6718"/>
    <x v="5"/>
    <x v="1"/>
    <x v="0"/>
    <x v="3"/>
    <x v="1"/>
    <x v="2"/>
    <x v="8"/>
    <x v="0"/>
    <x v="0"/>
    <x v="0"/>
    <x v="0"/>
    <x v="0"/>
    <x v="1"/>
    <x v="8274"/>
    <x v="6"/>
    <x v="1"/>
    <x v="2"/>
    <x v="2"/>
  </r>
  <r>
    <x v="6719"/>
    <x v="0"/>
    <x v="3"/>
    <x v="5"/>
    <x v="4"/>
    <x v="2"/>
    <x v="1"/>
    <x v="7"/>
    <x v="1"/>
    <x v="0"/>
    <x v="1"/>
    <x v="1"/>
    <x v="1"/>
    <x v="0"/>
    <x v="8239"/>
    <x v="10"/>
    <x v="2"/>
    <x v="0"/>
    <x v="8"/>
  </r>
  <r>
    <x v="6720"/>
    <x v="1"/>
    <x v="3"/>
    <x v="4"/>
    <x v="6"/>
    <x v="1"/>
    <x v="2"/>
    <x v="0"/>
    <x v="1"/>
    <x v="1"/>
    <x v="0"/>
    <x v="1"/>
    <x v="0"/>
    <x v="0"/>
    <x v="4853"/>
    <x v="4"/>
    <x v="0"/>
    <x v="1"/>
    <x v="4"/>
  </r>
  <r>
    <x v="6721"/>
    <x v="5"/>
    <x v="1"/>
    <x v="2"/>
    <x v="1"/>
    <x v="0"/>
    <x v="0"/>
    <x v="14"/>
    <x v="2"/>
    <x v="1"/>
    <x v="0"/>
    <x v="0"/>
    <x v="0"/>
    <x v="0"/>
    <x v="2722"/>
    <x v="8"/>
    <x v="0"/>
    <x v="0"/>
    <x v="6"/>
  </r>
  <r>
    <x v="6722"/>
    <x v="1"/>
    <x v="3"/>
    <x v="1"/>
    <x v="0"/>
    <x v="1"/>
    <x v="2"/>
    <x v="5"/>
    <x v="2"/>
    <x v="0"/>
    <x v="0"/>
    <x v="1"/>
    <x v="1"/>
    <x v="0"/>
    <x v="6947"/>
    <x v="2"/>
    <x v="2"/>
    <x v="0"/>
    <x v="3"/>
  </r>
  <r>
    <x v="6723"/>
    <x v="0"/>
    <x v="3"/>
    <x v="3"/>
    <x v="6"/>
    <x v="2"/>
    <x v="2"/>
    <x v="10"/>
    <x v="2"/>
    <x v="0"/>
    <x v="1"/>
    <x v="1"/>
    <x v="0"/>
    <x v="0"/>
    <x v="8657"/>
    <x v="1"/>
    <x v="0"/>
    <x v="2"/>
    <x v="3"/>
  </r>
  <r>
    <x v="6724"/>
    <x v="5"/>
    <x v="3"/>
    <x v="1"/>
    <x v="3"/>
    <x v="0"/>
    <x v="1"/>
    <x v="6"/>
    <x v="2"/>
    <x v="0"/>
    <x v="0"/>
    <x v="1"/>
    <x v="1"/>
    <x v="0"/>
    <x v="7982"/>
    <x v="10"/>
    <x v="4"/>
    <x v="0"/>
    <x v="7"/>
  </r>
  <r>
    <x v="6725"/>
    <x v="1"/>
    <x v="1"/>
    <x v="1"/>
    <x v="4"/>
    <x v="1"/>
    <x v="1"/>
    <x v="12"/>
    <x v="0"/>
    <x v="1"/>
    <x v="1"/>
    <x v="1"/>
    <x v="0"/>
    <x v="1"/>
    <x v="3453"/>
    <x v="4"/>
    <x v="0"/>
    <x v="0"/>
    <x v="6"/>
  </r>
  <r>
    <x v="6726"/>
    <x v="2"/>
    <x v="0"/>
    <x v="3"/>
    <x v="1"/>
    <x v="2"/>
    <x v="2"/>
    <x v="8"/>
    <x v="2"/>
    <x v="0"/>
    <x v="1"/>
    <x v="1"/>
    <x v="1"/>
    <x v="1"/>
    <x v="8179"/>
    <x v="7"/>
    <x v="6"/>
    <x v="0"/>
    <x v="2"/>
  </r>
  <r>
    <x v="6727"/>
    <x v="0"/>
    <x v="3"/>
    <x v="1"/>
    <x v="3"/>
    <x v="0"/>
    <x v="0"/>
    <x v="12"/>
    <x v="2"/>
    <x v="0"/>
    <x v="1"/>
    <x v="0"/>
    <x v="0"/>
    <x v="0"/>
    <x v="2331"/>
    <x v="1"/>
    <x v="1"/>
    <x v="2"/>
    <x v="0"/>
  </r>
  <r>
    <x v="6728"/>
    <x v="3"/>
    <x v="0"/>
    <x v="0"/>
    <x v="2"/>
    <x v="0"/>
    <x v="2"/>
    <x v="8"/>
    <x v="2"/>
    <x v="1"/>
    <x v="1"/>
    <x v="1"/>
    <x v="1"/>
    <x v="1"/>
    <x v="7920"/>
    <x v="3"/>
    <x v="5"/>
    <x v="0"/>
    <x v="3"/>
  </r>
  <r>
    <x v="6729"/>
    <x v="3"/>
    <x v="2"/>
    <x v="4"/>
    <x v="3"/>
    <x v="0"/>
    <x v="2"/>
    <x v="4"/>
    <x v="0"/>
    <x v="0"/>
    <x v="0"/>
    <x v="1"/>
    <x v="1"/>
    <x v="0"/>
    <x v="8326"/>
    <x v="3"/>
    <x v="1"/>
    <x v="0"/>
    <x v="0"/>
  </r>
  <r>
    <x v="6730"/>
    <x v="5"/>
    <x v="2"/>
    <x v="5"/>
    <x v="3"/>
    <x v="1"/>
    <x v="2"/>
    <x v="8"/>
    <x v="1"/>
    <x v="0"/>
    <x v="0"/>
    <x v="0"/>
    <x v="0"/>
    <x v="1"/>
    <x v="9526"/>
    <x v="2"/>
    <x v="4"/>
    <x v="0"/>
    <x v="7"/>
  </r>
  <r>
    <x v="6731"/>
    <x v="2"/>
    <x v="1"/>
    <x v="2"/>
    <x v="3"/>
    <x v="1"/>
    <x v="0"/>
    <x v="13"/>
    <x v="1"/>
    <x v="1"/>
    <x v="1"/>
    <x v="1"/>
    <x v="0"/>
    <x v="0"/>
    <x v="569"/>
    <x v="6"/>
    <x v="3"/>
    <x v="2"/>
    <x v="5"/>
  </r>
  <r>
    <x v="6732"/>
    <x v="4"/>
    <x v="3"/>
    <x v="5"/>
    <x v="1"/>
    <x v="2"/>
    <x v="0"/>
    <x v="5"/>
    <x v="2"/>
    <x v="0"/>
    <x v="0"/>
    <x v="1"/>
    <x v="1"/>
    <x v="0"/>
    <x v="1809"/>
    <x v="10"/>
    <x v="5"/>
    <x v="0"/>
    <x v="2"/>
  </r>
  <r>
    <x v="6733"/>
    <x v="3"/>
    <x v="3"/>
    <x v="1"/>
    <x v="0"/>
    <x v="1"/>
    <x v="1"/>
    <x v="14"/>
    <x v="2"/>
    <x v="0"/>
    <x v="1"/>
    <x v="1"/>
    <x v="1"/>
    <x v="0"/>
    <x v="4380"/>
    <x v="10"/>
    <x v="2"/>
    <x v="0"/>
    <x v="5"/>
  </r>
  <r>
    <x v="6734"/>
    <x v="2"/>
    <x v="3"/>
    <x v="1"/>
    <x v="5"/>
    <x v="2"/>
    <x v="2"/>
    <x v="1"/>
    <x v="0"/>
    <x v="0"/>
    <x v="0"/>
    <x v="1"/>
    <x v="1"/>
    <x v="0"/>
    <x v="6525"/>
    <x v="5"/>
    <x v="2"/>
    <x v="0"/>
    <x v="7"/>
  </r>
  <r>
    <x v="6735"/>
    <x v="4"/>
    <x v="2"/>
    <x v="1"/>
    <x v="6"/>
    <x v="2"/>
    <x v="2"/>
    <x v="12"/>
    <x v="1"/>
    <x v="0"/>
    <x v="0"/>
    <x v="0"/>
    <x v="1"/>
    <x v="0"/>
    <x v="7045"/>
    <x v="7"/>
    <x v="0"/>
    <x v="2"/>
    <x v="3"/>
  </r>
  <r>
    <x v="6736"/>
    <x v="2"/>
    <x v="2"/>
    <x v="1"/>
    <x v="5"/>
    <x v="2"/>
    <x v="2"/>
    <x v="6"/>
    <x v="1"/>
    <x v="0"/>
    <x v="0"/>
    <x v="0"/>
    <x v="0"/>
    <x v="0"/>
    <x v="6059"/>
    <x v="11"/>
    <x v="2"/>
    <x v="1"/>
    <x v="5"/>
  </r>
  <r>
    <x v="6737"/>
    <x v="2"/>
    <x v="1"/>
    <x v="2"/>
    <x v="6"/>
    <x v="1"/>
    <x v="0"/>
    <x v="0"/>
    <x v="1"/>
    <x v="0"/>
    <x v="0"/>
    <x v="0"/>
    <x v="0"/>
    <x v="0"/>
    <x v="36"/>
    <x v="3"/>
    <x v="0"/>
    <x v="0"/>
    <x v="8"/>
  </r>
  <r>
    <x v="6738"/>
    <x v="3"/>
    <x v="0"/>
    <x v="5"/>
    <x v="0"/>
    <x v="1"/>
    <x v="0"/>
    <x v="14"/>
    <x v="2"/>
    <x v="0"/>
    <x v="0"/>
    <x v="1"/>
    <x v="0"/>
    <x v="1"/>
    <x v="1073"/>
    <x v="3"/>
    <x v="1"/>
    <x v="2"/>
    <x v="1"/>
  </r>
  <r>
    <x v="6739"/>
    <x v="0"/>
    <x v="1"/>
    <x v="5"/>
    <x v="0"/>
    <x v="2"/>
    <x v="0"/>
    <x v="14"/>
    <x v="1"/>
    <x v="1"/>
    <x v="0"/>
    <x v="1"/>
    <x v="1"/>
    <x v="1"/>
    <x v="6366"/>
    <x v="10"/>
    <x v="4"/>
    <x v="0"/>
    <x v="3"/>
  </r>
  <r>
    <x v="6740"/>
    <x v="3"/>
    <x v="2"/>
    <x v="0"/>
    <x v="0"/>
    <x v="2"/>
    <x v="1"/>
    <x v="7"/>
    <x v="0"/>
    <x v="0"/>
    <x v="1"/>
    <x v="1"/>
    <x v="1"/>
    <x v="1"/>
    <x v="7136"/>
    <x v="3"/>
    <x v="4"/>
    <x v="0"/>
    <x v="0"/>
  </r>
  <r>
    <x v="6741"/>
    <x v="5"/>
    <x v="1"/>
    <x v="5"/>
    <x v="1"/>
    <x v="2"/>
    <x v="1"/>
    <x v="10"/>
    <x v="0"/>
    <x v="1"/>
    <x v="1"/>
    <x v="0"/>
    <x v="0"/>
    <x v="0"/>
    <x v="4707"/>
    <x v="6"/>
    <x v="6"/>
    <x v="2"/>
    <x v="1"/>
  </r>
  <r>
    <x v="6742"/>
    <x v="5"/>
    <x v="2"/>
    <x v="1"/>
    <x v="5"/>
    <x v="1"/>
    <x v="1"/>
    <x v="4"/>
    <x v="1"/>
    <x v="0"/>
    <x v="0"/>
    <x v="1"/>
    <x v="1"/>
    <x v="1"/>
    <x v="9585"/>
    <x v="7"/>
    <x v="4"/>
    <x v="0"/>
    <x v="4"/>
  </r>
  <r>
    <x v="6743"/>
    <x v="3"/>
    <x v="1"/>
    <x v="5"/>
    <x v="1"/>
    <x v="2"/>
    <x v="1"/>
    <x v="1"/>
    <x v="1"/>
    <x v="1"/>
    <x v="1"/>
    <x v="1"/>
    <x v="1"/>
    <x v="1"/>
    <x v="5576"/>
    <x v="10"/>
    <x v="1"/>
    <x v="0"/>
    <x v="8"/>
  </r>
  <r>
    <x v="6744"/>
    <x v="5"/>
    <x v="1"/>
    <x v="2"/>
    <x v="0"/>
    <x v="2"/>
    <x v="0"/>
    <x v="14"/>
    <x v="2"/>
    <x v="1"/>
    <x v="1"/>
    <x v="1"/>
    <x v="1"/>
    <x v="1"/>
    <x v="7297"/>
    <x v="10"/>
    <x v="5"/>
    <x v="0"/>
    <x v="7"/>
  </r>
  <r>
    <x v="6745"/>
    <x v="0"/>
    <x v="1"/>
    <x v="5"/>
    <x v="1"/>
    <x v="0"/>
    <x v="2"/>
    <x v="0"/>
    <x v="0"/>
    <x v="0"/>
    <x v="0"/>
    <x v="0"/>
    <x v="0"/>
    <x v="1"/>
    <x v="8395"/>
    <x v="9"/>
    <x v="3"/>
    <x v="1"/>
    <x v="2"/>
  </r>
  <r>
    <x v="6746"/>
    <x v="3"/>
    <x v="3"/>
    <x v="5"/>
    <x v="4"/>
    <x v="1"/>
    <x v="0"/>
    <x v="10"/>
    <x v="0"/>
    <x v="1"/>
    <x v="0"/>
    <x v="1"/>
    <x v="0"/>
    <x v="0"/>
    <x v="784"/>
    <x v="0"/>
    <x v="0"/>
    <x v="2"/>
    <x v="3"/>
  </r>
  <r>
    <x v="6747"/>
    <x v="3"/>
    <x v="2"/>
    <x v="2"/>
    <x v="1"/>
    <x v="2"/>
    <x v="2"/>
    <x v="5"/>
    <x v="1"/>
    <x v="1"/>
    <x v="0"/>
    <x v="1"/>
    <x v="0"/>
    <x v="0"/>
    <x v="7222"/>
    <x v="2"/>
    <x v="3"/>
    <x v="0"/>
    <x v="7"/>
  </r>
  <r>
    <x v="6748"/>
    <x v="2"/>
    <x v="3"/>
    <x v="4"/>
    <x v="1"/>
    <x v="2"/>
    <x v="0"/>
    <x v="8"/>
    <x v="1"/>
    <x v="1"/>
    <x v="0"/>
    <x v="0"/>
    <x v="1"/>
    <x v="1"/>
    <x v="1463"/>
    <x v="6"/>
    <x v="2"/>
    <x v="2"/>
    <x v="1"/>
  </r>
  <r>
    <x v="6749"/>
    <x v="1"/>
    <x v="0"/>
    <x v="5"/>
    <x v="0"/>
    <x v="2"/>
    <x v="0"/>
    <x v="0"/>
    <x v="1"/>
    <x v="1"/>
    <x v="1"/>
    <x v="1"/>
    <x v="0"/>
    <x v="1"/>
    <x v="1588"/>
    <x v="8"/>
    <x v="2"/>
    <x v="0"/>
    <x v="8"/>
  </r>
  <r>
    <x v="6750"/>
    <x v="0"/>
    <x v="2"/>
    <x v="0"/>
    <x v="1"/>
    <x v="2"/>
    <x v="0"/>
    <x v="7"/>
    <x v="0"/>
    <x v="0"/>
    <x v="1"/>
    <x v="0"/>
    <x v="1"/>
    <x v="0"/>
    <x v="5936"/>
    <x v="9"/>
    <x v="0"/>
    <x v="1"/>
    <x v="3"/>
  </r>
  <r>
    <x v="6751"/>
    <x v="4"/>
    <x v="0"/>
    <x v="4"/>
    <x v="5"/>
    <x v="1"/>
    <x v="0"/>
    <x v="5"/>
    <x v="2"/>
    <x v="0"/>
    <x v="1"/>
    <x v="1"/>
    <x v="1"/>
    <x v="1"/>
    <x v="2234"/>
    <x v="3"/>
    <x v="5"/>
    <x v="0"/>
    <x v="0"/>
  </r>
  <r>
    <x v="6752"/>
    <x v="5"/>
    <x v="3"/>
    <x v="5"/>
    <x v="6"/>
    <x v="2"/>
    <x v="2"/>
    <x v="1"/>
    <x v="2"/>
    <x v="0"/>
    <x v="0"/>
    <x v="0"/>
    <x v="0"/>
    <x v="1"/>
    <x v="8309"/>
    <x v="0"/>
    <x v="1"/>
    <x v="1"/>
    <x v="0"/>
  </r>
  <r>
    <x v="6753"/>
    <x v="2"/>
    <x v="2"/>
    <x v="5"/>
    <x v="4"/>
    <x v="1"/>
    <x v="2"/>
    <x v="1"/>
    <x v="2"/>
    <x v="0"/>
    <x v="1"/>
    <x v="0"/>
    <x v="1"/>
    <x v="0"/>
    <x v="7808"/>
    <x v="11"/>
    <x v="0"/>
    <x v="0"/>
    <x v="8"/>
  </r>
  <r>
    <x v="6754"/>
    <x v="2"/>
    <x v="0"/>
    <x v="5"/>
    <x v="1"/>
    <x v="2"/>
    <x v="1"/>
    <x v="1"/>
    <x v="0"/>
    <x v="1"/>
    <x v="0"/>
    <x v="0"/>
    <x v="1"/>
    <x v="1"/>
    <x v="3170"/>
    <x v="1"/>
    <x v="6"/>
    <x v="1"/>
    <x v="5"/>
  </r>
  <r>
    <x v="6755"/>
    <x v="0"/>
    <x v="2"/>
    <x v="0"/>
    <x v="4"/>
    <x v="2"/>
    <x v="0"/>
    <x v="11"/>
    <x v="1"/>
    <x v="0"/>
    <x v="0"/>
    <x v="1"/>
    <x v="1"/>
    <x v="1"/>
    <x v="8666"/>
    <x v="4"/>
    <x v="5"/>
    <x v="0"/>
    <x v="4"/>
  </r>
  <r>
    <x v="6756"/>
    <x v="2"/>
    <x v="0"/>
    <x v="4"/>
    <x v="1"/>
    <x v="0"/>
    <x v="2"/>
    <x v="1"/>
    <x v="1"/>
    <x v="1"/>
    <x v="0"/>
    <x v="0"/>
    <x v="0"/>
    <x v="0"/>
    <x v="3409"/>
    <x v="9"/>
    <x v="2"/>
    <x v="1"/>
    <x v="1"/>
  </r>
  <r>
    <x v="6757"/>
    <x v="0"/>
    <x v="1"/>
    <x v="1"/>
    <x v="2"/>
    <x v="1"/>
    <x v="0"/>
    <x v="11"/>
    <x v="0"/>
    <x v="0"/>
    <x v="0"/>
    <x v="1"/>
    <x v="0"/>
    <x v="0"/>
    <x v="4090"/>
    <x v="3"/>
    <x v="3"/>
    <x v="2"/>
    <x v="4"/>
  </r>
  <r>
    <x v="6758"/>
    <x v="5"/>
    <x v="3"/>
    <x v="2"/>
    <x v="2"/>
    <x v="0"/>
    <x v="1"/>
    <x v="9"/>
    <x v="1"/>
    <x v="0"/>
    <x v="0"/>
    <x v="1"/>
    <x v="1"/>
    <x v="0"/>
    <x v="8194"/>
    <x v="6"/>
    <x v="0"/>
    <x v="0"/>
    <x v="1"/>
  </r>
  <r>
    <x v="6759"/>
    <x v="0"/>
    <x v="1"/>
    <x v="4"/>
    <x v="4"/>
    <x v="1"/>
    <x v="1"/>
    <x v="8"/>
    <x v="2"/>
    <x v="1"/>
    <x v="0"/>
    <x v="1"/>
    <x v="0"/>
    <x v="1"/>
    <x v="7447"/>
    <x v="6"/>
    <x v="3"/>
    <x v="2"/>
    <x v="4"/>
  </r>
  <r>
    <x v="6760"/>
    <x v="1"/>
    <x v="2"/>
    <x v="0"/>
    <x v="0"/>
    <x v="1"/>
    <x v="2"/>
    <x v="14"/>
    <x v="0"/>
    <x v="1"/>
    <x v="0"/>
    <x v="1"/>
    <x v="0"/>
    <x v="1"/>
    <x v="8287"/>
    <x v="10"/>
    <x v="1"/>
    <x v="0"/>
    <x v="7"/>
  </r>
  <r>
    <x v="6761"/>
    <x v="2"/>
    <x v="0"/>
    <x v="4"/>
    <x v="4"/>
    <x v="1"/>
    <x v="0"/>
    <x v="12"/>
    <x v="2"/>
    <x v="0"/>
    <x v="1"/>
    <x v="1"/>
    <x v="1"/>
    <x v="1"/>
    <x v="2968"/>
    <x v="0"/>
    <x v="4"/>
    <x v="0"/>
    <x v="7"/>
  </r>
  <r>
    <x v="6762"/>
    <x v="5"/>
    <x v="3"/>
    <x v="3"/>
    <x v="4"/>
    <x v="1"/>
    <x v="2"/>
    <x v="12"/>
    <x v="2"/>
    <x v="1"/>
    <x v="0"/>
    <x v="1"/>
    <x v="0"/>
    <x v="1"/>
    <x v="9350"/>
    <x v="9"/>
    <x v="6"/>
    <x v="2"/>
    <x v="5"/>
  </r>
  <r>
    <x v="6763"/>
    <x v="0"/>
    <x v="3"/>
    <x v="2"/>
    <x v="0"/>
    <x v="1"/>
    <x v="1"/>
    <x v="13"/>
    <x v="0"/>
    <x v="1"/>
    <x v="0"/>
    <x v="1"/>
    <x v="1"/>
    <x v="0"/>
    <x v="8246"/>
    <x v="2"/>
    <x v="3"/>
    <x v="0"/>
    <x v="8"/>
  </r>
  <r>
    <x v="6764"/>
    <x v="5"/>
    <x v="2"/>
    <x v="3"/>
    <x v="1"/>
    <x v="1"/>
    <x v="0"/>
    <x v="2"/>
    <x v="1"/>
    <x v="1"/>
    <x v="0"/>
    <x v="1"/>
    <x v="1"/>
    <x v="1"/>
    <x v="8562"/>
    <x v="6"/>
    <x v="0"/>
    <x v="0"/>
    <x v="7"/>
  </r>
  <r>
    <x v="6765"/>
    <x v="3"/>
    <x v="0"/>
    <x v="4"/>
    <x v="6"/>
    <x v="0"/>
    <x v="0"/>
    <x v="1"/>
    <x v="0"/>
    <x v="0"/>
    <x v="1"/>
    <x v="0"/>
    <x v="0"/>
    <x v="0"/>
    <x v="176"/>
    <x v="11"/>
    <x v="2"/>
    <x v="1"/>
    <x v="3"/>
  </r>
  <r>
    <x v="6766"/>
    <x v="4"/>
    <x v="2"/>
    <x v="1"/>
    <x v="0"/>
    <x v="0"/>
    <x v="2"/>
    <x v="6"/>
    <x v="0"/>
    <x v="1"/>
    <x v="0"/>
    <x v="1"/>
    <x v="0"/>
    <x v="1"/>
    <x v="8318"/>
    <x v="6"/>
    <x v="2"/>
    <x v="0"/>
    <x v="6"/>
  </r>
  <r>
    <x v="6767"/>
    <x v="5"/>
    <x v="2"/>
    <x v="3"/>
    <x v="3"/>
    <x v="0"/>
    <x v="2"/>
    <x v="8"/>
    <x v="1"/>
    <x v="0"/>
    <x v="0"/>
    <x v="1"/>
    <x v="0"/>
    <x v="1"/>
    <x v="9781"/>
    <x v="3"/>
    <x v="0"/>
    <x v="2"/>
    <x v="0"/>
  </r>
  <r>
    <x v="6768"/>
    <x v="4"/>
    <x v="1"/>
    <x v="2"/>
    <x v="6"/>
    <x v="2"/>
    <x v="2"/>
    <x v="0"/>
    <x v="2"/>
    <x v="0"/>
    <x v="0"/>
    <x v="0"/>
    <x v="0"/>
    <x v="1"/>
    <x v="4258"/>
    <x v="8"/>
    <x v="6"/>
    <x v="1"/>
    <x v="4"/>
  </r>
  <r>
    <x v="6769"/>
    <x v="5"/>
    <x v="0"/>
    <x v="3"/>
    <x v="6"/>
    <x v="2"/>
    <x v="0"/>
    <x v="1"/>
    <x v="0"/>
    <x v="0"/>
    <x v="0"/>
    <x v="0"/>
    <x v="0"/>
    <x v="1"/>
    <x v="3624"/>
    <x v="9"/>
    <x v="3"/>
    <x v="1"/>
    <x v="0"/>
  </r>
  <r>
    <x v="6770"/>
    <x v="0"/>
    <x v="2"/>
    <x v="0"/>
    <x v="1"/>
    <x v="1"/>
    <x v="2"/>
    <x v="1"/>
    <x v="2"/>
    <x v="1"/>
    <x v="0"/>
    <x v="0"/>
    <x v="1"/>
    <x v="1"/>
    <x v="9744"/>
    <x v="5"/>
    <x v="1"/>
    <x v="0"/>
    <x v="6"/>
  </r>
  <r>
    <x v="6771"/>
    <x v="2"/>
    <x v="3"/>
    <x v="3"/>
    <x v="4"/>
    <x v="0"/>
    <x v="0"/>
    <x v="11"/>
    <x v="2"/>
    <x v="0"/>
    <x v="0"/>
    <x v="1"/>
    <x v="1"/>
    <x v="1"/>
    <x v="2097"/>
    <x v="0"/>
    <x v="6"/>
    <x v="0"/>
    <x v="7"/>
  </r>
  <r>
    <x v="6772"/>
    <x v="3"/>
    <x v="2"/>
    <x v="3"/>
    <x v="1"/>
    <x v="2"/>
    <x v="1"/>
    <x v="11"/>
    <x v="0"/>
    <x v="0"/>
    <x v="1"/>
    <x v="1"/>
    <x v="1"/>
    <x v="1"/>
    <x v="6960"/>
    <x v="3"/>
    <x v="2"/>
    <x v="0"/>
    <x v="5"/>
  </r>
  <r>
    <x v="6773"/>
    <x v="0"/>
    <x v="0"/>
    <x v="2"/>
    <x v="1"/>
    <x v="2"/>
    <x v="2"/>
    <x v="14"/>
    <x v="0"/>
    <x v="0"/>
    <x v="0"/>
    <x v="0"/>
    <x v="0"/>
    <x v="1"/>
    <x v="8669"/>
    <x v="4"/>
    <x v="3"/>
    <x v="0"/>
    <x v="8"/>
  </r>
  <r>
    <x v="6774"/>
    <x v="5"/>
    <x v="0"/>
    <x v="2"/>
    <x v="4"/>
    <x v="1"/>
    <x v="2"/>
    <x v="9"/>
    <x v="0"/>
    <x v="0"/>
    <x v="1"/>
    <x v="1"/>
    <x v="1"/>
    <x v="1"/>
    <x v="9707"/>
    <x v="2"/>
    <x v="1"/>
    <x v="0"/>
    <x v="7"/>
  </r>
  <r>
    <x v="6775"/>
    <x v="2"/>
    <x v="1"/>
    <x v="2"/>
    <x v="2"/>
    <x v="2"/>
    <x v="0"/>
    <x v="4"/>
    <x v="2"/>
    <x v="1"/>
    <x v="1"/>
    <x v="0"/>
    <x v="0"/>
    <x v="1"/>
    <x v="577"/>
    <x v="7"/>
    <x v="5"/>
    <x v="1"/>
    <x v="1"/>
  </r>
  <r>
    <x v="6776"/>
    <x v="0"/>
    <x v="2"/>
    <x v="2"/>
    <x v="0"/>
    <x v="2"/>
    <x v="0"/>
    <x v="6"/>
    <x v="0"/>
    <x v="0"/>
    <x v="0"/>
    <x v="1"/>
    <x v="0"/>
    <x v="1"/>
    <x v="6940"/>
    <x v="4"/>
    <x v="4"/>
    <x v="0"/>
    <x v="6"/>
  </r>
  <r>
    <x v="6777"/>
    <x v="0"/>
    <x v="1"/>
    <x v="1"/>
    <x v="0"/>
    <x v="0"/>
    <x v="2"/>
    <x v="12"/>
    <x v="0"/>
    <x v="1"/>
    <x v="0"/>
    <x v="1"/>
    <x v="0"/>
    <x v="1"/>
    <x v="9409"/>
    <x v="5"/>
    <x v="5"/>
    <x v="2"/>
    <x v="4"/>
  </r>
  <r>
    <x v="6778"/>
    <x v="0"/>
    <x v="2"/>
    <x v="5"/>
    <x v="5"/>
    <x v="0"/>
    <x v="1"/>
    <x v="9"/>
    <x v="1"/>
    <x v="0"/>
    <x v="1"/>
    <x v="1"/>
    <x v="1"/>
    <x v="0"/>
    <x v="9197"/>
    <x v="1"/>
    <x v="6"/>
    <x v="0"/>
    <x v="8"/>
  </r>
  <r>
    <x v="6779"/>
    <x v="2"/>
    <x v="0"/>
    <x v="0"/>
    <x v="5"/>
    <x v="0"/>
    <x v="0"/>
    <x v="9"/>
    <x v="2"/>
    <x v="1"/>
    <x v="1"/>
    <x v="1"/>
    <x v="1"/>
    <x v="0"/>
    <x v="1492"/>
    <x v="7"/>
    <x v="1"/>
    <x v="0"/>
    <x v="1"/>
  </r>
  <r>
    <x v="6780"/>
    <x v="0"/>
    <x v="1"/>
    <x v="2"/>
    <x v="4"/>
    <x v="1"/>
    <x v="2"/>
    <x v="10"/>
    <x v="0"/>
    <x v="1"/>
    <x v="0"/>
    <x v="1"/>
    <x v="0"/>
    <x v="0"/>
    <x v="8911"/>
    <x v="4"/>
    <x v="0"/>
    <x v="2"/>
    <x v="2"/>
  </r>
  <r>
    <x v="6781"/>
    <x v="5"/>
    <x v="0"/>
    <x v="2"/>
    <x v="0"/>
    <x v="1"/>
    <x v="1"/>
    <x v="4"/>
    <x v="1"/>
    <x v="1"/>
    <x v="0"/>
    <x v="1"/>
    <x v="1"/>
    <x v="0"/>
    <x v="7958"/>
    <x v="7"/>
    <x v="2"/>
    <x v="0"/>
    <x v="7"/>
  </r>
  <r>
    <x v="6782"/>
    <x v="3"/>
    <x v="0"/>
    <x v="3"/>
    <x v="2"/>
    <x v="2"/>
    <x v="0"/>
    <x v="0"/>
    <x v="1"/>
    <x v="0"/>
    <x v="0"/>
    <x v="1"/>
    <x v="1"/>
    <x v="0"/>
    <x v="1267"/>
    <x v="3"/>
    <x v="6"/>
    <x v="0"/>
    <x v="3"/>
  </r>
  <r>
    <x v="6783"/>
    <x v="3"/>
    <x v="1"/>
    <x v="2"/>
    <x v="0"/>
    <x v="2"/>
    <x v="2"/>
    <x v="14"/>
    <x v="0"/>
    <x v="1"/>
    <x v="0"/>
    <x v="1"/>
    <x v="1"/>
    <x v="1"/>
    <x v="7521"/>
    <x v="7"/>
    <x v="6"/>
    <x v="0"/>
    <x v="2"/>
  </r>
  <r>
    <x v="6784"/>
    <x v="1"/>
    <x v="0"/>
    <x v="3"/>
    <x v="6"/>
    <x v="1"/>
    <x v="0"/>
    <x v="1"/>
    <x v="1"/>
    <x v="0"/>
    <x v="0"/>
    <x v="1"/>
    <x v="1"/>
    <x v="0"/>
    <x v="1706"/>
    <x v="9"/>
    <x v="6"/>
    <x v="0"/>
    <x v="0"/>
  </r>
  <r>
    <x v="6785"/>
    <x v="4"/>
    <x v="2"/>
    <x v="4"/>
    <x v="5"/>
    <x v="0"/>
    <x v="0"/>
    <x v="11"/>
    <x v="2"/>
    <x v="1"/>
    <x v="0"/>
    <x v="0"/>
    <x v="1"/>
    <x v="0"/>
    <x v="1946"/>
    <x v="9"/>
    <x v="6"/>
    <x v="2"/>
    <x v="2"/>
  </r>
  <r>
    <x v="6786"/>
    <x v="0"/>
    <x v="2"/>
    <x v="4"/>
    <x v="3"/>
    <x v="1"/>
    <x v="0"/>
    <x v="7"/>
    <x v="2"/>
    <x v="1"/>
    <x v="1"/>
    <x v="0"/>
    <x v="1"/>
    <x v="0"/>
    <x v="5816"/>
    <x v="4"/>
    <x v="2"/>
    <x v="0"/>
    <x v="7"/>
  </r>
  <r>
    <x v="6787"/>
    <x v="0"/>
    <x v="1"/>
    <x v="1"/>
    <x v="1"/>
    <x v="2"/>
    <x v="0"/>
    <x v="3"/>
    <x v="0"/>
    <x v="0"/>
    <x v="0"/>
    <x v="1"/>
    <x v="1"/>
    <x v="0"/>
    <x v="6195"/>
    <x v="1"/>
    <x v="0"/>
    <x v="0"/>
    <x v="5"/>
  </r>
  <r>
    <x v="6788"/>
    <x v="5"/>
    <x v="0"/>
    <x v="1"/>
    <x v="6"/>
    <x v="1"/>
    <x v="1"/>
    <x v="1"/>
    <x v="0"/>
    <x v="1"/>
    <x v="1"/>
    <x v="1"/>
    <x v="0"/>
    <x v="0"/>
    <x v="6835"/>
    <x v="0"/>
    <x v="1"/>
    <x v="1"/>
    <x v="3"/>
  </r>
  <r>
    <x v="6789"/>
    <x v="1"/>
    <x v="0"/>
    <x v="0"/>
    <x v="1"/>
    <x v="1"/>
    <x v="1"/>
    <x v="9"/>
    <x v="0"/>
    <x v="1"/>
    <x v="0"/>
    <x v="1"/>
    <x v="1"/>
    <x v="1"/>
    <x v="5585"/>
    <x v="10"/>
    <x v="6"/>
    <x v="0"/>
    <x v="5"/>
  </r>
  <r>
    <x v="6790"/>
    <x v="1"/>
    <x v="2"/>
    <x v="2"/>
    <x v="2"/>
    <x v="2"/>
    <x v="1"/>
    <x v="12"/>
    <x v="0"/>
    <x v="0"/>
    <x v="0"/>
    <x v="0"/>
    <x v="1"/>
    <x v="0"/>
    <x v="4418"/>
    <x v="11"/>
    <x v="2"/>
    <x v="2"/>
    <x v="0"/>
  </r>
  <r>
    <x v="6791"/>
    <x v="3"/>
    <x v="0"/>
    <x v="3"/>
    <x v="0"/>
    <x v="2"/>
    <x v="0"/>
    <x v="7"/>
    <x v="0"/>
    <x v="1"/>
    <x v="1"/>
    <x v="0"/>
    <x v="0"/>
    <x v="0"/>
    <x v="52"/>
    <x v="8"/>
    <x v="0"/>
    <x v="1"/>
    <x v="2"/>
  </r>
  <r>
    <x v="6792"/>
    <x v="1"/>
    <x v="1"/>
    <x v="0"/>
    <x v="5"/>
    <x v="1"/>
    <x v="0"/>
    <x v="2"/>
    <x v="0"/>
    <x v="0"/>
    <x v="0"/>
    <x v="0"/>
    <x v="1"/>
    <x v="0"/>
    <x v="642"/>
    <x v="6"/>
    <x v="0"/>
    <x v="1"/>
    <x v="3"/>
  </r>
  <r>
    <x v="6793"/>
    <x v="4"/>
    <x v="1"/>
    <x v="0"/>
    <x v="1"/>
    <x v="2"/>
    <x v="0"/>
    <x v="13"/>
    <x v="0"/>
    <x v="0"/>
    <x v="1"/>
    <x v="0"/>
    <x v="0"/>
    <x v="0"/>
    <x v="173"/>
    <x v="9"/>
    <x v="0"/>
    <x v="2"/>
    <x v="1"/>
  </r>
  <r>
    <x v="6794"/>
    <x v="3"/>
    <x v="1"/>
    <x v="3"/>
    <x v="5"/>
    <x v="0"/>
    <x v="1"/>
    <x v="9"/>
    <x v="2"/>
    <x v="0"/>
    <x v="1"/>
    <x v="0"/>
    <x v="1"/>
    <x v="0"/>
    <x v="2424"/>
    <x v="4"/>
    <x v="0"/>
    <x v="2"/>
    <x v="0"/>
  </r>
  <r>
    <x v="6795"/>
    <x v="4"/>
    <x v="3"/>
    <x v="3"/>
    <x v="4"/>
    <x v="1"/>
    <x v="0"/>
    <x v="2"/>
    <x v="2"/>
    <x v="1"/>
    <x v="1"/>
    <x v="1"/>
    <x v="0"/>
    <x v="1"/>
    <x v="1056"/>
    <x v="3"/>
    <x v="1"/>
    <x v="1"/>
    <x v="2"/>
  </r>
  <r>
    <x v="6796"/>
    <x v="4"/>
    <x v="2"/>
    <x v="2"/>
    <x v="5"/>
    <x v="0"/>
    <x v="0"/>
    <x v="13"/>
    <x v="2"/>
    <x v="0"/>
    <x v="0"/>
    <x v="1"/>
    <x v="1"/>
    <x v="1"/>
    <x v="4785"/>
    <x v="6"/>
    <x v="1"/>
    <x v="0"/>
    <x v="2"/>
  </r>
  <r>
    <x v="6797"/>
    <x v="3"/>
    <x v="3"/>
    <x v="3"/>
    <x v="4"/>
    <x v="0"/>
    <x v="0"/>
    <x v="7"/>
    <x v="0"/>
    <x v="1"/>
    <x v="0"/>
    <x v="1"/>
    <x v="1"/>
    <x v="0"/>
    <x v="1539"/>
    <x v="11"/>
    <x v="3"/>
    <x v="0"/>
    <x v="6"/>
  </r>
  <r>
    <x v="6798"/>
    <x v="5"/>
    <x v="2"/>
    <x v="1"/>
    <x v="5"/>
    <x v="0"/>
    <x v="0"/>
    <x v="13"/>
    <x v="0"/>
    <x v="0"/>
    <x v="0"/>
    <x v="1"/>
    <x v="0"/>
    <x v="0"/>
    <x v="6291"/>
    <x v="5"/>
    <x v="3"/>
    <x v="2"/>
    <x v="5"/>
  </r>
  <r>
    <x v="6799"/>
    <x v="4"/>
    <x v="1"/>
    <x v="1"/>
    <x v="1"/>
    <x v="2"/>
    <x v="2"/>
    <x v="1"/>
    <x v="0"/>
    <x v="1"/>
    <x v="0"/>
    <x v="1"/>
    <x v="1"/>
    <x v="0"/>
    <x v="7258"/>
    <x v="10"/>
    <x v="2"/>
    <x v="0"/>
    <x v="3"/>
  </r>
  <r>
    <x v="6800"/>
    <x v="0"/>
    <x v="2"/>
    <x v="5"/>
    <x v="4"/>
    <x v="2"/>
    <x v="1"/>
    <x v="3"/>
    <x v="0"/>
    <x v="1"/>
    <x v="0"/>
    <x v="0"/>
    <x v="1"/>
    <x v="0"/>
    <x v="8535"/>
    <x v="7"/>
    <x v="4"/>
    <x v="1"/>
    <x v="5"/>
  </r>
  <r>
    <x v="6801"/>
    <x v="2"/>
    <x v="2"/>
    <x v="2"/>
    <x v="4"/>
    <x v="2"/>
    <x v="2"/>
    <x v="8"/>
    <x v="1"/>
    <x v="0"/>
    <x v="0"/>
    <x v="0"/>
    <x v="1"/>
    <x v="1"/>
    <x v="8511"/>
    <x v="3"/>
    <x v="0"/>
    <x v="2"/>
    <x v="3"/>
  </r>
  <r>
    <x v="6802"/>
    <x v="5"/>
    <x v="2"/>
    <x v="5"/>
    <x v="2"/>
    <x v="2"/>
    <x v="0"/>
    <x v="0"/>
    <x v="1"/>
    <x v="0"/>
    <x v="0"/>
    <x v="0"/>
    <x v="1"/>
    <x v="0"/>
    <x v="5932"/>
    <x v="1"/>
    <x v="5"/>
    <x v="1"/>
    <x v="5"/>
  </r>
  <r>
    <x v="6803"/>
    <x v="0"/>
    <x v="3"/>
    <x v="2"/>
    <x v="5"/>
    <x v="2"/>
    <x v="0"/>
    <x v="3"/>
    <x v="1"/>
    <x v="1"/>
    <x v="1"/>
    <x v="0"/>
    <x v="0"/>
    <x v="1"/>
    <x v="3547"/>
    <x v="3"/>
    <x v="2"/>
    <x v="1"/>
    <x v="3"/>
  </r>
  <r>
    <x v="6804"/>
    <x v="0"/>
    <x v="3"/>
    <x v="3"/>
    <x v="5"/>
    <x v="2"/>
    <x v="1"/>
    <x v="1"/>
    <x v="1"/>
    <x v="0"/>
    <x v="1"/>
    <x v="0"/>
    <x v="0"/>
    <x v="0"/>
    <x v="5544"/>
    <x v="11"/>
    <x v="2"/>
    <x v="1"/>
    <x v="3"/>
  </r>
  <r>
    <x v="6805"/>
    <x v="1"/>
    <x v="2"/>
    <x v="5"/>
    <x v="4"/>
    <x v="1"/>
    <x v="2"/>
    <x v="11"/>
    <x v="2"/>
    <x v="1"/>
    <x v="0"/>
    <x v="1"/>
    <x v="1"/>
    <x v="0"/>
    <x v="8596"/>
    <x v="7"/>
    <x v="3"/>
    <x v="0"/>
    <x v="6"/>
  </r>
  <r>
    <x v="6806"/>
    <x v="5"/>
    <x v="1"/>
    <x v="2"/>
    <x v="6"/>
    <x v="1"/>
    <x v="2"/>
    <x v="9"/>
    <x v="0"/>
    <x v="0"/>
    <x v="0"/>
    <x v="0"/>
    <x v="0"/>
    <x v="1"/>
    <x v="8560"/>
    <x v="9"/>
    <x v="6"/>
    <x v="0"/>
    <x v="8"/>
  </r>
  <r>
    <x v="6807"/>
    <x v="0"/>
    <x v="2"/>
    <x v="4"/>
    <x v="2"/>
    <x v="2"/>
    <x v="2"/>
    <x v="7"/>
    <x v="1"/>
    <x v="1"/>
    <x v="1"/>
    <x v="1"/>
    <x v="0"/>
    <x v="1"/>
    <x v="9785"/>
    <x v="8"/>
    <x v="2"/>
    <x v="0"/>
    <x v="6"/>
  </r>
  <r>
    <x v="6808"/>
    <x v="5"/>
    <x v="0"/>
    <x v="1"/>
    <x v="1"/>
    <x v="1"/>
    <x v="2"/>
    <x v="2"/>
    <x v="1"/>
    <x v="1"/>
    <x v="1"/>
    <x v="0"/>
    <x v="0"/>
    <x v="0"/>
    <x v="7933"/>
    <x v="7"/>
    <x v="4"/>
    <x v="1"/>
    <x v="1"/>
  </r>
  <r>
    <x v="6809"/>
    <x v="0"/>
    <x v="0"/>
    <x v="2"/>
    <x v="6"/>
    <x v="1"/>
    <x v="0"/>
    <x v="6"/>
    <x v="1"/>
    <x v="0"/>
    <x v="0"/>
    <x v="0"/>
    <x v="0"/>
    <x v="0"/>
    <x v="2647"/>
    <x v="2"/>
    <x v="3"/>
    <x v="0"/>
    <x v="7"/>
  </r>
  <r>
    <x v="6810"/>
    <x v="3"/>
    <x v="2"/>
    <x v="1"/>
    <x v="2"/>
    <x v="1"/>
    <x v="2"/>
    <x v="13"/>
    <x v="0"/>
    <x v="1"/>
    <x v="1"/>
    <x v="0"/>
    <x v="1"/>
    <x v="0"/>
    <x v="7624"/>
    <x v="7"/>
    <x v="2"/>
    <x v="2"/>
    <x v="0"/>
  </r>
  <r>
    <x v="6811"/>
    <x v="3"/>
    <x v="0"/>
    <x v="1"/>
    <x v="4"/>
    <x v="2"/>
    <x v="2"/>
    <x v="6"/>
    <x v="0"/>
    <x v="0"/>
    <x v="0"/>
    <x v="0"/>
    <x v="1"/>
    <x v="1"/>
    <x v="6498"/>
    <x v="7"/>
    <x v="3"/>
    <x v="1"/>
    <x v="4"/>
  </r>
  <r>
    <x v="6812"/>
    <x v="1"/>
    <x v="1"/>
    <x v="4"/>
    <x v="5"/>
    <x v="0"/>
    <x v="1"/>
    <x v="14"/>
    <x v="2"/>
    <x v="1"/>
    <x v="1"/>
    <x v="0"/>
    <x v="0"/>
    <x v="0"/>
    <x v="1019"/>
    <x v="4"/>
    <x v="6"/>
    <x v="2"/>
    <x v="0"/>
  </r>
  <r>
    <x v="6813"/>
    <x v="3"/>
    <x v="1"/>
    <x v="2"/>
    <x v="5"/>
    <x v="0"/>
    <x v="2"/>
    <x v="14"/>
    <x v="1"/>
    <x v="1"/>
    <x v="1"/>
    <x v="1"/>
    <x v="0"/>
    <x v="0"/>
    <x v="4858"/>
    <x v="1"/>
    <x v="3"/>
    <x v="0"/>
    <x v="8"/>
  </r>
  <r>
    <x v="6814"/>
    <x v="4"/>
    <x v="1"/>
    <x v="2"/>
    <x v="2"/>
    <x v="1"/>
    <x v="2"/>
    <x v="11"/>
    <x v="2"/>
    <x v="1"/>
    <x v="0"/>
    <x v="0"/>
    <x v="0"/>
    <x v="0"/>
    <x v="3430"/>
    <x v="10"/>
    <x v="6"/>
    <x v="2"/>
    <x v="4"/>
  </r>
  <r>
    <x v="6815"/>
    <x v="4"/>
    <x v="3"/>
    <x v="5"/>
    <x v="2"/>
    <x v="2"/>
    <x v="0"/>
    <x v="9"/>
    <x v="2"/>
    <x v="0"/>
    <x v="0"/>
    <x v="0"/>
    <x v="0"/>
    <x v="0"/>
    <x v="144"/>
    <x v="11"/>
    <x v="2"/>
    <x v="0"/>
    <x v="7"/>
  </r>
  <r>
    <x v="6816"/>
    <x v="4"/>
    <x v="0"/>
    <x v="1"/>
    <x v="2"/>
    <x v="2"/>
    <x v="2"/>
    <x v="0"/>
    <x v="0"/>
    <x v="1"/>
    <x v="0"/>
    <x v="1"/>
    <x v="0"/>
    <x v="1"/>
    <x v="6153"/>
    <x v="8"/>
    <x v="6"/>
    <x v="1"/>
    <x v="5"/>
  </r>
  <r>
    <x v="6817"/>
    <x v="2"/>
    <x v="0"/>
    <x v="4"/>
    <x v="5"/>
    <x v="1"/>
    <x v="2"/>
    <x v="5"/>
    <x v="2"/>
    <x v="0"/>
    <x v="1"/>
    <x v="0"/>
    <x v="1"/>
    <x v="0"/>
    <x v="5333"/>
    <x v="8"/>
    <x v="5"/>
    <x v="0"/>
    <x v="6"/>
  </r>
  <r>
    <x v="6818"/>
    <x v="5"/>
    <x v="0"/>
    <x v="1"/>
    <x v="0"/>
    <x v="2"/>
    <x v="1"/>
    <x v="5"/>
    <x v="0"/>
    <x v="0"/>
    <x v="0"/>
    <x v="1"/>
    <x v="0"/>
    <x v="0"/>
    <x v="6939"/>
    <x v="4"/>
    <x v="4"/>
    <x v="1"/>
    <x v="2"/>
  </r>
  <r>
    <x v="6819"/>
    <x v="3"/>
    <x v="1"/>
    <x v="0"/>
    <x v="5"/>
    <x v="1"/>
    <x v="2"/>
    <x v="10"/>
    <x v="1"/>
    <x v="0"/>
    <x v="0"/>
    <x v="0"/>
    <x v="1"/>
    <x v="1"/>
    <x v="6699"/>
    <x v="8"/>
    <x v="5"/>
    <x v="2"/>
    <x v="3"/>
  </r>
  <r>
    <x v="6820"/>
    <x v="4"/>
    <x v="1"/>
    <x v="1"/>
    <x v="0"/>
    <x v="1"/>
    <x v="2"/>
    <x v="12"/>
    <x v="2"/>
    <x v="0"/>
    <x v="1"/>
    <x v="0"/>
    <x v="1"/>
    <x v="0"/>
    <x v="5272"/>
    <x v="0"/>
    <x v="4"/>
    <x v="2"/>
    <x v="0"/>
  </r>
  <r>
    <x v="6821"/>
    <x v="2"/>
    <x v="2"/>
    <x v="4"/>
    <x v="1"/>
    <x v="0"/>
    <x v="2"/>
    <x v="13"/>
    <x v="1"/>
    <x v="0"/>
    <x v="1"/>
    <x v="1"/>
    <x v="0"/>
    <x v="0"/>
    <x v="7628"/>
    <x v="9"/>
    <x v="3"/>
    <x v="2"/>
    <x v="0"/>
  </r>
  <r>
    <x v="6822"/>
    <x v="5"/>
    <x v="3"/>
    <x v="0"/>
    <x v="0"/>
    <x v="2"/>
    <x v="0"/>
    <x v="5"/>
    <x v="0"/>
    <x v="1"/>
    <x v="0"/>
    <x v="1"/>
    <x v="0"/>
    <x v="1"/>
    <x v="5329"/>
    <x v="2"/>
    <x v="3"/>
    <x v="1"/>
    <x v="5"/>
  </r>
  <r>
    <x v="6823"/>
    <x v="2"/>
    <x v="0"/>
    <x v="1"/>
    <x v="5"/>
    <x v="2"/>
    <x v="2"/>
    <x v="12"/>
    <x v="2"/>
    <x v="1"/>
    <x v="1"/>
    <x v="0"/>
    <x v="1"/>
    <x v="1"/>
    <x v="5958"/>
    <x v="2"/>
    <x v="6"/>
    <x v="2"/>
    <x v="5"/>
  </r>
  <r>
    <x v="6824"/>
    <x v="4"/>
    <x v="2"/>
    <x v="3"/>
    <x v="1"/>
    <x v="1"/>
    <x v="2"/>
    <x v="13"/>
    <x v="1"/>
    <x v="1"/>
    <x v="0"/>
    <x v="1"/>
    <x v="0"/>
    <x v="0"/>
    <x v="7438"/>
    <x v="3"/>
    <x v="5"/>
    <x v="2"/>
    <x v="3"/>
  </r>
  <r>
    <x v="6825"/>
    <x v="4"/>
    <x v="1"/>
    <x v="2"/>
    <x v="6"/>
    <x v="0"/>
    <x v="0"/>
    <x v="0"/>
    <x v="2"/>
    <x v="1"/>
    <x v="1"/>
    <x v="0"/>
    <x v="1"/>
    <x v="0"/>
    <x v="763"/>
    <x v="1"/>
    <x v="6"/>
    <x v="1"/>
    <x v="3"/>
  </r>
  <r>
    <x v="6826"/>
    <x v="0"/>
    <x v="2"/>
    <x v="4"/>
    <x v="6"/>
    <x v="0"/>
    <x v="1"/>
    <x v="6"/>
    <x v="1"/>
    <x v="0"/>
    <x v="1"/>
    <x v="1"/>
    <x v="0"/>
    <x v="1"/>
    <x v="9253"/>
    <x v="4"/>
    <x v="4"/>
    <x v="1"/>
    <x v="0"/>
  </r>
  <r>
    <x v="6827"/>
    <x v="1"/>
    <x v="1"/>
    <x v="3"/>
    <x v="2"/>
    <x v="0"/>
    <x v="1"/>
    <x v="0"/>
    <x v="2"/>
    <x v="0"/>
    <x v="1"/>
    <x v="1"/>
    <x v="0"/>
    <x v="0"/>
    <x v="2306"/>
    <x v="3"/>
    <x v="3"/>
    <x v="0"/>
    <x v="7"/>
  </r>
  <r>
    <x v="6828"/>
    <x v="0"/>
    <x v="3"/>
    <x v="3"/>
    <x v="1"/>
    <x v="2"/>
    <x v="1"/>
    <x v="4"/>
    <x v="0"/>
    <x v="0"/>
    <x v="0"/>
    <x v="1"/>
    <x v="1"/>
    <x v="0"/>
    <x v="8455"/>
    <x v="2"/>
    <x v="3"/>
    <x v="0"/>
    <x v="1"/>
  </r>
  <r>
    <x v="6829"/>
    <x v="0"/>
    <x v="0"/>
    <x v="2"/>
    <x v="5"/>
    <x v="1"/>
    <x v="0"/>
    <x v="8"/>
    <x v="1"/>
    <x v="0"/>
    <x v="1"/>
    <x v="1"/>
    <x v="1"/>
    <x v="1"/>
    <x v="6433"/>
    <x v="9"/>
    <x v="0"/>
    <x v="0"/>
    <x v="6"/>
  </r>
  <r>
    <x v="6830"/>
    <x v="4"/>
    <x v="2"/>
    <x v="1"/>
    <x v="4"/>
    <x v="2"/>
    <x v="2"/>
    <x v="14"/>
    <x v="1"/>
    <x v="1"/>
    <x v="1"/>
    <x v="1"/>
    <x v="0"/>
    <x v="1"/>
    <x v="8330"/>
    <x v="8"/>
    <x v="1"/>
    <x v="2"/>
    <x v="3"/>
  </r>
  <r>
    <x v="6831"/>
    <x v="4"/>
    <x v="2"/>
    <x v="0"/>
    <x v="0"/>
    <x v="2"/>
    <x v="2"/>
    <x v="12"/>
    <x v="0"/>
    <x v="1"/>
    <x v="0"/>
    <x v="0"/>
    <x v="0"/>
    <x v="0"/>
    <x v="5301"/>
    <x v="3"/>
    <x v="6"/>
    <x v="2"/>
    <x v="0"/>
  </r>
  <r>
    <x v="6832"/>
    <x v="3"/>
    <x v="0"/>
    <x v="1"/>
    <x v="2"/>
    <x v="1"/>
    <x v="0"/>
    <x v="3"/>
    <x v="2"/>
    <x v="1"/>
    <x v="1"/>
    <x v="1"/>
    <x v="1"/>
    <x v="0"/>
    <x v="1550"/>
    <x v="8"/>
    <x v="6"/>
    <x v="0"/>
    <x v="8"/>
  </r>
  <r>
    <x v="6833"/>
    <x v="2"/>
    <x v="1"/>
    <x v="2"/>
    <x v="6"/>
    <x v="0"/>
    <x v="2"/>
    <x v="12"/>
    <x v="2"/>
    <x v="1"/>
    <x v="0"/>
    <x v="0"/>
    <x v="0"/>
    <x v="0"/>
    <x v="3448"/>
    <x v="10"/>
    <x v="3"/>
    <x v="0"/>
    <x v="6"/>
  </r>
  <r>
    <x v="6834"/>
    <x v="5"/>
    <x v="1"/>
    <x v="3"/>
    <x v="4"/>
    <x v="0"/>
    <x v="0"/>
    <x v="7"/>
    <x v="2"/>
    <x v="0"/>
    <x v="0"/>
    <x v="0"/>
    <x v="1"/>
    <x v="1"/>
    <x v="5297"/>
    <x v="4"/>
    <x v="5"/>
    <x v="0"/>
    <x v="6"/>
  </r>
  <r>
    <x v="6835"/>
    <x v="1"/>
    <x v="3"/>
    <x v="3"/>
    <x v="0"/>
    <x v="0"/>
    <x v="1"/>
    <x v="14"/>
    <x v="2"/>
    <x v="0"/>
    <x v="1"/>
    <x v="0"/>
    <x v="1"/>
    <x v="1"/>
    <x v="3552"/>
    <x v="4"/>
    <x v="2"/>
    <x v="2"/>
    <x v="4"/>
  </r>
  <r>
    <x v="6836"/>
    <x v="3"/>
    <x v="1"/>
    <x v="5"/>
    <x v="3"/>
    <x v="0"/>
    <x v="2"/>
    <x v="10"/>
    <x v="0"/>
    <x v="0"/>
    <x v="1"/>
    <x v="0"/>
    <x v="0"/>
    <x v="1"/>
    <x v="4867"/>
    <x v="10"/>
    <x v="5"/>
    <x v="2"/>
    <x v="3"/>
  </r>
  <r>
    <x v="6837"/>
    <x v="3"/>
    <x v="1"/>
    <x v="3"/>
    <x v="0"/>
    <x v="2"/>
    <x v="0"/>
    <x v="2"/>
    <x v="0"/>
    <x v="0"/>
    <x v="1"/>
    <x v="0"/>
    <x v="0"/>
    <x v="0"/>
    <x v="93"/>
    <x v="8"/>
    <x v="0"/>
    <x v="0"/>
    <x v="6"/>
  </r>
  <r>
    <x v="6838"/>
    <x v="0"/>
    <x v="0"/>
    <x v="5"/>
    <x v="4"/>
    <x v="0"/>
    <x v="0"/>
    <x v="12"/>
    <x v="1"/>
    <x v="1"/>
    <x v="0"/>
    <x v="0"/>
    <x v="1"/>
    <x v="0"/>
    <x v="4284"/>
    <x v="8"/>
    <x v="0"/>
    <x v="2"/>
    <x v="1"/>
  </r>
  <r>
    <x v="6839"/>
    <x v="0"/>
    <x v="3"/>
    <x v="0"/>
    <x v="5"/>
    <x v="2"/>
    <x v="0"/>
    <x v="7"/>
    <x v="2"/>
    <x v="0"/>
    <x v="0"/>
    <x v="1"/>
    <x v="1"/>
    <x v="0"/>
    <x v="5592"/>
    <x v="8"/>
    <x v="3"/>
    <x v="0"/>
    <x v="2"/>
  </r>
  <r>
    <x v="6840"/>
    <x v="0"/>
    <x v="0"/>
    <x v="4"/>
    <x v="5"/>
    <x v="1"/>
    <x v="0"/>
    <x v="0"/>
    <x v="2"/>
    <x v="0"/>
    <x v="0"/>
    <x v="0"/>
    <x v="1"/>
    <x v="0"/>
    <x v="3887"/>
    <x v="0"/>
    <x v="4"/>
    <x v="1"/>
    <x v="4"/>
  </r>
  <r>
    <x v="6841"/>
    <x v="4"/>
    <x v="3"/>
    <x v="1"/>
    <x v="3"/>
    <x v="1"/>
    <x v="2"/>
    <x v="8"/>
    <x v="0"/>
    <x v="0"/>
    <x v="0"/>
    <x v="1"/>
    <x v="0"/>
    <x v="1"/>
    <x v="6531"/>
    <x v="8"/>
    <x v="3"/>
    <x v="2"/>
    <x v="4"/>
  </r>
  <r>
    <x v="6842"/>
    <x v="5"/>
    <x v="3"/>
    <x v="4"/>
    <x v="0"/>
    <x v="1"/>
    <x v="1"/>
    <x v="14"/>
    <x v="0"/>
    <x v="0"/>
    <x v="0"/>
    <x v="1"/>
    <x v="1"/>
    <x v="1"/>
    <x v="8878"/>
    <x v="9"/>
    <x v="1"/>
    <x v="0"/>
    <x v="4"/>
  </r>
  <r>
    <x v="6843"/>
    <x v="0"/>
    <x v="0"/>
    <x v="2"/>
    <x v="0"/>
    <x v="0"/>
    <x v="2"/>
    <x v="14"/>
    <x v="2"/>
    <x v="1"/>
    <x v="0"/>
    <x v="1"/>
    <x v="1"/>
    <x v="1"/>
    <x v="9605"/>
    <x v="9"/>
    <x v="6"/>
    <x v="0"/>
    <x v="3"/>
  </r>
  <r>
    <x v="6844"/>
    <x v="5"/>
    <x v="3"/>
    <x v="5"/>
    <x v="2"/>
    <x v="1"/>
    <x v="2"/>
    <x v="4"/>
    <x v="2"/>
    <x v="1"/>
    <x v="1"/>
    <x v="0"/>
    <x v="0"/>
    <x v="1"/>
    <x v="8753"/>
    <x v="1"/>
    <x v="2"/>
    <x v="1"/>
    <x v="3"/>
  </r>
  <r>
    <x v="6845"/>
    <x v="4"/>
    <x v="1"/>
    <x v="5"/>
    <x v="4"/>
    <x v="2"/>
    <x v="0"/>
    <x v="0"/>
    <x v="0"/>
    <x v="1"/>
    <x v="0"/>
    <x v="0"/>
    <x v="0"/>
    <x v="1"/>
    <x v="282"/>
    <x v="7"/>
    <x v="6"/>
    <x v="1"/>
    <x v="1"/>
  </r>
  <r>
    <x v="6846"/>
    <x v="2"/>
    <x v="3"/>
    <x v="0"/>
    <x v="1"/>
    <x v="1"/>
    <x v="2"/>
    <x v="4"/>
    <x v="2"/>
    <x v="0"/>
    <x v="0"/>
    <x v="0"/>
    <x v="0"/>
    <x v="0"/>
    <x v="4082"/>
    <x v="2"/>
    <x v="2"/>
    <x v="1"/>
    <x v="0"/>
  </r>
  <r>
    <x v="6847"/>
    <x v="0"/>
    <x v="2"/>
    <x v="3"/>
    <x v="3"/>
    <x v="1"/>
    <x v="1"/>
    <x v="11"/>
    <x v="0"/>
    <x v="0"/>
    <x v="0"/>
    <x v="1"/>
    <x v="0"/>
    <x v="0"/>
    <x v="8581"/>
    <x v="9"/>
    <x v="1"/>
    <x v="0"/>
    <x v="8"/>
  </r>
  <r>
    <x v="6848"/>
    <x v="2"/>
    <x v="2"/>
    <x v="2"/>
    <x v="1"/>
    <x v="2"/>
    <x v="1"/>
    <x v="1"/>
    <x v="2"/>
    <x v="1"/>
    <x v="0"/>
    <x v="1"/>
    <x v="1"/>
    <x v="1"/>
    <x v="7200"/>
    <x v="8"/>
    <x v="5"/>
    <x v="0"/>
    <x v="5"/>
  </r>
  <r>
    <x v="6849"/>
    <x v="4"/>
    <x v="1"/>
    <x v="0"/>
    <x v="6"/>
    <x v="2"/>
    <x v="1"/>
    <x v="2"/>
    <x v="2"/>
    <x v="0"/>
    <x v="0"/>
    <x v="0"/>
    <x v="0"/>
    <x v="0"/>
    <x v="1477"/>
    <x v="6"/>
    <x v="6"/>
    <x v="0"/>
    <x v="6"/>
  </r>
  <r>
    <x v="6850"/>
    <x v="2"/>
    <x v="1"/>
    <x v="5"/>
    <x v="5"/>
    <x v="1"/>
    <x v="0"/>
    <x v="8"/>
    <x v="2"/>
    <x v="1"/>
    <x v="0"/>
    <x v="0"/>
    <x v="0"/>
    <x v="0"/>
    <x v="100"/>
    <x v="7"/>
    <x v="2"/>
    <x v="2"/>
    <x v="3"/>
  </r>
  <r>
    <x v="6851"/>
    <x v="2"/>
    <x v="3"/>
    <x v="5"/>
    <x v="2"/>
    <x v="2"/>
    <x v="1"/>
    <x v="14"/>
    <x v="2"/>
    <x v="1"/>
    <x v="0"/>
    <x v="0"/>
    <x v="1"/>
    <x v="1"/>
    <x v="3488"/>
    <x v="0"/>
    <x v="3"/>
    <x v="0"/>
    <x v="8"/>
  </r>
  <r>
    <x v="6852"/>
    <x v="2"/>
    <x v="2"/>
    <x v="5"/>
    <x v="2"/>
    <x v="0"/>
    <x v="1"/>
    <x v="3"/>
    <x v="1"/>
    <x v="1"/>
    <x v="0"/>
    <x v="0"/>
    <x v="0"/>
    <x v="1"/>
    <x v="4330"/>
    <x v="1"/>
    <x v="6"/>
    <x v="1"/>
    <x v="1"/>
  </r>
  <r>
    <x v="6853"/>
    <x v="3"/>
    <x v="0"/>
    <x v="2"/>
    <x v="2"/>
    <x v="1"/>
    <x v="1"/>
    <x v="2"/>
    <x v="1"/>
    <x v="0"/>
    <x v="0"/>
    <x v="0"/>
    <x v="1"/>
    <x v="1"/>
    <x v="3313"/>
    <x v="7"/>
    <x v="0"/>
    <x v="0"/>
    <x v="8"/>
  </r>
  <r>
    <x v="6854"/>
    <x v="2"/>
    <x v="1"/>
    <x v="4"/>
    <x v="5"/>
    <x v="0"/>
    <x v="0"/>
    <x v="8"/>
    <x v="0"/>
    <x v="0"/>
    <x v="1"/>
    <x v="1"/>
    <x v="0"/>
    <x v="0"/>
    <x v="700"/>
    <x v="9"/>
    <x v="6"/>
    <x v="0"/>
    <x v="7"/>
  </r>
  <r>
    <x v="6855"/>
    <x v="2"/>
    <x v="1"/>
    <x v="0"/>
    <x v="4"/>
    <x v="0"/>
    <x v="2"/>
    <x v="7"/>
    <x v="0"/>
    <x v="0"/>
    <x v="1"/>
    <x v="0"/>
    <x v="1"/>
    <x v="1"/>
    <x v="6569"/>
    <x v="10"/>
    <x v="4"/>
    <x v="0"/>
    <x v="7"/>
  </r>
  <r>
    <x v="6856"/>
    <x v="3"/>
    <x v="0"/>
    <x v="0"/>
    <x v="6"/>
    <x v="1"/>
    <x v="2"/>
    <x v="12"/>
    <x v="2"/>
    <x v="1"/>
    <x v="1"/>
    <x v="1"/>
    <x v="1"/>
    <x v="1"/>
    <x v="8157"/>
    <x v="5"/>
    <x v="1"/>
    <x v="0"/>
    <x v="4"/>
  </r>
  <r>
    <x v="6857"/>
    <x v="4"/>
    <x v="3"/>
    <x v="5"/>
    <x v="6"/>
    <x v="2"/>
    <x v="0"/>
    <x v="13"/>
    <x v="0"/>
    <x v="0"/>
    <x v="0"/>
    <x v="0"/>
    <x v="0"/>
    <x v="1"/>
    <x v="249"/>
    <x v="6"/>
    <x v="5"/>
    <x v="2"/>
    <x v="5"/>
  </r>
  <r>
    <x v="6858"/>
    <x v="0"/>
    <x v="2"/>
    <x v="1"/>
    <x v="1"/>
    <x v="2"/>
    <x v="2"/>
    <x v="3"/>
    <x v="2"/>
    <x v="0"/>
    <x v="0"/>
    <x v="0"/>
    <x v="0"/>
    <x v="1"/>
    <x v="9508"/>
    <x v="8"/>
    <x v="1"/>
    <x v="1"/>
    <x v="0"/>
  </r>
  <r>
    <x v="6859"/>
    <x v="3"/>
    <x v="0"/>
    <x v="5"/>
    <x v="5"/>
    <x v="0"/>
    <x v="2"/>
    <x v="2"/>
    <x v="1"/>
    <x v="1"/>
    <x v="0"/>
    <x v="0"/>
    <x v="0"/>
    <x v="1"/>
    <x v="4689"/>
    <x v="1"/>
    <x v="3"/>
    <x v="1"/>
    <x v="1"/>
  </r>
  <r>
    <x v="6860"/>
    <x v="3"/>
    <x v="3"/>
    <x v="3"/>
    <x v="2"/>
    <x v="1"/>
    <x v="0"/>
    <x v="2"/>
    <x v="0"/>
    <x v="1"/>
    <x v="0"/>
    <x v="1"/>
    <x v="0"/>
    <x v="1"/>
    <x v="904"/>
    <x v="3"/>
    <x v="5"/>
    <x v="0"/>
    <x v="6"/>
  </r>
  <r>
    <x v="6861"/>
    <x v="0"/>
    <x v="3"/>
    <x v="0"/>
    <x v="5"/>
    <x v="1"/>
    <x v="1"/>
    <x v="4"/>
    <x v="1"/>
    <x v="0"/>
    <x v="1"/>
    <x v="1"/>
    <x v="1"/>
    <x v="1"/>
    <x v="8916"/>
    <x v="1"/>
    <x v="4"/>
    <x v="0"/>
    <x v="6"/>
  </r>
  <r>
    <x v="6862"/>
    <x v="1"/>
    <x v="0"/>
    <x v="0"/>
    <x v="2"/>
    <x v="1"/>
    <x v="1"/>
    <x v="1"/>
    <x v="0"/>
    <x v="1"/>
    <x v="0"/>
    <x v="1"/>
    <x v="1"/>
    <x v="1"/>
    <x v="5062"/>
    <x v="9"/>
    <x v="4"/>
    <x v="0"/>
    <x v="8"/>
  </r>
  <r>
    <x v="6863"/>
    <x v="0"/>
    <x v="2"/>
    <x v="4"/>
    <x v="3"/>
    <x v="2"/>
    <x v="1"/>
    <x v="8"/>
    <x v="1"/>
    <x v="1"/>
    <x v="1"/>
    <x v="0"/>
    <x v="0"/>
    <x v="1"/>
    <x v="8073"/>
    <x v="0"/>
    <x v="1"/>
    <x v="0"/>
    <x v="7"/>
  </r>
  <r>
    <x v="6864"/>
    <x v="1"/>
    <x v="1"/>
    <x v="0"/>
    <x v="0"/>
    <x v="1"/>
    <x v="2"/>
    <x v="10"/>
    <x v="2"/>
    <x v="1"/>
    <x v="1"/>
    <x v="0"/>
    <x v="1"/>
    <x v="0"/>
    <x v="5599"/>
    <x v="4"/>
    <x v="2"/>
    <x v="2"/>
    <x v="5"/>
  </r>
  <r>
    <x v="6865"/>
    <x v="4"/>
    <x v="0"/>
    <x v="0"/>
    <x v="5"/>
    <x v="2"/>
    <x v="1"/>
    <x v="0"/>
    <x v="0"/>
    <x v="0"/>
    <x v="1"/>
    <x v="1"/>
    <x v="0"/>
    <x v="1"/>
    <x v="3185"/>
    <x v="3"/>
    <x v="0"/>
    <x v="1"/>
    <x v="1"/>
  </r>
  <r>
    <x v="6866"/>
    <x v="5"/>
    <x v="1"/>
    <x v="4"/>
    <x v="2"/>
    <x v="2"/>
    <x v="2"/>
    <x v="8"/>
    <x v="2"/>
    <x v="0"/>
    <x v="0"/>
    <x v="0"/>
    <x v="0"/>
    <x v="1"/>
    <x v="8626"/>
    <x v="7"/>
    <x v="0"/>
    <x v="0"/>
    <x v="7"/>
  </r>
  <r>
    <x v="6867"/>
    <x v="3"/>
    <x v="3"/>
    <x v="4"/>
    <x v="1"/>
    <x v="2"/>
    <x v="2"/>
    <x v="6"/>
    <x v="0"/>
    <x v="1"/>
    <x v="1"/>
    <x v="0"/>
    <x v="1"/>
    <x v="0"/>
    <x v="5195"/>
    <x v="6"/>
    <x v="4"/>
    <x v="1"/>
    <x v="0"/>
  </r>
  <r>
    <x v="6868"/>
    <x v="3"/>
    <x v="2"/>
    <x v="2"/>
    <x v="0"/>
    <x v="1"/>
    <x v="1"/>
    <x v="11"/>
    <x v="0"/>
    <x v="1"/>
    <x v="1"/>
    <x v="1"/>
    <x v="0"/>
    <x v="0"/>
    <x v="4131"/>
    <x v="6"/>
    <x v="4"/>
    <x v="2"/>
    <x v="1"/>
  </r>
  <r>
    <x v="6869"/>
    <x v="3"/>
    <x v="2"/>
    <x v="2"/>
    <x v="6"/>
    <x v="1"/>
    <x v="0"/>
    <x v="6"/>
    <x v="2"/>
    <x v="1"/>
    <x v="0"/>
    <x v="0"/>
    <x v="1"/>
    <x v="0"/>
    <x v="2077"/>
    <x v="11"/>
    <x v="0"/>
    <x v="1"/>
    <x v="3"/>
  </r>
  <r>
    <x v="6870"/>
    <x v="2"/>
    <x v="3"/>
    <x v="4"/>
    <x v="1"/>
    <x v="0"/>
    <x v="2"/>
    <x v="1"/>
    <x v="1"/>
    <x v="1"/>
    <x v="1"/>
    <x v="1"/>
    <x v="0"/>
    <x v="0"/>
    <x v="5745"/>
    <x v="5"/>
    <x v="3"/>
    <x v="0"/>
    <x v="8"/>
  </r>
  <r>
    <x v="6871"/>
    <x v="3"/>
    <x v="1"/>
    <x v="1"/>
    <x v="5"/>
    <x v="1"/>
    <x v="1"/>
    <x v="9"/>
    <x v="2"/>
    <x v="1"/>
    <x v="0"/>
    <x v="1"/>
    <x v="0"/>
    <x v="0"/>
    <x v="2046"/>
    <x v="0"/>
    <x v="3"/>
    <x v="0"/>
    <x v="6"/>
  </r>
  <r>
    <x v="6872"/>
    <x v="5"/>
    <x v="3"/>
    <x v="0"/>
    <x v="5"/>
    <x v="2"/>
    <x v="0"/>
    <x v="13"/>
    <x v="2"/>
    <x v="0"/>
    <x v="0"/>
    <x v="1"/>
    <x v="1"/>
    <x v="1"/>
    <x v="7293"/>
    <x v="0"/>
    <x v="2"/>
    <x v="0"/>
    <x v="1"/>
  </r>
  <r>
    <x v="6873"/>
    <x v="4"/>
    <x v="3"/>
    <x v="2"/>
    <x v="0"/>
    <x v="2"/>
    <x v="2"/>
    <x v="11"/>
    <x v="0"/>
    <x v="1"/>
    <x v="1"/>
    <x v="0"/>
    <x v="1"/>
    <x v="1"/>
    <x v="6149"/>
    <x v="3"/>
    <x v="1"/>
    <x v="0"/>
    <x v="8"/>
  </r>
  <r>
    <x v="6874"/>
    <x v="3"/>
    <x v="1"/>
    <x v="0"/>
    <x v="2"/>
    <x v="2"/>
    <x v="2"/>
    <x v="9"/>
    <x v="1"/>
    <x v="0"/>
    <x v="1"/>
    <x v="0"/>
    <x v="0"/>
    <x v="0"/>
    <x v="3218"/>
    <x v="8"/>
    <x v="1"/>
    <x v="2"/>
    <x v="3"/>
  </r>
  <r>
    <x v="6875"/>
    <x v="2"/>
    <x v="3"/>
    <x v="0"/>
    <x v="0"/>
    <x v="1"/>
    <x v="0"/>
    <x v="0"/>
    <x v="1"/>
    <x v="0"/>
    <x v="1"/>
    <x v="0"/>
    <x v="0"/>
    <x v="0"/>
    <x v="110"/>
    <x v="3"/>
    <x v="6"/>
    <x v="1"/>
    <x v="5"/>
  </r>
  <r>
    <x v="6876"/>
    <x v="2"/>
    <x v="1"/>
    <x v="3"/>
    <x v="3"/>
    <x v="1"/>
    <x v="0"/>
    <x v="2"/>
    <x v="1"/>
    <x v="1"/>
    <x v="0"/>
    <x v="1"/>
    <x v="1"/>
    <x v="0"/>
    <x v="1439"/>
    <x v="9"/>
    <x v="0"/>
    <x v="0"/>
    <x v="2"/>
  </r>
  <r>
    <x v="6877"/>
    <x v="3"/>
    <x v="1"/>
    <x v="2"/>
    <x v="6"/>
    <x v="2"/>
    <x v="0"/>
    <x v="5"/>
    <x v="2"/>
    <x v="1"/>
    <x v="0"/>
    <x v="1"/>
    <x v="0"/>
    <x v="0"/>
    <x v="484"/>
    <x v="0"/>
    <x v="2"/>
    <x v="1"/>
    <x v="3"/>
  </r>
  <r>
    <x v="6878"/>
    <x v="5"/>
    <x v="0"/>
    <x v="5"/>
    <x v="4"/>
    <x v="1"/>
    <x v="2"/>
    <x v="9"/>
    <x v="2"/>
    <x v="0"/>
    <x v="0"/>
    <x v="1"/>
    <x v="0"/>
    <x v="0"/>
    <x v="8759"/>
    <x v="10"/>
    <x v="5"/>
    <x v="2"/>
    <x v="5"/>
  </r>
  <r>
    <x v="6879"/>
    <x v="1"/>
    <x v="0"/>
    <x v="2"/>
    <x v="2"/>
    <x v="1"/>
    <x v="1"/>
    <x v="2"/>
    <x v="0"/>
    <x v="0"/>
    <x v="1"/>
    <x v="0"/>
    <x v="1"/>
    <x v="0"/>
    <x v="2262"/>
    <x v="3"/>
    <x v="4"/>
    <x v="0"/>
    <x v="6"/>
  </r>
  <r>
    <x v="6880"/>
    <x v="2"/>
    <x v="2"/>
    <x v="3"/>
    <x v="6"/>
    <x v="1"/>
    <x v="1"/>
    <x v="7"/>
    <x v="2"/>
    <x v="0"/>
    <x v="1"/>
    <x v="0"/>
    <x v="1"/>
    <x v="1"/>
    <x v="5870"/>
    <x v="5"/>
    <x v="6"/>
    <x v="0"/>
    <x v="6"/>
  </r>
  <r>
    <x v="6881"/>
    <x v="5"/>
    <x v="0"/>
    <x v="5"/>
    <x v="5"/>
    <x v="0"/>
    <x v="1"/>
    <x v="4"/>
    <x v="1"/>
    <x v="1"/>
    <x v="1"/>
    <x v="1"/>
    <x v="1"/>
    <x v="0"/>
    <x v="8499"/>
    <x v="5"/>
    <x v="2"/>
    <x v="0"/>
    <x v="8"/>
  </r>
  <r>
    <x v="6882"/>
    <x v="0"/>
    <x v="0"/>
    <x v="1"/>
    <x v="0"/>
    <x v="2"/>
    <x v="0"/>
    <x v="10"/>
    <x v="1"/>
    <x v="1"/>
    <x v="0"/>
    <x v="0"/>
    <x v="1"/>
    <x v="1"/>
    <x v="4845"/>
    <x v="9"/>
    <x v="5"/>
    <x v="0"/>
    <x v="6"/>
  </r>
  <r>
    <x v="6883"/>
    <x v="2"/>
    <x v="1"/>
    <x v="1"/>
    <x v="3"/>
    <x v="2"/>
    <x v="2"/>
    <x v="5"/>
    <x v="1"/>
    <x v="0"/>
    <x v="0"/>
    <x v="0"/>
    <x v="0"/>
    <x v="1"/>
    <x v="4872"/>
    <x v="7"/>
    <x v="3"/>
    <x v="1"/>
    <x v="2"/>
  </r>
  <r>
    <x v="6884"/>
    <x v="1"/>
    <x v="1"/>
    <x v="4"/>
    <x v="3"/>
    <x v="1"/>
    <x v="2"/>
    <x v="8"/>
    <x v="1"/>
    <x v="0"/>
    <x v="0"/>
    <x v="0"/>
    <x v="0"/>
    <x v="0"/>
    <x v="3591"/>
    <x v="7"/>
    <x v="3"/>
    <x v="2"/>
    <x v="5"/>
  </r>
  <r>
    <x v="6885"/>
    <x v="2"/>
    <x v="1"/>
    <x v="1"/>
    <x v="4"/>
    <x v="1"/>
    <x v="2"/>
    <x v="10"/>
    <x v="1"/>
    <x v="0"/>
    <x v="1"/>
    <x v="1"/>
    <x v="0"/>
    <x v="0"/>
    <x v="5249"/>
    <x v="9"/>
    <x v="1"/>
    <x v="0"/>
    <x v="8"/>
  </r>
  <r>
    <x v="6886"/>
    <x v="4"/>
    <x v="0"/>
    <x v="5"/>
    <x v="1"/>
    <x v="0"/>
    <x v="2"/>
    <x v="13"/>
    <x v="2"/>
    <x v="0"/>
    <x v="0"/>
    <x v="1"/>
    <x v="0"/>
    <x v="1"/>
    <x v="6643"/>
    <x v="0"/>
    <x v="0"/>
    <x v="2"/>
    <x v="1"/>
  </r>
  <r>
    <x v="6887"/>
    <x v="4"/>
    <x v="1"/>
    <x v="0"/>
    <x v="3"/>
    <x v="0"/>
    <x v="1"/>
    <x v="4"/>
    <x v="2"/>
    <x v="0"/>
    <x v="0"/>
    <x v="1"/>
    <x v="1"/>
    <x v="1"/>
    <x v="5192"/>
    <x v="7"/>
    <x v="1"/>
    <x v="0"/>
    <x v="1"/>
  </r>
  <r>
    <x v="6888"/>
    <x v="1"/>
    <x v="0"/>
    <x v="5"/>
    <x v="5"/>
    <x v="0"/>
    <x v="0"/>
    <x v="13"/>
    <x v="1"/>
    <x v="0"/>
    <x v="1"/>
    <x v="1"/>
    <x v="0"/>
    <x v="0"/>
    <x v="772"/>
    <x v="11"/>
    <x v="5"/>
    <x v="2"/>
    <x v="1"/>
  </r>
  <r>
    <x v="6889"/>
    <x v="4"/>
    <x v="2"/>
    <x v="2"/>
    <x v="1"/>
    <x v="0"/>
    <x v="2"/>
    <x v="13"/>
    <x v="2"/>
    <x v="1"/>
    <x v="1"/>
    <x v="1"/>
    <x v="0"/>
    <x v="1"/>
    <x v="7945"/>
    <x v="2"/>
    <x v="5"/>
    <x v="2"/>
    <x v="3"/>
  </r>
  <r>
    <x v="6890"/>
    <x v="5"/>
    <x v="0"/>
    <x v="3"/>
    <x v="4"/>
    <x v="0"/>
    <x v="1"/>
    <x v="11"/>
    <x v="2"/>
    <x v="0"/>
    <x v="1"/>
    <x v="1"/>
    <x v="0"/>
    <x v="1"/>
    <x v="8208"/>
    <x v="5"/>
    <x v="6"/>
    <x v="0"/>
    <x v="7"/>
  </r>
  <r>
    <x v="6891"/>
    <x v="4"/>
    <x v="0"/>
    <x v="1"/>
    <x v="5"/>
    <x v="0"/>
    <x v="1"/>
    <x v="1"/>
    <x v="2"/>
    <x v="1"/>
    <x v="0"/>
    <x v="0"/>
    <x v="1"/>
    <x v="1"/>
    <x v="3250"/>
    <x v="9"/>
    <x v="0"/>
    <x v="1"/>
    <x v="1"/>
  </r>
  <r>
    <x v="6892"/>
    <x v="1"/>
    <x v="2"/>
    <x v="1"/>
    <x v="6"/>
    <x v="0"/>
    <x v="2"/>
    <x v="10"/>
    <x v="2"/>
    <x v="0"/>
    <x v="1"/>
    <x v="1"/>
    <x v="1"/>
    <x v="0"/>
    <x v="8503"/>
    <x v="5"/>
    <x v="5"/>
    <x v="0"/>
    <x v="5"/>
  </r>
  <r>
    <x v="6893"/>
    <x v="3"/>
    <x v="3"/>
    <x v="0"/>
    <x v="6"/>
    <x v="1"/>
    <x v="1"/>
    <x v="6"/>
    <x v="1"/>
    <x v="1"/>
    <x v="0"/>
    <x v="0"/>
    <x v="0"/>
    <x v="1"/>
    <x v="1658"/>
    <x v="6"/>
    <x v="3"/>
    <x v="1"/>
    <x v="3"/>
  </r>
  <r>
    <x v="6894"/>
    <x v="2"/>
    <x v="3"/>
    <x v="4"/>
    <x v="4"/>
    <x v="1"/>
    <x v="2"/>
    <x v="9"/>
    <x v="1"/>
    <x v="0"/>
    <x v="0"/>
    <x v="1"/>
    <x v="1"/>
    <x v="1"/>
    <x v="8164"/>
    <x v="5"/>
    <x v="2"/>
    <x v="0"/>
    <x v="8"/>
  </r>
  <r>
    <x v="6895"/>
    <x v="0"/>
    <x v="0"/>
    <x v="4"/>
    <x v="6"/>
    <x v="2"/>
    <x v="0"/>
    <x v="9"/>
    <x v="2"/>
    <x v="1"/>
    <x v="1"/>
    <x v="1"/>
    <x v="1"/>
    <x v="0"/>
    <x v="5740"/>
    <x v="3"/>
    <x v="4"/>
    <x v="0"/>
    <x v="5"/>
  </r>
  <r>
    <x v="6896"/>
    <x v="1"/>
    <x v="2"/>
    <x v="4"/>
    <x v="2"/>
    <x v="0"/>
    <x v="2"/>
    <x v="5"/>
    <x v="0"/>
    <x v="1"/>
    <x v="0"/>
    <x v="1"/>
    <x v="0"/>
    <x v="1"/>
    <x v="7997"/>
    <x v="7"/>
    <x v="4"/>
    <x v="0"/>
    <x v="8"/>
  </r>
  <r>
    <x v="6897"/>
    <x v="1"/>
    <x v="0"/>
    <x v="2"/>
    <x v="5"/>
    <x v="1"/>
    <x v="2"/>
    <x v="7"/>
    <x v="2"/>
    <x v="1"/>
    <x v="1"/>
    <x v="0"/>
    <x v="1"/>
    <x v="0"/>
    <x v="5795"/>
    <x v="4"/>
    <x v="0"/>
    <x v="1"/>
    <x v="5"/>
  </r>
  <r>
    <x v="6898"/>
    <x v="3"/>
    <x v="3"/>
    <x v="3"/>
    <x v="0"/>
    <x v="2"/>
    <x v="0"/>
    <x v="10"/>
    <x v="0"/>
    <x v="0"/>
    <x v="1"/>
    <x v="0"/>
    <x v="0"/>
    <x v="1"/>
    <x v="231"/>
    <x v="5"/>
    <x v="4"/>
    <x v="2"/>
    <x v="3"/>
  </r>
  <r>
    <x v="6899"/>
    <x v="4"/>
    <x v="1"/>
    <x v="4"/>
    <x v="1"/>
    <x v="0"/>
    <x v="2"/>
    <x v="10"/>
    <x v="1"/>
    <x v="1"/>
    <x v="1"/>
    <x v="0"/>
    <x v="1"/>
    <x v="0"/>
    <x v="5392"/>
    <x v="7"/>
    <x v="5"/>
    <x v="2"/>
    <x v="0"/>
  </r>
  <r>
    <x v="6900"/>
    <x v="4"/>
    <x v="0"/>
    <x v="3"/>
    <x v="6"/>
    <x v="0"/>
    <x v="0"/>
    <x v="0"/>
    <x v="1"/>
    <x v="1"/>
    <x v="0"/>
    <x v="0"/>
    <x v="0"/>
    <x v="1"/>
    <x v="432"/>
    <x v="10"/>
    <x v="0"/>
    <x v="0"/>
    <x v="6"/>
  </r>
  <r>
    <x v="6901"/>
    <x v="5"/>
    <x v="2"/>
    <x v="2"/>
    <x v="4"/>
    <x v="2"/>
    <x v="0"/>
    <x v="4"/>
    <x v="0"/>
    <x v="0"/>
    <x v="0"/>
    <x v="0"/>
    <x v="1"/>
    <x v="0"/>
    <x v="6032"/>
    <x v="1"/>
    <x v="6"/>
    <x v="0"/>
    <x v="7"/>
  </r>
  <r>
    <x v="6902"/>
    <x v="0"/>
    <x v="3"/>
    <x v="4"/>
    <x v="3"/>
    <x v="0"/>
    <x v="1"/>
    <x v="6"/>
    <x v="2"/>
    <x v="1"/>
    <x v="0"/>
    <x v="0"/>
    <x v="0"/>
    <x v="0"/>
    <x v="5068"/>
    <x v="10"/>
    <x v="4"/>
    <x v="0"/>
    <x v="6"/>
  </r>
  <r>
    <x v="6903"/>
    <x v="4"/>
    <x v="1"/>
    <x v="2"/>
    <x v="6"/>
    <x v="0"/>
    <x v="0"/>
    <x v="10"/>
    <x v="0"/>
    <x v="0"/>
    <x v="0"/>
    <x v="1"/>
    <x v="1"/>
    <x v="1"/>
    <x v="2061"/>
    <x v="7"/>
    <x v="5"/>
    <x v="0"/>
    <x v="7"/>
  </r>
  <r>
    <x v="6904"/>
    <x v="4"/>
    <x v="0"/>
    <x v="4"/>
    <x v="2"/>
    <x v="2"/>
    <x v="2"/>
    <x v="11"/>
    <x v="2"/>
    <x v="1"/>
    <x v="0"/>
    <x v="1"/>
    <x v="1"/>
    <x v="1"/>
    <x v="8057"/>
    <x v="11"/>
    <x v="4"/>
    <x v="0"/>
    <x v="3"/>
  </r>
  <r>
    <x v="6905"/>
    <x v="0"/>
    <x v="2"/>
    <x v="4"/>
    <x v="2"/>
    <x v="1"/>
    <x v="2"/>
    <x v="6"/>
    <x v="0"/>
    <x v="0"/>
    <x v="1"/>
    <x v="1"/>
    <x v="0"/>
    <x v="1"/>
    <x v="9820"/>
    <x v="6"/>
    <x v="3"/>
    <x v="1"/>
    <x v="1"/>
  </r>
  <r>
    <x v="6906"/>
    <x v="0"/>
    <x v="3"/>
    <x v="3"/>
    <x v="2"/>
    <x v="0"/>
    <x v="2"/>
    <x v="9"/>
    <x v="1"/>
    <x v="1"/>
    <x v="0"/>
    <x v="0"/>
    <x v="1"/>
    <x v="0"/>
    <x v="9061"/>
    <x v="1"/>
    <x v="2"/>
    <x v="2"/>
    <x v="4"/>
  </r>
  <r>
    <x v="6907"/>
    <x v="4"/>
    <x v="0"/>
    <x v="0"/>
    <x v="6"/>
    <x v="2"/>
    <x v="0"/>
    <x v="7"/>
    <x v="0"/>
    <x v="0"/>
    <x v="1"/>
    <x v="0"/>
    <x v="0"/>
    <x v="1"/>
    <x v="478"/>
    <x v="5"/>
    <x v="3"/>
    <x v="1"/>
    <x v="0"/>
  </r>
  <r>
    <x v="6908"/>
    <x v="0"/>
    <x v="2"/>
    <x v="1"/>
    <x v="4"/>
    <x v="0"/>
    <x v="2"/>
    <x v="9"/>
    <x v="2"/>
    <x v="1"/>
    <x v="0"/>
    <x v="0"/>
    <x v="1"/>
    <x v="1"/>
    <x v="9816"/>
    <x v="10"/>
    <x v="1"/>
    <x v="0"/>
    <x v="6"/>
  </r>
  <r>
    <x v="6909"/>
    <x v="4"/>
    <x v="0"/>
    <x v="0"/>
    <x v="3"/>
    <x v="2"/>
    <x v="0"/>
    <x v="1"/>
    <x v="1"/>
    <x v="0"/>
    <x v="1"/>
    <x v="1"/>
    <x v="1"/>
    <x v="1"/>
    <x v="2113"/>
    <x v="2"/>
    <x v="4"/>
    <x v="0"/>
    <x v="8"/>
  </r>
  <r>
    <x v="6910"/>
    <x v="2"/>
    <x v="2"/>
    <x v="4"/>
    <x v="4"/>
    <x v="2"/>
    <x v="0"/>
    <x v="3"/>
    <x v="0"/>
    <x v="0"/>
    <x v="0"/>
    <x v="0"/>
    <x v="0"/>
    <x v="0"/>
    <x v="706"/>
    <x v="4"/>
    <x v="0"/>
    <x v="1"/>
    <x v="1"/>
  </r>
  <r>
    <x v="6911"/>
    <x v="1"/>
    <x v="3"/>
    <x v="5"/>
    <x v="3"/>
    <x v="1"/>
    <x v="2"/>
    <x v="9"/>
    <x v="0"/>
    <x v="0"/>
    <x v="0"/>
    <x v="1"/>
    <x v="0"/>
    <x v="0"/>
    <x v="4879"/>
    <x v="6"/>
    <x v="6"/>
    <x v="2"/>
    <x v="3"/>
  </r>
  <r>
    <x v="6912"/>
    <x v="0"/>
    <x v="1"/>
    <x v="4"/>
    <x v="6"/>
    <x v="2"/>
    <x v="2"/>
    <x v="12"/>
    <x v="2"/>
    <x v="1"/>
    <x v="0"/>
    <x v="0"/>
    <x v="1"/>
    <x v="1"/>
    <x v="9230"/>
    <x v="8"/>
    <x v="2"/>
    <x v="0"/>
    <x v="6"/>
  </r>
  <r>
    <x v="6913"/>
    <x v="5"/>
    <x v="3"/>
    <x v="2"/>
    <x v="0"/>
    <x v="2"/>
    <x v="1"/>
    <x v="10"/>
    <x v="0"/>
    <x v="1"/>
    <x v="1"/>
    <x v="1"/>
    <x v="1"/>
    <x v="1"/>
    <x v="8986"/>
    <x v="3"/>
    <x v="0"/>
    <x v="0"/>
    <x v="8"/>
  </r>
  <r>
    <x v="6914"/>
    <x v="1"/>
    <x v="3"/>
    <x v="3"/>
    <x v="5"/>
    <x v="0"/>
    <x v="0"/>
    <x v="10"/>
    <x v="1"/>
    <x v="0"/>
    <x v="0"/>
    <x v="1"/>
    <x v="0"/>
    <x v="0"/>
    <x v="615"/>
    <x v="7"/>
    <x v="4"/>
    <x v="2"/>
    <x v="4"/>
  </r>
  <r>
    <x v="6915"/>
    <x v="5"/>
    <x v="3"/>
    <x v="2"/>
    <x v="6"/>
    <x v="0"/>
    <x v="1"/>
    <x v="0"/>
    <x v="2"/>
    <x v="0"/>
    <x v="0"/>
    <x v="0"/>
    <x v="0"/>
    <x v="1"/>
    <x v="6373"/>
    <x v="1"/>
    <x v="6"/>
    <x v="1"/>
    <x v="2"/>
  </r>
  <r>
    <x v="6916"/>
    <x v="4"/>
    <x v="2"/>
    <x v="4"/>
    <x v="5"/>
    <x v="2"/>
    <x v="0"/>
    <x v="7"/>
    <x v="0"/>
    <x v="1"/>
    <x v="1"/>
    <x v="0"/>
    <x v="1"/>
    <x v="1"/>
    <x v="3154"/>
    <x v="5"/>
    <x v="5"/>
    <x v="0"/>
    <x v="6"/>
  </r>
  <r>
    <x v="6917"/>
    <x v="5"/>
    <x v="3"/>
    <x v="0"/>
    <x v="5"/>
    <x v="2"/>
    <x v="1"/>
    <x v="0"/>
    <x v="2"/>
    <x v="0"/>
    <x v="1"/>
    <x v="0"/>
    <x v="1"/>
    <x v="1"/>
    <x v="7638"/>
    <x v="9"/>
    <x v="4"/>
    <x v="1"/>
    <x v="4"/>
  </r>
  <r>
    <x v="6918"/>
    <x v="5"/>
    <x v="3"/>
    <x v="0"/>
    <x v="3"/>
    <x v="0"/>
    <x v="0"/>
    <x v="0"/>
    <x v="2"/>
    <x v="1"/>
    <x v="0"/>
    <x v="1"/>
    <x v="1"/>
    <x v="0"/>
    <x v="5273"/>
    <x v="10"/>
    <x v="5"/>
    <x v="0"/>
    <x v="0"/>
  </r>
  <r>
    <x v="6919"/>
    <x v="2"/>
    <x v="3"/>
    <x v="1"/>
    <x v="6"/>
    <x v="1"/>
    <x v="2"/>
    <x v="7"/>
    <x v="0"/>
    <x v="0"/>
    <x v="1"/>
    <x v="0"/>
    <x v="1"/>
    <x v="0"/>
    <x v="5022"/>
    <x v="0"/>
    <x v="1"/>
    <x v="0"/>
    <x v="8"/>
  </r>
  <r>
    <x v="6920"/>
    <x v="3"/>
    <x v="1"/>
    <x v="0"/>
    <x v="5"/>
    <x v="0"/>
    <x v="2"/>
    <x v="9"/>
    <x v="0"/>
    <x v="1"/>
    <x v="1"/>
    <x v="1"/>
    <x v="0"/>
    <x v="0"/>
    <x v="4977"/>
    <x v="6"/>
    <x v="2"/>
    <x v="0"/>
    <x v="7"/>
  </r>
  <r>
    <x v="6921"/>
    <x v="0"/>
    <x v="2"/>
    <x v="1"/>
    <x v="1"/>
    <x v="2"/>
    <x v="0"/>
    <x v="7"/>
    <x v="0"/>
    <x v="0"/>
    <x v="0"/>
    <x v="1"/>
    <x v="1"/>
    <x v="1"/>
    <x v="8260"/>
    <x v="0"/>
    <x v="6"/>
    <x v="0"/>
    <x v="6"/>
  </r>
  <r>
    <x v="6922"/>
    <x v="1"/>
    <x v="3"/>
    <x v="2"/>
    <x v="4"/>
    <x v="0"/>
    <x v="0"/>
    <x v="5"/>
    <x v="1"/>
    <x v="0"/>
    <x v="1"/>
    <x v="1"/>
    <x v="0"/>
    <x v="0"/>
    <x v="755"/>
    <x v="10"/>
    <x v="3"/>
    <x v="1"/>
    <x v="1"/>
  </r>
  <r>
    <x v="6923"/>
    <x v="0"/>
    <x v="1"/>
    <x v="4"/>
    <x v="5"/>
    <x v="1"/>
    <x v="0"/>
    <x v="1"/>
    <x v="2"/>
    <x v="0"/>
    <x v="1"/>
    <x v="0"/>
    <x v="1"/>
    <x v="1"/>
    <x v="5198"/>
    <x v="10"/>
    <x v="2"/>
    <x v="1"/>
    <x v="2"/>
  </r>
  <r>
    <x v="6924"/>
    <x v="3"/>
    <x v="2"/>
    <x v="1"/>
    <x v="0"/>
    <x v="2"/>
    <x v="1"/>
    <x v="14"/>
    <x v="2"/>
    <x v="0"/>
    <x v="0"/>
    <x v="0"/>
    <x v="0"/>
    <x v="1"/>
    <x v="4494"/>
    <x v="11"/>
    <x v="4"/>
    <x v="2"/>
    <x v="2"/>
  </r>
  <r>
    <x v="6925"/>
    <x v="3"/>
    <x v="0"/>
    <x v="4"/>
    <x v="3"/>
    <x v="2"/>
    <x v="1"/>
    <x v="6"/>
    <x v="1"/>
    <x v="1"/>
    <x v="1"/>
    <x v="0"/>
    <x v="1"/>
    <x v="1"/>
    <x v="3220"/>
    <x v="10"/>
    <x v="3"/>
    <x v="1"/>
    <x v="2"/>
  </r>
  <r>
    <x v="6926"/>
    <x v="5"/>
    <x v="3"/>
    <x v="0"/>
    <x v="6"/>
    <x v="1"/>
    <x v="2"/>
    <x v="12"/>
    <x v="2"/>
    <x v="1"/>
    <x v="0"/>
    <x v="0"/>
    <x v="1"/>
    <x v="0"/>
    <x v="8771"/>
    <x v="11"/>
    <x v="4"/>
    <x v="2"/>
    <x v="4"/>
  </r>
  <r>
    <x v="6927"/>
    <x v="2"/>
    <x v="1"/>
    <x v="4"/>
    <x v="4"/>
    <x v="0"/>
    <x v="0"/>
    <x v="3"/>
    <x v="1"/>
    <x v="0"/>
    <x v="1"/>
    <x v="1"/>
    <x v="0"/>
    <x v="1"/>
    <x v="1374"/>
    <x v="2"/>
    <x v="0"/>
    <x v="1"/>
    <x v="3"/>
  </r>
  <r>
    <x v="6928"/>
    <x v="5"/>
    <x v="1"/>
    <x v="1"/>
    <x v="6"/>
    <x v="0"/>
    <x v="1"/>
    <x v="6"/>
    <x v="0"/>
    <x v="0"/>
    <x v="0"/>
    <x v="0"/>
    <x v="0"/>
    <x v="0"/>
    <x v="5049"/>
    <x v="0"/>
    <x v="6"/>
    <x v="1"/>
    <x v="5"/>
  </r>
  <r>
    <x v="6929"/>
    <x v="0"/>
    <x v="1"/>
    <x v="1"/>
    <x v="4"/>
    <x v="2"/>
    <x v="1"/>
    <x v="5"/>
    <x v="1"/>
    <x v="1"/>
    <x v="0"/>
    <x v="1"/>
    <x v="1"/>
    <x v="0"/>
    <x v="8223"/>
    <x v="7"/>
    <x v="6"/>
    <x v="0"/>
    <x v="3"/>
  </r>
  <r>
    <x v="6930"/>
    <x v="3"/>
    <x v="0"/>
    <x v="3"/>
    <x v="4"/>
    <x v="0"/>
    <x v="1"/>
    <x v="6"/>
    <x v="2"/>
    <x v="0"/>
    <x v="1"/>
    <x v="0"/>
    <x v="0"/>
    <x v="0"/>
    <x v="1043"/>
    <x v="0"/>
    <x v="1"/>
    <x v="1"/>
    <x v="1"/>
  </r>
  <r>
    <x v="6931"/>
    <x v="1"/>
    <x v="0"/>
    <x v="2"/>
    <x v="0"/>
    <x v="1"/>
    <x v="0"/>
    <x v="2"/>
    <x v="1"/>
    <x v="0"/>
    <x v="1"/>
    <x v="0"/>
    <x v="1"/>
    <x v="0"/>
    <x v="346"/>
    <x v="2"/>
    <x v="4"/>
    <x v="1"/>
    <x v="0"/>
  </r>
  <r>
    <x v="6932"/>
    <x v="1"/>
    <x v="0"/>
    <x v="2"/>
    <x v="1"/>
    <x v="2"/>
    <x v="0"/>
    <x v="0"/>
    <x v="2"/>
    <x v="0"/>
    <x v="0"/>
    <x v="0"/>
    <x v="1"/>
    <x v="1"/>
    <x v="1632"/>
    <x v="1"/>
    <x v="2"/>
    <x v="1"/>
    <x v="5"/>
  </r>
  <r>
    <x v="6933"/>
    <x v="0"/>
    <x v="1"/>
    <x v="1"/>
    <x v="5"/>
    <x v="2"/>
    <x v="1"/>
    <x v="7"/>
    <x v="2"/>
    <x v="1"/>
    <x v="0"/>
    <x v="1"/>
    <x v="1"/>
    <x v="0"/>
    <x v="8189"/>
    <x v="11"/>
    <x v="0"/>
    <x v="0"/>
    <x v="0"/>
  </r>
  <r>
    <x v="6934"/>
    <x v="0"/>
    <x v="0"/>
    <x v="2"/>
    <x v="0"/>
    <x v="0"/>
    <x v="1"/>
    <x v="10"/>
    <x v="2"/>
    <x v="0"/>
    <x v="1"/>
    <x v="0"/>
    <x v="0"/>
    <x v="1"/>
    <x v="6481"/>
    <x v="10"/>
    <x v="4"/>
    <x v="2"/>
    <x v="3"/>
  </r>
  <r>
    <x v="6935"/>
    <x v="4"/>
    <x v="2"/>
    <x v="0"/>
    <x v="3"/>
    <x v="0"/>
    <x v="2"/>
    <x v="1"/>
    <x v="1"/>
    <x v="0"/>
    <x v="1"/>
    <x v="0"/>
    <x v="0"/>
    <x v="0"/>
    <x v="5602"/>
    <x v="3"/>
    <x v="5"/>
    <x v="0"/>
    <x v="6"/>
  </r>
  <r>
    <x v="6936"/>
    <x v="4"/>
    <x v="2"/>
    <x v="2"/>
    <x v="3"/>
    <x v="2"/>
    <x v="0"/>
    <x v="5"/>
    <x v="0"/>
    <x v="1"/>
    <x v="1"/>
    <x v="0"/>
    <x v="0"/>
    <x v="0"/>
    <x v="858"/>
    <x v="9"/>
    <x v="5"/>
    <x v="0"/>
    <x v="8"/>
  </r>
  <r>
    <x v="6937"/>
    <x v="3"/>
    <x v="1"/>
    <x v="3"/>
    <x v="5"/>
    <x v="0"/>
    <x v="1"/>
    <x v="13"/>
    <x v="0"/>
    <x v="1"/>
    <x v="1"/>
    <x v="1"/>
    <x v="0"/>
    <x v="1"/>
    <x v="3119"/>
    <x v="7"/>
    <x v="6"/>
    <x v="0"/>
    <x v="7"/>
  </r>
  <r>
    <x v="6938"/>
    <x v="0"/>
    <x v="1"/>
    <x v="5"/>
    <x v="2"/>
    <x v="2"/>
    <x v="1"/>
    <x v="2"/>
    <x v="0"/>
    <x v="0"/>
    <x v="0"/>
    <x v="0"/>
    <x v="0"/>
    <x v="0"/>
    <x v="4889"/>
    <x v="0"/>
    <x v="1"/>
    <x v="1"/>
    <x v="0"/>
  </r>
  <r>
    <x v="6939"/>
    <x v="2"/>
    <x v="3"/>
    <x v="4"/>
    <x v="1"/>
    <x v="2"/>
    <x v="2"/>
    <x v="8"/>
    <x v="2"/>
    <x v="1"/>
    <x v="1"/>
    <x v="0"/>
    <x v="1"/>
    <x v="0"/>
    <x v="5594"/>
    <x v="10"/>
    <x v="3"/>
    <x v="2"/>
    <x v="3"/>
  </r>
  <r>
    <x v="6940"/>
    <x v="5"/>
    <x v="1"/>
    <x v="0"/>
    <x v="1"/>
    <x v="0"/>
    <x v="0"/>
    <x v="12"/>
    <x v="2"/>
    <x v="0"/>
    <x v="1"/>
    <x v="0"/>
    <x v="0"/>
    <x v="0"/>
    <x v="2582"/>
    <x v="9"/>
    <x v="3"/>
    <x v="2"/>
    <x v="2"/>
  </r>
  <r>
    <x v="6941"/>
    <x v="1"/>
    <x v="3"/>
    <x v="4"/>
    <x v="1"/>
    <x v="1"/>
    <x v="0"/>
    <x v="7"/>
    <x v="2"/>
    <x v="1"/>
    <x v="1"/>
    <x v="0"/>
    <x v="0"/>
    <x v="0"/>
    <x v="140"/>
    <x v="11"/>
    <x v="2"/>
    <x v="1"/>
    <x v="4"/>
  </r>
  <r>
    <x v="6942"/>
    <x v="4"/>
    <x v="1"/>
    <x v="3"/>
    <x v="2"/>
    <x v="2"/>
    <x v="1"/>
    <x v="11"/>
    <x v="0"/>
    <x v="0"/>
    <x v="1"/>
    <x v="1"/>
    <x v="0"/>
    <x v="0"/>
    <x v="2901"/>
    <x v="1"/>
    <x v="1"/>
    <x v="0"/>
    <x v="6"/>
  </r>
  <r>
    <x v="6943"/>
    <x v="3"/>
    <x v="3"/>
    <x v="4"/>
    <x v="2"/>
    <x v="0"/>
    <x v="2"/>
    <x v="8"/>
    <x v="0"/>
    <x v="0"/>
    <x v="0"/>
    <x v="0"/>
    <x v="1"/>
    <x v="0"/>
    <x v="5727"/>
    <x v="3"/>
    <x v="0"/>
    <x v="2"/>
    <x v="1"/>
  </r>
  <r>
    <x v="6944"/>
    <x v="0"/>
    <x v="0"/>
    <x v="5"/>
    <x v="3"/>
    <x v="1"/>
    <x v="2"/>
    <x v="5"/>
    <x v="0"/>
    <x v="0"/>
    <x v="1"/>
    <x v="1"/>
    <x v="1"/>
    <x v="0"/>
    <x v="9451"/>
    <x v="2"/>
    <x v="1"/>
    <x v="0"/>
    <x v="6"/>
  </r>
  <r>
    <x v="6945"/>
    <x v="4"/>
    <x v="0"/>
    <x v="0"/>
    <x v="6"/>
    <x v="1"/>
    <x v="0"/>
    <x v="14"/>
    <x v="0"/>
    <x v="0"/>
    <x v="0"/>
    <x v="0"/>
    <x v="0"/>
    <x v="0"/>
    <x v="57"/>
    <x v="7"/>
    <x v="5"/>
    <x v="2"/>
    <x v="1"/>
  </r>
  <r>
    <x v="6946"/>
    <x v="1"/>
    <x v="3"/>
    <x v="5"/>
    <x v="5"/>
    <x v="0"/>
    <x v="1"/>
    <x v="6"/>
    <x v="0"/>
    <x v="0"/>
    <x v="0"/>
    <x v="1"/>
    <x v="0"/>
    <x v="1"/>
    <x v="3537"/>
    <x v="3"/>
    <x v="1"/>
    <x v="1"/>
    <x v="0"/>
  </r>
  <r>
    <x v="6947"/>
    <x v="3"/>
    <x v="0"/>
    <x v="3"/>
    <x v="4"/>
    <x v="1"/>
    <x v="0"/>
    <x v="0"/>
    <x v="1"/>
    <x v="0"/>
    <x v="1"/>
    <x v="1"/>
    <x v="1"/>
    <x v="0"/>
    <x v="1722"/>
    <x v="10"/>
    <x v="0"/>
    <x v="0"/>
    <x v="0"/>
  </r>
  <r>
    <x v="6948"/>
    <x v="0"/>
    <x v="0"/>
    <x v="0"/>
    <x v="0"/>
    <x v="2"/>
    <x v="2"/>
    <x v="6"/>
    <x v="2"/>
    <x v="1"/>
    <x v="1"/>
    <x v="1"/>
    <x v="1"/>
    <x v="0"/>
    <x v="9492"/>
    <x v="9"/>
    <x v="3"/>
    <x v="0"/>
    <x v="1"/>
  </r>
  <r>
    <x v="6949"/>
    <x v="4"/>
    <x v="0"/>
    <x v="1"/>
    <x v="3"/>
    <x v="0"/>
    <x v="0"/>
    <x v="8"/>
    <x v="0"/>
    <x v="1"/>
    <x v="1"/>
    <x v="1"/>
    <x v="0"/>
    <x v="0"/>
    <x v="637"/>
    <x v="4"/>
    <x v="1"/>
    <x v="2"/>
    <x v="1"/>
  </r>
  <r>
    <x v="6950"/>
    <x v="1"/>
    <x v="3"/>
    <x v="3"/>
    <x v="0"/>
    <x v="2"/>
    <x v="2"/>
    <x v="2"/>
    <x v="2"/>
    <x v="1"/>
    <x v="1"/>
    <x v="1"/>
    <x v="1"/>
    <x v="1"/>
    <x v="7826"/>
    <x v="6"/>
    <x v="6"/>
    <x v="0"/>
    <x v="1"/>
  </r>
  <r>
    <x v="6951"/>
    <x v="2"/>
    <x v="0"/>
    <x v="0"/>
    <x v="1"/>
    <x v="2"/>
    <x v="0"/>
    <x v="10"/>
    <x v="1"/>
    <x v="0"/>
    <x v="0"/>
    <x v="0"/>
    <x v="1"/>
    <x v="1"/>
    <x v="1071"/>
    <x v="7"/>
    <x v="1"/>
    <x v="2"/>
    <x v="3"/>
  </r>
  <r>
    <x v="6952"/>
    <x v="5"/>
    <x v="3"/>
    <x v="3"/>
    <x v="2"/>
    <x v="2"/>
    <x v="0"/>
    <x v="10"/>
    <x v="0"/>
    <x v="1"/>
    <x v="1"/>
    <x v="1"/>
    <x v="1"/>
    <x v="1"/>
    <x v="7356"/>
    <x v="5"/>
    <x v="2"/>
    <x v="0"/>
    <x v="2"/>
  </r>
  <r>
    <x v="6953"/>
    <x v="3"/>
    <x v="0"/>
    <x v="5"/>
    <x v="1"/>
    <x v="1"/>
    <x v="0"/>
    <x v="0"/>
    <x v="2"/>
    <x v="1"/>
    <x v="0"/>
    <x v="0"/>
    <x v="0"/>
    <x v="0"/>
    <x v="91"/>
    <x v="8"/>
    <x v="4"/>
    <x v="0"/>
    <x v="7"/>
  </r>
  <r>
    <x v="6954"/>
    <x v="0"/>
    <x v="1"/>
    <x v="1"/>
    <x v="3"/>
    <x v="1"/>
    <x v="2"/>
    <x v="2"/>
    <x v="2"/>
    <x v="1"/>
    <x v="0"/>
    <x v="0"/>
    <x v="1"/>
    <x v="0"/>
    <x v="8845"/>
    <x v="0"/>
    <x v="4"/>
    <x v="1"/>
    <x v="1"/>
  </r>
  <r>
    <x v="6955"/>
    <x v="1"/>
    <x v="2"/>
    <x v="1"/>
    <x v="4"/>
    <x v="1"/>
    <x v="0"/>
    <x v="7"/>
    <x v="2"/>
    <x v="0"/>
    <x v="0"/>
    <x v="1"/>
    <x v="0"/>
    <x v="1"/>
    <x v="3417"/>
    <x v="0"/>
    <x v="3"/>
    <x v="1"/>
    <x v="0"/>
  </r>
  <r>
    <x v="6956"/>
    <x v="1"/>
    <x v="1"/>
    <x v="5"/>
    <x v="2"/>
    <x v="0"/>
    <x v="0"/>
    <x v="7"/>
    <x v="0"/>
    <x v="1"/>
    <x v="0"/>
    <x v="0"/>
    <x v="0"/>
    <x v="1"/>
    <x v="266"/>
    <x v="6"/>
    <x v="4"/>
    <x v="1"/>
    <x v="3"/>
  </r>
  <r>
    <x v="6957"/>
    <x v="5"/>
    <x v="3"/>
    <x v="1"/>
    <x v="5"/>
    <x v="0"/>
    <x v="1"/>
    <x v="5"/>
    <x v="1"/>
    <x v="1"/>
    <x v="0"/>
    <x v="0"/>
    <x v="1"/>
    <x v="1"/>
    <x v="7917"/>
    <x v="6"/>
    <x v="0"/>
    <x v="1"/>
    <x v="2"/>
  </r>
  <r>
    <x v="6958"/>
    <x v="2"/>
    <x v="3"/>
    <x v="5"/>
    <x v="2"/>
    <x v="0"/>
    <x v="0"/>
    <x v="4"/>
    <x v="2"/>
    <x v="1"/>
    <x v="1"/>
    <x v="0"/>
    <x v="1"/>
    <x v="1"/>
    <x v="1597"/>
    <x v="5"/>
    <x v="6"/>
    <x v="1"/>
    <x v="5"/>
  </r>
  <r>
    <x v="6959"/>
    <x v="1"/>
    <x v="2"/>
    <x v="4"/>
    <x v="4"/>
    <x v="0"/>
    <x v="0"/>
    <x v="6"/>
    <x v="0"/>
    <x v="0"/>
    <x v="1"/>
    <x v="0"/>
    <x v="0"/>
    <x v="1"/>
    <x v="1752"/>
    <x v="10"/>
    <x v="2"/>
    <x v="1"/>
    <x v="3"/>
  </r>
  <r>
    <x v="6960"/>
    <x v="4"/>
    <x v="0"/>
    <x v="2"/>
    <x v="1"/>
    <x v="0"/>
    <x v="1"/>
    <x v="6"/>
    <x v="0"/>
    <x v="1"/>
    <x v="0"/>
    <x v="0"/>
    <x v="0"/>
    <x v="0"/>
    <x v="1023"/>
    <x v="5"/>
    <x v="6"/>
    <x v="0"/>
    <x v="6"/>
  </r>
  <r>
    <x v="6961"/>
    <x v="0"/>
    <x v="0"/>
    <x v="1"/>
    <x v="0"/>
    <x v="2"/>
    <x v="1"/>
    <x v="9"/>
    <x v="0"/>
    <x v="1"/>
    <x v="0"/>
    <x v="1"/>
    <x v="0"/>
    <x v="0"/>
    <x v="7224"/>
    <x v="9"/>
    <x v="5"/>
    <x v="2"/>
    <x v="3"/>
  </r>
  <r>
    <x v="6962"/>
    <x v="1"/>
    <x v="0"/>
    <x v="2"/>
    <x v="4"/>
    <x v="1"/>
    <x v="1"/>
    <x v="1"/>
    <x v="1"/>
    <x v="0"/>
    <x v="1"/>
    <x v="1"/>
    <x v="1"/>
    <x v="0"/>
    <x v="4533"/>
    <x v="4"/>
    <x v="2"/>
    <x v="0"/>
    <x v="8"/>
  </r>
  <r>
    <x v="6963"/>
    <x v="5"/>
    <x v="2"/>
    <x v="1"/>
    <x v="4"/>
    <x v="0"/>
    <x v="2"/>
    <x v="6"/>
    <x v="1"/>
    <x v="0"/>
    <x v="1"/>
    <x v="0"/>
    <x v="1"/>
    <x v="0"/>
    <x v="9559"/>
    <x v="7"/>
    <x v="2"/>
    <x v="0"/>
    <x v="7"/>
  </r>
  <r>
    <x v="6964"/>
    <x v="1"/>
    <x v="0"/>
    <x v="2"/>
    <x v="1"/>
    <x v="2"/>
    <x v="1"/>
    <x v="3"/>
    <x v="2"/>
    <x v="1"/>
    <x v="1"/>
    <x v="1"/>
    <x v="1"/>
    <x v="0"/>
    <x v="4023"/>
    <x v="5"/>
    <x v="0"/>
    <x v="0"/>
    <x v="4"/>
  </r>
  <r>
    <x v="6965"/>
    <x v="4"/>
    <x v="1"/>
    <x v="3"/>
    <x v="1"/>
    <x v="2"/>
    <x v="2"/>
    <x v="11"/>
    <x v="2"/>
    <x v="0"/>
    <x v="1"/>
    <x v="1"/>
    <x v="0"/>
    <x v="1"/>
    <x v="6758"/>
    <x v="5"/>
    <x v="2"/>
    <x v="2"/>
    <x v="4"/>
  </r>
  <r>
    <x v="6966"/>
    <x v="3"/>
    <x v="2"/>
    <x v="1"/>
    <x v="6"/>
    <x v="1"/>
    <x v="2"/>
    <x v="12"/>
    <x v="1"/>
    <x v="1"/>
    <x v="1"/>
    <x v="1"/>
    <x v="1"/>
    <x v="1"/>
    <x v="8828"/>
    <x v="7"/>
    <x v="5"/>
    <x v="0"/>
    <x v="0"/>
  </r>
  <r>
    <x v="6967"/>
    <x v="1"/>
    <x v="0"/>
    <x v="1"/>
    <x v="2"/>
    <x v="0"/>
    <x v="2"/>
    <x v="7"/>
    <x v="2"/>
    <x v="0"/>
    <x v="1"/>
    <x v="0"/>
    <x v="1"/>
    <x v="0"/>
    <x v="4633"/>
    <x v="3"/>
    <x v="2"/>
    <x v="1"/>
    <x v="1"/>
  </r>
  <r>
    <x v="6968"/>
    <x v="4"/>
    <x v="1"/>
    <x v="0"/>
    <x v="1"/>
    <x v="0"/>
    <x v="2"/>
    <x v="6"/>
    <x v="2"/>
    <x v="0"/>
    <x v="1"/>
    <x v="0"/>
    <x v="1"/>
    <x v="0"/>
    <x v="5666"/>
    <x v="8"/>
    <x v="1"/>
    <x v="1"/>
    <x v="2"/>
  </r>
  <r>
    <x v="6969"/>
    <x v="0"/>
    <x v="2"/>
    <x v="5"/>
    <x v="5"/>
    <x v="1"/>
    <x v="2"/>
    <x v="3"/>
    <x v="2"/>
    <x v="0"/>
    <x v="0"/>
    <x v="1"/>
    <x v="0"/>
    <x v="1"/>
    <x v="9827"/>
    <x v="7"/>
    <x v="4"/>
    <x v="0"/>
    <x v="7"/>
  </r>
  <r>
    <x v="6970"/>
    <x v="3"/>
    <x v="0"/>
    <x v="2"/>
    <x v="3"/>
    <x v="0"/>
    <x v="2"/>
    <x v="2"/>
    <x v="2"/>
    <x v="1"/>
    <x v="1"/>
    <x v="1"/>
    <x v="1"/>
    <x v="0"/>
    <x v="6945"/>
    <x v="8"/>
    <x v="3"/>
    <x v="0"/>
    <x v="2"/>
  </r>
  <r>
    <x v="6971"/>
    <x v="3"/>
    <x v="1"/>
    <x v="0"/>
    <x v="5"/>
    <x v="0"/>
    <x v="2"/>
    <x v="4"/>
    <x v="2"/>
    <x v="1"/>
    <x v="1"/>
    <x v="1"/>
    <x v="0"/>
    <x v="1"/>
    <x v="6253"/>
    <x v="3"/>
    <x v="1"/>
    <x v="0"/>
    <x v="6"/>
  </r>
  <r>
    <x v="6972"/>
    <x v="4"/>
    <x v="0"/>
    <x v="3"/>
    <x v="2"/>
    <x v="2"/>
    <x v="0"/>
    <x v="3"/>
    <x v="1"/>
    <x v="1"/>
    <x v="0"/>
    <x v="1"/>
    <x v="1"/>
    <x v="0"/>
    <x v="1278"/>
    <x v="3"/>
    <x v="4"/>
    <x v="0"/>
    <x v="7"/>
  </r>
  <r>
    <x v="6973"/>
    <x v="1"/>
    <x v="1"/>
    <x v="5"/>
    <x v="4"/>
    <x v="1"/>
    <x v="1"/>
    <x v="10"/>
    <x v="1"/>
    <x v="1"/>
    <x v="1"/>
    <x v="1"/>
    <x v="0"/>
    <x v="0"/>
    <x v="2955"/>
    <x v="9"/>
    <x v="6"/>
    <x v="2"/>
    <x v="1"/>
  </r>
  <r>
    <x v="6974"/>
    <x v="1"/>
    <x v="1"/>
    <x v="0"/>
    <x v="3"/>
    <x v="2"/>
    <x v="0"/>
    <x v="8"/>
    <x v="1"/>
    <x v="1"/>
    <x v="1"/>
    <x v="0"/>
    <x v="0"/>
    <x v="1"/>
    <x v="444"/>
    <x v="9"/>
    <x v="3"/>
    <x v="2"/>
    <x v="0"/>
  </r>
  <r>
    <x v="6975"/>
    <x v="3"/>
    <x v="3"/>
    <x v="4"/>
    <x v="4"/>
    <x v="0"/>
    <x v="1"/>
    <x v="1"/>
    <x v="2"/>
    <x v="1"/>
    <x v="1"/>
    <x v="1"/>
    <x v="1"/>
    <x v="1"/>
    <x v="5431"/>
    <x v="2"/>
    <x v="3"/>
    <x v="0"/>
    <x v="7"/>
  </r>
  <r>
    <x v="6976"/>
    <x v="0"/>
    <x v="3"/>
    <x v="4"/>
    <x v="0"/>
    <x v="2"/>
    <x v="1"/>
    <x v="8"/>
    <x v="1"/>
    <x v="1"/>
    <x v="1"/>
    <x v="0"/>
    <x v="1"/>
    <x v="0"/>
    <x v="6700"/>
    <x v="11"/>
    <x v="5"/>
    <x v="0"/>
    <x v="7"/>
  </r>
  <r>
    <x v="6977"/>
    <x v="5"/>
    <x v="1"/>
    <x v="3"/>
    <x v="2"/>
    <x v="2"/>
    <x v="2"/>
    <x v="7"/>
    <x v="1"/>
    <x v="0"/>
    <x v="1"/>
    <x v="1"/>
    <x v="0"/>
    <x v="0"/>
    <x v="8598"/>
    <x v="2"/>
    <x v="3"/>
    <x v="1"/>
    <x v="0"/>
  </r>
  <r>
    <x v="6978"/>
    <x v="3"/>
    <x v="3"/>
    <x v="3"/>
    <x v="3"/>
    <x v="2"/>
    <x v="2"/>
    <x v="13"/>
    <x v="0"/>
    <x v="1"/>
    <x v="1"/>
    <x v="0"/>
    <x v="1"/>
    <x v="1"/>
    <x v="6511"/>
    <x v="9"/>
    <x v="1"/>
    <x v="2"/>
    <x v="1"/>
  </r>
  <r>
    <x v="6979"/>
    <x v="0"/>
    <x v="1"/>
    <x v="2"/>
    <x v="3"/>
    <x v="1"/>
    <x v="2"/>
    <x v="9"/>
    <x v="0"/>
    <x v="1"/>
    <x v="0"/>
    <x v="0"/>
    <x v="0"/>
    <x v="0"/>
    <x v="7930"/>
    <x v="1"/>
    <x v="5"/>
    <x v="0"/>
    <x v="7"/>
  </r>
  <r>
    <x v="6980"/>
    <x v="0"/>
    <x v="3"/>
    <x v="0"/>
    <x v="3"/>
    <x v="1"/>
    <x v="2"/>
    <x v="6"/>
    <x v="2"/>
    <x v="1"/>
    <x v="0"/>
    <x v="0"/>
    <x v="0"/>
    <x v="0"/>
    <x v="7409"/>
    <x v="2"/>
    <x v="3"/>
    <x v="0"/>
    <x v="6"/>
  </r>
  <r>
    <x v="6981"/>
    <x v="4"/>
    <x v="0"/>
    <x v="3"/>
    <x v="3"/>
    <x v="0"/>
    <x v="1"/>
    <x v="1"/>
    <x v="2"/>
    <x v="0"/>
    <x v="1"/>
    <x v="1"/>
    <x v="0"/>
    <x v="1"/>
    <x v="3973"/>
    <x v="3"/>
    <x v="6"/>
    <x v="1"/>
    <x v="0"/>
  </r>
  <r>
    <x v="6982"/>
    <x v="4"/>
    <x v="1"/>
    <x v="1"/>
    <x v="6"/>
    <x v="1"/>
    <x v="0"/>
    <x v="9"/>
    <x v="0"/>
    <x v="1"/>
    <x v="0"/>
    <x v="0"/>
    <x v="1"/>
    <x v="0"/>
    <x v="523"/>
    <x v="11"/>
    <x v="1"/>
    <x v="2"/>
    <x v="4"/>
  </r>
  <r>
    <x v="6983"/>
    <x v="4"/>
    <x v="3"/>
    <x v="2"/>
    <x v="0"/>
    <x v="2"/>
    <x v="2"/>
    <x v="6"/>
    <x v="2"/>
    <x v="0"/>
    <x v="0"/>
    <x v="1"/>
    <x v="1"/>
    <x v="0"/>
    <x v="7337"/>
    <x v="6"/>
    <x v="2"/>
    <x v="0"/>
    <x v="1"/>
  </r>
  <r>
    <x v="6984"/>
    <x v="5"/>
    <x v="2"/>
    <x v="1"/>
    <x v="5"/>
    <x v="0"/>
    <x v="0"/>
    <x v="13"/>
    <x v="0"/>
    <x v="1"/>
    <x v="1"/>
    <x v="0"/>
    <x v="1"/>
    <x v="0"/>
    <x v="5893"/>
    <x v="8"/>
    <x v="2"/>
    <x v="2"/>
    <x v="4"/>
  </r>
  <r>
    <x v="6985"/>
    <x v="2"/>
    <x v="2"/>
    <x v="2"/>
    <x v="0"/>
    <x v="2"/>
    <x v="1"/>
    <x v="7"/>
    <x v="1"/>
    <x v="0"/>
    <x v="1"/>
    <x v="1"/>
    <x v="0"/>
    <x v="1"/>
    <x v="5219"/>
    <x v="4"/>
    <x v="0"/>
    <x v="1"/>
    <x v="4"/>
  </r>
  <r>
    <x v="6986"/>
    <x v="2"/>
    <x v="1"/>
    <x v="1"/>
    <x v="0"/>
    <x v="0"/>
    <x v="2"/>
    <x v="13"/>
    <x v="0"/>
    <x v="1"/>
    <x v="0"/>
    <x v="0"/>
    <x v="1"/>
    <x v="1"/>
    <x v="6095"/>
    <x v="5"/>
    <x v="1"/>
    <x v="2"/>
    <x v="4"/>
  </r>
  <r>
    <x v="6987"/>
    <x v="3"/>
    <x v="1"/>
    <x v="2"/>
    <x v="2"/>
    <x v="1"/>
    <x v="1"/>
    <x v="7"/>
    <x v="0"/>
    <x v="1"/>
    <x v="0"/>
    <x v="0"/>
    <x v="0"/>
    <x v="0"/>
    <x v="1387"/>
    <x v="9"/>
    <x v="1"/>
    <x v="1"/>
    <x v="1"/>
  </r>
  <r>
    <x v="6988"/>
    <x v="5"/>
    <x v="3"/>
    <x v="0"/>
    <x v="1"/>
    <x v="0"/>
    <x v="0"/>
    <x v="0"/>
    <x v="1"/>
    <x v="1"/>
    <x v="1"/>
    <x v="0"/>
    <x v="1"/>
    <x v="0"/>
    <x v="4376"/>
    <x v="3"/>
    <x v="3"/>
    <x v="1"/>
    <x v="2"/>
  </r>
  <r>
    <x v="6989"/>
    <x v="1"/>
    <x v="3"/>
    <x v="4"/>
    <x v="0"/>
    <x v="0"/>
    <x v="1"/>
    <x v="13"/>
    <x v="2"/>
    <x v="0"/>
    <x v="1"/>
    <x v="0"/>
    <x v="1"/>
    <x v="0"/>
    <x v="2439"/>
    <x v="0"/>
    <x v="0"/>
    <x v="0"/>
    <x v="6"/>
  </r>
  <r>
    <x v="6990"/>
    <x v="1"/>
    <x v="2"/>
    <x v="2"/>
    <x v="1"/>
    <x v="0"/>
    <x v="1"/>
    <x v="10"/>
    <x v="2"/>
    <x v="1"/>
    <x v="1"/>
    <x v="0"/>
    <x v="1"/>
    <x v="1"/>
    <x v="5406"/>
    <x v="8"/>
    <x v="3"/>
    <x v="2"/>
    <x v="5"/>
  </r>
  <r>
    <x v="6991"/>
    <x v="4"/>
    <x v="1"/>
    <x v="1"/>
    <x v="6"/>
    <x v="2"/>
    <x v="1"/>
    <x v="1"/>
    <x v="0"/>
    <x v="0"/>
    <x v="0"/>
    <x v="1"/>
    <x v="1"/>
    <x v="1"/>
    <x v="5345"/>
    <x v="6"/>
    <x v="1"/>
    <x v="0"/>
    <x v="1"/>
  </r>
  <r>
    <x v="6992"/>
    <x v="0"/>
    <x v="2"/>
    <x v="4"/>
    <x v="6"/>
    <x v="0"/>
    <x v="2"/>
    <x v="8"/>
    <x v="1"/>
    <x v="0"/>
    <x v="1"/>
    <x v="1"/>
    <x v="1"/>
    <x v="0"/>
    <x v="9800"/>
    <x v="6"/>
    <x v="5"/>
    <x v="0"/>
    <x v="5"/>
  </r>
  <r>
    <x v="6993"/>
    <x v="0"/>
    <x v="1"/>
    <x v="2"/>
    <x v="6"/>
    <x v="2"/>
    <x v="0"/>
    <x v="12"/>
    <x v="2"/>
    <x v="1"/>
    <x v="0"/>
    <x v="1"/>
    <x v="1"/>
    <x v="0"/>
    <x v="6200"/>
    <x v="4"/>
    <x v="0"/>
    <x v="0"/>
    <x v="2"/>
  </r>
  <r>
    <x v="6994"/>
    <x v="4"/>
    <x v="1"/>
    <x v="1"/>
    <x v="5"/>
    <x v="2"/>
    <x v="0"/>
    <x v="12"/>
    <x v="1"/>
    <x v="1"/>
    <x v="0"/>
    <x v="1"/>
    <x v="0"/>
    <x v="0"/>
    <x v="587"/>
    <x v="9"/>
    <x v="5"/>
    <x v="0"/>
    <x v="8"/>
  </r>
  <r>
    <x v="6995"/>
    <x v="2"/>
    <x v="1"/>
    <x v="0"/>
    <x v="4"/>
    <x v="2"/>
    <x v="1"/>
    <x v="0"/>
    <x v="1"/>
    <x v="0"/>
    <x v="0"/>
    <x v="1"/>
    <x v="1"/>
    <x v="1"/>
    <x v="5091"/>
    <x v="7"/>
    <x v="3"/>
    <x v="0"/>
    <x v="2"/>
  </r>
  <r>
    <x v="6996"/>
    <x v="3"/>
    <x v="0"/>
    <x v="1"/>
    <x v="0"/>
    <x v="1"/>
    <x v="2"/>
    <x v="5"/>
    <x v="2"/>
    <x v="0"/>
    <x v="1"/>
    <x v="1"/>
    <x v="1"/>
    <x v="0"/>
    <x v="7037"/>
    <x v="1"/>
    <x v="1"/>
    <x v="0"/>
    <x v="2"/>
  </r>
  <r>
    <x v="6997"/>
    <x v="5"/>
    <x v="2"/>
    <x v="5"/>
    <x v="1"/>
    <x v="1"/>
    <x v="0"/>
    <x v="12"/>
    <x v="0"/>
    <x v="0"/>
    <x v="0"/>
    <x v="0"/>
    <x v="0"/>
    <x v="1"/>
    <x v="5741"/>
    <x v="11"/>
    <x v="2"/>
    <x v="2"/>
    <x v="2"/>
  </r>
  <r>
    <x v="6998"/>
    <x v="1"/>
    <x v="2"/>
    <x v="2"/>
    <x v="2"/>
    <x v="2"/>
    <x v="0"/>
    <x v="11"/>
    <x v="0"/>
    <x v="1"/>
    <x v="1"/>
    <x v="0"/>
    <x v="0"/>
    <x v="1"/>
    <x v="1975"/>
    <x v="8"/>
    <x v="5"/>
    <x v="2"/>
    <x v="3"/>
  </r>
  <r>
    <x v="6999"/>
    <x v="3"/>
    <x v="0"/>
    <x v="4"/>
    <x v="0"/>
    <x v="0"/>
    <x v="0"/>
    <x v="12"/>
    <x v="1"/>
    <x v="1"/>
    <x v="0"/>
    <x v="1"/>
    <x v="0"/>
    <x v="1"/>
    <x v="1461"/>
    <x v="11"/>
    <x v="2"/>
    <x v="2"/>
    <x v="0"/>
  </r>
  <r>
    <x v="7000"/>
    <x v="1"/>
    <x v="1"/>
    <x v="5"/>
    <x v="4"/>
    <x v="0"/>
    <x v="1"/>
    <x v="13"/>
    <x v="2"/>
    <x v="0"/>
    <x v="0"/>
    <x v="0"/>
    <x v="0"/>
    <x v="1"/>
    <x v="1794"/>
    <x v="4"/>
    <x v="0"/>
    <x v="0"/>
    <x v="8"/>
  </r>
  <r>
    <x v="7001"/>
    <x v="0"/>
    <x v="2"/>
    <x v="2"/>
    <x v="0"/>
    <x v="2"/>
    <x v="0"/>
    <x v="8"/>
    <x v="1"/>
    <x v="1"/>
    <x v="1"/>
    <x v="1"/>
    <x v="0"/>
    <x v="0"/>
    <x v="6898"/>
    <x v="4"/>
    <x v="2"/>
    <x v="2"/>
    <x v="3"/>
  </r>
  <r>
    <x v="7002"/>
    <x v="0"/>
    <x v="3"/>
    <x v="2"/>
    <x v="3"/>
    <x v="2"/>
    <x v="0"/>
    <x v="1"/>
    <x v="2"/>
    <x v="1"/>
    <x v="0"/>
    <x v="0"/>
    <x v="1"/>
    <x v="1"/>
    <x v="5159"/>
    <x v="9"/>
    <x v="0"/>
    <x v="1"/>
    <x v="3"/>
  </r>
  <r>
    <x v="7003"/>
    <x v="2"/>
    <x v="2"/>
    <x v="0"/>
    <x v="3"/>
    <x v="1"/>
    <x v="0"/>
    <x v="12"/>
    <x v="1"/>
    <x v="0"/>
    <x v="0"/>
    <x v="0"/>
    <x v="1"/>
    <x v="1"/>
    <x v="3290"/>
    <x v="0"/>
    <x v="5"/>
    <x v="2"/>
    <x v="1"/>
  </r>
  <r>
    <x v="7004"/>
    <x v="1"/>
    <x v="0"/>
    <x v="1"/>
    <x v="5"/>
    <x v="0"/>
    <x v="0"/>
    <x v="12"/>
    <x v="2"/>
    <x v="1"/>
    <x v="0"/>
    <x v="0"/>
    <x v="0"/>
    <x v="1"/>
    <x v="281"/>
    <x v="10"/>
    <x v="0"/>
    <x v="0"/>
    <x v="7"/>
  </r>
  <r>
    <x v="7005"/>
    <x v="3"/>
    <x v="1"/>
    <x v="3"/>
    <x v="0"/>
    <x v="1"/>
    <x v="1"/>
    <x v="7"/>
    <x v="1"/>
    <x v="0"/>
    <x v="0"/>
    <x v="0"/>
    <x v="0"/>
    <x v="1"/>
    <x v="1805"/>
    <x v="5"/>
    <x v="1"/>
    <x v="1"/>
    <x v="0"/>
  </r>
  <r>
    <x v="7006"/>
    <x v="3"/>
    <x v="1"/>
    <x v="3"/>
    <x v="5"/>
    <x v="1"/>
    <x v="0"/>
    <x v="10"/>
    <x v="0"/>
    <x v="1"/>
    <x v="1"/>
    <x v="0"/>
    <x v="1"/>
    <x v="0"/>
    <x v="665"/>
    <x v="6"/>
    <x v="5"/>
    <x v="2"/>
    <x v="5"/>
  </r>
  <r>
    <x v="7007"/>
    <x v="4"/>
    <x v="3"/>
    <x v="0"/>
    <x v="1"/>
    <x v="2"/>
    <x v="0"/>
    <x v="5"/>
    <x v="2"/>
    <x v="1"/>
    <x v="1"/>
    <x v="1"/>
    <x v="1"/>
    <x v="1"/>
    <x v="3004"/>
    <x v="7"/>
    <x v="5"/>
    <x v="0"/>
    <x v="5"/>
  </r>
  <r>
    <x v="7008"/>
    <x v="2"/>
    <x v="3"/>
    <x v="2"/>
    <x v="1"/>
    <x v="1"/>
    <x v="0"/>
    <x v="14"/>
    <x v="2"/>
    <x v="0"/>
    <x v="0"/>
    <x v="0"/>
    <x v="1"/>
    <x v="0"/>
    <x v="498"/>
    <x v="8"/>
    <x v="5"/>
    <x v="2"/>
    <x v="2"/>
  </r>
  <r>
    <x v="7009"/>
    <x v="1"/>
    <x v="0"/>
    <x v="3"/>
    <x v="5"/>
    <x v="0"/>
    <x v="1"/>
    <x v="4"/>
    <x v="2"/>
    <x v="0"/>
    <x v="1"/>
    <x v="0"/>
    <x v="0"/>
    <x v="0"/>
    <x v="1531"/>
    <x v="6"/>
    <x v="5"/>
    <x v="1"/>
    <x v="1"/>
  </r>
  <r>
    <x v="7010"/>
    <x v="2"/>
    <x v="2"/>
    <x v="0"/>
    <x v="1"/>
    <x v="0"/>
    <x v="0"/>
    <x v="8"/>
    <x v="0"/>
    <x v="1"/>
    <x v="0"/>
    <x v="0"/>
    <x v="0"/>
    <x v="0"/>
    <x v="795"/>
    <x v="7"/>
    <x v="6"/>
    <x v="2"/>
    <x v="0"/>
  </r>
  <r>
    <x v="7011"/>
    <x v="3"/>
    <x v="2"/>
    <x v="3"/>
    <x v="5"/>
    <x v="0"/>
    <x v="0"/>
    <x v="13"/>
    <x v="2"/>
    <x v="0"/>
    <x v="0"/>
    <x v="1"/>
    <x v="0"/>
    <x v="1"/>
    <x v="3476"/>
    <x v="8"/>
    <x v="1"/>
    <x v="2"/>
    <x v="0"/>
  </r>
  <r>
    <x v="7012"/>
    <x v="0"/>
    <x v="0"/>
    <x v="0"/>
    <x v="4"/>
    <x v="1"/>
    <x v="0"/>
    <x v="12"/>
    <x v="0"/>
    <x v="1"/>
    <x v="1"/>
    <x v="1"/>
    <x v="1"/>
    <x v="1"/>
    <x v="6439"/>
    <x v="7"/>
    <x v="3"/>
    <x v="0"/>
    <x v="8"/>
  </r>
  <r>
    <x v="7013"/>
    <x v="4"/>
    <x v="0"/>
    <x v="4"/>
    <x v="6"/>
    <x v="2"/>
    <x v="0"/>
    <x v="2"/>
    <x v="2"/>
    <x v="0"/>
    <x v="0"/>
    <x v="0"/>
    <x v="0"/>
    <x v="1"/>
    <x v="267"/>
    <x v="4"/>
    <x v="5"/>
    <x v="1"/>
    <x v="1"/>
  </r>
  <r>
    <x v="7014"/>
    <x v="0"/>
    <x v="0"/>
    <x v="2"/>
    <x v="3"/>
    <x v="0"/>
    <x v="2"/>
    <x v="3"/>
    <x v="1"/>
    <x v="0"/>
    <x v="1"/>
    <x v="0"/>
    <x v="0"/>
    <x v="0"/>
    <x v="8211"/>
    <x v="4"/>
    <x v="5"/>
    <x v="1"/>
    <x v="5"/>
  </r>
  <r>
    <x v="7015"/>
    <x v="2"/>
    <x v="2"/>
    <x v="4"/>
    <x v="5"/>
    <x v="0"/>
    <x v="1"/>
    <x v="2"/>
    <x v="0"/>
    <x v="1"/>
    <x v="1"/>
    <x v="0"/>
    <x v="0"/>
    <x v="1"/>
    <x v="4391"/>
    <x v="5"/>
    <x v="2"/>
    <x v="0"/>
    <x v="7"/>
  </r>
  <r>
    <x v="7016"/>
    <x v="1"/>
    <x v="0"/>
    <x v="3"/>
    <x v="2"/>
    <x v="1"/>
    <x v="0"/>
    <x v="11"/>
    <x v="1"/>
    <x v="1"/>
    <x v="0"/>
    <x v="1"/>
    <x v="1"/>
    <x v="1"/>
    <x v="2387"/>
    <x v="1"/>
    <x v="2"/>
    <x v="0"/>
    <x v="0"/>
  </r>
  <r>
    <x v="7017"/>
    <x v="3"/>
    <x v="0"/>
    <x v="3"/>
    <x v="3"/>
    <x v="1"/>
    <x v="0"/>
    <x v="0"/>
    <x v="2"/>
    <x v="0"/>
    <x v="1"/>
    <x v="1"/>
    <x v="1"/>
    <x v="0"/>
    <x v="1605"/>
    <x v="2"/>
    <x v="0"/>
    <x v="0"/>
    <x v="6"/>
  </r>
  <r>
    <x v="7018"/>
    <x v="1"/>
    <x v="3"/>
    <x v="0"/>
    <x v="4"/>
    <x v="2"/>
    <x v="0"/>
    <x v="9"/>
    <x v="1"/>
    <x v="0"/>
    <x v="1"/>
    <x v="1"/>
    <x v="1"/>
    <x v="1"/>
    <x v="2004"/>
    <x v="6"/>
    <x v="2"/>
    <x v="0"/>
    <x v="6"/>
  </r>
  <r>
    <x v="7019"/>
    <x v="5"/>
    <x v="1"/>
    <x v="5"/>
    <x v="5"/>
    <x v="0"/>
    <x v="0"/>
    <x v="13"/>
    <x v="0"/>
    <x v="0"/>
    <x v="1"/>
    <x v="1"/>
    <x v="0"/>
    <x v="1"/>
    <x v="5507"/>
    <x v="10"/>
    <x v="0"/>
    <x v="2"/>
    <x v="1"/>
  </r>
  <r>
    <x v="7020"/>
    <x v="2"/>
    <x v="0"/>
    <x v="2"/>
    <x v="2"/>
    <x v="0"/>
    <x v="1"/>
    <x v="1"/>
    <x v="1"/>
    <x v="0"/>
    <x v="0"/>
    <x v="1"/>
    <x v="0"/>
    <x v="0"/>
    <x v="2341"/>
    <x v="10"/>
    <x v="4"/>
    <x v="0"/>
    <x v="6"/>
  </r>
  <r>
    <x v="7021"/>
    <x v="1"/>
    <x v="1"/>
    <x v="0"/>
    <x v="6"/>
    <x v="2"/>
    <x v="1"/>
    <x v="10"/>
    <x v="0"/>
    <x v="1"/>
    <x v="0"/>
    <x v="1"/>
    <x v="1"/>
    <x v="1"/>
    <x v="5087"/>
    <x v="7"/>
    <x v="6"/>
    <x v="0"/>
    <x v="8"/>
  </r>
  <r>
    <x v="7022"/>
    <x v="4"/>
    <x v="0"/>
    <x v="5"/>
    <x v="6"/>
    <x v="2"/>
    <x v="2"/>
    <x v="14"/>
    <x v="1"/>
    <x v="1"/>
    <x v="0"/>
    <x v="1"/>
    <x v="1"/>
    <x v="0"/>
    <x v="7287"/>
    <x v="11"/>
    <x v="4"/>
    <x v="0"/>
    <x v="2"/>
  </r>
  <r>
    <x v="7023"/>
    <x v="3"/>
    <x v="3"/>
    <x v="2"/>
    <x v="5"/>
    <x v="1"/>
    <x v="0"/>
    <x v="6"/>
    <x v="1"/>
    <x v="1"/>
    <x v="0"/>
    <x v="0"/>
    <x v="1"/>
    <x v="0"/>
    <x v="504"/>
    <x v="2"/>
    <x v="1"/>
    <x v="0"/>
    <x v="8"/>
  </r>
  <r>
    <x v="7024"/>
    <x v="5"/>
    <x v="2"/>
    <x v="5"/>
    <x v="1"/>
    <x v="1"/>
    <x v="0"/>
    <x v="2"/>
    <x v="1"/>
    <x v="1"/>
    <x v="0"/>
    <x v="1"/>
    <x v="1"/>
    <x v="0"/>
    <x v="7591"/>
    <x v="9"/>
    <x v="5"/>
    <x v="0"/>
    <x v="5"/>
  </r>
  <r>
    <x v="7025"/>
    <x v="5"/>
    <x v="1"/>
    <x v="2"/>
    <x v="2"/>
    <x v="1"/>
    <x v="1"/>
    <x v="6"/>
    <x v="0"/>
    <x v="1"/>
    <x v="0"/>
    <x v="1"/>
    <x v="1"/>
    <x v="0"/>
    <x v="8517"/>
    <x v="6"/>
    <x v="1"/>
    <x v="0"/>
    <x v="4"/>
  </r>
  <r>
    <x v="7026"/>
    <x v="2"/>
    <x v="3"/>
    <x v="2"/>
    <x v="3"/>
    <x v="2"/>
    <x v="0"/>
    <x v="7"/>
    <x v="2"/>
    <x v="1"/>
    <x v="1"/>
    <x v="0"/>
    <x v="1"/>
    <x v="1"/>
    <x v="993"/>
    <x v="11"/>
    <x v="3"/>
    <x v="0"/>
    <x v="7"/>
  </r>
  <r>
    <x v="7027"/>
    <x v="1"/>
    <x v="2"/>
    <x v="1"/>
    <x v="3"/>
    <x v="0"/>
    <x v="0"/>
    <x v="8"/>
    <x v="2"/>
    <x v="0"/>
    <x v="1"/>
    <x v="1"/>
    <x v="0"/>
    <x v="1"/>
    <x v="3227"/>
    <x v="3"/>
    <x v="4"/>
    <x v="2"/>
    <x v="2"/>
  </r>
  <r>
    <x v="7028"/>
    <x v="0"/>
    <x v="3"/>
    <x v="3"/>
    <x v="2"/>
    <x v="0"/>
    <x v="1"/>
    <x v="5"/>
    <x v="1"/>
    <x v="0"/>
    <x v="1"/>
    <x v="1"/>
    <x v="1"/>
    <x v="0"/>
    <x v="8200"/>
    <x v="0"/>
    <x v="4"/>
    <x v="0"/>
    <x v="2"/>
  </r>
  <r>
    <x v="7029"/>
    <x v="5"/>
    <x v="1"/>
    <x v="5"/>
    <x v="4"/>
    <x v="1"/>
    <x v="0"/>
    <x v="4"/>
    <x v="2"/>
    <x v="0"/>
    <x v="0"/>
    <x v="0"/>
    <x v="0"/>
    <x v="0"/>
    <x v="2155"/>
    <x v="9"/>
    <x v="6"/>
    <x v="1"/>
    <x v="3"/>
  </r>
  <r>
    <x v="7030"/>
    <x v="1"/>
    <x v="0"/>
    <x v="3"/>
    <x v="0"/>
    <x v="0"/>
    <x v="1"/>
    <x v="0"/>
    <x v="1"/>
    <x v="1"/>
    <x v="0"/>
    <x v="1"/>
    <x v="1"/>
    <x v="1"/>
    <x v="5303"/>
    <x v="8"/>
    <x v="3"/>
    <x v="0"/>
    <x v="2"/>
  </r>
  <r>
    <x v="7031"/>
    <x v="0"/>
    <x v="2"/>
    <x v="0"/>
    <x v="6"/>
    <x v="1"/>
    <x v="2"/>
    <x v="13"/>
    <x v="2"/>
    <x v="0"/>
    <x v="1"/>
    <x v="0"/>
    <x v="0"/>
    <x v="0"/>
    <x v="9172"/>
    <x v="7"/>
    <x v="0"/>
    <x v="2"/>
    <x v="4"/>
  </r>
  <r>
    <x v="7032"/>
    <x v="2"/>
    <x v="1"/>
    <x v="2"/>
    <x v="0"/>
    <x v="1"/>
    <x v="1"/>
    <x v="4"/>
    <x v="1"/>
    <x v="1"/>
    <x v="1"/>
    <x v="1"/>
    <x v="0"/>
    <x v="0"/>
    <x v="2995"/>
    <x v="6"/>
    <x v="4"/>
    <x v="0"/>
    <x v="8"/>
  </r>
  <r>
    <x v="7033"/>
    <x v="5"/>
    <x v="0"/>
    <x v="3"/>
    <x v="5"/>
    <x v="2"/>
    <x v="0"/>
    <x v="0"/>
    <x v="2"/>
    <x v="0"/>
    <x v="0"/>
    <x v="0"/>
    <x v="1"/>
    <x v="0"/>
    <x v="3715"/>
    <x v="5"/>
    <x v="4"/>
    <x v="1"/>
    <x v="4"/>
  </r>
  <r>
    <x v="7034"/>
    <x v="2"/>
    <x v="3"/>
    <x v="2"/>
    <x v="3"/>
    <x v="1"/>
    <x v="1"/>
    <x v="10"/>
    <x v="0"/>
    <x v="1"/>
    <x v="1"/>
    <x v="1"/>
    <x v="1"/>
    <x v="0"/>
    <x v="4409"/>
    <x v="3"/>
    <x v="3"/>
    <x v="0"/>
    <x v="8"/>
  </r>
  <r>
    <x v="7035"/>
    <x v="2"/>
    <x v="3"/>
    <x v="5"/>
    <x v="3"/>
    <x v="2"/>
    <x v="1"/>
    <x v="7"/>
    <x v="1"/>
    <x v="1"/>
    <x v="1"/>
    <x v="1"/>
    <x v="0"/>
    <x v="1"/>
    <x v="3896"/>
    <x v="11"/>
    <x v="6"/>
    <x v="1"/>
    <x v="3"/>
  </r>
  <r>
    <x v="7036"/>
    <x v="2"/>
    <x v="3"/>
    <x v="3"/>
    <x v="0"/>
    <x v="2"/>
    <x v="1"/>
    <x v="1"/>
    <x v="0"/>
    <x v="1"/>
    <x v="0"/>
    <x v="0"/>
    <x v="0"/>
    <x v="1"/>
    <x v="2092"/>
    <x v="0"/>
    <x v="5"/>
    <x v="0"/>
    <x v="7"/>
  </r>
  <r>
    <x v="7037"/>
    <x v="3"/>
    <x v="2"/>
    <x v="3"/>
    <x v="4"/>
    <x v="1"/>
    <x v="0"/>
    <x v="5"/>
    <x v="0"/>
    <x v="0"/>
    <x v="1"/>
    <x v="0"/>
    <x v="1"/>
    <x v="0"/>
    <x v="2312"/>
    <x v="11"/>
    <x v="2"/>
    <x v="1"/>
    <x v="5"/>
  </r>
  <r>
    <x v="7038"/>
    <x v="5"/>
    <x v="3"/>
    <x v="1"/>
    <x v="0"/>
    <x v="1"/>
    <x v="2"/>
    <x v="11"/>
    <x v="0"/>
    <x v="1"/>
    <x v="0"/>
    <x v="1"/>
    <x v="0"/>
    <x v="1"/>
    <x v="9318"/>
    <x v="4"/>
    <x v="0"/>
    <x v="2"/>
    <x v="4"/>
  </r>
  <r>
    <x v="7039"/>
    <x v="5"/>
    <x v="2"/>
    <x v="4"/>
    <x v="5"/>
    <x v="0"/>
    <x v="2"/>
    <x v="3"/>
    <x v="0"/>
    <x v="0"/>
    <x v="0"/>
    <x v="1"/>
    <x v="1"/>
    <x v="0"/>
    <x v="9854"/>
    <x v="7"/>
    <x v="0"/>
    <x v="0"/>
    <x v="1"/>
  </r>
  <r>
    <x v="7040"/>
    <x v="2"/>
    <x v="2"/>
    <x v="4"/>
    <x v="2"/>
    <x v="2"/>
    <x v="1"/>
    <x v="9"/>
    <x v="0"/>
    <x v="0"/>
    <x v="0"/>
    <x v="1"/>
    <x v="0"/>
    <x v="0"/>
    <x v="5154"/>
    <x v="2"/>
    <x v="2"/>
    <x v="2"/>
    <x v="3"/>
  </r>
  <r>
    <x v="7041"/>
    <x v="3"/>
    <x v="3"/>
    <x v="2"/>
    <x v="5"/>
    <x v="0"/>
    <x v="1"/>
    <x v="6"/>
    <x v="1"/>
    <x v="1"/>
    <x v="0"/>
    <x v="1"/>
    <x v="1"/>
    <x v="0"/>
    <x v="3717"/>
    <x v="0"/>
    <x v="2"/>
    <x v="0"/>
    <x v="7"/>
  </r>
  <r>
    <x v="7042"/>
    <x v="3"/>
    <x v="1"/>
    <x v="0"/>
    <x v="1"/>
    <x v="2"/>
    <x v="0"/>
    <x v="9"/>
    <x v="2"/>
    <x v="1"/>
    <x v="1"/>
    <x v="1"/>
    <x v="1"/>
    <x v="1"/>
    <x v="2635"/>
    <x v="10"/>
    <x v="1"/>
    <x v="0"/>
    <x v="6"/>
  </r>
  <r>
    <x v="7043"/>
    <x v="5"/>
    <x v="2"/>
    <x v="2"/>
    <x v="1"/>
    <x v="1"/>
    <x v="1"/>
    <x v="9"/>
    <x v="2"/>
    <x v="0"/>
    <x v="0"/>
    <x v="1"/>
    <x v="0"/>
    <x v="1"/>
    <x v="9155"/>
    <x v="9"/>
    <x v="5"/>
    <x v="2"/>
    <x v="0"/>
  </r>
  <r>
    <x v="7044"/>
    <x v="3"/>
    <x v="0"/>
    <x v="5"/>
    <x v="0"/>
    <x v="1"/>
    <x v="2"/>
    <x v="0"/>
    <x v="0"/>
    <x v="1"/>
    <x v="0"/>
    <x v="1"/>
    <x v="0"/>
    <x v="0"/>
    <x v="5619"/>
    <x v="7"/>
    <x v="2"/>
    <x v="0"/>
    <x v="7"/>
  </r>
  <r>
    <x v="7045"/>
    <x v="3"/>
    <x v="2"/>
    <x v="3"/>
    <x v="1"/>
    <x v="2"/>
    <x v="0"/>
    <x v="3"/>
    <x v="0"/>
    <x v="0"/>
    <x v="0"/>
    <x v="1"/>
    <x v="0"/>
    <x v="1"/>
    <x v="3053"/>
    <x v="7"/>
    <x v="2"/>
    <x v="0"/>
    <x v="7"/>
  </r>
  <r>
    <x v="7046"/>
    <x v="3"/>
    <x v="2"/>
    <x v="0"/>
    <x v="6"/>
    <x v="2"/>
    <x v="0"/>
    <x v="8"/>
    <x v="0"/>
    <x v="0"/>
    <x v="0"/>
    <x v="0"/>
    <x v="1"/>
    <x v="1"/>
    <x v="3466"/>
    <x v="4"/>
    <x v="3"/>
    <x v="2"/>
    <x v="3"/>
  </r>
  <r>
    <x v="7047"/>
    <x v="1"/>
    <x v="2"/>
    <x v="4"/>
    <x v="4"/>
    <x v="2"/>
    <x v="0"/>
    <x v="0"/>
    <x v="2"/>
    <x v="0"/>
    <x v="0"/>
    <x v="1"/>
    <x v="0"/>
    <x v="1"/>
    <x v="3145"/>
    <x v="11"/>
    <x v="3"/>
    <x v="0"/>
    <x v="8"/>
  </r>
  <r>
    <x v="7048"/>
    <x v="5"/>
    <x v="1"/>
    <x v="1"/>
    <x v="3"/>
    <x v="2"/>
    <x v="1"/>
    <x v="3"/>
    <x v="1"/>
    <x v="0"/>
    <x v="0"/>
    <x v="0"/>
    <x v="0"/>
    <x v="1"/>
    <x v="6336"/>
    <x v="0"/>
    <x v="4"/>
    <x v="0"/>
    <x v="7"/>
  </r>
  <r>
    <x v="7049"/>
    <x v="3"/>
    <x v="0"/>
    <x v="0"/>
    <x v="2"/>
    <x v="2"/>
    <x v="0"/>
    <x v="10"/>
    <x v="1"/>
    <x v="0"/>
    <x v="0"/>
    <x v="1"/>
    <x v="0"/>
    <x v="0"/>
    <x v="721"/>
    <x v="3"/>
    <x v="1"/>
    <x v="2"/>
    <x v="1"/>
  </r>
  <r>
    <x v="7050"/>
    <x v="1"/>
    <x v="0"/>
    <x v="1"/>
    <x v="4"/>
    <x v="0"/>
    <x v="1"/>
    <x v="5"/>
    <x v="2"/>
    <x v="1"/>
    <x v="1"/>
    <x v="1"/>
    <x v="1"/>
    <x v="1"/>
    <x v="4960"/>
    <x v="9"/>
    <x v="2"/>
    <x v="0"/>
    <x v="8"/>
  </r>
  <r>
    <x v="7051"/>
    <x v="2"/>
    <x v="3"/>
    <x v="1"/>
    <x v="6"/>
    <x v="2"/>
    <x v="1"/>
    <x v="7"/>
    <x v="0"/>
    <x v="1"/>
    <x v="0"/>
    <x v="0"/>
    <x v="0"/>
    <x v="0"/>
    <x v="1053"/>
    <x v="8"/>
    <x v="3"/>
    <x v="1"/>
    <x v="3"/>
  </r>
  <r>
    <x v="7052"/>
    <x v="4"/>
    <x v="1"/>
    <x v="4"/>
    <x v="0"/>
    <x v="0"/>
    <x v="2"/>
    <x v="1"/>
    <x v="0"/>
    <x v="1"/>
    <x v="1"/>
    <x v="0"/>
    <x v="1"/>
    <x v="0"/>
    <x v="5151"/>
    <x v="11"/>
    <x v="6"/>
    <x v="0"/>
    <x v="6"/>
  </r>
  <r>
    <x v="7053"/>
    <x v="5"/>
    <x v="2"/>
    <x v="0"/>
    <x v="3"/>
    <x v="0"/>
    <x v="1"/>
    <x v="14"/>
    <x v="2"/>
    <x v="1"/>
    <x v="1"/>
    <x v="0"/>
    <x v="1"/>
    <x v="1"/>
    <x v="9026"/>
    <x v="10"/>
    <x v="6"/>
    <x v="0"/>
    <x v="6"/>
  </r>
  <r>
    <x v="7054"/>
    <x v="3"/>
    <x v="2"/>
    <x v="1"/>
    <x v="5"/>
    <x v="2"/>
    <x v="2"/>
    <x v="14"/>
    <x v="0"/>
    <x v="1"/>
    <x v="1"/>
    <x v="1"/>
    <x v="0"/>
    <x v="0"/>
    <x v="7648"/>
    <x v="1"/>
    <x v="1"/>
    <x v="2"/>
    <x v="2"/>
  </r>
  <r>
    <x v="7055"/>
    <x v="3"/>
    <x v="2"/>
    <x v="4"/>
    <x v="1"/>
    <x v="0"/>
    <x v="2"/>
    <x v="13"/>
    <x v="2"/>
    <x v="1"/>
    <x v="1"/>
    <x v="1"/>
    <x v="0"/>
    <x v="1"/>
    <x v="8266"/>
    <x v="1"/>
    <x v="3"/>
    <x v="0"/>
    <x v="6"/>
  </r>
  <r>
    <x v="7056"/>
    <x v="3"/>
    <x v="0"/>
    <x v="3"/>
    <x v="1"/>
    <x v="1"/>
    <x v="1"/>
    <x v="8"/>
    <x v="0"/>
    <x v="1"/>
    <x v="0"/>
    <x v="0"/>
    <x v="0"/>
    <x v="0"/>
    <x v="1409"/>
    <x v="3"/>
    <x v="4"/>
    <x v="0"/>
    <x v="7"/>
  </r>
  <r>
    <x v="7057"/>
    <x v="1"/>
    <x v="1"/>
    <x v="2"/>
    <x v="3"/>
    <x v="2"/>
    <x v="1"/>
    <x v="10"/>
    <x v="1"/>
    <x v="0"/>
    <x v="1"/>
    <x v="1"/>
    <x v="0"/>
    <x v="0"/>
    <x v="2270"/>
    <x v="1"/>
    <x v="4"/>
    <x v="0"/>
    <x v="8"/>
  </r>
  <r>
    <x v="7058"/>
    <x v="4"/>
    <x v="1"/>
    <x v="2"/>
    <x v="0"/>
    <x v="0"/>
    <x v="1"/>
    <x v="10"/>
    <x v="1"/>
    <x v="0"/>
    <x v="1"/>
    <x v="1"/>
    <x v="1"/>
    <x v="0"/>
    <x v="4545"/>
    <x v="10"/>
    <x v="1"/>
    <x v="0"/>
    <x v="0"/>
  </r>
  <r>
    <x v="7059"/>
    <x v="1"/>
    <x v="1"/>
    <x v="0"/>
    <x v="4"/>
    <x v="0"/>
    <x v="1"/>
    <x v="8"/>
    <x v="1"/>
    <x v="0"/>
    <x v="0"/>
    <x v="0"/>
    <x v="0"/>
    <x v="1"/>
    <x v="1661"/>
    <x v="1"/>
    <x v="5"/>
    <x v="0"/>
    <x v="8"/>
  </r>
  <r>
    <x v="7060"/>
    <x v="5"/>
    <x v="0"/>
    <x v="4"/>
    <x v="4"/>
    <x v="1"/>
    <x v="2"/>
    <x v="7"/>
    <x v="1"/>
    <x v="0"/>
    <x v="1"/>
    <x v="1"/>
    <x v="1"/>
    <x v="1"/>
    <x v="9658"/>
    <x v="6"/>
    <x v="1"/>
    <x v="0"/>
    <x v="4"/>
  </r>
  <r>
    <x v="7061"/>
    <x v="0"/>
    <x v="1"/>
    <x v="0"/>
    <x v="2"/>
    <x v="2"/>
    <x v="1"/>
    <x v="9"/>
    <x v="1"/>
    <x v="0"/>
    <x v="0"/>
    <x v="0"/>
    <x v="0"/>
    <x v="0"/>
    <x v="5368"/>
    <x v="0"/>
    <x v="2"/>
    <x v="2"/>
    <x v="4"/>
  </r>
  <r>
    <x v="7062"/>
    <x v="0"/>
    <x v="0"/>
    <x v="3"/>
    <x v="0"/>
    <x v="0"/>
    <x v="2"/>
    <x v="2"/>
    <x v="1"/>
    <x v="1"/>
    <x v="1"/>
    <x v="1"/>
    <x v="1"/>
    <x v="0"/>
    <x v="9421"/>
    <x v="4"/>
    <x v="6"/>
    <x v="0"/>
    <x v="0"/>
  </r>
  <r>
    <x v="7063"/>
    <x v="5"/>
    <x v="3"/>
    <x v="4"/>
    <x v="4"/>
    <x v="0"/>
    <x v="0"/>
    <x v="10"/>
    <x v="0"/>
    <x v="0"/>
    <x v="0"/>
    <x v="1"/>
    <x v="0"/>
    <x v="0"/>
    <x v="3952"/>
    <x v="2"/>
    <x v="0"/>
    <x v="0"/>
    <x v="6"/>
  </r>
  <r>
    <x v="7064"/>
    <x v="2"/>
    <x v="0"/>
    <x v="4"/>
    <x v="1"/>
    <x v="0"/>
    <x v="1"/>
    <x v="14"/>
    <x v="1"/>
    <x v="0"/>
    <x v="1"/>
    <x v="0"/>
    <x v="0"/>
    <x v="0"/>
    <x v="1642"/>
    <x v="5"/>
    <x v="3"/>
    <x v="2"/>
    <x v="0"/>
  </r>
  <r>
    <x v="7065"/>
    <x v="0"/>
    <x v="2"/>
    <x v="2"/>
    <x v="3"/>
    <x v="1"/>
    <x v="0"/>
    <x v="14"/>
    <x v="2"/>
    <x v="0"/>
    <x v="0"/>
    <x v="1"/>
    <x v="0"/>
    <x v="0"/>
    <x v="6798"/>
    <x v="6"/>
    <x v="1"/>
    <x v="2"/>
    <x v="5"/>
  </r>
  <r>
    <x v="7066"/>
    <x v="4"/>
    <x v="3"/>
    <x v="3"/>
    <x v="1"/>
    <x v="2"/>
    <x v="1"/>
    <x v="5"/>
    <x v="2"/>
    <x v="1"/>
    <x v="1"/>
    <x v="1"/>
    <x v="0"/>
    <x v="0"/>
    <x v="2540"/>
    <x v="6"/>
    <x v="5"/>
    <x v="0"/>
    <x v="8"/>
  </r>
  <r>
    <x v="7067"/>
    <x v="3"/>
    <x v="2"/>
    <x v="4"/>
    <x v="3"/>
    <x v="1"/>
    <x v="0"/>
    <x v="3"/>
    <x v="1"/>
    <x v="0"/>
    <x v="0"/>
    <x v="0"/>
    <x v="0"/>
    <x v="1"/>
    <x v="1716"/>
    <x v="5"/>
    <x v="6"/>
    <x v="1"/>
    <x v="4"/>
  </r>
  <r>
    <x v="7068"/>
    <x v="0"/>
    <x v="3"/>
    <x v="1"/>
    <x v="1"/>
    <x v="0"/>
    <x v="0"/>
    <x v="10"/>
    <x v="0"/>
    <x v="0"/>
    <x v="0"/>
    <x v="1"/>
    <x v="0"/>
    <x v="0"/>
    <x v="4091"/>
    <x v="0"/>
    <x v="4"/>
    <x v="0"/>
    <x v="6"/>
  </r>
  <r>
    <x v="7069"/>
    <x v="5"/>
    <x v="0"/>
    <x v="5"/>
    <x v="6"/>
    <x v="2"/>
    <x v="1"/>
    <x v="9"/>
    <x v="2"/>
    <x v="0"/>
    <x v="1"/>
    <x v="1"/>
    <x v="0"/>
    <x v="1"/>
    <x v="7805"/>
    <x v="3"/>
    <x v="2"/>
    <x v="2"/>
    <x v="3"/>
  </r>
  <r>
    <x v="7070"/>
    <x v="4"/>
    <x v="3"/>
    <x v="2"/>
    <x v="0"/>
    <x v="0"/>
    <x v="1"/>
    <x v="6"/>
    <x v="1"/>
    <x v="0"/>
    <x v="1"/>
    <x v="0"/>
    <x v="0"/>
    <x v="0"/>
    <x v="902"/>
    <x v="2"/>
    <x v="2"/>
    <x v="0"/>
    <x v="6"/>
  </r>
  <r>
    <x v="7071"/>
    <x v="4"/>
    <x v="1"/>
    <x v="0"/>
    <x v="6"/>
    <x v="0"/>
    <x v="1"/>
    <x v="0"/>
    <x v="1"/>
    <x v="1"/>
    <x v="0"/>
    <x v="1"/>
    <x v="0"/>
    <x v="1"/>
    <x v="3543"/>
    <x v="7"/>
    <x v="4"/>
    <x v="1"/>
    <x v="5"/>
  </r>
  <r>
    <x v="7072"/>
    <x v="5"/>
    <x v="0"/>
    <x v="5"/>
    <x v="0"/>
    <x v="2"/>
    <x v="2"/>
    <x v="3"/>
    <x v="2"/>
    <x v="0"/>
    <x v="1"/>
    <x v="1"/>
    <x v="0"/>
    <x v="1"/>
    <x v="9117"/>
    <x v="11"/>
    <x v="6"/>
    <x v="1"/>
    <x v="5"/>
  </r>
  <r>
    <x v="7073"/>
    <x v="1"/>
    <x v="0"/>
    <x v="5"/>
    <x v="5"/>
    <x v="0"/>
    <x v="2"/>
    <x v="8"/>
    <x v="0"/>
    <x v="0"/>
    <x v="0"/>
    <x v="1"/>
    <x v="0"/>
    <x v="1"/>
    <x v="5928"/>
    <x v="11"/>
    <x v="2"/>
    <x v="0"/>
    <x v="7"/>
  </r>
  <r>
    <x v="7074"/>
    <x v="2"/>
    <x v="3"/>
    <x v="4"/>
    <x v="1"/>
    <x v="0"/>
    <x v="1"/>
    <x v="7"/>
    <x v="2"/>
    <x v="0"/>
    <x v="0"/>
    <x v="0"/>
    <x v="1"/>
    <x v="0"/>
    <x v="2368"/>
    <x v="10"/>
    <x v="2"/>
    <x v="1"/>
    <x v="3"/>
  </r>
  <r>
    <x v="7075"/>
    <x v="5"/>
    <x v="0"/>
    <x v="4"/>
    <x v="2"/>
    <x v="0"/>
    <x v="1"/>
    <x v="12"/>
    <x v="0"/>
    <x v="0"/>
    <x v="0"/>
    <x v="1"/>
    <x v="1"/>
    <x v="0"/>
    <x v="8375"/>
    <x v="5"/>
    <x v="5"/>
    <x v="0"/>
    <x v="8"/>
  </r>
  <r>
    <x v="7076"/>
    <x v="1"/>
    <x v="2"/>
    <x v="1"/>
    <x v="4"/>
    <x v="2"/>
    <x v="1"/>
    <x v="0"/>
    <x v="2"/>
    <x v="1"/>
    <x v="0"/>
    <x v="1"/>
    <x v="0"/>
    <x v="1"/>
    <x v="5403"/>
    <x v="8"/>
    <x v="5"/>
    <x v="1"/>
    <x v="4"/>
  </r>
  <r>
    <x v="7077"/>
    <x v="4"/>
    <x v="0"/>
    <x v="1"/>
    <x v="4"/>
    <x v="1"/>
    <x v="2"/>
    <x v="3"/>
    <x v="1"/>
    <x v="0"/>
    <x v="0"/>
    <x v="0"/>
    <x v="1"/>
    <x v="1"/>
    <x v="6496"/>
    <x v="6"/>
    <x v="1"/>
    <x v="0"/>
    <x v="8"/>
  </r>
  <r>
    <x v="7078"/>
    <x v="2"/>
    <x v="1"/>
    <x v="4"/>
    <x v="5"/>
    <x v="2"/>
    <x v="2"/>
    <x v="0"/>
    <x v="0"/>
    <x v="0"/>
    <x v="0"/>
    <x v="1"/>
    <x v="0"/>
    <x v="1"/>
    <x v="5842"/>
    <x v="8"/>
    <x v="0"/>
    <x v="1"/>
    <x v="1"/>
  </r>
  <r>
    <x v="7079"/>
    <x v="4"/>
    <x v="0"/>
    <x v="4"/>
    <x v="0"/>
    <x v="2"/>
    <x v="2"/>
    <x v="2"/>
    <x v="0"/>
    <x v="1"/>
    <x v="0"/>
    <x v="1"/>
    <x v="0"/>
    <x v="0"/>
    <x v="4823"/>
    <x v="5"/>
    <x v="5"/>
    <x v="1"/>
    <x v="2"/>
  </r>
  <r>
    <x v="7080"/>
    <x v="4"/>
    <x v="0"/>
    <x v="2"/>
    <x v="6"/>
    <x v="1"/>
    <x v="1"/>
    <x v="12"/>
    <x v="0"/>
    <x v="0"/>
    <x v="0"/>
    <x v="0"/>
    <x v="1"/>
    <x v="1"/>
    <x v="3636"/>
    <x v="7"/>
    <x v="2"/>
    <x v="2"/>
    <x v="1"/>
  </r>
  <r>
    <x v="7081"/>
    <x v="0"/>
    <x v="0"/>
    <x v="3"/>
    <x v="2"/>
    <x v="1"/>
    <x v="0"/>
    <x v="3"/>
    <x v="1"/>
    <x v="1"/>
    <x v="0"/>
    <x v="1"/>
    <x v="1"/>
    <x v="0"/>
    <x v="6199"/>
    <x v="9"/>
    <x v="3"/>
    <x v="0"/>
    <x v="0"/>
  </r>
  <r>
    <x v="7082"/>
    <x v="1"/>
    <x v="3"/>
    <x v="0"/>
    <x v="6"/>
    <x v="2"/>
    <x v="1"/>
    <x v="4"/>
    <x v="1"/>
    <x v="1"/>
    <x v="0"/>
    <x v="1"/>
    <x v="1"/>
    <x v="0"/>
    <x v="4481"/>
    <x v="4"/>
    <x v="4"/>
    <x v="0"/>
    <x v="6"/>
  </r>
  <r>
    <x v="7083"/>
    <x v="2"/>
    <x v="2"/>
    <x v="1"/>
    <x v="2"/>
    <x v="0"/>
    <x v="1"/>
    <x v="12"/>
    <x v="1"/>
    <x v="1"/>
    <x v="1"/>
    <x v="0"/>
    <x v="0"/>
    <x v="1"/>
    <x v="4061"/>
    <x v="0"/>
    <x v="5"/>
    <x v="2"/>
    <x v="1"/>
  </r>
  <r>
    <x v="7084"/>
    <x v="3"/>
    <x v="2"/>
    <x v="1"/>
    <x v="0"/>
    <x v="1"/>
    <x v="1"/>
    <x v="12"/>
    <x v="1"/>
    <x v="1"/>
    <x v="1"/>
    <x v="0"/>
    <x v="1"/>
    <x v="0"/>
    <x v="4337"/>
    <x v="7"/>
    <x v="0"/>
    <x v="2"/>
    <x v="1"/>
  </r>
  <r>
    <x v="7085"/>
    <x v="4"/>
    <x v="1"/>
    <x v="4"/>
    <x v="2"/>
    <x v="2"/>
    <x v="1"/>
    <x v="2"/>
    <x v="0"/>
    <x v="0"/>
    <x v="1"/>
    <x v="0"/>
    <x v="1"/>
    <x v="1"/>
    <x v="4079"/>
    <x v="5"/>
    <x v="0"/>
    <x v="0"/>
    <x v="7"/>
  </r>
  <r>
    <x v="7086"/>
    <x v="0"/>
    <x v="2"/>
    <x v="0"/>
    <x v="6"/>
    <x v="2"/>
    <x v="1"/>
    <x v="13"/>
    <x v="2"/>
    <x v="0"/>
    <x v="1"/>
    <x v="0"/>
    <x v="0"/>
    <x v="1"/>
    <x v="7882"/>
    <x v="5"/>
    <x v="6"/>
    <x v="2"/>
    <x v="3"/>
  </r>
  <r>
    <x v="7087"/>
    <x v="1"/>
    <x v="3"/>
    <x v="2"/>
    <x v="2"/>
    <x v="1"/>
    <x v="0"/>
    <x v="7"/>
    <x v="0"/>
    <x v="0"/>
    <x v="1"/>
    <x v="0"/>
    <x v="0"/>
    <x v="0"/>
    <x v="50"/>
    <x v="4"/>
    <x v="5"/>
    <x v="1"/>
    <x v="5"/>
  </r>
  <r>
    <x v="7088"/>
    <x v="3"/>
    <x v="3"/>
    <x v="5"/>
    <x v="1"/>
    <x v="1"/>
    <x v="1"/>
    <x v="3"/>
    <x v="0"/>
    <x v="1"/>
    <x v="1"/>
    <x v="0"/>
    <x v="1"/>
    <x v="0"/>
    <x v="2160"/>
    <x v="6"/>
    <x v="0"/>
    <x v="1"/>
    <x v="4"/>
  </r>
  <r>
    <x v="7089"/>
    <x v="5"/>
    <x v="0"/>
    <x v="2"/>
    <x v="6"/>
    <x v="0"/>
    <x v="1"/>
    <x v="4"/>
    <x v="2"/>
    <x v="0"/>
    <x v="1"/>
    <x v="0"/>
    <x v="1"/>
    <x v="0"/>
    <x v="7374"/>
    <x v="8"/>
    <x v="2"/>
    <x v="1"/>
    <x v="4"/>
  </r>
  <r>
    <x v="7090"/>
    <x v="5"/>
    <x v="2"/>
    <x v="3"/>
    <x v="6"/>
    <x v="2"/>
    <x v="2"/>
    <x v="2"/>
    <x v="2"/>
    <x v="0"/>
    <x v="1"/>
    <x v="1"/>
    <x v="0"/>
    <x v="0"/>
    <x v="9710"/>
    <x v="11"/>
    <x v="3"/>
    <x v="1"/>
    <x v="2"/>
  </r>
  <r>
    <x v="7091"/>
    <x v="4"/>
    <x v="3"/>
    <x v="2"/>
    <x v="4"/>
    <x v="0"/>
    <x v="1"/>
    <x v="2"/>
    <x v="0"/>
    <x v="1"/>
    <x v="0"/>
    <x v="1"/>
    <x v="0"/>
    <x v="0"/>
    <x v="2708"/>
    <x v="3"/>
    <x v="3"/>
    <x v="1"/>
    <x v="5"/>
  </r>
  <r>
    <x v="7092"/>
    <x v="1"/>
    <x v="0"/>
    <x v="5"/>
    <x v="4"/>
    <x v="2"/>
    <x v="1"/>
    <x v="13"/>
    <x v="2"/>
    <x v="0"/>
    <x v="0"/>
    <x v="1"/>
    <x v="1"/>
    <x v="1"/>
    <x v="5573"/>
    <x v="3"/>
    <x v="2"/>
    <x v="0"/>
    <x v="2"/>
  </r>
  <r>
    <x v="7093"/>
    <x v="5"/>
    <x v="0"/>
    <x v="0"/>
    <x v="1"/>
    <x v="1"/>
    <x v="2"/>
    <x v="0"/>
    <x v="2"/>
    <x v="1"/>
    <x v="0"/>
    <x v="1"/>
    <x v="1"/>
    <x v="1"/>
    <x v="9784"/>
    <x v="8"/>
    <x v="5"/>
    <x v="0"/>
    <x v="1"/>
  </r>
  <r>
    <x v="7094"/>
    <x v="5"/>
    <x v="2"/>
    <x v="5"/>
    <x v="6"/>
    <x v="1"/>
    <x v="2"/>
    <x v="11"/>
    <x v="0"/>
    <x v="1"/>
    <x v="1"/>
    <x v="0"/>
    <x v="0"/>
    <x v="1"/>
    <x v="9303"/>
    <x v="4"/>
    <x v="1"/>
    <x v="2"/>
    <x v="5"/>
  </r>
  <r>
    <x v="7095"/>
    <x v="1"/>
    <x v="1"/>
    <x v="1"/>
    <x v="5"/>
    <x v="1"/>
    <x v="2"/>
    <x v="0"/>
    <x v="0"/>
    <x v="0"/>
    <x v="1"/>
    <x v="1"/>
    <x v="1"/>
    <x v="0"/>
    <x v="7133"/>
    <x v="8"/>
    <x v="3"/>
    <x v="0"/>
    <x v="3"/>
  </r>
  <r>
    <x v="7096"/>
    <x v="3"/>
    <x v="3"/>
    <x v="3"/>
    <x v="4"/>
    <x v="2"/>
    <x v="1"/>
    <x v="3"/>
    <x v="1"/>
    <x v="0"/>
    <x v="0"/>
    <x v="1"/>
    <x v="1"/>
    <x v="1"/>
    <x v="5260"/>
    <x v="11"/>
    <x v="6"/>
    <x v="0"/>
    <x v="6"/>
  </r>
  <r>
    <x v="7097"/>
    <x v="5"/>
    <x v="2"/>
    <x v="2"/>
    <x v="4"/>
    <x v="0"/>
    <x v="0"/>
    <x v="0"/>
    <x v="2"/>
    <x v="1"/>
    <x v="0"/>
    <x v="1"/>
    <x v="1"/>
    <x v="1"/>
    <x v="8573"/>
    <x v="4"/>
    <x v="0"/>
    <x v="0"/>
    <x v="6"/>
  </r>
  <r>
    <x v="7098"/>
    <x v="0"/>
    <x v="3"/>
    <x v="3"/>
    <x v="3"/>
    <x v="0"/>
    <x v="1"/>
    <x v="7"/>
    <x v="2"/>
    <x v="1"/>
    <x v="0"/>
    <x v="0"/>
    <x v="0"/>
    <x v="0"/>
    <x v="4616"/>
    <x v="7"/>
    <x v="1"/>
    <x v="0"/>
    <x v="8"/>
  </r>
  <r>
    <x v="7099"/>
    <x v="2"/>
    <x v="0"/>
    <x v="0"/>
    <x v="6"/>
    <x v="0"/>
    <x v="2"/>
    <x v="2"/>
    <x v="1"/>
    <x v="0"/>
    <x v="1"/>
    <x v="0"/>
    <x v="0"/>
    <x v="1"/>
    <x v="4539"/>
    <x v="2"/>
    <x v="3"/>
    <x v="1"/>
    <x v="2"/>
  </r>
  <r>
    <x v="7100"/>
    <x v="4"/>
    <x v="2"/>
    <x v="4"/>
    <x v="5"/>
    <x v="0"/>
    <x v="0"/>
    <x v="13"/>
    <x v="0"/>
    <x v="1"/>
    <x v="0"/>
    <x v="0"/>
    <x v="0"/>
    <x v="0"/>
    <x v="674"/>
    <x v="10"/>
    <x v="0"/>
    <x v="2"/>
    <x v="3"/>
  </r>
  <r>
    <x v="7101"/>
    <x v="3"/>
    <x v="1"/>
    <x v="2"/>
    <x v="2"/>
    <x v="2"/>
    <x v="1"/>
    <x v="5"/>
    <x v="0"/>
    <x v="0"/>
    <x v="1"/>
    <x v="0"/>
    <x v="0"/>
    <x v="1"/>
    <x v="1685"/>
    <x v="6"/>
    <x v="3"/>
    <x v="1"/>
    <x v="3"/>
  </r>
  <r>
    <x v="7102"/>
    <x v="3"/>
    <x v="0"/>
    <x v="0"/>
    <x v="6"/>
    <x v="0"/>
    <x v="2"/>
    <x v="12"/>
    <x v="2"/>
    <x v="1"/>
    <x v="1"/>
    <x v="1"/>
    <x v="1"/>
    <x v="1"/>
    <x v="8170"/>
    <x v="7"/>
    <x v="2"/>
    <x v="0"/>
    <x v="8"/>
  </r>
  <r>
    <x v="7103"/>
    <x v="0"/>
    <x v="2"/>
    <x v="5"/>
    <x v="3"/>
    <x v="2"/>
    <x v="1"/>
    <x v="6"/>
    <x v="1"/>
    <x v="0"/>
    <x v="0"/>
    <x v="1"/>
    <x v="1"/>
    <x v="0"/>
    <x v="9297"/>
    <x v="4"/>
    <x v="0"/>
    <x v="0"/>
    <x v="0"/>
  </r>
  <r>
    <x v="7104"/>
    <x v="3"/>
    <x v="0"/>
    <x v="3"/>
    <x v="6"/>
    <x v="1"/>
    <x v="0"/>
    <x v="10"/>
    <x v="2"/>
    <x v="0"/>
    <x v="1"/>
    <x v="1"/>
    <x v="0"/>
    <x v="0"/>
    <x v="809"/>
    <x v="11"/>
    <x v="3"/>
    <x v="2"/>
    <x v="2"/>
  </r>
  <r>
    <x v="7105"/>
    <x v="0"/>
    <x v="3"/>
    <x v="3"/>
    <x v="6"/>
    <x v="0"/>
    <x v="0"/>
    <x v="3"/>
    <x v="1"/>
    <x v="1"/>
    <x v="1"/>
    <x v="0"/>
    <x v="1"/>
    <x v="1"/>
    <x v="4638"/>
    <x v="8"/>
    <x v="1"/>
    <x v="1"/>
    <x v="5"/>
  </r>
  <r>
    <x v="7106"/>
    <x v="0"/>
    <x v="2"/>
    <x v="1"/>
    <x v="0"/>
    <x v="0"/>
    <x v="0"/>
    <x v="12"/>
    <x v="1"/>
    <x v="1"/>
    <x v="1"/>
    <x v="0"/>
    <x v="0"/>
    <x v="1"/>
    <x v="5917"/>
    <x v="5"/>
    <x v="6"/>
    <x v="2"/>
    <x v="0"/>
  </r>
  <r>
    <x v="7107"/>
    <x v="0"/>
    <x v="0"/>
    <x v="2"/>
    <x v="2"/>
    <x v="1"/>
    <x v="2"/>
    <x v="3"/>
    <x v="2"/>
    <x v="0"/>
    <x v="0"/>
    <x v="1"/>
    <x v="1"/>
    <x v="1"/>
    <x v="9767"/>
    <x v="5"/>
    <x v="6"/>
    <x v="0"/>
    <x v="2"/>
  </r>
  <r>
    <x v="7108"/>
    <x v="4"/>
    <x v="1"/>
    <x v="1"/>
    <x v="4"/>
    <x v="1"/>
    <x v="0"/>
    <x v="1"/>
    <x v="0"/>
    <x v="0"/>
    <x v="0"/>
    <x v="1"/>
    <x v="0"/>
    <x v="0"/>
    <x v="466"/>
    <x v="0"/>
    <x v="3"/>
    <x v="1"/>
    <x v="4"/>
  </r>
  <r>
    <x v="7109"/>
    <x v="2"/>
    <x v="0"/>
    <x v="5"/>
    <x v="6"/>
    <x v="2"/>
    <x v="2"/>
    <x v="1"/>
    <x v="1"/>
    <x v="1"/>
    <x v="0"/>
    <x v="1"/>
    <x v="1"/>
    <x v="1"/>
    <x v="8121"/>
    <x v="5"/>
    <x v="4"/>
    <x v="0"/>
    <x v="1"/>
  </r>
  <r>
    <x v="7110"/>
    <x v="4"/>
    <x v="0"/>
    <x v="3"/>
    <x v="4"/>
    <x v="0"/>
    <x v="2"/>
    <x v="11"/>
    <x v="2"/>
    <x v="0"/>
    <x v="0"/>
    <x v="0"/>
    <x v="1"/>
    <x v="1"/>
    <x v="6007"/>
    <x v="10"/>
    <x v="0"/>
    <x v="0"/>
    <x v="7"/>
  </r>
  <r>
    <x v="7111"/>
    <x v="1"/>
    <x v="3"/>
    <x v="1"/>
    <x v="5"/>
    <x v="0"/>
    <x v="0"/>
    <x v="1"/>
    <x v="0"/>
    <x v="0"/>
    <x v="0"/>
    <x v="1"/>
    <x v="0"/>
    <x v="0"/>
    <x v="576"/>
    <x v="1"/>
    <x v="0"/>
    <x v="1"/>
    <x v="0"/>
  </r>
  <r>
    <x v="7112"/>
    <x v="1"/>
    <x v="0"/>
    <x v="2"/>
    <x v="6"/>
    <x v="1"/>
    <x v="1"/>
    <x v="4"/>
    <x v="2"/>
    <x v="0"/>
    <x v="1"/>
    <x v="1"/>
    <x v="1"/>
    <x v="0"/>
    <x v="3808"/>
    <x v="11"/>
    <x v="3"/>
    <x v="0"/>
    <x v="6"/>
  </r>
  <r>
    <x v="7113"/>
    <x v="2"/>
    <x v="0"/>
    <x v="0"/>
    <x v="3"/>
    <x v="1"/>
    <x v="1"/>
    <x v="3"/>
    <x v="1"/>
    <x v="0"/>
    <x v="1"/>
    <x v="1"/>
    <x v="1"/>
    <x v="1"/>
    <x v="5452"/>
    <x v="5"/>
    <x v="4"/>
    <x v="0"/>
    <x v="1"/>
  </r>
  <r>
    <x v="7114"/>
    <x v="1"/>
    <x v="1"/>
    <x v="5"/>
    <x v="6"/>
    <x v="1"/>
    <x v="0"/>
    <x v="11"/>
    <x v="1"/>
    <x v="0"/>
    <x v="0"/>
    <x v="1"/>
    <x v="0"/>
    <x v="1"/>
    <x v="1102"/>
    <x v="2"/>
    <x v="3"/>
    <x v="2"/>
    <x v="3"/>
  </r>
  <r>
    <x v="7115"/>
    <x v="5"/>
    <x v="0"/>
    <x v="2"/>
    <x v="6"/>
    <x v="0"/>
    <x v="2"/>
    <x v="3"/>
    <x v="1"/>
    <x v="1"/>
    <x v="1"/>
    <x v="1"/>
    <x v="0"/>
    <x v="1"/>
    <x v="9453"/>
    <x v="1"/>
    <x v="6"/>
    <x v="1"/>
    <x v="5"/>
  </r>
  <r>
    <x v="7116"/>
    <x v="5"/>
    <x v="3"/>
    <x v="0"/>
    <x v="2"/>
    <x v="0"/>
    <x v="1"/>
    <x v="4"/>
    <x v="0"/>
    <x v="0"/>
    <x v="1"/>
    <x v="1"/>
    <x v="0"/>
    <x v="1"/>
    <x v="8201"/>
    <x v="5"/>
    <x v="1"/>
    <x v="1"/>
    <x v="2"/>
  </r>
  <r>
    <x v="7117"/>
    <x v="4"/>
    <x v="1"/>
    <x v="4"/>
    <x v="0"/>
    <x v="1"/>
    <x v="1"/>
    <x v="10"/>
    <x v="2"/>
    <x v="0"/>
    <x v="0"/>
    <x v="1"/>
    <x v="1"/>
    <x v="0"/>
    <x v="3837"/>
    <x v="11"/>
    <x v="0"/>
    <x v="0"/>
    <x v="6"/>
  </r>
  <r>
    <x v="7118"/>
    <x v="3"/>
    <x v="0"/>
    <x v="1"/>
    <x v="3"/>
    <x v="1"/>
    <x v="0"/>
    <x v="5"/>
    <x v="0"/>
    <x v="0"/>
    <x v="0"/>
    <x v="0"/>
    <x v="0"/>
    <x v="0"/>
    <x v="102"/>
    <x v="2"/>
    <x v="3"/>
    <x v="1"/>
    <x v="0"/>
  </r>
  <r>
    <x v="7119"/>
    <x v="5"/>
    <x v="1"/>
    <x v="0"/>
    <x v="5"/>
    <x v="2"/>
    <x v="0"/>
    <x v="5"/>
    <x v="1"/>
    <x v="0"/>
    <x v="0"/>
    <x v="1"/>
    <x v="0"/>
    <x v="0"/>
    <x v="4149"/>
    <x v="6"/>
    <x v="4"/>
    <x v="1"/>
    <x v="0"/>
  </r>
  <r>
    <x v="7120"/>
    <x v="1"/>
    <x v="1"/>
    <x v="2"/>
    <x v="6"/>
    <x v="1"/>
    <x v="2"/>
    <x v="14"/>
    <x v="2"/>
    <x v="0"/>
    <x v="0"/>
    <x v="0"/>
    <x v="0"/>
    <x v="0"/>
    <x v="3749"/>
    <x v="1"/>
    <x v="0"/>
    <x v="2"/>
    <x v="5"/>
  </r>
  <r>
    <x v="7121"/>
    <x v="1"/>
    <x v="2"/>
    <x v="3"/>
    <x v="5"/>
    <x v="2"/>
    <x v="2"/>
    <x v="5"/>
    <x v="0"/>
    <x v="1"/>
    <x v="0"/>
    <x v="1"/>
    <x v="0"/>
    <x v="0"/>
    <x v="7577"/>
    <x v="0"/>
    <x v="0"/>
    <x v="1"/>
    <x v="0"/>
  </r>
  <r>
    <x v="7122"/>
    <x v="2"/>
    <x v="1"/>
    <x v="4"/>
    <x v="5"/>
    <x v="0"/>
    <x v="2"/>
    <x v="0"/>
    <x v="2"/>
    <x v="0"/>
    <x v="1"/>
    <x v="1"/>
    <x v="0"/>
    <x v="0"/>
    <x v="5641"/>
    <x v="11"/>
    <x v="0"/>
    <x v="1"/>
    <x v="2"/>
  </r>
  <r>
    <x v="7123"/>
    <x v="3"/>
    <x v="2"/>
    <x v="4"/>
    <x v="1"/>
    <x v="0"/>
    <x v="2"/>
    <x v="8"/>
    <x v="0"/>
    <x v="0"/>
    <x v="0"/>
    <x v="1"/>
    <x v="1"/>
    <x v="0"/>
    <x v="8705"/>
    <x v="10"/>
    <x v="0"/>
    <x v="0"/>
    <x v="0"/>
  </r>
  <r>
    <x v="7124"/>
    <x v="3"/>
    <x v="2"/>
    <x v="0"/>
    <x v="3"/>
    <x v="0"/>
    <x v="1"/>
    <x v="10"/>
    <x v="0"/>
    <x v="0"/>
    <x v="1"/>
    <x v="0"/>
    <x v="1"/>
    <x v="0"/>
    <x v="4976"/>
    <x v="11"/>
    <x v="0"/>
    <x v="2"/>
    <x v="1"/>
  </r>
  <r>
    <x v="7125"/>
    <x v="1"/>
    <x v="1"/>
    <x v="1"/>
    <x v="2"/>
    <x v="2"/>
    <x v="2"/>
    <x v="5"/>
    <x v="2"/>
    <x v="0"/>
    <x v="1"/>
    <x v="0"/>
    <x v="1"/>
    <x v="0"/>
    <x v="5038"/>
    <x v="4"/>
    <x v="0"/>
    <x v="1"/>
    <x v="1"/>
  </r>
  <r>
    <x v="7126"/>
    <x v="2"/>
    <x v="2"/>
    <x v="1"/>
    <x v="0"/>
    <x v="1"/>
    <x v="0"/>
    <x v="13"/>
    <x v="2"/>
    <x v="1"/>
    <x v="1"/>
    <x v="0"/>
    <x v="0"/>
    <x v="0"/>
    <x v="664"/>
    <x v="0"/>
    <x v="4"/>
    <x v="2"/>
    <x v="1"/>
  </r>
  <r>
    <x v="7127"/>
    <x v="5"/>
    <x v="0"/>
    <x v="1"/>
    <x v="6"/>
    <x v="1"/>
    <x v="0"/>
    <x v="3"/>
    <x v="0"/>
    <x v="0"/>
    <x v="1"/>
    <x v="1"/>
    <x v="0"/>
    <x v="0"/>
    <x v="3517"/>
    <x v="1"/>
    <x v="0"/>
    <x v="1"/>
    <x v="1"/>
  </r>
  <r>
    <x v="7128"/>
    <x v="4"/>
    <x v="1"/>
    <x v="4"/>
    <x v="2"/>
    <x v="1"/>
    <x v="0"/>
    <x v="14"/>
    <x v="2"/>
    <x v="0"/>
    <x v="1"/>
    <x v="1"/>
    <x v="0"/>
    <x v="0"/>
    <x v="554"/>
    <x v="1"/>
    <x v="5"/>
    <x v="0"/>
    <x v="8"/>
  </r>
  <r>
    <x v="7129"/>
    <x v="4"/>
    <x v="0"/>
    <x v="5"/>
    <x v="0"/>
    <x v="1"/>
    <x v="2"/>
    <x v="14"/>
    <x v="0"/>
    <x v="1"/>
    <x v="1"/>
    <x v="1"/>
    <x v="1"/>
    <x v="0"/>
    <x v="6919"/>
    <x v="1"/>
    <x v="6"/>
    <x v="0"/>
    <x v="7"/>
  </r>
  <r>
    <x v="7130"/>
    <x v="3"/>
    <x v="2"/>
    <x v="3"/>
    <x v="2"/>
    <x v="2"/>
    <x v="1"/>
    <x v="8"/>
    <x v="0"/>
    <x v="0"/>
    <x v="1"/>
    <x v="0"/>
    <x v="0"/>
    <x v="1"/>
    <x v="3739"/>
    <x v="9"/>
    <x v="6"/>
    <x v="2"/>
    <x v="5"/>
  </r>
  <r>
    <x v="7131"/>
    <x v="5"/>
    <x v="2"/>
    <x v="4"/>
    <x v="2"/>
    <x v="2"/>
    <x v="1"/>
    <x v="11"/>
    <x v="0"/>
    <x v="0"/>
    <x v="1"/>
    <x v="0"/>
    <x v="0"/>
    <x v="1"/>
    <x v="8146"/>
    <x v="4"/>
    <x v="6"/>
    <x v="2"/>
    <x v="4"/>
  </r>
  <r>
    <x v="7132"/>
    <x v="4"/>
    <x v="1"/>
    <x v="0"/>
    <x v="6"/>
    <x v="0"/>
    <x v="1"/>
    <x v="10"/>
    <x v="0"/>
    <x v="0"/>
    <x v="1"/>
    <x v="1"/>
    <x v="0"/>
    <x v="0"/>
    <x v="1998"/>
    <x v="2"/>
    <x v="5"/>
    <x v="0"/>
    <x v="8"/>
  </r>
  <r>
    <x v="7133"/>
    <x v="3"/>
    <x v="3"/>
    <x v="3"/>
    <x v="6"/>
    <x v="0"/>
    <x v="0"/>
    <x v="4"/>
    <x v="2"/>
    <x v="0"/>
    <x v="0"/>
    <x v="0"/>
    <x v="0"/>
    <x v="0"/>
    <x v="5"/>
    <x v="5"/>
    <x v="2"/>
    <x v="0"/>
    <x v="8"/>
  </r>
  <r>
    <x v="7134"/>
    <x v="3"/>
    <x v="0"/>
    <x v="0"/>
    <x v="1"/>
    <x v="1"/>
    <x v="1"/>
    <x v="5"/>
    <x v="1"/>
    <x v="1"/>
    <x v="0"/>
    <x v="1"/>
    <x v="1"/>
    <x v="0"/>
    <x v="4180"/>
    <x v="9"/>
    <x v="3"/>
    <x v="0"/>
    <x v="6"/>
  </r>
  <r>
    <x v="7135"/>
    <x v="5"/>
    <x v="3"/>
    <x v="3"/>
    <x v="5"/>
    <x v="0"/>
    <x v="2"/>
    <x v="11"/>
    <x v="1"/>
    <x v="1"/>
    <x v="1"/>
    <x v="0"/>
    <x v="1"/>
    <x v="0"/>
    <x v="8936"/>
    <x v="9"/>
    <x v="0"/>
    <x v="2"/>
    <x v="3"/>
  </r>
  <r>
    <x v="7136"/>
    <x v="1"/>
    <x v="3"/>
    <x v="1"/>
    <x v="6"/>
    <x v="0"/>
    <x v="1"/>
    <x v="6"/>
    <x v="0"/>
    <x v="0"/>
    <x v="1"/>
    <x v="1"/>
    <x v="1"/>
    <x v="0"/>
    <x v="4370"/>
    <x v="10"/>
    <x v="2"/>
    <x v="0"/>
    <x v="2"/>
  </r>
  <r>
    <x v="7137"/>
    <x v="2"/>
    <x v="3"/>
    <x v="5"/>
    <x v="1"/>
    <x v="2"/>
    <x v="0"/>
    <x v="6"/>
    <x v="1"/>
    <x v="1"/>
    <x v="1"/>
    <x v="0"/>
    <x v="0"/>
    <x v="0"/>
    <x v="165"/>
    <x v="2"/>
    <x v="0"/>
    <x v="1"/>
    <x v="4"/>
  </r>
  <r>
    <x v="7138"/>
    <x v="4"/>
    <x v="1"/>
    <x v="3"/>
    <x v="0"/>
    <x v="2"/>
    <x v="2"/>
    <x v="7"/>
    <x v="0"/>
    <x v="0"/>
    <x v="0"/>
    <x v="0"/>
    <x v="1"/>
    <x v="1"/>
    <x v="6711"/>
    <x v="8"/>
    <x v="4"/>
    <x v="1"/>
    <x v="1"/>
  </r>
  <r>
    <x v="7139"/>
    <x v="2"/>
    <x v="2"/>
    <x v="2"/>
    <x v="6"/>
    <x v="1"/>
    <x v="2"/>
    <x v="14"/>
    <x v="2"/>
    <x v="0"/>
    <x v="0"/>
    <x v="0"/>
    <x v="1"/>
    <x v="1"/>
    <x v="8440"/>
    <x v="1"/>
    <x v="4"/>
    <x v="0"/>
    <x v="6"/>
  </r>
  <r>
    <x v="7140"/>
    <x v="3"/>
    <x v="2"/>
    <x v="5"/>
    <x v="5"/>
    <x v="1"/>
    <x v="1"/>
    <x v="10"/>
    <x v="0"/>
    <x v="1"/>
    <x v="1"/>
    <x v="1"/>
    <x v="0"/>
    <x v="1"/>
    <x v="6301"/>
    <x v="8"/>
    <x v="4"/>
    <x v="0"/>
    <x v="6"/>
  </r>
  <r>
    <x v="7141"/>
    <x v="1"/>
    <x v="2"/>
    <x v="1"/>
    <x v="2"/>
    <x v="2"/>
    <x v="2"/>
    <x v="13"/>
    <x v="1"/>
    <x v="0"/>
    <x v="1"/>
    <x v="0"/>
    <x v="1"/>
    <x v="0"/>
    <x v="7104"/>
    <x v="4"/>
    <x v="1"/>
    <x v="0"/>
    <x v="6"/>
  </r>
  <r>
    <x v="7142"/>
    <x v="5"/>
    <x v="2"/>
    <x v="0"/>
    <x v="4"/>
    <x v="2"/>
    <x v="1"/>
    <x v="13"/>
    <x v="2"/>
    <x v="0"/>
    <x v="0"/>
    <x v="1"/>
    <x v="0"/>
    <x v="1"/>
    <x v="9100"/>
    <x v="5"/>
    <x v="3"/>
    <x v="2"/>
    <x v="4"/>
  </r>
  <r>
    <x v="7143"/>
    <x v="2"/>
    <x v="2"/>
    <x v="4"/>
    <x v="2"/>
    <x v="2"/>
    <x v="2"/>
    <x v="13"/>
    <x v="2"/>
    <x v="0"/>
    <x v="0"/>
    <x v="0"/>
    <x v="1"/>
    <x v="0"/>
    <x v="7115"/>
    <x v="7"/>
    <x v="6"/>
    <x v="2"/>
    <x v="5"/>
  </r>
  <r>
    <x v="7144"/>
    <x v="3"/>
    <x v="1"/>
    <x v="2"/>
    <x v="2"/>
    <x v="0"/>
    <x v="2"/>
    <x v="5"/>
    <x v="0"/>
    <x v="1"/>
    <x v="1"/>
    <x v="0"/>
    <x v="0"/>
    <x v="1"/>
    <x v="4239"/>
    <x v="8"/>
    <x v="5"/>
    <x v="1"/>
    <x v="1"/>
  </r>
  <r>
    <x v="7145"/>
    <x v="1"/>
    <x v="0"/>
    <x v="0"/>
    <x v="1"/>
    <x v="0"/>
    <x v="0"/>
    <x v="8"/>
    <x v="1"/>
    <x v="0"/>
    <x v="0"/>
    <x v="1"/>
    <x v="0"/>
    <x v="1"/>
    <x v="1075"/>
    <x v="3"/>
    <x v="4"/>
    <x v="2"/>
    <x v="3"/>
  </r>
  <r>
    <x v="7146"/>
    <x v="5"/>
    <x v="2"/>
    <x v="2"/>
    <x v="5"/>
    <x v="0"/>
    <x v="2"/>
    <x v="11"/>
    <x v="1"/>
    <x v="0"/>
    <x v="1"/>
    <x v="0"/>
    <x v="1"/>
    <x v="1"/>
    <x v="9732"/>
    <x v="7"/>
    <x v="1"/>
    <x v="0"/>
    <x v="8"/>
  </r>
  <r>
    <x v="7147"/>
    <x v="1"/>
    <x v="3"/>
    <x v="1"/>
    <x v="0"/>
    <x v="1"/>
    <x v="2"/>
    <x v="11"/>
    <x v="1"/>
    <x v="1"/>
    <x v="1"/>
    <x v="0"/>
    <x v="1"/>
    <x v="1"/>
    <x v="5879"/>
    <x v="6"/>
    <x v="4"/>
    <x v="0"/>
    <x v="7"/>
  </r>
  <r>
    <x v="7148"/>
    <x v="2"/>
    <x v="2"/>
    <x v="1"/>
    <x v="1"/>
    <x v="0"/>
    <x v="2"/>
    <x v="14"/>
    <x v="0"/>
    <x v="1"/>
    <x v="1"/>
    <x v="1"/>
    <x v="0"/>
    <x v="0"/>
    <x v="7450"/>
    <x v="4"/>
    <x v="0"/>
    <x v="0"/>
    <x v="8"/>
  </r>
  <r>
    <x v="7149"/>
    <x v="4"/>
    <x v="3"/>
    <x v="4"/>
    <x v="3"/>
    <x v="1"/>
    <x v="1"/>
    <x v="10"/>
    <x v="1"/>
    <x v="1"/>
    <x v="1"/>
    <x v="1"/>
    <x v="1"/>
    <x v="0"/>
    <x v="3775"/>
    <x v="8"/>
    <x v="2"/>
    <x v="0"/>
    <x v="2"/>
  </r>
  <r>
    <x v="7150"/>
    <x v="4"/>
    <x v="0"/>
    <x v="2"/>
    <x v="4"/>
    <x v="0"/>
    <x v="0"/>
    <x v="8"/>
    <x v="1"/>
    <x v="0"/>
    <x v="1"/>
    <x v="1"/>
    <x v="1"/>
    <x v="0"/>
    <x v="1898"/>
    <x v="11"/>
    <x v="2"/>
    <x v="0"/>
    <x v="0"/>
  </r>
  <r>
    <x v="7151"/>
    <x v="5"/>
    <x v="1"/>
    <x v="4"/>
    <x v="2"/>
    <x v="0"/>
    <x v="1"/>
    <x v="13"/>
    <x v="2"/>
    <x v="1"/>
    <x v="1"/>
    <x v="0"/>
    <x v="0"/>
    <x v="1"/>
    <x v="6279"/>
    <x v="7"/>
    <x v="0"/>
    <x v="0"/>
    <x v="7"/>
  </r>
  <r>
    <x v="7152"/>
    <x v="0"/>
    <x v="0"/>
    <x v="5"/>
    <x v="6"/>
    <x v="0"/>
    <x v="0"/>
    <x v="13"/>
    <x v="2"/>
    <x v="0"/>
    <x v="1"/>
    <x v="0"/>
    <x v="1"/>
    <x v="1"/>
    <x v="5115"/>
    <x v="9"/>
    <x v="1"/>
    <x v="2"/>
    <x v="4"/>
  </r>
  <r>
    <x v="7153"/>
    <x v="2"/>
    <x v="1"/>
    <x v="4"/>
    <x v="5"/>
    <x v="1"/>
    <x v="1"/>
    <x v="5"/>
    <x v="2"/>
    <x v="0"/>
    <x v="1"/>
    <x v="0"/>
    <x v="0"/>
    <x v="1"/>
    <x v="1811"/>
    <x v="10"/>
    <x v="4"/>
    <x v="0"/>
    <x v="8"/>
  </r>
  <r>
    <x v="7154"/>
    <x v="0"/>
    <x v="3"/>
    <x v="0"/>
    <x v="5"/>
    <x v="1"/>
    <x v="0"/>
    <x v="4"/>
    <x v="2"/>
    <x v="0"/>
    <x v="0"/>
    <x v="0"/>
    <x v="0"/>
    <x v="1"/>
    <x v="3178"/>
    <x v="5"/>
    <x v="0"/>
    <x v="1"/>
    <x v="3"/>
  </r>
  <r>
    <x v="7155"/>
    <x v="1"/>
    <x v="2"/>
    <x v="3"/>
    <x v="6"/>
    <x v="1"/>
    <x v="2"/>
    <x v="3"/>
    <x v="0"/>
    <x v="1"/>
    <x v="0"/>
    <x v="0"/>
    <x v="0"/>
    <x v="0"/>
    <x v="5347"/>
    <x v="9"/>
    <x v="2"/>
    <x v="1"/>
    <x v="1"/>
  </r>
  <r>
    <x v="7156"/>
    <x v="5"/>
    <x v="0"/>
    <x v="5"/>
    <x v="5"/>
    <x v="1"/>
    <x v="1"/>
    <x v="6"/>
    <x v="1"/>
    <x v="0"/>
    <x v="1"/>
    <x v="0"/>
    <x v="1"/>
    <x v="1"/>
    <x v="8119"/>
    <x v="5"/>
    <x v="2"/>
    <x v="1"/>
    <x v="2"/>
  </r>
  <r>
    <x v="7157"/>
    <x v="0"/>
    <x v="2"/>
    <x v="0"/>
    <x v="4"/>
    <x v="0"/>
    <x v="1"/>
    <x v="7"/>
    <x v="1"/>
    <x v="1"/>
    <x v="1"/>
    <x v="1"/>
    <x v="0"/>
    <x v="0"/>
    <x v="8367"/>
    <x v="2"/>
    <x v="0"/>
    <x v="1"/>
    <x v="2"/>
  </r>
  <r>
    <x v="7158"/>
    <x v="4"/>
    <x v="3"/>
    <x v="0"/>
    <x v="0"/>
    <x v="2"/>
    <x v="0"/>
    <x v="0"/>
    <x v="1"/>
    <x v="0"/>
    <x v="1"/>
    <x v="0"/>
    <x v="0"/>
    <x v="0"/>
    <x v="142"/>
    <x v="1"/>
    <x v="5"/>
    <x v="1"/>
    <x v="4"/>
  </r>
  <r>
    <x v="7159"/>
    <x v="2"/>
    <x v="0"/>
    <x v="4"/>
    <x v="4"/>
    <x v="0"/>
    <x v="2"/>
    <x v="13"/>
    <x v="2"/>
    <x v="0"/>
    <x v="0"/>
    <x v="0"/>
    <x v="0"/>
    <x v="1"/>
    <x v="4677"/>
    <x v="5"/>
    <x v="2"/>
    <x v="2"/>
    <x v="0"/>
  </r>
  <r>
    <x v="7160"/>
    <x v="2"/>
    <x v="2"/>
    <x v="4"/>
    <x v="1"/>
    <x v="0"/>
    <x v="0"/>
    <x v="13"/>
    <x v="1"/>
    <x v="1"/>
    <x v="0"/>
    <x v="1"/>
    <x v="1"/>
    <x v="0"/>
    <x v="4033"/>
    <x v="3"/>
    <x v="5"/>
    <x v="0"/>
    <x v="2"/>
  </r>
  <r>
    <x v="7161"/>
    <x v="5"/>
    <x v="0"/>
    <x v="5"/>
    <x v="2"/>
    <x v="1"/>
    <x v="1"/>
    <x v="14"/>
    <x v="2"/>
    <x v="1"/>
    <x v="1"/>
    <x v="0"/>
    <x v="1"/>
    <x v="1"/>
    <x v="7532"/>
    <x v="9"/>
    <x v="6"/>
    <x v="2"/>
    <x v="0"/>
  </r>
  <r>
    <x v="7162"/>
    <x v="2"/>
    <x v="3"/>
    <x v="1"/>
    <x v="1"/>
    <x v="2"/>
    <x v="0"/>
    <x v="3"/>
    <x v="1"/>
    <x v="1"/>
    <x v="0"/>
    <x v="1"/>
    <x v="1"/>
    <x v="1"/>
    <x v="2642"/>
    <x v="4"/>
    <x v="4"/>
    <x v="0"/>
    <x v="7"/>
  </r>
  <r>
    <x v="7163"/>
    <x v="2"/>
    <x v="0"/>
    <x v="4"/>
    <x v="0"/>
    <x v="1"/>
    <x v="0"/>
    <x v="11"/>
    <x v="2"/>
    <x v="0"/>
    <x v="0"/>
    <x v="0"/>
    <x v="0"/>
    <x v="1"/>
    <x v="516"/>
    <x v="8"/>
    <x v="6"/>
    <x v="2"/>
    <x v="4"/>
  </r>
  <r>
    <x v="7164"/>
    <x v="2"/>
    <x v="1"/>
    <x v="0"/>
    <x v="1"/>
    <x v="0"/>
    <x v="2"/>
    <x v="2"/>
    <x v="0"/>
    <x v="1"/>
    <x v="1"/>
    <x v="1"/>
    <x v="0"/>
    <x v="0"/>
    <x v="4693"/>
    <x v="11"/>
    <x v="4"/>
    <x v="0"/>
    <x v="6"/>
  </r>
  <r>
    <x v="7165"/>
    <x v="2"/>
    <x v="1"/>
    <x v="0"/>
    <x v="6"/>
    <x v="2"/>
    <x v="1"/>
    <x v="3"/>
    <x v="1"/>
    <x v="0"/>
    <x v="1"/>
    <x v="1"/>
    <x v="1"/>
    <x v="0"/>
    <x v="4342"/>
    <x v="8"/>
    <x v="5"/>
    <x v="0"/>
    <x v="7"/>
  </r>
  <r>
    <x v="7166"/>
    <x v="0"/>
    <x v="0"/>
    <x v="0"/>
    <x v="5"/>
    <x v="0"/>
    <x v="2"/>
    <x v="0"/>
    <x v="2"/>
    <x v="0"/>
    <x v="0"/>
    <x v="0"/>
    <x v="0"/>
    <x v="1"/>
    <x v="8283"/>
    <x v="8"/>
    <x v="4"/>
    <x v="1"/>
    <x v="5"/>
  </r>
  <r>
    <x v="7167"/>
    <x v="1"/>
    <x v="0"/>
    <x v="2"/>
    <x v="1"/>
    <x v="1"/>
    <x v="2"/>
    <x v="10"/>
    <x v="1"/>
    <x v="0"/>
    <x v="0"/>
    <x v="0"/>
    <x v="1"/>
    <x v="0"/>
    <x v="5162"/>
    <x v="2"/>
    <x v="5"/>
    <x v="2"/>
    <x v="4"/>
  </r>
  <r>
    <x v="7168"/>
    <x v="5"/>
    <x v="3"/>
    <x v="0"/>
    <x v="2"/>
    <x v="0"/>
    <x v="0"/>
    <x v="10"/>
    <x v="1"/>
    <x v="1"/>
    <x v="1"/>
    <x v="0"/>
    <x v="1"/>
    <x v="0"/>
    <x v="4186"/>
    <x v="1"/>
    <x v="3"/>
    <x v="2"/>
    <x v="0"/>
  </r>
  <r>
    <x v="7169"/>
    <x v="0"/>
    <x v="3"/>
    <x v="0"/>
    <x v="3"/>
    <x v="0"/>
    <x v="0"/>
    <x v="3"/>
    <x v="2"/>
    <x v="1"/>
    <x v="0"/>
    <x v="1"/>
    <x v="0"/>
    <x v="0"/>
    <x v="4172"/>
    <x v="2"/>
    <x v="3"/>
    <x v="0"/>
    <x v="8"/>
  </r>
  <r>
    <x v="7170"/>
    <x v="1"/>
    <x v="2"/>
    <x v="1"/>
    <x v="6"/>
    <x v="0"/>
    <x v="1"/>
    <x v="9"/>
    <x v="0"/>
    <x v="1"/>
    <x v="0"/>
    <x v="1"/>
    <x v="1"/>
    <x v="1"/>
    <x v="7759"/>
    <x v="5"/>
    <x v="6"/>
    <x v="0"/>
    <x v="7"/>
  </r>
  <r>
    <x v="7171"/>
    <x v="3"/>
    <x v="1"/>
    <x v="4"/>
    <x v="6"/>
    <x v="2"/>
    <x v="1"/>
    <x v="0"/>
    <x v="2"/>
    <x v="0"/>
    <x v="0"/>
    <x v="1"/>
    <x v="1"/>
    <x v="0"/>
    <x v="3818"/>
    <x v="3"/>
    <x v="4"/>
    <x v="0"/>
    <x v="1"/>
  </r>
  <r>
    <x v="7172"/>
    <x v="0"/>
    <x v="0"/>
    <x v="1"/>
    <x v="3"/>
    <x v="1"/>
    <x v="1"/>
    <x v="1"/>
    <x v="0"/>
    <x v="0"/>
    <x v="1"/>
    <x v="0"/>
    <x v="0"/>
    <x v="1"/>
    <x v="5831"/>
    <x v="5"/>
    <x v="2"/>
    <x v="1"/>
    <x v="2"/>
  </r>
  <r>
    <x v="7173"/>
    <x v="4"/>
    <x v="2"/>
    <x v="2"/>
    <x v="4"/>
    <x v="2"/>
    <x v="2"/>
    <x v="14"/>
    <x v="0"/>
    <x v="1"/>
    <x v="1"/>
    <x v="0"/>
    <x v="1"/>
    <x v="0"/>
    <x v="7149"/>
    <x v="0"/>
    <x v="5"/>
    <x v="2"/>
    <x v="0"/>
  </r>
  <r>
    <x v="7174"/>
    <x v="3"/>
    <x v="3"/>
    <x v="1"/>
    <x v="6"/>
    <x v="1"/>
    <x v="2"/>
    <x v="0"/>
    <x v="2"/>
    <x v="1"/>
    <x v="0"/>
    <x v="1"/>
    <x v="1"/>
    <x v="0"/>
    <x v="7072"/>
    <x v="7"/>
    <x v="1"/>
    <x v="0"/>
    <x v="5"/>
  </r>
  <r>
    <x v="7175"/>
    <x v="2"/>
    <x v="2"/>
    <x v="4"/>
    <x v="3"/>
    <x v="1"/>
    <x v="0"/>
    <x v="5"/>
    <x v="0"/>
    <x v="0"/>
    <x v="1"/>
    <x v="1"/>
    <x v="1"/>
    <x v="1"/>
    <x v="4142"/>
    <x v="10"/>
    <x v="4"/>
    <x v="0"/>
    <x v="1"/>
  </r>
  <r>
    <x v="7176"/>
    <x v="4"/>
    <x v="0"/>
    <x v="5"/>
    <x v="5"/>
    <x v="1"/>
    <x v="2"/>
    <x v="7"/>
    <x v="1"/>
    <x v="1"/>
    <x v="0"/>
    <x v="1"/>
    <x v="0"/>
    <x v="1"/>
    <x v="5837"/>
    <x v="6"/>
    <x v="4"/>
    <x v="1"/>
    <x v="1"/>
  </r>
  <r>
    <x v="7177"/>
    <x v="0"/>
    <x v="3"/>
    <x v="2"/>
    <x v="4"/>
    <x v="2"/>
    <x v="2"/>
    <x v="12"/>
    <x v="1"/>
    <x v="0"/>
    <x v="1"/>
    <x v="0"/>
    <x v="1"/>
    <x v="0"/>
    <x v="8874"/>
    <x v="1"/>
    <x v="3"/>
    <x v="0"/>
    <x v="8"/>
  </r>
  <r>
    <x v="7178"/>
    <x v="3"/>
    <x v="0"/>
    <x v="0"/>
    <x v="3"/>
    <x v="1"/>
    <x v="0"/>
    <x v="3"/>
    <x v="0"/>
    <x v="1"/>
    <x v="1"/>
    <x v="1"/>
    <x v="1"/>
    <x v="1"/>
    <x v="2239"/>
    <x v="8"/>
    <x v="5"/>
    <x v="0"/>
    <x v="5"/>
  </r>
  <r>
    <x v="7179"/>
    <x v="3"/>
    <x v="0"/>
    <x v="1"/>
    <x v="4"/>
    <x v="0"/>
    <x v="1"/>
    <x v="0"/>
    <x v="2"/>
    <x v="0"/>
    <x v="0"/>
    <x v="0"/>
    <x v="1"/>
    <x v="1"/>
    <x v="3402"/>
    <x v="11"/>
    <x v="2"/>
    <x v="1"/>
    <x v="3"/>
  </r>
  <r>
    <x v="7180"/>
    <x v="2"/>
    <x v="3"/>
    <x v="3"/>
    <x v="0"/>
    <x v="2"/>
    <x v="1"/>
    <x v="3"/>
    <x v="0"/>
    <x v="1"/>
    <x v="0"/>
    <x v="0"/>
    <x v="0"/>
    <x v="0"/>
    <x v="1528"/>
    <x v="7"/>
    <x v="2"/>
    <x v="1"/>
    <x v="0"/>
  </r>
  <r>
    <x v="7181"/>
    <x v="0"/>
    <x v="0"/>
    <x v="3"/>
    <x v="4"/>
    <x v="2"/>
    <x v="0"/>
    <x v="9"/>
    <x v="2"/>
    <x v="0"/>
    <x v="1"/>
    <x v="0"/>
    <x v="0"/>
    <x v="1"/>
    <x v="3341"/>
    <x v="3"/>
    <x v="4"/>
    <x v="2"/>
    <x v="2"/>
  </r>
  <r>
    <x v="7182"/>
    <x v="5"/>
    <x v="1"/>
    <x v="3"/>
    <x v="2"/>
    <x v="2"/>
    <x v="2"/>
    <x v="11"/>
    <x v="1"/>
    <x v="1"/>
    <x v="0"/>
    <x v="0"/>
    <x v="1"/>
    <x v="1"/>
    <x v="9151"/>
    <x v="7"/>
    <x v="1"/>
    <x v="2"/>
    <x v="3"/>
  </r>
  <r>
    <x v="7183"/>
    <x v="5"/>
    <x v="1"/>
    <x v="4"/>
    <x v="3"/>
    <x v="1"/>
    <x v="0"/>
    <x v="10"/>
    <x v="2"/>
    <x v="1"/>
    <x v="0"/>
    <x v="1"/>
    <x v="0"/>
    <x v="1"/>
    <x v="4669"/>
    <x v="10"/>
    <x v="1"/>
    <x v="2"/>
    <x v="4"/>
  </r>
  <r>
    <x v="7184"/>
    <x v="5"/>
    <x v="3"/>
    <x v="0"/>
    <x v="1"/>
    <x v="0"/>
    <x v="1"/>
    <x v="11"/>
    <x v="0"/>
    <x v="1"/>
    <x v="1"/>
    <x v="1"/>
    <x v="1"/>
    <x v="1"/>
    <x v="8593"/>
    <x v="8"/>
    <x v="2"/>
    <x v="0"/>
    <x v="2"/>
  </r>
  <r>
    <x v="7185"/>
    <x v="4"/>
    <x v="3"/>
    <x v="2"/>
    <x v="2"/>
    <x v="0"/>
    <x v="1"/>
    <x v="0"/>
    <x v="1"/>
    <x v="1"/>
    <x v="1"/>
    <x v="0"/>
    <x v="1"/>
    <x v="1"/>
    <x v="3361"/>
    <x v="6"/>
    <x v="2"/>
    <x v="1"/>
    <x v="0"/>
  </r>
  <r>
    <x v="7186"/>
    <x v="5"/>
    <x v="0"/>
    <x v="2"/>
    <x v="5"/>
    <x v="0"/>
    <x v="2"/>
    <x v="4"/>
    <x v="2"/>
    <x v="0"/>
    <x v="1"/>
    <x v="1"/>
    <x v="1"/>
    <x v="0"/>
    <x v="9529"/>
    <x v="4"/>
    <x v="2"/>
    <x v="0"/>
    <x v="4"/>
  </r>
  <r>
    <x v="7187"/>
    <x v="1"/>
    <x v="2"/>
    <x v="2"/>
    <x v="3"/>
    <x v="1"/>
    <x v="1"/>
    <x v="9"/>
    <x v="0"/>
    <x v="1"/>
    <x v="0"/>
    <x v="1"/>
    <x v="1"/>
    <x v="1"/>
    <x v="7749"/>
    <x v="4"/>
    <x v="2"/>
    <x v="0"/>
    <x v="1"/>
  </r>
  <r>
    <x v="7188"/>
    <x v="4"/>
    <x v="1"/>
    <x v="4"/>
    <x v="0"/>
    <x v="0"/>
    <x v="0"/>
    <x v="9"/>
    <x v="0"/>
    <x v="1"/>
    <x v="0"/>
    <x v="1"/>
    <x v="0"/>
    <x v="1"/>
    <x v="932"/>
    <x v="11"/>
    <x v="5"/>
    <x v="2"/>
    <x v="0"/>
  </r>
  <r>
    <x v="7189"/>
    <x v="1"/>
    <x v="0"/>
    <x v="1"/>
    <x v="2"/>
    <x v="1"/>
    <x v="2"/>
    <x v="14"/>
    <x v="2"/>
    <x v="1"/>
    <x v="1"/>
    <x v="1"/>
    <x v="1"/>
    <x v="0"/>
    <x v="7185"/>
    <x v="11"/>
    <x v="3"/>
    <x v="0"/>
    <x v="7"/>
  </r>
  <r>
    <x v="7190"/>
    <x v="1"/>
    <x v="0"/>
    <x v="0"/>
    <x v="6"/>
    <x v="0"/>
    <x v="2"/>
    <x v="12"/>
    <x v="1"/>
    <x v="0"/>
    <x v="1"/>
    <x v="1"/>
    <x v="1"/>
    <x v="1"/>
    <x v="7432"/>
    <x v="6"/>
    <x v="6"/>
    <x v="0"/>
    <x v="6"/>
  </r>
  <r>
    <x v="7191"/>
    <x v="1"/>
    <x v="2"/>
    <x v="5"/>
    <x v="3"/>
    <x v="1"/>
    <x v="0"/>
    <x v="14"/>
    <x v="1"/>
    <x v="0"/>
    <x v="0"/>
    <x v="0"/>
    <x v="1"/>
    <x v="1"/>
    <x v="2607"/>
    <x v="4"/>
    <x v="1"/>
    <x v="2"/>
    <x v="2"/>
  </r>
  <r>
    <x v="7192"/>
    <x v="5"/>
    <x v="1"/>
    <x v="5"/>
    <x v="2"/>
    <x v="2"/>
    <x v="2"/>
    <x v="0"/>
    <x v="1"/>
    <x v="0"/>
    <x v="0"/>
    <x v="0"/>
    <x v="0"/>
    <x v="0"/>
    <x v="7748"/>
    <x v="11"/>
    <x v="4"/>
    <x v="0"/>
    <x v="8"/>
  </r>
  <r>
    <x v="7193"/>
    <x v="5"/>
    <x v="3"/>
    <x v="5"/>
    <x v="3"/>
    <x v="0"/>
    <x v="1"/>
    <x v="8"/>
    <x v="0"/>
    <x v="0"/>
    <x v="1"/>
    <x v="0"/>
    <x v="0"/>
    <x v="0"/>
    <x v="4780"/>
    <x v="3"/>
    <x v="2"/>
    <x v="2"/>
    <x v="1"/>
  </r>
  <r>
    <x v="7194"/>
    <x v="2"/>
    <x v="2"/>
    <x v="1"/>
    <x v="6"/>
    <x v="2"/>
    <x v="2"/>
    <x v="3"/>
    <x v="2"/>
    <x v="0"/>
    <x v="1"/>
    <x v="1"/>
    <x v="0"/>
    <x v="0"/>
    <x v="7650"/>
    <x v="4"/>
    <x v="6"/>
    <x v="1"/>
    <x v="2"/>
  </r>
  <r>
    <x v="7195"/>
    <x v="2"/>
    <x v="0"/>
    <x v="4"/>
    <x v="5"/>
    <x v="1"/>
    <x v="1"/>
    <x v="11"/>
    <x v="1"/>
    <x v="1"/>
    <x v="1"/>
    <x v="1"/>
    <x v="0"/>
    <x v="1"/>
    <x v="4060"/>
    <x v="5"/>
    <x v="5"/>
    <x v="2"/>
    <x v="0"/>
  </r>
  <r>
    <x v="7196"/>
    <x v="4"/>
    <x v="2"/>
    <x v="1"/>
    <x v="6"/>
    <x v="0"/>
    <x v="1"/>
    <x v="8"/>
    <x v="2"/>
    <x v="1"/>
    <x v="0"/>
    <x v="1"/>
    <x v="0"/>
    <x v="1"/>
    <x v="6196"/>
    <x v="2"/>
    <x v="6"/>
    <x v="2"/>
    <x v="1"/>
  </r>
  <r>
    <x v="7197"/>
    <x v="1"/>
    <x v="0"/>
    <x v="0"/>
    <x v="5"/>
    <x v="1"/>
    <x v="2"/>
    <x v="12"/>
    <x v="2"/>
    <x v="0"/>
    <x v="0"/>
    <x v="0"/>
    <x v="0"/>
    <x v="0"/>
    <x v="3869"/>
    <x v="7"/>
    <x v="0"/>
    <x v="2"/>
    <x v="3"/>
  </r>
  <r>
    <x v="7198"/>
    <x v="4"/>
    <x v="0"/>
    <x v="3"/>
    <x v="0"/>
    <x v="2"/>
    <x v="1"/>
    <x v="11"/>
    <x v="1"/>
    <x v="0"/>
    <x v="0"/>
    <x v="0"/>
    <x v="1"/>
    <x v="1"/>
    <x v="3574"/>
    <x v="9"/>
    <x v="1"/>
    <x v="2"/>
    <x v="2"/>
  </r>
  <r>
    <x v="7199"/>
    <x v="1"/>
    <x v="3"/>
    <x v="1"/>
    <x v="6"/>
    <x v="1"/>
    <x v="0"/>
    <x v="10"/>
    <x v="1"/>
    <x v="1"/>
    <x v="0"/>
    <x v="1"/>
    <x v="1"/>
    <x v="1"/>
    <x v="2343"/>
    <x v="8"/>
    <x v="0"/>
    <x v="0"/>
    <x v="8"/>
  </r>
  <r>
    <x v="7200"/>
    <x v="5"/>
    <x v="0"/>
    <x v="5"/>
    <x v="3"/>
    <x v="1"/>
    <x v="0"/>
    <x v="5"/>
    <x v="1"/>
    <x v="0"/>
    <x v="0"/>
    <x v="0"/>
    <x v="0"/>
    <x v="1"/>
    <x v="3508"/>
    <x v="0"/>
    <x v="1"/>
    <x v="1"/>
    <x v="2"/>
  </r>
  <r>
    <x v="7201"/>
    <x v="0"/>
    <x v="1"/>
    <x v="5"/>
    <x v="1"/>
    <x v="2"/>
    <x v="2"/>
    <x v="3"/>
    <x v="0"/>
    <x v="1"/>
    <x v="1"/>
    <x v="0"/>
    <x v="0"/>
    <x v="1"/>
    <x v="8648"/>
    <x v="1"/>
    <x v="0"/>
    <x v="1"/>
    <x v="3"/>
  </r>
  <r>
    <x v="7202"/>
    <x v="1"/>
    <x v="1"/>
    <x v="2"/>
    <x v="4"/>
    <x v="2"/>
    <x v="2"/>
    <x v="8"/>
    <x v="1"/>
    <x v="1"/>
    <x v="0"/>
    <x v="0"/>
    <x v="0"/>
    <x v="1"/>
    <x v="4388"/>
    <x v="3"/>
    <x v="2"/>
    <x v="0"/>
    <x v="7"/>
  </r>
  <r>
    <x v="7203"/>
    <x v="4"/>
    <x v="3"/>
    <x v="3"/>
    <x v="2"/>
    <x v="2"/>
    <x v="1"/>
    <x v="8"/>
    <x v="0"/>
    <x v="0"/>
    <x v="0"/>
    <x v="1"/>
    <x v="1"/>
    <x v="0"/>
    <x v="4134"/>
    <x v="7"/>
    <x v="6"/>
    <x v="0"/>
    <x v="0"/>
  </r>
  <r>
    <x v="7204"/>
    <x v="1"/>
    <x v="1"/>
    <x v="1"/>
    <x v="5"/>
    <x v="1"/>
    <x v="0"/>
    <x v="3"/>
    <x v="1"/>
    <x v="0"/>
    <x v="1"/>
    <x v="1"/>
    <x v="1"/>
    <x v="1"/>
    <x v="2502"/>
    <x v="5"/>
    <x v="5"/>
    <x v="0"/>
    <x v="4"/>
  </r>
  <r>
    <x v="7205"/>
    <x v="0"/>
    <x v="2"/>
    <x v="4"/>
    <x v="5"/>
    <x v="2"/>
    <x v="0"/>
    <x v="2"/>
    <x v="0"/>
    <x v="0"/>
    <x v="1"/>
    <x v="1"/>
    <x v="0"/>
    <x v="1"/>
    <x v="7502"/>
    <x v="4"/>
    <x v="2"/>
    <x v="1"/>
    <x v="4"/>
  </r>
  <r>
    <x v="7206"/>
    <x v="2"/>
    <x v="3"/>
    <x v="5"/>
    <x v="2"/>
    <x v="0"/>
    <x v="0"/>
    <x v="12"/>
    <x v="2"/>
    <x v="1"/>
    <x v="0"/>
    <x v="0"/>
    <x v="1"/>
    <x v="1"/>
    <x v="1330"/>
    <x v="0"/>
    <x v="1"/>
    <x v="0"/>
    <x v="6"/>
  </r>
  <r>
    <x v="7207"/>
    <x v="5"/>
    <x v="1"/>
    <x v="0"/>
    <x v="3"/>
    <x v="1"/>
    <x v="2"/>
    <x v="10"/>
    <x v="2"/>
    <x v="0"/>
    <x v="0"/>
    <x v="0"/>
    <x v="0"/>
    <x v="1"/>
    <x v="8607"/>
    <x v="1"/>
    <x v="3"/>
    <x v="2"/>
    <x v="3"/>
  </r>
  <r>
    <x v="7208"/>
    <x v="4"/>
    <x v="0"/>
    <x v="4"/>
    <x v="5"/>
    <x v="1"/>
    <x v="2"/>
    <x v="3"/>
    <x v="2"/>
    <x v="0"/>
    <x v="0"/>
    <x v="1"/>
    <x v="1"/>
    <x v="1"/>
    <x v="7957"/>
    <x v="7"/>
    <x v="2"/>
    <x v="0"/>
    <x v="5"/>
  </r>
  <r>
    <x v="7209"/>
    <x v="0"/>
    <x v="3"/>
    <x v="0"/>
    <x v="5"/>
    <x v="1"/>
    <x v="0"/>
    <x v="1"/>
    <x v="1"/>
    <x v="1"/>
    <x v="1"/>
    <x v="1"/>
    <x v="1"/>
    <x v="1"/>
    <x v="7145"/>
    <x v="5"/>
    <x v="2"/>
    <x v="0"/>
    <x v="0"/>
  </r>
  <r>
    <x v="7210"/>
    <x v="0"/>
    <x v="3"/>
    <x v="5"/>
    <x v="2"/>
    <x v="1"/>
    <x v="0"/>
    <x v="6"/>
    <x v="2"/>
    <x v="0"/>
    <x v="1"/>
    <x v="0"/>
    <x v="1"/>
    <x v="1"/>
    <x v="5464"/>
    <x v="9"/>
    <x v="0"/>
    <x v="1"/>
    <x v="0"/>
  </r>
  <r>
    <x v="7211"/>
    <x v="0"/>
    <x v="2"/>
    <x v="4"/>
    <x v="2"/>
    <x v="0"/>
    <x v="2"/>
    <x v="5"/>
    <x v="0"/>
    <x v="0"/>
    <x v="1"/>
    <x v="0"/>
    <x v="0"/>
    <x v="1"/>
    <x v="9336"/>
    <x v="3"/>
    <x v="6"/>
    <x v="1"/>
    <x v="5"/>
  </r>
  <r>
    <x v="7212"/>
    <x v="0"/>
    <x v="2"/>
    <x v="0"/>
    <x v="2"/>
    <x v="2"/>
    <x v="1"/>
    <x v="5"/>
    <x v="1"/>
    <x v="0"/>
    <x v="0"/>
    <x v="0"/>
    <x v="1"/>
    <x v="0"/>
    <x v="8355"/>
    <x v="11"/>
    <x v="5"/>
    <x v="1"/>
    <x v="4"/>
  </r>
  <r>
    <x v="7213"/>
    <x v="3"/>
    <x v="2"/>
    <x v="4"/>
    <x v="5"/>
    <x v="1"/>
    <x v="0"/>
    <x v="2"/>
    <x v="1"/>
    <x v="0"/>
    <x v="1"/>
    <x v="1"/>
    <x v="1"/>
    <x v="1"/>
    <x v="4936"/>
    <x v="2"/>
    <x v="6"/>
    <x v="0"/>
    <x v="7"/>
  </r>
  <r>
    <x v="7214"/>
    <x v="0"/>
    <x v="3"/>
    <x v="1"/>
    <x v="3"/>
    <x v="0"/>
    <x v="0"/>
    <x v="14"/>
    <x v="0"/>
    <x v="1"/>
    <x v="0"/>
    <x v="0"/>
    <x v="1"/>
    <x v="1"/>
    <x v="4659"/>
    <x v="6"/>
    <x v="0"/>
    <x v="2"/>
    <x v="0"/>
  </r>
  <r>
    <x v="7215"/>
    <x v="1"/>
    <x v="3"/>
    <x v="1"/>
    <x v="1"/>
    <x v="0"/>
    <x v="0"/>
    <x v="2"/>
    <x v="2"/>
    <x v="1"/>
    <x v="0"/>
    <x v="1"/>
    <x v="0"/>
    <x v="1"/>
    <x v="1479"/>
    <x v="5"/>
    <x v="4"/>
    <x v="1"/>
    <x v="3"/>
  </r>
  <r>
    <x v="7216"/>
    <x v="3"/>
    <x v="0"/>
    <x v="2"/>
    <x v="5"/>
    <x v="2"/>
    <x v="0"/>
    <x v="8"/>
    <x v="2"/>
    <x v="1"/>
    <x v="1"/>
    <x v="0"/>
    <x v="1"/>
    <x v="0"/>
    <x v="358"/>
    <x v="0"/>
    <x v="2"/>
    <x v="0"/>
    <x v="6"/>
  </r>
  <r>
    <x v="7217"/>
    <x v="4"/>
    <x v="1"/>
    <x v="1"/>
    <x v="6"/>
    <x v="0"/>
    <x v="2"/>
    <x v="0"/>
    <x v="1"/>
    <x v="1"/>
    <x v="1"/>
    <x v="1"/>
    <x v="1"/>
    <x v="0"/>
    <x v="7262"/>
    <x v="5"/>
    <x v="5"/>
    <x v="0"/>
    <x v="0"/>
  </r>
  <r>
    <x v="7218"/>
    <x v="1"/>
    <x v="3"/>
    <x v="2"/>
    <x v="1"/>
    <x v="1"/>
    <x v="0"/>
    <x v="12"/>
    <x v="1"/>
    <x v="1"/>
    <x v="0"/>
    <x v="0"/>
    <x v="0"/>
    <x v="1"/>
    <x v="525"/>
    <x v="9"/>
    <x v="1"/>
    <x v="0"/>
    <x v="6"/>
  </r>
  <r>
    <x v="7219"/>
    <x v="0"/>
    <x v="3"/>
    <x v="1"/>
    <x v="0"/>
    <x v="0"/>
    <x v="0"/>
    <x v="9"/>
    <x v="0"/>
    <x v="0"/>
    <x v="0"/>
    <x v="0"/>
    <x v="1"/>
    <x v="0"/>
    <x v="4326"/>
    <x v="3"/>
    <x v="2"/>
    <x v="2"/>
    <x v="3"/>
  </r>
  <r>
    <x v="7220"/>
    <x v="3"/>
    <x v="0"/>
    <x v="5"/>
    <x v="5"/>
    <x v="1"/>
    <x v="0"/>
    <x v="4"/>
    <x v="0"/>
    <x v="0"/>
    <x v="0"/>
    <x v="0"/>
    <x v="0"/>
    <x v="1"/>
    <x v="567"/>
    <x v="10"/>
    <x v="4"/>
    <x v="0"/>
    <x v="7"/>
  </r>
  <r>
    <x v="7221"/>
    <x v="0"/>
    <x v="1"/>
    <x v="5"/>
    <x v="4"/>
    <x v="1"/>
    <x v="0"/>
    <x v="1"/>
    <x v="1"/>
    <x v="1"/>
    <x v="1"/>
    <x v="0"/>
    <x v="0"/>
    <x v="0"/>
    <x v="2597"/>
    <x v="11"/>
    <x v="6"/>
    <x v="1"/>
    <x v="3"/>
  </r>
  <r>
    <x v="7222"/>
    <x v="1"/>
    <x v="3"/>
    <x v="2"/>
    <x v="5"/>
    <x v="1"/>
    <x v="2"/>
    <x v="8"/>
    <x v="1"/>
    <x v="0"/>
    <x v="0"/>
    <x v="0"/>
    <x v="1"/>
    <x v="0"/>
    <x v="4606"/>
    <x v="4"/>
    <x v="5"/>
    <x v="2"/>
    <x v="3"/>
  </r>
  <r>
    <x v="7223"/>
    <x v="2"/>
    <x v="1"/>
    <x v="3"/>
    <x v="2"/>
    <x v="0"/>
    <x v="0"/>
    <x v="14"/>
    <x v="0"/>
    <x v="0"/>
    <x v="1"/>
    <x v="0"/>
    <x v="1"/>
    <x v="1"/>
    <x v="1599"/>
    <x v="10"/>
    <x v="3"/>
    <x v="2"/>
    <x v="0"/>
  </r>
  <r>
    <x v="7224"/>
    <x v="1"/>
    <x v="3"/>
    <x v="3"/>
    <x v="5"/>
    <x v="1"/>
    <x v="0"/>
    <x v="4"/>
    <x v="1"/>
    <x v="1"/>
    <x v="0"/>
    <x v="0"/>
    <x v="0"/>
    <x v="0"/>
    <x v="23"/>
    <x v="3"/>
    <x v="3"/>
    <x v="1"/>
    <x v="2"/>
  </r>
  <r>
    <x v="7225"/>
    <x v="1"/>
    <x v="3"/>
    <x v="4"/>
    <x v="6"/>
    <x v="2"/>
    <x v="1"/>
    <x v="1"/>
    <x v="1"/>
    <x v="1"/>
    <x v="0"/>
    <x v="1"/>
    <x v="0"/>
    <x v="1"/>
    <x v="3278"/>
    <x v="11"/>
    <x v="0"/>
    <x v="0"/>
    <x v="8"/>
  </r>
  <r>
    <x v="7226"/>
    <x v="5"/>
    <x v="0"/>
    <x v="5"/>
    <x v="2"/>
    <x v="0"/>
    <x v="1"/>
    <x v="4"/>
    <x v="1"/>
    <x v="1"/>
    <x v="0"/>
    <x v="1"/>
    <x v="1"/>
    <x v="1"/>
    <x v="8622"/>
    <x v="0"/>
    <x v="0"/>
    <x v="0"/>
    <x v="7"/>
  </r>
  <r>
    <x v="7227"/>
    <x v="0"/>
    <x v="3"/>
    <x v="0"/>
    <x v="3"/>
    <x v="0"/>
    <x v="2"/>
    <x v="0"/>
    <x v="2"/>
    <x v="1"/>
    <x v="1"/>
    <x v="1"/>
    <x v="0"/>
    <x v="1"/>
    <x v="9099"/>
    <x v="1"/>
    <x v="4"/>
    <x v="1"/>
    <x v="1"/>
  </r>
  <r>
    <x v="7228"/>
    <x v="3"/>
    <x v="1"/>
    <x v="3"/>
    <x v="5"/>
    <x v="2"/>
    <x v="0"/>
    <x v="7"/>
    <x v="1"/>
    <x v="1"/>
    <x v="1"/>
    <x v="1"/>
    <x v="1"/>
    <x v="0"/>
    <x v="1503"/>
    <x v="0"/>
    <x v="1"/>
    <x v="0"/>
    <x v="1"/>
  </r>
  <r>
    <x v="7229"/>
    <x v="3"/>
    <x v="2"/>
    <x v="4"/>
    <x v="4"/>
    <x v="1"/>
    <x v="1"/>
    <x v="12"/>
    <x v="0"/>
    <x v="0"/>
    <x v="0"/>
    <x v="0"/>
    <x v="0"/>
    <x v="1"/>
    <x v="3672"/>
    <x v="6"/>
    <x v="2"/>
    <x v="0"/>
    <x v="8"/>
  </r>
  <r>
    <x v="7230"/>
    <x v="1"/>
    <x v="3"/>
    <x v="3"/>
    <x v="5"/>
    <x v="2"/>
    <x v="2"/>
    <x v="14"/>
    <x v="2"/>
    <x v="1"/>
    <x v="0"/>
    <x v="0"/>
    <x v="0"/>
    <x v="0"/>
    <x v="3333"/>
    <x v="2"/>
    <x v="5"/>
    <x v="2"/>
    <x v="1"/>
  </r>
  <r>
    <x v="7231"/>
    <x v="3"/>
    <x v="2"/>
    <x v="3"/>
    <x v="3"/>
    <x v="2"/>
    <x v="2"/>
    <x v="8"/>
    <x v="0"/>
    <x v="0"/>
    <x v="1"/>
    <x v="1"/>
    <x v="1"/>
    <x v="1"/>
    <x v="9132"/>
    <x v="2"/>
    <x v="3"/>
    <x v="0"/>
    <x v="7"/>
  </r>
  <r>
    <x v="7232"/>
    <x v="2"/>
    <x v="1"/>
    <x v="1"/>
    <x v="3"/>
    <x v="2"/>
    <x v="0"/>
    <x v="11"/>
    <x v="1"/>
    <x v="0"/>
    <x v="1"/>
    <x v="1"/>
    <x v="1"/>
    <x v="1"/>
    <x v="2116"/>
    <x v="1"/>
    <x v="6"/>
    <x v="0"/>
    <x v="3"/>
  </r>
  <r>
    <x v="7233"/>
    <x v="4"/>
    <x v="1"/>
    <x v="5"/>
    <x v="0"/>
    <x v="0"/>
    <x v="0"/>
    <x v="10"/>
    <x v="1"/>
    <x v="1"/>
    <x v="0"/>
    <x v="0"/>
    <x v="0"/>
    <x v="0"/>
    <x v="4"/>
    <x v="1"/>
    <x v="6"/>
    <x v="2"/>
    <x v="2"/>
  </r>
  <r>
    <x v="7234"/>
    <x v="3"/>
    <x v="2"/>
    <x v="1"/>
    <x v="5"/>
    <x v="2"/>
    <x v="2"/>
    <x v="3"/>
    <x v="0"/>
    <x v="0"/>
    <x v="1"/>
    <x v="0"/>
    <x v="1"/>
    <x v="1"/>
    <x v="8081"/>
    <x v="6"/>
    <x v="6"/>
    <x v="1"/>
    <x v="5"/>
  </r>
  <r>
    <x v="7235"/>
    <x v="4"/>
    <x v="3"/>
    <x v="3"/>
    <x v="3"/>
    <x v="1"/>
    <x v="0"/>
    <x v="11"/>
    <x v="1"/>
    <x v="1"/>
    <x v="1"/>
    <x v="0"/>
    <x v="1"/>
    <x v="0"/>
    <x v="462"/>
    <x v="3"/>
    <x v="3"/>
    <x v="0"/>
    <x v="7"/>
  </r>
  <r>
    <x v="7236"/>
    <x v="4"/>
    <x v="1"/>
    <x v="0"/>
    <x v="0"/>
    <x v="1"/>
    <x v="1"/>
    <x v="14"/>
    <x v="2"/>
    <x v="0"/>
    <x v="1"/>
    <x v="1"/>
    <x v="0"/>
    <x v="0"/>
    <x v="2855"/>
    <x v="3"/>
    <x v="2"/>
    <x v="0"/>
    <x v="7"/>
  </r>
  <r>
    <x v="7237"/>
    <x v="2"/>
    <x v="0"/>
    <x v="4"/>
    <x v="4"/>
    <x v="0"/>
    <x v="0"/>
    <x v="9"/>
    <x v="0"/>
    <x v="0"/>
    <x v="1"/>
    <x v="0"/>
    <x v="0"/>
    <x v="1"/>
    <x v="297"/>
    <x v="4"/>
    <x v="4"/>
    <x v="2"/>
    <x v="0"/>
  </r>
  <r>
    <x v="7238"/>
    <x v="2"/>
    <x v="3"/>
    <x v="2"/>
    <x v="6"/>
    <x v="0"/>
    <x v="2"/>
    <x v="6"/>
    <x v="1"/>
    <x v="0"/>
    <x v="1"/>
    <x v="1"/>
    <x v="1"/>
    <x v="0"/>
    <x v="7079"/>
    <x v="0"/>
    <x v="0"/>
    <x v="0"/>
    <x v="7"/>
  </r>
  <r>
    <x v="7239"/>
    <x v="3"/>
    <x v="3"/>
    <x v="5"/>
    <x v="6"/>
    <x v="2"/>
    <x v="1"/>
    <x v="1"/>
    <x v="2"/>
    <x v="1"/>
    <x v="1"/>
    <x v="1"/>
    <x v="0"/>
    <x v="0"/>
    <x v="2804"/>
    <x v="1"/>
    <x v="4"/>
    <x v="1"/>
    <x v="3"/>
  </r>
  <r>
    <x v="7240"/>
    <x v="4"/>
    <x v="0"/>
    <x v="5"/>
    <x v="5"/>
    <x v="2"/>
    <x v="1"/>
    <x v="3"/>
    <x v="2"/>
    <x v="0"/>
    <x v="0"/>
    <x v="0"/>
    <x v="1"/>
    <x v="0"/>
    <x v="2259"/>
    <x v="2"/>
    <x v="2"/>
    <x v="1"/>
    <x v="4"/>
  </r>
  <r>
    <x v="7241"/>
    <x v="5"/>
    <x v="3"/>
    <x v="1"/>
    <x v="3"/>
    <x v="0"/>
    <x v="0"/>
    <x v="1"/>
    <x v="2"/>
    <x v="0"/>
    <x v="0"/>
    <x v="1"/>
    <x v="0"/>
    <x v="1"/>
    <x v="5418"/>
    <x v="0"/>
    <x v="5"/>
    <x v="1"/>
    <x v="5"/>
  </r>
  <r>
    <x v="7242"/>
    <x v="4"/>
    <x v="1"/>
    <x v="2"/>
    <x v="4"/>
    <x v="2"/>
    <x v="2"/>
    <x v="11"/>
    <x v="0"/>
    <x v="0"/>
    <x v="0"/>
    <x v="1"/>
    <x v="1"/>
    <x v="0"/>
    <x v="7059"/>
    <x v="8"/>
    <x v="3"/>
    <x v="0"/>
    <x v="4"/>
  </r>
  <r>
    <x v="7243"/>
    <x v="2"/>
    <x v="1"/>
    <x v="4"/>
    <x v="0"/>
    <x v="2"/>
    <x v="1"/>
    <x v="4"/>
    <x v="0"/>
    <x v="0"/>
    <x v="1"/>
    <x v="0"/>
    <x v="1"/>
    <x v="0"/>
    <x v="2751"/>
    <x v="0"/>
    <x v="1"/>
    <x v="1"/>
    <x v="2"/>
  </r>
  <r>
    <x v="7244"/>
    <x v="5"/>
    <x v="2"/>
    <x v="5"/>
    <x v="1"/>
    <x v="0"/>
    <x v="0"/>
    <x v="0"/>
    <x v="2"/>
    <x v="0"/>
    <x v="0"/>
    <x v="1"/>
    <x v="1"/>
    <x v="1"/>
    <x v="8782"/>
    <x v="7"/>
    <x v="3"/>
    <x v="0"/>
    <x v="3"/>
  </r>
  <r>
    <x v="7245"/>
    <x v="5"/>
    <x v="2"/>
    <x v="3"/>
    <x v="4"/>
    <x v="0"/>
    <x v="0"/>
    <x v="5"/>
    <x v="1"/>
    <x v="0"/>
    <x v="0"/>
    <x v="1"/>
    <x v="0"/>
    <x v="1"/>
    <x v="7741"/>
    <x v="10"/>
    <x v="1"/>
    <x v="1"/>
    <x v="1"/>
  </r>
  <r>
    <x v="7246"/>
    <x v="5"/>
    <x v="1"/>
    <x v="4"/>
    <x v="1"/>
    <x v="2"/>
    <x v="0"/>
    <x v="7"/>
    <x v="1"/>
    <x v="1"/>
    <x v="0"/>
    <x v="1"/>
    <x v="0"/>
    <x v="1"/>
    <x v="4793"/>
    <x v="10"/>
    <x v="2"/>
    <x v="1"/>
    <x v="1"/>
  </r>
  <r>
    <x v="7247"/>
    <x v="5"/>
    <x v="1"/>
    <x v="1"/>
    <x v="0"/>
    <x v="0"/>
    <x v="2"/>
    <x v="12"/>
    <x v="2"/>
    <x v="1"/>
    <x v="0"/>
    <x v="0"/>
    <x v="1"/>
    <x v="1"/>
    <x v="9101"/>
    <x v="6"/>
    <x v="0"/>
    <x v="2"/>
    <x v="0"/>
  </r>
  <r>
    <x v="7248"/>
    <x v="0"/>
    <x v="3"/>
    <x v="4"/>
    <x v="2"/>
    <x v="1"/>
    <x v="1"/>
    <x v="10"/>
    <x v="1"/>
    <x v="0"/>
    <x v="1"/>
    <x v="1"/>
    <x v="1"/>
    <x v="1"/>
    <x v="9024"/>
    <x v="3"/>
    <x v="5"/>
    <x v="0"/>
    <x v="0"/>
  </r>
  <r>
    <x v="7249"/>
    <x v="5"/>
    <x v="3"/>
    <x v="0"/>
    <x v="2"/>
    <x v="2"/>
    <x v="2"/>
    <x v="9"/>
    <x v="0"/>
    <x v="0"/>
    <x v="1"/>
    <x v="0"/>
    <x v="1"/>
    <x v="0"/>
    <x v="8954"/>
    <x v="6"/>
    <x v="0"/>
    <x v="2"/>
    <x v="3"/>
  </r>
  <r>
    <x v="7250"/>
    <x v="3"/>
    <x v="2"/>
    <x v="2"/>
    <x v="4"/>
    <x v="0"/>
    <x v="1"/>
    <x v="4"/>
    <x v="2"/>
    <x v="1"/>
    <x v="0"/>
    <x v="0"/>
    <x v="0"/>
    <x v="1"/>
    <x v="3858"/>
    <x v="7"/>
    <x v="5"/>
    <x v="0"/>
    <x v="8"/>
  </r>
  <r>
    <x v="7251"/>
    <x v="2"/>
    <x v="3"/>
    <x v="5"/>
    <x v="3"/>
    <x v="2"/>
    <x v="2"/>
    <x v="6"/>
    <x v="0"/>
    <x v="0"/>
    <x v="0"/>
    <x v="0"/>
    <x v="0"/>
    <x v="1"/>
    <x v="4315"/>
    <x v="8"/>
    <x v="6"/>
    <x v="1"/>
    <x v="1"/>
  </r>
  <r>
    <x v="7252"/>
    <x v="0"/>
    <x v="2"/>
    <x v="3"/>
    <x v="3"/>
    <x v="2"/>
    <x v="1"/>
    <x v="2"/>
    <x v="0"/>
    <x v="0"/>
    <x v="1"/>
    <x v="1"/>
    <x v="1"/>
    <x v="1"/>
    <x v="9612"/>
    <x v="0"/>
    <x v="0"/>
    <x v="0"/>
    <x v="3"/>
  </r>
  <r>
    <x v="7253"/>
    <x v="4"/>
    <x v="2"/>
    <x v="2"/>
    <x v="4"/>
    <x v="2"/>
    <x v="0"/>
    <x v="1"/>
    <x v="0"/>
    <x v="1"/>
    <x v="0"/>
    <x v="0"/>
    <x v="1"/>
    <x v="0"/>
    <x v="2242"/>
    <x v="9"/>
    <x v="0"/>
    <x v="1"/>
    <x v="3"/>
  </r>
  <r>
    <x v="7254"/>
    <x v="5"/>
    <x v="0"/>
    <x v="1"/>
    <x v="2"/>
    <x v="0"/>
    <x v="2"/>
    <x v="8"/>
    <x v="2"/>
    <x v="1"/>
    <x v="1"/>
    <x v="1"/>
    <x v="1"/>
    <x v="0"/>
    <x v="9506"/>
    <x v="6"/>
    <x v="4"/>
    <x v="0"/>
    <x v="4"/>
  </r>
  <r>
    <x v="7255"/>
    <x v="2"/>
    <x v="0"/>
    <x v="4"/>
    <x v="2"/>
    <x v="2"/>
    <x v="1"/>
    <x v="5"/>
    <x v="1"/>
    <x v="1"/>
    <x v="1"/>
    <x v="1"/>
    <x v="1"/>
    <x v="0"/>
    <x v="3890"/>
    <x v="1"/>
    <x v="5"/>
    <x v="0"/>
    <x v="4"/>
  </r>
  <r>
    <x v="7256"/>
    <x v="5"/>
    <x v="2"/>
    <x v="2"/>
    <x v="4"/>
    <x v="1"/>
    <x v="1"/>
    <x v="4"/>
    <x v="0"/>
    <x v="1"/>
    <x v="1"/>
    <x v="1"/>
    <x v="0"/>
    <x v="0"/>
    <x v="8451"/>
    <x v="7"/>
    <x v="2"/>
    <x v="1"/>
    <x v="0"/>
  </r>
  <r>
    <x v="7257"/>
    <x v="0"/>
    <x v="0"/>
    <x v="5"/>
    <x v="5"/>
    <x v="0"/>
    <x v="0"/>
    <x v="12"/>
    <x v="1"/>
    <x v="0"/>
    <x v="1"/>
    <x v="0"/>
    <x v="1"/>
    <x v="1"/>
    <x v="4572"/>
    <x v="5"/>
    <x v="2"/>
    <x v="2"/>
    <x v="4"/>
  </r>
  <r>
    <x v="7258"/>
    <x v="5"/>
    <x v="1"/>
    <x v="4"/>
    <x v="5"/>
    <x v="1"/>
    <x v="2"/>
    <x v="11"/>
    <x v="1"/>
    <x v="0"/>
    <x v="1"/>
    <x v="0"/>
    <x v="1"/>
    <x v="1"/>
    <x v="9312"/>
    <x v="7"/>
    <x v="0"/>
    <x v="2"/>
    <x v="3"/>
  </r>
  <r>
    <x v="7259"/>
    <x v="0"/>
    <x v="3"/>
    <x v="0"/>
    <x v="5"/>
    <x v="2"/>
    <x v="2"/>
    <x v="1"/>
    <x v="0"/>
    <x v="1"/>
    <x v="1"/>
    <x v="1"/>
    <x v="1"/>
    <x v="1"/>
    <x v="9696"/>
    <x v="7"/>
    <x v="1"/>
    <x v="0"/>
    <x v="4"/>
  </r>
  <r>
    <x v="7260"/>
    <x v="5"/>
    <x v="2"/>
    <x v="0"/>
    <x v="4"/>
    <x v="0"/>
    <x v="2"/>
    <x v="14"/>
    <x v="2"/>
    <x v="0"/>
    <x v="1"/>
    <x v="1"/>
    <x v="1"/>
    <x v="0"/>
    <x v="9831"/>
    <x v="8"/>
    <x v="0"/>
    <x v="0"/>
    <x v="1"/>
  </r>
  <r>
    <x v="7261"/>
    <x v="4"/>
    <x v="2"/>
    <x v="0"/>
    <x v="5"/>
    <x v="0"/>
    <x v="0"/>
    <x v="1"/>
    <x v="2"/>
    <x v="0"/>
    <x v="0"/>
    <x v="1"/>
    <x v="1"/>
    <x v="0"/>
    <x v="3575"/>
    <x v="6"/>
    <x v="2"/>
    <x v="0"/>
    <x v="2"/>
  </r>
  <r>
    <x v="7262"/>
    <x v="1"/>
    <x v="3"/>
    <x v="1"/>
    <x v="5"/>
    <x v="2"/>
    <x v="2"/>
    <x v="7"/>
    <x v="2"/>
    <x v="1"/>
    <x v="1"/>
    <x v="1"/>
    <x v="0"/>
    <x v="1"/>
    <x v="6654"/>
    <x v="9"/>
    <x v="4"/>
    <x v="1"/>
    <x v="3"/>
  </r>
  <r>
    <x v="7263"/>
    <x v="1"/>
    <x v="2"/>
    <x v="5"/>
    <x v="6"/>
    <x v="2"/>
    <x v="1"/>
    <x v="2"/>
    <x v="2"/>
    <x v="1"/>
    <x v="1"/>
    <x v="0"/>
    <x v="0"/>
    <x v="0"/>
    <x v="3002"/>
    <x v="2"/>
    <x v="2"/>
    <x v="1"/>
    <x v="2"/>
  </r>
  <r>
    <x v="7264"/>
    <x v="2"/>
    <x v="2"/>
    <x v="0"/>
    <x v="0"/>
    <x v="0"/>
    <x v="0"/>
    <x v="12"/>
    <x v="2"/>
    <x v="1"/>
    <x v="0"/>
    <x v="1"/>
    <x v="0"/>
    <x v="0"/>
    <x v="1896"/>
    <x v="2"/>
    <x v="1"/>
    <x v="0"/>
    <x v="8"/>
  </r>
  <r>
    <x v="7265"/>
    <x v="2"/>
    <x v="2"/>
    <x v="3"/>
    <x v="0"/>
    <x v="2"/>
    <x v="0"/>
    <x v="2"/>
    <x v="2"/>
    <x v="0"/>
    <x v="0"/>
    <x v="1"/>
    <x v="0"/>
    <x v="1"/>
    <x v="3398"/>
    <x v="7"/>
    <x v="2"/>
    <x v="0"/>
    <x v="7"/>
  </r>
  <r>
    <x v="7266"/>
    <x v="3"/>
    <x v="2"/>
    <x v="1"/>
    <x v="2"/>
    <x v="2"/>
    <x v="0"/>
    <x v="10"/>
    <x v="1"/>
    <x v="0"/>
    <x v="1"/>
    <x v="0"/>
    <x v="0"/>
    <x v="0"/>
    <x v="866"/>
    <x v="11"/>
    <x v="0"/>
    <x v="2"/>
    <x v="2"/>
  </r>
  <r>
    <x v="7267"/>
    <x v="4"/>
    <x v="2"/>
    <x v="3"/>
    <x v="2"/>
    <x v="1"/>
    <x v="0"/>
    <x v="6"/>
    <x v="1"/>
    <x v="1"/>
    <x v="0"/>
    <x v="1"/>
    <x v="0"/>
    <x v="1"/>
    <x v="2932"/>
    <x v="4"/>
    <x v="5"/>
    <x v="1"/>
    <x v="1"/>
  </r>
  <r>
    <x v="7268"/>
    <x v="1"/>
    <x v="2"/>
    <x v="4"/>
    <x v="5"/>
    <x v="2"/>
    <x v="1"/>
    <x v="12"/>
    <x v="2"/>
    <x v="0"/>
    <x v="0"/>
    <x v="1"/>
    <x v="0"/>
    <x v="1"/>
    <x v="6071"/>
    <x v="0"/>
    <x v="0"/>
    <x v="2"/>
    <x v="3"/>
  </r>
  <r>
    <x v="7269"/>
    <x v="2"/>
    <x v="1"/>
    <x v="4"/>
    <x v="0"/>
    <x v="2"/>
    <x v="2"/>
    <x v="3"/>
    <x v="2"/>
    <x v="1"/>
    <x v="0"/>
    <x v="0"/>
    <x v="0"/>
    <x v="1"/>
    <x v="4828"/>
    <x v="3"/>
    <x v="1"/>
    <x v="0"/>
    <x v="8"/>
  </r>
  <r>
    <x v="7270"/>
    <x v="4"/>
    <x v="2"/>
    <x v="3"/>
    <x v="0"/>
    <x v="2"/>
    <x v="0"/>
    <x v="5"/>
    <x v="2"/>
    <x v="1"/>
    <x v="1"/>
    <x v="0"/>
    <x v="0"/>
    <x v="0"/>
    <x v="1178"/>
    <x v="10"/>
    <x v="1"/>
    <x v="1"/>
    <x v="0"/>
  </r>
  <r>
    <x v="7271"/>
    <x v="4"/>
    <x v="3"/>
    <x v="3"/>
    <x v="3"/>
    <x v="1"/>
    <x v="1"/>
    <x v="9"/>
    <x v="0"/>
    <x v="1"/>
    <x v="0"/>
    <x v="0"/>
    <x v="0"/>
    <x v="0"/>
    <x v="1245"/>
    <x v="10"/>
    <x v="5"/>
    <x v="0"/>
    <x v="6"/>
  </r>
  <r>
    <x v="7272"/>
    <x v="2"/>
    <x v="0"/>
    <x v="2"/>
    <x v="5"/>
    <x v="2"/>
    <x v="1"/>
    <x v="6"/>
    <x v="2"/>
    <x v="1"/>
    <x v="0"/>
    <x v="1"/>
    <x v="0"/>
    <x v="1"/>
    <x v="3452"/>
    <x v="2"/>
    <x v="0"/>
    <x v="1"/>
    <x v="3"/>
  </r>
  <r>
    <x v="7273"/>
    <x v="1"/>
    <x v="2"/>
    <x v="3"/>
    <x v="0"/>
    <x v="2"/>
    <x v="0"/>
    <x v="8"/>
    <x v="1"/>
    <x v="0"/>
    <x v="0"/>
    <x v="0"/>
    <x v="0"/>
    <x v="0"/>
    <x v="917"/>
    <x v="5"/>
    <x v="6"/>
    <x v="2"/>
    <x v="2"/>
  </r>
  <r>
    <x v="7274"/>
    <x v="1"/>
    <x v="3"/>
    <x v="3"/>
    <x v="2"/>
    <x v="0"/>
    <x v="0"/>
    <x v="10"/>
    <x v="0"/>
    <x v="1"/>
    <x v="0"/>
    <x v="1"/>
    <x v="0"/>
    <x v="0"/>
    <x v="802"/>
    <x v="1"/>
    <x v="6"/>
    <x v="0"/>
    <x v="7"/>
  </r>
  <r>
    <x v="7275"/>
    <x v="5"/>
    <x v="1"/>
    <x v="5"/>
    <x v="2"/>
    <x v="2"/>
    <x v="0"/>
    <x v="0"/>
    <x v="2"/>
    <x v="1"/>
    <x v="0"/>
    <x v="1"/>
    <x v="1"/>
    <x v="0"/>
    <x v="5292"/>
    <x v="5"/>
    <x v="6"/>
    <x v="0"/>
    <x v="4"/>
  </r>
  <r>
    <x v="7276"/>
    <x v="1"/>
    <x v="3"/>
    <x v="2"/>
    <x v="6"/>
    <x v="1"/>
    <x v="0"/>
    <x v="13"/>
    <x v="2"/>
    <x v="0"/>
    <x v="0"/>
    <x v="1"/>
    <x v="1"/>
    <x v="0"/>
    <x v="1591"/>
    <x v="10"/>
    <x v="2"/>
    <x v="0"/>
    <x v="7"/>
  </r>
  <r>
    <x v="7277"/>
    <x v="0"/>
    <x v="0"/>
    <x v="0"/>
    <x v="2"/>
    <x v="0"/>
    <x v="0"/>
    <x v="10"/>
    <x v="0"/>
    <x v="1"/>
    <x v="0"/>
    <x v="1"/>
    <x v="0"/>
    <x v="1"/>
    <x v="5213"/>
    <x v="0"/>
    <x v="1"/>
    <x v="2"/>
    <x v="2"/>
  </r>
  <r>
    <x v="7278"/>
    <x v="5"/>
    <x v="0"/>
    <x v="3"/>
    <x v="3"/>
    <x v="2"/>
    <x v="1"/>
    <x v="1"/>
    <x v="1"/>
    <x v="1"/>
    <x v="0"/>
    <x v="1"/>
    <x v="0"/>
    <x v="1"/>
    <x v="7771"/>
    <x v="11"/>
    <x v="1"/>
    <x v="1"/>
    <x v="3"/>
  </r>
  <r>
    <x v="7279"/>
    <x v="3"/>
    <x v="3"/>
    <x v="4"/>
    <x v="2"/>
    <x v="2"/>
    <x v="2"/>
    <x v="11"/>
    <x v="0"/>
    <x v="1"/>
    <x v="1"/>
    <x v="0"/>
    <x v="0"/>
    <x v="1"/>
    <x v="4167"/>
    <x v="0"/>
    <x v="1"/>
    <x v="2"/>
    <x v="0"/>
  </r>
  <r>
    <x v="7280"/>
    <x v="5"/>
    <x v="1"/>
    <x v="2"/>
    <x v="5"/>
    <x v="2"/>
    <x v="2"/>
    <x v="5"/>
    <x v="0"/>
    <x v="1"/>
    <x v="0"/>
    <x v="1"/>
    <x v="0"/>
    <x v="0"/>
    <x v="8876"/>
    <x v="10"/>
    <x v="0"/>
    <x v="1"/>
    <x v="1"/>
  </r>
  <r>
    <x v="7281"/>
    <x v="2"/>
    <x v="3"/>
    <x v="5"/>
    <x v="1"/>
    <x v="0"/>
    <x v="1"/>
    <x v="1"/>
    <x v="2"/>
    <x v="0"/>
    <x v="1"/>
    <x v="0"/>
    <x v="0"/>
    <x v="1"/>
    <x v="1818"/>
    <x v="11"/>
    <x v="1"/>
    <x v="1"/>
    <x v="5"/>
  </r>
  <r>
    <x v="7282"/>
    <x v="2"/>
    <x v="0"/>
    <x v="1"/>
    <x v="2"/>
    <x v="2"/>
    <x v="2"/>
    <x v="1"/>
    <x v="1"/>
    <x v="1"/>
    <x v="1"/>
    <x v="0"/>
    <x v="1"/>
    <x v="0"/>
    <x v="5483"/>
    <x v="8"/>
    <x v="3"/>
    <x v="0"/>
    <x v="8"/>
  </r>
  <r>
    <x v="7283"/>
    <x v="1"/>
    <x v="2"/>
    <x v="2"/>
    <x v="0"/>
    <x v="2"/>
    <x v="2"/>
    <x v="4"/>
    <x v="2"/>
    <x v="0"/>
    <x v="0"/>
    <x v="0"/>
    <x v="0"/>
    <x v="1"/>
    <x v="7257"/>
    <x v="7"/>
    <x v="2"/>
    <x v="0"/>
    <x v="8"/>
  </r>
  <r>
    <x v="7284"/>
    <x v="4"/>
    <x v="2"/>
    <x v="5"/>
    <x v="5"/>
    <x v="0"/>
    <x v="1"/>
    <x v="0"/>
    <x v="1"/>
    <x v="0"/>
    <x v="0"/>
    <x v="0"/>
    <x v="0"/>
    <x v="0"/>
    <x v="3317"/>
    <x v="7"/>
    <x v="3"/>
    <x v="1"/>
    <x v="0"/>
  </r>
  <r>
    <x v="7285"/>
    <x v="1"/>
    <x v="3"/>
    <x v="0"/>
    <x v="6"/>
    <x v="2"/>
    <x v="0"/>
    <x v="9"/>
    <x v="2"/>
    <x v="0"/>
    <x v="0"/>
    <x v="0"/>
    <x v="0"/>
    <x v="0"/>
    <x v="11"/>
    <x v="10"/>
    <x v="1"/>
    <x v="2"/>
    <x v="2"/>
  </r>
  <r>
    <x v="7286"/>
    <x v="1"/>
    <x v="0"/>
    <x v="2"/>
    <x v="1"/>
    <x v="0"/>
    <x v="1"/>
    <x v="2"/>
    <x v="0"/>
    <x v="0"/>
    <x v="1"/>
    <x v="1"/>
    <x v="1"/>
    <x v="0"/>
    <x v="3782"/>
    <x v="2"/>
    <x v="3"/>
    <x v="0"/>
    <x v="3"/>
  </r>
  <r>
    <x v="7287"/>
    <x v="2"/>
    <x v="2"/>
    <x v="2"/>
    <x v="6"/>
    <x v="0"/>
    <x v="0"/>
    <x v="5"/>
    <x v="0"/>
    <x v="0"/>
    <x v="1"/>
    <x v="0"/>
    <x v="0"/>
    <x v="0"/>
    <x v="672"/>
    <x v="10"/>
    <x v="1"/>
    <x v="0"/>
    <x v="8"/>
  </r>
  <r>
    <x v="7288"/>
    <x v="5"/>
    <x v="1"/>
    <x v="2"/>
    <x v="1"/>
    <x v="2"/>
    <x v="1"/>
    <x v="6"/>
    <x v="1"/>
    <x v="0"/>
    <x v="0"/>
    <x v="0"/>
    <x v="0"/>
    <x v="1"/>
    <x v="6774"/>
    <x v="0"/>
    <x v="0"/>
    <x v="1"/>
    <x v="2"/>
  </r>
  <r>
    <x v="7289"/>
    <x v="1"/>
    <x v="0"/>
    <x v="2"/>
    <x v="1"/>
    <x v="1"/>
    <x v="2"/>
    <x v="4"/>
    <x v="0"/>
    <x v="1"/>
    <x v="0"/>
    <x v="1"/>
    <x v="0"/>
    <x v="0"/>
    <x v="5173"/>
    <x v="7"/>
    <x v="1"/>
    <x v="1"/>
    <x v="0"/>
  </r>
  <r>
    <x v="7290"/>
    <x v="0"/>
    <x v="2"/>
    <x v="2"/>
    <x v="0"/>
    <x v="2"/>
    <x v="0"/>
    <x v="8"/>
    <x v="2"/>
    <x v="1"/>
    <x v="1"/>
    <x v="0"/>
    <x v="1"/>
    <x v="1"/>
    <x v="7661"/>
    <x v="7"/>
    <x v="1"/>
    <x v="0"/>
    <x v="7"/>
  </r>
  <r>
    <x v="7291"/>
    <x v="5"/>
    <x v="2"/>
    <x v="2"/>
    <x v="0"/>
    <x v="1"/>
    <x v="1"/>
    <x v="2"/>
    <x v="2"/>
    <x v="0"/>
    <x v="0"/>
    <x v="1"/>
    <x v="1"/>
    <x v="1"/>
    <x v="9553"/>
    <x v="10"/>
    <x v="2"/>
    <x v="0"/>
    <x v="8"/>
  </r>
  <r>
    <x v="7292"/>
    <x v="2"/>
    <x v="1"/>
    <x v="4"/>
    <x v="5"/>
    <x v="2"/>
    <x v="2"/>
    <x v="5"/>
    <x v="0"/>
    <x v="1"/>
    <x v="0"/>
    <x v="0"/>
    <x v="0"/>
    <x v="1"/>
    <x v="4468"/>
    <x v="6"/>
    <x v="4"/>
    <x v="1"/>
    <x v="0"/>
  </r>
  <r>
    <x v="7293"/>
    <x v="4"/>
    <x v="2"/>
    <x v="5"/>
    <x v="3"/>
    <x v="0"/>
    <x v="2"/>
    <x v="9"/>
    <x v="0"/>
    <x v="0"/>
    <x v="1"/>
    <x v="0"/>
    <x v="1"/>
    <x v="1"/>
    <x v="7947"/>
    <x v="4"/>
    <x v="6"/>
    <x v="0"/>
    <x v="8"/>
  </r>
  <r>
    <x v="7294"/>
    <x v="3"/>
    <x v="2"/>
    <x v="4"/>
    <x v="2"/>
    <x v="2"/>
    <x v="0"/>
    <x v="11"/>
    <x v="1"/>
    <x v="0"/>
    <x v="0"/>
    <x v="1"/>
    <x v="1"/>
    <x v="0"/>
    <x v="3826"/>
    <x v="7"/>
    <x v="2"/>
    <x v="0"/>
    <x v="4"/>
  </r>
  <r>
    <x v="7295"/>
    <x v="0"/>
    <x v="1"/>
    <x v="5"/>
    <x v="3"/>
    <x v="2"/>
    <x v="2"/>
    <x v="4"/>
    <x v="2"/>
    <x v="0"/>
    <x v="1"/>
    <x v="0"/>
    <x v="0"/>
    <x v="1"/>
    <x v="8516"/>
    <x v="9"/>
    <x v="6"/>
    <x v="0"/>
    <x v="6"/>
  </r>
  <r>
    <x v="7296"/>
    <x v="3"/>
    <x v="0"/>
    <x v="2"/>
    <x v="6"/>
    <x v="0"/>
    <x v="1"/>
    <x v="14"/>
    <x v="1"/>
    <x v="0"/>
    <x v="0"/>
    <x v="1"/>
    <x v="0"/>
    <x v="1"/>
    <x v="3922"/>
    <x v="7"/>
    <x v="0"/>
    <x v="0"/>
    <x v="7"/>
  </r>
  <r>
    <x v="7297"/>
    <x v="4"/>
    <x v="1"/>
    <x v="5"/>
    <x v="3"/>
    <x v="0"/>
    <x v="2"/>
    <x v="5"/>
    <x v="0"/>
    <x v="1"/>
    <x v="1"/>
    <x v="1"/>
    <x v="0"/>
    <x v="1"/>
    <x v="6114"/>
    <x v="2"/>
    <x v="5"/>
    <x v="0"/>
    <x v="8"/>
  </r>
  <r>
    <x v="7298"/>
    <x v="1"/>
    <x v="3"/>
    <x v="0"/>
    <x v="5"/>
    <x v="2"/>
    <x v="0"/>
    <x v="10"/>
    <x v="2"/>
    <x v="1"/>
    <x v="0"/>
    <x v="0"/>
    <x v="1"/>
    <x v="0"/>
    <x v="555"/>
    <x v="5"/>
    <x v="0"/>
    <x v="2"/>
    <x v="1"/>
  </r>
  <r>
    <x v="7299"/>
    <x v="5"/>
    <x v="2"/>
    <x v="5"/>
    <x v="5"/>
    <x v="0"/>
    <x v="1"/>
    <x v="10"/>
    <x v="1"/>
    <x v="1"/>
    <x v="1"/>
    <x v="1"/>
    <x v="0"/>
    <x v="0"/>
    <x v="8670"/>
    <x v="9"/>
    <x v="0"/>
    <x v="2"/>
    <x v="1"/>
  </r>
  <r>
    <x v="7300"/>
    <x v="4"/>
    <x v="0"/>
    <x v="5"/>
    <x v="0"/>
    <x v="2"/>
    <x v="2"/>
    <x v="13"/>
    <x v="0"/>
    <x v="1"/>
    <x v="0"/>
    <x v="0"/>
    <x v="1"/>
    <x v="1"/>
    <x v="5881"/>
    <x v="8"/>
    <x v="1"/>
    <x v="2"/>
    <x v="0"/>
  </r>
  <r>
    <x v="7301"/>
    <x v="5"/>
    <x v="2"/>
    <x v="3"/>
    <x v="3"/>
    <x v="0"/>
    <x v="1"/>
    <x v="6"/>
    <x v="0"/>
    <x v="1"/>
    <x v="1"/>
    <x v="0"/>
    <x v="1"/>
    <x v="1"/>
    <x v="9095"/>
    <x v="0"/>
    <x v="6"/>
    <x v="0"/>
    <x v="8"/>
  </r>
  <r>
    <x v="7302"/>
    <x v="1"/>
    <x v="3"/>
    <x v="5"/>
    <x v="3"/>
    <x v="1"/>
    <x v="2"/>
    <x v="8"/>
    <x v="2"/>
    <x v="0"/>
    <x v="0"/>
    <x v="1"/>
    <x v="0"/>
    <x v="0"/>
    <x v="5356"/>
    <x v="0"/>
    <x v="5"/>
    <x v="0"/>
    <x v="6"/>
  </r>
  <r>
    <x v="7303"/>
    <x v="3"/>
    <x v="3"/>
    <x v="5"/>
    <x v="3"/>
    <x v="0"/>
    <x v="1"/>
    <x v="3"/>
    <x v="2"/>
    <x v="0"/>
    <x v="0"/>
    <x v="0"/>
    <x v="1"/>
    <x v="0"/>
    <x v="2285"/>
    <x v="3"/>
    <x v="0"/>
    <x v="0"/>
    <x v="6"/>
  </r>
  <r>
    <x v="7304"/>
    <x v="4"/>
    <x v="1"/>
    <x v="1"/>
    <x v="0"/>
    <x v="0"/>
    <x v="0"/>
    <x v="0"/>
    <x v="1"/>
    <x v="0"/>
    <x v="1"/>
    <x v="0"/>
    <x v="1"/>
    <x v="1"/>
    <x v="1373"/>
    <x v="5"/>
    <x v="3"/>
    <x v="1"/>
    <x v="4"/>
  </r>
  <r>
    <x v="7305"/>
    <x v="3"/>
    <x v="0"/>
    <x v="0"/>
    <x v="4"/>
    <x v="1"/>
    <x v="2"/>
    <x v="9"/>
    <x v="2"/>
    <x v="0"/>
    <x v="1"/>
    <x v="0"/>
    <x v="1"/>
    <x v="1"/>
    <x v="6607"/>
    <x v="1"/>
    <x v="0"/>
    <x v="2"/>
    <x v="3"/>
  </r>
  <r>
    <x v="7306"/>
    <x v="1"/>
    <x v="3"/>
    <x v="5"/>
    <x v="6"/>
    <x v="0"/>
    <x v="2"/>
    <x v="9"/>
    <x v="2"/>
    <x v="1"/>
    <x v="0"/>
    <x v="1"/>
    <x v="0"/>
    <x v="0"/>
    <x v="5266"/>
    <x v="0"/>
    <x v="0"/>
    <x v="2"/>
    <x v="0"/>
  </r>
  <r>
    <x v="7307"/>
    <x v="3"/>
    <x v="3"/>
    <x v="4"/>
    <x v="6"/>
    <x v="2"/>
    <x v="1"/>
    <x v="13"/>
    <x v="2"/>
    <x v="0"/>
    <x v="1"/>
    <x v="0"/>
    <x v="0"/>
    <x v="0"/>
    <x v="1486"/>
    <x v="3"/>
    <x v="5"/>
    <x v="0"/>
    <x v="6"/>
  </r>
  <r>
    <x v="7308"/>
    <x v="5"/>
    <x v="2"/>
    <x v="0"/>
    <x v="4"/>
    <x v="1"/>
    <x v="1"/>
    <x v="0"/>
    <x v="1"/>
    <x v="1"/>
    <x v="1"/>
    <x v="0"/>
    <x v="1"/>
    <x v="1"/>
    <x v="8996"/>
    <x v="5"/>
    <x v="6"/>
    <x v="1"/>
    <x v="0"/>
  </r>
  <r>
    <x v="7309"/>
    <x v="5"/>
    <x v="3"/>
    <x v="0"/>
    <x v="1"/>
    <x v="0"/>
    <x v="2"/>
    <x v="13"/>
    <x v="1"/>
    <x v="1"/>
    <x v="1"/>
    <x v="1"/>
    <x v="0"/>
    <x v="0"/>
    <x v="8519"/>
    <x v="0"/>
    <x v="6"/>
    <x v="0"/>
    <x v="7"/>
  </r>
  <r>
    <x v="7310"/>
    <x v="3"/>
    <x v="2"/>
    <x v="3"/>
    <x v="0"/>
    <x v="1"/>
    <x v="1"/>
    <x v="5"/>
    <x v="2"/>
    <x v="0"/>
    <x v="0"/>
    <x v="0"/>
    <x v="0"/>
    <x v="0"/>
    <x v="3357"/>
    <x v="10"/>
    <x v="5"/>
    <x v="1"/>
    <x v="3"/>
  </r>
  <r>
    <x v="7311"/>
    <x v="5"/>
    <x v="2"/>
    <x v="0"/>
    <x v="6"/>
    <x v="1"/>
    <x v="0"/>
    <x v="6"/>
    <x v="1"/>
    <x v="0"/>
    <x v="1"/>
    <x v="0"/>
    <x v="1"/>
    <x v="0"/>
    <x v="6813"/>
    <x v="4"/>
    <x v="0"/>
    <x v="1"/>
    <x v="0"/>
  </r>
  <r>
    <x v="7312"/>
    <x v="1"/>
    <x v="2"/>
    <x v="3"/>
    <x v="3"/>
    <x v="2"/>
    <x v="1"/>
    <x v="14"/>
    <x v="0"/>
    <x v="1"/>
    <x v="0"/>
    <x v="0"/>
    <x v="1"/>
    <x v="1"/>
    <x v="6185"/>
    <x v="11"/>
    <x v="0"/>
    <x v="2"/>
    <x v="2"/>
  </r>
  <r>
    <x v="7313"/>
    <x v="0"/>
    <x v="1"/>
    <x v="1"/>
    <x v="2"/>
    <x v="0"/>
    <x v="1"/>
    <x v="12"/>
    <x v="0"/>
    <x v="0"/>
    <x v="0"/>
    <x v="0"/>
    <x v="1"/>
    <x v="1"/>
    <x v="7419"/>
    <x v="0"/>
    <x v="3"/>
    <x v="0"/>
    <x v="6"/>
  </r>
  <r>
    <x v="7314"/>
    <x v="0"/>
    <x v="0"/>
    <x v="3"/>
    <x v="4"/>
    <x v="0"/>
    <x v="0"/>
    <x v="12"/>
    <x v="2"/>
    <x v="1"/>
    <x v="1"/>
    <x v="1"/>
    <x v="1"/>
    <x v="1"/>
    <x v="6802"/>
    <x v="4"/>
    <x v="3"/>
    <x v="0"/>
    <x v="5"/>
  </r>
  <r>
    <x v="7315"/>
    <x v="0"/>
    <x v="2"/>
    <x v="0"/>
    <x v="1"/>
    <x v="1"/>
    <x v="1"/>
    <x v="2"/>
    <x v="2"/>
    <x v="1"/>
    <x v="0"/>
    <x v="0"/>
    <x v="1"/>
    <x v="1"/>
    <x v="9180"/>
    <x v="5"/>
    <x v="1"/>
    <x v="0"/>
    <x v="6"/>
  </r>
  <r>
    <x v="7316"/>
    <x v="1"/>
    <x v="0"/>
    <x v="1"/>
    <x v="1"/>
    <x v="0"/>
    <x v="1"/>
    <x v="13"/>
    <x v="2"/>
    <x v="0"/>
    <x v="1"/>
    <x v="1"/>
    <x v="1"/>
    <x v="0"/>
    <x v="3513"/>
    <x v="7"/>
    <x v="5"/>
    <x v="0"/>
    <x v="2"/>
  </r>
  <r>
    <x v="7317"/>
    <x v="2"/>
    <x v="3"/>
    <x v="2"/>
    <x v="5"/>
    <x v="1"/>
    <x v="0"/>
    <x v="9"/>
    <x v="2"/>
    <x v="1"/>
    <x v="0"/>
    <x v="0"/>
    <x v="0"/>
    <x v="1"/>
    <x v="199"/>
    <x v="11"/>
    <x v="1"/>
    <x v="2"/>
    <x v="4"/>
  </r>
  <r>
    <x v="7318"/>
    <x v="0"/>
    <x v="3"/>
    <x v="5"/>
    <x v="2"/>
    <x v="2"/>
    <x v="2"/>
    <x v="1"/>
    <x v="1"/>
    <x v="0"/>
    <x v="1"/>
    <x v="1"/>
    <x v="0"/>
    <x v="0"/>
    <x v="9044"/>
    <x v="9"/>
    <x v="6"/>
    <x v="1"/>
    <x v="3"/>
  </r>
  <r>
    <x v="7319"/>
    <x v="0"/>
    <x v="2"/>
    <x v="1"/>
    <x v="0"/>
    <x v="1"/>
    <x v="1"/>
    <x v="14"/>
    <x v="0"/>
    <x v="0"/>
    <x v="0"/>
    <x v="0"/>
    <x v="0"/>
    <x v="0"/>
    <x v="7565"/>
    <x v="8"/>
    <x v="0"/>
    <x v="0"/>
    <x v="8"/>
  </r>
  <r>
    <x v="7320"/>
    <x v="2"/>
    <x v="3"/>
    <x v="0"/>
    <x v="6"/>
    <x v="2"/>
    <x v="2"/>
    <x v="12"/>
    <x v="2"/>
    <x v="0"/>
    <x v="0"/>
    <x v="0"/>
    <x v="0"/>
    <x v="1"/>
    <x v="4900"/>
    <x v="7"/>
    <x v="4"/>
    <x v="2"/>
    <x v="0"/>
  </r>
  <r>
    <x v="7321"/>
    <x v="1"/>
    <x v="0"/>
    <x v="2"/>
    <x v="1"/>
    <x v="2"/>
    <x v="1"/>
    <x v="7"/>
    <x v="2"/>
    <x v="0"/>
    <x v="1"/>
    <x v="0"/>
    <x v="0"/>
    <x v="1"/>
    <x v="2418"/>
    <x v="8"/>
    <x v="0"/>
    <x v="1"/>
    <x v="1"/>
  </r>
  <r>
    <x v="7322"/>
    <x v="1"/>
    <x v="1"/>
    <x v="2"/>
    <x v="4"/>
    <x v="1"/>
    <x v="2"/>
    <x v="8"/>
    <x v="1"/>
    <x v="1"/>
    <x v="0"/>
    <x v="1"/>
    <x v="0"/>
    <x v="1"/>
    <x v="6047"/>
    <x v="10"/>
    <x v="0"/>
    <x v="2"/>
    <x v="5"/>
  </r>
  <r>
    <x v="7323"/>
    <x v="5"/>
    <x v="0"/>
    <x v="2"/>
    <x v="0"/>
    <x v="1"/>
    <x v="0"/>
    <x v="3"/>
    <x v="1"/>
    <x v="1"/>
    <x v="1"/>
    <x v="0"/>
    <x v="0"/>
    <x v="0"/>
    <x v="2795"/>
    <x v="3"/>
    <x v="6"/>
    <x v="1"/>
    <x v="3"/>
  </r>
  <r>
    <x v="7324"/>
    <x v="0"/>
    <x v="3"/>
    <x v="1"/>
    <x v="0"/>
    <x v="1"/>
    <x v="0"/>
    <x v="14"/>
    <x v="1"/>
    <x v="1"/>
    <x v="1"/>
    <x v="1"/>
    <x v="0"/>
    <x v="0"/>
    <x v="4183"/>
    <x v="5"/>
    <x v="6"/>
    <x v="0"/>
    <x v="6"/>
  </r>
  <r>
    <x v="7325"/>
    <x v="3"/>
    <x v="3"/>
    <x v="3"/>
    <x v="4"/>
    <x v="0"/>
    <x v="0"/>
    <x v="8"/>
    <x v="1"/>
    <x v="0"/>
    <x v="1"/>
    <x v="1"/>
    <x v="0"/>
    <x v="1"/>
    <x v="1364"/>
    <x v="5"/>
    <x v="5"/>
    <x v="2"/>
    <x v="2"/>
  </r>
  <r>
    <x v="7326"/>
    <x v="1"/>
    <x v="1"/>
    <x v="0"/>
    <x v="3"/>
    <x v="1"/>
    <x v="1"/>
    <x v="10"/>
    <x v="2"/>
    <x v="1"/>
    <x v="0"/>
    <x v="0"/>
    <x v="0"/>
    <x v="0"/>
    <x v="1363"/>
    <x v="9"/>
    <x v="4"/>
    <x v="2"/>
    <x v="5"/>
  </r>
  <r>
    <x v="7327"/>
    <x v="0"/>
    <x v="2"/>
    <x v="0"/>
    <x v="0"/>
    <x v="1"/>
    <x v="2"/>
    <x v="6"/>
    <x v="1"/>
    <x v="1"/>
    <x v="0"/>
    <x v="1"/>
    <x v="1"/>
    <x v="1"/>
    <x v="9870"/>
    <x v="6"/>
    <x v="5"/>
    <x v="0"/>
    <x v="7"/>
  </r>
  <r>
    <x v="7328"/>
    <x v="5"/>
    <x v="1"/>
    <x v="5"/>
    <x v="2"/>
    <x v="2"/>
    <x v="0"/>
    <x v="5"/>
    <x v="2"/>
    <x v="1"/>
    <x v="1"/>
    <x v="1"/>
    <x v="1"/>
    <x v="0"/>
    <x v="6222"/>
    <x v="11"/>
    <x v="4"/>
    <x v="0"/>
    <x v="5"/>
  </r>
  <r>
    <x v="7329"/>
    <x v="3"/>
    <x v="2"/>
    <x v="0"/>
    <x v="4"/>
    <x v="2"/>
    <x v="2"/>
    <x v="12"/>
    <x v="1"/>
    <x v="0"/>
    <x v="1"/>
    <x v="0"/>
    <x v="1"/>
    <x v="0"/>
    <x v="7479"/>
    <x v="6"/>
    <x v="4"/>
    <x v="0"/>
    <x v="8"/>
  </r>
  <r>
    <x v="7330"/>
    <x v="1"/>
    <x v="1"/>
    <x v="3"/>
    <x v="0"/>
    <x v="2"/>
    <x v="1"/>
    <x v="12"/>
    <x v="0"/>
    <x v="1"/>
    <x v="0"/>
    <x v="1"/>
    <x v="1"/>
    <x v="0"/>
    <x v="3593"/>
    <x v="3"/>
    <x v="0"/>
    <x v="0"/>
    <x v="4"/>
  </r>
  <r>
    <x v="7331"/>
    <x v="2"/>
    <x v="0"/>
    <x v="0"/>
    <x v="0"/>
    <x v="0"/>
    <x v="2"/>
    <x v="5"/>
    <x v="2"/>
    <x v="1"/>
    <x v="0"/>
    <x v="0"/>
    <x v="0"/>
    <x v="1"/>
    <x v="4574"/>
    <x v="3"/>
    <x v="2"/>
    <x v="0"/>
    <x v="7"/>
  </r>
  <r>
    <x v="7332"/>
    <x v="0"/>
    <x v="2"/>
    <x v="4"/>
    <x v="1"/>
    <x v="0"/>
    <x v="2"/>
    <x v="1"/>
    <x v="0"/>
    <x v="1"/>
    <x v="0"/>
    <x v="1"/>
    <x v="1"/>
    <x v="0"/>
    <x v="9863"/>
    <x v="3"/>
    <x v="4"/>
    <x v="0"/>
    <x v="3"/>
  </r>
  <r>
    <x v="7333"/>
    <x v="0"/>
    <x v="0"/>
    <x v="1"/>
    <x v="1"/>
    <x v="1"/>
    <x v="2"/>
    <x v="4"/>
    <x v="1"/>
    <x v="0"/>
    <x v="1"/>
    <x v="0"/>
    <x v="1"/>
    <x v="0"/>
    <x v="8938"/>
    <x v="1"/>
    <x v="6"/>
    <x v="1"/>
    <x v="4"/>
  </r>
  <r>
    <x v="7334"/>
    <x v="2"/>
    <x v="3"/>
    <x v="1"/>
    <x v="3"/>
    <x v="0"/>
    <x v="1"/>
    <x v="13"/>
    <x v="1"/>
    <x v="1"/>
    <x v="1"/>
    <x v="0"/>
    <x v="0"/>
    <x v="1"/>
    <x v="2412"/>
    <x v="11"/>
    <x v="4"/>
    <x v="2"/>
    <x v="2"/>
  </r>
  <r>
    <x v="7335"/>
    <x v="5"/>
    <x v="1"/>
    <x v="0"/>
    <x v="4"/>
    <x v="0"/>
    <x v="1"/>
    <x v="6"/>
    <x v="0"/>
    <x v="0"/>
    <x v="0"/>
    <x v="1"/>
    <x v="0"/>
    <x v="0"/>
    <x v="6515"/>
    <x v="8"/>
    <x v="4"/>
    <x v="0"/>
    <x v="7"/>
  </r>
  <r>
    <x v="7336"/>
    <x v="2"/>
    <x v="3"/>
    <x v="3"/>
    <x v="0"/>
    <x v="0"/>
    <x v="2"/>
    <x v="3"/>
    <x v="2"/>
    <x v="0"/>
    <x v="0"/>
    <x v="1"/>
    <x v="0"/>
    <x v="1"/>
    <x v="6164"/>
    <x v="8"/>
    <x v="0"/>
    <x v="1"/>
    <x v="3"/>
  </r>
  <r>
    <x v="7337"/>
    <x v="4"/>
    <x v="2"/>
    <x v="0"/>
    <x v="3"/>
    <x v="1"/>
    <x v="2"/>
    <x v="1"/>
    <x v="0"/>
    <x v="0"/>
    <x v="0"/>
    <x v="0"/>
    <x v="1"/>
    <x v="0"/>
    <x v="7271"/>
    <x v="0"/>
    <x v="5"/>
    <x v="1"/>
    <x v="2"/>
  </r>
  <r>
    <x v="7338"/>
    <x v="3"/>
    <x v="1"/>
    <x v="2"/>
    <x v="6"/>
    <x v="1"/>
    <x v="0"/>
    <x v="1"/>
    <x v="2"/>
    <x v="1"/>
    <x v="1"/>
    <x v="0"/>
    <x v="1"/>
    <x v="0"/>
    <x v="306"/>
    <x v="9"/>
    <x v="5"/>
    <x v="0"/>
    <x v="7"/>
  </r>
  <r>
    <x v="7339"/>
    <x v="2"/>
    <x v="3"/>
    <x v="0"/>
    <x v="0"/>
    <x v="0"/>
    <x v="0"/>
    <x v="10"/>
    <x v="2"/>
    <x v="0"/>
    <x v="0"/>
    <x v="0"/>
    <x v="0"/>
    <x v="1"/>
    <x v="233"/>
    <x v="6"/>
    <x v="0"/>
    <x v="2"/>
    <x v="0"/>
  </r>
  <r>
    <x v="7340"/>
    <x v="0"/>
    <x v="3"/>
    <x v="5"/>
    <x v="5"/>
    <x v="0"/>
    <x v="0"/>
    <x v="11"/>
    <x v="0"/>
    <x v="0"/>
    <x v="0"/>
    <x v="0"/>
    <x v="0"/>
    <x v="0"/>
    <x v="2745"/>
    <x v="5"/>
    <x v="1"/>
    <x v="2"/>
    <x v="2"/>
  </r>
  <r>
    <x v="7341"/>
    <x v="3"/>
    <x v="3"/>
    <x v="5"/>
    <x v="1"/>
    <x v="0"/>
    <x v="2"/>
    <x v="5"/>
    <x v="0"/>
    <x v="1"/>
    <x v="1"/>
    <x v="1"/>
    <x v="0"/>
    <x v="0"/>
    <x v="5725"/>
    <x v="9"/>
    <x v="3"/>
    <x v="0"/>
    <x v="7"/>
  </r>
  <r>
    <x v="7342"/>
    <x v="2"/>
    <x v="3"/>
    <x v="1"/>
    <x v="3"/>
    <x v="0"/>
    <x v="0"/>
    <x v="10"/>
    <x v="0"/>
    <x v="0"/>
    <x v="1"/>
    <x v="1"/>
    <x v="0"/>
    <x v="0"/>
    <x v="337"/>
    <x v="4"/>
    <x v="0"/>
    <x v="0"/>
    <x v="6"/>
  </r>
  <r>
    <x v="7343"/>
    <x v="4"/>
    <x v="0"/>
    <x v="4"/>
    <x v="2"/>
    <x v="1"/>
    <x v="2"/>
    <x v="13"/>
    <x v="1"/>
    <x v="0"/>
    <x v="0"/>
    <x v="0"/>
    <x v="1"/>
    <x v="1"/>
    <x v="6139"/>
    <x v="3"/>
    <x v="1"/>
    <x v="0"/>
    <x v="8"/>
  </r>
  <r>
    <x v="7344"/>
    <x v="1"/>
    <x v="3"/>
    <x v="3"/>
    <x v="4"/>
    <x v="0"/>
    <x v="0"/>
    <x v="10"/>
    <x v="1"/>
    <x v="0"/>
    <x v="1"/>
    <x v="0"/>
    <x v="1"/>
    <x v="0"/>
    <x v="414"/>
    <x v="7"/>
    <x v="0"/>
    <x v="2"/>
    <x v="3"/>
  </r>
  <r>
    <x v="7345"/>
    <x v="3"/>
    <x v="0"/>
    <x v="1"/>
    <x v="6"/>
    <x v="1"/>
    <x v="2"/>
    <x v="6"/>
    <x v="1"/>
    <x v="1"/>
    <x v="1"/>
    <x v="1"/>
    <x v="0"/>
    <x v="1"/>
    <x v="6060"/>
    <x v="3"/>
    <x v="1"/>
    <x v="1"/>
    <x v="0"/>
  </r>
  <r>
    <x v="7346"/>
    <x v="1"/>
    <x v="2"/>
    <x v="2"/>
    <x v="6"/>
    <x v="2"/>
    <x v="1"/>
    <x v="0"/>
    <x v="1"/>
    <x v="0"/>
    <x v="1"/>
    <x v="1"/>
    <x v="1"/>
    <x v="1"/>
    <x v="7173"/>
    <x v="5"/>
    <x v="3"/>
    <x v="0"/>
    <x v="5"/>
  </r>
  <r>
    <x v="7347"/>
    <x v="1"/>
    <x v="2"/>
    <x v="3"/>
    <x v="3"/>
    <x v="0"/>
    <x v="1"/>
    <x v="0"/>
    <x v="0"/>
    <x v="0"/>
    <x v="0"/>
    <x v="1"/>
    <x v="1"/>
    <x v="0"/>
    <x v="6254"/>
    <x v="0"/>
    <x v="6"/>
    <x v="0"/>
    <x v="6"/>
  </r>
  <r>
    <x v="7348"/>
    <x v="0"/>
    <x v="0"/>
    <x v="2"/>
    <x v="2"/>
    <x v="1"/>
    <x v="0"/>
    <x v="0"/>
    <x v="1"/>
    <x v="0"/>
    <x v="1"/>
    <x v="0"/>
    <x v="1"/>
    <x v="0"/>
    <x v="3934"/>
    <x v="4"/>
    <x v="3"/>
    <x v="0"/>
    <x v="6"/>
  </r>
  <r>
    <x v="7349"/>
    <x v="3"/>
    <x v="1"/>
    <x v="2"/>
    <x v="5"/>
    <x v="0"/>
    <x v="0"/>
    <x v="6"/>
    <x v="2"/>
    <x v="0"/>
    <x v="0"/>
    <x v="1"/>
    <x v="0"/>
    <x v="0"/>
    <x v="608"/>
    <x v="7"/>
    <x v="4"/>
    <x v="1"/>
    <x v="1"/>
  </r>
  <r>
    <x v="7350"/>
    <x v="0"/>
    <x v="2"/>
    <x v="2"/>
    <x v="6"/>
    <x v="2"/>
    <x v="1"/>
    <x v="1"/>
    <x v="0"/>
    <x v="0"/>
    <x v="0"/>
    <x v="1"/>
    <x v="1"/>
    <x v="1"/>
    <x v="9646"/>
    <x v="0"/>
    <x v="2"/>
    <x v="0"/>
    <x v="5"/>
  </r>
  <r>
    <x v="7351"/>
    <x v="0"/>
    <x v="3"/>
    <x v="0"/>
    <x v="4"/>
    <x v="0"/>
    <x v="1"/>
    <x v="2"/>
    <x v="2"/>
    <x v="1"/>
    <x v="1"/>
    <x v="1"/>
    <x v="1"/>
    <x v="1"/>
    <x v="8632"/>
    <x v="11"/>
    <x v="1"/>
    <x v="0"/>
    <x v="0"/>
  </r>
  <r>
    <x v="7352"/>
    <x v="1"/>
    <x v="3"/>
    <x v="2"/>
    <x v="0"/>
    <x v="1"/>
    <x v="1"/>
    <x v="0"/>
    <x v="2"/>
    <x v="1"/>
    <x v="0"/>
    <x v="1"/>
    <x v="1"/>
    <x v="0"/>
    <x v="3851"/>
    <x v="4"/>
    <x v="4"/>
    <x v="0"/>
    <x v="2"/>
  </r>
  <r>
    <x v="7353"/>
    <x v="1"/>
    <x v="3"/>
    <x v="5"/>
    <x v="6"/>
    <x v="2"/>
    <x v="1"/>
    <x v="14"/>
    <x v="1"/>
    <x v="1"/>
    <x v="0"/>
    <x v="0"/>
    <x v="0"/>
    <x v="0"/>
    <x v="1484"/>
    <x v="9"/>
    <x v="6"/>
    <x v="0"/>
    <x v="6"/>
  </r>
  <r>
    <x v="7354"/>
    <x v="5"/>
    <x v="0"/>
    <x v="4"/>
    <x v="1"/>
    <x v="2"/>
    <x v="1"/>
    <x v="5"/>
    <x v="0"/>
    <x v="1"/>
    <x v="0"/>
    <x v="0"/>
    <x v="1"/>
    <x v="1"/>
    <x v="8108"/>
    <x v="6"/>
    <x v="4"/>
    <x v="1"/>
    <x v="0"/>
  </r>
  <r>
    <x v="7355"/>
    <x v="5"/>
    <x v="3"/>
    <x v="5"/>
    <x v="5"/>
    <x v="0"/>
    <x v="2"/>
    <x v="3"/>
    <x v="2"/>
    <x v="1"/>
    <x v="1"/>
    <x v="1"/>
    <x v="1"/>
    <x v="1"/>
    <x v="9663"/>
    <x v="8"/>
    <x v="6"/>
    <x v="0"/>
    <x v="3"/>
  </r>
  <r>
    <x v="7356"/>
    <x v="5"/>
    <x v="0"/>
    <x v="0"/>
    <x v="2"/>
    <x v="2"/>
    <x v="1"/>
    <x v="10"/>
    <x v="2"/>
    <x v="0"/>
    <x v="0"/>
    <x v="1"/>
    <x v="0"/>
    <x v="1"/>
    <x v="7765"/>
    <x v="5"/>
    <x v="3"/>
    <x v="2"/>
    <x v="5"/>
  </r>
  <r>
    <x v="7357"/>
    <x v="4"/>
    <x v="1"/>
    <x v="2"/>
    <x v="3"/>
    <x v="1"/>
    <x v="0"/>
    <x v="2"/>
    <x v="2"/>
    <x v="1"/>
    <x v="1"/>
    <x v="0"/>
    <x v="1"/>
    <x v="0"/>
    <x v="410"/>
    <x v="4"/>
    <x v="2"/>
    <x v="1"/>
    <x v="2"/>
  </r>
  <r>
    <x v="7358"/>
    <x v="5"/>
    <x v="3"/>
    <x v="1"/>
    <x v="3"/>
    <x v="0"/>
    <x v="0"/>
    <x v="2"/>
    <x v="0"/>
    <x v="0"/>
    <x v="0"/>
    <x v="0"/>
    <x v="0"/>
    <x v="0"/>
    <x v="2524"/>
    <x v="5"/>
    <x v="5"/>
    <x v="1"/>
    <x v="1"/>
  </r>
  <r>
    <x v="7359"/>
    <x v="3"/>
    <x v="1"/>
    <x v="5"/>
    <x v="3"/>
    <x v="0"/>
    <x v="1"/>
    <x v="9"/>
    <x v="1"/>
    <x v="1"/>
    <x v="1"/>
    <x v="1"/>
    <x v="0"/>
    <x v="1"/>
    <x v="3644"/>
    <x v="7"/>
    <x v="3"/>
    <x v="2"/>
    <x v="4"/>
  </r>
  <r>
    <x v="7360"/>
    <x v="5"/>
    <x v="0"/>
    <x v="4"/>
    <x v="1"/>
    <x v="0"/>
    <x v="2"/>
    <x v="1"/>
    <x v="2"/>
    <x v="1"/>
    <x v="0"/>
    <x v="1"/>
    <x v="1"/>
    <x v="1"/>
    <x v="9598"/>
    <x v="3"/>
    <x v="1"/>
    <x v="0"/>
    <x v="4"/>
  </r>
  <r>
    <x v="7361"/>
    <x v="1"/>
    <x v="2"/>
    <x v="3"/>
    <x v="2"/>
    <x v="2"/>
    <x v="2"/>
    <x v="0"/>
    <x v="2"/>
    <x v="1"/>
    <x v="0"/>
    <x v="0"/>
    <x v="1"/>
    <x v="1"/>
    <x v="8431"/>
    <x v="9"/>
    <x v="0"/>
    <x v="1"/>
    <x v="1"/>
  </r>
  <r>
    <x v="7362"/>
    <x v="1"/>
    <x v="2"/>
    <x v="5"/>
    <x v="0"/>
    <x v="1"/>
    <x v="2"/>
    <x v="7"/>
    <x v="1"/>
    <x v="1"/>
    <x v="0"/>
    <x v="1"/>
    <x v="0"/>
    <x v="1"/>
    <x v="8035"/>
    <x v="5"/>
    <x v="5"/>
    <x v="1"/>
    <x v="4"/>
  </r>
  <r>
    <x v="7363"/>
    <x v="1"/>
    <x v="3"/>
    <x v="2"/>
    <x v="3"/>
    <x v="2"/>
    <x v="0"/>
    <x v="11"/>
    <x v="2"/>
    <x v="1"/>
    <x v="0"/>
    <x v="1"/>
    <x v="1"/>
    <x v="1"/>
    <x v="2954"/>
    <x v="5"/>
    <x v="2"/>
    <x v="0"/>
    <x v="7"/>
  </r>
  <r>
    <x v="7364"/>
    <x v="0"/>
    <x v="1"/>
    <x v="4"/>
    <x v="0"/>
    <x v="2"/>
    <x v="1"/>
    <x v="8"/>
    <x v="2"/>
    <x v="1"/>
    <x v="1"/>
    <x v="0"/>
    <x v="1"/>
    <x v="1"/>
    <x v="8176"/>
    <x v="3"/>
    <x v="4"/>
    <x v="0"/>
    <x v="8"/>
  </r>
  <r>
    <x v="7365"/>
    <x v="1"/>
    <x v="3"/>
    <x v="0"/>
    <x v="3"/>
    <x v="0"/>
    <x v="0"/>
    <x v="1"/>
    <x v="0"/>
    <x v="1"/>
    <x v="1"/>
    <x v="1"/>
    <x v="0"/>
    <x v="0"/>
    <x v="713"/>
    <x v="0"/>
    <x v="2"/>
    <x v="0"/>
    <x v="8"/>
  </r>
  <r>
    <x v="7366"/>
    <x v="2"/>
    <x v="0"/>
    <x v="1"/>
    <x v="6"/>
    <x v="1"/>
    <x v="1"/>
    <x v="12"/>
    <x v="1"/>
    <x v="0"/>
    <x v="1"/>
    <x v="0"/>
    <x v="0"/>
    <x v="0"/>
    <x v="1001"/>
    <x v="9"/>
    <x v="6"/>
    <x v="2"/>
    <x v="1"/>
  </r>
  <r>
    <x v="7367"/>
    <x v="4"/>
    <x v="0"/>
    <x v="1"/>
    <x v="0"/>
    <x v="0"/>
    <x v="1"/>
    <x v="5"/>
    <x v="1"/>
    <x v="0"/>
    <x v="0"/>
    <x v="0"/>
    <x v="0"/>
    <x v="0"/>
    <x v="1098"/>
    <x v="2"/>
    <x v="0"/>
    <x v="1"/>
    <x v="2"/>
  </r>
  <r>
    <x v="7368"/>
    <x v="1"/>
    <x v="2"/>
    <x v="4"/>
    <x v="4"/>
    <x v="0"/>
    <x v="1"/>
    <x v="5"/>
    <x v="2"/>
    <x v="1"/>
    <x v="0"/>
    <x v="1"/>
    <x v="1"/>
    <x v="0"/>
    <x v="6604"/>
    <x v="5"/>
    <x v="0"/>
    <x v="0"/>
    <x v="4"/>
  </r>
  <r>
    <x v="7369"/>
    <x v="2"/>
    <x v="1"/>
    <x v="3"/>
    <x v="4"/>
    <x v="2"/>
    <x v="1"/>
    <x v="9"/>
    <x v="0"/>
    <x v="0"/>
    <x v="0"/>
    <x v="0"/>
    <x v="0"/>
    <x v="1"/>
    <x v="1755"/>
    <x v="4"/>
    <x v="1"/>
    <x v="2"/>
    <x v="2"/>
  </r>
  <r>
    <x v="7370"/>
    <x v="2"/>
    <x v="0"/>
    <x v="4"/>
    <x v="6"/>
    <x v="0"/>
    <x v="1"/>
    <x v="4"/>
    <x v="2"/>
    <x v="1"/>
    <x v="1"/>
    <x v="1"/>
    <x v="0"/>
    <x v="1"/>
    <x v="3577"/>
    <x v="10"/>
    <x v="3"/>
    <x v="1"/>
    <x v="0"/>
  </r>
  <r>
    <x v="7371"/>
    <x v="4"/>
    <x v="1"/>
    <x v="4"/>
    <x v="3"/>
    <x v="0"/>
    <x v="1"/>
    <x v="11"/>
    <x v="1"/>
    <x v="1"/>
    <x v="1"/>
    <x v="0"/>
    <x v="1"/>
    <x v="1"/>
    <x v="3864"/>
    <x v="10"/>
    <x v="0"/>
    <x v="2"/>
    <x v="3"/>
  </r>
  <r>
    <x v="7372"/>
    <x v="0"/>
    <x v="1"/>
    <x v="1"/>
    <x v="5"/>
    <x v="2"/>
    <x v="0"/>
    <x v="8"/>
    <x v="2"/>
    <x v="0"/>
    <x v="1"/>
    <x v="0"/>
    <x v="1"/>
    <x v="0"/>
    <x v="4491"/>
    <x v="11"/>
    <x v="0"/>
    <x v="2"/>
    <x v="4"/>
  </r>
  <r>
    <x v="7373"/>
    <x v="5"/>
    <x v="3"/>
    <x v="0"/>
    <x v="5"/>
    <x v="2"/>
    <x v="0"/>
    <x v="13"/>
    <x v="2"/>
    <x v="0"/>
    <x v="0"/>
    <x v="0"/>
    <x v="1"/>
    <x v="0"/>
    <x v="4347"/>
    <x v="10"/>
    <x v="2"/>
    <x v="0"/>
    <x v="6"/>
  </r>
  <r>
    <x v="7374"/>
    <x v="5"/>
    <x v="0"/>
    <x v="2"/>
    <x v="6"/>
    <x v="0"/>
    <x v="0"/>
    <x v="12"/>
    <x v="1"/>
    <x v="0"/>
    <x v="0"/>
    <x v="0"/>
    <x v="1"/>
    <x v="1"/>
    <x v="5037"/>
    <x v="4"/>
    <x v="5"/>
    <x v="2"/>
    <x v="2"/>
  </r>
  <r>
    <x v="7375"/>
    <x v="2"/>
    <x v="1"/>
    <x v="3"/>
    <x v="3"/>
    <x v="2"/>
    <x v="2"/>
    <x v="12"/>
    <x v="2"/>
    <x v="1"/>
    <x v="1"/>
    <x v="0"/>
    <x v="0"/>
    <x v="0"/>
    <x v="3709"/>
    <x v="0"/>
    <x v="2"/>
    <x v="2"/>
    <x v="1"/>
  </r>
  <r>
    <x v="7376"/>
    <x v="5"/>
    <x v="2"/>
    <x v="4"/>
    <x v="1"/>
    <x v="0"/>
    <x v="0"/>
    <x v="11"/>
    <x v="2"/>
    <x v="0"/>
    <x v="1"/>
    <x v="1"/>
    <x v="1"/>
    <x v="1"/>
    <x v="8770"/>
    <x v="4"/>
    <x v="4"/>
    <x v="0"/>
    <x v="0"/>
  </r>
  <r>
    <x v="7377"/>
    <x v="0"/>
    <x v="3"/>
    <x v="1"/>
    <x v="6"/>
    <x v="0"/>
    <x v="2"/>
    <x v="6"/>
    <x v="1"/>
    <x v="1"/>
    <x v="0"/>
    <x v="0"/>
    <x v="0"/>
    <x v="1"/>
    <x v="8787"/>
    <x v="8"/>
    <x v="2"/>
    <x v="1"/>
    <x v="3"/>
  </r>
  <r>
    <x v="7378"/>
    <x v="3"/>
    <x v="1"/>
    <x v="4"/>
    <x v="5"/>
    <x v="0"/>
    <x v="1"/>
    <x v="12"/>
    <x v="2"/>
    <x v="0"/>
    <x v="1"/>
    <x v="1"/>
    <x v="0"/>
    <x v="0"/>
    <x v="2457"/>
    <x v="4"/>
    <x v="0"/>
    <x v="2"/>
    <x v="5"/>
  </r>
  <r>
    <x v="7379"/>
    <x v="3"/>
    <x v="0"/>
    <x v="4"/>
    <x v="3"/>
    <x v="2"/>
    <x v="2"/>
    <x v="10"/>
    <x v="0"/>
    <x v="0"/>
    <x v="0"/>
    <x v="1"/>
    <x v="0"/>
    <x v="0"/>
    <x v="5627"/>
    <x v="11"/>
    <x v="5"/>
    <x v="2"/>
    <x v="4"/>
  </r>
  <r>
    <x v="7380"/>
    <x v="2"/>
    <x v="2"/>
    <x v="1"/>
    <x v="4"/>
    <x v="0"/>
    <x v="1"/>
    <x v="2"/>
    <x v="1"/>
    <x v="1"/>
    <x v="0"/>
    <x v="0"/>
    <x v="1"/>
    <x v="0"/>
    <x v="4592"/>
    <x v="11"/>
    <x v="0"/>
    <x v="1"/>
    <x v="1"/>
  </r>
  <r>
    <x v="7381"/>
    <x v="1"/>
    <x v="3"/>
    <x v="5"/>
    <x v="3"/>
    <x v="2"/>
    <x v="1"/>
    <x v="1"/>
    <x v="1"/>
    <x v="1"/>
    <x v="0"/>
    <x v="1"/>
    <x v="1"/>
    <x v="1"/>
    <x v="5125"/>
    <x v="9"/>
    <x v="2"/>
    <x v="0"/>
    <x v="0"/>
  </r>
  <r>
    <x v="7382"/>
    <x v="5"/>
    <x v="0"/>
    <x v="1"/>
    <x v="1"/>
    <x v="1"/>
    <x v="1"/>
    <x v="10"/>
    <x v="2"/>
    <x v="0"/>
    <x v="1"/>
    <x v="1"/>
    <x v="0"/>
    <x v="1"/>
    <x v="7511"/>
    <x v="8"/>
    <x v="0"/>
    <x v="2"/>
    <x v="4"/>
  </r>
  <r>
    <x v="7383"/>
    <x v="0"/>
    <x v="2"/>
    <x v="5"/>
    <x v="2"/>
    <x v="1"/>
    <x v="2"/>
    <x v="0"/>
    <x v="1"/>
    <x v="1"/>
    <x v="1"/>
    <x v="1"/>
    <x v="0"/>
    <x v="1"/>
    <x v="9783"/>
    <x v="6"/>
    <x v="1"/>
    <x v="1"/>
    <x v="2"/>
  </r>
  <r>
    <x v="7384"/>
    <x v="5"/>
    <x v="1"/>
    <x v="5"/>
    <x v="2"/>
    <x v="0"/>
    <x v="1"/>
    <x v="1"/>
    <x v="2"/>
    <x v="1"/>
    <x v="0"/>
    <x v="0"/>
    <x v="1"/>
    <x v="1"/>
    <x v="8056"/>
    <x v="7"/>
    <x v="1"/>
    <x v="0"/>
    <x v="6"/>
  </r>
  <r>
    <x v="7385"/>
    <x v="3"/>
    <x v="3"/>
    <x v="0"/>
    <x v="6"/>
    <x v="1"/>
    <x v="1"/>
    <x v="12"/>
    <x v="2"/>
    <x v="1"/>
    <x v="0"/>
    <x v="0"/>
    <x v="0"/>
    <x v="0"/>
    <x v="954"/>
    <x v="6"/>
    <x v="5"/>
    <x v="2"/>
    <x v="3"/>
  </r>
  <r>
    <x v="7386"/>
    <x v="0"/>
    <x v="3"/>
    <x v="1"/>
    <x v="2"/>
    <x v="2"/>
    <x v="2"/>
    <x v="14"/>
    <x v="0"/>
    <x v="1"/>
    <x v="1"/>
    <x v="1"/>
    <x v="1"/>
    <x v="1"/>
    <x v="9739"/>
    <x v="11"/>
    <x v="0"/>
    <x v="0"/>
    <x v="0"/>
  </r>
  <r>
    <x v="7387"/>
    <x v="4"/>
    <x v="3"/>
    <x v="3"/>
    <x v="6"/>
    <x v="1"/>
    <x v="2"/>
    <x v="12"/>
    <x v="1"/>
    <x v="1"/>
    <x v="1"/>
    <x v="1"/>
    <x v="1"/>
    <x v="0"/>
    <x v="7096"/>
    <x v="1"/>
    <x v="2"/>
    <x v="0"/>
    <x v="5"/>
  </r>
  <r>
    <x v="7388"/>
    <x v="4"/>
    <x v="0"/>
    <x v="5"/>
    <x v="5"/>
    <x v="2"/>
    <x v="1"/>
    <x v="0"/>
    <x v="0"/>
    <x v="0"/>
    <x v="0"/>
    <x v="1"/>
    <x v="0"/>
    <x v="1"/>
    <x v="3137"/>
    <x v="2"/>
    <x v="6"/>
    <x v="1"/>
    <x v="4"/>
  </r>
  <r>
    <x v="7389"/>
    <x v="0"/>
    <x v="0"/>
    <x v="2"/>
    <x v="1"/>
    <x v="0"/>
    <x v="2"/>
    <x v="1"/>
    <x v="2"/>
    <x v="1"/>
    <x v="1"/>
    <x v="1"/>
    <x v="1"/>
    <x v="0"/>
    <x v="9483"/>
    <x v="1"/>
    <x v="3"/>
    <x v="0"/>
    <x v="2"/>
  </r>
  <r>
    <x v="7390"/>
    <x v="5"/>
    <x v="0"/>
    <x v="1"/>
    <x v="4"/>
    <x v="0"/>
    <x v="1"/>
    <x v="2"/>
    <x v="0"/>
    <x v="0"/>
    <x v="1"/>
    <x v="1"/>
    <x v="1"/>
    <x v="1"/>
    <x v="8553"/>
    <x v="6"/>
    <x v="4"/>
    <x v="0"/>
    <x v="8"/>
  </r>
  <r>
    <x v="7391"/>
    <x v="2"/>
    <x v="2"/>
    <x v="5"/>
    <x v="1"/>
    <x v="1"/>
    <x v="0"/>
    <x v="5"/>
    <x v="2"/>
    <x v="0"/>
    <x v="1"/>
    <x v="0"/>
    <x v="1"/>
    <x v="1"/>
    <x v="3453"/>
    <x v="2"/>
    <x v="6"/>
    <x v="1"/>
    <x v="4"/>
  </r>
  <r>
    <x v="7392"/>
    <x v="1"/>
    <x v="2"/>
    <x v="5"/>
    <x v="4"/>
    <x v="2"/>
    <x v="2"/>
    <x v="5"/>
    <x v="0"/>
    <x v="1"/>
    <x v="0"/>
    <x v="0"/>
    <x v="0"/>
    <x v="0"/>
    <x v="5606"/>
    <x v="11"/>
    <x v="5"/>
    <x v="1"/>
    <x v="5"/>
  </r>
  <r>
    <x v="7393"/>
    <x v="2"/>
    <x v="0"/>
    <x v="4"/>
    <x v="5"/>
    <x v="2"/>
    <x v="2"/>
    <x v="2"/>
    <x v="2"/>
    <x v="0"/>
    <x v="1"/>
    <x v="1"/>
    <x v="1"/>
    <x v="0"/>
    <x v="7127"/>
    <x v="1"/>
    <x v="3"/>
    <x v="0"/>
    <x v="5"/>
  </r>
  <r>
    <x v="7394"/>
    <x v="4"/>
    <x v="2"/>
    <x v="0"/>
    <x v="0"/>
    <x v="1"/>
    <x v="2"/>
    <x v="5"/>
    <x v="2"/>
    <x v="1"/>
    <x v="1"/>
    <x v="1"/>
    <x v="1"/>
    <x v="0"/>
    <x v="8478"/>
    <x v="11"/>
    <x v="0"/>
    <x v="0"/>
    <x v="1"/>
  </r>
  <r>
    <x v="7395"/>
    <x v="0"/>
    <x v="1"/>
    <x v="0"/>
    <x v="1"/>
    <x v="0"/>
    <x v="0"/>
    <x v="1"/>
    <x v="0"/>
    <x v="1"/>
    <x v="0"/>
    <x v="1"/>
    <x v="1"/>
    <x v="1"/>
    <x v="6697"/>
    <x v="3"/>
    <x v="5"/>
    <x v="0"/>
    <x v="8"/>
  </r>
  <r>
    <x v="7396"/>
    <x v="5"/>
    <x v="2"/>
    <x v="3"/>
    <x v="0"/>
    <x v="2"/>
    <x v="0"/>
    <x v="3"/>
    <x v="1"/>
    <x v="0"/>
    <x v="0"/>
    <x v="0"/>
    <x v="1"/>
    <x v="1"/>
    <x v="7281"/>
    <x v="11"/>
    <x v="5"/>
    <x v="1"/>
    <x v="1"/>
  </r>
  <r>
    <x v="7397"/>
    <x v="3"/>
    <x v="1"/>
    <x v="1"/>
    <x v="6"/>
    <x v="0"/>
    <x v="2"/>
    <x v="14"/>
    <x v="0"/>
    <x v="1"/>
    <x v="1"/>
    <x v="0"/>
    <x v="1"/>
    <x v="0"/>
    <x v="5331"/>
    <x v="11"/>
    <x v="3"/>
    <x v="2"/>
    <x v="1"/>
  </r>
  <r>
    <x v="7398"/>
    <x v="2"/>
    <x v="2"/>
    <x v="3"/>
    <x v="2"/>
    <x v="2"/>
    <x v="0"/>
    <x v="3"/>
    <x v="0"/>
    <x v="0"/>
    <x v="0"/>
    <x v="1"/>
    <x v="1"/>
    <x v="0"/>
    <x v="3974"/>
    <x v="8"/>
    <x v="0"/>
    <x v="0"/>
    <x v="0"/>
  </r>
  <r>
    <x v="7399"/>
    <x v="1"/>
    <x v="0"/>
    <x v="3"/>
    <x v="2"/>
    <x v="1"/>
    <x v="0"/>
    <x v="13"/>
    <x v="2"/>
    <x v="1"/>
    <x v="1"/>
    <x v="1"/>
    <x v="0"/>
    <x v="1"/>
    <x v="1181"/>
    <x v="1"/>
    <x v="0"/>
    <x v="2"/>
    <x v="2"/>
  </r>
  <r>
    <x v="7400"/>
    <x v="4"/>
    <x v="1"/>
    <x v="0"/>
    <x v="4"/>
    <x v="0"/>
    <x v="2"/>
    <x v="2"/>
    <x v="1"/>
    <x v="0"/>
    <x v="0"/>
    <x v="0"/>
    <x v="0"/>
    <x v="0"/>
    <x v="3334"/>
    <x v="10"/>
    <x v="1"/>
    <x v="0"/>
    <x v="6"/>
  </r>
  <r>
    <x v="7401"/>
    <x v="1"/>
    <x v="3"/>
    <x v="5"/>
    <x v="0"/>
    <x v="1"/>
    <x v="0"/>
    <x v="5"/>
    <x v="1"/>
    <x v="1"/>
    <x v="1"/>
    <x v="0"/>
    <x v="1"/>
    <x v="1"/>
    <x v="1382"/>
    <x v="0"/>
    <x v="5"/>
    <x v="1"/>
    <x v="5"/>
  </r>
  <r>
    <x v="7402"/>
    <x v="1"/>
    <x v="0"/>
    <x v="0"/>
    <x v="2"/>
    <x v="2"/>
    <x v="2"/>
    <x v="13"/>
    <x v="1"/>
    <x v="1"/>
    <x v="0"/>
    <x v="0"/>
    <x v="0"/>
    <x v="1"/>
    <x v="5169"/>
    <x v="2"/>
    <x v="1"/>
    <x v="2"/>
    <x v="5"/>
  </r>
  <r>
    <x v="7403"/>
    <x v="1"/>
    <x v="2"/>
    <x v="1"/>
    <x v="1"/>
    <x v="1"/>
    <x v="0"/>
    <x v="5"/>
    <x v="0"/>
    <x v="1"/>
    <x v="1"/>
    <x v="0"/>
    <x v="0"/>
    <x v="0"/>
    <x v="667"/>
    <x v="11"/>
    <x v="0"/>
    <x v="1"/>
    <x v="2"/>
  </r>
  <r>
    <x v="7404"/>
    <x v="2"/>
    <x v="1"/>
    <x v="4"/>
    <x v="6"/>
    <x v="2"/>
    <x v="0"/>
    <x v="7"/>
    <x v="0"/>
    <x v="1"/>
    <x v="1"/>
    <x v="0"/>
    <x v="1"/>
    <x v="0"/>
    <x v="453"/>
    <x v="11"/>
    <x v="2"/>
    <x v="0"/>
    <x v="6"/>
  </r>
  <r>
    <x v="7405"/>
    <x v="5"/>
    <x v="3"/>
    <x v="3"/>
    <x v="0"/>
    <x v="2"/>
    <x v="1"/>
    <x v="8"/>
    <x v="2"/>
    <x v="0"/>
    <x v="0"/>
    <x v="1"/>
    <x v="1"/>
    <x v="0"/>
    <x v="8167"/>
    <x v="7"/>
    <x v="1"/>
    <x v="0"/>
    <x v="7"/>
  </r>
  <r>
    <x v="7406"/>
    <x v="2"/>
    <x v="1"/>
    <x v="3"/>
    <x v="6"/>
    <x v="1"/>
    <x v="2"/>
    <x v="9"/>
    <x v="1"/>
    <x v="0"/>
    <x v="0"/>
    <x v="0"/>
    <x v="1"/>
    <x v="0"/>
    <x v="5484"/>
    <x v="7"/>
    <x v="5"/>
    <x v="2"/>
    <x v="4"/>
  </r>
  <r>
    <x v="7407"/>
    <x v="2"/>
    <x v="2"/>
    <x v="2"/>
    <x v="5"/>
    <x v="0"/>
    <x v="2"/>
    <x v="8"/>
    <x v="1"/>
    <x v="0"/>
    <x v="1"/>
    <x v="0"/>
    <x v="0"/>
    <x v="0"/>
    <x v="5511"/>
    <x v="4"/>
    <x v="2"/>
    <x v="0"/>
    <x v="6"/>
  </r>
  <r>
    <x v="7408"/>
    <x v="1"/>
    <x v="1"/>
    <x v="5"/>
    <x v="3"/>
    <x v="1"/>
    <x v="2"/>
    <x v="10"/>
    <x v="0"/>
    <x v="1"/>
    <x v="1"/>
    <x v="1"/>
    <x v="1"/>
    <x v="1"/>
    <x v="7859"/>
    <x v="0"/>
    <x v="3"/>
    <x v="0"/>
    <x v="2"/>
  </r>
  <r>
    <x v="7409"/>
    <x v="4"/>
    <x v="1"/>
    <x v="3"/>
    <x v="3"/>
    <x v="0"/>
    <x v="1"/>
    <x v="10"/>
    <x v="0"/>
    <x v="0"/>
    <x v="1"/>
    <x v="0"/>
    <x v="0"/>
    <x v="0"/>
    <x v="1475"/>
    <x v="1"/>
    <x v="3"/>
    <x v="2"/>
    <x v="4"/>
  </r>
  <r>
    <x v="7410"/>
    <x v="2"/>
    <x v="1"/>
    <x v="2"/>
    <x v="4"/>
    <x v="2"/>
    <x v="1"/>
    <x v="0"/>
    <x v="1"/>
    <x v="0"/>
    <x v="0"/>
    <x v="0"/>
    <x v="1"/>
    <x v="1"/>
    <x v="3199"/>
    <x v="0"/>
    <x v="1"/>
    <x v="0"/>
    <x v="7"/>
  </r>
  <r>
    <x v="7411"/>
    <x v="4"/>
    <x v="0"/>
    <x v="4"/>
    <x v="2"/>
    <x v="0"/>
    <x v="2"/>
    <x v="10"/>
    <x v="2"/>
    <x v="1"/>
    <x v="0"/>
    <x v="1"/>
    <x v="1"/>
    <x v="0"/>
    <x v="7264"/>
    <x v="0"/>
    <x v="1"/>
    <x v="0"/>
    <x v="6"/>
  </r>
  <r>
    <x v="7412"/>
    <x v="0"/>
    <x v="0"/>
    <x v="0"/>
    <x v="6"/>
    <x v="2"/>
    <x v="2"/>
    <x v="4"/>
    <x v="0"/>
    <x v="1"/>
    <x v="0"/>
    <x v="1"/>
    <x v="1"/>
    <x v="1"/>
    <x v="9795"/>
    <x v="4"/>
    <x v="2"/>
    <x v="0"/>
    <x v="5"/>
  </r>
  <r>
    <x v="7413"/>
    <x v="5"/>
    <x v="0"/>
    <x v="4"/>
    <x v="4"/>
    <x v="2"/>
    <x v="2"/>
    <x v="2"/>
    <x v="2"/>
    <x v="0"/>
    <x v="1"/>
    <x v="1"/>
    <x v="0"/>
    <x v="1"/>
    <x v="9223"/>
    <x v="0"/>
    <x v="4"/>
    <x v="0"/>
    <x v="7"/>
  </r>
  <r>
    <x v="7414"/>
    <x v="5"/>
    <x v="0"/>
    <x v="4"/>
    <x v="4"/>
    <x v="0"/>
    <x v="2"/>
    <x v="13"/>
    <x v="1"/>
    <x v="1"/>
    <x v="0"/>
    <x v="0"/>
    <x v="0"/>
    <x v="1"/>
    <x v="8635"/>
    <x v="7"/>
    <x v="0"/>
    <x v="2"/>
    <x v="3"/>
  </r>
  <r>
    <x v="7415"/>
    <x v="1"/>
    <x v="1"/>
    <x v="1"/>
    <x v="6"/>
    <x v="2"/>
    <x v="0"/>
    <x v="8"/>
    <x v="2"/>
    <x v="1"/>
    <x v="1"/>
    <x v="0"/>
    <x v="1"/>
    <x v="1"/>
    <x v="1604"/>
    <x v="4"/>
    <x v="0"/>
    <x v="2"/>
    <x v="3"/>
  </r>
  <r>
    <x v="7416"/>
    <x v="2"/>
    <x v="2"/>
    <x v="5"/>
    <x v="2"/>
    <x v="2"/>
    <x v="2"/>
    <x v="9"/>
    <x v="2"/>
    <x v="0"/>
    <x v="1"/>
    <x v="1"/>
    <x v="1"/>
    <x v="1"/>
    <x v="9215"/>
    <x v="11"/>
    <x v="1"/>
    <x v="0"/>
    <x v="8"/>
  </r>
  <r>
    <x v="7417"/>
    <x v="0"/>
    <x v="1"/>
    <x v="5"/>
    <x v="5"/>
    <x v="0"/>
    <x v="2"/>
    <x v="6"/>
    <x v="0"/>
    <x v="0"/>
    <x v="1"/>
    <x v="0"/>
    <x v="1"/>
    <x v="0"/>
    <x v="8849"/>
    <x v="5"/>
    <x v="4"/>
    <x v="1"/>
    <x v="2"/>
  </r>
  <r>
    <x v="7418"/>
    <x v="1"/>
    <x v="3"/>
    <x v="2"/>
    <x v="3"/>
    <x v="2"/>
    <x v="2"/>
    <x v="1"/>
    <x v="2"/>
    <x v="1"/>
    <x v="0"/>
    <x v="1"/>
    <x v="1"/>
    <x v="0"/>
    <x v="6811"/>
    <x v="1"/>
    <x v="4"/>
    <x v="0"/>
    <x v="4"/>
  </r>
  <r>
    <x v="7419"/>
    <x v="0"/>
    <x v="2"/>
    <x v="0"/>
    <x v="1"/>
    <x v="0"/>
    <x v="0"/>
    <x v="1"/>
    <x v="1"/>
    <x v="1"/>
    <x v="1"/>
    <x v="1"/>
    <x v="0"/>
    <x v="0"/>
    <x v="5844"/>
    <x v="2"/>
    <x v="4"/>
    <x v="1"/>
    <x v="0"/>
  </r>
  <r>
    <x v="7420"/>
    <x v="1"/>
    <x v="2"/>
    <x v="5"/>
    <x v="3"/>
    <x v="2"/>
    <x v="0"/>
    <x v="6"/>
    <x v="0"/>
    <x v="0"/>
    <x v="0"/>
    <x v="0"/>
    <x v="0"/>
    <x v="0"/>
    <x v="1013"/>
    <x v="3"/>
    <x v="4"/>
    <x v="0"/>
    <x v="7"/>
  </r>
  <r>
    <x v="7421"/>
    <x v="3"/>
    <x v="2"/>
    <x v="1"/>
    <x v="3"/>
    <x v="2"/>
    <x v="2"/>
    <x v="3"/>
    <x v="1"/>
    <x v="0"/>
    <x v="1"/>
    <x v="1"/>
    <x v="0"/>
    <x v="1"/>
    <x v="8357"/>
    <x v="7"/>
    <x v="5"/>
    <x v="1"/>
    <x v="4"/>
  </r>
  <r>
    <x v="7422"/>
    <x v="2"/>
    <x v="1"/>
    <x v="4"/>
    <x v="0"/>
    <x v="0"/>
    <x v="2"/>
    <x v="6"/>
    <x v="2"/>
    <x v="0"/>
    <x v="1"/>
    <x v="0"/>
    <x v="1"/>
    <x v="1"/>
    <x v="6077"/>
    <x v="7"/>
    <x v="3"/>
    <x v="1"/>
    <x v="3"/>
  </r>
  <r>
    <x v="7423"/>
    <x v="0"/>
    <x v="1"/>
    <x v="1"/>
    <x v="0"/>
    <x v="0"/>
    <x v="1"/>
    <x v="6"/>
    <x v="1"/>
    <x v="1"/>
    <x v="1"/>
    <x v="0"/>
    <x v="0"/>
    <x v="1"/>
    <x v="6829"/>
    <x v="8"/>
    <x v="2"/>
    <x v="0"/>
    <x v="6"/>
  </r>
  <r>
    <x v="7424"/>
    <x v="4"/>
    <x v="3"/>
    <x v="0"/>
    <x v="0"/>
    <x v="1"/>
    <x v="1"/>
    <x v="4"/>
    <x v="1"/>
    <x v="1"/>
    <x v="0"/>
    <x v="1"/>
    <x v="0"/>
    <x v="0"/>
    <x v="2550"/>
    <x v="11"/>
    <x v="1"/>
    <x v="1"/>
    <x v="5"/>
  </r>
  <r>
    <x v="7425"/>
    <x v="4"/>
    <x v="2"/>
    <x v="5"/>
    <x v="0"/>
    <x v="1"/>
    <x v="0"/>
    <x v="3"/>
    <x v="0"/>
    <x v="1"/>
    <x v="0"/>
    <x v="0"/>
    <x v="1"/>
    <x v="0"/>
    <x v="1697"/>
    <x v="1"/>
    <x v="4"/>
    <x v="1"/>
    <x v="4"/>
  </r>
  <r>
    <x v="7426"/>
    <x v="5"/>
    <x v="2"/>
    <x v="3"/>
    <x v="3"/>
    <x v="1"/>
    <x v="1"/>
    <x v="8"/>
    <x v="1"/>
    <x v="0"/>
    <x v="0"/>
    <x v="1"/>
    <x v="0"/>
    <x v="0"/>
    <x v="8754"/>
    <x v="0"/>
    <x v="2"/>
    <x v="2"/>
    <x v="2"/>
  </r>
  <r>
    <x v="7427"/>
    <x v="2"/>
    <x v="3"/>
    <x v="4"/>
    <x v="2"/>
    <x v="1"/>
    <x v="2"/>
    <x v="7"/>
    <x v="0"/>
    <x v="0"/>
    <x v="1"/>
    <x v="1"/>
    <x v="0"/>
    <x v="1"/>
    <x v="6652"/>
    <x v="2"/>
    <x v="4"/>
    <x v="1"/>
    <x v="0"/>
  </r>
  <r>
    <x v="7428"/>
    <x v="4"/>
    <x v="0"/>
    <x v="2"/>
    <x v="5"/>
    <x v="2"/>
    <x v="1"/>
    <x v="8"/>
    <x v="1"/>
    <x v="1"/>
    <x v="1"/>
    <x v="0"/>
    <x v="1"/>
    <x v="1"/>
    <x v="3089"/>
    <x v="10"/>
    <x v="5"/>
    <x v="2"/>
    <x v="4"/>
  </r>
  <r>
    <x v="7429"/>
    <x v="4"/>
    <x v="0"/>
    <x v="1"/>
    <x v="4"/>
    <x v="1"/>
    <x v="1"/>
    <x v="13"/>
    <x v="1"/>
    <x v="1"/>
    <x v="0"/>
    <x v="1"/>
    <x v="1"/>
    <x v="0"/>
    <x v="3917"/>
    <x v="11"/>
    <x v="3"/>
    <x v="0"/>
    <x v="8"/>
  </r>
  <r>
    <x v="7430"/>
    <x v="1"/>
    <x v="3"/>
    <x v="3"/>
    <x v="5"/>
    <x v="1"/>
    <x v="2"/>
    <x v="11"/>
    <x v="1"/>
    <x v="0"/>
    <x v="1"/>
    <x v="1"/>
    <x v="0"/>
    <x v="0"/>
    <x v="5124"/>
    <x v="3"/>
    <x v="6"/>
    <x v="2"/>
    <x v="4"/>
  </r>
  <r>
    <x v="7431"/>
    <x v="4"/>
    <x v="0"/>
    <x v="3"/>
    <x v="6"/>
    <x v="0"/>
    <x v="0"/>
    <x v="4"/>
    <x v="2"/>
    <x v="0"/>
    <x v="0"/>
    <x v="0"/>
    <x v="0"/>
    <x v="1"/>
    <x v="226"/>
    <x v="10"/>
    <x v="6"/>
    <x v="0"/>
    <x v="6"/>
  </r>
  <r>
    <x v="7432"/>
    <x v="3"/>
    <x v="0"/>
    <x v="3"/>
    <x v="0"/>
    <x v="1"/>
    <x v="0"/>
    <x v="12"/>
    <x v="1"/>
    <x v="1"/>
    <x v="0"/>
    <x v="0"/>
    <x v="1"/>
    <x v="0"/>
    <x v="618"/>
    <x v="10"/>
    <x v="4"/>
    <x v="2"/>
    <x v="3"/>
  </r>
  <r>
    <x v="7433"/>
    <x v="5"/>
    <x v="2"/>
    <x v="0"/>
    <x v="3"/>
    <x v="0"/>
    <x v="0"/>
    <x v="12"/>
    <x v="0"/>
    <x v="1"/>
    <x v="0"/>
    <x v="1"/>
    <x v="0"/>
    <x v="1"/>
    <x v="7301"/>
    <x v="1"/>
    <x v="0"/>
    <x v="2"/>
    <x v="3"/>
  </r>
  <r>
    <x v="7434"/>
    <x v="4"/>
    <x v="3"/>
    <x v="0"/>
    <x v="2"/>
    <x v="2"/>
    <x v="2"/>
    <x v="12"/>
    <x v="1"/>
    <x v="0"/>
    <x v="1"/>
    <x v="0"/>
    <x v="1"/>
    <x v="1"/>
    <x v="6027"/>
    <x v="1"/>
    <x v="3"/>
    <x v="2"/>
    <x v="5"/>
  </r>
  <r>
    <x v="7435"/>
    <x v="1"/>
    <x v="1"/>
    <x v="2"/>
    <x v="4"/>
    <x v="1"/>
    <x v="2"/>
    <x v="12"/>
    <x v="2"/>
    <x v="1"/>
    <x v="1"/>
    <x v="0"/>
    <x v="0"/>
    <x v="0"/>
    <x v="3510"/>
    <x v="1"/>
    <x v="6"/>
    <x v="0"/>
    <x v="6"/>
  </r>
  <r>
    <x v="7436"/>
    <x v="3"/>
    <x v="1"/>
    <x v="1"/>
    <x v="0"/>
    <x v="2"/>
    <x v="1"/>
    <x v="6"/>
    <x v="0"/>
    <x v="1"/>
    <x v="0"/>
    <x v="1"/>
    <x v="1"/>
    <x v="1"/>
    <x v="4808"/>
    <x v="9"/>
    <x v="0"/>
    <x v="0"/>
    <x v="0"/>
  </r>
  <r>
    <x v="7437"/>
    <x v="2"/>
    <x v="2"/>
    <x v="1"/>
    <x v="0"/>
    <x v="2"/>
    <x v="0"/>
    <x v="9"/>
    <x v="0"/>
    <x v="0"/>
    <x v="1"/>
    <x v="0"/>
    <x v="1"/>
    <x v="1"/>
    <x v="2556"/>
    <x v="1"/>
    <x v="0"/>
    <x v="2"/>
    <x v="3"/>
  </r>
  <r>
    <x v="7438"/>
    <x v="1"/>
    <x v="1"/>
    <x v="2"/>
    <x v="6"/>
    <x v="1"/>
    <x v="0"/>
    <x v="8"/>
    <x v="2"/>
    <x v="1"/>
    <x v="1"/>
    <x v="0"/>
    <x v="0"/>
    <x v="0"/>
    <x v="154"/>
    <x v="1"/>
    <x v="6"/>
    <x v="2"/>
    <x v="1"/>
  </r>
  <r>
    <x v="7439"/>
    <x v="1"/>
    <x v="1"/>
    <x v="2"/>
    <x v="3"/>
    <x v="2"/>
    <x v="2"/>
    <x v="2"/>
    <x v="0"/>
    <x v="1"/>
    <x v="1"/>
    <x v="0"/>
    <x v="0"/>
    <x v="1"/>
    <x v="5152"/>
    <x v="8"/>
    <x v="0"/>
    <x v="1"/>
    <x v="2"/>
  </r>
  <r>
    <x v="7440"/>
    <x v="1"/>
    <x v="2"/>
    <x v="2"/>
    <x v="4"/>
    <x v="1"/>
    <x v="0"/>
    <x v="9"/>
    <x v="1"/>
    <x v="0"/>
    <x v="0"/>
    <x v="0"/>
    <x v="0"/>
    <x v="0"/>
    <x v="862"/>
    <x v="5"/>
    <x v="6"/>
    <x v="2"/>
    <x v="1"/>
  </r>
  <r>
    <x v="7441"/>
    <x v="2"/>
    <x v="3"/>
    <x v="1"/>
    <x v="4"/>
    <x v="2"/>
    <x v="1"/>
    <x v="1"/>
    <x v="1"/>
    <x v="1"/>
    <x v="0"/>
    <x v="1"/>
    <x v="1"/>
    <x v="1"/>
    <x v="5199"/>
    <x v="2"/>
    <x v="6"/>
    <x v="0"/>
    <x v="2"/>
  </r>
  <r>
    <x v="7442"/>
    <x v="2"/>
    <x v="1"/>
    <x v="2"/>
    <x v="2"/>
    <x v="0"/>
    <x v="0"/>
    <x v="14"/>
    <x v="0"/>
    <x v="1"/>
    <x v="0"/>
    <x v="1"/>
    <x v="0"/>
    <x v="0"/>
    <x v="818"/>
    <x v="6"/>
    <x v="3"/>
    <x v="0"/>
    <x v="7"/>
  </r>
  <r>
    <x v="7443"/>
    <x v="0"/>
    <x v="0"/>
    <x v="0"/>
    <x v="1"/>
    <x v="1"/>
    <x v="0"/>
    <x v="3"/>
    <x v="0"/>
    <x v="1"/>
    <x v="0"/>
    <x v="1"/>
    <x v="0"/>
    <x v="0"/>
    <x v="4466"/>
    <x v="11"/>
    <x v="4"/>
    <x v="1"/>
    <x v="4"/>
  </r>
  <r>
    <x v="7444"/>
    <x v="0"/>
    <x v="2"/>
    <x v="4"/>
    <x v="1"/>
    <x v="2"/>
    <x v="0"/>
    <x v="0"/>
    <x v="1"/>
    <x v="1"/>
    <x v="1"/>
    <x v="0"/>
    <x v="0"/>
    <x v="0"/>
    <x v="4135"/>
    <x v="9"/>
    <x v="4"/>
    <x v="0"/>
    <x v="8"/>
  </r>
  <r>
    <x v="7445"/>
    <x v="2"/>
    <x v="2"/>
    <x v="0"/>
    <x v="2"/>
    <x v="1"/>
    <x v="1"/>
    <x v="7"/>
    <x v="1"/>
    <x v="1"/>
    <x v="1"/>
    <x v="0"/>
    <x v="1"/>
    <x v="1"/>
    <x v="5421"/>
    <x v="4"/>
    <x v="3"/>
    <x v="0"/>
    <x v="6"/>
  </r>
  <r>
    <x v="7446"/>
    <x v="1"/>
    <x v="2"/>
    <x v="3"/>
    <x v="5"/>
    <x v="0"/>
    <x v="0"/>
    <x v="0"/>
    <x v="2"/>
    <x v="1"/>
    <x v="0"/>
    <x v="0"/>
    <x v="0"/>
    <x v="1"/>
    <x v="1651"/>
    <x v="3"/>
    <x v="1"/>
    <x v="0"/>
    <x v="6"/>
  </r>
  <r>
    <x v="7447"/>
    <x v="2"/>
    <x v="2"/>
    <x v="1"/>
    <x v="0"/>
    <x v="0"/>
    <x v="0"/>
    <x v="6"/>
    <x v="1"/>
    <x v="1"/>
    <x v="0"/>
    <x v="0"/>
    <x v="1"/>
    <x v="1"/>
    <x v="2707"/>
    <x v="0"/>
    <x v="5"/>
    <x v="1"/>
    <x v="5"/>
  </r>
  <r>
    <x v="7448"/>
    <x v="4"/>
    <x v="1"/>
    <x v="5"/>
    <x v="6"/>
    <x v="1"/>
    <x v="2"/>
    <x v="1"/>
    <x v="1"/>
    <x v="0"/>
    <x v="0"/>
    <x v="0"/>
    <x v="0"/>
    <x v="1"/>
    <x v="4715"/>
    <x v="6"/>
    <x v="5"/>
    <x v="1"/>
    <x v="3"/>
  </r>
  <r>
    <x v="7449"/>
    <x v="3"/>
    <x v="3"/>
    <x v="4"/>
    <x v="0"/>
    <x v="1"/>
    <x v="0"/>
    <x v="10"/>
    <x v="2"/>
    <x v="0"/>
    <x v="0"/>
    <x v="1"/>
    <x v="0"/>
    <x v="1"/>
    <x v="1177"/>
    <x v="9"/>
    <x v="1"/>
    <x v="0"/>
    <x v="8"/>
  </r>
  <r>
    <x v="7450"/>
    <x v="2"/>
    <x v="2"/>
    <x v="5"/>
    <x v="3"/>
    <x v="2"/>
    <x v="2"/>
    <x v="1"/>
    <x v="2"/>
    <x v="0"/>
    <x v="0"/>
    <x v="0"/>
    <x v="1"/>
    <x v="1"/>
    <x v="8382"/>
    <x v="4"/>
    <x v="2"/>
    <x v="0"/>
    <x v="8"/>
  </r>
  <r>
    <x v="7451"/>
    <x v="0"/>
    <x v="2"/>
    <x v="3"/>
    <x v="0"/>
    <x v="2"/>
    <x v="0"/>
    <x v="2"/>
    <x v="1"/>
    <x v="1"/>
    <x v="1"/>
    <x v="1"/>
    <x v="1"/>
    <x v="1"/>
    <x v="8477"/>
    <x v="7"/>
    <x v="5"/>
    <x v="0"/>
    <x v="3"/>
  </r>
  <r>
    <x v="7452"/>
    <x v="5"/>
    <x v="1"/>
    <x v="3"/>
    <x v="2"/>
    <x v="1"/>
    <x v="2"/>
    <x v="13"/>
    <x v="0"/>
    <x v="0"/>
    <x v="1"/>
    <x v="1"/>
    <x v="1"/>
    <x v="0"/>
    <x v="9575"/>
    <x v="5"/>
    <x v="6"/>
    <x v="0"/>
    <x v="3"/>
  </r>
  <r>
    <x v="7453"/>
    <x v="0"/>
    <x v="1"/>
    <x v="2"/>
    <x v="0"/>
    <x v="0"/>
    <x v="1"/>
    <x v="4"/>
    <x v="2"/>
    <x v="0"/>
    <x v="1"/>
    <x v="0"/>
    <x v="0"/>
    <x v="1"/>
    <x v="5962"/>
    <x v="0"/>
    <x v="6"/>
    <x v="1"/>
    <x v="2"/>
  </r>
  <r>
    <x v="7454"/>
    <x v="2"/>
    <x v="1"/>
    <x v="2"/>
    <x v="3"/>
    <x v="2"/>
    <x v="2"/>
    <x v="8"/>
    <x v="1"/>
    <x v="1"/>
    <x v="1"/>
    <x v="0"/>
    <x v="1"/>
    <x v="1"/>
    <x v="6057"/>
    <x v="0"/>
    <x v="4"/>
    <x v="2"/>
    <x v="1"/>
  </r>
  <r>
    <x v="7455"/>
    <x v="3"/>
    <x v="3"/>
    <x v="3"/>
    <x v="2"/>
    <x v="1"/>
    <x v="2"/>
    <x v="3"/>
    <x v="2"/>
    <x v="0"/>
    <x v="1"/>
    <x v="0"/>
    <x v="0"/>
    <x v="0"/>
    <x v="4071"/>
    <x v="7"/>
    <x v="1"/>
    <x v="1"/>
    <x v="1"/>
  </r>
  <r>
    <x v="7456"/>
    <x v="4"/>
    <x v="3"/>
    <x v="1"/>
    <x v="1"/>
    <x v="2"/>
    <x v="2"/>
    <x v="5"/>
    <x v="2"/>
    <x v="1"/>
    <x v="1"/>
    <x v="0"/>
    <x v="0"/>
    <x v="1"/>
    <x v="4295"/>
    <x v="9"/>
    <x v="1"/>
    <x v="0"/>
    <x v="6"/>
  </r>
  <r>
    <x v="7457"/>
    <x v="1"/>
    <x v="1"/>
    <x v="3"/>
    <x v="6"/>
    <x v="0"/>
    <x v="1"/>
    <x v="14"/>
    <x v="0"/>
    <x v="0"/>
    <x v="1"/>
    <x v="0"/>
    <x v="1"/>
    <x v="1"/>
    <x v="3882"/>
    <x v="0"/>
    <x v="3"/>
    <x v="0"/>
    <x v="8"/>
  </r>
  <r>
    <x v="7458"/>
    <x v="4"/>
    <x v="2"/>
    <x v="3"/>
    <x v="6"/>
    <x v="2"/>
    <x v="1"/>
    <x v="7"/>
    <x v="0"/>
    <x v="0"/>
    <x v="1"/>
    <x v="0"/>
    <x v="0"/>
    <x v="0"/>
    <x v="3207"/>
    <x v="1"/>
    <x v="5"/>
    <x v="1"/>
    <x v="0"/>
  </r>
  <r>
    <x v="7459"/>
    <x v="3"/>
    <x v="0"/>
    <x v="0"/>
    <x v="6"/>
    <x v="2"/>
    <x v="0"/>
    <x v="11"/>
    <x v="2"/>
    <x v="0"/>
    <x v="0"/>
    <x v="1"/>
    <x v="1"/>
    <x v="0"/>
    <x v="1691"/>
    <x v="10"/>
    <x v="3"/>
    <x v="0"/>
    <x v="4"/>
  </r>
  <r>
    <x v="7460"/>
    <x v="5"/>
    <x v="3"/>
    <x v="5"/>
    <x v="0"/>
    <x v="1"/>
    <x v="1"/>
    <x v="6"/>
    <x v="1"/>
    <x v="0"/>
    <x v="1"/>
    <x v="1"/>
    <x v="0"/>
    <x v="0"/>
    <x v="7354"/>
    <x v="1"/>
    <x v="4"/>
    <x v="1"/>
    <x v="1"/>
  </r>
  <r>
    <x v="7461"/>
    <x v="0"/>
    <x v="0"/>
    <x v="0"/>
    <x v="6"/>
    <x v="0"/>
    <x v="2"/>
    <x v="3"/>
    <x v="2"/>
    <x v="0"/>
    <x v="1"/>
    <x v="1"/>
    <x v="0"/>
    <x v="1"/>
    <x v="9096"/>
    <x v="10"/>
    <x v="6"/>
    <x v="1"/>
    <x v="5"/>
  </r>
  <r>
    <x v="7462"/>
    <x v="3"/>
    <x v="2"/>
    <x v="2"/>
    <x v="3"/>
    <x v="2"/>
    <x v="0"/>
    <x v="9"/>
    <x v="0"/>
    <x v="0"/>
    <x v="1"/>
    <x v="0"/>
    <x v="1"/>
    <x v="1"/>
    <x v="2643"/>
    <x v="8"/>
    <x v="2"/>
    <x v="2"/>
    <x v="4"/>
  </r>
  <r>
    <x v="7463"/>
    <x v="2"/>
    <x v="2"/>
    <x v="3"/>
    <x v="3"/>
    <x v="1"/>
    <x v="0"/>
    <x v="7"/>
    <x v="1"/>
    <x v="0"/>
    <x v="1"/>
    <x v="0"/>
    <x v="0"/>
    <x v="0"/>
    <x v="1144"/>
    <x v="5"/>
    <x v="2"/>
    <x v="1"/>
    <x v="1"/>
  </r>
  <r>
    <x v="7464"/>
    <x v="0"/>
    <x v="1"/>
    <x v="0"/>
    <x v="6"/>
    <x v="0"/>
    <x v="0"/>
    <x v="6"/>
    <x v="2"/>
    <x v="1"/>
    <x v="1"/>
    <x v="1"/>
    <x v="0"/>
    <x v="0"/>
    <x v="3756"/>
    <x v="4"/>
    <x v="4"/>
    <x v="1"/>
    <x v="4"/>
  </r>
  <r>
    <x v="7465"/>
    <x v="3"/>
    <x v="1"/>
    <x v="1"/>
    <x v="0"/>
    <x v="2"/>
    <x v="2"/>
    <x v="3"/>
    <x v="1"/>
    <x v="0"/>
    <x v="1"/>
    <x v="1"/>
    <x v="0"/>
    <x v="0"/>
    <x v="5482"/>
    <x v="1"/>
    <x v="4"/>
    <x v="1"/>
    <x v="1"/>
  </r>
  <r>
    <x v="7466"/>
    <x v="4"/>
    <x v="3"/>
    <x v="3"/>
    <x v="3"/>
    <x v="0"/>
    <x v="2"/>
    <x v="13"/>
    <x v="2"/>
    <x v="0"/>
    <x v="0"/>
    <x v="1"/>
    <x v="1"/>
    <x v="0"/>
    <x v="7069"/>
    <x v="9"/>
    <x v="6"/>
    <x v="0"/>
    <x v="7"/>
  </r>
  <r>
    <x v="7467"/>
    <x v="4"/>
    <x v="1"/>
    <x v="3"/>
    <x v="1"/>
    <x v="1"/>
    <x v="1"/>
    <x v="1"/>
    <x v="1"/>
    <x v="1"/>
    <x v="0"/>
    <x v="0"/>
    <x v="1"/>
    <x v="1"/>
    <x v="3068"/>
    <x v="5"/>
    <x v="3"/>
    <x v="0"/>
    <x v="8"/>
  </r>
  <r>
    <x v="7468"/>
    <x v="1"/>
    <x v="0"/>
    <x v="0"/>
    <x v="2"/>
    <x v="0"/>
    <x v="0"/>
    <x v="6"/>
    <x v="0"/>
    <x v="1"/>
    <x v="0"/>
    <x v="0"/>
    <x v="1"/>
    <x v="0"/>
    <x v="751"/>
    <x v="6"/>
    <x v="1"/>
    <x v="1"/>
    <x v="1"/>
  </r>
  <r>
    <x v="7469"/>
    <x v="1"/>
    <x v="1"/>
    <x v="3"/>
    <x v="2"/>
    <x v="1"/>
    <x v="2"/>
    <x v="8"/>
    <x v="0"/>
    <x v="1"/>
    <x v="0"/>
    <x v="1"/>
    <x v="0"/>
    <x v="1"/>
    <x v="6434"/>
    <x v="0"/>
    <x v="4"/>
    <x v="2"/>
    <x v="5"/>
  </r>
  <r>
    <x v="7470"/>
    <x v="1"/>
    <x v="0"/>
    <x v="3"/>
    <x v="1"/>
    <x v="1"/>
    <x v="0"/>
    <x v="6"/>
    <x v="0"/>
    <x v="0"/>
    <x v="0"/>
    <x v="1"/>
    <x v="1"/>
    <x v="1"/>
    <x v="2867"/>
    <x v="0"/>
    <x v="5"/>
    <x v="0"/>
    <x v="6"/>
  </r>
  <r>
    <x v="7471"/>
    <x v="4"/>
    <x v="3"/>
    <x v="1"/>
    <x v="1"/>
    <x v="0"/>
    <x v="1"/>
    <x v="7"/>
    <x v="1"/>
    <x v="0"/>
    <x v="0"/>
    <x v="1"/>
    <x v="0"/>
    <x v="0"/>
    <x v="2645"/>
    <x v="4"/>
    <x v="2"/>
    <x v="0"/>
    <x v="7"/>
  </r>
  <r>
    <x v="7472"/>
    <x v="0"/>
    <x v="3"/>
    <x v="3"/>
    <x v="2"/>
    <x v="0"/>
    <x v="0"/>
    <x v="11"/>
    <x v="2"/>
    <x v="1"/>
    <x v="0"/>
    <x v="0"/>
    <x v="0"/>
    <x v="1"/>
    <x v="3257"/>
    <x v="4"/>
    <x v="1"/>
    <x v="2"/>
    <x v="4"/>
  </r>
  <r>
    <x v="7473"/>
    <x v="1"/>
    <x v="0"/>
    <x v="4"/>
    <x v="4"/>
    <x v="1"/>
    <x v="0"/>
    <x v="7"/>
    <x v="0"/>
    <x v="0"/>
    <x v="0"/>
    <x v="1"/>
    <x v="0"/>
    <x v="1"/>
    <x v="1624"/>
    <x v="9"/>
    <x v="4"/>
    <x v="1"/>
    <x v="1"/>
  </r>
  <r>
    <x v="7474"/>
    <x v="3"/>
    <x v="2"/>
    <x v="0"/>
    <x v="2"/>
    <x v="2"/>
    <x v="0"/>
    <x v="7"/>
    <x v="2"/>
    <x v="1"/>
    <x v="0"/>
    <x v="1"/>
    <x v="0"/>
    <x v="1"/>
    <x v="3215"/>
    <x v="4"/>
    <x v="2"/>
    <x v="1"/>
    <x v="2"/>
  </r>
  <r>
    <x v="7475"/>
    <x v="1"/>
    <x v="1"/>
    <x v="4"/>
    <x v="6"/>
    <x v="2"/>
    <x v="2"/>
    <x v="4"/>
    <x v="1"/>
    <x v="0"/>
    <x v="0"/>
    <x v="0"/>
    <x v="1"/>
    <x v="1"/>
    <x v="6180"/>
    <x v="6"/>
    <x v="5"/>
    <x v="0"/>
    <x v="8"/>
  </r>
  <r>
    <x v="7476"/>
    <x v="3"/>
    <x v="2"/>
    <x v="0"/>
    <x v="4"/>
    <x v="1"/>
    <x v="1"/>
    <x v="12"/>
    <x v="2"/>
    <x v="1"/>
    <x v="1"/>
    <x v="0"/>
    <x v="1"/>
    <x v="0"/>
    <x v="4941"/>
    <x v="7"/>
    <x v="3"/>
    <x v="2"/>
    <x v="0"/>
  </r>
  <r>
    <x v="7477"/>
    <x v="5"/>
    <x v="3"/>
    <x v="2"/>
    <x v="5"/>
    <x v="1"/>
    <x v="0"/>
    <x v="6"/>
    <x v="2"/>
    <x v="0"/>
    <x v="0"/>
    <x v="0"/>
    <x v="1"/>
    <x v="0"/>
    <x v="4527"/>
    <x v="6"/>
    <x v="1"/>
    <x v="0"/>
    <x v="6"/>
  </r>
  <r>
    <x v="7478"/>
    <x v="5"/>
    <x v="3"/>
    <x v="2"/>
    <x v="6"/>
    <x v="2"/>
    <x v="1"/>
    <x v="2"/>
    <x v="0"/>
    <x v="1"/>
    <x v="1"/>
    <x v="0"/>
    <x v="1"/>
    <x v="0"/>
    <x v="6576"/>
    <x v="4"/>
    <x v="0"/>
    <x v="0"/>
    <x v="8"/>
  </r>
  <r>
    <x v="7479"/>
    <x v="4"/>
    <x v="2"/>
    <x v="4"/>
    <x v="6"/>
    <x v="0"/>
    <x v="2"/>
    <x v="5"/>
    <x v="2"/>
    <x v="0"/>
    <x v="0"/>
    <x v="1"/>
    <x v="1"/>
    <x v="1"/>
    <x v="8950"/>
    <x v="1"/>
    <x v="5"/>
    <x v="0"/>
    <x v="5"/>
  </r>
  <r>
    <x v="7480"/>
    <x v="2"/>
    <x v="1"/>
    <x v="5"/>
    <x v="4"/>
    <x v="1"/>
    <x v="1"/>
    <x v="10"/>
    <x v="0"/>
    <x v="1"/>
    <x v="0"/>
    <x v="1"/>
    <x v="1"/>
    <x v="0"/>
    <x v="3991"/>
    <x v="10"/>
    <x v="3"/>
    <x v="0"/>
    <x v="6"/>
  </r>
  <r>
    <x v="7481"/>
    <x v="3"/>
    <x v="2"/>
    <x v="0"/>
    <x v="4"/>
    <x v="0"/>
    <x v="1"/>
    <x v="5"/>
    <x v="1"/>
    <x v="1"/>
    <x v="1"/>
    <x v="1"/>
    <x v="0"/>
    <x v="0"/>
    <x v="4422"/>
    <x v="5"/>
    <x v="2"/>
    <x v="1"/>
    <x v="3"/>
  </r>
  <r>
    <x v="7482"/>
    <x v="0"/>
    <x v="1"/>
    <x v="3"/>
    <x v="6"/>
    <x v="2"/>
    <x v="0"/>
    <x v="13"/>
    <x v="0"/>
    <x v="1"/>
    <x v="1"/>
    <x v="1"/>
    <x v="1"/>
    <x v="1"/>
    <x v="7162"/>
    <x v="5"/>
    <x v="3"/>
    <x v="0"/>
    <x v="5"/>
  </r>
  <r>
    <x v="7483"/>
    <x v="3"/>
    <x v="0"/>
    <x v="4"/>
    <x v="2"/>
    <x v="1"/>
    <x v="0"/>
    <x v="11"/>
    <x v="1"/>
    <x v="0"/>
    <x v="0"/>
    <x v="0"/>
    <x v="0"/>
    <x v="0"/>
    <x v="151"/>
    <x v="10"/>
    <x v="2"/>
    <x v="2"/>
    <x v="3"/>
  </r>
  <r>
    <x v="7484"/>
    <x v="2"/>
    <x v="3"/>
    <x v="0"/>
    <x v="0"/>
    <x v="1"/>
    <x v="0"/>
    <x v="5"/>
    <x v="2"/>
    <x v="1"/>
    <x v="1"/>
    <x v="1"/>
    <x v="1"/>
    <x v="1"/>
    <x v="2201"/>
    <x v="9"/>
    <x v="0"/>
    <x v="0"/>
    <x v="5"/>
  </r>
  <r>
    <x v="7485"/>
    <x v="2"/>
    <x v="2"/>
    <x v="1"/>
    <x v="3"/>
    <x v="1"/>
    <x v="0"/>
    <x v="13"/>
    <x v="2"/>
    <x v="1"/>
    <x v="1"/>
    <x v="0"/>
    <x v="0"/>
    <x v="1"/>
    <x v="1554"/>
    <x v="2"/>
    <x v="3"/>
    <x v="2"/>
    <x v="0"/>
  </r>
  <r>
    <x v="7486"/>
    <x v="4"/>
    <x v="3"/>
    <x v="1"/>
    <x v="0"/>
    <x v="2"/>
    <x v="1"/>
    <x v="9"/>
    <x v="0"/>
    <x v="0"/>
    <x v="1"/>
    <x v="1"/>
    <x v="1"/>
    <x v="1"/>
    <x v="4927"/>
    <x v="3"/>
    <x v="3"/>
    <x v="0"/>
    <x v="5"/>
  </r>
  <r>
    <x v="7487"/>
    <x v="0"/>
    <x v="0"/>
    <x v="2"/>
    <x v="0"/>
    <x v="2"/>
    <x v="2"/>
    <x v="8"/>
    <x v="0"/>
    <x v="1"/>
    <x v="1"/>
    <x v="1"/>
    <x v="0"/>
    <x v="0"/>
    <x v="8542"/>
    <x v="10"/>
    <x v="5"/>
    <x v="2"/>
    <x v="1"/>
  </r>
  <r>
    <x v="7488"/>
    <x v="3"/>
    <x v="0"/>
    <x v="4"/>
    <x v="3"/>
    <x v="1"/>
    <x v="0"/>
    <x v="12"/>
    <x v="0"/>
    <x v="0"/>
    <x v="1"/>
    <x v="0"/>
    <x v="0"/>
    <x v="1"/>
    <x v="529"/>
    <x v="7"/>
    <x v="4"/>
    <x v="2"/>
    <x v="3"/>
  </r>
  <r>
    <x v="7489"/>
    <x v="5"/>
    <x v="1"/>
    <x v="4"/>
    <x v="0"/>
    <x v="0"/>
    <x v="0"/>
    <x v="14"/>
    <x v="1"/>
    <x v="0"/>
    <x v="0"/>
    <x v="1"/>
    <x v="1"/>
    <x v="0"/>
    <x v="5324"/>
    <x v="10"/>
    <x v="1"/>
    <x v="0"/>
    <x v="4"/>
  </r>
  <r>
    <x v="7490"/>
    <x v="0"/>
    <x v="3"/>
    <x v="4"/>
    <x v="1"/>
    <x v="2"/>
    <x v="0"/>
    <x v="11"/>
    <x v="2"/>
    <x v="1"/>
    <x v="0"/>
    <x v="1"/>
    <x v="1"/>
    <x v="0"/>
    <x v="5854"/>
    <x v="8"/>
    <x v="0"/>
    <x v="0"/>
    <x v="4"/>
  </r>
  <r>
    <x v="7491"/>
    <x v="0"/>
    <x v="2"/>
    <x v="2"/>
    <x v="5"/>
    <x v="2"/>
    <x v="2"/>
    <x v="11"/>
    <x v="0"/>
    <x v="0"/>
    <x v="0"/>
    <x v="1"/>
    <x v="0"/>
    <x v="1"/>
    <x v="9771"/>
    <x v="2"/>
    <x v="2"/>
    <x v="2"/>
    <x v="0"/>
  </r>
  <r>
    <x v="7492"/>
    <x v="4"/>
    <x v="3"/>
    <x v="2"/>
    <x v="3"/>
    <x v="2"/>
    <x v="1"/>
    <x v="4"/>
    <x v="1"/>
    <x v="0"/>
    <x v="1"/>
    <x v="0"/>
    <x v="1"/>
    <x v="1"/>
    <x v="3408"/>
    <x v="3"/>
    <x v="3"/>
    <x v="0"/>
    <x v="7"/>
  </r>
  <r>
    <x v="7493"/>
    <x v="5"/>
    <x v="1"/>
    <x v="4"/>
    <x v="1"/>
    <x v="0"/>
    <x v="0"/>
    <x v="7"/>
    <x v="1"/>
    <x v="0"/>
    <x v="1"/>
    <x v="0"/>
    <x v="0"/>
    <x v="0"/>
    <x v="2423"/>
    <x v="2"/>
    <x v="4"/>
    <x v="1"/>
    <x v="3"/>
  </r>
  <r>
    <x v="7494"/>
    <x v="4"/>
    <x v="0"/>
    <x v="4"/>
    <x v="2"/>
    <x v="0"/>
    <x v="1"/>
    <x v="7"/>
    <x v="0"/>
    <x v="0"/>
    <x v="1"/>
    <x v="1"/>
    <x v="0"/>
    <x v="1"/>
    <x v="3648"/>
    <x v="5"/>
    <x v="2"/>
    <x v="1"/>
    <x v="4"/>
  </r>
  <r>
    <x v="7495"/>
    <x v="1"/>
    <x v="0"/>
    <x v="5"/>
    <x v="2"/>
    <x v="2"/>
    <x v="1"/>
    <x v="12"/>
    <x v="2"/>
    <x v="0"/>
    <x v="0"/>
    <x v="0"/>
    <x v="0"/>
    <x v="1"/>
    <x v="2453"/>
    <x v="2"/>
    <x v="3"/>
    <x v="2"/>
    <x v="2"/>
  </r>
  <r>
    <x v="7496"/>
    <x v="2"/>
    <x v="3"/>
    <x v="5"/>
    <x v="2"/>
    <x v="0"/>
    <x v="2"/>
    <x v="7"/>
    <x v="0"/>
    <x v="1"/>
    <x v="0"/>
    <x v="0"/>
    <x v="0"/>
    <x v="0"/>
    <x v="3884"/>
    <x v="8"/>
    <x v="6"/>
    <x v="0"/>
    <x v="6"/>
  </r>
  <r>
    <x v="7497"/>
    <x v="2"/>
    <x v="0"/>
    <x v="3"/>
    <x v="5"/>
    <x v="2"/>
    <x v="1"/>
    <x v="9"/>
    <x v="2"/>
    <x v="1"/>
    <x v="1"/>
    <x v="0"/>
    <x v="0"/>
    <x v="0"/>
    <x v="1368"/>
    <x v="2"/>
    <x v="6"/>
    <x v="2"/>
    <x v="2"/>
  </r>
  <r>
    <x v="7498"/>
    <x v="4"/>
    <x v="3"/>
    <x v="0"/>
    <x v="1"/>
    <x v="1"/>
    <x v="0"/>
    <x v="11"/>
    <x v="2"/>
    <x v="1"/>
    <x v="1"/>
    <x v="1"/>
    <x v="1"/>
    <x v="1"/>
    <x v="2594"/>
    <x v="3"/>
    <x v="0"/>
    <x v="0"/>
    <x v="8"/>
  </r>
  <r>
    <x v="7499"/>
    <x v="0"/>
    <x v="2"/>
    <x v="1"/>
    <x v="4"/>
    <x v="2"/>
    <x v="0"/>
    <x v="9"/>
    <x v="2"/>
    <x v="1"/>
    <x v="1"/>
    <x v="1"/>
    <x v="0"/>
    <x v="1"/>
    <x v="7316"/>
    <x v="5"/>
    <x v="0"/>
    <x v="2"/>
    <x v="3"/>
  </r>
  <r>
    <x v="7500"/>
    <x v="5"/>
    <x v="1"/>
    <x v="5"/>
    <x v="4"/>
    <x v="0"/>
    <x v="2"/>
    <x v="14"/>
    <x v="0"/>
    <x v="1"/>
    <x v="1"/>
    <x v="1"/>
    <x v="1"/>
    <x v="1"/>
    <x v="9617"/>
    <x v="7"/>
    <x v="1"/>
    <x v="0"/>
    <x v="6"/>
  </r>
  <r>
    <x v="7501"/>
    <x v="5"/>
    <x v="2"/>
    <x v="5"/>
    <x v="6"/>
    <x v="2"/>
    <x v="2"/>
    <x v="7"/>
    <x v="0"/>
    <x v="1"/>
    <x v="0"/>
    <x v="1"/>
    <x v="0"/>
    <x v="0"/>
    <x v="9616"/>
    <x v="1"/>
    <x v="4"/>
    <x v="1"/>
    <x v="2"/>
  </r>
  <r>
    <x v="7502"/>
    <x v="2"/>
    <x v="2"/>
    <x v="4"/>
    <x v="4"/>
    <x v="2"/>
    <x v="2"/>
    <x v="12"/>
    <x v="2"/>
    <x v="0"/>
    <x v="1"/>
    <x v="1"/>
    <x v="0"/>
    <x v="0"/>
    <x v="7177"/>
    <x v="1"/>
    <x v="2"/>
    <x v="2"/>
    <x v="0"/>
  </r>
  <r>
    <x v="7503"/>
    <x v="5"/>
    <x v="0"/>
    <x v="4"/>
    <x v="0"/>
    <x v="2"/>
    <x v="0"/>
    <x v="3"/>
    <x v="1"/>
    <x v="1"/>
    <x v="1"/>
    <x v="0"/>
    <x v="0"/>
    <x v="0"/>
    <x v="2710"/>
    <x v="3"/>
    <x v="1"/>
    <x v="1"/>
    <x v="0"/>
  </r>
  <r>
    <x v="7504"/>
    <x v="0"/>
    <x v="1"/>
    <x v="4"/>
    <x v="0"/>
    <x v="0"/>
    <x v="1"/>
    <x v="7"/>
    <x v="2"/>
    <x v="1"/>
    <x v="0"/>
    <x v="0"/>
    <x v="0"/>
    <x v="1"/>
    <x v="5921"/>
    <x v="0"/>
    <x v="5"/>
    <x v="0"/>
    <x v="7"/>
  </r>
  <r>
    <x v="7505"/>
    <x v="5"/>
    <x v="3"/>
    <x v="3"/>
    <x v="5"/>
    <x v="2"/>
    <x v="1"/>
    <x v="3"/>
    <x v="0"/>
    <x v="1"/>
    <x v="1"/>
    <x v="0"/>
    <x v="1"/>
    <x v="1"/>
    <x v="8112"/>
    <x v="9"/>
    <x v="6"/>
    <x v="0"/>
    <x v="6"/>
  </r>
  <r>
    <x v="7506"/>
    <x v="4"/>
    <x v="3"/>
    <x v="3"/>
    <x v="2"/>
    <x v="2"/>
    <x v="2"/>
    <x v="10"/>
    <x v="1"/>
    <x v="1"/>
    <x v="1"/>
    <x v="1"/>
    <x v="1"/>
    <x v="0"/>
    <x v="7156"/>
    <x v="9"/>
    <x v="4"/>
    <x v="0"/>
    <x v="1"/>
  </r>
  <r>
    <x v="7507"/>
    <x v="5"/>
    <x v="3"/>
    <x v="5"/>
    <x v="6"/>
    <x v="0"/>
    <x v="0"/>
    <x v="7"/>
    <x v="1"/>
    <x v="0"/>
    <x v="1"/>
    <x v="1"/>
    <x v="1"/>
    <x v="1"/>
    <x v="6760"/>
    <x v="7"/>
    <x v="2"/>
    <x v="0"/>
    <x v="3"/>
  </r>
  <r>
    <x v="7508"/>
    <x v="1"/>
    <x v="1"/>
    <x v="1"/>
    <x v="6"/>
    <x v="1"/>
    <x v="2"/>
    <x v="1"/>
    <x v="0"/>
    <x v="1"/>
    <x v="0"/>
    <x v="0"/>
    <x v="0"/>
    <x v="0"/>
    <x v="3055"/>
    <x v="4"/>
    <x v="6"/>
    <x v="1"/>
    <x v="5"/>
  </r>
  <r>
    <x v="7509"/>
    <x v="2"/>
    <x v="2"/>
    <x v="2"/>
    <x v="6"/>
    <x v="1"/>
    <x v="0"/>
    <x v="10"/>
    <x v="2"/>
    <x v="1"/>
    <x v="0"/>
    <x v="0"/>
    <x v="0"/>
    <x v="1"/>
    <x v="1366"/>
    <x v="10"/>
    <x v="0"/>
    <x v="0"/>
    <x v="6"/>
  </r>
  <r>
    <x v="7510"/>
    <x v="3"/>
    <x v="0"/>
    <x v="4"/>
    <x v="4"/>
    <x v="2"/>
    <x v="1"/>
    <x v="0"/>
    <x v="2"/>
    <x v="1"/>
    <x v="1"/>
    <x v="0"/>
    <x v="1"/>
    <x v="1"/>
    <x v="3299"/>
    <x v="5"/>
    <x v="2"/>
    <x v="1"/>
    <x v="2"/>
  </r>
  <r>
    <x v="7511"/>
    <x v="1"/>
    <x v="2"/>
    <x v="5"/>
    <x v="5"/>
    <x v="2"/>
    <x v="1"/>
    <x v="0"/>
    <x v="0"/>
    <x v="1"/>
    <x v="1"/>
    <x v="1"/>
    <x v="0"/>
    <x v="0"/>
    <x v="4352"/>
    <x v="10"/>
    <x v="5"/>
    <x v="0"/>
    <x v="7"/>
  </r>
  <r>
    <x v="7512"/>
    <x v="1"/>
    <x v="0"/>
    <x v="5"/>
    <x v="2"/>
    <x v="0"/>
    <x v="1"/>
    <x v="9"/>
    <x v="0"/>
    <x v="1"/>
    <x v="1"/>
    <x v="1"/>
    <x v="1"/>
    <x v="1"/>
    <x v="5600"/>
    <x v="7"/>
    <x v="3"/>
    <x v="0"/>
    <x v="6"/>
  </r>
  <r>
    <x v="7513"/>
    <x v="2"/>
    <x v="0"/>
    <x v="4"/>
    <x v="5"/>
    <x v="2"/>
    <x v="2"/>
    <x v="2"/>
    <x v="1"/>
    <x v="1"/>
    <x v="1"/>
    <x v="1"/>
    <x v="0"/>
    <x v="1"/>
    <x v="6172"/>
    <x v="4"/>
    <x v="1"/>
    <x v="0"/>
    <x v="8"/>
  </r>
  <r>
    <x v="7514"/>
    <x v="5"/>
    <x v="0"/>
    <x v="2"/>
    <x v="4"/>
    <x v="1"/>
    <x v="1"/>
    <x v="12"/>
    <x v="2"/>
    <x v="1"/>
    <x v="0"/>
    <x v="1"/>
    <x v="1"/>
    <x v="0"/>
    <x v="8082"/>
    <x v="9"/>
    <x v="1"/>
    <x v="0"/>
    <x v="1"/>
  </r>
  <r>
    <x v="7515"/>
    <x v="5"/>
    <x v="3"/>
    <x v="1"/>
    <x v="5"/>
    <x v="2"/>
    <x v="2"/>
    <x v="7"/>
    <x v="1"/>
    <x v="1"/>
    <x v="0"/>
    <x v="1"/>
    <x v="1"/>
    <x v="1"/>
    <x v="9684"/>
    <x v="2"/>
    <x v="0"/>
    <x v="0"/>
    <x v="4"/>
  </r>
  <r>
    <x v="7516"/>
    <x v="3"/>
    <x v="0"/>
    <x v="0"/>
    <x v="4"/>
    <x v="0"/>
    <x v="0"/>
    <x v="1"/>
    <x v="1"/>
    <x v="1"/>
    <x v="0"/>
    <x v="1"/>
    <x v="1"/>
    <x v="0"/>
    <x v="1653"/>
    <x v="3"/>
    <x v="4"/>
    <x v="0"/>
    <x v="2"/>
  </r>
  <r>
    <x v="7517"/>
    <x v="1"/>
    <x v="3"/>
    <x v="3"/>
    <x v="6"/>
    <x v="0"/>
    <x v="1"/>
    <x v="10"/>
    <x v="2"/>
    <x v="0"/>
    <x v="0"/>
    <x v="0"/>
    <x v="1"/>
    <x v="0"/>
    <x v="2140"/>
    <x v="8"/>
    <x v="0"/>
    <x v="2"/>
    <x v="1"/>
  </r>
  <r>
    <x v="7518"/>
    <x v="5"/>
    <x v="2"/>
    <x v="3"/>
    <x v="6"/>
    <x v="1"/>
    <x v="1"/>
    <x v="4"/>
    <x v="0"/>
    <x v="0"/>
    <x v="1"/>
    <x v="0"/>
    <x v="1"/>
    <x v="0"/>
    <x v="8555"/>
    <x v="9"/>
    <x v="0"/>
    <x v="1"/>
    <x v="3"/>
  </r>
  <r>
    <x v="7519"/>
    <x v="2"/>
    <x v="1"/>
    <x v="4"/>
    <x v="2"/>
    <x v="0"/>
    <x v="0"/>
    <x v="13"/>
    <x v="0"/>
    <x v="1"/>
    <x v="0"/>
    <x v="0"/>
    <x v="1"/>
    <x v="1"/>
    <x v="1163"/>
    <x v="10"/>
    <x v="6"/>
    <x v="2"/>
    <x v="4"/>
  </r>
  <r>
    <x v="7520"/>
    <x v="1"/>
    <x v="1"/>
    <x v="1"/>
    <x v="4"/>
    <x v="1"/>
    <x v="1"/>
    <x v="8"/>
    <x v="0"/>
    <x v="0"/>
    <x v="1"/>
    <x v="1"/>
    <x v="1"/>
    <x v="0"/>
    <x v="4470"/>
    <x v="11"/>
    <x v="5"/>
    <x v="0"/>
    <x v="5"/>
  </r>
  <r>
    <x v="7521"/>
    <x v="0"/>
    <x v="2"/>
    <x v="4"/>
    <x v="3"/>
    <x v="0"/>
    <x v="2"/>
    <x v="13"/>
    <x v="2"/>
    <x v="1"/>
    <x v="0"/>
    <x v="0"/>
    <x v="0"/>
    <x v="1"/>
    <x v="9485"/>
    <x v="9"/>
    <x v="1"/>
    <x v="0"/>
    <x v="6"/>
  </r>
  <r>
    <x v="7522"/>
    <x v="5"/>
    <x v="3"/>
    <x v="4"/>
    <x v="0"/>
    <x v="1"/>
    <x v="0"/>
    <x v="2"/>
    <x v="1"/>
    <x v="0"/>
    <x v="0"/>
    <x v="1"/>
    <x v="0"/>
    <x v="1"/>
    <x v="4659"/>
    <x v="5"/>
    <x v="3"/>
    <x v="0"/>
    <x v="6"/>
  </r>
  <r>
    <x v="7523"/>
    <x v="1"/>
    <x v="3"/>
    <x v="1"/>
    <x v="0"/>
    <x v="2"/>
    <x v="0"/>
    <x v="13"/>
    <x v="2"/>
    <x v="0"/>
    <x v="1"/>
    <x v="0"/>
    <x v="0"/>
    <x v="0"/>
    <x v="39"/>
    <x v="8"/>
    <x v="2"/>
    <x v="0"/>
    <x v="8"/>
  </r>
  <r>
    <x v="7524"/>
    <x v="2"/>
    <x v="3"/>
    <x v="4"/>
    <x v="2"/>
    <x v="1"/>
    <x v="2"/>
    <x v="12"/>
    <x v="0"/>
    <x v="1"/>
    <x v="1"/>
    <x v="0"/>
    <x v="1"/>
    <x v="0"/>
    <x v="5632"/>
    <x v="9"/>
    <x v="2"/>
    <x v="2"/>
    <x v="1"/>
  </r>
  <r>
    <x v="7525"/>
    <x v="0"/>
    <x v="2"/>
    <x v="3"/>
    <x v="5"/>
    <x v="1"/>
    <x v="1"/>
    <x v="3"/>
    <x v="0"/>
    <x v="0"/>
    <x v="1"/>
    <x v="1"/>
    <x v="1"/>
    <x v="0"/>
    <x v="9164"/>
    <x v="7"/>
    <x v="5"/>
    <x v="0"/>
    <x v="4"/>
  </r>
  <r>
    <x v="7526"/>
    <x v="5"/>
    <x v="0"/>
    <x v="2"/>
    <x v="5"/>
    <x v="1"/>
    <x v="2"/>
    <x v="10"/>
    <x v="0"/>
    <x v="1"/>
    <x v="1"/>
    <x v="0"/>
    <x v="1"/>
    <x v="1"/>
    <x v="9123"/>
    <x v="8"/>
    <x v="5"/>
    <x v="2"/>
    <x v="0"/>
  </r>
  <r>
    <x v="7527"/>
    <x v="2"/>
    <x v="3"/>
    <x v="0"/>
    <x v="6"/>
    <x v="0"/>
    <x v="2"/>
    <x v="5"/>
    <x v="0"/>
    <x v="1"/>
    <x v="1"/>
    <x v="0"/>
    <x v="1"/>
    <x v="1"/>
    <x v="6201"/>
    <x v="2"/>
    <x v="1"/>
    <x v="1"/>
    <x v="1"/>
  </r>
  <r>
    <x v="7528"/>
    <x v="1"/>
    <x v="2"/>
    <x v="1"/>
    <x v="6"/>
    <x v="0"/>
    <x v="1"/>
    <x v="5"/>
    <x v="0"/>
    <x v="0"/>
    <x v="1"/>
    <x v="1"/>
    <x v="1"/>
    <x v="0"/>
    <x v="6516"/>
    <x v="1"/>
    <x v="6"/>
    <x v="0"/>
    <x v="5"/>
  </r>
  <r>
    <x v="7529"/>
    <x v="0"/>
    <x v="3"/>
    <x v="1"/>
    <x v="0"/>
    <x v="1"/>
    <x v="2"/>
    <x v="3"/>
    <x v="2"/>
    <x v="1"/>
    <x v="0"/>
    <x v="0"/>
    <x v="0"/>
    <x v="0"/>
    <x v="8036"/>
    <x v="9"/>
    <x v="5"/>
    <x v="1"/>
    <x v="3"/>
  </r>
  <r>
    <x v="7530"/>
    <x v="5"/>
    <x v="0"/>
    <x v="0"/>
    <x v="5"/>
    <x v="0"/>
    <x v="1"/>
    <x v="10"/>
    <x v="2"/>
    <x v="1"/>
    <x v="0"/>
    <x v="1"/>
    <x v="0"/>
    <x v="0"/>
    <x v="6884"/>
    <x v="1"/>
    <x v="0"/>
    <x v="2"/>
    <x v="0"/>
  </r>
  <r>
    <x v="7531"/>
    <x v="5"/>
    <x v="2"/>
    <x v="0"/>
    <x v="4"/>
    <x v="0"/>
    <x v="0"/>
    <x v="14"/>
    <x v="2"/>
    <x v="0"/>
    <x v="0"/>
    <x v="0"/>
    <x v="0"/>
    <x v="1"/>
    <x v="6151"/>
    <x v="4"/>
    <x v="2"/>
    <x v="2"/>
    <x v="4"/>
  </r>
  <r>
    <x v="7532"/>
    <x v="2"/>
    <x v="3"/>
    <x v="1"/>
    <x v="4"/>
    <x v="1"/>
    <x v="1"/>
    <x v="10"/>
    <x v="1"/>
    <x v="0"/>
    <x v="0"/>
    <x v="1"/>
    <x v="0"/>
    <x v="0"/>
    <x v="2781"/>
    <x v="11"/>
    <x v="2"/>
    <x v="0"/>
    <x v="6"/>
  </r>
  <r>
    <x v="7533"/>
    <x v="5"/>
    <x v="2"/>
    <x v="2"/>
    <x v="4"/>
    <x v="2"/>
    <x v="1"/>
    <x v="9"/>
    <x v="2"/>
    <x v="1"/>
    <x v="0"/>
    <x v="1"/>
    <x v="0"/>
    <x v="1"/>
    <x v="9111"/>
    <x v="6"/>
    <x v="5"/>
    <x v="2"/>
    <x v="0"/>
  </r>
  <r>
    <x v="7534"/>
    <x v="0"/>
    <x v="0"/>
    <x v="4"/>
    <x v="0"/>
    <x v="0"/>
    <x v="0"/>
    <x v="4"/>
    <x v="2"/>
    <x v="0"/>
    <x v="1"/>
    <x v="0"/>
    <x v="0"/>
    <x v="0"/>
    <x v="2877"/>
    <x v="9"/>
    <x v="4"/>
    <x v="1"/>
    <x v="4"/>
  </r>
  <r>
    <x v="7535"/>
    <x v="3"/>
    <x v="1"/>
    <x v="3"/>
    <x v="3"/>
    <x v="0"/>
    <x v="2"/>
    <x v="14"/>
    <x v="1"/>
    <x v="0"/>
    <x v="1"/>
    <x v="1"/>
    <x v="1"/>
    <x v="1"/>
    <x v="7854"/>
    <x v="1"/>
    <x v="0"/>
    <x v="0"/>
    <x v="3"/>
  </r>
  <r>
    <x v="7536"/>
    <x v="2"/>
    <x v="0"/>
    <x v="2"/>
    <x v="6"/>
    <x v="0"/>
    <x v="0"/>
    <x v="1"/>
    <x v="1"/>
    <x v="0"/>
    <x v="0"/>
    <x v="1"/>
    <x v="0"/>
    <x v="1"/>
    <x v="1634"/>
    <x v="9"/>
    <x v="1"/>
    <x v="1"/>
    <x v="5"/>
  </r>
  <r>
    <x v="7537"/>
    <x v="2"/>
    <x v="1"/>
    <x v="4"/>
    <x v="0"/>
    <x v="2"/>
    <x v="2"/>
    <x v="1"/>
    <x v="0"/>
    <x v="0"/>
    <x v="0"/>
    <x v="1"/>
    <x v="0"/>
    <x v="0"/>
    <x v="4922"/>
    <x v="1"/>
    <x v="1"/>
    <x v="0"/>
    <x v="8"/>
  </r>
  <r>
    <x v="7538"/>
    <x v="2"/>
    <x v="0"/>
    <x v="2"/>
    <x v="1"/>
    <x v="0"/>
    <x v="2"/>
    <x v="13"/>
    <x v="1"/>
    <x v="0"/>
    <x v="1"/>
    <x v="1"/>
    <x v="1"/>
    <x v="0"/>
    <x v="7341"/>
    <x v="3"/>
    <x v="5"/>
    <x v="0"/>
    <x v="7"/>
  </r>
  <r>
    <x v="7539"/>
    <x v="1"/>
    <x v="0"/>
    <x v="2"/>
    <x v="1"/>
    <x v="1"/>
    <x v="0"/>
    <x v="12"/>
    <x v="1"/>
    <x v="0"/>
    <x v="1"/>
    <x v="1"/>
    <x v="0"/>
    <x v="0"/>
    <x v="365"/>
    <x v="1"/>
    <x v="2"/>
    <x v="0"/>
    <x v="6"/>
  </r>
  <r>
    <x v="7540"/>
    <x v="2"/>
    <x v="0"/>
    <x v="2"/>
    <x v="5"/>
    <x v="0"/>
    <x v="1"/>
    <x v="0"/>
    <x v="1"/>
    <x v="0"/>
    <x v="0"/>
    <x v="1"/>
    <x v="0"/>
    <x v="1"/>
    <x v="3542"/>
    <x v="8"/>
    <x v="2"/>
    <x v="1"/>
    <x v="2"/>
  </r>
  <r>
    <x v="7541"/>
    <x v="4"/>
    <x v="0"/>
    <x v="1"/>
    <x v="4"/>
    <x v="1"/>
    <x v="1"/>
    <x v="10"/>
    <x v="1"/>
    <x v="1"/>
    <x v="1"/>
    <x v="1"/>
    <x v="0"/>
    <x v="1"/>
    <x v="3413"/>
    <x v="10"/>
    <x v="5"/>
    <x v="2"/>
    <x v="2"/>
  </r>
  <r>
    <x v="7542"/>
    <x v="3"/>
    <x v="2"/>
    <x v="1"/>
    <x v="4"/>
    <x v="2"/>
    <x v="2"/>
    <x v="1"/>
    <x v="0"/>
    <x v="0"/>
    <x v="0"/>
    <x v="1"/>
    <x v="1"/>
    <x v="0"/>
    <x v="8444"/>
    <x v="7"/>
    <x v="4"/>
    <x v="0"/>
    <x v="1"/>
  </r>
  <r>
    <x v="7543"/>
    <x v="4"/>
    <x v="1"/>
    <x v="1"/>
    <x v="6"/>
    <x v="2"/>
    <x v="2"/>
    <x v="2"/>
    <x v="0"/>
    <x v="0"/>
    <x v="1"/>
    <x v="0"/>
    <x v="0"/>
    <x v="1"/>
    <x v="4170"/>
    <x v="8"/>
    <x v="2"/>
    <x v="0"/>
    <x v="6"/>
  </r>
  <r>
    <x v="7544"/>
    <x v="5"/>
    <x v="1"/>
    <x v="3"/>
    <x v="1"/>
    <x v="2"/>
    <x v="1"/>
    <x v="14"/>
    <x v="1"/>
    <x v="1"/>
    <x v="0"/>
    <x v="1"/>
    <x v="1"/>
    <x v="1"/>
    <x v="8695"/>
    <x v="3"/>
    <x v="2"/>
    <x v="0"/>
    <x v="6"/>
  </r>
  <r>
    <x v="7545"/>
    <x v="5"/>
    <x v="0"/>
    <x v="2"/>
    <x v="1"/>
    <x v="0"/>
    <x v="0"/>
    <x v="11"/>
    <x v="0"/>
    <x v="0"/>
    <x v="1"/>
    <x v="1"/>
    <x v="0"/>
    <x v="1"/>
    <x v="4779"/>
    <x v="0"/>
    <x v="3"/>
    <x v="0"/>
    <x v="7"/>
  </r>
  <r>
    <x v="7546"/>
    <x v="0"/>
    <x v="2"/>
    <x v="0"/>
    <x v="3"/>
    <x v="0"/>
    <x v="2"/>
    <x v="12"/>
    <x v="0"/>
    <x v="0"/>
    <x v="1"/>
    <x v="0"/>
    <x v="1"/>
    <x v="0"/>
    <x v="9698"/>
    <x v="2"/>
    <x v="4"/>
    <x v="2"/>
    <x v="2"/>
  </r>
  <r>
    <x v="7547"/>
    <x v="1"/>
    <x v="3"/>
    <x v="3"/>
    <x v="1"/>
    <x v="0"/>
    <x v="0"/>
    <x v="5"/>
    <x v="0"/>
    <x v="1"/>
    <x v="1"/>
    <x v="1"/>
    <x v="1"/>
    <x v="1"/>
    <x v="2386"/>
    <x v="10"/>
    <x v="4"/>
    <x v="0"/>
    <x v="6"/>
  </r>
  <r>
    <x v="7548"/>
    <x v="1"/>
    <x v="0"/>
    <x v="0"/>
    <x v="1"/>
    <x v="1"/>
    <x v="0"/>
    <x v="1"/>
    <x v="1"/>
    <x v="1"/>
    <x v="1"/>
    <x v="0"/>
    <x v="0"/>
    <x v="1"/>
    <x v="347"/>
    <x v="2"/>
    <x v="3"/>
    <x v="1"/>
    <x v="3"/>
  </r>
  <r>
    <x v="7549"/>
    <x v="3"/>
    <x v="3"/>
    <x v="5"/>
    <x v="1"/>
    <x v="1"/>
    <x v="2"/>
    <x v="5"/>
    <x v="2"/>
    <x v="1"/>
    <x v="0"/>
    <x v="1"/>
    <x v="0"/>
    <x v="1"/>
    <x v="6920"/>
    <x v="9"/>
    <x v="6"/>
    <x v="1"/>
    <x v="2"/>
  </r>
  <r>
    <x v="7550"/>
    <x v="1"/>
    <x v="1"/>
    <x v="0"/>
    <x v="6"/>
    <x v="0"/>
    <x v="2"/>
    <x v="10"/>
    <x v="0"/>
    <x v="0"/>
    <x v="1"/>
    <x v="0"/>
    <x v="0"/>
    <x v="0"/>
    <x v="3720"/>
    <x v="3"/>
    <x v="3"/>
    <x v="2"/>
    <x v="2"/>
  </r>
  <r>
    <x v="7551"/>
    <x v="2"/>
    <x v="3"/>
    <x v="0"/>
    <x v="0"/>
    <x v="0"/>
    <x v="2"/>
    <x v="7"/>
    <x v="2"/>
    <x v="0"/>
    <x v="1"/>
    <x v="0"/>
    <x v="0"/>
    <x v="0"/>
    <x v="4030"/>
    <x v="2"/>
    <x v="4"/>
    <x v="1"/>
    <x v="2"/>
  </r>
  <r>
    <x v="7552"/>
    <x v="2"/>
    <x v="1"/>
    <x v="2"/>
    <x v="4"/>
    <x v="1"/>
    <x v="0"/>
    <x v="13"/>
    <x v="2"/>
    <x v="1"/>
    <x v="0"/>
    <x v="0"/>
    <x v="1"/>
    <x v="1"/>
    <x v="1365"/>
    <x v="7"/>
    <x v="5"/>
    <x v="2"/>
    <x v="3"/>
  </r>
  <r>
    <x v="7553"/>
    <x v="3"/>
    <x v="3"/>
    <x v="4"/>
    <x v="1"/>
    <x v="0"/>
    <x v="0"/>
    <x v="10"/>
    <x v="0"/>
    <x v="0"/>
    <x v="0"/>
    <x v="1"/>
    <x v="0"/>
    <x v="1"/>
    <x v="894"/>
    <x v="9"/>
    <x v="3"/>
    <x v="0"/>
    <x v="8"/>
  </r>
  <r>
    <x v="7554"/>
    <x v="1"/>
    <x v="2"/>
    <x v="5"/>
    <x v="3"/>
    <x v="1"/>
    <x v="1"/>
    <x v="1"/>
    <x v="2"/>
    <x v="0"/>
    <x v="1"/>
    <x v="1"/>
    <x v="1"/>
    <x v="0"/>
    <x v="5852"/>
    <x v="11"/>
    <x v="0"/>
    <x v="0"/>
    <x v="2"/>
  </r>
  <r>
    <x v="7555"/>
    <x v="4"/>
    <x v="3"/>
    <x v="2"/>
    <x v="3"/>
    <x v="2"/>
    <x v="0"/>
    <x v="6"/>
    <x v="1"/>
    <x v="0"/>
    <x v="0"/>
    <x v="0"/>
    <x v="1"/>
    <x v="1"/>
    <x v="1446"/>
    <x v="8"/>
    <x v="4"/>
    <x v="0"/>
    <x v="6"/>
  </r>
  <r>
    <x v="7556"/>
    <x v="0"/>
    <x v="3"/>
    <x v="1"/>
    <x v="2"/>
    <x v="2"/>
    <x v="1"/>
    <x v="9"/>
    <x v="2"/>
    <x v="0"/>
    <x v="1"/>
    <x v="1"/>
    <x v="1"/>
    <x v="0"/>
    <x v="8197"/>
    <x v="4"/>
    <x v="4"/>
    <x v="0"/>
    <x v="4"/>
  </r>
  <r>
    <x v="7557"/>
    <x v="1"/>
    <x v="0"/>
    <x v="5"/>
    <x v="2"/>
    <x v="0"/>
    <x v="1"/>
    <x v="2"/>
    <x v="2"/>
    <x v="0"/>
    <x v="1"/>
    <x v="1"/>
    <x v="0"/>
    <x v="1"/>
    <x v="3189"/>
    <x v="10"/>
    <x v="0"/>
    <x v="1"/>
    <x v="3"/>
  </r>
  <r>
    <x v="7558"/>
    <x v="0"/>
    <x v="1"/>
    <x v="1"/>
    <x v="4"/>
    <x v="1"/>
    <x v="2"/>
    <x v="7"/>
    <x v="2"/>
    <x v="0"/>
    <x v="0"/>
    <x v="0"/>
    <x v="0"/>
    <x v="1"/>
    <x v="8605"/>
    <x v="2"/>
    <x v="4"/>
    <x v="1"/>
    <x v="4"/>
  </r>
  <r>
    <x v="7559"/>
    <x v="5"/>
    <x v="1"/>
    <x v="5"/>
    <x v="0"/>
    <x v="0"/>
    <x v="2"/>
    <x v="4"/>
    <x v="0"/>
    <x v="1"/>
    <x v="1"/>
    <x v="0"/>
    <x v="1"/>
    <x v="0"/>
    <x v="8554"/>
    <x v="11"/>
    <x v="1"/>
    <x v="0"/>
    <x v="6"/>
  </r>
  <r>
    <x v="7560"/>
    <x v="3"/>
    <x v="0"/>
    <x v="0"/>
    <x v="1"/>
    <x v="2"/>
    <x v="1"/>
    <x v="7"/>
    <x v="1"/>
    <x v="1"/>
    <x v="1"/>
    <x v="1"/>
    <x v="0"/>
    <x v="0"/>
    <x v="2536"/>
    <x v="10"/>
    <x v="5"/>
    <x v="1"/>
    <x v="3"/>
  </r>
  <r>
    <x v="7561"/>
    <x v="1"/>
    <x v="2"/>
    <x v="5"/>
    <x v="3"/>
    <x v="0"/>
    <x v="0"/>
    <x v="0"/>
    <x v="1"/>
    <x v="1"/>
    <x v="0"/>
    <x v="1"/>
    <x v="0"/>
    <x v="1"/>
    <x v="2956"/>
    <x v="1"/>
    <x v="6"/>
    <x v="1"/>
    <x v="0"/>
  </r>
  <r>
    <x v="7562"/>
    <x v="3"/>
    <x v="3"/>
    <x v="4"/>
    <x v="1"/>
    <x v="0"/>
    <x v="2"/>
    <x v="10"/>
    <x v="2"/>
    <x v="1"/>
    <x v="1"/>
    <x v="1"/>
    <x v="0"/>
    <x v="1"/>
    <x v="6230"/>
    <x v="4"/>
    <x v="6"/>
    <x v="2"/>
    <x v="4"/>
  </r>
  <r>
    <x v="7563"/>
    <x v="1"/>
    <x v="3"/>
    <x v="3"/>
    <x v="3"/>
    <x v="0"/>
    <x v="2"/>
    <x v="9"/>
    <x v="1"/>
    <x v="1"/>
    <x v="1"/>
    <x v="0"/>
    <x v="1"/>
    <x v="0"/>
    <x v="5273"/>
    <x v="8"/>
    <x v="6"/>
    <x v="2"/>
    <x v="3"/>
  </r>
  <r>
    <x v="7564"/>
    <x v="3"/>
    <x v="2"/>
    <x v="3"/>
    <x v="3"/>
    <x v="1"/>
    <x v="0"/>
    <x v="4"/>
    <x v="2"/>
    <x v="0"/>
    <x v="1"/>
    <x v="0"/>
    <x v="0"/>
    <x v="1"/>
    <x v="1893"/>
    <x v="9"/>
    <x v="4"/>
    <x v="1"/>
    <x v="0"/>
  </r>
  <r>
    <x v="7565"/>
    <x v="3"/>
    <x v="1"/>
    <x v="2"/>
    <x v="1"/>
    <x v="0"/>
    <x v="0"/>
    <x v="3"/>
    <x v="2"/>
    <x v="0"/>
    <x v="0"/>
    <x v="1"/>
    <x v="0"/>
    <x v="1"/>
    <x v="1134"/>
    <x v="11"/>
    <x v="5"/>
    <x v="0"/>
    <x v="7"/>
  </r>
  <r>
    <x v="7566"/>
    <x v="5"/>
    <x v="0"/>
    <x v="1"/>
    <x v="5"/>
    <x v="1"/>
    <x v="0"/>
    <x v="11"/>
    <x v="1"/>
    <x v="1"/>
    <x v="0"/>
    <x v="0"/>
    <x v="1"/>
    <x v="0"/>
    <x v="3805"/>
    <x v="5"/>
    <x v="1"/>
    <x v="0"/>
    <x v="7"/>
  </r>
  <r>
    <x v="7567"/>
    <x v="5"/>
    <x v="0"/>
    <x v="0"/>
    <x v="5"/>
    <x v="1"/>
    <x v="0"/>
    <x v="11"/>
    <x v="2"/>
    <x v="1"/>
    <x v="0"/>
    <x v="0"/>
    <x v="0"/>
    <x v="1"/>
    <x v="4075"/>
    <x v="5"/>
    <x v="2"/>
    <x v="2"/>
    <x v="1"/>
  </r>
  <r>
    <x v="7568"/>
    <x v="3"/>
    <x v="2"/>
    <x v="5"/>
    <x v="2"/>
    <x v="0"/>
    <x v="0"/>
    <x v="9"/>
    <x v="1"/>
    <x v="1"/>
    <x v="1"/>
    <x v="0"/>
    <x v="1"/>
    <x v="1"/>
    <x v="3219"/>
    <x v="5"/>
    <x v="6"/>
    <x v="2"/>
    <x v="2"/>
  </r>
  <r>
    <x v="7569"/>
    <x v="3"/>
    <x v="2"/>
    <x v="2"/>
    <x v="1"/>
    <x v="1"/>
    <x v="0"/>
    <x v="12"/>
    <x v="0"/>
    <x v="0"/>
    <x v="0"/>
    <x v="0"/>
    <x v="1"/>
    <x v="0"/>
    <x v="2419"/>
    <x v="0"/>
    <x v="2"/>
    <x v="2"/>
    <x v="3"/>
  </r>
  <r>
    <x v="7570"/>
    <x v="1"/>
    <x v="3"/>
    <x v="4"/>
    <x v="3"/>
    <x v="0"/>
    <x v="0"/>
    <x v="5"/>
    <x v="2"/>
    <x v="1"/>
    <x v="1"/>
    <x v="1"/>
    <x v="0"/>
    <x v="1"/>
    <x v="1111"/>
    <x v="1"/>
    <x v="0"/>
    <x v="0"/>
    <x v="7"/>
  </r>
  <r>
    <x v="7571"/>
    <x v="3"/>
    <x v="3"/>
    <x v="1"/>
    <x v="5"/>
    <x v="1"/>
    <x v="2"/>
    <x v="4"/>
    <x v="0"/>
    <x v="1"/>
    <x v="1"/>
    <x v="0"/>
    <x v="1"/>
    <x v="1"/>
    <x v="6768"/>
    <x v="7"/>
    <x v="0"/>
    <x v="1"/>
    <x v="5"/>
  </r>
  <r>
    <x v="7572"/>
    <x v="2"/>
    <x v="0"/>
    <x v="4"/>
    <x v="0"/>
    <x v="0"/>
    <x v="2"/>
    <x v="13"/>
    <x v="2"/>
    <x v="1"/>
    <x v="0"/>
    <x v="1"/>
    <x v="1"/>
    <x v="1"/>
    <x v="8096"/>
    <x v="4"/>
    <x v="4"/>
    <x v="0"/>
    <x v="2"/>
  </r>
  <r>
    <x v="7573"/>
    <x v="3"/>
    <x v="2"/>
    <x v="1"/>
    <x v="4"/>
    <x v="1"/>
    <x v="0"/>
    <x v="7"/>
    <x v="0"/>
    <x v="1"/>
    <x v="0"/>
    <x v="0"/>
    <x v="0"/>
    <x v="1"/>
    <x v="1850"/>
    <x v="11"/>
    <x v="4"/>
    <x v="0"/>
    <x v="6"/>
  </r>
  <r>
    <x v="7574"/>
    <x v="5"/>
    <x v="1"/>
    <x v="3"/>
    <x v="4"/>
    <x v="0"/>
    <x v="0"/>
    <x v="9"/>
    <x v="2"/>
    <x v="1"/>
    <x v="1"/>
    <x v="1"/>
    <x v="1"/>
    <x v="0"/>
    <x v="5351"/>
    <x v="11"/>
    <x v="4"/>
    <x v="0"/>
    <x v="4"/>
  </r>
  <r>
    <x v="7575"/>
    <x v="2"/>
    <x v="3"/>
    <x v="1"/>
    <x v="1"/>
    <x v="1"/>
    <x v="0"/>
    <x v="9"/>
    <x v="2"/>
    <x v="0"/>
    <x v="0"/>
    <x v="1"/>
    <x v="0"/>
    <x v="1"/>
    <x v="1548"/>
    <x v="1"/>
    <x v="0"/>
    <x v="2"/>
    <x v="0"/>
  </r>
  <r>
    <x v="7576"/>
    <x v="3"/>
    <x v="3"/>
    <x v="4"/>
    <x v="1"/>
    <x v="1"/>
    <x v="0"/>
    <x v="14"/>
    <x v="1"/>
    <x v="1"/>
    <x v="1"/>
    <x v="1"/>
    <x v="1"/>
    <x v="0"/>
    <x v="1301"/>
    <x v="7"/>
    <x v="1"/>
    <x v="0"/>
    <x v="0"/>
  </r>
  <r>
    <x v="7577"/>
    <x v="1"/>
    <x v="3"/>
    <x v="5"/>
    <x v="0"/>
    <x v="0"/>
    <x v="0"/>
    <x v="11"/>
    <x v="1"/>
    <x v="0"/>
    <x v="1"/>
    <x v="0"/>
    <x v="1"/>
    <x v="1"/>
    <x v="1113"/>
    <x v="9"/>
    <x v="3"/>
    <x v="2"/>
    <x v="4"/>
  </r>
  <r>
    <x v="7578"/>
    <x v="1"/>
    <x v="1"/>
    <x v="2"/>
    <x v="1"/>
    <x v="2"/>
    <x v="2"/>
    <x v="14"/>
    <x v="2"/>
    <x v="0"/>
    <x v="0"/>
    <x v="1"/>
    <x v="0"/>
    <x v="0"/>
    <x v="5552"/>
    <x v="8"/>
    <x v="3"/>
    <x v="2"/>
    <x v="2"/>
  </r>
  <r>
    <x v="7579"/>
    <x v="5"/>
    <x v="3"/>
    <x v="2"/>
    <x v="5"/>
    <x v="2"/>
    <x v="2"/>
    <x v="9"/>
    <x v="0"/>
    <x v="0"/>
    <x v="1"/>
    <x v="0"/>
    <x v="1"/>
    <x v="1"/>
    <x v="9129"/>
    <x v="9"/>
    <x v="5"/>
    <x v="2"/>
    <x v="5"/>
  </r>
  <r>
    <x v="7580"/>
    <x v="1"/>
    <x v="2"/>
    <x v="5"/>
    <x v="3"/>
    <x v="2"/>
    <x v="1"/>
    <x v="11"/>
    <x v="2"/>
    <x v="0"/>
    <x v="1"/>
    <x v="0"/>
    <x v="1"/>
    <x v="0"/>
    <x v="4862"/>
    <x v="6"/>
    <x v="1"/>
    <x v="0"/>
    <x v="8"/>
  </r>
  <r>
    <x v="7581"/>
    <x v="4"/>
    <x v="1"/>
    <x v="5"/>
    <x v="0"/>
    <x v="1"/>
    <x v="2"/>
    <x v="2"/>
    <x v="1"/>
    <x v="0"/>
    <x v="0"/>
    <x v="0"/>
    <x v="0"/>
    <x v="1"/>
    <x v="4762"/>
    <x v="0"/>
    <x v="5"/>
    <x v="1"/>
    <x v="0"/>
  </r>
  <r>
    <x v="7582"/>
    <x v="0"/>
    <x v="0"/>
    <x v="3"/>
    <x v="3"/>
    <x v="1"/>
    <x v="2"/>
    <x v="3"/>
    <x v="0"/>
    <x v="0"/>
    <x v="0"/>
    <x v="0"/>
    <x v="1"/>
    <x v="0"/>
    <x v="8551"/>
    <x v="10"/>
    <x v="3"/>
    <x v="0"/>
    <x v="7"/>
  </r>
  <r>
    <x v="7583"/>
    <x v="2"/>
    <x v="0"/>
    <x v="5"/>
    <x v="0"/>
    <x v="1"/>
    <x v="1"/>
    <x v="8"/>
    <x v="1"/>
    <x v="1"/>
    <x v="0"/>
    <x v="0"/>
    <x v="0"/>
    <x v="1"/>
    <x v="2516"/>
    <x v="0"/>
    <x v="3"/>
    <x v="2"/>
    <x v="2"/>
  </r>
  <r>
    <x v="7584"/>
    <x v="0"/>
    <x v="2"/>
    <x v="1"/>
    <x v="2"/>
    <x v="1"/>
    <x v="0"/>
    <x v="9"/>
    <x v="1"/>
    <x v="0"/>
    <x v="1"/>
    <x v="1"/>
    <x v="0"/>
    <x v="1"/>
    <x v="7599"/>
    <x v="3"/>
    <x v="5"/>
    <x v="2"/>
    <x v="4"/>
  </r>
  <r>
    <x v="7585"/>
    <x v="1"/>
    <x v="1"/>
    <x v="4"/>
    <x v="0"/>
    <x v="2"/>
    <x v="1"/>
    <x v="7"/>
    <x v="2"/>
    <x v="1"/>
    <x v="1"/>
    <x v="1"/>
    <x v="0"/>
    <x v="1"/>
    <x v="3156"/>
    <x v="7"/>
    <x v="1"/>
    <x v="1"/>
    <x v="0"/>
  </r>
  <r>
    <x v="7586"/>
    <x v="0"/>
    <x v="0"/>
    <x v="5"/>
    <x v="5"/>
    <x v="2"/>
    <x v="1"/>
    <x v="11"/>
    <x v="0"/>
    <x v="0"/>
    <x v="1"/>
    <x v="0"/>
    <x v="1"/>
    <x v="0"/>
    <x v="7091"/>
    <x v="4"/>
    <x v="0"/>
    <x v="2"/>
    <x v="3"/>
  </r>
  <r>
    <x v="7587"/>
    <x v="1"/>
    <x v="1"/>
    <x v="3"/>
    <x v="6"/>
    <x v="2"/>
    <x v="2"/>
    <x v="4"/>
    <x v="2"/>
    <x v="1"/>
    <x v="0"/>
    <x v="0"/>
    <x v="1"/>
    <x v="0"/>
    <x v="5164"/>
    <x v="3"/>
    <x v="2"/>
    <x v="1"/>
    <x v="0"/>
  </r>
  <r>
    <x v="7588"/>
    <x v="3"/>
    <x v="0"/>
    <x v="1"/>
    <x v="3"/>
    <x v="2"/>
    <x v="0"/>
    <x v="8"/>
    <x v="2"/>
    <x v="1"/>
    <x v="0"/>
    <x v="0"/>
    <x v="1"/>
    <x v="1"/>
    <x v="923"/>
    <x v="1"/>
    <x v="0"/>
    <x v="2"/>
    <x v="0"/>
  </r>
  <r>
    <x v="7589"/>
    <x v="2"/>
    <x v="3"/>
    <x v="5"/>
    <x v="5"/>
    <x v="1"/>
    <x v="1"/>
    <x v="13"/>
    <x v="0"/>
    <x v="1"/>
    <x v="1"/>
    <x v="1"/>
    <x v="0"/>
    <x v="1"/>
    <x v="4067"/>
    <x v="0"/>
    <x v="1"/>
    <x v="2"/>
    <x v="5"/>
  </r>
  <r>
    <x v="7590"/>
    <x v="1"/>
    <x v="3"/>
    <x v="5"/>
    <x v="3"/>
    <x v="1"/>
    <x v="2"/>
    <x v="5"/>
    <x v="0"/>
    <x v="0"/>
    <x v="0"/>
    <x v="1"/>
    <x v="0"/>
    <x v="1"/>
    <x v="6011"/>
    <x v="4"/>
    <x v="6"/>
    <x v="1"/>
    <x v="2"/>
  </r>
  <r>
    <x v="7591"/>
    <x v="4"/>
    <x v="2"/>
    <x v="1"/>
    <x v="0"/>
    <x v="0"/>
    <x v="0"/>
    <x v="4"/>
    <x v="0"/>
    <x v="0"/>
    <x v="0"/>
    <x v="0"/>
    <x v="0"/>
    <x v="0"/>
    <x v="752"/>
    <x v="2"/>
    <x v="2"/>
    <x v="0"/>
    <x v="6"/>
  </r>
  <r>
    <x v="7592"/>
    <x v="3"/>
    <x v="1"/>
    <x v="2"/>
    <x v="2"/>
    <x v="2"/>
    <x v="0"/>
    <x v="11"/>
    <x v="0"/>
    <x v="0"/>
    <x v="0"/>
    <x v="1"/>
    <x v="1"/>
    <x v="1"/>
    <x v="2587"/>
    <x v="9"/>
    <x v="2"/>
    <x v="0"/>
    <x v="6"/>
  </r>
  <r>
    <x v="7593"/>
    <x v="4"/>
    <x v="3"/>
    <x v="4"/>
    <x v="4"/>
    <x v="1"/>
    <x v="1"/>
    <x v="5"/>
    <x v="0"/>
    <x v="1"/>
    <x v="0"/>
    <x v="1"/>
    <x v="1"/>
    <x v="0"/>
    <x v="4303"/>
    <x v="6"/>
    <x v="6"/>
    <x v="0"/>
    <x v="1"/>
  </r>
  <r>
    <x v="7594"/>
    <x v="0"/>
    <x v="2"/>
    <x v="3"/>
    <x v="0"/>
    <x v="2"/>
    <x v="1"/>
    <x v="4"/>
    <x v="2"/>
    <x v="0"/>
    <x v="1"/>
    <x v="0"/>
    <x v="1"/>
    <x v="0"/>
    <x v="8792"/>
    <x v="11"/>
    <x v="2"/>
    <x v="0"/>
    <x v="6"/>
  </r>
  <r>
    <x v="7595"/>
    <x v="0"/>
    <x v="1"/>
    <x v="1"/>
    <x v="5"/>
    <x v="1"/>
    <x v="0"/>
    <x v="2"/>
    <x v="2"/>
    <x v="1"/>
    <x v="1"/>
    <x v="1"/>
    <x v="0"/>
    <x v="1"/>
    <x v="5376"/>
    <x v="10"/>
    <x v="2"/>
    <x v="1"/>
    <x v="1"/>
  </r>
  <r>
    <x v="7596"/>
    <x v="2"/>
    <x v="3"/>
    <x v="3"/>
    <x v="1"/>
    <x v="2"/>
    <x v="2"/>
    <x v="10"/>
    <x v="1"/>
    <x v="0"/>
    <x v="1"/>
    <x v="1"/>
    <x v="1"/>
    <x v="1"/>
    <x v="7778"/>
    <x v="1"/>
    <x v="2"/>
    <x v="0"/>
    <x v="0"/>
  </r>
  <r>
    <x v="7597"/>
    <x v="3"/>
    <x v="0"/>
    <x v="0"/>
    <x v="1"/>
    <x v="1"/>
    <x v="0"/>
    <x v="13"/>
    <x v="2"/>
    <x v="1"/>
    <x v="1"/>
    <x v="1"/>
    <x v="0"/>
    <x v="0"/>
    <x v="392"/>
    <x v="4"/>
    <x v="6"/>
    <x v="0"/>
    <x v="7"/>
  </r>
  <r>
    <x v="7598"/>
    <x v="2"/>
    <x v="1"/>
    <x v="3"/>
    <x v="4"/>
    <x v="2"/>
    <x v="2"/>
    <x v="5"/>
    <x v="2"/>
    <x v="1"/>
    <x v="0"/>
    <x v="1"/>
    <x v="1"/>
    <x v="0"/>
    <x v="6684"/>
    <x v="5"/>
    <x v="3"/>
    <x v="0"/>
    <x v="4"/>
  </r>
  <r>
    <x v="7599"/>
    <x v="3"/>
    <x v="2"/>
    <x v="1"/>
    <x v="1"/>
    <x v="2"/>
    <x v="2"/>
    <x v="2"/>
    <x v="1"/>
    <x v="1"/>
    <x v="0"/>
    <x v="1"/>
    <x v="0"/>
    <x v="0"/>
    <x v="7758"/>
    <x v="10"/>
    <x v="5"/>
    <x v="1"/>
    <x v="4"/>
  </r>
  <r>
    <x v="7600"/>
    <x v="4"/>
    <x v="0"/>
    <x v="0"/>
    <x v="4"/>
    <x v="1"/>
    <x v="0"/>
    <x v="2"/>
    <x v="0"/>
    <x v="0"/>
    <x v="0"/>
    <x v="0"/>
    <x v="1"/>
    <x v="0"/>
    <x v="785"/>
    <x v="7"/>
    <x v="5"/>
    <x v="1"/>
    <x v="0"/>
  </r>
  <r>
    <x v="7601"/>
    <x v="1"/>
    <x v="1"/>
    <x v="5"/>
    <x v="4"/>
    <x v="2"/>
    <x v="0"/>
    <x v="9"/>
    <x v="1"/>
    <x v="1"/>
    <x v="1"/>
    <x v="0"/>
    <x v="0"/>
    <x v="1"/>
    <x v="234"/>
    <x v="11"/>
    <x v="6"/>
    <x v="2"/>
    <x v="4"/>
  </r>
  <r>
    <x v="7602"/>
    <x v="2"/>
    <x v="1"/>
    <x v="2"/>
    <x v="2"/>
    <x v="2"/>
    <x v="1"/>
    <x v="9"/>
    <x v="2"/>
    <x v="1"/>
    <x v="1"/>
    <x v="1"/>
    <x v="0"/>
    <x v="1"/>
    <x v="3212"/>
    <x v="8"/>
    <x v="0"/>
    <x v="2"/>
    <x v="5"/>
  </r>
  <r>
    <x v="7603"/>
    <x v="2"/>
    <x v="2"/>
    <x v="3"/>
    <x v="6"/>
    <x v="2"/>
    <x v="0"/>
    <x v="13"/>
    <x v="2"/>
    <x v="1"/>
    <x v="1"/>
    <x v="0"/>
    <x v="1"/>
    <x v="0"/>
    <x v="1990"/>
    <x v="2"/>
    <x v="4"/>
    <x v="2"/>
    <x v="4"/>
  </r>
  <r>
    <x v="7604"/>
    <x v="1"/>
    <x v="0"/>
    <x v="4"/>
    <x v="3"/>
    <x v="0"/>
    <x v="2"/>
    <x v="0"/>
    <x v="2"/>
    <x v="0"/>
    <x v="1"/>
    <x v="0"/>
    <x v="0"/>
    <x v="0"/>
    <x v="3249"/>
    <x v="8"/>
    <x v="0"/>
    <x v="1"/>
    <x v="4"/>
  </r>
  <r>
    <x v="7605"/>
    <x v="1"/>
    <x v="1"/>
    <x v="0"/>
    <x v="3"/>
    <x v="2"/>
    <x v="0"/>
    <x v="3"/>
    <x v="0"/>
    <x v="1"/>
    <x v="1"/>
    <x v="0"/>
    <x v="0"/>
    <x v="0"/>
    <x v="34"/>
    <x v="11"/>
    <x v="6"/>
    <x v="1"/>
    <x v="0"/>
  </r>
  <r>
    <x v="7606"/>
    <x v="4"/>
    <x v="2"/>
    <x v="0"/>
    <x v="5"/>
    <x v="2"/>
    <x v="0"/>
    <x v="7"/>
    <x v="1"/>
    <x v="0"/>
    <x v="1"/>
    <x v="0"/>
    <x v="0"/>
    <x v="0"/>
    <x v="1089"/>
    <x v="7"/>
    <x v="3"/>
    <x v="1"/>
    <x v="1"/>
  </r>
  <r>
    <x v="7607"/>
    <x v="4"/>
    <x v="3"/>
    <x v="5"/>
    <x v="3"/>
    <x v="0"/>
    <x v="1"/>
    <x v="1"/>
    <x v="2"/>
    <x v="1"/>
    <x v="1"/>
    <x v="0"/>
    <x v="1"/>
    <x v="0"/>
    <x v="2772"/>
    <x v="2"/>
    <x v="3"/>
    <x v="0"/>
    <x v="6"/>
  </r>
  <r>
    <x v="7608"/>
    <x v="2"/>
    <x v="2"/>
    <x v="4"/>
    <x v="4"/>
    <x v="0"/>
    <x v="2"/>
    <x v="8"/>
    <x v="1"/>
    <x v="1"/>
    <x v="1"/>
    <x v="0"/>
    <x v="0"/>
    <x v="1"/>
    <x v="7002"/>
    <x v="5"/>
    <x v="3"/>
    <x v="0"/>
    <x v="7"/>
  </r>
  <r>
    <x v="7609"/>
    <x v="2"/>
    <x v="3"/>
    <x v="0"/>
    <x v="2"/>
    <x v="2"/>
    <x v="0"/>
    <x v="2"/>
    <x v="2"/>
    <x v="1"/>
    <x v="1"/>
    <x v="0"/>
    <x v="1"/>
    <x v="1"/>
    <x v="1109"/>
    <x v="0"/>
    <x v="4"/>
    <x v="1"/>
    <x v="1"/>
  </r>
  <r>
    <x v="7610"/>
    <x v="1"/>
    <x v="2"/>
    <x v="2"/>
    <x v="0"/>
    <x v="1"/>
    <x v="0"/>
    <x v="13"/>
    <x v="2"/>
    <x v="1"/>
    <x v="1"/>
    <x v="0"/>
    <x v="1"/>
    <x v="1"/>
    <x v="3384"/>
    <x v="8"/>
    <x v="3"/>
    <x v="0"/>
    <x v="7"/>
  </r>
  <r>
    <x v="7611"/>
    <x v="1"/>
    <x v="3"/>
    <x v="3"/>
    <x v="3"/>
    <x v="1"/>
    <x v="0"/>
    <x v="4"/>
    <x v="2"/>
    <x v="1"/>
    <x v="1"/>
    <x v="1"/>
    <x v="0"/>
    <x v="0"/>
    <x v="677"/>
    <x v="8"/>
    <x v="4"/>
    <x v="1"/>
    <x v="5"/>
  </r>
  <r>
    <x v="7612"/>
    <x v="2"/>
    <x v="3"/>
    <x v="4"/>
    <x v="4"/>
    <x v="1"/>
    <x v="2"/>
    <x v="6"/>
    <x v="1"/>
    <x v="0"/>
    <x v="1"/>
    <x v="0"/>
    <x v="0"/>
    <x v="1"/>
    <x v="4132"/>
    <x v="0"/>
    <x v="1"/>
    <x v="0"/>
    <x v="7"/>
  </r>
  <r>
    <x v="7613"/>
    <x v="0"/>
    <x v="1"/>
    <x v="0"/>
    <x v="1"/>
    <x v="1"/>
    <x v="1"/>
    <x v="6"/>
    <x v="2"/>
    <x v="0"/>
    <x v="0"/>
    <x v="1"/>
    <x v="0"/>
    <x v="0"/>
    <x v="6963"/>
    <x v="2"/>
    <x v="5"/>
    <x v="1"/>
    <x v="0"/>
  </r>
  <r>
    <x v="7614"/>
    <x v="1"/>
    <x v="2"/>
    <x v="2"/>
    <x v="5"/>
    <x v="0"/>
    <x v="2"/>
    <x v="8"/>
    <x v="1"/>
    <x v="0"/>
    <x v="0"/>
    <x v="1"/>
    <x v="0"/>
    <x v="0"/>
    <x v="7710"/>
    <x v="8"/>
    <x v="0"/>
    <x v="2"/>
    <x v="3"/>
  </r>
  <r>
    <x v="7615"/>
    <x v="3"/>
    <x v="3"/>
    <x v="1"/>
    <x v="1"/>
    <x v="2"/>
    <x v="1"/>
    <x v="7"/>
    <x v="1"/>
    <x v="0"/>
    <x v="0"/>
    <x v="1"/>
    <x v="1"/>
    <x v="0"/>
    <x v="4088"/>
    <x v="7"/>
    <x v="0"/>
    <x v="0"/>
    <x v="0"/>
  </r>
  <r>
    <x v="7616"/>
    <x v="3"/>
    <x v="0"/>
    <x v="0"/>
    <x v="3"/>
    <x v="0"/>
    <x v="0"/>
    <x v="0"/>
    <x v="2"/>
    <x v="0"/>
    <x v="1"/>
    <x v="1"/>
    <x v="0"/>
    <x v="0"/>
    <x v="411"/>
    <x v="1"/>
    <x v="3"/>
    <x v="0"/>
    <x v="8"/>
  </r>
  <r>
    <x v="7617"/>
    <x v="3"/>
    <x v="3"/>
    <x v="3"/>
    <x v="1"/>
    <x v="1"/>
    <x v="2"/>
    <x v="12"/>
    <x v="1"/>
    <x v="0"/>
    <x v="1"/>
    <x v="1"/>
    <x v="0"/>
    <x v="0"/>
    <x v="5094"/>
    <x v="1"/>
    <x v="3"/>
    <x v="2"/>
    <x v="5"/>
  </r>
  <r>
    <x v="7618"/>
    <x v="3"/>
    <x v="0"/>
    <x v="2"/>
    <x v="6"/>
    <x v="2"/>
    <x v="0"/>
    <x v="4"/>
    <x v="0"/>
    <x v="1"/>
    <x v="1"/>
    <x v="0"/>
    <x v="0"/>
    <x v="0"/>
    <x v="88"/>
    <x v="8"/>
    <x v="0"/>
    <x v="0"/>
    <x v="7"/>
  </r>
  <r>
    <x v="7619"/>
    <x v="5"/>
    <x v="2"/>
    <x v="4"/>
    <x v="4"/>
    <x v="1"/>
    <x v="0"/>
    <x v="10"/>
    <x v="1"/>
    <x v="0"/>
    <x v="0"/>
    <x v="0"/>
    <x v="0"/>
    <x v="0"/>
    <x v="4538"/>
    <x v="8"/>
    <x v="6"/>
    <x v="2"/>
    <x v="3"/>
  </r>
  <r>
    <x v="7620"/>
    <x v="4"/>
    <x v="2"/>
    <x v="3"/>
    <x v="0"/>
    <x v="1"/>
    <x v="0"/>
    <x v="12"/>
    <x v="1"/>
    <x v="1"/>
    <x v="1"/>
    <x v="1"/>
    <x v="1"/>
    <x v="0"/>
    <x v="3066"/>
    <x v="9"/>
    <x v="4"/>
    <x v="0"/>
    <x v="4"/>
  </r>
  <r>
    <x v="7621"/>
    <x v="4"/>
    <x v="0"/>
    <x v="1"/>
    <x v="5"/>
    <x v="1"/>
    <x v="2"/>
    <x v="8"/>
    <x v="1"/>
    <x v="1"/>
    <x v="1"/>
    <x v="1"/>
    <x v="0"/>
    <x v="0"/>
    <x v="4597"/>
    <x v="5"/>
    <x v="4"/>
    <x v="2"/>
    <x v="3"/>
  </r>
  <r>
    <x v="7622"/>
    <x v="3"/>
    <x v="0"/>
    <x v="3"/>
    <x v="6"/>
    <x v="0"/>
    <x v="1"/>
    <x v="10"/>
    <x v="2"/>
    <x v="1"/>
    <x v="1"/>
    <x v="0"/>
    <x v="0"/>
    <x v="1"/>
    <x v="2079"/>
    <x v="5"/>
    <x v="6"/>
    <x v="0"/>
    <x v="7"/>
  </r>
  <r>
    <x v="7623"/>
    <x v="4"/>
    <x v="2"/>
    <x v="1"/>
    <x v="0"/>
    <x v="1"/>
    <x v="2"/>
    <x v="5"/>
    <x v="2"/>
    <x v="0"/>
    <x v="1"/>
    <x v="1"/>
    <x v="1"/>
    <x v="0"/>
    <x v="8717"/>
    <x v="6"/>
    <x v="5"/>
    <x v="0"/>
    <x v="6"/>
  </r>
  <r>
    <x v="7624"/>
    <x v="4"/>
    <x v="3"/>
    <x v="4"/>
    <x v="4"/>
    <x v="2"/>
    <x v="0"/>
    <x v="0"/>
    <x v="2"/>
    <x v="1"/>
    <x v="1"/>
    <x v="0"/>
    <x v="0"/>
    <x v="1"/>
    <x v="235"/>
    <x v="11"/>
    <x v="0"/>
    <x v="1"/>
    <x v="5"/>
  </r>
  <r>
    <x v="7625"/>
    <x v="3"/>
    <x v="3"/>
    <x v="3"/>
    <x v="2"/>
    <x v="2"/>
    <x v="2"/>
    <x v="14"/>
    <x v="1"/>
    <x v="1"/>
    <x v="0"/>
    <x v="0"/>
    <x v="0"/>
    <x v="1"/>
    <x v="4236"/>
    <x v="6"/>
    <x v="4"/>
    <x v="2"/>
    <x v="2"/>
  </r>
  <r>
    <x v="7626"/>
    <x v="2"/>
    <x v="0"/>
    <x v="2"/>
    <x v="0"/>
    <x v="2"/>
    <x v="1"/>
    <x v="8"/>
    <x v="2"/>
    <x v="1"/>
    <x v="0"/>
    <x v="1"/>
    <x v="1"/>
    <x v="0"/>
    <x v="3658"/>
    <x v="9"/>
    <x v="5"/>
    <x v="0"/>
    <x v="0"/>
  </r>
  <r>
    <x v="7627"/>
    <x v="3"/>
    <x v="0"/>
    <x v="3"/>
    <x v="1"/>
    <x v="2"/>
    <x v="2"/>
    <x v="9"/>
    <x v="2"/>
    <x v="1"/>
    <x v="0"/>
    <x v="1"/>
    <x v="1"/>
    <x v="0"/>
    <x v="7252"/>
    <x v="11"/>
    <x v="5"/>
    <x v="0"/>
    <x v="1"/>
  </r>
  <r>
    <x v="7628"/>
    <x v="3"/>
    <x v="1"/>
    <x v="0"/>
    <x v="4"/>
    <x v="2"/>
    <x v="1"/>
    <x v="10"/>
    <x v="2"/>
    <x v="1"/>
    <x v="0"/>
    <x v="1"/>
    <x v="0"/>
    <x v="0"/>
    <x v="2674"/>
    <x v="11"/>
    <x v="3"/>
    <x v="0"/>
    <x v="8"/>
  </r>
  <r>
    <x v="7629"/>
    <x v="1"/>
    <x v="2"/>
    <x v="3"/>
    <x v="4"/>
    <x v="0"/>
    <x v="1"/>
    <x v="13"/>
    <x v="2"/>
    <x v="1"/>
    <x v="0"/>
    <x v="0"/>
    <x v="0"/>
    <x v="0"/>
    <x v="2729"/>
    <x v="5"/>
    <x v="3"/>
    <x v="2"/>
    <x v="1"/>
  </r>
  <r>
    <x v="7630"/>
    <x v="1"/>
    <x v="1"/>
    <x v="4"/>
    <x v="4"/>
    <x v="0"/>
    <x v="1"/>
    <x v="2"/>
    <x v="1"/>
    <x v="1"/>
    <x v="1"/>
    <x v="1"/>
    <x v="1"/>
    <x v="1"/>
    <x v="5093"/>
    <x v="9"/>
    <x v="0"/>
    <x v="0"/>
    <x v="2"/>
  </r>
  <r>
    <x v="7631"/>
    <x v="4"/>
    <x v="0"/>
    <x v="5"/>
    <x v="2"/>
    <x v="1"/>
    <x v="2"/>
    <x v="8"/>
    <x v="1"/>
    <x v="1"/>
    <x v="0"/>
    <x v="1"/>
    <x v="1"/>
    <x v="1"/>
    <x v="7490"/>
    <x v="2"/>
    <x v="2"/>
    <x v="0"/>
    <x v="5"/>
  </r>
  <r>
    <x v="7632"/>
    <x v="2"/>
    <x v="2"/>
    <x v="3"/>
    <x v="1"/>
    <x v="1"/>
    <x v="0"/>
    <x v="3"/>
    <x v="1"/>
    <x v="0"/>
    <x v="1"/>
    <x v="1"/>
    <x v="1"/>
    <x v="1"/>
    <x v="4949"/>
    <x v="2"/>
    <x v="4"/>
    <x v="0"/>
    <x v="6"/>
  </r>
  <r>
    <x v="7633"/>
    <x v="4"/>
    <x v="1"/>
    <x v="2"/>
    <x v="0"/>
    <x v="0"/>
    <x v="1"/>
    <x v="6"/>
    <x v="1"/>
    <x v="1"/>
    <x v="1"/>
    <x v="1"/>
    <x v="1"/>
    <x v="0"/>
    <x v="4049"/>
    <x v="8"/>
    <x v="4"/>
    <x v="0"/>
    <x v="1"/>
  </r>
  <r>
    <x v="7634"/>
    <x v="0"/>
    <x v="1"/>
    <x v="4"/>
    <x v="3"/>
    <x v="2"/>
    <x v="1"/>
    <x v="10"/>
    <x v="0"/>
    <x v="1"/>
    <x v="1"/>
    <x v="0"/>
    <x v="0"/>
    <x v="0"/>
    <x v="5112"/>
    <x v="11"/>
    <x v="4"/>
    <x v="2"/>
    <x v="4"/>
  </r>
  <r>
    <x v="7635"/>
    <x v="4"/>
    <x v="0"/>
    <x v="3"/>
    <x v="1"/>
    <x v="1"/>
    <x v="2"/>
    <x v="9"/>
    <x v="1"/>
    <x v="0"/>
    <x v="1"/>
    <x v="1"/>
    <x v="0"/>
    <x v="1"/>
    <x v="6130"/>
    <x v="6"/>
    <x v="6"/>
    <x v="2"/>
    <x v="5"/>
  </r>
  <r>
    <x v="7636"/>
    <x v="0"/>
    <x v="3"/>
    <x v="4"/>
    <x v="1"/>
    <x v="0"/>
    <x v="2"/>
    <x v="14"/>
    <x v="1"/>
    <x v="0"/>
    <x v="0"/>
    <x v="0"/>
    <x v="0"/>
    <x v="1"/>
    <x v="8698"/>
    <x v="2"/>
    <x v="4"/>
    <x v="0"/>
    <x v="6"/>
  </r>
  <r>
    <x v="7637"/>
    <x v="3"/>
    <x v="2"/>
    <x v="2"/>
    <x v="0"/>
    <x v="1"/>
    <x v="0"/>
    <x v="9"/>
    <x v="1"/>
    <x v="0"/>
    <x v="0"/>
    <x v="1"/>
    <x v="0"/>
    <x v="1"/>
    <x v="2876"/>
    <x v="0"/>
    <x v="2"/>
    <x v="2"/>
    <x v="1"/>
  </r>
  <r>
    <x v="7638"/>
    <x v="5"/>
    <x v="0"/>
    <x v="1"/>
    <x v="6"/>
    <x v="2"/>
    <x v="2"/>
    <x v="10"/>
    <x v="1"/>
    <x v="1"/>
    <x v="1"/>
    <x v="1"/>
    <x v="1"/>
    <x v="1"/>
    <x v="9721"/>
    <x v="6"/>
    <x v="6"/>
    <x v="0"/>
    <x v="4"/>
  </r>
  <r>
    <x v="7639"/>
    <x v="0"/>
    <x v="1"/>
    <x v="5"/>
    <x v="0"/>
    <x v="0"/>
    <x v="0"/>
    <x v="14"/>
    <x v="1"/>
    <x v="1"/>
    <x v="1"/>
    <x v="1"/>
    <x v="0"/>
    <x v="0"/>
    <x v="3939"/>
    <x v="9"/>
    <x v="4"/>
    <x v="2"/>
    <x v="0"/>
  </r>
  <r>
    <x v="7640"/>
    <x v="2"/>
    <x v="2"/>
    <x v="0"/>
    <x v="1"/>
    <x v="2"/>
    <x v="1"/>
    <x v="13"/>
    <x v="0"/>
    <x v="0"/>
    <x v="0"/>
    <x v="0"/>
    <x v="0"/>
    <x v="1"/>
    <x v="3883"/>
    <x v="7"/>
    <x v="6"/>
    <x v="2"/>
    <x v="5"/>
  </r>
  <r>
    <x v="7641"/>
    <x v="0"/>
    <x v="1"/>
    <x v="2"/>
    <x v="5"/>
    <x v="0"/>
    <x v="0"/>
    <x v="9"/>
    <x v="2"/>
    <x v="1"/>
    <x v="1"/>
    <x v="1"/>
    <x v="1"/>
    <x v="0"/>
    <x v="6052"/>
    <x v="8"/>
    <x v="2"/>
    <x v="0"/>
    <x v="4"/>
  </r>
  <r>
    <x v="7642"/>
    <x v="2"/>
    <x v="0"/>
    <x v="3"/>
    <x v="3"/>
    <x v="1"/>
    <x v="0"/>
    <x v="2"/>
    <x v="0"/>
    <x v="1"/>
    <x v="1"/>
    <x v="1"/>
    <x v="1"/>
    <x v="1"/>
    <x v="2219"/>
    <x v="6"/>
    <x v="3"/>
    <x v="0"/>
    <x v="0"/>
  </r>
  <r>
    <x v="7643"/>
    <x v="4"/>
    <x v="2"/>
    <x v="1"/>
    <x v="6"/>
    <x v="2"/>
    <x v="1"/>
    <x v="0"/>
    <x v="2"/>
    <x v="1"/>
    <x v="1"/>
    <x v="1"/>
    <x v="1"/>
    <x v="0"/>
    <x v="5866"/>
    <x v="10"/>
    <x v="1"/>
    <x v="0"/>
    <x v="8"/>
  </r>
  <r>
    <x v="7644"/>
    <x v="1"/>
    <x v="0"/>
    <x v="0"/>
    <x v="5"/>
    <x v="0"/>
    <x v="1"/>
    <x v="11"/>
    <x v="2"/>
    <x v="0"/>
    <x v="0"/>
    <x v="1"/>
    <x v="0"/>
    <x v="0"/>
    <x v="2162"/>
    <x v="3"/>
    <x v="1"/>
    <x v="0"/>
    <x v="6"/>
  </r>
  <r>
    <x v="7645"/>
    <x v="1"/>
    <x v="3"/>
    <x v="2"/>
    <x v="2"/>
    <x v="2"/>
    <x v="2"/>
    <x v="10"/>
    <x v="0"/>
    <x v="0"/>
    <x v="0"/>
    <x v="1"/>
    <x v="1"/>
    <x v="0"/>
    <x v="7083"/>
    <x v="0"/>
    <x v="5"/>
    <x v="0"/>
    <x v="6"/>
  </r>
  <r>
    <x v="7646"/>
    <x v="1"/>
    <x v="2"/>
    <x v="3"/>
    <x v="4"/>
    <x v="0"/>
    <x v="0"/>
    <x v="2"/>
    <x v="2"/>
    <x v="0"/>
    <x v="1"/>
    <x v="1"/>
    <x v="0"/>
    <x v="1"/>
    <x v="3328"/>
    <x v="3"/>
    <x v="4"/>
    <x v="1"/>
    <x v="0"/>
  </r>
  <r>
    <x v="7647"/>
    <x v="2"/>
    <x v="3"/>
    <x v="2"/>
    <x v="0"/>
    <x v="2"/>
    <x v="1"/>
    <x v="4"/>
    <x v="0"/>
    <x v="0"/>
    <x v="1"/>
    <x v="0"/>
    <x v="1"/>
    <x v="0"/>
    <x v="2076"/>
    <x v="10"/>
    <x v="4"/>
    <x v="0"/>
    <x v="6"/>
  </r>
  <r>
    <x v="7648"/>
    <x v="1"/>
    <x v="3"/>
    <x v="5"/>
    <x v="2"/>
    <x v="1"/>
    <x v="1"/>
    <x v="10"/>
    <x v="0"/>
    <x v="0"/>
    <x v="1"/>
    <x v="1"/>
    <x v="0"/>
    <x v="1"/>
    <x v="3944"/>
    <x v="11"/>
    <x v="5"/>
    <x v="2"/>
    <x v="5"/>
  </r>
  <r>
    <x v="7649"/>
    <x v="5"/>
    <x v="0"/>
    <x v="2"/>
    <x v="0"/>
    <x v="2"/>
    <x v="0"/>
    <x v="7"/>
    <x v="1"/>
    <x v="0"/>
    <x v="0"/>
    <x v="1"/>
    <x v="0"/>
    <x v="1"/>
    <x v="4562"/>
    <x v="3"/>
    <x v="0"/>
    <x v="0"/>
    <x v="6"/>
  </r>
  <r>
    <x v="7650"/>
    <x v="0"/>
    <x v="0"/>
    <x v="0"/>
    <x v="3"/>
    <x v="0"/>
    <x v="2"/>
    <x v="4"/>
    <x v="1"/>
    <x v="1"/>
    <x v="0"/>
    <x v="0"/>
    <x v="0"/>
    <x v="1"/>
    <x v="8711"/>
    <x v="11"/>
    <x v="6"/>
    <x v="0"/>
    <x v="8"/>
  </r>
  <r>
    <x v="7651"/>
    <x v="2"/>
    <x v="0"/>
    <x v="4"/>
    <x v="2"/>
    <x v="0"/>
    <x v="2"/>
    <x v="0"/>
    <x v="0"/>
    <x v="1"/>
    <x v="1"/>
    <x v="1"/>
    <x v="0"/>
    <x v="1"/>
    <x v="6551"/>
    <x v="3"/>
    <x v="3"/>
    <x v="1"/>
    <x v="5"/>
  </r>
  <r>
    <x v="7652"/>
    <x v="1"/>
    <x v="3"/>
    <x v="4"/>
    <x v="5"/>
    <x v="1"/>
    <x v="2"/>
    <x v="7"/>
    <x v="2"/>
    <x v="1"/>
    <x v="1"/>
    <x v="0"/>
    <x v="1"/>
    <x v="1"/>
    <x v="6108"/>
    <x v="3"/>
    <x v="2"/>
    <x v="1"/>
    <x v="5"/>
  </r>
  <r>
    <x v="7653"/>
    <x v="3"/>
    <x v="0"/>
    <x v="1"/>
    <x v="6"/>
    <x v="2"/>
    <x v="1"/>
    <x v="13"/>
    <x v="2"/>
    <x v="1"/>
    <x v="0"/>
    <x v="1"/>
    <x v="1"/>
    <x v="1"/>
    <x v="5545"/>
    <x v="0"/>
    <x v="4"/>
    <x v="0"/>
    <x v="0"/>
  </r>
  <r>
    <x v="7654"/>
    <x v="5"/>
    <x v="1"/>
    <x v="5"/>
    <x v="5"/>
    <x v="1"/>
    <x v="0"/>
    <x v="7"/>
    <x v="2"/>
    <x v="1"/>
    <x v="0"/>
    <x v="1"/>
    <x v="1"/>
    <x v="0"/>
    <x v="6122"/>
    <x v="1"/>
    <x v="3"/>
    <x v="0"/>
    <x v="8"/>
  </r>
  <r>
    <x v="7655"/>
    <x v="4"/>
    <x v="0"/>
    <x v="3"/>
    <x v="5"/>
    <x v="0"/>
    <x v="2"/>
    <x v="10"/>
    <x v="1"/>
    <x v="1"/>
    <x v="0"/>
    <x v="1"/>
    <x v="0"/>
    <x v="0"/>
    <x v="4940"/>
    <x v="1"/>
    <x v="5"/>
    <x v="2"/>
    <x v="1"/>
  </r>
  <r>
    <x v="7656"/>
    <x v="2"/>
    <x v="0"/>
    <x v="2"/>
    <x v="6"/>
    <x v="1"/>
    <x v="0"/>
    <x v="9"/>
    <x v="0"/>
    <x v="1"/>
    <x v="0"/>
    <x v="0"/>
    <x v="0"/>
    <x v="1"/>
    <x v="216"/>
    <x v="7"/>
    <x v="6"/>
    <x v="2"/>
    <x v="0"/>
  </r>
  <r>
    <x v="7657"/>
    <x v="1"/>
    <x v="1"/>
    <x v="5"/>
    <x v="3"/>
    <x v="2"/>
    <x v="1"/>
    <x v="9"/>
    <x v="0"/>
    <x v="0"/>
    <x v="0"/>
    <x v="1"/>
    <x v="1"/>
    <x v="1"/>
    <x v="5263"/>
    <x v="4"/>
    <x v="4"/>
    <x v="0"/>
    <x v="4"/>
  </r>
  <r>
    <x v="7658"/>
    <x v="1"/>
    <x v="2"/>
    <x v="1"/>
    <x v="1"/>
    <x v="0"/>
    <x v="0"/>
    <x v="3"/>
    <x v="1"/>
    <x v="0"/>
    <x v="1"/>
    <x v="1"/>
    <x v="0"/>
    <x v="0"/>
    <x v="1821"/>
    <x v="2"/>
    <x v="1"/>
    <x v="1"/>
    <x v="5"/>
  </r>
  <r>
    <x v="7659"/>
    <x v="3"/>
    <x v="0"/>
    <x v="0"/>
    <x v="4"/>
    <x v="2"/>
    <x v="2"/>
    <x v="10"/>
    <x v="1"/>
    <x v="0"/>
    <x v="0"/>
    <x v="0"/>
    <x v="1"/>
    <x v="1"/>
    <x v="6259"/>
    <x v="1"/>
    <x v="4"/>
    <x v="2"/>
    <x v="2"/>
  </r>
  <r>
    <x v="7660"/>
    <x v="1"/>
    <x v="0"/>
    <x v="2"/>
    <x v="6"/>
    <x v="0"/>
    <x v="2"/>
    <x v="12"/>
    <x v="0"/>
    <x v="1"/>
    <x v="1"/>
    <x v="0"/>
    <x v="0"/>
    <x v="1"/>
    <x v="4254"/>
    <x v="11"/>
    <x v="1"/>
    <x v="0"/>
    <x v="8"/>
  </r>
  <r>
    <x v="7661"/>
    <x v="5"/>
    <x v="0"/>
    <x v="0"/>
    <x v="2"/>
    <x v="0"/>
    <x v="0"/>
    <x v="13"/>
    <x v="1"/>
    <x v="1"/>
    <x v="1"/>
    <x v="0"/>
    <x v="1"/>
    <x v="1"/>
    <x v="5587"/>
    <x v="3"/>
    <x v="2"/>
    <x v="0"/>
    <x v="6"/>
  </r>
  <r>
    <x v="7662"/>
    <x v="5"/>
    <x v="2"/>
    <x v="2"/>
    <x v="4"/>
    <x v="1"/>
    <x v="1"/>
    <x v="14"/>
    <x v="0"/>
    <x v="1"/>
    <x v="0"/>
    <x v="0"/>
    <x v="0"/>
    <x v="0"/>
    <x v="7772"/>
    <x v="3"/>
    <x v="0"/>
    <x v="2"/>
    <x v="4"/>
  </r>
  <r>
    <x v="7663"/>
    <x v="3"/>
    <x v="0"/>
    <x v="4"/>
    <x v="5"/>
    <x v="1"/>
    <x v="0"/>
    <x v="10"/>
    <x v="0"/>
    <x v="0"/>
    <x v="0"/>
    <x v="0"/>
    <x v="0"/>
    <x v="0"/>
    <x v="15"/>
    <x v="7"/>
    <x v="0"/>
    <x v="2"/>
    <x v="1"/>
  </r>
  <r>
    <x v="7664"/>
    <x v="2"/>
    <x v="1"/>
    <x v="5"/>
    <x v="3"/>
    <x v="1"/>
    <x v="0"/>
    <x v="1"/>
    <x v="0"/>
    <x v="1"/>
    <x v="1"/>
    <x v="1"/>
    <x v="1"/>
    <x v="1"/>
    <x v="2783"/>
    <x v="6"/>
    <x v="1"/>
    <x v="0"/>
    <x v="0"/>
  </r>
  <r>
    <x v="7665"/>
    <x v="3"/>
    <x v="2"/>
    <x v="5"/>
    <x v="4"/>
    <x v="2"/>
    <x v="1"/>
    <x v="5"/>
    <x v="0"/>
    <x v="0"/>
    <x v="0"/>
    <x v="1"/>
    <x v="1"/>
    <x v="0"/>
    <x v="6843"/>
    <x v="5"/>
    <x v="0"/>
    <x v="0"/>
    <x v="6"/>
  </r>
  <r>
    <x v="7666"/>
    <x v="4"/>
    <x v="3"/>
    <x v="2"/>
    <x v="5"/>
    <x v="2"/>
    <x v="1"/>
    <x v="11"/>
    <x v="1"/>
    <x v="1"/>
    <x v="0"/>
    <x v="1"/>
    <x v="0"/>
    <x v="1"/>
    <x v="3395"/>
    <x v="6"/>
    <x v="4"/>
    <x v="2"/>
    <x v="5"/>
  </r>
  <r>
    <x v="7667"/>
    <x v="2"/>
    <x v="2"/>
    <x v="4"/>
    <x v="5"/>
    <x v="2"/>
    <x v="0"/>
    <x v="2"/>
    <x v="1"/>
    <x v="1"/>
    <x v="1"/>
    <x v="1"/>
    <x v="1"/>
    <x v="1"/>
    <x v="4382"/>
    <x v="10"/>
    <x v="5"/>
    <x v="0"/>
    <x v="4"/>
  </r>
  <r>
    <x v="7668"/>
    <x v="3"/>
    <x v="3"/>
    <x v="4"/>
    <x v="3"/>
    <x v="1"/>
    <x v="2"/>
    <x v="8"/>
    <x v="1"/>
    <x v="0"/>
    <x v="1"/>
    <x v="0"/>
    <x v="0"/>
    <x v="0"/>
    <x v="3433"/>
    <x v="10"/>
    <x v="2"/>
    <x v="2"/>
    <x v="4"/>
  </r>
  <r>
    <x v="7669"/>
    <x v="2"/>
    <x v="3"/>
    <x v="3"/>
    <x v="5"/>
    <x v="2"/>
    <x v="0"/>
    <x v="8"/>
    <x v="1"/>
    <x v="1"/>
    <x v="0"/>
    <x v="0"/>
    <x v="0"/>
    <x v="1"/>
    <x v="486"/>
    <x v="4"/>
    <x v="0"/>
    <x v="2"/>
    <x v="1"/>
  </r>
  <r>
    <x v="7670"/>
    <x v="1"/>
    <x v="2"/>
    <x v="2"/>
    <x v="0"/>
    <x v="0"/>
    <x v="1"/>
    <x v="6"/>
    <x v="2"/>
    <x v="0"/>
    <x v="1"/>
    <x v="0"/>
    <x v="0"/>
    <x v="1"/>
    <x v="3713"/>
    <x v="8"/>
    <x v="6"/>
    <x v="1"/>
    <x v="4"/>
  </r>
  <r>
    <x v="7671"/>
    <x v="3"/>
    <x v="1"/>
    <x v="3"/>
    <x v="5"/>
    <x v="2"/>
    <x v="2"/>
    <x v="3"/>
    <x v="0"/>
    <x v="1"/>
    <x v="1"/>
    <x v="1"/>
    <x v="0"/>
    <x v="1"/>
    <x v="6229"/>
    <x v="5"/>
    <x v="1"/>
    <x v="0"/>
    <x v="6"/>
  </r>
  <r>
    <x v="7672"/>
    <x v="2"/>
    <x v="2"/>
    <x v="1"/>
    <x v="4"/>
    <x v="1"/>
    <x v="0"/>
    <x v="12"/>
    <x v="1"/>
    <x v="0"/>
    <x v="0"/>
    <x v="1"/>
    <x v="0"/>
    <x v="1"/>
    <x v="2971"/>
    <x v="4"/>
    <x v="4"/>
    <x v="0"/>
    <x v="6"/>
  </r>
  <r>
    <x v="7673"/>
    <x v="0"/>
    <x v="3"/>
    <x v="2"/>
    <x v="0"/>
    <x v="2"/>
    <x v="0"/>
    <x v="2"/>
    <x v="0"/>
    <x v="1"/>
    <x v="0"/>
    <x v="0"/>
    <x v="1"/>
    <x v="1"/>
    <x v="5081"/>
    <x v="9"/>
    <x v="1"/>
    <x v="0"/>
    <x v="6"/>
  </r>
  <r>
    <x v="7674"/>
    <x v="2"/>
    <x v="0"/>
    <x v="2"/>
    <x v="2"/>
    <x v="1"/>
    <x v="1"/>
    <x v="1"/>
    <x v="1"/>
    <x v="1"/>
    <x v="1"/>
    <x v="0"/>
    <x v="0"/>
    <x v="1"/>
    <x v="2425"/>
    <x v="1"/>
    <x v="1"/>
    <x v="1"/>
    <x v="3"/>
  </r>
  <r>
    <x v="7675"/>
    <x v="3"/>
    <x v="3"/>
    <x v="3"/>
    <x v="4"/>
    <x v="2"/>
    <x v="2"/>
    <x v="2"/>
    <x v="0"/>
    <x v="0"/>
    <x v="0"/>
    <x v="0"/>
    <x v="1"/>
    <x v="1"/>
    <x v="6579"/>
    <x v="4"/>
    <x v="5"/>
    <x v="1"/>
    <x v="3"/>
  </r>
  <r>
    <x v="7676"/>
    <x v="1"/>
    <x v="3"/>
    <x v="0"/>
    <x v="1"/>
    <x v="1"/>
    <x v="0"/>
    <x v="1"/>
    <x v="0"/>
    <x v="0"/>
    <x v="0"/>
    <x v="1"/>
    <x v="0"/>
    <x v="0"/>
    <x v="449"/>
    <x v="8"/>
    <x v="2"/>
    <x v="0"/>
    <x v="6"/>
  </r>
  <r>
    <x v="7677"/>
    <x v="3"/>
    <x v="1"/>
    <x v="0"/>
    <x v="6"/>
    <x v="2"/>
    <x v="2"/>
    <x v="2"/>
    <x v="1"/>
    <x v="0"/>
    <x v="0"/>
    <x v="1"/>
    <x v="0"/>
    <x v="0"/>
    <x v="5325"/>
    <x v="1"/>
    <x v="1"/>
    <x v="0"/>
    <x v="8"/>
  </r>
  <r>
    <x v="7678"/>
    <x v="0"/>
    <x v="3"/>
    <x v="3"/>
    <x v="6"/>
    <x v="1"/>
    <x v="2"/>
    <x v="3"/>
    <x v="2"/>
    <x v="1"/>
    <x v="0"/>
    <x v="0"/>
    <x v="1"/>
    <x v="1"/>
    <x v="9269"/>
    <x v="9"/>
    <x v="0"/>
    <x v="1"/>
    <x v="5"/>
  </r>
  <r>
    <x v="7679"/>
    <x v="4"/>
    <x v="0"/>
    <x v="5"/>
    <x v="1"/>
    <x v="0"/>
    <x v="2"/>
    <x v="0"/>
    <x v="0"/>
    <x v="0"/>
    <x v="1"/>
    <x v="0"/>
    <x v="0"/>
    <x v="1"/>
    <x v="4911"/>
    <x v="2"/>
    <x v="0"/>
    <x v="1"/>
    <x v="4"/>
  </r>
  <r>
    <x v="7680"/>
    <x v="1"/>
    <x v="2"/>
    <x v="3"/>
    <x v="4"/>
    <x v="2"/>
    <x v="1"/>
    <x v="4"/>
    <x v="1"/>
    <x v="0"/>
    <x v="1"/>
    <x v="0"/>
    <x v="1"/>
    <x v="0"/>
    <x v="4801"/>
    <x v="6"/>
    <x v="4"/>
    <x v="1"/>
    <x v="2"/>
  </r>
  <r>
    <x v="7681"/>
    <x v="1"/>
    <x v="0"/>
    <x v="0"/>
    <x v="5"/>
    <x v="2"/>
    <x v="0"/>
    <x v="9"/>
    <x v="0"/>
    <x v="1"/>
    <x v="1"/>
    <x v="0"/>
    <x v="1"/>
    <x v="0"/>
    <x v="551"/>
    <x v="4"/>
    <x v="5"/>
    <x v="2"/>
    <x v="2"/>
  </r>
  <r>
    <x v="7682"/>
    <x v="0"/>
    <x v="2"/>
    <x v="1"/>
    <x v="5"/>
    <x v="1"/>
    <x v="0"/>
    <x v="4"/>
    <x v="1"/>
    <x v="1"/>
    <x v="1"/>
    <x v="1"/>
    <x v="1"/>
    <x v="1"/>
    <x v="8371"/>
    <x v="6"/>
    <x v="1"/>
    <x v="0"/>
    <x v="3"/>
  </r>
  <r>
    <x v="7683"/>
    <x v="5"/>
    <x v="1"/>
    <x v="5"/>
    <x v="6"/>
    <x v="0"/>
    <x v="2"/>
    <x v="11"/>
    <x v="1"/>
    <x v="0"/>
    <x v="1"/>
    <x v="0"/>
    <x v="0"/>
    <x v="0"/>
    <x v="8122"/>
    <x v="7"/>
    <x v="3"/>
    <x v="0"/>
    <x v="8"/>
  </r>
  <r>
    <x v="7684"/>
    <x v="1"/>
    <x v="0"/>
    <x v="0"/>
    <x v="5"/>
    <x v="2"/>
    <x v="2"/>
    <x v="9"/>
    <x v="1"/>
    <x v="1"/>
    <x v="1"/>
    <x v="0"/>
    <x v="0"/>
    <x v="0"/>
    <x v="3451"/>
    <x v="9"/>
    <x v="1"/>
    <x v="2"/>
    <x v="5"/>
  </r>
  <r>
    <x v="7685"/>
    <x v="1"/>
    <x v="1"/>
    <x v="5"/>
    <x v="2"/>
    <x v="0"/>
    <x v="2"/>
    <x v="7"/>
    <x v="0"/>
    <x v="1"/>
    <x v="0"/>
    <x v="1"/>
    <x v="0"/>
    <x v="0"/>
    <x v="4773"/>
    <x v="5"/>
    <x v="3"/>
    <x v="1"/>
    <x v="5"/>
  </r>
  <r>
    <x v="7686"/>
    <x v="0"/>
    <x v="1"/>
    <x v="3"/>
    <x v="3"/>
    <x v="1"/>
    <x v="1"/>
    <x v="5"/>
    <x v="1"/>
    <x v="0"/>
    <x v="0"/>
    <x v="1"/>
    <x v="1"/>
    <x v="1"/>
    <x v="8853"/>
    <x v="6"/>
    <x v="4"/>
    <x v="0"/>
    <x v="1"/>
  </r>
  <r>
    <x v="7687"/>
    <x v="1"/>
    <x v="0"/>
    <x v="2"/>
    <x v="4"/>
    <x v="2"/>
    <x v="2"/>
    <x v="0"/>
    <x v="0"/>
    <x v="0"/>
    <x v="1"/>
    <x v="1"/>
    <x v="1"/>
    <x v="0"/>
    <x v="7026"/>
    <x v="3"/>
    <x v="2"/>
    <x v="0"/>
    <x v="8"/>
  </r>
  <r>
    <x v="7688"/>
    <x v="1"/>
    <x v="3"/>
    <x v="2"/>
    <x v="6"/>
    <x v="2"/>
    <x v="1"/>
    <x v="1"/>
    <x v="0"/>
    <x v="0"/>
    <x v="1"/>
    <x v="0"/>
    <x v="0"/>
    <x v="0"/>
    <x v="974"/>
    <x v="2"/>
    <x v="5"/>
    <x v="0"/>
    <x v="7"/>
  </r>
  <r>
    <x v="7689"/>
    <x v="4"/>
    <x v="0"/>
    <x v="3"/>
    <x v="0"/>
    <x v="1"/>
    <x v="0"/>
    <x v="6"/>
    <x v="2"/>
    <x v="1"/>
    <x v="0"/>
    <x v="1"/>
    <x v="1"/>
    <x v="0"/>
    <x v="1793"/>
    <x v="4"/>
    <x v="4"/>
    <x v="0"/>
    <x v="2"/>
  </r>
  <r>
    <x v="7690"/>
    <x v="3"/>
    <x v="3"/>
    <x v="2"/>
    <x v="0"/>
    <x v="1"/>
    <x v="1"/>
    <x v="5"/>
    <x v="0"/>
    <x v="1"/>
    <x v="0"/>
    <x v="0"/>
    <x v="0"/>
    <x v="1"/>
    <x v="2392"/>
    <x v="7"/>
    <x v="1"/>
    <x v="0"/>
    <x v="8"/>
  </r>
  <r>
    <x v="7691"/>
    <x v="2"/>
    <x v="3"/>
    <x v="0"/>
    <x v="3"/>
    <x v="2"/>
    <x v="2"/>
    <x v="11"/>
    <x v="1"/>
    <x v="0"/>
    <x v="1"/>
    <x v="0"/>
    <x v="1"/>
    <x v="0"/>
    <x v="4624"/>
    <x v="2"/>
    <x v="2"/>
    <x v="2"/>
    <x v="5"/>
  </r>
  <r>
    <x v="7692"/>
    <x v="3"/>
    <x v="3"/>
    <x v="0"/>
    <x v="4"/>
    <x v="2"/>
    <x v="0"/>
    <x v="9"/>
    <x v="1"/>
    <x v="0"/>
    <x v="1"/>
    <x v="0"/>
    <x v="1"/>
    <x v="1"/>
    <x v="1341"/>
    <x v="9"/>
    <x v="4"/>
    <x v="2"/>
    <x v="3"/>
  </r>
  <r>
    <x v="7693"/>
    <x v="0"/>
    <x v="3"/>
    <x v="4"/>
    <x v="2"/>
    <x v="2"/>
    <x v="1"/>
    <x v="10"/>
    <x v="1"/>
    <x v="0"/>
    <x v="0"/>
    <x v="0"/>
    <x v="0"/>
    <x v="1"/>
    <x v="6484"/>
    <x v="3"/>
    <x v="0"/>
    <x v="0"/>
    <x v="7"/>
  </r>
  <r>
    <x v="7694"/>
    <x v="1"/>
    <x v="0"/>
    <x v="2"/>
    <x v="5"/>
    <x v="1"/>
    <x v="0"/>
    <x v="3"/>
    <x v="0"/>
    <x v="1"/>
    <x v="0"/>
    <x v="1"/>
    <x v="1"/>
    <x v="1"/>
    <x v="2428"/>
    <x v="3"/>
    <x v="1"/>
    <x v="0"/>
    <x v="3"/>
  </r>
  <r>
    <x v="7695"/>
    <x v="3"/>
    <x v="2"/>
    <x v="5"/>
    <x v="0"/>
    <x v="2"/>
    <x v="2"/>
    <x v="0"/>
    <x v="0"/>
    <x v="0"/>
    <x v="0"/>
    <x v="0"/>
    <x v="1"/>
    <x v="0"/>
    <x v="7535"/>
    <x v="11"/>
    <x v="1"/>
    <x v="1"/>
    <x v="3"/>
  </r>
  <r>
    <x v="7696"/>
    <x v="3"/>
    <x v="3"/>
    <x v="4"/>
    <x v="5"/>
    <x v="0"/>
    <x v="2"/>
    <x v="8"/>
    <x v="2"/>
    <x v="1"/>
    <x v="0"/>
    <x v="0"/>
    <x v="0"/>
    <x v="0"/>
    <x v="4053"/>
    <x v="4"/>
    <x v="2"/>
    <x v="0"/>
    <x v="6"/>
  </r>
  <r>
    <x v="7697"/>
    <x v="5"/>
    <x v="2"/>
    <x v="3"/>
    <x v="1"/>
    <x v="0"/>
    <x v="1"/>
    <x v="0"/>
    <x v="2"/>
    <x v="0"/>
    <x v="0"/>
    <x v="1"/>
    <x v="0"/>
    <x v="0"/>
    <x v="8532"/>
    <x v="6"/>
    <x v="6"/>
    <x v="0"/>
    <x v="6"/>
  </r>
  <r>
    <x v="7698"/>
    <x v="0"/>
    <x v="3"/>
    <x v="3"/>
    <x v="3"/>
    <x v="1"/>
    <x v="2"/>
    <x v="12"/>
    <x v="0"/>
    <x v="1"/>
    <x v="1"/>
    <x v="1"/>
    <x v="0"/>
    <x v="1"/>
    <x v="9430"/>
    <x v="9"/>
    <x v="1"/>
    <x v="2"/>
    <x v="5"/>
  </r>
  <r>
    <x v="7699"/>
    <x v="2"/>
    <x v="1"/>
    <x v="5"/>
    <x v="4"/>
    <x v="1"/>
    <x v="0"/>
    <x v="1"/>
    <x v="1"/>
    <x v="0"/>
    <x v="1"/>
    <x v="1"/>
    <x v="1"/>
    <x v="0"/>
    <x v="1249"/>
    <x v="11"/>
    <x v="2"/>
    <x v="0"/>
    <x v="6"/>
  </r>
  <r>
    <x v="7700"/>
    <x v="5"/>
    <x v="1"/>
    <x v="1"/>
    <x v="1"/>
    <x v="2"/>
    <x v="0"/>
    <x v="2"/>
    <x v="1"/>
    <x v="0"/>
    <x v="1"/>
    <x v="1"/>
    <x v="1"/>
    <x v="1"/>
    <x v="6713"/>
    <x v="7"/>
    <x v="3"/>
    <x v="0"/>
    <x v="1"/>
  </r>
  <r>
    <x v="7701"/>
    <x v="5"/>
    <x v="3"/>
    <x v="2"/>
    <x v="0"/>
    <x v="1"/>
    <x v="1"/>
    <x v="2"/>
    <x v="1"/>
    <x v="0"/>
    <x v="0"/>
    <x v="0"/>
    <x v="1"/>
    <x v="0"/>
    <x v="7225"/>
    <x v="10"/>
    <x v="4"/>
    <x v="1"/>
    <x v="1"/>
  </r>
  <r>
    <x v="7702"/>
    <x v="3"/>
    <x v="0"/>
    <x v="2"/>
    <x v="6"/>
    <x v="1"/>
    <x v="2"/>
    <x v="3"/>
    <x v="2"/>
    <x v="1"/>
    <x v="1"/>
    <x v="1"/>
    <x v="0"/>
    <x v="1"/>
    <x v="6080"/>
    <x v="5"/>
    <x v="2"/>
    <x v="1"/>
    <x v="1"/>
  </r>
  <r>
    <x v="7703"/>
    <x v="5"/>
    <x v="3"/>
    <x v="2"/>
    <x v="5"/>
    <x v="0"/>
    <x v="2"/>
    <x v="8"/>
    <x v="0"/>
    <x v="0"/>
    <x v="1"/>
    <x v="0"/>
    <x v="1"/>
    <x v="0"/>
    <x v="9071"/>
    <x v="10"/>
    <x v="0"/>
    <x v="2"/>
    <x v="1"/>
  </r>
  <r>
    <x v="7704"/>
    <x v="5"/>
    <x v="1"/>
    <x v="5"/>
    <x v="4"/>
    <x v="2"/>
    <x v="1"/>
    <x v="11"/>
    <x v="1"/>
    <x v="0"/>
    <x v="1"/>
    <x v="0"/>
    <x v="1"/>
    <x v="1"/>
    <x v="7682"/>
    <x v="7"/>
    <x v="4"/>
    <x v="0"/>
    <x v="6"/>
  </r>
  <r>
    <x v="7705"/>
    <x v="2"/>
    <x v="1"/>
    <x v="5"/>
    <x v="5"/>
    <x v="2"/>
    <x v="2"/>
    <x v="1"/>
    <x v="1"/>
    <x v="1"/>
    <x v="0"/>
    <x v="1"/>
    <x v="0"/>
    <x v="0"/>
    <x v="5227"/>
    <x v="3"/>
    <x v="4"/>
    <x v="1"/>
    <x v="2"/>
  </r>
  <r>
    <x v="7706"/>
    <x v="3"/>
    <x v="2"/>
    <x v="3"/>
    <x v="2"/>
    <x v="1"/>
    <x v="0"/>
    <x v="7"/>
    <x v="0"/>
    <x v="1"/>
    <x v="1"/>
    <x v="0"/>
    <x v="0"/>
    <x v="1"/>
    <x v="1783"/>
    <x v="7"/>
    <x v="5"/>
    <x v="1"/>
    <x v="0"/>
  </r>
  <r>
    <x v="7707"/>
    <x v="1"/>
    <x v="3"/>
    <x v="5"/>
    <x v="0"/>
    <x v="0"/>
    <x v="2"/>
    <x v="11"/>
    <x v="1"/>
    <x v="0"/>
    <x v="1"/>
    <x v="1"/>
    <x v="0"/>
    <x v="1"/>
    <x v="6512"/>
    <x v="7"/>
    <x v="2"/>
    <x v="2"/>
    <x v="3"/>
  </r>
  <r>
    <x v="7708"/>
    <x v="1"/>
    <x v="0"/>
    <x v="3"/>
    <x v="1"/>
    <x v="0"/>
    <x v="0"/>
    <x v="3"/>
    <x v="0"/>
    <x v="0"/>
    <x v="1"/>
    <x v="0"/>
    <x v="0"/>
    <x v="0"/>
    <x v="42"/>
    <x v="11"/>
    <x v="6"/>
    <x v="1"/>
    <x v="0"/>
  </r>
  <r>
    <x v="7709"/>
    <x v="1"/>
    <x v="0"/>
    <x v="0"/>
    <x v="5"/>
    <x v="2"/>
    <x v="0"/>
    <x v="2"/>
    <x v="0"/>
    <x v="0"/>
    <x v="0"/>
    <x v="1"/>
    <x v="1"/>
    <x v="0"/>
    <x v="1971"/>
    <x v="10"/>
    <x v="1"/>
    <x v="0"/>
    <x v="7"/>
  </r>
  <r>
    <x v="7710"/>
    <x v="0"/>
    <x v="3"/>
    <x v="5"/>
    <x v="0"/>
    <x v="2"/>
    <x v="1"/>
    <x v="3"/>
    <x v="2"/>
    <x v="0"/>
    <x v="0"/>
    <x v="0"/>
    <x v="1"/>
    <x v="0"/>
    <x v="6948"/>
    <x v="11"/>
    <x v="2"/>
    <x v="1"/>
    <x v="3"/>
  </r>
  <r>
    <x v="7711"/>
    <x v="0"/>
    <x v="3"/>
    <x v="0"/>
    <x v="3"/>
    <x v="1"/>
    <x v="2"/>
    <x v="13"/>
    <x v="0"/>
    <x v="1"/>
    <x v="1"/>
    <x v="1"/>
    <x v="1"/>
    <x v="1"/>
    <x v="9789"/>
    <x v="10"/>
    <x v="3"/>
    <x v="0"/>
    <x v="2"/>
  </r>
  <r>
    <x v="7712"/>
    <x v="2"/>
    <x v="1"/>
    <x v="1"/>
    <x v="4"/>
    <x v="1"/>
    <x v="0"/>
    <x v="0"/>
    <x v="1"/>
    <x v="0"/>
    <x v="1"/>
    <x v="0"/>
    <x v="1"/>
    <x v="0"/>
    <x v="708"/>
    <x v="1"/>
    <x v="2"/>
    <x v="1"/>
    <x v="4"/>
  </r>
  <r>
    <x v="7713"/>
    <x v="2"/>
    <x v="0"/>
    <x v="3"/>
    <x v="2"/>
    <x v="2"/>
    <x v="1"/>
    <x v="9"/>
    <x v="1"/>
    <x v="0"/>
    <x v="1"/>
    <x v="0"/>
    <x v="1"/>
    <x v="1"/>
    <x v="3562"/>
    <x v="4"/>
    <x v="5"/>
    <x v="2"/>
    <x v="5"/>
  </r>
  <r>
    <x v="7714"/>
    <x v="0"/>
    <x v="3"/>
    <x v="3"/>
    <x v="0"/>
    <x v="0"/>
    <x v="0"/>
    <x v="5"/>
    <x v="2"/>
    <x v="1"/>
    <x v="1"/>
    <x v="1"/>
    <x v="1"/>
    <x v="1"/>
    <x v="6370"/>
    <x v="10"/>
    <x v="5"/>
    <x v="0"/>
    <x v="5"/>
  </r>
  <r>
    <x v="7715"/>
    <x v="4"/>
    <x v="0"/>
    <x v="5"/>
    <x v="3"/>
    <x v="1"/>
    <x v="1"/>
    <x v="5"/>
    <x v="2"/>
    <x v="0"/>
    <x v="1"/>
    <x v="0"/>
    <x v="0"/>
    <x v="1"/>
    <x v="1728"/>
    <x v="2"/>
    <x v="1"/>
    <x v="1"/>
    <x v="2"/>
  </r>
  <r>
    <x v="7716"/>
    <x v="1"/>
    <x v="1"/>
    <x v="2"/>
    <x v="0"/>
    <x v="1"/>
    <x v="0"/>
    <x v="3"/>
    <x v="1"/>
    <x v="0"/>
    <x v="1"/>
    <x v="0"/>
    <x v="1"/>
    <x v="0"/>
    <x v="329"/>
    <x v="6"/>
    <x v="0"/>
    <x v="1"/>
    <x v="5"/>
  </r>
  <r>
    <x v="7717"/>
    <x v="0"/>
    <x v="2"/>
    <x v="3"/>
    <x v="0"/>
    <x v="0"/>
    <x v="2"/>
    <x v="1"/>
    <x v="1"/>
    <x v="1"/>
    <x v="0"/>
    <x v="1"/>
    <x v="0"/>
    <x v="0"/>
    <x v="9595"/>
    <x v="1"/>
    <x v="3"/>
    <x v="1"/>
    <x v="2"/>
  </r>
  <r>
    <x v="7718"/>
    <x v="0"/>
    <x v="1"/>
    <x v="2"/>
    <x v="2"/>
    <x v="2"/>
    <x v="0"/>
    <x v="13"/>
    <x v="1"/>
    <x v="1"/>
    <x v="0"/>
    <x v="0"/>
    <x v="0"/>
    <x v="1"/>
    <x v="3135"/>
    <x v="10"/>
    <x v="0"/>
    <x v="2"/>
    <x v="4"/>
  </r>
  <r>
    <x v="7719"/>
    <x v="5"/>
    <x v="3"/>
    <x v="4"/>
    <x v="0"/>
    <x v="2"/>
    <x v="1"/>
    <x v="12"/>
    <x v="2"/>
    <x v="1"/>
    <x v="0"/>
    <x v="0"/>
    <x v="0"/>
    <x v="1"/>
    <x v="5956"/>
    <x v="8"/>
    <x v="5"/>
    <x v="2"/>
    <x v="1"/>
  </r>
  <r>
    <x v="7720"/>
    <x v="5"/>
    <x v="2"/>
    <x v="3"/>
    <x v="1"/>
    <x v="2"/>
    <x v="2"/>
    <x v="7"/>
    <x v="0"/>
    <x v="0"/>
    <x v="1"/>
    <x v="1"/>
    <x v="0"/>
    <x v="1"/>
    <x v="9826"/>
    <x v="7"/>
    <x v="1"/>
    <x v="1"/>
    <x v="1"/>
  </r>
  <r>
    <x v="7721"/>
    <x v="5"/>
    <x v="0"/>
    <x v="5"/>
    <x v="1"/>
    <x v="0"/>
    <x v="2"/>
    <x v="9"/>
    <x v="1"/>
    <x v="0"/>
    <x v="0"/>
    <x v="1"/>
    <x v="0"/>
    <x v="1"/>
    <x v="9469"/>
    <x v="5"/>
    <x v="4"/>
    <x v="2"/>
    <x v="0"/>
  </r>
  <r>
    <x v="7722"/>
    <x v="0"/>
    <x v="2"/>
    <x v="5"/>
    <x v="6"/>
    <x v="2"/>
    <x v="2"/>
    <x v="4"/>
    <x v="0"/>
    <x v="1"/>
    <x v="0"/>
    <x v="1"/>
    <x v="0"/>
    <x v="0"/>
    <x v="9694"/>
    <x v="8"/>
    <x v="2"/>
    <x v="1"/>
    <x v="0"/>
  </r>
  <r>
    <x v="7723"/>
    <x v="4"/>
    <x v="0"/>
    <x v="0"/>
    <x v="4"/>
    <x v="1"/>
    <x v="0"/>
    <x v="10"/>
    <x v="1"/>
    <x v="0"/>
    <x v="1"/>
    <x v="1"/>
    <x v="1"/>
    <x v="1"/>
    <x v="2436"/>
    <x v="2"/>
    <x v="4"/>
    <x v="0"/>
    <x v="3"/>
  </r>
  <r>
    <x v="7724"/>
    <x v="3"/>
    <x v="0"/>
    <x v="0"/>
    <x v="1"/>
    <x v="0"/>
    <x v="0"/>
    <x v="0"/>
    <x v="2"/>
    <x v="0"/>
    <x v="0"/>
    <x v="1"/>
    <x v="1"/>
    <x v="0"/>
    <x v="1441"/>
    <x v="5"/>
    <x v="6"/>
    <x v="0"/>
    <x v="6"/>
  </r>
  <r>
    <x v="7725"/>
    <x v="0"/>
    <x v="3"/>
    <x v="0"/>
    <x v="5"/>
    <x v="1"/>
    <x v="1"/>
    <x v="11"/>
    <x v="2"/>
    <x v="1"/>
    <x v="1"/>
    <x v="0"/>
    <x v="1"/>
    <x v="1"/>
    <x v="8013"/>
    <x v="1"/>
    <x v="4"/>
    <x v="0"/>
    <x v="8"/>
  </r>
  <r>
    <x v="7726"/>
    <x v="0"/>
    <x v="3"/>
    <x v="4"/>
    <x v="4"/>
    <x v="1"/>
    <x v="2"/>
    <x v="3"/>
    <x v="0"/>
    <x v="1"/>
    <x v="1"/>
    <x v="0"/>
    <x v="1"/>
    <x v="1"/>
    <x v="9461"/>
    <x v="0"/>
    <x v="3"/>
    <x v="1"/>
    <x v="3"/>
  </r>
  <r>
    <x v="7727"/>
    <x v="2"/>
    <x v="3"/>
    <x v="3"/>
    <x v="4"/>
    <x v="1"/>
    <x v="1"/>
    <x v="7"/>
    <x v="2"/>
    <x v="1"/>
    <x v="1"/>
    <x v="1"/>
    <x v="0"/>
    <x v="0"/>
    <x v="2629"/>
    <x v="2"/>
    <x v="3"/>
    <x v="0"/>
    <x v="8"/>
  </r>
  <r>
    <x v="7728"/>
    <x v="4"/>
    <x v="3"/>
    <x v="0"/>
    <x v="2"/>
    <x v="0"/>
    <x v="1"/>
    <x v="9"/>
    <x v="0"/>
    <x v="0"/>
    <x v="0"/>
    <x v="1"/>
    <x v="1"/>
    <x v="1"/>
    <x v="5460"/>
    <x v="2"/>
    <x v="2"/>
    <x v="0"/>
    <x v="1"/>
  </r>
  <r>
    <x v="7729"/>
    <x v="3"/>
    <x v="0"/>
    <x v="0"/>
    <x v="4"/>
    <x v="2"/>
    <x v="1"/>
    <x v="0"/>
    <x v="0"/>
    <x v="0"/>
    <x v="1"/>
    <x v="0"/>
    <x v="0"/>
    <x v="1"/>
    <x v="2134"/>
    <x v="6"/>
    <x v="2"/>
    <x v="0"/>
    <x v="6"/>
  </r>
  <r>
    <x v="7730"/>
    <x v="2"/>
    <x v="2"/>
    <x v="5"/>
    <x v="4"/>
    <x v="0"/>
    <x v="2"/>
    <x v="4"/>
    <x v="2"/>
    <x v="1"/>
    <x v="0"/>
    <x v="0"/>
    <x v="0"/>
    <x v="0"/>
    <x v="6087"/>
    <x v="6"/>
    <x v="1"/>
    <x v="1"/>
    <x v="3"/>
  </r>
  <r>
    <x v="7731"/>
    <x v="3"/>
    <x v="2"/>
    <x v="3"/>
    <x v="0"/>
    <x v="0"/>
    <x v="0"/>
    <x v="1"/>
    <x v="0"/>
    <x v="0"/>
    <x v="0"/>
    <x v="0"/>
    <x v="1"/>
    <x v="1"/>
    <x v="2958"/>
    <x v="4"/>
    <x v="4"/>
    <x v="0"/>
    <x v="8"/>
  </r>
  <r>
    <x v="7732"/>
    <x v="4"/>
    <x v="2"/>
    <x v="3"/>
    <x v="0"/>
    <x v="0"/>
    <x v="0"/>
    <x v="9"/>
    <x v="1"/>
    <x v="1"/>
    <x v="1"/>
    <x v="0"/>
    <x v="0"/>
    <x v="0"/>
    <x v="817"/>
    <x v="10"/>
    <x v="4"/>
    <x v="0"/>
    <x v="8"/>
  </r>
  <r>
    <x v="7733"/>
    <x v="2"/>
    <x v="0"/>
    <x v="3"/>
    <x v="5"/>
    <x v="1"/>
    <x v="2"/>
    <x v="12"/>
    <x v="2"/>
    <x v="1"/>
    <x v="0"/>
    <x v="1"/>
    <x v="1"/>
    <x v="1"/>
    <x v="7936"/>
    <x v="0"/>
    <x v="3"/>
    <x v="0"/>
    <x v="4"/>
  </r>
  <r>
    <x v="7734"/>
    <x v="0"/>
    <x v="3"/>
    <x v="5"/>
    <x v="6"/>
    <x v="0"/>
    <x v="2"/>
    <x v="14"/>
    <x v="2"/>
    <x v="1"/>
    <x v="0"/>
    <x v="1"/>
    <x v="1"/>
    <x v="0"/>
    <x v="9300"/>
    <x v="9"/>
    <x v="1"/>
    <x v="0"/>
    <x v="3"/>
  </r>
  <r>
    <x v="7735"/>
    <x v="0"/>
    <x v="3"/>
    <x v="0"/>
    <x v="0"/>
    <x v="2"/>
    <x v="0"/>
    <x v="10"/>
    <x v="2"/>
    <x v="0"/>
    <x v="1"/>
    <x v="1"/>
    <x v="1"/>
    <x v="1"/>
    <x v="7206"/>
    <x v="2"/>
    <x v="3"/>
    <x v="0"/>
    <x v="6"/>
  </r>
  <r>
    <x v="7736"/>
    <x v="5"/>
    <x v="2"/>
    <x v="4"/>
    <x v="4"/>
    <x v="2"/>
    <x v="1"/>
    <x v="7"/>
    <x v="0"/>
    <x v="1"/>
    <x v="0"/>
    <x v="0"/>
    <x v="0"/>
    <x v="0"/>
    <x v="7459"/>
    <x v="10"/>
    <x v="5"/>
    <x v="1"/>
    <x v="5"/>
  </r>
  <r>
    <x v="7737"/>
    <x v="5"/>
    <x v="1"/>
    <x v="3"/>
    <x v="4"/>
    <x v="1"/>
    <x v="0"/>
    <x v="9"/>
    <x v="1"/>
    <x v="1"/>
    <x v="1"/>
    <x v="1"/>
    <x v="0"/>
    <x v="1"/>
    <x v="5724"/>
    <x v="5"/>
    <x v="6"/>
    <x v="2"/>
    <x v="2"/>
  </r>
  <r>
    <x v="7738"/>
    <x v="0"/>
    <x v="2"/>
    <x v="3"/>
    <x v="4"/>
    <x v="0"/>
    <x v="0"/>
    <x v="4"/>
    <x v="2"/>
    <x v="1"/>
    <x v="0"/>
    <x v="0"/>
    <x v="1"/>
    <x v="0"/>
    <x v="6560"/>
    <x v="3"/>
    <x v="3"/>
    <x v="1"/>
    <x v="5"/>
  </r>
  <r>
    <x v="7739"/>
    <x v="3"/>
    <x v="0"/>
    <x v="3"/>
    <x v="2"/>
    <x v="1"/>
    <x v="0"/>
    <x v="11"/>
    <x v="0"/>
    <x v="1"/>
    <x v="1"/>
    <x v="0"/>
    <x v="0"/>
    <x v="0"/>
    <x v="28"/>
    <x v="8"/>
    <x v="0"/>
    <x v="0"/>
    <x v="8"/>
  </r>
  <r>
    <x v="7740"/>
    <x v="4"/>
    <x v="3"/>
    <x v="5"/>
    <x v="0"/>
    <x v="0"/>
    <x v="2"/>
    <x v="0"/>
    <x v="0"/>
    <x v="1"/>
    <x v="0"/>
    <x v="1"/>
    <x v="0"/>
    <x v="0"/>
    <x v="5250"/>
    <x v="8"/>
    <x v="4"/>
    <x v="1"/>
    <x v="1"/>
  </r>
  <r>
    <x v="7741"/>
    <x v="1"/>
    <x v="0"/>
    <x v="3"/>
    <x v="2"/>
    <x v="1"/>
    <x v="2"/>
    <x v="10"/>
    <x v="2"/>
    <x v="0"/>
    <x v="0"/>
    <x v="1"/>
    <x v="1"/>
    <x v="0"/>
    <x v="7216"/>
    <x v="3"/>
    <x v="0"/>
    <x v="0"/>
    <x v="0"/>
  </r>
  <r>
    <x v="7742"/>
    <x v="0"/>
    <x v="3"/>
    <x v="2"/>
    <x v="1"/>
    <x v="2"/>
    <x v="1"/>
    <x v="8"/>
    <x v="1"/>
    <x v="1"/>
    <x v="1"/>
    <x v="1"/>
    <x v="0"/>
    <x v="0"/>
    <x v="6984"/>
    <x v="11"/>
    <x v="1"/>
    <x v="2"/>
    <x v="4"/>
  </r>
  <r>
    <x v="7743"/>
    <x v="3"/>
    <x v="1"/>
    <x v="2"/>
    <x v="2"/>
    <x v="0"/>
    <x v="1"/>
    <x v="9"/>
    <x v="0"/>
    <x v="1"/>
    <x v="0"/>
    <x v="0"/>
    <x v="1"/>
    <x v="1"/>
    <x v="3654"/>
    <x v="3"/>
    <x v="1"/>
    <x v="2"/>
    <x v="1"/>
  </r>
  <r>
    <x v="7744"/>
    <x v="0"/>
    <x v="0"/>
    <x v="2"/>
    <x v="4"/>
    <x v="2"/>
    <x v="2"/>
    <x v="1"/>
    <x v="0"/>
    <x v="1"/>
    <x v="1"/>
    <x v="0"/>
    <x v="0"/>
    <x v="0"/>
    <x v="8214"/>
    <x v="9"/>
    <x v="4"/>
    <x v="1"/>
    <x v="3"/>
  </r>
  <r>
    <x v="7745"/>
    <x v="1"/>
    <x v="2"/>
    <x v="4"/>
    <x v="0"/>
    <x v="2"/>
    <x v="0"/>
    <x v="3"/>
    <x v="2"/>
    <x v="1"/>
    <x v="0"/>
    <x v="1"/>
    <x v="0"/>
    <x v="1"/>
    <x v="3153"/>
    <x v="6"/>
    <x v="4"/>
    <x v="1"/>
    <x v="2"/>
  </r>
  <r>
    <x v="7746"/>
    <x v="1"/>
    <x v="3"/>
    <x v="5"/>
    <x v="1"/>
    <x v="2"/>
    <x v="0"/>
    <x v="1"/>
    <x v="0"/>
    <x v="1"/>
    <x v="0"/>
    <x v="1"/>
    <x v="0"/>
    <x v="0"/>
    <x v="645"/>
    <x v="9"/>
    <x v="6"/>
    <x v="0"/>
    <x v="8"/>
  </r>
  <r>
    <x v="7747"/>
    <x v="4"/>
    <x v="2"/>
    <x v="2"/>
    <x v="1"/>
    <x v="2"/>
    <x v="1"/>
    <x v="14"/>
    <x v="0"/>
    <x v="0"/>
    <x v="1"/>
    <x v="1"/>
    <x v="1"/>
    <x v="1"/>
    <x v="7525"/>
    <x v="6"/>
    <x v="6"/>
    <x v="0"/>
    <x v="2"/>
  </r>
  <r>
    <x v="7748"/>
    <x v="5"/>
    <x v="1"/>
    <x v="0"/>
    <x v="5"/>
    <x v="1"/>
    <x v="2"/>
    <x v="1"/>
    <x v="0"/>
    <x v="0"/>
    <x v="0"/>
    <x v="0"/>
    <x v="0"/>
    <x v="0"/>
    <x v="7673"/>
    <x v="7"/>
    <x v="0"/>
    <x v="1"/>
    <x v="0"/>
  </r>
  <r>
    <x v="7749"/>
    <x v="2"/>
    <x v="2"/>
    <x v="0"/>
    <x v="4"/>
    <x v="1"/>
    <x v="2"/>
    <x v="5"/>
    <x v="2"/>
    <x v="1"/>
    <x v="1"/>
    <x v="1"/>
    <x v="1"/>
    <x v="1"/>
    <x v="8841"/>
    <x v="2"/>
    <x v="1"/>
    <x v="0"/>
    <x v="7"/>
  </r>
  <r>
    <x v="7750"/>
    <x v="0"/>
    <x v="1"/>
    <x v="5"/>
    <x v="6"/>
    <x v="1"/>
    <x v="0"/>
    <x v="5"/>
    <x v="1"/>
    <x v="1"/>
    <x v="1"/>
    <x v="1"/>
    <x v="1"/>
    <x v="0"/>
    <x v="5625"/>
    <x v="11"/>
    <x v="2"/>
    <x v="0"/>
    <x v="2"/>
  </r>
  <r>
    <x v="7751"/>
    <x v="3"/>
    <x v="1"/>
    <x v="0"/>
    <x v="3"/>
    <x v="2"/>
    <x v="0"/>
    <x v="0"/>
    <x v="2"/>
    <x v="1"/>
    <x v="0"/>
    <x v="0"/>
    <x v="1"/>
    <x v="1"/>
    <x v="1203"/>
    <x v="3"/>
    <x v="0"/>
    <x v="1"/>
    <x v="3"/>
  </r>
  <r>
    <x v="7752"/>
    <x v="1"/>
    <x v="3"/>
    <x v="3"/>
    <x v="3"/>
    <x v="0"/>
    <x v="0"/>
    <x v="4"/>
    <x v="1"/>
    <x v="1"/>
    <x v="0"/>
    <x v="1"/>
    <x v="1"/>
    <x v="1"/>
    <x v="2180"/>
    <x v="3"/>
    <x v="2"/>
    <x v="0"/>
    <x v="1"/>
  </r>
  <r>
    <x v="7753"/>
    <x v="0"/>
    <x v="1"/>
    <x v="3"/>
    <x v="2"/>
    <x v="2"/>
    <x v="2"/>
    <x v="8"/>
    <x v="2"/>
    <x v="0"/>
    <x v="0"/>
    <x v="0"/>
    <x v="0"/>
    <x v="1"/>
    <x v="8425"/>
    <x v="10"/>
    <x v="6"/>
    <x v="2"/>
    <x v="1"/>
  </r>
  <r>
    <x v="7754"/>
    <x v="1"/>
    <x v="2"/>
    <x v="1"/>
    <x v="5"/>
    <x v="0"/>
    <x v="0"/>
    <x v="8"/>
    <x v="0"/>
    <x v="1"/>
    <x v="1"/>
    <x v="1"/>
    <x v="0"/>
    <x v="0"/>
    <x v="2518"/>
    <x v="8"/>
    <x v="1"/>
    <x v="0"/>
    <x v="8"/>
  </r>
  <r>
    <x v="7755"/>
    <x v="3"/>
    <x v="3"/>
    <x v="0"/>
    <x v="4"/>
    <x v="0"/>
    <x v="2"/>
    <x v="1"/>
    <x v="1"/>
    <x v="1"/>
    <x v="1"/>
    <x v="1"/>
    <x v="1"/>
    <x v="1"/>
    <x v="7528"/>
    <x v="4"/>
    <x v="0"/>
    <x v="0"/>
    <x v="0"/>
  </r>
  <r>
    <x v="7756"/>
    <x v="2"/>
    <x v="3"/>
    <x v="4"/>
    <x v="0"/>
    <x v="2"/>
    <x v="0"/>
    <x v="6"/>
    <x v="2"/>
    <x v="0"/>
    <x v="0"/>
    <x v="1"/>
    <x v="0"/>
    <x v="0"/>
    <x v="624"/>
    <x v="9"/>
    <x v="5"/>
    <x v="1"/>
    <x v="3"/>
  </r>
  <r>
    <x v="7757"/>
    <x v="0"/>
    <x v="0"/>
    <x v="1"/>
    <x v="2"/>
    <x v="2"/>
    <x v="0"/>
    <x v="6"/>
    <x v="1"/>
    <x v="1"/>
    <x v="1"/>
    <x v="0"/>
    <x v="1"/>
    <x v="0"/>
    <x v="3803"/>
    <x v="3"/>
    <x v="2"/>
    <x v="1"/>
    <x v="0"/>
  </r>
  <r>
    <x v="7758"/>
    <x v="3"/>
    <x v="2"/>
    <x v="2"/>
    <x v="3"/>
    <x v="2"/>
    <x v="1"/>
    <x v="2"/>
    <x v="1"/>
    <x v="1"/>
    <x v="0"/>
    <x v="0"/>
    <x v="1"/>
    <x v="0"/>
    <x v="4188"/>
    <x v="0"/>
    <x v="1"/>
    <x v="1"/>
    <x v="3"/>
  </r>
  <r>
    <x v="7759"/>
    <x v="0"/>
    <x v="1"/>
    <x v="1"/>
    <x v="1"/>
    <x v="1"/>
    <x v="0"/>
    <x v="3"/>
    <x v="1"/>
    <x v="0"/>
    <x v="1"/>
    <x v="1"/>
    <x v="1"/>
    <x v="1"/>
    <x v="6500"/>
    <x v="1"/>
    <x v="1"/>
    <x v="0"/>
    <x v="2"/>
  </r>
  <r>
    <x v="7760"/>
    <x v="4"/>
    <x v="3"/>
    <x v="2"/>
    <x v="0"/>
    <x v="2"/>
    <x v="0"/>
    <x v="6"/>
    <x v="2"/>
    <x v="0"/>
    <x v="0"/>
    <x v="1"/>
    <x v="1"/>
    <x v="0"/>
    <x v="1190"/>
    <x v="3"/>
    <x v="5"/>
    <x v="0"/>
    <x v="2"/>
  </r>
  <r>
    <x v="7761"/>
    <x v="0"/>
    <x v="0"/>
    <x v="2"/>
    <x v="3"/>
    <x v="1"/>
    <x v="0"/>
    <x v="0"/>
    <x v="2"/>
    <x v="0"/>
    <x v="0"/>
    <x v="0"/>
    <x v="0"/>
    <x v="0"/>
    <x v="2042"/>
    <x v="11"/>
    <x v="4"/>
    <x v="1"/>
    <x v="4"/>
  </r>
  <r>
    <x v="7762"/>
    <x v="3"/>
    <x v="2"/>
    <x v="2"/>
    <x v="6"/>
    <x v="1"/>
    <x v="1"/>
    <x v="10"/>
    <x v="0"/>
    <x v="0"/>
    <x v="0"/>
    <x v="1"/>
    <x v="1"/>
    <x v="1"/>
    <x v="7359"/>
    <x v="9"/>
    <x v="1"/>
    <x v="0"/>
    <x v="0"/>
  </r>
  <r>
    <x v="7763"/>
    <x v="3"/>
    <x v="3"/>
    <x v="0"/>
    <x v="4"/>
    <x v="0"/>
    <x v="2"/>
    <x v="13"/>
    <x v="2"/>
    <x v="1"/>
    <x v="0"/>
    <x v="1"/>
    <x v="0"/>
    <x v="0"/>
    <x v="5274"/>
    <x v="6"/>
    <x v="2"/>
    <x v="2"/>
    <x v="5"/>
  </r>
  <r>
    <x v="7764"/>
    <x v="1"/>
    <x v="1"/>
    <x v="4"/>
    <x v="1"/>
    <x v="2"/>
    <x v="2"/>
    <x v="14"/>
    <x v="0"/>
    <x v="1"/>
    <x v="0"/>
    <x v="0"/>
    <x v="1"/>
    <x v="1"/>
    <x v="6446"/>
    <x v="5"/>
    <x v="6"/>
    <x v="2"/>
    <x v="4"/>
  </r>
  <r>
    <x v="7765"/>
    <x v="2"/>
    <x v="3"/>
    <x v="0"/>
    <x v="0"/>
    <x v="2"/>
    <x v="1"/>
    <x v="9"/>
    <x v="1"/>
    <x v="0"/>
    <x v="1"/>
    <x v="1"/>
    <x v="0"/>
    <x v="0"/>
    <x v="2873"/>
    <x v="2"/>
    <x v="0"/>
    <x v="0"/>
    <x v="7"/>
  </r>
  <r>
    <x v="7766"/>
    <x v="0"/>
    <x v="3"/>
    <x v="3"/>
    <x v="1"/>
    <x v="1"/>
    <x v="2"/>
    <x v="12"/>
    <x v="1"/>
    <x v="0"/>
    <x v="1"/>
    <x v="0"/>
    <x v="0"/>
    <x v="1"/>
    <x v="8433"/>
    <x v="4"/>
    <x v="1"/>
    <x v="0"/>
    <x v="6"/>
  </r>
  <r>
    <x v="7767"/>
    <x v="5"/>
    <x v="3"/>
    <x v="0"/>
    <x v="6"/>
    <x v="1"/>
    <x v="1"/>
    <x v="0"/>
    <x v="0"/>
    <x v="1"/>
    <x v="0"/>
    <x v="0"/>
    <x v="0"/>
    <x v="0"/>
    <x v="5009"/>
    <x v="2"/>
    <x v="4"/>
    <x v="1"/>
    <x v="0"/>
  </r>
  <r>
    <x v="7768"/>
    <x v="2"/>
    <x v="0"/>
    <x v="5"/>
    <x v="5"/>
    <x v="1"/>
    <x v="2"/>
    <x v="11"/>
    <x v="1"/>
    <x v="1"/>
    <x v="0"/>
    <x v="1"/>
    <x v="0"/>
    <x v="1"/>
    <x v="6902"/>
    <x v="0"/>
    <x v="3"/>
    <x v="2"/>
    <x v="5"/>
  </r>
  <r>
    <x v="7769"/>
    <x v="3"/>
    <x v="1"/>
    <x v="2"/>
    <x v="5"/>
    <x v="1"/>
    <x v="0"/>
    <x v="1"/>
    <x v="1"/>
    <x v="0"/>
    <x v="1"/>
    <x v="0"/>
    <x v="1"/>
    <x v="0"/>
    <x v="754"/>
    <x v="10"/>
    <x v="1"/>
    <x v="1"/>
    <x v="3"/>
  </r>
  <r>
    <x v="7770"/>
    <x v="1"/>
    <x v="1"/>
    <x v="1"/>
    <x v="5"/>
    <x v="1"/>
    <x v="1"/>
    <x v="11"/>
    <x v="2"/>
    <x v="1"/>
    <x v="0"/>
    <x v="1"/>
    <x v="0"/>
    <x v="1"/>
    <x v="3463"/>
    <x v="10"/>
    <x v="4"/>
    <x v="2"/>
    <x v="3"/>
  </r>
  <r>
    <x v="7771"/>
    <x v="4"/>
    <x v="2"/>
    <x v="2"/>
    <x v="3"/>
    <x v="1"/>
    <x v="0"/>
    <x v="13"/>
    <x v="1"/>
    <x v="1"/>
    <x v="0"/>
    <x v="0"/>
    <x v="1"/>
    <x v="1"/>
    <x v="3205"/>
    <x v="0"/>
    <x v="6"/>
    <x v="2"/>
    <x v="5"/>
  </r>
  <r>
    <x v="7772"/>
    <x v="2"/>
    <x v="3"/>
    <x v="0"/>
    <x v="6"/>
    <x v="2"/>
    <x v="0"/>
    <x v="4"/>
    <x v="1"/>
    <x v="0"/>
    <x v="1"/>
    <x v="1"/>
    <x v="1"/>
    <x v="1"/>
    <x v="2525"/>
    <x v="6"/>
    <x v="5"/>
    <x v="0"/>
    <x v="0"/>
  </r>
  <r>
    <x v="7773"/>
    <x v="0"/>
    <x v="0"/>
    <x v="1"/>
    <x v="5"/>
    <x v="1"/>
    <x v="0"/>
    <x v="5"/>
    <x v="2"/>
    <x v="0"/>
    <x v="1"/>
    <x v="0"/>
    <x v="0"/>
    <x v="0"/>
    <x v="1988"/>
    <x v="8"/>
    <x v="2"/>
    <x v="1"/>
    <x v="0"/>
  </r>
  <r>
    <x v="7774"/>
    <x v="2"/>
    <x v="2"/>
    <x v="3"/>
    <x v="2"/>
    <x v="1"/>
    <x v="2"/>
    <x v="14"/>
    <x v="0"/>
    <x v="0"/>
    <x v="1"/>
    <x v="1"/>
    <x v="1"/>
    <x v="0"/>
    <x v="8391"/>
    <x v="1"/>
    <x v="3"/>
    <x v="0"/>
    <x v="3"/>
  </r>
  <r>
    <x v="7775"/>
    <x v="4"/>
    <x v="2"/>
    <x v="2"/>
    <x v="6"/>
    <x v="2"/>
    <x v="0"/>
    <x v="5"/>
    <x v="1"/>
    <x v="1"/>
    <x v="1"/>
    <x v="0"/>
    <x v="1"/>
    <x v="0"/>
    <x v="2068"/>
    <x v="6"/>
    <x v="3"/>
    <x v="0"/>
    <x v="6"/>
  </r>
  <r>
    <x v="7776"/>
    <x v="3"/>
    <x v="3"/>
    <x v="3"/>
    <x v="5"/>
    <x v="0"/>
    <x v="1"/>
    <x v="3"/>
    <x v="1"/>
    <x v="0"/>
    <x v="1"/>
    <x v="0"/>
    <x v="1"/>
    <x v="1"/>
    <x v="3418"/>
    <x v="5"/>
    <x v="6"/>
    <x v="0"/>
    <x v="6"/>
  </r>
  <r>
    <x v="7777"/>
    <x v="1"/>
    <x v="1"/>
    <x v="1"/>
    <x v="4"/>
    <x v="2"/>
    <x v="2"/>
    <x v="13"/>
    <x v="1"/>
    <x v="1"/>
    <x v="0"/>
    <x v="0"/>
    <x v="1"/>
    <x v="1"/>
    <x v="6065"/>
    <x v="0"/>
    <x v="0"/>
    <x v="0"/>
    <x v="7"/>
  </r>
  <r>
    <x v="7778"/>
    <x v="0"/>
    <x v="3"/>
    <x v="4"/>
    <x v="3"/>
    <x v="0"/>
    <x v="0"/>
    <x v="12"/>
    <x v="1"/>
    <x v="1"/>
    <x v="1"/>
    <x v="1"/>
    <x v="1"/>
    <x v="1"/>
    <x v="6683"/>
    <x v="6"/>
    <x v="0"/>
    <x v="0"/>
    <x v="3"/>
  </r>
  <r>
    <x v="7779"/>
    <x v="3"/>
    <x v="1"/>
    <x v="2"/>
    <x v="5"/>
    <x v="2"/>
    <x v="1"/>
    <x v="6"/>
    <x v="0"/>
    <x v="0"/>
    <x v="1"/>
    <x v="1"/>
    <x v="1"/>
    <x v="1"/>
    <x v="5386"/>
    <x v="0"/>
    <x v="3"/>
    <x v="0"/>
    <x v="8"/>
  </r>
  <r>
    <x v="7780"/>
    <x v="2"/>
    <x v="3"/>
    <x v="0"/>
    <x v="2"/>
    <x v="2"/>
    <x v="1"/>
    <x v="8"/>
    <x v="2"/>
    <x v="0"/>
    <x v="0"/>
    <x v="0"/>
    <x v="1"/>
    <x v="1"/>
    <x v="3375"/>
    <x v="4"/>
    <x v="1"/>
    <x v="2"/>
    <x v="3"/>
  </r>
  <r>
    <x v="7781"/>
    <x v="0"/>
    <x v="2"/>
    <x v="4"/>
    <x v="3"/>
    <x v="1"/>
    <x v="1"/>
    <x v="4"/>
    <x v="1"/>
    <x v="1"/>
    <x v="0"/>
    <x v="1"/>
    <x v="1"/>
    <x v="1"/>
    <x v="9596"/>
    <x v="3"/>
    <x v="1"/>
    <x v="0"/>
    <x v="7"/>
  </r>
  <r>
    <x v="7782"/>
    <x v="1"/>
    <x v="2"/>
    <x v="3"/>
    <x v="3"/>
    <x v="0"/>
    <x v="2"/>
    <x v="6"/>
    <x v="0"/>
    <x v="1"/>
    <x v="1"/>
    <x v="1"/>
    <x v="0"/>
    <x v="1"/>
    <x v="8343"/>
    <x v="2"/>
    <x v="3"/>
    <x v="1"/>
    <x v="3"/>
  </r>
  <r>
    <x v="7783"/>
    <x v="2"/>
    <x v="1"/>
    <x v="3"/>
    <x v="1"/>
    <x v="0"/>
    <x v="2"/>
    <x v="14"/>
    <x v="0"/>
    <x v="0"/>
    <x v="0"/>
    <x v="1"/>
    <x v="1"/>
    <x v="1"/>
    <x v="8118"/>
    <x v="11"/>
    <x v="4"/>
    <x v="0"/>
    <x v="3"/>
  </r>
  <r>
    <x v="7784"/>
    <x v="2"/>
    <x v="3"/>
    <x v="1"/>
    <x v="5"/>
    <x v="0"/>
    <x v="2"/>
    <x v="4"/>
    <x v="1"/>
    <x v="0"/>
    <x v="0"/>
    <x v="1"/>
    <x v="1"/>
    <x v="1"/>
    <x v="8136"/>
    <x v="6"/>
    <x v="0"/>
    <x v="0"/>
    <x v="1"/>
  </r>
  <r>
    <x v="7785"/>
    <x v="4"/>
    <x v="2"/>
    <x v="3"/>
    <x v="2"/>
    <x v="1"/>
    <x v="1"/>
    <x v="4"/>
    <x v="0"/>
    <x v="0"/>
    <x v="0"/>
    <x v="0"/>
    <x v="1"/>
    <x v="0"/>
    <x v="4313"/>
    <x v="7"/>
    <x v="0"/>
    <x v="0"/>
    <x v="6"/>
  </r>
  <r>
    <x v="7786"/>
    <x v="1"/>
    <x v="1"/>
    <x v="1"/>
    <x v="0"/>
    <x v="0"/>
    <x v="1"/>
    <x v="9"/>
    <x v="2"/>
    <x v="0"/>
    <x v="1"/>
    <x v="1"/>
    <x v="1"/>
    <x v="1"/>
    <x v="5135"/>
    <x v="9"/>
    <x v="5"/>
    <x v="0"/>
    <x v="7"/>
  </r>
  <r>
    <x v="7787"/>
    <x v="3"/>
    <x v="2"/>
    <x v="3"/>
    <x v="3"/>
    <x v="1"/>
    <x v="1"/>
    <x v="11"/>
    <x v="2"/>
    <x v="1"/>
    <x v="1"/>
    <x v="0"/>
    <x v="1"/>
    <x v="0"/>
    <x v="4506"/>
    <x v="7"/>
    <x v="6"/>
    <x v="2"/>
    <x v="2"/>
  </r>
  <r>
    <x v="7788"/>
    <x v="4"/>
    <x v="3"/>
    <x v="3"/>
    <x v="3"/>
    <x v="2"/>
    <x v="0"/>
    <x v="2"/>
    <x v="2"/>
    <x v="1"/>
    <x v="0"/>
    <x v="0"/>
    <x v="1"/>
    <x v="0"/>
    <x v="321"/>
    <x v="11"/>
    <x v="2"/>
    <x v="1"/>
    <x v="0"/>
  </r>
  <r>
    <x v="7789"/>
    <x v="0"/>
    <x v="1"/>
    <x v="3"/>
    <x v="4"/>
    <x v="2"/>
    <x v="2"/>
    <x v="8"/>
    <x v="0"/>
    <x v="1"/>
    <x v="0"/>
    <x v="0"/>
    <x v="1"/>
    <x v="0"/>
    <x v="8816"/>
    <x v="11"/>
    <x v="4"/>
    <x v="2"/>
    <x v="1"/>
  </r>
  <r>
    <x v="7790"/>
    <x v="4"/>
    <x v="1"/>
    <x v="5"/>
    <x v="5"/>
    <x v="2"/>
    <x v="0"/>
    <x v="4"/>
    <x v="2"/>
    <x v="1"/>
    <x v="0"/>
    <x v="1"/>
    <x v="1"/>
    <x v="1"/>
    <x v="2261"/>
    <x v="5"/>
    <x v="6"/>
    <x v="0"/>
    <x v="7"/>
  </r>
  <r>
    <x v="7791"/>
    <x v="5"/>
    <x v="2"/>
    <x v="5"/>
    <x v="2"/>
    <x v="2"/>
    <x v="1"/>
    <x v="6"/>
    <x v="1"/>
    <x v="1"/>
    <x v="1"/>
    <x v="0"/>
    <x v="0"/>
    <x v="1"/>
    <x v="7939"/>
    <x v="1"/>
    <x v="2"/>
    <x v="1"/>
    <x v="5"/>
  </r>
  <r>
    <x v="7792"/>
    <x v="2"/>
    <x v="1"/>
    <x v="3"/>
    <x v="1"/>
    <x v="0"/>
    <x v="0"/>
    <x v="12"/>
    <x v="0"/>
    <x v="0"/>
    <x v="0"/>
    <x v="1"/>
    <x v="0"/>
    <x v="1"/>
    <x v="1074"/>
    <x v="4"/>
    <x v="4"/>
    <x v="0"/>
    <x v="7"/>
  </r>
  <r>
    <x v="7793"/>
    <x v="4"/>
    <x v="3"/>
    <x v="4"/>
    <x v="0"/>
    <x v="1"/>
    <x v="1"/>
    <x v="13"/>
    <x v="0"/>
    <x v="1"/>
    <x v="0"/>
    <x v="1"/>
    <x v="1"/>
    <x v="0"/>
    <x v="3622"/>
    <x v="11"/>
    <x v="6"/>
    <x v="0"/>
    <x v="6"/>
  </r>
  <r>
    <x v="7794"/>
    <x v="1"/>
    <x v="2"/>
    <x v="5"/>
    <x v="5"/>
    <x v="2"/>
    <x v="0"/>
    <x v="9"/>
    <x v="2"/>
    <x v="1"/>
    <x v="0"/>
    <x v="1"/>
    <x v="0"/>
    <x v="0"/>
    <x v="2360"/>
    <x v="1"/>
    <x v="5"/>
    <x v="2"/>
    <x v="5"/>
  </r>
  <r>
    <x v="7795"/>
    <x v="0"/>
    <x v="2"/>
    <x v="2"/>
    <x v="5"/>
    <x v="0"/>
    <x v="1"/>
    <x v="7"/>
    <x v="1"/>
    <x v="0"/>
    <x v="1"/>
    <x v="1"/>
    <x v="0"/>
    <x v="1"/>
    <x v="9154"/>
    <x v="11"/>
    <x v="1"/>
    <x v="1"/>
    <x v="5"/>
  </r>
  <r>
    <x v="7796"/>
    <x v="4"/>
    <x v="2"/>
    <x v="0"/>
    <x v="4"/>
    <x v="0"/>
    <x v="1"/>
    <x v="12"/>
    <x v="0"/>
    <x v="0"/>
    <x v="1"/>
    <x v="0"/>
    <x v="0"/>
    <x v="1"/>
    <x v="4226"/>
    <x v="11"/>
    <x v="0"/>
    <x v="0"/>
    <x v="6"/>
  </r>
  <r>
    <x v="7797"/>
    <x v="4"/>
    <x v="2"/>
    <x v="0"/>
    <x v="5"/>
    <x v="1"/>
    <x v="0"/>
    <x v="11"/>
    <x v="1"/>
    <x v="1"/>
    <x v="1"/>
    <x v="0"/>
    <x v="0"/>
    <x v="0"/>
    <x v="978"/>
    <x v="4"/>
    <x v="4"/>
    <x v="2"/>
    <x v="2"/>
  </r>
  <r>
    <x v="7798"/>
    <x v="0"/>
    <x v="2"/>
    <x v="2"/>
    <x v="0"/>
    <x v="2"/>
    <x v="1"/>
    <x v="8"/>
    <x v="2"/>
    <x v="0"/>
    <x v="0"/>
    <x v="1"/>
    <x v="1"/>
    <x v="1"/>
    <x v="9581"/>
    <x v="7"/>
    <x v="6"/>
    <x v="0"/>
    <x v="4"/>
  </r>
  <r>
    <x v="7799"/>
    <x v="5"/>
    <x v="2"/>
    <x v="0"/>
    <x v="3"/>
    <x v="1"/>
    <x v="0"/>
    <x v="7"/>
    <x v="1"/>
    <x v="0"/>
    <x v="0"/>
    <x v="1"/>
    <x v="0"/>
    <x v="0"/>
    <x v="6018"/>
    <x v="1"/>
    <x v="2"/>
    <x v="1"/>
    <x v="3"/>
  </r>
  <r>
    <x v="7800"/>
    <x v="2"/>
    <x v="0"/>
    <x v="1"/>
    <x v="5"/>
    <x v="2"/>
    <x v="0"/>
    <x v="2"/>
    <x v="1"/>
    <x v="0"/>
    <x v="0"/>
    <x v="1"/>
    <x v="0"/>
    <x v="0"/>
    <x v="837"/>
    <x v="0"/>
    <x v="1"/>
    <x v="0"/>
    <x v="7"/>
  </r>
  <r>
    <x v="7801"/>
    <x v="2"/>
    <x v="1"/>
    <x v="4"/>
    <x v="5"/>
    <x v="1"/>
    <x v="2"/>
    <x v="9"/>
    <x v="1"/>
    <x v="0"/>
    <x v="1"/>
    <x v="1"/>
    <x v="1"/>
    <x v="0"/>
    <x v="6623"/>
    <x v="3"/>
    <x v="0"/>
    <x v="0"/>
    <x v="8"/>
  </r>
  <r>
    <x v="7802"/>
    <x v="3"/>
    <x v="2"/>
    <x v="2"/>
    <x v="4"/>
    <x v="0"/>
    <x v="2"/>
    <x v="12"/>
    <x v="1"/>
    <x v="0"/>
    <x v="0"/>
    <x v="0"/>
    <x v="1"/>
    <x v="0"/>
    <x v="7653"/>
    <x v="2"/>
    <x v="2"/>
    <x v="2"/>
    <x v="2"/>
  </r>
  <r>
    <x v="7803"/>
    <x v="1"/>
    <x v="0"/>
    <x v="4"/>
    <x v="0"/>
    <x v="0"/>
    <x v="0"/>
    <x v="8"/>
    <x v="1"/>
    <x v="0"/>
    <x v="0"/>
    <x v="0"/>
    <x v="0"/>
    <x v="0"/>
    <x v="37"/>
    <x v="11"/>
    <x v="3"/>
    <x v="0"/>
    <x v="7"/>
  </r>
  <r>
    <x v="7804"/>
    <x v="1"/>
    <x v="1"/>
    <x v="0"/>
    <x v="0"/>
    <x v="0"/>
    <x v="0"/>
    <x v="12"/>
    <x v="0"/>
    <x v="0"/>
    <x v="1"/>
    <x v="0"/>
    <x v="0"/>
    <x v="1"/>
    <x v="197"/>
    <x v="0"/>
    <x v="4"/>
    <x v="0"/>
    <x v="8"/>
  </r>
  <r>
    <x v="7805"/>
    <x v="4"/>
    <x v="0"/>
    <x v="4"/>
    <x v="3"/>
    <x v="1"/>
    <x v="0"/>
    <x v="0"/>
    <x v="0"/>
    <x v="1"/>
    <x v="0"/>
    <x v="0"/>
    <x v="0"/>
    <x v="0"/>
    <x v="181"/>
    <x v="4"/>
    <x v="3"/>
    <x v="1"/>
    <x v="5"/>
  </r>
  <r>
    <x v="7806"/>
    <x v="5"/>
    <x v="2"/>
    <x v="3"/>
    <x v="0"/>
    <x v="1"/>
    <x v="1"/>
    <x v="0"/>
    <x v="1"/>
    <x v="1"/>
    <x v="1"/>
    <x v="0"/>
    <x v="1"/>
    <x v="0"/>
    <x v="8688"/>
    <x v="10"/>
    <x v="2"/>
    <x v="1"/>
    <x v="5"/>
  </r>
  <r>
    <x v="7807"/>
    <x v="1"/>
    <x v="2"/>
    <x v="5"/>
    <x v="5"/>
    <x v="1"/>
    <x v="0"/>
    <x v="0"/>
    <x v="1"/>
    <x v="0"/>
    <x v="1"/>
    <x v="0"/>
    <x v="1"/>
    <x v="0"/>
    <x v="2178"/>
    <x v="7"/>
    <x v="2"/>
    <x v="0"/>
    <x v="7"/>
  </r>
  <r>
    <x v="7808"/>
    <x v="1"/>
    <x v="2"/>
    <x v="3"/>
    <x v="6"/>
    <x v="1"/>
    <x v="1"/>
    <x v="9"/>
    <x v="0"/>
    <x v="0"/>
    <x v="0"/>
    <x v="1"/>
    <x v="1"/>
    <x v="1"/>
    <x v="7016"/>
    <x v="6"/>
    <x v="5"/>
    <x v="0"/>
    <x v="4"/>
  </r>
  <r>
    <x v="7809"/>
    <x v="4"/>
    <x v="3"/>
    <x v="2"/>
    <x v="4"/>
    <x v="1"/>
    <x v="1"/>
    <x v="1"/>
    <x v="2"/>
    <x v="0"/>
    <x v="0"/>
    <x v="1"/>
    <x v="1"/>
    <x v="0"/>
    <x v="3863"/>
    <x v="9"/>
    <x v="5"/>
    <x v="0"/>
    <x v="6"/>
  </r>
  <r>
    <x v="7810"/>
    <x v="5"/>
    <x v="0"/>
    <x v="5"/>
    <x v="2"/>
    <x v="0"/>
    <x v="0"/>
    <x v="9"/>
    <x v="2"/>
    <x v="0"/>
    <x v="0"/>
    <x v="1"/>
    <x v="0"/>
    <x v="0"/>
    <x v="3876"/>
    <x v="10"/>
    <x v="5"/>
    <x v="0"/>
    <x v="7"/>
  </r>
  <r>
    <x v="7811"/>
    <x v="3"/>
    <x v="1"/>
    <x v="2"/>
    <x v="1"/>
    <x v="1"/>
    <x v="1"/>
    <x v="8"/>
    <x v="2"/>
    <x v="1"/>
    <x v="0"/>
    <x v="0"/>
    <x v="0"/>
    <x v="0"/>
    <x v="1639"/>
    <x v="7"/>
    <x v="2"/>
    <x v="2"/>
    <x v="2"/>
  </r>
  <r>
    <x v="7812"/>
    <x v="0"/>
    <x v="1"/>
    <x v="1"/>
    <x v="4"/>
    <x v="2"/>
    <x v="2"/>
    <x v="8"/>
    <x v="2"/>
    <x v="0"/>
    <x v="1"/>
    <x v="0"/>
    <x v="1"/>
    <x v="1"/>
    <x v="9086"/>
    <x v="8"/>
    <x v="3"/>
    <x v="0"/>
    <x v="8"/>
  </r>
  <r>
    <x v="7813"/>
    <x v="2"/>
    <x v="3"/>
    <x v="4"/>
    <x v="2"/>
    <x v="1"/>
    <x v="0"/>
    <x v="9"/>
    <x v="1"/>
    <x v="1"/>
    <x v="1"/>
    <x v="1"/>
    <x v="1"/>
    <x v="1"/>
    <x v="2829"/>
    <x v="1"/>
    <x v="0"/>
    <x v="0"/>
    <x v="7"/>
  </r>
  <r>
    <x v="7814"/>
    <x v="1"/>
    <x v="0"/>
    <x v="5"/>
    <x v="4"/>
    <x v="1"/>
    <x v="2"/>
    <x v="2"/>
    <x v="1"/>
    <x v="0"/>
    <x v="1"/>
    <x v="1"/>
    <x v="1"/>
    <x v="1"/>
    <x v="7797"/>
    <x v="9"/>
    <x v="2"/>
    <x v="0"/>
    <x v="6"/>
  </r>
  <r>
    <x v="7815"/>
    <x v="2"/>
    <x v="1"/>
    <x v="3"/>
    <x v="2"/>
    <x v="2"/>
    <x v="1"/>
    <x v="4"/>
    <x v="0"/>
    <x v="1"/>
    <x v="1"/>
    <x v="0"/>
    <x v="0"/>
    <x v="1"/>
    <x v="1751"/>
    <x v="2"/>
    <x v="4"/>
    <x v="0"/>
    <x v="8"/>
  </r>
  <r>
    <x v="7816"/>
    <x v="3"/>
    <x v="3"/>
    <x v="5"/>
    <x v="0"/>
    <x v="0"/>
    <x v="2"/>
    <x v="0"/>
    <x v="2"/>
    <x v="1"/>
    <x v="1"/>
    <x v="0"/>
    <x v="1"/>
    <x v="1"/>
    <x v="6674"/>
    <x v="10"/>
    <x v="3"/>
    <x v="1"/>
    <x v="1"/>
  </r>
  <r>
    <x v="7817"/>
    <x v="4"/>
    <x v="1"/>
    <x v="4"/>
    <x v="4"/>
    <x v="0"/>
    <x v="1"/>
    <x v="3"/>
    <x v="0"/>
    <x v="1"/>
    <x v="1"/>
    <x v="1"/>
    <x v="1"/>
    <x v="1"/>
    <x v="5365"/>
    <x v="2"/>
    <x v="3"/>
    <x v="0"/>
    <x v="5"/>
  </r>
  <r>
    <x v="7818"/>
    <x v="3"/>
    <x v="3"/>
    <x v="2"/>
    <x v="4"/>
    <x v="2"/>
    <x v="2"/>
    <x v="10"/>
    <x v="1"/>
    <x v="1"/>
    <x v="0"/>
    <x v="0"/>
    <x v="1"/>
    <x v="1"/>
    <x v="6461"/>
    <x v="9"/>
    <x v="4"/>
    <x v="0"/>
    <x v="6"/>
  </r>
  <r>
    <x v="7819"/>
    <x v="2"/>
    <x v="3"/>
    <x v="3"/>
    <x v="4"/>
    <x v="0"/>
    <x v="2"/>
    <x v="4"/>
    <x v="0"/>
    <x v="0"/>
    <x v="1"/>
    <x v="1"/>
    <x v="1"/>
    <x v="1"/>
    <x v="7404"/>
    <x v="8"/>
    <x v="3"/>
    <x v="0"/>
    <x v="5"/>
  </r>
  <r>
    <x v="7820"/>
    <x v="1"/>
    <x v="3"/>
    <x v="0"/>
    <x v="5"/>
    <x v="0"/>
    <x v="0"/>
    <x v="9"/>
    <x v="1"/>
    <x v="1"/>
    <x v="1"/>
    <x v="0"/>
    <x v="1"/>
    <x v="1"/>
    <x v="895"/>
    <x v="10"/>
    <x v="5"/>
    <x v="0"/>
    <x v="8"/>
  </r>
  <r>
    <x v="7821"/>
    <x v="2"/>
    <x v="3"/>
    <x v="4"/>
    <x v="1"/>
    <x v="2"/>
    <x v="0"/>
    <x v="12"/>
    <x v="1"/>
    <x v="0"/>
    <x v="1"/>
    <x v="0"/>
    <x v="1"/>
    <x v="0"/>
    <x v="780"/>
    <x v="0"/>
    <x v="0"/>
    <x v="2"/>
    <x v="0"/>
  </r>
  <r>
    <x v="7822"/>
    <x v="0"/>
    <x v="0"/>
    <x v="3"/>
    <x v="6"/>
    <x v="2"/>
    <x v="1"/>
    <x v="6"/>
    <x v="0"/>
    <x v="0"/>
    <x v="1"/>
    <x v="0"/>
    <x v="0"/>
    <x v="0"/>
    <x v="5679"/>
    <x v="4"/>
    <x v="4"/>
    <x v="1"/>
    <x v="2"/>
  </r>
  <r>
    <x v="7823"/>
    <x v="1"/>
    <x v="0"/>
    <x v="5"/>
    <x v="4"/>
    <x v="1"/>
    <x v="2"/>
    <x v="2"/>
    <x v="1"/>
    <x v="1"/>
    <x v="0"/>
    <x v="0"/>
    <x v="0"/>
    <x v="1"/>
    <x v="4583"/>
    <x v="2"/>
    <x v="0"/>
    <x v="1"/>
    <x v="5"/>
  </r>
  <r>
    <x v="7824"/>
    <x v="1"/>
    <x v="2"/>
    <x v="0"/>
    <x v="6"/>
    <x v="0"/>
    <x v="2"/>
    <x v="2"/>
    <x v="1"/>
    <x v="0"/>
    <x v="0"/>
    <x v="0"/>
    <x v="0"/>
    <x v="1"/>
    <x v="6659"/>
    <x v="4"/>
    <x v="1"/>
    <x v="0"/>
    <x v="8"/>
  </r>
  <r>
    <x v="7825"/>
    <x v="5"/>
    <x v="1"/>
    <x v="5"/>
    <x v="6"/>
    <x v="2"/>
    <x v="0"/>
    <x v="3"/>
    <x v="1"/>
    <x v="1"/>
    <x v="1"/>
    <x v="0"/>
    <x v="0"/>
    <x v="0"/>
    <x v="2882"/>
    <x v="10"/>
    <x v="5"/>
    <x v="1"/>
    <x v="0"/>
  </r>
  <r>
    <x v="7826"/>
    <x v="0"/>
    <x v="3"/>
    <x v="1"/>
    <x v="4"/>
    <x v="2"/>
    <x v="2"/>
    <x v="12"/>
    <x v="1"/>
    <x v="1"/>
    <x v="1"/>
    <x v="1"/>
    <x v="1"/>
    <x v="1"/>
    <x v="9787"/>
    <x v="7"/>
    <x v="6"/>
    <x v="0"/>
    <x v="8"/>
  </r>
  <r>
    <x v="7827"/>
    <x v="3"/>
    <x v="1"/>
    <x v="3"/>
    <x v="2"/>
    <x v="1"/>
    <x v="0"/>
    <x v="2"/>
    <x v="2"/>
    <x v="1"/>
    <x v="1"/>
    <x v="1"/>
    <x v="0"/>
    <x v="1"/>
    <x v="1095"/>
    <x v="11"/>
    <x v="0"/>
    <x v="1"/>
    <x v="3"/>
  </r>
  <r>
    <x v="7828"/>
    <x v="0"/>
    <x v="0"/>
    <x v="3"/>
    <x v="6"/>
    <x v="1"/>
    <x v="2"/>
    <x v="5"/>
    <x v="1"/>
    <x v="1"/>
    <x v="0"/>
    <x v="0"/>
    <x v="0"/>
    <x v="1"/>
    <x v="8730"/>
    <x v="1"/>
    <x v="6"/>
    <x v="0"/>
    <x v="8"/>
  </r>
  <r>
    <x v="7829"/>
    <x v="1"/>
    <x v="1"/>
    <x v="0"/>
    <x v="3"/>
    <x v="1"/>
    <x v="0"/>
    <x v="10"/>
    <x v="1"/>
    <x v="0"/>
    <x v="0"/>
    <x v="0"/>
    <x v="0"/>
    <x v="0"/>
    <x v="177"/>
    <x v="0"/>
    <x v="3"/>
    <x v="0"/>
    <x v="8"/>
  </r>
  <r>
    <x v="7830"/>
    <x v="5"/>
    <x v="3"/>
    <x v="3"/>
    <x v="6"/>
    <x v="2"/>
    <x v="1"/>
    <x v="1"/>
    <x v="1"/>
    <x v="0"/>
    <x v="1"/>
    <x v="1"/>
    <x v="1"/>
    <x v="1"/>
    <x v="8736"/>
    <x v="3"/>
    <x v="1"/>
    <x v="0"/>
    <x v="1"/>
  </r>
  <r>
    <x v="7831"/>
    <x v="0"/>
    <x v="1"/>
    <x v="3"/>
    <x v="1"/>
    <x v="1"/>
    <x v="1"/>
    <x v="6"/>
    <x v="0"/>
    <x v="1"/>
    <x v="1"/>
    <x v="0"/>
    <x v="0"/>
    <x v="0"/>
    <x v="5639"/>
    <x v="11"/>
    <x v="2"/>
    <x v="1"/>
    <x v="2"/>
  </r>
  <r>
    <x v="7832"/>
    <x v="1"/>
    <x v="1"/>
    <x v="0"/>
    <x v="2"/>
    <x v="2"/>
    <x v="2"/>
    <x v="0"/>
    <x v="1"/>
    <x v="1"/>
    <x v="0"/>
    <x v="1"/>
    <x v="1"/>
    <x v="1"/>
    <x v="7962"/>
    <x v="4"/>
    <x v="1"/>
    <x v="0"/>
    <x v="6"/>
  </r>
  <r>
    <x v="7833"/>
    <x v="5"/>
    <x v="0"/>
    <x v="4"/>
    <x v="2"/>
    <x v="0"/>
    <x v="0"/>
    <x v="8"/>
    <x v="0"/>
    <x v="0"/>
    <x v="0"/>
    <x v="1"/>
    <x v="0"/>
    <x v="0"/>
    <x v="3728"/>
    <x v="7"/>
    <x v="0"/>
    <x v="2"/>
    <x v="0"/>
  </r>
  <r>
    <x v="7834"/>
    <x v="1"/>
    <x v="1"/>
    <x v="2"/>
    <x v="0"/>
    <x v="1"/>
    <x v="0"/>
    <x v="9"/>
    <x v="0"/>
    <x v="1"/>
    <x v="1"/>
    <x v="0"/>
    <x v="0"/>
    <x v="0"/>
    <x v="24"/>
    <x v="11"/>
    <x v="3"/>
    <x v="2"/>
    <x v="3"/>
  </r>
  <r>
    <x v="7835"/>
    <x v="5"/>
    <x v="1"/>
    <x v="2"/>
    <x v="2"/>
    <x v="1"/>
    <x v="2"/>
    <x v="12"/>
    <x v="1"/>
    <x v="1"/>
    <x v="1"/>
    <x v="1"/>
    <x v="1"/>
    <x v="0"/>
    <x v="9590"/>
    <x v="0"/>
    <x v="1"/>
    <x v="0"/>
    <x v="3"/>
  </r>
  <r>
    <x v="7836"/>
    <x v="0"/>
    <x v="3"/>
    <x v="3"/>
    <x v="0"/>
    <x v="0"/>
    <x v="1"/>
    <x v="9"/>
    <x v="2"/>
    <x v="0"/>
    <x v="1"/>
    <x v="1"/>
    <x v="1"/>
    <x v="1"/>
    <x v="8637"/>
    <x v="8"/>
    <x v="2"/>
    <x v="0"/>
    <x v="2"/>
  </r>
  <r>
    <x v="7837"/>
    <x v="4"/>
    <x v="1"/>
    <x v="2"/>
    <x v="2"/>
    <x v="2"/>
    <x v="2"/>
    <x v="6"/>
    <x v="2"/>
    <x v="1"/>
    <x v="0"/>
    <x v="0"/>
    <x v="0"/>
    <x v="0"/>
    <x v="3439"/>
    <x v="0"/>
    <x v="1"/>
    <x v="1"/>
    <x v="3"/>
  </r>
  <r>
    <x v="7838"/>
    <x v="2"/>
    <x v="1"/>
    <x v="2"/>
    <x v="3"/>
    <x v="0"/>
    <x v="2"/>
    <x v="2"/>
    <x v="1"/>
    <x v="1"/>
    <x v="1"/>
    <x v="1"/>
    <x v="1"/>
    <x v="0"/>
    <x v="6520"/>
    <x v="2"/>
    <x v="0"/>
    <x v="0"/>
    <x v="8"/>
  </r>
  <r>
    <x v="7839"/>
    <x v="3"/>
    <x v="0"/>
    <x v="3"/>
    <x v="6"/>
    <x v="1"/>
    <x v="2"/>
    <x v="14"/>
    <x v="2"/>
    <x v="1"/>
    <x v="0"/>
    <x v="0"/>
    <x v="1"/>
    <x v="0"/>
    <x v="5565"/>
    <x v="0"/>
    <x v="1"/>
    <x v="0"/>
    <x v="6"/>
  </r>
  <r>
    <x v="7840"/>
    <x v="1"/>
    <x v="2"/>
    <x v="1"/>
    <x v="5"/>
    <x v="1"/>
    <x v="0"/>
    <x v="11"/>
    <x v="1"/>
    <x v="0"/>
    <x v="1"/>
    <x v="1"/>
    <x v="1"/>
    <x v="1"/>
    <x v="4995"/>
    <x v="10"/>
    <x v="6"/>
    <x v="0"/>
    <x v="5"/>
  </r>
  <r>
    <x v="7841"/>
    <x v="2"/>
    <x v="1"/>
    <x v="3"/>
    <x v="0"/>
    <x v="0"/>
    <x v="0"/>
    <x v="5"/>
    <x v="1"/>
    <x v="1"/>
    <x v="1"/>
    <x v="1"/>
    <x v="0"/>
    <x v="1"/>
    <x v="1431"/>
    <x v="4"/>
    <x v="5"/>
    <x v="1"/>
    <x v="2"/>
  </r>
  <r>
    <x v="7842"/>
    <x v="2"/>
    <x v="2"/>
    <x v="3"/>
    <x v="1"/>
    <x v="0"/>
    <x v="0"/>
    <x v="5"/>
    <x v="1"/>
    <x v="1"/>
    <x v="1"/>
    <x v="1"/>
    <x v="0"/>
    <x v="0"/>
    <x v="2372"/>
    <x v="0"/>
    <x v="5"/>
    <x v="1"/>
    <x v="3"/>
  </r>
  <r>
    <x v="7843"/>
    <x v="3"/>
    <x v="2"/>
    <x v="0"/>
    <x v="0"/>
    <x v="2"/>
    <x v="0"/>
    <x v="13"/>
    <x v="1"/>
    <x v="0"/>
    <x v="0"/>
    <x v="1"/>
    <x v="0"/>
    <x v="0"/>
    <x v="1733"/>
    <x v="5"/>
    <x v="6"/>
    <x v="2"/>
    <x v="5"/>
  </r>
  <r>
    <x v="7844"/>
    <x v="1"/>
    <x v="1"/>
    <x v="3"/>
    <x v="0"/>
    <x v="0"/>
    <x v="2"/>
    <x v="0"/>
    <x v="1"/>
    <x v="0"/>
    <x v="1"/>
    <x v="0"/>
    <x v="0"/>
    <x v="0"/>
    <x v="3665"/>
    <x v="1"/>
    <x v="5"/>
    <x v="0"/>
    <x v="7"/>
  </r>
  <r>
    <x v="7845"/>
    <x v="3"/>
    <x v="3"/>
    <x v="2"/>
    <x v="5"/>
    <x v="2"/>
    <x v="1"/>
    <x v="6"/>
    <x v="0"/>
    <x v="0"/>
    <x v="0"/>
    <x v="0"/>
    <x v="1"/>
    <x v="0"/>
    <x v="2806"/>
    <x v="3"/>
    <x v="3"/>
    <x v="0"/>
    <x v="6"/>
  </r>
  <r>
    <x v="7846"/>
    <x v="4"/>
    <x v="0"/>
    <x v="4"/>
    <x v="3"/>
    <x v="1"/>
    <x v="2"/>
    <x v="8"/>
    <x v="0"/>
    <x v="0"/>
    <x v="1"/>
    <x v="1"/>
    <x v="0"/>
    <x v="1"/>
    <x v="6389"/>
    <x v="2"/>
    <x v="4"/>
    <x v="0"/>
    <x v="6"/>
  </r>
  <r>
    <x v="7847"/>
    <x v="3"/>
    <x v="1"/>
    <x v="1"/>
    <x v="6"/>
    <x v="1"/>
    <x v="1"/>
    <x v="3"/>
    <x v="0"/>
    <x v="0"/>
    <x v="1"/>
    <x v="0"/>
    <x v="1"/>
    <x v="0"/>
    <x v="2685"/>
    <x v="10"/>
    <x v="2"/>
    <x v="1"/>
    <x v="2"/>
  </r>
  <r>
    <x v="7848"/>
    <x v="5"/>
    <x v="3"/>
    <x v="4"/>
    <x v="3"/>
    <x v="2"/>
    <x v="2"/>
    <x v="8"/>
    <x v="0"/>
    <x v="1"/>
    <x v="1"/>
    <x v="1"/>
    <x v="1"/>
    <x v="1"/>
    <x v="9618"/>
    <x v="3"/>
    <x v="0"/>
    <x v="0"/>
    <x v="6"/>
  </r>
  <r>
    <x v="7849"/>
    <x v="0"/>
    <x v="3"/>
    <x v="3"/>
    <x v="6"/>
    <x v="1"/>
    <x v="1"/>
    <x v="14"/>
    <x v="0"/>
    <x v="1"/>
    <x v="0"/>
    <x v="1"/>
    <x v="0"/>
    <x v="0"/>
    <x v="6982"/>
    <x v="4"/>
    <x v="4"/>
    <x v="2"/>
    <x v="2"/>
  </r>
  <r>
    <x v="7850"/>
    <x v="0"/>
    <x v="3"/>
    <x v="0"/>
    <x v="3"/>
    <x v="2"/>
    <x v="0"/>
    <x v="5"/>
    <x v="2"/>
    <x v="1"/>
    <x v="1"/>
    <x v="1"/>
    <x v="1"/>
    <x v="0"/>
    <x v="5533"/>
    <x v="2"/>
    <x v="2"/>
    <x v="0"/>
    <x v="8"/>
  </r>
  <r>
    <x v="7851"/>
    <x v="2"/>
    <x v="2"/>
    <x v="2"/>
    <x v="2"/>
    <x v="2"/>
    <x v="2"/>
    <x v="10"/>
    <x v="1"/>
    <x v="0"/>
    <x v="1"/>
    <x v="1"/>
    <x v="1"/>
    <x v="1"/>
    <x v="9018"/>
    <x v="2"/>
    <x v="4"/>
    <x v="0"/>
    <x v="2"/>
  </r>
  <r>
    <x v="7852"/>
    <x v="4"/>
    <x v="0"/>
    <x v="0"/>
    <x v="1"/>
    <x v="2"/>
    <x v="1"/>
    <x v="7"/>
    <x v="1"/>
    <x v="1"/>
    <x v="0"/>
    <x v="1"/>
    <x v="1"/>
    <x v="1"/>
    <x v="5521"/>
    <x v="11"/>
    <x v="2"/>
    <x v="0"/>
    <x v="8"/>
  </r>
  <r>
    <x v="7853"/>
    <x v="4"/>
    <x v="3"/>
    <x v="1"/>
    <x v="6"/>
    <x v="0"/>
    <x v="2"/>
    <x v="10"/>
    <x v="1"/>
    <x v="1"/>
    <x v="1"/>
    <x v="0"/>
    <x v="1"/>
    <x v="0"/>
    <x v="5653"/>
    <x v="6"/>
    <x v="1"/>
    <x v="2"/>
    <x v="4"/>
  </r>
  <r>
    <x v="7854"/>
    <x v="5"/>
    <x v="2"/>
    <x v="3"/>
    <x v="2"/>
    <x v="0"/>
    <x v="2"/>
    <x v="14"/>
    <x v="0"/>
    <x v="1"/>
    <x v="1"/>
    <x v="1"/>
    <x v="0"/>
    <x v="1"/>
    <x v="9845"/>
    <x v="7"/>
    <x v="5"/>
    <x v="2"/>
    <x v="1"/>
  </r>
  <r>
    <x v="7855"/>
    <x v="2"/>
    <x v="3"/>
    <x v="0"/>
    <x v="5"/>
    <x v="0"/>
    <x v="1"/>
    <x v="3"/>
    <x v="1"/>
    <x v="0"/>
    <x v="0"/>
    <x v="1"/>
    <x v="1"/>
    <x v="0"/>
    <x v="3760"/>
    <x v="2"/>
    <x v="6"/>
    <x v="0"/>
    <x v="5"/>
  </r>
  <r>
    <x v="7856"/>
    <x v="5"/>
    <x v="3"/>
    <x v="4"/>
    <x v="4"/>
    <x v="0"/>
    <x v="0"/>
    <x v="9"/>
    <x v="0"/>
    <x v="1"/>
    <x v="1"/>
    <x v="0"/>
    <x v="1"/>
    <x v="1"/>
    <x v="5089"/>
    <x v="0"/>
    <x v="2"/>
    <x v="0"/>
    <x v="8"/>
  </r>
  <r>
    <x v="7857"/>
    <x v="2"/>
    <x v="2"/>
    <x v="0"/>
    <x v="4"/>
    <x v="0"/>
    <x v="1"/>
    <x v="8"/>
    <x v="2"/>
    <x v="1"/>
    <x v="0"/>
    <x v="1"/>
    <x v="1"/>
    <x v="1"/>
    <x v="7651"/>
    <x v="8"/>
    <x v="3"/>
    <x v="0"/>
    <x v="4"/>
  </r>
  <r>
    <x v="7858"/>
    <x v="5"/>
    <x v="1"/>
    <x v="3"/>
    <x v="2"/>
    <x v="1"/>
    <x v="1"/>
    <x v="4"/>
    <x v="1"/>
    <x v="0"/>
    <x v="1"/>
    <x v="1"/>
    <x v="0"/>
    <x v="0"/>
    <x v="6428"/>
    <x v="5"/>
    <x v="3"/>
    <x v="1"/>
    <x v="3"/>
  </r>
  <r>
    <x v="7859"/>
    <x v="0"/>
    <x v="2"/>
    <x v="1"/>
    <x v="2"/>
    <x v="0"/>
    <x v="2"/>
    <x v="8"/>
    <x v="0"/>
    <x v="1"/>
    <x v="1"/>
    <x v="1"/>
    <x v="1"/>
    <x v="0"/>
    <x v="9812"/>
    <x v="11"/>
    <x v="3"/>
    <x v="0"/>
    <x v="8"/>
  </r>
  <r>
    <x v="7860"/>
    <x v="1"/>
    <x v="3"/>
    <x v="2"/>
    <x v="0"/>
    <x v="2"/>
    <x v="2"/>
    <x v="14"/>
    <x v="1"/>
    <x v="1"/>
    <x v="0"/>
    <x v="1"/>
    <x v="0"/>
    <x v="0"/>
    <x v="5234"/>
    <x v="9"/>
    <x v="1"/>
    <x v="2"/>
    <x v="5"/>
  </r>
  <r>
    <x v="7861"/>
    <x v="4"/>
    <x v="1"/>
    <x v="4"/>
    <x v="6"/>
    <x v="0"/>
    <x v="2"/>
    <x v="5"/>
    <x v="2"/>
    <x v="1"/>
    <x v="0"/>
    <x v="0"/>
    <x v="1"/>
    <x v="0"/>
    <x v="5120"/>
    <x v="3"/>
    <x v="5"/>
    <x v="0"/>
    <x v="8"/>
  </r>
  <r>
    <x v="7862"/>
    <x v="5"/>
    <x v="1"/>
    <x v="5"/>
    <x v="4"/>
    <x v="1"/>
    <x v="0"/>
    <x v="13"/>
    <x v="1"/>
    <x v="1"/>
    <x v="1"/>
    <x v="0"/>
    <x v="1"/>
    <x v="0"/>
    <x v="4493"/>
    <x v="7"/>
    <x v="1"/>
    <x v="2"/>
    <x v="0"/>
  </r>
  <r>
    <x v="7863"/>
    <x v="3"/>
    <x v="2"/>
    <x v="4"/>
    <x v="0"/>
    <x v="2"/>
    <x v="1"/>
    <x v="3"/>
    <x v="2"/>
    <x v="1"/>
    <x v="0"/>
    <x v="1"/>
    <x v="0"/>
    <x v="1"/>
    <x v="5735"/>
    <x v="8"/>
    <x v="4"/>
    <x v="1"/>
    <x v="4"/>
  </r>
  <r>
    <x v="7864"/>
    <x v="0"/>
    <x v="0"/>
    <x v="4"/>
    <x v="0"/>
    <x v="2"/>
    <x v="2"/>
    <x v="5"/>
    <x v="1"/>
    <x v="0"/>
    <x v="0"/>
    <x v="0"/>
    <x v="1"/>
    <x v="0"/>
    <x v="8681"/>
    <x v="10"/>
    <x v="6"/>
    <x v="1"/>
    <x v="3"/>
  </r>
  <r>
    <x v="7865"/>
    <x v="4"/>
    <x v="3"/>
    <x v="5"/>
    <x v="3"/>
    <x v="2"/>
    <x v="2"/>
    <x v="10"/>
    <x v="0"/>
    <x v="0"/>
    <x v="1"/>
    <x v="0"/>
    <x v="1"/>
    <x v="1"/>
    <x v="6450"/>
    <x v="3"/>
    <x v="6"/>
    <x v="0"/>
    <x v="6"/>
  </r>
  <r>
    <x v="7866"/>
    <x v="3"/>
    <x v="1"/>
    <x v="3"/>
    <x v="5"/>
    <x v="2"/>
    <x v="2"/>
    <x v="7"/>
    <x v="2"/>
    <x v="0"/>
    <x v="0"/>
    <x v="0"/>
    <x v="0"/>
    <x v="1"/>
    <x v="4200"/>
    <x v="4"/>
    <x v="1"/>
    <x v="1"/>
    <x v="1"/>
  </r>
  <r>
    <x v="7867"/>
    <x v="3"/>
    <x v="0"/>
    <x v="5"/>
    <x v="2"/>
    <x v="2"/>
    <x v="2"/>
    <x v="12"/>
    <x v="0"/>
    <x v="1"/>
    <x v="0"/>
    <x v="1"/>
    <x v="1"/>
    <x v="0"/>
    <x v="6752"/>
    <x v="8"/>
    <x v="3"/>
    <x v="0"/>
    <x v="5"/>
  </r>
  <r>
    <x v="7868"/>
    <x v="1"/>
    <x v="1"/>
    <x v="5"/>
    <x v="3"/>
    <x v="1"/>
    <x v="2"/>
    <x v="10"/>
    <x v="0"/>
    <x v="1"/>
    <x v="0"/>
    <x v="1"/>
    <x v="0"/>
    <x v="0"/>
    <x v="5082"/>
    <x v="7"/>
    <x v="5"/>
    <x v="0"/>
    <x v="6"/>
  </r>
  <r>
    <x v="7869"/>
    <x v="1"/>
    <x v="0"/>
    <x v="3"/>
    <x v="2"/>
    <x v="1"/>
    <x v="0"/>
    <x v="1"/>
    <x v="1"/>
    <x v="1"/>
    <x v="0"/>
    <x v="0"/>
    <x v="0"/>
    <x v="0"/>
    <x v="127"/>
    <x v="0"/>
    <x v="5"/>
    <x v="0"/>
    <x v="7"/>
  </r>
  <r>
    <x v="7870"/>
    <x v="0"/>
    <x v="1"/>
    <x v="5"/>
    <x v="4"/>
    <x v="0"/>
    <x v="2"/>
    <x v="8"/>
    <x v="0"/>
    <x v="1"/>
    <x v="0"/>
    <x v="0"/>
    <x v="1"/>
    <x v="1"/>
    <x v="9196"/>
    <x v="2"/>
    <x v="3"/>
    <x v="0"/>
    <x v="8"/>
  </r>
  <r>
    <x v="7871"/>
    <x v="5"/>
    <x v="2"/>
    <x v="3"/>
    <x v="6"/>
    <x v="0"/>
    <x v="1"/>
    <x v="5"/>
    <x v="0"/>
    <x v="1"/>
    <x v="1"/>
    <x v="0"/>
    <x v="1"/>
    <x v="1"/>
    <x v="8836"/>
    <x v="1"/>
    <x v="4"/>
    <x v="1"/>
    <x v="1"/>
  </r>
  <r>
    <x v="7872"/>
    <x v="2"/>
    <x v="0"/>
    <x v="1"/>
    <x v="2"/>
    <x v="1"/>
    <x v="2"/>
    <x v="4"/>
    <x v="0"/>
    <x v="0"/>
    <x v="0"/>
    <x v="1"/>
    <x v="1"/>
    <x v="0"/>
    <x v="7057"/>
    <x v="2"/>
    <x v="0"/>
    <x v="0"/>
    <x v="6"/>
  </r>
  <r>
    <x v="7873"/>
    <x v="0"/>
    <x v="3"/>
    <x v="5"/>
    <x v="5"/>
    <x v="0"/>
    <x v="1"/>
    <x v="4"/>
    <x v="1"/>
    <x v="0"/>
    <x v="1"/>
    <x v="1"/>
    <x v="1"/>
    <x v="1"/>
    <x v="8652"/>
    <x v="8"/>
    <x v="6"/>
    <x v="0"/>
    <x v="2"/>
  </r>
  <r>
    <x v="7874"/>
    <x v="1"/>
    <x v="1"/>
    <x v="2"/>
    <x v="1"/>
    <x v="1"/>
    <x v="1"/>
    <x v="13"/>
    <x v="0"/>
    <x v="1"/>
    <x v="1"/>
    <x v="1"/>
    <x v="1"/>
    <x v="1"/>
    <x v="5506"/>
    <x v="11"/>
    <x v="0"/>
    <x v="0"/>
    <x v="2"/>
  </r>
  <r>
    <x v="7875"/>
    <x v="5"/>
    <x v="2"/>
    <x v="1"/>
    <x v="0"/>
    <x v="1"/>
    <x v="2"/>
    <x v="13"/>
    <x v="1"/>
    <x v="1"/>
    <x v="1"/>
    <x v="1"/>
    <x v="0"/>
    <x v="1"/>
    <x v="9798"/>
    <x v="4"/>
    <x v="3"/>
    <x v="0"/>
    <x v="7"/>
  </r>
  <r>
    <x v="7876"/>
    <x v="3"/>
    <x v="0"/>
    <x v="0"/>
    <x v="4"/>
    <x v="1"/>
    <x v="1"/>
    <x v="3"/>
    <x v="2"/>
    <x v="0"/>
    <x v="1"/>
    <x v="0"/>
    <x v="1"/>
    <x v="0"/>
    <x v="2998"/>
    <x v="9"/>
    <x v="3"/>
    <x v="1"/>
    <x v="2"/>
  </r>
  <r>
    <x v="7877"/>
    <x v="3"/>
    <x v="1"/>
    <x v="0"/>
    <x v="0"/>
    <x v="0"/>
    <x v="0"/>
    <x v="7"/>
    <x v="1"/>
    <x v="0"/>
    <x v="1"/>
    <x v="0"/>
    <x v="1"/>
    <x v="1"/>
    <x v="880"/>
    <x v="5"/>
    <x v="2"/>
    <x v="0"/>
    <x v="6"/>
  </r>
  <r>
    <x v="7878"/>
    <x v="0"/>
    <x v="0"/>
    <x v="2"/>
    <x v="5"/>
    <x v="0"/>
    <x v="2"/>
    <x v="8"/>
    <x v="0"/>
    <x v="1"/>
    <x v="1"/>
    <x v="1"/>
    <x v="1"/>
    <x v="0"/>
    <x v="9307"/>
    <x v="1"/>
    <x v="3"/>
    <x v="0"/>
    <x v="1"/>
  </r>
  <r>
    <x v="7879"/>
    <x v="5"/>
    <x v="3"/>
    <x v="3"/>
    <x v="4"/>
    <x v="2"/>
    <x v="1"/>
    <x v="12"/>
    <x v="1"/>
    <x v="0"/>
    <x v="0"/>
    <x v="0"/>
    <x v="1"/>
    <x v="1"/>
    <x v="7592"/>
    <x v="8"/>
    <x v="1"/>
    <x v="2"/>
    <x v="1"/>
  </r>
  <r>
    <x v="7880"/>
    <x v="3"/>
    <x v="3"/>
    <x v="3"/>
    <x v="4"/>
    <x v="0"/>
    <x v="2"/>
    <x v="5"/>
    <x v="0"/>
    <x v="0"/>
    <x v="1"/>
    <x v="0"/>
    <x v="0"/>
    <x v="1"/>
    <x v="4917"/>
    <x v="0"/>
    <x v="6"/>
    <x v="0"/>
    <x v="8"/>
  </r>
  <r>
    <x v="7881"/>
    <x v="3"/>
    <x v="3"/>
    <x v="1"/>
    <x v="5"/>
    <x v="0"/>
    <x v="0"/>
    <x v="0"/>
    <x v="0"/>
    <x v="0"/>
    <x v="0"/>
    <x v="1"/>
    <x v="1"/>
    <x v="1"/>
    <x v="2590"/>
    <x v="9"/>
    <x v="5"/>
    <x v="0"/>
    <x v="4"/>
  </r>
  <r>
    <x v="7882"/>
    <x v="2"/>
    <x v="1"/>
    <x v="2"/>
    <x v="3"/>
    <x v="1"/>
    <x v="1"/>
    <x v="2"/>
    <x v="1"/>
    <x v="1"/>
    <x v="0"/>
    <x v="0"/>
    <x v="0"/>
    <x v="1"/>
    <x v="1927"/>
    <x v="9"/>
    <x v="5"/>
    <x v="0"/>
    <x v="6"/>
  </r>
  <r>
    <x v="7883"/>
    <x v="5"/>
    <x v="3"/>
    <x v="4"/>
    <x v="6"/>
    <x v="0"/>
    <x v="0"/>
    <x v="4"/>
    <x v="0"/>
    <x v="0"/>
    <x v="1"/>
    <x v="1"/>
    <x v="1"/>
    <x v="1"/>
    <x v="7108"/>
    <x v="9"/>
    <x v="1"/>
    <x v="0"/>
    <x v="6"/>
  </r>
  <r>
    <x v="7884"/>
    <x v="1"/>
    <x v="0"/>
    <x v="5"/>
    <x v="0"/>
    <x v="0"/>
    <x v="0"/>
    <x v="6"/>
    <x v="1"/>
    <x v="0"/>
    <x v="0"/>
    <x v="0"/>
    <x v="0"/>
    <x v="0"/>
    <x v="141"/>
    <x v="2"/>
    <x v="2"/>
    <x v="1"/>
    <x v="5"/>
  </r>
  <r>
    <x v="7885"/>
    <x v="4"/>
    <x v="3"/>
    <x v="4"/>
    <x v="2"/>
    <x v="0"/>
    <x v="0"/>
    <x v="6"/>
    <x v="1"/>
    <x v="0"/>
    <x v="1"/>
    <x v="1"/>
    <x v="0"/>
    <x v="0"/>
    <x v="506"/>
    <x v="2"/>
    <x v="4"/>
    <x v="1"/>
    <x v="1"/>
  </r>
  <r>
    <x v="7886"/>
    <x v="5"/>
    <x v="3"/>
    <x v="1"/>
    <x v="3"/>
    <x v="0"/>
    <x v="2"/>
    <x v="14"/>
    <x v="1"/>
    <x v="0"/>
    <x v="0"/>
    <x v="1"/>
    <x v="1"/>
    <x v="0"/>
    <x v="9594"/>
    <x v="7"/>
    <x v="2"/>
    <x v="0"/>
    <x v="0"/>
  </r>
  <r>
    <x v="7887"/>
    <x v="3"/>
    <x v="0"/>
    <x v="4"/>
    <x v="3"/>
    <x v="1"/>
    <x v="2"/>
    <x v="7"/>
    <x v="0"/>
    <x v="0"/>
    <x v="1"/>
    <x v="0"/>
    <x v="0"/>
    <x v="1"/>
    <x v="4792"/>
    <x v="8"/>
    <x v="5"/>
    <x v="1"/>
    <x v="3"/>
  </r>
  <r>
    <x v="7888"/>
    <x v="1"/>
    <x v="0"/>
    <x v="5"/>
    <x v="4"/>
    <x v="1"/>
    <x v="2"/>
    <x v="9"/>
    <x v="1"/>
    <x v="0"/>
    <x v="1"/>
    <x v="1"/>
    <x v="0"/>
    <x v="1"/>
    <x v="6287"/>
    <x v="1"/>
    <x v="2"/>
    <x v="2"/>
    <x v="5"/>
  </r>
  <r>
    <x v="7889"/>
    <x v="1"/>
    <x v="1"/>
    <x v="5"/>
    <x v="0"/>
    <x v="0"/>
    <x v="2"/>
    <x v="14"/>
    <x v="1"/>
    <x v="1"/>
    <x v="0"/>
    <x v="1"/>
    <x v="0"/>
    <x v="1"/>
    <x v="6842"/>
    <x v="1"/>
    <x v="2"/>
    <x v="0"/>
    <x v="6"/>
  </r>
  <r>
    <x v="7890"/>
    <x v="4"/>
    <x v="2"/>
    <x v="4"/>
    <x v="1"/>
    <x v="1"/>
    <x v="1"/>
    <x v="14"/>
    <x v="0"/>
    <x v="0"/>
    <x v="0"/>
    <x v="1"/>
    <x v="0"/>
    <x v="1"/>
    <x v="5307"/>
    <x v="3"/>
    <x v="4"/>
    <x v="0"/>
    <x v="8"/>
  </r>
  <r>
    <x v="7891"/>
    <x v="2"/>
    <x v="1"/>
    <x v="0"/>
    <x v="5"/>
    <x v="0"/>
    <x v="1"/>
    <x v="9"/>
    <x v="0"/>
    <x v="0"/>
    <x v="0"/>
    <x v="0"/>
    <x v="0"/>
    <x v="1"/>
    <x v="1918"/>
    <x v="4"/>
    <x v="0"/>
    <x v="2"/>
    <x v="2"/>
  </r>
  <r>
    <x v="7892"/>
    <x v="0"/>
    <x v="2"/>
    <x v="5"/>
    <x v="2"/>
    <x v="0"/>
    <x v="0"/>
    <x v="8"/>
    <x v="2"/>
    <x v="1"/>
    <x v="0"/>
    <x v="1"/>
    <x v="1"/>
    <x v="1"/>
    <x v="8781"/>
    <x v="11"/>
    <x v="5"/>
    <x v="0"/>
    <x v="4"/>
  </r>
  <r>
    <x v="7893"/>
    <x v="1"/>
    <x v="3"/>
    <x v="4"/>
    <x v="1"/>
    <x v="1"/>
    <x v="0"/>
    <x v="9"/>
    <x v="0"/>
    <x v="0"/>
    <x v="0"/>
    <x v="0"/>
    <x v="1"/>
    <x v="0"/>
    <x v="604"/>
    <x v="5"/>
    <x v="0"/>
    <x v="2"/>
    <x v="1"/>
  </r>
  <r>
    <x v="7894"/>
    <x v="1"/>
    <x v="2"/>
    <x v="2"/>
    <x v="6"/>
    <x v="2"/>
    <x v="2"/>
    <x v="12"/>
    <x v="1"/>
    <x v="1"/>
    <x v="0"/>
    <x v="1"/>
    <x v="0"/>
    <x v="1"/>
    <x v="8296"/>
    <x v="1"/>
    <x v="4"/>
    <x v="2"/>
    <x v="1"/>
  </r>
  <r>
    <x v="7895"/>
    <x v="0"/>
    <x v="3"/>
    <x v="0"/>
    <x v="2"/>
    <x v="0"/>
    <x v="2"/>
    <x v="7"/>
    <x v="0"/>
    <x v="1"/>
    <x v="0"/>
    <x v="1"/>
    <x v="1"/>
    <x v="0"/>
    <x v="9572"/>
    <x v="1"/>
    <x v="3"/>
    <x v="0"/>
    <x v="6"/>
  </r>
  <r>
    <x v="7896"/>
    <x v="1"/>
    <x v="1"/>
    <x v="0"/>
    <x v="3"/>
    <x v="1"/>
    <x v="0"/>
    <x v="3"/>
    <x v="1"/>
    <x v="0"/>
    <x v="0"/>
    <x v="1"/>
    <x v="1"/>
    <x v="0"/>
    <x v="1874"/>
    <x v="3"/>
    <x v="3"/>
    <x v="0"/>
    <x v="0"/>
  </r>
  <r>
    <x v="7897"/>
    <x v="4"/>
    <x v="3"/>
    <x v="3"/>
    <x v="2"/>
    <x v="2"/>
    <x v="2"/>
    <x v="8"/>
    <x v="0"/>
    <x v="0"/>
    <x v="1"/>
    <x v="0"/>
    <x v="0"/>
    <x v="1"/>
    <x v="4415"/>
    <x v="5"/>
    <x v="3"/>
    <x v="0"/>
    <x v="6"/>
  </r>
  <r>
    <x v="7898"/>
    <x v="0"/>
    <x v="2"/>
    <x v="5"/>
    <x v="5"/>
    <x v="0"/>
    <x v="1"/>
    <x v="9"/>
    <x v="0"/>
    <x v="1"/>
    <x v="0"/>
    <x v="0"/>
    <x v="1"/>
    <x v="1"/>
    <x v="8847"/>
    <x v="3"/>
    <x v="4"/>
    <x v="2"/>
    <x v="0"/>
  </r>
  <r>
    <x v="7899"/>
    <x v="5"/>
    <x v="1"/>
    <x v="3"/>
    <x v="1"/>
    <x v="1"/>
    <x v="1"/>
    <x v="0"/>
    <x v="0"/>
    <x v="1"/>
    <x v="1"/>
    <x v="1"/>
    <x v="1"/>
    <x v="1"/>
    <x v="8955"/>
    <x v="7"/>
    <x v="5"/>
    <x v="0"/>
    <x v="3"/>
  </r>
  <r>
    <x v="7900"/>
    <x v="4"/>
    <x v="1"/>
    <x v="0"/>
    <x v="1"/>
    <x v="2"/>
    <x v="1"/>
    <x v="10"/>
    <x v="0"/>
    <x v="1"/>
    <x v="0"/>
    <x v="1"/>
    <x v="1"/>
    <x v="0"/>
    <x v="4429"/>
    <x v="1"/>
    <x v="2"/>
    <x v="0"/>
    <x v="1"/>
  </r>
  <r>
    <x v="7901"/>
    <x v="3"/>
    <x v="3"/>
    <x v="4"/>
    <x v="2"/>
    <x v="0"/>
    <x v="1"/>
    <x v="12"/>
    <x v="2"/>
    <x v="1"/>
    <x v="0"/>
    <x v="0"/>
    <x v="0"/>
    <x v="0"/>
    <x v="1116"/>
    <x v="3"/>
    <x v="4"/>
    <x v="2"/>
    <x v="3"/>
  </r>
  <r>
    <x v="7902"/>
    <x v="1"/>
    <x v="3"/>
    <x v="3"/>
    <x v="0"/>
    <x v="0"/>
    <x v="2"/>
    <x v="13"/>
    <x v="1"/>
    <x v="1"/>
    <x v="0"/>
    <x v="1"/>
    <x v="1"/>
    <x v="1"/>
    <x v="8020"/>
    <x v="0"/>
    <x v="3"/>
    <x v="0"/>
    <x v="0"/>
  </r>
  <r>
    <x v="7903"/>
    <x v="2"/>
    <x v="2"/>
    <x v="5"/>
    <x v="4"/>
    <x v="1"/>
    <x v="2"/>
    <x v="11"/>
    <x v="0"/>
    <x v="0"/>
    <x v="1"/>
    <x v="0"/>
    <x v="0"/>
    <x v="0"/>
    <x v="5258"/>
    <x v="4"/>
    <x v="2"/>
    <x v="2"/>
    <x v="5"/>
  </r>
  <r>
    <x v="7904"/>
    <x v="2"/>
    <x v="2"/>
    <x v="2"/>
    <x v="5"/>
    <x v="0"/>
    <x v="2"/>
    <x v="9"/>
    <x v="0"/>
    <x v="0"/>
    <x v="0"/>
    <x v="0"/>
    <x v="0"/>
    <x v="1"/>
    <x v="6657"/>
    <x v="1"/>
    <x v="6"/>
    <x v="0"/>
    <x v="6"/>
  </r>
  <r>
    <x v="7905"/>
    <x v="0"/>
    <x v="2"/>
    <x v="0"/>
    <x v="0"/>
    <x v="0"/>
    <x v="1"/>
    <x v="14"/>
    <x v="2"/>
    <x v="0"/>
    <x v="0"/>
    <x v="0"/>
    <x v="0"/>
    <x v="1"/>
    <x v="8389"/>
    <x v="6"/>
    <x v="2"/>
    <x v="2"/>
    <x v="1"/>
  </r>
  <r>
    <x v="7906"/>
    <x v="3"/>
    <x v="3"/>
    <x v="5"/>
    <x v="4"/>
    <x v="0"/>
    <x v="2"/>
    <x v="1"/>
    <x v="0"/>
    <x v="1"/>
    <x v="1"/>
    <x v="1"/>
    <x v="0"/>
    <x v="1"/>
    <x v="5824"/>
    <x v="10"/>
    <x v="6"/>
    <x v="1"/>
    <x v="5"/>
  </r>
  <r>
    <x v="7907"/>
    <x v="5"/>
    <x v="0"/>
    <x v="1"/>
    <x v="3"/>
    <x v="2"/>
    <x v="2"/>
    <x v="8"/>
    <x v="0"/>
    <x v="1"/>
    <x v="0"/>
    <x v="1"/>
    <x v="0"/>
    <x v="1"/>
    <x v="9108"/>
    <x v="8"/>
    <x v="5"/>
    <x v="0"/>
    <x v="7"/>
  </r>
  <r>
    <x v="7908"/>
    <x v="4"/>
    <x v="1"/>
    <x v="3"/>
    <x v="5"/>
    <x v="0"/>
    <x v="1"/>
    <x v="8"/>
    <x v="0"/>
    <x v="1"/>
    <x v="0"/>
    <x v="0"/>
    <x v="0"/>
    <x v="1"/>
    <x v="2225"/>
    <x v="11"/>
    <x v="4"/>
    <x v="0"/>
    <x v="8"/>
  </r>
  <r>
    <x v="7909"/>
    <x v="1"/>
    <x v="2"/>
    <x v="2"/>
    <x v="4"/>
    <x v="1"/>
    <x v="1"/>
    <x v="1"/>
    <x v="0"/>
    <x v="1"/>
    <x v="1"/>
    <x v="0"/>
    <x v="1"/>
    <x v="0"/>
    <x v="4225"/>
    <x v="5"/>
    <x v="4"/>
    <x v="0"/>
    <x v="8"/>
  </r>
  <r>
    <x v="7910"/>
    <x v="5"/>
    <x v="2"/>
    <x v="3"/>
    <x v="3"/>
    <x v="0"/>
    <x v="2"/>
    <x v="7"/>
    <x v="2"/>
    <x v="1"/>
    <x v="1"/>
    <x v="1"/>
    <x v="1"/>
    <x v="1"/>
    <x v="9879"/>
    <x v="8"/>
    <x v="2"/>
    <x v="0"/>
    <x v="6"/>
  </r>
  <r>
    <x v="7911"/>
    <x v="3"/>
    <x v="0"/>
    <x v="1"/>
    <x v="4"/>
    <x v="2"/>
    <x v="2"/>
    <x v="4"/>
    <x v="1"/>
    <x v="1"/>
    <x v="1"/>
    <x v="0"/>
    <x v="1"/>
    <x v="1"/>
    <x v="6837"/>
    <x v="10"/>
    <x v="4"/>
    <x v="0"/>
    <x v="8"/>
  </r>
  <r>
    <x v="7912"/>
    <x v="1"/>
    <x v="2"/>
    <x v="5"/>
    <x v="1"/>
    <x v="0"/>
    <x v="2"/>
    <x v="11"/>
    <x v="2"/>
    <x v="0"/>
    <x v="0"/>
    <x v="0"/>
    <x v="0"/>
    <x v="0"/>
    <x v="6036"/>
    <x v="2"/>
    <x v="1"/>
    <x v="2"/>
    <x v="1"/>
  </r>
  <r>
    <x v="7913"/>
    <x v="4"/>
    <x v="1"/>
    <x v="1"/>
    <x v="3"/>
    <x v="1"/>
    <x v="0"/>
    <x v="0"/>
    <x v="0"/>
    <x v="0"/>
    <x v="1"/>
    <x v="1"/>
    <x v="1"/>
    <x v="0"/>
    <x v="1884"/>
    <x v="11"/>
    <x v="3"/>
    <x v="0"/>
    <x v="3"/>
  </r>
  <r>
    <x v="7914"/>
    <x v="5"/>
    <x v="1"/>
    <x v="5"/>
    <x v="2"/>
    <x v="2"/>
    <x v="0"/>
    <x v="0"/>
    <x v="1"/>
    <x v="0"/>
    <x v="0"/>
    <x v="0"/>
    <x v="0"/>
    <x v="1"/>
    <x v="3885"/>
    <x v="0"/>
    <x v="4"/>
    <x v="1"/>
    <x v="0"/>
  </r>
  <r>
    <x v="7915"/>
    <x v="4"/>
    <x v="2"/>
    <x v="0"/>
    <x v="2"/>
    <x v="1"/>
    <x v="0"/>
    <x v="5"/>
    <x v="2"/>
    <x v="1"/>
    <x v="0"/>
    <x v="0"/>
    <x v="0"/>
    <x v="0"/>
    <x v="783"/>
    <x v="2"/>
    <x v="4"/>
    <x v="0"/>
    <x v="7"/>
  </r>
  <r>
    <x v="7916"/>
    <x v="3"/>
    <x v="0"/>
    <x v="0"/>
    <x v="4"/>
    <x v="1"/>
    <x v="2"/>
    <x v="3"/>
    <x v="1"/>
    <x v="1"/>
    <x v="1"/>
    <x v="1"/>
    <x v="0"/>
    <x v="0"/>
    <x v="5549"/>
    <x v="5"/>
    <x v="3"/>
    <x v="1"/>
    <x v="4"/>
  </r>
  <r>
    <x v="7917"/>
    <x v="2"/>
    <x v="0"/>
    <x v="4"/>
    <x v="6"/>
    <x v="0"/>
    <x v="2"/>
    <x v="3"/>
    <x v="1"/>
    <x v="0"/>
    <x v="0"/>
    <x v="1"/>
    <x v="1"/>
    <x v="0"/>
    <x v="6347"/>
    <x v="4"/>
    <x v="6"/>
    <x v="0"/>
    <x v="5"/>
  </r>
  <r>
    <x v="7918"/>
    <x v="2"/>
    <x v="0"/>
    <x v="3"/>
    <x v="0"/>
    <x v="1"/>
    <x v="2"/>
    <x v="14"/>
    <x v="0"/>
    <x v="1"/>
    <x v="0"/>
    <x v="0"/>
    <x v="0"/>
    <x v="1"/>
    <x v="4420"/>
    <x v="3"/>
    <x v="4"/>
    <x v="2"/>
    <x v="2"/>
  </r>
  <r>
    <x v="7919"/>
    <x v="3"/>
    <x v="2"/>
    <x v="3"/>
    <x v="6"/>
    <x v="2"/>
    <x v="2"/>
    <x v="0"/>
    <x v="1"/>
    <x v="1"/>
    <x v="0"/>
    <x v="0"/>
    <x v="0"/>
    <x v="0"/>
    <x v="6246"/>
    <x v="7"/>
    <x v="6"/>
    <x v="1"/>
    <x v="0"/>
  </r>
  <r>
    <x v="7920"/>
    <x v="1"/>
    <x v="2"/>
    <x v="2"/>
    <x v="3"/>
    <x v="0"/>
    <x v="2"/>
    <x v="3"/>
    <x v="0"/>
    <x v="1"/>
    <x v="1"/>
    <x v="0"/>
    <x v="1"/>
    <x v="1"/>
    <x v="8419"/>
    <x v="4"/>
    <x v="5"/>
    <x v="0"/>
    <x v="8"/>
  </r>
  <r>
    <x v="7921"/>
    <x v="3"/>
    <x v="0"/>
    <x v="4"/>
    <x v="1"/>
    <x v="1"/>
    <x v="2"/>
    <x v="9"/>
    <x v="0"/>
    <x v="0"/>
    <x v="1"/>
    <x v="0"/>
    <x v="1"/>
    <x v="0"/>
    <x v="4901"/>
    <x v="0"/>
    <x v="3"/>
    <x v="2"/>
    <x v="0"/>
  </r>
  <r>
    <x v="7922"/>
    <x v="4"/>
    <x v="3"/>
    <x v="4"/>
    <x v="2"/>
    <x v="1"/>
    <x v="2"/>
    <x v="2"/>
    <x v="1"/>
    <x v="0"/>
    <x v="0"/>
    <x v="1"/>
    <x v="0"/>
    <x v="1"/>
    <x v="6016"/>
    <x v="7"/>
    <x v="5"/>
    <x v="1"/>
    <x v="5"/>
  </r>
  <r>
    <x v="7923"/>
    <x v="4"/>
    <x v="0"/>
    <x v="5"/>
    <x v="1"/>
    <x v="2"/>
    <x v="1"/>
    <x v="9"/>
    <x v="2"/>
    <x v="0"/>
    <x v="1"/>
    <x v="0"/>
    <x v="0"/>
    <x v="1"/>
    <x v="1957"/>
    <x v="6"/>
    <x v="5"/>
    <x v="2"/>
    <x v="4"/>
  </r>
  <r>
    <x v="7924"/>
    <x v="5"/>
    <x v="0"/>
    <x v="3"/>
    <x v="5"/>
    <x v="1"/>
    <x v="1"/>
    <x v="3"/>
    <x v="1"/>
    <x v="1"/>
    <x v="0"/>
    <x v="1"/>
    <x v="1"/>
    <x v="1"/>
    <x v="8570"/>
    <x v="0"/>
    <x v="1"/>
    <x v="0"/>
    <x v="7"/>
  </r>
  <r>
    <x v="7925"/>
    <x v="5"/>
    <x v="1"/>
    <x v="4"/>
    <x v="4"/>
    <x v="0"/>
    <x v="2"/>
    <x v="4"/>
    <x v="1"/>
    <x v="1"/>
    <x v="0"/>
    <x v="1"/>
    <x v="1"/>
    <x v="1"/>
    <x v="9695"/>
    <x v="1"/>
    <x v="1"/>
    <x v="0"/>
    <x v="6"/>
  </r>
  <r>
    <x v="7926"/>
    <x v="5"/>
    <x v="1"/>
    <x v="4"/>
    <x v="0"/>
    <x v="0"/>
    <x v="1"/>
    <x v="9"/>
    <x v="1"/>
    <x v="1"/>
    <x v="1"/>
    <x v="0"/>
    <x v="1"/>
    <x v="0"/>
    <x v="7151"/>
    <x v="0"/>
    <x v="3"/>
    <x v="2"/>
    <x v="1"/>
  </r>
  <r>
    <x v="7927"/>
    <x v="5"/>
    <x v="2"/>
    <x v="5"/>
    <x v="2"/>
    <x v="0"/>
    <x v="2"/>
    <x v="11"/>
    <x v="2"/>
    <x v="1"/>
    <x v="1"/>
    <x v="0"/>
    <x v="1"/>
    <x v="1"/>
    <x v="9817"/>
    <x v="4"/>
    <x v="5"/>
    <x v="2"/>
    <x v="3"/>
  </r>
  <r>
    <x v="7928"/>
    <x v="0"/>
    <x v="0"/>
    <x v="1"/>
    <x v="1"/>
    <x v="2"/>
    <x v="2"/>
    <x v="8"/>
    <x v="1"/>
    <x v="1"/>
    <x v="0"/>
    <x v="0"/>
    <x v="1"/>
    <x v="0"/>
    <x v="8959"/>
    <x v="11"/>
    <x v="6"/>
    <x v="0"/>
    <x v="6"/>
  </r>
  <r>
    <x v="7929"/>
    <x v="4"/>
    <x v="1"/>
    <x v="5"/>
    <x v="1"/>
    <x v="2"/>
    <x v="0"/>
    <x v="11"/>
    <x v="2"/>
    <x v="1"/>
    <x v="0"/>
    <x v="0"/>
    <x v="1"/>
    <x v="0"/>
    <x v="396"/>
    <x v="9"/>
    <x v="0"/>
    <x v="2"/>
    <x v="3"/>
  </r>
  <r>
    <x v="7930"/>
    <x v="2"/>
    <x v="1"/>
    <x v="3"/>
    <x v="1"/>
    <x v="2"/>
    <x v="0"/>
    <x v="10"/>
    <x v="1"/>
    <x v="0"/>
    <x v="0"/>
    <x v="0"/>
    <x v="1"/>
    <x v="0"/>
    <x v="808"/>
    <x v="0"/>
    <x v="6"/>
    <x v="0"/>
    <x v="8"/>
  </r>
  <r>
    <x v="7931"/>
    <x v="0"/>
    <x v="3"/>
    <x v="3"/>
    <x v="6"/>
    <x v="1"/>
    <x v="2"/>
    <x v="14"/>
    <x v="2"/>
    <x v="1"/>
    <x v="1"/>
    <x v="1"/>
    <x v="1"/>
    <x v="0"/>
    <x v="9489"/>
    <x v="3"/>
    <x v="6"/>
    <x v="0"/>
    <x v="1"/>
  </r>
  <r>
    <x v="7932"/>
    <x v="3"/>
    <x v="1"/>
    <x v="0"/>
    <x v="2"/>
    <x v="2"/>
    <x v="2"/>
    <x v="7"/>
    <x v="1"/>
    <x v="1"/>
    <x v="1"/>
    <x v="0"/>
    <x v="1"/>
    <x v="1"/>
    <x v="5965"/>
    <x v="10"/>
    <x v="1"/>
    <x v="1"/>
    <x v="4"/>
  </r>
  <r>
    <x v="7933"/>
    <x v="1"/>
    <x v="3"/>
    <x v="1"/>
    <x v="2"/>
    <x v="1"/>
    <x v="0"/>
    <x v="7"/>
    <x v="2"/>
    <x v="1"/>
    <x v="1"/>
    <x v="0"/>
    <x v="1"/>
    <x v="1"/>
    <x v="1430"/>
    <x v="2"/>
    <x v="1"/>
    <x v="1"/>
    <x v="0"/>
  </r>
  <r>
    <x v="7934"/>
    <x v="3"/>
    <x v="2"/>
    <x v="2"/>
    <x v="3"/>
    <x v="1"/>
    <x v="1"/>
    <x v="13"/>
    <x v="0"/>
    <x v="1"/>
    <x v="0"/>
    <x v="0"/>
    <x v="1"/>
    <x v="0"/>
    <x v="4346"/>
    <x v="0"/>
    <x v="2"/>
    <x v="0"/>
    <x v="8"/>
  </r>
  <r>
    <x v="7935"/>
    <x v="2"/>
    <x v="0"/>
    <x v="4"/>
    <x v="5"/>
    <x v="1"/>
    <x v="2"/>
    <x v="13"/>
    <x v="0"/>
    <x v="0"/>
    <x v="1"/>
    <x v="1"/>
    <x v="1"/>
    <x v="0"/>
    <x v="7154"/>
    <x v="3"/>
    <x v="0"/>
    <x v="0"/>
    <x v="8"/>
  </r>
  <r>
    <x v="7936"/>
    <x v="1"/>
    <x v="3"/>
    <x v="1"/>
    <x v="4"/>
    <x v="0"/>
    <x v="2"/>
    <x v="7"/>
    <x v="1"/>
    <x v="0"/>
    <x v="0"/>
    <x v="0"/>
    <x v="1"/>
    <x v="1"/>
    <x v="6138"/>
    <x v="3"/>
    <x v="0"/>
    <x v="0"/>
    <x v="6"/>
  </r>
  <r>
    <x v="7937"/>
    <x v="3"/>
    <x v="1"/>
    <x v="2"/>
    <x v="0"/>
    <x v="2"/>
    <x v="0"/>
    <x v="5"/>
    <x v="0"/>
    <x v="1"/>
    <x v="0"/>
    <x v="1"/>
    <x v="0"/>
    <x v="0"/>
    <x v="409"/>
    <x v="9"/>
    <x v="6"/>
    <x v="0"/>
    <x v="8"/>
  </r>
  <r>
    <x v="7938"/>
    <x v="4"/>
    <x v="0"/>
    <x v="1"/>
    <x v="3"/>
    <x v="1"/>
    <x v="1"/>
    <x v="13"/>
    <x v="0"/>
    <x v="1"/>
    <x v="1"/>
    <x v="0"/>
    <x v="1"/>
    <x v="0"/>
    <x v="2496"/>
    <x v="6"/>
    <x v="4"/>
    <x v="2"/>
    <x v="2"/>
  </r>
  <r>
    <x v="7939"/>
    <x v="1"/>
    <x v="3"/>
    <x v="2"/>
    <x v="1"/>
    <x v="2"/>
    <x v="0"/>
    <x v="10"/>
    <x v="2"/>
    <x v="1"/>
    <x v="0"/>
    <x v="0"/>
    <x v="0"/>
    <x v="1"/>
    <x v="574"/>
    <x v="11"/>
    <x v="3"/>
    <x v="0"/>
    <x v="6"/>
  </r>
  <r>
    <x v="7940"/>
    <x v="1"/>
    <x v="2"/>
    <x v="3"/>
    <x v="3"/>
    <x v="0"/>
    <x v="0"/>
    <x v="12"/>
    <x v="2"/>
    <x v="1"/>
    <x v="0"/>
    <x v="1"/>
    <x v="1"/>
    <x v="1"/>
    <x v="4972"/>
    <x v="6"/>
    <x v="2"/>
    <x v="0"/>
    <x v="0"/>
  </r>
  <r>
    <x v="7941"/>
    <x v="2"/>
    <x v="0"/>
    <x v="1"/>
    <x v="5"/>
    <x v="0"/>
    <x v="2"/>
    <x v="4"/>
    <x v="0"/>
    <x v="1"/>
    <x v="1"/>
    <x v="1"/>
    <x v="1"/>
    <x v="1"/>
    <x v="8040"/>
    <x v="2"/>
    <x v="6"/>
    <x v="0"/>
    <x v="1"/>
  </r>
  <r>
    <x v="7942"/>
    <x v="2"/>
    <x v="3"/>
    <x v="0"/>
    <x v="6"/>
    <x v="2"/>
    <x v="2"/>
    <x v="8"/>
    <x v="2"/>
    <x v="0"/>
    <x v="0"/>
    <x v="1"/>
    <x v="1"/>
    <x v="0"/>
    <x v="7024"/>
    <x v="9"/>
    <x v="5"/>
    <x v="0"/>
    <x v="2"/>
  </r>
  <r>
    <x v="7943"/>
    <x v="0"/>
    <x v="3"/>
    <x v="3"/>
    <x v="5"/>
    <x v="2"/>
    <x v="0"/>
    <x v="1"/>
    <x v="1"/>
    <x v="0"/>
    <x v="0"/>
    <x v="1"/>
    <x v="0"/>
    <x v="0"/>
    <x v="3639"/>
    <x v="4"/>
    <x v="1"/>
    <x v="1"/>
    <x v="3"/>
  </r>
  <r>
    <x v="7944"/>
    <x v="3"/>
    <x v="0"/>
    <x v="1"/>
    <x v="5"/>
    <x v="0"/>
    <x v="0"/>
    <x v="5"/>
    <x v="2"/>
    <x v="0"/>
    <x v="0"/>
    <x v="0"/>
    <x v="1"/>
    <x v="1"/>
    <x v="1195"/>
    <x v="2"/>
    <x v="0"/>
    <x v="0"/>
    <x v="8"/>
  </r>
  <r>
    <x v="7945"/>
    <x v="4"/>
    <x v="1"/>
    <x v="1"/>
    <x v="0"/>
    <x v="0"/>
    <x v="2"/>
    <x v="6"/>
    <x v="0"/>
    <x v="0"/>
    <x v="0"/>
    <x v="0"/>
    <x v="0"/>
    <x v="1"/>
    <x v="4245"/>
    <x v="5"/>
    <x v="0"/>
    <x v="1"/>
    <x v="4"/>
  </r>
  <r>
    <x v="7946"/>
    <x v="1"/>
    <x v="1"/>
    <x v="2"/>
    <x v="1"/>
    <x v="2"/>
    <x v="1"/>
    <x v="9"/>
    <x v="2"/>
    <x v="1"/>
    <x v="1"/>
    <x v="1"/>
    <x v="0"/>
    <x v="1"/>
    <x v="3936"/>
    <x v="8"/>
    <x v="2"/>
    <x v="0"/>
    <x v="8"/>
  </r>
  <r>
    <x v="7947"/>
    <x v="0"/>
    <x v="2"/>
    <x v="4"/>
    <x v="1"/>
    <x v="2"/>
    <x v="0"/>
    <x v="4"/>
    <x v="0"/>
    <x v="1"/>
    <x v="1"/>
    <x v="1"/>
    <x v="1"/>
    <x v="1"/>
    <x v="8793"/>
    <x v="10"/>
    <x v="5"/>
    <x v="0"/>
    <x v="5"/>
  </r>
  <r>
    <x v="7948"/>
    <x v="1"/>
    <x v="3"/>
    <x v="1"/>
    <x v="5"/>
    <x v="1"/>
    <x v="2"/>
    <x v="6"/>
    <x v="2"/>
    <x v="0"/>
    <x v="0"/>
    <x v="0"/>
    <x v="0"/>
    <x v="1"/>
    <x v="4797"/>
    <x v="9"/>
    <x v="4"/>
    <x v="1"/>
    <x v="3"/>
  </r>
  <r>
    <x v="7949"/>
    <x v="0"/>
    <x v="0"/>
    <x v="1"/>
    <x v="1"/>
    <x v="0"/>
    <x v="2"/>
    <x v="8"/>
    <x v="1"/>
    <x v="1"/>
    <x v="1"/>
    <x v="0"/>
    <x v="0"/>
    <x v="0"/>
    <x v="7706"/>
    <x v="0"/>
    <x v="0"/>
    <x v="0"/>
    <x v="6"/>
  </r>
  <r>
    <x v="7950"/>
    <x v="4"/>
    <x v="1"/>
    <x v="5"/>
    <x v="2"/>
    <x v="2"/>
    <x v="1"/>
    <x v="2"/>
    <x v="2"/>
    <x v="0"/>
    <x v="0"/>
    <x v="0"/>
    <x v="1"/>
    <x v="0"/>
    <x v="2714"/>
    <x v="5"/>
    <x v="5"/>
    <x v="1"/>
    <x v="4"/>
  </r>
  <r>
    <x v="7951"/>
    <x v="1"/>
    <x v="0"/>
    <x v="3"/>
    <x v="4"/>
    <x v="2"/>
    <x v="2"/>
    <x v="5"/>
    <x v="1"/>
    <x v="0"/>
    <x v="0"/>
    <x v="1"/>
    <x v="1"/>
    <x v="0"/>
    <x v="6683"/>
    <x v="1"/>
    <x v="4"/>
    <x v="0"/>
    <x v="3"/>
  </r>
  <r>
    <x v="7952"/>
    <x v="5"/>
    <x v="1"/>
    <x v="1"/>
    <x v="6"/>
    <x v="1"/>
    <x v="0"/>
    <x v="3"/>
    <x v="1"/>
    <x v="0"/>
    <x v="0"/>
    <x v="1"/>
    <x v="1"/>
    <x v="0"/>
    <x v="5377"/>
    <x v="8"/>
    <x v="4"/>
    <x v="0"/>
    <x v="6"/>
  </r>
  <r>
    <x v="7953"/>
    <x v="4"/>
    <x v="0"/>
    <x v="3"/>
    <x v="0"/>
    <x v="2"/>
    <x v="2"/>
    <x v="12"/>
    <x v="2"/>
    <x v="0"/>
    <x v="1"/>
    <x v="0"/>
    <x v="0"/>
    <x v="1"/>
    <x v="4138"/>
    <x v="1"/>
    <x v="6"/>
    <x v="0"/>
    <x v="7"/>
  </r>
  <r>
    <x v="7954"/>
    <x v="0"/>
    <x v="2"/>
    <x v="3"/>
    <x v="1"/>
    <x v="1"/>
    <x v="0"/>
    <x v="14"/>
    <x v="1"/>
    <x v="0"/>
    <x v="1"/>
    <x v="0"/>
    <x v="1"/>
    <x v="1"/>
    <x v="6973"/>
    <x v="9"/>
    <x v="5"/>
    <x v="2"/>
    <x v="1"/>
  </r>
  <r>
    <x v="7955"/>
    <x v="4"/>
    <x v="1"/>
    <x v="3"/>
    <x v="0"/>
    <x v="0"/>
    <x v="0"/>
    <x v="9"/>
    <x v="1"/>
    <x v="1"/>
    <x v="1"/>
    <x v="0"/>
    <x v="1"/>
    <x v="0"/>
    <x v="594"/>
    <x v="9"/>
    <x v="2"/>
    <x v="2"/>
    <x v="5"/>
  </r>
  <r>
    <x v="7956"/>
    <x v="2"/>
    <x v="3"/>
    <x v="2"/>
    <x v="4"/>
    <x v="0"/>
    <x v="2"/>
    <x v="12"/>
    <x v="1"/>
    <x v="0"/>
    <x v="1"/>
    <x v="1"/>
    <x v="1"/>
    <x v="1"/>
    <x v="7769"/>
    <x v="6"/>
    <x v="5"/>
    <x v="0"/>
    <x v="5"/>
  </r>
  <r>
    <x v="7957"/>
    <x v="5"/>
    <x v="3"/>
    <x v="1"/>
    <x v="5"/>
    <x v="1"/>
    <x v="1"/>
    <x v="9"/>
    <x v="1"/>
    <x v="0"/>
    <x v="0"/>
    <x v="0"/>
    <x v="1"/>
    <x v="1"/>
    <x v="7832"/>
    <x v="8"/>
    <x v="5"/>
    <x v="0"/>
    <x v="7"/>
  </r>
  <r>
    <x v="7958"/>
    <x v="0"/>
    <x v="0"/>
    <x v="3"/>
    <x v="4"/>
    <x v="2"/>
    <x v="2"/>
    <x v="7"/>
    <x v="0"/>
    <x v="0"/>
    <x v="1"/>
    <x v="1"/>
    <x v="0"/>
    <x v="0"/>
    <x v="8693"/>
    <x v="0"/>
    <x v="4"/>
    <x v="1"/>
    <x v="0"/>
  </r>
  <r>
    <x v="7959"/>
    <x v="4"/>
    <x v="2"/>
    <x v="3"/>
    <x v="3"/>
    <x v="2"/>
    <x v="2"/>
    <x v="6"/>
    <x v="1"/>
    <x v="1"/>
    <x v="0"/>
    <x v="1"/>
    <x v="1"/>
    <x v="0"/>
    <x v="8719"/>
    <x v="0"/>
    <x v="1"/>
    <x v="0"/>
    <x v="8"/>
  </r>
  <r>
    <x v="7960"/>
    <x v="0"/>
    <x v="0"/>
    <x v="1"/>
    <x v="4"/>
    <x v="2"/>
    <x v="2"/>
    <x v="3"/>
    <x v="0"/>
    <x v="1"/>
    <x v="1"/>
    <x v="1"/>
    <x v="0"/>
    <x v="1"/>
    <x v="9252"/>
    <x v="11"/>
    <x v="2"/>
    <x v="1"/>
    <x v="2"/>
  </r>
  <r>
    <x v="7961"/>
    <x v="0"/>
    <x v="3"/>
    <x v="1"/>
    <x v="1"/>
    <x v="2"/>
    <x v="1"/>
    <x v="11"/>
    <x v="0"/>
    <x v="1"/>
    <x v="0"/>
    <x v="0"/>
    <x v="0"/>
    <x v="1"/>
    <x v="6104"/>
    <x v="2"/>
    <x v="4"/>
    <x v="2"/>
    <x v="0"/>
  </r>
  <r>
    <x v="7962"/>
    <x v="0"/>
    <x v="0"/>
    <x v="5"/>
    <x v="2"/>
    <x v="2"/>
    <x v="1"/>
    <x v="11"/>
    <x v="2"/>
    <x v="0"/>
    <x v="0"/>
    <x v="0"/>
    <x v="1"/>
    <x v="0"/>
    <x v="6649"/>
    <x v="11"/>
    <x v="6"/>
    <x v="2"/>
    <x v="4"/>
  </r>
  <r>
    <x v="7963"/>
    <x v="5"/>
    <x v="1"/>
    <x v="0"/>
    <x v="4"/>
    <x v="2"/>
    <x v="1"/>
    <x v="6"/>
    <x v="2"/>
    <x v="1"/>
    <x v="0"/>
    <x v="0"/>
    <x v="0"/>
    <x v="1"/>
    <x v="5906"/>
    <x v="0"/>
    <x v="5"/>
    <x v="0"/>
    <x v="6"/>
  </r>
  <r>
    <x v="7964"/>
    <x v="3"/>
    <x v="0"/>
    <x v="1"/>
    <x v="5"/>
    <x v="1"/>
    <x v="0"/>
    <x v="9"/>
    <x v="1"/>
    <x v="0"/>
    <x v="0"/>
    <x v="0"/>
    <x v="1"/>
    <x v="0"/>
    <x v="765"/>
    <x v="2"/>
    <x v="2"/>
    <x v="2"/>
    <x v="0"/>
  </r>
  <r>
    <x v="7965"/>
    <x v="0"/>
    <x v="2"/>
    <x v="4"/>
    <x v="3"/>
    <x v="2"/>
    <x v="1"/>
    <x v="12"/>
    <x v="1"/>
    <x v="0"/>
    <x v="1"/>
    <x v="0"/>
    <x v="1"/>
    <x v="0"/>
    <x v="8261"/>
    <x v="9"/>
    <x v="5"/>
    <x v="2"/>
    <x v="0"/>
  </r>
  <r>
    <x v="7966"/>
    <x v="4"/>
    <x v="1"/>
    <x v="0"/>
    <x v="0"/>
    <x v="2"/>
    <x v="1"/>
    <x v="9"/>
    <x v="1"/>
    <x v="0"/>
    <x v="0"/>
    <x v="1"/>
    <x v="0"/>
    <x v="0"/>
    <x v="2847"/>
    <x v="2"/>
    <x v="3"/>
    <x v="2"/>
    <x v="3"/>
  </r>
  <r>
    <x v="7967"/>
    <x v="4"/>
    <x v="2"/>
    <x v="1"/>
    <x v="1"/>
    <x v="2"/>
    <x v="2"/>
    <x v="4"/>
    <x v="1"/>
    <x v="1"/>
    <x v="0"/>
    <x v="0"/>
    <x v="1"/>
    <x v="0"/>
    <x v="6975"/>
    <x v="7"/>
    <x v="3"/>
    <x v="1"/>
    <x v="0"/>
  </r>
  <r>
    <x v="7968"/>
    <x v="0"/>
    <x v="1"/>
    <x v="1"/>
    <x v="6"/>
    <x v="2"/>
    <x v="0"/>
    <x v="12"/>
    <x v="1"/>
    <x v="1"/>
    <x v="0"/>
    <x v="1"/>
    <x v="1"/>
    <x v="0"/>
    <x v="5298"/>
    <x v="3"/>
    <x v="6"/>
    <x v="0"/>
    <x v="5"/>
  </r>
  <r>
    <x v="7969"/>
    <x v="5"/>
    <x v="1"/>
    <x v="0"/>
    <x v="2"/>
    <x v="2"/>
    <x v="0"/>
    <x v="14"/>
    <x v="0"/>
    <x v="0"/>
    <x v="0"/>
    <x v="0"/>
    <x v="1"/>
    <x v="1"/>
    <x v="5530"/>
    <x v="5"/>
    <x v="6"/>
    <x v="0"/>
    <x v="7"/>
  </r>
  <r>
    <x v="7970"/>
    <x v="3"/>
    <x v="2"/>
    <x v="4"/>
    <x v="1"/>
    <x v="2"/>
    <x v="0"/>
    <x v="0"/>
    <x v="0"/>
    <x v="0"/>
    <x v="1"/>
    <x v="0"/>
    <x v="1"/>
    <x v="0"/>
    <x v="2300"/>
    <x v="5"/>
    <x v="4"/>
    <x v="1"/>
    <x v="1"/>
  </r>
  <r>
    <x v="7971"/>
    <x v="2"/>
    <x v="1"/>
    <x v="5"/>
    <x v="1"/>
    <x v="2"/>
    <x v="0"/>
    <x v="2"/>
    <x v="1"/>
    <x v="0"/>
    <x v="1"/>
    <x v="1"/>
    <x v="1"/>
    <x v="1"/>
    <x v="2503"/>
    <x v="4"/>
    <x v="5"/>
    <x v="0"/>
    <x v="7"/>
  </r>
  <r>
    <x v="7972"/>
    <x v="3"/>
    <x v="2"/>
    <x v="5"/>
    <x v="0"/>
    <x v="2"/>
    <x v="2"/>
    <x v="6"/>
    <x v="2"/>
    <x v="1"/>
    <x v="0"/>
    <x v="0"/>
    <x v="1"/>
    <x v="0"/>
    <x v="7124"/>
    <x v="5"/>
    <x v="6"/>
    <x v="1"/>
    <x v="5"/>
  </r>
  <r>
    <x v="7973"/>
    <x v="2"/>
    <x v="1"/>
    <x v="5"/>
    <x v="2"/>
    <x v="2"/>
    <x v="0"/>
    <x v="4"/>
    <x v="2"/>
    <x v="0"/>
    <x v="0"/>
    <x v="1"/>
    <x v="0"/>
    <x v="1"/>
    <x v="1107"/>
    <x v="7"/>
    <x v="0"/>
    <x v="0"/>
    <x v="7"/>
  </r>
  <r>
    <x v="7974"/>
    <x v="0"/>
    <x v="1"/>
    <x v="5"/>
    <x v="6"/>
    <x v="1"/>
    <x v="1"/>
    <x v="13"/>
    <x v="0"/>
    <x v="0"/>
    <x v="1"/>
    <x v="0"/>
    <x v="0"/>
    <x v="1"/>
    <x v="6743"/>
    <x v="10"/>
    <x v="2"/>
    <x v="0"/>
    <x v="6"/>
  </r>
  <r>
    <x v="7975"/>
    <x v="4"/>
    <x v="3"/>
    <x v="5"/>
    <x v="5"/>
    <x v="0"/>
    <x v="2"/>
    <x v="4"/>
    <x v="2"/>
    <x v="0"/>
    <x v="0"/>
    <x v="0"/>
    <x v="0"/>
    <x v="0"/>
    <x v="3567"/>
    <x v="11"/>
    <x v="5"/>
    <x v="0"/>
    <x v="8"/>
  </r>
  <r>
    <x v="7976"/>
    <x v="5"/>
    <x v="1"/>
    <x v="1"/>
    <x v="5"/>
    <x v="0"/>
    <x v="1"/>
    <x v="7"/>
    <x v="1"/>
    <x v="0"/>
    <x v="1"/>
    <x v="1"/>
    <x v="1"/>
    <x v="0"/>
    <x v="8417"/>
    <x v="11"/>
    <x v="5"/>
    <x v="0"/>
    <x v="1"/>
  </r>
  <r>
    <x v="7977"/>
    <x v="2"/>
    <x v="0"/>
    <x v="4"/>
    <x v="0"/>
    <x v="1"/>
    <x v="0"/>
    <x v="1"/>
    <x v="2"/>
    <x v="0"/>
    <x v="0"/>
    <x v="1"/>
    <x v="1"/>
    <x v="0"/>
    <x v="1823"/>
    <x v="6"/>
    <x v="0"/>
    <x v="0"/>
    <x v="5"/>
  </r>
  <r>
    <x v="7978"/>
    <x v="2"/>
    <x v="1"/>
    <x v="2"/>
    <x v="1"/>
    <x v="2"/>
    <x v="0"/>
    <x v="1"/>
    <x v="1"/>
    <x v="1"/>
    <x v="0"/>
    <x v="0"/>
    <x v="0"/>
    <x v="0"/>
    <x v="10"/>
    <x v="9"/>
    <x v="0"/>
    <x v="1"/>
    <x v="2"/>
  </r>
  <r>
    <x v="7979"/>
    <x v="0"/>
    <x v="0"/>
    <x v="4"/>
    <x v="6"/>
    <x v="1"/>
    <x v="0"/>
    <x v="13"/>
    <x v="2"/>
    <x v="1"/>
    <x v="1"/>
    <x v="0"/>
    <x v="1"/>
    <x v="0"/>
    <x v="4159"/>
    <x v="2"/>
    <x v="2"/>
    <x v="2"/>
    <x v="4"/>
  </r>
  <r>
    <x v="7980"/>
    <x v="1"/>
    <x v="3"/>
    <x v="1"/>
    <x v="4"/>
    <x v="1"/>
    <x v="1"/>
    <x v="7"/>
    <x v="0"/>
    <x v="0"/>
    <x v="1"/>
    <x v="1"/>
    <x v="0"/>
    <x v="1"/>
    <x v="3017"/>
    <x v="11"/>
    <x v="4"/>
    <x v="1"/>
    <x v="0"/>
  </r>
  <r>
    <x v="7981"/>
    <x v="0"/>
    <x v="0"/>
    <x v="5"/>
    <x v="6"/>
    <x v="1"/>
    <x v="2"/>
    <x v="6"/>
    <x v="2"/>
    <x v="0"/>
    <x v="0"/>
    <x v="1"/>
    <x v="0"/>
    <x v="1"/>
    <x v="9460"/>
    <x v="5"/>
    <x v="1"/>
    <x v="0"/>
    <x v="8"/>
  </r>
  <r>
    <x v="7982"/>
    <x v="0"/>
    <x v="0"/>
    <x v="1"/>
    <x v="6"/>
    <x v="2"/>
    <x v="0"/>
    <x v="11"/>
    <x v="0"/>
    <x v="1"/>
    <x v="0"/>
    <x v="1"/>
    <x v="0"/>
    <x v="1"/>
    <x v="5733"/>
    <x v="3"/>
    <x v="5"/>
    <x v="2"/>
    <x v="2"/>
  </r>
  <r>
    <x v="7983"/>
    <x v="5"/>
    <x v="2"/>
    <x v="1"/>
    <x v="5"/>
    <x v="0"/>
    <x v="1"/>
    <x v="4"/>
    <x v="1"/>
    <x v="1"/>
    <x v="0"/>
    <x v="0"/>
    <x v="0"/>
    <x v="0"/>
    <x v="7215"/>
    <x v="11"/>
    <x v="1"/>
    <x v="1"/>
    <x v="2"/>
  </r>
  <r>
    <x v="7984"/>
    <x v="3"/>
    <x v="0"/>
    <x v="5"/>
    <x v="2"/>
    <x v="2"/>
    <x v="1"/>
    <x v="11"/>
    <x v="0"/>
    <x v="0"/>
    <x v="0"/>
    <x v="0"/>
    <x v="1"/>
    <x v="1"/>
    <x v="3345"/>
    <x v="7"/>
    <x v="4"/>
    <x v="2"/>
    <x v="3"/>
  </r>
  <r>
    <x v="7985"/>
    <x v="4"/>
    <x v="2"/>
    <x v="0"/>
    <x v="6"/>
    <x v="0"/>
    <x v="0"/>
    <x v="5"/>
    <x v="1"/>
    <x v="0"/>
    <x v="0"/>
    <x v="1"/>
    <x v="1"/>
    <x v="0"/>
    <x v="3794"/>
    <x v="9"/>
    <x v="6"/>
    <x v="0"/>
    <x v="3"/>
  </r>
  <r>
    <x v="7986"/>
    <x v="1"/>
    <x v="2"/>
    <x v="0"/>
    <x v="0"/>
    <x v="2"/>
    <x v="1"/>
    <x v="1"/>
    <x v="1"/>
    <x v="0"/>
    <x v="0"/>
    <x v="1"/>
    <x v="1"/>
    <x v="1"/>
    <x v="7093"/>
    <x v="2"/>
    <x v="5"/>
    <x v="0"/>
    <x v="6"/>
  </r>
  <r>
    <x v="7987"/>
    <x v="2"/>
    <x v="2"/>
    <x v="1"/>
    <x v="0"/>
    <x v="0"/>
    <x v="1"/>
    <x v="8"/>
    <x v="0"/>
    <x v="1"/>
    <x v="0"/>
    <x v="1"/>
    <x v="0"/>
    <x v="0"/>
    <x v="5066"/>
    <x v="10"/>
    <x v="5"/>
    <x v="0"/>
    <x v="8"/>
  </r>
  <r>
    <x v="7988"/>
    <x v="0"/>
    <x v="3"/>
    <x v="0"/>
    <x v="2"/>
    <x v="2"/>
    <x v="1"/>
    <x v="2"/>
    <x v="2"/>
    <x v="1"/>
    <x v="1"/>
    <x v="0"/>
    <x v="1"/>
    <x v="0"/>
    <x v="6795"/>
    <x v="5"/>
    <x v="1"/>
    <x v="1"/>
    <x v="3"/>
  </r>
  <r>
    <x v="7989"/>
    <x v="4"/>
    <x v="3"/>
    <x v="1"/>
    <x v="5"/>
    <x v="1"/>
    <x v="1"/>
    <x v="10"/>
    <x v="0"/>
    <x v="0"/>
    <x v="1"/>
    <x v="0"/>
    <x v="0"/>
    <x v="1"/>
    <x v="1786"/>
    <x v="7"/>
    <x v="6"/>
    <x v="2"/>
    <x v="5"/>
  </r>
  <r>
    <x v="7990"/>
    <x v="0"/>
    <x v="1"/>
    <x v="5"/>
    <x v="4"/>
    <x v="1"/>
    <x v="1"/>
    <x v="12"/>
    <x v="0"/>
    <x v="0"/>
    <x v="0"/>
    <x v="0"/>
    <x v="1"/>
    <x v="1"/>
    <x v="7843"/>
    <x v="3"/>
    <x v="1"/>
    <x v="0"/>
    <x v="8"/>
  </r>
  <r>
    <x v="7991"/>
    <x v="4"/>
    <x v="1"/>
    <x v="3"/>
    <x v="3"/>
    <x v="0"/>
    <x v="0"/>
    <x v="3"/>
    <x v="1"/>
    <x v="0"/>
    <x v="0"/>
    <x v="0"/>
    <x v="1"/>
    <x v="0"/>
    <x v="602"/>
    <x v="7"/>
    <x v="1"/>
    <x v="1"/>
    <x v="1"/>
  </r>
  <r>
    <x v="7992"/>
    <x v="1"/>
    <x v="2"/>
    <x v="4"/>
    <x v="6"/>
    <x v="1"/>
    <x v="1"/>
    <x v="1"/>
    <x v="2"/>
    <x v="0"/>
    <x v="0"/>
    <x v="0"/>
    <x v="1"/>
    <x v="0"/>
    <x v="4810"/>
    <x v="1"/>
    <x v="0"/>
    <x v="1"/>
    <x v="4"/>
  </r>
  <r>
    <x v="7993"/>
    <x v="4"/>
    <x v="2"/>
    <x v="2"/>
    <x v="4"/>
    <x v="2"/>
    <x v="1"/>
    <x v="5"/>
    <x v="1"/>
    <x v="1"/>
    <x v="0"/>
    <x v="0"/>
    <x v="0"/>
    <x v="1"/>
    <x v="4483"/>
    <x v="11"/>
    <x v="1"/>
    <x v="1"/>
    <x v="2"/>
  </r>
  <r>
    <x v="7994"/>
    <x v="0"/>
    <x v="3"/>
    <x v="3"/>
    <x v="6"/>
    <x v="2"/>
    <x v="1"/>
    <x v="9"/>
    <x v="2"/>
    <x v="1"/>
    <x v="1"/>
    <x v="1"/>
    <x v="1"/>
    <x v="1"/>
    <x v="8609"/>
    <x v="0"/>
    <x v="0"/>
    <x v="0"/>
    <x v="7"/>
  </r>
  <r>
    <x v="7995"/>
    <x v="1"/>
    <x v="0"/>
    <x v="5"/>
    <x v="4"/>
    <x v="2"/>
    <x v="0"/>
    <x v="0"/>
    <x v="2"/>
    <x v="0"/>
    <x v="0"/>
    <x v="1"/>
    <x v="0"/>
    <x v="1"/>
    <x v="1471"/>
    <x v="3"/>
    <x v="4"/>
    <x v="0"/>
    <x v="7"/>
  </r>
  <r>
    <x v="7996"/>
    <x v="5"/>
    <x v="3"/>
    <x v="0"/>
    <x v="1"/>
    <x v="0"/>
    <x v="0"/>
    <x v="2"/>
    <x v="0"/>
    <x v="0"/>
    <x v="1"/>
    <x v="0"/>
    <x v="0"/>
    <x v="1"/>
    <x v="3397"/>
    <x v="1"/>
    <x v="1"/>
    <x v="0"/>
    <x v="7"/>
  </r>
  <r>
    <x v="7997"/>
    <x v="1"/>
    <x v="1"/>
    <x v="2"/>
    <x v="2"/>
    <x v="2"/>
    <x v="2"/>
    <x v="13"/>
    <x v="0"/>
    <x v="0"/>
    <x v="0"/>
    <x v="1"/>
    <x v="0"/>
    <x v="0"/>
    <x v="4979"/>
    <x v="5"/>
    <x v="1"/>
    <x v="0"/>
    <x v="6"/>
  </r>
  <r>
    <x v="7998"/>
    <x v="1"/>
    <x v="3"/>
    <x v="5"/>
    <x v="5"/>
    <x v="1"/>
    <x v="2"/>
    <x v="9"/>
    <x v="2"/>
    <x v="1"/>
    <x v="1"/>
    <x v="0"/>
    <x v="0"/>
    <x v="0"/>
    <x v="3506"/>
    <x v="9"/>
    <x v="0"/>
    <x v="2"/>
    <x v="4"/>
  </r>
  <r>
    <x v="7999"/>
    <x v="4"/>
    <x v="3"/>
    <x v="5"/>
    <x v="2"/>
    <x v="2"/>
    <x v="0"/>
    <x v="5"/>
    <x v="1"/>
    <x v="1"/>
    <x v="0"/>
    <x v="0"/>
    <x v="0"/>
    <x v="1"/>
    <x v="454"/>
    <x v="6"/>
    <x v="0"/>
    <x v="1"/>
    <x v="1"/>
  </r>
  <r>
    <x v="8000"/>
    <x v="2"/>
    <x v="0"/>
    <x v="3"/>
    <x v="0"/>
    <x v="0"/>
    <x v="1"/>
    <x v="6"/>
    <x v="0"/>
    <x v="1"/>
    <x v="0"/>
    <x v="1"/>
    <x v="0"/>
    <x v="1"/>
    <x v="3855"/>
    <x v="7"/>
    <x v="3"/>
    <x v="0"/>
    <x v="6"/>
  </r>
  <r>
    <x v="8001"/>
    <x v="1"/>
    <x v="0"/>
    <x v="0"/>
    <x v="4"/>
    <x v="1"/>
    <x v="1"/>
    <x v="8"/>
    <x v="2"/>
    <x v="0"/>
    <x v="1"/>
    <x v="0"/>
    <x v="1"/>
    <x v="1"/>
    <x v="3629"/>
    <x v="2"/>
    <x v="1"/>
    <x v="0"/>
    <x v="6"/>
  </r>
  <r>
    <x v="8002"/>
    <x v="5"/>
    <x v="1"/>
    <x v="3"/>
    <x v="5"/>
    <x v="0"/>
    <x v="0"/>
    <x v="7"/>
    <x v="1"/>
    <x v="1"/>
    <x v="1"/>
    <x v="0"/>
    <x v="0"/>
    <x v="0"/>
    <x v="2919"/>
    <x v="3"/>
    <x v="5"/>
    <x v="1"/>
    <x v="5"/>
  </r>
  <r>
    <x v="8003"/>
    <x v="4"/>
    <x v="3"/>
    <x v="1"/>
    <x v="0"/>
    <x v="2"/>
    <x v="1"/>
    <x v="14"/>
    <x v="1"/>
    <x v="0"/>
    <x v="1"/>
    <x v="0"/>
    <x v="1"/>
    <x v="1"/>
    <x v="3915"/>
    <x v="7"/>
    <x v="6"/>
    <x v="2"/>
    <x v="5"/>
  </r>
  <r>
    <x v="8004"/>
    <x v="4"/>
    <x v="1"/>
    <x v="5"/>
    <x v="0"/>
    <x v="2"/>
    <x v="0"/>
    <x v="8"/>
    <x v="0"/>
    <x v="1"/>
    <x v="1"/>
    <x v="1"/>
    <x v="1"/>
    <x v="0"/>
    <x v="1711"/>
    <x v="4"/>
    <x v="3"/>
    <x v="0"/>
    <x v="5"/>
  </r>
  <r>
    <x v="8005"/>
    <x v="5"/>
    <x v="3"/>
    <x v="5"/>
    <x v="5"/>
    <x v="1"/>
    <x v="0"/>
    <x v="2"/>
    <x v="0"/>
    <x v="0"/>
    <x v="0"/>
    <x v="0"/>
    <x v="0"/>
    <x v="1"/>
    <x v="3502"/>
    <x v="2"/>
    <x v="6"/>
    <x v="0"/>
    <x v="6"/>
  </r>
  <r>
    <x v="8006"/>
    <x v="4"/>
    <x v="0"/>
    <x v="0"/>
    <x v="6"/>
    <x v="0"/>
    <x v="0"/>
    <x v="13"/>
    <x v="1"/>
    <x v="1"/>
    <x v="1"/>
    <x v="1"/>
    <x v="1"/>
    <x v="0"/>
    <x v="1647"/>
    <x v="4"/>
    <x v="4"/>
    <x v="0"/>
    <x v="8"/>
  </r>
  <r>
    <x v="8007"/>
    <x v="5"/>
    <x v="0"/>
    <x v="2"/>
    <x v="6"/>
    <x v="1"/>
    <x v="0"/>
    <x v="6"/>
    <x v="0"/>
    <x v="1"/>
    <x v="1"/>
    <x v="1"/>
    <x v="0"/>
    <x v="1"/>
    <x v="4767"/>
    <x v="11"/>
    <x v="5"/>
    <x v="1"/>
    <x v="0"/>
  </r>
  <r>
    <x v="8008"/>
    <x v="3"/>
    <x v="3"/>
    <x v="4"/>
    <x v="4"/>
    <x v="0"/>
    <x v="1"/>
    <x v="6"/>
    <x v="0"/>
    <x v="1"/>
    <x v="0"/>
    <x v="1"/>
    <x v="0"/>
    <x v="1"/>
    <x v="3132"/>
    <x v="3"/>
    <x v="2"/>
    <x v="1"/>
    <x v="2"/>
  </r>
  <r>
    <x v="8009"/>
    <x v="5"/>
    <x v="3"/>
    <x v="1"/>
    <x v="0"/>
    <x v="1"/>
    <x v="0"/>
    <x v="6"/>
    <x v="1"/>
    <x v="0"/>
    <x v="1"/>
    <x v="1"/>
    <x v="0"/>
    <x v="0"/>
    <x v="4488"/>
    <x v="10"/>
    <x v="6"/>
    <x v="0"/>
    <x v="7"/>
  </r>
  <r>
    <x v="8010"/>
    <x v="1"/>
    <x v="1"/>
    <x v="4"/>
    <x v="1"/>
    <x v="0"/>
    <x v="0"/>
    <x v="13"/>
    <x v="2"/>
    <x v="0"/>
    <x v="1"/>
    <x v="1"/>
    <x v="0"/>
    <x v="0"/>
    <x v="714"/>
    <x v="11"/>
    <x v="4"/>
    <x v="0"/>
    <x v="6"/>
  </r>
  <r>
    <x v="8011"/>
    <x v="5"/>
    <x v="2"/>
    <x v="1"/>
    <x v="0"/>
    <x v="2"/>
    <x v="1"/>
    <x v="6"/>
    <x v="2"/>
    <x v="1"/>
    <x v="0"/>
    <x v="0"/>
    <x v="1"/>
    <x v="1"/>
    <x v="8919"/>
    <x v="10"/>
    <x v="1"/>
    <x v="1"/>
    <x v="3"/>
  </r>
  <r>
    <x v="8012"/>
    <x v="4"/>
    <x v="2"/>
    <x v="3"/>
    <x v="6"/>
    <x v="0"/>
    <x v="2"/>
    <x v="10"/>
    <x v="2"/>
    <x v="0"/>
    <x v="1"/>
    <x v="0"/>
    <x v="1"/>
    <x v="1"/>
    <x v="7940"/>
    <x v="11"/>
    <x v="4"/>
    <x v="0"/>
    <x v="7"/>
  </r>
  <r>
    <x v="8013"/>
    <x v="4"/>
    <x v="1"/>
    <x v="0"/>
    <x v="6"/>
    <x v="2"/>
    <x v="0"/>
    <x v="6"/>
    <x v="2"/>
    <x v="0"/>
    <x v="0"/>
    <x v="1"/>
    <x v="1"/>
    <x v="1"/>
    <x v="2189"/>
    <x v="6"/>
    <x v="2"/>
    <x v="0"/>
    <x v="8"/>
  </r>
  <r>
    <x v="8014"/>
    <x v="4"/>
    <x v="0"/>
    <x v="3"/>
    <x v="2"/>
    <x v="1"/>
    <x v="0"/>
    <x v="5"/>
    <x v="1"/>
    <x v="1"/>
    <x v="1"/>
    <x v="0"/>
    <x v="0"/>
    <x v="1"/>
    <x v="289"/>
    <x v="5"/>
    <x v="2"/>
    <x v="0"/>
    <x v="8"/>
  </r>
  <r>
    <x v="8015"/>
    <x v="1"/>
    <x v="3"/>
    <x v="2"/>
    <x v="0"/>
    <x v="2"/>
    <x v="2"/>
    <x v="2"/>
    <x v="1"/>
    <x v="0"/>
    <x v="1"/>
    <x v="1"/>
    <x v="0"/>
    <x v="1"/>
    <x v="6062"/>
    <x v="11"/>
    <x v="2"/>
    <x v="1"/>
    <x v="3"/>
  </r>
  <r>
    <x v="8016"/>
    <x v="3"/>
    <x v="3"/>
    <x v="5"/>
    <x v="2"/>
    <x v="0"/>
    <x v="0"/>
    <x v="14"/>
    <x v="2"/>
    <x v="1"/>
    <x v="1"/>
    <x v="1"/>
    <x v="1"/>
    <x v="0"/>
    <x v="1702"/>
    <x v="7"/>
    <x v="4"/>
    <x v="0"/>
    <x v="5"/>
  </r>
  <r>
    <x v="8017"/>
    <x v="0"/>
    <x v="1"/>
    <x v="0"/>
    <x v="0"/>
    <x v="1"/>
    <x v="1"/>
    <x v="6"/>
    <x v="1"/>
    <x v="0"/>
    <x v="1"/>
    <x v="0"/>
    <x v="0"/>
    <x v="1"/>
    <x v="5860"/>
    <x v="5"/>
    <x v="6"/>
    <x v="1"/>
    <x v="3"/>
  </r>
  <r>
    <x v="8018"/>
    <x v="0"/>
    <x v="1"/>
    <x v="3"/>
    <x v="1"/>
    <x v="0"/>
    <x v="0"/>
    <x v="0"/>
    <x v="2"/>
    <x v="0"/>
    <x v="1"/>
    <x v="1"/>
    <x v="0"/>
    <x v="1"/>
    <x v="5394"/>
    <x v="3"/>
    <x v="0"/>
    <x v="1"/>
    <x v="0"/>
  </r>
  <r>
    <x v="8019"/>
    <x v="0"/>
    <x v="0"/>
    <x v="0"/>
    <x v="3"/>
    <x v="2"/>
    <x v="2"/>
    <x v="7"/>
    <x v="2"/>
    <x v="1"/>
    <x v="1"/>
    <x v="1"/>
    <x v="1"/>
    <x v="0"/>
    <x v="9394"/>
    <x v="10"/>
    <x v="1"/>
    <x v="0"/>
    <x v="3"/>
  </r>
  <r>
    <x v="8020"/>
    <x v="4"/>
    <x v="1"/>
    <x v="0"/>
    <x v="1"/>
    <x v="1"/>
    <x v="2"/>
    <x v="4"/>
    <x v="2"/>
    <x v="1"/>
    <x v="0"/>
    <x v="0"/>
    <x v="1"/>
    <x v="1"/>
    <x v="6395"/>
    <x v="11"/>
    <x v="2"/>
    <x v="1"/>
    <x v="0"/>
  </r>
  <r>
    <x v="8021"/>
    <x v="5"/>
    <x v="0"/>
    <x v="0"/>
    <x v="6"/>
    <x v="1"/>
    <x v="2"/>
    <x v="3"/>
    <x v="0"/>
    <x v="0"/>
    <x v="1"/>
    <x v="0"/>
    <x v="0"/>
    <x v="0"/>
    <x v="8129"/>
    <x v="11"/>
    <x v="2"/>
    <x v="0"/>
    <x v="7"/>
  </r>
  <r>
    <x v="8022"/>
    <x v="4"/>
    <x v="0"/>
    <x v="0"/>
    <x v="4"/>
    <x v="1"/>
    <x v="2"/>
    <x v="10"/>
    <x v="0"/>
    <x v="1"/>
    <x v="0"/>
    <x v="1"/>
    <x v="0"/>
    <x v="1"/>
    <x v="6784"/>
    <x v="6"/>
    <x v="2"/>
    <x v="2"/>
    <x v="0"/>
  </r>
  <r>
    <x v="8023"/>
    <x v="5"/>
    <x v="2"/>
    <x v="0"/>
    <x v="2"/>
    <x v="0"/>
    <x v="0"/>
    <x v="14"/>
    <x v="1"/>
    <x v="0"/>
    <x v="1"/>
    <x v="0"/>
    <x v="0"/>
    <x v="0"/>
    <x v="4706"/>
    <x v="10"/>
    <x v="0"/>
    <x v="2"/>
    <x v="2"/>
  </r>
  <r>
    <x v="8024"/>
    <x v="4"/>
    <x v="2"/>
    <x v="2"/>
    <x v="5"/>
    <x v="1"/>
    <x v="0"/>
    <x v="10"/>
    <x v="1"/>
    <x v="0"/>
    <x v="0"/>
    <x v="0"/>
    <x v="1"/>
    <x v="0"/>
    <x v="2243"/>
    <x v="11"/>
    <x v="0"/>
    <x v="2"/>
    <x v="4"/>
  </r>
  <r>
    <x v="8025"/>
    <x v="2"/>
    <x v="3"/>
    <x v="2"/>
    <x v="0"/>
    <x v="0"/>
    <x v="1"/>
    <x v="11"/>
    <x v="1"/>
    <x v="0"/>
    <x v="1"/>
    <x v="0"/>
    <x v="0"/>
    <x v="1"/>
    <x v="2231"/>
    <x v="6"/>
    <x v="0"/>
    <x v="2"/>
    <x v="1"/>
  </r>
  <r>
    <x v="8026"/>
    <x v="5"/>
    <x v="2"/>
    <x v="0"/>
    <x v="0"/>
    <x v="0"/>
    <x v="1"/>
    <x v="12"/>
    <x v="2"/>
    <x v="1"/>
    <x v="0"/>
    <x v="1"/>
    <x v="0"/>
    <x v="0"/>
    <x v="8545"/>
    <x v="3"/>
    <x v="5"/>
    <x v="2"/>
    <x v="0"/>
  </r>
  <r>
    <x v="8027"/>
    <x v="2"/>
    <x v="0"/>
    <x v="3"/>
    <x v="1"/>
    <x v="0"/>
    <x v="1"/>
    <x v="11"/>
    <x v="0"/>
    <x v="1"/>
    <x v="0"/>
    <x v="0"/>
    <x v="1"/>
    <x v="1"/>
    <x v="3429"/>
    <x v="11"/>
    <x v="0"/>
    <x v="2"/>
    <x v="4"/>
  </r>
  <r>
    <x v="8028"/>
    <x v="4"/>
    <x v="3"/>
    <x v="4"/>
    <x v="4"/>
    <x v="1"/>
    <x v="1"/>
    <x v="7"/>
    <x v="2"/>
    <x v="0"/>
    <x v="1"/>
    <x v="0"/>
    <x v="1"/>
    <x v="1"/>
    <x v="3493"/>
    <x v="5"/>
    <x v="1"/>
    <x v="1"/>
    <x v="5"/>
  </r>
  <r>
    <x v="8029"/>
    <x v="4"/>
    <x v="3"/>
    <x v="4"/>
    <x v="3"/>
    <x v="2"/>
    <x v="1"/>
    <x v="13"/>
    <x v="2"/>
    <x v="1"/>
    <x v="0"/>
    <x v="1"/>
    <x v="0"/>
    <x v="1"/>
    <x v="3359"/>
    <x v="5"/>
    <x v="5"/>
    <x v="0"/>
    <x v="6"/>
  </r>
  <r>
    <x v="8030"/>
    <x v="1"/>
    <x v="1"/>
    <x v="1"/>
    <x v="5"/>
    <x v="1"/>
    <x v="1"/>
    <x v="3"/>
    <x v="1"/>
    <x v="1"/>
    <x v="0"/>
    <x v="0"/>
    <x v="1"/>
    <x v="0"/>
    <x v="2730"/>
    <x v="10"/>
    <x v="0"/>
    <x v="1"/>
    <x v="3"/>
  </r>
  <r>
    <x v="8031"/>
    <x v="0"/>
    <x v="3"/>
    <x v="2"/>
    <x v="4"/>
    <x v="2"/>
    <x v="1"/>
    <x v="11"/>
    <x v="2"/>
    <x v="0"/>
    <x v="0"/>
    <x v="0"/>
    <x v="0"/>
    <x v="1"/>
    <x v="5914"/>
    <x v="8"/>
    <x v="1"/>
    <x v="2"/>
    <x v="0"/>
  </r>
  <r>
    <x v="8032"/>
    <x v="3"/>
    <x v="1"/>
    <x v="1"/>
    <x v="2"/>
    <x v="0"/>
    <x v="2"/>
    <x v="8"/>
    <x v="1"/>
    <x v="0"/>
    <x v="1"/>
    <x v="1"/>
    <x v="1"/>
    <x v="0"/>
    <x v="7366"/>
    <x v="3"/>
    <x v="2"/>
    <x v="0"/>
    <x v="2"/>
  </r>
  <r>
    <x v="8033"/>
    <x v="3"/>
    <x v="0"/>
    <x v="4"/>
    <x v="0"/>
    <x v="1"/>
    <x v="0"/>
    <x v="1"/>
    <x v="1"/>
    <x v="0"/>
    <x v="1"/>
    <x v="1"/>
    <x v="1"/>
    <x v="0"/>
    <x v="1801"/>
    <x v="5"/>
    <x v="5"/>
    <x v="0"/>
    <x v="5"/>
  </r>
  <r>
    <x v="8034"/>
    <x v="1"/>
    <x v="1"/>
    <x v="1"/>
    <x v="6"/>
    <x v="2"/>
    <x v="1"/>
    <x v="1"/>
    <x v="0"/>
    <x v="1"/>
    <x v="0"/>
    <x v="1"/>
    <x v="1"/>
    <x v="0"/>
    <x v="4526"/>
    <x v="8"/>
    <x v="0"/>
    <x v="0"/>
    <x v="3"/>
  </r>
  <r>
    <x v="8035"/>
    <x v="4"/>
    <x v="3"/>
    <x v="3"/>
    <x v="3"/>
    <x v="1"/>
    <x v="2"/>
    <x v="1"/>
    <x v="0"/>
    <x v="0"/>
    <x v="0"/>
    <x v="0"/>
    <x v="1"/>
    <x v="1"/>
    <x v="5900"/>
    <x v="5"/>
    <x v="2"/>
    <x v="0"/>
    <x v="8"/>
  </r>
  <r>
    <x v="8036"/>
    <x v="4"/>
    <x v="3"/>
    <x v="2"/>
    <x v="6"/>
    <x v="2"/>
    <x v="2"/>
    <x v="5"/>
    <x v="0"/>
    <x v="1"/>
    <x v="0"/>
    <x v="0"/>
    <x v="1"/>
    <x v="0"/>
    <x v="4728"/>
    <x v="8"/>
    <x v="4"/>
    <x v="0"/>
    <x v="6"/>
  </r>
  <r>
    <x v="8037"/>
    <x v="0"/>
    <x v="3"/>
    <x v="4"/>
    <x v="3"/>
    <x v="2"/>
    <x v="2"/>
    <x v="5"/>
    <x v="1"/>
    <x v="0"/>
    <x v="1"/>
    <x v="1"/>
    <x v="1"/>
    <x v="1"/>
    <x v="9672"/>
    <x v="0"/>
    <x v="3"/>
    <x v="0"/>
    <x v="6"/>
  </r>
  <r>
    <x v="8038"/>
    <x v="2"/>
    <x v="0"/>
    <x v="1"/>
    <x v="6"/>
    <x v="0"/>
    <x v="2"/>
    <x v="2"/>
    <x v="2"/>
    <x v="0"/>
    <x v="1"/>
    <x v="1"/>
    <x v="1"/>
    <x v="0"/>
    <x v="6552"/>
    <x v="11"/>
    <x v="5"/>
    <x v="0"/>
    <x v="4"/>
  </r>
  <r>
    <x v="8039"/>
    <x v="3"/>
    <x v="2"/>
    <x v="5"/>
    <x v="6"/>
    <x v="2"/>
    <x v="2"/>
    <x v="1"/>
    <x v="0"/>
    <x v="1"/>
    <x v="1"/>
    <x v="1"/>
    <x v="0"/>
    <x v="1"/>
    <x v="8053"/>
    <x v="11"/>
    <x v="6"/>
    <x v="1"/>
    <x v="5"/>
  </r>
  <r>
    <x v="8040"/>
    <x v="4"/>
    <x v="2"/>
    <x v="0"/>
    <x v="5"/>
    <x v="2"/>
    <x v="0"/>
    <x v="11"/>
    <x v="0"/>
    <x v="1"/>
    <x v="0"/>
    <x v="0"/>
    <x v="1"/>
    <x v="0"/>
    <x v="1746"/>
    <x v="5"/>
    <x v="5"/>
    <x v="2"/>
    <x v="5"/>
  </r>
  <r>
    <x v="8041"/>
    <x v="2"/>
    <x v="1"/>
    <x v="5"/>
    <x v="6"/>
    <x v="2"/>
    <x v="0"/>
    <x v="10"/>
    <x v="1"/>
    <x v="0"/>
    <x v="1"/>
    <x v="0"/>
    <x v="1"/>
    <x v="1"/>
    <x v="1516"/>
    <x v="1"/>
    <x v="0"/>
    <x v="0"/>
    <x v="6"/>
  </r>
  <r>
    <x v="8042"/>
    <x v="1"/>
    <x v="1"/>
    <x v="1"/>
    <x v="1"/>
    <x v="2"/>
    <x v="2"/>
    <x v="8"/>
    <x v="2"/>
    <x v="1"/>
    <x v="1"/>
    <x v="0"/>
    <x v="0"/>
    <x v="1"/>
    <x v="5103"/>
    <x v="4"/>
    <x v="5"/>
    <x v="2"/>
    <x v="5"/>
  </r>
  <r>
    <x v="8043"/>
    <x v="2"/>
    <x v="2"/>
    <x v="5"/>
    <x v="0"/>
    <x v="0"/>
    <x v="2"/>
    <x v="8"/>
    <x v="1"/>
    <x v="1"/>
    <x v="1"/>
    <x v="1"/>
    <x v="1"/>
    <x v="0"/>
    <x v="8612"/>
    <x v="10"/>
    <x v="2"/>
    <x v="0"/>
    <x v="8"/>
  </r>
  <r>
    <x v="8044"/>
    <x v="1"/>
    <x v="0"/>
    <x v="5"/>
    <x v="4"/>
    <x v="2"/>
    <x v="2"/>
    <x v="11"/>
    <x v="2"/>
    <x v="1"/>
    <x v="1"/>
    <x v="0"/>
    <x v="1"/>
    <x v="1"/>
    <x v="6805"/>
    <x v="7"/>
    <x v="5"/>
    <x v="2"/>
    <x v="5"/>
  </r>
  <r>
    <x v="8045"/>
    <x v="3"/>
    <x v="1"/>
    <x v="4"/>
    <x v="1"/>
    <x v="1"/>
    <x v="1"/>
    <x v="6"/>
    <x v="0"/>
    <x v="0"/>
    <x v="0"/>
    <x v="1"/>
    <x v="1"/>
    <x v="0"/>
    <x v="4118"/>
    <x v="2"/>
    <x v="2"/>
    <x v="0"/>
    <x v="2"/>
  </r>
  <r>
    <x v="8046"/>
    <x v="1"/>
    <x v="0"/>
    <x v="0"/>
    <x v="3"/>
    <x v="1"/>
    <x v="2"/>
    <x v="0"/>
    <x v="1"/>
    <x v="0"/>
    <x v="0"/>
    <x v="1"/>
    <x v="0"/>
    <x v="1"/>
    <x v="6137"/>
    <x v="6"/>
    <x v="3"/>
    <x v="1"/>
    <x v="2"/>
  </r>
  <r>
    <x v="8047"/>
    <x v="5"/>
    <x v="3"/>
    <x v="1"/>
    <x v="3"/>
    <x v="0"/>
    <x v="0"/>
    <x v="3"/>
    <x v="0"/>
    <x v="1"/>
    <x v="1"/>
    <x v="1"/>
    <x v="0"/>
    <x v="1"/>
    <x v="5646"/>
    <x v="7"/>
    <x v="2"/>
    <x v="1"/>
    <x v="0"/>
  </r>
  <r>
    <x v="8048"/>
    <x v="3"/>
    <x v="1"/>
    <x v="4"/>
    <x v="6"/>
    <x v="1"/>
    <x v="1"/>
    <x v="4"/>
    <x v="0"/>
    <x v="0"/>
    <x v="0"/>
    <x v="0"/>
    <x v="1"/>
    <x v="0"/>
    <x v="2769"/>
    <x v="11"/>
    <x v="3"/>
    <x v="1"/>
    <x v="2"/>
  </r>
  <r>
    <x v="8049"/>
    <x v="3"/>
    <x v="1"/>
    <x v="0"/>
    <x v="2"/>
    <x v="2"/>
    <x v="2"/>
    <x v="8"/>
    <x v="0"/>
    <x v="0"/>
    <x v="0"/>
    <x v="1"/>
    <x v="1"/>
    <x v="1"/>
    <x v="7871"/>
    <x v="0"/>
    <x v="4"/>
    <x v="0"/>
    <x v="8"/>
  </r>
  <r>
    <x v="8050"/>
    <x v="5"/>
    <x v="3"/>
    <x v="4"/>
    <x v="3"/>
    <x v="0"/>
    <x v="1"/>
    <x v="3"/>
    <x v="0"/>
    <x v="1"/>
    <x v="0"/>
    <x v="0"/>
    <x v="1"/>
    <x v="0"/>
    <x v="6413"/>
    <x v="11"/>
    <x v="1"/>
    <x v="0"/>
    <x v="6"/>
  </r>
  <r>
    <x v="8051"/>
    <x v="3"/>
    <x v="3"/>
    <x v="0"/>
    <x v="3"/>
    <x v="0"/>
    <x v="0"/>
    <x v="9"/>
    <x v="1"/>
    <x v="0"/>
    <x v="1"/>
    <x v="1"/>
    <x v="0"/>
    <x v="0"/>
    <x v="824"/>
    <x v="5"/>
    <x v="1"/>
    <x v="0"/>
    <x v="8"/>
  </r>
  <r>
    <x v="8052"/>
    <x v="1"/>
    <x v="3"/>
    <x v="4"/>
    <x v="6"/>
    <x v="2"/>
    <x v="0"/>
    <x v="11"/>
    <x v="2"/>
    <x v="1"/>
    <x v="0"/>
    <x v="1"/>
    <x v="0"/>
    <x v="0"/>
    <x v="607"/>
    <x v="9"/>
    <x v="1"/>
    <x v="2"/>
    <x v="0"/>
  </r>
  <r>
    <x v="8053"/>
    <x v="0"/>
    <x v="3"/>
    <x v="2"/>
    <x v="2"/>
    <x v="1"/>
    <x v="0"/>
    <x v="12"/>
    <x v="2"/>
    <x v="1"/>
    <x v="1"/>
    <x v="1"/>
    <x v="1"/>
    <x v="0"/>
    <x v="6276"/>
    <x v="9"/>
    <x v="2"/>
    <x v="0"/>
    <x v="4"/>
  </r>
  <r>
    <x v="8054"/>
    <x v="5"/>
    <x v="1"/>
    <x v="4"/>
    <x v="3"/>
    <x v="2"/>
    <x v="2"/>
    <x v="11"/>
    <x v="0"/>
    <x v="0"/>
    <x v="1"/>
    <x v="1"/>
    <x v="0"/>
    <x v="1"/>
    <x v="9229"/>
    <x v="6"/>
    <x v="2"/>
    <x v="0"/>
    <x v="8"/>
  </r>
  <r>
    <x v="8055"/>
    <x v="1"/>
    <x v="0"/>
    <x v="5"/>
    <x v="1"/>
    <x v="1"/>
    <x v="1"/>
    <x v="7"/>
    <x v="1"/>
    <x v="1"/>
    <x v="1"/>
    <x v="0"/>
    <x v="0"/>
    <x v="0"/>
    <x v="1638"/>
    <x v="4"/>
    <x v="1"/>
    <x v="1"/>
    <x v="2"/>
  </r>
  <r>
    <x v="8056"/>
    <x v="5"/>
    <x v="2"/>
    <x v="3"/>
    <x v="0"/>
    <x v="2"/>
    <x v="0"/>
    <x v="9"/>
    <x v="1"/>
    <x v="1"/>
    <x v="1"/>
    <x v="0"/>
    <x v="0"/>
    <x v="0"/>
    <x v="4699"/>
    <x v="2"/>
    <x v="4"/>
    <x v="0"/>
    <x v="6"/>
  </r>
  <r>
    <x v="8057"/>
    <x v="4"/>
    <x v="2"/>
    <x v="3"/>
    <x v="3"/>
    <x v="1"/>
    <x v="2"/>
    <x v="3"/>
    <x v="2"/>
    <x v="0"/>
    <x v="1"/>
    <x v="0"/>
    <x v="0"/>
    <x v="1"/>
    <x v="7050"/>
    <x v="11"/>
    <x v="2"/>
    <x v="1"/>
    <x v="2"/>
  </r>
  <r>
    <x v="8058"/>
    <x v="1"/>
    <x v="1"/>
    <x v="3"/>
    <x v="3"/>
    <x v="0"/>
    <x v="1"/>
    <x v="2"/>
    <x v="1"/>
    <x v="0"/>
    <x v="1"/>
    <x v="1"/>
    <x v="1"/>
    <x v="1"/>
    <x v="5137"/>
    <x v="4"/>
    <x v="0"/>
    <x v="0"/>
    <x v="7"/>
  </r>
  <r>
    <x v="8059"/>
    <x v="1"/>
    <x v="0"/>
    <x v="0"/>
    <x v="5"/>
    <x v="0"/>
    <x v="1"/>
    <x v="12"/>
    <x v="0"/>
    <x v="0"/>
    <x v="0"/>
    <x v="0"/>
    <x v="1"/>
    <x v="0"/>
    <x v="2334"/>
    <x v="2"/>
    <x v="6"/>
    <x v="2"/>
    <x v="5"/>
  </r>
  <r>
    <x v="8060"/>
    <x v="1"/>
    <x v="0"/>
    <x v="5"/>
    <x v="5"/>
    <x v="2"/>
    <x v="1"/>
    <x v="12"/>
    <x v="1"/>
    <x v="1"/>
    <x v="1"/>
    <x v="1"/>
    <x v="1"/>
    <x v="1"/>
    <x v="5772"/>
    <x v="4"/>
    <x v="6"/>
    <x v="0"/>
    <x v="5"/>
  </r>
  <r>
    <x v="8061"/>
    <x v="1"/>
    <x v="2"/>
    <x v="3"/>
    <x v="0"/>
    <x v="2"/>
    <x v="2"/>
    <x v="11"/>
    <x v="2"/>
    <x v="0"/>
    <x v="0"/>
    <x v="1"/>
    <x v="1"/>
    <x v="0"/>
    <x v="8601"/>
    <x v="7"/>
    <x v="6"/>
    <x v="0"/>
    <x v="2"/>
  </r>
  <r>
    <x v="8062"/>
    <x v="4"/>
    <x v="2"/>
    <x v="5"/>
    <x v="5"/>
    <x v="2"/>
    <x v="1"/>
    <x v="12"/>
    <x v="2"/>
    <x v="0"/>
    <x v="1"/>
    <x v="1"/>
    <x v="0"/>
    <x v="1"/>
    <x v="6078"/>
    <x v="8"/>
    <x v="2"/>
    <x v="0"/>
    <x v="7"/>
  </r>
  <r>
    <x v="8063"/>
    <x v="2"/>
    <x v="2"/>
    <x v="0"/>
    <x v="0"/>
    <x v="2"/>
    <x v="0"/>
    <x v="3"/>
    <x v="0"/>
    <x v="1"/>
    <x v="1"/>
    <x v="1"/>
    <x v="0"/>
    <x v="0"/>
    <x v="2011"/>
    <x v="9"/>
    <x v="5"/>
    <x v="0"/>
    <x v="7"/>
  </r>
  <r>
    <x v="8064"/>
    <x v="0"/>
    <x v="2"/>
    <x v="4"/>
    <x v="5"/>
    <x v="1"/>
    <x v="0"/>
    <x v="11"/>
    <x v="1"/>
    <x v="1"/>
    <x v="0"/>
    <x v="1"/>
    <x v="1"/>
    <x v="1"/>
    <x v="8701"/>
    <x v="2"/>
    <x v="6"/>
    <x v="0"/>
    <x v="5"/>
  </r>
  <r>
    <x v="8065"/>
    <x v="0"/>
    <x v="3"/>
    <x v="4"/>
    <x v="6"/>
    <x v="1"/>
    <x v="0"/>
    <x v="11"/>
    <x v="1"/>
    <x v="0"/>
    <x v="0"/>
    <x v="1"/>
    <x v="1"/>
    <x v="0"/>
    <x v="5676"/>
    <x v="10"/>
    <x v="1"/>
    <x v="0"/>
    <x v="1"/>
  </r>
  <r>
    <x v="8066"/>
    <x v="3"/>
    <x v="0"/>
    <x v="4"/>
    <x v="5"/>
    <x v="0"/>
    <x v="2"/>
    <x v="5"/>
    <x v="0"/>
    <x v="1"/>
    <x v="0"/>
    <x v="0"/>
    <x v="0"/>
    <x v="1"/>
    <x v="4408"/>
    <x v="8"/>
    <x v="5"/>
    <x v="1"/>
    <x v="1"/>
  </r>
  <r>
    <x v="8067"/>
    <x v="3"/>
    <x v="2"/>
    <x v="2"/>
    <x v="0"/>
    <x v="1"/>
    <x v="1"/>
    <x v="8"/>
    <x v="1"/>
    <x v="1"/>
    <x v="0"/>
    <x v="1"/>
    <x v="0"/>
    <x v="1"/>
    <x v="5465"/>
    <x v="2"/>
    <x v="2"/>
    <x v="2"/>
    <x v="2"/>
  </r>
  <r>
    <x v="8068"/>
    <x v="1"/>
    <x v="3"/>
    <x v="2"/>
    <x v="3"/>
    <x v="0"/>
    <x v="1"/>
    <x v="1"/>
    <x v="1"/>
    <x v="1"/>
    <x v="0"/>
    <x v="1"/>
    <x v="0"/>
    <x v="1"/>
    <x v="3460"/>
    <x v="1"/>
    <x v="6"/>
    <x v="1"/>
    <x v="1"/>
  </r>
  <r>
    <x v="8069"/>
    <x v="1"/>
    <x v="1"/>
    <x v="4"/>
    <x v="3"/>
    <x v="2"/>
    <x v="2"/>
    <x v="13"/>
    <x v="1"/>
    <x v="0"/>
    <x v="0"/>
    <x v="0"/>
    <x v="1"/>
    <x v="1"/>
    <x v="6333"/>
    <x v="7"/>
    <x v="3"/>
    <x v="0"/>
    <x v="8"/>
  </r>
  <r>
    <x v="8070"/>
    <x v="2"/>
    <x v="3"/>
    <x v="5"/>
    <x v="1"/>
    <x v="2"/>
    <x v="2"/>
    <x v="4"/>
    <x v="0"/>
    <x v="1"/>
    <x v="0"/>
    <x v="1"/>
    <x v="0"/>
    <x v="1"/>
    <x v="6524"/>
    <x v="4"/>
    <x v="2"/>
    <x v="1"/>
    <x v="1"/>
  </r>
  <r>
    <x v="8071"/>
    <x v="2"/>
    <x v="3"/>
    <x v="0"/>
    <x v="1"/>
    <x v="0"/>
    <x v="0"/>
    <x v="12"/>
    <x v="1"/>
    <x v="0"/>
    <x v="1"/>
    <x v="0"/>
    <x v="0"/>
    <x v="1"/>
    <x v="283"/>
    <x v="4"/>
    <x v="6"/>
    <x v="2"/>
    <x v="0"/>
  </r>
  <r>
    <x v="8072"/>
    <x v="0"/>
    <x v="2"/>
    <x v="5"/>
    <x v="5"/>
    <x v="2"/>
    <x v="0"/>
    <x v="5"/>
    <x v="2"/>
    <x v="0"/>
    <x v="1"/>
    <x v="0"/>
    <x v="0"/>
    <x v="0"/>
    <x v="4543"/>
    <x v="5"/>
    <x v="2"/>
    <x v="1"/>
    <x v="5"/>
  </r>
  <r>
    <x v="8073"/>
    <x v="2"/>
    <x v="2"/>
    <x v="0"/>
    <x v="5"/>
    <x v="0"/>
    <x v="0"/>
    <x v="2"/>
    <x v="1"/>
    <x v="1"/>
    <x v="1"/>
    <x v="0"/>
    <x v="0"/>
    <x v="1"/>
    <x v="1914"/>
    <x v="11"/>
    <x v="0"/>
    <x v="1"/>
    <x v="5"/>
  </r>
  <r>
    <x v="8074"/>
    <x v="1"/>
    <x v="0"/>
    <x v="1"/>
    <x v="4"/>
    <x v="2"/>
    <x v="1"/>
    <x v="12"/>
    <x v="0"/>
    <x v="0"/>
    <x v="0"/>
    <x v="1"/>
    <x v="0"/>
    <x v="1"/>
    <x v="3477"/>
    <x v="9"/>
    <x v="5"/>
    <x v="0"/>
    <x v="7"/>
  </r>
  <r>
    <x v="8075"/>
    <x v="0"/>
    <x v="3"/>
    <x v="2"/>
    <x v="1"/>
    <x v="1"/>
    <x v="0"/>
    <x v="9"/>
    <x v="2"/>
    <x v="1"/>
    <x v="0"/>
    <x v="1"/>
    <x v="1"/>
    <x v="1"/>
    <x v="6436"/>
    <x v="5"/>
    <x v="1"/>
    <x v="0"/>
    <x v="8"/>
  </r>
  <r>
    <x v="8076"/>
    <x v="2"/>
    <x v="1"/>
    <x v="0"/>
    <x v="4"/>
    <x v="2"/>
    <x v="0"/>
    <x v="9"/>
    <x v="0"/>
    <x v="1"/>
    <x v="1"/>
    <x v="0"/>
    <x v="1"/>
    <x v="1"/>
    <x v="1405"/>
    <x v="2"/>
    <x v="4"/>
    <x v="2"/>
    <x v="4"/>
  </r>
  <r>
    <x v="8077"/>
    <x v="0"/>
    <x v="1"/>
    <x v="4"/>
    <x v="3"/>
    <x v="1"/>
    <x v="0"/>
    <x v="7"/>
    <x v="0"/>
    <x v="0"/>
    <x v="0"/>
    <x v="0"/>
    <x v="0"/>
    <x v="1"/>
    <x v="3945"/>
    <x v="3"/>
    <x v="0"/>
    <x v="1"/>
    <x v="5"/>
  </r>
  <r>
    <x v="8078"/>
    <x v="3"/>
    <x v="2"/>
    <x v="4"/>
    <x v="3"/>
    <x v="0"/>
    <x v="2"/>
    <x v="3"/>
    <x v="2"/>
    <x v="0"/>
    <x v="0"/>
    <x v="1"/>
    <x v="0"/>
    <x v="0"/>
    <x v="7724"/>
    <x v="11"/>
    <x v="3"/>
    <x v="1"/>
    <x v="0"/>
  </r>
  <r>
    <x v="8079"/>
    <x v="4"/>
    <x v="2"/>
    <x v="3"/>
    <x v="6"/>
    <x v="1"/>
    <x v="0"/>
    <x v="14"/>
    <x v="0"/>
    <x v="1"/>
    <x v="1"/>
    <x v="1"/>
    <x v="0"/>
    <x v="0"/>
    <x v="1936"/>
    <x v="5"/>
    <x v="6"/>
    <x v="2"/>
    <x v="2"/>
  </r>
  <r>
    <x v="8080"/>
    <x v="3"/>
    <x v="0"/>
    <x v="5"/>
    <x v="0"/>
    <x v="1"/>
    <x v="0"/>
    <x v="8"/>
    <x v="2"/>
    <x v="0"/>
    <x v="0"/>
    <x v="1"/>
    <x v="0"/>
    <x v="0"/>
    <x v="612"/>
    <x v="5"/>
    <x v="5"/>
    <x v="0"/>
    <x v="6"/>
  </r>
  <r>
    <x v="8081"/>
    <x v="0"/>
    <x v="0"/>
    <x v="1"/>
    <x v="4"/>
    <x v="2"/>
    <x v="1"/>
    <x v="5"/>
    <x v="1"/>
    <x v="1"/>
    <x v="0"/>
    <x v="1"/>
    <x v="1"/>
    <x v="0"/>
    <x v="8258"/>
    <x v="2"/>
    <x v="0"/>
    <x v="0"/>
    <x v="3"/>
  </r>
  <r>
    <x v="8082"/>
    <x v="4"/>
    <x v="0"/>
    <x v="1"/>
    <x v="5"/>
    <x v="0"/>
    <x v="2"/>
    <x v="2"/>
    <x v="0"/>
    <x v="0"/>
    <x v="0"/>
    <x v="1"/>
    <x v="0"/>
    <x v="1"/>
    <x v="6258"/>
    <x v="10"/>
    <x v="4"/>
    <x v="0"/>
    <x v="6"/>
  </r>
  <r>
    <x v="8083"/>
    <x v="5"/>
    <x v="2"/>
    <x v="1"/>
    <x v="4"/>
    <x v="2"/>
    <x v="2"/>
    <x v="3"/>
    <x v="1"/>
    <x v="0"/>
    <x v="1"/>
    <x v="1"/>
    <x v="1"/>
    <x v="0"/>
    <x v="9867"/>
    <x v="0"/>
    <x v="3"/>
    <x v="0"/>
    <x v="5"/>
  </r>
  <r>
    <x v="8084"/>
    <x v="3"/>
    <x v="3"/>
    <x v="2"/>
    <x v="1"/>
    <x v="1"/>
    <x v="1"/>
    <x v="8"/>
    <x v="1"/>
    <x v="1"/>
    <x v="0"/>
    <x v="0"/>
    <x v="0"/>
    <x v="1"/>
    <x v="1846"/>
    <x v="0"/>
    <x v="1"/>
    <x v="0"/>
    <x v="8"/>
  </r>
  <r>
    <x v="8085"/>
    <x v="5"/>
    <x v="0"/>
    <x v="0"/>
    <x v="5"/>
    <x v="0"/>
    <x v="2"/>
    <x v="14"/>
    <x v="2"/>
    <x v="1"/>
    <x v="1"/>
    <x v="1"/>
    <x v="0"/>
    <x v="0"/>
    <x v="8691"/>
    <x v="10"/>
    <x v="4"/>
    <x v="2"/>
    <x v="0"/>
  </r>
  <r>
    <x v="8086"/>
    <x v="2"/>
    <x v="1"/>
    <x v="0"/>
    <x v="3"/>
    <x v="2"/>
    <x v="0"/>
    <x v="5"/>
    <x v="1"/>
    <x v="0"/>
    <x v="0"/>
    <x v="0"/>
    <x v="1"/>
    <x v="0"/>
    <x v="564"/>
    <x v="2"/>
    <x v="2"/>
    <x v="1"/>
    <x v="1"/>
  </r>
  <r>
    <x v="8087"/>
    <x v="1"/>
    <x v="1"/>
    <x v="4"/>
    <x v="3"/>
    <x v="1"/>
    <x v="0"/>
    <x v="4"/>
    <x v="1"/>
    <x v="0"/>
    <x v="0"/>
    <x v="0"/>
    <x v="1"/>
    <x v="1"/>
    <x v="1333"/>
    <x v="3"/>
    <x v="4"/>
    <x v="0"/>
    <x v="6"/>
  </r>
  <r>
    <x v="8088"/>
    <x v="2"/>
    <x v="1"/>
    <x v="3"/>
    <x v="3"/>
    <x v="2"/>
    <x v="1"/>
    <x v="13"/>
    <x v="2"/>
    <x v="0"/>
    <x v="1"/>
    <x v="0"/>
    <x v="1"/>
    <x v="1"/>
    <x v="3712"/>
    <x v="6"/>
    <x v="0"/>
    <x v="2"/>
    <x v="1"/>
  </r>
  <r>
    <x v="8089"/>
    <x v="1"/>
    <x v="0"/>
    <x v="0"/>
    <x v="3"/>
    <x v="1"/>
    <x v="1"/>
    <x v="5"/>
    <x v="2"/>
    <x v="0"/>
    <x v="1"/>
    <x v="0"/>
    <x v="0"/>
    <x v="1"/>
    <x v="2429"/>
    <x v="7"/>
    <x v="2"/>
    <x v="0"/>
    <x v="8"/>
  </r>
  <r>
    <x v="8090"/>
    <x v="4"/>
    <x v="3"/>
    <x v="4"/>
    <x v="3"/>
    <x v="1"/>
    <x v="1"/>
    <x v="10"/>
    <x v="2"/>
    <x v="0"/>
    <x v="1"/>
    <x v="1"/>
    <x v="1"/>
    <x v="1"/>
    <x v="4968"/>
    <x v="4"/>
    <x v="5"/>
    <x v="0"/>
    <x v="5"/>
  </r>
  <r>
    <x v="8091"/>
    <x v="3"/>
    <x v="2"/>
    <x v="2"/>
    <x v="5"/>
    <x v="1"/>
    <x v="1"/>
    <x v="1"/>
    <x v="2"/>
    <x v="0"/>
    <x v="1"/>
    <x v="0"/>
    <x v="0"/>
    <x v="1"/>
    <x v="3856"/>
    <x v="4"/>
    <x v="6"/>
    <x v="1"/>
    <x v="1"/>
  </r>
  <r>
    <x v="8092"/>
    <x v="3"/>
    <x v="0"/>
    <x v="0"/>
    <x v="5"/>
    <x v="0"/>
    <x v="1"/>
    <x v="2"/>
    <x v="0"/>
    <x v="1"/>
    <x v="0"/>
    <x v="0"/>
    <x v="1"/>
    <x v="0"/>
    <x v="2054"/>
    <x v="8"/>
    <x v="2"/>
    <x v="1"/>
    <x v="4"/>
  </r>
  <r>
    <x v="8093"/>
    <x v="5"/>
    <x v="0"/>
    <x v="2"/>
    <x v="3"/>
    <x v="2"/>
    <x v="0"/>
    <x v="10"/>
    <x v="1"/>
    <x v="1"/>
    <x v="1"/>
    <x v="1"/>
    <x v="1"/>
    <x v="0"/>
    <x v="6174"/>
    <x v="8"/>
    <x v="4"/>
    <x v="0"/>
    <x v="7"/>
  </r>
  <r>
    <x v="8094"/>
    <x v="2"/>
    <x v="3"/>
    <x v="5"/>
    <x v="5"/>
    <x v="1"/>
    <x v="1"/>
    <x v="1"/>
    <x v="0"/>
    <x v="1"/>
    <x v="0"/>
    <x v="1"/>
    <x v="1"/>
    <x v="0"/>
    <x v="4019"/>
    <x v="8"/>
    <x v="4"/>
    <x v="0"/>
    <x v="8"/>
  </r>
  <r>
    <x v="8095"/>
    <x v="1"/>
    <x v="2"/>
    <x v="2"/>
    <x v="3"/>
    <x v="1"/>
    <x v="1"/>
    <x v="2"/>
    <x v="2"/>
    <x v="0"/>
    <x v="1"/>
    <x v="0"/>
    <x v="0"/>
    <x v="1"/>
    <x v="3797"/>
    <x v="11"/>
    <x v="3"/>
    <x v="0"/>
    <x v="8"/>
  </r>
  <r>
    <x v="8096"/>
    <x v="4"/>
    <x v="3"/>
    <x v="1"/>
    <x v="4"/>
    <x v="0"/>
    <x v="0"/>
    <x v="8"/>
    <x v="1"/>
    <x v="1"/>
    <x v="0"/>
    <x v="0"/>
    <x v="1"/>
    <x v="0"/>
    <x v="696"/>
    <x v="1"/>
    <x v="5"/>
    <x v="0"/>
    <x v="7"/>
  </r>
  <r>
    <x v="8097"/>
    <x v="4"/>
    <x v="1"/>
    <x v="1"/>
    <x v="2"/>
    <x v="1"/>
    <x v="1"/>
    <x v="1"/>
    <x v="2"/>
    <x v="0"/>
    <x v="0"/>
    <x v="1"/>
    <x v="1"/>
    <x v="0"/>
    <x v="4553"/>
    <x v="7"/>
    <x v="0"/>
    <x v="0"/>
    <x v="5"/>
  </r>
  <r>
    <x v="8098"/>
    <x v="0"/>
    <x v="2"/>
    <x v="5"/>
    <x v="4"/>
    <x v="0"/>
    <x v="0"/>
    <x v="3"/>
    <x v="2"/>
    <x v="0"/>
    <x v="0"/>
    <x v="1"/>
    <x v="1"/>
    <x v="1"/>
    <x v="8712"/>
    <x v="10"/>
    <x v="3"/>
    <x v="0"/>
    <x v="8"/>
  </r>
  <r>
    <x v="8099"/>
    <x v="1"/>
    <x v="0"/>
    <x v="0"/>
    <x v="2"/>
    <x v="1"/>
    <x v="2"/>
    <x v="7"/>
    <x v="0"/>
    <x v="1"/>
    <x v="0"/>
    <x v="0"/>
    <x v="0"/>
    <x v="1"/>
    <x v="5114"/>
    <x v="11"/>
    <x v="2"/>
    <x v="1"/>
    <x v="3"/>
  </r>
  <r>
    <x v="8100"/>
    <x v="0"/>
    <x v="0"/>
    <x v="5"/>
    <x v="6"/>
    <x v="0"/>
    <x v="1"/>
    <x v="2"/>
    <x v="2"/>
    <x v="1"/>
    <x v="0"/>
    <x v="1"/>
    <x v="1"/>
    <x v="1"/>
    <x v="8832"/>
    <x v="6"/>
    <x v="1"/>
    <x v="0"/>
    <x v="4"/>
  </r>
  <r>
    <x v="8101"/>
    <x v="1"/>
    <x v="1"/>
    <x v="1"/>
    <x v="1"/>
    <x v="0"/>
    <x v="1"/>
    <x v="1"/>
    <x v="1"/>
    <x v="0"/>
    <x v="1"/>
    <x v="1"/>
    <x v="0"/>
    <x v="1"/>
    <x v="3867"/>
    <x v="8"/>
    <x v="4"/>
    <x v="1"/>
    <x v="4"/>
  </r>
  <r>
    <x v="8102"/>
    <x v="1"/>
    <x v="0"/>
    <x v="5"/>
    <x v="3"/>
    <x v="0"/>
    <x v="2"/>
    <x v="6"/>
    <x v="1"/>
    <x v="0"/>
    <x v="1"/>
    <x v="1"/>
    <x v="0"/>
    <x v="1"/>
    <x v="6292"/>
    <x v="5"/>
    <x v="0"/>
    <x v="0"/>
    <x v="7"/>
  </r>
  <r>
    <x v="8103"/>
    <x v="4"/>
    <x v="0"/>
    <x v="3"/>
    <x v="2"/>
    <x v="0"/>
    <x v="1"/>
    <x v="4"/>
    <x v="1"/>
    <x v="0"/>
    <x v="0"/>
    <x v="0"/>
    <x v="1"/>
    <x v="0"/>
    <x v="2461"/>
    <x v="4"/>
    <x v="4"/>
    <x v="1"/>
    <x v="2"/>
  </r>
  <r>
    <x v="8104"/>
    <x v="0"/>
    <x v="1"/>
    <x v="2"/>
    <x v="6"/>
    <x v="2"/>
    <x v="1"/>
    <x v="8"/>
    <x v="1"/>
    <x v="1"/>
    <x v="1"/>
    <x v="1"/>
    <x v="0"/>
    <x v="0"/>
    <x v="6746"/>
    <x v="11"/>
    <x v="6"/>
    <x v="0"/>
    <x v="6"/>
  </r>
  <r>
    <x v="8105"/>
    <x v="1"/>
    <x v="2"/>
    <x v="1"/>
    <x v="1"/>
    <x v="2"/>
    <x v="1"/>
    <x v="4"/>
    <x v="0"/>
    <x v="0"/>
    <x v="0"/>
    <x v="1"/>
    <x v="0"/>
    <x v="0"/>
    <x v="4169"/>
    <x v="5"/>
    <x v="2"/>
    <x v="0"/>
    <x v="6"/>
  </r>
  <r>
    <x v="8106"/>
    <x v="3"/>
    <x v="3"/>
    <x v="3"/>
    <x v="1"/>
    <x v="0"/>
    <x v="2"/>
    <x v="13"/>
    <x v="0"/>
    <x v="1"/>
    <x v="1"/>
    <x v="0"/>
    <x v="1"/>
    <x v="1"/>
    <x v="6363"/>
    <x v="4"/>
    <x v="0"/>
    <x v="2"/>
    <x v="0"/>
  </r>
  <r>
    <x v="8107"/>
    <x v="1"/>
    <x v="3"/>
    <x v="4"/>
    <x v="1"/>
    <x v="2"/>
    <x v="2"/>
    <x v="8"/>
    <x v="0"/>
    <x v="0"/>
    <x v="0"/>
    <x v="0"/>
    <x v="1"/>
    <x v="1"/>
    <x v="5952"/>
    <x v="7"/>
    <x v="0"/>
    <x v="2"/>
    <x v="3"/>
  </r>
  <r>
    <x v="8108"/>
    <x v="5"/>
    <x v="0"/>
    <x v="4"/>
    <x v="1"/>
    <x v="2"/>
    <x v="2"/>
    <x v="7"/>
    <x v="2"/>
    <x v="0"/>
    <x v="0"/>
    <x v="0"/>
    <x v="1"/>
    <x v="0"/>
    <x v="8921"/>
    <x v="11"/>
    <x v="2"/>
    <x v="0"/>
    <x v="8"/>
  </r>
  <r>
    <x v="8109"/>
    <x v="2"/>
    <x v="3"/>
    <x v="0"/>
    <x v="0"/>
    <x v="1"/>
    <x v="2"/>
    <x v="0"/>
    <x v="0"/>
    <x v="1"/>
    <x v="1"/>
    <x v="0"/>
    <x v="0"/>
    <x v="0"/>
    <x v="3735"/>
    <x v="1"/>
    <x v="5"/>
    <x v="1"/>
    <x v="5"/>
  </r>
  <r>
    <x v="8110"/>
    <x v="1"/>
    <x v="1"/>
    <x v="1"/>
    <x v="0"/>
    <x v="0"/>
    <x v="0"/>
    <x v="7"/>
    <x v="0"/>
    <x v="0"/>
    <x v="0"/>
    <x v="1"/>
    <x v="1"/>
    <x v="1"/>
    <x v="2246"/>
    <x v="0"/>
    <x v="0"/>
    <x v="0"/>
    <x v="3"/>
  </r>
  <r>
    <x v="8111"/>
    <x v="4"/>
    <x v="1"/>
    <x v="3"/>
    <x v="1"/>
    <x v="1"/>
    <x v="2"/>
    <x v="4"/>
    <x v="0"/>
    <x v="1"/>
    <x v="1"/>
    <x v="0"/>
    <x v="1"/>
    <x v="0"/>
    <x v="5277"/>
    <x v="11"/>
    <x v="3"/>
    <x v="0"/>
    <x v="7"/>
  </r>
  <r>
    <x v="8112"/>
    <x v="5"/>
    <x v="2"/>
    <x v="4"/>
    <x v="4"/>
    <x v="2"/>
    <x v="2"/>
    <x v="2"/>
    <x v="2"/>
    <x v="1"/>
    <x v="0"/>
    <x v="0"/>
    <x v="0"/>
    <x v="0"/>
    <x v="8812"/>
    <x v="4"/>
    <x v="2"/>
    <x v="1"/>
    <x v="2"/>
  </r>
  <r>
    <x v="8113"/>
    <x v="4"/>
    <x v="2"/>
    <x v="4"/>
    <x v="2"/>
    <x v="0"/>
    <x v="2"/>
    <x v="2"/>
    <x v="1"/>
    <x v="0"/>
    <x v="0"/>
    <x v="1"/>
    <x v="1"/>
    <x v="0"/>
    <x v="8272"/>
    <x v="0"/>
    <x v="2"/>
    <x v="0"/>
    <x v="7"/>
  </r>
  <r>
    <x v="8114"/>
    <x v="1"/>
    <x v="3"/>
    <x v="5"/>
    <x v="5"/>
    <x v="1"/>
    <x v="2"/>
    <x v="11"/>
    <x v="2"/>
    <x v="0"/>
    <x v="0"/>
    <x v="1"/>
    <x v="0"/>
    <x v="0"/>
    <x v="4922"/>
    <x v="8"/>
    <x v="2"/>
    <x v="0"/>
    <x v="8"/>
  </r>
  <r>
    <x v="8115"/>
    <x v="2"/>
    <x v="2"/>
    <x v="1"/>
    <x v="2"/>
    <x v="1"/>
    <x v="2"/>
    <x v="2"/>
    <x v="2"/>
    <x v="0"/>
    <x v="1"/>
    <x v="1"/>
    <x v="0"/>
    <x v="0"/>
    <x v="7088"/>
    <x v="4"/>
    <x v="4"/>
    <x v="1"/>
    <x v="4"/>
  </r>
  <r>
    <x v="8116"/>
    <x v="3"/>
    <x v="2"/>
    <x v="5"/>
    <x v="3"/>
    <x v="2"/>
    <x v="0"/>
    <x v="9"/>
    <x v="0"/>
    <x v="0"/>
    <x v="1"/>
    <x v="0"/>
    <x v="0"/>
    <x v="1"/>
    <x v="1900"/>
    <x v="6"/>
    <x v="4"/>
    <x v="2"/>
    <x v="4"/>
  </r>
  <r>
    <x v="8117"/>
    <x v="4"/>
    <x v="3"/>
    <x v="5"/>
    <x v="1"/>
    <x v="2"/>
    <x v="2"/>
    <x v="8"/>
    <x v="1"/>
    <x v="0"/>
    <x v="1"/>
    <x v="1"/>
    <x v="1"/>
    <x v="0"/>
    <x v="6588"/>
    <x v="7"/>
    <x v="6"/>
    <x v="0"/>
    <x v="2"/>
  </r>
  <r>
    <x v="8118"/>
    <x v="5"/>
    <x v="2"/>
    <x v="0"/>
    <x v="3"/>
    <x v="2"/>
    <x v="1"/>
    <x v="13"/>
    <x v="1"/>
    <x v="1"/>
    <x v="0"/>
    <x v="0"/>
    <x v="1"/>
    <x v="0"/>
    <x v="8595"/>
    <x v="11"/>
    <x v="6"/>
    <x v="2"/>
    <x v="0"/>
  </r>
  <r>
    <x v="8119"/>
    <x v="2"/>
    <x v="1"/>
    <x v="0"/>
    <x v="6"/>
    <x v="0"/>
    <x v="1"/>
    <x v="12"/>
    <x v="1"/>
    <x v="0"/>
    <x v="1"/>
    <x v="0"/>
    <x v="0"/>
    <x v="1"/>
    <x v="2198"/>
    <x v="1"/>
    <x v="6"/>
    <x v="2"/>
    <x v="1"/>
  </r>
  <r>
    <x v="8120"/>
    <x v="5"/>
    <x v="2"/>
    <x v="2"/>
    <x v="3"/>
    <x v="2"/>
    <x v="2"/>
    <x v="4"/>
    <x v="2"/>
    <x v="1"/>
    <x v="1"/>
    <x v="0"/>
    <x v="1"/>
    <x v="1"/>
    <x v="9749"/>
    <x v="10"/>
    <x v="0"/>
    <x v="1"/>
    <x v="2"/>
  </r>
  <r>
    <x v="8121"/>
    <x v="2"/>
    <x v="3"/>
    <x v="0"/>
    <x v="6"/>
    <x v="0"/>
    <x v="1"/>
    <x v="11"/>
    <x v="0"/>
    <x v="1"/>
    <x v="0"/>
    <x v="1"/>
    <x v="1"/>
    <x v="0"/>
    <x v="4456"/>
    <x v="7"/>
    <x v="0"/>
    <x v="0"/>
    <x v="3"/>
  </r>
  <r>
    <x v="8122"/>
    <x v="4"/>
    <x v="1"/>
    <x v="0"/>
    <x v="4"/>
    <x v="2"/>
    <x v="1"/>
    <x v="3"/>
    <x v="1"/>
    <x v="1"/>
    <x v="1"/>
    <x v="0"/>
    <x v="1"/>
    <x v="1"/>
    <x v="3012"/>
    <x v="2"/>
    <x v="1"/>
    <x v="1"/>
    <x v="5"/>
  </r>
  <r>
    <x v="8123"/>
    <x v="4"/>
    <x v="3"/>
    <x v="5"/>
    <x v="6"/>
    <x v="0"/>
    <x v="0"/>
    <x v="7"/>
    <x v="0"/>
    <x v="1"/>
    <x v="1"/>
    <x v="1"/>
    <x v="1"/>
    <x v="0"/>
    <x v="1817"/>
    <x v="2"/>
    <x v="1"/>
    <x v="0"/>
    <x v="3"/>
  </r>
  <r>
    <x v="8124"/>
    <x v="4"/>
    <x v="1"/>
    <x v="3"/>
    <x v="3"/>
    <x v="2"/>
    <x v="2"/>
    <x v="12"/>
    <x v="2"/>
    <x v="1"/>
    <x v="1"/>
    <x v="0"/>
    <x v="0"/>
    <x v="1"/>
    <x v="4599"/>
    <x v="3"/>
    <x v="0"/>
    <x v="0"/>
    <x v="8"/>
  </r>
  <r>
    <x v="8125"/>
    <x v="5"/>
    <x v="3"/>
    <x v="3"/>
    <x v="6"/>
    <x v="1"/>
    <x v="1"/>
    <x v="5"/>
    <x v="1"/>
    <x v="1"/>
    <x v="1"/>
    <x v="0"/>
    <x v="1"/>
    <x v="1"/>
    <x v="7960"/>
    <x v="4"/>
    <x v="3"/>
    <x v="1"/>
    <x v="4"/>
  </r>
  <r>
    <x v="8126"/>
    <x v="0"/>
    <x v="1"/>
    <x v="3"/>
    <x v="2"/>
    <x v="2"/>
    <x v="1"/>
    <x v="2"/>
    <x v="2"/>
    <x v="0"/>
    <x v="0"/>
    <x v="0"/>
    <x v="0"/>
    <x v="1"/>
    <x v="5966"/>
    <x v="8"/>
    <x v="2"/>
    <x v="1"/>
    <x v="1"/>
  </r>
  <r>
    <x v="8127"/>
    <x v="1"/>
    <x v="0"/>
    <x v="3"/>
    <x v="6"/>
    <x v="1"/>
    <x v="2"/>
    <x v="3"/>
    <x v="0"/>
    <x v="1"/>
    <x v="0"/>
    <x v="1"/>
    <x v="1"/>
    <x v="1"/>
    <x v="7602"/>
    <x v="0"/>
    <x v="4"/>
    <x v="0"/>
    <x v="7"/>
  </r>
  <r>
    <x v="8128"/>
    <x v="4"/>
    <x v="2"/>
    <x v="1"/>
    <x v="2"/>
    <x v="1"/>
    <x v="2"/>
    <x v="1"/>
    <x v="2"/>
    <x v="1"/>
    <x v="0"/>
    <x v="0"/>
    <x v="1"/>
    <x v="0"/>
    <x v="7664"/>
    <x v="0"/>
    <x v="1"/>
    <x v="1"/>
    <x v="2"/>
  </r>
  <r>
    <x v="8129"/>
    <x v="5"/>
    <x v="0"/>
    <x v="3"/>
    <x v="2"/>
    <x v="2"/>
    <x v="1"/>
    <x v="7"/>
    <x v="1"/>
    <x v="1"/>
    <x v="1"/>
    <x v="0"/>
    <x v="1"/>
    <x v="0"/>
    <x v="6850"/>
    <x v="4"/>
    <x v="2"/>
    <x v="1"/>
    <x v="5"/>
  </r>
  <r>
    <x v="8130"/>
    <x v="2"/>
    <x v="2"/>
    <x v="2"/>
    <x v="6"/>
    <x v="0"/>
    <x v="0"/>
    <x v="2"/>
    <x v="0"/>
    <x v="0"/>
    <x v="1"/>
    <x v="1"/>
    <x v="0"/>
    <x v="1"/>
    <x v="3354"/>
    <x v="1"/>
    <x v="0"/>
    <x v="0"/>
    <x v="7"/>
  </r>
  <r>
    <x v="8131"/>
    <x v="2"/>
    <x v="3"/>
    <x v="0"/>
    <x v="6"/>
    <x v="0"/>
    <x v="2"/>
    <x v="8"/>
    <x v="2"/>
    <x v="0"/>
    <x v="0"/>
    <x v="1"/>
    <x v="1"/>
    <x v="1"/>
    <x v="7984"/>
    <x v="11"/>
    <x v="2"/>
    <x v="0"/>
    <x v="8"/>
  </r>
  <r>
    <x v="8132"/>
    <x v="1"/>
    <x v="3"/>
    <x v="5"/>
    <x v="5"/>
    <x v="2"/>
    <x v="2"/>
    <x v="5"/>
    <x v="2"/>
    <x v="1"/>
    <x v="1"/>
    <x v="0"/>
    <x v="0"/>
    <x v="1"/>
    <x v="4534"/>
    <x v="9"/>
    <x v="1"/>
    <x v="1"/>
    <x v="2"/>
  </r>
  <r>
    <x v="8133"/>
    <x v="4"/>
    <x v="1"/>
    <x v="0"/>
    <x v="0"/>
    <x v="0"/>
    <x v="0"/>
    <x v="3"/>
    <x v="0"/>
    <x v="0"/>
    <x v="0"/>
    <x v="0"/>
    <x v="0"/>
    <x v="0"/>
    <x v="149"/>
    <x v="2"/>
    <x v="6"/>
    <x v="1"/>
    <x v="4"/>
  </r>
  <r>
    <x v="8134"/>
    <x v="4"/>
    <x v="3"/>
    <x v="4"/>
    <x v="5"/>
    <x v="2"/>
    <x v="1"/>
    <x v="0"/>
    <x v="2"/>
    <x v="1"/>
    <x v="1"/>
    <x v="0"/>
    <x v="1"/>
    <x v="0"/>
    <x v="2886"/>
    <x v="4"/>
    <x v="1"/>
    <x v="1"/>
    <x v="4"/>
  </r>
  <r>
    <x v="8135"/>
    <x v="4"/>
    <x v="1"/>
    <x v="3"/>
    <x v="0"/>
    <x v="0"/>
    <x v="1"/>
    <x v="12"/>
    <x v="0"/>
    <x v="1"/>
    <x v="0"/>
    <x v="0"/>
    <x v="0"/>
    <x v="0"/>
    <x v="865"/>
    <x v="4"/>
    <x v="6"/>
    <x v="0"/>
    <x v="7"/>
  </r>
  <r>
    <x v="8136"/>
    <x v="2"/>
    <x v="2"/>
    <x v="1"/>
    <x v="0"/>
    <x v="1"/>
    <x v="2"/>
    <x v="1"/>
    <x v="2"/>
    <x v="1"/>
    <x v="1"/>
    <x v="1"/>
    <x v="1"/>
    <x v="0"/>
    <x v="8501"/>
    <x v="5"/>
    <x v="5"/>
    <x v="0"/>
    <x v="1"/>
  </r>
  <r>
    <x v="8137"/>
    <x v="5"/>
    <x v="3"/>
    <x v="2"/>
    <x v="0"/>
    <x v="1"/>
    <x v="0"/>
    <x v="12"/>
    <x v="2"/>
    <x v="0"/>
    <x v="1"/>
    <x v="0"/>
    <x v="1"/>
    <x v="0"/>
    <x v="4190"/>
    <x v="9"/>
    <x v="3"/>
    <x v="2"/>
    <x v="4"/>
  </r>
  <r>
    <x v="8138"/>
    <x v="5"/>
    <x v="2"/>
    <x v="5"/>
    <x v="0"/>
    <x v="2"/>
    <x v="0"/>
    <x v="12"/>
    <x v="2"/>
    <x v="1"/>
    <x v="1"/>
    <x v="1"/>
    <x v="1"/>
    <x v="1"/>
    <x v="8767"/>
    <x v="11"/>
    <x v="3"/>
    <x v="0"/>
    <x v="0"/>
  </r>
  <r>
    <x v="8139"/>
    <x v="5"/>
    <x v="0"/>
    <x v="3"/>
    <x v="3"/>
    <x v="1"/>
    <x v="1"/>
    <x v="8"/>
    <x v="2"/>
    <x v="0"/>
    <x v="1"/>
    <x v="0"/>
    <x v="1"/>
    <x v="0"/>
    <x v="6725"/>
    <x v="2"/>
    <x v="1"/>
    <x v="0"/>
    <x v="8"/>
  </r>
  <r>
    <x v="8140"/>
    <x v="5"/>
    <x v="2"/>
    <x v="5"/>
    <x v="2"/>
    <x v="0"/>
    <x v="1"/>
    <x v="7"/>
    <x v="0"/>
    <x v="0"/>
    <x v="1"/>
    <x v="0"/>
    <x v="0"/>
    <x v="0"/>
    <x v="7652"/>
    <x v="9"/>
    <x v="2"/>
    <x v="1"/>
    <x v="4"/>
  </r>
  <r>
    <x v="8141"/>
    <x v="0"/>
    <x v="0"/>
    <x v="2"/>
    <x v="5"/>
    <x v="1"/>
    <x v="0"/>
    <x v="0"/>
    <x v="2"/>
    <x v="0"/>
    <x v="1"/>
    <x v="0"/>
    <x v="1"/>
    <x v="0"/>
    <x v="3817"/>
    <x v="0"/>
    <x v="6"/>
    <x v="1"/>
    <x v="2"/>
  </r>
  <r>
    <x v="8142"/>
    <x v="3"/>
    <x v="2"/>
    <x v="0"/>
    <x v="1"/>
    <x v="1"/>
    <x v="1"/>
    <x v="6"/>
    <x v="2"/>
    <x v="0"/>
    <x v="1"/>
    <x v="0"/>
    <x v="1"/>
    <x v="1"/>
    <x v="5968"/>
    <x v="2"/>
    <x v="4"/>
    <x v="0"/>
    <x v="8"/>
  </r>
  <r>
    <x v="8143"/>
    <x v="2"/>
    <x v="3"/>
    <x v="5"/>
    <x v="1"/>
    <x v="1"/>
    <x v="0"/>
    <x v="5"/>
    <x v="0"/>
    <x v="1"/>
    <x v="1"/>
    <x v="1"/>
    <x v="0"/>
    <x v="0"/>
    <x v="725"/>
    <x v="1"/>
    <x v="4"/>
    <x v="1"/>
    <x v="0"/>
  </r>
  <r>
    <x v="8144"/>
    <x v="2"/>
    <x v="2"/>
    <x v="1"/>
    <x v="5"/>
    <x v="1"/>
    <x v="2"/>
    <x v="2"/>
    <x v="2"/>
    <x v="1"/>
    <x v="0"/>
    <x v="0"/>
    <x v="0"/>
    <x v="1"/>
    <x v="6369"/>
    <x v="8"/>
    <x v="6"/>
    <x v="1"/>
    <x v="0"/>
  </r>
  <r>
    <x v="8145"/>
    <x v="5"/>
    <x v="0"/>
    <x v="0"/>
    <x v="3"/>
    <x v="0"/>
    <x v="2"/>
    <x v="11"/>
    <x v="0"/>
    <x v="1"/>
    <x v="0"/>
    <x v="0"/>
    <x v="0"/>
    <x v="1"/>
    <x v="8783"/>
    <x v="1"/>
    <x v="2"/>
    <x v="2"/>
    <x v="2"/>
  </r>
  <r>
    <x v="8146"/>
    <x v="0"/>
    <x v="3"/>
    <x v="3"/>
    <x v="3"/>
    <x v="1"/>
    <x v="1"/>
    <x v="3"/>
    <x v="2"/>
    <x v="1"/>
    <x v="0"/>
    <x v="1"/>
    <x v="0"/>
    <x v="0"/>
    <x v="7199"/>
    <x v="1"/>
    <x v="2"/>
    <x v="1"/>
    <x v="1"/>
  </r>
  <r>
    <x v="8147"/>
    <x v="0"/>
    <x v="0"/>
    <x v="0"/>
    <x v="4"/>
    <x v="2"/>
    <x v="1"/>
    <x v="1"/>
    <x v="1"/>
    <x v="1"/>
    <x v="1"/>
    <x v="0"/>
    <x v="1"/>
    <x v="0"/>
    <x v="6502"/>
    <x v="9"/>
    <x v="4"/>
    <x v="1"/>
    <x v="1"/>
  </r>
  <r>
    <x v="8148"/>
    <x v="3"/>
    <x v="2"/>
    <x v="3"/>
    <x v="6"/>
    <x v="2"/>
    <x v="0"/>
    <x v="14"/>
    <x v="0"/>
    <x v="0"/>
    <x v="0"/>
    <x v="1"/>
    <x v="0"/>
    <x v="1"/>
    <x v="2595"/>
    <x v="4"/>
    <x v="5"/>
    <x v="0"/>
    <x v="6"/>
  </r>
  <r>
    <x v="8149"/>
    <x v="4"/>
    <x v="2"/>
    <x v="2"/>
    <x v="6"/>
    <x v="1"/>
    <x v="1"/>
    <x v="8"/>
    <x v="2"/>
    <x v="0"/>
    <x v="0"/>
    <x v="1"/>
    <x v="0"/>
    <x v="0"/>
    <x v="4263"/>
    <x v="1"/>
    <x v="4"/>
    <x v="2"/>
    <x v="4"/>
  </r>
  <r>
    <x v="8150"/>
    <x v="5"/>
    <x v="3"/>
    <x v="2"/>
    <x v="3"/>
    <x v="1"/>
    <x v="0"/>
    <x v="14"/>
    <x v="2"/>
    <x v="1"/>
    <x v="0"/>
    <x v="1"/>
    <x v="0"/>
    <x v="1"/>
    <x v="5217"/>
    <x v="1"/>
    <x v="4"/>
    <x v="2"/>
    <x v="5"/>
  </r>
  <r>
    <x v="8151"/>
    <x v="5"/>
    <x v="2"/>
    <x v="0"/>
    <x v="2"/>
    <x v="1"/>
    <x v="0"/>
    <x v="9"/>
    <x v="0"/>
    <x v="0"/>
    <x v="0"/>
    <x v="0"/>
    <x v="0"/>
    <x v="1"/>
    <x v="6294"/>
    <x v="0"/>
    <x v="4"/>
    <x v="2"/>
    <x v="3"/>
  </r>
  <r>
    <x v="8152"/>
    <x v="0"/>
    <x v="0"/>
    <x v="3"/>
    <x v="1"/>
    <x v="1"/>
    <x v="0"/>
    <x v="11"/>
    <x v="2"/>
    <x v="0"/>
    <x v="1"/>
    <x v="1"/>
    <x v="1"/>
    <x v="1"/>
    <x v="6696"/>
    <x v="7"/>
    <x v="2"/>
    <x v="0"/>
    <x v="3"/>
  </r>
  <r>
    <x v="8153"/>
    <x v="5"/>
    <x v="2"/>
    <x v="1"/>
    <x v="2"/>
    <x v="2"/>
    <x v="0"/>
    <x v="7"/>
    <x v="1"/>
    <x v="1"/>
    <x v="1"/>
    <x v="1"/>
    <x v="1"/>
    <x v="0"/>
    <x v="7860"/>
    <x v="0"/>
    <x v="0"/>
    <x v="0"/>
    <x v="6"/>
  </r>
  <r>
    <x v="8154"/>
    <x v="0"/>
    <x v="0"/>
    <x v="1"/>
    <x v="6"/>
    <x v="0"/>
    <x v="2"/>
    <x v="12"/>
    <x v="2"/>
    <x v="1"/>
    <x v="0"/>
    <x v="0"/>
    <x v="1"/>
    <x v="1"/>
    <x v="9149"/>
    <x v="11"/>
    <x v="0"/>
    <x v="0"/>
    <x v="7"/>
  </r>
  <r>
    <x v="8155"/>
    <x v="0"/>
    <x v="1"/>
    <x v="5"/>
    <x v="0"/>
    <x v="0"/>
    <x v="0"/>
    <x v="1"/>
    <x v="2"/>
    <x v="0"/>
    <x v="1"/>
    <x v="0"/>
    <x v="1"/>
    <x v="0"/>
    <x v="4004"/>
    <x v="10"/>
    <x v="2"/>
    <x v="1"/>
    <x v="1"/>
  </r>
  <r>
    <x v="8156"/>
    <x v="1"/>
    <x v="1"/>
    <x v="2"/>
    <x v="1"/>
    <x v="1"/>
    <x v="2"/>
    <x v="3"/>
    <x v="1"/>
    <x v="1"/>
    <x v="1"/>
    <x v="1"/>
    <x v="0"/>
    <x v="0"/>
    <x v="5767"/>
    <x v="1"/>
    <x v="5"/>
    <x v="1"/>
    <x v="5"/>
  </r>
  <r>
    <x v="8157"/>
    <x v="5"/>
    <x v="3"/>
    <x v="5"/>
    <x v="2"/>
    <x v="2"/>
    <x v="0"/>
    <x v="7"/>
    <x v="2"/>
    <x v="0"/>
    <x v="1"/>
    <x v="0"/>
    <x v="0"/>
    <x v="0"/>
    <x v="2840"/>
    <x v="6"/>
    <x v="4"/>
    <x v="1"/>
    <x v="4"/>
  </r>
  <r>
    <x v="8158"/>
    <x v="5"/>
    <x v="0"/>
    <x v="5"/>
    <x v="2"/>
    <x v="2"/>
    <x v="0"/>
    <x v="11"/>
    <x v="2"/>
    <x v="0"/>
    <x v="1"/>
    <x v="0"/>
    <x v="0"/>
    <x v="1"/>
    <x v="3865"/>
    <x v="5"/>
    <x v="1"/>
    <x v="0"/>
    <x v="8"/>
  </r>
  <r>
    <x v="8159"/>
    <x v="1"/>
    <x v="1"/>
    <x v="5"/>
    <x v="6"/>
    <x v="2"/>
    <x v="0"/>
    <x v="11"/>
    <x v="2"/>
    <x v="0"/>
    <x v="0"/>
    <x v="1"/>
    <x v="1"/>
    <x v="1"/>
    <x v="2218"/>
    <x v="4"/>
    <x v="2"/>
    <x v="0"/>
    <x v="6"/>
  </r>
  <r>
    <x v="8160"/>
    <x v="2"/>
    <x v="3"/>
    <x v="3"/>
    <x v="3"/>
    <x v="2"/>
    <x v="2"/>
    <x v="7"/>
    <x v="0"/>
    <x v="1"/>
    <x v="1"/>
    <x v="0"/>
    <x v="1"/>
    <x v="0"/>
    <x v="5167"/>
    <x v="11"/>
    <x v="6"/>
    <x v="1"/>
    <x v="5"/>
  </r>
  <r>
    <x v="8161"/>
    <x v="4"/>
    <x v="2"/>
    <x v="2"/>
    <x v="0"/>
    <x v="1"/>
    <x v="2"/>
    <x v="11"/>
    <x v="0"/>
    <x v="0"/>
    <x v="0"/>
    <x v="0"/>
    <x v="0"/>
    <x v="0"/>
    <x v="6216"/>
    <x v="6"/>
    <x v="1"/>
    <x v="0"/>
    <x v="6"/>
  </r>
  <r>
    <x v="8162"/>
    <x v="5"/>
    <x v="3"/>
    <x v="3"/>
    <x v="5"/>
    <x v="2"/>
    <x v="1"/>
    <x v="4"/>
    <x v="2"/>
    <x v="0"/>
    <x v="0"/>
    <x v="0"/>
    <x v="1"/>
    <x v="1"/>
    <x v="7831"/>
    <x v="6"/>
    <x v="4"/>
    <x v="1"/>
    <x v="2"/>
  </r>
  <r>
    <x v="8163"/>
    <x v="2"/>
    <x v="3"/>
    <x v="0"/>
    <x v="1"/>
    <x v="2"/>
    <x v="0"/>
    <x v="14"/>
    <x v="2"/>
    <x v="1"/>
    <x v="0"/>
    <x v="1"/>
    <x v="0"/>
    <x v="0"/>
    <x v="338"/>
    <x v="7"/>
    <x v="0"/>
    <x v="2"/>
    <x v="1"/>
  </r>
  <r>
    <x v="8164"/>
    <x v="0"/>
    <x v="0"/>
    <x v="3"/>
    <x v="4"/>
    <x v="1"/>
    <x v="2"/>
    <x v="3"/>
    <x v="1"/>
    <x v="1"/>
    <x v="0"/>
    <x v="0"/>
    <x v="1"/>
    <x v="1"/>
    <x v="9222"/>
    <x v="9"/>
    <x v="6"/>
    <x v="1"/>
    <x v="0"/>
  </r>
  <r>
    <x v="8165"/>
    <x v="0"/>
    <x v="0"/>
    <x v="3"/>
    <x v="1"/>
    <x v="0"/>
    <x v="1"/>
    <x v="5"/>
    <x v="2"/>
    <x v="1"/>
    <x v="0"/>
    <x v="1"/>
    <x v="1"/>
    <x v="1"/>
    <x v="8762"/>
    <x v="9"/>
    <x v="3"/>
    <x v="0"/>
    <x v="0"/>
  </r>
  <r>
    <x v="8166"/>
    <x v="2"/>
    <x v="0"/>
    <x v="5"/>
    <x v="4"/>
    <x v="1"/>
    <x v="0"/>
    <x v="3"/>
    <x v="2"/>
    <x v="0"/>
    <x v="1"/>
    <x v="1"/>
    <x v="1"/>
    <x v="1"/>
    <x v="2797"/>
    <x v="5"/>
    <x v="6"/>
    <x v="0"/>
    <x v="3"/>
  </r>
  <r>
    <x v="8167"/>
    <x v="0"/>
    <x v="3"/>
    <x v="1"/>
    <x v="2"/>
    <x v="1"/>
    <x v="1"/>
    <x v="8"/>
    <x v="2"/>
    <x v="0"/>
    <x v="1"/>
    <x v="1"/>
    <x v="0"/>
    <x v="1"/>
    <x v="7531"/>
    <x v="9"/>
    <x v="5"/>
    <x v="2"/>
    <x v="2"/>
  </r>
  <r>
    <x v="8168"/>
    <x v="1"/>
    <x v="3"/>
    <x v="2"/>
    <x v="4"/>
    <x v="1"/>
    <x v="0"/>
    <x v="4"/>
    <x v="0"/>
    <x v="0"/>
    <x v="1"/>
    <x v="0"/>
    <x v="0"/>
    <x v="1"/>
    <x v="512"/>
    <x v="10"/>
    <x v="0"/>
    <x v="1"/>
    <x v="1"/>
  </r>
  <r>
    <x v="8169"/>
    <x v="4"/>
    <x v="2"/>
    <x v="3"/>
    <x v="1"/>
    <x v="2"/>
    <x v="0"/>
    <x v="1"/>
    <x v="1"/>
    <x v="0"/>
    <x v="1"/>
    <x v="1"/>
    <x v="0"/>
    <x v="1"/>
    <x v="3285"/>
    <x v="10"/>
    <x v="0"/>
    <x v="1"/>
    <x v="3"/>
  </r>
  <r>
    <x v="8170"/>
    <x v="2"/>
    <x v="2"/>
    <x v="4"/>
    <x v="2"/>
    <x v="2"/>
    <x v="0"/>
    <x v="12"/>
    <x v="0"/>
    <x v="1"/>
    <x v="0"/>
    <x v="1"/>
    <x v="0"/>
    <x v="0"/>
    <x v="2069"/>
    <x v="10"/>
    <x v="3"/>
    <x v="0"/>
    <x v="8"/>
  </r>
  <r>
    <x v="8171"/>
    <x v="0"/>
    <x v="2"/>
    <x v="2"/>
    <x v="4"/>
    <x v="0"/>
    <x v="2"/>
    <x v="7"/>
    <x v="2"/>
    <x v="1"/>
    <x v="1"/>
    <x v="0"/>
    <x v="0"/>
    <x v="1"/>
    <x v="9462"/>
    <x v="9"/>
    <x v="1"/>
    <x v="0"/>
    <x v="6"/>
  </r>
  <r>
    <x v="8172"/>
    <x v="5"/>
    <x v="3"/>
    <x v="1"/>
    <x v="5"/>
    <x v="2"/>
    <x v="2"/>
    <x v="8"/>
    <x v="1"/>
    <x v="0"/>
    <x v="0"/>
    <x v="0"/>
    <x v="1"/>
    <x v="1"/>
    <x v="9343"/>
    <x v="8"/>
    <x v="4"/>
    <x v="0"/>
    <x v="8"/>
  </r>
  <r>
    <x v="8173"/>
    <x v="3"/>
    <x v="1"/>
    <x v="3"/>
    <x v="0"/>
    <x v="0"/>
    <x v="0"/>
    <x v="12"/>
    <x v="1"/>
    <x v="1"/>
    <x v="1"/>
    <x v="0"/>
    <x v="1"/>
    <x v="1"/>
    <x v="1060"/>
    <x v="0"/>
    <x v="0"/>
    <x v="2"/>
    <x v="3"/>
  </r>
  <r>
    <x v="8174"/>
    <x v="3"/>
    <x v="1"/>
    <x v="4"/>
    <x v="6"/>
    <x v="2"/>
    <x v="0"/>
    <x v="11"/>
    <x v="0"/>
    <x v="0"/>
    <x v="0"/>
    <x v="0"/>
    <x v="0"/>
    <x v="0"/>
    <x v="106"/>
    <x v="3"/>
    <x v="0"/>
    <x v="0"/>
    <x v="7"/>
  </r>
  <r>
    <x v="8175"/>
    <x v="2"/>
    <x v="3"/>
    <x v="1"/>
    <x v="2"/>
    <x v="2"/>
    <x v="0"/>
    <x v="10"/>
    <x v="1"/>
    <x v="0"/>
    <x v="1"/>
    <x v="0"/>
    <x v="1"/>
    <x v="1"/>
    <x v="1512"/>
    <x v="5"/>
    <x v="1"/>
    <x v="0"/>
    <x v="6"/>
  </r>
  <r>
    <x v="8176"/>
    <x v="0"/>
    <x v="1"/>
    <x v="4"/>
    <x v="6"/>
    <x v="0"/>
    <x v="0"/>
    <x v="13"/>
    <x v="1"/>
    <x v="1"/>
    <x v="1"/>
    <x v="1"/>
    <x v="1"/>
    <x v="1"/>
    <x v="6701"/>
    <x v="6"/>
    <x v="6"/>
    <x v="0"/>
    <x v="3"/>
  </r>
  <r>
    <x v="8177"/>
    <x v="4"/>
    <x v="1"/>
    <x v="5"/>
    <x v="0"/>
    <x v="1"/>
    <x v="0"/>
    <x v="2"/>
    <x v="0"/>
    <x v="1"/>
    <x v="1"/>
    <x v="1"/>
    <x v="0"/>
    <x v="0"/>
    <x v="631"/>
    <x v="9"/>
    <x v="6"/>
    <x v="1"/>
    <x v="2"/>
  </r>
  <r>
    <x v="8178"/>
    <x v="2"/>
    <x v="2"/>
    <x v="4"/>
    <x v="2"/>
    <x v="1"/>
    <x v="0"/>
    <x v="7"/>
    <x v="2"/>
    <x v="0"/>
    <x v="0"/>
    <x v="0"/>
    <x v="1"/>
    <x v="1"/>
    <x v="2913"/>
    <x v="11"/>
    <x v="4"/>
    <x v="1"/>
    <x v="1"/>
  </r>
  <r>
    <x v="8179"/>
    <x v="4"/>
    <x v="0"/>
    <x v="1"/>
    <x v="2"/>
    <x v="1"/>
    <x v="1"/>
    <x v="9"/>
    <x v="2"/>
    <x v="1"/>
    <x v="1"/>
    <x v="1"/>
    <x v="0"/>
    <x v="0"/>
    <x v="2260"/>
    <x v="2"/>
    <x v="6"/>
    <x v="0"/>
    <x v="6"/>
  </r>
  <r>
    <x v="8180"/>
    <x v="4"/>
    <x v="0"/>
    <x v="1"/>
    <x v="4"/>
    <x v="0"/>
    <x v="0"/>
    <x v="11"/>
    <x v="2"/>
    <x v="1"/>
    <x v="1"/>
    <x v="1"/>
    <x v="0"/>
    <x v="1"/>
    <x v="931"/>
    <x v="9"/>
    <x v="3"/>
    <x v="2"/>
    <x v="4"/>
  </r>
  <r>
    <x v="8181"/>
    <x v="1"/>
    <x v="0"/>
    <x v="2"/>
    <x v="2"/>
    <x v="2"/>
    <x v="2"/>
    <x v="12"/>
    <x v="1"/>
    <x v="0"/>
    <x v="0"/>
    <x v="0"/>
    <x v="1"/>
    <x v="0"/>
    <x v="4871"/>
    <x v="5"/>
    <x v="3"/>
    <x v="2"/>
    <x v="3"/>
  </r>
  <r>
    <x v="8182"/>
    <x v="3"/>
    <x v="0"/>
    <x v="1"/>
    <x v="2"/>
    <x v="0"/>
    <x v="0"/>
    <x v="8"/>
    <x v="0"/>
    <x v="0"/>
    <x v="0"/>
    <x v="0"/>
    <x v="0"/>
    <x v="0"/>
    <x v="89"/>
    <x v="7"/>
    <x v="2"/>
    <x v="2"/>
    <x v="4"/>
  </r>
  <r>
    <x v="8183"/>
    <x v="2"/>
    <x v="3"/>
    <x v="4"/>
    <x v="3"/>
    <x v="0"/>
    <x v="0"/>
    <x v="4"/>
    <x v="2"/>
    <x v="1"/>
    <x v="0"/>
    <x v="1"/>
    <x v="0"/>
    <x v="0"/>
    <x v="695"/>
    <x v="6"/>
    <x v="4"/>
    <x v="1"/>
    <x v="3"/>
  </r>
  <r>
    <x v="8184"/>
    <x v="4"/>
    <x v="2"/>
    <x v="4"/>
    <x v="2"/>
    <x v="1"/>
    <x v="1"/>
    <x v="13"/>
    <x v="1"/>
    <x v="0"/>
    <x v="1"/>
    <x v="1"/>
    <x v="1"/>
    <x v="0"/>
    <x v="5817"/>
    <x v="6"/>
    <x v="0"/>
    <x v="0"/>
    <x v="1"/>
  </r>
  <r>
    <x v="8185"/>
    <x v="4"/>
    <x v="2"/>
    <x v="1"/>
    <x v="5"/>
    <x v="1"/>
    <x v="0"/>
    <x v="0"/>
    <x v="1"/>
    <x v="0"/>
    <x v="0"/>
    <x v="1"/>
    <x v="1"/>
    <x v="1"/>
    <x v="4449"/>
    <x v="7"/>
    <x v="1"/>
    <x v="0"/>
    <x v="8"/>
  </r>
  <r>
    <x v="8186"/>
    <x v="5"/>
    <x v="2"/>
    <x v="5"/>
    <x v="3"/>
    <x v="1"/>
    <x v="1"/>
    <x v="9"/>
    <x v="2"/>
    <x v="0"/>
    <x v="0"/>
    <x v="1"/>
    <x v="1"/>
    <x v="1"/>
    <x v="9534"/>
    <x v="7"/>
    <x v="4"/>
    <x v="0"/>
    <x v="8"/>
  </r>
  <r>
    <x v="8187"/>
    <x v="2"/>
    <x v="3"/>
    <x v="5"/>
    <x v="5"/>
    <x v="1"/>
    <x v="0"/>
    <x v="7"/>
    <x v="2"/>
    <x v="0"/>
    <x v="1"/>
    <x v="0"/>
    <x v="0"/>
    <x v="0"/>
    <x v="38"/>
    <x v="3"/>
    <x v="6"/>
    <x v="0"/>
    <x v="7"/>
  </r>
  <r>
    <x v="8188"/>
    <x v="3"/>
    <x v="0"/>
    <x v="4"/>
    <x v="5"/>
    <x v="2"/>
    <x v="2"/>
    <x v="14"/>
    <x v="1"/>
    <x v="1"/>
    <x v="0"/>
    <x v="1"/>
    <x v="0"/>
    <x v="1"/>
    <x v="6198"/>
    <x v="2"/>
    <x v="0"/>
    <x v="0"/>
    <x v="8"/>
  </r>
  <r>
    <x v="8189"/>
    <x v="2"/>
    <x v="3"/>
    <x v="5"/>
    <x v="5"/>
    <x v="2"/>
    <x v="0"/>
    <x v="9"/>
    <x v="1"/>
    <x v="1"/>
    <x v="0"/>
    <x v="0"/>
    <x v="0"/>
    <x v="1"/>
    <x v="186"/>
    <x v="2"/>
    <x v="5"/>
    <x v="0"/>
    <x v="6"/>
  </r>
  <r>
    <x v="8190"/>
    <x v="2"/>
    <x v="1"/>
    <x v="0"/>
    <x v="5"/>
    <x v="0"/>
    <x v="0"/>
    <x v="9"/>
    <x v="2"/>
    <x v="0"/>
    <x v="0"/>
    <x v="0"/>
    <x v="0"/>
    <x v="1"/>
    <x v="279"/>
    <x v="9"/>
    <x v="3"/>
    <x v="2"/>
    <x v="0"/>
  </r>
  <r>
    <x v="8191"/>
    <x v="1"/>
    <x v="3"/>
    <x v="3"/>
    <x v="2"/>
    <x v="1"/>
    <x v="2"/>
    <x v="1"/>
    <x v="2"/>
    <x v="1"/>
    <x v="1"/>
    <x v="0"/>
    <x v="1"/>
    <x v="1"/>
    <x v="6374"/>
    <x v="0"/>
    <x v="0"/>
    <x v="1"/>
    <x v="4"/>
  </r>
  <r>
    <x v="8192"/>
    <x v="4"/>
    <x v="1"/>
    <x v="5"/>
    <x v="0"/>
    <x v="1"/>
    <x v="0"/>
    <x v="0"/>
    <x v="0"/>
    <x v="1"/>
    <x v="0"/>
    <x v="1"/>
    <x v="1"/>
    <x v="1"/>
    <x v="2533"/>
    <x v="6"/>
    <x v="2"/>
    <x v="0"/>
    <x v="3"/>
  </r>
  <r>
    <x v="8193"/>
    <x v="0"/>
    <x v="1"/>
    <x v="3"/>
    <x v="6"/>
    <x v="2"/>
    <x v="0"/>
    <x v="6"/>
    <x v="0"/>
    <x v="0"/>
    <x v="0"/>
    <x v="1"/>
    <x v="1"/>
    <x v="0"/>
    <x v="5933"/>
    <x v="2"/>
    <x v="0"/>
    <x v="0"/>
    <x v="1"/>
  </r>
  <r>
    <x v="8194"/>
    <x v="4"/>
    <x v="2"/>
    <x v="4"/>
    <x v="3"/>
    <x v="0"/>
    <x v="0"/>
    <x v="3"/>
    <x v="1"/>
    <x v="0"/>
    <x v="1"/>
    <x v="1"/>
    <x v="1"/>
    <x v="1"/>
    <x v="4136"/>
    <x v="8"/>
    <x v="2"/>
    <x v="0"/>
    <x v="7"/>
  </r>
  <r>
    <x v="8195"/>
    <x v="2"/>
    <x v="1"/>
    <x v="2"/>
    <x v="2"/>
    <x v="0"/>
    <x v="2"/>
    <x v="9"/>
    <x v="0"/>
    <x v="1"/>
    <x v="0"/>
    <x v="0"/>
    <x v="0"/>
    <x v="1"/>
    <x v="4957"/>
    <x v="9"/>
    <x v="0"/>
    <x v="2"/>
    <x v="1"/>
  </r>
  <r>
    <x v="8196"/>
    <x v="2"/>
    <x v="0"/>
    <x v="1"/>
    <x v="0"/>
    <x v="1"/>
    <x v="0"/>
    <x v="12"/>
    <x v="2"/>
    <x v="1"/>
    <x v="0"/>
    <x v="0"/>
    <x v="1"/>
    <x v="1"/>
    <x v="852"/>
    <x v="10"/>
    <x v="0"/>
    <x v="2"/>
    <x v="3"/>
  </r>
  <r>
    <x v="8197"/>
    <x v="1"/>
    <x v="1"/>
    <x v="0"/>
    <x v="6"/>
    <x v="2"/>
    <x v="0"/>
    <x v="1"/>
    <x v="0"/>
    <x v="0"/>
    <x v="1"/>
    <x v="1"/>
    <x v="1"/>
    <x v="0"/>
    <x v="1535"/>
    <x v="2"/>
    <x v="2"/>
    <x v="0"/>
    <x v="7"/>
  </r>
  <r>
    <x v="8198"/>
    <x v="3"/>
    <x v="0"/>
    <x v="5"/>
    <x v="2"/>
    <x v="1"/>
    <x v="1"/>
    <x v="4"/>
    <x v="2"/>
    <x v="1"/>
    <x v="0"/>
    <x v="1"/>
    <x v="1"/>
    <x v="0"/>
    <x v="4308"/>
    <x v="1"/>
    <x v="5"/>
    <x v="0"/>
    <x v="4"/>
  </r>
  <r>
    <x v="8199"/>
    <x v="1"/>
    <x v="3"/>
    <x v="0"/>
    <x v="4"/>
    <x v="2"/>
    <x v="2"/>
    <x v="1"/>
    <x v="1"/>
    <x v="1"/>
    <x v="0"/>
    <x v="0"/>
    <x v="0"/>
    <x v="0"/>
    <x v="3326"/>
    <x v="11"/>
    <x v="4"/>
    <x v="1"/>
    <x v="5"/>
  </r>
  <r>
    <x v="8200"/>
    <x v="3"/>
    <x v="1"/>
    <x v="2"/>
    <x v="6"/>
    <x v="1"/>
    <x v="0"/>
    <x v="6"/>
    <x v="1"/>
    <x v="0"/>
    <x v="0"/>
    <x v="0"/>
    <x v="0"/>
    <x v="1"/>
    <x v="428"/>
    <x v="8"/>
    <x v="2"/>
    <x v="1"/>
    <x v="0"/>
  </r>
  <r>
    <x v="8201"/>
    <x v="1"/>
    <x v="3"/>
    <x v="0"/>
    <x v="4"/>
    <x v="0"/>
    <x v="2"/>
    <x v="0"/>
    <x v="2"/>
    <x v="0"/>
    <x v="1"/>
    <x v="0"/>
    <x v="0"/>
    <x v="1"/>
    <x v="4154"/>
    <x v="4"/>
    <x v="2"/>
    <x v="1"/>
    <x v="4"/>
  </r>
  <r>
    <x v="8202"/>
    <x v="0"/>
    <x v="2"/>
    <x v="4"/>
    <x v="4"/>
    <x v="2"/>
    <x v="1"/>
    <x v="2"/>
    <x v="1"/>
    <x v="1"/>
    <x v="0"/>
    <x v="1"/>
    <x v="0"/>
    <x v="1"/>
    <x v="8854"/>
    <x v="8"/>
    <x v="3"/>
    <x v="1"/>
    <x v="0"/>
  </r>
  <r>
    <x v="8203"/>
    <x v="1"/>
    <x v="0"/>
    <x v="0"/>
    <x v="3"/>
    <x v="2"/>
    <x v="2"/>
    <x v="14"/>
    <x v="2"/>
    <x v="1"/>
    <x v="1"/>
    <x v="1"/>
    <x v="0"/>
    <x v="1"/>
    <x v="6606"/>
    <x v="1"/>
    <x v="6"/>
    <x v="2"/>
    <x v="2"/>
  </r>
  <r>
    <x v="8204"/>
    <x v="3"/>
    <x v="0"/>
    <x v="3"/>
    <x v="6"/>
    <x v="0"/>
    <x v="0"/>
    <x v="1"/>
    <x v="2"/>
    <x v="1"/>
    <x v="0"/>
    <x v="0"/>
    <x v="1"/>
    <x v="1"/>
    <x v="1112"/>
    <x v="8"/>
    <x v="4"/>
    <x v="1"/>
    <x v="3"/>
  </r>
  <r>
    <x v="8205"/>
    <x v="4"/>
    <x v="2"/>
    <x v="2"/>
    <x v="4"/>
    <x v="0"/>
    <x v="1"/>
    <x v="9"/>
    <x v="2"/>
    <x v="0"/>
    <x v="0"/>
    <x v="1"/>
    <x v="1"/>
    <x v="0"/>
    <x v="6026"/>
    <x v="10"/>
    <x v="3"/>
    <x v="0"/>
    <x v="7"/>
  </r>
  <r>
    <x v="8206"/>
    <x v="2"/>
    <x v="1"/>
    <x v="5"/>
    <x v="1"/>
    <x v="1"/>
    <x v="0"/>
    <x v="2"/>
    <x v="0"/>
    <x v="0"/>
    <x v="1"/>
    <x v="1"/>
    <x v="1"/>
    <x v="0"/>
    <x v="1594"/>
    <x v="3"/>
    <x v="4"/>
    <x v="0"/>
    <x v="4"/>
  </r>
  <r>
    <x v="8207"/>
    <x v="4"/>
    <x v="2"/>
    <x v="1"/>
    <x v="6"/>
    <x v="2"/>
    <x v="1"/>
    <x v="2"/>
    <x v="2"/>
    <x v="0"/>
    <x v="0"/>
    <x v="1"/>
    <x v="0"/>
    <x v="0"/>
    <x v="4610"/>
    <x v="4"/>
    <x v="4"/>
    <x v="0"/>
    <x v="8"/>
  </r>
  <r>
    <x v="8208"/>
    <x v="3"/>
    <x v="1"/>
    <x v="2"/>
    <x v="3"/>
    <x v="1"/>
    <x v="1"/>
    <x v="14"/>
    <x v="0"/>
    <x v="0"/>
    <x v="1"/>
    <x v="0"/>
    <x v="0"/>
    <x v="1"/>
    <x v="1969"/>
    <x v="8"/>
    <x v="6"/>
    <x v="2"/>
    <x v="5"/>
  </r>
  <r>
    <x v="8209"/>
    <x v="4"/>
    <x v="1"/>
    <x v="5"/>
    <x v="6"/>
    <x v="2"/>
    <x v="2"/>
    <x v="1"/>
    <x v="0"/>
    <x v="1"/>
    <x v="0"/>
    <x v="0"/>
    <x v="0"/>
    <x v="1"/>
    <x v="4516"/>
    <x v="5"/>
    <x v="5"/>
    <x v="0"/>
    <x v="7"/>
  </r>
  <r>
    <x v="8210"/>
    <x v="5"/>
    <x v="3"/>
    <x v="4"/>
    <x v="6"/>
    <x v="0"/>
    <x v="0"/>
    <x v="13"/>
    <x v="2"/>
    <x v="0"/>
    <x v="1"/>
    <x v="1"/>
    <x v="1"/>
    <x v="1"/>
    <x v="7349"/>
    <x v="11"/>
    <x v="5"/>
    <x v="0"/>
    <x v="5"/>
  </r>
  <r>
    <x v="8211"/>
    <x v="3"/>
    <x v="0"/>
    <x v="2"/>
    <x v="3"/>
    <x v="0"/>
    <x v="0"/>
    <x v="8"/>
    <x v="2"/>
    <x v="0"/>
    <x v="1"/>
    <x v="1"/>
    <x v="1"/>
    <x v="0"/>
    <x v="1290"/>
    <x v="0"/>
    <x v="5"/>
    <x v="0"/>
    <x v="7"/>
  </r>
  <r>
    <x v="8212"/>
    <x v="5"/>
    <x v="2"/>
    <x v="0"/>
    <x v="3"/>
    <x v="2"/>
    <x v="0"/>
    <x v="4"/>
    <x v="0"/>
    <x v="1"/>
    <x v="1"/>
    <x v="0"/>
    <x v="1"/>
    <x v="1"/>
    <x v="7194"/>
    <x v="3"/>
    <x v="6"/>
    <x v="1"/>
    <x v="1"/>
  </r>
  <r>
    <x v="8213"/>
    <x v="0"/>
    <x v="0"/>
    <x v="5"/>
    <x v="6"/>
    <x v="0"/>
    <x v="0"/>
    <x v="9"/>
    <x v="2"/>
    <x v="0"/>
    <x v="0"/>
    <x v="0"/>
    <x v="1"/>
    <x v="0"/>
    <x v="4122"/>
    <x v="9"/>
    <x v="2"/>
    <x v="0"/>
    <x v="8"/>
  </r>
  <r>
    <x v="8214"/>
    <x v="4"/>
    <x v="1"/>
    <x v="0"/>
    <x v="0"/>
    <x v="1"/>
    <x v="2"/>
    <x v="6"/>
    <x v="2"/>
    <x v="1"/>
    <x v="0"/>
    <x v="1"/>
    <x v="0"/>
    <x v="0"/>
    <x v="5075"/>
    <x v="2"/>
    <x v="2"/>
    <x v="1"/>
    <x v="4"/>
  </r>
  <r>
    <x v="8215"/>
    <x v="0"/>
    <x v="3"/>
    <x v="1"/>
    <x v="6"/>
    <x v="2"/>
    <x v="1"/>
    <x v="8"/>
    <x v="0"/>
    <x v="0"/>
    <x v="1"/>
    <x v="1"/>
    <x v="0"/>
    <x v="1"/>
    <x v="8209"/>
    <x v="7"/>
    <x v="3"/>
    <x v="2"/>
    <x v="2"/>
  </r>
  <r>
    <x v="8216"/>
    <x v="2"/>
    <x v="3"/>
    <x v="3"/>
    <x v="5"/>
    <x v="2"/>
    <x v="0"/>
    <x v="13"/>
    <x v="0"/>
    <x v="0"/>
    <x v="0"/>
    <x v="0"/>
    <x v="0"/>
    <x v="1"/>
    <x v="248"/>
    <x v="6"/>
    <x v="1"/>
    <x v="2"/>
    <x v="2"/>
  </r>
  <r>
    <x v="8217"/>
    <x v="0"/>
    <x v="0"/>
    <x v="3"/>
    <x v="4"/>
    <x v="1"/>
    <x v="2"/>
    <x v="1"/>
    <x v="0"/>
    <x v="1"/>
    <x v="1"/>
    <x v="1"/>
    <x v="1"/>
    <x v="1"/>
    <x v="9641"/>
    <x v="3"/>
    <x v="2"/>
    <x v="0"/>
    <x v="6"/>
  </r>
  <r>
    <x v="8218"/>
    <x v="3"/>
    <x v="2"/>
    <x v="2"/>
    <x v="2"/>
    <x v="2"/>
    <x v="0"/>
    <x v="4"/>
    <x v="1"/>
    <x v="0"/>
    <x v="1"/>
    <x v="1"/>
    <x v="1"/>
    <x v="0"/>
    <x v="3072"/>
    <x v="1"/>
    <x v="1"/>
    <x v="0"/>
    <x v="1"/>
  </r>
  <r>
    <x v="8219"/>
    <x v="2"/>
    <x v="0"/>
    <x v="5"/>
    <x v="5"/>
    <x v="0"/>
    <x v="2"/>
    <x v="2"/>
    <x v="0"/>
    <x v="0"/>
    <x v="1"/>
    <x v="1"/>
    <x v="0"/>
    <x v="1"/>
    <x v="6849"/>
    <x v="6"/>
    <x v="1"/>
    <x v="1"/>
    <x v="1"/>
  </r>
  <r>
    <x v="8220"/>
    <x v="1"/>
    <x v="2"/>
    <x v="5"/>
    <x v="4"/>
    <x v="1"/>
    <x v="0"/>
    <x v="10"/>
    <x v="1"/>
    <x v="0"/>
    <x v="1"/>
    <x v="0"/>
    <x v="1"/>
    <x v="0"/>
    <x v="2052"/>
    <x v="5"/>
    <x v="4"/>
    <x v="2"/>
    <x v="3"/>
  </r>
  <r>
    <x v="8221"/>
    <x v="2"/>
    <x v="3"/>
    <x v="4"/>
    <x v="5"/>
    <x v="1"/>
    <x v="0"/>
    <x v="14"/>
    <x v="0"/>
    <x v="1"/>
    <x v="0"/>
    <x v="1"/>
    <x v="1"/>
    <x v="1"/>
    <x v="2127"/>
    <x v="8"/>
    <x v="4"/>
    <x v="0"/>
    <x v="5"/>
  </r>
  <r>
    <x v="8222"/>
    <x v="3"/>
    <x v="2"/>
    <x v="0"/>
    <x v="4"/>
    <x v="0"/>
    <x v="0"/>
    <x v="8"/>
    <x v="1"/>
    <x v="0"/>
    <x v="1"/>
    <x v="0"/>
    <x v="0"/>
    <x v="1"/>
    <x v="1422"/>
    <x v="10"/>
    <x v="0"/>
    <x v="2"/>
    <x v="2"/>
  </r>
  <r>
    <x v="8223"/>
    <x v="2"/>
    <x v="2"/>
    <x v="5"/>
    <x v="5"/>
    <x v="1"/>
    <x v="1"/>
    <x v="14"/>
    <x v="1"/>
    <x v="0"/>
    <x v="1"/>
    <x v="0"/>
    <x v="1"/>
    <x v="0"/>
    <x v="4497"/>
    <x v="6"/>
    <x v="0"/>
    <x v="2"/>
    <x v="3"/>
  </r>
  <r>
    <x v="8224"/>
    <x v="5"/>
    <x v="1"/>
    <x v="4"/>
    <x v="3"/>
    <x v="1"/>
    <x v="2"/>
    <x v="10"/>
    <x v="2"/>
    <x v="1"/>
    <x v="0"/>
    <x v="0"/>
    <x v="0"/>
    <x v="1"/>
    <x v="8533"/>
    <x v="0"/>
    <x v="0"/>
    <x v="2"/>
    <x v="2"/>
  </r>
  <r>
    <x v="8225"/>
    <x v="2"/>
    <x v="2"/>
    <x v="2"/>
    <x v="6"/>
    <x v="0"/>
    <x v="2"/>
    <x v="6"/>
    <x v="1"/>
    <x v="0"/>
    <x v="0"/>
    <x v="1"/>
    <x v="0"/>
    <x v="0"/>
    <x v="7747"/>
    <x v="6"/>
    <x v="6"/>
    <x v="0"/>
    <x v="7"/>
  </r>
  <r>
    <x v="8226"/>
    <x v="4"/>
    <x v="1"/>
    <x v="3"/>
    <x v="2"/>
    <x v="2"/>
    <x v="1"/>
    <x v="13"/>
    <x v="0"/>
    <x v="0"/>
    <x v="1"/>
    <x v="0"/>
    <x v="0"/>
    <x v="0"/>
    <x v="1358"/>
    <x v="6"/>
    <x v="2"/>
    <x v="2"/>
    <x v="5"/>
  </r>
  <r>
    <x v="8227"/>
    <x v="1"/>
    <x v="3"/>
    <x v="5"/>
    <x v="6"/>
    <x v="0"/>
    <x v="2"/>
    <x v="11"/>
    <x v="2"/>
    <x v="0"/>
    <x v="1"/>
    <x v="1"/>
    <x v="1"/>
    <x v="1"/>
    <x v="8147"/>
    <x v="11"/>
    <x v="3"/>
    <x v="0"/>
    <x v="1"/>
  </r>
  <r>
    <x v="8228"/>
    <x v="5"/>
    <x v="1"/>
    <x v="3"/>
    <x v="0"/>
    <x v="1"/>
    <x v="0"/>
    <x v="14"/>
    <x v="1"/>
    <x v="0"/>
    <x v="0"/>
    <x v="1"/>
    <x v="1"/>
    <x v="1"/>
    <x v="7063"/>
    <x v="3"/>
    <x v="6"/>
    <x v="0"/>
    <x v="7"/>
  </r>
  <r>
    <x v="8229"/>
    <x v="0"/>
    <x v="0"/>
    <x v="3"/>
    <x v="4"/>
    <x v="1"/>
    <x v="1"/>
    <x v="12"/>
    <x v="0"/>
    <x v="1"/>
    <x v="1"/>
    <x v="1"/>
    <x v="0"/>
    <x v="1"/>
    <x v="7581"/>
    <x v="3"/>
    <x v="6"/>
    <x v="2"/>
    <x v="1"/>
  </r>
  <r>
    <x v="8230"/>
    <x v="3"/>
    <x v="1"/>
    <x v="4"/>
    <x v="4"/>
    <x v="2"/>
    <x v="0"/>
    <x v="5"/>
    <x v="2"/>
    <x v="0"/>
    <x v="0"/>
    <x v="0"/>
    <x v="0"/>
    <x v="1"/>
    <x v="592"/>
    <x v="0"/>
    <x v="6"/>
    <x v="1"/>
    <x v="5"/>
  </r>
  <r>
    <x v="8231"/>
    <x v="5"/>
    <x v="3"/>
    <x v="3"/>
    <x v="4"/>
    <x v="1"/>
    <x v="1"/>
    <x v="2"/>
    <x v="2"/>
    <x v="0"/>
    <x v="1"/>
    <x v="0"/>
    <x v="0"/>
    <x v="0"/>
    <x v="5031"/>
    <x v="1"/>
    <x v="6"/>
    <x v="1"/>
    <x v="5"/>
  </r>
  <r>
    <x v="8232"/>
    <x v="4"/>
    <x v="2"/>
    <x v="5"/>
    <x v="6"/>
    <x v="0"/>
    <x v="0"/>
    <x v="1"/>
    <x v="0"/>
    <x v="1"/>
    <x v="1"/>
    <x v="0"/>
    <x v="1"/>
    <x v="1"/>
    <x v="3128"/>
    <x v="3"/>
    <x v="4"/>
    <x v="0"/>
    <x v="6"/>
  </r>
  <r>
    <x v="8233"/>
    <x v="4"/>
    <x v="1"/>
    <x v="5"/>
    <x v="5"/>
    <x v="0"/>
    <x v="1"/>
    <x v="2"/>
    <x v="2"/>
    <x v="1"/>
    <x v="1"/>
    <x v="0"/>
    <x v="0"/>
    <x v="1"/>
    <x v="1959"/>
    <x v="0"/>
    <x v="3"/>
    <x v="1"/>
    <x v="4"/>
  </r>
  <r>
    <x v="8234"/>
    <x v="2"/>
    <x v="1"/>
    <x v="4"/>
    <x v="0"/>
    <x v="1"/>
    <x v="2"/>
    <x v="12"/>
    <x v="0"/>
    <x v="1"/>
    <x v="1"/>
    <x v="0"/>
    <x v="1"/>
    <x v="1"/>
    <x v="6356"/>
    <x v="10"/>
    <x v="1"/>
    <x v="0"/>
    <x v="7"/>
  </r>
  <r>
    <x v="8235"/>
    <x v="5"/>
    <x v="0"/>
    <x v="1"/>
    <x v="6"/>
    <x v="2"/>
    <x v="1"/>
    <x v="0"/>
    <x v="1"/>
    <x v="0"/>
    <x v="0"/>
    <x v="0"/>
    <x v="0"/>
    <x v="0"/>
    <x v="4740"/>
    <x v="9"/>
    <x v="3"/>
    <x v="1"/>
    <x v="2"/>
  </r>
  <r>
    <x v="8236"/>
    <x v="4"/>
    <x v="2"/>
    <x v="2"/>
    <x v="3"/>
    <x v="0"/>
    <x v="2"/>
    <x v="14"/>
    <x v="0"/>
    <x v="1"/>
    <x v="0"/>
    <x v="1"/>
    <x v="0"/>
    <x v="0"/>
    <x v="7790"/>
    <x v="7"/>
    <x v="1"/>
    <x v="2"/>
    <x v="2"/>
  </r>
  <r>
    <x v="8237"/>
    <x v="3"/>
    <x v="1"/>
    <x v="1"/>
    <x v="0"/>
    <x v="2"/>
    <x v="1"/>
    <x v="2"/>
    <x v="2"/>
    <x v="0"/>
    <x v="0"/>
    <x v="1"/>
    <x v="0"/>
    <x v="1"/>
    <x v="3977"/>
    <x v="0"/>
    <x v="2"/>
    <x v="0"/>
    <x v="6"/>
  </r>
  <r>
    <x v="8238"/>
    <x v="4"/>
    <x v="0"/>
    <x v="5"/>
    <x v="4"/>
    <x v="0"/>
    <x v="2"/>
    <x v="5"/>
    <x v="1"/>
    <x v="0"/>
    <x v="0"/>
    <x v="0"/>
    <x v="1"/>
    <x v="1"/>
    <x v="6315"/>
    <x v="7"/>
    <x v="6"/>
    <x v="1"/>
    <x v="5"/>
  </r>
  <r>
    <x v="8239"/>
    <x v="2"/>
    <x v="1"/>
    <x v="3"/>
    <x v="2"/>
    <x v="2"/>
    <x v="0"/>
    <x v="9"/>
    <x v="2"/>
    <x v="0"/>
    <x v="1"/>
    <x v="0"/>
    <x v="0"/>
    <x v="1"/>
    <x v="276"/>
    <x v="11"/>
    <x v="1"/>
    <x v="0"/>
    <x v="8"/>
  </r>
  <r>
    <x v="8240"/>
    <x v="1"/>
    <x v="2"/>
    <x v="3"/>
    <x v="0"/>
    <x v="1"/>
    <x v="2"/>
    <x v="14"/>
    <x v="0"/>
    <x v="1"/>
    <x v="0"/>
    <x v="0"/>
    <x v="0"/>
    <x v="1"/>
    <x v="6482"/>
    <x v="5"/>
    <x v="6"/>
    <x v="0"/>
    <x v="7"/>
  </r>
  <r>
    <x v="8241"/>
    <x v="0"/>
    <x v="1"/>
    <x v="0"/>
    <x v="1"/>
    <x v="1"/>
    <x v="2"/>
    <x v="6"/>
    <x v="2"/>
    <x v="1"/>
    <x v="0"/>
    <x v="0"/>
    <x v="0"/>
    <x v="1"/>
    <x v="8423"/>
    <x v="10"/>
    <x v="1"/>
    <x v="1"/>
    <x v="1"/>
  </r>
  <r>
    <x v="8242"/>
    <x v="3"/>
    <x v="2"/>
    <x v="3"/>
    <x v="1"/>
    <x v="0"/>
    <x v="0"/>
    <x v="1"/>
    <x v="0"/>
    <x v="1"/>
    <x v="1"/>
    <x v="0"/>
    <x v="0"/>
    <x v="0"/>
    <x v="687"/>
    <x v="7"/>
    <x v="1"/>
    <x v="1"/>
    <x v="2"/>
  </r>
  <r>
    <x v="8243"/>
    <x v="5"/>
    <x v="2"/>
    <x v="4"/>
    <x v="5"/>
    <x v="2"/>
    <x v="2"/>
    <x v="14"/>
    <x v="0"/>
    <x v="1"/>
    <x v="1"/>
    <x v="0"/>
    <x v="0"/>
    <x v="0"/>
    <x v="8819"/>
    <x v="3"/>
    <x v="1"/>
    <x v="2"/>
    <x v="2"/>
  </r>
  <r>
    <x v="8244"/>
    <x v="1"/>
    <x v="2"/>
    <x v="1"/>
    <x v="4"/>
    <x v="2"/>
    <x v="2"/>
    <x v="14"/>
    <x v="1"/>
    <x v="0"/>
    <x v="1"/>
    <x v="1"/>
    <x v="1"/>
    <x v="0"/>
    <x v="8686"/>
    <x v="0"/>
    <x v="2"/>
    <x v="0"/>
    <x v="0"/>
  </r>
  <r>
    <x v="8245"/>
    <x v="5"/>
    <x v="2"/>
    <x v="4"/>
    <x v="4"/>
    <x v="1"/>
    <x v="0"/>
    <x v="13"/>
    <x v="1"/>
    <x v="0"/>
    <x v="0"/>
    <x v="0"/>
    <x v="0"/>
    <x v="0"/>
    <x v="5102"/>
    <x v="1"/>
    <x v="1"/>
    <x v="2"/>
    <x v="1"/>
  </r>
  <r>
    <x v="8246"/>
    <x v="1"/>
    <x v="3"/>
    <x v="0"/>
    <x v="5"/>
    <x v="0"/>
    <x v="1"/>
    <x v="7"/>
    <x v="2"/>
    <x v="1"/>
    <x v="0"/>
    <x v="1"/>
    <x v="1"/>
    <x v="0"/>
    <x v="3708"/>
    <x v="0"/>
    <x v="0"/>
    <x v="0"/>
    <x v="1"/>
  </r>
  <r>
    <x v="8247"/>
    <x v="0"/>
    <x v="2"/>
    <x v="4"/>
    <x v="5"/>
    <x v="2"/>
    <x v="0"/>
    <x v="4"/>
    <x v="2"/>
    <x v="1"/>
    <x v="1"/>
    <x v="1"/>
    <x v="1"/>
    <x v="1"/>
    <x v="8722"/>
    <x v="11"/>
    <x v="1"/>
    <x v="0"/>
    <x v="2"/>
  </r>
  <r>
    <x v="8248"/>
    <x v="0"/>
    <x v="2"/>
    <x v="4"/>
    <x v="0"/>
    <x v="1"/>
    <x v="1"/>
    <x v="13"/>
    <x v="0"/>
    <x v="0"/>
    <x v="1"/>
    <x v="1"/>
    <x v="0"/>
    <x v="0"/>
    <x v="8665"/>
    <x v="4"/>
    <x v="6"/>
    <x v="0"/>
    <x v="6"/>
  </r>
  <r>
    <x v="8249"/>
    <x v="4"/>
    <x v="0"/>
    <x v="4"/>
    <x v="5"/>
    <x v="0"/>
    <x v="1"/>
    <x v="12"/>
    <x v="1"/>
    <x v="1"/>
    <x v="1"/>
    <x v="0"/>
    <x v="1"/>
    <x v="0"/>
    <x v="2457"/>
    <x v="1"/>
    <x v="2"/>
    <x v="2"/>
    <x v="4"/>
  </r>
  <r>
    <x v="8250"/>
    <x v="2"/>
    <x v="1"/>
    <x v="0"/>
    <x v="1"/>
    <x v="2"/>
    <x v="1"/>
    <x v="10"/>
    <x v="1"/>
    <x v="0"/>
    <x v="0"/>
    <x v="0"/>
    <x v="1"/>
    <x v="1"/>
    <x v="3809"/>
    <x v="7"/>
    <x v="3"/>
    <x v="2"/>
    <x v="1"/>
  </r>
  <r>
    <x v="8251"/>
    <x v="2"/>
    <x v="0"/>
    <x v="5"/>
    <x v="5"/>
    <x v="1"/>
    <x v="2"/>
    <x v="8"/>
    <x v="0"/>
    <x v="0"/>
    <x v="1"/>
    <x v="1"/>
    <x v="1"/>
    <x v="1"/>
    <x v="8113"/>
    <x v="10"/>
    <x v="3"/>
    <x v="0"/>
    <x v="1"/>
  </r>
  <r>
    <x v="8252"/>
    <x v="5"/>
    <x v="3"/>
    <x v="2"/>
    <x v="6"/>
    <x v="0"/>
    <x v="2"/>
    <x v="0"/>
    <x v="1"/>
    <x v="0"/>
    <x v="1"/>
    <x v="0"/>
    <x v="0"/>
    <x v="0"/>
    <x v="8057"/>
    <x v="7"/>
    <x v="3"/>
    <x v="0"/>
    <x v="6"/>
  </r>
  <r>
    <x v="8253"/>
    <x v="4"/>
    <x v="1"/>
    <x v="5"/>
    <x v="2"/>
    <x v="2"/>
    <x v="2"/>
    <x v="14"/>
    <x v="1"/>
    <x v="1"/>
    <x v="1"/>
    <x v="1"/>
    <x v="1"/>
    <x v="0"/>
    <x v="7084"/>
    <x v="7"/>
    <x v="5"/>
    <x v="0"/>
    <x v="3"/>
  </r>
  <r>
    <x v="8254"/>
    <x v="4"/>
    <x v="1"/>
    <x v="2"/>
    <x v="6"/>
    <x v="0"/>
    <x v="0"/>
    <x v="5"/>
    <x v="2"/>
    <x v="0"/>
    <x v="0"/>
    <x v="0"/>
    <x v="0"/>
    <x v="1"/>
    <x v="605"/>
    <x v="8"/>
    <x v="6"/>
    <x v="1"/>
    <x v="0"/>
  </r>
  <r>
    <x v="8255"/>
    <x v="1"/>
    <x v="3"/>
    <x v="3"/>
    <x v="6"/>
    <x v="2"/>
    <x v="1"/>
    <x v="3"/>
    <x v="1"/>
    <x v="1"/>
    <x v="0"/>
    <x v="0"/>
    <x v="1"/>
    <x v="0"/>
    <x v="2900"/>
    <x v="8"/>
    <x v="2"/>
    <x v="0"/>
    <x v="6"/>
  </r>
  <r>
    <x v="8256"/>
    <x v="2"/>
    <x v="3"/>
    <x v="3"/>
    <x v="3"/>
    <x v="1"/>
    <x v="1"/>
    <x v="2"/>
    <x v="2"/>
    <x v="1"/>
    <x v="0"/>
    <x v="1"/>
    <x v="1"/>
    <x v="0"/>
    <x v="3500"/>
    <x v="4"/>
    <x v="3"/>
    <x v="0"/>
    <x v="2"/>
  </r>
  <r>
    <x v="8257"/>
    <x v="1"/>
    <x v="3"/>
    <x v="0"/>
    <x v="0"/>
    <x v="1"/>
    <x v="2"/>
    <x v="4"/>
    <x v="2"/>
    <x v="1"/>
    <x v="0"/>
    <x v="0"/>
    <x v="0"/>
    <x v="1"/>
    <x v="4829"/>
    <x v="11"/>
    <x v="4"/>
    <x v="1"/>
    <x v="3"/>
  </r>
  <r>
    <x v="8258"/>
    <x v="5"/>
    <x v="1"/>
    <x v="5"/>
    <x v="6"/>
    <x v="0"/>
    <x v="0"/>
    <x v="9"/>
    <x v="1"/>
    <x v="1"/>
    <x v="1"/>
    <x v="0"/>
    <x v="0"/>
    <x v="0"/>
    <x v="2020"/>
    <x v="10"/>
    <x v="6"/>
    <x v="2"/>
    <x v="5"/>
  </r>
  <r>
    <x v="8259"/>
    <x v="5"/>
    <x v="1"/>
    <x v="2"/>
    <x v="4"/>
    <x v="0"/>
    <x v="0"/>
    <x v="0"/>
    <x v="1"/>
    <x v="0"/>
    <x v="0"/>
    <x v="1"/>
    <x v="1"/>
    <x v="1"/>
    <x v="7343"/>
    <x v="2"/>
    <x v="0"/>
    <x v="0"/>
    <x v="4"/>
  </r>
  <r>
    <x v="8260"/>
    <x v="2"/>
    <x v="2"/>
    <x v="3"/>
    <x v="4"/>
    <x v="2"/>
    <x v="0"/>
    <x v="3"/>
    <x v="2"/>
    <x v="0"/>
    <x v="1"/>
    <x v="1"/>
    <x v="0"/>
    <x v="1"/>
    <x v="3076"/>
    <x v="7"/>
    <x v="1"/>
    <x v="1"/>
    <x v="3"/>
  </r>
  <r>
    <x v="8261"/>
    <x v="5"/>
    <x v="2"/>
    <x v="4"/>
    <x v="3"/>
    <x v="0"/>
    <x v="1"/>
    <x v="3"/>
    <x v="0"/>
    <x v="1"/>
    <x v="1"/>
    <x v="1"/>
    <x v="0"/>
    <x v="1"/>
    <x v="9000"/>
    <x v="5"/>
    <x v="2"/>
    <x v="1"/>
    <x v="0"/>
  </r>
  <r>
    <x v="8262"/>
    <x v="4"/>
    <x v="1"/>
    <x v="1"/>
    <x v="2"/>
    <x v="0"/>
    <x v="0"/>
    <x v="7"/>
    <x v="0"/>
    <x v="0"/>
    <x v="1"/>
    <x v="1"/>
    <x v="0"/>
    <x v="1"/>
    <x v="1404"/>
    <x v="7"/>
    <x v="6"/>
    <x v="1"/>
    <x v="1"/>
  </r>
  <r>
    <x v="8263"/>
    <x v="5"/>
    <x v="0"/>
    <x v="5"/>
    <x v="5"/>
    <x v="2"/>
    <x v="0"/>
    <x v="7"/>
    <x v="0"/>
    <x v="1"/>
    <x v="0"/>
    <x v="1"/>
    <x v="0"/>
    <x v="0"/>
    <x v="4040"/>
    <x v="9"/>
    <x v="1"/>
    <x v="1"/>
    <x v="3"/>
  </r>
  <r>
    <x v="8264"/>
    <x v="2"/>
    <x v="0"/>
    <x v="0"/>
    <x v="0"/>
    <x v="1"/>
    <x v="0"/>
    <x v="13"/>
    <x v="1"/>
    <x v="1"/>
    <x v="1"/>
    <x v="0"/>
    <x v="0"/>
    <x v="1"/>
    <x v="501"/>
    <x v="8"/>
    <x v="4"/>
    <x v="0"/>
    <x v="7"/>
  </r>
  <r>
    <x v="8265"/>
    <x v="5"/>
    <x v="1"/>
    <x v="2"/>
    <x v="2"/>
    <x v="2"/>
    <x v="1"/>
    <x v="14"/>
    <x v="2"/>
    <x v="0"/>
    <x v="1"/>
    <x v="1"/>
    <x v="1"/>
    <x v="1"/>
    <x v="8897"/>
    <x v="0"/>
    <x v="1"/>
    <x v="0"/>
    <x v="1"/>
  </r>
  <r>
    <x v="8266"/>
    <x v="3"/>
    <x v="1"/>
    <x v="0"/>
    <x v="1"/>
    <x v="1"/>
    <x v="0"/>
    <x v="2"/>
    <x v="2"/>
    <x v="1"/>
    <x v="1"/>
    <x v="1"/>
    <x v="0"/>
    <x v="1"/>
    <x v="1261"/>
    <x v="8"/>
    <x v="5"/>
    <x v="0"/>
    <x v="7"/>
  </r>
  <r>
    <x v="8267"/>
    <x v="2"/>
    <x v="2"/>
    <x v="0"/>
    <x v="4"/>
    <x v="2"/>
    <x v="0"/>
    <x v="12"/>
    <x v="0"/>
    <x v="0"/>
    <x v="0"/>
    <x v="1"/>
    <x v="1"/>
    <x v="0"/>
    <x v="3025"/>
    <x v="10"/>
    <x v="0"/>
    <x v="0"/>
    <x v="3"/>
  </r>
  <r>
    <x v="8268"/>
    <x v="5"/>
    <x v="2"/>
    <x v="2"/>
    <x v="2"/>
    <x v="2"/>
    <x v="1"/>
    <x v="0"/>
    <x v="1"/>
    <x v="1"/>
    <x v="0"/>
    <x v="0"/>
    <x v="1"/>
    <x v="0"/>
    <x v="8559"/>
    <x v="3"/>
    <x v="3"/>
    <x v="0"/>
    <x v="6"/>
  </r>
  <r>
    <x v="8269"/>
    <x v="3"/>
    <x v="2"/>
    <x v="0"/>
    <x v="3"/>
    <x v="2"/>
    <x v="0"/>
    <x v="2"/>
    <x v="0"/>
    <x v="0"/>
    <x v="1"/>
    <x v="0"/>
    <x v="1"/>
    <x v="1"/>
    <x v="2651"/>
    <x v="6"/>
    <x v="6"/>
    <x v="1"/>
    <x v="2"/>
  </r>
  <r>
    <x v="8270"/>
    <x v="0"/>
    <x v="2"/>
    <x v="3"/>
    <x v="3"/>
    <x v="0"/>
    <x v="0"/>
    <x v="5"/>
    <x v="1"/>
    <x v="0"/>
    <x v="1"/>
    <x v="1"/>
    <x v="0"/>
    <x v="0"/>
    <x v="6351"/>
    <x v="8"/>
    <x v="5"/>
    <x v="1"/>
    <x v="3"/>
  </r>
  <r>
    <x v="8271"/>
    <x v="3"/>
    <x v="2"/>
    <x v="5"/>
    <x v="0"/>
    <x v="2"/>
    <x v="1"/>
    <x v="5"/>
    <x v="2"/>
    <x v="0"/>
    <x v="0"/>
    <x v="0"/>
    <x v="1"/>
    <x v="1"/>
    <x v="5819"/>
    <x v="7"/>
    <x v="6"/>
    <x v="1"/>
    <x v="5"/>
  </r>
  <r>
    <x v="8272"/>
    <x v="4"/>
    <x v="3"/>
    <x v="5"/>
    <x v="3"/>
    <x v="1"/>
    <x v="2"/>
    <x v="5"/>
    <x v="2"/>
    <x v="0"/>
    <x v="1"/>
    <x v="0"/>
    <x v="0"/>
    <x v="1"/>
    <x v="5078"/>
    <x v="8"/>
    <x v="5"/>
    <x v="0"/>
    <x v="8"/>
  </r>
  <r>
    <x v="8273"/>
    <x v="2"/>
    <x v="1"/>
    <x v="4"/>
    <x v="4"/>
    <x v="1"/>
    <x v="1"/>
    <x v="14"/>
    <x v="1"/>
    <x v="0"/>
    <x v="0"/>
    <x v="0"/>
    <x v="1"/>
    <x v="1"/>
    <x v="3093"/>
    <x v="11"/>
    <x v="5"/>
    <x v="2"/>
    <x v="5"/>
  </r>
  <r>
    <x v="8274"/>
    <x v="5"/>
    <x v="3"/>
    <x v="1"/>
    <x v="6"/>
    <x v="2"/>
    <x v="2"/>
    <x v="2"/>
    <x v="1"/>
    <x v="0"/>
    <x v="1"/>
    <x v="1"/>
    <x v="0"/>
    <x v="1"/>
    <x v="9474"/>
    <x v="0"/>
    <x v="3"/>
    <x v="1"/>
    <x v="0"/>
  </r>
  <r>
    <x v="8275"/>
    <x v="5"/>
    <x v="3"/>
    <x v="3"/>
    <x v="2"/>
    <x v="1"/>
    <x v="0"/>
    <x v="1"/>
    <x v="1"/>
    <x v="1"/>
    <x v="1"/>
    <x v="0"/>
    <x v="0"/>
    <x v="1"/>
    <x v="3323"/>
    <x v="2"/>
    <x v="2"/>
    <x v="0"/>
    <x v="7"/>
  </r>
  <r>
    <x v="8276"/>
    <x v="1"/>
    <x v="2"/>
    <x v="5"/>
    <x v="1"/>
    <x v="1"/>
    <x v="0"/>
    <x v="0"/>
    <x v="0"/>
    <x v="0"/>
    <x v="0"/>
    <x v="0"/>
    <x v="0"/>
    <x v="0"/>
    <x v="1153"/>
    <x v="7"/>
    <x v="6"/>
    <x v="0"/>
    <x v="8"/>
  </r>
  <r>
    <x v="8277"/>
    <x v="3"/>
    <x v="1"/>
    <x v="3"/>
    <x v="2"/>
    <x v="1"/>
    <x v="2"/>
    <x v="11"/>
    <x v="0"/>
    <x v="1"/>
    <x v="1"/>
    <x v="0"/>
    <x v="0"/>
    <x v="1"/>
    <x v="4601"/>
    <x v="6"/>
    <x v="3"/>
    <x v="0"/>
    <x v="7"/>
  </r>
  <r>
    <x v="8278"/>
    <x v="2"/>
    <x v="3"/>
    <x v="3"/>
    <x v="2"/>
    <x v="0"/>
    <x v="1"/>
    <x v="4"/>
    <x v="2"/>
    <x v="1"/>
    <x v="1"/>
    <x v="0"/>
    <x v="1"/>
    <x v="0"/>
    <x v="2399"/>
    <x v="3"/>
    <x v="2"/>
    <x v="0"/>
    <x v="6"/>
  </r>
  <r>
    <x v="8279"/>
    <x v="5"/>
    <x v="1"/>
    <x v="3"/>
    <x v="0"/>
    <x v="1"/>
    <x v="2"/>
    <x v="0"/>
    <x v="0"/>
    <x v="0"/>
    <x v="0"/>
    <x v="1"/>
    <x v="1"/>
    <x v="1"/>
    <x v="9675"/>
    <x v="6"/>
    <x v="6"/>
    <x v="0"/>
    <x v="6"/>
  </r>
  <r>
    <x v="8280"/>
    <x v="5"/>
    <x v="3"/>
    <x v="0"/>
    <x v="5"/>
    <x v="1"/>
    <x v="1"/>
    <x v="14"/>
    <x v="1"/>
    <x v="1"/>
    <x v="1"/>
    <x v="1"/>
    <x v="0"/>
    <x v="0"/>
    <x v="6445"/>
    <x v="1"/>
    <x v="5"/>
    <x v="0"/>
    <x v="7"/>
  </r>
  <r>
    <x v="8281"/>
    <x v="4"/>
    <x v="1"/>
    <x v="5"/>
    <x v="1"/>
    <x v="2"/>
    <x v="0"/>
    <x v="14"/>
    <x v="0"/>
    <x v="0"/>
    <x v="1"/>
    <x v="0"/>
    <x v="1"/>
    <x v="1"/>
    <x v="1490"/>
    <x v="9"/>
    <x v="1"/>
    <x v="2"/>
    <x v="0"/>
  </r>
  <r>
    <x v="8282"/>
    <x v="1"/>
    <x v="3"/>
    <x v="3"/>
    <x v="6"/>
    <x v="0"/>
    <x v="2"/>
    <x v="7"/>
    <x v="2"/>
    <x v="0"/>
    <x v="0"/>
    <x v="1"/>
    <x v="0"/>
    <x v="1"/>
    <x v="6399"/>
    <x v="0"/>
    <x v="4"/>
    <x v="1"/>
    <x v="1"/>
  </r>
  <r>
    <x v="8283"/>
    <x v="4"/>
    <x v="0"/>
    <x v="2"/>
    <x v="4"/>
    <x v="2"/>
    <x v="1"/>
    <x v="8"/>
    <x v="1"/>
    <x v="0"/>
    <x v="1"/>
    <x v="0"/>
    <x v="0"/>
    <x v="0"/>
    <x v="1214"/>
    <x v="9"/>
    <x v="0"/>
    <x v="2"/>
    <x v="5"/>
  </r>
  <r>
    <x v="8284"/>
    <x v="1"/>
    <x v="0"/>
    <x v="5"/>
    <x v="0"/>
    <x v="2"/>
    <x v="2"/>
    <x v="0"/>
    <x v="0"/>
    <x v="0"/>
    <x v="1"/>
    <x v="0"/>
    <x v="1"/>
    <x v="1"/>
    <x v="6463"/>
    <x v="5"/>
    <x v="1"/>
    <x v="0"/>
    <x v="7"/>
  </r>
  <r>
    <x v="8285"/>
    <x v="2"/>
    <x v="2"/>
    <x v="1"/>
    <x v="3"/>
    <x v="1"/>
    <x v="1"/>
    <x v="1"/>
    <x v="2"/>
    <x v="1"/>
    <x v="1"/>
    <x v="0"/>
    <x v="0"/>
    <x v="0"/>
    <x v="2598"/>
    <x v="10"/>
    <x v="5"/>
    <x v="1"/>
    <x v="0"/>
  </r>
  <r>
    <x v="8286"/>
    <x v="3"/>
    <x v="0"/>
    <x v="0"/>
    <x v="3"/>
    <x v="0"/>
    <x v="1"/>
    <x v="11"/>
    <x v="0"/>
    <x v="0"/>
    <x v="1"/>
    <x v="1"/>
    <x v="0"/>
    <x v="0"/>
    <x v="2668"/>
    <x v="11"/>
    <x v="3"/>
    <x v="2"/>
    <x v="5"/>
  </r>
  <r>
    <x v="8287"/>
    <x v="4"/>
    <x v="2"/>
    <x v="2"/>
    <x v="2"/>
    <x v="2"/>
    <x v="2"/>
    <x v="9"/>
    <x v="2"/>
    <x v="1"/>
    <x v="1"/>
    <x v="1"/>
    <x v="0"/>
    <x v="0"/>
    <x v="7176"/>
    <x v="1"/>
    <x v="5"/>
    <x v="2"/>
    <x v="4"/>
  </r>
  <r>
    <x v="8288"/>
    <x v="1"/>
    <x v="1"/>
    <x v="5"/>
    <x v="1"/>
    <x v="0"/>
    <x v="0"/>
    <x v="11"/>
    <x v="1"/>
    <x v="1"/>
    <x v="1"/>
    <x v="0"/>
    <x v="1"/>
    <x v="0"/>
    <x v="630"/>
    <x v="8"/>
    <x v="5"/>
    <x v="2"/>
    <x v="2"/>
  </r>
  <r>
    <x v="8289"/>
    <x v="0"/>
    <x v="1"/>
    <x v="3"/>
    <x v="0"/>
    <x v="1"/>
    <x v="2"/>
    <x v="8"/>
    <x v="2"/>
    <x v="0"/>
    <x v="0"/>
    <x v="1"/>
    <x v="1"/>
    <x v="1"/>
    <x v="9726"/>
    <x v="7"/>
    <x v="0"/>
    <x v="0"/>
    <x v="1"/>
  </r>
  <r>
    <x v="8290"/>
    <x v="2"/>
    <x v="3"/>
    <x v="2"/>
    <x v="2"/>
    <x v="0"/>
    <x v="2"/>
    <x v="11"/>
    <x v="2"/>
    <x v="1"/>
    <x v="0"/>
    <x v="1"/>
    <x v="0"/>
    <x v="0"/>
    <x v="4802"/>
    <x v="11"/>
    <x v="2"/>
    <x v="2"/>
    <x v="0"/>
  </r>
  <r>
    <x v="8291"/>
    <x v="3"/>
    <x v="3"/>
    <x v="4"/>
    <x v="4"/>
    <x v="0"/>
    <x v="0"/>
    <x v="6"/>
    <x v="1"/>
    <x v="0"/>
    <x v="1"/>
    <x v="1"/>
    <x v="1"/>
    <x v="0"/>
    <x v="1575"/>
    <x v="10"/>
    <x v="6"/>
    <x v="0"/>
    <x v="7"/>
  </r>
  <r>
    <x v="8292"/>
    <x v="0"/>
    <x v="2"/>
    <x v="1"/>
    <x v="1"/>
    <x v="0"/>
    <x v="0"/>
    <x v="13"/>
    <x v="1"/>
    <x v="1"/>
    <x v="0"/>
    <x v="1"/>
    <x v="1"/>
    <x v="1"/>
    <x v="8370"/>
    <x v="8"/>
    <x v="5"/>
    <x v="0"/>
    <x v="4"/>
  </r>
  <r>
    <x v="8293"/>
    <x v="3"/>
    <x v="1"/>
    <x v="4"/>
    <x v="6"/>
    <x v="1"/>
    <x v="1"/>
    <x v="9"/>
    <x v="0"/>
    <x v="1"/>
    <x v="1"/>
    <x v="0"/>
    <x v="1"/>
    <x v="1"/>
    <x v="3849"/>
    <x v="4"/>
    <x v="5"/>
    <x v="2"/>
    <x v="1"/>
  </r>
  <r>
    <x v="8294"/>
    <x v="2"/>
    <x v="2"/>
    <x v="0"/>
    <x v="0"/>
    <x v="1"/>
    <x v="2"/>
    <x v="9"/>
    <x v="2"/>
    <x v="1"/>
    <x v="0"/>
    <x v="0"/>
    <x v="1"/>
    <x v="0"/>
    <x v="7385"/>
    <x v="3"/>
    <x v="2"/>
    <x v="0"/>
    <x v="6"/>
  </r>
  <r>
    <x v="8295"/>
    <x v="1"/>
    <x v="2"/>
    <x v="1"/>
    <x v="5"/>
    <x v="2"/>
    <x v="2"/>
    <x v="0"/>
    <x v="1"/>
    <x v="1"/>
    <x v="0"/>
    <x v="1"/>
    <x v="1"/>
    <x v="0"/>
    <x v="8398"/>
    <x v="7"/>
    <x v="0"/>
    <x v="0"/>
    <x v="7"/>
  </r>
  <r>
    <x v="8296"/>
    <x v="0"/>
    <x v="1"/>
    <x v="2"/>
    <x v="1"/>
    <x v="1"/>
    <x v="1"/>
    <x v="0"/>
    <x v="0"/>
    <x v="0"/>
    <x v="0"/>
    <x v="1"/>
    <x v="1"/>
    <x v="1"/>
    <x v="8547"/>
    <x v="1"/>
    <x v="3"/>
    <x v="0"/>
    <x v="3"/>
  </r>
  <r>
    <x v="8297"/>
    <x v="4"/>
    <x v="2"/>
    <x v="3"/>
    <x v="1"/>
    <x v="1"/>
    <x v="2"/>
    <x v="5"/>
    <x v="1"/>
    <x v="0"/>
    <x v="1"/>
    <x v="1"/>
    <x v="0"/>
    <x v="1"/>
    <x v="8264"/>
    <x v="11"/>
    <x v="3"/>
    <x v="1"/>
    <x v="5"/>
  </r>
  <r>
    <x v="8298"/>
    <x v="0"/>
    <x v="0"/>
    <x v="1"/>
    <x v="2"/>
    <x v="0"/>
    <x v="0"/>
    <x v="11"/>
    <x v="2"/>
    <x v="1"/>
    <x v="0"/>
    <x v="1"/>
    <x v="0"/>
    <x v="1"/>
    <x v="5185"/>
    <x v="7"/>
    <x v="1"/>
    <x v="2"/>
    <x v="3"/>
  </r>
  <r>
    <x v="8299"/>
    <x v="3"/>
    <x v="3"/>
    <x v="0"/>
    <x v="4"/>
    <x v="2"/>
    <x v="1"/>
    <x v="9"/>
    <x v="2"/>
    <x v="0"/>
    <x v="1"/>
    <x v="0"/>
    <x v="0"/>
    <x v="0"/>
    <x v="1009"/>
    <x v="8"/>
    <x v="4"/>
    <x v="2"/>
    <x v="1"/>
  </r>
  <r>
    <x v="8300"/>
    <x v="2"/>
    <x v="3"/>
    <x v="3"/>
    <x v="2"/>
    <x v="1"/>
    <x v="2"/>
    <x v="10"/>
    <x v="2"/>
    <x v="0"/>
    <x v="0"/>
    <x v="0"/>
    <x v="0"/>
    <x v="0"/>
    <x v="3058"/>
    <x v="6"/>
    <x v="1"/>
    <x v="2"/>
    <x v="4"/>
  </r>
  <r>
    <x v="8301"/>
    <x v="0"/>
    <x v="0"/>
    <x v="0"/>
    <x v="3"/>
    <x v="0"/>
    <x v="1"/>
    <x v="12"/>
    <x v="0"/>
    <x v="0"/>
    <x v="0"/>
    <x v="1"/>
    <x v="1"/>
    <x v="1"/>
    <x v="8656"/>
    <x v="7"/>
    <x v="3"/>
    <x v="0"/>
    <x v="7"/>
  </r>
  <r>
    <x v="8302"/>
    <x v="1"/>
    <x v="0"/>
    <x v="5"/>
    <x v="3"/>
    <x v="2"/>
    <x v="0"/>
    <x v="14"/>
    <x v="2"/>
    <x v="0"/>
    <x v="1"/>
    <x v="0"/>
    <x v="1"/>
    <x v="0"/>
    <x v="419"/>
    <x v="7"/>
    <x v="2"/>
    <x v="0"/>
    <x v="6"/>
  </r>
  <r>
    <x v="8303"/>
    <x v="1"/>
    <x v="2"/>
    <x v="3"/>
    <x v="1"/>
    <x v="2"/>
    <x v="0"/>
    <x v="12"/>
    <x v="0"/>
    <x v="0"/>
    <x v="1"/>
    <x v="0"/>
    <x v="1"/>
    <x v="0"/>
    <x v="1709"/>
    <x v="1"/>
    <x v="1"/>
    <x v="2"/>
    <x v="0"/>
  </r>
  <r>
    <x v="8304"/>
    <x v="5"/>
    <x v="1"/>
    <x v="0"/>
    <x v="3"/>
    <x v="2"/>
    <x v="2"/>
    <x v="6"/>
    <x v="1"/>
    <x v="0"/>
    <x v="1"/>
    <x v="0"/>
    <x v="1"/>
    <x v="1"/>
    <x v="9457"/>
    <x v="2"/>
    <x v="5"/>
    <x v="0"/>
    <x v="8"/>
  </r>
  <r>
    <x v="8305"/>
    <x v="2"/>
    <x v="1"/>
    <x v="4"/>
    <x v="0"/>
    <x v="1"/>
    <x v="1"/>
    <x v="1"/>
    <x v="2"/>
    <x v="0"/>
    <x v="0"/>
    <x v="1"/>
    <x v="1"/>
    <x v="0"/>
    <x v="4523"/>
    <x v="10"/>
    <x v="5"/>
    <x v="0"/>
    <x v="4"/>
  </r>
  <r>
    <x v="8306"/>
    <x v="5"/>
    <x v="3"/>
    <x v="2"/>
    <x v="6"/>
    <x v="1"/>
    <x v="0"/>
    <x v="5"/>
    <x v="2"/>
    <x v="0"/>
    <x v="1"/>
    <x v="1"/>
    <x v="1"/>
    <x v="0"/>
    <x v="5503"/>
    <x v="7"/>
    <x v="5"/>
    <x v="0"/>
    <x v="2"/>
  </r>
  <r>
    <x v="8307"/>
    <x v="2"/>
    <x v="1"/>
    <x v="2"/>
    <x v="0"/>
    <x v="0"/>
    <x v="0"/>
    <x v="9"/>
    <x v="2"/>
    <x v="0"/>
    <x v="0"/>
    <x v="1"/>
    <x v="0"/>
    <x v="0"/>
    <x v="629"/>
    <x v="9"/>
    <x v="5"/>
    <x v="2"/>
    <x v="4"/>
  </r>
  <r>
    <x v="8308"/>
    <x v="0"/>
    <x v="3"/>
    <x v="0"/>
    <x v="1"/>
    <x v="1"/>
    <x v="1"/>
    <x v="10"/>
    <x v="0"/>
    <x v="1"/>
    <x v="0"/>
    <x v="0"/>
    <x v="1"/>
    <x v="1"/>
    <x v="7874"/>
    <x v="11"/>
    <x v="0"/>
    <x v="2"/>
    <x v="3"/>
  </r>
  <r>
    <x v="8309"/>
    <x v="5"/>
    <x v="0"/>
    <x v="3"/>
    <x v="3"/>
    <x v="0"/>
    <x v="0"/>
    <x v="7"/>
    <x v="2"/>
    <x v="0"/>
    <x v="0"/>
    <x v="1"/>
    <x v="1"/>
    <x v="0"/>
    <x v="5255"/>
    <x v="4"/>
    <x v="1"/>
    <x v="0"/>
    <x v="3"/>
  </r>
  <r>
    <x v="8310"/>
    <x v="1"/>
    <x v="0"/>
    <x v="0"/>
    <x v="6"/>
    <x v="2"/>
    <x v="1"/>
    <x v="3"/>
    <x v="0"/>
    <x v="1"/>
    <x v="1"/>
    <x v="1"/>
    <x v="0"/>
    <x v="0"/>
    <x v="2842"/>
    <x v="3"/>
    <x v="0"/>
    <x v="0"/>
    <x v="8"/>
  </r>
  <r>
    <x v="8311"/>
    <x v="0"/>
    <x v="3"/>
    <x v="1"/>
    <x v="5"/>
    <x v="1"/>
    <x v="2"/>
    <x v="1"/>
    <x v="2"/>
    <x v="1"/>
    <x v="0"/>
    <x v="0"/>
    <x v="1"/>
    <x v="0"/>
    <x v="8735"/>
    <x v="5"/>
    <x v="4"/>
    <x v="1"/>
    <x v="2"/>
  </r>
  <r>
    <x v="8312"/>
    <x v="2"/>
    <x v="2"/>
    <x v="4"/>
    <x v="4"/>
    <x v="0"/>
    <x v="2"/>
    <x v="5"/>
    <x v="1"/>
    <x v="0"/>
    <x v="1"/>
    <x v="0"/>
    <x v="1"/>
    <x v="0"/>
    <x v="6976"/>
    <x v="10"/>
    <x v="1"/>
    <x v="1"/>
    <x v="2"/>
  </r>
  <r>
    <x v="8313"/>
    <x v="1"/>
    <x v="1"/>
    <x v="4"/>
    <x v="3"/>
    <x v="1"/>
    <x v="0"/>
    <x v="12"/>
    <x v="1"/>
    <x v="1"/>
    <x v="0"/>
    <x v="1"/>
    <x v="1"/>
    <x v="1"/>
    <x v="2102"/>
    <x v="8"/>
    <x v="3"/>
    <x v="0"/>
    <x v="5"/>
  </r>
  <r>
    <x v="8314"/>
    <x v="1"/>
    <x v="0"/>
    <x v="2"/>
    <x v="4"/>
    <x v="2"/>
    <x v="2"/>
    <x v="2"/>
    <x v="0"/>
    <x v="1"/>
    <x v="0"/>
    <x v="0"/>
    <x v="0"/>
    <x v="0"/>
    <x v="3283"/>
    <x v="0"/>
    <x v="1"/>
    <x v="0"/>
    <x v="8"/>
  </r>
  <r>
    <x v="8315"/>
    <x v="3"/>
    <x v="1"/>
    <x v="0"/>
    <x v="3"/>
    <x v="2"/>
    <x v="1"/>
    <x v="0"/>
    <x v="1"/>
    <x v="1"/>
    <x v="1"/>
    <x v="1"/>
    <x v="0"/>
    <x v="1"/>
    <x v="3202"/>
    <x v="8"/>
    <x v="2"/>
    <x v="1"/>
    <x v="4"/>
  </r>
  <r>
    <x v="8316"/>
    <x v="0"/>
    <x v="1"/>
    <x v="1"/>
    <x v="1"/>
    <x v="2"/>
    <x v="2"/>
    <x v="6"/>
    <x v="2"/>
    <x v="0"/>
    <x v="0"/>
    <x v="1"/>
    <x v="1"/>
    <x v="1"/>
    <x v="9690"/>
    <x v="2"/>
    <x v="0"/>
    <x v="0"/>
    <x v="8"/>
  </r>
  <r>
    <x v="8317"/>
    <x v="1"/>
    <x v="2"/>
    <x v="1"/>
    <x v="3"/>
    <x v="1"/>
    <x v="0"/>
    <x v="13"/>
    <x v="1"/>
    <x v="1"/>
    <x v="0"/>
    <x v="0"/>
    <x v="0"/>
    <x v="0"/>
    <x v="681"/>
    <x v="3"/>
    <x v="2"/>
    <x v="0"/>
    <x v="6"/>
  </r>
  <r>
    <x v="8318"/>
    <x v="1"/>
    <x v="0"/>
    <x v="3"/>
    <x v="4"/>
    <x v="1"/>
    <x v="0"/>
    <x v="5"/>
    <x v="0"/>
    <x v="1"/>
    <x v="0"/>
    <x v="0"/>
    <x v="1"/>
    <x v="0"/>
    <x v="653"/>
    <x v="8"/>
    <x v="0"/>
    <x v="0"/>
    <x v="8"/>
  </r>
  <r>
    <x v="8319"/>
    <x v="0"/>
    <x v="0"/>
    <x v="5"/>
    <x v="1"/>
    <x v="1"/>
    <x v="2"/>
    <x v="11"/>
    <x v="1"/>
    <x v="1"/>
    <x v="1"/>
    <x v="0"/>
    <x v="0"/>
    <x v="0"/>
    <x v="7871"/>
    <x v="9"/>
    <x v="5"/>
    <x v="0"/>
    <x v="8"/>
  </r>
  <r>
    <x v="8320"/>
    <x v="1"/>
    <x v="0"/>
    <x v="3"/>
    <x v="5"/>
    <x v="2"/>
    <x v="1"/>
    <x v="13"/>
    <x v="2"/>
    <x v="1"/>
    <x v="0"/>
    <x v="0"/>
    <x v="0"/>
    <x v="0"/>
    <x v="1300"/>
    <x v="4"/>
    <x v="2"/>
    <x v="2"/>
    <x v="1"/>
  </r>
  <r>
    <x v="8321"/>
    <x v="2"/>
    <x v="2"/>
    <x v="5"/>
    <x v="2"/>
    <x v="2"/>
    <x v="0"/>
    <x v="4"/>
    <x v="1"/>
    <x v="0"/>
    <x v="1"/>
    <x v="0"/>
    <x v="0"/>
    <x v="1"/>
    <x v="1193"/>
    <x v="3"/>
    <x v="1"/>
    <x v="0"/>
    <x v="6"/>
  </r>
  <r>
    <x v="8322"/>
    <x v="4"/>
    <x v="2"/>
    <x v="0"/>
    <x v="4"/>
    <x v="0"/>
    <x v="1"/>
    <x v="8"/>
    <x v="2"/>
    <x v="0"/>
    <x v="0"/>
    <x v="0"/>
    <x v="0"/>
    <x v="1"/>
    <x v="4286"/>
    <x v="5"/>
    <x v="5"/>
    <x v="2"/>
    <x v="0"/>
  </r>
  <r>
    <x v="8323"/>
    <x v="2"/>
    <x v="0"/>
    <x v="5"/>
    <x v="0"/>
    <x v="2"/>
    <x v="0"/>
    <x v="5"/>
    <x v="1"/>
    <x v="0"/>
    <x v="1"/>
    <x v="1"/>
    <x v="0"/>
    <x v="0"/>
    <x v="601"/>
    <x v="11"/>
    <x v="0"/>
    <x v="0"/>
    <x v="6"/>
  </r>
  <r>
    <x v="8324"/>
    <x v="5"/>
    <x v="2"/>
    <x v="4"/>
    <x v="2"/>
    <x v="0"/>
    <x v="2"/>
    <x v="3"/>
    <x v="0"/>
    <x v="0"/>
    <x v="1"/>
    <x v="0"/>
    <x v="0"/>
    <x v="0"/>
    <x v="9166"/>
    <x v="6"/>
    <x v="2"/>
    <x v="1"/>
    <x v="3"/>
  </r>
  <r>
    <x v="8325"/>
    <x v="2"/>
    <x v="2"/>
    <x v="0"/>
    <x v="2"/>
    <x v="0"/>
    <x v="2"/>
    <x v="0"/>
    <x v="2"/>
    <x v="1"/>
    <x v="1"/>
    <x v="0"/>
    <x v="0"/>
    <x v="1"/>
    <x v="7235"/>
    <x v="0"/>
    <x v="4"/>
    <x v="1"/>
    <x v="2"/>
  </r>
  <r>
    <x v="8326"/>
    <x v="5"/>
    <x v="3"/>
    <x v="3"/>
    <x v="2"/>
    <x v="1"/>
    <x v="0"/>
    <x v="5"/>
    <x v="1"/>
    <x v="1"/>
    <x v="0"/>
    <x v="0"/>
    <x v="0"/>
    <x v="0"/>
    <x v="2868"/>
    <x v="4"/>
    <x v="2"/>
    <x v="1"/>
    <x v="2"/>
  </r>
  <r>
    <x v="8327"/>
    <x v="3"/>
    <x v="2"/>
    <x v="2"/>
    <x v="3"/>
    <x v="1"/>
    <x v="0"/>
    <x v="9"/>
    <x v="0"/>
    <x v="0"/>
    <x v="0"/>
    <x v="1"/>
    <x v="0"/>
    <x v="1"/>
    <x v="3225"/>
    <x v="5"/>
    <x v="3"/>
    <x v="2"/>
    <x v="1"/>
  </r>
  <r>
    <x v="8328"/>
    <x v="2"/>
    <x v="0"/>
    <x v="0"/>
    <x v="6"/>
    <x v="1"/>
    <x v="2"/>
    <x v="3"/>
    <x v="0"/>
    <x v="0"/>
    <x v="0"/>
    <x v="0"/>
    <x v="0"/>
    <x v="0"/>
    <x v="3379"/>
    <x v="8"/>
    <x v="1"/>
    <x v="1"/>
    <x v="0"/>
  </r>
  <r>
    <x v="8329"/>
    <x v="5"/>
    <x v="1"/>
    <x v="0"/>
    <x v="5"/>
    <x v="0"/>
    <x v="1"/>
    <x v="0"/>
    <x v="1"/>
    <x v="1"/>
    <x v="0"/>
    <x v="0"/>
    <x v="0"/>
    <x v="1"/>
    <x v="6115"/>
    <x v="9"/>
    <x v="2"/>
    <x v="1"/>
    <x v="0"/>
  </r>
  <r>
    <x v="8330"/>
    <x v="5"/>
    <x v="2"/>
    <x v="5"/>
    <x v="4"/>
    <x v="0"/>
    <x v="2"/>
    <x v="7"/>
    <x v="1"/>
    <x v="1"/>
    <x v="0"/>
    <x v="0"/>
    <x v="1"/>
    <x v="0"/>
    <x v="9513"/>
    <x v="7"/>
    <x v="3"/>
    <x v="1"/>
    <x v="3"/>
  </r>
  <r>
    <x v="8331"/>
    <x v="1"/>
    <x v="1"/>
    <x v="2"/>
    <x v="2"/>
    <x v="0"/>
    <x v="0"/>
    <x v="13"/>
    <x v="2"/>
    <x v="0"/>
    <x v="0"/>
    <x v="1"/>
    <x v="1"/>
    <x v="1"/>
    <x v="2907"/>
    <x v="0"/>
    <x v="4"/>
    <x v="0"/>
    <x v="3"/>
  </r>
  <r>
    <x v="8332"/>
    <x v="5"/>
    <x v="0"/>
    <x v="3"/>
    <x v="1"/>
    <x v="0"/>
    <x v="2"/>
    <x v="7"/>
    <x v="2"/>
    <x v="0"/>
    <x v="0"/>
    <x v="1"/>
    <x v="0"/>
    <x v="0"/>
    <x v="8597"/>
    <x v="5"/>
    <x v="0"/>
    <x v="1"/>
    <x v="2"/>
  </r>
  <r>
    <x v="8333"/>
    <x v="2"/>
    <x v="1"/>
    <x v="5"/>
    <x v="0"/>
    <x v="0"/>
    <x v="1"/>
    <x v="12"/>
    <x v="0"/>
    <x v="0"/>
    <x v="1"/>
    <x v="0"/>
    <x v="1"/>
    <x v="1"/>
    <x v="3069"/>
    <x v="0"/>
    <x v="4"/>
    <x v="0"/>
    <x v="6"/>
  </r>
  <r>
    <x v="8334"/>
    <x v="0"/>
    <x v="3"/>
    <x v="0"/>
    <x v="3"/>
    <x v="2"/>
    <x v="0"/>
    <x v="5"/>
    <x v="0"/>
    <x v="0"/>
    <x v="1"/>
    <x v="0"/>
    <x v="1"/>
    <x v="1"/>
    <x v="4681"/>
    <x v="4"/>
    <x v="5"/>
    <x v="1"/>
    <x v="4"/>
  </r>
  <r>
    <x v="8335"/>
    <x v="3"/>
    <x v="0"/>
    <x v="0"/>
    <x v="1"/>
    <x v="2"/>
    <x v="1"/>
    <x v="1"/>
    <x v="1"/>
    <x v="1"/>
    <x v="1"/>
    <x v="0"/>
    <x v="1"/>
    <x v="1"/>
    <x v="3473"/>
    <x v="11"/>
    <x v="6"/>
    <x v="1"/>
    <x v="5"/>
  </r>
  <r>
    <x v="8336"/>
    <x v="0"/>
    <x v="3"/>
    <x v="5"/>
    <x v="5"/>
    <x v="2"/>
    <x v="2"/>
    <x v="13"/>
    <x v="0"/>
    <x v="0"/>
    <x v="1"/>
    <x v="1"/>
    <x v="1"/>
    <x v="0"/>
    <x v="9562"/>
    <x v="11"/>
    <x v="1"/>
    <x v="0"/>
    <x v="5"/>
  </r>
  <r>
    <x v="8337"/>
    <x v="2"/>
    <x v="1"/>
    <x v="5"/>
    <x v="5"/>
    <x v="2"/>
    <x v="2"/>
    <x v="7"/>
    <x v="0"/>
    <x v="0"/>
    <x v="1"/>
    <x v="1"/>
    <x v="1"/>
    <x v="0"/>
    <x v="6840"/>
    <x v="0"/>
    <x v="3"/>
    <x v="0"/>
    <x v="2"/>
  </r>
  <r>
    <x v="8338"/>
    <x v="5"/>
    <x v="3"/>
    <x v="3"/>
    <x v="5"/>
    <x v="1"/>
    <x v="0"/>
    <x v="3"/>
    <x v="0"/>
    <x v="0"/>
    <x v="0"/>
    <x v="1"/>
    <x v="1"/>
    <x v="0"/>
    <x v="6091"/>
    <x v="5"/>
    <x v="6"/>
    <x v="0"/>
    <x v="1"/>
  </r>
  <r>
    <x v="8339"/>
    <x v="1"/>
    <x v="0"/>
    <x v="5"/>
    <x v="5"/>
    <x v="0"/>
    <x v="1"/>
    <x v="8"/>
    <x v="2"/>
    <x v="1"/>
    <x v="0"/>
    <x v="0"/>
    <x v="0"/>
    <x v="1"/>
    <x v="1952"/>
    <x v="1"/>
    <x v="6"/>
    <x v="0"/>
    <x v="8"/>
  </r>
  <r>
    <x v="8340"/>
    <x v="1"/>
    <x v="2"/>
    <x v="1"/>
    <x v="6"/>
    <x v="1"/>
    <x v="1"/>
    <x v="13"/>
    <x v="1"/>
    <x v="0"/>
    <x v="0"/>
    <x v="1"/>
    <x v="1"/>
    <x v="0"/>
    <x v="6348"/>
    <x v="6"/>
    <x v="1"/>
    <x v="0"/>
    <x v="2"/>
  </r>
  <r>
    <x v="8341"/>
    <x v="0"/>
    <x v="1"/>
    <x v="5"/>
    <x v="1"/>
    <x v="0"/>
    <x v="2"/>
    <x v="10"/>
    <x v="1"/>
    <x v="0"/>
    <x v="0"/>
    <x v="1"/>
    <x v="0"/>
    <x v="0"/>
    <x v="8795"/>
    <x v="2"/>
    <x v="1"/>
    <x v="2"/>
    <x v="4"/>
  </r>
  <r>
    <x v="8342"/>
    <x v="2"/>
    <x v="2"/>
    <x v="4"/>
    <x v="3"/>
    <x v="1"/>
    <x v="1"/>
    <x v="12"/>
    <x v="2"/>
    <x v="0"/>
    <x v="1"/>
    <x v="1"/>
    <x v="1"/>
    <x v="1"/>
    <x v="7492"/>
    <x v="3"/>
    <x v="3"/>
    <x v="0"/>
    <x v="0"/>
  </r>
  <r>
    <x v="8343"/>
    <x v="0"/>
    <x v="3"/>
    <x v="3"/>
    <x v="2"/>
    <x v="2"/>
    <x v="0"/>
    <x v="13"/>
    <x v="1"/>
    <x v="0"/>
    <x v="0"/>
    <x v="1"/>
    <x v="1"/>
    <x v="0"/>
    <x v="5784"/>
    <x v="11"/>
    <x v="6"/>
    <x v="0"/>
    <x v="8"/>
  </r>
  <r>
    <x v="8344"/>
    <x v="4"/>
    <x v="0"/>
    <x v="0"/>
    <x v="4"/>
    <x v="0"/>
    <x v="0"/>
    <x v="7"/>
    <x v="0"/>
    <x v="0"/>
    <x v="1"/>
    <x v="0"/>
    <x v="0"/>
    <x v="1"/>
    <x v="288"/>
    <x v="9"/>
    <x v="1"/>
    <x v="1"/>
    <x v="5"/>
  </r>
  <r>
    <x v="8345"/>
    <x v="4"/>
    <x v="2"/>
    <x v="2"/>
    <x v="0"/>
    <x v="1"/>
    <x v="0"/>
    <x v="14"/>
    <x v="0"/>
    <x v="0"/>
    <x v="0"/>
    <x v="0"/>
    <x v="1"/>
    <x v="1"/>
    <x v="2718"/>
    <x v="1"/>
    <x v="2"/>
    <x v="0"/>
    <x v="6"/>
  </r>
  <r>
    <x v="8346"/>
    <x v="3"/>
    <x v="3"/>
    <x v="5"/>
    <x v="1"/>
    <x v="1"/>
    <x v="2"/>
    <x v="3"/>
    <x v="1"/>
    <x v="1"/>
    <x v="1"/>
    <x v="1"/>
    <x v="0"/>
    <x v="1"/>
    <x v="6878"/>
    <x v="1"/>
    <x v="3"/>
    <x v="1"/>
    <x v="3"/>
  </r>
  <r>
    <x v="8347"/>
    <x v="5"/>
    <x v="0"/>
    <x v="5"/>
    <x v="0"/>
    <x v="1"/>
    <x v="0"/>
    <x v="5"/>
    <x v="2"/>
    <x v="1"/>
    <x v="1"/>
    <x v="0"/>
    <x v="1"/>
    <x v="1"/>
    <x v="5191"/>
    <x v="4"/>
    <x v="5"/>
    <x v="0"/>
    <x v="7"/>
  </r>
  <r>
    <x v="8348"/>
    <x v="2"/>
    <x v="2"/>
    <x v="4"/>
    <x v="4"/>
    <x v="0"/>
    <x v="2"/>
    <x v="12"/>
    <x v="2"/>
    <x v="1"/>
    <x v="1"/>
    <x v="1"/>
    <x v="0"/>
    <x v="1"/>
    <x v="7842"/>
    <x v="6"/>
    <x v="6"/>
    <x v="0"/>
    <x v="6"/>
  </r>
  <r>
    <x v="8349"/>
    <x v="1"/>
    <x v="2"/>
    <x v="1"/>
    <x v="3"/>
    <x v="1"/>
    <x v="0"/>
    <x v="2"/>
    <x v="0"/>
    <x v="0"/>
    <x v="1"/>
    <x v="0"/>
    <x v="0"/>
    <x v="1"/>
    <x v="1292"/>
    <x v="3"/>
    <x v="1"/>
    <x v="1"/>
    <x v="2"/>
  </r>
  <r>
    <x v="8350"/>
    <x v="3"/>
    <x v="1"/>
    <x v="1"/>
    <x v="4"/>
    <x v="2"/>
    <x v="1"/>
    <x v="12"/>
    <x v="1"/>
    <x v="1"/>
    <x v="1"/>
    <x v="1"/>
    <x v="1"/>
    <x v="1"/>
    <x v="5756"/>
    <x v="0"/>
    <x v="0"/>
    <x v="0"/>
    <x v="6"/>
  </r>
  <r>
    <x v="8351"/>
    <x v="3"/>
    <x v="0"/>
    <x v="1"/>
    <x v="1"/>
    <x v="2"/>
    <x v="0"/>
    <x v="13"/>
    <x v="2"/>
    <x v="1"/>
    <x v="1"/>
    <x v="0"/>
    <x v="1"/>
    <x v="1"/>
    <x v="1225"/>
    <x v="5"/>
    <x v="1"/>
    <x v="0"/>
    <x v="7"/>
  </r>
  <r>
    <x v="8352"/>
    <x v="1"/>
    <x v="2"/>
    <x v="3"/>
    <x v="0"/>
    <x v="0"/>
    <x v="2"/>
    <x v="14"/>
    <x v="2"/>
    <x v="0"/>
    <x v="1"/>
    <x v="0"/>
    <x v="1"/>
    <x v="1"/>
    <x v="8466"/>
    <x v="3"/>
    <x v="1"/>
    <x v="2"/>
    <x v="3"/>
  </r>
  <r>
    <x v="8353"/>
    <x v="5"/>
    <x v="3"/>
    <x v="5"/>
    <x v="3"/>
    <x v="1"/>
    <x v="1"/>
    <x v="6"/>
    <x v="0"/>
    <x v="0"/>
    <x v="0"/>
    <x v="0"/>
    <x v="0"/>
    <x v="1"/>
    <x v="5865"/>
    <x v="5"/>
    <x v="5"/>
    <x v="0"/>
    <x v="7"/>
  </r>
  <r>
    <x v="8354"/>
    <x v="1"/>
    <x v="1"/>
    <x v="2"/>
    <x v="3"/>
    <x v="1"/>
    <x v="1"/>
    <x v="4"/>
    <x v="1"/>
    <x v="1"/>
    <x v="0"/>
    <x v="0"/>
    <x v="1"/>
    <x v="0"/>
    <x v="2689"/>
    <x v="8"/>
    <x v="0"/>
    <x v="1"/>
    <x v="3"/>
  </r>
  <r>
    <x v="8355"/>
    <x v="2"/>
    <x v="0"/>
    <x v="2"/>
    <x v="1"/>
    <x v="2"/>
    <x v="0"/>
    <x v="11"/>
    <x v="1"/>
    <x v="1"/>
    <x v="1"/>
    <x v="1"/>
    <x v="0"/>
    <x v="1"/>
    <x v="1498"/>
    <x v="7"/>
    <x v="6"/>
    <x v="2"/>
    <x v="0"/>
  </r>
  <r>
    <x v="8356"/>
    <x v="0"/>
    <x v="3"/>
    <x v="3"/>
    <x v="4"/>
    <x v="2"/>
    <x v="0"/>
    <x v="9"/>
    <x v="0"/>
    <x v="1"/>
    <x v="1"/>
    <x v="0"/>
    <x v="1"/>
    <x v="1"/>
    <x v="5092"/>
    <x v="11"/>
    <x v="5"/>
    <x v="0"/>
    <x v="8"/>
  </r>
  <r>
    <x v="8357"/>
    <x v="1"/>
    <x v="3"/>
    <x v="2"/>
    <x v="1"/>
    <x v="2"/>
    <x v="0"/>
    <x v="10"/>
    <x v="2"/>
    <x v="0"/>
    <x v="0"/>
    <x v="1"/>
    <x v="1"/>
    <x v="0"/>
    <x v="1337"/>
    <x v="6"/>
    <x v="6"/>
    <x v="0"/>
    <x v="2"/>
  </r>
  <r>
    <x v="8358"/>
    <x v="3"/>
    <x v="0"/>
    <x v="0"/>
    <x v="4"/>
    <x v="1"/>
    <x v="0"/>
    <x v="6"/>
    <x v="0"/>
    <x v="1"/>
    <x v="0"/>
    <x v="1"/>
    <x v="1"/>
    <x v="0"/>
    <x v="1331"/>
    <x v="9"/>
    <x v="5"/>
    <x v="0"/>
    <x v="1"/>
  </r>
  <r>
    <x v="8359"/>
    <x v="2"/>
    <x v="3"/>
    <x v="3"/>
    <x v="5"/>
    <x v="0"/>
    <x v="1"/>
    <x v="3"/>
    <x v="1"/>
    <x v="1"/>
    <x v="1"/>
    <x v="0"/>
    <x v="1"/>
    <x v="0"/>
    <x v="2687"/>
    <x v="10"/>
    <x v="3"/>
    <x v="1"/>
    <x v="0"/>
  </r>
  <r>
    <x v="8360"/>
    <x v="2"/>
    <x v="0"/>
    <x v="2"/>
    <x v="0"/>
    <x v="1"/>
    <x v="0"/>
    <x v="3"/>
    <x v="2"/>
    <x v="0"/>
    <x v="0"/>
    <x v="0"/>
    <x v="0"/>
    <x v="0"/>
    <x v="104"/>
    <x v="6"/>
    <x v="0"/>
    <x v="1"/>
    <x v="4"/>
  </r>
  <r>
    <x v="8361"/>
    <x v="2"/>
    <x v="0"/>
    <x v="4"/>
    <x v="4"/>
    <x v="0"/>
    <x v="1"/>
    <x v="6"/>
    <x v="2"/>
    <x v="0"/>
    <x v="0"/>
    <x v="0"/>
    <x v="1"/>
    <x v="1"/>
    <x v="3221"/>
    <x v="8"/>
    <x v="3"/>
    <x v="1"/>
    <x v="4"/>
  </r>
  <r>
    <x v="8362"/>
    <x v="3"/>
    <x v="0"/>
    <x v="4"/>
    <x v="3"/>
    <x v="1"/>
    <x v="1"/>
    <x v="1"/>
    <x v="1"/>
    <x v="0"/>
    <x v="1"/>
    <x v="1"/>
    <x v="0"/>
    <x v="0"/>
    <x v="2985"/>
    <x v="10"/>
    <x v="4"/>
    <x v="1"/>
    <x v="4"/>
  </r>
  <r>
    <x v="8363"/>
    <x v="0"/>
    <x v="3"/>
    <x v="2"/>
    <x v="2"/>
    <x v="0"/>
    <x v="2"/>
    <x v="4"/>
    <x v="0"/>
    <x v="0"/>
    <x v="1"/>
    <x v="1"/>
    <x v="0"/>
    <x v="1"/>
    <x v="9171"/>
    <x v="9"/>
    <x v="2"/>
    <x v="1"/>
    <x v="0"/>
  </r>
  <r>
    <x v="8364"/>
    <x v="2"/>
    <x v="2"/>
    <x v="5"/>
    <x v="2"/>
    <x v="0"/>
    <x v="0"/>
    <x v="3"/>
    <x v="0"/>
    <x v="1"/>
    <x v="1"/>
    <x v="0"/>
    <x v="0"/>
    <x v="1"/>
    <x v="1886"/>
    <x v="6"/>
    <x v="2"/>
    <x v="0"/>
    <x v="8"/>
  </r>
  <r>
    <x v="8365"/>
    <x v="5"/>
    <x v="2"/>
    <x v="3"/>
    <x v="3"/>
    <x v="2"/>
    <x v="0"/>
    <x v="12"/>
    <x v="0"/>
    <x v="0"/>
    <x v="1"/>
    <x v="0"/>
    <x v="1"/>
    <x v="1"/>
    <x v="7540"/>
    <x v="10"/>
    <x v="2"/>
    <x v="2"/>
    <x v="3"/>
  </r>
  <r>
    <x v="8366"/>
    <x v="5"/>
    <x v="0"/>
    <x v="4"/>
    <x v="1"/>
    <x v="2"/>
    <x v="2"/>
    <x v="3"/>
    <x v="2"/>
    <x v="1"/>
    <x v="0"/>
    <x v="1"/>
    <x v="1"/>
    <x v="1"/>
    <x v="9648"/>
    <x v="2"/>
    <x v="4"/>
    <x v="0"/>
    <x v="3"/>
  </r>
  <r>
    <x v="8367"/>
    <x v="0"/>
    <x v="0"/>
    <x v="0"/>
    <x v="5"/>
    <x v="1"/>
    <x v="1"/>
    <x v="7"/>
    <x v="2"/>
    <x v="1"/>
    <x v="0"/>
    <x v="0"/>
    <x v="0"/>
    <x v="0"/>
    <x v="4571"/>
    <x v="0"/>
    <x v="0"/>
    <x v="1"/>
    <x v="3"/>
  </r>
  <r>
    <x v="8368"/>
    <x v="2"/>
    <x v="2"/>
    <x v="0"/>
    <x v="3"/>
    <x v="1"/>
    <x v="2"/>
    <x v="14"/>
    <x v="0"/>
    <x v="1"/>
    <x v="0"/>
    <x v="1"/>
    <x v="1"/>
    <x v="1"/>
    <x v="9109"/>
    <x v="0"/>
    <x v="3"/>
    <x v="0"/>
    <x v="2"/>
  </r>
  <r>
    <x v="8369"/>
    <x v="4"/>
    <x v="1"/>
    <x v="3"/>
    <x v="4"/>
    <x v="0"/>
    <x v="2"/>
    <x v="10"/>
    <x v="2"/>
    <x v="0"/>
    <x v="0"/>
    <x v="0"/>
    <x v="0"/>
    <x v="0"/>
    <x v="3615"/>
    <x v="10"/>
    <x v="2"/>
    <x v="2"/>
    <x v="0"/>
  </r>
  <r>
    <x v="8370"/>
    <x v="1"/>
    <x v="1"/>
    <x v="2"/>
    <x v="0"/>
    <x v="0"/>
    <x v="2"/>
    <x v="12"/>
    <x v="0"/>
    <x v="1"/>
    <x v="0"/>
    <x v="0"/>
    <x v="1"/>
    <x v="1"/>
    <x v="5871"/>
    <x v="3"/>
    <x v="3"/>
    <x v="2"/>
    <x v="1"/>
  </r>
  <r>
    <x v="8371"/>
    <x v="0"/>
    <x v="1"/>
    <x v="0"/>
    <x v="3"/>
    <x v="2"/>
    <x v="0"/>
    <x v="8"/>
    <x v="0"/>
    <x v="1"/>
    <x v="1"/>
    <x v="0"/>
    <x v="1"/>
    <x v="1"/>
    <x v="4615"/>
    <x v="0"/>
    <x v="5"/>
    <x v="0"/>
    <x v="7"/>
  </r>
  <r>
    <x v="8372"/>
    <x v="5"/>
    <x v="2"/>
    <x v="4"/>
    <x v="3"/>
    <x v="2"/>
    <x v="1"/>
    <x v="2"/>
    <x v="0"/>
    <x v="0"/>
    <x v="1"/>
    <x v="1"/>
    <x v="0"/>
    <x v="1"/>
    <x v="9163"/>
    <x v="9"/>
    <x v="0"/>
    <x v="1"/>
    <x v="2"/>
  </r>
  <r>
    <x v="8373"/>
    <x v="3"/>
    <x v="3"/>
    <x v="3"/>
    <x v="0"/>
    <x v="0"/>
    <x v="2"/>
    <x v="5"/>
    <x v="2"/>
    <x v="0"/>
    <x v="1"/>
    <x v="0"/>
    <x v="1"/>
    <x v="0"/>
    <x v="4694"/>
    <x v="10"/>
    <x v="4"/>
    <x v="1"/>
    <x v="5"/>
  </r>
  <r>
    <x v="8374"/>
    <x v="5"/>
    <x v="0"/>
    <x v="1"/>
    <x v="0"/>
    <x v="0"/>
    <x v="0"/>
    <x v="14"/>
    <x v="0"/>
    <x v="1"/>
    <x v="1"/>
    <x v="0"/>
    <x v="1"/>
    <x v="1"/>
    <x v="5228"/>
    <x v="8"/>
    <x v="1"/>
    <x v="0"/>
    <x v="7"/>
  </r>
  <r>
    <x v="8375"/>
    <x v="3"/>
    <x v="1"/>
    <x v="0"/>
    <x v="1"/>
    <x v="2"/>
    <x v="0"/>
    <x v="1"/>
    <x v="2"/>
    <x v="0"/>
    <x v="0"/>
    <x v="1"/>
    <x v="1"/>
    <x v="1"/>
    <x v="2037"/>
    <x v="3"/>
    <x v="6"/>
    <x v="0"/>
    <x v="5"/>
  </r>
  <r>
    <x v="8376"/>
    <x v="0"/>
    <x v="0"/>
    <x v="5"/>
    <x v="3"/>
    <x v="1"/>
    <x v="2"/>
    <x v="10"/>
    <x v="2"/>
    <x v="1"/>
    <x v="1"/>
    <x v="1"/>
    <x v="1"/>
    <x v="1"/>
    <x v="9729"/>
    <x v="7"/>
    <x v="3"/>
    <x v="0"/>
    <x v="4"/>
  </r>
  <r>
    <x v="8377"/>
    <x v="1"/>
    <x v="3"/>
    <x v="1"/>
    <x v="6"/>
    <x v="0"/>
    <x v="0"/>
    <x v="10"/>
    <x v="2"/>
    <x v="0"/>
    <x v="0"/>
    <x v="1"/>
    <x v="0"/>
    <x v="0"/>
    <x v="591"/>
    <x v="3"/>
    <x v="2"/>
    <x v="2"/>
    <x v="4"/>
  </r>
  <r>
    <x v="8378"/>
    <x v="5"/>
    <x v="2"/>
    <x v="2"/>
    <x v="2"/>
    <x v="0"/>
    <x v="1"/>
    <x v="6"/>
    <x v="2"/>
    <x v="1"/>
    <x v="0"/>
    <x v="1"/>
    <x v="0"/>
    <x v="0"/>
    <x v="8247"/>
    <x v="3"/>
    <x v="1"/>
    <x v="0"/>
    <x v="6"/>
  </r>
  <r>
    <x v="8379"/>
    <x v="4"/>
    <x v="2"/>
    <x v="2"/>
    <x v="5"/>
    <x v="1"/>
    <x v="1"/>
    <x v="14"/>
    <x v="2"/>
    <x v="1"/>
    <x v="0"/>
    <x v="1"/>
    <x v="0"/>
    <x v="1"/>
    <x v="5708"/>
    <x v="11"/>
    <x v="3"/>
    <x v="2"/>
    <x v="1"/>
  </r>
  <r>
    <x v="8380"/>
    <x v="5"/>
    <x v="0"/>
    <x v="3"/>
    <x v="0"/>
    <x v="2"/>
    <x v="1"/>
    <x v="8"/>
    <x v="2"/>
    <x v="0"/>
    <x v="0"/>
    <x v="1"/>
    <x v="1"/>
    <x v="1"/>
    <x v="8579"/>
    <x v="8"/>
    <x v="1"/>
    <x v="0"/>
    <x v="8"/>
  </r>
  <r>
    <x v="8381"/>
    <x v="1"/>
    <x v="1"/>
    <x v="4"/>
    <x v="3"/>
    <x v="1"/>
    <x v="2"/>
    <x v="4"/>
    <x v="2"/>
    <x v="1"/>
    <x v="1"/>
    <x v="0"/>
    <x v="1"/>
    <x v="1"/>
    <x v="6341"/>
    <x v="11"/>
    <x v="1"/>
    <x v="1"/>
    <x v="4"/>
  </r>
  <r>
    <x v="8382"/>
    <x v="0"/>
    <x v="0"/>
    <x v="4"/>
    <x v="2"/>
    <x v="1"/>
    <x v="0"/>
    <x v="0"/>
    <x v="2"/>
    <x v="0"/>
    <x v="0"/>
    <x v="1"/>
    <x v="0"/>
    <x v="0"/>
    <x v="3495"/>
    <x v="1"/>
    <x v="4"/>
    <x v="0"/>
    <x v="7"/>
  </r>
  <r>
    <x v="8383"/>
    <x v="1"/>
    <x v="0"/>
    <x v="4"/>
    <x v="4"/>
    <x v="2"/>
    <x v="2"/>
    <x v="9"/>
    <x v="1"/>
    <x v="0"/>
    <x v="0"/>
    <x v="0"/>
    <x v="0"/>
    <x v="0"/>
    <x v="3512"/>
    <x v="6"/>
    <x v="4"/>
    <x v="2"/>
    <x v="5"/>
  </r>
  <r>
    <x v="8384"/>
    <x v="3"/>
    <x v="3"/>
    <x v="5"/>
    <x v="1"/>
    <x v="0"/>
    <x v="0"/>
    <x v="2"/>
    <x v="2"/>
    <x v="1"/>
    <x v="1"/>
    <x v="0"/>
    <x v="0"/>
    <x v="1"/>
    <x v="412"/>
    <x v="11"/>
    <x v="6"/>
    <x v="0"/>
    <x v="6"/>
  </r>
  <r>
    <x v="8385"/>
    <x v="1"/>
    <x v="3"/>
    <x v="1"/>
    <x v="6"/>
    <x v="0"/>
    <x v="1"/>
    <x v="1"/>
    <x v="0"/>
    <x v="1"/>
    <x v="1"/>
    <x v="1"/>
    <x v="1"/>
    <x v="1"/>
    <x v="5147"/>
    <x v="7"/>
    <x v="5"/>
    <x v="0"/>
    <x v="7"/>
  </r>
  <r>
    <x v="8386"/>
    <x v="1"/>
    <x v="0"/>
    <x v="2"/>
    <x v="0"/>
    <x v="0"/>
    <x v="2"/>
    <x v="0"/>
    <x v="2"/>
    <x v="0"/>
    <x v="1"/>
    <x v="0"/>
    <x v="1"/>
    <x v="1"/>
    <x v="6526"/>
    <x v="11"/>
    <x v="1"/>
    <x v="1"/>
    <x v="5"/>
  </r>
  <r>
    <x v="8387"/>
    <x v="2"/>
    <x v="3"/>
    <x v="3"/>
    <x v="0"/>
    <x v="2"/>
    <x v="1"/>
    <x v="12"/>
    <x v="0"/>
    <x v="0"/>
    <x v="0"/>
    <x v="0"/>
    <x v="1"/>
    <x v="0"/>
    <x v="2789"/>
    <x v="3"/>
    <x v="2"/>
    <x v="0"/>
    <x v="8"/>
  </r>
  <r>
    <x v="8388"/>
    <x v="2"/>
    <x v="0"/>
    <x v="5"/>
    <x v="5"/>
    <x v="2"/>
    <x v="1"/>
    <x v="13"/>
    <x v="1"/>
    <x v="0"/>
    <x v="1"/>
    <x v="1"/>
    <x v="0"/>
    <x v="1"/>
    <x v="3114"/>
    <x v="10"/>
    <x v="3"/>
    <x v="0"/>
    <x v="8"/>
  </r>
  <r>
    <x v="8389"/>
    <x v="0"/>
    <x v="3"/>
    <x v="0"/>
    <x v="0"/>
    <x v="1"/>
    <x v="2"/>
    <x v="1"/>
    <x v="0"/>
    <x v="0"/>
    <x v="0"/>
    <x v="0"/>
    <x v="0"/>
    <x v="1"/>
    <x v="8629"/>
    <x v="7"/>
    <x v="1"/>
    <x v="1"/>
    <x v="3"/>
  </r>
  <r>
    <x v="8390"/>
    <x v="2"/>
    <x v="0"/>
    <x v="1"/>
    <x v="4"/>
    <x v="2"/>
    <x v="1"/>
    <x v="13"/>
    <x v="2"/>
    <x v="1"/>
    <x v="0"/>
    <x v="0"/>
    <x v="1"/>
    <x v="0"/>
    <x v="2646"/>
    <x v="3"/>
    <x v="6"/>
    <x v="2"/>
    <x v="1"/>
  </r>
  <r>
    <x v="8391"/>
    <x v="0"/>
    <x v="3"/>
    <x v="2"/>
    <x v="1"/>
    <x v="2"/>
    <x v="2"/>
    <x v="1"/>
    <x v="0"/>
    <x v="0"/>
    <x v="1"/>
    <x v="1"/>
    <x v="0"/>
    <x v="1"/>
    <x v="9309"/>
    <x v="3"/>
    <x v="0"/>
    <x v="1"/>
    <x v="3"/>
  </r>
  <r>
    <x v="8392"/>
    <x v="1"/>
    <x v="0"/>
    <x v="3"/>
    <x v="4"/>
    <x v="1"/>
    <x v="2"/>
    <x v="10"/>
    <x v="1"/>
    <x v="0"/>
    <x v="1"/>
    <x v="0"/>
    <x v="0"/>
    <x v="0"/>
    <x v="3098"/>
    <x v="7"/>
    <x v="2"/>
    <x v="2"/>
    <x v="2"/>
  </r>
  <r>
    <x v="8393"/>
    <x v="1"/>
    <x v="0"/>
    <x v="4"/>
    <x v="4"/>
    <x v="2"/>
    <x v="1"/>
    <x v="7"/>
    <x v="1"/>
    <x v="1"/>
    <x v="0"/>
    <x v="1"/>
    <x v="1"/>
    <x v="0"/>
    <x v="4464"/>
    <x v="6"/>
    <x v="3"/>
    <x v="0"/>
    <x v="1"/>
  </r>
  <r>
    <x v="8394"/>
    <x v="2"/>
    <x v="3"/>
    <x v="4"/>
    <x v="1"/>
    <x v="1"/>
    <x v="2"/>
    <x v="11"/>
    <x v="0"/>
    <x v="1"/>
    <x v="1"/>
    <x v="1"/>
    <x v="1"/>
    <x v="0"/>
    <x v="6397"/>
    <x v="0"/>
    <x v="6"/>
    <x v="0"/>
    <x v="2"/>
  </r>
  <r>
    <x v="8395"/>
    <x v="5"/>
    <x v="3"/>
    <x v="3"/>
    <x v="0"/>
    <x v="0"/>
    <x v="2"/>
    <x v="5"/>
    <x v="0"/>
    <x v="0"/>
    <x v="0"/>
    <x v="1"/>
    <x v="0"/>
    <x v="1"/>
    <x v="9443"/>
    <x v="5"/>
    <x v="4"/>
    <x v="0"/>
    <x v="7"/>
  </r>
  <r>
    <x v="8396"/>
    <x v="5"/>
    <x v="0"/>
    <x v="1"/>
    <x v="2"/>
    <x v="1"/>
    <x v="1"/>
    <x v="7"/>
    <x v="0"/>
    <x v="1"/>
    <x v="1"/>
    <x v="1"/>
    <x v="0"/>
    <x v="0"/>
    <x v="6726"/>
    <x v="1"/>
    <x v="1"/>
    <x v="1"/>
    <x v="0"/>
  </r>
  <r>
    <x v="8397"/>
    <x v="5"/>
    <x v="3"/>
    <x v="5"/>
    <x v="6"/>
    <x v="1"/>
    <x v="1"/>
    <x v="7"/>
    <x v="2"/>
    <x v="1"/>
    <x v="1"/>
    <x v="1"/>
    <x v="0"/>
    <x v="1"/>
    <x v="7956"/>
    <x v="5"/>
    <x v="3"/>
    <x v="1"/>
    <x v="5"/>
  </r>
  <r>
    <x v="8398"/>
    <x v="4"/>
    <x v="1"/>
    <x v="2"/>
    <x v="2"/>
    <x v="1"/>
    <x v="1"/>
    <x v="7"/>
    <x v="2"/>
    <x v="1"/>
    <x v="1"/>
    <x v="0"/>
    <x v="0"/>
    <x v="0"/>
    <x v="999"/>
    <x v="0"/>
    <x v="2"/>
    <x v="1"/>
    <x v="5"/>
  </r>
  <r>
    <x v="8399"/>
    <x v="0"/>
    <x v="3"/>
    <x v="1"/>
    <x v="1"/>
    <x v="2"/>
    <x v="0"/>
    <x v="5"/>
    <x v="0"/>
    <x v="0"/>
    <x v="1"/>
    <x v="1"/>
    <x v="0"/>
    <x v="0"/>
    <x v="3745"/>
    <x v="9"/>
    <x v="0"/>
    <x v="1"/>
    <x v="4"/>
  </r>
  <r>
    <x v="8400"/>
    <x v="3"/>
    <x v="0"/>
    <x v="1"/>
    <x v="2"/>
    <x v="1"/>
    <x v="2"/>
    <x v="2"/>
    <x v="1"/>
    <x v="0"/>
    <x v="1"/>
    <x v="1"/>
    <x v="1"/>
    <x v="0"/>
    <x v="7155"/>
    <x v="0"/>
    <x v="3"/>
    <x v="0"/>
    <x v="8"/>
  </r>
  <r>
    <x v="8401"/>
    <x v="3"/>
    <x v="2"/>
    <x v="1"/>
    <x v="2"/>
    <x v="2"/>
    <x v="0"/>
    <x v="8"/>
    <x v="0"/>
    <x v="0"/>
    <x v="0"/>
    <x v="0"/>
    <x v="0"/>
    <x v="0"/>
    <x v="705"/>
    <x v="8"/>
    <x v="6"/>
    <x v="0"/>
    <x v="6"/>
  </r>
  <r>
    <x v="8402"/>
    <x v="2"/>
    <x v="2"/>
    <x v="3"/>
    <x v="2"/>
    <x v="1"/>
    <x v="0"/>
    <x v="5"/>
    <x v="0"/>
    <x v="0"/>
    <x v="0"/>
    <x v="0"/>
    <x v="0"/>
    <x v="1"/>
    <x v="1231"/>
    <x v="3"/>
    <x v="0"/>
    <x v="0"/>
    <x v="6"/>
  </r>
  <r>
    <x v="8403"/>
    <x v="0"/>
    <x v="3"/>
    <x v="4"/>
    <x v="0"/>
    <x v="0"/>
    <x v="2"/>
    <x v="14"/>
    <x v="2"/>
    <x v="0"/>
    <x v="0"/>
    <x v="1"/>
    <x v="1"/>
    <x v="0"/>
    <x v="9445"/>
    <x v="9"/>
    <x v="4"/>
    <x v="0"/>
    <x v="1"/>
  </r>
  <r>
    <x v="8404"/>
    <x v="1"/>
    <x v="1"/>
    <x v="1"/>
    <x v="5"/>
    <x v="0"/>
    <x v="1"/>
    <x v="13"/>
    <x v="2"/>
    <x v="0"/>
    <x v="0"/>
    <x v="1"/>
    <x v="0"/>
    <x v="0"/>
    <x v="2094"/>
    <x v="3"/>
    <x v="3"/>
    <x v="0"/>
    <x v="8"/>
  </r>
  <r>
    <x v="8405"/>
    <x v="5"/>
    <x v="1"/>
    <x v="5"/>
    <x v="2"/>
    <x v="0"/>
    <x v="1"/>
    <x v="10"/>
    <x v="2"/>
    <x v="0"/>
    <x v="1"/>
    <x v="1"/>
    <x v="1"/>
    <x v="1"/>
    <x v="8734"/>
    <x v="5"/>
    <x v="5"/>
    <x v="0"/>
    <x v="6"/>
  </r>
  <r>
    <x v="8406"/>
    <x v="5"/>
    <x v="0"/>
    <x v="3"/>
    <x v="1"/>
    <x v="0"/>
    <x v="0"/>
    <x v="7"/>
    <x v="0"/>
    <x v="1"/>
    <x v="1"/>
    <x v="0"/>
    <x v="1"/>
    <x v="1"/>
    <x v="4729"/>
    <x v="1"/>
    <x v="3"/>
    <x v="1"/>
    <x v="0"/>
  </r>
  <r>
    <x v="8407"/>
    <x v="4"/>
    <x v="3"/>
    <x v="0"/>
    <x v="2"/>
    <x v="1"/>
    <x v="1"/>
    <x v="10"/>
    <x v="1"/>
    <x v="0"/>
    <x v="0"/>
    <x v="1"/>
    <x v="0"/>
    <x v="1"/>
    <x v="3122"/>
    <x v="7"/>
    <x v="3"/>
    <x v="2"/>
    <x v="1"/>
  </r>
  <r>
    <x v="8408"/>
    <x v="2"/>
    <x v="0"/>
    <x v="0"/>
    <x v="3"/>
    <x v="0"/>
    <x v="1"/>
    <x v="10"/>
    <x v="1"/>
    <x v="1"/>
    <x v="1"/>
    <x v="1"/>
    <x v="1"/>
    <x v="0"/>
    <x v="4320"/>
    <x v="6"/>
    <x v="5"/>
    <x v="0"/>
    <x v="7"/>
  </r>
  <r>
    <x v="8409"/>
    <x v="1"/>
    <x v="0"/>
    <x v="2"/>
    <x v="4"/>
    <x v="1"/>
    <x v="1"/>
    <x v="5"/>
    <x v="2"/>
    <x v="1"/>
    <x v="1"/>
    <x v="0"/>
    <x v="1"/>
    <x v="0"/>
    <x v="2648"/>
    <x v="7"/>
    <x v="0"/>
    <x v="1"/>
    <x v="2"/>
  </r>
  <r>
    <x v="8410"/>
    <x v="2"/>
    <x v="2"/>
    <x v="2"/>
    <x v="2"/>
    <x v="2"/>
    <x v="0"/>
    <x v="10"/>
    <x v="1"/>
    <x v="1"/>
    <x v="1"/>
    <x v="1"/>
    <x v="0"/>
    <x v="1"/>
    <x v="3441"/>
    <x v="4"/>
    <x v="5"/>
    <x v="2"/>
    <x v="1"/>
  </r>
  <r>
    <x v="8411"/>
    <x v="4"/>
    <x v="3"/>
    <x v="5"/>
    <x v="4"/>
    <x v="0"/>
    <x v="2"/>
    <x v="1"/>
    <x v="1"/>
    <x v="0"/>
    <x v="1"/>
    <x v="0"/>
    <x v="0"/>
    <x v="0"/>
    <x v="3916"/>
    <x v="0"/>
    <x v="3"/>
    <x v="1"/>
    <x v="2"/>
  </r>
  <r>
    <x v="8412"/>
    <x v="1"/>
    <x v="3"/>
    <x v="4"/>
    <x v="6"/>
    <x v="0"/>
    <x v="0"/>
    <x v="1"/>
    <x v="2"/>
    <x v="0"/>
    <x v="0"/>
    <x v="0"/>
    <x v="1"/>
    <x v="0"/>
    <x v="697"/>
    <x v="1"/>
    <x v="4"/>
    <x v="1"/>
    <x v="5"/>
  </r>
  <r>
    <x v="8413"/>
    <x v="5"/>
    <x v="1"/>
    <x v="2"/>
    <x v="6"/>
    <x v="1"/>
    <x v="0"/>
    <x v="3"/>
    <x v="0"/>
    <x v="1"/>
    <x v="1"/>
    <x v="0"/>
    <x v="1"/>
    <x v="0"/>
    <x v="4387"/>
    <x v="7"/>
    <x v="5"/>
    <x v="1"/>
    <x v="1"/>
  </r>
  <r>
    <x v="8414"/>
    <x v="0"/>
    <x v="0"/>
    <x v="5"/>
    <x v="4"/>
    <x v="1"/>
    <x v="1"/>
    <x v="9"/>
    <x v="2"/>
    <x v="0"/>
    <x v="1"/>
    <x v="0"/>
    <x v="1"/>
    <x v="0"/>
    <x v="6832"/>
    <x v="5"/>
    <x v="6"/>
    <x v="2"/>
    <x v="3"/>
  </r>
  <r>
    <x v="8415"/>
    <x v="1"/>
    <x v="3"/>
    <x v="3"/>
    <x v="3"/>
    <x v="0"/>
    <x v="1"/>
    <x v="8"/>
    <x v="1"/>
    <x v="1"/>
    <x v="0"/>
    <x v="1"/>
    <x v="1"/>
    <x v="1"/>
    <x v="5108"/>
    <x v="11"/>
    <x v="1"/>
    <x v="0"/>
    <x v="6"/>
  </r>
  <r>
    <x v="8416"/>
    <x v="4"/>
    <x v="3"/>
    <x v="4"/>
    <x v="1"/>
    <x v="0"/>
    <x v="0"/>
    <x v="14"/>
    <x v="0"/>
    <x v="0"/>
    <x v="1"/>
    <x v="1"/>
    <x v="0"/>
    <x v="0"/>
    <x v="625"/>
    <x v="10"/>
    <x v="3"/>
    <x v="2"/>
    <x v="3"/>
  </r>
  <r>
    <x v="8417"/>
    <x v="0"/>
    <x v="1"/>
    <x v="5"/>
    <x v="2"/>
    <x v="0"/>
    <x v="0"/>
    <x v="10"/>
    <x v="0"/>
    <x v="1"/>
    <x v="0"/>
    <x v="0"/>
    <x v="0"/>
    <x v="0"/>
    <x v="2023"/>
    <x v="10"/>
    <x v="0"/>
    <x v="2"/>
    <x v="5"/>
  </r>
  <r>
    <x v="8418"/>
    <x v="0"/>
    <x v="2"/>
    <x v="1"/>
    <x v="2"/>
    <x v="0"/>
    <x v="2"/>
    <x v="4"/>
    <x v="0"/>
    <x v="0"/>
    <x v="0"/>
    <x v="1"/>
    <x v="0"/>
    <x v="1"/>
    <x v="9830"/>
    <x v="6"/>
    <x v="5"/>
    <x v="1"/>
    <x v="3"/>
  </r>
  <r>
    <x v="8419"/>
    <x v="3"/>
    <x v="1"/>
    <x v="5"/>
    <x v="2"/>
    <x v="0"/>
    <x v="2"/>
    <x v="10"/>
    <x v="2"/>
    <x v="1"/>
    <x v="1"/>
    <x v="0"/>
    <x v="0"/>
    <x v="0"/>
    <x v="3723"/>
    <x v="7"/>
    <x v="4"/>
    <x v="2"/>
    <x v="0"/>
  </r>
  <r>
    <x v="8420"/>
    <x v="0"/>
    <x v="0"/>
    <x v="1"/>
    <x v="5"/>
    <x v="1"/>
    <x v="0"/>
    <x v="12"/>
    <x v="1"/>
    <x v="1"/>
    <x v="0"/>
    <x v="1"/>
    <x v="0"/>
    <x v="0"/>
    <x v="4184"/>
    <x v="6"/>
    <x v="3"/>
    <x v="2"/>
    <x v="2"/>
  </r>
  <r>
    <x v="8421"/>
    <x v="2"/>
    <x v="3"/>
    <x v="5"/>
    <x v="6"/>
    <x v="1"/>
    <x v="0"/>
    <x v="7"/>
    <x v="2"/>
    <x v="1"/>
    <x v="1"/>
    <x v="0"/>
    <x v="0"/>
    <x v="1"/>
    <x v="436"/>
    <x v="2"/>
    <x v="2"/>
    <x v="1"/>
    <x v="0"/>
  </r>
  <r>
    <x v="8422"/>
    <x v="5"/>
    <x v="3"/>
    <x v="3"/>
    <x v="6"/>
    <x v="0"/>
    <x v="2"/>
    <x v="7"/>
    <x v="1"/>
    <x v="0"/>
    <x v="0"/>
    <x v="0"/>
    <x v="0"/>
    <x v="0"/>
    <x v="7867"/>
    <x v="9"/>
    <x v="1"/>
    <x v="0"/>
    <x v="7"/>
  </r>
  <r>
    <x v="8423"/>
    <x v="4"/>
    <x v="1"/>
    <x v="3"/>
    <x v="2"/>
    <x v="1"/>
    <x v="2"/>
    <x v="14"/>
    <x v="0"/>
    <x v="0"/>
    <x v="0"/>
    <x v="1"/>
    <x v="0"/>
    <x v="1"/>
    <x v="6505"/>
    <x v="6"/>
    <x v="4"/>
    <x v="0"/>
    <x v="7"/>
  </r>
  <r>
    <x v="8424"/>
    <x v="2"/>
    <x v="0"/>
    <x v="0"/>
    <x v="2"/>
    <x v="1"/>
    <x v="0"/>
    <x v="12"/>
    <x v="2"/>
    <x v="1"/>
    <x v="1"/>
    <x v="0"/>
    <x v="0"/>
    <x v="1"/>
    <x v="275"/>
    <x v="6"/>
    <x v="5"/>
    <x v="0"/>
    <x v="7"/>
  </r>
  <r>
    <x v="8425"/>
    <x v="4"/>
    <x v="1"/>
    <x v="3"/>
    <x v="1"/>
    <x v="0"/>
    <x v="2"/>
    <x v="2"/>
    <x v="1"/>
    <x v="1"/>
    <x v="0"/>
    <x v="1"/>
    <x v="0"/>
    <x v="1"/>
    <x v="6152"/>
    <x v="10"/>
    <x v="5"/>
    <x v="1"/>
    <x v="4"/>
  </r>
  <r>
    <x v="8426"/>
    <x v="3"/>
    <x v="0"/>
    <x v="0"/>
    <x v="5"/>
    <x v="1"/>
    <x v="1"/>
    <x v="2"/>
    <x v="2"/>
    <x v="1"/>
    <x v="0"/>
    <x v="0"/>
    <x v="1"/>
    <x v="0"/>
    <x v="2363"/>
    <x v="4"/>
    <x v="4"/>
    <x v="0"/>
    <x v="6"/>
  </r>
  <r>
    <x v="8427"/>
    <x v="2"/>
    <x v="1"/>
    <x v="2"/>
    <x v="1"/>
    <x v="0"/>
    <x v="0"/>
    <x v="12"/>
    <x v="1"/>
    <x v="0"/>
    <x v="1"/>
    <x v="1"/>
    <x v="1"/>
    <x v="0"/>
    <x v="1412"/>
    <x v="6"/>
    <x v="1"/>
    <x v="0"/>
    <x v="8"/>
  </r>
  <r>
    <x v="8428"/>
    <x v="0"/>
    <x v="2"/>
    <x v="0"/>
    <x v="5"/>
    <x v="0"/>
    <x v="1"/>
    <x v="2"/>
    <x v="2"/>
    <x v="1"/>
    <x v="0"/>
    <x v="1"/>
    <x v="1"/>
    <x v="0"/>
    <x v="9371"/>
    <x v="5"/>
    <x v="0"/>
    <x v="0"/>
    <x v="8"/>
  </r>
  <r>
    <x v="8429"/>
    <x v="4"/>
    <x v="0"/>
    <x v="3"/>
    <x v="3"/>
    <x v="0"/>
    <x v="0"/>
    <x v="1"/>
    <x v="0"/>
    <x v="1"/>
    <x v="0"/>
    <x v="0"/>
    <x v="0"/>
    <x v="0"/>
    <x v="16"/>
    <x v="3"/>
    <x v="3"/>
    <x v="0"/>
    <x v="6"/>
  </r>
  <r>
    <x v="8430"/>
    <x v="4"/>
    <x v="0"/>
    <x v="1"/>
    <x v="2"/>
    <x v="0"/>
    <x v="1"/>
    <x v="14"/>
    <x v="1"/>
    <x v="1"/>
    <x v="0"/>
    <x v="0"/>
    <x v="0"/>
    <x v="1"/>
    <x v="1692"/>
    <x v="3"/>
    <x v="0"/>
    <x v="0"/>
    <x v="6"/>
  </r>
  <r>
    <x v="8431"/>
    <x v="1"/>
    <x v="1"/>
    <x v="0"/>
    <x v="5"/>
    <x v="1"/>
    <x v="0"/>
    <x v="13"/>
    <x v="1"/>
    <x v="1"/>
    <x v="0"/>
    <x v="0"/>
    <x v="0"/>
    <x v="1"/>
    <x v="295"/>
    <x v="11"/>
    <x v="4"/>
    <x v="0"/>
    <x v="6"/>
  </r>
  <r>
    <x v="8432"/>
    <x v="2"/>
    <x v="0"/>
    <x v="4"/>
    <x v="5"/>
    <x v="0"/>
    <x v="1"/>
    <x v="0"/>
    <x v="2"/>
    <x v="0"/>
    <x v="0"/>
    <x v="1"/>
    <x v="0"/>
    <x v="1"/>
    <x v="3288"/>
    <x v="1"/>
    <x v="3"/>
    <x v="0"/>
    <x v="6"/>
  </r>
  <r>
    <x v="8433"/>
    <x v="4"/>
    <x v="0"/>
    <x v="0"/>
    <x v="0"/>
    <x v="1"/>
    <x v="2"/>
    <x v="13"/>
    <x v="0"/>
    <x v="1"/>
    <x v="0"/>
    <x v="1"/>
    <x v="1"/>
    <x v="1"/>
    <x v="7415"/>
    <x v="1"/>
    <x v="1"/>
    <x v="0"/>
    <x v="8"/>
  </r>
  <r>
    <x v="8434"/>
    <x v="0"/>
    <x v="2"/>
    <x v="2"/>
    <x v="0"/>
    <x v="2"/>
    <x v="1"/>
    <x v="14"/>
    <x v="0"/>
    <x v="1"/>
    <x v="0"/>
    <x v="0"/>
    <x v="1"/>
    <x v="1"/>
    <x v="9077"/>
    <x v="10"/>
    <x v="0"/>
    <x v="2"/>
    <x v="3"/>
  </r>
  <r>
    <x v="8435"/>
    <x v="0"/>
    <x v="2"/>
    <x v="2"/>
    <x v="2"/>
    <x v="1"/>
    <x v="0"/>
    <x v="9"/>
    <x v="0"/>
    <x v="0"/>
    <x v="1"/>
    <x v="1"/>
    <x v="0"/>
    <x v="1"/>
    <x v="7320"/>
    <x v="11"/>
    <x v="6"/>
    <x v="0"/>
    <x v="8"/>
  </r>
  <r>
    <x v="8436"/>
    <x v="2"/>
    <x v="1"/>
    <x v="2"/>
    <x v="4"/>
    <x v="1"/>
    <x v="0"/>
    <x v="13"/>
    <x v="0"/>
    <x v="0"/>
    <x v="1"/>
    <x v="0"/>
    <x v="1"/>
    <x v="1"/>
    <x v="1266"/>
    <x v="7"/>
    <x v="3"/>
    <x v="0"/>
    <x v="6"/>
  </r>
  <r>
    <x v="8437"/>
    <x v="4"/>
    <x v="3"/>
    <x v="3"/>
    <x v="0"/>
    <x v="0"/>
    <x v="2"/>
    <x v="14"/>
    <x v="1"/>
    <x v="0"/>
    <x v="1"/>
    <x v="0"/>
    <x v="1"/>
    <x v="0"/>
    <x v="5504"/>
    <x v="1"/>
    <x v="5"/>
    <x v="2"/>
    <x v="1"/>
  </r>
  <r>
    <x v="8438"/>
    <x v="5"/>
    <x v="2"/>
    <x v="1"/>
    <x v="6"/>
    <x v="0"/>
    <x v="0"/>
    <x v="14"/>
    <x v="2"/>
    <x v="0"/>
    <x v="1"/>
    <x v="0"/>
    <x v="0"/>
    <x v="1"/>
    <x v="5572"/>
    <x v="1"/>
    <x v="0"/>
    <x v="0"/>
    <x v="8"/>
  </r>
  <r>
    <x v="8439"/>
    <x v="2"/>
    <x v="2"/>
    <x v="4"/>
    <x v="6"/>
    <x v="2"/>
    <x v="2"/>
    <x v="6"/>
    <x v="1"/>
    <x v="1"/>
    <x v="0"/>
    <x v="1"/>
    <x v="1"/>
    <x v="0"/>
    <x v="8474"/>
    <x v="8"/>
    <x v="1"/>
    <x v="0"/>
    <x v="0"/>
  </r>
  <r>
    <x v="8440"/>
    <x v="3"/>
    <x v="2"/>
    <x v="2"/>
    <x v="6"/>
    <x v="0"/>
    <x v="2"/>
    <x v="12"/>
    <x v="0"/>
    <x v="0"/>
    <x v="0"/>
    <x v="1"/>
    <x v="1"/>
    <x v="1"/>
    <x v="9239"/>
    <x v="5"/>
    <x v="3"/>
    <x v="0"/>
    <x v="0"/>
  </r>
  <r>
    <x v="8441"/>
    <x v="0"/>
    <x v="3"/>
    <x v="1"/>
    <x v="3"/>
    <x v="0"/>
    <x v="0"/>
    <x v="10"/>
    <x v="1"/>
    <x v="0"/>
    <x v="0"/>
    <x v="1"/>
    <x v="0"/>
    <x v="0"/>
    <x v="3919"/>
    <x v="8"/>
    <x v="3"/>
    <x v="2"/>
    <x v="0"/>
  </r>
  <r>
    <x v="8442"/>
    <x v="1"/>
    <x v="2"/>
    <x v="0"/>
    <x v="3"/>
    <x v="2"/>
    <x v="1"/>
    <x v="1"/>
    <x v="1"/>
    <x v="0"/>
    <x v="0"/>
    <x v="1"/>
    <x v="1"/>
    <x v="1"/>
    <x v="7473"/>
    <x v="9"/>
    <x v="1"/>
    <x v="0"/>
    <x v="7"/>
  </r>
  <r>
    <x v="8443"/>
    <x v="5"/>
    <x v="0"/>
    <x v="3"/>
    <x v="0"/>
    <x v="1"/>
    <x v="2"/>
    <x v="9"/>
    <x v="1"/>
    <x v="0"/>
    <x v="0"/>
    <x v="1"/>
    <x v="0"/>
    <x v="1"/>
    <x v="9426"/>
    <x v="5"/>
    <x v="6"/>
    <x v="2"/>
    <x v="4"/>
  </r>
  <r>
    <x v="8444"/>
    <x v="0"/>
    <x v="3"/>
    <x v="3"/>
    <x v="6"/>
    <x v="2"/>
    <x v="1"/>
    <x v="3"/>
    <x v="1"/>
    <x v="0"/>
    <x v="0"/>
    <x v="0"/>
    <x v="1"/>
    <x v="1"/>
    <x v="7963"/>
    <x v="6"/>
    <x v="0"/>
    <x v="1"/>
    <x v="0"/>
  </r>
  <r>
    <x v="8445"/>
    <x v="5"/>
    <x v="0"/>
    <x v="0"/>
    <x v="4"/>
    <x v="2"/>
    <x v="2"/>
    <x v="3"/>
    <x v="1"/>
    <x v="1"/>
    <x v="1"/>
    <x v="1"/>
    <x v="1"/>
    <x v="1"/>
    <x v="9724"/>
    <x v="1"/>
    <x v="5"/>
    <x v="0"/>
    <x v="6"/>
  </r>
  <r>
    <x v="8446"/>
    <x v="2"/>
    <x v="0"/>
    <x v="3"/>
    <x v="0"/>
    <x v="0"/>
    <x v="2"/>
    <x v="0"/>
    <x v="1"/>
    <x v="1"/>
    <x v="1"/>
    <x v="0"/>
    <x v="0"/>
    <x v="0"/>
    <x v="4068"/>
    <x v="0"/>
    <x v="3"/>
    <x v="0"/>
    <x v="8"/>
  </r>
  <r>
    <x v="8447"/>
    <x v="4"/>
    <x v="1"/>
    <x v="1"/>
    <x v="5"/>
    <x v="0"/>
    <x v="2"/>
    <x v="7"/>
    <x v="2"/>
    <x v="0"/>
    <x v="0"/>
    <x v="0"/>
    <x v="0"/>
    <x v="1"/>
    <x v="4291"/>
    <x v="11"/>
    <x v="0"/>
    <x v="0"/>
    <x v="6"/>
  </r>
  <r>
    <x v="8448"/>
    <x v="1"/>
    <x v="1"/>
    <x v="4"/>
    <x v="3"/>
    <x v="2"/>
    <x v="2"/>
    <x v="4"/>
    <x v="0"/>
    <x v="0"/>
    <x v="1"/>
    <x v="1"/>
    <x v="1"/>
    <x v="0"/>
    <x v="6995"/>
    <x v="6"/>
    <x v="5"/>
    <x v="0"/>
    <x v="7"/>
  </r>
  <r>
    <x v="8449"/>
    <x v="5"/>
    <x v="0"/>
    <x v="5"/>
    <x v="0"/>
    <x v="2"/>
    <x v="0"/>
    <x v="5"/>
    <x v="1"/>
    <x v="1"/>
    <x v="1"/>
    <x v="1"/>
    <x v="0"/>
    <x v="0"/>
    <x v="4187"/>
    <x v="9"/>
    <x v="1"/>
    <x v="1"/>
    <x v="0"/>
  </r>
  <r>
    <x v="8450"/>
    <x v="3"/>
    <x v="2"/>
    <x v="4"/>
    <x v="4"/>
    <x v="2"/>
    <x v="0"/>
    <x v="11"/>
    <x v="0"/>
    <x v="0"/>
    <x v="0"/>
    <x v="0"/>
    <x v="1"/>
    <x v="1"/>
    <x v="2993"/>
    <x v="2"/>
    <x v="0"/>
    <x v="0"/>
    <x v="8"/>
  </r>
  <r>
    <x v="8451"/>
    <x v="0"/>
    <x v="3"/>
    <x v="1"/>
    <x v="6"/>
    <x v="0"/>
    <x v="0"/>
    <x v="2"/>
    <x v="1"/>
    <x v="1"/>
    <x v="0"/>
    <x v="0"/>
    <x v="0"/>
    <x v="0"/>
    <x v="2118"/>
    <x v="4"/>
    <x v="6"/>
    <x v="1"/>
    <x v="2"/>
  </r>
  <r>
    <x v="8452"/>
    <x v="1"/>
    <x v="0"/>
    <x v="4"/>
    <x v="6"/>
    <x v="0"/>
    <x v="2"/>
    <x v="4"/>
    <x v="0"/>
    <x v="1"/>
    <x v="0"/>
    <x v="1"/>
    <x v="0"/>
    <x v="0"/>
    <x v="4951"/>
    <x v="8"/>
    <x v="5"/>
    <x v="1"/>
    <x v="2"/>
  </r>
  <r>
    <x v="8453"/>
    <x v="0"/>
    <x v="2"/>
    <x v="2"/>
    <x v="2"/>
    <x v="0"/>
    <x v="2"/>
    <x v="0"/>
    <x v="2"/>
    <x v="1"/>
    <x v="1"/>
    <x v="1"/>
    <x v="0"/>
    <x v="1"/>
    <x v="9825"/>
    <x v="1"/>
    <x v="2"/>
    <x v="1"/>
    <x v="3"/>
  </r>
  <r>
    <x v="8454"/>
    <x v="3"/>
    <x v="0"/>
    <x v="0"/>
    <x v="4"/>
    <x v="1"/>
    <x v="2"/>
    <x v="3"/>
    <x v="0"/>
    <x v="0"/>
    <x v="1"/>
    <x v="0"/>
    <x v="0"/>
    <x v="1"/>
    <x v="5065"/>
    <x v="6"/>
    <x v="6"/>
    <x v="1"/>
    <x v="2"/>
  </r>
  <r>
    <x v="8455"/>
    <x v="3"/>
    <x v="2"/>
    <x v="0"/>
    <x v="5"/>
    <x v="1"/>
    <x v="0"/>
    <x v="8"/>
    <x v="1"/>
    <x v="0"/>
    <x v="1"/>
    <x v="0"/>
    <x v="1"/>
    <x v="0"/>
    <x v="2119"/>
    <x v="3"/>
    <x v="0"/>
    <x v="2"/>
    <x v="3"/>
  </r>
  <r>
    <x v="8456"/>
    <x v="4"/>
    <x v="3"/>
    <x v="2"/>
    <x v="1"/>
    <x v="0"/>
    <x v="2"/>
    <x v="6"/>
    <x v="1"/>
    <x v="0"/>
    <x v="0"/>
    <x v="1"/>
    <x v="0"/>
    <x v="0"/>
    <x v="4649"/>
    <x v="5"/>
    <x v="5"/>
    <x v="0"/>
    <x v="6"/>
  </r>
  <r>
    <x v="8457"/>
    <x v="5"/>
    <x v="3"/>
    <x v="5"/>
    <x v="6"/>
    <x v="1"/>
    <x v="2"/>
    <x v="13"/>
    <x v="2"/>
    <x v="0"/>
    <x v="0"/>
    <x v="1"/>
    <x v="0"/>
    <x v="1"/>
    <x v="9399"/>
    <x v="4"/>
    <x v="0"/>
    <x v="0"/>
    <x v="7"/>
  </r>
  <r>
    <x v="8458"/>
    <x v="1"/>
    <x v="0"/>
    <x v="0"/>
    <x v="0"/>
    <x v="1"/>
    <x v="2"/>
    <x v="9"/>
    <x v="0"/>
    <x v="0"/>
    <x v="0"/>
    <x v="1"/>
    <x v="0"/>
    <x v="0"/>
    <x v="5133"/>
    <x v="5"/>
    <x v="6"/>
    <x v="2"/>
    <x v="1"/>
  </r>
  <r>
    <x v="8459"/>
    <x v="2"/>
    <x v="0"/>
    <x v="3"/>
    <x v="4"/>
    <x v="0"/>
    <x v="2"/>
    <x v="6"/>
    <x v="1"/>
    <x v="1"/>
    <x v="1"/>
    <x v="1"/>
    <x v="0"/>
    <x v="1"/>
    <x v="6936"/>
    <x v="6"/>
    <x v="4"/>
    <x v="1"/>
    <x v="5"/>
  </r>
  <r>
    <x v="8460"/>
    <x v="1"/>
    <x v="0"/>
    <x v="0"/>
    <x v="1"/>
    <x v="2"/>
    <x v="1"/>
    <x v="0"/>
    <x v="1"/>
    <x v="0"/>
    <x v="0"/>
    <x v="1"/>
    <x v="0"/>
    <x v="0"/>
    <x v="2372"/>
    <x v="2"/>
    <x v="4"/>
    <x v="1"/>
    <x v="0"/>
  </r>
  <r>
    <x v="8461"/>
    <x v="2"/>
    <x v="2"/>
    <x v="5"/>
    <x v="0"/>
    <x v="1"/>
    <x v="2"/>
    <x v="1"/>
    <x v="2"/>
    <x v="0"/>
    <x v="0"/>
    <x v="0"/>
    <x v="1"/>
    <x v="0"/>
    <x v="7816"/>
    <x v="10"/>
    <x v="1"/>
    <x v="1"/>
    <x v="5"/>
  </r>
  <r>
    <x v="8462"/>
    <x v="2"/>
    <x v="2"/>
    <x v="2"/>
    <x v="5"/>
    <x v="1"/>
    <x v="2"/>
    <x v="14"/>
    <x v="2"/>
    <x v="1"/>
    <x v="0"/>
    <x v="1"/>
    <x v="0"/>
    <x v="1"/>
    <x v="8181"/>
    <x v="4"/>
    <x v="3"/>
    <x v="2"/>
    <x v="4"/>
  </r>
  <r>
    <x v="8463"/>
    <x v="4"/>
    <x v="3"/>
    <x v="5"/>
    <x v="6"/>
    <x v="1"/>
    <x v="0"/>
    <x v="1"/>
    <x v="1"/>
    <x v="0"/>
    <x v="0"/>
    <x v="0"/>
    <x v="1"/>
    <x v="0"/>
    <x v="379"/>
    <x v="11"/>
    <x v="5"/>
    <x v="1"/>
    <x v="5"/>
  </r>
  <r>
    <x v="8464"/>
    <x v="4"/>
    <x v="3"/>
    <x v="0"/>
    <x v="1"/>
    <x v="2"/>
    <x v="0"/>
    <x v="9"/>
    <x v="0"/>
    <x v="0"/>
    <x v="0"/>
    <x v="0"/>
    <x v="1"/>
    <x v="1"/>
    <x v="1227"/>
    <x v="1"/>
    <x v="5"/>
    <x v="2"/>
    <x v="5"/>
  </r>
  <r>
    <x v="8465"/>
    <x v="1"/>
    <x v="3"/>
    <x v="0"/>
    <x v="5"/>
    <x v="1"/>
    <x v="0"/>
    <x v="3"/>
    <x v="0"/>
    <x v="1"/>
    <x v="1"/>
    <x v="0"/>
    <x v="0"/>
    <x v="1"/>
    <x v="334"/>
    <x v="8"/>
    <x v="3"/>
    <x v="1"/>
    <x v="2"/>
  </r>
  <r>
    <x v="8466"/>
    <x v="2"/>
    <x v="1"/>
    <x v="4"/>
    <x v="1"/>
    <x v="1"/>
    <x v="2"/>
    <x v="0"/>
    <x v="0"/>
    <x v="0"/>
    <x v="1"/>
    <x v="1"/>
    <x v="0"/>
    <x v="0"/>
    <x v="5528"/>
    <x v="11"/>
    <x v="6"/>
    <x v="0"/>
    <x v="7"/>
  </r>
  <r>
    <x v="8467"/>
    <x v="2"/>
    <x v="0"/>
    <x v="3"/>
    <x v="6"/>
    <x v="1"/>
    <x v="0"/>
    <x v="4"/>
    <x v="1"/>
    <x v="0"/>
    <x v="1"/>
    <x v="0"/>
    <x v="1"/>
    <x v="1"/>
    <x v="1480"/>
    <x v="5"/>
    <x v="1"/>
    <x v="0"/>
    <x v="7"/>
  </r>
  <r>
    <x v="8468"/>
    <x v="1"/>
    <x v="1"/>
    <x v="3"/>
    <x v="2"/>
    <x v="2"/>
    <x v="0"/>
    <x v="9"/>
    <x v="0"/>
    <x v="1"/>
    <x v="0"/>
    <x v="0"/>
    <x v="0"/>
    <x v="0"/>
    <x v="75"/>
    <x v="1"/>
    <x v="6"/>
    <x v="2"/>
    <x v="2"/>
  </r>
  <r>
    <x v="8469"/>
    <x v="4"/>
    <x v="0"/>
    <x v="3"/>
    <x v="4"/>
    <x v="0"/>
    <x v="2"/>
    <x v="6"/>
    <x v="0"/>
    <x v="0"/>
    <x v="0"/>
    <x v="0"/>
    <x v="1"/>
    <x v="0"/>
    <x v="5203"/>
    <x v="2"/>
    <x v="2"/>
    <x v="1"/>
    <x v="5"/>
  </r>
  <r>
    <x v="8470"/>
    <x v="0"/>
    <x v="3"/>
    <x v="5"/>
    <x v="5"/>
    <x v="1"/>
    <x v="1"/>
    <x v="11"/>
    <x v="1"/>
    <x v="0"/>
    <x v="0"/>
    <x v="0"/>
    <x v="1"/>
    <x v="0"/>
    <x v="6952"/>
    <x v="9"/>
    <x v="2"/>
    <x v="2"/>
    <x v="5"/>
  </r>
  <r>
    <x v="8471"/>
    <x v="4"/>
    <x v="0"/>
    <x v="2"/>
    <x v="5"/>
    <x v="1"/>
    <x v="1"/>
    <x v="7"/>
    <x v="0"/>
    <x v="0"/>
    <x v="0"/>
    <x v="1"/>
    <x v="1"/>
    <x v="1"/>
    <x v="5642"/>
    <x v="5"/>
    <x v="3"/>
    <x v="0"/>
    <x v="7"/>
  </r>
  <r>
    <x v="8472"/>
    <x v="2"/>
    <x v="3"/>
    <x v="3"/>
    <x v="2"/>
    <x v="0"/>
    <x v="2"/>
    <x v="2"/>
    <x v="2"/>
    <x v="0"/>
    <x v="1"/>
    <x v="1"/>
    <x v="1"/>
    <x v="0"/>
    <x v="7102"/>
    <x v="6"/>
    <x v="5"/>
    <x v="0"/>
    <x v="5"/>
  </r>
  <r>
    <x v="8473"/>
    <x v="5"/>
    <x v="3"/>
    <x v="5"/>
    <x v="4"/>
    <x v="0"/>
    <x v="2"/>
    <x v="14"/>
    <x v="1"/>
    <x v="0"/>
    <x v="0"/>
    <x v="0"/>
    <x v="0"/>
    <x v="0"/>
    <x v="7626"/>
    <x v="4"/>
    <x v="0"/>
    <x v="0"/>
    <x v="7"/>
  </r>
  <r>
    <x v="8474"/>
    <x v="1"/>
    <x v="3"/>
    <x v="2"/>
    <x v="6"/>
    <x v="2"/>
    <x v="0"/>
    <x v="4"/>
    <x v="2"/>
    <x v="1"/>
    <x v="1"/>
    <x v="1"/>
    <x v="1"/>
    <x v="0"/>
    <x v="1645"/>
    <x v="3"/>
    <x v="1"/>
    <x v="0"/>
    <x v="3"/>
  </r>
  <r>
    <x v="8475"/>
    <x v="2"/>
    <x v="0"/>
    <x v="5"/>
    <x v="1"/>
    <x v="0"/>
    <x v="2"/>
    <x v="10"/>
    <x v="1"/>
    <x v="1"/>
    <x v="0"/>
    <x v="0"/>
    <x v="0"/>
    <x v="1"/>
    <x v="4266"/>
    <x v="2"/>
    <x v="0"/>
    <x v="2"/>
    <x v="1"/>
  </r>
  <r>
    <x v="8476"/>
    <x v="3"/>
    <x v="1"/>
    <x v="2"/>
    <x v="3"/>
    <x v="1"/>
    <x v="0"/>
    <x v="0"/>
    <x v="0"/>
    <x v="0"/>
    <x v="1"/>
    <x v="0"/>
    <x v="0"/>
    <x v="1"/>
    <x v="316"/>
    <x v="11"/>
    <x v="6"/>
    <x v="1"/>
    <x v="2"/>
  </r>
  <r>
    <x v="8477"/>
    <x v="4"/>
    <x v="2"/>
    <x v="2"/>
    <x v="5"/>
    <x v="0"/>
    <x v="1"/>
    <x v="7"/>
    <x v="2"/>
    <x v="1"/>
    <x v="1"/>
    <x v="0"/>
    <x v="0"/>
    <x v="0"/>
    <x v="2927"/>
    <x v="11"/>
    <x v="3"/>
    <x v="0"/>
    <x v="6"/>
  </r>
  <r>
    <x v="8478"/>
    <x v="5"/>
    <x v="3"/>
    <x v="4"/>
    <x v="4"/>
    <x v="1"/>
    <x v="1"/>
    <x v="0"/>
    <x v="0"/>
    <x v="0"/>
    <x v="0"/>
    <x v="1"/>
    <x v="0"/>
    <x v="1"/>
    <x v="8184"/>
    <x v="8"/>
    <x v="6"/>
    <x v="0"/>
    <x v="8"/>
  </r>
  <r>
    <x v="8479"/>
    <x v="0"/>
    <x v="0"/>
    <x v="3"/>
    <x v="0"/>
    <x v="0"/>
    <x v="0"/>
    <x v="5"/>
    <x v="0"/>
    <x v="0"/>
    <x v="0"/>
    <x v="1"/>
    <x v="0"/>
    <x v="0"/>
    <x v="3674"/>
    <x v="9"/>
    <x v="4"/>
    <x v="1"/>
    <x v="3"/>
  </r>
  <r>
    <x v="8480"/>
    <x v="0"/>
    <x v="3"/>
    <x v="0"/>
    <x v="3"/>
    <x v="1"/>
    <x v="0"/>
    <x v="7"/>
    <x v="2"/>
    <x v="1"/>
    <x v="0"/>
    <x v="1"/>
    <x v="1"/>
    <x v="1"/>
    <x v="6479"/>
    <x v="9"/>
    <x v="0"/>
    <x v="0"/>
    <x v="7"/>
  </r>
  <r>
    <x v="8481"/>
    <x v="0"/>
    <x v="3"/>
    <x v="4"/>
    <x v="2"/>
    <x v="2"/>
    <x v="2"/>
    <x v="1"/>
    <x v="1"/>
    <x v="0"/>
    <x v="0"/>
    <x v="0"/>
    <x v="1"/>
    <x v="1"/>
    <x v="9284"/>
    <x v="0"/>
    <x v="3"/>
    <x v="1"/>
    <x v="1"/>
  </r>
  <r>
    <x v="8482"/>
    <x v="1"/>
    <x v="1"/>
    <x v="3"/>
    <x v="1"/>
    <x v="1"/>
    <x v="0"/>
    <x v="6"/>
    <x v="1"/>
    <x v="1"/>
    <x v="0"/>
    <x v="0"/>
    <x v="1"/>
    <x v="1"/>
    <x v="1367"/>
    <x v="7"/>
    <x v="5"/>
    <x v="0"/>
    <x v="7"/>
  </r>
  <r>
    <x v="8483"/>
    <x v="1"/>
    <x v="2"/>
    <x v="5"/>
    <x v="1"/>
    <x v="0"/>
    <x v="1"/>
    <x v="11"/>
    <x v="2"/>
    <x v="1"/>
    <x v="1"/>
    <x v="0"/>
    <x v="1"/>
    <x v="1"/>
    <x v="6235"/>
    <x v="4"/>
    <x v="5"/>
    <x v="2"/>
    <x v="0"/>
  </r>
  <r>
    <x v="8484"/>
    <x v="2"/>
    <x v="2"/>
    <x v="1"/>
    <x v="0"/>
    <x v="1"/>
    <x v="1"/>
    <x v="7"/>
    <x v="0"/>
    <x v="1"/>
    <x v="1"/>
    <x v="0"/>
    <x v="1"/>
    <x v="1"/>
    <x v="6281"/>
    <x v="6"/>
    <x v="2"/>
    <x v="1"/>
    <x v="2"/>
  </r>
  <r>
    <x v="8485"/>
    <x v="5"/>
    <x v="3"/>
    <x v="1"/>
    <x v="2"/>
    <x v="2"/>
    <x v="1"/>
    <x v="10"/>
    <x v="0"/>
    <x v="0"/>
    <x v="0"/>
    <x v="0"/>
    <x v="1"/>
    <x v="1"/>
    <x v="8183"/>
    <x v="8"/>
    <x v="3"/>
    <x v="0"/>
    <x v="7"/>
  </r>
  <r>
    <x v="8486"/>
    <x v="0"/>
    <x v="3"/>
    <x v="3"/>
    <x v="5"/>
    <x v="2"/>
    <x v="2"/>
    <x v="5"/>
    <x v="0"/>
    <x v="1"/>
    <x v="1"/>
    <x v="0"/>
    <x v="1"/>
    <x v="0"/>
    <x v="8775"/>
    <x v="11"/>
    <x v="1"/>
    <x v="0"/>
    <x v="7"/>
  </r>
  <r>
    <x v="8487"/>
    <x v="5"/>
    <x v="2"/>
    <x v="1"/>
    <x v="2"/>
    <x v="0"/>
    <x v="1"/>
    <x v="9"/>
    <x v="1"/>
    <x v="0"/>
    <x v="0"/>
    <x v="1"/>
    <x v="0"/>
    <x v="1"/>
    <x v="9068"/>
    <x v="4"/>
    <x v="0"/>
    <x v="2"/>
    <x v="0"/>
  </r>
  <r>
    <x v="8488"/>
    <x v="2"/>
    <x v="3"/>
    <x v="5"/>
    <x v="6"/>
    <x v="1"/>
    <x v="2"/>
    <x v="9"/>
    <x v="0"/>
    <x v="0"/>
    <x v="1"/>
    <x v="1"/>
    <x v="1"/>
    <x v="0"/>
    <x v="6404"/>
    <x v="1"/>
    <x v="4"/>
    <x v="0"/>
    <x v="8"/>
  </r>
  <r>
    <x v="8489"/>
    <x v="4"/>
    <x v="3"/>
    <x v="3"/>
    <x v="2"/>
    <x v="2"/>
    <x v="0"/>
    <x v="10"/>
    <x v="0"/>
    <x v="0"/>
    <x v="0"/>
    <x v="0"/>
    <x v="1"/>
    <x v="0"/>
    <x v="445"/>
    <x v="1"/>
    <x v="6"/>
    <x v="2"/>
    <x v="5"/>
  </r>
  <r>
    <x v="8490"/>
    <x v="4"/>
    <x v="3"/>
    <x v="1"/>
    <x v="1"/>
    <x v="1"/>
    <x v="2"/>
    <x v="14"/>
    <x v="2"/>
    <x v="1"/>
    <x v="0"/>
    <x v="0"/>
    <x v="0"/>
    <x v="0"/>
    <x v="3843"/>
    <x v="0"/>
    <x v="6"/>
    <x v="2"/>
    <x v="4"/>
  </r>
  <r>
    <x v="8491"/>
    <x v="3"/>
    <x v="2"/>
    <x v="0"/>
    <x v="0"/>
    <x v="2"/>
    <x v="2"/>
    <x v="8"/>
    <x v="2"/>
    <x v="0"/>
    <x v="0"/>
    <x v="0"/>
    <x v="1"/>
    <x v="1"/>
    <x v="8299"/>
    <x v="5"/>
    <x v="4"/>
    <x v="0"/>
    <x v="6"/>
  </r>
  <r>
    <x v="8492"/>
    <x v="1"/>
    <x v="1"/>
    <x v="4"/>
    <x v="1"/>
    <x v="0"/>
    <x v="1"/>
    <x v="3"/>
    <x v="2"/>
    <x v="1"/>
    <x v="1"/>
    <x v="0"/>
    <x v="0"/>
    <x v="1"/>
    <x v="2150"/>
    <x v="11"/>
    <x v="4"/>
    <x v="1"/>
    <x v="2"/>
  </r>
  <r>
    <x v="8493"/>
    <x v="3"/>
    <x v="2"/>
    <x v="3"/>
    <x v="0"/>
    <x v="0"/>
    <x v="1"/>
    <x v="9"/>
    <x v="0"/>
    <x v="0"/>
    <x v="1"/>
    <x v="0"/>
    <x v="0"/>
    <x v="1"/>
    <x v="4290"/>
    <x v="1"/>
    <x v="3"/>
    <x v="0"/>
    <x v="7"/>
  </r>
  <r>
    <x v="8494"/>
    <x v="2"/>
    <x v="1"/>
    <x v="5"/>
    <x v="6"/>
    <x v="1"/>
    <x v="1"/>
    <x v="12"/>
    <x v="0"/>
    <x v="0"/>
    <x v="1"/>
    <x v="0"/>
    <x v="1"/>
    <x v="1"/>
    <x v="3621"/>
    <x v="11"/>
    <x v="5"/>
    <x v="2"/>
    <x v="3"/>
  </r>
  <r>
    <x v="8495"/>
    <x v="5"/>
    <x v="3"/>
    <x v="0"/>
    <x v="0"/>
    <x v="2"/>
    <x v="1"/>
    <x v="2"/>
    <x v="1"/>
    <x v="1"/>
    <x v="0"/>
    <x v="1"/>
    <x v="1"/>
    <x v="0"/>
    <x v="8450"/>
    <x v="1"/>
    <x v="6"/>
    <x v="0"/>
    <x v="8"/>
  </r>
  <r>
    <x v="8496"/>
    <x v="3"/>
    <x v="1"/>
    <x v="0"/>
    <x v="6"/>
    <x v="1"/>
    <x v="1"/>
    <x v="10"/>
    <x v="1"/>
    <x v="1"/>
    <x v="1"/>
    <x v="1"/>
    <x v="1"/>
    <x v="1"/>
    <x v="5692"/>
    <x v="5"/>
    <x v="6"/>
    <x v="0"/>
    <x v="8"/>
  </r>
  <r>
    <x v="8497"/>
    <x v="5"/>
    <x v="2"/>
    <x v="3"/>
    <x v="5"/>
    <x v="2"/>
    <x v="2"/>
    <x v="13"/>
    <x v="2"/>
    <x v="1"/>
    <x v="0"/>
    <x v="0"/>
    <x v="0"/>
    <x v="1"/>
    <x v="9299"/>
    <x v="11"/>
    <x v="6"/>
    <x v="2"/>
    <x v="2"/>
  </r>
  <r>
    <x v="8498"/>
    <x v="1"/>
    <x v="3"/>
    <x v="4"/>
    <x v="2"/>
    <x v="1"/>
    <x v="0"/>
    <x v="1"/>
    <x v="2"/>
    <x v="1"/>
    <x v="1"/>
    <x v="1"/>
    <x v="0"/>
    <x v="1"/>
    <x v="1579"/>
    <x v="5"/>
    <x v="3"/>
    <x v="0"/>
    <x v="7"/>
  </r>
  <r>
    <x v="8499"/>
    <x v="3"/>
    <x v="0"/>
    <x v="1"/>
    <x v="0"/>
    <x v="2"/>
    <x v="1"/>
    <x v="10"/>
    <x v="1"/>
    <x v="1"/>
    <x v="0"/>
    <x v="0"/>
    <x v="1"/>
    <x v="0"/>
    <x v="2997"/>
    <x v="9"/>
    <x v="0"/>
    <x v="2"/>
    <x v="3"/>
  </r>
  <r>
    <x v="8500"/>
    <x v="5"/>
    <x v="3"/>
    <x v="4"/>
    <x v="5"/>
    <x v="1"/>
    <x v="2"/>
    <x v="8"/>
    <x v="0"/>
    <x v="0"/>
    <x v="0"/>
    <x v="0"/>
    <x v="1"/>
    <x v="0"/>
    <x v="8578"/>
    <x v="4"/>
    <x v="0"/>
    <x v="2"/>
    <x v="2"/>
  </r>
  <r>
    <x v="8501"/>
    <x v="1"/>
    <x v="2"/>
    <x v="2"/>
    <x v="4"/>
    <x v="0"/>
    <x v="0"/>
    <x v="11"/>
    <x v="1"/>
    <x v="0"/>
    <x v="0"/>
    <x v="0"/>
    <x v="1"/>
    <x v="0"/>
    <x v="2216"/>
    <x v="11"/>
    <x v="4"/>
    <x v="2"/>
    <x v="3"/>
  </r>
  <r>
    <x v="8502"/>
    <x v="5"/>
    <x v="1"/>
    <x v="5"/>
    <x v="6"/>
    <x v="2"/>
    <x v="0"/>
    <x v="5"/>
    <x v="1"/>
    <x v="0"/>
    <x v="0"/>
    <x v="1"/>
    <x v="1"/>
    <x v="1"/>
    <x v="6618"/>
    <x v="6"/>
    <x v="3"/>
    <x v="0"/>
    <x v="8"/>
  </r>
  <r>
    <x v="8503"/>
    <x v="1"/>
    <x v="0"/>
    <x v="4"/>
    <x v="0"/>
    <x v="1"/>
    <x v="0"/>
    <x v="11"/>
    <x v="0"/>
    <x v="0"/>
    <x v="0"/>
    <x v="0"/>
    <x v="1"/>
    <x v="1"/>
    <x v="1556"/>
    <x v="1"/>
    <x v="4"/>
    <x v="0"/>
    <x v="6"/>
  </r>
  <r>
    <x v="8504"/>
    <x v="3"/>
    <x v="0"/>
    <x v="4"/>
    <x v="2"/>
    <x v="0"/>
    <x v="1"/>
    <x v="1"/>
    <x v="2"/>
    <x v="1"/>
    <x v="0"/>
    <x v="1"/>
    <x v="1"/>
    <x v="1"/>
    <x v="4873"/>
    <x v="1"/>
    <x v="5"/>
    <x v="0"/>
    <x v="4"/>
  </r>
  <r>
    <x v="8505"/>
    <x v="3"/>
    <x v="1"/>
    <x v="2"/>
    <x v="3"/>
    <x v="2"/>
    <x v="1"/>
    <x v="3"/>
    <x v="2"/>
    <x v="1"/>
    <x v="1"/>
    <x v="1"/>
    <x v="0"/>
    <x v="1"/>
    <x v="4048"/>
    <x v="3"/>
    <x v="2"/>
    <x v="0"/>
    <x v="8"/>
  </r>
  <r>
    <x v="8506"/>
    <x v="4"/>
    <x v="2"/>
    <x v="1"/>
    <x v="3"/>
    <x v="0"/>
    <x v="0"/>
    <x v="7"/>
    <x v="1"/>
    <x v="1"/>
    <x v="1"/>
    <x v="0"/>
    <x v="1"/>
    <x v="1"/>
    <x v="2617"/>
    <x v="2"/>
    <x v="3"/>
    <x v="1"/>
    <x v="3"/>
  </r>
  <r>
    <x v="8507"/>
    <x v="4"/>
    <x v="3"/>
    <x v="4"/>
    <x v="4"/>
    <x v="0"/>
    <x v="1"/>
    <x v="3"/>
    <x v="2"/>
    <x v="0"/>
    <x v="1"/>
    <x v="0"/>
    <x v="1"/>
    <x v="1"/>
    <x v="3173"/>
    <x v="1"/>
    <x v="3"/>
    <x v="1"/>
    <x v="4"/>
  </r>
  <r>
    <x v="8508"/>
    <x v="0"/>
    <x v="0"/>
    <x v="3"/>
    <x v="4"/>
    <x v="2"/>
    <x v="0"/>
    <x v="10"/>
    <x v="1"/>
    <x v="0"/>
    <x v="1"/>
    <x v="0"/>
    <x v="0"/>
    <x v="1"/>
    <x v="3465"/>
    <x v="6"/>
    <x v="1"/>
    <x v="0"/>
    <x v="7"/>
  </r>
  <r>
    <x v="8509"/>
    <x v="1"/>
    <x v="3"/>
    <x v="2"/>
    <x v="3"/>
    <x v="0"/>
    <x v="0"/>
    <x v="12"/>
    <x v="1"/>
    <x v="0"/>
    <x v="1"/>
    <x v="1"/>
    <x v="0"/>
    <x v="0"/>
    <x v="341"/>
    <x v="6"/>
    <x v="3"/>
    <x v="2"/>
    <x v="1"/>
  </r>
  <r>
    <x v="8510"/>
    <x v="0"/>
    <x v="2"/>
    <x v="0"/>
    <x v="1"/>
    <x v="1"/>
    <x v="0"/>
    <x v="13"/>
    <x v="2"/>
    <x v="1"/>
    <x v="1"/>
    <x v="0"/>
    <x v="0"/>
    <x v="0"/>
    <x v="4878"/>
    <x v="2"/>
    <x v="5"/>
    <x v="2"/>
    <x v="1"/>
  </r>
  <r>
    <x v="8511"/>
    <x v="2"/>
    <x v="0"/>
    <x v="4"/>
    <x v="0"/>
    <x v="2"/>
    <x v="1"/>
    <x v="4"/>
    <x v="0"/>
    <x v="1"/>
    <x v="0"/>
    <x v="0"/>
    <x v="0"/>
    <x v="1"/>
    <x v="1890"/>
    <x v="2"/>
    <x v="5"/>
    <x v="0"/>
    <x v="8"/>
  </r>
  <r>
    <x v="8512"/>
    <x v="0"/>
    <x v="2"/>
    <x v="4"/>
    <x v="1"/>
    <x v="1"/>
    <x v="0"/>
    <x v="12"/>
    <x v="0"/>
    <x v="1"/>
    <x v="0"/>
    <x v="0"/>
    <x v="0"/>
    <x v="0"/>
    <x v="5130"/>
    <x v="1"/>
    <x v="1"/>
    <x v="2"/>
    <x v="4"/>
  </r>
  <r>
    <x v="8513"/>
    <x v="0"/>
    <x v="1"/>
    <x v="4"/>
    <x v="2"/>
    <x v="2"/>
    <x v="1"/>
    <x v="1"/>
    <x v="1"/>
    <x v="0"/>
    <x v="0"/>
    <x v="0"/>
    <x v="0"/>
    <x v="1"/>
    <x v="6815"/>
    <x v="11"/>
    <x v="5"/>
    <x v="1"/>
    <x v="4"/>
  </r>
  <r>
    <x v="8514"/>
    <x v="1"/>
    <x v="0"/>
    <x v="0"/>
    <x v="0"/>
    <x v="0"/>
    <x v="2"/>
    <x v="8"/>
    <x v="0"/>
    <x v="1"/>
    <x v="0"/>
    <x v="1"/>
    <x v="0"/>
    <x v="0"/>
    <x v="5516"/>
    <x v="9"/>
    <x v="0"/>
    <x v="2"/>
    <x v="4"/>
  </r>
  <r>
    <x v="8515"/>
    <x v="1"/>
    <x v="2"/>
    <x v="5"/>
    <x v="3"/>
    <x v="0"/>
    <x v="2"/>
    <x v="7"/>
    <x v="2"/>
    <x v="0"/>
    <x v="0"/>
    <x v="0"/>
    <x v="1"/>
    <x v="1"/>
    <x v="8373"/>
    <x v="7"/>
    <x v="4"/>
    <x v="1"/>
    <x v="5"/>
  </r>
  <r>
    <x v="8516"/>
    <x v="2"/>
    <x v="3"/>
    <x v="1"/>
    <x v="5"/>
    <x v="0"/>
    <x v="1"/>
    <x v="13"/>
    <x v="1"/>
    <x v="1"/>
    <x v="0"/>
    <x v="0"/>
    <x v="0"/>
    <x v="1"/>
    <x v="1773"/>
    <x v="10"/>
    <x v="1"/>
    <x v="2"/>
    <x v="3"/>
  </r>
  <r>
    <x v="8517"/>
    <x v="3"/>
    <x v="1"/>
    <x v="5"/>
    <x v="5"/>
    <x v="2"/>
    <x v="0"/>
    <x v="5"/>
    <x v="0"/>
    <x v="0"/>
    <x v="0"/>
    <x v="1"/>
    <x v="1"/>
    <x v="1"/>
    <x v="2975"/>
    <x v="9"/>
    <x v="1"/>
    <x v="0"/>
    <x v="8"/>
  </r>
  <r>
    <x v="8518"/>
    <x v="4"/>
    <x v="1"/>
    <x v="0"/>
    <x v="4"/>
    <x v="0"/>
    <x v="1"/>
    <x v="11"/>
    <x v="0"/>
    <x v="0"/>
    <x v="1"/>
    <x v="0"/>
    <x v="1"/>
    <x v="0"/>
    <x v="2853"/>
    <x v="8"/>
    <x v="3"/>
    <x v="2"/>
    <x v="0"/>
  </r>
  <r>
    <x v="8519"/>
    <x v="1"/>
    <x v="3"/>
    <x v="5"/>
    <x v="2"/>
    <x v="1"/>
    <x v="2"/>
    <x v="13"/>
    <x v="1"/>
    <x v="0"/>
    <x v="0"/>
    <x v="1"/>
    <x v="1"/>
    <x v="0"/>
    <x v="7049"/>
    <x v="4"/>
    <x v="6"/>
    <x v="0"/>
    <x v="2"/>
  </r>
  <r>
    <x v="8520"/>
    <x v="1"/>
    <x v="0"/>
    <x v="3"/>
    <x v="5"/>
    <x v="0"/>
    <x v="1"/>
    <x v="8"/>
    <x v="2"/>
    <x v="1"/>
    <x v="0"/>
    <x v="0"/>
    <x v="0"/>
    <x v="0"/>
    <x v="1401"/>
    <x v="6"/>
    <x v="2"/>
    <x v="0"/>
    <x v="6"/>
  </r>
  <r>
    <x v="8521"/>
    <x v="2"/>
    <x v="2"/>
    <x v="0"/>
    <x v="2"/>
    <x v="0"/>
    <x v="0"/>
    <x v="11"/>
    <x v="0"/>
    <x v="1"/>
    <x v="1"/>
    <x v="1"/>
    <x v="0"/>
    <x v="1"/>
    <x v="3363"/>
    <x v="3"/>
    <x v="1"/>
    <x v="2"/>
    <x v="1"/>
  </r>
  <r>
    <x v="8522"/>
    <x v="2"/>
    <x v="0"/>
    <x v="5"/>
    <x v="2"/>
    <x v="1"/>
    <x v="1"/>
    <x v="4"/>
    <x v="2"/>
    <x v="1"/>
    <x v="1"/>
    <x v="0"/>
    <x v="1"/>
    <x v="0"/>
    <x v="2889"/>
    <x v="8"/>
    <x v="2"/>
    <x v="0"/>
    <x v="8"/>
  </r>
  <r>
    <x v="8523"/>
    <x v="2"/>
    <x v="3"/>
    <x v="2"/>
    <x v="3"/>
    <x v="1"/>
    <x v="2"/>
    <x v="13"/>
    <x v="1"/>
    <x v="1"/>
    <x v="0"/>
    <x v="1"/>
    <x v="1"/>
    <x v="0"/>
    <x v="6536"/>
    <x v="10"/>
    <x v="4"/>
    <x v="0"/>
    <x v="8"/>
  </r>
  <r>
    <x v="8524"/>
    <x v="3"/>
    <x v="0"/>
    <x v="0"/>
    <x v="4"/>
    <x v="1"/>
    <x v="2"/>
    <x v="14"/>
    <x v="0"/>
    <x v="1"/>
    <x v="1"/>
    <x v="1"/>
    <x v="1"/>
    <x v="1"/>
    <x v="7907"/>
    <x v="4"/>
    <x v="2"/>
    <x v="0"/>
    <x v="5"/>
  </r>
  <r>
    <x v="8525"/>
    <x v="1"/>
    <x v="3"/>
    <x v="5"/>
    <x v="3"/>
    <x v="0"/>
    <x v="0"/>
    <x v="2"/>
    <x v="1"/>
    <x v="1"/>
    <x v="1"/>
    <x v="0"/>
    <x v="1"/>
    <x v="0"/>
    <x v="684"/>
    <x v="10"/>
    <x v="6"/>
    <x v="0"/>
    <x v="7"/>
  </r>
  <r>
    <x v="8526"/>
    <x v="0"/>
    <x v="2"/>
    <x v="0"/>
    <x v="1"/>
    <x v="1"/>
    <x v="1"/>
    <x v="8"/>
    <x v="1"/>
    <x v="0"/>
    <x v="1"/>
    <x v="0"/>
    <x v="1"/>
    <x v="1"/>
    <x v="9176"/>
    <x v="8"/>
    <x v="4"/>
    <x v="2"/>
    <x v="4"/>
  </r>
  <r>
    <x v="8527"/>
    <x v="4"/>
    <x v="3"/>
    <x v="4"/>
    <x v="3"/>
    <x v="2"/>
    <x v="1"/>
    <x v="3"/>
    <x v="0"/>
    <x v="0"/>
    <x v="0"/>
    <x v="1"/>
    <x v="0"/>
    <x v="0"/>
    <x v="2609"/>
    <x v="1"/>
    <x v="5"/>
    <x v="0"/>
    <x v="7"/>
  </r>
  <r>
    <x v="8528"/>
    <x v="3"/>
    <x v="0"/>
    <x v="0"/>
    <x v="2"/>
    <x v="2"/>
    <x v="1"/>
    <x v="14"/>
    <x v="2"/>
    <x v="0"/>
    <x v="1"/>
    <x v="0"/>
    <x v="1"/>
    <x v="0"/>
    <x v="2788"/>
    <x v="6"/>
    <x v="4"/>
    <x v="2"/>
    <x v="1"/>
  </r>
  <r>
    <x v="8529"/>
    <x v="4"/>
    <x v="2"/>
    <x v="4"/>
    <x v="1"/>
    <x v="1"/>
    <x v="0"/>
    <x v="2"/>
    <x v="0"/>
    <x v="1"/>
    <x v="0"/>
    <x v="1"/>
    <x v="1"/>
    <x v="1"/>
    <x v="4562"/>
    <x v="10"/>
    <x v="3"/>
    <x v="0"/>
    <x v="8"/>
  </r>
  <r>
    <x v="8530"/>
    <x v="5"/>
    <x v="0"/>
    <x v="2"/>
    <x v="0"/>
    <x v="2"/>
    <x v="0"/>
    <x v="7"/>
    <x v="2"/>
    <x v="1"/>
    <x v="0"/>
    <x v="0"/>
    <x v="1"/>
    <x v="1"/>
    <x v="5283"/>
    <x v="5"/>
    <x v="4"/>
    <x v="0"/>
    <x v="8"/>
  </r>
  <r>
    <x v="8531"/>
    <x v="5"/>
    <x v="0"/>
    <x v="3"/>
    <x v="4"/>
    <x v="2"/>
    <x v="2"/>
    <x v="3"/>
    <x v="1"/>
    <x v="1"/>
    <x v="1"/>
    <x v="1"/>
    <x v="0"/>
    <x v="0"/>
    <x v="8574"/>
    <x v="4"/>
    <x v="1"/>
    <x v="1"/>
    <x v="3"/>
  </r>
  <r>
    <x v="8532"/>
    <x v="0"/>
    <x v="2"/>
    <x v="0"/>
    <x v="3"/>
    <x v="2"/>
    <x v="1"/>
    <x v="12"/>
    <x v="2"/>
    <x v="0"/>
    <x v="1"/>
    <x v="1"/>
    <x v="0"/>
    <x v="0"/>
    <x v="8291"/>
    <x v="3"/>
    <x v="2"/>
    <x v="2"/>
    <x v="0"/>
  </r>
  <r>
    <x v="8533"/>
    <x v="4"/>
    <x v="1"/>
    <x v="2"/>
    <x v="0"/>
    <x v="1"/>
    <x v="1"/>
    <x v="14"/>
    <x v="0"/>
    <x v="1"/>
    <x v="0"/>
    <x v="0"/>
    <x v="1"/>
    <x v="0"/>
    <x v="2660"/>
    <x v="0"/>
    <x v="6"/>
    <x v="2"/>
    <x v="2"/>
  </r>
  <r>
    <x v="8534"/>
    <x v="2"/>
    <x v="0"/>
    <x v="3"/>
    <x v="4"/>
    <x v="1"/>
    <x v="2"/>
    <x v="8"/>
    <x v="2"/>
    <x v="1"/>
    <x v="0"/>
    <x v="0"/>
    <x v="0"/>
    <x v="0"/>
    <x v="3238"/>
    <x v="0"/>
    <x v="1"/>
    <x v="0"/>
    <x v="7"/>
  </r>
  <r>
    <x v="8535"/>
    <x v="1"/>
    <x v="2"/>
    <x v="4"/>
    <x v="2"/>
    <x v="2"/>
    <x v="2"/>
    <x v="1"/>
    <x v="1"/>
    <x v="1"/>
    <x v="0"/>
    <x v="0"/>
    <x v="0"/>
    <x v="0"/>
    <x v="6117"/>
    <x v="6"/>
    <x v="3"/>
    <x v="1"/>
    <x v="2"/>
  </r>
  <r>
    <x v="8536"/>
    <x v="4"/>
    <x v="2"/>
    <x v="3"/>
    <x v="4"/>
    <x v="0"/>
    <x v="1"/>
    <x v="14"/>
    <x v="0"/>
    <x v="1"/>
    <x v="0"/>
    <x v="0"/>
    <x v="0"/>
    <x v="0"/>
    <x v="3009"/>
    <x v="2"/>
    <x v="0"/>
    <x v="2"/>
    <x v="1"/>
  </r>
  <r>
    <x v="8537"/>
    <x v="4"/>
    <x v="2"/>
    <x v="1"/>
    <x v="1"/>
    <x v="1"/>
    <x v="1"/>
    <x v="0"/>
    <x v="1"/>
    <x v="0"/>
    <x v="1"/>
    <x v="0"/>
    <x v="0"/>
    <x v="0"/>
    <x v="3293"/>
    <x v="5"/>
    <x v="0"/>
    <x v="0"/>
    <x v="8"/>
  </r>
  <r>
    <x v="8538"/>
    <x v="0"/>
    <x v="1"/>
    <x v="5"/>
    <x v="4"/>
    <x v="2"/>
    <x v="1"/>
    <x v="9"/>
    <x v="2"/>
    <x v="1"/>
    <x v="1"/>
    <x v="0"/>
    <x v="0"/>
    <x v="1"/>
    <x v="6925"/>
    <x v="5"/>
    <x v="3"/>
    <x v="2"/>
    <x v="0"/>
  </r>
  <r>
    <x v="8539"/>
    <x v="1"/>
    <x v="1"/>
    <x v="2"/>
    <x v="0"/>
    <x v="1"/>
    <x v="1"/>
    <x v="4"/>
    <x v="2"/>
    <x v="1"/>
    <x v="0"/>
    <x v="0"/>
    <x v="0"/>
    <x v="0"/>
    <x v="855"/>
    <x v="11"/>
    <x v="1"/>
    <x v="0"/>
    <x v="6"/>
  </r>
  <r>
    <x v="8540"/>
    <x v="3"/>
    <x v="0"/>
    <x v="3"/>
    <x v="4"/>
    <x v="0"/>
    <x v="1"/>
    <x v="1"/>
    <x v="2"/>
    <x v="0"/>
    <x v="1"/>
    <x v="0"/>
    <x v="0"/>
    <x v="0"/>
    <x v="1369"/>
    <x v="11"/>
    <x v="3"/>
    <x v="1"/>
    <x v="5"/>
  </r>
  <r>
    <x v="8541"/>
    <x v="0"/>
    <x v="1"/>
    <x v="5"/>
    <x v="2"/>
    <x v="2"/>
    <x v="2"/>
    <x v="3"/>
    <x v="1"/>
    <x v="1"/>
    <x v="0"/>
    <x v="0"/>
    <x v="1"/>
    <x v="0"/>
    <x v="8904"/>
    <x v="5"/>
    <x v="4"/>
    <x v="1"/>
    <x v="2"/>
  </r>
  <r>
    <x v="8542"/>
    <x v="4"/>
    <x v="1"/>
    <x v="4"/>
    <x v="3"/>
    <x v="1"/>
    <x v="2"/>
    <x v="5"/>
    <x v="0"/>
    <x v="0"/>
    <x v="0"/>
    <x v="0"/>
    <x v="0"/>
    <x v="1"/>
    <x v="5170"/>
    <x v="5"/>
    <x v="1"/>
    <x v="0"/>
    <x v="6"/>
  </r>
  <r>
    <x v="8543"/>
    <x v="5"/>
    <x v="0"/>
    <x v="3"/>
    <x v="2"/>
    <x v="2"/>
    <x v="0"/>
    <x v="10"/>
    <x v="2"/>
    <x v="1"/>
    <x v="1"/>
    <x v="0"/>
    <x v="0"/>
    <x v="0"/>
    <x v="2491"/>
    <x v="4"/>
    <x v="4"/>
    <x v="2"/>
    <x v="5"/>
  </r>
  <r>
    <x v="8544"/>
    <x v="1"/>
    <x v="0"/>
    <x v="2"/>
    <x v="3"/>
    <x v="0"/>
    <x v="2"/>
    <x v="0"/>
    <x v="0"/>
    <x v="1"/>
    <x v="0"/>
    <x v="1"/>
    <x v="1"/>
    <x v="0"/>
    <x v="6814"/>
    <x v="8"/>
    <x v="0"/>
    <x v="0"/>
    <x v="3"/>
  </r>
  <r>
    <x v="8545"/>
    <x v="4"/>
    <x v="2"/>
    <x v="5"/>
    <x v="2"/>
    <x v="2"/>
    <x v="2"/>
    <x v="1"/>
    <x v="1"/>
    <x v="0"/>
    <x v="1"/>
    <x v="0"/>
    <x v="1"/>
    <x v="0"/>
    <x v="7658"/>
    <x v="0"/>
    <x v="0"/>
    <x v="0"/>
    <x v="6"/>
  </r>
  <r>
    <x v="8546"/>
    <x v="1"/>
    <x v="2"/>
    <x v="3"/>
    <x v="5"/>
    <x v="0"/>
    <x v="1"/>
    <x v="7"/>
    <x v="2"/>
    <x v="1"/>
    <x v="1"/>
    <x v="1"/>
    <x v="1"/>
    <x v="0"/>
    <x v="6403"/>
    <x v="7"/>
    <x v="3"/>
    <x v="0"/>
    <x v="4"/>
  </r>
  <r>
    <x v="8547"/>
    <x v="5"/>
    <x v="2"/>
    <x v="2"/>
    <x v="4"/>
    <x v="2"/>
    <x v="2"/>
    <x v="13"/>
    <x v="2"/>
    <x v="1"/>
    <x v="0"/>
    <x v="0"/>
    <x v="1"/>
    <x v="1"/>
    <x v="9835"/>
    <x v="5"/>
    <x v="1"/>
    <x v="2"/>
    <x v="1"/>
  </r>
  <r>
    <x v="8548"/>
    <x v="2"/>
    <x v="0"/>
    <x v="0"/>
    <x v="3"/>
    <x v="1"/>
    <x v="0"/>
    <x v="7"/>
    <x v="2"/>
    <x v="1"/>
    <x v="1"/>
    <x v="1"/>
    <x v="0"/>
    <x v="1"/>
    <x v="1057"/>
    <x v="0"/>
    <x v="4"/>
    <x v="1"/>
    <x v="1"/>
  </r>
  <r>
    <x v="8549"/>
    <x v="4"/>
    <x v="2"/>
    <x v="1"/>
    <x v="1"/>
    <x v="0"/>
    <x v="0"/>
    <x v="0"/>
    <x v="1"/>
    <x v="1"/>
    <x v="0"/>
    <x v="1"/>
    <x v="0"/>
    <x v="0"/>
    <x v="2252"/>
    <x v="2"/>
    <x v="0"/>
    <x v="1"/>
    <x v="2"/>
  </r>
  <r>
    <x v="8550"/>
    <x v="3"/>
    <x v="1"/>
    <x v="5"/>
    <x v="2"/>
    <x v="0"/>
    <x v="2"/>
    <x v="5"/>
    <x v="2"/>
    <x v="1"/>
    <x v="1"/>
    <x v="1"/>
    <x v="0"/>
    <x v="0"/>
    <x v="4619"/>
    <x v="10"/>
    <x v="3"/>
    <x v="1"/>
    <x v="3"/>
  </r>
  <r>
    <x v="8551"/>
    <x v="0"/>
    <x v="1"/>
    <x v="5"/>
    <x v="5"/>
    <x v="1"/>
    <x v="0"/>
    <x v="3"/>
    <x v="0"/>
    <x v="1"/>
    <x v="1"/>
    <x v="1"/>
    <x v="1"/>
    <x v="1"/>
    <x v="6986"/>
    <x v="3"/>
    <x v="1"/>
    <x v="0"/>
    <x v="6"/>
  </r>
  <r>
    <x v="8552"/>
    <x v="0"/>
    <x v="0"/>
    <x v="0"/>
    <x v="4"/>
    <x v="2"/>
    <x v="0"/>
    <x v="4"/>
    <x v="2"/>
    <x v="1"/>
    <x v="0"/>
    <x v="1"/>
    <x v="0"/>
    <x v="1"/>
    <x v="5415"/>
    <x v="10"/>
    <x v="0"/>
    <x v="1"/>
    <x v="4"/>
  </r>
  <r>
    <x v="8553"/>
    <x v="4"/>
    <x v="0"/>
    <x v="0"/>
    <x v="3"/>
    <x v="2"/>
    <x v="0"/>
    <x v="11"/>
    <x v="0"/>
    <x v="0"/>
    <x v="1"/>
    <x v="1"/>
    <x v="0"/>
    <x v="0"/>
    <x v="757"/>
    <x v="3"/>
    <x v="2"/>
    <x v="2"/>
    <x v="0"/>
  </r>
  <r>
    <x v="8554"/>
    <x v="2"/>
    <x v="3"/>
    <x v="3"/>
    <x v="4"/>
    <x v="1"/>
    <x v="0"/>
    <x v="13"/>
    <x v="1"/>
    <x v="0"/>
    <x v="0"/>
    <x v="0"/>
    <x v="1"/>
    <x v="0"/>
    <x v="717"/>
    <x v="0"/>
    <x v="4"/>
    <x v="2"/>
    <x v="0"/>
  </r>
  <r>
    <x v="8555"/>
    <x v="4"/>
    <x v="1"/>
    <x v="2"/>
    <x v="3"/>
    <x v="2"/>
    <x v="0"/>
    <x v="2"/>
    <x v="2"/>
    <x v="0"/>
    <x v="1"/>
    <x v="1"/>
    <x v="1"/>
    <x v="1"/>
    <x v="2177"/>
    <x v="2"/>
    <x v="6"/>
    <x v="0"/>
    <x v="4"/>
  </r>
  <r>
    <x v="8556"/>
    <x v="2"/>
    <x v="1"/>
    <x v="5"/>
    <x v="0"/>
    <x v="0"/>
    <x v="2"/>
    <x v="8"/>
    <x v="0"/>
    <x v="0"/>
    <x v="0"/>
    <x v="0"/>
    <x v="0"/>
    <x v="0"/>
    <x v="3292"/>
    <x v="1"/>
    <x v="3"/>
    <x v="0"/>
    <x v="6"/>
  </r>
  <r>
    <x v="8557"/>
    <x v="2"/>
    <x v="1"/>
    <x v="1"/>
    <x v="1"/>
    <x v="2"/>
    <x v="1"/>
    <x v="5"/>
    <x v="2"/>
    <x v="0"/>
    <x v="0"/>
    <x v="0"/>
    <x v="1"/>
    <x v="1"/>
    <x v="3073"/>
    <x v="10"/>
    <x v="1"/>
    <x v="0"/>
    <x v="7"/>
  </r>
  <r>
    <x v="8558"/>
    <x v="1"/>
    <x v="0"/>
    <x v="1"/>
    <x v="5"/>
    <x v="2"/>
    <x v="1"/>
    <x v="10"/>
    <x v="2"/>
    <x v="0"/>
    <x v="0"/>
    <x v="0"/>
    <x v="1"/>
    <x v="0"/>
    <x v="2592"/>
    <x v="8"/>
    <x v="3"/>
    <x v="0"/>
    <x v="8"/>
  </r>
  <r>
    <x v="8559"/>
    <x v="4"/>
    <x v="1"/>
    <x v="4"/>
    <x v="2"/>
    <x v="2"/>
    <x v="2"/>
    <x v="3"/>
    <x v="2"/>
    <x v="1"/>
    <x v="0"/>
    <x v="0"/>
    <x v="0"/>
    <x v="1"/>
    <x v="4813"/>
    <x v="1"/>
    <x v="5"/>
    <x v="1"/>
    <x v="4"/>
  </r>
  <r>
    <x v="8560"/>
    <x v="4"/>
    <x v="2"/>
    <x v="0"/>
    <x v="5"/>
    <x v="0"/>
    <x v="2"/>
    <x v="3"/>
    <x v="0"/>
    <x v="1"/>
    <x v="1"/>
    <x v="0"/>
    <x v="1"/>
    <x v="0"/>
    <x v="7346"/>
    <x v="7"/>
    <x v="3"/>
    <x v="1"/>
    <x v="1"/>
  </r>
  <r>
    <x v="8561"/>
    <x v="5"/>
    <x v="0"/>
    <x v="4"/>
    <x v="0"/>
    <x v="1"/>
    <x v="1"/>
    <x v="2"/>
    <x v="0"/>
    <x v="1"/>
    <x v="1"/>
    <x v="0"/>
    <x v="1"/>
    <x v="1"/>
    <x v="7513"/>
    <x v="5"/>
    <x v="3"/>
    <x v="1"/>
    <x v="1"/>
  </r>
  <r>
    <x v="8562"/>
    <x v="3"/>
    <x v="2"/>
    <x v="5"/>
    <x v="1"/>
    <x v="1"/>
    <x v="1"/>
    <x v="8"/>
    <x v="1"/>
    <x v="1"/>
    <x v="0"/>
    <x v="1"/>
    <x v="0"/>
    <x v="0"/>
    <x v="4478"/>
    <x v="7"/>
    <x v="3"/>
    <x v="2"/>
    <x v="2"/>
  </r>
  <r>
    <x v="8563"/>
    <x v="1"/>
    <x v="2"/>
    <x v="2"/>
    <x v="5"/>
    <x v="1"/>
    <x v="1"/>
    <x v="0"/>
    <x v="1"/>
    <x v="0"/>
    <x v="0"/>
    <x v="1"/>
    <x v="1"/>
    <x v="0"/>
    <x v="6303"/>
    <x v="2"/>
    <x v="4"/>
    <x v="0"/>
    <x v="6"/>
  </r>
  <r>
    <x v="8564"/>
    <x v="4"/>
    <x v="0"/>
    <x v="2"/>
    <x v="2"/>
    <x v="0"/>
    <x v="1"/>
    <x v="4"/>
    <x v="1"/>
    <x v="1"/>
    <x v="0"/>
    <x v="0"/>
    <x v="0"/>
    <x v="1"/>
    <x v="1965"/>
    <x v="3"/>
    <x v="3"/>
    <x v="1"/>
    <x v="0"/>
  </r>
  <r>
    <x v="8565"/>
    <x v="4"/>
    <x v="2"/>
    <x v="0"/>
    <x v="5"/>
    <x v="2"/>
    <x v="2"/>
    <x v="13"/>
    <x v="0"/>
    <x v="0"/>
    <x v="0"/>
    <x v="1"/>
    <x v="0"/>
    <x v="1"/>
    <x v="8434"/>
    <x v="8"/>
    <x v="4"/>
    <x v="0"/>
    <x v="6"/>
  </r>
  <r>
    <x v="8566"/>
    <x v="3"/>
    <x v="2"/>
    <x v="4"/>
    <x v="1"/>
    <x v="0"/>
    <x v="1"/>
    <x v="14"/>
    <x v="2"/>
    <x v="1"/>
    <x v="0"/>
    <x v="0"/>
    <x v="0"/>
    <x v="0"/>
    <x v="3050"/>
    <x v="1"/>
    <x v="5"/>
    <x v="0"/>
    <x v="7"/>
  </r>
  <r>
    <x v="8567"/>
    <x v="5"/>
    <x v="3"/>
    <x v="1"/>
    <x v="2"/>
    <x v="2"/>
    <x v="1"/>
    <x v="8"/>
    <x v="1"/>
    <x v="0"/>
    <x v="1"/>
    <x v="0"/>
    <x v="1"/>
    <x v="1"/>
    <x v="7576"/>
    <x v="8"/>
    <x v="6"/>
    <x v="2"/>
    <x v="3"/>
  </r>
  <r>
    <x v="8568"/>
    <x v="4"/>
    <x v="0"/>
    <x v="2"/>
    <x v="1"/>
    <x v="1"/>
    <x v="2"/>
    <x v="2"/>
    <x v="0"/>
    <x v="0"/>
    <x v="1"/>
    <x v="1"/>
    <x v="1"/>
    <x v="0"/>
    <x v="7152"/>
    <x v="9"/>
    <x v="5"/>
    <x v="0"/>
    <x v="2"/>
  </r>
  <r>
    <x v="8569"/>
    <x v="5"/>
    <x v="2"/>
    <x v="2"/>
    <x v="2"/>
    <x v="0"/>
    <x v="0"/>
    <x v="6"/>
    <x v="2"/>
    <x v="1"/>
    <x v="1"/>
    <x v="0"/>
    <x v="0"/>
    <x v="1"/>
    <x v="6245"/>
    <x v="7"/>
    <x v="4"/>
    <x v="1"/>
    <x v="4"/>
  </r>
  <r>
    <x v="8570"/>
    <x v="1"/>
    <x v="2"/>
    <x v="5"/>
    <x v="1"/>
    <x v="1"/>
    <x v="1"/>
    <x v="4"/>
    <x v="0"/>
    <x v="1"/>
    <x v="1"/>
    <x v="0"/>
    <x v="1"/>
    <x v="0"/>
    <x v="4223"/>
    <x v="0"/>
    <x v="4"/>
    <x v="1"/>
    <x v="5"/>
  </r>
  <r>
    <x v="8571"/>
    <x v="5"/>
    <x v="1"/>
    <x v="0"/>
    <x v="6"/>
    <x v="1"/>
    <x v="0"/>
    <x v="7"/>
    <x v="0"/>
    <x v="1"/>
    <x v="0"/>
    <x v="0"/>
    <x v="1"/>
    <x v="1"/>
    <x v="4960"/>
    <x v="10"/>
    <x v="3"/>
    <x v="1"/>
    <x v="4"/>
  </r>
  <r>
    <x v="8572"/>
    <x v="1"/>
    <x v="1"/>
    <x v="0"/>
    <x v="3"/>
    <x v="2"/>
    <x v="1"/>
    <x v="11"/>
    <x v="1"/>
    <x v="0"/>
    <x v="1"/>
    <x v="1"/>
    <x v="0"/>
    <x v="1"/>
    <x v="3316"/>
    <x v="3"/>
    <x v="0"/>
    <x v="2"/>
    <x v="3"/>
  </r>
  <r>
    <x v="8573"/>
    <x v="5"/>
    <x v="2"/>
    <x v="1"/>
    <x v="5"/>
    <x v="1"/>
    <x v="1"/>
    <x v="7"/>
    <x v="0"/>
    <x v="1"/>
    <x v="0"/>
    <x v="0"/>
    <x v="0"/>
    <x v="0"/>
    <x v="7585"/>
    <x v="11"/>
    <x v="6"/>
    <x v="1"/>
    <x v="3"/>
  </r>
  <r>
    <x v="8574"/>
    <x v="3"/>
    <x v="1"/>
    <x v="3"/>
    <x v="1"/>
    <x v="2"/>
    <x v="0"/>
    <x v="2"/>
    <x v="0"/>
    <x v="0"/>
    <x v="1"/>
    <x v="1"/>
    <x v="0"/>
    <x v="1"/>
    <x v="1257"/>
    <x v="7"/>
    <x v="4"/>
    <x v="0"/>
    <x v="7"/>
  </r>
  <r>
    <x v="8575"/>
    <x v="2"/>
    <x v="0"/>
    <x v="4"/>
    <x v="1"/>
    <x v="2"/>
    <x v="1"/>
    <x v="5"/>
    <x v="1"/>
    <x v="0"/>
    <x v="0"/>
    <x v="0"/>
    <x v="0"/>
    <x v="0"/>
    <x v="1620"/>
    <x v="6"/>
    <x v="0"/>
    <x v="1"/>
    <x v="4"/>
  </r>
  <r>
    <x v="8576"/>
    <x v="4"/>
    <x v="3"/>
    <x v="5"/>
    <x v="4"/>
    <x v="2"/>
    <x v="1"/>
    <x v="3"/>
    <x v="0"/>
    <x v="0"/>
    <x v="0"/>
    <x v="1"/>
    <x v="0"/>
    <x v="1"/>
    <x v="3046"/>
    <x v="2"/>
    <x v="0"/>
    <x v="0"/>
    <x v="8"/>
  </r>
  <r>
    <x v="8577"/>
    <x v="1"/>
    <x v="2"/>
    <x v="5"/>
    <x v="6"/>
    <x v="1"/>
    <x v="2"/>
    <x v="8"/>
    <x v="0"/>
    <x v="0"/>
    <x v="1"/>
    <x v="1"/>
    <x v="1"/>
    <x v="0"/>
    <x v="8467"/>
    <x v="5"/>
    <x v="6"/>
    <x v="0"/>
    <x v="7"/>
  </r>
  <r>
    <x v="8578"/>
    <x v="5"/>
    <x v="3"/>
    <x v="4"/>
    <x v="6"/>
    <x v="2"/>
    <x v="2"/>
    <x v="11"/>
    <x v="2"/>
    <x v="0"/>
    <x v="1"/>
    <x v="1"/>
    <x v="1"/>
    <x v="0"/>
    <x v="9527"/>
    <x v="2"/>
    <x v="5"/>
    <x v="0"/>
    <x v="0"/>
  </r>
  <r>
    <x v="8579"/>
    <x v="0"/>
    <x v="2"/>
    <x v="1"/>
    <x v="3"/>
    <x v="0"/>
    <x v="2"/>
    <x v="4"/>
    <x v="1"/>
    <x v="1"/>
    <x v="1"/>
    <x v="1"/>
    <x v="1"/>
    <x v="1"/>
    <x v="9877"/>
    <x v="4"/>
    <x v="5"/>
    <x v="0"/>
    <x v="5"/>
  </r>
  <r>
    <x v="8580"/>
    <x v="3"/>
    <x v="2"/>
    <x v="4"/>
    <x v="2"/>
    <x v="0"/>
    <x v="1"/>
    <x v="8"/>
    <x v="1"/>
    <x v="1"/>
    <x v="1"/>
    <x v="0"/>
    <x v="0"/>
    <x v="0"/>
    <x v="3300"/>
    <x v="11"/>
    <x v="3"/>
    <x v="2"/>
    <x v="5"/>
  </r>
  <r>
    <x v="8581"/>
    <x v="1"/>
    <x v="1"/>
    <x v="3"/>
    <x v="6"/>
    <x v="2"/>
    <x v="2"/>
    <x v="6"/>
    <x v="0"/>
    <x v="0"/>
    <x v="1"/>
    <x v="1"/>
    <x v="0"/>
    <x v="0"/>
    <x v="5733"/>
    <x v="3"/>
    <x v="2"/>
    <x v="1"/>
    <x v="4"/>
  </r>
  <r>
    <x v="8582"/>
    <x v="0"/>
    <x v="1"/>
    <x v="5"/>
    <x v="0"/>
    <x v="1"/>
    <x v="0"/>
    <x v="13"/>
    <x v="0"/>
    <x v="0"/>
    <x v="0"/>
    <x v="1"/>
    <x v="0"/>
    <x v="1"/>
    <x v="5127"/>
    <x v="5"/>
    <x v="1"/>
    <x v="2"/>
    <x v="0"/>
  </r>
  <r>
    <x v="8583"/>
    <x v="2"/>
    <x v="1"/>
    <x v="3"/>
    <x v="0"/>
    <x v="1"/>
    <x v="1"/>
    <x v="9"/>
    <x v="1"/>
    <x v="1"/>
    <x v="1"/>
    <x v="0"/>
    <x v="0"/>
    <x v="0"/>
    <x v="1497"/>
    <x v="3"/>
    <x v="5"/>
    <x v="0"/>
    <x v="8"/>
  </r>
  <r>
    <x v="8584"/>
    <x v="3"/>
    <x v="0"/>
    <x v="0"/>
    <x v="3"/>
    <x v="1"/>
    <x v="2"/>
    <x v="11"/>
    <x v="0"/>
    <x v="0"/>
    <x v="1"/>
    <x v="0"/>
    <x v="1"/>
    <x v="0"/>
    <x v="5488"/>
    <x v="10"/>
    <x v="2"/>
    <x v="2"/>
    <x v="3"/>
  </r>
  <r>
    <x v="8585"/>
    <x v="2"/>
    <x v="1"/>
    <x v="2"/>
    <x v="1"/>
    <x v="2"/>
    <x v="0"/>
    <x v="6"/>
    <x v="0"/>
    <x v="1"/>
    <x v="1"/>
    <x v="0"/>
    <x v="0"/>
    <x v="0"/>
    <x v="146"/>
    <x v="4"/>
    <x v="4"/>
    <x v="1"/>
    <x v="1"/>
  </r>
  <r>
    <x v="8586"/>
    <x v="0"/>
    <x v="3"/>
    <x v="0"/>
    <x v="6"/>
    <x v="0"/>
    <x v="0"/>
    <x v="4"/>
    <x v="2"/>
    <x v="1"/>
    <x v="1"/>
    <x v="1"/>
    <x v="0"/>
    <x v="1"/>
    <x v="5710"/>
    <x v="5"/>
    <x v="3"/>
    <x v="1"/>
    <x v="4"/>
  </r>
  <r>
    <x v="8587"/>
    <x v="1"/>
    <x v="2"/>
    <x v="5"/>
    <x v="3"/>
    <x v="0"/>
    <x v="0"/>
    <x v="3"/>
    <x v="0"/>
    <x v="1"/>
    <x v="0"/>
    <x v="0"/>
    <x v="1"/>
    <x v="1"/>
    <x v="2667"/>
    <x v="10"/>
    <x v="5"/>
    <x v="0"/>
    <x v="6"/>
  </r>
  <r>
    <x v="8588"/>
    <x v="2"/>
    <x v="1"/>
    <x v="2"/>
    <x v="3"/>
    <x v="2"/>
    <x v="0"/>
    <x v="3"/>
    <x v="0"/>
    <x v="0"/>
    <x v="1"/>
    <x v="0"/>
    <x v="1"/>
    <x v="1"/>
    <x v="1054"/>
    <x v="5"/>
    <x v="4"/>
    <x v="1"/>
    <x v="1"/>
  </r>
  <r>
    <x v="8589"/>
    <x v="2"/>
    <x v="3"/>
    <x v="1"/>
    <x v="2"/>
    <x v="1"/>
    <x v="2"/>
    <x v="5"/>
    <x v="2"/>
    <x v="0"/>
    <x v="1"/>
    <x v="1"/>
    <x v="1"/>
    <x v="1"/>
    <x v="8068"/>
    <x v="2"/>
    <x v="3"/>
    <x v="0"/>
    <x v="4"/>
  </r>
  <r>
    <x v="8590"/>
    <x v="4"/>
    <x v="3"/>
    <x v="5"/>
    <x v="2"/>
    <x v="1"/>
    <x v="2"/>
    <x v="14"/>
    <x v="1"/>
    <x v="0"/>
    <x v="0"/>
    <x v="0"/>
    <x v="1"/>
    <x v="1"/>
    <x v="6537"/>
    <x v="1"/>
    <x v="5"/>
    <x v="0"/>
    <x v="6"/>
  </r>
  <r>
    <x v="8591"/>
    <x v="4"/>
    <x v="0"/>
    <x v="3"/>
    <x v="0"/>
    <x v="0"/>
    <x v="0"/>
    <x v="9"/>
    <x v="0"/>
    <x v="1"/>
    <x v="1"/>
    <x v="1"/>
    <x v="0"/>
    <x v="0"/>
    <x v="330"/>
    <x v="7"/>
    <x v="3"/>
    <x v="2"/>
    <x v="4"/>
  </r>
  <r>
    <x v="8592"/>
    <x v="2"/>
    <x v="2"/>
    <x v="0"/>
    <x v="6"/>
    <x v="1"/>
    <x v="0"/>
    <x v="1"/>
    <x v="1"/>
    <x v="1"/>
    <x v="1"/>
    <x v="1"/>
    <x v="0"/>
    <x v="0"/>
    <x v="2319"/>
    <x v="8"/>
    <x v="3"/>
    <x v="0"/>
    <x v="8"/>
  </r>
  <r>
    <x v="8593"/>
    <x v="3"/>
    <x v="2"/>
    <x v="2"/>
    <x v="3"/>
    <x v="0"/>
    <x v="0"/>
    <x v="0"/>
    <x v="1"/>
    <x v="1"/>
    <x v="1"/>
    <x v="0"/>
    <x v="1"/>
    <x v="0"/>
    <x v="1715"/>
    <x v="6"/>
    <x v="4"/>
    <x v="1"/>
    <x v="1"/>
  </r>
  <r>
    <x v="8594"/>
    <x v="0"/>
    <x v="1"/>
    <x v="5"/>
    <x v="5"/>
    <x v="1"/>
    <x v="2"/>
    <x v="8"/>
    <x v="1"/>
    <x v="1"/>
    <x v="1"/>
    <x v="1"/>
    <x v="1"/>
    <x v="1"/>
    <x v="9750"/>
    <x v="6"/>
    <x v="3"/>
    <x v="0"/>
    <x v="1"/>
  </r>
  <r>
    <x v="8595"/>
    <x v="3"/>
    <x v="3"/>
    <x v="2"/>
    <x v="5"/>
    <x v="2"/>
    <x v="1"/>
    <x v="14"/>
    <x v="0"/>
    <x v="1"/>
    <x v="0"/>
    <x v="1"/>
    <x v="0"/>
    <x v="1"/>
    <x v="3538"/>
    <x v="10"/>
    <x v="1"/>
    <x v="2"/>
    <x v="0"/>
  </r>
  <r>
    <x v="8596"/>
    <x v="3"/>
    <x v="0"/>
    <x v="0"/>
    <x v="0"/>
    <x v="1"/>
    <x v="2"/>
    <x v="8"/>
    <x v="2"/>
    <x v="0"/>
    <x v="0"/>
    <x v="1"/>
    <x v="0"/>
    <x v="0"/>
    <x v="5143"/>
    <x v="11"/>
    <x v="6"/>
    <x v="0"/>
    <x v="8"/>
  </r>
  <r>
    <x v="8597"/>
    <x v="4"/>
    <x v="2"/>
    <x v="3"/>
    <x v="3"/>
    <x v="1"/>
    <x v="0"/>
    <x v="14"/>
    <x v="1"/>
    <x v="0"/>
    <x v="1"/>
    <x v="0"/>
    <x v="0"/>
    <x v="0"/>
    <x v="1101"/>
    <x v="11"/>
    <x v="4"/>
    <x v="2"/>
    <x v="3"/>
  </r>
  <r>
    <x v="8598"/>
    <x v="2"/>
    <x v="3"/>
    <x v="5"/>
    <x v="1"/>
    <x v="0"/>
    <x v="1"/>
    <x v="2"/>
    <x v="2"/>
    <x v="0"/>
    <x v="0"/>
    <x v="1"/>
    <x v="0"/>
    <x v="1"/>
    <x v="3085"/>
    <x v="7"/>
    <x v="0"/>
    <x v="1"/>
    <x v="5"/>
  </r>
  <r>
    <x v="8599"/>
    <x v="4"/>
    <x v="1"/>
    <x v="3"/>
    <x v="1"/>
    <x v="2"/>
    <x v="0"/>
    <x v="3"/>
    <x v="2"/>
    <x v="0"/>
    <x v="0"/>
    <x v="1"/>
    <x v="0"/>
    <x v="1"/>
    <x v="1179"/>
    <x v="8"/>
    <x v="3"/>
    <x v="1"/>
    <x v="5"/>
  </r>
  <r>
    <x v="8600"/>
    <x v="4"/>
    <x v="2"/>
    <x v="1"/>
    <x v="0"/>
    <x v="1"/>
    <x v="0"/>
    <x v="12"/>
    <x v="1"/>
    <x v="0"/>
    <x v="1"/>
    <x v="0"/>
    <x v="1"/>
    <x v="0"/>
    <x v="1940"/>
    <x v="1"/>
    <x v="2"/>
    <x v="2"/>
    <x v="2"/>
  </r>
  <r>
    <x v="8601"/>
    <x v="3"/>
    <x v="0"/>
    <x v="5"/>
    <x v="6"/>
    <x v="1"/>
    <x v="0"/>
    <x v="11"/>
    <x v="0"/>
    <x v="0"/>
    <x v="1"/>
    <x v="0"/>
    <x v="0"/>
    <x v="1"/>
    <x v="395"/>
    <x v="5"/>
    <x v="1"/>
    <x v="0"/>
    <x v="6"/>
  </r>
  <r>
    <x v="8602"/>
    <x v="5"/>
    <x v="1"/>
    <x v="5"/>
    <x v="4"/>
    <x v="2"/>
    <x v="1"/>
    <x v="6"/>
    <x v="1"/>
    <x v="0"/>
    <x v="0"/>
    <x v="0"/>
    <x v="0"/>
    <x v="1"/>
    <x v="6189"/>
    <x v="11"/>
    <x v="1"/>
    <x v="1"/>
    <x v="4"/>
  </r>
  <r>
    <x v="8603"/>
    <x v="5"/>
    <x v="3"/>
    <x v="4"/>
    <x v="3"/>
    <x v="1"/>
    <x v="2"/>
    <x v="2"/>
    <x v="0"/>
    <x v="0"/>
    <x v="0"/>
    <x v="0"/>
    <x v="1"/>
    <x v="0"/>
    <x v="8875"/>
    <x v="3"/>
    <x v="1"/>
    <x v="0"/>
    <x v="6"/>
  </r>
  <r>
    <x v="8604"/>
    <x v="3"/>
    <x v="2"/>
    <x v="0"/>
    <x v="5"/>
    <x v="0"/>
    <x v="0"/>
    <x v="2"/>
    <x v="0"/>
    <x v="1"/>
    <x v="0"/>
    <x v="0"/>
    <x v="1"/>
    <x v="1"/>
    <x v="2964"/>
    <x v="4"/>
    <x v="3"/>
    <x v="1"/>
    <x v="3"/>
  </r>
  <r>
    <x v="8605"/>
    <x v="1"/>
    <x v="3"/>
    <x v="5"/>
    <x v="2"/>
    <x v="2"/>
    <x v="0"/>
    <x v="13"/>
    <x v="2"/>
    <x v="0"/>
    <x v="0"/>
    <x v="0"/>
    <x v="1"/>
    <x v="1"/>
    <x v="1562"/>
    <x v="10"/>
    <x v="2"/>
    <x v="2"/>
    <x v="4"/>
  </r>
  <r>
    <x v="8606"/>
    <x v="1"/>
    <x v="1"/>
    <x v="5"/>
    <x v="3"/>
    <x v="1"/>
    <x v="2"/>
    <x v="14"/>
    <x v="1"/>
    <x v="1"/>
    <x v="0"/>
    <x v="0"/>
    <x v="0"/>
    <x v="1"/>
    <x v="4869"/>
    <x v="7"/>
    <x v="4"/>
    <x v="2"/>
    <x v="0"/>
  </r>
  <r>
    <x v="8607"/>
    <x v="0"/>
    <x v="1"/>
    <x v="4"/>
    <x v="4"/>
    <x v="1"/>
    <x v="0"/>
    <x v="5"/>
    <x v="2"/>
    <x v="1"/>
    <x v="1"/>
    <x v="0"/>
    <x v="0"/>
    <x v="0"/>
    <x v="2750"/>
    <x v="2"/>
    <x v="2"/>
    <x v="1"/>
    <x v="1"/>
  </r>
  <r>
    <x v="8608"/>
    <x v="1"/>
    <x v="1"/>
    <x v="2"/>
    <x v="1"/>
    <x v="2"/>
    <x v="0"/>
    <x v="0"/>
    <x v="1"/>
    <x v="0"/>
    <x v="0"/>
    <x v="0"/>
    <x v="1"/>
    <x v="0"/>
    <x v="345"/>
    <x v="0"/>
    <x v="2"/>
    <x v="0"/>
    <x v="6"/>
  </r>
  <r>
    <x v="8609"/>
    <x v="3"/>
    <x v="3"/>
    <x v="1"/>
    <x v="2"/>
    <x v="0"/>
    <x v="0"/>
    <x v="8"/>
    <x v="2"/>
    <x v="0"/>
    <x v="0"/>
    <x v="0"/>
    <x v="1"/>
    <x v="0"/>
    <x v="797"/>
    <x v="10"/>
    <x v="3"/>
    <x v="2"/>
    <x v="4"/>
  </r>
  <r>
    <x v="8610"/>
    <x v="4"/>
    <x v="2"/>
    <x v="1"/>
    <x v="6"/>
    <x v="2"/>
    <x v="1"/>
    <x v="5"/>
    <x v="1"/>
    <x v="0"/>
    <x v="1"/>
    <x v="0"/>
    <x v="1"/>
    <x v="0"/>
    <x v="4480"/>
    <x v="2"/>
    <x v="1"/>
    <x v="1"/>
    <x v="4"/>
  </r>
  <r>
    <x v="8611"/>
    <x v="4"/>
    <x v="2"/>
    <x v="3"/>
    <x v="4"/>
    <x v="1"/>
    <x v="2"/>
    <x v="3"/>
    <x v="0"/>
    <x v="0"/>
    <x v="1"/>
    <x v="1"/>
    <x v="0"/>
    <x v="0"/>
    <x v="7221"/>
    <x v="0"/>
    <x v="2"/>
    <x v="1"/>
    <x v="4"/>
  </r>
  <r>
    <x v="8612"/>
    <x v="1"/>
    <x v="1"/>
    <x v="0"/>
    <x v="4"/>
    <x v="2"/>
    <x v="0"/>
    <x v="14"/>
    <x v="2"/>
    <x v="0"/>
    <x v="0"/>
    <x v="0"/>
    <x v="0"/>
    <x v="1"/>
    <x v="369"/>
    <x v="9"/>
    <x v="2"/>
    <x v="2"/>
    <x v="5"/>
  </r>
  <r>
    <x v="8613"/>
    <x v="4"/>
    <x v="1"/>
    <x v="2"/>
    <x v="5"/>
    <x v="1"/>
    <x v="1"/>
    <x v="3"/>
    <x v="0"/>
    <x v="0"/>
    <x v="0"/>
    <x v="0"/>
    <x v="1"/>
    <x v="1"/>
    <x v="3981"/>
    <x v="11"/>
    <x v="6"/>
    <x v="1"/>
    <x v="5"/>
  </r>
  <r>
    <x v="8614"/>
    <x v="3"/>
    <x v="2"/>
    <x v="5"/>
    <x v="4"/>
    <x v="2"/>
    <x v="0"/>
    <x v="13"/>
    <x v="2"/>
    <x v="0"/>
    <x v="1"/>
    <x v="0"/>
    <x v="1"/>
    <x v="0"/>
    <x v="1877"/>
    <x v="2"/>
    <x v="5"/>
    <x v="0"/>
    <x v="6"/>
  </r>
  <r>
    <x v="8615"/>
    <x v="4"/>
    <x v="1"/>
    <x v="3"/>
    <x v="2"/>
    <x v="0"/>
    <x v="1"/>
    <x v="4"/>
    <x v="1"/>
    <x v="1"/>
    <x v="0"/>
    <x v="1"/>
    <x v="1"/>
    <x v="0"/>
    <x v="3659"/>
    <x v="10"/>
    <x v="3"/>
    <x v="0"/>
    <x v="7"/>
  </r>
  <r>
    <x v="8616"/>
    <x v="4"/>
    <x v="2"/>
    <x v="3"/>
    <x v="3"/>
    <x v="1"/>
    <x v="1"/>
    <x v="8"/>
    <x v="0"/>
    <x v="0"/>
    <x v="1"/>
    <x v="0"/>
    <x v="0"/>
    <x v="0"/>
    <x v="3110"/>
    <x v="9"/>
    <x v="3"/>
    <x v="0"/>
    <x v="7"/>
  </r>
  <r>
    <x v="8617"/>
    <x v="0"/>
    <x v="1"/>
    <x v="1"/>
    <x v="6"/>
    <x v="2"/>
    <x v="0"/>
    <x v="13"/>
    <x v="2"/>
    <x v="0"/>
    <x v="1"/>
    <x v="0"/>
    <x v="0"/>
    <x v="0"/>
    <x v="1986"/>
    <x v="6"/>
    <x v="4"/>
    <x v="2"/>
    <x v="0"/>
  </r>
  <r>
    <x v="8618"/>
    <x v="5"/>
    <x v="0"/>
    <x v="5"/>
    <x v="3"/>
    <x v="0"/>
    <x v="1"/>
    <x v="5"/>
    <x v="2"/>
    <x v="0"/>
    <x v="1"/>
    <x v="1"/>
    <x v="0"/>
    <x v="1"/>
    <x v="7429"/>
    <x v="4"/>
    <x v="4"/>
    <x v="1"/>
    <x v="3"/>
  </r>
  <r>
    <x v="8619"/>
    <x v="0"/>
    <x v="3"/>
    <x v="5"/>
    <x v="6"/>
    <x v="1"/>
    <x v="0"/>
    <x v="10"/>
    <x v="0"/>
    <x v="0"/>
    <x v="1"/>
    <x v="0"/>
    <x v="0"/>
    <x v="1"/>
    <x v="3914"/>
    <x v="1"/>
    <x v="6"/>
    <x v="2"/>
    <x v="4"/>
  </r>
  <r>
    <x v="8620"/>
    <x v="0"/>
    <x v="2"/>
    <x v="4"/>
    <x v="6"/>
    <x v="1"/>
    <x v="1"/>
    <x v="14"/>
    <x v="0"/>
    <x v="0"/>
    <x v="0"/>
    <x v="1"/>
    <x v="0"/>
    <x v="0"/>
    <x v="8416"/>
    <x v="11"/>
    <x v="4"/>
    <x v="2"/>
    <x v="0"/>
  </r>
  <r>
    <x v="8621"/>
    <x v="5"/>
    <x v="2"/>
    <x v="4"/>
    <x v="1"/>
    <x v="0"/>
    <x v="1"/>
    <x v="6"/>
    <x v="1"/>
    <x v="1"/>
    <x v="0"/>
    <x v="0"/>
    <x v="0"/>
    <x v="0"/>
    <x v="7373"/>
    <x v="1"/>
    <x v="1"/>
    <x v="0"/>
    <x v="7"/>
  </r>
  <r>
    <x v="8622"/>
    <x v="0"/>
    <x v="0"/>
    <x v="5"/>
    <x v="3"/>
    <x v="1"/>
    <x v="1"/>
    <x v="6"/>
    <x v="0"/>
    <x v="0"/>
    <x v="1"/>
    <x v="1"/>
    <x v="0"/>
    <x v="0"/>
    <x v="7399"/>
    <x v="6"/>
    <x v="5"/>
    <x v="0"/>
    <x v="7"/>
  </r>
  <r>
    <x v="8623"/>
    <x v="0"/>
    <x v="0"/>
    <x v="4"/>
    <x v="4"/>
    <x v="0"/>
    <x v="0"/>
    <x v="9"/>
    <x v="1"/>
    <x v="0"/>
    <x v="0"/>
    <x v="0"/>
    <x v="0"/>
    <x v="1"/>
    <x v="3509"/>
    <x v="0"/>
    <x v="3"/>
    <x v="2"/>
    <x v="4"/>
  </r>
  <r>
    <x v="8624"/>
    <x v="4"/>
    <x v="0"/>
    <x v="3"/>
    <x v="1"/>
    <x v="1"/>
    <x v="2"/>
    <x v="6"/>
    <x v="1"/>
    <x v="1"/>
    <x v="1"/>
    <x v="0"/>
    <x v="0"/>
    <x v="0"/>
    <x v="3695"/>
    <x v="0"/>
    <x v="6"/>
    <x v="0"/>
    <x v="8"/>
  </r>
  <r>
    <x v="8625"/>
    <x v="5"/>
    <x v="1"/>
    <x v="0"/>
    <x v="3"/>
    <x v="2"/>
    <x v="1"/>
    <x v="12"/>
    <x v="2"/>
    <x v="0"/>
    <x v="1"/>
    <x v="1"/>
    <x v="0"/>
    <x v="0"/>
    <x v="6651"/>
    <x v="4"/>
    <x v="3"/>
    <x v="0"/>
    <x v="8"/>
  </r>
  <r>
    <x v="8626"/>
    <x v="3"/>
    <x v="2"/>
    <x v="4"/>
    <x v="2"/>
    <x v="0"/>
    <x v="0"/>
    <x v="4"/>
    <x v="0"/>
    <x v="1"/>
    <x v="1"/>
    <x v="1"/>
    <x v="1"/>
    <x v="0"/>
    <x v="3226"/>
    <x v="6"/>
    <x v="0"/>
    <x v="0"/>
    <x v="4"/>
  </r>
  <r>
    <x v="8627"/>
    <x v="5"/>
    <x v="2"/>
    <x v="0"/>
    <x v="0"/>
    <x v="2"/>
    <x v="2"/>
    <x v="12"/>
    <x v="2"/>
    <x v="1"/>
    <x v="0"/>
    <x v="0"/>
    <x v="1"/>
    <x v="1"/>
    <x v="9792"/>
    <x v="3"/>
    <x v="2"/>
    <x v="0"/>
    <x v="6"/>
  </r>
  <r>
    <x v="8628"/>
    <x v="2"/>
    <x v="3"/>
    <x v="1"/>
    <x v="3"/>
    <x v="0"/>
    <x v="2"/>
    <x v="5"/>
    <x v="0"/>
    <x v="0"/>
    <x v="0"/>
    <x v="0"/>
    <x v="0"/>
    <x v="1"/>
    <x v="4402"/>
    <x v="1"/>
    <x v="6"/>
    <x v="0"/>
    <x v="7"/>
  </r>
  <r>
    <x v="8629"/>
    <x v="1"/>
    <x v="1"/>
    <x v="0"/>
    <x v="2"/>
    <x v="2"/>
    <x v="0"/>
    <x v="9"/>
    <x v="0"/>
    <x v="0"/>
    <x v="1"/>
    <x v="0"/>
    <x v="0"/>
    <x v="1"/>
    <x v="535"/>
    <x v="8"/>
    <x v="6"/>
    <x v="2"/>
    <x v="3"/>
  </r>
  <r>
    <x v="8630"/>
    <x v="1"/>
    <x v="3"/>
    <x v="3"/>
    <x v="6"/>
    <x v="0"/>
    <x v="0"/>
    <x v="12"/>
    <x v="2"/>
    <x v="0"/>
    <x v="0"/>
    <x v="0"/>
    <x v="0"/>
    <x v="1"/>
    <x v="240"/>
    <x v="5"/>
    <x v="6"/>
    <x v="2"/>
    <x v="1"/>
  </r>
  <r>
    <x v="8631"/>
    <x v="3"/>
    <x v="3"/>
    <x v="2"/>
    <x v="5"/>
    <x v="2"/>
    <x v="0"/>
    <x v="10"/>
    <x v="2"/>
    <x v="0"/>
    <x v="0"/>
    <x v="1"/>
    <x v="1"/>
    <x v="0"/>
    <x v="1824"/>
    <x v="8"/>
    <x v="6"/>
    <x v="0"/>
    <x v="2"/>
  </r>
  <r>
    <x v="8632"/>
    <x v="3"/>
    <x v="3"/>
    <x v="0"/>
    <x v="5"/>
    <x v="0"/>
    <x v="0"/>
    <x v="11"/>
    <x v="1"/>
    <x v="1"/>
    <x v="1"/>
    <x v="0"/>
    <x v="0"/>
    <x v="1"/>
    <x v="301"/>
    <x v="4"/>
    <x v="0"/>
    <x v="2"/>
    <x v="5"/>
  </r>
  <r>
    <x v="8633"/>
    <x v="1"/>
    <x v="0"/>
    <x v="2"/>
    <x v="0"/>
    <x v="1"/>
    <x v="2"/>
    <x v="11"/>
    <x v="0"/>
    <x v="0"/>
    <x v="1"/>
    <x v="1"/>
    <x v="1"/>
    <x v="0"/>
    <x v="6489"/>
    <x v="11"/>
    <x v="2"/>
    <x v="0"/>
    <x v="5"/>
  </r>
  <r>
    <x v="8634"/>
    <x v="5"/>
    <x v="0"/>
    <x v="5"/>
    <x v="5"/>
    <x v="1"/>
    <x v="0"/>
    <x v="9"/>
    <x v="2"/>
    <x v="1"/>
    <x v="0"/>
    <x v="0"/>
    <x v="0"/>
    <x v="1"/>
    <x v="3925"/>
    <x v="0"/>
    <x v="4"/>
    <x v="0"/>
    <x v="7"/>
  </r>
  <r>
    <x v="8635"/>
    <x v="0"/>
    <x v="3"/>
    <x v="1"/>
    <x v="1"/>
    <x v="1"/>
    <x v="0"/>
    <x v="12"/>
    <x v="0"/>
    <x v="0"/>
    <x v="0"/>
    <x v="0"/>
    <x v="1"/>
    <x v="1"/>
    <x v="4935"/>
    <x v="10"/>
    <x v="5"/>
    <x v="2"/>
    <x v="4"/>
  </r>
  <r>
    <x v="8636"/>
    <x v="1"/>
    <x v="2"/>
    <x v="5"/>
    <x v="2"/>
    <x v="1"/>
    <x v="1"/>
    <x v="6"/>
    <x v="0"/>
    <x v="1"/>
    <x v="1"/>
    <x v="0"/>
    <x v="0"/>
    <x v="0"/>
    <x v="2786"/>
    <x v="2"/>
    <x v="4"/>
    <x v="1"/>
    <x v="0"/>
  </r>
  <r>
    <x v="8637"/>
    <x v="4"/>
    <x v="3"/>
    <x v="0"/>
    <x v="5"/>
    <x v="1"/>
    <x v="1"/>
    <x v="10"/>
    <x v="1"/>
    <x v="1"/>
    <x v="0"/>
    <x v="1"/>
    <x v="1"/>
    <x v="1"/>
    <x v="4713"/>
    <x v="2"/>
    <x v="3"/>
    <x v="0"/>
    <x v="8"/>
  </r>
  <r>
    <x v="8638"/>
    <x v="2"/>
    <x v="2"/>
    <x v="1"/>
    <x v="6"/>
    <x v="0"/>
    <x v="1"/>
    <x v="1"/>
    <x v="2"/>
    <x v="0"/>
    <x v="1"/>
    <x v="0"/>
    <x v="0"/>
    <x v="1"/>
    <x v="4112"/>
    <x v="2"/>
    <x v="4"/>
    <x v="1"/>
    <x v="2"/>
  </r>
  <r>
    <x v="8639"/>
    <x v="1"/>
    <x v="1"/>
    <x v="0"/>
    <x v="6"/>
    <x v="2"/>
    <x v="1"/>
    <x v="2"/>
    <x v="1"/>
    <x v="0"/>
    <x v="1"/>
    <x v="0"/>
    <x v="1"/>
    <x v="1"/>
    <x v="3868"/>
    <x v="8"/>
    <x v="5"/>
    <x v="1"/>
    <x v="0"/>
  </r>
  <r>
    <x v="8640"/>
    <x v="4"/>
    <x v="2"/>
    <x v="3"/>
    <x v="3"/>
    <x v="0"/>
    <x v="0"/>
    <x v="6"/>
    <x v="2"/>
    <x v="1"/>
    <x v="0"/>
    <x v="1"/>
    <x v="0"/>
    <x v="0"/>
    <x v="1836"/>
    <x v="2"/>
    <x v="4"/>
    <x v="1"/>
    <x v="5"/>
  </r>
  <r>
    <x v="8641"/>
    <x v="2"/>
    <x v="3"/>
    <x v="3"/>
    <x v="6"/>
    <x v="1"/>
    <x v="2"/>
    <x v="6"/>
    <x v="1"/>
    <x v="1"/>
    <x v="1"/>
    <x v="0"/>
    <x v="0"/>
    <x v="0"/>
    <x v="3505"/>
    <x v="3"/>
    <x v="5"/>
    <x v="1"/>
    <x v="3"/>
  </r>
  <r>
    <x v="8642"/>
    <x v="0"/>
    <x v="0"/>
    <x v="2"/>
    <x v="1"/>
    <x v="1"/>
    <x v="1"/>
    <x v="9"/>
    <x v="0"/>
    <x v="0"/>
    <x v="0"/>
    <x v="0"/>
    <x v="0"/>
    <x v="0"/>
    <x v="4733"/>
    <x v="6"/>
    <x v="4"/>
    <x v="0"/>
    <x v="6"/>
  </r>
  <r>
    <x v="8643"/>
    <x v="2"/>
    <x v="0"/>
    <x v="3"/>
    <x v="6"/>
    <x v="0"/>
    <x v="1"/>
    <x v="7"/>
    <x v="1"/>
    <x v="0"/>
    <x v="1"/>
    <x v="1"/>
    <x v="1"/>
    <x v="0"/>
    <x v="3656"/>
    <x v="3"/>
    <x v="0"/>
    <x v="0"/>
    <x v="6"/>
  </r>
  <r>
    <x v="8644"/>
    <x v="0"/>
    <x v="1"/>
    <x v="0"/>
    <x v="3"/>
    <x v="0"/>
    <x v="2"/>
    <x v="3"/>
    <x v="0"/>
    <x v="1"/>
    <x v="1"/>
    <x v="1"/>
    <x v="0"/>
    <x v="0"/>
    <x v="8576"/>
    <x v="5"/>
    <x v="5"/>
    <x v="1"/>
    <x v="2"/>
  </r>
  <r>
    <x v="8645"/>
    <x v="5"/>
    <x v="2"/>
    <x v="4"/>
    <x v="5"/>
    <x v="0"/>
    <x v="1"/>
    <x v="4"/>
    <x v="1"/>
    <x v="1"/>
    <x v="1"/>
    <x v="0"/>
    <x v="0"/>
    <x v="0"/>
    <x v="7720"/>
    <x v="3"/>
    <x v="6"/>
    <x v="0"/>
    <x v="6"/>
  </r>
  <r>
    <x v="8646"/>
    <x v="1"/>
    <x v="1"/>
    <x v="5"/>
    <x v="1"/>
    <x v="1"/>
    <x v="2"/>
    <x v="0"/>
    <x v="2"/>
    <x v="0"/>
    <x v="1"/>
    <x v="0"/>
    <x v="0"/>
    <x v="0"/>
    <x v="3609"/>
    <x v="11"/>
    <x v="0"/>
    <x v="1"/>
    <x v="3"/>
  </r>
  <r>
    <x v="8647"/>
    <x v="5"/>
    <x v="0"/>
    <x v="5"/>
    <x v="0"/>
    <x v="2"/>
    <x v="1"/>
    <x v="9"/>
    <x v="0"/>
    <x v="0"/>
    <x v="0"/>
    <x v="0"/>
    <x v="0"/>
    <x v="1"/>
    <x v="6667"/>
    <x v="1"/>
    <x v="4"/>
    <x v="2"/>
    <x v="4"/>
  </r>
  <r>
    <x v="8648"/>
    <x v="3"/>
    <x v="0"/>
    <x v="3"/>
    <x v="4"/>
    <x v="1"/>
    <x v="1"/>
    <x v="9"/>
    <x v="0"/>
    <x v="1"/>
    <x v="0"/>
    <x v="0"/>
    <x v="0"/>
    <x v="1"/>
    <x v="2057"/>
    <x v="11"/>
    <x v="5"/>
    <x v="2"/>
    <x v="2"/>
  </r>
  <r>
    <x v="8649"/>
    <x v="4"/>
    <x v="1"/>
    <x v="3"/>
    <x v="4"/>
    <x v="0"/>
    <x v="2"/>
    <x v="6"/>
    <x v="1"/>
    <x v="1"/>
    <x v="0"/>
    <x v="0"/>
    <x v="0"/>
    <x v="1"/>
    <x v="5045"/>
    <x v="1"/>
    <x v="4"/>
    <x v="1"/>
    <x v="0"/>
  </r>
  <r>
    <x v="8650"/>
    <x v="5"/>
    <x v="1"/>
    <x v="5"/>
    <x v="2"/>
    <x v="1"/>
    <x v="2"/>
    <x v="9"/>
    <x v="0"/>
    <x v="0"/>
    <x v="1"/>
    <x v="1"/>
    <x v="1"/>
    <x v="0"/>
    <x v="9491"/>
    <x v="11"/>
    <x v="2"/>
    <x v="0"/>
    <x v="5"/>
  </r>
  <r>
    <x v="8651"/>
    <x v="1"/>
    <x v="1"/>
    <x v="5"/>
    <x v="6"/>
    <x v="1"/>
    <x v="1"/>
    <x v="12"/>
    <x v="1"/>
    <x v="0"/>
    <x v="0"/>
    <x v="1"/>
    <x v="0"/>
    <x v="0"/>
    <x v="2537"/>
    <x v="5"/>
    <x v="1"/>
    <x v="0"/>
    <x v="8"/>
  </r>
  <r>
    <x v="8652"/>
    <x v="2"/>
    <x v="1"/>
    <x v="4"/>
    <x v="6"/>
    <x v="2"/>
    <x v="2"/>
    <x v="5"/>
    <x v="0"/>
    <x v="0"/>
    <x v="0"/>
    <x v="0"/>
    <x v="1"/>
    <x v="0"/>
    <x v="4901"/>
    <x v="7"/>
    <x v="1"/>
    <x v="1"/>
    <x v="4"/>
  </r>
  <r>
    <x v="8653"/>
    <x v="2"/>
    <x v="0"/>
    <x v="3"/>
    <x v="0"/>
    <x v="1"/>
    <x v="0"/>
    <x v="2"/>
    <x v="2"/>
    <x v="0"/>
    <x v="1"/>
    <x v="0"/>
    <x v="1"/>
    <x v="0"/>
    <x v="459"/>
    <x v="0"/>
    <x v="4"/>
    <x v="1"/>
    <x v="0"/>
  </r>
  <r>
    <x v="8654"/>
    <x v="0"/>
    <x v="2"/>
    <x v="0"/>
    <x v="0"/>
    <x v="1"/>
    <x v="2"/>
    <x v="4"/>
    <x v="2"/>
    <x v="0"/>
    <x v="0"/>
    <x v="1"/>
    <x v="0"/>
    <x v="0"/>
    <x v="9495"/>
    <x v="0"/>
    <x v="2"/>
    <x v="0"/>
    <x v="6"/>
  </r>
  <r>
    <x v="8655"/>
    <x v="0"/>
    <x v="3"/>
    <x v="1"/>
    <x v="3"/>
    <x v="0"/>
    <x v="1"/>
    <x v="1"/>
    <x v="2"/>
    <x v="1"/>
    <x v="0"/>
    <x v="0"/>
    <x v="1"/>
    <x v="1"/>
    <x v="8206"/>
    <x v="4"/>
    <x v="5"/>
    <x v="1"/>
    <x v="1"/>
  </r>
  <r>
    <x v="8656"/>
    <x v="1"/>
    <x v="1"/>
    <x v="0"/>
    <x v="5"/>
    <x v="0"/>
    <x v="0"/>
    <x v="10"/>
    <x v="1"/>
    <x v="0"/>
    <x v="0"/>
    <x v="0"/>
    <x v="1"/>
    <x v="1"/>
    <x v="1180"/>
    <x v="3"/>
    <x v="0"/>
    <x v="2"/>
    <x v="2"/>
  </r>
  <r>
    <x v="8657"/>
    <x v="2"/>
    <x v="1"/>
    <x v="4"/>
    <x v="1"/>
    <x v="1"/>
    <x v="1"/>
    <x v="13"/>
    <x v="2"/>
    <x v="0"/>
    <x v="1"/>
    <x v="1"/>
    <x v="0"/>
    <x v="0"/>
    <x v="2632"/>
    <x v="0"/>
    <x v="0"/>
    <x v="2"/>
    <x v="1"/>
  </r>
  <r>
    <x v="8658"/>
    <x v="5"/>
    <x v="2"/>
    <x v="2"/>
    <x v="5"/>
    <x v="0"/>
    <x v="2"/>
    <x v="2"/>
    <x v="0"/>
    <x v="1"/>
    <x v="1"/>
    <x v="1"/>
    <x v="1"/>
    <x v="0"/>
    <x v="9855"/>
    <x v="9"/>
    <x v="5"/>
    <x v="0"/>
    <x v="5"/>
  </r>
  <r>
    <x v="8659"/>
    <x v="1"/>
    <x v="2"/>
    <x v="5"/>
    <x v="5"/>
    <x v="0"/>
    <x v="1"/>
    <x v="13"/>
    <x v="2"/>
    <x v="1"/>
    <x v="1"/>
    <x v="1"/>
    <x v="0"/>
    <x v="0"/>
    <x v="4570"/>
    <x v="5"/>
    <x v="0"/>
    <x v="2"/>
    <x v="4"/>
  </r>
  <r>
    <x v="8660"/>
    <x v="5"/>
    <x v="2"/>
    <x v="5"/>
    <x v="5"/>
    <x v="0"/>
    <x v="0"/>
    <x v="14"/>
    <x v="2"/>
    <x v="1"/>
    <x v="1"/>
    <x v="0"/>
    <x v="0"/>
    <x v="1"/>
    <x v="6085"/>
    <x v="4"/>
    <x v="1"/>
    <x v="2"/>
    <x v="2"/>
  </r>
  <r>
    <x v="8661"/>
    <x v="5"/>
    <x v="0"/>
    <x v="4"/>
    <x v="3"/>
    <x v="1"/>
    <x v="2"/>
    <x v="7"/>
    <x v="0"/>
    <x v="1"/>
    <x v="1"/>
    <x v="0"/>
    <x v="0"/>
    <x v="0"/>
    <x v="7989"/>
    <x v="1"/>
    <x v="0"/>
    <x v="1"/>
    <x v="1"/>
  </r>
  <r>
    <x v="8662"/>
    <x v="2"/>
    <x v="1"/>
    <x v="4"/>
    <x v="0"/>
    <x v="1"/>
    <x v="2"/>
    <x v="1"/>
    <x v="1"/>
    <x v="1"/>
    <x v="1"/>
    <x v="1"/>
    <x v="0"/>
    <x v="1"/>
    <x v="6642"/>
    <x v="4"/>
    <x v="3"/>
    <x v="1"/>
    <x v="0"/>
  </r>
  <r>
    <x v="8663"/>
    <x v="3"/>
    <x v="1"/>
    <x v="1"/>
    <x v="5"/>
    <x v="1"/>
    <x v="0"/>
    <x v="11"/>
    <x v="0"/>
    <x v="0"/>
    <x v="1"/>
    <x v="1"/>
    <x v="0"/>
    <x v="1"/>
    <x v="1024"/>
    <x v="6"/>
    <x v="1"/>
    <x v="2"/>
    <x v="1"/>
  </r>
  <r>
    <x v="8664"/>
    <x v="2"/>
    <x v="0"/>
    <x v="0"/>
    <x v="2"/>
    <x v="0"/>
    <x v="0"/>
    <x v="1"/>
    <x v="0"/>
    <x v="1"/>
    <x v="0"/>
    <x v="0"/>
    <x v="0"/>
    <x v="1"/>
    <x v="227"/>
    <x v="5"/>
    <x v="6"/>
    <x v="0"/>
    <x v="6"/>
  </r>
  <r>
    <x v="8665"/>
    <x v="5"/>
    <x v="0"/>
    <x v="4"/>
    <x v="0"/>
    <x v="0"/>
    <x v="2"/>
    <x v="12"/>
    <x v="1"/>
    <x v="0"/>
    <x v="0"/>
    <x v="0"/>
    <x v="0"/>
    <x v="1"/>
    <x v="8421"/>
    <x v="2"/>
    <x v="2"/>
    <x v="2"/>
    <x v="1"/>
  </r>
  <r>
    <x v="8666"/>
    <x v="4"/>
    <x v="3"/>
    <x v="1"/>
    <x v="3"/>
    <x v="0"/>
    <x v="0"/>
    <x v="5"/>
    <x v="1"/>
    <x v="0"/>
    <x v="1"/>
    <x v="1"/>
    <x v="0"/>
    <x v="1"/>
    <x v="1526"/>
    <x v="5"/>
    <x v="5"/>
    <x v="0"/>
    <x v="7"/>
  </r>
  <r>
    <x v="8667"/>
    <x v="3"/>
    <x v="1"/>
    <x v="2"/>
    <x v="1"/>
    <x v="2"/>
    <x v="0"/>
    <x v="9"/>
    <x v="0"/>
    <x v="1"/>
    <x v="0"/>
    <x v="0"/>
    <x v="1"/>
    <x v="1"/>
    <x v="1030"/>
    <x v="10"/>
    <x v="1"/>
    <x v="0"/>
    <x v="8"/>
  </r>
  <r>
    <x v="8668"/>
    <x v="4"/>
    <x v="2"/>
    <x v="3"/>
    <x v="0"/>
    <x v="2"/>
    <x v="1"/>
    <x v="0"/>
    <x v="2"/>
    <x v="1"/>
    <x v="1"/>
    <x v="0"/>
    <x v="1"/>
    <x v="0"/>
    <x v="4454"/>
    <x v="3"/>
    <x v="3"/>
    <x v="1"/>
    <x v="4"/>
  </r>
  <r>
    <x v="8669"/>
    <x v="0"/>
    <x v="2"/>
    <x v="4"/>
    <x v="1"/>
    <x v="2"/>
    <x v="2"/>
    <x v="11"/>
    <x v="1"/>
    <x v="1"/>
    <x v="1"/>
    <x v="0"/>
    <x v="0"/>
    <x v="1"/>
    <x v="9450"/>
    <x v="3"/>
    <x v="3"/>
    <x v="0"/>
    <x v="7"/>
  </r>
  <r>
    <x v="8670"/>
    <x v="2"/>
    <x v="1"/>
    <x v="1"/>
    <x v="1"/>
    <x v="0"/>
    <x v="0"/>
    <x v="7"/>
    <x v="0"/>
    <x v="0"/>
    <x v="0"/>
    <x v="1"/>
    <x v="1"/>
    <x v="1"/>
    <x v="2604"/>
    <x v="0"/>
    <x v="5"/>
    <x v="0"/>
    <x v="4"/>
  </r>
  <r>
    <x v="8671"/>
    <x v="4"/>
    <x v="3"/>
    <x v="0"/>
    <x v="4"/>
    <x v="1"/>
    <x v="1"/>
    <x v="1"/>
    <x v="2"/>
    <x v="0"/>
    <x v="0"/>
    <x v="0"/>
    <x v="1"/>
    <x v="1"/>
    <x v="3267"/>
    <x v="3"/>
    <x v="3"/>
    <x v="1"/>
    <x v="2"/>
  </r>
  <r>
    <x v="8672"/>
    <x v="0"/>
    <x v="1"/>
    <x v="3"/>
    <x v="1"/>
    <x v="0"/>
    <x v="0"/>
    <x v="6"/>
    <x v="2"/>
    <x v="1"/>
    <x v="1"/>
    <x v="0"/>
    <x v="1"/>
    <x v="1"/>
    <x v="4981"/>
    <x v="5"/>
    <x v="4"/>
    <x v="0"/>
    <x v="6"/>
  </r>
  <r>
    <x v="8673"/>
    <x v="2"/>
    <x v="2"/>
    <x v="0"/>
    <x v="4"/>
    <x v="0"/>
    <x v="1"/>
    <x v="7"/>
    <x v="0"/>
    <x v="1"/>
    <x v="0"/>
    <x v="1"/>
    <x v="1"/>
    <x v="0"/>
    <x v="5858"/>
    <x v="0"/>
    <x v="5"/>
    <x v="0"/>
    <x v="3"/>
  </r>
  <r>
    <x v="8674"/>
    <x v="4"/>
    <x v="0"/>
    <x v="0"/>
    <x v="3"/>
    <x v="2"/>
    <x v="0"/>
    <x v="12"/>
    <x v="1"/>
    <x v="1"/>
    <x v="1"/>
    <x v="0"/>
    <x v="1"/>
    <x v="0"/>
    <x v="834"/>
    <x v="2"/>
    <x v="3"/>
    <x v="0"/>
    <x v="6"/>
  </r>
  <r>
    <x v="8675"/>
    <x v="0"/>
    <x v="0"/>
    <x v="1"/>
    <x v="3"/>
    <x v="2"/>
    <x v="0"/>
    <x v="2"/>
    <x v="1"/>
    <x v="0"/>
    <x v="1"/>
    <x v="1"/>
    <x v="0"/>
    <x v="0"/>
    <x v="4411"/>
    <x v="2"/>
    <x v="3"/>
    <x v="1"/>
    <x v="1"/>
  </r>
  <r>
    <x v="8676"/>
    <x v="0"/>
    <x v="3"/>
    <x v="2"/>
    <x v="4"/>
    <x v="0"/>
    <x v="0"/>
    <x v="10"/>
    <x v="2"/>
    <x v="0"/>
    <x v="1"/>
    <x v="1"/>
    <x v="0"/>
    <x v="1"/>
    <x v="4899"/>
    <x v="11"/>
    <x v="5"/>
    <x v="2"/>
    <x v="5"/>
  </r>
  <r>
    <x v="8677"/>
    <x v="2"/>
    <x v="3"/>
    <x v="1"/>
    <x v="5"/>
    <x v="2"/>
    <x v="0"/>
    <x v="8"/>
    <x v="1"/>
    <x v="1"/>
    <x v="0"/>
    <x v="1"/>
    <x v="1"/>
    <x v="1"/>
    <x v="2206"/>
    <x v="7"/>
    <x v="0"/>
    <x v="0"/>
    <x v="0"/>
  </r>
  <r>
    <x v="8678"/>
    <x v="0"/>
    <x v="3"/>
    <x v="3"/>
    <x v="6"/>
    <x v="2"/>
    <x v="2"/>
    <x v="1"/>
    <x v="0"/>
    <x v="1"/>
    <x v="0"/>
    <x v="1"/>
    <x v="0"/>
    <x v="1"/>
    <x v="9464"/>
    <x v="6"/>
    <x v="1"/>
    <x v="1"/>
    <x v="2"/>
  </r>
  <r>
    <x v="8679"/>
    <x v="5"/>
    <x v="3"/>
    <x v="5"/>
    <x v="6"/>
    <x v="1"/>
    <x v="1"/>
    <x v="3"/>
    <x v="1"/>
    <x v="1"/>
    <x v="0"/>
    <x v="1"/>
    <x v="0"/>
    <x v="1"/>
    <x v="7567"/>
    <x v="2"/>
    <x v="3"/>
    <x v="1"/>
    <x v="4"/>
  </r>
  <r>
    <x v="8680"/>
    <x v="5"/>
    <x v="2"/>
    <x v="3"/>
    <x v="5"/>
    <x v="1"/>
    <x v="1"/>
    <x v="12"/>
    <x v="1"/>
    <x v="0"/>
    <x v="0"/>
    <x v="1"/>
    <x v="1"/>
    <x v="1"/>
    <x v="9716"/>
    <x v="9"/>
    <x v="0"/>
    <x v="0"/>
    <x v="5"/>
  </r>
  <r>
    <x v="8681"/>
    <x v="1"/>
    <x v="3"/>
    <x v="4"/>
    <x v="6"/>
    <x v="1"/>
    <x v="0"/>
    <x v="0"/>
    <x v="2"/>
    <x v="1"/>
    <x v="0"/>
    <x v="1"/>
    <x v="1"/>
    <x v="1"/>
    <x v="2542"/>
    <x v="9"/>
    <x v="3"/>
    <x v="0"/>
    <x v="7"/>
  </r>
  <r>
    <x v="8682"/>
    <x v="4"/>
    <x v="1"/>
    <x v="3"/>
    <x v="2"/>
    <x v="0"/>
    <x v="0"/>
    <x v="0"/>
    <x v="2"/>
    <x v="0"/>
    <x v="1"/>
    <x v="0"/>
    <x v="0"/>
    <x v="1"/>
    <x v="505"/>
    <x v="3"/>
    <x v="5"/>
    <x v="1"/>
    <x v="2"/>
  </r>
  <r>
    <x v="8683"/>
    <x v="0"/>
    <x v="3"/>
    <x v="2"/>
    <x v="2"/>
    <x v="0"/>
    <x v="2"/>
    <x v="12"/>
    <x v="1"/>
    <x v="1"/>
    <x v="1"/>
    <x v="1"/>
    <x v="0"/>
    <x v="1"/>
    <x v="9078"/>
    <x v="9"/>
    <x v="6"/>
    <x v="2"/>
    <x v="3"/>
  </r>
  <r>
    <x v="8684"/>
    <x v="3"/>
    <x v="1"/>
    <x v="1"/>
    <x v="4"/>
    <x v="2"/>
    <x v="0"/>
    <x v="2"/>
    <x v="2"/>
    <x v="1"/>
    <x v="0"/>
    <x v="1"/>
    <x v="1"/>
    <x v="1"/>
    <x v="2310"/>
    <x v="11"/>
    <x v="0"/>
    <x v="0"/>
    <x v="4"/>
  </r>
  <r>
    <x v="8685"/>
    <x v="5"/>
    <x v="3"/>
    <x v="4"/>
    <x v="5"/>
    <x v="1"/>
    <x v="0"/>
    <x v="9"/>
    <x v="0"/>
    <x v="1"/>
    <x v="1"/>
    <x v="0"/>
    <x v="0"/>
    <x v="1"/>
    <x v="3294"/>
    <x v="10"/>
    <x v="5"/>
    <x v="0"/>
    <x v="8"/>
  </r>
  <r>
    <x v="8686"/>
    <x v="1"/>
    <x v="1"/>
    <x v="5"/>
    <x v="0"/>
    <x v="1"/>
    <x v="2"/>
    <x v="5"/>
    <x v="2"/>
    <x v="1"/>
    <x v="1"/>
    <x v="1"/>
    <x v="1"/>
    <x v="0"/>
    <x v="7101"/>
    <x v="2"/>
    <x v="5"/>
    <x v="0"/>
    <x v="3"/>
  </r>
  <r>
    <x v="8687"/>
    <x v="1"/>
    <x v="1"/>
    <x v="0"/>
    <x v="2"/>
    <x v="1"/>
    <x v="0"/>
    <x v="4"/>
    <x v="2"/>
    <x v="0"/>
    <x v="1"/>
    <x v="0"/>
    <x v="1"/>
    <x v="0"/>
    <x v="494"/>
    <x v="0"/>
    <x v="0"/>
    <x v="1"/>
    <x v="0"/>
  </r>
  <r>
    <x v="8688"/>
    <x v="5"/>
    <x v="1"/>
    <x v="0"/>
    <x v="5"/>
    <x v="0"/>
    <x v="0"/>
    <x v="13"/>
    <x v="0"/>
    <x v="1"/>
    <x v="1"/>
    <x v="1"/>
    <x v="0"/>
    <x v="0"/>
    <x v="3819"/>
    <x v="6"/>
    <x v="6"/>
    <x v="2"/>
    <x v="1"/>
  </r>
  <r>
    <x v="8689"/>
    <x v="0"/>
    <x v="1"/>
    <x v="5"/>
    <x v="2"/>
    <x v="2"/>
    <x v="1"/>
    <x v="4"/>
    <x v="0"/>
    <x v="0"/>
    <x v="0"/>
    <x v="0"/>
    <x v="1"/>
    <x v="1"/>
    <x v="8117"/>
    <x v="11"/>
    <x v="3"/>
    <x v="0"/>
    <x v="7"/>
  </r>
  <r>
    <x v="8690"/>
    <x v="1"/>
    <x v="0"/>
    <x v="3"/>
    <x v="3"/>
    <x v="1"/>
    <x v="1"/>
    <x v="2"/>
    <x v="2"/>
    <x v="0"/>
    <x v="0"/>
    <x v="0"/>
    <x v="1"/>
    <x v="0"/>
    <x v="2318"/>
    <x v="2"/>
    <x v="6"/>
    <x v="1"/>
    <x v="0"/>
  </r>
  <r>
    <x v="8691"/>
    <x v="3"/>
    <x v="2"/>
    <x v="1"/>
    <x v="1"/>
    <x v="1"/>
    <x v="0"/>
    <x v="7"/>
    <x v="2"/>
    <x v="0"/>
    <x v="0"/>
    <x v="1"/>
    <x v="1"/>
    <x v="1"/>
    <x v="4474"/>
    <x v="11"/>
    <x v="2"/>
    <x v="0"/>
    <x v="6"/>
  </r>
  <r>
    <x v="8692"/>
    <x v="0"/>
    <x v="2"/>
    <x v="1"/>
    <x v="2"/>
    <x v="1"/>
    <x v="2"/>
    <x v="5"/>
    <x v="2"/>
    <x v="1"/>
    <x v="1"/>
    <x v="1"/>
    <x v="1"/>
    <x v="1"/>
    <x v="9891"/>
    <x v="2"/>
    <x v="5"/>
    <x v="0"/>
    <x v="4"/>
  </r>
  <r>
    <x v="8693"/>
    <x v="2"/>
    <x v="3"/>
    <x v="2"/>
    <x v="6"/>
    <x v="0"/>
    <x v="1"/>
    <x v="10"/>
    <x v="0"/>
    <x v="1"/>
    <x v="0"/>
    <x v="0"/>
    <x v="1"/>
    <x v="0"/>
    <x v="2720"/>
    <x v="1"/>
    <x v="3"/>
    <x v="0"/>
    <x v="8"/>
  </r>
  <r>
    <x v="8694"/>
    <x v="3"/>
    <x v="0"/>
    <x v="3"/>
    <x v="0"/>
    <x v="1"/>
    <x v="2"/>
    <x v="2"/>
    <x v="1"/>
    <x v="0"/>
    <x v="1"/>
    <x v="1"/>
    <x v="1"/>
    <x v="1"/>
    <x v="7526"/>
    <x v="8"/>
    <x v="0"/>
    <x v="0"/>
    <x v="0"/>
  </r>
  <r>
    <x v="8695"/>
    <x v="3"/>
    <x v="2"/>
    <x v="5"/>
    <x v="1"/>
    <x v="2"/>
    <x v="1"/>
    <x v="1"/>
    <x v="0"/>
    <x v="1"/>
    <x v="1"/>
    <x v="0"/>
    <x v="1"/>
    <x v="1"/>
    <x v="5633"/>
    <x v="3"/>
    <x v="5"/>
    <x v="1"/>
    <x v="3"/>
  </r>
  <r>
    <x v="8696"/>
    <x v="1"/>
    <x v="0"/>
    <x v="5"/>
    <x v="2"/>
    <x v="1"/>
    <x v="0"/>
    <x v="10"/>
    <x v="1"/>
    <x v="0"/>
    <x v="0"/>
    <x v="0"/>
    <x v="0"/>
    <x v="0"/>
    <x v="79"/>
    <x v="3"/>
    <x v="1"/>
    <x v="2"/>
    <x v="2"/>
  </r>
  <r>
    <x v="8697"/>
    <x v="3"/>
    <x v="3"/>
    <x v="0"/>
    <x v="2"/>
    <x v="0"/>
    <x v="0"/>
    <x v="11"/>
    <x v="0"/>
    <x v="0"/>
    <x v="1"/>
    <x v="0"/>
    <x v="0"/>
    <x v="1"/>
    <x v="351"/>
    <x v="4"/>
    <x v="6"/>
    <x v="2"/>
    <x v="5"/>
  </r>
  <r>
    <x v="8698"/>
    <x v="1"/>
    <x v="0"/>
    <x v="1"/>
    <x v="6"/>
    <x v="1"/>
    <x v="1"/>
    <x v="4"/>
    <x v="2"/>
    <x v="1"/>
    <x v="1"/>
    <x v="1"/>
    <x v="1"/>
    <x v="0"/>
    <x v="3903"/>
    <x v="11"/>
    <x v="1"/>
    <x v="0"/>
    <x v="8"/>
  </r>
  <r>
    <x v="8699"/>
    <x v="1"/>
    <x v="0"/>
    <x v="4"/>
    <x v="0"/>
    <x v="1"/>
    <x v="2"/>
    <x v="9"/>
    <x v="0"/>
    <x v="0"/>
    <x v="0"/>
    <x v="0"/>
    <x v="0"/>
    <x v="1"/>
    <x v="5208"/>
    <x v="1"/>
    <x v="3"/>
    <x v="0"/>
    <x v="6"/>
  </r>
  <r>
    <x v="8700"/>
    <x v="1"/>
    <x v="2"/>
    <x v="5"/>
    <x v="3"/>
    <x v="0"/>
    <x v="0"/>
    <x v="0"/>
    <x v="1"/>
    <x v="1"/>
    <x v="1"/>
    <x v="1"/>
    <x v="0"/>
    <x v="1"/>
    <x v="3325"/>
    <x v="0"/>
    <x v="3"/>
    <x v="1"/>
    <x v="0"/>
  </r>
  <r>
    <x v="8701"/>
    <x v="3"/>
    <x v="3"/>
    <x v="5"/>
    <x v="2"/>
    <x v="1"/>
    <x v="2"/>
    <x v="6"/>
    <x v="0"/>
    <x v="1"/>
    <x v="1"/>
    <x v="1"/>
    <x v="0"/>
    <x v="0"/>
    <x v="5286"/>
    <x v="11"/>
    <x v="3"/>
    <x v="1"/>
    <x v="4"/>
  </r>
  <r>
    <x v="8702"/>
    <x v="5"/>
    <x v="0"/>
    <x v="2"/>
    <x v="1"/>
    <x v="1"/>
    <x v="2"/>
    <x v="1"/>
    <x v="0"/>
    <x v="1"/>
    <x v="1"/>
    <x v="0"/>
    <x v="1"/>
    <x v="0"/>
    <x v="8922"/>
    <x v="4"/>
    <x v="5"/>
    <x v="1"/>
    <x v="3"/>
  </r>
  <r>
    <x v="8703"/>
    <x v="5"/>
    <x v="2"/>
    <x v="5"/>
    <x v="1"/>
    <x v="2"/>
    <x v="0"/>
    <x v="7"/>
    <x v="0"/>
    <x v="0"/>
    <x v="1"/>
    <x v="0"/>
    <x v="0"/>
    <x v="0"/>
    <x v="4459"/>
    <x v="8"/>
    <x v="5"/>
    <x v="1"/>
    <x v="1"/>
  </r>
  <r>
    <x v="8704"/>
    <x v="0"/>
    <x v="0"/>
    <x v="4"/>
    <x v="4"/>
    <x v="1"/>
    <x v="1"/>
    <x v="3"/>
    <x v="1"/>
    <x v="1"/>
    <x v="1"/>
    <x v="1"/>
    <x v="1"/>
    <x v="0"/>
    <x v="7899"/>
    <x v="4"/>
    <x v="3"/>
    <x v="0"/>
    <x v="0"/>
  </r>
  <r>
    <x v="8705"/>
    <x v="3"/>
    <x v="2"/>
    <x v="0"/>
    <x v="6"/>
    <x v="1"/>
    <x v="2"/>
    <x v="10"/>
    <x v="0"/>
    <x v="0"/>
    <x v="0"/>
    <x v="1"/>
    <x v="0"/>
    <x v="1"/>
    <x v="8289"/>
    <x v="4"/>
    <x v="0"/>
    <x v="2"/>
    <x v="1"/>
  </r>
  <r>
    <x v="8706"/>
    <x v="5"/>
    <x v="0"/>
    <x v="2"/>
    <x v="5"/>
    <x v="1"/>
    <x v="0"/>
    <x v="13"/>
    <x v="1"/>
    <x v="1"/>
    <x v="1"/>
    <x v="1"/>
    <x v="1"/>
    <x v="1"/>
    <x v="6543"/>
    <x v="1"/>
    <x v="4"/>
    <x v="0"/>
    <x v="5"/>
  </r>
  <r>
    <x v="8707"/>
    <x v="0"/>
    <x v="3"/>
    <x v="1"/>
    <x v="0"/>
    <x v="2"/>
    <x v="0"/>
    <x v="1"/>
    <x v="0"/>
    <x v="1"/>
    <x v="1"/>
    <x v="0"/>
    <x v="1"/>
    <x v="1"/>
    <x v="5399"/>
    <x v="4"/>
    <x v="6"/>
    <x v="1"/>
    <x v="5"/>
  </r>
  <r>
    <x v="8708"/>
    <x v="1"/>
    <x v="3"/>
    <x v="1"/>
    <x v="2"/>
    <x v="1"/>
    <x v="0"/>
    <x v="5"/>
    <x v="1"/>
    <x v="1"/>
    <x v="1"/>
    <x v="1"/>
    <x v="1"/>
    <x v="1"/>
    <x v="2757"/>
    <x v="9"/>
    <x v="3"/>
    <x v="0"/>
    <x v="8"/>
  </r>
  <r>
    <x v="8709"/>
    <x v="4"/>
    <x v="3"/>
    <x v="4"/>
    <x v="4"/>
    <x v="0"/>
    <x v="1"/>
    <x v="1"/>
    <x v="2"/>
    <x v="0"/>
    <x v="0"/>
    <x v="1"/>
    <x v="1"/>
    <x v="1"/>
    <x v="5463"/>
    <x v="2"/>
    <x v="2"/>
    <x v="0"/>
    <x v="3"/>
  </r>
  <r>
    <x v="8710"/>
    <x v="3"/>
    <x v="0"/>
    <x v="0"/>
    <x v="4"/>
    <x v="0"/>
    <x v="0"/>
    <x v="14"/>
    <x v="2"/>
    <x v="0"/>
    <x v="0"/>
    <x v="0"/>
    <x v="0"/>
    <x v="1"/>
    <x v="256"/>
    <x v="9"/>
    <x v="5"/>
    <x v="2"/>
    <x v="0"/>
  </r>
  <r>
    <x v="8711"/>
    <x v="5"/>
    <x v="3"/>
    <x v="0"/>
    <x v="0"/>
    <x v="0"/>
    <x v="1"/>
    <x v="0"/>
    <x v="1"/>
    <x v="1"/>
    <x v="1"/>
    <x v="1"/>
    <x v="0"/>
    <x v="1"/>
    <x v="7618"/>
    <x v="3"/>
    <x v="3"/>
    <x v="1"/>
    <x v="3"/>
  </r>
  <r>
    <x v="8712"/>
    <x v="5"/>
    <x v="2"/>
    <x v="3"/>
    <x v="5"/>
    <x v="2"/>
    <x v="2"/>
    <x v="5"/>
    <x v="2"/>
    <x v="0"/>
    <x v="0"/>
    <x v="1"/>
    <x v="0"/>
    <x v="0"/>
    <x v="9667"/>
    <x v="10"/>
    <x v="2"/>
    <x v="1"/>
    <x v="1"/>
  </r>
  <r>
    <x v="8713"/>
    <x v="5"/>
    <x v="1"/>
    <x v="0"/>
    <x v="2"/>
    <x v="0"/>
    <x v="0"/>
    <x v="8"/>
    <x v="2"/>
    <x v="0"/>
    <x v="0"/>
    <x v="0"/>
    <x v="1"/>
    <x v="0"/>
    <x v="4013"/>
    <x v="5"/>
    <x v="6"/>
    <x v="2"/>
    <x v="3"/>
  </r>
  <r>
    <x v="8714"/>
    <x v="4"/>
    <x v="3"/>
    <x v="0"/>
    <x v="3"/>
    <x v="1"/>
    <x v="2"/>
    <x v="10"/>
    <x v="1"/>
    <x v="0"/>
    <x v="1"/>
    <x v="1"/>
    <x v="0"/>
    <x v="0"/>
    <x v="5202"/>
    <x v="11"/>
    <x v="0"/>
    <x v="2"/>
    <x v="3"/>
  </r>
  <r>
    <x v="8715"/>
    <x v="3"/>
    <x v="1"/>
    <x v="1"/>
    <x v="6"/>
    <x v="2"/>
    <x v="2"/>
    <x v="0"/>
    <x v="1"/>
    <x v="1"/>
    <x v="1"/>
    <x v="0"/>
    <x v="0"/>
    <x v="0"/>
    <x v="3617"/>
    <x v="5"/>
    <x v="6"/>
    <x v="1"/>
    <x v="5"/>
  </r>
  <r>
    <x v="8716"/>
    <x v="1"/>
    <x v="3"/>
    <x v="5"/>
    <x v="6"/>
    <x v="1"/>
    <x v="1"/>
    <x v="6"/>
    <x v="0"/>
    <x v="0"/>
    <x v="1"/>
    <x v="0"/>
    <x v="1"/>
    <x v="1"/>
    <x v="3014"/>
    <x v="5"/>
    <x v="0"/>
    <x v="1"/>
    <x v="0"/>
  </r>
  <r>
    <x v="8717"/>
    <x v="5"/>
    <x v="1"/>
    <x v="0"/>
    <x v="4"/>
    <x v="0"/>
    <x v="0"/>
    <x v="14"/>
    <x v="1"/>
    <x v="0"/>
    <x v="1"/>
    <x v="0"/>
    <x v="1"/>
    <x v="1"/>
    <x v="4856"/>
    <x v="10"/>
    <x v="5"/>
    <x v="2"/>
    <x v="4"/>
  </r>
  <r>
    <x v="8718"/>
    <x v="4"/>
    <x v="3"/>
    <x v="2"/>
    <x v="6"/>
    <x v="1"/>
    <x v="0"/>
    <x v="0"/>
    <x v="2"/>
    <x v="0"/>
    <x v="0"/>
    <x v="1"/>
    <x v="1"/>
    <x v="0"/>
    <x v="1878"/>
    <x v="10"/>
    <x v="5"/>
    <x v="0"/>
    <x v="8"/>
  </r>
  <r>
    <x v="8719"/>
    <x v="1"/>
    <x v="3"/>
    <x v="4"/>
    <x v="5"/>
    <x v="0"/>
    <x v="1"/>
    <x v="12"/>
    <x v="0"/>
    <x v="0"/>
    <x v="0"/>
    <x v="1"/>
    <x v="1"/>
    <x v="1"/>
    <x v="5268"/>
    <x v="5"/>
    <x v="2"/>
    <x v="0"/>
    <x v="3"/>
  </r>
  <r>
    <x v="8720"/>
    <x v="5"/>
    <x v="0"/>
    <x v="4"/>
    <x v="0"/>
    <x v="1"/>
    <x v="2"/>
    <x v="10"/>
    <x v="1"/>
    <x v="1"/>
    <x v="1"/>
    <x v="1"/>
    <x v="0"/>
    <x v="0"/>
    <x v="8625"/>
    <x v="6"/>
    <x v="3"/>
    <x v="2"/>
    <x v="4"/>
  </r>
  <r>
    <x v="8721"/>
    <x v="3"/>
    <x v="1"/>
    <x v="5"/>
    <x v="1"/>
    <x v="0"/>
    <x v="0"/>
    <x v="14"/>
    <x v="1"/>
    <x v="1"/>
    <x v="1"/>
    <x v="1"/>
    <x v="1"/>
    <x v="0"/>
    <x v="1897"/>
    <x v="1"/>
    <x v="0"/>
    <x v="0"/>
    <x v="8"/>
  </r>
  <r>
    <x v="8722"/>
    <x v="5"/>
    <x v="2"/>
    <x v="3"/>
    <x v="3"/>
    <x v="0"/>
    <x v="2"/>
    <x v="0"/>
    <x v="1"/>
    <x v="1"/>
    <x v="1"/>
    <x v="0"/>
    <x v="1"/>
    <x v="1"/>
    <x v="9828"/>
    <x v="10"/>
    <x v="6"/>
    <x v="1"/>
    <x v="5"/>
  </r>
  <r>
    <x v="8723"/>
    <x v="0"/>
    <x v="0"/>
    <x v="5"/>
    <x v="4"/>
    <x v="1"/>
    <x v="0"/>
    <x v="4"/>
    <x v="1"/>
    <x v="0"/>
    <x v="1"/>
    <x v="1"/>
    <x v="1"/>
    <x v="1"/>
    <x v="7000"/>
    <x v="7"/>
    <x v="6"/>
    <x v="0"/>
    <x v="6"/>
  </r>
  <r>
    <x v="8724"/>
    <x v="3"/>
    <x v="2"/>
    <x v="1"/>
    <x v="2"/>
    <x v="0"/>
    <x v="2"/>
    <x v="4"/>
    <x v="1"/>
    <x v="1"/>
    <x v="0"/>
    <x v="1"/>
    <x v="1"/>
    <x v="0"/>
    <x v="8641"/>
    <x v="4"/>
    <x v="4"/>
    <x v="0"/>
    <x v="3"/>
  </r>
  <r>
    <x v="8725"/>
    <x v="4"/>
    <x v="2"/>
    <x v="2"/>
    <x v="0"/>
    <x v="2"/>
    <x v="2"/>
    <x v="4"/>
    <x v="0"/>
    <x v="0"/>
    <x v="0"/>
    <x v="0"/>
    <x v="1"/>
    <x v="0"/>
    <x v="7491"/>
    <x v="2"/>
    <x v="3"/>
    <x v="0"/>
    <x v="6"/>
  </r>
  <r>
    <x v="8726"/>
    <x v="3"/>
    <x v="1"/>
    <x v="4"/>
    <x v="6"/>
    <x v="1"/>
    <x v="0"/>
    <x v="7"/>
    <x v="1"/>
    <x v="1"/>
    <x v="1"/>
    <x v="1"/>
    <x v="0"/>
    <x v="0"/>
    <x v="524"/>
    <x v="9"/>
    <x v="1"/>
    <x v="1"/>
    <x v="5"/>
  </r>
  <r>
    <x v="8727"/>
    <x v="2"/>
    <x v="0"/>
    <x v="0"/>
    <x v="5"/>
    <x v="2"/>
    <x v="1"/>
    <x v="13"/>
    <x v="1"/>
    <x v="0"/>
    <x v="1"/>
    <x v="0"/>
    <x v="1"/>
    <x v="0"/>
    <x v="2406"/>
    <x v="3"/>
    <x v="2"/>
    <x v="0"/>
    <x v="6"/>
  </r>
  <r>
    <x v="8728"/>
    <x v="1"/>
    <x v="2"/>
    <x v="4"/>
    <x v="3"/>
    <x v="0"/>
    <x v="0"/>
    <x v="6"/>
    <x v="2"/>
    <x v="0"/>
    <x v="0"/>
    <x v="0"/>
    <x v="1"/>
    <x v="1"/>
    <x v="3094"/>
    <x v="6"/>
    <x v="6"/>
    <x v="1"/>
    <x v="0"/>
  </r>
  <r>
    <x v="8729"/>
    <x v="0"/>
    <x v="1"/>
    <x v="2"/>
    <x v="3"/>
    <x v="0"/>
    <x v="0"/>
    <x v="9"/>
    <x v="1"/>
    <x v="1"/>
    <x v="0"/>
    <x v="1"/>
    <x v="1"/>
    <x v="0"/>
    <x v="5828"/>
    <x v="11"/>
    <x v="2"/>
    <x v="0"/>
    <x v="8"/>
  </r>
  <r>
    <x v="8730"/>
    <x v="2"/>
    <x v="1"/>
    <x v="5"/>
    <x v="1"/>
    <x v="0"/>
    <x v="1"/>
    <x v="9"/>
    <x v="2"/>
    <x v="0"/>
    <x v="0"/>
    <x v="1"/>
    <x v="0"/>
    <x v="0"/>
    <x v="2030"/>
    <x v="8"/>
    <x v="5"/>
    <x v="2"/>
    <x v="4"/>
  </r>
  <r>
    <x v="8731"/>
    <x v="5"/>
    <x v="3"/>
    <x v="3"/>
    <x v="6"/>
    <x v="0"/>
    <x v="0"/>
    <x v="1"/>
    <x v="2"/>
    <x v="1"/>
    <x v="1"/>
    <x v="0"/>
    <x v="0"/>
    <x v="1"/>
    <x v="3319"/>
    <x v="0"/>
    <x v="2"/>
    <x v="1"/>
    <x v="0"/>
  </r>
  <r>
    <x v="8732"/>
    <x v="4"/>
    <x v="1"/>
    <x v="3"/>
    <x v="5"/>
    <x v="0"/>
    <x v="2"/>
    <x v="14"/>
    <x v="0"/>
    <x v="1"/>
    <x v="1"/>
    <x v="1"/>
    <x v="0"/>
    <x v="1"/>
    <x v="6441"/>
    <x v="11"/>
    <x v="5"/>
    <x v="2"/>
    <x v="3"/>
  </r>
  <r>
    <x v="8733"/>
    <x v="0"/>
    <x v="2"/>
    <x v="4"/>
    <x v="0"/>
    <x v="0"/>
    <x v="2"/>
    <x v="13"/>
    <x v="1"/>
    <x v="1"/>
    <x v="0"/>
    <x v="0"/>
    <x v="1"/>
    <x v="1"/>
    <x v="9806"/>
    <x v="0"/>
    <x v="1"/>
    <x v="2"/>
    <x v="2"/>
  </r>
  <r>
    <x v="8734"/>
    <x v="0"/>
    <x v="0"/>
    <x v="5"/>
    <x v="2"/>
    <x v="1"/>
    <x v="1"/>
    <x v="2"/>
    <x v="1"/>
    <x v="1"/>
    <x v="0"/>
    <x v="1"/>
    <x v="1"/>
    <x v="0"/>
    <x v="8496"/>
    <x v="8"/>
    <x v="1"/>
    <x v="0"/>
    <x v="6"/>
  </r>
  <r>
    <x v="8735"/>
    <x v="4"/>
    <x v="3"/>
    <x v="5"/>
    <x v="2"/>
    <x v="1"/>
    <x v="0"/>
    <x v="9"/>
    <x v="0"/>
    <x v="0"/>
    <x v="0"/>
    <x v="0"/>
    <x v="0"/>
    <x v="1"/>
    <x v="446"/>
    <x v="7"/>
    <x v="4"/>
    <x v="2"/>
    <x v="2"/>
  </r>
  <r>
    <x v="8736"/>
    <x v="4"/>
    <x v="3"/>
    <x v="2"/>
    <x v="3"/>
    <x v="1"/>
    <x v="2"/>
    <x v="7"/>
    <x v="2"/>
    <x v="1"/>
    <x v="0"/>
    <x v="1"/>
    <x v="0"/>
    <x v="1"/>
    <x v="5839"/>
    <x v="10"/>
    <x v="2"/>
    <x v="0"/>
    <x v="6"/>
  </r>
  <r>
    <x v="8737"/>
    <x v="1"/>
    <x v="1"/>
    <x v="5"/>
    <x v="6"/>
    <x v="0"/>
    <x v="1"/>
    <x v="12"/>
    <x v="1"/>
    <x v="0"/>
    <x v="1"/>
    <x v="0"/>
    <x v="0"/>
    <x v="1"/>
    <x v="2122"/>
    <x v="8"/>
    <x v="0"/>
    <x v="2"/>
    <x v="4"/>
  </r>
  <r>
    <x v="8738"/>
    <x v="4"/>
    <x v="3"/>
    <x v="1"/>
    <x v="4"/>
    <x v="0"/>
    <x v="2"/>
    <x v="14"/>
    <x v="2"/>
    <x v="1"/>
    <x v="0"/>
    <x v="1"/>
    <x v="0"/>
    <x v="1"/>
    <x v="6621"/>
    <x v="7"/>
    <x v="3"/>
    <x v="2"/>
    <x v="5"/>
  </r>
  <r>
    <x v="8739"/>
    <x v="4"/>
    <x v="2"/>
    <x v="1"/>
    <x v="2"/>
    <x v="2"/>
    <x v="1"/>
    <x v="11"/>
    <x v="0"/>
    <x v="0"/>
    <x v="1"/>
    <x v="1"/>
    <x v="0"/>
    <x v="0"/>
    <x v="4178"/>
    <x v="4"/>
    <x v="1"/>
    <x v="0"/>
    <x v="6"/>
  </r>
  <r>
    <x v="8740"/>
    <x v="1"/>
    <x v="2"/>
    <x v="2"/>
    <x v="0"/>
    <x v="2"/>
    <x v="1"/>
    <x v="14"/>
    <x v="1"/>
    <x v="0"/>
    <x v="0"/>
    <x v="1"/>
    <x v="1"/>
    <x v="0"/>
    <x v="6691"/>
    <x v="1"/>
    <x v="0"/>
    <x v="0"/>
    <x v="6"/>
  </r>
  <r>
    <x v="8741"/>
    <x v="1"/>
    <x v="3"/>
    <x v="2"/>
    <x v="0"/>
    <x v="2"/>
    <x v="2"/>
    <x v="11"/>
    <x v="2"/>
    <x v="0"/>
    <x v="1"/>
    <x v="1"/>
    <x v="1"/>
    <x v="1"/>
    <x v="7441"/>
    <x v="1"/>
    <x v="6"/>
    <x v="0"/>
    <x v="2"/>
  </r>
  <r>
    <x v="8742"/>
    <x v="0"/>
    <x v="0"/>
    <x v="4"/>
    <x v="6"/>
    <x v="1"/>
    <x v="0"/>
    <x v="8"/>
    <x v="0"/>
    <x v="0"/>
    <x v="0"/>
    <x v="0"/>
    <x v="1"/>
    <x v="1"/>
    <x v="5119"/>
    <x v="1"/>
    <x v="3"/>
    <x v="2"/>
    <x v="5"/>
  </r>
  <r>
    <x v="8743"/>
    <x v="5"/>
    <x v="0"/>
    <x v="4"/>
    <x v="6"/>
    <x v="2"/>
    <x v="2"/>
    <x v="6"/>
    <x v="2"/>
    <x v="0"/>
    <x v="0"/>
    <x v="0"/>
    <x v="0"/>
    <x v="0"/>
    <x v="7915"/>
    <x v="3"/>
    <x v="6"/>
    <x v="0"/>
    <x v="6"/>
  </r>
  <r>
    <x v="8744"/>
    <x v="0"/>
    <x v="0"/>
    <x v="1"/>
    <x v="3"/>
    <x v="1"/>
    <x v="1"/>
    <x v="11"/>
    <x v="1"/>
    <x v="0"/>
    <x v="0"/>
    <x v="0"/>
    <x v="0"/>
    <x v="1"/>
    <x v="6263"/>
    <x v="1"/>
    <x v="3"/>
    <x v="2"/>
    <x v="1"/>
  </r>
  <r>
    <x v="8745"/>
    <x v="4"/>
    <x v="2"/>
    <x v="3"/>
    <x v="6"/>
    <x v="0"/>
    <x v="0"/>
    <x v="10"/>
    <x v="2"/>
    <x v="1"/>
    <x v="0"/>
    <x v="0"/>
    <x v="0"/>
    <x v="1"/>
    <x v="1402"/>
    <x v="10"/>
    <x v="0"/>
    <x v="0"/>
    <x v="6"/>
  </r>
  <r>
    <x v="8746"/>
    <x v="0"/>
    <x v="0"/>
    <x v="4"/>
    <x v="1"/>
    <x v="0"/>
    <x v="1"/>
    <x v="0"/>
    <x v="0"/>
    <x v="1"/>
    <x v="0"/>
    <x v="1"/>
    <x v="1"/>
    <x v="1"/>
    <x v="8589"/>
    <x v="4"/>
    <x v="2"/>
    <x v="0"/>
    <x v="3"/>
  </r>
  <r>
    <x v="8747"/>
    <x v="2"/>
    <x v="1"/>
    <x v="4"/>
    <x v="5"/>
    <x v="2"/>
    <x v="0"/>
    <x v="14"/>
    <x v="2"/>
    <x v="0"/>
    <x v="0"/>
    <x v="1"/>
    <x v="0"/>
    <x v="0"/>
    <x v="548"/>
    <x v="5"/>
    <x v="6"/>
    <x v="2"/>
    <x v="0"/>
  </r>
  <r>
    <x v="8748"/>
    <x v="4"/>
    <x v="3"/>
    <x v="2"/>
    <x v="0"/>
    <x v="0"/>
    <x v="0"/>
    <x v="12"/>
    <x v="1"/>
    <x v="0"/>
    <x v="0"/>
    <x v="1"/>
    <x v="1"/>
    <x v="1"/>
    <x v="2071"/>
    <x v="4"/>
    <x v="1"/>
    <x v="0"/>
    <x v="2"/>
  </r>
  <r>
    <x v="8749"/>
    <x v="0"/>
    <x v="1"/>
    <x v="5"/>
    <x v="4"/>
    <x v="2"/>
    <x v="0"/>
    <x v="4"/>
    <x v="0"/>
    <x v="0"/>
    <x v="1"/>
    <x v="1"/>
    <x v="1"/>
    <x v="0"/>
    <x v="5835"/>
    <x v="9"/>
    <x v="6"/>
    <x v="0"/>
    <x v="7"/>
  </r>
  <r>
    <x v="8750"/>
    <x v="0"/>
    <x v="2"/>
    <x v="4"/>
    <x v="3"/>
    <x v="1"/>
    <x v="0"/>
    <x v="10"/>
    <x v="2"/>
    <x v="1"/>
    <x v="1"/>
    <x v="0"/>
    <x v="0"/>
    <x v="1"/>
    <x v="6073"/>
    <x v="0"/>
    <x v="0"/>
    <x v="0"/>
    <x v="7"/>
  </r>
  <r>
    <x v="8751"/>
    <x v="5"/>
    <x v="2"/>
    <x v="0"/>
    <x v="5"/>
    <x v="0"/>
    <x v="2"/>
    <x v="10"/>
    <x v="0"/>
    <x v="1"/>
    <x v="1"/>
    <x v="0"/>
    <x v="0"/>
    <x v="1"/>
    <x v="9456"/>
    <x v="7"/>
    <x v="0"/>
    <x v="2"/>
    <x v="3"/>
  </r>
  <r>
    <x v="8752"/>
    <x v="2"/>
    <x v="0"/>
    <x v="4"/>
    <x v="6"/>
    <x v="0"/>
    <x v="0"/>
    <x v="5"/>
    <x v="2"/>
    <x v="0"/>
    <x v="1"/>
    <x v="0"/>
    <x v="1"/>
    <x v="0"/>
    <x v="356"/>
    <x v="7"/>
    <x v="5"/>
    <x v="1"/>
    <x v="1"/>
  </r>
  <r>
    <x v="8753"/>
    <x v="0"/>
    <x v="2"/>
    <x v="5"/>
    <x v="6"/>
    <x v="0"/>
    <x v="0"/>
    <x v="12"/>
    <x v="1"/>
    <x v="0"/>
    <x v="1"/>
    <x v="1"/>
    <x v="0"/>
    <x v="0"/>
    <x v="6455"/>
    <x v="8"/>
    <x v="0"/>
    <x v="2"/>
    <x v="4"/>
  </r>
  <r>
    <x v="8754"/>
    <x v="2"/>
    <x v="0"/>
    <x v="3"/>
    <x v="5"/>
    <x v="2"/>
    <x v="1"/>
    <x v="13"/>
    <x v="1"/>
    <x v="0"/>
    <x v="0"/>
    <x v="0"/>
    <x v="0"/>
    <x v="1"/>
    <x v="1756"/>
    <x v="3"/>
    <x v="4"/>
    <x v="2"/>
    <x v="1"/>
  </r>
  <r>
    <x v="8755"/>
    <x v="4"/>
    <x v="2"/>
    <x v="5"/>
    <x v="5"/>
    <x v="0"/>
    <x v="1"/>
    <x v="0"/>
    <x v="0"/>
    <x v="0"/>
    <x v="1"/>
    <x v="0"/>
    <x v="0"/>
    <x v="0"/>
    <x v="2697"/>
    <x v="4"/>
    <x v="5"/>
    <x v="0"/>
    <x v="6"/>
  </r>
  <r>
    <x v="8756"/>
    <x v="2"/>
    <x v="1"/>
    <x v="1"/>
    <x v="6"/>
    <x v="0"/>
    <x v="1"/>
    <x v="13"/>
    <x v="1"/>
    <x v="0"/>
    <x v="0"/>
    <x v="1"/>
    <x v="1"/>
    <x v="0"/>
    <x v="3742"/>
    <x v="9"/>
    <x v="4"/>
    <x v="0"/>
    <x v="8"/>
  </r>
  <r>
    <x v="8757"/>
    <x v="1"/>
    <x v="3"/>
    <x v="5"/>
    <x v="1"/>
    <x v="2"/>
    <x v="0"/>
    <x v="14"/>
    <x v="0"/>
    <x v="1"/>
    <x v="0"/>
    <x v="1"/>
    <x v="0"/>
    <x v="1"/>
    <x v="956"/>
    <x v="7"/>
    <x v="6"/>
    <x v="2"/>
    <x v="3"/>
  </r>
  <r>
    <x v="8758"/>
    <x v="5"/>
    <x v="0"/>
    <x v="5"/>
    <x v="5"/>
    <x v="1"/>
    <x v="0"/>
    <x v="14"/>
    <x v="0"/>
    <x v="0"/>
    <x v="1"/>
    <x v="1"/>
    <x v="0"/>
    <x v="1"/>
    <x v="5579"/>
    <x v="5"/>
    <x v="3"/>
    <x v="2"/>
    <x v="3"/>
  </r>
  <r>
    <x v="8759"/>
    <x v="2"/>
    <x v="3"/>
    <x v="0"/>
    <x v="1"/>
    <x v="1"/>
    <x v="2"/>
    <x v="4"/>
    <x v="1"/>
    <x v="0"/>
    <x v="0"/>
    <x v="0"/>
    <x v="1"/>
    <x v="0"/>
    <x v="4969"/>
    <x v="4"/>
    <x v="0"/>
    <x v="1"/>
    <x v="5"/>
  </r>
  <r>
    <x v="8760"/>
    <x v="0"/>
    <x v="1"/>
    <x v="1"/>
    <x v="0"/>
    <x v="0"/>
    <x v="0"/>
    <x v="5"/>
    <x v="2"/>
    <x v="1"/>
    <x v="0"/>
    <x v="0"/>
    <x v="0"/>
    <x v="0"/>
    <x v="2945"/>
    <x v="6"/>
    <x v="1"/>
    <x v="1"/>
    <x v="1"/>
  </r>
  <r>
    <x v="8761"/>
    <x v="5"/>
    <x v="3"/>
    <x v="5"/>
    <x v="1"/>
    <x v="0"/>
    <x v="1"/>
    <x v="1"/>
    <x v="2"/>
    <x v="0"/>
    <x v="1"/>
    <x v="0"/>
    <x v="0"/>
    <x v="0"/>
    <x v="5144"/>
    <x v="10"/>
    <x v="5"/>
    <x v="0"/>
    <x v="6"/>
  </r>
  <r>
    <x v="8762"/>
    <x v="0"/>
    <x v="2"/>
    <x v="3"/>
    <x v="6"/>
    <x v="1"/>
    <x v="0"/>
    <x v="6"/>
    <x v="2"/>
    <x v="0"/>
    <x v="1"/>
    <x v="0"/>
    <x v="0"/>
    <x v="1"/>
    <x v="6150"/>
    <x v="10"/>
    <x v="0"/>
    <x v="0"/>
    <x v="6"/>
  </r>
  <r>
    <x v="8763"/>
    <x v="3"/>
    <x v="3"/>
    <x v="4"/>
    <x v="1"/>
    <x v="2"/>
    <x v="0"/>
    <x v="7"/>
    <x v="1"/>
    <x v="0"/>
    <x v="1"/>
    <x v="1"/>
    <x v="1"/>
    <x v="1"/>
    <x v="2444"/>
    <x v="7"/>
    <x v="4"/>
    <x v="0"/>
    <x v="2"/>
  </r>
  <r>
    <x v="8764"/>
    <x v="5"/>
    <x v="2"/>
    <x v="3"/>
    <x v="1"/>
    <x v="0"/>
    <x v="2"/>
    <x v="0"/>
    <x v="0"/>
    <x v="1"/>
    <x v="0"/>
    <x v="1"/>
    <x v="1"/>
    <x v="0"/>
    <x v="9818"/>
    <x v="6"/>
    <x v="4"/>
    <x v="0"/>
    <x v="1"/>
  </r>
  <r>
    <x v="8765"/>
    <x v="3"/>
    <x v="1"/>
    <x v="3"/>
    <x v="0"/>
    <x v="1"/>
    <x v="2"/>
    <x v="0"/>
    <x v="0"/>
    <x v="0"/>
    <x v="1"/>
    <x v="1"/>
    <x v="1"/>
    <x v="0"/>
    <x v="7350"/>
    <x v="6"/>
    <x v="1"/>
    <x v="0"/>
    <x v="7"/>
  </r>
  <r>
    <x v="8766"/>
    <x v="2"/>
    <x v="3"/>
    <x v="5"/>
    <x v="4"/>
    <x v="1"/>
    <x v="0"/>
    <x v="4"/>
    <x v="2"/>
    <x v="1"/>
    <x v="0"/>
    <x v="1"/>
    <x v="0"/>
    <x v="1"/>
    <x v="959"/>
    <x v="3"/>
    <x v="1"/>
    <x v="1"/>
    <x v="5"/>
  </r>
  <r>
    <x v="8767"/>
    <x v="0"/>
    <x v="3"/>
    <x v="3"/>
    <x v="1"/>
    <x v="1"/>
    <x v="2"/>
    <x v="12"/>
    <x v="1"/>
    <x v="1"/>
    <x v="1"/>
    <x v="0"/>
    <x v="0"/>
    <x v="0"/>
    <x v="7753"/>
    <x v="3"/>
    <x v="0"/>
    <x v="0"/>
    <x v="7"/>
  </r>
  <r>
    <x v="8768"/>
    <x v="3"/>
    <x v="3"/>
    <x v="2"/>
    <x v="0"/>
    <x v="1"/>
    <x v="0"/>
    <x v="0"/>
    <x v="1"/>
    <x v="0"/>
    <x v="1"/>
    <x v="1"/>
    <x v="1"/>
    <x v="0"/>
    <x v="1674"/>
    <x v="6"/>
    <x v="2"/>
    <x v="0"/>
    <x v="7"/>
  </r>
  <r>
    <x v="8769"/>
    <x v="4"/>
    <x v="0"/>
    <x v="3"/>
    <x v="2"/>
    <x v="0"/>
    <x v="1"/>
    <x v="13"/>
    <x v="2"/>
    <x v="0"/>
    <x v="1"/>
    <x v="0"/>
    <x v="0"/>
    <x v="1"/>
    <x v="1712"/>
    <x v="8"/>
    <x v="4"/>
    <x v="2"/>
    <x v="1"/>
  </r>
  <r>
    <x v="8770"/>
    <x v="0"/>
    <x v="0"/>
    <x v="0"/>
    <x v="2"/>
    <x v="1"/>
    <x v="2"/>
    <x v="7"/>
    <x v="0"/>
    <x v="1"/>
    <x v="0"/>
    <x v="0"/>
    <x v="1"/>
    <x v="1"/>
    <x v="9395"/>
    <x v="4"/>
    <x v="3"/>
    <x v="0"/>
    <x v="8"/>
  </r>
  <r>
    <x v="8771"/>
    <x v="0"/>
    <x v="2"/>
    <x v="1"/>
    <x v="0"/>
    <x v="0"/>
    <x v="0"/>
    <x v="12"/>
    <x v="2"/>
    <x v="0"/>
    <x v="0"/>
    <x v="1"/>
    <x v="0"/>
    <x v="0"/>
    <x v="6121"/>
    <x v="1"/>
    <x v="5"/>
    <x v="2"/>
    <x v="2"/>
  </r>
  <r>
    <x v="8772"/>
    <x v="3"/>
    <x v="1"/>
    <x v="3"/>
    <x v="5"/>
    <x v="1"/>
    <x v="2"/>
    <x v="3"/>
    <x v="0"/>
    <x v="1"/>
    <x v="0"/>
    <x v="0"/>
    <x v="1"/>
    <x v="1"/>
    <x v="6207"/>
    <x v="11"/>
    <x v="1"/>
    <x v="0"/>
    <x v="6"/>
  </r>
  <r>
    <x v="8773"/>
    <x v="5"/>
    <x v="1"/>
    <x v="2"/>
    <x v="3"/>
    <x v="1"/>
    <x v="1"/>
    <x v="12"/>
    <x v="1"/>
    <x v="1"/>
    <x v="0"/>
    <x v="0"/>
    <x v="0"/>
    <x v="1"/>
    <x v="6143"/>
    <x v="1"/>
    <x v="5"/>
    <x v="2"/>
    <x v="1"/>
  </r>
  <r>
    <x v="8774"/>
    <x v="5"/>
    <x v="1"/>
    <x v="3"/>
    <x v="5"/>
    <x v="1"/>
    <x v="0"/>
    <x v="0"/>
    <x v="0"/>
    <x v="1"/>
    <x v="0"/>
    <x v="1"/>
    <x v="1"/>
    <x v="1"/>
    <x v="6534"/>
    <x v="5"/>
    <x v="0"/>
    <x v="0"/>
    <x v="7"/>
  </r>
  <r>
    <x v="8775"/>
    <x v="0"/>
    <x v="2"/>
    <x v="1"/>
    <x v="4"/>
    <x v="2"/>
    <x v="1"/>
    <x v="9"/>
    <x v="1"/>
    <x v="0"/>
    <x v="1"/>
    <x v="0"/>
    <x v="0"/>
    <x v="1"/>
    <x v="7862"/>
    <x v="5"/>
    <x v="0"/>
    <x v="2"/>
    <x v="2"/>
  </r>
  <r>
    <x v="8776"/>
    <x v="0"/>
    <x v="1"/>
    <x v="0"/>
    <x v="3"/>
    <x v="0"/>
    <x v="0"/>
    <x v="11"/>
    <x v="0"/>
    <x v="1"/>
    <x v="0"/>
    <x v="0"/>
    <x v="1"/>
    <x v="1"/>
    <x v="5417"/>
    <x v="1"/>
    <x v="3"/>
    <x v="2"/>
    <x v="1"/>
  </r>
  <r>
    <x v="8777"/>
    <x v="3"/>
    <x v="0"/>
    <x v="2"/>
    <x v="4"/>
    <x v="2"/>
    <x v="2"/>
    <x v="3"/>
    <x v="1"/>
    <x v="0"/>
    <x v="1"/>
    <x v="0"/>
    <x v="1"/>
    <x v="0"/>
    <x v="4834"/>
    <x v="8"/>
    <x v="3"/>
    <x v="0"/>
    <x v="8"/>
  </r>
  <r>
    <x v="8778"/>
    <x v="4"/>
    <x v="1"/>
    <x v="0"/>
    <x v="6"/>
    <x v="0"/>
    <x v="1"/>
    <x v="9"/>
    <x v="2"/>
    <x v="0"/>
    <x v="1"/>
    <x v="0"/>
    <x v="1"/>
    <x v="0"/>
    <x v="2167"/>
    <x v="1"/>
    <x v="2"/>
    <x v="2"/>
    <x v="5"/>
  </r>
  <r>
    <x v="8779"/>
    <x v="5"/>
    <x v="3"/>
    <x v="4"/>
    <x v="5"/>
    <x v="2"/>
    <x v="1"/>
    <x v="9"/>
    <x v="1"/>
    <x v="1"/>
    <x v="0"/>
    <x v="1"/>
    <x v="1"/>
    <x v="0"/>
    <x v="8360"/>
    <x v="3"/>
    <x v="4"/>
    <x v="0"/>
    <x v="6"/>
  </r>
  <r>
    <x v="8780"/>
    <x v="5"/>
    <x v="0"/>
    <x v="2"/>
    <x v="6"/>
    <x v="2"/>
    <x v="2"/>
    <x v="5"/>
    <x v="2"/>
    <x v="1"/>
    <x v="0"/>
    <x v="1"/>
    <x v="0"/>
    <x v="1"/>
    <x v="9249"/>
    <x v="11"/>
    <x v="1"/>
    <x v="1"/>
    <x v="1"/>
  </r>
  <r>
    <x v="8781"/>
    <x v="1"/>
    <x v="1"/>
    <x v="2"/>
    <x v="1"/>
    <x v="1"/>
    <x v="0"/>
    <x v="2"/>
    <x v="1"/>
    <x v="1"/>
    <x v="1"/>
    <x v="1"/>
    <x v="0"/>
    <x v="1"/>
    <x v="951"/>
    <x v="8"/>
    <x v="3"/>
    <x v="0"/>
    <x v="8"/>
  </r>
  <r>
    <x v="8782"/>
    <x v="1"/>
    <x v="1"/>
    <x v="0"/>
    <x v="5"/>
    <x v="0"/>
    <x v="1"/>
    <x v="1"/>
    <x v="0"/>
    <x v="0"/>
    <x v="1"/>
    <x v="0"/>
    <x v="1"/>
    <x v="1"/>
    <x v="3560"/>
    <x v="5"/>
    <x v="4"/>
    <x v="1"/>
    <x v="1"/>
  </r>
  <r>
    <x v="8783"/>
    <x v="0"/>
    <x v="3"/>
    <x v="5"/>
    <x v="1"/>
    <x v="1"/>
    <x v="0"/>
    <x v="6"/>
    <x v="0"/>
    <x v="1"/>
    <x v="1"/>
    <x v="1"/>
    <x v="1"/>
    <x v="1"/>
    <x v="6961"/>
    <x v="8"/>
    <x v="2"/>
    <x v="0"/>
    <x v="0"/>
  </r>
  <r>
    <x v="8784"/>
    <x v="0"/>
    <x v="2"/>
    <x v="2"/>
    <x v="2"/>
    <x v="0"/>
    <x v="1"/>
    <x v="3"/>
    <x v="0"/>
    <x v="0"/>
    <x v="0"/>
    <x v="1"/>
    <x v="0"/>
    <x v="0"/>
    <x v="8494"/>
    <x v="5"/>
    <x v="2"/>
    <x v="1"/>
    <x v="3"/>
  </r>
  <r>
    <x v="8785"/>
    <x v="3"/>
    <x v="1"/>
    <x v="1"/>
    <x v="0"/>
    <x v="1"/>
    <x v="1"/>
    <x v="14"/>
    <x v="0"/>
    <x v="1"/>
    <x v="0"/>
    <x v="1"/>
    <x v="0"/>
    <x v="1"/>
    <x v="3324"/>
    <x v="2"/>
    <x v="0"/>
    <x v="2"/>
    <x v="5"/>
  </r>
  <r>
    <x v="8786"/>
    <x v="3"/>
    <x v="1"/>
    <x v="0"/>
    <x v="1"/>
    <x v="0"/>
    <x v="1"/>
    <x v="6"/>
    <x v="1"/>
    <x v="0"/>
    <x v="1"/>
    <x v="0"/>
    <x v="0"/>
    <x v="1"/>
    <x v="2085"/>
    <x v="9"/>
    <x v="3"/>
    <x v="1"/>
    <x v="3"/>
  </r>
  <r>
    <x v="8787"/>
    <x v="5"/>
    <x v="1"/>
    <x v="2"/>
    <x v="2"/>
    <x v="0"/>
    <x v="0"/>
    <x v="13"/>
    <x v="2"/>
    <x v="1"/>
    <x v="1"/>
    <x v="0"/>
    <x v="0"/>
    <x v="1"/>
    <x v="3304"/>
    <x v="7"/>
    <x v="0"/>
    <x v="2"/>
    <x v="0"/>
  </r>
  <r>
    <x v="8788"/>
    <x v="1"/>
    <x v="0"/>
    <x v="3"/>
    <x v="4"/>
    <x v="1"/>
    <x v="0"/>
    <x v="12"/>
    <x v="2"/>
    <x v="1"/>
    <x v="1"/>
    <x v="1"/>
    <x v="0"/>
    <x v="0"/>
    <x v="381"/>
    <x v="2"/>
    <x v="1"/>
    <x v="2"/>
    <x v="2"/>
  </r>
  <r>
    <x v="8789"/>
    <x v="3"/>
    <x v="3"/>
    <x v="1"/>
    <x v="2"/>
    <x v="2"/>
    <x v="0"/>
    <x v="6"/>
    <x v="2"/>
    <x v="1"/>
    <x v="0"/>
    <x v="1"/>
    <x v="1"/>
    <x v="1"/>
    <x v="1981"/>
    <x v="5"/>
    <x v="5"/>
    <x v="0"/>
    <x v="3"/>
  </r>
  <r>
    <x v="8790"/>
    <x v="0"/>
    <x v="1"/>
    <x v="0"/>
    <x v="2"/>
    <x v="1"/>
    <x v="1"/>
    <x v="10"/>
    <x v="0"/>
    <x v="0"/>
    <x v="1"/>
    <x v="1"/>
    <x v="1"/>
    <x v="0"/>
    <x v="7883"/>
    <x v="7"/>
    <x v="5"/>
    <x v="0"/>
    <x v="0"/>
  </r>
  <r>
    <x v="8791"/>
    <x v="1"/>
    <x v="3"/>
    <x v="5"/>
    <x v="5"/>
    <x v="1"/>
    <x v="2"/>
    <x v="1"/>
    <x v="2"/>
    <x v="1"/>
    <x v="1"/>
    <x v="1"/>
    <x v="0"/>
    <x v="0"/>
    <x v="5328"/>
    <x v="8"/>
    <x v="3"/>
    <x v="0"/>
    <x v="6"/>
  </r>
  <r>
    <x v="8792"/>
    <x v="3"/>
    <x v="1"/>
    <x v="5"/>
    <x v="3"/>
    <x v="0"/>
    <x v="0"/>
    <x v="3"/>
    <x v="2"/>
    <x v="0"/>
    <x v="1"/>
    <x v="1"/>
    <x v="0"/>
    <x v="0"/>
    <x v="829"/>
    <x v="5"/>
    <x v="4"/>
    <x v="1"/>
    <x v="1"/>
  </r>
  <r>
    <x v="8793"/>
    <x v="5"/>
    <x v="0"/>
    <x v="3"/>
    <x v="4"/>
    <x v="2"/>
    <x v="0"/>
    <x v="4"/>
    <x v="0"/>
    <x v="1"/>
    <x v="0"/>
    <x v="1"/>
    <x v="1"/>
    <x v="1"/>
    <x v="7241"/>
    <x v="3"/>
    <x v="1"/>
    <x v="0"/>
    <x v="6"/>
  </r>
  <r>
    <x v="8794"/>
    <x v="2"/>
    <x v="2"/>
    <x v="1"/>
    <x v="6"/>
    <x v="2"/>
    <x v="2"/>
    <x v="14"/>
    <x v="1"/>
    <x v="0"/>
    <x v="0"/>
    <x v="0"/>
    <x v="1"/>
    <x v="0"/>
    <x v="7623"/>
    <x v="9"/>
    <x v="2"/>
    <x v="0"/>
    <x v="7"/>
  </r>
  <r>
    <x v="8795"/>
    <x v="1"/>
    <x v="2"/>
    <x v="0"/>
    <x v="6"/>
    <x v="2"/>
    <x v="0"/>
    <x v="7"/>
    <x v="0"/>
    <x v="0"/>
    <x v="1"/>
    <x v="1"/>
    <x v="1"/>
    <x v="0"/>
    <x v="3494"/>
    <x v="10"/>
    <x v="0"/>
    <x v="0"/>
    <x v="8"/>
  </r>
  <r>
    <x v="8796"/>
    <x v="5"/>
    <x v="1"/>
    <x v="4"/>
    <x v="1"/>
    <x v="2"/>
    <x v="0"/>
    <x v="5"/>
    <x v="0"/>
    <x v="1"/>
    <x v="0"/>
    <x v="0"/>
    <x v="0"/>
    <x v="1"/>
    <x v="3653"/>
    <x v="2"/>
    <x v="3"/>
    <x v="1"/>
    <x v="5"/>
  </r>
  <r>
    <x v="8797"/>
    <x v="0"/>
    <x v="3"/>
    <x v="0"/>
    <x v="3"/>
    <x v="2"/>
    <x v="1"/>
    <x v="5"/>
    <x v="0"/>
    <x v="1"/>
    <x v="1"/>
    <x v="0"/>
    <x v="0"/>
    <x v="1"/>
    <x v="6678"/>
    <x v="11"/>
    <x v="6"/>
    <x v="1"/>
    <x v="3"/>
  </r>
  <r>
    <x v="8798"/>
    <x v="2"/>
    <x v="2"/>
    <x v="2"/>
    <x v="2"/>
    <x v="2"/>
    <x v="0"/>
    <x v="5"/>
    <x v="0"/>
    <x v="0"/>
    <x v="1"/>
    <x v="1"/>
    <x v="0"/>
    <x v="0"/>
    <x v="1781"/>
    <x v="11"/>
    <x v="1"/>
    <x v="0"/>
    <x v="8"/>
  </r>
  <r>
    <x v="8799"/>
    <x v="0"/>
    <x v="3"/>
    <x v="1"/>
    <x v="1"/>
    <x v="1"/>
    <x v="1"/>
    <x v="6"/>
    <x v="0"/>
    <x v="1"/>
    <x v="0"/>
    <x v="0"/>
    <x v="1"/>
    <x v="0"/>
    <x v="7340"/>
    <x v="4"/>
    <x v="4"/>
    <x v="1"/>
    <x v="5"/>
  </r>
  <r>
    <x v="8800"/>
    <x v="4"/>
    <x v="0"/>
    <x v="2"/>
    <x v="3"/>
    <x v="1"/>
    <x v="1"/>
    <x v="13"/>
    <x v="1"/>
    <x v="1"/>
    <x v="0"/>
    <x v="0"/>
    <x v="0"/>
    <x v="1"/>
    <x v="1774"/>
    <x v="9"/>
    <x v="0"/>
    <x v="2"/>
    <x v="2"/>
  </r>
  <r>
    <x v="8801"/>
    <x v="2"/>
    <x v="3"/>
    <x v="5"/>
    <x v="1"/>
    <x v="1"/>
    <x v="0"/>
    <x v="5"/>
    <x v="2"/>
    <x v="1"/>
    <x v="0"/>
    <x v="1"/>
    <x v="1"/>
    <x v="0"/>
    <x v="1306"/>
    <x v="5"/>
    <x v="0"/>
    <x v="0"/>
    <x v="0"/>
  </r>
  <r>
    <x v="8802"/>
    <x v="5"/>
    <x v="0"/>
    <x v="0"/>
    <x v="2"/>
    <x v="1"/>
    <x v="0"/>
    <x v="8"/>
    <x v="1"/>
    <x v="1"/>
    <x v="0"/>
    <x v="1"/>
    <x v="1"/>
    <x v="1"/>
    <x v="6810"/>
    <x v="4"/>
    <x v="5"/>
    <x v="0"/>
    <x v="8"/>
  </r>
  <r>
    <x v="8803"/>
    <x v="5"/>
    <x v="1"/>
    <x v="5"/>
    <x v="3"/>
    <x v="2"/>
    <x v="2"/>
    <x v="6"/>
    <x v="1"/>
    <x v="0"/>
    <x v="1"/>
    <x v="1"/>
    <x v="1"/>
    <x v="1"/>
    <x v="9756"/>
    <x v="3"/>
    <x v="6"/>
    <x v="0"/>
    <x v="2"/>
  </r>
  <r>
    <x v="8804"/>
    <x v="1"/>
    <x v="1"/>
    <x v="5"/>
    <x v="1"/>
    <x v="0"/>
    <x v="2"/>
    <x v="2"/>
    <x v="2"/>
    <x v="1"/>
    <x v="0"/>
    <x v="0"/>
    <x v="1"/>
    <x v="1"/>
    <x v="6852"/>
    <x v="4"/>
    <x v="1"/>
    <x v="1"/>
    <x v="2"/>
  </r>
  <r>
    <x v="8805"/>
    <x v="5"/>
    <x v="3"/>
    <x v="0"/>
    <x v="0"/>
    <x v="0"/>
    <x v="2"/>
    <x v="7"/>
    <x v="1"/>
    <x v="0"/>
    <x v="0"/>
    <x v="1"/>
    <x v="1"/>
    <x v="0"/>
    <x v="9397"/>
    <x v="11"/>
    <x v="0"/>
    <x v="0"/>
    <x v="5"/>
  </r>
  <r>
    <x v="8806"/>
    <x v="1"/>
    <x v="3"/>
    <x v="5"/>
    <x v="6"/>
    <x v="0"/>
    <x v="2"/>
    <x v="5"/>
    <x v="0"/>
    <x v="1"/>
    <x v="1"/>
    <x v="0"/>
    <x v="1"/>
    <x v="1"/>
    <x v="5935"/>
    <x v="0"/>
    <x v="5"/>
    <x v="1"/>
    <x v="3"/>
  </r>
  <r>
    <x v="8807"/>
    <x v="3"/>
    <x v="3"/>
    <x v="3"/>
    <x v="1"/>
    <x v="1"/>
    <x v="2"/>
    <x v="9"/>
    <x v="1"/>
    <x v="0"/>
    <x v="0"/>
    <x v="1"/>
    <x v="0"/>
    <x v="1"/>
    <x v="6173"/>
    <x v="8"/>
    <x v="0"/>
    <x v="2"/>
    <x v="5"/>
  </r>
  <r>
    <x v="8808"/>
    <x v="3"/>
    <x v="2"/>
    <x v="4"/>
    <x v="3"/>
    <x v="1"/>
    <x v="1"/>
    <x v="13"/>
    <x v="2"/>
    <x v="0"/>
    <x v="0"/>
    <x v="1"/>
    <x v="0"/>
    <x v="0"/>
    <x v="4212"/>
    <x v="1"/>
    <x v="6"/>
    <x v="2"/>
    <x v="5"/>
  </r>
  <r>
    <x v="8809"/>
    <x v="4"/>
    <x v="1"/>
    <x v="0"/>
    <x v="0"/>
    <x v="1"/>
    <x v="2"/>
    <x v="6"/>
    <x v="1"/>
    <x v="0"/>
    <x v="0"/>
    <x v="0"/>
    <x v="0"/>
    <x v="1"/>
    <x v="4512"/>
    <x v="4"/>
    <x v="6"/>
    <x v="0"/>
    <x v="6"/>
  </r>
  <r>
    <x v="8810"/>
    <x v="3"/>
    <x v="2"/>
    <x v="0"/>
    <x v="6"/>
    <x v="0"/>
    <x v="2"/>
    <x v="4"/>
    <x v="1"/>
    <x v="0"/>
    <x v="0"/>
    <x v="0"/>
    <x v="0"/>
    <x v="0"/>
    <x v="6193"/>
    <x v="4"/>
    <x v="3"/>
    <x v="1"/>
    <x v="5"/>
  </r>
  <r>
    <x v="8811"/>
    <x v="0"/>
    <x v="3"/>
    <x v="4"/>
    <x v="2"/>
    <x v="0"/>
    <x v="1"/>
    <x v="5"/>
    <x v="2"/>
    <x v="0"/>
    <x v="1"/>
    <x v="0"/>
    <x v="0"/>
    <x v="0"/>
    <x v="4640"/>
    <x v="9"/>
    <x v="3"/>
    <x v="1"/>
    <x v="3"/>
  </r>
  <r>
    <x v="8812"/>
    <x v="2"/>
    <x v="1"/>
    <x v="3"/>
    <x v="3"/>
    <x v="0"/>
    <x v="1"/>
    <x v="0"/>
    <x v="2"/>
    <x v="1"/>
    <x v="0"/>
    <x v="1"/>
    <x v="1"/>
    <x v="0"/>
    <x v="4337"/>
    <x v="6"/>
    <x v="3"/>
    <x v="0"/>
    <x v="4"/>
  </r>
  <r>
    <x v="8813"/>
    <x v="0"/>
    <x v="3"/>
    <x v="4"/>
    <x v="5"/>
    <x v="2"/>
    <x v="2"/>
    <x v="13"/>
    <x v="2"/>
    <x v="1"/>
    <x v="0"/>
    <x v="1"/>
    <x v="1"/>
    <x v="0"/>
    <x v="9574"/>
    <x v="10"/>
    <x v="5"/>
    <x v="0"/>
    <x v="7"/>
  </r>
  <r>
    <x v="8814"/>
    <x v="5"/>
    <x v="1"/>
    <x v="3"/>
    <x v="4"/>
    <x v="2"/>
    <x v="1"/>
    <x v="1"/>
    <x v="2"/>
    <x v="0"/>
    <x v="1"/>
    <x v="0"/>
    <x v="0"/>
    <x v="1"/>
    <x v="6792"/>
    <x v="6"/>
    <x v="6"/>
    <x v="0"/>
    <x v="7"/>
  </r>
  <r>
    <x v="8815"/>
    <x v="2"/>
    <x v="3"/>
    <x v="4"/>
    <x v="5"/>
    <x v="2"/>
    <x v="2"/>
    <x v="3"/>
    <x v="1"/>
    <x v="0"/>
    <x v="0"/>
    <x v="1"/>
    <x v="0"/>
    <x v="0"/>
    <x v="5799"/>
    <x v="7"/>
    <x v="0"/>
    <x v="0"/>
    <x v="6"/>
  </r>
  <r>
    <x v="8816"/>
    <x v="0"/>
    <x v="3"/>
    <x v="4"/>
    <x v="4"/>
    <x v="0"/>
    <x v="2"/>
    <x v="0"/>
    <x v="2"/>
    <x v="0"/>
    <x v="0"/>
    <x v="0"/>
    <x v="1"/>
    <x v="0"/>
    <x v="8868"/>
    <x v="10"/>
    <x v="1"/>
    <x v="1"/>
    <x v="1"/>
  </r>
  <r>
    <x v="8817"/>
    <x v="0"/>
    <x v="2"/>
    <x v="3"/>
    <x v="6"/>
    <x v="2"/>
    <x v="0"/>
    <x v="8"/>
    <x v="0"/>
    <x v="0"/>
    <x v="1"/>
    <x v="0"/>
    <x v="1"/>
    <x v="0"/>
    <x v="6203"/>
    <x v="5"/>
    <x v="1"/>
    <x v="2"/>
    <x v="1"/>
  </r>
  <r>
    <x v="8818"/>
    <x v="4"/>
    <x v="1"/>
    <x v="3"/>
    <x v="6"/>
    <x v="0"/>
    <x v="2"/>
    <x v="14"/>
    <x v="1"/>
    <x v="0"/>
    <x v="0"/>
    <x v="1"/>
    <x v="1"/>
    <x v="0"/>
    <x v="6777"/>
    <x v="10"/>
    <x v="6"/>
    <x v="0"/>
    <x v="4"/>
  </r>
  <r>
    <x v="8819"/>
    <x v="3"/>
    <x v="1"/>
    <x v="0"/>
    <x v="1"/>
    <x v="1"/>
    <x v="1"/>
    <x v="14"/>
    <x v="1"/>
    <x v="1"/>
    <x v="0"/>
    <x v="1"/>
    <x v="1"/>
    <x v="0"/>
    <x v="4552"/>
    <x v="8"/>
    <x v="0"/>
    <x v="0"/>
    <x v="0"/>
  </r>
  <r>
    <x v="8820"/>
    <x v="1"/>
    <x v="2"/>
    <x v="5"/>
    <x v="5"/>
    <x v="1"/>
    <x v="1"/>
    <x v="14"/>
    <x v="0"/>
    <x v="0"/>
    <x v="1"/>
    <x v="0"/>
    <x v="1"/>
    <x v="0"/>
    <x v="4607"/>
    <x v="6"/>
    <x v="5"/>
    <x v="0"/>
    <x v="6"/>
  </r>
  <r>
    <x v="8821"/>
    <x v="3"/>
    <x v="3"/>
    <x v="3"/>
    <x v="1"/>
    <x v="2"/>
    <x v="2"/>
    <x v="6"/>
    <x v="2"/>
    <x v="0"/>
    <x v="0"/>
    <x v="0"/>
    <x v="1"/>
    <x v="1"/>
    <x v="5954"/>
    <x v="5"/>
    <x v="3"/>
    <x v="1"/>
    <x v="3"/>
  </r>
  <r>
    <x v="8822"/>
    <x v="1"/>
    <x v="0"/>
    <x v="3"/>
    <x v="6"/>
    <x v="2"/>
    <x v="2"/>
    <x v="8"/>
    <x v="0"/>
    <x v="0"/>
    <x v="1"/>
    <x v="1"/>
    <x v="1"/>
    <x v="1"/>
    <x v="7685"/>
    <x v="3"/>
    <x v="2"/>
    <x v="0"/>
    <x v="2"/>
  </r>
  <r>
    <x v="8823"/>
    <x v="5"/>
    <x v="3"/>
    <x v="2"/>
    <x v="5"/>
    <x v="1"/>
    <x v="1"/>
    <x v="9"/>
    <x v="2"/>
    <x v="1"/>
    <x v="0"/>
    <x v="0"/>
    <x v="1"/>
    <x v="0"/>
    <x v="7025"/>
    <x v="0"/>
    <x v="0"/>
    <x v="2"/>
    <x v="5"/>
  </r>
  <r>
    <x v="8824"/>
    <x v="3"/>
    <x v="0"/>
    <x v="4"/>
    <x v="2"/>
    <x v="0"/>
    <x v="2"/>
    <x v="12"/>
    <x v="0"/>
    <x v="0"/>
    <x v="1"/>
    <x v="1"/>
    <x v="0"/>
    <x v="1"/>
    <x v="5825"/>
    <x v="0"/>
    <x v="5"/>
    <x v="2"/>
    <x v="1"/>
  </r>
  <r>
    <x v="8825"/>
    <x v="0"/>
    <x v="2"/>
    <x v="3"/>
    <x v="6"/>
    <x v="1"/>
    <x v="0"/>
    <x v="9"/>
    <x v="0"/>
    <x v="0"/>
    <x v="1"/>
    <x v="1"/>
    <x v="1"/>
    <x v="0"/>
    <x v="7906"/>
    <x v="9"/>
    <x v="6"/>
    <x v="0"/>
    <x v="8"/>
  </r>
  <r>
    <x v="8826"/>
    <x v="1"/>
    <x v="1"/>
    <x v="5"/>
    <x v="6"/>
    <x v="0"/>
    <x v="0"/>
    <x v="9"/>
    <x v="2"/>
    <x v="1"/>
    <x v="0"/>
    <x v="0"/>
    <x v="0"/>
    <x v="1"/>
    <x v="207"/>
    <x v="1"/>
    <x v="2"/>
    <x v="2"/>
    <x v="0"/>
  </r>
  <r>
    <x v="8827"/>
    <x v="1"/>
    <x v="1"/>
    <x v="1"/>
    <x v="2"/>
    <x v="1"/>
    <x v="0"/>
    <x v="0"/>
    <x v="1"/>
    <x v="0"/>
    <x v="1"/>
    <x v="0"/>
    <x v="1"/>
    <x v="1"/>
    <x v="1167"/>
    <x v="7"/>
    <x v="1"/>
    <x v="1"/>
    <x v="3"/>
  </r>
  <r>
    <x v="8828"/>
    <x v="3"/>
    <x v="3"/>
    <x v="3"/>
    <x v="5"/>
    <x v="2"/>
    <x v="2"/>
    <x v="10"/>
    <x v="2"/>
    <x v="0"/>
    <x v="0"/>
    <x v="0"/>
    <x v="0"/>
    <x v="1"/>
    <x v="4618"/>
    <x v="5"/>
    <x v="4"/>
    <x v="0"/>
    <x v="8"/>
  </r>
  <r>
    <x v="8829"/>
    <x v="2"/>
    <x v="1"/>
    <x v="3"/>
    <x v="1"/>
    <x v="1"/>
    <x v="0"/>
    <x v="8"/>
    <x v="1"/>
    <x v="0"/>
    <x v="0"/>
    <x v="1"/>
    <x v="1"/>
    <x v="0"/>
    <x v="1944"/>
    <x v="2"/>
    <x v="6"/>
    <x v="0"/>
    <x v="7"/>
  </r>
  <r>
    <x v="8830"/>
    <x v="3"/>
    <x v="1"/>
    <x v="4"/>
    <x v="3"/>
    <x v="1"/>
    <x v="2"/>
    <x v="13"/>
    <x v="0"/>
    <x v="0"/>
    <x v="0"/>
    <x v="0"/>
    <x v="1"/>
    <x v="1"/>
    <x v="6269"/>
    <x v="10"/>
    <x v="3"/>
    <x v="2"/>
    <x v="4"/>
  </r>
  <r>
    <x v="8831"/>
    <x v="0"/>
    <x v="0"/>
    <x v="2"/>
    <x v="1"/>
    <x v="0"/>
    <x v="0"/>
    <x v="11"/>
    <x v="1"/>
    <x v="0"/>
    <x v="1"/>
    <x v="1"/>
    <x v="1"/>
    <x v="0"/>
    <x v="5818"/>
    <x v="7"/>
    <x v="3"/>
    <x v="0"/>
    <x v="6"/>
  </r>
  <r>
    <x v="8832"/>
    <x v="5"/>
    <x v="1"/>
    <x v="2"/>
    <x v="0"/>
    <x v="2"/>
    <x v="1"/>
    <x v="13"/>
    <x v="1"/>
    <x v="0"/>
    <x v="0"/>
    <x v="1"/>
    <x v="0"/>
    <x v="0"/>
    <x v="7204"/>
    <x v="10"/>
    <x v="6"/>
    <x v="0"/>
    <x v="6"/>
  </r>
  <r>
    <x v="8833"/>
    <x v="3"/>
    <x v="0"/>
    <x v="0"/>
    <x v="5"/>
    <x v="1"/>
    <x v="1"/>
    <x v="9"/>
    <x v="0"/>
    <x v="1"/>
    <x v="0"/>
    <x v="1"/>
    <x v="1"/>
    <x v="0"/>
    <x v="4026"/>
    <x v="2"/>
    <x v="6"/>
    <x v="0"/>
    <x v="0"/>
  </r>
  <r>
    <x v="8834"/>
    <x v="0"/>
    <x v="0"/>
    <x v="5"/>
    <x v="1"/>
    <x v="1"/>
    <x v="2"/>
    <x v="6"/>
    <x v="2"/>
    <x v="0"/>
    <x v="1"/>
    <x v="0"/>
    <x v="1"/>
    <x v="0"/>
    <x v="8611"/>
    <x v="10"/>
    <x v="0"/>
    <x v="0"/>
    <x v="8"/>
  </r>
  <r>
    <x v="8835"/>
    <x v="3"/>
    <x v="2"/>
    <x v="3"/>
    <x v="4"/>
    <x v="1"/>
    <x v="0"/>
    <x v="4"/>
    <x v="0"/>
    <x v="0"/>
    <x v="0"/>
    <x v="0"/>
    <x v="0"/>
    <x v="1"/>
    <x v="1729"/>
    <x v="0"/>
    <x v="4"/>
    <x v="0"/>
    <x v="7"/>
  </r>
  <r>
    <x v="8836"/>
    <x v="5"/>
    <x v="2"/>
    <x v="1"/>
    <x v="0"/>
    <x v="1"/>
    <x v="1"/>
    <x v="8"/>
    <x v="1"/>
    <x v="0"/>
    <x v="1"/>
    <x v="0"/>
    <x v="1"/>
    <x v="0"/>
    <x v="8300"/>
    <x v="5"/>
    <x v="3"/>
    <x v="2"/>
    <x v="2"/>
  </r>
  <r>
    <x v="8837"/>
    <x v="5"/>
    <x v="1"/>
    <x v="0"/>
    <x v="1"/>
    <x v="0"/>
    <x v="2"/>
    <x v="1"/>
    <x v="1"/>
    <x v="0"/>
    <x v="1"/>
    <x v="1"/>
    <x v="1"/>
    <x v="1"/>
    <x v="9657"/>
    <x v="6"/>
    <x v="0"/>
    <x v="0"/>
    <x v="3"/>
  </r>
  <r>
    <x v="8838"/>
    <x v="3"/>
    <x v="1"/>
    <x v="3"/>
    <x v="4"/>
    <x v="1"/>
    <x v="0"/>
    <x v="2"/>
    <x v="1"/>
    <x v="1"/>
    <x v="1"/>
    <x v="1"/>
    <x v="1"/>
    <x v="1"/>
    <x v="2035"/>
    <x v="11"/>
    <x v="6"/>
    <x v="0"/>
    <x v="0"/>
  </r>
  <r>
    <x v="8839"/>
    <x v="2"/>
    <x v="3"/>
    <x v="3"/>
    <x v="6"/>
    <x v="1"/>
    <x v="0"/>
    <x v="11"/>
    <x v="1"/>
    <x v="1"/>
    <x v="1"/>
    <x v="1"/>
    <x v="1"/>
    <x v="1"/>
    <x v="2199"/>
    <x v="11"/>
    <x v="1"/>
    <x v="0"/>
    <x v="8"/>
  </r>
  <r>
    <x v="8840"/>
    <x v="0"/>
    <x v="0"/>
    <x v="4"/>
    <x v="1"/>
    <x v="0"/>
    <x v="2"/>
    <x v="14"/>
    <x v="2"/>
    <x v="1"/>
    <x v="1"/>
    <x v="1"/>
    <x v="1"/>
    <x v="0"/>
    <x v="9471"/>
    <x v="10"/>
    <x v="0"/>
    <x v="0"/>
    <x v="8"/>
  </r>
  <r>
    <x v="8841"/>
    <x v="5"/>
    <x v="2"/>
    <x v="5"/>
    <x v="5"/>
    <x v="2"/>
    <x v="0"/>
    <x v="2"/>
    <x v="1"/>
    <x v="0"/>
    <x v="0"/>
    <x v="1"/>
    <x v="1"/>
    <x v="0"/>
    <x v="7756"/>
    <x v="2"/>
    <x v="0"/>
    <x v="0"/>
    <x v="7"/>
  </r>
  <r>
    <x v="8842"/>
    <x v="5"/>
    <x v="2"/>
    <x v="4"/>
    <x v="4"/>
    <x v="2"/>
    <x v="1"/>
    <x v="14"/>
    <x v="1"/>
    <x v="1"/>
    <x v="1"/>
    <x v="0"/>
    <x v="1"/>
    <x v="1"/>
    <x v="8863"/>
    <x v="7"/>
    <x v="4"/>
    <x v="2"/>
    <x v="4"/>
  </r>
  <r>
    <x v="8843"/>
    <x v="0"/>
    <x v="0"/>
    <x v="0"/>
    <x v="5"/>
    <x v="1"/>
    <x v="2"/>
    <x v="7"/>
    <x v="0"/>
    <x v="0"/>
    <x v="1"/>
    <x v="0"/>
    <x v="0"/>
    <x v="1"/>
    <x v="8638"/>
    <x v="0"/>
    <x v="2"/>
    <x v="0"/>
    <x v="6"/>
  </r>
  <r>
    <x v="8844"/>
    <x v="4"/>
    <x v="0"/>
    <x v="0"/>
    <x v="3"/>
    <x v="2"/>
    <x v="1"/>
    <x v="4"/>
    <x v="1"/>
    <x v="1"/>
    <x v="1"/>
    <x v="0"/>
    <x v="1"/>
    <x v="1"/>
    <x v="3246"/>
    <x v="1"/>
    <x v="5"/>
    <x v="0"/>
    <x v="6"/>
  </r>
  <r>
    <x v="8845"/>
    <x v="4"/>
    <x v="2"/>
    <x v="2"/>
    <x v="4"/>
    <x v="2"/>
    <x v="1"/>
    <x v="14"/>
    <x v="2"/>
    <x v="1"/>
    <x v="0"/>
    <x v="0"/>
    <x v="1"/>
    <x v="1"/>
    <x v="5300"/>
    <x v="8"/>
    <x v="5"/>
    <x v="0"/>
    <x v="6"/>
  </r>
  <r>
    <x v="8846"/>
    <x v="2"/>
    <x v="1"/>
    <x v="2"/>
    <x v="5"/>
    <x v="1"/>
    <x v="2"/>
    <x v="4"/>
    <x v="2"/>
    <x v="1"/>
    <x v="1"/>
    <x v="1"/>
    <x v="0"/>
    <x v="0"/>
    <x v="5166"/>
    <x v="0"/>
    <x v="0"/>
    <x v="0"/>
    <x v="6"/>
  </r>
  <r>
    <x v="8847"/>
    <x v="5"/>
    <x v="1"/>
    <x v="5"/>
    <x v="1"/>
    <x v="1"/>
    <x v="1"/>
    <x v="12"/>
    <x v="2"/>
    <x v="0"/>
    <x v="1"/>
    <x v="1"/>
    <x v="1"/>
    <x v="1"/>
    <x v="9062"/>
    <x v="11"/>
    <x v="0"/>
    <x v="0"/>
    <x v="3"/>
  </r>
  <r>
    <x v="8848"/>
    <x v="2"/>
    <x v="1"/>
    <x v="0"/>
    <x v="3"/>
    <x v="2"/>
    <x v="2"/>
    <x v="14"/>
    <x v="0"/>
    <x v="1"/>
    <x v="0"/>
    <x v="1"/>
    <x v="0"/>
    <x v="0"/>
    <x v="4786"/>
    <x v="11"/>
    <x v="0"/>
    <x v="0"/>
    <x v="7"/>
  </r>
  <r>
    <x v="8849"/>
    <x v="4"/>
    <x v="3"/>
    <x v="3"/>
    <x v="1"/>
    <x v="1"/>
    <x v="2"/>
    <x v="12"/>
    <x v="1"/>
    <x v="0"/>
    <x v="1"/>
    <x v="0"/>
    <x v="0"/>
    <x v="1"/>
    <x v="4436"/>
    <x v="0"/>
    <x v="2"/>
    <x v="0"/>
    <x v="6"/>
  </r>
  <r>
    <x v="8850"/>
    <x v="5"/>
    <x v="2"/>
    <x v="3"/>
    <x v="0"/>
    <x v="0"/>
    <x v="2"/>
    <x v="12"/>
    <x v="2"/>
    <x v="0"/>
    <x v="1"/>
    <x v="1"/>
    <x v="1"/>
    <x v="1"/>
    <x v="9873"/>
    <x v="0"/>
    <x v="0"/>
    <x v="0"/>
    <x v="3"/>
  </r>
  <r>
    <x v="8851"/>
    <x v="4"/>
    <x v="1"/>
    <x v="5"/>
    <x v="4"/>
    <x v="1"/>
    <x v="2"/>
    <x v="12"/>
    <x v="2"/>
    <x v="0"/>
    <x v="1"/>
    <x v="0"/>
    <x v="1"/>
    <x v="0"/>
    <x v="5785"/>
    <x v="0"/>
    <x v="4"/>
    <x v="2"/>
    <x v="2"/>
  </r>
  <r>
    <x v="8852"/>
    <x v="3"/>
    <x v="1"/>
    <x v="1"/>
    <x v="6"/>
    <x v="2"/>
    <x v="2"/>
    <x v="13"/>
    <x v="1"/>
    <x v="0"/>
    <x v="0"/>
    <x v="1"/>
    <x v="1"/>
    <x v="1"/>
    <x v="7608"/>
    <x v="10"/>
    <x v="3"/>
    <x v="0"/>
    <x v="1"/>
  </r>
  <r>
    <x v="8853"/>
    <x v="4"/>
    <x v="2"/>
    <x v="2"/>
    <x v="5"/>
    <x v="0"/>
    <x v="1"/>
    <x v="3"/>
    <x v="1"/>
    <x v="0"/>
    <x v="0"/>
    <x v="0"/>
    <x v="1"/>
    <x v="0"/>
    <x v="4205"/>
    <x v="10"/>
    <x v="6"/>
    <x v="0"/>
    <x v="7"/>
  </r>
  <r>
    <x v="8854"/>
    <x v="0"/>
    <x v="0"/>
    <x v="3"/>
    <x v="0"/>
    <x v="2"/>
    <x v="2"/>
    <x v="10"/>
    <x v="0"/>
    <x v="0"/>
    <x v="0"/>
    <x v="0"/>
    <x v="1"/>
    <x v="1"/>
    <x v="9380"/>
    <x v="5"/>
    <x v="0"/>
    <x v="0"/>
    <x v="8"/>
  </r>
  <r>
    <x v="8855"/>
    <x v="0"/>
    <x v="3"/>
    <x v="0"/>
    <x v="4"/>
    <x v="0"/>
    <x v="2"/>
    <x v="7"/>
    <x v="2"/>
    <x v="0"/>
    <x v="0"/>
    <x v="0"/>
    <x v="1"/>
    <x v="1"/>
    <x v="9356"/>
    <x v="11"/>
    <x v="6"/>
    <x v="0"/>
    <x v="7"/>
  </r>
  <r>
    <x v="8856"/>
    <x v="3"/>
    <x v="2"/>
    <x v="1"/>
    <x v="3"/>
    <x v="1"/>
    <x v="1"/>
    <x v="6"/>
    <x v="2"/>
    <x v="0"/>
    <x v="0"/>
    <x v="0"/>
    <x v="0"/>
    <x v="1"/>
    <x v="3619"/>
    <x v="11"/>
    <x v="6"/>
    <x v="1"/>
    <x v="0"/>
  </r>
  <r>
    <x v="8857"/>
    <x v="3"/>
    <x v="1"/>
    <x v="3"/>
    <x v="4"/>
    <x v="0"/>
    <x v="2"/>
    <x v="5"/>
    <x v="1"/>
    <x v="1"/>
    <x v="0"/>
    <x v="0"/>
    <x v="0"/>
    <x v="0"/>
    <x v="3030"/>
    <x v="7"/>
    <x v="0"/>
    <x v="1"/>
    <x v="2"/>
  </r>
  <r>
    <x v="8858"/>
    <x v="1"/>
    <x v="2"/>
    <x v="1"/>
    <x v="2"/>
    <x v="0"/>
    <x v="2"/>
    <x v="9"/>
    <x v="1"/>
    <x v="0"/>
    <x v="0"/>
    <x v="0"/>
    <x v="0"/>
    <x v="1"/>
    <x v="7126"/>
    <x v="4"/>
    <x v="4"/>
    <x v="2"/>
    <x v="2"/>
  </r>
  <r>
    <x v="8859"/>
    <x v="3"/>
    <x v="2"/>
    <x v="3"/>
    <x v="0"/>
    <x v="2"/>
    <x v="0"/>
    <x v="10"/>
    <x v="2"/>
    <x v="1"/>
    <x v="0"/>
    <x v="0"/>
    <x v="0"/>
    <x v="1"/>
    <x v="1717"/>
    <x v="3"/>
    <x v="5"/>
    <x v="2"/>
    <x v="5"/>
  </r>
  <r>
    <x v="8860"/>
    <x v="0"/>
    <x v="3"/>
    <x v="5"/>
    <x v="6"/>
    <x v="1"/>
    <x v="0"/>
    <x v="4"/>
    <x v="0"/>
    <x v="0"/>
    <x v="1"/>
    <x v="1"/>
    <x v="1"/>
    <x v="1"/>
    <x v="6946"/>
    <x v="0"/>
    <x v="3"/>
    <x v="0"/>
    <x v="1"/>
  </r>
  <r>
    <x v="8861"/>
    <x v="4"/>
    <x v="1"/>
    <x v="1"/>
    <x v="2"/>
    <x v="0"/>
    <x v="1"/>
    <x v="2"/>
    <x v="0"/>
    <x v="0"/>
    <x v="0"/>
    <x v="1"/>
    <x v="1"/>
    <x v="1"/>
    <x v="5296"/>
    <x v="9"/>
    <x v="4"/>
    <x v="0"/>
    <x v="6"/>
  </r>
  <r>
    <x v="8862"/>
    <x v="5"/>
    <x v="1"/>
    <x v="3"/>
    <x v="1"/>
    <x v="0"/>
    <x v="1"/>
    <x v="1"/>
    <x v="2"/>
    <x v="1"/>
    <x v="0"/>
    <x v="1"/>
    <x v="1"/>
    <x v="0"/>
    <x v="8256"/>
    <x v="8"/>
    <x v="5"/>
    <x v="0"/>
    <x v="6"/>
  </r>
  <r>
    <x v="8863"/>
    <x v="4"/>
    <x v="2"/>
    <x v="5"/>
    <x v="4"/>
    <x v="1"/>
    <x v="2"/>
    <x v="5"/>
    <x v="0"/>
    <x v="1"/>
    <x v="1"/>
    <x v="0"/>
    <x v="0"/>
    <x v="1"/>
    <x v="6513"/>
    <x v="11"/>
    <x v="1"/>
    <x v="1"/>
    <x v="5"/>
  </r>
  <r>
    <x v="8864"/>
    <x v="3"/>
    <x v="0"/>
    <x v="4"/>
    <x v="6"/>
    <x v="2"/>
    <x v="1"/>
    <x v="11"/>
    <x v="2"/>
    <x v="1"/>
    <x v="1"/>
    <x v="0"/>
    <x v="0"/>
    <x v="0"/>
    <x v="1258"/>
    <x v="4"/>
    <x v="4"/>
    <x v="2"/>
    <x v="4"/>
  </r>
  <r>
    <x v="8865"/>
    <x v="4"/>
    <x v="0"/>
    <x v="0"/>
    <x v="1"/>
    <x v="0"/>
    <x v="1"/>
    <x v="9"/>
    <x v="1"/>
    <x v="1"/>
    <x v="1"/>
    <x v="0"/>
    <x v="1"/>
    <x v="0"/>
    <x v="2286"/>
    <x v="3"/>
    <x v="1"/>
    <x v="2"/>
    <x v="0"/>
  </r>
  <r>
    <x v="8866"/>
    <x v="1"/>
    <x v="0"/>
    <x v="4"/>
    <x v="5"/>
    <x v="0"/>
    <x v="2"/>
    <x v="5"/>
    <x v="2"/>
    <x v="1"/>
    <x v="0"/>
    <x v="0"/>
    <x v="0"/>
    <x v="0"/>
    <x v="4016"/>
    <x v="2"/>
    <x v="0"/>
    <x v="1"/>
    <x v="0"/>
  </r>
  <r>
    <x v="8867"/>
    <x v="0"/>
    <x v="2"/>
    <x v="0"/>
    <x v="1"/>
    <x v="0"/>
    <x v="2"/>
    <x v="14"/>
    <x v="1"/>
    <x v="1"/>
    <x v="0"/>
    <x v="0"/>
    <x v="1"/>
    <x v="1"/>
    <x v="9797"/>
    <x v="6"/>
    <x v="4"/>
    <x v="0"/>
    <x v="7"/>
  </r>
  <r>
    <x v="8868"/>
    <x v="1"/>
    <x v="0"/>
    <x v="0"/>
    <x v="3"/>
    <x v="2"/>
    <x v="2"/>
    <x v="13"/>
    <x v="2"/>
    <x v="0"/>
    <x v="1"/>
    <x v="1"/>
    <x v="1"/>
    <x v="0"/>
    <x v="6411"/>
    <x v="6"/>
    <x v="1"/>
    <x v="0"/>
    <x v="1"/>
  </r>
  <r>
    <x v="8869"/>
    <x v="0"/>
    <x v="1"/>
    <x v="0"/>
    <x v="5"/>
    <x v="1"/>
    <x v="0"/>
    <x v="2"/>
    <x v="1"/>
    <x v="0"/>
    <x v="0"/>
    <x v="0"/>
    <x v="1"/>
    <x v="1"/>
    <x v="5798"/>
    <x v="1"/>
    <x v="3"/>
    <x v="1"/>
    <x v="0"/>
  </r>
  <r>
    <x v="8870"/>
    <x v="0"/>
    <x v="2"/>
    <x v="4"/>
    <x v="3"/>
    <x v="2"/>
    <x v="0"/>
    <x v="10"/>
    <x v="1"/>
    <x v="0"/>
    <x v="1"/>
    <x v="1"/>
    <x v="0"/>
    <x v="1"/>
    <x v="7464"/>
    <x v="0"/>
    <x v="4"/>
    <x v="0"/>
    <x v="8"/>
  </r>
  <r>
    <x v="8871"/>
    <x v="5"/>
    <x v="3"/>
    <x v="3"/>
    <x v="5"/>
    <x v="1"/>
    <x v="2"/>
    <x v="14"/>
    <x v="2"/>
    <x v="1"/>
    <x v="1"/>
    <x v="0"/>
    <x v="0"/>
    <x v="0"/>
    <x v="8087"/>
    <x v="5"/>
    <x v="0"/>
    <x v="2"/>
    <x v="0"/>
  </r>
  <r>
    <x v="8872"/>
    <x v="5"/>
    <x v="0"/>
    <x v="1"/>
    <x v="4"/>
    <x v="1"/>
    <x v="1"/>
    <x v="11"/>
    <x v="2"/>
    <x v="1"/>
    <x v="1"/>
    <x v="0"/>
    <x v="0"/>
    <x v="1"/>
    <x v="6048"/>
    <x v="9"/>
    <x v="0"/>
    <x v="2"/>
    <x v="4"/>
  </r>
  <r>
    <x v="8873"/>
    <x v="4"/>
    <x v="1"/>
    <x v="3"/>
    <x v="1"/>
    <x v="2"/>
    <x v="2"/>
    <x v="8"/>
    <x v="0"/>
    <x v="1"/>
    <x v="1"/>
    <x v="0"/>
    <x v="0"/>
    <x v="0"/>
    <x v="3120"/>
    <x v="10"/>
    <x v="0"/>
    <x v="2"/>
    <x v="0"/>
  </r>
  <r>
    <x v="8874"/>
    <x v="0"/>
    <x v="0"/>
    <x v="1"/>
    <x v="6"/>
    <x v="2"/>
    <x v="1"/>
    <x v="13"/>
    <x v="0"/>
    <x v="1"/>
    <x v="1"/>
    <x v="0"/>
    <x v="1"/>
    <x v="1"/>
    <x v="8107"/>
    <x v="0"/>
    <x v="4"/>
    <x v="2"/>
    <x v="3"/>
  </r>
  <r>
    <x v="8875"/>
    <x v="1"/>
    <x v="1"/>
    <x v="5"/>
    <x v="1"/>
    <x v="0"/>
    <x v="1"/>
    <x v="0"/>
    <x v="1"/>
    <x v="1"/>
    <x v="1"/>
    <x v="0"/>
    <x v="0"/>
    <x v="1"/>
    <x v="1726"/>
    <x v="9"/>
    <x v="0"/>
    <x v="0"/>
    <x v="7"/>
  </r>
  <r>
    <x v="8876"/>
    <x v="1"/>
    <x v="1"/>
    <x v="3"/>
    <x v="4"/>
    <x v="2"/>
    <x v="2"/>
    <x v="11"/>
    <x v="1"/>
    <x v="1"/>
    <x v="1"/>
    <x v="1"/>
    <x v="0"/>
    <x v="0"/>
    <x v="4814"/>
    <x v="9"/>
    <x v="5"/>
    <x v="2"/>
    <x v="2"/>
  </r>
  <r>
    <x v="8877"/>
    <x v="4"/>
    <x v="1"/>
    <x v="1"/>
    <x v="1"/>
    <x v="0"/>
    <x v="0"/>
    <x v="5"/>
    <x v="1"/>
    <x v="0"/>
    <x v="0"/>
    <x v="1"/>
    <x v="1"/>
    <x v="0"/>
    <x v="1201"/>
    <x v="11"/>
    <x v="2"/>
    <x v="0"/>
    <x v="2"/>
  </r>
  <r>
    <x v="8878"/>
    <x v="1"/>
    <x v="0"/>
    <x v="2"/>
    <x v="5"/>
    <x v="0"/>
    <x v="1"/>
    <x v="1"/>
    <x v="1"/>
    <x v="0"/>
    <x v="0"/>
    <x v="0"/>
    <x v="0"/>
    <x v="0"/>
    <x v="882"/>
    <x v="3"/>
    <x v="4"/>
    <x v="1"/>
    <x v="2"/>
  </r>
  <r>
    <x v="8879"/>
    <x v="5"/>
    <x v="1"/>
    <x v="0"/>
    <x v="2"/>
    <x v="2"/>
    <x v="0"/>
    <x v="5"/>
    <x v="0"/>
    <x v="1"/>
    <x v="1"/>
    <x v="1"/>
    <x v="1"/>
    <x v="1"/>
    <x v="6803"/>
    <x v="10"/>
    <x v="1"/>
    <x v="0"/>
    <x v="4"/>
  </r>
  <r>
    <x v="8880"/>
    <x v="4"/>
    <x v="3"/>
    <x v="0"/>
    <x v="3"/>
    <x v="2"/>
    <x v="2"/>
    <x v="13"/>
    <x v="1"/>
    <x v="0"/>
    <x v="1"/>
    <x v="0"/>
    <x v="0"/>
    <x v="0"/>
    <x v="3342"/>
    <x v="0"/>
    <x v="6"/>
    <x v="2"/>
    <x v="3"/>
  </r>
  <r>
    <x v="8881"/>
    <x v="1"/>
    <x v="3"/>
    <x v="1"/>
    <x v="6"/>
    <x v="0"/>
    <x v="1"/>
    <x v="6"/>
    <x v="1"/>
    <x v="0"/>
    <x v="0"/>
    <x v="0"/>
    <x v="1"/>
    <x v="0"/>
    <x v="2094"/>
    <x v="10"/>
    <x v="0"/>
    <x v="0"/>
    <x v="7"/>
  </r>
  <r>
    <x v="8882"/>
    <x v="4"/>
    <x v="3"/>
    <x v="3"/>
    <x v="4"/>
    <x v="2"/>
    <x v="1"/>
    <x v="5"/>
    <x v="0"/>
    <x v="1"/>
    <x v="1"/>
    <x v="0"/>
    <x v="1"/>
    <x v="1"/>
    <x v="3982"/>
    <x v="10"/>
    <x v="1"/>
    <x v="0"/>
    <x v="8"/>
  </r>
  <r>
    <x v="8883"/>
    <x v="0"/>
    <x v="3"/>
    <x v="3"/>
    <x v="4"/>
    <x v="2"/>
    <x v="1"/>
    <x v="7"/>
    <x v="1"/>
    <x v="1"/>
    <x v="1"/>
    <x v="1"/>
    <x v="1"/>
    <x v="1"/>
    <x v="8624"/>
    <x v="10"/>
    <x v="6"/>
    <x v="0"/>
    <x v="1"/>
  </r>
  <r>
    <x v="8884"/>
    <x v="5"/>
    <x v="2"/>
    <x v="3"/>
    <x v="6"/>
    <x v="2"/>
    <x v="0"/>
    <x v="8"/>
    <x v="2"/>
    <x v="1"/>
    <x v="0"/>
    <x v="1"/>
    <x v="0"/>
    <x v="1"/>
    <x v="7453"/>
    <x v="3"/>
    <x v="0"/>
    <x v="2"/>
    <x v="2"/>
  </r>
  <r>
    <x v="8885"/>
    <x v="4"/>
    <x v="3"/>
    <x v="0"/>
    <x v="5"/>
    <x v="2"/>
    <x v="2"/>
    <x v="4"/>
    <x v="1"/>
    <x v="0"/>
    <x v="0"/>
    <x v="1"/>
    <x v="0"/>
    <x v="0"/>
    <x v="5620"/>
    <x v="6"/>
    <x v="5"/>
    <x v="1"/>
    <x v="4"/>
  </r>
  <r>
    <x v="8886"/>
    <x v="2"/>
    <x v="0"/>
    <x v="3"/>
    <x v="1"/>
    <x v="1"/>
    <x v="1"/>
    <x v="1"/>
    <x v="2"/>
    <x v="1"/>
    <x v="1"/>
    <x v="0"/>
    <x v="1"/>
    <x v="0"/>
    <x v="2366"/>
    <x v="11"/>
    <x v="5"/>
    <x v="0"/>
    <x v="8"/>
  </r>
  <r>
    <x v="8887"/>
    <x v="2"/>
    <x v="3"/>
    <x v="5"/>
    <x v="4"/>
    <x v="2"/>
    <x v="2"/>
    <x v="9"/>
    <x v="0"/>
    <x v="0"/>
    <x v="1"/>
    <x v="1"/>
    <x v="1"/>
    <x v="1"/>
    <x v="7402"/>
    <x v="0"/>
    <x v="2"/>
    <x v="0"/>
    <x v="6"/>
  </r>
  <r>
    <x v="8888"/>
    <x v="4"/>
    <x v="3"/>
    <x v="4"/>
    <x v="6"/>
    <x v="1"/>
    <x v="1"/>
    <x v="4"/>
    <x v="1"/>
    <x v="0"/>
    <x v="0"/>
    <x v="1"/>
    <x v="0"/>
    <x v="1"/>
    <x v="3454"/>
    <x v="5"/>
    <x v="3"/>
    <x v="1"/>
    <x v="3"/>
  </r>
  <r>
    <x v="8889"/>
    <x v="0"/>
    <x v="1"/>
    <x v="4"/>
    <x v="4"/>
    <x v="0"/>
    <x v="1"/>
    <x v="13"/>
    <x v="1"/>
    <x v="0"/>
    <x v="0"/>
    <x v="0"/>
    <x v="1"/>
    <x v="0"/>
    <x v="6693"/>
    <x v="8"/>
    <x v="1"/>
    <x v="0"/>
    <x v="8"/>
  </r>
  <r>
    <x v="8890"/>
    <x v="1"/>
    <x v="0"/>
    <x v="5"/>
    <x v="2"/>
    <x v="1"/>
    <x v="1"/>
    <x v="6"/>
    <x v="2"/>
    <x v="0"/>
    <x v="1"/>
    <x v="0"/>
    <x v="1"/>
    <x v="0"/>
    <x v="2371"/>
    <x v="10"/>
    <x v="1"/>
    <x v="1"/>
    <x v="2"/>
  </r>
  <r>
    <x v="8891"/>
    <x v="0"/>
    <x v="3"/>
    <x v="4"/>
    <x v="1"/>
    <x v="1"/>
    <x v="2"/>
    <x v="4"/>
    <x v="0"/>
    <x v="1"/>
    <x v="0"/>
    <x v="0"/>
    <x v="0"/>
    <x v="1"/>
    <x v="8252"/>
    <x v="8"/>
    <x v="4"/>
    <x v="1"/>
    <x v="1"/>
  </r>
  <r>
    <x v="8892"/>
    <x v="5"/>
    <x v="3"/>
    <x v="2"/>
    <x v="6"/>
    <x v="2"/>
    <x v="2"/>
    <x v="9"/>
    <x v="0"/>
    <x v="1"/>
    <x v="1"/>
    <x v="1"/>
    <x v="1"/>
    <x v="0"/>
    <x v="9481"/>
    <x v="2"/>
    <x v="1"/>
    <x v="0"/>
    <x v="5"/>
  </r>
  <r>
    <x v="8893"/>
    <x v="4"/>
    <x v="2"/>
    <x v="3"/>
    <x v="1"/>
    <x v="1"/>
    <x v="2"/>
    <x v="0"/>
    <x v="1"/>
    <x v="1"/>
    <x v="0"/>
    <x v="1"/>
    <x v="1"/>
    <x v="1"/>
    <x v="8820"/>
    <x v="0"/>
    <x v="0"/>
    <x v="0"/>
    <x v="6"/>
  </r>
  <r>
    <x v="8894"/>
    <x v="0"/>
    <x v="1"/>
    <x v="0"/>
    <x v="4"/>
    <x v="0"/>
    <x v="2"/>
    <x v="7"/>
    <x v="2"/>
    <x v="0"/>
    <x v="0"/>
    <x v="1"/>
    <x v="1"/>
    <x v="1"/>
    <x v="9649"/>
    <x v="9"/>
    <x v="4"/>
    <x v="0"/>
    <x v="2"/>
  </r>
  <r>
    <x v="8895"/>
    <x v="5"/>
    <x v="0"/>
    <x v="3"/>
    <x v="2"/>
    <x v="1"/>
    <x v="1"/>
    <x v="3"/>
    <x v="2"/>
    <x v="1"/>
    <x v="0"/>
    <x v="1"/>
    <x v="0"/>
    <x v="0"/>
    <x v="7321"/>
    <x v="2"/>
    <x v="2"/>
    <x v="0"/>
    <x v="8"/>
  </r>
  <r>
    <x v="8896"/>
    <x v="5"/>
    <x v="2"/>
    <x v="0"/>
    <x v="0"/>
    <x v="0"/>
    <x v="0"/>
    <x v="7"/>
    <x v="1"/>
    <x v="1"/>
    <x v="0"/>
    <x v="0"/>
    <x v="1"/>
    <x v="1"/>
    <x v="7701"/>
    <x v="9"/>
    <x v="1"/>
    <x v="0"/>
    <x v="8"/>
  </r>
  <r>
    <x v="8897"/>
    <x v="3"/>
    <x v="2"/>
    <x v="2"/>
    <x v="3"/>
    <x v="0"/>
    <x v="0"/>
    <x v="7"/>
    <x v="2"/>
    <x v="0"/>
    <x v="1"/>
    <x v="1"/>
    <x v="0"/>
    <x v="0"/>
    <x v="2208"/>
    <x v="8"/>
    <x v="0"/>
    <x v="1"/>
    <x v="3"/>
  </r>
  <r>
    <x v="8898"/>
    <x v="0"/>
    <x v="3"/>
    <x v="5"/>
    <x v="4"/>
    <x v="1"/>
    <x v="2"/>
    <x v="3"/>
    <x v="2"/>
    <x v="1"/>
    <x v="1"/>
    <x v="1"/>
    <x v="0"/>
    <x v="1"/>
    <x v="9372"/>
    <x v="3"/>
    <x v="3"/>
    <x v="1"/>
    <x v="1"/>
  </r>
  <r>
    <x v="8899"/>
    <x v="4"/>
    <x v="2"/>
    <x v="1"/>
    <x v="4"/>
    <x v="0"/>
    <x v="1"/>
    <x v="13"/>
    <x v="1"/>
    <x v="1"/>
    <x v="0"/>
    <x v="0"/>
    <x v="1"/>
    <x v="0"/>
    <x v="4395"/>
    <x v="4"/>
    <x v="6"/>
    <x v="2"/>
    <x v="0"/>
  </r>
  <r>
    <x v="8900"/>
    <x v="4"/>
    <x v="3"/>
    <x v="3"/>
    <x v="5"/>
    <x v="2"/>
    <x v="0"/>
    <x v="3"/>
    <x v="1"/>
    <x v="0"/>
    <x v="0"/>
    <x v="0"/>
    <x v="0"/>
    <x v="1"/>
    <x v="189"/>
    <x v="9"/>
    <x v="0"/>
    <x v="1"/>
    <x v="3"/>
  </r>
  <r>
    <x v="8901"/>
    <x v="4"/>
    <x v="2"/>
    <x v="2"/>
    <x v="4"/>
    <x v="1"/>
    <x v="0"/>
    <x v="0"/>
    <x v="1"/>
    <x v="1"/>
    <x v="0"/>
    <x v="0"/>
    <x v="1"/>
    <x v="0"/>
    <x v="2237"/>
    <x v="9"/>
    <x v="1"/>
    <x v="0"/>
    <x v="6"/>
  </r>
  <r>
    <x v="8902"/>
    <x v="0"/>
    <x v="0"/>
    <x v="4"/>
    <x v="1"/>
    <x v="2"/>
    <x v="0"/>
    <x v="14"/>
    <x v="1"/>
    <x v="0"/>
    <x v="1"/>
    <x v="1"/>
    <x v="0"/>
    <x v="1"/>
    <x v="5605"/>
    <x v="1"/>
    <x v="0"/>
    <x v="0"/>
    <x v="6"/>
  </r>
  <r>
    <x v="8903"/>
    <x v="4"/>
    <x v="0"/>
    <x v="2"/>
    <x v="5"/>
    <x v="1"/>
    <x v="1"/>
    <x v="13"/>
    <x v="1"/>
    <x v="0"/>
    <x v="0"/>
    <x v="0"/>
    <x v="1"/>
    <x v="1"/>
    <x v="3181"/>
    <x v="9"/>
    <x v="5"/>
    <x v="2"/>
    <x v="2"/>
  </r>
  <r>
    <x v="8904"/>
    <x v="4"/>
    <x v="3"/>
    <x v="2"/>
    <x v="3"/>
    <x v="0"/>
    <x v="2"/>
    <x v="5"/>
    <x v="0"/>
    <x v="1"/>
    <x v="1"/>
    <x v="0"/>
    <x v="0"/>
    <x v="1"/>
    <x v="4448"/>
    <x v="0"/>
    <x v="0"/>
    <x v="0"/>
    <x v="8"/>
  </r>
  <r>
    <x v="8905"/>
    <x v="4"/>
    <x v="2"/>
    <x v="4"/>
    <x v="2"/>
    <x v="1"/>
    <x v="1"/>
    <x v="6"/>
    <x v="2"/>
    <x v="0"/>
    <x v="1"/>
    <x v="0"/>
    <x v="0"/>
    <x v="0"/>
    <x v="3332"/>
    <x v="10"/>
    <x v="5"/>
    <x v="0"/>
    <x v="8"/>
  </r>
  <r>
    <x v="8906"/>
    <x v="0"/>
    <x v="3"/>
    <x v="3"/>
    <x v="2"/>
    <x v="0"/>
    <x v="1"/>
    <x v="2"/>
    <x v="1"/>
    <x v="0"/>
    <x v="1"/>
    <x v="1"/>
    <x v="0"/>
    <x v="0"/>
    <x v="7116"/>
    <x v="11"/>
    <x v="5"/>
    <x v="1"/>
    <x v="5"/>
  </r>
  <r>
    <x v="8907"/>
    <x v="4"/>
    <x v="0"/>
    <x v="0"/>
    <x v="0"/>
    <x v="1"/>
    <x v="1"/>
    <x v="0"/>
    <x v="0"/>
    <x v="1"/>
    <x v="0"/>
    <x v="1"/>
    <x v="1"/>
    <x v="0"/>
    <x v="3732"/>
    <x v="9"/>
    <x v="2"/>
    <x v="0"/>
    <x v="8"/>
  </r>
  <r>
    <x v="8908"/>
    <x v="4"/>
    <x v="2"/>
    <x v="0"/>
    <x v="1"/>
    <x v="2"/>
    <x v="0"/>
    <x v="1"/>
    <x v="1"/>
    <x v="0"/>
    <x v="1"/>
    <x v="0"/>
    <x v="1"/>
    <x v="1"/>
    <x v="2953"/>
    <x v="10"/>
    <x v="6"/>
    <x v="1"/>
    <x v="4"/>
  </r>
  <r>
    <x v="8909"/>
    <x v="3"/>
    <x v="0"/>
    <x v="5"/>
    <x v="6"/>
    <x v="1"/>
    <x v="2"/>
    <x v="4"/>
    <x v="2"/>
    <x v="0"/>
    <x v="0"/>
    <x v="1"/>
    <x v="1"/>
    <x v="1"/>
    <x v="7439"/>
    <x v="2"/>
    <x v="1"/>
    <x v="0"/>
    <x v="1"/>
  </r>
  <r>
    <x v="8910"/>
    <x v="3"/>
    <x v="1"/>
    <x v="0"/>
    <x v="1"/>
    <x v="0"/>
    <x v="0"/>
    <x v="10"/>
    <x v="0"/>
    <x v="1"/>
    <x v="0"/>
    <x v="1"/>
    <x v="1"/>
    <x v="1"/>
    <x v="2378"/>
    <x v="9"/>
    <x v="6"/>
    <x v="0"/>
    <x v="5"/>
  </r>
  <r>
    <x v="8911"/>
    <x v="0"/>
    <x v="2"/>
    <x v="5"/>
    <x v="6"/>
    <x v="0"/>
    <x v="1"/>
    <x v="6"/>
    <x v="1"/>
    <x v="1"/>
    <x v="1"/>
    <x v="1"/>
    <x v="0"/>
    <x v="0"/>
    <x v="8312"/>
    <x v="0"/>
    <x v="4"/>
    <x v="1"/>
    <x v="2"/>
  </r>
  <r>
    <x v="8912"/>
    <x v="1"/>
    <x v="1"/>
    <x v="1"/>
    <x v="0"/>
    <x v="1"/>
    <x v="1"/>
    <x v="6"/>
    <x v="0"/>
    <x v="0"/>
    <x v="0"/>
    <x v="1"/>
    <x v="0"/>
    <x v="0"/>
    <x v="2145"/>
    <x v="8"/>
    <x v="3"/>
    <x v="0"/>
    <x v="6"/>
  </r>
  <r>
    <x v="8913"/>
    <x v="3"/>
    <x v="3"/>
    <x v="3"/>
    <x v="6"/>
    <x v="0"/>
    <x v="1"/>
    <x v="11"/>
    <x v="1"/>
    <x v="1"/>
    <x v="0"/>
    <x v="1"/>
    <x v="0"/>
    <x v="0"/>
    <x v="2599"/>
    <x v="8"/>
    <x v="6"/>
    <x v="2"/>
    <x v="2"/>
  </r>
  <r>
    <x v="8914"/>
    <x v="5"/>
    <x v="0"/>
    <x v="3"/>
    <x v="0"/>
    <x v="2"/>
    <x v="1"/>
    <x v="0"/>
    <x v="1"/>
    <x v="1"/>
    <x v="1"/>
    <x v="0"/>
    <x v="0"/>
    <x v="0"/>
    <x v="4650"/>
    <x v="11"/>
    <x v="1"/>
    <x v="1"/>
    <x v="1"/>
  </r>
  <r>
    <x v="8915"/>
    <x v="2"/>
    <x v="2"/>
    <x v="5"/>
    <x v="2"/>
    <x v="0"/>
    <x v="1"/>
    <x v="12"/>
    <x v="0"/>
    <x v="0"/>
    <x v="0"/>
    <x v="0"/>
    <x v="0"/>
    <x v="1"/>
    <x v="3706"/>
    <x v="8"/>
    <x v="2"/>
    <x v="2"/>
    <x v="0"/>
  </r>
  <r>
    <x v="8916"/>
    <x v="2"/>
    <x v="2"/>
    <x v="3"/>
    <x v="1"/>
    <x v="2"/>
    <x v="0"/>
    <x v="7"/>
    <x v="0"/>
    <x v="1"/>
    <x v="1"/>
    <x v="1"/>
    <x v="1"/>
    <x v="1"/>
    <x v="4280"/>
    <x v="7"/>
    <x v="6"/>
    <x v="0"/>
    <x v="5"/>
  </r>
  <r>
    <x v="8917"/>
    <x v="1"/>
    <x v="3"/>
    <x v="5"/>
    <x v="3"/>
    <x v="0"/>
    <x v="0"/>
    <x v="2"/>
    <x v="0"/>
    <x v="1"/>
    <x v="0"/>
    <x v="1"/>
    <x v="0"/>
    <x v="1"/>
    <x v="1171"/>
    <x v="10"/>
    <x v="6"/>
    <x v="0"/>
    <x v="7"/>
  </r>
  <r>
    <x v="8918"/>
    <x v="3"/>
    <x v="0"/>
    <x v="4"/>
    <x v="6"/>
    <x v="0"/>
    <x v="0"/>
    <x v="8"/>
    <x v="2"/>
    <x v="0"/>
    <x v="0"/>
    <x v="0"/>
    <x v="0"/>
    <x v="1"/>
    <x v="215"/>
    <x v="0"/>
    <x v="2"/>
    <x v="2"/>
    <x v="1"/>
  </r>
  <r>
    <x v="8919"/>
    <x v="2"/>
    <x v="2"/>
    <x v="3"/>
    <x v="1"/>
    <x v="0"/>
    <x v="1"/>
    <x v="14"/>
    <x v="0"/>
    <x v="1"/>
    <x v="0"/>
    <x v="0"/>
    <x v="0"/>
    <x v="0"/>
    <x v="3143"/>
    <x v="9"/>
    <x v="0"/>
    <x v="0"/>
    <x v="8"/>
  </r>
  <r>
    <x v="8920"/>
    <x v="2"/>
    <x v="0"/>
    <x v="0"/>
    <x v="4"/>
    <x v="2"/>
    <x v="2"/>
    <x v="8"/>
    <x v="2"/>
    <x v="1"/>
    <x v="1"/>
    <x v="1"/>
    <x v="1"/>
    <x v="1"/>
    <x v="7562"/>
    <x v="7"/>
    <x v="1"/>
    <x v="0"/>
    <x v="1"/>
  </r>
  <r>
    <x v="8921"/>
    <x v="4"/>
    <x v="0"/>
    <x v="1"/>
    <x v="0"/>
    <x v="1"/>
    <x v="0"/>
    <x v="4"/>
    <x v="0"/>
    <x v="0"/>
    <x v="0"/>
    <x v="1"/>
    <x v="1"/>
    <x v="1"/>
    <x v="2433"/>
    <x v="4"/>
    <x v="2"/>
    <x v="0"/>
    <x v="7"/>
  </r>
  <r>
    <x v="8922"/>
    <x v="0"/>
    <x v="1"/>
    <x v="5"/>
    <x v="0"/>
    <x v="2"/>
    <x v="2"/>
    <x v="10"/>
    <x v="1"/>
    <x v="1"/>
    <x v="1"/>
    <x v="0"/>
    <x v="0"/>
    <x v="1"/>
    <x v="8399"/>
    <x v="7"/>
    <x v="1"/>
    <x v="0"/>
    <x v="7"/>
  </r>
  <r>
    <x v="8923"/>
    <x v="1"/>
    <x v="2"/>
    <x v="3"/>
    <x v="6"/>
    <x v="1"/>
    <x v="1"/>
    <x v="3"/>
    <x v="0"/>
    <x v="0"/>
    <x v="1"/>
    <x v="0"/>
    <x v="0"/>
    <x v="0"/>
    <x v="3103"/>
    <x v="10"/>
    <x v="1"/>
    <x v="0"/>
    <x v="7"/>
  </r>
  <r>
    <x v="8924"/>
    <x v="2"/>
    <x v="1"/>
    <x v="3"/>
    <x v="3"/>
    <x v="2"/>
    <x v="1"/>
    <x v="9"/>
    <x v="0"/>
    <x v="1"/>
    <x v="1"/>
    <x v="0"/>
    <x v="1"/>
    <x v="1"/>
    <x v="3584"/>
    <x v="8"/>
    <x v="5"/>
    <x v="0"/>
    <x v="8"/>
  </r>
  <r>
    <x v="8925"/>
    <x v="2"/>
    <x v="2"/>
    <x v="0"/>
    <x v="0"/>
    <x v="1"/>
    <x v="2"/>
    <x v="6"/>
    <x v="1"/>
    <x v="0"/>
    <x v="1"/>
    <x v="1"/>
    <x v="1"/>
    <x v="1"/>
    <x v="9133"/>
    <x v="1"/>
    <x v="3"/>
    <x v="0"/>
    <x v="8"/>
  </r>
  <r>
    <x v="8926"/>
    <x v="1"/>
    <x v="1"/>
    <x v="2"/>
    <x v="3"/>
    <x v="1"/>
    <x v="2"/>
    <x v="13"/>
    <x v="1"/>
    <x v="0"/>
    <x v="1"/>
    <x v="0"/>
    <x v="1"/>
    <x v="0"/>
    <x v="5493"/>
    <x v="4"/>
    <x v="4"/>
    <x v="2"/>
    <x v="3"/>
  </r>
  <r>
    <x v="8927"/>
    <x v="4"/>
    <x v="1"/>
    <x v="1"/>
    <x v="1"/>
    <x v="1"/>
    <x v="1"/>
    <x v="3"/>
    <x v="1"/>
    <x v="1"/>
    <x v="0"/>
    <x v="1"/>
    <x v="1"/>
    <x v="1"/>
    <x v="4765"/>
    <x v="0"/>
    <x v="5"/>
    <x v="0"/>
    <x v="4"/>
  </r>
  <r>
    <x v="8928"/>
    <x v="4"/>
    <x v="2"/>
    <x v="3"/>
    <x v="2"/>
    <x v="0"/>
    <x v="0"/>
    <x v="1"/>
    <x v="0"/>
    <x v="0"/>
    <x v="0"/>
    <x v="0"/>
    <x v="1"/>
    <x v="1"/>
    <x v="2676"/>
    <x v="2"/>
    <x v="0"/>
    <x v="1"/>
    <x v="5"/>
  </r>
  <r>
    <x v="8929"/>
    <x v="1"/>
    <x v="0"/>
    <x v="2"/>
    <x v="3"/>
    <x v="1"/>
    <x v="0"/>
    <x v="13"/>
    <x v="1"/>
    <x v="1"/>
    <x v="0"/>
    <x v="1"/>
    <x v="1"/>
    <x v="0"/>
    <x v="1932"/>
    <x v="7"/>
    <x v="6"/>
    <x v="0"/>
    <x v="1"/>
  </r>
  <r>
    <x v="8930"/>
    <x v="1"/>
    <x v="3"/>
    <x v="5"/>
    <x v="1"/>
    <x v="1"/>
    <x v="0"/>
    <x v="2"/>
    <x v="2"/>
    <x v="0"/>
    <x v="1"/>
    <x v="0"/>
    <x v="0"/>
    <x v="1"/>
    <x v="204"/>
    <x v="0"/>
    <x v="5"/>
    <x v="0"/>
    <x v="7"/>
  </r>
  <r>
    <x v="8931"/>
    <x v="4"/>
    <x v="3"/>
    <x v="5"/>
    <x v="3"/>
    <x v="2"/>
    <x v="1"/>
    <x v="6"/>
    <x v="1"/>
    <x v="0"/>
    <x v="1"/>
    <x v="1"/>
    <x v="1"/>
    <x v="1"/>
    <x v="4595"/>
    <x v="8"/>
    <x v="2"/>
    <x v="0"/>
    <x v="2"/>
  </r>
  <r>
    <x v="8932"/>
    <x v="4"/>
    <x v="0"/>
    <x v="0"/>
    <x v="3"/>
    <x v="1"/>
    <x v="0"/>
    <x v="3"/>
    <x v="1"/>
    <x v="0"/>
    <x v="1"/>
    <x v="1"/>
    <x v="0"/>
    <x v="0"/>
    <x v="416"/>
    <x v="0"/>
    <x v="2"/>
    <x v="1"/>
    <x v="1"/>
  </r>
  <r>
    <x v="8933"/>
    <x v="1"/>
    <x v="3"/>
    <x v="0"/>
    <x v="5"/>
    <x v="2"/>
    <x v="0"/>
    <x v="6"/>
    <x v="1"/>
    <x v="0"/>
    <x v="1"/>
    <x v="1"/>
    <x v="0"/>
    <x v="1"/>
    <x v="1104"/>
    <x v="3"/>
    <x v="1"/>
    <x v="1"/>
    <x v="4"/>
  </r>
  <r>
    <x v="8934"/>
    <x v="2"/>
    <x v="2"/>
    <x v="3"/>
    <x v="1"/>
    <x v="1"/>
    <x v="2"/>
    <x v="3"/>
    <x v="0"/>
    <x v="1"/>
    <x v="1"/>
    <x v="1"/>
    <x v="0"/>
    <x v="1"/>
    <x v="8406"/>
    <x v="8"/>
    <x v="5"/>
    <x v="0"/>
    <x v="7"/>
  </r>
  <r>
    <x v="8935"/>
    <x v="4"/>
    <x v="1"/>
    <x v="2"/>
    <x v="4"/>
    <x v="1"/>
    <x v="2"/>
    <x v="2"/>
    <x v="1"/>
    <x v="0"/>
    <x v="0"/>
    <x v="1"/>
    <x v="0"/>
    <x v="0"/>
    <x v="4763"/>
    <x v="1"/>
    <x v="3"/>
    <x v="0"/>
    <x v="6"/>
  </r>
  <r>
    <x v="8936"/>
    <x v="3"/>
    <x v="1"/>
    <x v="0"/>
    <x v="2"/>
    <x v="0"/>
    <x v="2"/>
    <x v="12"/>
    <x v="0"/>
    <x v="1"/>
    <x v="1"/>
    <x v="1"/>
    <x v="1"/>
    <x v="0"/>
    <x v="6423"/>
    <x v="10"/>
    <x v="0"/>
    <x v="0"/>
    <x v="2"/>
  </r>
  <r>
    <x v="8937"/>
    <x v="5"/>
    <x v="2"/>
    <x v="4"/>
    <x v="5"/>
    <x v="0"/>
    <x v="2"/>
    <x v="10"/>
    <x v="0"/>
    <x v="0"/>
    <x v="0"/>
    <x v="0"/>
    <x v="1"/>
    <x v="0"/>
    <x v="9647"/>
    <x v="2"/>
    <x v="0"/>
    <x v="0"/>
    <x v="6"/>
  </r>
  <r>
    <x v="8938"/>
    <x v="1"/>
    <x v="2"/>
    <x v="5"/>
    <x v="3"/>
    <x v="1"/>
    <x v="2"/>
    <x v="5"/>
    <x v="0"/>
    <x v="0"/>
    <x v="0"/>
    <x v="1"/>
    <x v="1"/>
    <x v="1"/>
    <x v="9131"/>
    <x v="9"/>
    <x v="3"/>
    <x v="0"/>
    <x v="8"/>
  </r>
  <r>
    <x v="8939"/>
    <x v="3"/>
    <x v="3"/>
    <x v="3"/>
    <x v="4"/>
    <x v="2"/>
    <x v="2"/>
    <x v="6"/>
    <x v="0"/>
    <x v="1"/>
    <x v="0"/>
    <x v="1"/>
    <x v="1"/>
    <x v="1"/>
    <x v="7924"/>
    <x v="10"/>
    <x v="4"/>
    <x v="0"/>
    <x v="5"/>
  </r>
  <r>
    <x v="8940"/>
    <x v="5"/>
    <x v="1"/>
    <x v="2"/>
    <x v="6"/>
    <x v="0"/>
    <x v="0"/>
    <x v="1"/>
    <x v="1"/>
    <x v="1"/>
    <x v="1"/>
    <x v="0"/>
    <x v="0"/>
    <x v="1"/>
    <x v="3936"/>
    <x v="3"/>
    <x v="0"/>
    <x v="1"/>
    <x v="3"/>
  </r>
  <r>
    <x v="8941"/>
    <x v="1"/>
    <x v="0"/>
    <x v="0"/>
    <x v="2"/>
    <x v="1"/>
    <x v="1"/>
    <x v="1"/>
    <x v="0"/>
    <x v="1"/>
    <x v="1"/>
    <x v="1"/>
    <x v="0"/>
    <x v="1"/>
    <x v="3286"/>
    <x v="1"/>
    <x v="4"/>
    <x v="0"/>
    <x v="8"/>
  </r>
  <r>
    <x v="8942"/>
    <x v="3"/>
    <x v="3"/>
    <x v="3"/>
    <x v="0"/>
    <x v="0"/>
    <x v="2"/>
    <x v="5"/>
    <x v="0"/>
    <x v="1"/>
    <x v="0"/>
    <x v="1"/>
    <x v="1"/>
    <x v="1"/>
    <x v="7885"/>
    <x v="2"/>
    <x v="6"/>
    <x v="0"/>
    <x v="3"/>
  </r>
  <r>
    <x v="8943"/>
    <x v="0"/>
    <x v="0"/>
    <x v="2"/>
    <x v="4"/>
    <x v="1"/>
    <x v="2"/>
    <x v="6"/>
    <x v="2"/>
    <x v="0"/>
    <x v="0"/>
    <x v="0"/>
    <x v="1"/>
    <x v="0"/>
    <x v="8704"/>
    <x v="8"/>
    <x v="2"/>
    <x v="1"/>
    <x v="0"/>
  </r>
  <r>
    <x v="8944"/>
    <x v="2"/>
    <x v="1"/>
    <x v="2"/>
    <x v="1"/>
    <x v="0"/>
    <x v="1"/>
    <x v="6"/>
    <x v="2"/>
    <x v="1"/>
    <x v="0"/>
    <x v="1"/>
    <x v="0"/>
    <x v="0"/>
    <x v="2800"/>
    <x v="9"/>
    <x v="6"/>
    <x v="1"/>
    <x v="3"/>
  </r>
  <r>
    <x v="8945"/>
    <x v="0"/>
    <x v="3"/>
    <x v="2"/>
    <x v="4"/>
    <x v="2"/>
    <x v="2"/>
    <x v="2"/>
    <x v="1"/>
    <x v="1"/>
    <x v="0"/>
    <x v="1"/>
    <x v="1"/>
    <x v="0"/>
    <x v="9333"/>
    <x v="1"/>
    <x v="6"/>
    <x v="0"/>
    <x v="1"/>
  </r>
  <r>
    <x v="8946"/>
    <x v="3"/>
    <x v="1"/>
    <x v="4"/>
    <x v="3"/>
    <x v="1"/>
    <x v="0"/>
    <x v="2"/>
    <x v="0"/>
    <x v="1"/>
    <x v="1"/>
    <x v="1"/>
    <x v="1"/>
    <x v="1"/>
    <x v="2585"/>
    <x v="9"/>
    <x v="0"/>
    <x v="0"/>
    <x v="4"/>
  </r>
  <r>
    <x v="8947"/>
    <x v="5"/>
    <x v="0"/>
    <x v="0"/>
    <x v="1"/>
    <x v="2"/>
    <x v="0"/>
    <x v="1"/>
    <x v="2"/>
    <x v="0"/>
    <x v="1"/>
    <x v="1"/>
    <x v="1"/>
    <x v="1"/>
    <x v="6854"/>
    <x v="4"/>
    <x v="6"/>
    <x v="0"/>
    <x v="4"/>
  </r>
  <r>
    <x v="8948"/>
    <x v="0"/>
    <x v="3"/>
    <x v="5"/>
    <x v="6"/>
    <x v="1"/>
    <x v="1"/>
    <x v="3"/>
    <x v="1"/>
    <x v="0"/>
    <x v="0"/>
    <x v="1"/>
    <x v="0"/>
    <x v="1"/>
    <x v="7600"/>
    <x v="3"/>
    <x v="5"/>
    <x v="1"/>
    <x v="0"/>
  </r>
  <r>
    <x v="8949"/>
    <x v="4"/>
    <x v="1"/>
    <x v="1"/>
    <x v="5"/>
    <x v="1"/>
    <x v="2"/>
    <x v="4"/>
    <x v="2"/>
    <x v="0"/>
    <x v="0"/>
    <x v="0"/>
    <x v="1"/>
    <x v="0"/>
    <x v="5593"/>
    <x v="7"/>
    <x v="0"/>
    <x v="1"/>
    <x v="4"/>
  </r>
  <r>
    <x v="8950"/>
    <x v="2"/>
    <x v="3"/>
    <x v="5"/>
    <x v="3"/>
    <x v="2"/>
    <x v="2"/>
    <x v="4"/>
    <x v="2"/>
    <x v="0"/>
    <x v="1"/>
    <x v="1"/>
    <x v="1"/>
    <x v="1"/>
    <x v="7866"/>
    <x v="4"/>
    <x v="3"/>
    <x v="0"/>
    <x v="2"/>
  </r>
  <r>
    <x v="8951"/>
    <x v="5"/>
    <x v="2"/>
    <x v="0"/>
    <x v="4"/>
    <x v="0"/>
    <x v="0"/>
    <x v="11"/>
    <x v="0"/>
    <x v="1"/>
    <x v="0"/>
    <x v="1"/>
    <x v="1"/>
    <x v="1"/>
    <x v="8356"/>
    <x v="0"/>
    <x v="5"/>
    <x v="0"/>
    <x v="7"/>
  </r>
  <r>
    <x v="8952"/>
    <x v="2"/>
    <x v="0"/>
    <x v="3"/>
    <x v="2"/>
    <x v="0"/>
    <x v="1"/>
    <x v="3"/>
    <x v="1"/>
    <x v="0"/>
    <x v="0"/>
    <x v="1"/>
    <x v="0"/>
    <x v="0"/>
    <x v="2209"/>
    <x v="0"/>
    <x v="2"/>
    <x v="0"/>
    <x v="7"/>
  </r>
  <r>
    <x v="8953"/>
    <x v="5"/>
    <x v="1"/>
    <x v="2"/>
    <x v="4"/>
    <x v="0"/>
    <x v="0"/>
    <x v="13"/>
    <x v="2"/>
    <x v="1"/>
    <x v="0"/>
    <x v="1"/>
    <x v="0"/>
    <x v="1"/>
    <x v="5150"/>
    <x v="5"/>
    <x v="5"/>
    <x v="0"/>
    <x v="6"/>
  </r>
  <r>
    <x v="8954"/>
    <x v="2"/>
    <x v="2"/>
    <x v="4"/>
    <x v="4"/>
    <x v="2"/>
    <x v="1"/>
    <x v="9"/>
    <x v="0"/>
    <x v="0"/>
    <x v="1"/>
    <x v="1"/>
    <x v="1"/>
    <x v="0"/>
    <x v="5938"/>
    <x v="3"/>
    <x v="6"/>
    <x v="0"/>
    <x v="0"/>
  </r>
  <r>
    <x v="8955"/>
    <x v="2"/>
    <x v="3"/>
    <x v="0"/>
    <x v="6"/>
    <x v="2"/>
    <x v="2"/>
    <x v="12"/>
    <x v="0"/>
    <x v="0"/>
    <x v="1"/>
    <x v="1"/>
    <x v="1"/>
    <x v="0"/>
    <x v="6533"/>
    <x v="10"/>
    <x v="5"/>
    <x v="0"/>
    <x v="6"/>
  </r>
  <r>
    <x v="8956"/>
    <x v="5"/>
    <x v="3"/>
    <x v="2"/>
    <x v="4"/>
    <x v="0"/>
    <x v="0"/>
    <x v="5"/>
    <x v="2"/>
    <x v="1"/>
    <x v="0"/>
    <x v="0"/>
    <x v="0"/>
    <x v="0"/>
    <x v="2033"/>
    <x v="0"/>
    <x v="6"/>
    <x v="1"/>
    <x v="1"/>
  </r>
  <r>
    <x v="8957"/>
    <x v="4"/>
    <x v="3"/>
    <x v="0"/>
    <x v="4"/>
    <x v="0"/>
    <x v="1"/>
    <x v="13"/>
    <x v="1"/>
    <x v="1"/>
    <x v="0"/>
    <x v="1"/>
    <x v="1"/>
    <x v="1"/>
    <x v="5235"/>
    <x v="1"/>
    <x v="5"/>
    <x v="0"/>
    <x v="3"/>
  </r>
  <r>
    <x v="8958"/>
    <x v="4"/>
    <x v="3"/>
    <x v="5"/>
    <x v="4"/>
    <x v="1"/>
    <x v="2"/>
    <x v="11"/>
    <x v="0"/>
    <x v="0"/>
    <x v="0"/>
    <x v="1"/>
    <x v="1"/>
    <x v="1"/>
    <x v="8149"/>
    <x v="11"/>
    <x v="0"/>
    <x v="0"/>
    <x v="8"/>
  </r>
  <r>
    <x v="8959"/>
    <x v="0"/>
    <x v="1"/>
    <x v="3"/>
    <x v="3"/>
    <x v="1"/>
    <x v="0"/>
    <x v="6"/>
    <x v="1"/>
    <x v="1"/>
    <x v="0"/>
    <x v="0"/>
    <x v="0"/>
    <x v="0"/>
    <x v="2024"/>
    <x v="11"/>
    <x v="0"/>
    <x v="1"/>
    <x v="2"/>
  </r>
  <r>
    <x v="8960"/>
    <x v="1"/>
    <x v="0"/>
    <x v="2"/>
    <x v="1"/>
    <x v="0"/>
    <x v="1"/>
    <x v="14"/>
    <x v="1"/>
    <x v="1"/>
    <x v="0"/>
    <x v="1"/>
    <x v="1"/>
    <x v="1"/>
    <x v="5770"/>
    <x v="0"/>
    <x v="1"/>
    <x v="0"/>
    <x v="8"/>
  </r>
  <r>
    <x v="8961"/>
    <x v="0"/>
    <x v="1"/>
    <x v="3"/>
    <x v="5"/>
    <x v="0"/>
    <x v="1"/>
    <x v="11"/>
    <x v="0"/>
    <x v="0"/>
    <x v="1"/>
    <x v="0"/>
    <x v="1"/>
    <x v="0"/>
    <x v="7030"/>
    <x v="9"/>
    <x v="5"/>
    <x v="2"/>
    <x v="4"/>
  </r>
  <r>
    <x v="8962"/>
    <x v="2"/>
    <x v="3"/>
    <x v="1"/>
    <x v="2"/>
    <x v="1"/>
    <x v="2"/>
    <x v="4"/>
    <x v="0"/>
    <x v="0"/>
    <x v="0"/>
    <x v="0"/>
    <x v="1"/>
    <x v="1"/>
    <x v="6658"/>
    <x v="6"/>
    <x v="1"/>
    <x v="1"/>
    <x v="3"/>
  </r>
  <r>
    <x v="8963"/>
    <x v="0"/>
    <x v="3"/>
    <x v="5"/>
    <x v="6"/>
    <x v="1"/>
    <x v="1"/>
    <x v="10"/>
    <x v="1"/>
    <x v="1"/>
    <x v="0"/>
    <x v="0"/>
    <x v="1"/>
    <x v="1"/>
    <x v="8105"/>
    <x v="1"/>
    <x v="1"/>
    <x v="2"/>
    <x v="4"/>
  </r>
  <r>
    <x v="8964"/>
    <x v="4"/>
    <x v="3"/>
    <x v="2"/>
    <x v="4"/>
    <x v="2"/>
    <x v="2"/>
    <x v="8"/>
    <x v="2"/>
    <x v="0"/>
    <x v="1"/>
    <x v="0"/>
    <x v="1"/>
    <x v="1"/>
    <x v="6510"/>
    <x v="8"/>
    <x v="3"/>
    <x v="0"/>
    <x v="6"/>
  </r>
  <r>
    <x v="8965"/>
    <x v="3"/>
    <x v="1"/>
    <x v="2"/>
    <x v="3"/>
    <x v="0"/>
    <x v="1"/>
    <x v="4"/>
    <x v="1"/>
    <x v="1"/>
    <x v="0"/>
    <x v="0"/>
    <x v="0"/>
    <x v="0"/>
    <x v="921"/>
    <x v="3"/>
    <x v="6"/>
    <x v="1"/>
    <x v="0"/>
  </r>
  <r>
    <x v="8966"/>
    <x v="3"/>
    <x v="0"/>
    <x v="3"/>
    <x v="6"/>
    <x v="0"/>
    <x v="0"/>
    <x v="2"/>
    <x v="0"/>
    <x v="1"/>
    <x v="1"/>
    <x v="1"/>
    <x v="1"/>
    <x v="1"/>
    <x v="2620"/>
    <x v="8"/>
    <x v="1"/>
    <x v="0"/>
    <x v="1"/>
  </r>
  <r>
    <x v="8967"/>
    <x v="0"/>
    <x v="3"/>
    <x v="4"/>
    <x v="6"/>
    <x v="0"/>
    <x v="0"/>
    <x v="0"/>
    <x v="1"/>
    <x v="0"/>
    <x v="1"/>
    <x v="1"/>
    <x v="1"/>
    <x v="0"/>
    <x v="6311"/>
    <x v="7"/>
    <x v="6"/>
    <x v="0"/>
    <x v="4"/>
  </r>
  <r>
    <x v="8968"/>
    <x v="5"/>
    <x v="0"/>
    <x v="3"/>
    <x v="2"/>
    <x v="2"/>
    <x v="1"/>
    <x v="7"/>
    <x v="2"/>
    <x v="0"/>
    <x v="1"/>
    <x v="0"/>
    <x v="0"/>
    <x v="1"/>
    <x v="6212"/>
    <x v="3"/>
    <x v="1"/>
    <x v="1"/>
    <x v="2"/>
  </r>
  <r>
    <x v="8969"/>
    <x v="2"/>
    <x v="3"/>
    <x v="1"/>
    <x v="2"/>
    <x v="0"/>
    <x v="0"/>
    <x v="0"/>
    <x v="2"/>
    <x v="1"/>
    <x v="0"/>
    <x v="0"/>
    <x v="1"/>
    <x v="1"/>
    <x v="1059"/>
    <x v="3"/>
    <x v="2"/>
    <x v="1"/>
    <x v="2"/>
  </r>
  <r>
    <x v="8970"/>
    <x v="4"/>
    <x v="2"/>
    <x v="0"/>
    <x v="4"/>
    <x v="2"/>
    <x v="2"/>
    <x v="9"/>
    <x v="1"/>
    <x v="0"/>
    <x v="1"/>
    <x v="1"/>
    <x v="0"/>
    <x v="0"/>
    <x v="7244"/>
    <x v="11"/>
    <x v="3"/>
    <x v="2"/>
    <x v="2"/>
  </r>
  <r>
    <x v="8971"/>
    <x v="3"/>
    <x v="0"/>
    <x v="3"/>
    <x v="1"/>
    <x v="2"/>
    <x v="1"/>
    <x v="9"/>
    <x v="0"/>
    <x v="0"/>
    <x v="0"/>
    <x v="1"/>
    <x v="1"/>
    <x v="0"/>
    <x v="4528"/>
    <x v="0"/>
    <x v="6"/>
    <x v="0"/>
    <x v="4"/>
  </r>
  <r>
    <x v="8972"/>
    <x v="2"/>
    <x v="2"/>
    <x v="4"/>
    <x v="3"/>
    <x v="1"/>
    <x v="2"/>
    <x v="1"/>
    <x v="2"/>
    <x v="0"/>
    <x v="1"/>
    <x v="1"/>
    <x v="0"/>
    <x v="0"/>
    <x v="7498"/>
    <x v="1"/>
    <x v="5"/>
    <x v="1"/>
    <x v="5"/>
  </r>
  <r>
    <x v="8973"/>
    <x v="3"/>
    <x v="3"/>
    <x v="4"/>
    <x v="6"/>
    <x v="2"/>
    <x v="0"/>
    <x v="14"/>
    <x v="1"/>
    <x v="1"/>
    <x v="0"/>
    <x v="1"/>
    <x v="1"/>
    <x v="1"/>
    <x v="2931"/>
    <x v="6"/>
    <x v="0"/>
    <x v="0"/>
    <x v="0"/>
  </r>
  <r>
    <x v="8974"/>
    <x v="0"/>
    <x v="3"/>
    <x v="1"/>
    <x v="2"/>
    <x v="2"/>
    <x v="1"/>
    <x v="6"/>
    <x v="1"/>
    <x v="1"/>
    <x v="1"/>
    <x v="0"/>
    <x v="1"/>
    <x v="1"/>
    <x v="7542"/>
    <x v="4"/>
    <x v="1"/>
    <x v="1"/>
    <x v="1"/>
  </r>
  <r>
    <x v="8975"/>
    <x v="5"/>
    <x v="0"/>
    <x v="1"/>
    <x v="0"/>
    <x v="1"/>
    <x v="1"/>
    <x v="9"/>
    <x v="0"/>
    <x v="1"/>
    <x v="0"/>
    <x v="0"/>
    <x v="0"/>
    <x v="0"/>
    <x v="5672"/>
    <x v="5"/>
    <x v="6"/>
    <x v="0"/>
    <x v="6"/>
  </r>
  <r>
    <x v="8976"/>
    <x v="4"/>
    <x v="0"/>
    <x v="0"/>
    <x v="5"/>
    <x v="1"/>
    <x v="1"/>
    <x v="10"/>
    <x v="0"/>
    <x v="0"/>
    <x v="0"/>
    <x v="1"/>
    <x v="1"/>
    <x v="1"/>
    <x v="5270"/>
    <x v="11"/>
    <x v="0"/>
    <x v="0"/>
    <x v="3"/>
  </r>
  <r>
    <x v="8977"/>
    <x v="0"/>
    <x v="3"/>
    <x v="2"/>
    <x v="0"/>
    <x v="1"/>
    <x v="2"/>
    <x v="9"/>
    <x v="1"/>
    <x v="0"/>
    <x v="0"/>
    <x v="1"/>
    <x v="0"/>
    <x v="1"/>
    <x v="9319"/>
    <x v="11"/>
    <x v="1"/>
    <x v="2"/>
    <x v="2"/>
  </r>
  <r>
    <x v="8978"/>
    <x v="4"/>
    <x v="1"/>
    <x v="1"/>
    <x v="2"/>
    <x v="2"/>
    <x v="1"/>
    <x v="10"/>
    <x v="0"/>
    <x v="0"/>
    <x v="0"/>
    <x v="1"/>
    <x v="1"/>
    <x v="1"/>
    <x v="5181"/>
    <x v="8"/>
    <x v="1"/>
    <x v="0"/>
    <x v="2"/>
  </r>
  <r>
    <x v="8979"/>
    <x v="1"/>
    <x v="0"/>
    <x v="1"/>
    <x v="5"/>
    <x v="1"/>
    <x v="0"/>
    <x v="2"/>
    <x v="0"/>
    <x v="1"/>
    <x v="1"/>
    <x v="1"/>
    <x v="1"/>
    <x v="0"/>
    <x v="1749"/>
    <x v="7"/>
    <x v="1"/>
    <x v="0"/>
    <x v="8"/>
  </r>
  <r>
    <x v="8980"/>
    <x v="2"/>
    <x v="3"/>
    <x v="2"/>
    <x v="2"/>
    <x v="2"/>
    <x v="2"/>
    <x v="0"/>
    <x v="0"/>
    <x v="1"/>
    <x v="0"/>
    <x v="1"/>
    <x v="1"/>
    <x v="1"/>
    <x v="7892"/>
    <x v="3"/>
    <x v="0"/>
    <x v="0"/>
    <x v="3"/>
  </r>
  <r>
    <x v="8981"/>
    <x v="0"/>
    <x v="2"/>
    <x v="3"/>
    <x v="4"/>
    <x v="2"/>
    <x v="0"/>
    <x v="9"/>
    <x v="1"/>
    <x v="0"/>
    <x v="1"/>
    <x v="1"/>
    <x v="0"/>
    <x v="1"/>
    <x v="7166"/>
    <x v="6"/>
    <x v="4"/>
    <x v="2"/>
    <x v="0"/>
  </r>
  <r>
    <x v="8982"/>
    <x v="2"/>
    <x v="3"/>
    <x v="2"/>
    <x v="5"/>
    <x v="0"/>
    <x v="1"/>
    <x v="2"/>
    <x v="0"/>
    <x v="1"/>
    <x v="1"/>
    <x v="1"/>
    <x v="0"/>
    <x v="1"/>
    <x v="3632"/>
    <x v="11"/>
    <x v="4"/>
    <x v="1"/>
    <x v="1"/>
  </r>
  <r>
    <x v="8983"/>
    <x v="1"/>
    <x v="0"/>
    <x v="2"/>
    <x v="0"/>
    <x v="2"/>
    <x v="0"/>
    <x v="9"/>
    <x v="1"/>
    <x v="1"/>
    <x v="0"/>
    <x v="0"/>
    <x v="1"/>
    <x v="0"/>
    <x v="815"/>
    <x v="9"/>
    <x v="6"/>
    <x v="0"/>
    <x v="7"/>
  </r>
  <r>
    <x v="8984"/>
    <x v="3"/>
    <x v="0"/>
    <x v="1"/>
    <x v="3"/>
    <x v="0"/>
    <x v="0"/>
    <x v="5"/>
    <x v="1"/>
    <x v="1"/>
    <x v="1"/>
    <x v="1"/>
    <x v="1"/>
    <x v="1"/>
    <x v="2523"/>
    <x v="5"/>
    <x v="3"/>
    <x v="0"/>
    <x v="8"/>
  </r>
  <r>
    <x v="8985"/>
    <x v="5"/>
    <x v="0"/>
    <x v="4"/>
    <x v="2"/>
    <x v="1"/>
    <x v="0"/>
    <x v="13"/>
    <x v="2"/>
    <x v="0"/>
    <x v="1"/>
    <x v="0"/>
    <x v="1"/>
    <x v="0"/>
    <x v="4532"/>
    <x v="2"/>
    <x v="3"/>
    <x v="0"/>
    <x v="6"/>
  </r>
  <r>
    <x v="8986"/>
    <x v="2"/>
    <x v="3"/>
    <x v="4"/>
    <x v="6"/>
    <x v="0"/>
    <x v="0"/>
    <x v="1"/>
    <x v="1"/>
    <x v="1"/>
    <x v="1"/>
    <x v="1"/>
    <x v="1"/>
    <x v="0"/>
    <x v="1406"/>
    <x v="10"/>
    <x v="0"/>
    <x v="0"/>
    <x v="4"/>
  </r>
  <r>
    <x v="8987"/>
    <x v="1"/>
    <x v="3"/>
    <x v="0"/>
    <x v="2"/>
    <x v="2"/>
    <x v="0"/>
    <x v="5"/>
    <x v="0"/>
    <x v="0"/>
    <x v="0"/>
    <x v="0"/>
    <x v="1"/>
    <x v="0"/>
    <x v="493"/>
    <x v="7"/>
    <x v="6"/>
    <x v="1"/>
    <x v="2"/>
  </r>
  <r>
    <x v="8988"/>
    <x v="4"/>
    <x v="2"/>
    <x v="5"/>
    <x v="5"/>
    <x v="0"/>
    <x v="0"/>
    <x v="8"/>
    <x v="2"/>
    <x v="1"/>
    <x v="1"/>
    <x v="1"/>
    <x v="0"/>
    <x v="0"/>
    <x v="2299"/>
    <x v="5"/>
    <x v="0"/>
    <x v="0"/>
    <x v="8"/>
  </r>
  <r>
    <x v="8989"/>
    <x v="3"/>
    <x v="2"/>
    <x v="0"/>
    <x v="5"/>
    <x v="0"/>
    <x v="0"/>
    <x v="2"/>
    <x v="1"/>
    <x v="1"/>
    <x v="1"/>
    <x v="1"/>
    <x v="1"/>
    <x v="0"/>
    <x v="4032"/>
    <x v="7"/>
    <x v="1"/>
    <x v="0"/>
    <x v="0"/>
  </r>
  <r>
    <x v="8990"/>
    <x v="3"/>
    <x v="0"/>
    <x v="3"/>
    <x v="1"/>
    <x v="1"/>
    <x v="0"/>
    <x v="3"/>
    <x v="1"/>
    <x v="0"/>
    <x v="0"/>
    <x v="1"/>
    <x v="1"/>
    <x v="0"/>
    <x v="1882"/>
    <x v="9"/>
    <x v="2"/>
    <x v="0"/>
    <x v="1"/>
  </r>
  <r>
    <x v="8991"/>
    <x v="2"/>
    <x v="3"/>
    <x v="1"/>
    <x v="2"/>
    <x v="2"/>
    <x v="1"/>
    <x v="2"/>
    <x v="0"/>
    <x v="0"/>
    <x v="1"/>
    <x v="0"/>
    <x v="1"/>
    <x v="0"/>
    <x v="2043"/>
    <x v="9"/>
    <x v="5"/>
    <x v="1"/>
    <x v="3"/>
  </r>
  <r>
    <x v="8992"/>
    <x v="2"/>
    <x v="0"/>
    <x v="0"/>
    <x v="1"/>
    <x v="0"/>
    <x v="0"/>
    <x v="13"/>
    <x v="0"/>
    <x v="0"/>
    <x v="0"/>
    <x v="0"/>
    <x v="1"/>
    <x v="0"/>
    <x v="339"/>
    <x v="2"/>
    <x v="0"/>
    <x v="2"/>
    <x v="3"/>
  </r>
  <r>
    <x v="8993"/>
    <x v="1"/>
    <x v="0"/>
    <x v="1"/>
    <x v="1"/>
    <x v="0"/>
    <x v="0"/>
    <x v="13"/>
    <x v="0"/>
    <x v="0"/>
    <x v="0"/>
    <x v="0"/>
    <x v="0"/>
    <x v="0"/>
    <x v="120"/>
    <x v="2"/>
    <x v="5"/>
    <x v="2"/>
    <x v="0"/>
  </r>
  <r>
    <x v="8994"/>
    <x v="1"/>
    <x v="3"/>
    <x v="3"/>
    <x v="1"/>
    <x v="0"/>
    <x v="1"/>
    <x v="7"/>
    <x v="0"/>
    <x v="1"/>
    <x v="1"/>
    <x v="1"/>
    <x v="0"/>
    <x v="1"/>
    <x v="3815"/>
    <x v="7"/>
    <x v="1"/>
    <x v="0"/>
    <x v="8"/>
  </r>
  <r>
    <x v="8995"/>
    <x v="1"/>
    <x v="2"/>
    <x v="2"/>
    <x v="1"/>
    <x v="2"/>
    <x v="0"/>
    <x v="14"/>
    <x v="2"/>
    <x v="1"/>
    <x v="0"/>
    <x v="1"/>
    <x v="0"/>
    <x v="0"/>
    <x v="1807"/>
    <x v="7"/>
    <x v="1"/>
    <x v="2"/>
    <x v="0"/>
  </r>
  <r>
    <x v="8996"/>
    <x v="3"/>
    <x v="1"/>
    <x v="2"/>
    <x v="2"/>
    <x v="1"/>
    <x v="1"/>
    <x v="5"/>
    <x v="0"/>
    <x v="1"/>
    <x v="0"/>
    <x v="0"/>
    <x v="1"/>
    <x v="1"/>
    <x v="3932"/>
    <x v="4"/>
    <x v="4"/>
    <x v="0"/>
    <x v="7"/>
  </r>
  <r>
    <x v="8997"/>
    <x v="3"/>
    <x v="3"/>
    <x v="5"/>
    <x v="5"/>
    <x v="2"/>
    <x v="2"/>
    <x v="14"/>
    <x v="0"/>
    <x v="0"/>
    <x v="0"/>
    <x v="1"/>
    <x v="0"/>
    <x v="0"/>
    <x v="5694"/>
    <x v="9"/>
    <x v="6"/>
    <x v="2"/>
    <x v="1"/>
  </r>
  <r>
    <x v="8998"/>
    <x v="0"/>
    <x v="3"/>
    <x v="5"/>
    <x v="1"/>
    <x v="1"/>
    <x v="1"/>
    <x v="1"/>
    <x v="2"/>
    <x v="1"/>
    <x v="0"/>
    <x v="0"/>
    <x v="1"/>
    <x v="1"/>
    <x v="7972"/>
    <x v="1"/>
    <x v="0"/>
    <x v="1"/>
    <x v="2"/>
  </r>
  <r>
    <x v="8999"/>
    <x v="4"/>
    <x v="1"/>
    <x v="1"/>
    <x v="1"/>
    <x v="0"/>
    <x v="1"/>
    <x v="11"/>
    <x v="0"/>
    <x v="0"/>
    <x v="1"/>
    <x v="0"/>
    <x v="0"/>
    <x v="0"/>
    <x v="1017"/>
    <x v="2"/>
    <x v="4"/>
    <x v="0"/>
    <x v="7"/>
  </r>
  <r>
    <x v="9000"/>
    <x v="0"/>
    <x v="0"/>
    <x v="1"/>
    <x v="6"/>
    <x v="1"/>
    <x v="0"/>
    <x v="6"/>
    <x v="0"/>
    <x v="0"/>
    <x v="0"/>
    <x v="0"/>
    <x v="1"/>
    <x v="0"/>
    <x v="3781"/>
    <x v="10"/>
    <x v="5"/>
    <x v="1"/>
    <x v="2"/>
  </r>
  <r>
    <x v="9001"/>
    <x v="1"/>
    <x v="1"/>
    <x v="4"/>
    <x v="1"/>
    <x v="1"/>
    <x v="1"/>
    <x v="14"/>
    <x v="0"/>
    <x v="0"/>
    <x v="1"/>
    <x v="1"/>
    <x v="0"/>
    <x v="1"/>
    <x v="3910"/>
    <x v="3"/>
    <x v="4"/>
    <x v="2"/>
    <x v="1"/>
  </r>
  <r>
    <x v="9002"/>
    <x v="1"/>
    <x v="3"/>
    <x v="2"/>
    <x v="5"/>
    <x v="1"/>
    <x v="2"/>
    <x v="13"/>
    <x v="0"/>
    <x v="1"/>
    <x v="0"/>
    <x v="0"/>
    <x v="1"/>
    <x v="0"/>
    <x v="5145"/>
    <x v="0"/>
    <x v="3"/>
    <x v="0"/>
    <x v="8"/>
  </r>
  <r>
    <x v="9003"/>
    <x v="2"/>
    <x v="0"/>
    <x v="3"/>
    <x v="5"/>
    <x v="2"/>
    <x v="0"/>
    <x v="13"/>
    <x v="0"/>
    <x v="1"/>
    <x v="1"/>
    <x v="0"/>
    <x v="0"/>
    <x v="0"/>
    <x v="2"/>
    <x v="11"/>
    <x v="4"/>
    <x v="0"/>
    <x v="7"/>
  </r>
  <r>
    <x v="9004"/>
    <x v="5"/>
    <x v="2"/>
    <x v="0"/>
    <x v="6"/>
    <x v="1"/>
    <x v="2"/>
    <x v="5"/>
    <x v="2"/>
    <x v="0"/>
    <x v="0"/>
    <x v="0"/>
    <x v="1"/>
    <x v="0"/>
    <x v="9601"/>
    <x v="11"/>
    <x v="4"/>
    <x v="1"/>
    <x v="0"/>
  </r>
  <r>
    <x v="9005"/>
    <x v="0"/>
    <x v="2"/>
    <x v="5"/>
    <x v="5"/>
    <x v="1"/>
    <x v="2"/>
    <x v="3"/>
    <x v="2"/>
    <x v="0"/>
    <x v="1"/>
    <x v="1"/>
    <x v="1"/>
    <x v="1"/>
    <x v="9885"/>
    <x v="4"/>
    <x v="3"/>
    <x v="0"/>
    <x v="3"/>
  </r>
  <r>
    <x v="9006"/>
    <x v="5"/>
    <x v="1"/>
    <x v="1"/>
    <x v="5"/>
    <x v="1"/>
    <x v="1"/>
    <x v="2"/>
    <x v="2"/>
    <x v="1"/>
    <x v="1"/>
    <x v="1"/>
    <x v="0"/>
    <x v="0"/>
    <x v="6501"/>
    <x v="6"/>
    <x v="1"/>
    <x v="1"/>
    <x v="3"/>
  </r>
  <r>
    <x v="9007"/>
    <x v="2"/>
    <x v="3"/>
    <x v="4"/>
    <x v="6"/>
    <x v="1"/>
    <x v="0"/>
    <x v="3"/>
    <x v="1"/>
    <x v="0"/>
    <x v="1"/>
    <x v="0"/>
    <x v="1"/>
    <x v="1"/>
    <x v="1040"/>
    <x v="7"/>
    <x v="5"/>
    <x v="0"/>
    <x v="7"/>
  </r>
  <r>
    <x v="9008"/>
    <x v="0"/>
    <x v="2"/>
    <x v="3"/>
    <x v="6"/>
    <x v="2"/>
    <x v="2"/>
    <x v="14"/>
    <x v="2"/>
    <x v="1"/>
    <x v="0"/>
    <x v="0"/>
    <x v="1"/>
    <x v="0"/>
    <x v="9480"/>
    <x v="4"/>
    <x v="3"/>
    <x v="2"/>
    <x v="3"/>
  </r>
  <r>
    <x v="9009"/>
    <x v="1"/>
    <x v="0"/>
    <x v="2"/>
    <x v="1"/>
    <x v="1"/>
    <x v="2"/>
    <x v="1"/>
    <x v="1"/>
    <x v="1"/>
    <x v="0"/>
    <x v="1"/>
    <x v="0"/>
    <x v="0"/>
    <x v="5567"/>
    <x v="1"/>
    <x v="0"/>
    <x v="1"/>
    <x v="4"/>
  </r>
  <r>
    <x v="9010"/>
    <x v="5"/>
    <x v="0"/>
    <x v="3"/>
    <x v="4"/>
    <x v="2"/>
    <x v="1"/>
    <x v="8"/>
    <x v="0"/>
    <x v="0"/>
    <x v="0"/>
    <x v="1"/>
    <x v="1"/>
    <x v="0"/>
    <x v="8069"/>
    <x v="2"/>
    <x v="5"/>
    <x v="0"/>
    <x v="1"/>
  </r>
  <r>
    <x v="9011"/>
    <x v="5"/>
    <x v="3"/>
    <x v="1"/>
    <x v="2"/>
    <x v="2"/>
    <x v="2"/>
    <x v="8"/>
    <x v="1"/>
    <x v="0"/>
    <x v="0"/>
    <x v="1"/>
    <x v="0"/>
    <x v="1"/>
    <x v="9175"/>
    <x v="6"/>
    <x v="5"/>
    <x v="0"/>
    <x v="8"/>
  </r>
  <r>
    <x v="9012"/>
    <x v="3"/>
    <x v="1"/>
    <x v="3"/>
    <x v="3"/>
    <x v="1"/>
    <x v="2"/>
    <x v="0"/>
    <x v="1"/>
    <x v="1"/>
    <x v="1"/>
    <x v="0"/>
    <x v="1"/>
    <x v="1"/>
    <x v="6044"/>
    <x v="2"/>
    <x v="2"/>
    <x v="1"/>
    <x v="3"/>
  </r>
  <r>
    <x v="9013"/>
    <x v="3"/>
    <x v="1"/>
    <x v="2"/>
    <x v="6"/>
    <x v="1"/>
    <x v="0"/>
    <x v="11"/>
    <x v="2"/>
    <x v="0"/>
    <x v="1"/>
    <x v="1"/>
    <x v="0"/>
    <x v="0"/>
    <x v="693"/>
    <x v="6"/>
    <x v="2"/>
    <x v="2"/>
    <x v="3"/>
  </r>
  <r>
    <x v="9014"/>
    <x v="2"/>
    <x v="0"/>
    <x v="1"/>
    <x v="6"/>
    <x v="2"/>
    <x v="0"/>
    <x v="8"/>
    <x v="1"/>
    <x v="1"/>
    <x v="0"/>
    <x v="1"/>
    <x v="1"/>
    <x v="1"/>
    <x v="2174"/>
    <x v="9"/>
    <x v="5"/>
    <x v="0"/>
    <x v="6"/>
  </r>
  <r>
    <x v="9015"/>
    <x v="4"/>
    <x v="3"/>
    <x v="4"/>
    <x v="3"/>
    <x v="2"/>
    <x v="1"/>
    <x v="6"/>
    <x v="1"/>
    <x v="0"/>
    <x v="0"/>
    <x v="1"/>
    <x v="0"/>
    <x v="0"/>
    <x v="2137"/>
    <x v="0"/>
    <x v="6"/>
    <x v="1"/>
    <x v="2"/>
  </r>
  <r>
    <x v="9016"/>
    <x v="3"/>
    <x v="3"/>
    <x v="1"/>
    <x v="1"/>
    <x v="2"/>
    <x v="0"/>
    <x v="11"/>
    <x v="2"/>
    <x v="0"/>
    <x v="1"/>
    <x v="0"/>
    <x v="1"/>
    <x v="1"/>
    <x v="1584"/>
    <x v="11"/>
    <x v="0"/>
    <x v="2"/>
    <x v="3"/>
  </r>
  <r>
    <x v="9017"/>
    <x v="0"/>
    <x v="2"/>
    <x v="2"/>
    <x v="6"/>
    <x v="0"/>
    <x v="2"/>
    <x v="6"/>
    <x v="1"/>
    <x v="0"/>
    <x v="0"/>
    <x v="1"/>
    <x v="0"/>
    <x v="1"/>
    <x v="9807"/>
    <x v="2"/>
    <x v="4"/>
    <x v="0"/>
    <x v="7"/>
  </r>
  <r>
    <x v="9018"/>
    <x v="0"/>
    <x v="1"/>
    <x v="5"/>
    <x v="6"/>
    <x v="1"/>
    <x v="0"/>
    <x v="8"/>
    <x v="1"/>
    <x v="1"/>
    <x v="0"/>
    <x v="0"/>
    <x v="1"/>
    <x v="1"/>
    <x v="4700"/>
    <x v="5"/>
    <x v="6"/>
    <x v="0"/>
    <x v="8"/>
  </r>
  <r>
    <x v="9019"/>
    <x v="4"/>
    <x v="1"/>
    <x v="1"/>
    <x v="6"/>
    <x v="1"/>
    <x v="2"/>
    <x v="14"/>
    <x v="0"/>
    <x v="1"/>
    <x v="0"/>
    <x v="0"/>
    <x v="0"/>
    <x v="1"/>
    <x v="4678"/>
    <x v="9"/>
    <x v="6"/>
    <x v="2"/>
    <x v="2"/>
  </r>
  <r>
    <x v="9020"/>
    <x v="0"/>
    <x v="1"/>
    <x v="5"/>
    <x v="6"/>
    <x v="0"/>
    <x v="2"/>
    <x v="3"/>
    <x v="1"/>
    <x v="1"/>
    <x v="0"/>
    <x v="0"/>
    <x v="0"/>
    <x v="1"/>
    <x v="8740"/>
    <x v="5"/>
    <x v="2"/>
    <x v="1"/>
    <x v="0"/>
  </r>
  <r>
    <x v="9021"/>
    <x v="3"/>
    <x v="1"/>
    <x v="0"/>
    <x v="2"/>
    <x v="2"/>
    <x v="1"/>
    <x v="4"/>
    <x v="0"/>
    <x v="0"/>
    <x v="0"/>
    <x v="0"/>
    <x v="0"/>
    <x v="1"/>
    <x v="2222"/>
    <x v="7"/>
    <x v="3"/>
    <x v="1"/>
    <x v="1"/>
  </r>
  <r>
    <x v="9022"/>
    <x v="5"/>
    <x v="1"/>
    <x v="0"/>
    <x v="2"/>
    <x v="0"/>
    <x v="0"/>
    <x v="3"/>
    <x v="0"/>
    <x v="1"/>
    <x v="0"/>
    <x v="1"/>
    <x v="0"/>
    <x v="1"/>
    <x v="5278"/>
    <x v="8"/>
    <x v="3"/>
    <x v="1"/>
    <x v="5"/>
  </r>
  <r>
    <x v="9023"/>
    <x v="2"/>
    <x v="2"/>
    <x v="5"/>
    <x v="3"/>
    <x v="0"/>
    <x v="0"/>
    <x v="0"/>
    <x v="1"/>
    <x v="0"/>
    <x v="1"/>
    <x v="1"/>
    <x v="1"/>
    <x v="0"/>
    <x v="3086"/>
    <x v="1"/>
    <x v="2"/>
    <x v="0"/>
    <x v="7"/>
  </r>
  <r>
    <x v="9024"/>
    <x v="1"/>
    <x v="2"/>
    <x v="5"/>
    <x v="4"/>
    <x v="1"/>
    <x v="2"/>
    <x v="4"/>
    <x v="0"/>
    <x v="0"/>
    <x v="0"/>
    <x v="1"/>
    <x v="0"/>
    <x v="1"/>
    <x v="8364"/>
    <x v="0"/>
    <x v="5"/>
    <x v="1"/>
    <x v="3"/>
  </r>
  <r>
    <x v="9025"/>
    <x v="3"/>
    <x v="3"/>
    <x v="3"/>
    <x v="2"/>
    <x v="1"/>
    <x v="1"/>
    <x v="7"/>
    <x v="0"/>
    <x v="0"/>
    <x v="1"/>
    <x v="1"/>
    <x v="0"/>
    <x v="1"/>
    <x v="3690"/>
    <x v="10"/>
    <x v="2"/>
    <x v="0"/>
    <x v="7"/>
  </r>
  <r>
    <x v="9026"/>
    <x v="1"/>
    <x v="3"/>
    <x v="2"/>
    <x v="0"/>
    <x v="0"/>
    <x v="1"/>
    <x v="3"/>
    <x v="2"/>
    <x v="0"/>
    <x v="0"/>
    <x v="1"/>
    <x v="1"/>
    <x v="0"/>
    <x v="4057"/>
    <x v="1"/>
    <x v="1"/>
    <x v="0"/>
    <x v="3"/>
  </r>
  <r>
    <x v="9027"/>
    <x v="1"/>
    <x v="2"/>
    <x v="5"/>
    <x v="5"/>
    <x v="2"/>
    <x v="0"/>
    <x v="4"/>
    <x v="1"/>
    <x v="0"/>
    <x v="1"/>
    <x v="1"/>
    <x v="1"/>
    <x v="0"/>
    <x v="3209"/>
    <x v="3"/>
    <x v="3"/>
    <x v="0"/>
    <x v="0"/>
  </r>
  <r>
    <x v="9028"/>
    <x v="3"/>
    <x v="3"/>
    <x v="5"/>
    <x v="3"/>
    <x v="1"/>
    <x v="2"/>
    <x v="10"/>
    <x v="0"/>
    <x v="0"/>
    <x v="1"/>
    <x v="0"/>
    <x v="1"/>
    <x v="1"/>
    <x v="6321"/>
    <x v="4"/>
    <x v="6"/>
    <x v="2"/>
    <x v="4"/>
  </r>
  <r>
    <x v="9029"/>
    <x v="0"/>
    <x v="2"/>
    <x v="3"/>
    <x v="3"/>
    <x v="0"/>
    <x v="2"/>
    <x v="1"/>
    <x v="1"/>
    <x v="1"/>
    <x v="1"/>
    <x v="1"/>
    <x v="0"/>
    <x v="1"/>
    <x v="9824"/>
    <x v="9"/>
    <x v="3"/>
    <x v="1"/>
    <x v="2"/>
  </r>
  <r>
    <x v="9030"/>
    <x v="5"/>
    <x v="0"/>
    <x v="4"/>
    <x v="6"/>
    <x v="1"/>
    <x v="2"/>
    <x v="1"/>
    <x v="2"/>
    <x v="0"/>
    <x v="1"/>
    <x v="1"/>
    <x v="1"/>
    <x v="1"/>
    <x v="9699"/>
    <x v="4"/>
    <x v="3"/>
    <x v="0"/>
    <x v="5"/>
  </r>
  <r>
    <x v="9031"/>
    <x v="3"/>
    <x v="2"/>
    <x v="4"/>
    <x v="4"/>
    <x v="2"/>
    <x v="0"/>
    <x v="8"/>
    <x v="1"/>
    <x v="0"/>
    <x v="1"/>
    <x v="0"/>
    <x v="0"/>
    <x v="0"/>
    <x v="886"/>
    <x v="2"/>
    <x v="4"/>
    <x v="2"/>
    <x v="4"/>
  </r>
  <r>
    <x v="9032"/>
    <x v="4"/>
    <x v="2"/>
    <x v="3"/>
    <x v="3"/>
    <x v="1"/>
    <x v="1"/>
    <x v="5"/>
    <x v="0"/>
    <x v="1"/>
    <x v="0"/>
    <x v="0"/>
    <x v="1"/>
    <x v="1"/>
    <x v="5878"/>
    <x v="8"/>
    <x v="6"/>
    <x v="1"/>
    <x v="0"/>
  </r>
  <r>
    <x v="9033"/>
    <x v="2"/>
    <x v="0"/>
    <x v="0"/>
    <x v="1"/>
    <x v="2"/>
    <x v="1"/>
    <x v="13"/>
    <x v="1"/>
    <x v="0"/>
    <x v="1"/>
    <x v="1"/>
    <x v="1"/>
    <x v="1"/>
    <x v="5380"/>
    <x v="8"/>
    <x v="6"/>
    <x v="0"/>
    <x v="2"/>
  </r>
  <r>
    <x v="9034"/>
    <x v="2"/>
    <x v="0"/>
    <x v="0"/>
    <x v="3"/>
    <x v="0"/>
    <x v="2"/>
    <x v="6"/>
    <x v="0"/>
    <x v="0"/>
    <x v="1"/>
    <x v="1"/>
    <x v="1"/>
    <x v="0"/>
    <x v="6791"/>
    <x v="2"/>
    <x v="2"/>
    <x v="0"/>
    <x v="7"/>
  </r>
  <r>
    <x v="9035"/>
    <x v="1"/>
    <x v="1"/>
    <x v="0"/>
    <x v="5"/>
    <x v="0"/>
    <x v="0"/>
    <x v="5"/>
    <x v="0"/>
    <x v="1"/>
    <x v="1"/>
    <x v="1"/>
    <x v="1"/>
    <x v="0"/>
    <x v="1626"/>
    <x v="9"/>
    <x v="0"/>
    <x v="0"/>
    <x v="0"/>
  </r>
  <r>
    <x v="9036"/>
    <x v="0"/>
    <x v="1"/>
    <x v="5"/>
    <x v="5"/>
    <x v="0"/>
    <x v="1"/>
    <x v="8"/>
    <x v="1"/>
    <x v="1"/>
    <x v="1"/>
    <x v="1"/>
    <x v="0"/>
    <x v="0"/>
    <x v="6847"/>
    <x v="4"/>
    <x v="0"/>
    <x v="2"/>
    <x v="5"/>
  </r>
  <r>
    <x v="9037"/>
    <x v="4"/>
    <x v="0"/>
    <x v="2"/>
    <x v="0"/>
    <x v="2"/>
    <x v="2"/>
    <x v="6"/>
    <x v="2"/>
    <x v="1"/>
    <x v="0"/>
    <x v="1"/>
    <x v="1"/>
    <x v="0"/>
    <x v="6614"/>
    <x v="2"/>
    <x v="5"/>
    <x v="0"/>
    <x v="0"/>
  </r>
  <r>
    <x v="9038"/>
    <x v="0"/>
    <x v="2"/>
    <x v="5"/>
    <x v="6"/>
    <x v="2"/>
    <x v="1"/>
    <x v="2"/>
    <x v="1"/>
    <x v="1"/>
    <x v="0"/>
    <x v="1"/>
    <x v="1"/>
    <x v="1"/>
    <x v="9626"/>
    <x v="10"/>
    <x v="1"/>
    <x v="0"/>
    <x v="1"/>
  </r>
  <r>
    <x v="9039"/>
    <x v="4"/>
    <x v="0"/>
    <x v="5"/>
    <x v="2"/>
    <x v="2"/>
    <x v="2"/>
    <x v="10"/>
    <x v="1"/>
    <x v="1"/>
    <x v="1"/>
    <x v="1"/>
    <x v="1"/>
    <x v="1"/>
    <x v="8193"/>
    <x v="10"/>
    <x v="5"/>
    <x v="0"/>
    <x v="2"/>
  </r>
  <r>
    <x v="9040"/>
    <x v="4"/>
    <x v="0"/>
    <x v="1"/>
    <x v="1"/>
    <x v="1"/>
    <x v="0"/>
    <x v="14"/>
    <x v="2"/>
    <x v="0"/>
    <x v="0"/>
    <x v="0"/>
    <x v="1"/>
    <x v="1"/>
    <x v="1137"/>
    <x v="3"/>
    <x v="2"/>
    <x v="2"/>
    <x v="1"/>
  </r>
  <r>
    <x v="9041"/>
    <x v="4"/>
    <x v="1"/>
    <x v="0"/>
    <x v="6"/>
    <x v="0"/>
    <x v="2"/>
    <x v="5"/>
    <x v="2"/>
    <x v="1"/>
    <x v="0"/>
    <x v="0"/>
    <x v="0"/>
    <x v="1"/>
    <x v="4796"/>
    <x v="6"/>
    <x v="1"/>
    <x v="1"/>
    <x v="1"/>
  </r>
  <r>
    <x v="9042"/>
    <x v="1"/>
    <x v="3"/>
    <x v="5"/>
    <x v="2"/>
    <x v="1"/>
    <x v="0"/>
    <x v="12"/>
    <x v="2"/>
    <x v="0"/>
    <x v="0"/>
    <x v="1"/>
    <x v="0"/>
    <x v="1"/>
    <x v="1611"/>
    <x v="4"/>
    <x v="6"/>
    <x v="2"/>
    <x v="1"/>
  </r>
  <r>
    <x v="9043"/>
    <x v="1"/>
    <x v="1"/>
    <x v="3"/>
    <x v="2"/>
    <x v="2"/>
    <x v="2"/>
    <x v="9"/>
    <x v="1"/>
    <x v="1"/>
    <x v="1"/>
    <x v="1"/>
    <x v="0"/>
    <x v="1"/>
    <x v="5850"/>
    <x v="7"/>
    <x v="5"/>
    <x v="2"/>
    <x v="5"/>
  </r>
  <r>
    <x v="9044"/>
    <x v="2"/>
    <x v="1"/>
    <x v="1"/>
    <x v="3"/>
    <x v="1"/>
    <x v="1"/>
    <x v="2"/>
    <x v="0"/>
    <x v="0"/>
    <x v="0"/>
    <x v="0"/>
    <x v="1"/>
    <x v="0"/>
    <x v="2112"/>
    <x v="3"/>
    <x v="4"/>
    <x v="1"/>
    <x v="0"/>
  </r>
  <r>
    <x v="9045"/>
    <x v="4"/>
    <x v="1"/>
    <x v="5"/>
    <x v="6"/>
    <x v="1"/>
    <x v="0"/>
    <x v="14"/>
    <x v="1"/>
    <x v="0"/>
    <x v="1"/>
    <x v="1"/>
    <x v="0"/>
    <x v="1"/>
    <x v="1322"/>
    <x v="1"/>
    <x v="3"/>
    <x v="2"/>
    <x v="5"/>
  </r>
  <r>
    <x v="9046"/>
    <x v="2"/>
    <x v="3"/>
    <x v="5"/>
    <x v="2"/>
    <x v="2"/>
    <x v="1"/>
    <x v="6"/>
    <x v="1"/>
    <x v="1"/>
    <x v="0"/>
    <x v="1"/>
    <x v="0"/>
    <x v="1"/>
    <x v="4107"/>
    <x v="11"/>
    <x v="1"/>
    <x v="1"/>
    <x v="4"/>
  </r>
  <r>
    <x v="9047"/>
    <x v="3"/>
    <x v="2"/>
    <x v="5"/>
    <x v="1"/>
    <x v="0"/>
    <x v="1"/>
    <x v="7"/>
    <x v="2"/>
    <x v="0"/>
    <x v="1"/>
    <x v="1"/>
    <x v="0"/>
    <x v="0"/>
    <x v="4410"/>
    <x v="3"/>
    <x v="0"/>
    <x v="1"/>
    <x v="0"/>
  </r>
  <r>
    <x v="9048"/>
    <x v="2"/>
    <x v="3"/>
    <x v="5"/>
    <x v="0"/>
    <x v="1"/>
    <x v="1"/>
    <x v="5"/>
    <x v="1"/>
    <x v="1"/>
    <x v="1"/>
    <x v="1"/>
    <x v="0"/>
    <x v="0"/>
    <x v="2064"/>
    <x v="4"/>
    <x v="3"/>
    <x v="0"/>
    <x v="7"/>
  </r>
  <r>
    <x v="9049"/>
    <x v="0"/>
    <x v="3"/>
    <x v="0"/>
    <x v="0"/>
    <x v="2"/>
    <x v="0"/>
    <x v="9"/>
    <x v="0"/>
    <x v="0"/>
    <x v="0"/>
    <x v="1"/>
    <x v="1"/>
    <x v="0"/>
    <x v="5961"/>
    <x v="9"/>
    <x v="0"/>
    <x v="0"/>
    <x v="2"/>
  </r>
  <r>
    <x v="9050"/>
    <x v="1"/>
    <x v="3"/>
    <x v="2"/>
    <x v="3"/>
    <x v="2"/>
    <x v="0"/>
    <x v="0"/>
    <x v="0"/>
    <x v="1"/>
    <x v="0"/>
    <x v="1"/>
    <x v="1"/>
    <x v="1"/>
    <x v="2325"/>
    <x v="11"/>
    <x v="4"/>
    <x v="0"/>
    <x v="6"/>
  </r>
  <r>
    <x v="9051"/>
    <x v="1"/>
    <x v="2"/>
    <x v="2"/>
    <x v="0"/>
    <x v="0"/>
    <x v="1"/>
    <x v="2"/>
    <x v="2"/>
    <x v="0"/>
    <x v="1"/>
    <x v="1"/>
    <x v="0"/>
    <x v="0"/>
    <x v="4932"/>
    <x v="9"/>
    <x v="2"/>
    <x v="1"/>
    <x v="4"/>
  </r>
  <r>
    <x v="9052"/>
    <x v="2"/>
    <x v="0"/>
    <x v="4"/>
    <x v="2"/>
    <x v="0"/>
    <x v="0"/>
    <x v="14"/>
    <x v="2"/>
    <x v="1"/>
    <x v="0"/>
    <x v="0"/>
    <x v="1"/>
    <x v="0"/>
    <x v="308"/>
    <x v="5"/>
    <x v="3"/>
    <x v="0"/>
    <x v="7"/>
  </r>
  <r>
    <x v="9053"/>
    <x v="1"/>
    <x v="3"/>
    <x v="0"/>
    <x v="5"/>
    <x v="0"/>
    <x v="0"/>
    <x v="2"/>
    <x v="0"/>
    <x v="1"/>
    <x v="0"/>
    <x v="0"/>
    <x v="0"/>
    <x v="0"/>
    <x v="29"/>
    <x v="2"/>
    <x v="6"/>
    <x v="0"/>
    <x v="7"/>
  </r>
  <r>
    <x v="9054"/>
    <x v="4"/>
    <x v="2"/>
    <x v="4"/>
    <x v="3"/>
    <x v="0"/>
    <x v="1"/>
    <x v="3"/>
    <x v="0"/>
    <x v="1"/>
    <x v="0"/>
    <x v="0"/>
    <x v="0"/>
    <x v="0"/>
    <x v="2744"/>
    <x v="6"/>
    <x v="1"/>
    <x v="1"/>
    <x v="5"/>
  </r>
  <r>
    <x v="9055"/>
    <x v="0"/>
    <x v="3"/>
    <x v="1"/>
    <x v="0"/>
    <x v="2"/>
    <x v="1"/>
    <x v="14"/>
    <x v="1"/>
    <x v="1"/>
    <x v="0"/>
    <x v="1"/>
    <x v="1"/>
    <x v="0"/>
    <x v="8022"/>
    <x v="5"/>
    <x v="2"/>
    <x v="0"/>
    <x v="1"/>
  </r>
  <r>
    <x v="9056"/>
    <x v="4"/>
    <x v="2"/>
    <x v="0"/>
    <x v="0"/>
    <x v="1"/>
    <x v="2"/>
    <x v="6"/>
    <x v="2"/>
    <x v="0"/>
    <x v="0"/>
    <x v="1"/>
    <x v="1"/>
    <x v="0"/>
    <x v="8351"/>
    <x v="0"/>
    <x v="3"/>
    <x v="0"/>
    <x v="7"/>
  </r>
  <r>
    <x v="9057"/>
    <x v="5"/>
    <x v="2"/>
    <x v="0"/>
    <x v="4"/>
    <x v="2"/>
    <x v="2"/>
    <x v="1"/>
    <x v="1"/>
    <x v="0"/>
    <x v="0"/>
    <x v="0"/>
    <x v="0"/>
    <x v="0"/>
    <x v="9059"/>
    <x v="6"/>
    <x v="1"/>
    <x v="1"/>
    <x v="5"/>
  </r>
  <r>
    <x v="9058"/>
    <x v="5"/>
    <x v="0"/>
    <x v="0"/>
    <x v="1"/>
    <x v="1"/>
    <x v="2"/>
    <x v="1"/>
    <x v="1"/>
    <x v="1"/>
    <x v="0"/>
    <x v="0"/>
    <x v="1"/>
    <x v="0"/>
    <x v="8901"/>
    <x v="9"/>
    <x v="6"/>
    <x v="0"/>
    <x v="6"/>
  </r>
  <r>
    <x v="9059"/>
    <x v="0"/>
    <x v="3"/>
    <x v="4"/>
    <x v="6"/>
    <x v="0"/>
    <x v="2"/>
    <x v="13"/>
    <x v="0"/>
    <x v="1"/>
    <x v="0"/>
    <x v="0"/>
    <x v="0"/>
    <x v="0"/>
    <x v="7968"/>
    <x v="6"/>
    <x v="2"/>
    <x v="0"/>
    <x v="8"/>
  </r>
  <r>
    <x v="9060"/>
    <x v="1"/>
    <x v="2"/>
    <x v="3"/>
    <x v="4"/>
    <x v="2"/>
    <x v="2"/>
    <x v="0"/>
    <x v="2"/>
    <x v="0"/>
    <x v="0"/>
    <x v="0"/>
    <x v="1"/>
    <x v="0"/>
    <x v="7452"/>
    <x v="6"/>
    <x v="2"/>
    <x v="0"/>
    <x v="6"/>
  </r>
  <r>
    <x v="9061"/>
    <x v="3"/>
    <x v="1"/>
    <x v="0"/>
    <x v="1"/>
    <x v="0"/>
    <x v="1"/>
    <x v="6"/>
    <x v="2"/>
    <x v="0"/>
    <x v="1"/>
    <x v="1"/>
    <x v="0"/>
    <x v="1"/>
    <x v="3389"/>
    <x v="11"/>
    <x v="6"/>
    <x v="1"/>
    <x v="4"/>
  </r>
  <r>
    <x v="9062"/>
    <x v="0"/>
    <x v="0"/>
    <x v="5"/>
    <x v="5"/>
    <x v="2"/>
    <x v="0"/>
    <x v="0"/>
    <x v="1"/>
    <x v="1"/>
    <x v="0"/>
    <x v="1"/>
    <x v="1"/>
    <x v="0"/>
    <x v="5293"/>
    <x v="11"/>
    <x v="1"/>
    <x v="0"/>
    <x v="7"/>
  </r>
  <r>
    <x v="9063"/>
    <x v="2"/>
    <x v="3"/>
    <x v="3"/>
    <x v="2"/>
    <x v="2"/>
    <x v="2"/>
    <x v="12"/>
    <x v="2"/>
    <x v="1"/>
    <x v="1"/>
    <x v="0"/>
    <x v="0"/>
    <x v="0"/>
    <x v="3180"/>
    <x v="8"/>
    <x v="4"/>
    <x v="2"/>
    <x v="3"/>
  </r>
  <r>
    <x v="9064"/>
    <x v="1"/>
    <x v="1"/>
    <x v="5"/>
    <x v="2"/>
    <x v="2"/>
    <x v="0"/>
    <x v="3"/>
    <x v="0"/>
    <x v="1"/>
    <x v="0"/>
    <x v="1"/>
    <x v="1"/>
    <x v="1"/>
    <x v="2156"/>
    <x v="1"/>
    <x v="6"/>
    <x v="0"/>
    <x v="6"/>
  </r>
  <r>
    <x v="9065"/>
    <x v="4"/>
    <x v="0"/>
    <x v="2"/>
    <x v="0"/>
    <x v="2"/>
    <x v="1"/>
    <x v="6"/>
    <x v="0"/>
    <x v="0"/>
    <x v="1"/>
    <x v="1"/>
    <x v="1"/>
    <x v="0"/>
    <x v="4260"/>
    <x v="0"/>
    <x v="3"/>
    <x v="0"/>
    <x v="8"/>
  </r>
  <r>
    <x v="9066"/>
    <x v="3"/>
    <x v="2"/>
    <x v="2"/>
    <x v="2"/>
    <x v="0"/>
    <x v="2"/>
    <x v="1"/>
    <x v="2"/>
    <x v="1"/>
    <x v="0"/>
    <x v="1"/>
    <x v="1"/>
    <x v="0"/>
    <x v="8794"/>
    <x v="5"/>
    <x v="1"/>
    <x v="0"/>
    <x v="2"/>
  </r>
  <r>
    <x v="9067"/>
    <x v="4"/>
    <x v="3"/>
    <x v="2"/>
    <x v="1"/>
    <x v="2"/>
    <x v="1"/>
    <x v="14"/>
    <x v="2"/>
    <x v="1"/>
    <x v="1"/>
    <x v="1"/>
    <x v="1"/>
    <x v="0"/>
    <x v="3711"/>
    <x v="9"/>
    <x v="4"/>
    <x v="0"/>
    <x v="7"/>
  </r>
  <r>
    <x v="9068"/>
    <x v="2"/>
    <x v="3"/>
    <x v="3"/>
    <x v="4"/>
    <x v="0"/>
    <x v="0"/>
    <x v="0"/>
    <x v="0"/>
    <x v="1"/>
    <x v="1"/>
    <x v="1"/>
    <x v="1"/>
    <x v="1"/>
    <x v="2345"/>
    <x v="0"/>
    <x v="1"/>
    <x v="0"/>
    <x v="3"/>
  </r>
  <r>
    <x v="9069"/>
    <x v="0"/>
    <x v="2"/>
    <x v="0"/>
    <x v="2"/>
    <x v="2"/>
    <x v="0"/>
    <x v="7"/>
    <x v="0"/>
    <x v="0"/>
    <x v="0"/>
    <x v="1"/>
    <x v="0"/>
    <x v="1"/>
    <x v="7357"/>
    <x v="4"/>
    <x v="0"/>
    <x v="0"/>
    <x v="7"/>
  </r>
  <r>
    <x v="9070"/>
    <x v="5"/>
    <x v="0"/>
    <x v="1"/>
    <x v="1"/>
    <x v="2"/>
    <x v="0"/>
    <x v="4"/>
    <x v="0"/>
    <x v="0"/>
    <x v="1"/>
    <x v="0"/>
    <x v="1"/>
    <x v="1"/>
    <x v="5526"/>
    <x v="2"/>
    <x v="0"/>
    <x v="0"/>
    <x v="8"/>
  </r>
  <r>
    <x v="9071"/>
    <x v="3"/>
    <x v="3"/>
    <x v="4"/>
    <x v="2"/>
    <x v="0"/>
    <x v="0"/>
    <x v="14"/>
    <x v="2"/>
    <x v="0"/>
    <x v="1"/>
    <x v="0"/>
    <x v="1"/>
    <x v="0"/>
    <x v="519"/>
    <x v="6"/>
    <x v="1"/>
    <x v="0"/>
    <x v="6"/>
  </r>
  <r>
    <x v="9072"/>
    <x v="4"/>
    <x v="1"/>
    <x v="0"/>
    <x v="4"/>
    <x v="2"/>
    <x v="2"/>
    <x v="12"/>
    <x v="0"/>
    <x v="0"/>
    <x v="0"/>
    <x v="0"/>
    <x v="0"/>
    <x v="0"/>
    <x v="4092"/>
    <x v="9"/>
    <x v="3"/>
    <x v="2"/>
    <x v="1"/>
  </r>
  <r>
    <x v="9073"/>
    <x v="5"/>
    <x v="2"/>
    <x v="5"/>
    <x v="6"/>
    <x v="2"/>
    <x v="2"/>
    <x v="3"/>
    <x v="1"/>
    <x v="0"/>
    <x v="0"/>
    <x v="1"/>
    <x v="0"/>
    <x v="0"/>
    <x v="9515"/>
    <x v="0"/>
    <x v="4"/>
    <x v="0"/>
    <x v="7"/>
  </r>
  <r>
    <x v="9074"/>
    <x v="2"/>
    <x v="1"/>
    <x v="0"/>
    <x v="3"/>
    <x v="2"/>
    <x v="1"/>
    <x v="14"/>
    <x v="2"/>
    <x v="1"/>
    <x v="1"/>
    <x v="0"/>
    <x v="0"/>
    <x v="0"/>
    <x v="1416"/>
    <x v="11"/>
    <x v="2"/>
    <x v="2"/>
    <x v="5"/>
  </r>
  <r>
    <x v="9075"/>
    <x v="4"/>
    <x v="3"/>
    <x v="3"/>
    <x v="2"/>
    <x v="2"/>
    <x v="2"/>
    <x v="4"/>
    <x v="1"/>
    <x v="1"/>
    <x v="0"/>
    <x v="0"/>
    <x v="0"/>
    <x v="1"/>
    <x v="4458"/>
    <x v="0"/>
    <x v="5"/>
    <x v="1"/>
    <x v="5"/>
  </r>
  <r>
    <x v="9076"/>
    <x v="2"/>
    <x v="1"/>
    <x v="3"/>
    <x v="4"/>
    <x v="1"/>
    <x v="0"/>
    <x v="2"/>
    <x v="2"/>
    <x v="0"/>
    <x v="0"/>
    <x v="0"/>
    <x v="1"/>
    <x v="0"/>
    <x v="543"/>
    <x v="5"/>
    <x v="6"/>
    <x v="1"/>
    <x v="5"/>
  </r>
  <r>
    <x v="9077"/>
    <x v="1"/>
    <x v="2"/>
    <x v="1"/>
    <x v="2"/>
    <x v="0"/>
    <x v="1"/>
    <x v="10"/>
    <x v="0"/>
    <x v="0"/>
    <x v="0"/>
    <x v="0"/>
    <x v="0"/>
    <x v="0"/>
    <x v="2637"/>
    <x v="10"/>
    <x v="5"/>
    <x v="2"/>
    <x v="1"/>
  </r>
  <r>
    <x v="9078"/>
    <x v="1"/>
    <x v="1"/>
    <x v="1"/>
    <x v="1"/>
    <x v="0"/>
    <x v="1"/>
    <x v="6"/>
    <x v="1"/>
    <x v="0"/>
    <x v="1"/>
    <x v="0"/>
    <x v="1"/>
    <x v="0"/>
    <x v="2663"/>
    <x v="7"/>
    <x v="0"/>
    <x v="1"/>
    <x v="4"/>
  </r>
  <r>
    <x v="9079"/>
    <x v="1"/>
    <x v="3"/>
    <x v="1"/>
    <x v="5"/>
    <x v="1"/>
    <x v="2"/>
    <x v="10"/>
    <x v="0"/>
    <x v="1"/>
    <x v="0"/>
    <x v="1"/>
    <x v="1"/>
    <x v="0"/>
    <x v="6491"/>
    <x v="7"/>
    <x v="3"/>
    <x v="0"/>
    <x v="6"/>
  </r>
  <r>
    <x v="9080"/>
    <x v="5"/>
    <x v="3"/>
    <x v="2"/>
    <x v="2"/>
    <x v="0"/>
    <x v="2"/>
    <x v="13"/>
    <x v="0"/>
    <x v="0"/>
    <x v="1"/>
    <x v="1"/>
    <x v="1"/>
    <x v="1"/>
    <x v="9777"/>
    <x v="10"/>
    <x v="3"/>
    <x v="0"/>
    <x v="6"/>
  </r>
  <r>
    <x v="9081"/>
    <x v="0"/>
    <x v="2"/>
    <x v="0"/>
    <x v="3"/>
    <x v="2"/>
    <x v="0"/>
    <x v="2"/>
    <x v="1"/>
    <x v="0"/>
    <x v="1"/>
    <x v="0"/>
    <x v="1"/>
    <x v="0"/>
    <x v="6558"/>
    <x v="6"/>
    <x v="4"/>
    <x v="1"/>
    <x v="3"/>
  </r>
  <r>
    <x v="9082"/>
    <x v="1"/>
    <x v="3"/>
    <x v="0"/>
    <x v="1"/>
    <x v="2"/>
    <x v="0"/>
    <x v="0"/>
    <x v="2"/>
    <x v="1"/>
    <x v="1"/>
    <x v="0"/>
    <x v="0"/>
    <x v="0"/>
    <x v="131"/>
    <x v="5"/>
    <x v="2"/>
    <x v="1"/>
    <x v="5"/>
  </r>
  <r>
    <x v="9083"/>
    <x v="2"/>
    <x v="0"/>
    <x v="1"/>
    <x v="5"/>
    <x v="1"/>
    <x v="1"/>
    <x v="14"/>
    <x v="0"/>
    <x v="0"/>
    <x v="1"/>
    <x v="1"/>
    <x v="0"/>
    <x v="0"/>
    <x v="2984"/>
    <x v="4"/>
    <x v="0"/>
    <x v="2"/>
    <x v="1"/>
  </r>
  <r>
    <x v="9084"/>
    <x v="0"/>
    <x v="1"/>
    <x v="5"/>
    <x v="5"/>
    <x v="1"/>
    <x v="0"/>
    <x v="12"/>
    <x v="2"/>
    <x v="1"/>
    <x v="1"/>
    <x v="1"/>
    <x v="1"/>
    <x v="1"/>
    <x v="6778"/>
    <x v="7"/>
    <x v="0"/>
    <x v="0"/>
    <x v="2"/>
  </r>
  <r>
    <x v="9085"/>
    <x v="2"/>
    <x v="3"/>
    <x v="4"/>
    <x v="0"/>
    <x v="2"/>
    <x v="0"/>
    <x v="10"/>
    <x v="2"/>
    <x v="0"/>
    <x v="0"/>
    <x v="1"/>
    <x v="0"/>
    <x v="1"/>
    <x v="1042"/>
    <x v="1"/>
    <x v="6"/>
    <x v="0"/>
    <x v="7"/>
  </r>
  <r>
    <x v="9086"/>
    <x v="5"/>
    <x v="0"/>
    <x v="0"/>
    <x v="1"/>
    <x v="0"/>
    <x v="2"/>
    <x v="9"/>
    <x v="2"/>
    <x v="0"/>
    <x v="1"/>
    <x v="1"/>
    <x v="0"/>
    <x v="1"/>
    <x v="9347"/>
    <x v="7"/>
    <x v="2"/>
    <x v="2"/>
    <x v="1"/>
  </r>
  <r>
    <x v="9087"/>
    <x v="5"/>
    <x v="2"/>
    <x v="0"/>
    <x v="5"/>
    <x v="2"/>
    <x v="2"/>
    <x v="14"/>
    <x v="0"/>
    <x v="1"/>
    <x v="0"/>
    <x v="0"/>
    <x v="0"/>
    <x v="1"/>
    <x v="9436"/>
    <x v="1"/>
    <x v="3"/>
    <x v="2"/>
    <x v="5"/>
  </r>
  <r>
    <x v="9088"/>
    <x v="0"/>
    <x v="0"/>
    <x v="5"/>
    <x v="0"/>
    <x v="2"/>
    <x v="0"/>
    <x v="8"/>
    <x v="1"/>
    <x v="1"/>
    <x v="0"/>
    <x v="1"/>
    <x v="1"/>
    <x v="0"/>
    <x v="6220"/>
    <x v="5"/>
    <x v="0"/>
    <x v="0"/>
    <x v="2"/>
  </r>
  <r>
    <x v="9089"/>
    <x v="4"/>
    <x v="0"/>
    <x v="0"/>
    <x v="4"/>
    <x v="0"/>
    <x v="0"/>
    <x v="9"/>
    <x v="2"/>
    <x v="0"/>
    <x v="1"/>
    <x v="0"/>
    <x v="0"/>
    <x v="1"/>
    <x v="320"/>
    <x v="3"/>
    <x v="4"/>
    <x v="2"/>
    <x v="0"/>
  </r>
  <r>
    <x v="9090"/>
    <x v="0"/>
    <x v="3"/>
    <x v="0"/>
    <x v="5"/>
    <x v="2"/>
    <x v="0"/>
    <x v="14"/>
    <x v="2"/>
    <x v="1"/>
    <x v="0"/>
    <x v="0"/>
    <x v="1"/>
    <x v="0"/>
    <x v="4543"/>
    <x v="7"/>
    <x v="1"/>
    <x v="2"/>
    <x v="5"/>
  </r>
  <r>
    <x v="9091"/>
    <x v="4"/>
    <x v="3"/>
    <x v="1"/>
    <x v="2"/>
    <x v="1"/>
    <x v="2"/>
    <x v="4"/>
    <x v="0"/>
    <x v="0"/>
    <x v="1"/>
    <x v="1"/>
    <x v="1"/>
    <x v="0"/>
    <x v="7074"/>
    <x v="3"/>
    <x v="6"/>
    <x v="0"/>
    <x v="6"/>
  </r>
  <r>
    <x v="9092"/>
    <x v="2"/>
    <x v="0"/>
    <x v="4"/>
    <x v="5"/>
    <x v="0"/>
    <x v="2"/>
    <x v="13"/>
    <x v="0"/>
    <x v="0"/>
    <x v="0"/>
    <x v="1"/>
    <x v="0"/>
    <x v="0"/>
    <x v="5766"/>
    <x v="1"/>
    <x v="1"/>
    <x v="2"/>
    <x v="3"/>
  </r>
  <r>
    <x v="9093"/>
    <x v="1"/>
    <x v="0"/>
    <x v="3"/>
    <x v="1"/>
    <x v="2"/>
    <x v="1"/>
    <x v="12"/>
    <x v="1"/>
    <x v="1"/>
    <x v="1"/>
    <x v="1"/>
    <x v="1"/>
    <x v="1"/>
    <x v="5079"/>
    <x v="5"/>
    <x v="0"/>
    <x v="0"/>
    <x v="4"/>
  </r>
  <r>
    <x v="9094"/>
    <x v="3"/>
    <x v="1"/>
    <x v="1"/>
    <x v="2"/>
    <x v="0"/>
    <x v="1"/>
    <x v="13"/>
    <x v="0"/>
    <x v="1"/>
    <x v="1"/>
    <x v="0"/>
    <x v="1"/>
    <x v="1"/>
    <x v="3365"/>
    <x v="7"/>
    <x v="3"/>
    <x v="2"/>
    <x v="5"/>
  </r>
  <r>
    <x v="9095"/>
    <x v="2"/>
    <x v="3"/>
    <x v="2"/>
    <x v="6"/>
    <x v="1"/>
    <x v="0"/>
    <x v="4"/>
    <x v="0"/>
    <x v="1"/>
    <x v="0"/>
    <x v="1"/>
    <x v="0"/>
    <x v="1"/>
    <x v="984"/>
    <x v="7"/>
    <x v="1"/>
    <x v="0"/>
    <x v="8"/>
  </r>
  <r>
    <x v="9096"/>
    <x v="0"/>
    <x v="2"/>
    <x v="4"/>
    <x v="1"/>
    <x v="1"/>
    <x v="0"/>
    <x v="0"/>
    <x v="0"/>
    <x v="1"/>
    <x v="1"/>
    <x v="0"/>
    <x v="1"/>
    <x v="0"/>
    <x v="6175"/>
    <x v="4"/>
    <x v="4"/>
    <x v="1"/>
    <x v="0"/>
  </r>
  <r>
    <x v="9097"/>
    <x v="3"/>
    <x v="1"/>
    <x v="1"/>
    <x v="5"/>
    <x v="1"/>
    <x v="2"/>
    <x v="14"/>
    <x v="0"/>
    <x v="0"/>
    <x v="1"/>
    <x v="0"/>
    <x v="1"/>
    <x v="0"/>
    <x v="5788"/>
    <x v="6"/>
    <x v="1"/>
    <x v="0"/>
    <x v="8"/>
  </r>
  <r>
    <x v="9098"/>
    <x v="1"/>
    <x v="2"/>
    <x v="0"/>
    <x v="5"/>
    <x v="2"/>
    <x v="2"/>
    <x v="2"/>
    <x v="2"/>
    <x v="1"/>
    <x v="0"/>
    <x v="0"/>
    <x v="0"/>
    <x v="0"/>
    <x v="5611"/>
    <x v="4"/>
    <x v="4"/>
    <x v="1"/>
    <x v="2"/>
  </r>
  <r>
    <x v="9099"/>
    <x v="2"/>
    <x v="0"/>
    <x v="4"/>
    <x v="5"/>
    <x v="1"/>
    <x v="0"/>
    <x v="7"/>
    <x v="2"/>
    <x v="0"/>
    <x v="0"/>
    <x v="1"/>
    <x v="1"/>
    <x v="0"/>
    <x v="1388"/>
    <x v="6"/>
    <x v="3"/>
    <x v="0"/>
    <x v="0"/>
  </r>
  <r>
    <x v="9100"/>
    <x v="4"/>
    <x v="2"/>
    <x v="5"/>
    <x v="5"/>
    <x v="2"/>
    <x v="2"/>
    <x v="4"/>
    <x v="1"/>
    <x v="1"/>
    <x v="1"/>
    <x v="1"/>
    <x v="1"/>
    <x v="0"/>
    <x v="8276"/>
    <x v="7"/>
    <x v="0"/>
    <x v="0"/>
    <x v="1"/>
  </r>
  <r>
    <x v="9101"/>
    <x v="4"/>
    <x v="2"/>
    <x v="5"/>
    <x v="6"/>
    <x v="0"/>
    <x v="1"/>
    <x v="9"/>
    <x v="1"/>
    <x v="1"/>
    <x v="0"/>
    <x v="1"/>
    <x v="0"/>
    <x v="1"/>
    <x v="6131"/>
    <x v="0"/>
    <x v="5"/>
    <x v="2"/>
    <x v="2"/>
  </r>
  <r>
    <x v="9102"/>
    <x v="3"/>
    <x v="0"/>
    <x v="1"/>
    <x v="2"/>
    <x v="2"/>
    <x v="1"/>
    <x v="2"/>
    <x v="1"/>
    <x v="0"/>
    <x v="0"/>
    <x v="1"/>
    <x v="0"/>
    <x v="1"/>
    <x v="3550"/>
    <x v="1"/>
    <x v="0"/>
    <x v="1"/>
    <x v="5"/>
  </r>
  <r>
    <x v="9103"/>
    <x v="0"/>
    <x v="3"/>
    <x v="4"/>
    <x v="0"/>
    <x v="2"/>
    <x v="0"/>
    <x v="2"/>
    <x v="2"/>
    <x v="0"/>
    <x v="1"/>
    <x v="1"/>
    <x v="1"/>
    <x v="0"/>
    <x v="5288"/>
    <x v="6"/>
    <x v="2"/>
    <x v="0"/>
    <x v="7"/>
  </r>
  <r>
    <x v="9104"/>
    <x v="1"/>
    <x v="1"/>
    <x v="5"/>
    <x v="0"/>
    <x v="0"/>
    <x v="0"/>
    <x v="7"/>
    <x v="1"/>
    <x v="1"/>
    <x v="1"/>
    <x v="0"/>
    <x v="0"/>
    <x v="1"/>
    <x v="513"/>
    <x v="7"/>
    <x v="2"/>
    <x v="1"/>
    <x v="1"/>
  </r>
  <r>
    <x v="9105"/>
    <x v="1"/>
    <x v="2"/>
    <x v="0"/>
    <x v="6"/>
    <x v="2"/>
    <x v="0"/>
    <x v="2"/>
    <x v="2"/>
    <x v="0"/>
    <x v="1"/>
    <x v="0"/>
    <x v="0"/>
    <x v="1"/>
    <x v="1567"/>
    <x v="3"/>
    <x v="4"/>
    <x v="1"/>
    <x v="0"/>
  </r>
  <r>
    <x v="9106"/>
    <x v="5"/>
    <x v="2"/>
    <x v="0"/>
    <x v="5"/>
    <x v="2"/>
    <x v="1"/>
    <x v="7"/>
    <x v="2"/>
    <x v="0"/>
    <x v="1"/>
    <x v="1"/>
    <x v="0"/>
    <x v="1"/>
    <x v="8977"/>
    <x v="8"/>
    <x v="2"/>
    <x v="1"/>
    <x v="0"/>
  </r>
  <r>
    <x v="9107"/>
    <x v="5"/>
    <x v="3"/>
    <x v="0"/>
    <x v="0"/>
    <x v="2"/>
    <x v="2"/>
    <x v="6"/>
    <x v="1"/>
    <x v="1"/>
    <x v="0"/>
    <x v="1"/>
    <x v="0"/>
    <x v="0"/>
    <x v="8530"/>
    <x v="3"/>
    <x v="2"/>
    <x v="1"/>
    <x v="0"/>
  </r>
  <r>
    <x v="9108"/>
    <x v="2"/>
    <x v="3"/>
    <x v="5"/>
    <x v="3"/>
    <x v="2"/>
    <x v="1"/>
    <x v="8"/>
    <x v="0"/>
    <x v="0"/>
    <x v="0"/>
    <x v="0"/>
    <x v="0"/>
    <x v="1"/>
    <x v="1931"/>
    <x v="1"/>
    <x v="5"/>
    <x v="2"/>
    <x v="0"/>
  </r>
  <r>
    <x v="9109"/>
    <x v="1"/>
    <x v="2"/>
    <x v="4"/>
    <x v="3"/>
    <x v="2"/>
    <x v="0"/>
    <x v="11"/>
    <x v="0"/>
    <x v="0"/>
    <x v="0"/>
    <x v="1"/>
    <x v="1"/>
    <x v="0"/>
    <x v="3428"/>
    <x v="7"/>
    <x v="2"/>
    <x v="0"/>
    <x v="0"/>
  </r>
  <r>
    <x v="9110"/>
    <x v="2"/>
    <x v="3"/>
    <x v="5"/>
    <x v="6"/>
    <x v="1"/>
    <x v="1"/>
    <x v="6"/>
    <x v="2"/>
    <x v="0"/>
    <x v="1"/>
    <x v="1"/>
    <x v="1"/>
    <x v="0"/>
    <x v="4524"/>
    <x v="7"/>
    <x v="3"/>
    <x v="0"/>
    <x v="2"/>
  </r>
  <r>
    <x v="9111"/>
    <x v="3"/>
    <x v="0"/>
    <x v="2"/>
    <x v="5"/>
    <x v="0"/>
    <x v="0"/>
    <x v="0"/>
    <x v="2"/>
    <x v="0"/>
    <x v="0"/>
    <x v="1"/>
    <x v="1"/>
    <x v="0"/>
    <x v="1344"/>
    <x v="1"/>
    <x v="0"/>
    <x v="0"/>
    <x v="2"/>
  </r>
  <r>
    <x v="9112"/>
    <x v="3"/>
    <x v="3"/>
    <x v="4"/>
    <x v="3"/>
    <x v="0"/>
    <x v="0"/>
    <x v="5"/>
    <x v="1"/>
    <x v="1"/>
    <x v="1"/>
    <x v="1"/>
    <x v="1"/>
    <x v="0"/>
    <x v="1740"/>
    <x v="5"/>
    <x v="1"/>
    <x v="0"/>
    <x v="4"/>
  </r>
  <r>
    <x v="9113"/>
    <x v="3"/>
    <x v="3"/>
    <x v="0"/>
    <x v="3"/>
    <x v="0"/>
    <x v="1"/>
    <x v="9"/>
    <x v="2"/>
    <x v="1"/>
    <x v="0"/>
    <x v="1"/>
    <x v="1"/>
    <x v="0"/>
    <x v="3804"/>
    <x v="5"/>
    <x v="3"/>
    <x v="0"/>
    <x v="0"/>
  </r>
  <r>
    <x v="9114"/>
    <x v="1"/>
    <x v="2"/>
    <x v="1"/>
    <x v="3"/>
    <x v="2"/>
    <x v="2"/>
    <x v="8"/>
    <x v="0"/>
    <x v="0"/>
    <x v="0"/>
    <x v="1"/>
    <x v="0"/>
    <x v="1"/>
    <x v="8476"/>
    <x v="10"/>
    <x v="6"/>
    <x v="2"/>
    <x v="0"/>
  </r>
  <r>
    <x v="9115"/>
    <x v="0"/>
    <x v="3"/>
    <x v="2"/>
    <x v="5"/>
    <x v="1"/>
    <x v="2"/>
    <x v="5"/>
    <x v="0"/>
    <x v="1"/>
    <x v="1"/>
    <x v="1"/>
    <x v="0"/>
    <x v="1"/>
    <x v="9227"/>
    <x v="11"/>
    <x v="4"/>
    <x v="0"/>
    <x v="8"/>
  </r>
  <r>
    <x v="9116"/>
    <x v="0"/>
    <x v="1"/>
    <x v="3"/>
    <x v="5"/>
    <x v="0"/>
    <x v="0"/>
    <x v="2"/>
    <x v="0"/>
    <x v="1"/>
    <x v="0"/>
    <x v="0"/>
    <x v="1"/>
    <x v="1"/>
    <x v="5761"/>
    <x v="1"/>
    <x v="5"/>
    <x v="0"/>
    <x v="8"/>
  </r>
  <r>
    <x v="9117"/>
    <x v="4"/>
    <x v="2"/>
    <x v="1"/>
    <x v="2"/>
    <x v="2"/>
    <x v="0"/>
    <x v="11"/>
    <x v="0"/>
    <x v="0"/>
    <x v="1"/>
    <x v="0"/>
    <x v="1"/>
    <x v="0"/>
    <x v="1681"/>
    <x v="6"/>
    <x v="3"/>
    <x v="2"/>
    <x v="0"/>
  </r>
  <r>
    <x v="9118"/>
    <x v="1"/>
    <x v="1"/>
    <x v="5"/>
    <x v="0"/>
    <x v="2"/>
    <x v="1"/>
    <x v="9"/>
    <x v="1"/>
    <x v="0"/>
    <x v="0"/>
    <x v="1"/>
    <x v="1"/>
    <x v="0"/>
    <x v="4185"/>
    <x v="6"/>
    <x v="2"/>
    <x v="0"/>
    <x v="0"/>
  </r>
  <r>
    <x v="9119"/>
    <x v="0"/>
    <x v="3"/>
    <x v="4"/>
    <x v="1"/>
    <x v="0"/>
    <x v="0"/>
    <x v="5"/>
    <x v="0"/>
    <x v="1"/>
    <x v="0"/>
    <x v="0"/>
    <x v="0"/>
    <x v="0"/>
    <x v="2570"/>
    <x v="2"/>
    <x v="5"/>
    <x v="1"/>
    <x v="1"/>
  </r>
  <r>
    <x v="9120"/>
    <x v="1"/>
    <x v="0"/>
    <x v="2"/>
    <x v="3"/>
    <x v="0"/>
    <x v="1"/>
    <x v="2"/>
    <x v="2"/>
    <x v="1"/>
    <x v="0"/>
    <x v="1"/>
    <x v="1"/>
    <x v="1"/>
    <x v="5517"/>
    <x v="7"/>
    <x v="5"/>
    <x v="0"/>
    <x v="0"/>
  </r>
  <r>
    <x v="9121"/>
    <x v="0"/>
    <x v="1"/>
    <x v="4"/>
    <x v="5"/>
    <x v="2"/>
    <x v="0"/>
    <x v="3"/>
    <x v="2"/>
    <x v="1"/>
    <x v="1"/>
    <x v="0"/>
    <x v="1"/>
    <x v="0"/>
    <x v="3606"/>
    <x v="10"/>
    <x v="0"/>
    <x v="1"/>
    <x v="5"/>
  </r>
  <r>
    <x v="9122"/>
    <x v="5"/>
    <x v="0"/>
    <x v="4"/>
    <x v="0"/>
    <x v="1"/>
    <x v="2"/>
    <x v="11"/>
    <x v="0"/>
    <x v="1"/>
    <x v="1"/>
    <x v="0"/>
    <x v="0"/>
    <x v="0"/>
    <x v="7961"/>
    <x v="5"/>
    <x v="6"/>
    <x v="2"/>
    <x v="3"/>
  </r>
  <r>
    <x v="9123"/>
    <x v="4"/>
    <x v="3"/>
    <x v="4"/>
    <x v="4"/>
    <x v="2"/>
    <x v="0"/>
    <x v="11"/>
    <x v="1"/>
    <x v="0"/>
    <x v="0"/>
    <x v="0"/>
    <x v="0"/>
    <x v="1"/>
    <x v="261"/>
    <x v="9"/>
    <x v="5"/>
    <x v="0"/>
    <x v="8"/>
  </r>
  <r>
    <x v="9124"/>
    <x v="2"/>
    <x v="2"/>
    <x v="1"/>
    <x v="6"/>
    <x v="0"/>
    <x v="2"/>
    <x v="7"/>
    <x v="1"/>
    <x v="1"/>
    <x v="1"/>
    <x v="0"/>
    <x v="1"/>
    <x v="0"/>
    <x v="7110"/>
    <x v="11"/>
    <x v="4"/>
    <x v="1"/>
    <x v="3"/>
  </r>
  <r>
    <x v="9125"/>
    <x v="2"/>
    <x v="3"/>
    <x v="2"/>
    <x v="4"/>
    <x v="0"/>
    <x v="0"/>
    <x v="12"/>
    <x v="0"/>
    <x v="0"/>
    <x v="0"/>
    <x v="0"/>
    <x v="0"/>
    <x v="1"/>
    <x v="495"/>
    <x v="5"/>
    <x v="3"/>
    <x v="2"/>
    <x v="3"/>
  </r>
  <r>
    <x v="9126"/>
    <x v="0"/>
    <x v="0"/>
    <x v="2"/>
    <x v="6"/>
    <x v="2"/>
    <x v="2"/>
    <x v="0"/>
    <x v="1"/>
    <x v="0"/>
    <x v="0"/>
    <x v="1"/>
    <x v="1"/>
    <x v="1"/>
    <x v="9688"/>
    <x v="10"/>
    <x v="5"/>
    <x v="0"/>
    <x v="6"/>
  </r>
  <r>
    <x v="9127"/>
    <x v="0"/>
    <x v="3"/>
    <x v="4"/>
    <x v="2"/>
    <x v="1"/>
    <x v="2"/>
    <x v="7"/>
    <x v="1"/>
    <x v="0"/>
    <x v="1"/>
    <x v="0"/>
    <x v="0"/>
    <x v="1"/>
    <x v="8733"/>
    <x v="8"/>
    <x v="0"/>
    <x v="1"/>
    <x v="1"/>
  </r>
  <r>
    <x v="9128"/>
    <x v="3"/>
    <x v="1"/>
    <x v="1"/>
    <x v="2"/>
    <x v="0"/>
    <x v="2"/>
    <x v="12"/>
    <x v="1"/>
    <x v="1"/>
    <x v="0"/>
    <x v="1"/>
    <x v="0"/>
    <x v="0"/>
    <x v="5186"/>
    <x v="5"/>
    <x v="3"/>
    <x v="2"/>
    <x v="5"/>
  </r>
  <r>
    <x v="9129"/>
    <x v="1"/>
    <x v="2"/>
    <x v="0"/>
    <x v="6"/>
    <x v="1"/>
    <x v="1"/>
    <x v="2"/>
    <x v="2"/>
    <x v="1"/>
    <x v="0"/>
    <x v="0"/>
    <x v="0"/>
    <x v="1"/>
    <x v="4073"/>
    <x v="9"/>
    <x v="4"/>
    <x v="1"/>
    <x v="1"/>
  </r>
  <r>
    <x v="9130"/>
    <x v="0"/>
    <x v="3"/>
    <x v="5"/>
    <x v="0"/>
    <x v="1"/>
    <x v="2"/>
    <x v="2"/>
    <x v="2"/>
    <x v="0"/>
    <x v="1"/>
    <x v="0"/>
    <x v="0"/>
    <x v="0"/>
    <x v="7746"/>
    <x v="7"/>
    <x v="1"/>
    <x v="1"/>
    <x v="2"/>
  </r>
  <r>
    <x v="9131"/>
    <x v="3"/>
    <x v="0"/>
    <x v="5"/>
    <x v="6"/>
    <x v="2"/>
    <x v="0"/>
    <x v="8"/>
    <x v="2"/>
    <x v="0"/>
    <x v="0"/>
    <x v="0"/>
    <x v="1"/>
    <x v="0"/>
    <x v="707"/>
    <x v="1"/>
    <x v="1"/>
    <x v="2"/>
    <x v="4"/>
  </r>
  <r>
    <x v="9132"/>
    <x v="3"/>
    <x v="0"/>
    <x v="1"/>
    <x v="5"/>
    <x v="1"/>
    <x v="1"/>
    <x v="13"/>
    <x v="0"/>
    <x v="0"/>
    <x v="1"/>
    <x v="0"/>
    <x v="1"/>
    <x v="0"/>
    <x v="2796"/>
    <x v="6"/>
    <x v="0"/>
    <x v="2"/>
    <x v="0"/>
  </r>
  <r>
    <x v="9133"/>
    <x v="4"/>
    <x v="1"/>
    <x v="1"/>
    <x v="5"/>
    <x v="0"/>
    <x v="2"/>
    <x v="13"/>
    <x v="0"/>
    <x v="1"/>
    <x v="1"/>
    <x v="0"/>
    <x v="1"/>
    <x v="1"/>
    <x v="6335"/>
    <x v="7"/>
    <x v="2"/>
    <x v="2"/>
    <x v="3"/>
  </r>
  <r>
    <x v="9134"/>
    <x v="5"/>
    <x v="0"/>
    <x v="0"/>
    <x v="5"/>
    <x v="0"/>
    <x v="1"/>
    <x v="2"/>
    <x v="0"/>
    <x v="0"/>
    <x v="1"/>
    <x v="0"/>
    <x v="0"/>
    <x v="0"/>
    <x v="5749"/>
    <x v="4"/>
    <x v="4"/>
    <x v="0"/>
    <x v="7"/>
  </r>
  <r>
    <x v="9135"/>
    <x v="2"/>
    <x v="0"/>
    <x v="1"/>
    <x v="2"/>
    <x v="0"/>
    <x v="2"/>
    <x v="3"/>
    <x v="1"/>
    <x v="1"/>
    <x v="0"/>
    <x v="0"/>
    <x v="0"/>
    <x v="0"/>
    <x v="3013"/>
    <x v="3"/>
    <x v="2"/>
    <x v="1"/>
    <x v="2"/>
  </r>
  <r>
    <x v="9136"/>
    <x v="5"/>
    <x v="3"/>
    <x v="3"/>
    <x v="0"/>
    <x v="1"/>
    <x v="1"/>
    <x v="5"/>
    <x v="2"/>
    <x v="1"/>
    <x v="1"/>
    <x v="1"/>
    <x v="0"/>
    <x v="0"/>
    <x v="7263"/>
    <x v="8"/>
    <x v="2"/>
    <x v="0"/>
    <x v="6"/>
  </r>
  <r>
    <x v="9137"/>
    <x v="0"/>
    <x v="0"/>
    <x v="1"/>
    <x v="2"/>
    <x v="2"/>
    <x v="2"/>
    <x v="0"/>
    <x v="1"/>
    <x v="1"/>
    <x v="0"/>
    <x v="1"/>
    <x v="1"/>
    <x v="1"/>
    <x v="9644"/>
    <x v="11"/>
    <x v="5"/>
    <x v="0"/>
    <x v="6"/>
  </r>
  <r>
    <x v="9138"/>
    <x v="0"/>
    <x v="3"/>
    <x v="0"/>
    <x v="5"/>
    <x v="0"/>
    <x v="2"/>
    <x v="14"/>
    <x v="0"/>
    <x v="1"/>
    <x v="0"/>
    <x v="0"/>
    <x v="1"/>
    <x v="0"/>
    <x v="8894"/>
    <x v="2"/>
    <x v="1"/>
    <x v="2"/>
    <x v="5"/>
  </r>
  <r>
    <x v="9139"/>
    <x v="1"/>
    <x v="1"/>
    <x v="3"/>
    <x v="4"/>
    <x v="2"/>
    <x v="1"/>
    <x v="6"/>
    <x v="2"/>
    <x v="0"/>
    <x v="1"/>
    <x v="0"/>
    <x v="0"/>
    <x v="1"/>
    <x v="1895"/>
    <x v="1"/>
    <x v="1"/>
    <x v="1"/>
    <x v="4"/>
  </r>
  <r>
    <x v="9140"/>
    <x v="4"/>
    <x v="0"/>
    <x v="0"/>
    <x v="0"/>
    <x v="1"/>
    <x v="1"/>
    <x v="5"/>
    <x v="1"/>
    <x v="0"/>
    <x v="0"/>
    <x v="1"/>
    <x v="0"/>
    <x v="0"/>
    <x v="2760"/>
    <x v="1"/>
    <x v="3"/>
    <x v="1"/>
    <x v="2"/>
  </r>
  <r>
    <x v="9141"/>
    <x v="0"/>
    <x v="2"/>
    <x v="0"/>
    <x v="6"/>
    <x v="1"/>
    <x v="0"/>
    <x v="9"/>
    <x v="2"/>
    <x v="0"/>
    <x v="0"/>
    <x v="1"/>
    <x v="1"/>
    <x v="0"/>
    <x v="7580"/>
    <x v="5"/>
    <x v="2"/>
    <x v="0"/>
    <x v="0"/>
  </r>
  <r>
    <x v="9142"/>
    <x v="3"/>
    <x v="1"/>
    <x v="3"/>
    <x v="5"/>
    <x v="0"/>
    <x v="0"/>
    <x v="13"/>
    <x v="2"/>
    <x v="0"/>
    <x v="0"/>
    <x v="0"/>
    <x v="1"/>
    <x v="1"/>
    <x v="974"/>
    <x v="7"/>
    <x v="1"/>
    <x v="2"/>
    <x v="5"/>
  </r>
  <r>
    <x v="9143"/>
    <x v="1"/>
    <x v="1"/>
    <x v="4"/>
    <x v="3"/>
    <x v="1"/>
    <x v="2"/>
    <x v="1"/>
    <x v="0"/>
    <x v="0"/>
    <x v="1"/>
    <x v="1"/>
    <x v="1"/>
    <x v="1"/>
    <x v="8039"/>
    <x v="8"/>
    <x v="0"/>
    <x v="0"/>
    <x v="6"/>
  </r>
  <r>
    <x v="9144"/>
    <x v="2"/>
    <x v="2"/>
    <x v="5"/>
    <x v="5"/>
    <x v="2"/>
    <x v="2"/>
    <x v="3"/>
    <x v="2"/>
    <x v="0"/>
    <x v="0"/>
    <x v="0"/>
    <x v="1"/>
    <x v="0"/>
    <x v="7707"/>
    <x v="7"/>
    <x v="3"/>
    <x v="0"/>
    <x v="8"/>
  </r>
  <r>
    <x v="9145"/>
    <x v="5"/>
    <x v="1"/>
    <x v="3"/>
    <x v="4"/>
    <x v="2"/>
    <x v="2"/>
    <x v="6"/>
    <x v="0"/>
    <x v="0"/>
    <x v="0"/>
    <x v="1"/>
    <x v="0"/>
    <x v="0"/>
    <x v="9025"/>
    <x v="6"/>
    <x v="6"/>
    <x v="0"/>
    <x v="6"/>
  </r>
  <r>
    <x v="9146"/>
    <x v="1"/>
    <x v="0"/>
    <x v="0"/>
    <x v="1"/>
    <x v="1"/>
    <x v="2"/>
    <x v="11"/>
    <x v="1"/>
    <x v="1"/>
    <x v="1"/>
    <x v="0"/>
    <x v="1"/>
    <x v="1"/>
    <x v="6841"/>
    <x v="5"/>
    <x v="1"/>
    <x v="0"/>
    <x v="7"/>
  </r>
  <r>
    <x v="9147"/>
    <x v="3"/>
    <x v="0"/>
    <x v="5"/>
    <x v="2"/>
    <x v="0"/>
    <x v="0"/>
    <x v="7"/>
    <x v="1"/>
    <x v="1"/>
    <x v="1"/>
    <x v="1"/>
    <x v="0"/>
    <x v="1"/>
    <x v="1197"/>
    <x v="0"/>
    <x v="2"/>
    <x v="0"/>
    <x v="6"/>
  </r>
  <r>
    <x v="9148"/>
    <x v="4"/>
    <x v="3"/>
    <x v="3"/>
    <x v="5"/>
    <x v="1"/>
    <x v="0"/>
    <x v="14"/>
    <x v="2"/>
    <x v="0"/>
    <x v="0"/>
    <x v="0"/>
    <x v="1"/>
    <x v="0"/>
    <x v="704"/>
    <x v="10"/>
    <x v="1"/>
    <x v="0"/>
    <x v="7"/>
  </r>
  <r>
    <x v="9149"/>
    <x v="3"/>
    <x v="1"/>
    <x v="1"/>
    <x v="4"/>
    <x v="2"/>
    <x v="0"/>
    <x v="11"/>
    <x v="1"/>
    <x v="1"/>
    <x v="1"/>
    <x v="1"/>
    <x v="0"/>
    <x v="1"/>
    <x v="1139"/>
    <x v="11"/>
    <x v="0"/>
    <x v="2"/>
    <x v="4"/>
  </r>
  <r>
    <x v="9150"/>
    <x v="3"/>
    <x v="3"/>
    <x v="4"/>
    <x v="6"/>
    <x v="2"/>
    <x v="2"/>
    <x v="13"/>
    <x v="2"/>
    <x v="0"/>
    <x v="0"/>
    <x v="1"/>
    <x v="0"/>
    <x v="1"/>
    <x v="6772"/>
    <x v="3"/>
    <x v="1"/>
    <x v="2"/>
    <x v="2"/>
  </r>
  <r>
    <x v="9151"/>
    <x v="3"/>
    <x v="2"/>
    <x v="4"/>
    <x v="0"/>
    <x v="0"/>
    <x v="2"/>
    <x v="7"/>
    <x v="2"/>
    <x v="1"/>
    <x v="1"/>
    <x v="0"/>
    <x v="1"/>
    <x v="1"/>
    <x v="7897"/>
    <x v="0"/>
    <x v="6"/>
    <x v="0"/>
    <x v="7"/>
  </r>
  <r>
    <x v="9152"/>
    <x v="3"/>
    <x v="2"/>
    <x v="3"/>
    <x v="6"/>
    <x v="0"/>
    <x v="2"/>
    <x v="3"/>
    <x v="1"/>
    <x v="0"/>
    <x v="1"/>
    <x v="1"/>
    <x v="0"/>
    <x v="0"/>
    <x v="7249"/>
    <x v="5"/>
    <x v="0"/>
    <x v="0"/>
    <x v="8"/>
  </r>
  <r>
    <x v="9153"/>
    <x v="5"/>
    <x v="0"/>
    <x v="4"/>
    <x v="4"/>
    <x v="0"/>
    <x v="1"/>
    <x v="5"/>
    <x v="0"/>
    <x v="1"/>
    <x v="1"/>
    <x v="1"/>
    <x v="1"/>
    <x v="1"/>
    <x v="8766"/>
    <x v="9"/>
    <x v="4"/>
    <x v="0"/>
    <x v="6"/>
  </r>
  <r>
    <x v="9154"/>
    <x v="4"/>
    <x v="0"/>
    <x v="1"/>
    <x v="3"/>
    <x v="0"/>
    <x v="0"/>
    <x v="10"/>
    <x v="2"/>
    <x v="1"/>
    <x v="1"/>
    <x v="1"/>
    <x v="1"/>
    <x v="1"/>
    <x v="2512"/>
    <x v="11"/>
    <x v="3"/>
    <x v="0"/>
    <x v="6"/>
  </r>
  <r>
    <x v="9155"/>
    <x v="3"/>
    <x v="2"/>
    <x v="0"/>
    <x v="3"/>
    <x v="0"/>
    <x v="2"/>
    <x v="3"/>
    <x v="1"/>
    <x v="0"/>
    <x v="0"/>
    <x v="1"/>
    <x v="1"/>
    <x v="0"/>
    <x v="8659"/>
    <x v="2"/>
    <x v="5"/>
    <x v="0"/>
    <x v="8"/>
  </r>
  <r>
    <x v="9156"/>
    <x v="3"/>
    <x v="2"/>
    <x v="5"/>
    <x v="4"/>
    <x v="0"/>
    <x v="1"/>
    <x v="10"/>
    <x v="2"/>
    <x v="1"/>
    <x v="0"/>
    <x v="0"/>
    <x v="1"/>
    <x v="1"/>
    <x v="5318"/>
    <x v="11"/>
    <x v="4"/>
    <x v="2"/>
    <x v="0"/>
  </r>
  <r>
    <x v="9157"/>
    <x v="1"/>
    <x v="3"/>
    <x v="3"/>
    <x v="1"/>
    <x v="0"/>
    <x v="0"/>
    <x v="12"/>
    <x v="1"/>
    <x v="0"/>
    <x v="0"/>
    <x v="0"/>
    <x v="1"/>
    <x v="1"/>
    <x v="1022"/>
    <x v="9"/>
    <x v="6"/>
    <x v="2"/>
    <x v="1"/>
  </r>
  <r>
    <x v="9158"/>
    <x v="5"/>
    <x v="1"/>
    <x v="0"/>
    <x v="3"/>
    <x v="1"/>
    <x v="1"/>
    <x v="0"/>
    <x v="0"/>
    <x v="1"/>
    <x v="0"/>
    <x v="0"/>
    <x v="1"/>
    <x v="0"/>
    <x v="6880"/>
    <x v="9"/>
    <x v="5"/>
    <x v="1"/>
    <x v="2"/>
  </r>
  <r>
    <x v="9159"/>
    <x v="4"/>
    <x v="0"/>
    <x v="2"/>
    <x v="2"/>
    <x v="1"/>
    <x v="0"/>
    <x v="6"/>
    <x v="1"/>
    <x v="1"/>
    <x v="1"/>
    <x v="0"/>
    <x v="0"/>
    <x v="0"/>
    <x v="167"/>
    <x v="3"/>
    <x v="4"/>
    <x v="1"/>
    <x v="3"/>
  </r>
  <r>
    <x v="9160"/>
    <x v="3"/>
    <x v="2"/>
    <x v="2"/>
    <x v="1"/>
    <x v="1"/>
    <x v="2"/>
    <x v="3"/>
    <x v="0"/>
    <x v="1"/>
    <x v="0"/>
    <x v="0"/>
    <x v="0"/>
    <x v="1"/>
    <x v="6992"/>
    <x v="10"/>
    <x v="0"/>
    <x v="0"/>
    <x v="7"/>
  </r>
  <r>
    <x v="9161"/>
    <x v="3"/>
    <x v="2"/>
    <x v="2"/>
    <x v="5"/>
    <x v="1"/>
    <x v="2"/>
    <x v="6"/>
    <x v="0"/>
    <x v="0"/>
    <x v="0"/>
    <x v="1"/>
    <x v="0"/>
    <x v="0"/>
    <x v="7278"/>
    <x v="10"/>
    <x v="2"/>
    <x v="0"/>
    <x v="8"/>
  </r>
  <r>
    <x v="9162"/>
    <x v="1"/>
    <x v="2"/>
    <x v="5"/>
    <x v="5"/>
    <x v="0"/>
    <x v="1"/>
    <x v="10"/>
    <x v="1"/>
    <x v="0"/>
    <x v="1"/>
    <x v="1"/>
    <x v="1"/>
    <x v="1"/>
    <x v="7559"/>
    <x v="6"/>
    <x v="0"/>
    <x v="0"/>
    <x v="7"/>
  </r>
  <r>
    <x v="9163"/>
    <x v="5"/>
    <x v="3"/>
    <x v="5"/>
    <x v="5"/>
    <x v="1"/>
    <x v="0"/>
    <x v="9"/>
    <x v="1"/>
    <x v="1"/>
    <x v="0"/>
    <x v="0"/>
    <x v="1"/>
    <x v="1"/>
    <x v="5682"/>
    <x v="6"/>
    <x v="2"/>
    <x v="0"/>
    <x v="8"/>
  </r>
  <r>
    <x v="9164"/>
    <x v="5"/>
    <x v="0"/>
    <x v="1"/>
    <x v="0"/>
    <x v="2"/>
    <x v="1"/>
    <x v="12"/>
    <x v="1"/>
    <x v="0"/>
    <x v="0"/>
    <x v="1"/>
    <x v="0"/>
    <x v="0"/>
    <x v="6866"/>
    <x v="8"/>
    <x v="0"/>
    <x v="2"/>
    <x v="0"/>
  </r>
  <r>
    <x v="9165"/>
    <x v="3"/>
    <x v="3"/>
    <x v="0"/>
    <x v="3"/>
    <x v="1"/>
    <x v="0"/>
    <x v="10"/>
    <x v="0"/>
    <x v="1"/>
    <x v="1"/>
    <x v="1"/>
    <x v="0"/>
    <x v="1"/>
    <x v="919"/>
    <x v="0"/>
    <x v="4"/>
    <x v="2"/>
    <x v="4"/>
  </r>
  <r>
    <x v="9166"/>
    <x v="2"/>
    <x v="0"/>
    <x v="0"/>
    <x v="3"/>
    <x v="2"/>
    <x v="0"/>
    <x v="4"/>
    <x v="2"/>
    <x v="1"/>
    <x v="1"/>
    <x v="1"/>
    <x v="0"/>
    <x v="0"/>
    <x v="683"/>
    <x v="1"/>
    <x v="5"/>
    <x v="1"/>
    <x v="3"/>
  </r>
  <r>
    <x v="9167"/>
    <x v="4"/>
    <x v="0"/>
    <x v="4"/>
    <x v="0"/>
    <x v="0"/>
    <x v="0"/>
    <x v="14"/>
    <x v="0"/>
    <x v="0"/>
    <x v="1"/>
    <x v="1"/>
    <x v="1"/>
    <x v="1"/>
    <x v="2680"/>
    <x v="2"/>
    <x v="5"/>
    <x v="0"/>
    <x v="2"/>
  </r>
  <r>
    <x v="9168"/>
    <x v="4"/>
    <x v="0"/>
    <x v="1"/>
    <x v="4"/>
    <x v="1"/>
    <x v="0"/>
    <x v="14"/>
    <x v="0"/>
    <x v="0"/>
    <x v="1"/>
    <x v="1"/>
    <x v="1"/>
    <x v="0"/>
    <x v="1802"/>
    <x v="4"/>
    <x v="3"/>
    <x v="0"/>
    <x v="4"/>
  </r>
  <r>
    <x v="9169"/>
    <x v="1"/>
    <x v="0"/>
    <x v="3"/>
    <x v="1"/>
    <x v="1"/>
    <x v="1"/>
    <x v="1"/>
    <x v="0"/>
    <x v="1"/>
    <x v="1"/>
    <x v="1"/>
    <x v="1"/>
    <x v="0"/>
    <x v="4531"/>
    <x v="10"/>
    <x v="6"/>
    <x v="0"/>
    <x v="0"/>
  </r>
  <r>
    <x v="9170"/>
    <x v="5"/>
    <x v="2"/>
    <x v="4"/>
    <x v="6"/>
    <x v="2"/>
    <x v="2"/>
    <x v="5"/>
    <x v="2"/>
    <x v="0"/>
    <x v="0"/>
    <x v="0"/>
    <x v="1"/>
    <x v="0"/>
    <x v="9642"/>
    <x v="8"/>
    <x v="6"/>
    <x v="1"/>
    <x v="2"/>
  </r>
  <r>
    <x v="9171"/>
    <x v="4"/>
    <x v="0"/>
    <x v="2"/>
    <x v="6"/>
    <x v="1"/>
    <x v="2"/>
    <x v="6"/>
    <x v="1"/>
    <x v="0"/>
    <x v="0"/>
    <x v="1"/>
    <x v="1"/>
    <x v="1"/>
    <x v="8051"/>
    <x v="2"/>
    <x v="0"/>
    <x v="0"/>
    <x v="5"/>
  </r>
  <r>
    <x v="9172"/>
    <x v="1"/>
    <x v="1"/>
    <x v="2"/>
    <x v="5"/>
    <x v="0"/>
    <x v="0"/>
    <x v="9"/>
    <x v="2"/>
    <x v="1"/>
    <x v="1"/>
    <x v="0"/>
    <x v="0"/>
    <x v="0"/>
    <x v="18"/>
    <x v="0"/>
    <x v="0"/>
    <x v="2"/>
    <x v="2"/>
  </r>
  <r>
    <x v="9173"/>
    <x v="4"/>
    <x v="0"/>
    <x v="1"/>
    <x v="2"/>
    <x v="2"/>
    <x v="2"/>
    <x v="12"/>
    <x v="0"/>
    <x v="0"/>
    <x v="0"/>
    <x v="1"/>
    <x v="1"/>
    <x v="0"/>
    <x v="7147"/>
    <x v="6"/>
    <x v="2"/>
    <x v="0"/>
    <x v="3"/>
  </r>
  <r>
    <x v="9174"/>
    <x v="2"/>
    <x v="2"/>
    <x v="0"/>
    <x v="4"/>
    <x v="0"/>
    <x v="1"/>
    <x v="13"/>
    <x v="1"/>
    <x v="1"/>
    <x v="0"/>
    <x v="0"/>
    <x v="0"/>
    <x v="0"/>
    <x v="3270"/>
    <x v="0"/>
    <x v="0"/>
    <x v="2"/>
    <x v="1"/>
  </r>
  <r>
    <x v="9175"/>
    <x v="3"/>
    <x v="2"/>
    <x v="2"/>
    <x v="1"/>
    <x v="2"/>
    <x v="2"/>
    <x v="9"/>
    <x v="0"/>
    <x v="0"/>
    <x v="1"/>
    <x v="1"/>
    <x v="0"/>
    <x v="1"/>
    <x v="8281"/>
    <x v="6"/>
    <x v="3"/>
    <x v="2"/>
    <x v="4"/>
  </r>
  <r>
    <x v="9176"/>
    <x v="0"/>
    <x v="2"/>
    <x v="1"/>
    <x v="5"/>
    <x v="2"/>
    <x v="0"/>
    <x v="5"/>
    <x v="1"/>
    <x v="0"/>
    <x v="0"/>
    <x v="0"/>
    <x v="0"/>
    <x v="1"/>
    <x v="5242"/>
    <x v="4"/>
    <x v="3"/>
    <x v="1"/>
    <x v="2"/>
  </r>
  <r>
    <x v="9177"/>
    <x v="5"/>
    <x v="2"/>
    <x v="3"/>
    <x v="4"/>
    <x v="0"/>
    <x v="2"/>
    <x v="5"/>
    <x v="1"/>
    <x v="0"/>
    <x v="1"/>
    <x v="0"/>
    <x v="1"/>
    <x v="1"/>
    <x v="9742"/>
    <x v="8"/>
    <x v="1"/>
    <x v="1"/>
    <x v="4"/>
  </r>
  <r>
    <x v="9178"/>
    <x v="3"/>
    <x v="0"/>
    <x v="0"/>
    <x v="1"/>
    <x v="2"/>
    <x v="0"/>
    <x v="6"/>
    <x v="1"/>
    <x v="0"/>
    <x v="1"/>
    <x v="0"/>
    <x v="1"/>
    <x v="1"/>
    <x v="1237"/>
    <x v="8"/>
    <x v="6"/>
    <x v="1"/>
    <x v="3"/>
  </r>
  <r>
    <x v="9179"/>
    <x v="2"/>
    <x v="1"/>
    <x v="5"/>
    <x v="6"/>
    <x v="1"/>
    <x v="2"/>
    <x v="0"/>
    <x v="1"/>
    <x v="1"/>
    <x v="1"/>
    <x v="0"/>
    <x v="1"/>
    <x v="0"/>
    <x v="5156"/>
    <x v="11"/>
    <x v="1"/>
    <x v="1"/>
    <x v="0"/>
  </r>
  <r>
    <x v="9180"/>
    <x v="1"/>
    <x v="2"/>
    <x v="2"/>
    <x v="2"/>
    <x v="2"/>
    <x v="1"/>
    <x v="8"/>
    <x v="1"/>
    <x v="1"/>
    <x v="1"/>
    <x v="0"/>
    <x v="0"/>
    <x v="1"/>
    <x v="4375"/>
    <x v="1"/>
    <x v="2"/>
    <x v="0"/>
    <x v="7"/>
  </r>
  <r>
    <x v="9181"/>
    <x v="3"/>
    <x v="1"/>
    <x v="2"/>
    <x v="0"/>
    <x v="0"/>
    <x v="0"/>
    <x v="9"/>
    <x v="1"/>
    <x v="1"/>
    <x v="0"/>
    <x v="0"/>
    <x v="1"/>
    <x v="0"/>
    <x v="315"/>
    <x v="4"/>
    <x v="2"/>
    <x v="2"/>
    <x v="3"/>
  </r>
  <r>
    <x v="9182"/>
    <x v="4"/>
    <x v="1"/>
    <x v="2"/>
    <x v="6"/>
    <x v="2"/>
    <x v="1"/>
    <x v="0"/>
    <x v="2"/>
    <x v="1"/>
    <x v="1"/>
    <x v="0"/>
    <x v="1"/>
    <x v="1"/>
    <x v="3330"/>
    <x v="3"/>
    <x v="2"/>
    <x v="0"/>
    <x v="7"/>
  </r>
  <r>
    <x v="9183"/>
    <x v="2"/>
    <x v="1"/>
    <x v="5"/>
    <x v="4"/>
    <x v="1"/>
    <x v="1"/>
    <x v="3"/>
    <x v="2"/>
    <x v="1"/>
    <x v="0"/>
    <x v="1"/>
    <x v="1"/>
    <x v="0"/>
    <x v="4477"/>
    <x v="10"/>
    <x v="2"/>
    <x v="0"/>
    <x v="7"/>
  </r>
  <r>
    <x v="9184"/>
    <x v="2"/>
    <x v="3"/>
    <x v="0"/>
    <x v="1"/>
    <x v="1"/>
    <x v="0"/>
    <x v="11"/>
    <x v="2"/>
    <x v="1"/>
    <x v="1"/>
    <x v="0"/>
    <x v="0"/>
    <x v="1"/>
    <x v="188"/>
    <x v="6"/>
    <x v="3"/>
    <x v="2"/>
    <x v="1"/>
  </r>
  <r>
    <x v="9185"/>
    <x v="5"/>
    <x v="2"/>
    <x v="2"/>
    <x v="0"/>
    <x v="1"/>
    <x v="0"/>
    <x v="14"/>
    <x v="2"/>
    <x v="0"/>
    <x v="0"/>
    <x v="1"/>
    <x v="0"/>
    <x v="1"/>
    <x v="7318"/>
    <x v="8"/>
    <x v="2"/>
    <x v="0"/>
    <x v="8"/>
  </r>
  <r>
    <x v="9186"/>
    <x v="3"/>
    <x v="0"/>
    <x v="1"/>
    <x v="3"/>
    <x v="2"/>
    <x v="1"/>
    <x v="4"/>
    <x v="2"/>
    <x v="1"/>
    <x v="0"/>
    <x v="0"/>
    <x v="1"/>
    <x v="0"/>
    <x v="2870"/>
    <x v="8"/>
    <x v="6"/>
    <x v="1"/>
    <x v="1"/>
  </r>
  <r>
    <x v="9187"/>
    <x v="2"/>
    <x v="1"/>
    <x v="2"/>
    <x v="3"/>
    <x v="1"/>
    <x v="1"/>
    <x v="14"/>
    <x v="0"/>
    <x v="0"/>
    <x v="0"/>
    <x v="1"/>
    <x v="0"/>
    <x v="1"/>
    <x v="3464"/>
    <x v="5"/>
    <x v="6"/>
    <x v="2"/>
    <x v="0"/>
  </r>
  <r>
    <x v="9188"/>
    <x v="1"/>
    <x v="2"/>
    <x v="0"/>
    <x v="0"/>
    <x v="1"/>
    <x v="0"/>
    <x v="5"/>
    <x v="1"/>
    <x v="0"/>
    <x v="1"/>
    <x v="1"/>
    <x v="1"/>
    <x v="1"/>
    <x v="4171"/>
    <x v="5"/>
    <x v="5"/>
    <x v="0"/>
    <x v="2"/>
  </r>
  <r>
    <x v="9189"/>
    <x v="3"/>
    <x v="1"/>
    <x v="4"/>
    <x v="1"/>
    <x v="2"/>
    <x v="2"/>
    <x v="4"/>
    <x v="2"/>
    <x v="0"/>
    <x v="1"/>
    <x v="1"/>
    <x v="1"/>
    <x v="0"/>
    <x v="6999"/>
    <x v="11"/>
    <x v="4"/>
    <x v="0"/>
    <x v="7"/>
  </r>
  <r>
    <x v="9190"/>
    <x v="3"/>
    <x v="1"/>
    <x v="5"/>
    <x v="0"/>
    <x v="2"/>
    <x v="1"/>
    <x v="4"/>
    <x v="1"/>
    <x v="1"/>
    <x v="1"/>
    <x v="0"/>
    <x v="1"/>
    <x v="1"/>
    <x v="3822"/>
    <x v="7"/>
    <x v="3"/>
    <x v="1"/>
    <x v="4"/>
  </r>
  <r>
    <x v="9191"/>
    <x v="1"/>
    <x v="0"/>
    <x v="0"/>
    <x v="5"/>
    <x v="1"/>
    <x v="0"/>
    <x v="10"/>
    <x v="2"/>
    <x v="1"/>
    <x v="1"/>
    <x v="0"/>
    <x v="0"/>
    <x v="0"/>
    <x v="17"/>
    <x v="9"/>
    <x v="3"/>
    <x v="2"/>
    <x v="4"/>
  </r>
  <r>
    <x v="9192"/>
    <x v="0"/>
    <x v="0"/>
    <x v="5"/>
    <x v="3"/>
    <x v="0"/>
    <x v="2"/>
    <x v="11"/>
    <x v="0"/>
    <x v="1"/>
    <x v="0"/>
    <x v="0"/>
    <x v="1"/>
    <x v="0"/>
    <x v="8869"/>
    <x v="7"/>
    <x v="2"/>
    <x v="2"/>
    <x v="1"/>
  </r>
  <r>
    <x v="9193"/>
    <x v="2"/>
    <x v="3"/>
    <x v="5"/>
    <x v="3"/>
    <x v="1"/>
    <x v="1"/>
    <x v="1"/>
    <x v="0"/>
    <x v="1"/>
    <x v="1"/>
    <x v="0"/>
    <x v="1"/>
    <x v="0"/>
    <x v="2638"/>
    <x v="10"/>
    <x v="5"/>
    <x v="1"/>
    <x v="3"/>
  </r>
  <r>
    <x v="9194"/>
    <x v="2"/>
    <x v="1"/>
    <x v="4"/>
    <x v="3"/>
    <x v="2"/>
    <x v="1"/>
    <x v="2"/>
    <x v="1"/>
    <x v="0"/>
    <x v="1"/>
    <x v="1"/>
    <x v="0"/>
    <x v="0"/>
    <x v="2622"/>
    <x v="2"/>
    <x v="2"/>
    <x v="1"/>
    <x v="5"/>
  </r>
  <r>
    <x v="9195"/>
    <x v="1"/>
    <x v="1"/>
    <x v="1"/>
    <x v="2"/>
    <x v="2"/>
    <x v="0"/>
    <x v="9"/>
    <x v="1"/>
    <x v="1"/>
    <x v="0"/>
    <x v="0"/>
    <x v="1"/>
    <x v="1"/>
    <x v="1080"/>
    <x v="4"/>
    <x v="4"/>
    <x v="2"/>
    <x v="0"/>
  </r>
  <r>
    <x v="9196"/>
    <x v="2"/>
    <x v="0"/>
    <x v="0"/>
    <x v="6"/>
    <x v="2"/>
    <x v="2"/>
    <x v="4"/>
    <x v="2"/>
    <x v="1"/>
    <x v="0"/>
    <x v="0"/>
    <x v="0"/>
    <x v="1"/>
    <x v="4682"/>
    <x v="11"/>
    <x v="0"/>
    <x v="1"/>
    <x v="3"/>
  </r>
  <r>
    <x v="9197"/>
    <x v="4"/>
    <x v="2"/>
    <x v="1"/>
    <x v="0"/>
    <x v="1"/>
    <x v="2"/>
    <x v="12"/>
    <x v="0"/>
    <x v="1"/>
    <x v="1"/>
    <x v="1"/>
    <x v="0"/>
    <x v="0"/>
    <x v="7670"/>
    <x v="1"/>
    <x v="5"/>
    <x v="2"/>
    <x v="3"/>
  </r>
  <r>
    <x v="9198"/>
    <x v="2"/>
    <x v="2"/>
    <x v="2"/>
    <x v="1"/>
    <x v="1"/>
    <x v="1"/>
    <x v="2"/>
    <x v="0"/>
    <x v="1"/>
    <x v="0"/>
    <x v="1"/>
    <x v="1"/>
    <x v="1"/>
    <x v="7621"/>
    <x v="5"/>
    <x v="6"/>
    <x v="0"/>
    <x v="3"/>
  </r>
  <r>
    <x v="9199"/>
    <x v="3"/>
    <x v="3"/>
    <x v="3"/>
    <x v="2"/>
    <x v="1"/>
    <x v="2"/>
    <x v="3"/>
    <x v="2"/>
    <x v="1"/>
    <x v="1"/>
    <x v="0"/>
    <x v="1"/>
    <x v="0"/>
    <x v="5796"/>
    <x v="4"/>
    <x v="1"/>
    <x v="1"/>
    <x v="3"/>
  </r>
  <r>
    <x v="9200"/>
    <x v="0"/>
    <x v="3"/>
    <x v="5"/>
    <x v="5"/>
    <x v="2"/>
    <x v="1"/>
    <x v="11"/>
    <x v="2"/>
    <x v="1"/>
    <x v="0"/>
    <x v="0"/>
    <x v="1"/>
    <x v="1"/>
    <x v="7431"/>
    <x v="5"/>
    <x v="4"/>
    <x v="2"/>
    <x v="4"/>
  </r>
  <r>
    <x v="9201"/>
    <x v="3"/>
    <x v="1"/>
    <x v="1"/>
    <x v="4"/>
    <x v="2"/>
    <x v="0"/>
    <x v="2"/>
    <x v="1"/>
    <x v="0"/>
    <x v="1"/>
    <x v="0"/>
    <x v="1"/>
    <x v="1"/>
    <x v="849"/>
    <x v="6"/>
    <x v="2"/>
    <x v="0"/>
    <x v="6"/>
  </r>
  <r>
    <x v="9202"/>
    <x v="5"/>
    <x v="1"/>
    <x v="3"/>
    <x v="1"/>
    <x v="0"/>
    <x v="1"/>
    <x v="5"/>
    <x v="2"/>
    <x v="0"/>
    <x v="1"/>
    <x v="1"/>
    <x v="0"/>
    <x v="1"/>
    <x v="8044"/>
    <x v="7"/>
    <x v="1"/>
    <x v="1"/>
    <x v="5"/>
  </r>
  <r>
    <x v="9203"/>
    <x v="5"/>
    <x v="2"/>
    <x v="3"/>
    <x v="4"/>
    <x v="2"/>
    <x v="0"/>
    <x v="8"/>
    <x v="1"/>
    <x v="1"/>
    <x v="0"/>
    <x v="0"/>
    <x v="0"/>
    <x v="1"/>
    <x v="5830"/>
    <x v="2"/>
    <x v="2"/>
    <x v="2"/>
    <x v="3"/>
  </r>
  <r>
    <x v="9204"/>
    <x v="3"/>
    <x v="1"/>
    <x v="3"/>
    <x v="5"/>
    <x v="1"/>
    <x v="2"/>
    <x v="9"/>
    <x v="0"/>
    <x v="0"/>
    <x v="0"/>
    <x v="0"/>
    <x v="0"/>
    <x v="1"/>
    <x v="4710"/>
    <x v="4"/>
    <x v="2"/>
    <x v="2"/>
    <x v="2"/>
  </r>
  <r>
    <x v="9205"/>
    <x v="1"/>
    <x v="1"/>
    <x v="1"/>
    <x v="6"/>
    <x v="0"/>
    <x v="1"/>
    <x v="8"/>
    <x v="0"/>
    <x v="0"/>
    <x v="1"/>
    <x v="1"/>
    <x v="0"/>
    <x v="0"/>
    <x v="2959"/>
    <x v="4"/>
    <x v="3"/>
    <x v="2"/>
    <x v="1"/>
  </r>
  <r>
    <x v="9206"/>
    <x v="1"/>
    <x v="2"/>
    <x v="1"/>
    <x v="0"/>
    <x v="1"/>
    <x v="0"/>
    <x v="2"/>
    <x v="2"/>
    <x v="0"/>
    <x v="1"/>
    <x v="0"/>
    <x v="0"/>
    <x v="1"/>
    <x v="1356"/>
    <x v="11"/>
    <x v="4"/>
    <x v="0"/>
    <x v="6"/>
  </r>
  <r>
    <x v="9207"/>
    <x v="3"/>
    <x v="2"/>
    <x v="0"/>
    <x v="1"/>
    <x v="2"/>
    <x v="1"/>
    <x v="8"/>
    <x v="0"/>
    <x v="0"/>
    <x v="1"/>
    <x v="1"/>
    <x v="0"/>
    <x v="0"/>
    <x v="5100"/>
    <x v="10"/>
    <x v="6"/>
    <x v="0"/>
    <x v="8"/>
  </r>
  <r>
    <x v="9208"/>
    <x v="0"/>
    <x v="0"/>
    <x v="3"/>
    <x v="2"/>
    <x v="2"/>
    <x v="1"/>
    <x v="6"/>
    <x v="1"/>
    <x v="0"/>
    <x v="1"/>
    <x v="0"/>
    <x v="0"/>
    <x v="1"/>
    <x v="6265"/>
    <x v="5"/>
    <x v="3"/>
    <x v="0"/>
    <x v="7"/>
  </r>
  <r>
    <x v="9209"/>
    <x v="3"/>
    <x v="0"/>
    <x v="1"/>
    <x v="5"/>
    <x v="0"/>
    <x v="2"/>
    <x v="6"/>
    <x v="0"/>
    <x v="1"/>
    <x v="1"/>
    <x v="1"/>
    <x v="1"/>
    <x v="0"/>
    <x v="7107"/>
    <x v="2"/>
    <x v="1"/>
    <x v="0"/>
    <x v="3"/>
  </r>
  <r>
    <x v="9210"/>
    <x v="4"/>
    <x v="2"/>
    <x v="0"/>
    <x v="1"/>
    <x v="0"/>
    <x v="2"/>
    <x v="14"/>
    <x v="1"/>
    <x v="1"/>
    <x v="1"/>
    <x v="0"/>
    <x v="0"/>
    <x v="0"/>
    <x v="6118"/>
    <x v="8"/>
    <x v="1"/>
    <x v="2"/>
    <x v="4"/>
  </r>
  <r>
    <x v="9211"/>
    <x v="4"/>
    <x v="2"/>
    <x v="4"/>
    <x v="6"/>
    <x v="2"/>
    <x v="2"/>
    <x v="1"/>
    <x v="0"/>
    <x v="1"/>
    <x v="0"/>
    <x v="0"/>
    <x v="0"/>
    <x v="1"/>
    <x v="6466"/>
    <x v="8"/>
    <x v="4"/>
    <x v="1"/>
    <x v="4"/>
  </r>
  <r>
    <x v="9212"/>
    <x v="2"/>
    <x v="1"/>
    <x v="0"/>
    <x v="4"/>
    <x v="0"/>
    <x v="2"/>
    <x v="13"/>
    <x v="2"/>
    <x v="1"/>
    <x v="1"/>
    <x v="0"/>
    <x v="0"/>
    <x v="0"/>
    <x v="3651"/>
    <x v="4"/>
    <x v="0"/>
    <x v="2"/>
    <x v="1"/>
  </r>
  <r>
    <x v="9213"/>
    <x v="4"/>
    <x v="2"/>
    <x v="1"/>
    <x v="0"/>
    <x v="2"/>
    <x v="0"/>
    <x v="8"/>
    <x v="0"/>
    <x v="0"/>
    <x v="0"/>
    <x v="1"/>
    <x v="0"/>
    <x v="0"/>
    <x v="1734"/>
    <x v="11"/>
    <x v="3"/>
    <x v="0"/>
    <x v="8"/>
  </r>
  <r>
    <x v="9214"/>
    <x v="2"/>
    <x v="2"/>
    <x v="0"/>
    <x v="0"/>
    <x v="2"/>
    <x v="2"/>
    <x v="11"/>
    <x v="1"/>
    <x v="1"/>
    <x v="1"/>
    <x v="1"/>
    <x v="0"/>
    <x v="0"/>
    <x v="7163"/>
    <x v="11"/>
    <x v="3"/>
    <x v="2"/>
    <x v="4"/>
  </r>
  <r>
    <x v="9215"/>
    <x v="0"/>
    <x v="2"/>
    <x v="4"/>
    <x v="1"/>
    <x v="1"/>
    <x v="1"/>
    <x v="3"/>
    <x v="2"/>
    <x v="1"/>
    <x v="1"/>
    <x v="0"/>
    <x v="0"/>
    <x v="0"/>
    <x v="6983"/>
    <x v="10"/>
    <x v="4"/>
    <x v="1"/>
    <x v="4"/>
  </r>
  <r>
    <x v="9216"/>
    <x v="3"/>
    <x v="0"/>
    <x v="2"/>
    <x v="1"/>
    <x v="1"/>
    <x v="1"/>
    <x v="11"/>
    <x v="2"/>
    <x v="0"/>
    <x v="0"/>
    <x v="1"/>
    <x v="0"/>
    <x v="1"/>
    <x v="3095"/>
    <x v="10"/>
    <x v="2"/>
    <x v="0"/>
    <x v="6"/>
  </r>
  <r>
    <x v="9217"/>
    <x v="4"/>
    <x v="2"/>
    <x v="0"/>
    <x v="4"/>
    <x v="0"/>
    <x v="2"/>
    <x v="3"/>
    <x v="0"/>
    <x v="0"/>
    <x v="0"/>
    <x v="0"/>
    <x v="1"/>
    <x v="1"/>
    <x v="8295"/>
    <x v="3"/>
    <x v="4"/>
    <x v="0"/>
    <x v="6"/>
  </r>
  <r>
    <x v="9218"/>
    <x v="1"/>
    <x v="3"/>
    <x v="1"/>
    <x v="2"/>
    <x v="1"/>
    <x v="1"/>
    <x v="6"/>
    <x v="0"/>
    <x v="1"/>
    <x v="0"/>
    <x v="1"/>
    <x v="0"/>
    <x v="1"/>
    <x v="3759"/>
    <x v="9"/>
    <x v="2"/>
    <x v="1"/>
    <x v="2"/>
  </r>
  <r>
    <x v="9219"/>
    <x v="4"/>
    <x v="0"/>
    <x v="4"/>
    <x v="5"/>
    <x v="0"/>
    <x v="0"/>
    <x v="2"/>
    <x v="1"/>
    <x v="0"/>
    <x v="1"/>
    <x v="1"/>
    <x v="0"/>
    <x v="1"/>
    <x v="1507"/>
    <x v="7"/>
    <x v="5"/>
    <x v="1"/>
    <x v="3"/>
  </r>
  <r>
    <x v="9220"/>
    <x v="2"/>
    <x v="3"/>
    <x v="4"/>
    <x v="0"/>
    <x v="1"/>
    <x v="0"/>
    <x v="5"/>
    <x v="1"/>
    <x v="1"/>
    <x v="1"/>
    <x v="1"/>
    <x v="0"/>
    <x v="1"/>
    <x v="1544"/>
    <x v="10"/>
    <x v="5"/>
    <x v="0"/>
    <x v="7"/>
  </r>
  <r>
    <x v="9221"/>
    <x v="3"/>
    <x v="0"/>
    <x v="0"/>
    <x v="0"/>
    <x v="2"/>
    <x v="2"/>
    <x v="14"/>
    <x v="0"/>
    <x v="1"/>
    <x v="1"/>
    <x v="0"/>
    <x v="0"/>
    <x v="1"/>
    <x v="4161"/>
    <x v="4"/>
    <x v="4"/>
    <x v="2"/>
    <x v="4"/>
  </r>
  <r>
    <x v="9222"/>
    <x v="4"/>
    <x v="0"/>
    <x v="5"/>
    <x v="6"/>
    <x v="0"/>
    <x v="1"/>
    <x v="4"/>
    <x v="0"/>
    <x v="1"/>
    <x v="0"/>
    <x v="1"/>
    <x v="1"/>
    <x v="1"/>
    <x v="5683"/>
    <x v="1"/>
    <x v="6"/>
    <x v="0"/>
    <x v="2"/>
  </r>
  <r>
    <x v="9223"/>
    <x v="0"/>
    <x v="1"/>
    <x v="3"/>
    <x v="2"/>
    <x v="0"/>
    <x v="0"/>
    <x v="0"/>
    <x v="1"/>
    <x v="1"/>
    <x v="1"/>
    <x v="1"/>
    <x v="0"/>
    <x v="1"/>
    <x v="5587"/>
    <x v="7"/>
    <x v="4"/>
    <x v="1"/>
    <x v="0"/>
  </r>
  <r>
    <x v="9224"/>
    <x v="2"/>
    <x v="1"/>
    <x v="0"/>
    <x v="2"/>
    <x v="1"/>
    <x v="1"/>
    <x v="0"/>
    <x v="1"/>
    <x v="1"/>
    <x v="1"/>
    <x v="0"/>
    <x v="0"/>
    <x v="0"/>
    <x v="1010"/>
    <x v="4"/>
    <x v="5"/>
    <x v="1"/>
    <x v="4"/>
  </r>
  <r>
    <x v="9225"/>
    <x v="5"/>
    <x v="1"/>
    <x v="1"/>
    <x v="4"/>
    <x v="1"/>
    <x v="2"/>
    <x v="4"/>
    <x v="2"/>
    <x v="0"/>
    <x v="1"/>
    <x v="1"/>
    <x v="1"/>
    <x v="1"/>
    <x v="9611"/>
    <x v="0"/>
    <x v="2"/>
    <x v="0"/>
    <x v="8"/>
  </r>
  <r>
    <x v="9226"/>
    <x v="2"/>
    <x v="0"/>
    <x v="1"/>
    <x v="2"/>
    <x v="2"/>
    <x v="2"/>
    <x v="5"/>
    <x v="1"/>
    <x v="1"/>
    <x v="0"/>
    <x v="1"/>
    <x v="1"/>
    <x v="0"/>
    <x v="7135"/>
    <x v="9"/>
    <x v="6"/>
    <x v="0"/>
    <x v="8"/>
  </r>
  <r>
    <x v="9227"/>
    <x v="2"/>
    <x v="0"/>
    <x v="3"/>
    <x v="0"/>
    <x v="0"/>
    <x v="0"/>
    <x v="8"/>
    <x v="2"/>
    <x v="0"/>
    <x v="1"/>
    <x v="0"/>
    <x v="0"/>
    <x v="1"/>
    <x v="229"/>
    <x v="8"/>
    <x v="0"/>
    <x v="2"/>
    <x v="1"/>
  </r>
  <r>
    <x v="9228"/>
    <x v="0"/>
    <x v="2"/>
    <x v="5"/>
    <x v="1"/>
    <x v="2"/>
    <x v="1"/>
    <x v="9"/>
    <x v="1"/>
    <x v="0"/>
    <x v="0"/>
    <x v="0"/>
    <x v="1"/>
    <x v="0"/>
    <x v="8460"/>
    <x v="6"/>
    <x v="6"/>
    <x v="2"/>
    <x v="0"/>
  </r>
  <r>
    <x v="9229"/>
    <x v="1"/>
    <x v="2"/>
    <x v="1"/>
    <x v="0"/>
    <x v="0"/>
    <x v="2"/>
    <x v="0"/>
    <x v="0"/>
    <x v="1"/>
    <x v="1"/>
    <x v="1"/>
    <x v="0"/>
    <x v="1"/>
    <x v="8298"/>
    <x v="0"/>
    <x v="2"/>
    <x v="0"/>
    <x v="8"/>
  </r>
  <r>
    <x v="9230"/>
    <x v="1"/>
    <x v="2"/>
    <x v="0"/>
    <x v="0"/>
    <x v="1"/>
    <x v="1"/>
    <x v="14"/>
    <x v="2"/>
    <x v="1"/>
    <x v="0"/>
    <x v="1"/>
    <x v="0"/>
    <x v="0"/>
    <x v="4652"/>
    <x v="0"/>
    <x v="0"/>
    <x v="2"/>
    <x v="2"/>
  </r>
  <r>
    <x v="9231"/>
    <x v="2"/>
    <x v="1"/>
    <x v="3"/>
    <x v="4"/>
    <x v="1"/>
    <x v="0"/>
    <x v="9"/>
    <x v="1"/>
    <x v="1"/>
    <x v="0"/>
    <x v="1"/>
    <x v="0"/>
    <x v="0"/>
    <x v="406"/>
    <x v="10"/>
    <x v="2"/>
    <x v="2"/>
    <x v="5"/>
  </r>
  <r>
    <x v="9232"/>
    <x v="2"/>
    <x v="3"/>
    <x v="5"/>
    <x v="3"/>
    <x v="2"/>
    <x v="2"/>
    <x v="1"/>
    <x v="1"/>
    <x v="0"/>
    <x v="1"/>
    <x v="1"/>
    <x v="0"/>
    <x v="0"/>
    <x v="4894"/>
    <x v="10"/>
    <x v="6"/>
    <x v="1"/>
    <x v="2"/>
  </r>
  <r>
    <x v="9233"/>
    <x v="1"/>
    <x v="0"/>
    <x v="3"/>
    <x v="1"/>
    <x v="1"/>
    <x v="2"/>
    <x v="12"/>
    <x v="2"/>
    <x v="0"/>
    <x v="1"/>
    <x v="1"/>
    <x v="0"/>
    <x v="1"/>
    <x v="6315"/>
    <x v="1"/>
    <x v="2"/>
    <x v="0"/>
    <x v="8"/>
  </r>
  <r>
    <x v="9234"/>
    <x v="4"/>
    <x v="2"/>
    <x v="5"/>
    <x v="3"/>
    <x v="0"/>
    <x v="1"/>
    <x v="14"/>
    <x v="1"/>
    <x v="0"/>
    <x v="1"/>
    <x v="0"/>
    <x v="0"/>
    <x v="0"/>
    <x v="3010"/>
    <x v="5"/>
    <x v="3"/>
    <x v="2"/>
    <x v="2"/>
  </r>
  <r>
    <x v="9235"/>
    <x v="2"/>
    <x v="0"/>
    <x v="0"/>
    <x v="2"/>
    <x v="2"/>
    <x v="0"/>
    <x v="6"/>
    <x v="2"/>
    <x v="0"/>
    <x v="1"/>
    <x v="0"/>
    <x v="0"/>
    <x v="1"/>
    <x v="302"/>
    <x v="0"/>
    <x v="1"/>
    <x v="0"/>
    <x v="8"/>
  </r>
  <r>
    <x v="9236"/>
    <x v="3"/>
    <x v="0"/>
    <x v="4"/>
    <x v="3"/>
    <x v="0"/>
    <x v="2"/>
    <x v="13"/>
    <x v="2"/>
    <x v="1"/>
    <x v="0"/>
    <x v="0"/>
    <x v="0"/>
    <x v="0"/>
    <x v="3360"/>
    <x v="4"/>
    <x v="0"/>
    <x v="0"/>
    <x v="7"/>
  </r>
  <r>
    <x v="9237"/>
    <x v="2"/>
    <x v="0"/>
    <x v="0"/>
    <x v="6"/>
    <x v="1"/>
    <x v="0"/>
    <x v="10"/>
    <x v="2"/>
    <x v="1"/>
    <x v="0"/>
    <x v="0"/>
    <x v="1"/>
    <x v="1"/>
    <x v="1533"/>
    <x v="8"/>
    <x v="5"/>
    <x v="2"/>
    <x v="5"/>
  </r>
  <r>
    <x v="9238"/>
    <x v="2"/>
    <x v="0"/>
    <x v="1"/>
    <x v="6"/>
    <x v="2"/>
    <x v="2"/>
    <x v="14"/>
    <x v="2"/>
    <x v="0"/>
    <x v="0"/>
    <x v="0"/>
    <x v="0"/>
    <x v="1"/>
    <x v="4703"/>
    <x v="9"/>
    <x v="5"/>
    <x v="0"/>
    <x v="7"/>
  </r>
  <r>
    <x v="9239"/>
    <x v="0"/>
    <x v="2"/>
    <x v="0"/>
    <x v="2"/>
    <x v="2"/>
    <x v="0"/>
    <x v="4"/>
    <x v="0"/>
    <x v="1"/>
    <x v="1"/>
    <x v="1"/>
    <x v="1"/>
    <x v="0"/>
    <x v="7875"/>
    <x v="11"/>
    <x v="1"/>
    <x v="0"/>
    <x v="7"/>
  </r>
  <r>
    <x v="9240"/>
    <x v="5"/>
    <x v="0"/>
    <x v="4"/>
    <x v="1"/>
    <x v="1"/>
    <x v="0"/>
    <x v="13"/>
    <x v="1"/>
    <x v="1"/>
    <x v="1"/>
    <x v="0"/>
    <x v="1"/>
    <x v="1"/>
    <x v="5768"/>
    <x v="8"/>
    <x v="6"/>
    <x v="2"/>
    <x v="0"/>
  </r>
  <r>
    <x v="9241"/>
    <x v="2"/>
    <x v="1"/>
    <x v="0"/>
    <x v="2"/>
    <x v="1"/>
    <x v="0"/>
    <x v="14"/>
    <x v="2"/>
    <x v="0"/>
    <x v="0"/>
    <x v="0"/>
    <x v="0"/>
    <x v="0"/>
    <x v="155"/>
    <x v="6"/>
    <x v="1"/>
    <x v="2"/>
    <x v="4"/>
  </r>
  <r>
    <x v="9242"/>
    <x v="0"/>
    <x v="3"/>
    <x v="3"/>
    <x v="3"/>
    <x v="1"/>
    <x v="2"/>
    <x v="6"/>
    <x v="2"/>
    <x v="0"/>
    <x v="1"/>
    <x v="0"/>
    <x v="0"/>
    <x v="0"/>
    <x v="7846"/>
    <x v="3"/>
    <x v="0"/>
    <x v="0"/>
    <x v="6"/>
  </r>
  <r>
    <x v="9243"/>
    <x v="2"/>
    <x v="1"/>
    <x v="3"/>
    <x v="3"/>
    <x v="0"/>
    <x v="0"/>
    <x v="12"/>
    <x v="2"/>
    <x v="1"/>
    <x v="0"/>
    <x v="0"/>
    <x v="1"/>
    <x v="1"/>
    <x v="1311"/>
    <x v="5"/>
    <x v="5"/>
    <x v="2"/>
    <x v="0"/>
  </r>
  <r>
    <x v="9244"/>
    <x v="4"/>
    <x v="3"/>
    <x v="4"/>
    <x v="2"/>
    <x v="2"/>
    <x v="0"/>
    <x v="11"/>
    <x v="1"/>
    <x v="1"/>
    <x v="0"/>
    <x v="0"/>
    <x v="1"/>
    <x v="0"/>
    <x v="570"/>
    <x v="5"/>
    <x v="1"/>
    <x v="2"/>
    <x v="0"/>
  </r>
  <r>
    <x v="9245"/>
    <x v="2"/>
    <x v="3"/>
    <x v="4"/>
    <x v="1"/>
    <x v="2"/>
    <x v="2"/>
    <x v="9"/>
    <x v="1"/>
    <x v="0"/>
    <x v="0"/>
    <x v="0"/>
    <x v="1"/>
    <x v="0"/>
    <x v="5791"/>
    <x v="7"/>
    <x v="2"/>
    <x v="2"/>
    <x v="4"/>
  </r>
  <r>
    <x v="9246"/>
    <x v="1"/>
    <x v="2"/>
    <x v="3"/>
    <x v="5"/>
    <x v="1"/>
    <x v="2"/>
    <x v="11"/>
    <x v="1"/>
    <x v="0"/>
    <x v="1"/>
    <x v="0"/>
    <x v="1"/>
    <x v="0"/>
    <x v="7472"/>
    <x v="2"/>
    <x v="2"/>
    <x v="0"/>
    <x v="6"/>
  </r>
  <r>
    <x v="9247"/>
    <x v="1"/>
    <x v="1"/>
    <x v="0"/>
    <x v="3"/>
    <x v="1"/>
    <x v="1"/>
    <x v="14"/>
    <x v="1"/>
    <x v="0"/>
    <x v="0"/>
    <x v="1"/>
    <x v="0"/>
    <x v="0"/>
    <x v="2297"/>
    <x v="4"/>
    <x v="3"/>
    <x v="2"/>
    <x v="5"/>
  </r>
  <r>
    <x v="9248"/>
    <x v="5"/>
    <x v="3"/>
    <x v="1"/>
    <x v="5"/>
    <x v="2"/>
    <x v="2"/>
    <x v="9"/>
    <x v="1"/>
    <x v="0"/>
    <x v="0"/>
    <x v="1"/>
    <x v="1"/>
    <x v="1"/>
    <x v="9607"/>
    <x v="0"/>
    <x v="3"/>
    <x v="0"/>
    <x v="6"/>
  </r>
  <r>
    <x v="9249"/>
    <x v="1"/>
    <x v="3"/>
    <x v="0"/>
    <x v="6"/>
    <x v="2"/>
    <x v="2"/>
    <x v="11"/>
    <x v="0"/>
    <x v="1"/>
    <x v="1"/>
    <x v="1"/>
    <x v="0"/>
    <x v="1"/>
    <x v="6349"/>
    <x v="0"/>
    <x v="5"/>
    <x v="2"/>
    <x v="2"/>
  </r>
  <r>
    <x v="9250"/>
    <x v="0"/>
    <x v="1"/>
    <x v="3"/>
    <x v="4"/>
    <x v="1"/>
    <x v="2"/>
    <x v="14"/>
    <x v="1"/>
    <x v="0"/>
    <x v="0"/>
    <x v="1"/>
    <x v="1"/>
    <x v="0"/>
    <x v="9538"/>
    <x v="5"/>
    <x v="0"/>
    <x v="0"/>
    <x v="6"/>
  </r>
  <r>
    <x v="9251"/>
    <x v="3"/>
    <x v="3"/>
    <x v="5"/>
    <x v="3"/>
    <x v="1"/>
    <x v="2"/>
    <x v="5"/>
    <x v="1"/>
    <x v="1"/>
    <x v="1"/>
    <x v="1"/>
    <x v="0"/>
    <x v="1"/>
    <x v="6780"/>
    <x v="10"/>
    <x v="4"/>
    <x v="1"/>
    <x v="1"/>
  </r>
  <r>
    <x v="9252"/>
    <x v="0"/>
    <x v="0"/>
    <x v="5"/>
    <x v="2"/>
    <x v="0"/>
    <x v="2"/>
    <x v="13"/>
    <x v="0"/>
    <x v="1"/>
    <x v="0"/>
    <x v="1"/>
    <x v="0"/>
    <x v="1"/>
    <x v="9275"/>
    <x v="8"/>
    <x v="2"/>
    <x v="2"/>
    <x v="1"/>
  </r>
  <r>
    <x v="9253"/>
    <x v="4"/>
    <x v="0"/>
    <x v="1"/>
    <x v="5"/>
    <x v="1"/>
    <x v="2"/>
    <x v="0"/>
    <x v="1"/>
    <x v="0"/>
    <x v="1"/>
    <x v="0"/>
    <x v="1"/>
    <x v="0"/>
    <x v="5601"/>
    <x v="7"/>
    <x v="1"/>
    <x v="0"/>
    <x v="6"/>
  </r>
  <r>
    <x v="9254"/>
    <x v="5"/>
    <x v="3"/>
    <x v="5"/>
    <x v="3"/>
    <x v="2"/>
    <x v="2"/>
    <x v="11"/>
    <x v="0"/>
    <x v="0"/>
    <x v="0"/>
    <x v="0"/>
    <x v="1"/>
    <x v="0"/>
    <x v="8644"/>
    <x v="8"/>
    <x v="6"/>
    <x v="2"/>
    <x v="4"/>
  </r>
  <r>
    <x v="9255"/>
    <x v="1"/>
    <x v="1"/>
    <x v="1"/>
    <x v="1"/>
    <x v="1"/>
    <x v="0"/>
    <x v="6"/>
    <x v="2"/>
    <x v="0"/>
    <x v="0"/>
    <x v="1"/>
    <x v="0"/>
    <x v="0"/>
    <x v="471"/>
    <x v="4"/>
    <x v="2"/>
    <x v="1"/>
    <x v="1"/>
  </r>
  <r>
    <x v="9256"/>
    <x v="5"/>
    <x v="2"/>
    <x v="3"/>
    <x v="5"/>
    <x v="0"/>
    <x v="0"/>
    <x v="5"/>
    <x v="2"/>
    <x v="1"/>
    <x v="0"/>
    <x v="1"/>
    <x v="1"/>
    <x v="1"/>
    <x v="8447"/>
    <x v="7"/>
    <x v="5"/>
    <x v="0"/>
    <x v="4"/>
  </r>
  <r>
    <x v="9257"/>
    <x v="0"/>
    <x v="3"/>
    <x v="2"/>
    <x v="1"/>
    <x v="0"/>
    <x v="2"/>
    <x v="3"/>
    <x v="0"/>
    <x v="1"/>
    <x v="1"/>
    <x v="1"/>
    <x v="0"/>
    <x v="1"/>
    <x v="9168"/>
    <x v="11"/>
    <x v="3"/>
    <x v="1"/>
    <x v="1"/>
  </r>
  <r>
    <x v="9258"/>
    <x v="3"/>
    <x v="1"/>
    <x v="2"/>
    <x v="3"/>
    <x v="1"/>
    <x v="0"/>
    <x v="0"/>
    <x v="2"/>
    <x v="0"/>
    <x v="0"/>
    <x v="0"/>
    <x v="1"/>
    <x v="1"/>
    <x v="897"/>
    <x v="1"/>
    <x v="0"/>
    <x v="1"/>
    <x v="2"/>
  </r>
  <r>
    <x v="9259"/>
    <x v="0"/>
    <x v="2"/>
    <x v="5"/>
    <x v="4"/>
    <x v="1"/>
    <x v="1"/>
    <x v="4"/>
    <x v="0"/>
    <x v="1"/>
    <x v="1"/>
    <x v="0"/>
    <x v="0"/>
    <x v="1"/>
    <x v="8158"/>
    <x v="9"/>
    <x v="2"/>
    <x v="1"/>
    <x v="3"/>
  </r>
  <r>
    <x v="9260"/>
    <x v="4"/>
    <x v="0"/>
    <x v="1"/>
    <x v="2"/>
    <x v="0"/>
    <x v="0"/>
    <x v="2"/>
    <x v="1"/>
    <x v="1"/>
    <x v="1"/>
    <x v="0"/>
    <x v="0"/>
    <x v="0"/>
    <x v="53"/>
    <x v="11"/>
    <x v="5"/>
    <x v="0"/>
    <x v="7"/>
  </r>
  <r>
    <x v="9261"/>
    <x v="0"/>
    <x v="3"/>
    <x v="0"/>
    <x v="0"/>
    <x v="1"/>
    <x v="2"/>
    <x v="13"/>
    <x v="0"/>
    <x v="0"/>
    <x v="0"/>
    <x v="0"/>
    <x v="1"/>
    <x v="1"/>
    <x v="9283"/>
    <x v="0"/>
    <x v="6"/>
    <x v="2"/>
    <x v="5"/>
  </r>
  <r>
    <x v="9262"/>
    <x v="2"/>
    <x v="2"/>
    <x v="4"/>
    <x v="0"/>
    <x v="2"/>
    <x v="0"/>
    <x v="1"/>
    <x v="1"/>
    <x v="0"/>
    <x v="1"/>
    <x v="0"/>
    <x v="1"/>
    <x v="1"/>
    <x v="2785"/>
    <x v="8"/>
    <x v="3"/>
    <x v="1"/>
    <x v="4"/>
  </r>
  <r>
    <x v="9263"/>
    <x v="5"/>
    <x v="0"/>
    <x v="2"/>
    <x v="5"/>
    <x v="0"/>
    <x v="1"/>
    <x v="8"/>
    <x v="1"/>
    <x v="0"/>
    <x v="0"/>
    <x v="0"/>
    <x v="1"/>
    <x v="0"/>
    <x v="6338"/>
    <x v="8"/>
    <x v="0"/>
    <x v="2"/>
    <x v="3"/>
  </r>
  <r>
    <x v="9264"/>
    <x v="4"/>
    <x v="3"/>
    <x v="4"/>
    <x v="2"/>
    <x v="0"/>
    <x v="1"/>
    <x v="14"/>
    <x v="1"/>
    <x v="0"/>
    <x v="0"/>
    <x v="1"/>
    <x v="0"/>
    <x v="0"/>
    <x v="2587"/>
    <x v="2"/>
    <x v="1"/>
    <x v="2"/>
    <x v="0"/>
  </r>
  <r>
    <x v="9265"/>
    <x v="5"/>
    <x v="1"/>
    <x v="4"/>
    <x v="6"/>
    <x v="2"/>
    <x v="0"/>
    <x v="5"/>
    <x v="2"/>
    <x v="0"/>
    <x v="1"/>
    <x v="1"/>
    <x v="0"/>
    <x v="1"/>
    <x v="5709"/>
    <x v="8"/>
    <x v="5"/>
    <x v="0"/>
    <x v="6"/>
  </r>
  <r>
    <x v="9266"/>
    <x v="4"/>
    <x v="2"/>
    <x v="4"/>
    <x v="0"/>
    <x v="0"/>
    <x v="2"/>
    <x v="14"/>
    <x v="2"/>
    <x v="0"/>
    <x v="0"/>
    <x v="0"/>
    <x v="0"/>
    <x v="0"/>
    <x v="6056"/>
    <x v="6"/>
    <x v="2"/>
    <x v="2"/>
    <x v="0"/>
  </r>
  <r>
    <x v="9267"/>
    <x v="5"/>
    <x v="3"/>
    <x v="4"/>
    <x v="0"/>
    <x v="0"/>
    <x v="2"/>
    <x v="11"/>
    <x v="1"/>
    <x v="1"/>
    <x v="0"/>
    <x v="1"/>
    <x v="1"/>
    <x v="0"/>
    <x v="9340"/>
    <x v="3"/>
    <x v="1"/>
    <x v="0"/>
    <x v="1"/>
  </r>
  <r>
    <x v="9268"/>
    <x v="2"/>
    <x v="3"/>
    <x v="4"/>
    <x v="6"/>
    <x v="0"/>
    <x v="1"/>
    <x v="14"/>
    <x v="2"/>
    <x v="1"/>
    <x v="1"/>
    <x v="0"/>
    <x v="1"/>
    <x v="1"/>
    <x v="3337"/>
    <x v="0"/>
    <x v="1"/>
    <x v="2"/>
    <x v="3"/>
  </r>
  <r>
    <x v="9269"/>
    <x v="5"/>
    <x v="3"/>
    <x v="1"/>
    <x v="3"/>
    <x v="0"/>
    <x v="2"/>
    <x v="11"/>
    <x v="0"/>
    <x v="0"/>
    <x v="0"/>
    <x v="1"/>
    <x v="1"/>
    <x v="1"/>
    <x v="9662"/>
    <x v="11"/>
    <x v="5"/>
    <x v="0"/>
    <x v="5"/>
  </r>
  <r>
    <x v="9270"/>
    <x v="5"/>
    <x v="0"/>
    <x v="3"/>
    <x v="1"/>
    <x v="2"/>
    <x v="0"/>
    <x v="10"/>
    <x v="0"/>
    <x v="1"/>
    <x v="1"/>
    <x v="0"/>
    <x v="0"/>
    <x v="0"/>
    <x v="2665"/>
    <x v="11"/>
    <x v="3"/>
    <x v="0"/>
    <x v="8"/>
  </r>
  <r>
    <x v="9271"/>
    <x v="3"/>
    <x v="3"/>
    <x v="4"/>
    <x v="5"/>
    <x v="0"/>
    <x v="2"/>
    <x v="12"/>
    <x v="1"/>
    <x v="1"/>
    <x v="0"/>
    <x v="0"/>
    <x v="0"/>
    <x v="1"/>
    <x v="4434"/>
    <x v="10"/>
    <x v="2"/>
    <x v="2"/>
    <x v="4"/>
  </r>
  <r>
    <x v="9272"/>
    <x v="4"/>
    <x v="0"/>
    <x v="5"/>
    <x v="2"/>
    <x v="0"/>
    <x v="0"/>
    <x v="6"/>
    <x v="2"/>
    <x v="0"/>
    <x v="1"/>
    <x v="1"/>
    <x v="1"/>
    <x v="0"/>
    <x v="1420"/>
    <x v="6"/>
    <x v="4"/>
    <x v="0"/>
    <x v="2"/>
  </r>
  <r>
    <x v="9273"/>
    <x v="2"/>
    <x v="0"/>
    <x v="0"/>
    <x v="6"/>
    <x v="1"/>
    <x v="2"/>
    <x v="1"/>
    <x v="0"/>
    <x v="1"/>
    <x v="1"/>
    <x v="1"/>
    <x v="0"/>
    <x v="1"/>
    <x v="6079"/>
    <x v="2"/>
    <x v="4"/>
    <x v="1"/>
    <x v="2"/>
  </r>
  <r>
    <x v="9274"/>
    <x v="5"/>
    <x v="2"/>
    <x v="3"/>
    <x v="4"/>
    <x v="1"/>
    <x v="0"/>
    <x v="8"/>
    <x v="2"/>
    <x v="0"/>
    <x v="1"/>
    <x v="0"/>
    <x v="1"/>
    <x v="1"/>
    <x v="7122"/>
    <x v="3"/>
    <x v="2"/>
    <x v="2"/>
    <x v="3"/>
  </r>
  <r>
    <x v="9275"/>
    <x v="4"/>
    <x v="3"/>
    <x v="4"/>
    <x v="4"/>
    <x v="1"/>
    <x v="1"/>
    <x v="9"/>
    <x v="1"/>
    <x v="1"/>
    <x v="0"/>
    <x v="1"/>
    <x v="1"/>
    <x v="1"/>
    <x v="4905"/>
    <x v="2"/>
    <x v="6"/>
    <x v="0"/>
    <x v="7"/>
  </r>
  <r>
    <x v="9276"/>
    <x v="2"/>
    <x v="1"/>
    <x v="3"/>
    <x v="4"/>
    <x v="1"/>
    <x v="1"/>
    <x v="6"/>
    <x v="0"/>
    <x v="1"/>
    <x v="0"/>
    <x v="1"/>
    <x v="1"/>
    <x v="1"/>
    <x v="5562"/>
    <x v="11"/>
    <x v="3"/>
    <x v="0"/>
    <x v="4"/>
  </r>
  <r>
    <x v="9277"/>
    <x v="0"/>
    <x v="3"/>
    <x v="2"/>
    <x v="2"/>
    <x v="1"/>
    <x v="0"/>
    <x v="6"/>
    <x v="0"/>
    <x v="1"/>
    <x v="1"/>
    <x v="1"/>
    <x v="0"/>
    <x v="1"/>
    <x v="4609"/>
    <x v="10"/>
    <x v="0"/>
    <x v="1"/>
    <x v="1"/>
  </r>
  <r>
    <x v="9278"/>
    <x v="4"/>
    <x v="0"/>
    <x v="0"/>
    <x v="6"/>
    <x v="1"/>
    <x v="1"/>
    <x v="5"/>
    <x v="1"/>
    <x v="0"/>
    <x v="1"/>
    <x v="1"/>
    <x v="0"/>
    <x v="1"/>
    <x v="3107"/>
    <x v="5"/>
    <x v="0"/>
    <x v="0"/>
    <x v="7"/>
  </r>
  <r>
    <x v="9279"/>
    <x v="3"/>
    <x v="1"/>
    <x v="0"/>
    <x v="0"/>
    <x v="2"/>
    <x v="0"/>
    <x v="1"/>
    <x v="2"/>
    <x v="0"/>
    <x v="1"/>
    <x v="0"/>
    <x v="1"/>
    <x v="1"/>
    <x v="854"/>
    <x v="8"/>
    <x v="1"/>
    <x v="0"/>
    <x v="7"/>
  </r>
  <r>
    <x v="9280"/>
    <x v="0"/>
    <x v="2"/>
    <x v="1"/>
    <x v="5"/>
    <x v="0"/>
    <x v="0"/>
    <x v="14"/>
    <x v="2"/>
    <x v="0"/>
    <x v="1"/>
    <x v="1"/>
    <x v="0"/>
    <x v="0"/>
    <x v="6617"/>
    <x v="3"/>
    <x v="5"/>
    <x v="0"/>
    <x v="7"/>
  </r>
  <r>
    <x v="9281"/>
    <x v="3"/>
    <x v="3"/>
    <x v="0"/>
    <x v="2"/>
    <x v="2"/>
    <x v="1"/>
    <x v="10"/>
    <x v="2"/>
    <x v="0"/>
    <x v="0"/>
    <x v="0"/>
    <x v="0"/>
    <x v="1"/>
    <x v="2087"/>
    <x v="10"/>
    <x v="5"/>
    <x v="2"/>
    <x v="0"/>
  </r>
  <r>
    <x v="9282"/>
    <x v="0"/>
    <x v="1"/>
    <x v="3"/>
    <x v="1"/>
    <x v="1"/>
    <x v="2"/>
    <x v="3"/>
    <x v="1"/>
    <x v="0"/>
    <x v="1"/>
    <x v="0"/>
    <x v="0"/>
    <x v="1"/>
    <x v="8362"/>
    <x v="7"/>
    <x v="0"/>
    <x v="1"/>
    <x v="1"/>
  </r>
  <r>
    <x v="9283"/>
    <x v="4"/>
    <x v="0"/>
    <x v="5"/>
    <x v="6"/>
    <x v="2"/>
    <x v="2"/>
    <x v="9"/>
    <x v="1"/>
    <x v="1"/>
    <x v="0"/>
    <x v="0"/>
    <x v="0"/>
    <x v="1"/>
    <x v="4855"/>
    <x v="8"/>
    <x v="4"/>
    <x v="2"/>
    <x v="1"/>
  </r>
  <r>
    <x v="9284"/>
    <x v="3"/>
    <x v="0"/>
    <x v="2"/>
    <x v="1"/>
    <x v="1"/>
    <x v="0"/>
    <x v="2"/>
    <x v="0"/>
    <x v="1"/>
    <x v="0"/>
    <x v="0"/>
    <x v="0"/>
    <x v="0"/>
    <x v="160"/>
    <x v="9"/>
    <x v="6"/>
    <x v="0"/>
    <x v="6"/>
  </r>
  <r>
    <x v="9285"/>
    <x v="2"/>
    <x v="1"/>
    <x v="1"/>
    <x v="4"/>
    <x v="2"/>
    <x v="1"/>
    <x v="12"/>
    <x v="2"/>
    <x v="1"/>
    <x v="0"/>
    <x v="1"/>
    <x v="0"/>
    <x v="0"/>
    <x v="2869"/>
    <x v="4"/>
    <x v="2"/>
    <x v="2"/>
    <x v="5"/>
  </r>
  <r>
    <x v="9286"/>
    <x v="1"/>
    <x v="1"/>
    <x v="2"/>
    <x v="4"/>
    <x v="2"/>
    <x v="2"/>
    <x v="11"/>
    <x v="0"/>
    <x v="0"/>
    <x v="0"/>
    <x v="1"/>
    <x v="1"/>
    <x v="1"/>
    <x v="8067"/>
    <x v="4"/>
    <x v="6"/>
    <x v="0"/>
    <x v="8"/>
  </r>
  <r>
    <x v="9287"/>
    <x v="2"/>
    <x v="3"/>
    <x v="1"/>
    <x v="4"/>
    <x v="1"/>
    <x v="2"/>
    <x v="7"/>
    <x v="0"/>
    <x v="1"/>
    <x v="0"/>
    <x v="1"/>
    <x v="1"/>
    <x v="1"/>
    <x v="7856"/>
    <x v="4"/>
    <x v="5"/>
    <x v="0"/>
    <x v="5"/>
  </r>
  <r>
    <x v="9288"/>
    <x v="0"/>
    <x v="2"/>
    <x v="1"/>
    <x v="2"/>
    <x v="2"/>
    <x v="1"/>
    <x v="10"/>
    <x v="1"/>
    <x v="1"/>
    <x v="0"/>
    <x v="0"/>
    <x v="0"/>
    <x v="0"/>
    <x v="7187"/>
    <x v="9"/>
    <x v="6"/>
    <x v="2"/>
    <x v="3"/>
  </r>
  <r>
    <x v="9289"/>
    <x v="5"/>
    <x v="3"/>
    <x v="5"/>
    <x v="5"/>
    <x v="1"/>
    <x v="0"/>
    <x v="6"/>
    <x v="0"/>
    <x v="0"/>
    <x v="0"/>
    <x v="1"/>
    <x v="0"/>
    <x v="1"/>
    <x v="4946"/>
    <x v="3"/>
    <x v="1"/>
    <x v="1"/>
    <x v="4"/>
  </r>
  <r>
    <x v="9290"/>
    <x v="4"/>
    <x v="3"/>
    <x v="1"/>
    <x v="1"/>
    <x v="2"/>
    <x v="2"/>
    <x v="7"/>
    <x v="2"/>
    <x v="1"/>
    <x v="0"/>
    <x v="1"/>
    <x v="1"/>
    <x v="0"/>
    <x v="6825"/>
    <x v="9"/>
    <x v="0"/>
    <x v="0"/>
    <x v="0"/>
  </r>
  <r>
    <x v="9291"/>
    <x v="1"/>
    <x v="1"/>
    <x v="4"/>
    <x v="4"/>
    <x v="1"/>
    <x v="2"/>
    <x v="11"/>
    <x v="0"/>
    <x v="0"/>
    <x v="1"/>
    <x v="0"/>
    <x v="0"/>
    <x v="1"/>
    <x v="4476"/>
    <x v="6"/>
    <x v="0"/>
    <x v="2"/>
    <x v="5"/>
  </r>
  <r>
    <x v="9292"/>
    <x v="4"/>
    <x v="1"/>
    <x v="4"/>
    <x v="4"/>
    <x v="0"/>
    <x v="1"/>
    <x v="0"/>
    <x v="0"/>
    <x v="1"/>
    <x v="1"/>
    <x v="0"/>
    <x v="0"/>
    <x v="0"/>
    <x v="1621"/>
    <x v="5"/>
    <x v="4"/>
    <x v="0"/>
    <x v="6"/>
  </r>
  <r>
    <x v="9293"/>
    <x v="0"/>
    <x v="0"/>
    <x v="4"/>
    <x v="1"/>
    <x v="2"/>
    <x v="0"/>
    <x v="1"/>
    <x v="2"/>
    <x v="0"/>
    <x v="1"/>
    <x v="1"/>
    <x v="0"/>
    <x v="1"/>
    <x v="5418"/>
    <x v="5"/>
    <x v="3"/>
    <x v="0"/>
    <x v="7"/>
  </r>
  <r>
    <x v="9294"/>
    <x v="0"/>
    <x v="2"/>
    <x v="4"/>
    <x v="0"/>
    <x v="0"/>
    <x v="2"/>
    <x v="7"/>
    <x v="1"/>
    <x v="0"/>
    <x v="1"/>
    <x v="0"/>
    <x v="0"/>
    <x v="0"/>
    <x v="9007"/>
    <x v="0"/>
    <x v="5"/>
    <x v="1"/>
    <x v="0"/>
  </r>
  <r>
    <x v="9295"/>
    <x v="3"/>
    <x v="3"/>
    <x v="5"/>
    <x v="4"/>
    <x v="1"/>
    <x v="1"/>
    <x v="1"/>
    <x v="2"/>
    <x v="1"/>
    <x v="0"/>
    <x v="1"/>
    <x v="1"/>
    <x v="0"/>
    <x v="3798"/>
    <x v="10"/>
    <x v="1"/>
    <x v="0"/>
    <x v="0"/>
  </r>
  <r>
    <x v="9296"/>
    <x v="1"/>
    <x v="1"/>
    <x v="3"/>
    <x v="2"/>
    <x v="2"/>
    <x v="2"/>
    <x v="5"/>
    <x v="1"/>
    <x v="1"/>
    <x v="0"/>
    <x v="0"/>
    <x v="1"/>
    <x v="1"/>
    <x v="5927"/>
    <x v="9"/>
    <x v="4"/>
    <x v="0"/>
    <x v="8"/>
  </r>
  <r>
    <x v="9297"/>
    <x v="0"/>
    <x v="1"/>
    <x v="4"/>
    <x v="2"/>
    <x v="2"/>
    <x v="1"/>
    <x v="11"/>
    <x v="2"/>
    <x v="0"/>
    <x v="1"/>
    <x v="0"/>
    <x v="0"/>
    <x v="1"/>
    <x v="6300"/>
    <x v="6"/>
    <x v="1"/>
    <x v="2"/>
    <x v="4"/>
  </r>
  <r>
    <x v="9298"/>
    <x v="1"/>
    <x v="1"/>
    <x v="4"/>
    <x v="3"/>
    <x v="2"/>
    <x v="1"/>
    <x v="9"/>
    <x v="1"/>
    <x v="1"/>
    <x v="0"/>
    <x v="1"/>
    <x v="0"/>
    <x v="1"/>
    <x v="3928"/>
    <x v="2"/>
    <x v="3"/>
    <x v="2"/>
    <x v="2"/>
  </r>
  <r>
    <x v="9299"/>
    <x v="2"/>
    <x v="0"/>
    <x v="0"/>
    <x v="2"/>
    <x v="2"/>
    <x v="2"/>
    <x v="2"/>
    <x v="0"/>
    <x v="1"/>
    <x v="1"/>
    <x v="0"/>
    <x v="0"/>
    <x v="0"/>
    <x v="3214"/>
    <x v="8"/>
    <x v="2"/>
    <x v="0"/>
    <x v="6"/>
  </r>
  <r>
    <x v="9300"/>
    <x v="1"/>
    <x v="2"/>
    <x v="2"/>
    <x v="6"/>
    <x v="0"/>
    <x v="0"/>
    <x v="0"/>
    <x v="0"/>
    <x v="1"/>
    <x v="0"/>
    <x v="0"/>
    <x v="1"/>
    <x v="1"/>
    <x v="2588"/>
    <x v="0"/>
    <x v="2"/>
    <x v="1"/>
    <x v="5"/>
  </r>
  <r>
    <x v="9301"/>
    <x v="5"/>
    <x v="3"/>
    <x v="3"/>
    <x v="5"/>
    <x v="0"/>
    <x v="2"/>
    <x v="0"/>
    <x v="1"/>
    <x v="0"/>
    <x v="1"/>
    <x v="0"/>
    <x v="1"/>
    <x v="1"/>
    <x v="9158"/>
    <x v="2"/>
    <x v="4"/>
    <x v="1"/>
    <x v="3"/>
  </r>
  <r>
    <x v="9302"/>
    <x v="5"/>
    <x v="1"/>
    <x v="1"/>
    <x v="2"/>
    <x v="1"/>
    <x v="1"/>
    <x v="5"/>
    <x v="0"/>
    <x v="1"/>
    <x v="1"/>
    <x v="1"/>
    <x v="0"/>
    <x v="1"/>
    <x v="7712"/>
    <x v="7"/>
    <x v="3"/>
    <x v="1"/>
    <x v="5"/>
  </r>
  <r>
    <x v="9303"/>
    <x v="0"/>
    <x v="2"/>
    <x v="2"/>
    <x v="5"/>
    <x v="2"/>
    <x v="0"/>
    <x v="2"/>
    <x v="2"/>
    <x v="1"/>
    <x v="1"/>
    <x v="0"/>
    <x v="1"/>
    <x v="1"/>
    <x v="7609"/>
    <x v="9"/>
    <x v="1"/>
    <x v="1"/>
    <x v="1"/>
  </r>
  <r>
    <x v="9304"/>
    <x v="4"/>
    <x v="2"/>
    <x v="2"/>
    <x v="2"/>
    <x v="1"/>
    <x v="0"/>
    <x v="5"/>
    <x v="2"/>
    <x v="1"/>
    <x v="0"/>
    <x v="0"/>
    <x v="0"/>
    <x v="0"/>
    <x v="989"/>
    <x v="5"/>
    <x v="5"/>
    <x v="0"/>
    <x v="8"/>
  </r>
  <r>
    <x v="9305"/>
    <x v="4"/>
    <x v="2"/>
    <x v="5"/>
    <x v="4"/>
    <x v="0"/>
    <x v="0"/>
    <x v="14"/>
    <x v="2"/>
    <x v="0"/>
    <x v="0"/>
    <x v="1"/>
    <x v="0"/>
    <x v="0"/>
    <x v="2430"/>
    <x v="6"/>
    <x v="1"/>
    <x v="2"/>
    <x v="0"/>
  </r>
  <r>
    <x v="9306"/>
    <x v="2"/>
    <x v="0"/>
    <x v="5"/>
    <x v="4"/>
    <x v="0"/>
    <x v="2"/>
    <x v="5"/>
    <x v="1"/>
    <x v="1"/>
    <x v="1"/>
    <x v="0"/>
    <x v="1"/>
    <x v="1"/>
    <x v="6168"/>
    <x v="3"/>
    <x v="0"/>
    <x v="1"/>
    <x v="2"/>
  </r>
  <r>
    <x v="9307"/>
    <x v="3"/>
    <x v="3"/>
    <x v="5"/>
    <x v="6"/>
    <x v="2"/>
    <x v="0"/>
    <x v="5"/>
    <x v="2"/>
    <x v="1"/>
    <x v="1"/>
    <x v="1"/>
    <x v="0"/>
    <x v="0"/>
    <x v="394"/>
    <x v="9"/>
    <x v="2"/>
    <x v="1"/>
    <x v="5"/>
  </r>
  <r>
    <x v="9308"/>
    <x v="1"/>
    <x v="2"/>
    <x v="0"/>
    <x v="4"/>
    <x v="1"/>
    <x v="0"/>
    <x v="10"/>
    <x v="0"/>
    <x v="0"/>
    <x v="0"/>
    <x v="1"/>
    <x v="0"/>
    <x v="1"/>
    <x v="3169"/>
    <x v="5"/>
    <x v="1"/>
    <x v="0"/>
    <x v="7"/>
  </r>
  <r>
    <x v="9309"/>
    <x v="0"/>
    <x v="1"/>
    <x v="4"/>
    <x v="1"/>
    <x v="1"/>
    <x v="2"/>
    <x v="2"/>
    <x v="1"/>
    <x v="0"/>
    <x v="1"/>
    <x v="0"/>
    <x v="0"/>
    <x v="0"/>
    <x v="8106"/>
    <x v="4"/>
    <x v="3"/>
    <x v="0"/>
    <x v="6"/>
  </r>
  <r>
    <x v="9310"/>
    <x v="3"/>
    <x v="3"/>
    <x v="5"/>
    <x v="4"/>
    <x v="1"/>
    <x v="0"/>
    <x v="4"/>
    <x v="1"/>
    <x v="1"/>
    <x v="0"/>
    <x v="0"/>
    <x v="0"/>
    <x v="1"/>
    <x v="191"/>
    <x v="10"/>
    <x v="2"/>
    <x v="1"/>
    <x v="4"/>
  </r>
  <r>
    <x v="9311"/>
    <x v="4"/>
    <x v="1"/>
    <x v="4"/>
    <x v="6"/>
    <x v="2"/>
    <x v="1"/>
    <x v="6"/>
    <x v="0"/>
    <x v="0"/>
    <x v="0"/>
    <x v="1"/>
    <x v="1"/>
    <x v="0"/>
    <x v="3941"/>
    <x v="5"/>
    <x v="6"/>
    <x v="0"/>
    <x v="2"/>
  </r>
  <r>
    <x v="9312"/>
    <x v="0"/>
    <x v="1"/>
    <x v="0"/>
    <x v="1"/>
    <x v="0"/>
    <x v="0"/>
    <x v="9"/>
    <x v="0"/>
    <x v="1"/>
    <x v="0"/>
    <x v="0"/>
    <x v="0"/>
    <x v="1"/>
    <x v="3241"/>
    <x v="3"/>
    <x v="4"/>
    <x v="2"/>
    <x v="1"/>
  </r>
  <r>
    <x v="9313"/>
    <x v="0"/>
    <x v="2"/>
    <x v="1"/>
    <x v="1"/>
    <x v="1"/>
    <x v="0"/>
    <x v="11"/>
    <x v="1"/>
    <x v="1"/>
    <x v="1"/>
    <x v="0"/>
    <x v="1"/>
    <x v="0"/>
    <x v="6211"/>
    <x v="8"/>
    <x v="0"/>
    <x v="2"/>
    <x v="0"/>
  </r>
  <r>
    <x v="9314"/>
    <x v="4"/>
    <x v="0"/>
    <x v="0"/>
    <x v="1"/>
    <x v="2"/>
    <x v="1"/>
    <x v="8"/>
    <x v="2"/>
    <x v="0"/>
    <x v="1"/>
    <x v="0"/>
    <x v="1"/>
    <x v="1"/>
    <x v="3438"/>
    <x v="4"/>
    <x v="3"/>
    <x v="2"/>
    <x v="0"/>
  </r>
  <r>
    <x v="9315"/>
    <x v="4"/>
    <x v="0"/>
    <x v="3"/>
    <x v="0"/>
    <x v="0"/>
    <x v="2"/>
    <x v="1"/>
    <x v="2"/>
    <x v="1"/>
    <x v="1"/>
    <x v="0"/>
    <x v="1"/>
    <x v="1"/>
    <x v="5834"/>
    <x v="4"/>
    <x v="5"/>
    <x v="0"/>
    <x v="6"/>
  </r>
  <r>
    <x v="9316"/>
    <x v="3"/>
    <x v="0"/>
    <x v="3"/>
    <x v="2"/>
    <x v="2"/>
    <x v="1"/>
    <x v="0"/>
    <x v="2"/>
    <x v="0"/>
    <x v="0"/>
    <x v="1"/>
    <x v="0"/>
    <x v="0"/>
    <x v="2813"/>
    <x v="9"/>
    <x v="1"/>
    <x v="1"/>
    <x v="1"/>
  </r>
  <r>
    <x v="9317"/>
    <x v="5"/>
    <x v="0"/>
    <x v="5"/>
    <x v="3"/>
    <x v="2"/>
    <x v="0"/>
    <x v="14"/>
    <x v="2"/>
    <x v="1"/>
    <x v="1"/>
    <x v="1"/>
    <x v="1"/>
    <x v="1"/>
    <x v="7310"/>
    <x v="5"/>
    <x v="3"/>
    <x v="0"/>
    <x v="6"/>
  </r>
  <r>
    <x v="9318"/>
    <x v="0"/>
    <x v="3"/>
    <x v="4"/>
    <x v="3"/>
    <x v="0"/>
    <x v="0"/>
    <x v="12"/>
    <x v="2"/>
    <x v="0"/>
    <x v="0"/>
    <x v="0"/>
    <x v="1"/>
    <x v="0"/>
    <x v="4274"/>
    <x v="4"/>
    <x v="6"/>
    <x v="0"/>
    <x v="7"/>
  </r>
  <r>
    <x v="9319"/>
    <x v="1"/>
    <x v="3"/>
    <x v="5"/>
    <x v="3"/>
    <x v="1"/>
    <x v="1"/>
    <x v="5"/>
    <x v="1"/>
    <x v="0"/>
    <x v="0"/>
    <x v="0"/>
    <x v="0"/>
    <x v="1"/>
    <x v="1716"/>
    <x v="0"/>
    <x v="0"/>
    <x v="1"/>
    <x v="2"/>
  </r>
  <r>
    <x v="9320"/>
    <x v="2"/>
    <x v="3"/>
    <x v="4"/>
    <x v="1"/>
    <x v="2"/>
    <x v="2"/>
    <x v="1"/>
    <x v="2"/>
    <x v="0"/>
    <x v="1"/>
    <x v="1"/>
    <x v="1"/>
    <x v="0"/>
    <x v="7170"/>
    <x v="0"/>
    <x v="4"/>
    <x v="0"/>
    <x v="1"/>
  </r>
  <r>
    <x v="9321"/>
    <x v="1"/>
    <x v="1"/>
    <x v="1"/>
    <x v="1"/>
    <x v="2"/>
    <x v="2"/>
    <x v="9"/>
    <x v="2"/>
    <x v="0"/>
    <x v="1"/>
    <x v="0"/>
    <x v="1"/>
    <x v="1"/>
    <x v="5929"/>
    <x v="0"/>
    <x v="2"/>
    <x v="2"/>
    <x v="1"/>
  </r>
  <r>
    <x v="9322"/>
    <x v="4"/>
    <x v="0"/>
    <x v="2"/>
    <x v="2"/>
    <x v="1"/>
    <x v="0"/>
    <x v="5"/>
    <x v="1"/>
    <x v="1"/>
    <x v="1"/>
    <x v="0"/>
    <x v="0"/>
    <x v="1"/>
    <x v="212"/>
    <x v="11"/>
    <x v="2"/>
    <x v="0"/>
    <x v="7"/>
  </r>
  <r>
    <x v="9323"/>
    <x v="2"/>
    <x v="1"/>
    <x v="4"/>
    <x v="2"/>
    <x v="2"/>
    <x v="1"/>
    <x v="1"/>
    <x v="0"/>
    <x v="0"/>
    <x v="1"/>
    <x v="0"/>
    <x v="1"/>
    <x v="1"/>
    <x v="3788"/>
    <x v="9"/>
    <x v="2"/>
    <x v="1"/>
    <x v="4"/>
  </r>
  <r>
    <x v="9324"/>
    <x v="0"/>
    <x v="0"/>
    <x v="0"/>
    <x v="2"/>
    <x v="1"/>
    <x v="2"/>
    <x v="11"/>
    <x v="1"/>
    <x v="0"/>
    <x v="1"/>
    <x v="1"/>
    <x v="0"/>
    <x v="0"/>
    <x v="9010"/>
    <x v="3"/>
    <x v="4"/>
    <x v="2"/>
    <x v="2"/>
  </r>
  <r>
    <x v="9325"/>
    <x v="0"/>
    <x v="3"/>
    <x v="1"/>
    <x v="6"/>
    <x v="0"/>
    <x v="0"/>
    <x v="3"/>
    <x v="2"/>
    <x v="0"/>
    <x v="0"/>
    <x v="1"/>
    <x v="0"/>
    <x v="1"/>
    <x v="5353"/>
    <x v="8"/>
    <x v="0"/>
    <x v="1"/>
    <x v="1"/>
  </r>
  <r>
    <x v="9326"/>
    <x v="1"/>
    <x v="3"/>
    <x v="4"/>
    <x v="0"/>
    <x v="2"/>
    <x v="2"/>
    <x v="4"/>
    <x v="2"/>
    <x v="1"/>
    <x v="1"/>
    <x v="0"/>
    <x v="1"/>
    <x v="0"/>
    <x v="5765"/>
    <x v="2"/>
    <x v="5"/>
    <x v="1"/>
    <x v="2"/>
  </r>
  <r>
    <x v="9327"/>
    <x v="5"/>
    <x v="2"/>
    <x v="2"/>
    <x v="0"/>
    <x v="2"/>
    <x v="2"/>
    <x v="7"/>
    <x v="0"/>
    <x v="0"/>
    <x v="0"/>
    <x v="1"/>
    <x v="1"/>
    <x v="0"/>
    <x v="9822"/>
    <x v="1"/>
    <x v="1"/>
    <x v="0"/>
    <x v="2"/>
  </r>
  <r>
    <x v="9328"/>
    <x v="2"/>
    <x v="0"/>
    <x v="2"/>
    <x v="0"/>
    <x v="2"/>
    <x v="2"/>
    <x v="9"/>
    <x v="1"/>
    <x v="0"/>
    <x v="0"/>
    <x v="0"/>
    <x v="1"/>
    <x v="0"/>
    <x v="5374"/>
    <x v="0"/>
    <x v="5"/>
    <x v="2"/>
    <x v="1"/>
  </r>
  <r>
    <x v="9329"/>
    <x v="5"/>
    <x v="0"/>
    <x v="5"/>
    <x v="6"/>
    <x v="1"/>
    <x v="1"/>
    <x v="4"/>
    <x v="2"/>
    <x v="1"/>
    <x v="0"/>
    <x v="0"/>
    <x v="0"/>
    <x v="1"/>
    <x v="6206"/>
    <x v="5"/>
    <x v="0"/>
    <x v="1"/>
    <x v="1"/>
  </r>
  <r>
    <x v="9330"/>
    <x v="4"/>
    <x v="0"/>
    <x v="2"/>
    <x v="3"/>
    <x v="1"/>
    <x v="2"/>
    <x v="9"/>
    <x v="1"/>
    <x v="0"/>
    <x v="1"/>
    <x v="0"/>
    <x v="1"/>
    <x v="1"/>
    <x v="6282"/>
    <x v="7"/>
    <x v="3"/>
    <x v="2"/>
    <x v="2"/>
  </r>
  <r>
    <x v="9331"/>
    <x v="0"/>
    <x v="1"/>
    <x v="4"/>
    <x v="1"/>
    <x v="2"/>
    <x v="2"/>
    <x v="0"/>
    <x v="2"/>
    <x v="1"/>
    <x v="0"/>
    <x v="0"/>
    <x v="1"/>
    <x v="1"/>
    <x v="9234"/>
    <x v="1"/>
    <x v="6"/>
    <x v="1"/>
    <x v="3"/>
  </r>
  <r>
    <x v="9332"/>
    <x v="3"/>
    <x v="1"/>
    <x v="4"/>
    <x v="6"/>
    <x v="2"/>
    <x v="1"/>
    <x v="13"/>
    <x v="1"/>
    <x v="1"/>
    <x v="1"/>
    <x v="1"/>
    <x v="1"/>
    <x v="0"/>
    <x v="3534"/>
    <x v="2"/>
    <x v="0"/>
    <x v="0"/>
    <x v="7"/>
  </r>
  <r>
    <x v="9333"/>
    <x v="2"/>
    <x v="2"/>
    <x v="1"/>
    <x v="0"/>
    <x v="0"/>
    <x v="1"/>
    <x v="12"/>
    <x v="1"/>
    <x v="0"/>
    <x v="1"/>
    <x v="0"/>
    <x v="1"/>
    <x v="1"/>
    <x v="5827"/>
    <x v="11"/>
    <x v="1"/>
    <x v="0"/>
    <x v="8"/>
  </r>
  <r>
    <x v="9334"/>
    <x v="5"/>
    <x v="3"/>
    <x v="2"/>
    <x v="0"/>
    <x v="2"/>
    <x v="1"/>
    <x v="6"/>
    <x v="2"/>
    <x v="1"/>
    <x v="1"/>
    <x v="0"/>
    <x v="1"/>
    <x v="1"/>
    <x v="7799"/>
    <x v="10"/>
    <x v="5"/>
    <x v="1"/>
    <x v="0"/>
  </r>
  <r>
    <x v="9335"/>
    <x v="3"/>
    <x v="1"/>
    <x v="4"/>
    <x v="3"/>
    <x v="2"/>
    <x v="2"/>
    <x v="10"/>
    <x v="0"/>
    <x v="0"/>
    <x v="1"/>
    <x v="0"/>
    <x v="0"/>
    <x v="1"/>
    <x v="4882"/>
    <x v="4"/>
    <x v="2"/>
    <x v="2"/>
    <x v="0"/>
  </r>
  <r>
    <x v="9336"/>
    <x v="2"/>
    <x v="0"/>
    <x v="1"/>
    <x v="5"/>
    <x v="1"/>
    <x v="1"/>
    <x v="11"/>
    <x v="0"/>
    <x v="1"/>
    <x v="1"/>
    <x v="0"/>
    <x v="1"/>
    <x v="0"/>
    <x v="2382"/>
    <x v="0"/>
    <x v="1"/>
    <x v="2"/>
    <x v="1"/>
  </r>
  <r>
    <x v="9337"/>
    <x v="1"/>
    <x v="1"/>
    <x v="5"/>
    <x v="6"/>
    <x v="1"/>
    <x v="2"/>
    <x v="5"/>
    <x v="0"/>
    <x v="1"/>
    <x v="0"/>
    <x v="0"/>
    <x v="0"/>
    <x v="0"/>
    <x v="3020"/>
    <x v="5"/>
    <x v="5"/>
    <x v="1"/>
    <x v="1"/>
  </r>
  <r>
    <x v="9338"/>
    <x v="3"/>
    <x v="3"/>
    <x v="1"/>
    <x v="0"/>
    <x v="1"/>
    <x v="2"/>
    <x v="12"/>
    <x v="1"/>
    <x v="0"/>
    <x v="0"/>
    <x v="1"/>
    <x v="1"/>
    <x v="1"/>
    <x v="7443"/>
    <x v="11"/>
    <x v="6"/>
    <x v="0"/>
    <x v="7"/>
  </r>
  <r>
    <x v="9339"/>
    <x v="5"/>
    <x v="1"/>
    <x v="2"/>
    <x v="5"/>
    <x v="1"/>
    <x v="1"/>
    <x v="14"/>
    <x v="2"/>
    <x v="1"/>
    <x v="1"/>
    <x v="1"/>
    <x v="1"/>
    <x v="1"/>
    <x v="8941"/>
    <x v="5"/>
    <x v="5"/>
    <x v="0"/>
    <x v="4"/>
  </r>
  <r>
    <x v="9340"/>
    <x v="4"/>
    <x v="3"/>
    <x v="3"/>
    <x v="0"/>
    <x v="0"/>
    <x v="0"/>
    <x v="4"/>
    <x v="1"/>
    <x v="0"/>
    <x v="1"/>
    <x v="1"/>
    <x v="0"/>
    <x v="1"/>
    <x v="877"/>
    <x v="11"/>
    <x v="0"/>
    <x v="1"/>
    <x v="3"/>
  </r>
  <r>
    <x v="9341"/>
    <x v="5"/>
    <x v="3"/>
    <x v="4"/>
    <x v="6"/>
    <x v="1"/>
    <x v="0"/>
    <x v="11"/>
    <x v="0"/>
    <x v="0"/>
    <x v="1"/>
    <x v="1"/>
    <x v="0"/>
    <x v="0"/>
    <x v="4137"/>
    <x v="10"/>
    <x v="6"/>
    <x v="2"/>
    <x v="4"/>
  </r>
  <r>
    <x v="9342"/>
    <x v="3"/>
    <x v="2"/>
    <x v="3"/>
    <x v="2"/>
    <x v="2"/>
    <x v="0"/>
    <x v="7"/>
    <x v="2"/>
    <x v="1"/>
    <x v="0"/>
    <x v="0"/>
    <x v="0"/>
    <x v="1"/>
    <x v="1436"/>
    <x v="2"/>
    <x v="3"/>
    <x v="1"/>
    <x v="4"/>
  </r>
  <r>
    <x v="9343"/>
    <x v="3"/>
    <x v="2"/>
    <x v="3"/>
    <x v="4"/>
    <x v="0"/>
    <x v="2"/>
    <x v="0"/>
    <x v="1"/>
    <x v="1"/>
    <x v="1"/>
    <x v="1"/>
    <x v="1"/>
    <x v="1"/>
    <x v="8987"/>
    <x v="5"/>
    <x v="1"/>
    <x v="0"/>
    <x v="8"/>
  </r>
  <r>
    <x v="9344"/>
    <x v="2"/>
    <x v="2"/>
    <x v="0"/>
    <x v="2"/>
    <x v="0"/>
    <x v="2"/>
    <x v="13"/>
    <x v="2"/>
    <x v="0"/>
    <x v="0"/>
    <x v="0"/>
    <x v="1"/>
    <x v="1"/>
    <x v="8014"/>
    <x v="3"/>
    <x v="2"/>
    <x v="2"/>
    <x v="4"/>
  </r>
  <r>
    <x v="9345"/>
    <x v="4"/>
    <x v="1"/>
    <x v="5"/>
    <x v="2"/>
    <x v="0"/>
    <x v="1"/>
    <x v="0"/>
    <x v="1"/>
    <x v="0"/>
    <x v="1"/>
    <x v="1"/>
    <x v="0"/>
    <x v="0"/>
    <x v="2323"/>
    <x v="3"/>
    <x v="3"/>
    <x v="1"/>
    <x v="5"/>
  </r>
  <r>
    <x v="9346"/>
    <x v="0"/>
    <x v="1"/>
    <x v="5"/>
    <x v="0"/>
    <x v="2"/>
    <x v="2"/>
    <x v="13"/>
    <x v="1"/>
    <x v="0"/>
    <x v="0"/>
    <x v="1"/>
    <x v="1"/>
    <x v="1"/>
    <x v="9794"/>
    <x v="10"/>
    <x v="3"/>
    <x v="0"/>
    <x v="8"/>
  </r>
  <r>
    <x v="9347"/>
    <x v="0"/>
    <x v="2"/>
    <x v="2"/>
    <x v="6"/>
    <x v="0"/>
    <x v="1"/>
    <x v="4"/>
    <x v="0"/>
    <x v="0"/>
    <x v="1"/>
    <x v="0"/>
    <x v="1"/>
    <x v="0"/>
    <x v="8497"/>
    <x v="3"/>
    <x v="2"/>
    <x v="1"/>
    <x v="4"/>
  </r>
  <r>
    <x v="9348"/>
    <x v="3"/>
    <x v="0"/>
    <x v="3"/>
    <x v="4"/>
    <x v="0"/>
    <x v="0"/>
    <x v="1"/>
    <x v="0"/>
    <x v="0"/>
    <x v="1"/>
    <x v="0"/>
    <x v="1"/>
    <x v="1"/>
    <x v="1120"/>
    <x v="8"/>
    <x v="5"/>
    <x v="1"/>
    <x v="4"/>
  </r>
  <r>
    <x v="9349"/>
    <x v="0"/>
    <x v="2"/>
    <x v="2"/>
    <x v="3"/>
    <x v="2"/>
    <x v="0"/>
    <x v="2"/>
    <x v="2"/>
    <x v="1"/>
    <x v="0"/>
    <x v="1"/>
    <x v="1"/>
    <x v="1"/>
    <x v="8339"/>
    <x v="6"/>
    <x v="1"/>
    <x v="0"/>
    <x v="4"/>
  </r>
  <r>
    <x v="9350"/>
    <x v="5"/>
    <x v="0"/>
    <x v="3"/>
    <x v="1"/>
    <x v="1"/>
    <x v="0"/>
    <x v="10"/>
    <x v="0"/>
    <x v="0"/>
    <x v="0"/>
    <x v="1"/>
    <x v="0"/>
    <x v="1"/>
    <x v="4852"/>
    <x v="8"/>
    <x v="5"/>
    <x v="0"/>
    <x v="8"/>
  </r>
  <r>
    <x v="9351"/>
    <x v="2"/>
    <x v="1"/>
    <x v="5"/>
    <x v="5"/>
    <x v="1"/>
    <x v="1"/>
    <x v="13"/>
    <x v="2"/>
    <x v="1"/>
    <x v="0"/>
    <x v="0"/>
    <x v="0"/>
    <x v="1"/>
    <x v="1811"/>
    <x v="4"/>
    <x v="2"/>
    <x v="2"/>
    <x v="1"/>
  </r>
  <r>
    <x v="9352"/>
    <x v="2"/>
    <x v="2"/>
    <x v="1"/>
    <x v="2"/>
    <x v="1"/>
    <x v="1"/>
    <x v="5"/>
    <x v="1"/>
    <x v="1"/>
    <x v="1"/>
    <x v="1"/>
    <x v="0"/>
    <x v="0"/>
    <x v="4486"/>
    <x v="9"/>
    <x v="0"/>
    <x v="0"/>
    <x v="8"/>
  </r>
  <r>
    <x v="9353"/>
    <x v="3"/>
    <x v="3"/>
    <x v="1"/>
    <x v="1"/>
    <x v="2"/>
    <x v="0"/>
    <x v="9"/>
    <x v="2"/>
    <x v="1"/>
    <x v="1"/>
    <x v="1"/>
    <x v="0"/>
    <x v="0"/>
    <x v="781"/>
    <x v="5"/>
    <x v="1"/>
    <x v="2"/>
    <x v="4"/>
  </r>
  <r>
    <x v="9354"/>
    <x v="5"/>
    <x v="2"/>
    <x v="0"/>
    <x v="6"/>
    <x v="2"/>
    <x v="1"/>
    <x v="4"/>
    <x v="0"/>
    <x v="0"/>
    <x v="1"/>
    <x v="1"/>
    <x v="1"/>
    <x v="1"/>
    <x v="9603"/>
    <x v="3"/>
    <x v="6"/>
    <x v="0"/>
    <x v="6"/>
  </r>
  <r>
    <x v="9355"/>
    <x v="2"/>
    <x v="2"/>
    <x v="2"/>
    <x v="1"/>
    <x v="1"/>
    <x v="0"/>
    <x v="12"/>
    <x v="1"/>
    <x v="0"/>
    <x v="1"/>
    <x v="1"/>
    <x v="0"/>
    <x v="0"/>
    <x v="1913"/>
    <x v="1"/>
    <x v="2"/>
    <x v="2"/>
    <x v="0"/>
  </r>
  <r>
    <x v="9356"/>
    <x v="5"/>
    <x v="3"/>
    <x v="2"/>
    <x v="3"/>
    <x v="0"/>
    <x v="0"/>
    <x v="12"/>
    <x v="1"/>
    <x v="0"/>
    <x v="1"/>
    <x v="1"/>
    <x v="0"/>
    <x v="1"/>
    <x v="4986"/>
    <x v="6"/>
    <x v="2"/>
    <x v="0"/>
    <x v="6"/>
  </r>
  <r>
    <x v="9357"/>
    <x v="1"/>
    <x v="3"/>
    <x v="1"/>
    <x v="5"/>
    <x v="0"/>
    <x v="2"/>
    <x v="6"/>
    <x v="1"/>
    <x v="0"/>
    <x v="1"/>
    <x v="0"/>
    <x v="0"/>
    <x v="1"/>
    <x v="4214"/>
    <x v="10"/>
    <x v="0"/>
    <x v="0"/>
    <x v="6"/>
  </r>
  <r>
    <x v="9358"/>
    <x v="0"/>
    <x v="2"/>
    <x v="5"/>
    <x v="2"/>
    <x v="2"/>
    <x v="1"/>
    <x v="0"/>
    <x v="2"/>
    <x v="0"/>
    <x v="0"/>
    <x v="0"/>
    <x v="1"/>
    <x v="1"/>
    <x v="9244"/>
    <x v="11"/>
    <x v="2"/>
    <x v="1"/>
    <x v="2"/>
  </r>
  <r>
    <x v="9359"/>
    <x v="3"/>
    <x v="0"/>
    <x v="0"/>
    <x v="1"/>
    <x v="2"/>
    <x v="2"/>
    <x v="11"/>
    <x v="0"/>
    <x v="0"/>
    <x v="0"/>
    <x v="1"/>
    <x v="0"/>
    <x v="0"/>
    <x v="4989"/>
    <x v="3"/>
    <x v="4"/>
    <x v="2"/>
    <x v="3"/>
  </r>
  <r>
    <x v="9360"/>
    <x v="1"/>
    <x v="2"/>
    <x v="0"/>
    <x v="3"/>
    <x v="0"/>
    <x v="0"/>
    <x v="10"/>
    <x v="2"/>
    <x v="1"/>
    <x v="1"/>
    <x v="1"/>
    <x v="1"/>
    <x v="0"/>
    <x v="3691"/>
    <x v="6"/>
    <x v="1"/>
    <x v="0"/>
    <x v="1"/>
  </r>
  <r>
    <x v="9361"/>
    <x v="4"/>
    <x v="3"/>
    <x v="4"/>
    <x v="4"/>
    <x v="0"/>
    <x v="0"/>
    <x v="12"/>
    <x v="1"/>
    <x v="0"/>
    <x v="1"/>
    <x v="0"/>
    <x v="1"/>
    <x v="1"/>
    <x v="1425"/>
    <x v="3"/>
    <x v="6"/>
    <x v="2"/>
    <x v="3"/>
  </r>
  <r>
    <x v="9362"/>
    <x v="5"/>
    <x v="3"/>
    <x v="1"/>
    <x v="4"/>
    <x v="1"/>
    <x v="1"/>
    <x v="9"/>
    <x v="2"/>
    <x v="1"/>
    <x v="0"/>
    <x v="1"/>
    <x v="1"/>
    <x v="0"/>
    <x v="7975"/>
    <x v="4"/>
    <x v="1"/>
    <x v="0"/>
    <x v="1"/>
  </r>
  <r>
    <x v="9363"/>
    <x v="2"/>
    <x v="3"/>
    <x v="5"/>
    <x v="4"/>
    <x v="2"/>
    <x v="1"/>
    <x v="14"/>
    <x v="0"/>
    <x v="1"/>
    <x v="1"/>
    <x v="1"/>
    <x v="0"/>
    <x v="1"/>
    <x v="3618"/>
    <x v="2"/>
    <x v="4"/>
    <x v="2"/>
    <x v="0"/>
  </r>
  <r>
    <x v="9364"/>
    <x v="1"/>
    <x v="1"/>
    <x v="4"/>
    <x v="6"/>
    <x v="2"/>
    <x v="1"/>
    <x v="8"/>
    <x v="1"/>
    <x v="0"/>
    <x v="0"/>
    <x v="1"/>
    <x v="0"/>
    <x v="0"/>
    <x v="2381"/>
    <x v="4"/>
    <x v="5"/>
    <x v="2"/>
    <x v="4"/>
  </r>
  <r>
    <x v="9365"/>
    <x v="3"/>
    <x v="3"/>
    <x v="1"/>
    <x v="3"/>
    <x v="2"/>
    <x v="2"/>
    <x v="6"/>
    <x v="1"/>
    <x v="0"/>
    <x v="0"/>
    <x v="0"/>
    <x v="1"/>
    <x v="0"/>
    <x v="5021"/>
    <x v="3"/>
    <x v="6"/>
    <x v="1"/>
    <x v="3"/>
  </r>
  <r>
    <x v="9366"/>
    <x v="5"/>
    <x v="1"/>
    <x v="2"/>
    <x v="4"/>
    <x v="1"/>
    <x v="1"/>
    <x v="7"/>
    <x v="1"/>
    <x v="0"/>
    <x v="1"/>
    <x v="1"/>
    <x v="1"/>
    <x v="1"/>
    <x v="8768"/>
    <x v="6"/>
    <x v="0"/>
    <x v="0"/>
    <x v="6"/>
  </r>
  <r>
    <x v="9367"/>
    <x v="4"/>
    <x v="3"/>
    <x v="0"/>
    <x v="4"/>
    <x v="0"/>
    <x v="2"/>
    <x v="6"/>
    <x v="2"/>
    <x v="0"/>
    <x v="1"/>
    <x v="1"/>
    <x v="1"/>
    <x v="0"/>
    <x v="7182"/>
    <x v="9"/>
    <x v="3"/>
    <x v="0"/>
    <x v="6"/>
  </r>
  <r>
    <x v="9368"/>
    <x v="2"/>
    <x v="2"/>
    <x v="5"/>
    <x v="0"/>
    <x v="2"/>
    <x v="1"/>
    <x v="1"/>
    <x v="2"/>
    <x v="0"/>
    <x v="0"/>
    <x v="0"/>
    <x v="0"/>
    <x v="0"/>
    <x v="2711"/>
    <x v="9"/>
    <x v="3"/>
    <x v="1"/>
    <x v="5"/>
  </r>
  <r>
    <x v="9369"/>
    <x v="0"/>
    <x v="2"/>
    <x v="5"/>
    <x v="2"/>
    <x v="0"/>
    <x v="0"/>
    <x v="5"/>
    <x v="0"/>
    <x v="1"/>
    <x v="0"/>
    <x v="1"/>
    <x v="1"/>
    <x v="0"/>
    <x v="7774"/>
    <x v="9"/>
    <x v="3"/>
    <x v="0"/>
    <x v="6"/>
  </r>
  <r>
    <x v="9370"/>
    <x v="4"/>
    <x v="3"/>
    <x v="5"/>
    <x v="4"/>
    <x v="2"/>
    <x v="1"/>
    <x v="1"/>
    <x v="2"/>
    <x v="0"/>
    <x v="1"/>
    <x v="1"/>
    <x v="0"/>
    <x v="1"/>
    <x v="3358"/>
    <x v="1"/>
    <x v="3"/>
    <x v="0"/>
    <x v="7"/>
  </r>
  <r>
    <x v="9371"/>
    <x v="3"/>
    <x v="0"/>
    <x v="5"/>
    <x v="2"/>
    <x v="2"/>
    <x v="2"/>
    <x v="6"/>
    <x v="2"/>
    <x v="0"/>
    <x v="1"/>
    <x v="1"/>
    <x v="0"/>
    <x v="1"/>
    <x v="6345"/>
    <x v="8"/>
    <x v="4"/>
    <x v="0"/>
    <x v="6"/>
  </r>
  <r>
    <x v="9372"/>
    <x v="1"/>
    <x v="1"/>
    <x v="1"/>
    <x v="1"/>
    <x v="2"/>
    <x v="1"/>
    <x v="0"/>
    <x v="2"/>
    <x v="1"/>
    <x v="0"/>
    <x v="1"/>
    <x v="0"/>
    <x v="0"/>
    <x v="2838"/>
    <x v="2"/>
    <x v="3"/>
    <x v="1"/>
    <x v="3"/>
  </r>
  <r>
    <x v="9373"/>
    <x v="1"/>
    <x v="2"/>
    <x v="2"/>
    <x v="6"/>
    <x v="2"/>
    <x v="0"/>
    <x v="14"/>
    <x v="0"/>
    <x v="1"/>
    <x v="0"/>
    <x v="0"/>
    <x v="1"/>
    <x v="0"/>
    <x v="1832"/>
    <x v="3"/>
    <x v="0"/>
    <x v="2"/>
    <x v="3"/>
  </r>
  <r>
    <x v="9374"/>
    <x v="1"/>
    <x v="1"/>
    <x v="4"/>
    <x v="6"/>
    <x v="2"/>
    <x v="0"/>
    <x v="5"/>
    <x v="1"/>
    <x v="1"/>
    <x v="0"/>
    <x v="0"/>
    <x v="1"/>
    <x v="0"/>
    <x v="531"/>
    <x v="9"/>
    <x v="0"/>
    <x v="1"/>
    <x v="4"/>
  </r>
  <r>
    <x v="9375"/>
    <x v="0"/>
    <x v="2"/>
    <x v="5"/>
    <x v="2"/>
    <x v="0"/>
    <x v="1"/>
    <x v="12"/>
    <x v="2"/>
    <x v="1"/>
    <x v="1"/>
    <x v="1"/>
    <x v="0"/>
    <x v="0"/>
    <x v="8599"/>
    <x v="3"/>
    <x v="3"/>
    <x v="2"/>
    <x v="4"/>
  </r>
  <r>
    <x v="9376"/>
    <x v="0"/>
    <x v="0"/>
    <x v="1"/>
    <x v="1"/>
    <x v="2"/>
    <x v="0"/>
    <x v="6"/>
    <x v="2"/>
    <x v="0"/>
    <x v="1"/>
    <x v="0"/>
    <x v="0"/>
    <x v="1"/>
    <x v="3880"/>
    <x v="4"/>
    <x v="1"/>
    <x v="1"/>
    <x v="2"/>
  </r>
  <r>
    <x v="9377"/>
    <x v="1"/>
    <x v="0"/>
    <x v="0"/>
    <x v="2"/>
    <x v="2"/>
    <x v="2"/>
    <x v="7"/>
    <x v="2"/>
    <x v="1"/>
    <x v="1"/>
    <x v="0"/>
    <x v="0"/>
    <x v="0"/>
    <x v="3870"/>
    <x v="0"/>
    <x v="5"/>
    <x v="1"/>
    <x v="4"/>
  </r>
  <r>
    <x v="9378"/>
    <x v="5"/>
    <x v="0"/>
    <x v="4"/>
    <x v="3"/>
    <x v="0"/>
    <x v="0"/>
    <x v="9"/>
    <x v="0"/>
    <x v="1"/>
    <x v="1"/>
    <x v="1"/>
    <x v="1"/>
    <x v="1"/>
    <x v="6668"/>
    <x v="11"/>
    <x v="0"/>
    <x v="0"/>
    <x v="1"/>
  </r>
  <r>
    <x v="9379"/>
    <x v="2"/>
    <x v="1"/>
    <x v="3"/>
    <x v="6"/>
    <x v="2"/>
    <x v="1"/>
    <x v="8"/>
    <x v="2"/>
    <x v="0"/>
    <x v="1"/>
    <x v="1"/>
    <x v="0"/>
    <x v="0"/>
    <x v="2276"/>
    <x v="10"/>
    <x v="0"/>
    <x v="2"/>
    <x v="0"/>
  </r>
  <r>
    <x v="9380"/>
    <x v="5"/>
    <x v="2"/>
    <x v="1"/>
    <x v="6"/>
    <x v="0"/>
    <x v="1"/>
    <x v="8"/>
    <x v="0"/>
    <x v="0"/>
    <x v="1"/>
    <x v="1"/>
    <x v="0"/>
    <x v="1"/>
    <x v="9243"/>
    <x v="3"/>
    <x v="3"/>
    <x v="2"/>
    <x v="3"/>
  </r>
  <r>
    <x v="9381"/>
    <x v="2"/>
    <x v="2"/>
    <x v="3"/>
    <x v="4"/>
    <x v="0"/>
    <x v="1"/>
    <x v="4"/>
    <x v="0"/>
    <x v="0"/>
    <x v="1"/>
    <x v="0"/>
    <x v="0"/>
    <x v="0"/>
    <x v="2623"/>
    <x v="6"/>
    <x v="4"/>
    <x v="0"/>
    <x v="8"/>
  </r>
  <r>
    <x v="9382"/>
    <x v="4"/>
    <x v="0"/>
    <x v="4"/>
    <x v="6"/>
    <x v="1"/>
    <x v="2"/>
    <x v="8"/>
    <x v="0"/>
    <x v="0"/>
    <x v="0"/>
    <x v="1"/>
    <x v="1"/>
    <x v="1"/>
    <x v="7619"/>
    <x v="8"/>
    <x v="3"/>
    <x v="0"/>
    <x v="1"/>
  </r>
  <r>
    <x v="9383"/>
    <x v="5"/>
    <x v="1"/>
    <x v="2"/>
    <x v="5"/>
    <x v="0"/>
    <x v="0"/>
    <x v="14"/>
    <x v="2"/>
    <x v="1"/>
    <x v="1"/>
    <x v="0"/>
    <x v="0"/>
    <x v="1"/>
    <x v="4012"/>
    <x v="9"/>
    <x v="6"/>
    <x v="2"/>
    <x v="0"/>
  </r>
  <r>
    <x v="9384"/>
    <x v="3"/>
    <x v="0"/>
    <x v="1"/>
    <x v="0"/>
    <x v="2"/>
    <x v="1"/>
    <x v="9"/>
    <x v="0"/>
    <x v="1"/>
    <x v="1"/>
    <x v="0"/>
    <x v="1"/>
    <x v="1"/>
    <x v="3432"/>
    <x v="3"/>
    <x v="0"/>
    <x v="2"/>
    <x v="2"/>
  </r>
  <r>
    <x v="9385"/>
    <x v="0"/>
    <x v="3"/>
    <x v="5"/>
    <x v="2"/>
    <x v="0"/>
    <x v="0"/>
    <x v="4"/>
    <x v="1"/>
    <x v="1"/>
    <x v="0"/>
    <x v="0"/>
    <x v="1"/>
    <x v="0"/>
    <x v="4192"/>
    <x v="8"/>
    <x v="4"/>
    <x v="1"/>
    <x v="3"/>
  </r>
  <r>
    <x v="9386"/>
    <x v="4"/>
    <x v="1"/>
    <x v="1"/>
    <x v="6"/>
    <x v="0"/>
    <x v="1"/>
    <x v="0"/>
    <x v="2"/>
    <x v="0"/>
    <x v="1"/>
    <x v="0"/>
    <x v="1"/>
    <x v="0"/>
    <x v="3007"/>
    <x v="10"/>
    <x v="1"/>
    <x v="0"/>
    <x v="6"/>
  </r>
  <r>
    <x v="9387"/>
    <x v="1"/>
    <x v="2"/>
    <x v="5"/>
    <x v="6"/>
    <x v="1"/>
    <x v="0"/>
    <x v="6"/>
    <x v="0"/>
    <x v="0"/>
    <x v="1"/>
    <x v="0"/>
    <x v="1"/>
    <x v="1"/>
    <x v="2554"/>
    <x v="0"/>
    <x v="2"/>
    <x v="1"/>
    <x v="5"/>
  </r>
  <r>
    <x v="9388"/>
    <x v="5"/>
    <x v="3"/>
    <x v="2"/>
    <x v="1"/>
    <x v="2"/>
    <x v="1"/>
    <x v="12"/>
    <x v="2"/>
    <x v="0"/>
    <x v="0"/>
    <x v="1"/>
    <x v="1"/>
    <x v="1"/>
    <x v="8608"/>
    <x v="2"/>
    <x v="0"/>
    <x v="0"/>
    <x v="3"/>
  </r>
  <r>
    <x v="9389"/>
    <x v="3"/>
    <x v="3"/>
    <x v="3"/>
    <x v="2"/>
    <x v="0"/>
    <x v="2"/>
    <x v="11"/>
    <x v="2"/>
    <x v="1"/>
    <x v="1"/>
    <x v="1"/>
    <x v="0"/>
    <x v="1"/>
    <x v="6874"/>
    <x v="5"/>
    <x v="2"/>
    <x v="2"/>
    <x v="5"/>
  </r>
  <r>
    <x v="9390"/>
    <x v="0"/>
    <x v="1"/>
    <x v="3"/>
    <x v="6"/>
    <x v="1"/>
    <x v="1"/>
    <x v="10"/>
    <x v="2"/>
    <x v="1"/>
    <x v="0"/>
    <x v="1"/>
    <x v="0"/>
    <x v="1"/>
    <x v="7566"/>
    <x v="11"/>
    <x v="1"/>
    <x v="2"/>
    <x v="3"/>
  </r>
  <r>
    <x v="9391"/>
    <x v="1"/>
    <x v="0"/>
    <x v="2"/>
    <x v="4"/>
    <x v="1"/>
    <x v="1"/>
    <x v="13"/>
    <x v="1"/>
    <x v="1"/>
    <x v="1"/>
    <x v="1"/>
    <x v="1"/>
    <x v="0"/>
    <x v="4381"/>
    <x v="0"/>
    <x v="4"/>
    <x v="0"/>
    <x v="7"/>
  </r>
  <r>
    <x v="9392"/>
    <x v="4"/>
    <x v="0"/>
    <x v="2"/>
    <x v="3"/>
    <x v="0"/>
    <x v="0"/>
    <x v="9"/>
    <x v="2"/>
    <x v="1"/>
    <x v="1"/>
    <x v="1"/>
    <x v="0"/>
    <x v="0"/>
    <x v="437"/>
    <x v="7"/>
    <x v="5"/>
    <x v="2"/>
    <x v="2"/>
  </r>
  <r>
    <x v="9393"/>
    <x v="0"/>
    <x v="3"/>
    <x v="4"/>
    <x v="1"/>
    <x v="1"/>
    <x v="0"/>
    <x v="6"/>
    <x v="0"/>
    <x v="1"/>
    <x v="1"/>
    <x v="0"/>
    <x v="1"/>
    <x v="1"/>
    <x v="5029"/>
    <x v="2"/>
    <x v="0"/>
    <x v="1"/>
    <x v="0"/>
  </r>
  <r>
    <x v="9394"/>
    <x v="4"/>
    <x v="0"/>
    <x v="3"/>
    <x v="5"/>
    <x v="2"/>
    <x v="2"/>
    <x v="8"/>
    <x v="2"/>
    <x v="1"/>
    <x v="0"/>
    <x v="0"/>
    <x v="1"/>
    <x v="1"/>
    <x v="6255"/>
    <x v="2"/>
    <x v="4"/>
    <x v="2"/>
    <x v="3"/>
  </r>
  <r>
    <x v="9395"/>
    <x v="3"/>
    <x v="2"/>
    <x v="4"/>
    <x v="5"/>
    <x v="0"/>
    <x v="2"/>
    <x v="6"/>
    <x v="1"/>
    <x v="1"/>
    <x v="0"/>
    <x v="1"/>
    <x v="0"/>
    <x v="0"/>
    <x v="7467"/>
    <x v="8"/>
    <x v="3"/>
    <x v="0"/>
    <x v="6"/>
  </r>
  <r>
    <x v="9396"/>
    <x v="3"/>
    <x v="1"/>
    <x v="2"/>
    <x v="0"/>
    <x v="2"/>
    <x v="0"/>
    <x v="12"/>
    <x v="2"/>
    <x v="1"/>
    <x v="0"/>
    <x v="1"/>
    <x v="1"/>
    <x v="1"/>
    <x v="2967"/>
    <x v="6"/>
    <x v="2"/>
    <x v="0"/>
    <x v="1"/>
  </r>
  <r>
    <x v="9397"/>
    <x v="3"/>
    <x v="0"/>
    <x v="2"/>
    <x v="3"/>
    <x v="2"/>
    <x v="1"/>
    <x v="7"/>
    <x v="2"/>
    <x v="0"/>
    <x v="1"/>
    <x v="1"/>
    <x v="0"/>
    <x v="1"/>
    <x v="3149"/>
    <x v="4"/>
    <x v="1"/>
    <x v="1"/>
    <x v="3"/>
  </r>
  <r>
    <x v="9398"/>
    <x v="4"/>
    <x v="0"/>
    <x v="0"/>
    <x v="5"/>
    <x v="1"/>
    <x v="2"/>
    <x v="10"/>
    <x v="0"/>
    <x v="1"/>
    <x v="1"/>
    <x v="0"/>
    <x v="0"/>
    <x v="0"/>
    <x v="3610"/>
    <x v="10"/>
    <x v="1"/>
    <x v="2"/>
    <x v="1"/>
  </r>
  <r>
    <x v="9399"/>
    <x v="2"/>
    <x v="3"/>
    <x v="4"/>
    <x v="4"/>
    <x v="0"/>
    <x v="1"/>
    <x v="8"/>
    <x v="1"/>
    <x v="1"/>
    <x v="1"/>
    <x v="1"/>
    <x v="1"/>
    <x v="1"/>
    <x v="5697"/>
    <x v="9"/>
    <x v="2"/>
    <x v="0"/>
    <x v="4"/>
  </r>
  <r>
    <x v="9400"/>
    <x v="2"/>
    <x v="0"/>
    <x v="4"/>
    <x v="3"/>
    <x v="0"/>
    <x v="2"/>
    <x v="2"/>
    <x v="2"/>
    <x v="1"/>
    <x v="0"/>
    <x v="1"/>
    <x v="0"/>
    <x v="0"/>
    <x v="4719"/>
    <x v="0"/>
    <x v="4"/>
    <x v="0"/>
    <x v="8"/>
  </r>
  <r>
    <x v="9401"/>
    <x v="5"/>
    <x v="3"/>
    <x v="4"/>
    <x v="3"/>
    <x v="0"/>
    <x v="0"/>
    <x v="5"/>
    <x v="2"/>
    <x v="1"/>
    <x v="1"/>
    <x v="1"/>
    <x v="1"/>
    <x v="1"/>
    <x v="7308"/>
    <x v="0"/>
    <x v="2"/>
    <x v="0"/>
    <x v="6"/>
  </r>
  <r>
    <x v="9402"/>
    <x v="0"/>
    <x v="0"/>
    <x v="3"/>
    <x v="6"/>
    <x v="1"/>
    <x v="0"/>
    <x v="6"/>
    <x v="1"/>
    <x v="0"/>
    <x v="0"/>
    <x v="1"/>
    <x v="0"/>
    <x v="1"/>
    <x v="5046"/>
    <x v="4"/>
    <x v="0"/>
    <x v="0"/>
    <x v="7"/>
  </r>
  <r>
    <x v="9403"/>
    <x v="5"/>
    <x v="2"/>
    <x v="2"/>
    <x v="0"/>
    <x v="2"/>
    <x v="1"/>
    <x v="12"/>
    <x v="2"/>
    <x v="0"/>
    <x v="1"/>
    <x v="1"/>
    <x v="0"/>
    <x v="0"/>
    <x v="8537"/>
    <x v="3"/>
    <x v="2"/>
    <x v="2"/>
    <x v="1"/>
  </r>
  <r>
    <x v="9404"/>
    <x v="3"/>
    <x v="1"/>
    <x v="3"/>
    <x v="5"/>
    <x v="1"/>
    <x v="0"/>
    <x v="7"/>
    <x v="1"/>
    <x v="0"/>
    <x v="1"/>
    <x v="1"/>
    <x v="0"/>
    <x v="0"/>
    <x v="589"/>
    <x v="7"/>
    <x v="6"/>
    <x v="0"/>
    <x v="7"/>
  </r>
  <r>
    <x v="9405"/>
    <x v="0"/>
    <x v="3"/>
    <x v="3"/>
    <x v="4"/>
    <x v="0"/>
    <x v="0"/>
    <x v="13"/>
    <x v="0"/>
    <x v="1"/>
    <x v="1"/>
    <x v="1"/>
    <x v="0"/>
    <x v="0"/>
    <x v="3948"/>
    <x v="10"/>
    <x v="2"/>
    <x v="2"/>
    <x v="2"/>
  </r>
  <r>
    <x v="9406"/>
    <x v="1"/>
    <x v="3"/>
    <x v="5"/>
    <x v="4"/>
    <x v="1"/>
    <x v="0"/>
    <x v="0"/>
    <x v="0"/>
    <x v="1"/>
    <x v="0"/>
    <x v="1"/>
    <x v="1"/>
    <x v="0"/>
    <x v="1704"/>
    <x v="9"/>
    <x v="6"/>
    <x v="0"/>
    <x v="7"/>
  </r>
  <r>
    <x v="9407"/>
    <x v="4"/>
    <x v="0"/>
    <x v="2"/>
    <x v="3"/>
    <x v="2"/>
    <x v="0"/>
    <x v="0"/>
    <x v="0"/>
    <x v="0"/>
    <x v="0"/>
    <x v="1"/>
    <x v="1"/>
    <x v="0"/>
    <x v="1727"/>
    <x v="6"/>
    <x v="2"/>
    <x v="0"/>
    <x v="0"/>
  </r>
  <r>
    <x v="9408"/>
    <x v="1"/>
    <x v="1"/>
    <x v="2"/>
    <x v="6"/>
    <x v="0"/>
    <x v="0"/>
    <x v="14"/>
    <x v="1"/>
    <x v="1"/>
    <x v="0"/>
    <x v="0"/>
    <x v="1"/>
    <x v="0"/>
    <x v="530"/>
    <x v="1"/>
    <x v="2"/>
    <x v="2"/>
    <x v="5"/>
  </r>
  <r>
    <x v="9409"/>
    <x v="3"/>
    <x v="0"/>
    <x v="2"/>
    <x v="3"/>
    <x v="2"/>
    <x v="2"/>
    <x v="2"/>
    <x v="1"/>
    <x v="0"/>
    <x v="0"/>
    <x v="0"/>
    <x v="0"/>
    <x v="0"/>
    <x v="3047"/>
    <x v="3"/>
    <x v="4"/>
    <x v="1"/>
    <x v="0"/>
  </r>
  <r>
    <x v="9410"/>
    <x v="4"/>
    <x v="3"/>
    <x v="4"/>
    <x v="5"/>
    <x v="0"/>
    <x v="0"/>
    <x v="2"/>
    <x v="1"/>
    <x v="0"/>
    <x v="0"/>
    <x v="0"/>
    <x v="1"/>
    <x v="1"/>
    <x v="1442"/>
    <x v="0"/>
    <x v="4"/>
    <x v="1"/>
    <x v="1"/>
  </r>
  <r>
    <x v="9411"/>
    <x v="5"/>
    <x v="0"/>
    <x v="2"/>
    <x v="5"/>
    <x v="0"/>
    <x v="2"/>
    <x v="13"/>
    <x v="0"/>
    <x v="0"/>
    <x v="0"/>
    <x v="0"/>
    <x v="1"/>
    <x v="1"/>
    <x v="9435"/>
    <x v="0"/>
    <x v="0"/>
    <x v="0"/>
    <x v="7"/>
  </r>
  <r>
    <x v="9412"/>
    <x v="2"/>
    <x v="0"/>
    <x v="3"/>
    <x v="1"/>
    <x v="0"/>
    <x v="1"/>
    <x v="1"/>
    <x v="2"/>
    <x v="0"/>
    <x v="0"/>
    <x v="0"/>
    <x v="1"/>
    <x v="1"/>
    <x v="3378"/>
    <x v="0"/>
    <x v="6"/>
    <x v="1"/>
    <x v="1"/>
  </r>
  <r>
    <x v="9413"/>
    <x v="0"/>
    <x v="2"/>
    <x v="4"/>
    <x v="3"/>
    <x v="0"/>
    <x v="1"/>
    <x v="7"/>
    <x v="1"/>
    <x v="0"/>
    <x v="1"/>
    <x v="1"/>
    <x v="1"/>
    <x v="1"/>
    <x v="9717"/>
    <x v="9"/>
    <x v="0"/>
    <x v="0"/>
    <x v="8"/>
  </r>
  <r>
    <x v="9414"/>
    <x v="3"/>
    <x v="1"/>
    <x v="4"/>
    <x v="5"/>
    <x v="0"/>
    <x v="1"/>
    <x v="9"/>
    <x v="2"/>
    <x v="1"/>
    <x v="0"/>
    <x v="0"/>
    <x v="0"/>
    <x v="0"/>
    <x v="1004"/>
    <x v="10"/>
    <x v="3"/>
    <x v="2"/>
    <x v="5"/>
  </r>
  <r>
    <x v="9415"/>
    <x v="1"/>
    <x v="2"/>
    <x v="2"/>
    <x v="5"/>
    <x v="1"/>
    <x v="2"/>
    <x v="7"/>
    <x v="0"/>
    <x v="1"/>
    <x v="1"/>
    <x v="0"/>
    <x v="1"/>
    <x v="1"/>
    <x v="8445"/>
    <x v="10"/>
    <x v="5"/>
    <x v="0"/>
    <x v="6"/>
  </r>
  <r>
    <x v="9416"/>
    <x v="4"/>
    <x v="0"/>
    <x v="4"/>
    <x v="0"/>
    <x v="1"/>
    <x v="2"/>
    <x v="1"/>
    <x v="0"/>
    <x v="0"/>
    <x v="0"/>
    <x v="1"/>
    <x v="0"/>
    <x v="1"/>
    <x v="6268"/>
    <x v="6"/>
    <x v="4"/>
    <x v="0"/>
    <x v="8"/>
  </r>
  <r>
    <x v="9417"/>
    <x v="3"/>
    <x v="1"/>
    <x v="3"/>
    <x v="2"/>
    <x v="1"/>
    <x v="2"/>
    <x v="4"/>
    <x v="1"/>
    <x v="1"/>
    <x v="0"/>
    <x v="0"/>
    <x v="0"/>
    <x v="0"/>
    <x v="3280"/>
    <x v="1"/>
    <x v="2"/>
    <x v="1"/>
    <x v="4"/>
  </r>
  <r>
    <x v="9418"/>
    <x v="5"/>
    <x v="3"/>
    <x v="3"/>
    <x v="2"/>
    <x v="2"/>
    <x v="2"/>
    <x v="9"/>
    <x v="1"/>
    <x v="1"/>
    <x v="1"/>
    <x v="0"/>
    <x v="0"/>
    <x v="1"/>
    <x v="8485"/>
    <x v="6"/>
    <x v="0"/>
    <x v="0"/>
    <x v="8"/>
  </r>
  <r>
    <x v="9419"/>
    <x v="0"/>
    <x v="0"/>
    <x v="2"/>
    <x v="5"/>
    <x v="2"/>
    <x v="2"/>
    <x v="7"/>
    <x v="1"/>
    <x v="1"/>
    <x v="1"/>
    <x v="0"/>
    <x v="0"/>
    <x v="1"/>
    <x v="8513"/>
    <x v="11"/>
    <x v="0"/>
    <x v="1"/>
    <x v="4"/>
  </r>
  <r>
    <x v="9420"/>
    <x v="2"/>
    <x v="0"/>
    <x v="4"/>
    <x v="1"/>
    <x v="2"/>
    <x v="0"/>
    <x v="2"/>
    <x v="1"/>
    <x v="0"/>
    <x v="0"/>
    <x v="1"/>
    <x v="1"/>
    <x v="1"/>
    <x v="2996"/>
    <x v="3"/>
    <x v="6"/>
    <x v="0"/>
    <x v="0"/>
  </r>
  <r>
    <x v="9421"/>
    <x v="4"/>
    <x v="1"/>
    <x v="0"/>
    <x v="6"/>
    <x v="1"/>
    <x v="0"/>
    <x v="4"/>
    <x v="2"/>
    <x v="1"/>
    <x v="0"/>
    <x v="0"/>
    <x v="0"/>
    <x v="0"/>
    <x v="171"/>
    <x v="6"/>
    <x v="6"/>
    <x v="1"/>
    <x v="4"/>
  </r>
  <r>
    <x v="9422"/>
    <x v="4"/>
    <x v="1"/>
    <x v="1"/>
    <x v="4"/>
    <x v="0"/>
    <x v="1"/>
    <x v="14"/>
    <x v="0"/>
    <x v="0"/>
    <x v="1"/>
    <x v="0"/>
    <x v="0"/>
    <x v="1"/>
    <x v="2169"/>
    <x v="11"/>
    <x v="0"/>
    <x v="2"/>
    <x v="4"/>
  </r>
  <r>
    <x v="9423"/>
    <x v="1"/>
    <x v="1"/>
    <x v="5"/>
    <x v="4"/>
    <x v="2"/>
    <x v="2"/>
    <x v="4"/>
    <x v="2"/>
    <x v="0"/>
    <x v="0"/>
    <x v="0"/>
    <x v="0"/>
    <x v="1"/>
    <x v="4116"/>
    <x v="6"/>
    <x v="1"/>
    <x v="1"/>
    <x v="3"/>
  </r>
  <r>
    <x v="9424"/>
    <x v="4"/>
    <x v="0"/>
    <x v="1"/>
    <x v="1"/>
    <x v="1"/>
    <x v="1"/>
    <x v="12"/>
    <x v="1"/>
    <x v="1"/>
    <x v="0"/>
    <x v="0"/>
    <x v="0"/>
    <x v="1"/>
    <x v="2095"/>
    <x v="3"/>
    <x v="2"/>
    <x v="2"/>
    <x v="0"/>
  </r>
  <r>
    <x v="9425"/>
    <x v="0"/>
    <x v="1"/>
    <x v="1"/>
    <x v="2"/>
    <x v="2"/>
    <x v="2"/>
    <x v="8"/>
    <x v="1"/>
    <x v="1"/>
    <x v="1"/>
    <x v="0"/>
    <x v="1"/>
    <x v="1"/>
    <x v="9382"/>
    <x v="2"/>
    <x v="2"/>
    <x v="2"/>
    <x v="4"/>
  </r>
  <r>
    <x v="9426"/>
    <x v="0"/>
    <x v="0"/>
    <x v="2"/>
    <x v="4"/>
    <x v="2"/>
    <x v="2"/>
    <x v="10"/>
    <x v="2"/>
    <x v="0"/>
    <x v="1"/>
    <x v="1"/>
    <x v="0"/>
    <x v="1"/>
    <x v="9142"/>
    <x v="11"/>
    <x v="0"/>
    <x v="0"/>
    <x v="8"/>
  </r>
  <r>
    <x v="9427"/>
    <x v="4"/>
    <x v="1"/>
    <x v="5"/>
    <x v="4"/>
    <x v="2"/>
    <x v="0"/>
    <x v="12"/>
    <x v="0"/>
    <x v="1"/>
    <x v="0"/>
    <x v="0"/>
    <x v="0"/>
    <x v="1"/>
    <x v="273"/>
    <x v="1"/>
    <x v="6"/>
    <x v="0"/>
    <x v="6"/>
  </r>
  <r>
    <x v="9428"/>
    <x v="4"/>
    <x v="3"/>
    <x v="5"/>
    <x v="1"/>
    <x v="0"/>
    <x v="0"/>
    <x v="6"/>
    <x v="0"/>
    <x v="1"/>
    <x v="0"/>
    <x v="1"/>
    <x v="0"/>
    <x v="1"/>
    <x v="1168"/>
    <x v="8"/>
    <x v="1"/>
    <x v="1"/>
    <x v="1"/>
  </r>
  <r>
    <x v="9429"/>
    <x v="2"/>
    <x v="0"/>
    <x v="0"/>
    <x v="1"/>
    <x v="0"/>
    <x v="2"/>
    <x v="0"/>
    <x v="2"/>
    <x v="1"/>
    <x v="0"/>
    <x v="0"/>
    <x v="1"/>
    <x v="0"/>
    <x v="5306"/>
    <x v="6"/>
    <x v="2"/>
    <x v="0"/>
    <x v="6"/>
  </r>
  <r>
    <x v="9430"/>
    <x v="0"/>
    <x v="1"/>
    <x v="5"/>
    <x v="5"/>
    <x v="0"/>
    <x v="2"/>
    <x v="6"/>
    <x v="2"/>
    <x v="0"/>
    <x v="1"/>
    <x v="1"/>
    <x v="0"/>
    <x v="0"/>
    <x v="8824"/>
    <x v="7"/>
    <x v="5"/>
    <x v="1"/>
    <x v="0"/>
  </r>
  <r>
    <x v="9431"/>
    <x v="3"/>
    <x v="1"/>
    <x v="5"/>
    <x v="6"/>
    <x v="0"/>
    <x v="2"/>
    <x v="4"/>
    <x v="1"/>
    <x v="0"/>
    <x v="1"/>
    <x v="1"/>
    <x v="0"/>
    <x v="0"/>
    <x v="5456"/>
    <x v="11"/>
    <x v="4"/>
    <x v="1"/>
    <x v="2"/>
  </r>
  <r>
    <x v="9432"/>
    <x v="0"/>
    <x v="0"/>
    <x v="3"/>
    <x v="1"/>
    <x v="0"/>
    <x v="0"/>
    <x v="5"/>
    <x v="2"/>
    <x v="0"/>
    <x v="1"/>
    <x v="0"/>
    <x v="1"/>
    <x v="0"/>
    <x v="3566"/>
    <x v="9"/>
    <x v="0"/>
    <x v="0"/>
    <x v="7"/>
  </r>
  <r>
    <x v="9433"/>
    <x v="3"/>
    <x v="0"/>
    <x v="1"/>
    <x v="1"/>
    <x v="0"/>
    <x v="2"/>
    <x v="8"/>
    <x v="1"/>
    <x v="1"/>
    <x v="0"/>
    <x v="1"/>
    <x v="1"/>
    <x v="1"/>
    <x v="7727"/>
    <x v="8"/>
    <x v="3"/>
    <x v="0"/>
    <x v="6"/>
  </r>
  <r>
    <x v="9434"/>
    <x v="2"/>
    <x v="0"/>
    <x v="4"/>
    <x v="6"/>
    <x v="1"/>
    <x v="1"/>
    <x v="13"/>
    <x v="2"/>
    <x v="0"/>
    <x v="1"/>
    <x v="0"/>
    <x v="0"/>
    <x v="0"/>
    <x v="1273"/>
    <x v="7"/>
    <x v="6"/>
    <x v="2"/>
    <x v="3"/>
  </r>
  <r>
    <x v="9435"/>
    <x v="5"/>
    <x v="1"/>
    <x v="0"/>
    <x v="6"/>
    <x v="2"/>
    <x v="1"/>
    <x v="14"/>
    <x v="1"/>
    <x v="1"/>
    <x v="0"/>
    <x v="0"/>
    <x v="0"/>
    <x v="1"/>
    <x v="6275"/>
    <x v="11"/>
    <x v="1"/>
    <x v="2"/>
    <x v="3"/>
  </r>
  <r>
    <x v="9436"/>
    <x v="0"/>
    <x v="2"/>
    <x v="1"/>
    <x v="6"/>
    <x v="2"/>
    <x v="0"/>
    <x v="2"/>
    <x v="2"/>
    <x v="1"/>
    <x v="1"/>
    <x v="0"/>
    <x v="1"/>
    <x v="1"/>
    <x v="7696"/>
    <x v="8"/>
    <x v="1"/>
    <x v="1"/>
    <x v="4"/>
  </r>
  <r>
    <x v="9437"/>
    <x v="4"/>
    <x v="1"/>
    <x v="5"/>
    <x v="2"/>
    <x v="2"/>
    <x v="2"/>
    <x v="13"/>
    <x v="0"/>
    <x v="0"/>
    <x v="1"/>
    <x v="0"/>
    <x v="0"/>
    <x v="1"/>
    <x v="4191"/>
    <x v="6"/>
    <x v="2"/>
    <x v="2"/>
    <x v="1"/>
  </r>
  <r>
    <x v="9438"/>
    <x v="3"/>
    <x v="1"/>
    <x v="1"/>
    <x v="0"/>
    <x v="0"/>
    <x v="0"/>
    <x v="8"/>
    <x v="0"/>
    <x v="0"/>
    <x v="1"/>
    <x v="1"/>
    <x v="0"/>
    <x v="1"/>
    <x v="1576"/>
    <x v="2"/>
    <x v="3"/>
    <x v="0"/>
    <x v="8"/>
  </r>
  <r>
    <x v="9439"/>
    <x v="3"/>
    <x v="1"/>
    <x v="0"/>
    <x v="6"/>
    <x v="1"/>
    <x v="1"/>
    <x v="0"/>
    <x v="0"/>
    <x v="1"/>
    <x v="0"/>
    <x v="1"/>
    <x v="1"/>
    <x v="0"/>
    <x v="4475"/>
    <x v="6"/>
    <x v="6"/>
    <x v="0"/>
    <x v="1"/>
  </r>
  <r>
    <x v="9440"/>
    <x v="4"/>
    <x v="2"/>
    <x v="4"/>
    <x v="0"/>
    <x v="0"/>
    <x v="1"/>
    <x v="14"/>
    <x v="2"/>
    <x v="0"/>
    <x v="1"/>
    <x v="0"/>
    <x v="0"/>
    <x v="1"/>
    <x v="3718"/>
    <x v="1"/>
    <x v="4"/>
    <x v="2"/>
    <x v="5"/>
  </r>
  <r>
    <x v="9441"/>
    <x v="0"/>
    <x v="0"/>
    <x v="5"/>
    <x v="2"/>
    <x v="1"/>
    <x v="1"/>
    <x v="7"/>
    <x v="1"/>
    <x v="1"/>
    <x v="0"/>
    <x v="1"/>
    <x v="1"/>
    <x v="0"/>
    <x v="8216"/>
    <x v="1"/>
    <x v="5"/>
    <x v="0"/>
    <x v="7"/>
  </r>
  <r>
    <x v="9442"/>
    <x v="5"/>
    <x v="0"/>
    <x v="1"/>
    <x v="2"/>
    <x v="2"/>
    <x v="2"/>
    <x v="10"/>
    <x v="2"/>
    <x v="0"/>
    <x v="0"/>
    <x v="1"/>
    <x v="0"/>
    <x v="1"/>
    <x v="9214"/>
    <x v="4"/>
    <x v="6"/>
    <x v="0"/>
    <x v="6"/>
  </r>
  <r>
    <x v="9443"/>
    <x v="4"/>
    <x v="0"/>
    <x v="3"/>
    <x v="0"/>
    <x v="1"/>
    <x v="0"/>
    <x v="11"/>
    <x v="0"/>
    <x v="0"/>
    <x v="1"/>
    <x v="0"/>
    <x v="1"/>
    <x v="0"/>
    <x v="833"/>
    <x v="1"/>
    <x v="2"/>
    <x v="2"/>
    <x v="3"/>
  </r>
  <r>
    <x v="9444"/>
    <x v="1"/>
    <x v="0"/>
    <x v="0"/>
    <x v="6"/>
    <x v="2"/>
    <x v="2"/>
    <x v="6"/>
    <x v="1"/>
    <x v="1"/>
    <x v="1"/>
    <x v="0"/>
    <x v="0"/>
    <x v="0"/>
    <x v="3440"/>
    <x v="4"/>
    <x v="3"/>
    <x v="1"/>
    <x v="0"/>
  </r>
  <r>
    <x v="9445"/>
    <x v="0"/>
    <x v="0"/>
    <x v="5"/>
    <x v="4"/>
    <x v="2"/>
    <x v="2"/>
    <x v="11"/>
    <x v="0"/>
    <x v="1"/>
    <x v="0"/>
    <x v="0"/>
    <x v="0"/>
    <x v="0"/>
    <x v="7493"/>
    <x v="9"/>
    <x v="0"/>
    <x v="2"/>
    <x v="4"/>
  </r>
  <r>
    <x v="9446"/>
    <x v="2"/>
    <x v="3"/>
    <x v="1"/>
    <x v="0"/>
    <x v="0"/>
    <x v="0"/>
    <x v="7"/>
    <x v="2"/>
    <x v="1"/>
    <x v="0"/>
    <x v="1"/>
    <x v="0"/>
    <x v="1"/>
    <x v="976"/>
    <x v="6"/>
    <x v="0"/>
    <x v="1"/>
    <x v="2"/>
  </r>
  <r>
    <x v="9447"/>
    <x v="2"/>
    <x v="3"/>
    <x v="4"/>
    <x v="5"/>
    <x v="2"/>
    <x v="2"/>
    <x v="13"/>
    <x v="0"/>
    <x v="0"/>
    <x v="1"/>
    <x v="0"/>
    <x v="0"/>
    <x v="1"/>
    <x v="4302"/>
    <x v="6"/>
    <x v="5"/>
    <x v="2"/>
    <x v="1"/>
  </r>
  <r>
    <x v="9448"/>
    <x v="5"/>
    <x v="0"/>
    <x v="5"/>
    <x v="2"/>
    <x v="2"/>
    <x v="0"/>
    <x v="0"/>
    <x v="0"/>
    <x v="1"/>
    <x v="0"/>
    <x v="0"/>
    <x v="1"/>
    <x v="0"/>
    <x v="4201"/>
    <x v="6"/>
    <x v="3"/>
    <x v="0"/>
    <x v="7"/>
  </r>
  <r>
    <x v="9449"/>
    <x v="5"/>
    <x v="1"/>
    <x v="5"/>
    <x v="3"/>
    <x v="0"/>
    <x v="0"/>
    <x v="14"/>
    <x v="0"/>
    <x v="0"/>
    <x v="0"/>
    <x v="1"/>
    <x v="0"/>
    <x v="1"/>
    <x v="4847"/>
    <x v="2"/>
    <x v="0"/>
    <x v="2"/>
    <x v="3"/>
  </r>
  <r>
    <x v="9450"/>
    <x v="2"/>
    <x v="1"/>
    <x v="0"/>
    <x v="2"/>
    <x v="1"/>
    <x v="0"/>
    <x v="5"/>
    <x v="0"/>
    <x v="1"/>
    <x v="0"/>
    <x v="1"/>
    <x v="1"/>
    <x v="1"/>
    <x v="2027"/>
    <x v="1"/>
    <x v="4"/>
    <x v="0"/>
    <x v="4"/>
  </r>
  <r>
    <x v="9451"/>
    <x v="2"/>
    <x v="1"/>
    <x v="0"/>
    <x v="2"/>
    <x v="0"/>
    <x v="1"/>
    <x v="6"/>
    <x v="1"/>
    <x v="0"/>
    <x v="0"/>
    <x v="1"/>
    <x v="0"/>
    <x v="1"/>
    <x v="3612"/>
    <x v="3"/>
    <x v="2"/>
    <x v="1"/>
    <x v="4"/>
  </r>
  <r>
    <x v="9452"/>
    <x v="0"/>
    <x v="1"/>
    <x v="3"/>
    <x v="6"/>
    <x v="1"/>
    <x v="1"/>
    <x v="14"/>
    <x v="2"/>
    <x v="1"/>
    <x v="1"/>
    <x v="0"/>
    <x v="0"/>
    <x v="0"/>
    <x v="5467"/>
    <x v="6"/>
    <x v="3"/>
    <x v="2"/>
    <x v="5"/>
  </r>
  <r>
    <x v="9453"/>
    <x v="2"/>
    <x v="1"/>
    <x v="0"/>
    <x v="1"/>
    <x v="2"/>
    <x v="0"/>
    <x v="14"/>
    <x v="0"/>
    <x v="0"/>
    <x v="0"/>
    <x v="1"/>
    <x v="0"/>
    <x v="0"/>
    <x v="386"/>
    <x v="1"/>
    <x v="5"/>
    <x v="2"/>
    <x v="5"/>
  </r>
  <r>
    <x v="9454"/>
    <x v="0"/>
    <x v="3"/>
    <x v="1"/>
    <x v="3"/>
    <x v="2"/>
    <x v="0"/>
    <x v="6"/>
    <x v="1"/>
    <x v="0"/>
    <x v="0"/>
    <x v="0"/>
    <x v="0"/>
    <x v="0"/>
    <x v="2504"/>
    <x v="0"/>
    <x v="6"/>
    <x v="0"/>
    <x v="6"/>
  </r>
  <r>
    <x v="9455"/>
    <x v="3"/>
    <x v="1"/>
    <x v="2"/>
    <x v="4"/>
    <x v="1"/>
    <x v="1"/>
    <x v="4"/>
    <x v="2"/>
    <x v="0"/>
    <x v="0"/>
    <x v="1"/>
    <x v="1"/>
    <x v="0"/>
    <x v="3828"/>
    <x v="0"/>
    <x v="5"/>
    <x v="0"/>
    <x v="3"/>
  </r>
  <r>
    <x v="9456"/>
    <x v="1"/>
    <x v="3"/>
    <x v="1"/>
    <x v="0"/>
    <x v="1"/>
    <x v="0"/>
    <x v="8"/>
    <x v="0"/>
    <x v="0"/>
    <x v="0"/>
    <x v="0"/>
    <x v="1"/>
    <x v="1"/>
    <x v="1540"/>
    <x v="3"/>
    <x v="0"/>
    <x v="2"/>
    <x v="0"/>
  </r>
  <r>
    <x v="9457"/>
    <x v="2"/>
    <x v="3"/>
    <x v="3"/>
    <x v="0"/>
    <x v="1"/>
    <x v="2"/>
    <x v="6"/>
    <x v="1"/>
    <x v="1"/>
    <x v="1"/>
    <x v="0"/>
    <x v="1"/>
    <x v="0"/>
    <x v="5812"/>
    <x v="5"/>
    <x v="4"/>
    <x v="1"/>
    <x v="2"/>
  </r>
  <r>
    <x v="9458"/>
    <x v="3"/>
    <x v="3"/>
    <x v="4"/>
    <x v="4"/>
    <x v="0"/>
    <x v="0"/>
    <x v="11"/>
    <x v="2"/>
    <x v="0"/>
    <x v="0"/>
    <x v="0"/>
    <x v="0"/>
    <x v="1"/>
    <x v="259"/>
    <x v="4"/>
    <x v="6"/>
    <x v="2"/>
    <x v="0"/>
  </r>
  <r>
    <x v="9459"/>
    <x v="4"/>
    <x v="3"/>
    <x v="3"/>
    <x v="4"/>
    <x v="0"/>
    <x v="1"/>
    <x v="5"/>
    <x v="0"/>
    <x v="1"/>
    <x v="0"/>
    <x v="1"/>
    <x v="0"/>
    <x v="0"/>
    <x v="2602"/>
    <x v="5"/>
    <x v="4"/>
    <x v="1"/>
    <x v="4"/>
  </r>
  <r>
    <x v="9460"/>
    <x v="4"/>
    <x v="3"/>
    <x v="4"/>
    <x v="4"/>
    <x v="0"/>
    <x v="1"/>
    <x v="12"/>
    <x v="2"/>
    <x v="1"/>
    <x v="1"/>
    <x v="1"/>
    <x v="1"/>
    <x v="0"/>
    <x v="4485"/>
    <x v="1"/>
    <x v="1"/>
    <x v="0"/>
    <x v="5"/>
  </r>
  <r>
    <x v="9461"/>
    <x v="4"/>
    <x v="0"/>
    <x v="2"/>
    <x v="4"/>
    <x v="2"/>
    <x v="1"/>
    <x v="7"/>
    <x v="0"/>
    <x v="0"/>
    <x v="1"/>
    <x v="1"/>
    <x v="0"/>
    <x v="1"/>
    <x v="3340"/>
    <x v="2"/>
    <x v="5"/>
    <x v="1"/>
    <x v="3"/>
  </r>
  <r>
    <x v="9462"/>
    <x v="0"/>
    <x v="1"/>
    <x v="1"/>
    <x v="6"/>
    <x v="2"/>
    <x v="1"/>
    <x v="2"/>
    <x v="2"/>
    <x v="1"/>
    <x v="0"/>
    <x v="1"/>
    <x v="0"/>
    <x v="1"/>
    <x v="7469"/>
    <x v="0"/>
    <x v="2"/>
    <x v="1"/>
    <x v="2"/>
  </r>
  <r>
    <x v="9463"/>
    <x v="1"/>
    <x v="2"/>
    <x v="1"/>
    <x v="5"/>
    <x v="1"/>
    <x v="2"/>
    <x v="5"/>
    <x v="1"/>
    <x v="0"/>
    <x v="0"/>
    <x v="1"/>
    <x v="1"/>
    <x v="1"/>
    <x v="9264"/>
    <x v="7"/>
    <x v="5"/>
    <x v="0"/>
    <x v="8"/>
  </r>
  <r>
    <x v="9464"/>
    <x v="5"/>
    <x v="2"/>
    <x v="4"/>
    <x v="3"/>
    <x v="2"/>
    <x v="0"/>
    <x v="5"/>
    <x v="1"/>
    <x v="1"/>
    <x v="0"/>
    <x v="1"/>
    <x v="0"/>
    <x v="1"/>
    <x v="7584"/>
    <x v="0"/>
    <x v="3"/>
    <x v="1"/>
    <x v="4"/>
  </r>
  <r>
    <x v="9465"/>
    <x v="0"/>
    <x v="2"/>
    <x v="1"/>
    <x v="1"/>
    <x v="1"/>
    <x v="1"/>
    <x v="2"/>
    <x v="0"/>
    <x v="0"/>
    <x v="0"/>
    <x v="0"/>
    <x v="0"/>
    <x v="1"/>
    <x v="8498"/>
    <x v="10"/>
    <x v="3"/>
    <x v="1"/>
    <x v="2"/>
  </r>
  <r>
    <x v="9466"/>
    <x v="0"/>
    <x v="0"/>
    <x v="1"/>
    <x v="6"/>
    <x v="1"/>
    <x v="0"/>
    <x v="2"/>
    <x v="2"/>
    <x v="0"/>
    <x v="0"/>
    <x v="0"/>
    <x v="0"/>
    <x v="1"/>
    <x v="3564"/>
    <x v="1"/>
    <x v="2"/>
    <x v="1"/>
    <x v="5"/>
  </r>
  <r>
    <x v="9467"/>
    <x v="4"/>
    <x v="0"/>
    <x v="3"/>
    <x v="3"/>
    <x v="2"/>
    <x v="0"/>
    <x v="9"/>
    <x v="2"/>
    <x v="1"/>
    <x v="0"/>
    <x v="0"/>
    <x v="1"/>
    <x v="1"/>
    <x v="1087"/>
    <x v="8"/>
    <x v="4"/>
    <x v="0"/>
    <x v="7"/>
  </r>
  <r>
    <x v="9468"/>
    <x v="0"/>
    <x v="3"/>
    <x v="2"/>
    <x v="5"/>
    <x v="1"/>
    <x v="2"/>
    <x v="0"/>
    <x v="1"/>
    <x v="0"/>
    <x v="1"/>
    <x v="1"/>
    <x v="1"/>
    <x v="0"/>
    <x v="9505"/>
    <x v="9"/>
    <x v="3"/>
    <x v="0"/>
    <x v="7"/>
  </r>
  <r>
    <x v="9469"/>
    <x v="2"/>
    <x v="3"/>
    <x v="2"/>
    <x v="5"/>
    <x v="1"/>
    <x v="1"/>
    <x v="0"/>
    <x v="2"/>
    <x v="0"/>
    <x v="0"/>
    <x v="1"/>
    <x v="1"/>
    <x v="1"/>
    <x v="4833"/>
    <x v="3"/>
    <x v="5"/>
    <x v="0"/>
    <x v="6"/>
  </r>
  <r>
    <x v="9470"/>
    <x v="5"/>
    <x v="2"/>
    <x v="5"/>
    <x v="0"/>
    <x v="1"/>
    <x v="0"/>
    <x v="1"/>
    <x v="2"/>
    <x v="1"/>
    <x v="0"/>
    <x v="1"/>
    <x v="0"/>
    <x v="1"/>
    <x v="7043"/>
    <x v="2"/>
    <x v="2"/>
    <x v="1"/>
    <x v="4"/>
  </r>
  <r>
    <x v="9471"/>
    <x v="5"/>
    <x v="1"/>
    <x v="0"/>
    <x v="6"/>
    <x v="1"/>
    <x v="0"/>
    <x v="11"/>
    <x v="1"/>
    <x v="1"/>
    <x v="1"/>
    <x v="1"/>
    <x v="0"/>
    <x v="1"/>
    <x v="4680"/>
    <x v="2"/>
    <x v="0"/>
    <x v="2"/>
    <x v="0"/>
  </r>
  <r>
    <x v="9472"/>
    <x v="3"/>
    <x v="2"/>
    <x v="2"/>
    <x v="0"/>
    <x v="1"/>
    <x v="1"/>
    <x v="2"/>
    <x v="2"/>
    <x v="0"/>
    <x v="0"/>
    <x v="0"/>
    <x v="0"/>
    <x v="0"/>
    <x v="3349"/>
    <x v="5"/>
    <x v="6"/>
    <x v="1"/>
    <x v="4"/>
  </r>
  <r>
    <x v="9473"/>
    <x v="4"/>
    <x v="2"/>
    <x v="1"/>
    <x v="1"/>
    <x v="0"/>
    <x v="2"/>
    <x v="10"/>
    <x v="2"/>
    <x v="0"/>
    <x v="1"/>
    <x v="0"/>
    <x v="0"/>
    <x v="1"/>
    <x v="6523"/>
    <x v="8"/>
    <x v="4"/>
    <x v="2"/>
    <x v="2"/>
  </r>
  <r>
    <x v="9474"/>
    <x v="2"/>
    <x v="2"/>
    <x v="4"/>
    <x v="5"/>
    <x v="2"/>
    <x v="0"/>
    <x v="14"/>
    <x v="1"/>
    <x v="0"/>
    <x v="1"/>
    <x v="0"/>
    <x v="1"/>
    <x v="0"/>
    <x v="1902"/>
    <x v="9"/>
    <x v="0"/>
    <x v="0"/>
    <x v="7"/>
  </r>
  <r>
    <x v="9475"/>
    <x v="2"/>
    <x v="3"/>
    <x v="3"/>
    <x v="1"/>
    <x v="1"/>
    <x v="2"/>
    <x v="4"/>
    <x v="2"/>
    <x v="1"/>
    <x v="0"/>
    <x v="1"/>
    <x v="1"/>
    <x v="0"/>
    <x v="7272"/>
    <x v="5"/>
    <x v="0"/>
    <x v="0"/>
    <x v="0"/>
  </r>
  <r>
    <x v="9476"/>
    <x v="0"/>
    <x v="3"/>
    <x v="2"/>
    <x v="4"/>
    <x v="0"/>
    <x v="0"/>
    <x v="2"/>
    <x v="1"/>
    <x v="0"/>
    <x v="1"/>
    <x v="1"/>
    <x v="1"/>
    <x v="0"/>
    <x v="5947"/>
    <x v="4"/>
    <x v="5"/>
    <x v="0"/>
    <x v="5"/>
  </r>
  <r>
    <x v="9477"/>
    <x v="0"/>
    <x v="0"/>
    <x v="4"/>
    <x v="5"/>
    <x v="0"/>
    <x v="1"/>
    <x v="11"/>
    <x v="0"/>
    <x v="0"/>
    <x v="1"/>
    <x v="1"/>
    <x v="1"/>
    <x v="0"/>
    <x v="8333"/>
    <x v="4"/>
    <x v="6"/>
    <x v="0"/>
    <x v="4"/>
  </r>
  <r>
    <x v="9478"/>
    <x v="0"/>
    <x v="3"/>
    <x v="5"/>
    <x v="6"/>
    <x v="1"/>
    <x v="1"/>
    <x v="12"/>
    <x v="0"/>
    <x v="1"/>
    <x v="1"/>
    <x v="1"/>
    <x v="0"/>
    <x v="0"/>
    <x v="7097"/>
    <x v="5"/>
    <x v="5"/>
    <x v="2"/>
    <x v="1"/>
  </r>
  <r>
    <x v="9479"/>
    <x v="3"/>
    <x v="0"/>
    <x v="0"/>
    <x v="0"/>
    <x v="2"/>
    <x v="2"/>
    <x v="3"/>
    <x v="2"/>
    <x v="1"/>
    <x v="0"/>
    <x v="1"/>
    <x v="1"/>
    <x v="0"/>
    <x v="7303"/>
    <x v="0"/>
    <x v="3"/>
    <x v="0"/>
    <x v="5"/>
  </r>
  <r>
    <x v="9480"/>
    <x v="5"/>
    <x v="3"/>
    <x v="1"/>
    <x v="0"/>
    <x v="1"/>
    <x v="1"/>
    <x v="4"/>
    <x v="2"/>
    <x v="1"/>
    <x v="1"/>
    <x v="1"/>
    <x v="1"/>
    <x v="0"/>
    <x v="8063"/>
    <x v="11"/>
    <x v="6"/>
    <x v="0"/>
    <x v="5"/>
  </r>
  <r>
    <x v="9481"/>
    <x v="2"/>
    <x v="3"/>
    <x v="0"/>
    <x v="1"/>
    <x v="1"/>
    <x v="0"/>
    <x v="14"/>
    <x v="1"/>
    <x v="1"/>
    <x v="0"/>
    <x v="0"/>
    <x v="0"/>
    <x v="0"/>
    <x v="87"/>
    <x v="10"/>
    <x v="1"/>
    <x v="2"/>
    <x v="5"/>
  </r>
  <r>
    <x v="9482"/>
    <x v="2"/>
    <x v="0"/>
    <x v="2"/>
    <x v="6"/>
    <x v="2"/>
    <x v="1"/>
    <x v="8"/>
    <x v="2"/>
    <x v="1"/>
    <x v="1"/>
    <x v="0"/>
    <x v="1"/>
    <x v="1"/>
    <x v="3918"/>
    <x v="1"/>
    <x v="6"/>
    <x v="0"/>
    <x v="6"/>
  </r>
  <r>
    <x v="9483"/>
    <x v="3"/>
    <x v="2"/>
    <x v="3"/>
    <x v="2"/>
    <x v="0"/>
    <x v="2"/>
    <x v="6"/>
    <x v="2"/>
    <x v="0"/>
    <x v="0"/>
    <x v="1"/>
    <x v="0"/>
    <x v="1"/>
    <x v="8443"/>
    <x v="4"/>
    <x v="3"/>
    <x v="1"/>
    <x v="2"/>
  </r>
  <r>
    <x v="9484"/>
    <x v="0"/>
    <x v="1"/>
    <x v="3"/>
    <x v="6"/>
    <x v="1"/>
    <x v="2"/>
    <x v="5"/>
    <x v="0"/>
    <x v="1"/>
    <x v="1"/>
    <x v="0"/>
    <x v="0"/>
    <x v="1"/>
    <x v="8587"/>
    <x v="2"/>
    <x v="2"/>
    <x v="0"/>
    <x v="7"/>
  </r>
  <r>
    <x v="9485"/>
    <x v="1"/>
    <x v="0"/>
    <x v="3"/>
    <x v="3"/>
    <x v="2"/>
    <x v="0"/>
    <x v="7"/>
    <x v="0"/>
    <x v="1"/>
    <x v="0"/>
    <x v="1"/>
    <x v="0"/>
    <x v="1"/>
    <x v="1398"/>
    <x v="9"/>
    <x v="4"/>
    <x v="1"/>
    <x v="4"/>
  </r>
  <r>
    <x v="9486"/>
    <x v="5"/>
    <x v="0"/>
    <x v="3"/>
    <x v="4"/>
    <x v="2"/>
    <x v="2"/>
    <x v="2"/>
    <x v="2"/>
    <x v="0"/>
    <x v="1"/>
    <x v="1"/>
    <x v="0"/>
    <x v="0"/>
    <x v="8855"/>
    <x v="6"/>
    <x v="2"/>
    <x v="0"/>
    <x v="7"/>
  </r>
  <r>
    <x v="9487"/>
    <x v="5"/>
    <x v="2"/>
    <x v="2"/>
    <x v="4"/>
    <x v="2"/>
    <x v="2"/>
    <x v="7"/>
    <x v="2"/>
    <x v="0"/>
    <x v="1"/>
    <x v="0"/>
    <x v="0"/>
    <x v="1"/>
    <x v="9370"/>
    <x v="0"/>
    <x v="6"/>
    <x v="1"/>
    <x v="2"/>
  </r>
  <r>
    <x v="9488"/>
    <x v="3"/>
    <x v="0"/>
    <x v="4"/>
    <x v="6"/>
    <x v="2"/>
    <x v="0"/>
    <x v="2"/>
    <x v="0"/>
    <x v="1"/>
    <x v="1"/>
    <x v="0"/>
    <x v="1"/>
    <x v="0"/>
    <x v="623"/>
    <x v="6"/>
    <x v="2"/>
    <x v="1"/>
    <x v="3"/>
  </r>
  <r>
    <x v="9489"/>
    <x v="1"/>
    <x v="3"/>
    <x v="5"/>
    <x v="5"/>
    <x v="2"/>
    <x v="2"/>
    <x v="9"/>
    <x v="1"/>
    <x v="1"/>
    <x v="1"/>
    <x v="0"/>
    <x v="1"/>
    <x v="0"/>
    <x v="5174"/>
    <x v="2"/>
    <x v="4"/>
    <x v="2"/>
    <x v="1"/>
  </r>
  <r>
    <x v="9490"/>
    <x v="1"/>
    <x v="2"/>
    <x v="0"/>
    <x v="0"/>
    <x v="0"/>
    <x v="1"/>
    <x v="13"/>
    <x v="0"/>
    <x v="1"/>
    <x v="0"/>
    <x v="1"/>
    <x v="0"/>
    <x v="1"/>
    <x v="5760"/>
    <x v="9"/>
    <x v="3"/>
    <x v="0"/>
    <x v="6"/>
  </r>
  <r>
    <x v="9491"/>
    <x v="4"/>
    <x v="0"/>
    <x v="4"/>
    <x v="2"/>
    <x v="0"/>
    <x v="2"/>
    <x v="2"/>
    <x v="0"/>
    <x v="1"/>
    <x v="1"/>
    <x v="1"/>
    <x v="1"/>
    <x v="1"/>
    <x v="7734"/>
    <x v="2"/>
    <x v="1"/>
    <x v="0"/>
    <x v="4"/>
  </r>
  <r>
    <x v="9492"/>
    <x v="1"/>
    <x v="2"/>
    <x v="2"/>
    <x v="5"/>
    <x v="0"/>
    <x v="2"/>
    <x v="11"/>
    <x v="1"/>
    <x v="1"/>
    <x v="0"/>
    <x v="0"/>
    <x v="1"/>
    <x v="1"/>
    <x v="8038"/>
    <x v="2"/>
    <x v="0"/>
    <x v="2"/>
    <x v="0"/>
  </r>
  <r>
    <x v="9493"/>
    <x v="4"/>
    <x v="0"/>
    <x v="5"/>
    <x v="4"/>
    <x v="0"/>
    <x v="1"/>
    <x v="0"/>
    <x v="1"/>
    <x v="0"/>
    <x v="0"/>
    <x v="0"/>
    <x v="1"/>
    <x v="1"/>
    <x v="3100"/>
    <x v="2"/>
    <x v="3"/>
    <x v="1"/>
    <x v="4"/>
  </r>
  <r>
    <x v="9494"/>
    <x v="3"/>
    <x v="0"/>
    <x v="1"/>
    <x v="2"/>
    <x v="1"/>
    <x v="2"/>
    <x v="8"/>
    <x v="2"/>
    <x v="1"/>
    <x v="1"/>
    <x v="0"/>
    <x v="0"/>
    <x v="0"/>
    <x v="3572"/>
    <x v="3"/>
    <x v="4"/>
    <x v="2"/>
    <x v="3"/>
  </r>
  <r>
    <x v="9495"/>
    <x v="5"/>
    <x v="3"/>
    <x v="1"/>
    <x v="2"/>
    <x v="0"/>
    <x v="2"/>
    <x v="6"/>
    <x v="0"/>
    <x v="0"/>
    <x v="1"/>
    <x v="1"/>
    <x v="1"/>
    <x v="1"/>
    <x v="9653"/>
    <x v="4"/>
    <x v="6"/>
    <x v="0"/>
    <x v="2"/>
  </r>
  <r>
    <x v="9496"/>
    <x v="0"/>
    <x v="0"/>
    <x v="0"/>
    <x v="0"/>
    <x v="1"/>
    <x v="1"/>
    <x v="5"/>
    <x v="0"/>
    <x v="1"/>
    <x v="1"/>
    <x v="1"/>
    <x v="1"/>
    <x v="0"/>
    <x v="8504"/>
    <x v="9"/>
    <x v="0"/>
    <x v="0"/>
    <x v="2"/>
  </r>
  <r>
    <x v="9497"/>
    <x v="3"/>
    <x v="3"/>
    <x v="0"/>
    <x v="2"/>
    <x v="2"/>
    <x v="0"/>
    <x v="14"/>
    <x v="0"/>
    <x v="0"/>
    <x v="1"/>
    <x v="1"/>
    <x v="1"/>
    <x v="1"/>
    <x v="2616"/>
    <x v="4"/>
    <x v="5"/>
    <x v="0"/>
    <x v="0"/>
  </r>
  <r>
    <x v="9498"/>
    <x v="2"/>
    <x v="1"/>
    <x v="2"/>
    <x v="2"/>
    <x v="2"/>
    <x v="1"/>
    <x v="14"/>
    <x v="2"/>
    <x v="0"/>
    <x v="1"/>
    <x v="0"/>
    <x v="1"/>
    <x v="0"/>
    <x v="2915"/>
    <x v="9"/>
    <x v="6"/>
    <x v="2"/>
    <x v="0"/>
  </r>
  <r>
    <x v="9499"/>
    <x v="1"/>
    <x v="0"/>
    <x v="5"/>
    <x v="6"/>
    <x v="2"/>
    <x v="2"/>
    <x v="7"/>
    <x v="0"/>
    <x v="0"/>
    <x v="1"/>
    <x v="1"/>
    <x v="1"/>
    <x v="1"/>
    <x v="7672"/>
    <x v="5"/>
    <x v="2"/>
    <x v="0"/>
    <x v="4"/>
  </r>
  <r>
    <x v="9500"/>
    <x v="0"/>
    <x v="2"/>
    <x v="2"/>
    <x v="1"/>
    <x v="2"/>
    <x v="1"/>
    <x v="11"/>
    <x v="2"/>
    <x v="1"/>
    <x v="0"/>
    <x v="1"/>
    <x v="1"/>
    <x v="1"/>
    <x v="9600"/>
    <x v="10"/>
    <x v="5"/>
    <x v="0"/>
    <x v="0"/>
  </r>
  <r>
    <x v="9501"/>
    <x v="0"/>
    <x v="2"/>
    <x v="1"/>
    <x v="2"/>
    <x v="1"/>
    <x v="1"/>
    <x v="7"/>
    <x v="1"/>
    <x v="1"/>
    <x v="0"/>
    <x v="1"/>
    <x v="0"/>
    <x v="1"/>
    <x v="9081"/>
    <x v="2"/>
    <x v="1"/>
    <x v="0"/>
    <x v="7"/>
  </r>
  <r>
    <x v="9502"/>
    <x v="0"/>
    <x v="3"/>
    <x v="1"/>
    <x v="0"/>
    <x v="1"/>
    <x v="0"/>
    <x v="0"/>
    <x v="0"/>
    <x v="0"/>
    <x v="1"/>
    <x v="1"/>
    <x v="1"/>
    <x v="0"/>
    <x v="6132"/>
    <x v="10"/>
    <x v="1"/>
    <x v="0"/>
    <x v="4"/>
  </r>
  <r>
    <x v="9503"/>
    <x v="5"/>
    <x v="0"/>
    <x v="2"/>
    <x v="5"/>
    <x v="2"/>
    <x v="2"/>
    <x v="7"/>
    <x v="1"/>
    <x v="1"/>
    <x v="1"/>
    <x v="0"/>
    <x v="0"/>
    <x v="1"/>
    <x v="8375"/>
    <x v="11"/>
    <x v="6"/>
    <x v="1"/>
    <x v="3"/>
  </r>
  <r>
    <x v="9504"/>
    <x v="3"/>
    <x v="1"/>
    <x v="2"/>
    <x v="5"/>
    <x v="2"/>
    <x v="1"/>
    <x v="0"/>
    <x v="0"/>
    <x v="0"/>
    <x v="0"/>
    <x v="1"/>
    <x v="1"/>
    <x v="0"/>
    <x v="3740"/>
    <x v="8"/>
    <x v="0"/>
    <x v="0"/>
    <x v="5"/>
  </r>
  <r>
    <x v="9505"/>
    <x v="2"/>
    <x v="3"/>
    <x v="1"/>
    <x v="0"/>
    <x v="1"/>
    <x v="0"/>
    <x v="8"/>
    <x v="1"/>
    <x v="0"/>
    <x v="0"/>
    <x v="1"/>
    <x v="0"/>
    <x v="1"/>
    <x v="1077"/>
    <x v="10"/>
    <x v="6"/>
    <x v="0"/>
    <x v="7"/>
  </r>
  <r>
    <x v="9506"/>
    <x v="4"/>
    <x v="0"/>
    <x v="1"/>
    <x v="0"/>
    <x v="2"/>
    <x v="2"/>
    <x v="7"/>
    <x v="2"/>
    <x v="1"/>
    <x v="1"/>
    <x v="0"/>
    <x v="1"/>
    <x v="1"/>
    <x v="6800"/>
    <x v="10"/>
    <x v="2"/>
    <x v="0"/>
    <x v="8"/>
  </r>
  <r>
    <x v="9507"/>
    <x v="1"/>
    <x v="2"/>
    <x v="3"/>
    <x v="0"/>
    <x v="0"/>
    <x v="2"/>
    <x v="0"/>
    <x v="2"/>
    <x v="1"/>
    <x v="0"/>
    <x v="1"/>
    <x v="0"/>
    <x v="0"/>
    <x v="7106"/>
    <x v="6"/>
    <x v="6"/>
    <x v="1"/>
    <x v="3"/>
  </r>
  <r>
    <x v="9508"/>
    <x v="4"/>
    <x v="2"/>
    <x v="0"/>
    <x v="2"/>
    <x v="2"/>
    <x v="1"/>
    <x v="12"/>
    <x v="0"/>
    <x v="0"/>
    <x v="0"/>
    <x v="0"/>
    <x v="0"/>
    <x v="0"/>
    <x v="2652"/>
    <x v="4"/>
    <x v="6"/>
    <x v="2"/>
    <x v="0"/>
  </r>
  <r>
    <x v="9509"/>
    <x v="5"/>
    <x v="1"/>
    <x v="4"/>
    <x v="3"/>
    <x v="0"/>
    <x v="1"/>
    <x v="0"/>
    <x v="0"/>
    <x v="1"/>
    <x v="0"/>
    <x v="0"/>
    <x v="0"/>
    <x v="1"/>
    <x v="6571"/>
    <x v="0"/>
    <x v="0"/>
    <x v="1"/>
    <x v="4"/>
  </r>
  <r>
    <x v="9510"/>
    <x v="4"/>
    <x v="1"/>
    <x v="3"/>
    <x v="1"/>
    <x v="2"/>
    <x v="0"/>
    <x v="4"/>
    <x v="2"/>
    <x v="1"/>
    <x v="1"/>
    <x v="0"/>
    <x v="0"/>
    <x v="0"/>
    <x v="166"/>
    <x v="4"/>
    <x v="4"/>
    <x v="0"/>
    <x v="7"/>
  </r>
  <r>
    <x v="9511"/>
    <x v="5"/>
    <x v="1"/>
    <x v="2"/>
    <x v="4"/>
    <x v="0"/>
    <x v="0"/>
    <x v="2"/>
    <x v="0"/>
    <x v="1"/>
    <x v="1"/>
    <x v="0"/>
    <x v="0"/>
    <x v="1"/>
    <x v="4045"/>
    <x v="5"/>
    <x v="1"/>
    <x v="0"/>
    <x v="8"/>
  </r>
  <r>
    <x v="9512"/>
    <x v="0"/>
    <x v="3"/>
    <x v="3"/>
    <x v="4"/>
    <x v="1"/>
    <x v="0"/>
    <x v="5"/>
    <x v="1"/>
    <x v="0"/>
    <x v="1"/>
    <x v="1"/>
    <x v="0"/>
    <x v="0"/>
    <x v="4430"/>
    <x v="2"/>
    <x v="1"/>
    <x v="1"/>
    <x v="5"/>
  </r>
  <r>
    <x v="9513"/>
    <x v="1"/>
    <x v="2"/>
    <x v="0"/>
    <x v="3"/>
    <x v="2"/>
    <x v="1"/>
    <x v="2"/>
    <x v="1"/>
    <x v="0"/>
    <x v="0"/>
    <x v="0"/>
    <x v="1"/>
    <x v="0"/>
    <x v="4884"/>
    <x v="7"/>
    <x v="0"/>
    <x v="0"/>
    <x v="8"/>
  </r>
  <r>
    <x v="9514"/>
    <x v="5"/>
    <x v="2"/>
    <x v="1"/>
    <x v="2"/>
    <x v="2"/>
    <x v="1"/>
    <x v="1"/>
    <x v="0"/>
    <x v="1"/>
    <x v="1"/>
    <x v="0"/>
    <x v="0"/>
    <x v="1"/>
    <x v="7829"/>
    <x v="3"/>
    <x v="4"/>
    <x v="1"/>
    <x v="4"/>
  </r>
  <r>
    <x v="9515"/>
    <x v="5"/>
    <x v="1"/>
    <x v="5"/>
    <x v="4"/>
    <x v="1"/>
    <x v="2"/>
    <x v="0"/>
    <x v="0"/>
    <x v="1"/>
    <x v="1"/>
    <x v="1"/>
    <x v="0"/>
    <x v="0"/>
    <x v="8741"/>
    <x v="9"/>
    <x v="2"/>
    <x v="1"/>
    <x v="4"/>
  </r>
  <r>
    <x v="9516"/>
    <x v="4"/>
    <x v="1"/>
    <x v="4"/>
    <x v="1"/>
    <x v="1"/>
    <x v="1"/>
    <x v="9"/>
    <x v="0"/>
    <x v="0"/>
    <x v="1"/>
    <x v="1"/>
    <x v="1"/>
    <x v="1"/>
    <x v="5086"/>
    <x v="5"/>
    <x v="1"/>
    <x v="0"/>
    <x v="6"/>
  </r>
  <r>
    <x v="9517"/>
    <x v="5"/>
    <x v="1"/>
    <x v="4"/>
    <x v="1"/>
    <x v="2"/>
    <x v="2"/>
    <x v="3"/>
    <x v="0"/>
    <x v="1"/>
    <x v="1"/>
    <x v="1"/>
    <x v="0"/>
    <x v="1"/>
    <x v="9137"/>
    <x v="10"/>
    <x v="3"/>
    <x v="0"/>
    <x v="8"/>
  </r>
  <r>
    <x v="9518"/>
    <x v="1"/>
    <x v="1"/>
    <x v="3"/>
    <x v="6"/>
    <x v="0"/>
    <x v="0"/>
    <x v="9"/>
    <x v="0"/>
    <x v="1"/>
    <x v="0"/>
    <x v="1"/>
    <x v="0"/>
    <x v="0"/>
    <x v="380"/>
    <x v="1"/>
    <x v="3"/>
    <x v="0"/>
    <x v="7"/>
  </r>
  <r>
    <x v="9519"/>
    <x v="4"/>
    <x v="1"/>
    <x v="3"/>
    <x v="4"/>
    <x v="0"/>
    <x v="2"/>
    <x v="14"/>
    <x v="1"/>
    <x v="0"/>
    <x v="0"/>
    <x v="0"/>
    <x v="0"/>
    <x v="0"/>
    <x v="3990"/>
    <x v="10"/>
    <x v="0"/>
    <x v="0"/>
    <x v="8"/>
  </r>
  <r>
    <x v="9520"/>
    <x v="3"/>
    <x v="1"/>
    <x v="0"/>
    <x v="0"/>
    <x v="0"/>
    <x v="0"/>
    <x v="3"/>
    <x v="0"/>
    <x v="1"/>
    <x v="0"/>
    <x v="0"/>
    <x v="1"/>
    <x v="0"/>
    <x v="646"/>
    <x v="0"/>
    <x v="4"/>
    <x v="1"/>
    <x v="0"/>
  </r>
  <r>
    <x v="9521"/>
    <x v="1"/>
    <x v="1"/>
    <x v="4"/>
    <x v="1"/>
    <x v="0"/>
    <x v="1"/>
    <x v="7"/>
    <x v="2"/>
    <x v="0"/>
    <x v="1"/>
    <x v="1"/>
    <x v="0"/>
    <x v="1"/>
    <x v="3423"/>
    <x v="6"/>
    <x v="1"/>
    <x v="0"/>
    <x v="7"/>
  </r>
  <r>
    <x v="9522"/>
    <x v="1"/>
    <x v="2"/>
    <x v="1"/>
    <x v="1"/>
    <x v="2"/>
    <x v="1"/>
    <x v="5"/>
    <x v="2"/>
    <x v="0"/>
    <x v="0"/>
    <x v="1"/>
    <x v="1"/>
    <x v="1"/>
    <x v="7654"/>
    <x v="5"/>
    <x v="4"/>
    <x v="0"/>
    <x v="8"/>
  </r>
  <r>
    <x v="9523"/>
    <x v="0"/>
    <x v="3"/>
    <x v="1"/>
    <x v="0"/>
    <x v="2"/>
    <x v="2"/>
    <x v="9"/>
    <x v="1"/>
    <x v="1"/>
    <x v="0"/>
    <x v="0"/>
    <x v="0"/>
    <x v="1"/>
    <x v="8468"/>
    <x v="2"/>
    <x v="1"/>
    <x v="2"/>
    <x v="2"/>
  </r>
  <r>
    <x v="9524"/>
    <x v="5"/>
    <x v="1"/>
    <x v="4"/>
    <x v="1"/>
    <x v="1"/>
    <x v="0"/>
    <x v="7"/>
    <x v="1"/>
    <x v="0"/>
    <x v="1"/>
    <x v="1"/>
    <x v="1"/>
    <x v="1"/>
    <x v="7014"/>
    <x v="9"/>
    <x v="3"/>
    <x v="0"/>
    <x v="7"/>
  </r>
  <r>
    <x v="9525"/>
    <x v="4"/>
    <x v="3"/>
    <x v="2"/>
    <x v="6"/>
    <x v="0"/>
    <x v="1"/>
    <x v="7"/>
    <x v="2"/>
    <x v="1"/>
    <x v="1"/>
    <x v="0"/>
    <x v="1"/>
    <x v="0"/>
    <x v="2749"/>
    <x v="1"/>
    <x v="0"/>
    <x v="1"/>
    <x v="2"/>
  </r>
  <r>
    <x v="9526"/>
    <x v="5"/>
    <x v="3"/>
    <x v="4"/>
    <x v="2"/>
    <x v="2"/>
    <x v="0"/>
    <x v="1"/>
    <x v="0"/>
    <x v="0"/>
    <x v="0"/>
    <x v="0"/>
    <x v="1"/>
    <x v="0"/>
    <x v="3888"/>
    <x v="0"/>
    <x v="6"/>
    <x v="0"/>
    <x v="8"/>
  </r>
  <r>
    <x v="9527"/>
    <x v="1"/>
    <x v="3"/>
    <x v="2"/>
    <x v="5"/>
    <x v="2"/>
    <x v="1"/>
    <x v="2"/>
    <x v="1"/>
    <x v="1"/>
    <x v="1"/>
    <x v="0"/>
    <x v="1"/>
    <x v="0"/>
    <x v="2463"/>
    <x v="11"/>
    <x v="1"/>
    <x v="0"/>
    <x v="8"/>
  </r>
  <r>
    <x v="9528"/>
    <x v="1"/>
    <x v="1"/>
    <x v="2"/>
    <x v="0"/>
    <x v="2"/>
    <x v="2"/>
    <x v="10"/>
    <x v="1"/>
    <x v="1"/>
    <x v="0"/>
    <x v="0"/>
    <x v="1"/>
    <x v="1"/>
    <x v="5970"/>
    <x v="9"/>
    <x v="1"/>
    <x v="2"/>
    <x v="1"/>
  </r>
  <r>
    <x v="9529"/>
    <x v="0"/>
    <x v="0"/>
    <x v="1"/>
    <x v="4"/>
    <x v="0"/>
    <x v="1"/>
    <x v="14"/>
    <x v="1"/>
    <x v="1"/>
    <x v="0"/>
    <x v="0"/>
    <x v="0"/>
    <x v="1"/>
    <x v="6051"/>
    <x v="8"/>
    <x v="1"/>
    <x v="0"/>
    <x v="8"/>
  </r>
  <r>
    <x v="9530"/>
    <x v="3"/>
    <x v="0"/>
    <x v="0"/>
    <x v="5"/>
    <x v="1"/>
    <x v="2"/>
    <x v="7"/>
    <x v="2"/>
    <x v="1"/>
    <x v="1"/>
    <x v="0"/>
    <x v="1"/>
    <x v="1"/>
    <x v="6539"/>
    <x v="9"/>
    <x v="5"/>
    <x v="1"/>
    <x v="1"/>
  </r>
  <r>
    <x v="9531"/>
    <x v="1"/>
    <x v="3"/>
    <x v="5"/>
    <x v="0"/>
    <x v="1"/>
    <x v="2"/>
    <x v="0"/>
    <x v="2"/>
    <x v="1"/>
    <x v="1"/>
    <x v="0"/>
    <x v="0"/>
    <x v="0"/>
    <x v="4037"/>
    <x v="10"/>
    <x v="6"/>
    <x v="1"/>
    <x v="5"/>
  </r>
  <r>
    <x v="9532"/>
    <x v="4"/>
    <x v="2"/>
    <x v="0"/>
    <x v="5"/>
    <x v="2"/>
    <x v="0"/>
    <x v="3"/>
    <x v="0"/>
    <x v="0"/>
    <x v="1"/>
    <x v="0"/>
    <x v="0"/>
    <x v="1"/>
    <x v="1414"/>
    <x v="6"/>
    <x v="0"/>
    <x v="0"/>
    <x v="7"/>
  </r>
  <r>
    <x v="9533"/>
    <x v="3"/>
    <x v="1"/>
    <x v="2"/>
    <x v="3"/>
    <x v="2"/>
    <x v="0"/>
    <x v="5"/>
    <x v="1"/>
    <x v="0"/>
    <x v="0"/>
    <x v="1"/>
    <x v="1"/>
    <x v="1"/>
    <x v="2888"/>
    <x v="2"/>
    <x v="5"/>
    <x v="0"/>
    <x v="7"/>
  </r>
  <r>
    <x v="9534"/>
    <x v="5"/>
    <x v="3"/>
    <x v="3"/>
    <x v="2"/>
    <x v="1"/>
    <x v="0"/>
    <x v="3"/>
    <x v="1"/>
    <x v="0"/>
    <x v="0"/>
    <x v="1"/>
    <x v="0"/>
    <x v="0"/>
    <x v="4353"/>
    <x v="1"/>
    <x v="2"/>
    <x v="1"/>
    <x v="1"/>
  </r>
  <r>
    <x v="9535"/>
    <x v="3"/>
    <x v="1"/>
    <x v="5"/>
    <x v="5"/>
    <x v="2"/>
    <x v="0"/>
    <x v="11"/>
    <x v="1"/>
    <x v="0"/>
    <x v="1"/>
    <x v="1"/>
    <x v="0"/>
    <x v="1"/>
    <x v="1293"/>
    <x v="3"/>
    <x v="1"/>
    <x v="2"/>
    <x v="5"/>
  </r>
  <r>
    <x v="9536"/>
    <x v="2"/>
    <x v="1"/>
    <x v="0"/>
    <x v="4"/>
    <x v="0"/>
    <x v="2"/>
    <x v="14"/>
    <x v="1"/>
    <x v="0"/>
    <x v="1"/>
    <x v="1"/>
    <x v="1"/>
    <x v="0"/>
    <x v="7003"/>
    <x v="9"/>
    <x v="5"/>
    <x v="0"/>
    <x v="7"/>
  </r>
  <r>
    <x v="9537"/>
    <x v="1"/>
    <x v="0"/>
    <x v="2"/>
    <x v="2"/>
    <x v="0"/>
    <x v="2"/>
    <x v="10"/>
    <x v="2"/>
    <x v="0"/>
    <x v="1"/>
    <x v="1"/>
    <x v="0"/>
    <x v="0"/>
    <x v="5036"/>
    <x v="2"/>
    <x v="5"/>
    <x v="0"/>
    <x v="8"/>
  </r>
  <r>
    <x v="9538"/>
    <x v="2"/>
    <x v="3"/>
    <x v="2"/>
    <x v="6"/>
    <x v="2"/>
    <x v="1"/>
    <x v="12"/>
    <x v="2"/>
    <x v="1"/>
    <x v="1"/>
    <x v="0"/>
    <x v="0"/>
    <x v="1"/>
    <x v="2388"/>
    <x v="1"/>
    <x v="5"/>
    <x v="0"/>
    <x v="6"/>
  </r>
  <r>
    <x v="9539"/>
    <x v="0"/>
    <x v="2"/>
    <x v="0"/>
    <x v="5"/>
    <x v="1"/>
    <x v="0"/>
    <x v="6"/>
    <x v="0"/>
    <x v="0"/>
    <x v="0"/>
    <x v="1"/>
    <x v="0"/>
    <x v="1"/>
    <x v="7679"/>
    <x v="0"/>
    <x v="6"/>
    <x v="1"/>
    <x v="2"/>
  </r>
  <r>
    <x v="9540"/>
    <x v="5"/>
    <x v="1"/>
    <x v="3"/>
    <x v="2"/>
    <x v="1"/>
    <x v="2"/>
    <x v="9"/>
    <x v="1"/>
    <x v="1"/>
    <x v="1"/>
    <x v="1"/>
    <x v="0"/>
    <x v="0"/>
    <x v="8984"/>
    <x v="8"/>
    <x v="0"/>
    <x v="0"/>
    <x v="8"/>
  </r>
  <r>
    <x v="9541"/>
    <x v="1"/>
    <x v="2"/>
    <x v="5"/>
    <x v="0"/>
    <x v="0"/>
    <x v="0"/>
    <x v="10"/>
    <x v="0"/>
    <x v="0"/>
    <x v="0"/>
    <x v="0"/>
    <x v="1"/>
    <x v="1"/>
    <x v="2773"/>
    <x v="0"/>
    <x v="0"/>
    <x v="2"/>
    <x v="3"/>
  </r>
  <r>
    <x v="9542"/>
    <x v="1"/>
    <x v="2"/>
    <x v="1"/>
    <x v="1"/>
    <x v="1"/>
    <x v="0"/>
    <x v="1"/>
    <x v="1"/>
    <x v="0"/>
    <x v="1"/>
    <x v="1"/>
    <x v="0"/>
    <x v="1"/>
    <x v="2606"/>
    <x v="1"/>
    <x v="5"/>
    <x v="1"/>
    <x v="0"/>
  </r>
  <r>
    <x v="9543"/>
    <x v="4"/>
    <x v="3"/>
    <x v="3"/>
    <x v="1"/>
    <x v="0"/>
    <x v="1"/>
    <x v="7"/>
    <x v="1"/>
    <x v="1"/>
    <x v="0"/>
    <x v="0"/>
    <x v="1"/>
    <x v="0"/>
    <x v="2415"/>
    <x v="7"/>
    <x v="4"/>
    <x v="1"/>
    <x v="2"/>
  </r>
  <r>
    <x v="9544"/>
    <x v="1"/>
    <x v="2"/>
    <x v="1"/>
    <x v="3"/>
    <x v="1"/>
    <x v="0"/>
    <x v="11"/>
    <x v="0"/>
    <x v="0"/>
    <x v="1"/>
    <x v="1"/>
    <x v="1"/>
    <x v="0"/>
    <x v="3736"/>
    <x v="8"/>
    <x v="1"/>
    <x v="0"/>
    <x v="4"/>
  </r>
  <r>
    <x v="9545"/>
    <x v="4"/>
    <x v="0"/>
    <x v="1"/>
    <x v="0"/>
    <x v="0"/>
    <x v="2"/>
    <x v="4"/>
    <x v="0"/>
    <x v="1"/>
    <x v="1"/>
    <x v="0"/>
    <x v="0"/>
    <x v="1"/>
    <x v="5057"/>
    <x v="1"/>
    <x v="1"/>
    <x v="0"/>
    <x v="6"/>
  </r>
  <r>
    <x v="9546"/>
    <x v="2"/>
    <x v="0"/>
    <x v="1"/>
    <x v="6"/>
    <x v="1"/>
    <x v="2"/>
    <x v="3"/>
    <x v="1"/>
    <x v="1"/>
    <x v="1"/>
    <x v="0"/>
    <x v="1"/>
    <x v="1"/>
    <x v="6737"/>
    <x v="5"/>
    <x v="0"/>
    <x v="1"/>
    <x v="4"/>
  </r>
  <r>
    <x v="9547"/>
    <x v="4"/>
    <x v="0"/>
    <x v="1"/>
    <x v="3"/>
    <x v="1"/>
    <x v="2"/>
    <x v="12"/>
    <x v="0"/>
    <x v="0"/>
    <x v="0"/>
    <x v="0"/>
    <x v="1"/>
    <x v="1"/>
    <x v="6068"/>
    <x v="8"/>
    <x v="2"/>
    <x v="2"/>
    <x v="5"/>
  </r>
  <r>
    <x v="9548"/>
    <x v="2"/>
    <x v="2"/>
    <x v="4"/>
    <x v="6"/>
    <x v="2"/>
    <x v="0"/>
    <x v="8"/>
    <x v="2"/>
    <x v="0"/>
    <x v="1"/>
    <x v="1"/>
    <x v="1"/>
    <x v="0"/>
    <x v="3630"/>
    <x v="1"/>
    <x v="5"/>
    <x v="0"/>
    <x v="4"/>
  </r>
  <r>
    <x v="9549"/>
    <x v="0"/>
    <x v="2"/>
    <x v="5"/>
    <x v="1"/>
    <x v="2"/>
    <x v="2"/>
    <x v="2"/>
    <x v="1"/>
    <x v="0"/>
    <x v="0"/>
    <x v="1"/>
    <x v="1"/>
    <x v="0"/>
    <x v="9842"/>
    <x v="9"/>
    <x v="5"/>
    <x v="0"/>
    <x v="5"/>
  </r>
  <r>
    <x v="9550"/>
    <x v="5"/>
    <x v="1"/>
    <x v="0"/>
    <x v="4"/>
    <x v="2"/>
    <x v="0"/>
    <x v="12"/>
    <x v="1"/>
    <x v="1"/>
    <x v="0"/>
    <x v="1"/>
    <x v="0"/>
    <x v="0"/>
    <x v="4097"/>
    <x v="10"/>
    <x v="1"/>
    <x v="0"/>
    <x v="7"/>
  </r>
  <r>
    <x v="9551"/>
    <x v="2"/>
    <x v="0"/>
    <x v="3"/>
    <x v="3"/>
    <x v="2"/>
    <x v="0"/>
    <x v="1"/>
    <x v="0"/>
    <x v="1"/>
    <x v="1"/>
    <x v="1"/>
    <x v="1"/>
    <x v="1"/>
    <x v="1979"/>
    <x v="1"/>
    <x v="4"/>
    <x v="0"/>
    <x v="2"/>
  </r>
  <r>
    <x v="9552"/>
    <x v="3"/>
    <x v="3"/>
    <x v="3"/>
    <x v="0"/>
    <x v="2"/>
    <x v="2"/>
    <x v="10"/>
    <x v="1"/>
    <x v="0"/>
    <x v="0"/>
    <x v="1"/>
    <x v="0"/>
    <x v="1"/>
    <x v="6296"/>
    <x v="6"/>
    <x v="6"/>
    <x v="0"/>
    <x v="6"/>
  </r>
  <r>
    <x v="9553"/>
    <x v="3"/>
    <x v="1"/>
    <x v="4"/>
    <x v="5"/>
    <x v="1"/>
    <x v="2"/>
    <x v="9"/>
    <x v="1"/>
    <x v="1"/>
    <x v="1"/>
    <x v="1"/>
    <x v="0"/>
    <x v="0"/>
    <x v="5025"/>
    <x v="6"/>
    <x v="2"/>
    <x v="2"/>
    <x v="2"/>
  </r>
  <r>
    <x v="9554"/>
    <x v="3"/>
    <x v="2"/>
    <x v="1"/>
    <x v="5"/>
    <x v="2"/>
    <x v="1"/>
    <x v="8"/>
    <x v="0"/>
    <x v="1"/>
    <x v="1"/>
    <x v="1"/>
    <x v="1"/>
    <x v="0"/>
    <x v="5916"/>
    <x v="9"/>
    <x v="0"/>
    <x v="0"/>
    <x v="6"/>
  </r>
  <r>
    <x v="9555"/>
    <x v="2"/>
    <x v="1"/>
    <x v="2"/>
    <x v="5"/>
    <x v="0"/>
    <x v="2"/>
    <x v="7"/>
    <x v="1"/>
    <x v="1"/>
    <x v="0"/>
    <x v="1"/>
    <x v="0"/>
    <x v="1"/>
    <x v="6913"/>
    <x v="2"/>
    <x v="6"/>
    <x v="1"/>
    <x v="2"/>
  </r>
  <r>
    <x v="9556"/>
    <x v="2"/>
    <x v="2"/>
    <x v="4"/>
    <x v="3"/>
    <x v="0"/>
    <x v="0"/>
    <x v="0"/>
    <x v="2"/>
    <x v="1"/>
    <x v="1"/>
    <x v="1"/>
    <x v="0"/>
    <x v="0"/>
    <x v="2081"/>
    <x v="4"/>
    <x v="1"/>
    <x v="1"/>
    <x v="5"/>
  </r>
  <r>
    <x v="9557"/>
    <x v="4"/>
    <x v="1"/>
    <x v="5"/>
    <x v="1"/>
    <x v="1"/>
    <x v="1"/>
    <x v="6"/>
    <x v="0"/>
    <x v="1"/>
    <x v="0"/>
    <x v="1"/>
    <x v="1"/>
    <x v="1"/>
    <x v="5613"/>
    <x v="10"/>
    <x v="1"/>
    <x v="0"/>
    <x v="7"/>
  </r>
  <r>
    <x v="9558"/>
    <x v="4"/>
    <x v="3"/>
    <x v="1"/>
    <x v="2"/>
    <x v="2"/>
    <x v="0"/>
    <x v="7"/>
    <x v="2"/>
    <x v="0"/>
    <x v="1"/>
    <x v="0"/>
    <x v="1"/>
    <x v="0"/>
    <x v="616"/>
    <x v="1"/>
    <x v="4"/>
    <x v="0"/>
    <x v="8"/>
  </r>
  <r>
    <x v="9559"/>
    <x v="2"/>
    <x v="1"/>
    <x v="3"/>
    <x v="6"/>
    <x v="0"/>
    <x v="2"/>
    <x v="11"/>
    <x v="2"/>
    <x v="1"/>
    <x v="0"/>
    <x v="0"/>
    <x v="0"/>
    <x v="0"/>
    <x v="3886"/>
    <x v="4"/>
    <x v="5"/>
    <x v="2"/>
    <x v="2"/>
  </r>
  <r>
    <x v="9560"/>
    <x v="5"/>
    <x v="0"/>
    <x v="0"/>
    <x v="1"/>
    <x v="1"/>
    <x v="0"/>
    <x v="7"/>
    <x v="2"/>
    <x v="0"/>
    <x v="0"/>
    <x v="0"/>
    <x v="1"/>
    <x v="0"/>
    <x v="3613"/>
    <x v="3"/>
    <x v="4"/>
    <x v="1"/>
    <x v="0"/>
  </r>
  <r>
    <x v="9561"/>
    <x v="3"/>
    <x v="0"/>
    <x v="2"/>
    <x v="2"/>
    <x v="0"/>
    <x v="2"/>
    <x v="4"/>
    <x v="0"/>
    <x v="0"/>
    <x v="1"/>
    <x v="0"/>
    <x v="0"/>
    <x v="1"/>
    <x v="4806"/>
    <x v="8"/>
    <x v="1"/>
    <x v="1"/>
    <x v="0"/>
  </r>
  <r>
    <x v="9562"/>
    <x v="5"/>
    <x v="1"/>
    <x v="3"/>
    <x v="0"/>
    <x v="0"/>
    <x v="2"/>
    <x v="7"/>
    <x v="2"/>
    <x v="0"/>
    <x v="0"/>
    <x v="1"/>
    <x v="1"/>
    <x v="1"/>
    <x v="9635"/>
    <x v="4"/>
    <x v="6"/>
    <x v="0"/>
    <x v="7"/>
  </r>
  <r>
    <x v="9563"/>
    <x v="4"/>
    <x v="2"/>
    <x v="2"/>
    <x v="2"/>
    <x v="2"/>
    <x v="2"/>
    <x v="12"/>
    <x v="0"/>
    <x v="1"/>
    <x v="1"/>
    <x v="1"/>
    <x v="1"/>
    <x v="1"/>
    <x v="8834"/>
    <x v="9"/>
    <x v="5"/>
    <x v="0"/>
    <x v="2"/>
  </r>
  <r>
    <x v="9564"/>
    <x v="5"/>
    <x v="2"/>
    <x v="4"/>
    <x v="6"/>
    <x v="2"/>
    <x v="2"/>
    <x v="0"/>
    <x v="2"/>
    <x v="1"/>
    <x v="1"/>
    <x v="1"/>
    <x v="0"/>
    <x v="0"/>
    <x v="9622"/>
    <x v="5"/>
    <x v="0"/>
    <x v="0"/>
    <x v="7"/>
  </r>
  <r>
    <x v="9565"/>
    <x v="5"/>
    <x v="2"/>
    <x v="2"/>
    <x v="2"/>
    <x v="1"/>
    <x v="0"/>
    <x v="9"/>
    <x v="0"/>
    <x v="1"/>
    <x v="1"/>
    <x v="1"/>
    <x v="0"/>
    <x v="1"/>
    <x v="7474"/>
    <x v="11"/>
    <x v="5"/>
    <x v="2"/>
    <x v="3"/>
  </r>
  <r>
    <x v="9566"/>
    <x v="3"/>
    <x v="1"/>
    <x v="0"/>
    <x v="6"/>
    <x v="2"/>
    <x v="2"/>
    <x v="13"/>
    <x v="1"/>
    <x v="1"/>
    <x v="0"/>
    <x v="1"/>
    <x v="0"/>
    <x v="1"/>
    <x v="6438"/>
    <x v="9"/>
    <x v="1"/>
    <x v="2"/>
    <x v="0"/>
  </r>
  <r>
    <x v="9567"/>
    <x v="2"/>
    <x v="3"/>
    <x v="3"/>
    <x v="2"/>
    <x v="0"/>
    <x v="2"/>
    <x v="8"/>
    <x v="1"/>
    <x v="0"/>
    <x v="1"/>
    <x v="1"/>
    <x v="0"/>
    <x v="0"/>
    <x v="4789"/>
    <x v="4"/>
    <x v="6"/>
    <x v="2"/>
    <x v="5"/>
  </r>
  <r>
    <x v="9568"/>
    <x v="5"/>
    <x v="2"/>
    <x v="3"/>
    <x v="0"/>
    <x v="1"/>
    <x v="1"/>
    <x v="11"/>
    <x v="1"/>
    <x v="1"/>
    <x v="0"/>
    <x v="0"/>
    <x v="1"/>
    <x v="1"/>
    <x v="8993"/>
    <x v="0"/>
    <x v="3"/>
    <x v="2"/>
    <x v="2"/>
  </r>
  <r>
    <x v="9569"/>
    <x v="3"/>
    <x v="2"/>
    <x v="1"/>
    <x v="4"/>
    <x v="0"/>
    <x v="0"/>
    <x v="11"/>
    <x v="1"/>
    <x v="0"/>
    <x v="0"/>
    <x v="1"/>
    <x v="0"/>
    <x v="1"/>
    <x v="3259"/>
    <x v="5"/>
    <x v="5"/>
    <x v="2"/>
    <x v="2"/>
  </r>
  <r>
    <x v="9570"/>
    <x v="5"/>
    <x v="0"/>
    <x v="0"/>
    <x v="6"/>
    <x v="0"/>
    <x v="2"/>
    <x v="11"/>
    <x v="2"/>
    <x v="0"/>
    <x v="0"/>
    <x v="0"/>
    <x v="0"/>
    <x v="0"/>
    <x v="7481"/>
    <x v="4"/>
    <x v="3"/>
    <x v="2"/>
    <x v="0"/>
  </r>
  <r>
    <x v="9571"/>
    <x v="4"/>
    <x v="1"/>
    <x v="4"/>
    <x v="3"/>
    <x v="2"/>
    <x v="0"/>
    <x v="8"/>
    <x v="2"/>
    <x v="0"/>
    <x v="1"/>
    <x v="1"/>
    <x v="0"/>
    <x v="0"/>
    <x v="715"/>
    <x v="8"/>
    <x v="2"/>
    <x v="0"/>
    <x v="7"/>
  </r>
  <r>
    <x v="9572"/>
    <x v="3"/>
    <x v="2"/>
    <x v="0"/>
    <x v="2"/>
    <x v="2"/>
    <x v="0"/>
    <x v="13"/>
    <x v="2"/>
    <x v="1"/>
    <x v="1"/>
    <x v="0"/>
    <x v="0"/>
    <x v="0"/>
    <x v="810"/>
    <x v="4"/>
    <x v="6"/>
    <x v="0"/>
    <x v="6"/>
  </r>
  <r>
    <x v="9573"/>
    <x v="4"/>
    <x v="2"/>
    <x v="1"/>
    <x v="5"/>
    <x v="0"/>
    <x v="0"/>
    <x v="8"/>
    <x v="1"/>
    <x v="0"/>
    <x v="1"/>
    <x v="1"/>
    <x v="1"/>
    <x v="1"/>
    <x v="4928"/>
    <x v="7"/>
    <x v="0"/>
    <x v="0"/>
    <x v="8"/>
  </r>
  <r>
    <x v="9574"/>
    <x v="1"/>
    <x v="0"/>
    <x v="3"/>
    <x v="5"/>
    <x v="0"/>
    <x v="0"/>
    <x v="7"/>
    <x v="0"/>
    <x v="0"/>
    <x v="1"/>
    <x v="1"/>
    <x v="0"/>
    <x v="0"/>
    <x v="760"/>
    <x v="0"/>
    <x v="6"/>
    <x v="0"/>
    <x v="6"/>
  </r>
  <r>
    <x v="9575"/>
    <x v="4"/>
    <x v="1"/>
    <x v="5"/>
    <x v="0"/>
    <x v="2"/>
    <x v="0"/>
    <x v="9"/>
    <x v="2"/>
    <x v="0"/>
    <x v="1"/>
    <x v="0"/>
    <x v="0"/>
    <x v="0"/>
    <x v="121"/>
    <x v="11"/>
    <x v="0"/>
    <x v="0"/>
    <x v="8"/>
  </r>
  <r>
    <x v="9576"/>
    <x v="2"/>
    <x v="0"/>
    <x v="4"/>
    <x v="5"/>
    <x v="0"/>
    <x v="1"/>
    <x v="2"/>
    <x v="2"/>
    <x v="0"/>
    <x v="1"/>
    <x v="1"/>
    <x v="0"/>
    <x v="0"/>
    <x v="2333"/>
    <x v="4"/>
    <x v="4"/>
    <x v="0"/>
    <x v="6"/>
  </r>
  <r>
    <x v="9577"/>
    <x v="3"/>
    <x v="1"/>
    <x v="2"/>
    <x v="1"/>
    <x v="1"/>
    <x v="0"/>
    <x v="2"/>
    <x v="0"/>
    <x v="0"/>
    <x v="0"/>
    <x v="1"/>
    <x v="0"/>
    <x v="0"/>
    <x v="788"/>
    <x v="2"/>
    <x v="5"/>
    <x v="1"/>
    <x v="2"/>
  </r>
  <r>
    <x v="9578"/>
    <x v="1"/>
    <x v="2"/>
    <x v="2"/>
    <x v="5"/>
    <x v="1"/>
    <x v="0"/>
    <x v="2"/>
    <x v="1"/>
    <x v="0"/>
    <x v="1"/>
    <x v="0"/>
    <x v="1"/>
    <x v="1"/>
    <x v="2782"/>
    <x v="4"/>
    <x v="2"/>
    <x v="1"/>
    <x v="5"/>
  </r>
  <r>
    <x v="9579"/>
    <x v="2"/>
    <x v="3"/>
    <x v="2"/>
    <x v="0"/>
    <x v="2"/>
    <x v="2"/>
    <x v="5"/>
    <x v="1"/>
    <x v="0"/>
    <x v="0"/>
    <x v="1"/>
    <x v="0"/>
    <x v="1"/>
    <x v="6844"/>
    <x v="6"/>
    <x v="6"/>
    <x v="0"/>
    <x v="8"/>
  </r>
  <r>
    <x v="9580"/>
    <x v="1"/>
    <x v="3"/>
    <x v="4"/>
    <x v="2"/>
    <x v="0"/>
    <x v="1"/>
    <x v="6"/>
    <x v="0"/>
    <x v="1"/>
    <x v="1"/>
    <x v="0"/>
    <x v="1"/>
    <x v="0"/>
    <x v="2946"/>
    <x v="7"/>
    <x v="5"/>
    <x v="1"/>
    <x v="5"/>
  </r>
  <r>
    <x v="9581"/>
    <x v="2"/>
    <x v="2"/>
    <x v="2"/>
    <x v="6"/>
    <x v="2"/>
    <x v="2"/>
    <x v="1"/>
    <x v="2"/>
    <x v="0"/>
    <x v="1"/>
    <x v="1"/>
    <x v="1"/>
    <x v="1"/>
    <x v="9128"/>
    <x v="8"/>
    <x v="3"/>
    <x v="0"/>
    <x v="4"/>
  </r>
  <r>
    <x v="9582"/>
    <x v="5"/>
    <x v="0"/>
    <x v="4"/>
    <x v="5"/>
    <x v="0"/>
    <x v="1"/>
    <x v="6"/>
    <x v="1"/>
    <x v="0"/>
    <x v="1"/>
    <x v="0"/>
    <x v="1"/>
    <x v="0"/>
    <x v="6765"/>
    <x v="11"/>
    <x v="3"/>
    <x v="0"/>
    <x v="7"/>
  </r>
  <r>
    <x v="9583"/>
    <x v="3"/>
    <x v="2"/>
    <x v="5"/>
    <x v="0"/>
    <x v="0"/>
    <x v="0"/>
    <x v="6"/>
    <x v="2"/>
    <x v="0"/>
    <x v="1"/>
    <x v="1"/>
    <x v="0"/>
    <x v="0"/>
    <x v="1738"/>
    <x v="2"/>
    <x v="0"/>
    <x v="1"/>
    <x v="3"/>
  </r>
  <r>
    <x v="9584"/>
    <x v="2"/>
    <x v="2"/>
    <x v="0"/>
    <x v="5"/>
    <x v="2"/>
    <x v="0"/>
    <x v="10"/>
    <x v="0"/>
    <x v="0"/>
    <x v="1"/>
    <x v="1"/>
    <x v="0"/>
    <x v="1"/>
    <x v="3060"/>
    <x v="4"/>
    <x v="4"/>
    <x v="2"/>
    <x v="0"/>
  </r>
  <r>
    <x v="9585"/>
    <x v="2"/>
    <x v="0"/>
    <x v="3"/>
    <x v="2"/>
    <x v="0"/>
    <x v="2"/>
    <x v="4"/>
    <x v="1"/>
    <x v="0"/>
    <x v="0"/>
    <x v="1"/>
    <x v="1"/>
    <x v="0"/>
    <x v="6904"/>
    <x v="0"/>
    <x v="4"/>
    <x v="0"/>
    <x v="6"/>
  </r>
  <r>
    <x v="9586"/>
    <x v="5"/>
    <x v="0"/>
    <x v="5"/>
    <x v="1"/>
    <x v="1"/>
    <x v="2"/>
    <x v="14"/>
    <x v="2"/>
    <x v="0"/>
    <x v="1"/>
    <x v="1"/>
    <x v="0"/>
    <x v="0"/>
    <x v="9006"/>
    <x v="1"/>
    <x v="5"/>
    <x v="0"/>
    <x v="7"/>
  </r>
  <r>
    <x v="9587"/>
    <x v="3"/>
    <x v="3"/>
    <x v="4"/>
    <x v="2"/>
    <x v="0"/>
    <x v="2"/>
    <x v="4"/>
    <x v="0"/>
    <x v="0"/>
    <x v="1"/>
    <x v="1"/>
    <x v="0"/>
    <x v="1"/>
    <x v="6664"/>
    <x v="1"/>
    <x v="3"/>
    <x v="0"/>
    <x v="6"/>
  </r>
  <r>
    <x v="9588"/>
    <x v="0"/>
    <x v="1"/>
    <x v="3"/>
    <x v="3"/>
    <x v="1"/>
    <x v="0"/>
    <x v="3"/>
    <x v="1"/>
    <x v="0"/>
    <x v="1"/>
    <x v="1"/>
    <x v="1"/>
    <x v="1"/>
    <x v="7052"/>
    <x v="1"/>
    <x v="0"/>
    <x v="0"/>
    <x v="5"/>
  </r>
  <r>
    <x v="9589"/>
    <x v="2"/>
    <x v="1"/>
    <x v="5"/>
    <x v="6"/>
    <x v="1"/>
    <x v="2"/>
    <x v="8"/>
    <x v="0"/>
    <x v="1"/>
    <x v="0"/>
    <x v="1"/>
    <x v="1"/>
    <x v="0"/>
    <x v="7125"/>
    <x v="1"/>
    <x v="6"/>
    <x v="0"/>
    <x v="2"/>
  </r>
  <r>
    <x v="9590"/>
    <x v="0"/>
    <x v="2"/>
    <x v="2"/>
    <x v="5"/>
    <x v="1"/>
    <x v="2"/>
    <x v="1"/>
    <x v="0"/>
    <x v="0"/>
    <x v="1"/>
    <x v="0"/>
    <x v="0"/>
    <x v="1"/>
    <x v="9413"/>
    <x v="2"/>
    <x v="6"/>
    <x v="1"/>
    <x v="4"/>
  </r>
  <r>
    <x v="9591"/>
    <x v="1"/>
    <x v="0"/>
    <x v="2"/>
    <x v="2"/>
    <x v="2"/>
    <x v="1"/>
    <x v="9"/>
    <x v="0"/>
    <x v="0"/>
    <x v="0"/>
    <x v="1"/>
    <x v="0"/>
    <x v="1"/>
    <x v="3835"/>
    <x v="3"/>
    <x v="3"/>
    <x v="2"/>
    <x v="0"/>
  </r>
  <r>
    <x v="9592"/>
    <x v="2"/>
    <x v="3"/>
    <x v="1"/>
    <x v="2"/>
    <x v="1"/>
    <x v="1"/>
    <x v="7"/>
    <x v="0"/>
    <x v="1"/>
    <x v="0"/>
    <x v="1"/>
    <x v="1"/>
    <x v="1"/>
    <x v="5404"/>
    <x v="1"/>
    <x v="0"/>
    <x v="0"/>
    <x v="6"/>
  </r>
  <r>
    <x v="9593"/>
    <x v="2"/>
    <x v="1"/>
    <x v="3"/>
    <x v="3"/>
    <x v="1"/>
    <x v="0"/>
    <x v="12"/>
    <x v="1"/>
    <x v="0"/>
    <x v="1"/>
    <x v="0"/>
    <x v="1"/>
    <x v="0"/>
    <x v="464"/>
    <x v="10"/>
    <x v="0"/>
    <x v="2"/>
    <x v="5"/>
  </r>
  <r>
    <x v="9594"/>
    <x v="3"/>
    <x v="3"/>
    <x v="1"/>
    <x v="2"/>
    <x v="2"/>
    <x v="1"/>
    <x v="1"/>
    <x v="0"/>
    <x v="0"/>
    <x v="1"/>
    <x v="0"/>
    <x v="1"/>
    <x v="0"/>
    <x v="2039"/>
    <x v="3"/>
    <x v="2"/>
    <x v="1"/>
    <x v="1"/>
  </r>
  <r>
    <x v="9595"/>
    <x v="1"/>
    <x v="2"/>
    <x v="2"/>
    <x v="6"/>
    <x v="2"/>
    <x v="0"/>
    <x v="7"/>
    <x v="0"/>
    <x v="0"/>
    <x v="1"/>
    <x v="1"/>
    <x v="0"/>
    <x v="0"/>
    <x v="2323"/>
    <x v="5"/>
    <x v="2"/>
    <x v="1"/>
    <x v="0"/>
  </r>
  <r>
    <x v="9596"/>
    <x v="1"/>
    <x v="1"/>
    <x v="4"/>
    <x v="1"/>
    <x v="1"/>
    <x v="2"/>
    <x v="3"/>
    <x v="2"/>
    <x v="0"/>
    <x v="0"/>
    <x v="1"/>
    <x v="1"/>
    <x v="0"/>
    <x v="7334"/>
    <x v="1"/>
    <x v="2"/>
    <x v="0"/>
    <x v="1"/>
  </r>
  <r>
    <x v="9597"/>
    <x v="4"/>
    <x v="1"/>
    <x v="1"/>
    <x v="4"/>
    <x v="2"/>
    <x v="0"/>
    <x v="10"/>
    <x v="0"/>
    <x v="0"/>
    <x v="1"/>
    <x v="0"/>
    <x v="1"/>
    <x v="0"/>
    <x v="325"/>
    <x v="9"/>
    <x v="3"/>
    <x v="2"/>
    <x v="1"/>
  </r>
  <r>
    <x v="9598"/>
    <x v="5"/>
    <x v="1"/>
    <x v="0"/>
    <x v="1"/>
    <x v="0"/>
    <x v="1"/>
    <x v="11"/>
    <x v="0"/>
    <x v="0"/>
    <x v="0"/>
    <x v="1"/>
    <x v="1"/>
    <x v="1"/>
    <x v="9063"/>
    <x v="1"/>
    <x v="5"/>
    <x v="0"/>
    <x v="4"/>
  </r>
  <r>
    <x v="9599"/>
    <x v="5"/>
    <x v="2"/>
    <x v="4"/>
    <x v="4"/>
    <x v="1"/>
    <x v="2"/>
    <x v="10"/>
    <x v="1"/>
    <x v="1"/>
    <x v="1"/>
    <x v="1"/>
    <x v="0"/>
    <x v="0"/>
    <x v="9704"/>
    <x v="2"/>
    <x v="6"/>
    <x v="2"/>
    <x v="5"/>
  </r>
  <r>
    <x v="9600"/>
    <x v="2"/>
    <x v="3"/>
    <x v="1"/>
    <x v="6"/>
    <x v="1"/>
    <x v="2"/>
    <x v="0"/>
    <x v="1"/>
    <x v="1"/>
    <x v="1"/>
    <x v="0"/>
    <x v="0"/>
    <x v="0"/>
    <x v="4055"/>
    <x v="4"/>
    <x v="4"/>
    <x v="1"/>
    <x v="0"/>
  </r>
  <r>
    <x v="9601"/>
    <x v="3"/>
    <x v="3"/>
    <x v="1"/>
    <x v="5"/>
    <x v="0"/>
    <x v="2"/>
    <x v="7"/>
    <x v="0"/>
    <x v="0"/>
    <x v="1"/>
    <x v="1"/>
    <x v="1"/>
    <x v="1"/>
    <x v="7412"/>
    <x v="2"/>
    <x v="2"/>
    <x v="0"/>
    <x v="7"/>
  </r>
  <r>
    <x v="9602"/>
    <x v="4"/>
    <x v="0"/>
    <x v="1"/>
    <x v="4"/>
    <x v="0"/>
    <x v="1"/>
    <x v="0"/>
    <x v="0"/>
    <x v="0"/>
    <x v="1"/>
    <x v="0"/>
    <x v="0"/>
    <x v="0"/>
    <x v="1637"/>
    <x v="9"/>
    <x v="1"/>
    <x v="0"/>
    <x v="6"/>
  </r>
  <r>
    <x v="9603"/>
    <x v="4"/>
    <x v="2"/>
    <x v="2"/>
    <x v="4"/>
    <x v="2"/>
    <x v="1"/>
    <x v="11"/>
    <x v="2"/>
    <x v="0"/>
    <x v="1"/>
    <x v="1"/>
    <x v="0"/>
    <x v="0"/>
    <x v="4565"/>
    <x v="1"/>
    <x v="4"/>
    <x v="0"/>
    <x v="6"/>
  </r>
  <r>
    <x v="9604"/>
    <x v="3"/>
    <x v="0"/>
    <x v="0"/>
    <x v="4"/>
    <x v="0"/>
    <x v="2"/>
    <x v="2"/>
    <x v="0"/>
    <x v="1"/>
    <x v="0"/>
    <x v="0"/>
    <x v="0"/>
    <x v="0"/>
    <x v="3443"/>
    <x v="3"/>
    <x v="4"/>
    <x v="1"/>
    <x v="5"/>
  </r>
  <r>
    <x v="9605"/>
    <x v="4"/>
    <x v="0"/>
    <x v="1"/>
    <x v="0"/>
    <x v="2"/>
    <x v="1"/>
    <x v="7"/>
    <x v="2"/>
    <x v="1"/>
    <x v="0"/>
    <x v="1"/>
    <x v="0"/>
    <x v="0"/>
    <x v="2462"/>
    <x v="4"/>
    <x v="1"/>
    <x v="1"/>
    <x v="4"/>
  </r>
  <r>
    <x v="9606"/>
    <x v="4"/>
    <x v="1"/>
    <x v="2"/>
    <x v="0"/>
    <x v="0"/>
    <x v="2"/>
    <x v="8"/>
    <x v="1"/>
    <x v="0"/>
    <x v="0"/>
    <x v="0"/>
    <x v="0"/>
    <x v="1"/>
    <x v="4220"/>
    <x v="3"/>
    <x v="1"/>
    <x v="0"/>
    <x v="6"/>
  </r>
  <r>
    <x v="9607"/>
    <x v="5"/>
    <x v="3"/>
    <x v="3"/>
    <x v="2"/>
    <x v="2"/>
    <x v="1"/>
    <x v="14"/>
    <x v="0"/>
    <x v="0"/>
    <x v="0"/>
    <x v="0"/>
    <x v="0"/>
    <x v="0"/>
    <x v="5481"/>
    <x v="3"/>
    <x v="4"/>
    <x v="2"/>
    <x v="0"/>
  </r>
  <r>
    <x v="9608"/>
    <x v="3"/>
    <x v="1"/>
    <x v="5"/>
    <x v="6"/>
    <x v="1"/>
    <x v="2"/>
    <x v="5"/>
    <x v="0"/>
    <x v="0"/>
    <x v="0"/>
    <x v="1"/>
    <x v="1"/>
    <x v="0"/>
    <x v="6957"/>
    <x v="6"/>
    <x v="0"/>
    <x v="0"/>
    <x v="2"/>
  </r>
  <r>
    <x v="9609"/>
    <x v="5"/>
    <x v="3"/>
    <x v="1"/>
    <x v="0"/>
    <x v="1"/>
    <x v="1"/>
    <x v="10"/>
    <x v="1"/>
    <x v="0"/>
    <x v="1"/>
    <x v="1"/>
    <x v="0"/>
    <x v="0"/>
    <x v="7117"/>
    <x v="0"/>
    <x v="6"/>
    <x v="2"/>
    <x v="5"/>
  </r>
  <r>
    <x v="9610"/>
    <x v="1"/>
    <x v="3"/>
    <x v="1"/>
    <x v="4"/>
    <x v="1"/>
    <x v="1"/>
    <x v="10"/>
    <x v="2"/>
    <x v="0"/>
    <x v="0"/>
    <x v="0"/>
    <x v="0"/>
    <x v="0"/>
    <x v="1165"/>
    <x v="11"/>
    <x v="1"/>
    <x v="2"/>
    <x v="0"/>
  </r>
  <r>
    <x v="9611"/>
    <x v="0"/>
    <x v="0"/>
    <x v="5"/>
    <x v="6"/>
    <x v="1"/>
    <x v="1"/>
    <x v="2"/>
    <x v="1"/>
    <x v="1"/>
    <x v="0"/>
    <x v="0"/>
    <x v="1"/>
    <x v="1"/>
    <x v="7615"/>
    <x v="0"/>
    <x v="3"/>
    <x v="1"/>
    <x v="1"/>
  </r>
  <r>
    <x v="9612"/>
    <x v="0"/>
    <x v="2"/>
    <x v="0"/>
    <x v="1"/>
    <x v="2"/>
    <x v="2"/>
    <x v="11"/>
    <x v="1"/>
    <x v="0"/>
    <x v="0"/>
    <x v="1"/>
    <x v="0"/>
    <x v="1"/>
    <x v="9801"/>
    <x v="2"/>
    <x v="5"/>
    <x v="0"/>
    <x v="7"/>
  </r>
  <r>
    <x v="9613"/>
    <x v="4"/>
    <x v="0"/>
    <x v="3"/>
    <x v="6"/>
    <x v="1"/>
    <x v="1"/>
    <x v="11"/>
    <x v="1"/>
    <x v="1"/>
    <x v="1"/>
    <x v="0"/>
    <x v="1"/>
    <x v="0"/>
    <x v="2531"/>
    <x v="3"/>
    <x v="4"/>
    <x v="0"/>
    <x v="8"/>
  </r>
  <r>
    <x v="9614"/>
    <x v="1"/>
    <x v="1"/>
    <x v="0"/>
    <x v="3"/>
    <x v="0"/>
    <x v="2"/>
    <x v="4"/>
    <x v="0"/>
    <x v="0"/>
    <x v="0"/>
    <x v="1"/>
    <x v="1"/>
    <x v="0"/>
    <x v="6596"/>
    <x v="11"/>
    <x v="5"/>
    <x v="0"/>
    <x v="1"/>
  </r>
  <r>
    <x v="9615"/>
    <x v="1"/>
    <x v="3"/>
    <x v="3"/>
    <x v="4"/>
    <x v="1"/>
    <x v="2"/>
    <x v="7"/>
    <x v="2"/>
    <x v="1"/>
    <x v="0"/>
    <x v="1"/>
    <x v="0"/>
    <x v="0"/>
    <x v="4575"/>
    <x v="8"/>
    <x v="5"/>
    <x v="1"/>
    <x v="2"/>
  </r>
  <r>
    <x v="9616"/>
    <x v="0"/>
    <x v="2"/>
    <x v="1"/>
    <x v="0"/>
    <x v="0"/>
    <x v="2"/>
    <x v="6"/>
    <x v="0"/>
    <x v="1"/>
    <x v="1"/>
    <x v="0"/>
    <x v="1"/>
    <x v="0"/>
    <x v="9629"/>
    <x v="1"/>
    <x v="4"/>
    <x v="1"/>
    <x v="4"/>
  </r>
  <r>
    <x v="9617"/>
    <x v="5"/>
    <x v="3"/>
    <x v="3"/>
    <x v="2"/>
    <x v="0"/>
    <x v="2"/>
    <x v="1"/>
    <x v="2"/>
    <x v="1"/>
    <x v="1"/>
    <x v="1"/>
    <x v="0"/>
    <x v="0"/>
    <x v="8965"/>
    <x v="5"/>
    <x v="2"/>
    <x v="0"/>
    <x v="6"/>
  </r>
  <r>
    <x v="9618"/>
    <x v="1"/>
    <x v="2"/>
    <x v="5"/>
    <x v="2"/>
    <x v="2"/>
    <x v="1"/>
    <x v="0"/>
    <x v="2"/>
    <x v="1"/>
    <x v="0"/>
    <x v="0"/>
    <x v="0"/>
    <x v="1"/>
    <x v="4193"/>
    <x v="11"/>
    <x v="6"/>
    <x v="0"/>
    <x v="8"/>
  </r>
  <r>
    <x v="9619"/>
    <x v="2"/>
    <x v="0"/>
    <x v="5"/>
    <x v="6"/>
    <x v="2"/>
    <x v="1"/>
    <x v="1"/>
    <x v="2"/>
    <x v="1"/>
    <x v="0"/>
    <x v="0"/>
    <x v="1"/>
    <x v="0"/>
    <x v="2596"/>
    <x v="0"/>
    <x v="6"/>
    <x v="1"/>
    <x v="2"/>
  </r>
  <r>
    <x v="9620"/>
    <x v="1"/>
    <x v="2"/>
    <x v="4"/>
    <x v="6"/>
    <x v="0"/>
    <x v="0"/>
    <x v="4"/>
    <x v="0"/>
    <x v="1"/>
    <x v="0"/>
    <x v="1"/>
    <x v="0"/>
    <x v="1"/>
    <x v="2583"/>
    <x v="6"/>
    <x v="3"/>
    <x v="0"/>
    <x v="6"/>
  </r>
  <r>
    <x v="9621"/>
    <x v="0"/>
    <x v="0"/>
    <x v="1"/>
    <x v="4"/>
    <x v="2"/>
    <x v="1"/>
    <x v="2"/>
    <x v="0"/>
    <x v="0"/>
    <x v="0"/>
    <x v="1"/>
    <x v="0"/>
    <x v="0"/>
    <x v="6685"/>
    <x v="7"/>
    <x v="2"/>
    <x v="1"/>
    <x v="4"/>
  </r>
  <r>
    <x v="9622"/>
    <x v="4"/>
    <x v="2"/>
    <x v="2"/>
    <x v="1"/>
    <x v="2"/>
    <x v="2"/>
    <x v="5"/>
    <x v="2"/>
    <x v="0"/>
    <x v="1"/>
    <x v="0"/>
    <x v="0"/>
    <x v="0"/>
    <x v="5339"/>
    <x v="7"/>
    <x v="2"/>
    <x v="1"/>
    <x v="5"/>
  </r>
  <r>
    <x v="9623"/>
    <x v="0"/>
    <x v="3"/>
    <x v="3"/>
    <x v="0"/>
    <x v="1"/>
    <x v="1"/>
    <x v="8"/>
    <x v="2"/>
    <x v="0"/>
    <x v="0"/>
    <x v="1"/>
    <x v="0"/>
    <x v="0"/>
    <x v="6478"/>
    <x v="5"/>
    <x v="0"/>
    <x v="2"/>
    <x v="1"/>
  </r>
  <r>
    <x v="9624"/>
    <x v="0"/>
    <x v="1"/>
    <x v="4"/>
    <x v="6"/>
    <x v="2"/>
    <x v="1"/>
    <x v="13"/>
    <x v="1"/>
    <x v="0"/>
    <x v="1"/>
    <x v="0"/>
    <x v="0"/>
    <x v="1"/>
    <x v="6240"/>
    <x v="1"/>
    <x v="5"/>
    <x v="0"/>
    <x v="6"/>
  </r>
  <r>
    <x v="9625"/>
    <x v="3"/>
    <x v="2"/>
    <x v="2"/>
    <x v="5"/>
    <x v="0"/>
    <x v="1"/>
    <x v="3"/>
    <x v="0"/>
    <x v="1"/>
    <x v="1"/>
    <x v="0"/>
    <x v="1"/>
    <x v="1"/>
    <x v="5519"/>
    <x v="9"/>
    <x v="6"/>
    <x v="0"/>
    <x v="6"/>
  </r>
  <r>
    <x v="9626"/>
    <x v="1"/>
    <x v="0"/>
    <x v="4"/>
    <x v="4"/>
    <x v="2"/>
    <x v="2"/>
    <x v="11"/>
    <x v="2"/>
    <x v="1"/>
    <x v="0"/>
    <x v="1"/>
    <x v="1"/>
    <x v="0"/>
    <x v="6969"/>
    <x v="2"/>
    <x v="1"/>
    <x v="0"/>
    <x v="6"/>
  </r>
  <r>
    <x v="9627"/>
    <x v="4"/>
    <x v="0"/>
    <x v="4"/>
    <x v="3"/>
    <x v="1"/>
    <x v="0"/>
    <x v="3"/>
    <x v="2"/>
    <x v="0"/>
    <x v="1"/>
    <x v="0"/>
    <x v="1"/>
    <x v="0"/>
    <x v="468"/>
    <x v="8"/>
    <x v="6"/>
    <x v="0"/>
    <x v="6"/>
  </r>
  <r>
    <x v="9628"/>
    <x v="3"/>
    <x v="2"/>
    <x v="2"/>
    <x v="2"/>
    <x v="0"/>
    <x v="0"/>
    <x v="4"/>
    <x v="0"/>
    <x v="0"/>
    <x v="1"/>
    <x v="1"/>
    <x v="1"/>
    <x v="0"/>
    <x v="3462"/>
    <x v="5"/>
    <x v="1"/>
    <x v="0"/>
    <x v="5"/>
  </r>
  <r>
    <x v="9629"/>
    <x v="0"/>
    <x v="3"/>
    <x v="0"/>
    <x v="1"/>
    <x v="1"/>
    <x v="2"/>
    <x v="9"/>
    <x v="2"/>
    <x v="1"/>
    <x v="0"/>
    <x v="1"/>
    <x v="1"/>
    <x v="1"/>
    <x v="9784"/>
    <x v="10"/>
    <x v="5"/>
    <x v="0"/>
    <x v="5"/>
  </r>
  <r>
    <x v="9630"/>
    <x v="1"/>
    <x v="2"/>
    <x v="3"/>
    <x v="6"/>
    <x v="0"/>
    <x v="0"/>
    <x v="9"/>
    <x v="0"/>
    <x v="1"/>
    <x v="1"/>
    <x v="1"/>
    <x v="0"/>
    <x v="0"/>
    <x v="1819"/>
    <x v="10"/>
    <x v="0"/>
    <x v="0"/>
    <x v="6"/>
  </r>
  <r>
    <x v="9631"/>
    <x v="2"/>
    <x v="1"/>
    <x v="0"/>
    <x v="5"/>
    <x v="0"/>
    <x v="2"/>
    <x v="5"/>
    <x v="2"/>
    <x v="0"/>
    <x v="0"/>
    <x v="0"/>
    <x v="0"/>
    <x v="0"/>
    <x v="3951"/>
    <x v="10"/>
    <x v="4"/>
    <x v="1"/>
    <x v="4"/>
  </r>
  <r>
    <x v="9632"/>
    <x v="0"/>
    <x v="2"/>
    <x v="5"/>
    <x v="1"/>
    <x v="0"/>
    <x v="0"/>
    <x v="3"/>
    <x v="0"/>
    <x v="0"/>
    <x v="0"/>
    <x v="1"/>
    <x v="1"/>
    <x v="1"/>
    <x v="8582"/>
    <x v="11"/>
    <x v="6"/>
    <x v="0"/>
    <x v="7"/>
  </r>
  <r>
    <x v="9633"/>
    <x v="0"/>
    <x v="3"/>
    <x v="4"/>
    <x v="1"/>
    <x v="2"/>
    <x v="2"/>
    <x v="3"/>
    <x v="0"/>
    <x v="0"/>
    <x v="1"/>
    <x v="1"/>
    <x v="0"/>
    <x v="0"/>
    <x v="9008"/>
    <x v="7"/>
    <x v="4"/>
    <x v="1"/>
    <x v="1"/>
  </r>
  <r>
    <x v="9634"/>
    <x v="1"/>
    <x v="2"/>
    <x v="4"/>
    <x v="3"/>
    <x v="0"/>
    <x v="2"/>
    <x v="12"/>
    <x v="1"/>
    <x v="1"/>
    <x v="1"/>
    <x v="0"/>
    <x v="1"/>
    <x v="1"/>
    <x v="8079"/>
    <x v="0"/>
    <x v="0"/>
    <x v="2"/>
    <x v="2"/>
  </r>
  <r>
    <x v="9635"/>
    <x v="4"/>
    <x v="0"/>
    <x v="4"/>
    <x v="3"/>
    <x v="1"/>
    <x v="0"/>
    <x v="6"/>
    <x v="0"/>
    <x v="1"/>
    <x v="0"/>
    <x v="1"/>
    <x v="0"/>
    <x v="1"/>
    <x v="1569"/>
    <x v="1"/>
    <x v="5"/>
    <x v="1"/>
    <x v="1"/>
  </r>
  <r>
    <x v="9636"/>
    <x v="5"/>
    <x v="3"/>
    <x v="1"/>
    <x v="0"/>
    <x v="2"/>
    <x v="1"/>
    <x v="10"/>
    <x v="1"/>
    <x v="0"/>
    <x v="1"/>
    <x v="1"/>
    <x v="0"/>
    <x v="0"/>
    <x v="6833"/>
    <x v="0"/>
    <x v="3"/>
    <x v="2"/>
    <x v="1"/>
  </r>
  <r>
    <x v="9637"/>
    <x v="4"/>
    <x v="2"/>
    <x v="0"/>
    <x v="5"/>
    <x v="1"/>
    <x v="1"/>
    <x v="12"/>
    <x v="2"/>
    <x v="0"/>
    <x v="0"/>
    <x v="1"/>
    <x v="1"/>
    <x v="0"/>
    <x v="6699"/>
    <x v="5"/>
    <x v="1"/>
    <x v="0"/>
    <x v="5"/>
  </r>
  <r>
    <x v="9638"/>
    <x v="1"/>
    <x v="1"/>
    <x v="3"/>
    <x v="1"/>
    <x v="2"/>
    <x v="0"/>
    <x v="6"/>
    <x v="0"/>
    <x v="0"/>
    <x v="1"/>
    <x v="1"/>
    <x v="1"/>
    <x v="0"/>
    <x v="1428"/>
    <x v="2"/>
    <x v="6"/>
    <x v="0"/>
    <x v="3"/>
  </r>
  <r>
    <x v="9639"/>
    <x v="5"/>
    <x v="2"/>
    <x v="4"/>
    <x v="3"/>
    <x v="2"/>
    <x v="1"/>
    <x v="12"/>
    <x v="2"/>
    <x v="1"/>
    <x v="1"/>
    <x v="1"/>
    <x v="0"/>
    <x v="1"/>
    <x v="8957"/>
    <x v="7"/>
    <x v="1"/>
    <x v="0"/>
    <x v="8"/>
  </r>
  <r>
    <x v="9640"/>
    <x v="4"/>
    <x v="0"/>
    <x v="2"/>
    <x v="0"/>
    <x v="2"/>
    <x v="1"/>
    <x v="2"/>
    <x v="2"/>
    <x v="0"/>
    <x v="0"/>
    <x v="1"/>
    <x v="0"/>
    <x v="0"/>
    <x v="1980"/>
    <x v="10"/>
    <x v="1"/>
    <x v="1"/>
    <x v="4"/>
  </r>
  <r>
    <x v="9641"/>
    <x v="1"/>
    <x v="1"/>
    <x v="0"/>
    <x v="2"/>
    <x v="0"/>
    <x v="1"/>
    <x v="1"/>
    <x v="2"/>
    <x v="0"/>
    <x v="0"/>
    <x v="0"/>
    <x v="1"/>
    <x v="0"/>
    <x v="2311"/>
    <x v="0"/>
    <x v="6"/>
    <x v="0"/>
    <x v="8"/>
  </r>
  <r>
    <x v="9642"/>
    <x v="2"/>
    <x v="1"/>
    <x v="2"/>
    <x v="2"/>
    <x v="0"/>
    <x v="0"/>
    <x v="1"/>
    <x v="0"/>
    <x v="0"/>
    <x v="1"/>
    <x v="1"/>
    <x v="1"/>
    <x v="1"/>
    <x v="2510"/>
    <x v="5"/>
    <x v="5"/>
    <x v="0"/>
    <x v="8"/>
  </r>
  <r>
    <x v="9643"/>
    <x v="3"/>
    <x v="1"/>
    <x v="2"/>
    <x v="0"/>
    <x v="2"/>
    <x v="1"/>
    <x v="5"/>
    <x v="2"/>
    <x v="1"/>
    <x v="0"/>
    <x v="1"/>
    <x v="1"/>
    <x v="1"/>
    <x v="5591"/>
    <x v="10"/>
    <x v="3"/>
    <x v="0"/>
    <x v="2"/>
  </r>
  <r>
    <x v="9644"/>
    <x v="2"/>
    <x v="2"/>
    <x v="4"/>
    <x v="3"/>
    <x v="1"/>
    <x v="1"/>
    <x v="2"/>
    <x v="1"/>
    <x v="0"/>
    <x v="1"/>
    <x v="1"/>
    <x v="1"/>
    <x v="1"/>
    <x v="7011"/>
    <x v="10"/>
    <x v="6"/>
    <x v="0"/>
    <x v="0"/>
  </r>
  <r>
    <x v="9645"/>
    <x v="0"/>
    <x v="1"/>
    <x v="2"/>
    <x v="3"/>
    <x v="1"/>
    <x v="0"/>
    <x v="6"/>
    <x v="0"/>
    <x v="0"/>
    <x v="0"/>
    <x v="1"/>
    <x v="0"/>
    <x v="0"/>
    <x v="3583"/>
    <x v="1"/>
    <x v="1"/>
    <x v="1"/>
    <x v="0"/>
  </r>
  <r>
    <x v="9646"/>
    <x v="5"/>
    <x v="1"/>
    <x v="1"/>
    <x v="6"/>
    <x v="0"/>
    <x v="2"/>
    <x v="2"/>
    <x v="2"/>
    <x v="0"/>
    <x v="0"/>
    <x v="1"/>
    <x v="1"/>
    <x v="0"/>
    <x v="9338"/>
    <x v="6"/>
    <x v="3"/>
    <x v="0"/>
    <x v="3"/>
  </r>
  <r>
    <x v="9647"/>
    <x v="0"/>
    <x v="2"/>
    <x v="0"/>
    <x v="6"/>
    <x v="0"/>
    <x v="2"/>
    <x v="3"/>
    <x v="2"/>
    <x v="1"/>
    <x v="0"/>
    <x v="1"/>
    <x v="1"/>
    <x v="1"/>
    <x v="9889"/>
    <x v="8"/>
    <x v="0"/>
    <x v="0"/>
    <x v="0"/>
  </r>
  <r>
    <x v="9648"/>
    <x v="3"/>
    <x v="3"/>
    <x v="2"/>
    <x v="3"/>
    <x v="0"/>
    <x v="1"/>
    <x v="9"/>
    <x v="2"/>
    <x v="0"/>
    <x v="1"/>
    <x v="1"/>
    <x v="0"/>
    <x v="1"/>
    <x v="3216"/>
    <x v="11"/>
    <x v="0"/>
    <x v="0"/>
    <x v="6"/>
  </r>
  <r>
    <x v="9649"/>
    <x v="0"/>
    <x v="1"/>
    <x v="0"/>
    <x v="6"/>
    <x v="2"/>
    <x v="2"/>
    <x v="6"/>
    <x v="1"/>
    <x v="1"/>
    <x v="0"/>
    <x v="1"/>
    <x v="0"/>
    <x v="0"/>
    <x v="8645"/>
    <x v="1"/>
    <x v="4"/>
    <x v="0"/>
    <x v="7"/>
  </r>
  <r>
    <x v="9650"/>
    <x v="1"/>
    <x v="0"/>
    <x v="2"/>
    <x v="4"/>
    <x v="1"/>
    <x v="2"/>
    <x v="9"/>
    <x v="0"/>
    <x v="1"/>
    <x v="1"/>
    <x v="1"/>
    <x v="0"/>
    <x v="0"/>
    <x v="5667"/>
    <x v="1"/>
    <x v="3"/>
    <x v="2"/>
    <x v="0"/>
  </r>
  <r>
    <x v="9651"/>
    <x v="2"/>
    <x v="2"/>
    <x v="3"/>
    <x v="2"/>
    <x v="0"/>
    <x v="0"/>
    <x v="11"/>
    <x v="1"/>
    <x v="1"/>
    <x v="1"/>
    <x v="1"/>
    <x v="0"/>
    <x v="0"/>
    <x v="2442"/>
    <x v="7"/>
    <x v="5"/>
    <x v="2"/>
    <x v="3"/>
  </r>
  <r>
    <x v="9652"/>
    <x v="4"/>
    <x v="3"/>
    <x v="2"/>
    <x v="1"/>
    <x v="2"/>
    <x v="2"/>
    <x v="5"/>
    <x v="0"/>
    <x v="1"/>
    <x v="0"/>
    <x v="0"/>
    <x v="1"/>
    <x v="0"/>
    <x v="4994"/>
    <x v="9"/>
    <x v="4"/>
    <x v="0"/>
    <x v="6"/>
  </r>
  <r>
    <x v="9653"/>
    <x v="0"/>
    <x v="2"/>
    <x v="5"/>
    <x v="6"/>
    <x v="0"/>
    <x v="2"/>
    <x v="11"/>
    <x v="2"/>
    <x v="1"/>
    <x v="1"/>
    <x v="0"/>
    <x v="0"/>
    <x v="0"/>
    <x v="8999"/>
    <x v="7"/>
    <x v="1"/>
    <x v="0"/>
    <x v="7"/>
  </r>
  <r>
    <x v="9654"/>
    <x v="0"/>
    <x v="0"/>
    <x v="3"/>
    <x v="5"/>
    <x v="1"/>
    <x v="0"/>
    <x v="10"/>
    <x v="0"/>
    <x v="0"/>
    <x v="1"/>
    <x v="1"/>
    <x v="1"/>
    <x v="1"/>
    <x v="6719"/>
    <x v="9"/>
    <x v="0"/>
    <x v="0"/>
    <x v="5"/>
  </r>
  <r>
    <x v="9655"/>
    <x v="2"/>
    <x v="0"/>
    <x v="4"/>
    <x v="2"/>
    <x v="1"/>
    <x v="2"/>
    <x v="12"/>
    <x v="1"/>
    <x v="1"/>
    <x v="0"/>
    <x v="1"/>
    <x v="0"/>
    <x v="1"/>
    <x v="6136"/>
    <x v="11"/>
    <x v="5"/>
    <x v="2"/>
    <x v="3"/>
  </r>
  <r>
    <x v="9656"/>
    <x v="0"/>
    <x v="2"/>
    <x v="0"/>
    <x v="6"/>
    <x v="0"/>
    <x v="0"/>
    <x v="7"/>
    <x v="0"/>
    <x v="0"/>
    <x v="1"/>
    <x v="1"/>
    <x v="0"/>
    <x v="1"/>
    <x v="7801"/>
    <x v="6"/>
    <x v="1"/>
    <x v="1"/>
    <x v="0"/>
  </r>
  <r>
    <x v="9657"/>
    <x v="0"/>
    <x v="0"/>
    <x v="5"/>
    <x v="5"/>
    <x v="2"/>
    <x v="1"/>
    <x v="5"/>
    <x v="0"/>
    <x v="1"/>
    <x v="0"/>
    <x v="0"/>
    <x v="1"/>
    <x v="1"/>
    <x v="7594"/>
    <x v="5"/>
    <x v="1"/>
    <x v="1"/>
    <x v="0"/>
  </r>
  <r>
    <x v="9658"/>
    <x v="1"/>
    <x v="3"/>
    <x v="0"/>
    <x v="0"/>
    <x v="0"/>
    <x v="2"/>
    <x v="9"/>
    <x v="2"/>
    <x v="0"/>
    <x v="0"/>
    <x v="1"/>
    <x v="1"/>
    <x v="1"/>
    <x v="8144"/>
    <x v="0"/>
    <x v="6"/>
    <x v="0"/>
    <x v="1"/>
  </r>
  <r>
    <x v="9659"/>
    <x v="0"/>
    <x v="3"/>
    <x v="5"/>
    <x v="0"/>
    <x v="2"/>
    <x v="0"/>
    <x v="14"/>
    <x v="1"/>
    <x v="1"/>
    <x v="1"/>
    <x v="1"/>
    <x v="0"/>
    <x v="1"/>
    <x v="4904"/>
    <x v="3"/>
    <x v="3"/>
    <x v="2"/>
    <x v="4"/>
  </r>
  <r>
    <x v="9660"/>
    <x v="1"/>
    <x v="3"/>
    <x v="2"/>
    <x v="4"/>
    <x v="0"/>
    <x v="1"/>
    <x v="10"/>
    <x v="2"/>
    <x v="1"/>
    <x v="1"/>
    <x v="0"/>
    <x v="0"/>
    <x v="1"/>
    <x v="2272"/>
    <x v="7"/>
    <x v="0"/>
    <x v="2"/>
    <x v="1"/>
  </r>
  <r>
    <x v="9661"/>
    <x v="0"/>
    <x v="3"/>
    <x v="5"/>
    <x v="4"/>
    <x v="1"/>
    <x v="2"/>
    <x v="14"/>
    <x v="0"/>
    <x v="0"/>
    <x v="1"/>
    <x v="1"/>
    <x v="0"/>
    <x v="0"/>
    <x v="8851"/>
    <x v="0"/>
    <x v="6"/>
    <x v="2"/>
    <x v="0"/>
  </r>
  <r>
    <x v="9662"/>
    <x v="5"/>
    <x v="0"/>
    <x v="1"/>
    <x v="0"/>
    <x v="2"/>
    <x v="1"/>
    <x v="11"/>
    <x v="2"/>
    <x v="1"/>
    <x v="1"/>
    <x v="1"/>
    <x v="0"/>
    <x v="1"/>
    <x v="7739"/>
    <x v="1"/>
    <x v="6"/>
    <x v="2"/>
    <x v="1"/>
  </r>
  <r>
    <x v="9663"/>
    <x v="1"/>
    <x v="2"/>
    <x v="5"/>
    <x v="1"/>
    <x v="1"/>
    <x v="2"/>
    <x v="6"/>
    <x v="0"/>
    <x v="1"/>
    <x v="1"/>
    <x v="1"/>
    <x v="0"/>
    <x v="0"/>
    <x v="7383"/>
    <x v="8"/>
    <x v="3"/>
    <x v="0"/>
    <x v="7"/>
  </r>
  <r>
    <x v="9664"/>
    <x v="1"/>
    <x v="1"/>
    <x v="0"/>
    <x v="1"/>
    <x v="1"/>
    <x v="2"/>
    <x v="2"/>
    <x v="1"/>
    <x v="0"/>
    <x v="1"/>
    <x v="0"/>
    <x v="1"/>
    <x v="1"/>
    <x v="6437"/>
    <x v="4"/>
    <x v="3"/>
    <x v="0"/>
    <x v="7"/>
  </r>
  <r>
    <x v="9665"/>
    <x v="4"/>
    <x v="3"/>
    <x v="2"/>
    <x v="1"/>
    <x v="1"/>
    <x v="2"/>
    <x v="6"/>
    <x v="1"/>
    <x v="0"/>
    <x v="0"/>
    <x v="0"/>
    <x v="0"/>
    <x v="0"/>
    <x v="3031"/>
    <x v="0"/>
    <x v="5"/>
    <x v="1"/>
    <x v="0"/>
  </r>
  <r>
    <x v="9666"/>
    <x v="4"/>
    <x v="1"/>
    <x v="1"/>
    <x v="5"/>
    <x v="1"/>
    <x v="1"/>
    <x v="6"/>
    <x v="2"/>
    <x v="0"/>
    <x v="0"/>
    <x v="0"/>
    <x v="0"/>
    <x v="1"/>
    <x v="2452"/>
    <x v="11"/>
    <x v="6"/>
    <x v="0"/>
    <x v="6"/>
  </r>
  <r>
    <x v="9667"/>
    <x v="4"/>
    <x v="0"/>
    <x v="1"/>
    <x v="0"/>
    <x v="2"/>
    <x v="1"/>
    <x v="1"/>
    <x v="2"/>
    <x v="0"/>
    <x v="0"/>
    <x v="0"/>
    <x v="0"/>
    <x v="0"/>
    <x v="1244"/>
    <x v="8"/>
    <x v="6"/>
    <x v="1"/>
    <x v="5"/>
  </r>
  <r>
    <x v="9668"/>
    <x v="0"/>
    <x v="2"/>
    <x v="0"/>
    <x v="2"/>
    <x v="0"/>
    <x v="0"/>
    <x v="5"/>
    <x v="0"/>
    <x v="1"/>
    <x v="0"/>
    <x v="0"/>
    <x v="1"/>
    <x v="1"/>
    <x v="7697"/>
    <x v="3"/>
    <x v="1"/>
    <x v="0"/>
    <x v="7"/>
  </r>
  <r>
    <x v="9669"/>
    <x v="5"/>
    <x v="3"/>
    <x v="5"/>
    <x v="5"/>
    <x v="2"/>
    <x v="1"/>
    <x v="10"/>
    <x v="0"/>
    <x v="1"/>
    <x v="1"/>
    <x v="0"/>
    <x v="0"/>
    <x v="1"/>
    <x v="6860"/>
    <x v="6"/>
    <x v="1"/>
    <x v="2"/>
    <x v="1"/>
  </r>
  <r>
    <x v="9670"/>
    <x v="0"/>
    <x v="2"/>
    <x v="0"/>
    <x v="4"/>
    <x v="0"/>
    <x v="2"/>
    <x v="4"/>
    <x v="2"/>
    <x v="0"/>
    <x v="0"/>
    <x v="0"/>
    <x v="1"/>
    <x v="0"/>
    <x v="9563"/>
    <x v="6"/>
    <x v="5"/>
    <x v="0"/>
    <x v="6"/>
  </r>
  <r>
    <x v="9671"/>
    <x v="5"/>
    <x v="1"/>
    <x v="0"/>
    <x v="2"/>
    <x v="1"/>
    <x v="2"/>
    <x v="7"/>
    <x v="0"/>
    <x v="0"/>
    <x v="1"/>
    <x v="0"/>
    <x v="0"/>
    <x v="1"/>
    <x v="8689"/>
    <x v="7"/>
    <x v="1"/>
    <x v="1"/>
    <x v="4"/>
  </r>
  <r>
    <x v="9672"/>
    <x v="4"/>
    <x v="0"/>
    <x v="0"/>
    <x v="0"/>
    <x v="1"/>
    <x v="2"/>
    <x v="8"/>
    <x v="1"/>
    <x v="1"/>
    <x v="0"/>
    <x v="1"/>
    <x v="0"/>
    <x v="0"/>
    <x v="5748"/>
    <x v="4"/>
    <x v="6"/>
    <x v="2"/>
    <x v="3"/>
  </r>
  <r>
    <x v="9673"/>
    <x v="0"/>
    <x v="2"/>
    <x v="4"/>
    <x v="4"/>
    <x v="0"/>
    <x v="2"/>
    <x v="9"/>
    <x v="1"/>
    <x v="0"/>
    <x v="0"/>
    <x v="0"/>
    <x v="1"/>
    <x v="1"/>
    <x v="9832"/>
    <x v="9"/>
    <x v="6"/>
    <x v="2"/>
    <x v="2"/>
  </r>
  <r>
    <x v="9674"/>
    <x v="2"/>
    <x v="0"/>
    <x v="0"/>
    <x v="4"/>
    <x v="2"/>
    <x v="0"/>
    <x v="7"/>
    <x v="2"/>
    <x v="1"/>
    <x v="1"/>
    <x v="1"/>
    <x v="0"/>
    <x v="1"/>
    <x v="1049"/>
    <x v="11"/>
    <x v="1"/>
    <x v="0"/>
    <x v="7"/>
  </r>
  <r>
    <x v="9675"/>
    <x v="3"/>
    <x v="2"/>
    <x v="4"/>
    <x v="1"/>
    <x v="2"/>
    <x v="1"/>
    <x v="1"/>
    <x v="0"/>
    <x v="0"/>
    <x v="1"/>
    <x v="0"/>
    <x v="1"/>
    <x v="1"/>
    <x v="5787"/>
    <x v="9"/>
    <x v="5"/>
    <x v="1"/>
    <x v="0"/>
  </r>
  <r>
    <x v="9676"/>
    <x v="3"/>
    <x v="2"/>
    <x v="3"/>
    <x v="3"/>
    <x v="2"/>
    <x v="2"/>
    <x v="6"/>
    <x v="1"/>
    <x v="1"/>
    <x v="0"/>
    <x v="0"/>
    <x v="0"/>
    <x v="0"/>
    <x v="6277"/>
    <x v="8"/>
    <x v="2"/>
    <x v="1"/>
    <x v="2"/>
  </r>
  <r>
    <x v="9677"/>
    <x v="2"/>
    <x v="1"/>
    <x v="2"/>
    <x v="5"/>
    <x v="0"/>
    <x v="2"/>
    <x v="13"/>
    <x v="0"/>
    <x v="0"/>
    <x v="1"/>
    <x v="0"/>
    <x v="0"/>
    <x v="0"/>
    <x v="3131"/>
    <x v="9"/>
    <x v="1"/>
    <x v="2"/>
    <x v="1"/>
  </r>
  <r>
    <x v="9678"/>
    <x v="3"/>
    <x v="3"/>
    <x v="2"/>
    <x v="2"/>
    <x v="2"/>
    <x v="1"/>
    <x v="2"/>
    <x v="0"/>
    <x v="0"/>
    <x v="0"/>
    <x v="1"/>
    <x v="0"/>
    <x v="0"/>
    <x v="2472"/>
    <x v="6"/>
    <x v="4"/>
    <x v="1"/>
    <x v="2"/>
  </r>
  <r>
    <x v="9679"/>
    <x v="3"/>
    <x v="1"/>
    <x v="4"/>
    <x v="1"/>
    <x v="0"/>
    <x v="1"/>
    <x v="1"/>
    <x v="1"/>
    <x v="0"/>
    <x v="1"/>
    <x v="1"/>
    <x v="0"/>
    <x v="0"/>
    <x v="2315"/>
    <x v="11"/>
    <x v="6"/>
    <x v="1"/>
    <x v="0"/>
  </r>
  <r>
    <x v="9680"/>
    <x v="5"/>
    <x v="1"/>
    <x v="3"/>
    <x v="6"/>
    <x v="2"/>
    <x v="0"/>
    <x v="11"/>
    <x v="2"/>
    <x v="1"/>
    <x v="1"/>
    <x v="0"/>
    <x v="1"/>
    <x v="1"/>
    <x v="5385"/>
    <x v="6"/>
    <x v="2"/>
    <x v="2"/>
    <x v="4"/>
  </r>
  <r>
    <x v="9681"/>
    <x v="5"/>
    <x v="1"/>
    <x v="0"/>
    <x v="0"/>
    <x v="0"/>
    <x v="1"/>
    <x v="5"/>
    <x v="1"/>
    <x v="1"/>
    <x v="0"/>
    <x v="0"/>
    <x v="0"/>
    <x v="1"/>
    <x v="6129"/>
    <x v="1"/>
    <x v="4"/>
    <x v="1"/>
    <x v="1"/>
  </r>
  <r>
    <x v="9682"/>
    <x v="1"/>
    <x v="1"/>
    <x v="5"/>
    <x v="1"/>
    <x v="1"/>
    <x v="0"/>
    <x v="7"/>
    <x v="1"/>
    <x v="1"/>
    <x v="1"/>
    <x v="1"/>
    <x v="1"/>
    <x v="1"/>
    <x v="2734"/>
    <x v="1"/>
    <x v="3"/>
    <x v="0"/>
    <x v="3"/>
  </r>
  <r>
    <x v="9683"/>
    <x v="3"/>
    <x v="0"/>
    <x v="4"/>
    <x v="4"/>
    <x v="2"/>
    <x v="0"/>
    <x v="10"/>
    <x v="0"/>
    <x v="0"/>
    <x v="1"/>
    <x v="0"/>
    <x v="1"/>
    <x v="1"/>
    <x v="1513"/>
    <x v="1"/>
    <x v="2"/>
    <x v="2"/>
    <x v="3"/>
  </r>
  <r>
    <x v="9684"/>
    <x v="1"/>
    <x v="0"/>
    <x v="2"/>
    <x v="0"/>
    <x v="1"/>
    <x v="2"/>
    <x v="8"/>
    <x v="0"/>
    <x v="1"/>
    <x v="1"/>
    <x v="0"/>
    <x v="1"/>
    <x v="1"/>
    <x v="6110"/>
    <x v="1"/>
    <x v="6"/>
    <x v="2"/>
    <x v="0"/>
  </r>
  <r>
    <x v="9685"/>
    <x v="0"/>
    <x v="2"/>
    <x v="1"/>
    <x v="2"/>
    <x v="0"/>
    <x v="2"/>
    <x v="13"/>
    <x v="2"/>
    <x v="0"/>
    <x v="1"/>
    <x v="0"/>
    <x v="0"/>
    <x v="1"/>
    <x v="9424"/>
    <x v="3"/>
    <x v="4"/>
    <x v="0"/>
    <x v="7"/>
  </r>
  <r>
    <x v="9686"/>
    <x v="1"/>
    <x v="3"/>
    <x v="1"/>
    <x v="2"/>
    <x v="1"/>
    <x v="0"/>
    <x v="12"/>
    <x v="0"/>
    <x v="1"/>
    <x v="1"/>
    <x v="1"/>
    <x v="1"/>
    <x v="0"/>
    <x v="1451"/>
    <x v="0"/>
    <x v="5"/>
    <x v="0"/>
    <x v="0"/>
  </r>
  <r>
    <x v="9687"/>
    <x v="5"/>
    <x v="2"/>
    <x v="3"/>
    <x v="5"/>
    <x v="2"/>
    <x v="2"/>
    <x v="1"/>
    <x v="0"/>
    <x v="1"/>
    <x v="0"/>
    <x v="1"/>
    <x v="1"/>
    <x v="1"/>
    <x v="9875"/>
    <x v="1"/>
    <x v="1"/>
    <x v="0"/>
    <x v="3"/>
  </r>
  <r>
    <x v="9688"/>
    <x v="5"/>
    <x v="3"/>
    <x v="0"/>
    <x v="4"/>
    <x v="0"/>
    <x v="1"/>
    <x v="11"/>
    <x v="2"/>
    <x v="0"/>
    <x v="1"/>
    <x v="0"/>
    <x v="1"/>
    <x v="0"/>
    <x v="7157"/>
    <x v="9"/>
    <x v="1"/>
    <x v="2"/>
    <x v="5"/>
  </r>
  <r>
    <x v="9689"/>
    <x v="5"/>
    <x v="2"/>
    <x v="2"/>
    <x v="3"/>
    <x v="1"/>
    <x v="1"/>
    <x v="1"/>
    <x v="0"/>
    <x v="1"/>
    <x v="0"/>
    <x v="0"/>
    <x v="0"/>
    <x v="1"/>
    <x v="8110"/>
    <x v="2"/>
    <x v="3"/>
    <x v="0"/>
    <x v="7"/>
  </r>
  <r>
    <x v="9690"/>
    <x v="4"/>
    <x v="0"/>
    <x v="0"/>
    <x v="4"/>
    <x v="0"/>
    <x v="2"/>
    <x v="9"/>
    <x v="2"/>
    <x v="1"/>
    <x v="0"/>
    <x v="0"/>
    <x v="0"/>
    <x v="0"/>
    <x v="3604"/>
    <x v="7"/>
    <x v="1"/>
    <x v="0"/>
    <x v="8"/>
  </r>
  <r>
    <x v="9691"/>
    <x v="4"/>
    <x v="0"/>
    <x v="3"/>
    <x v="5"/>
    <x v="0"/>
    <x v="0"/>
    <x v="14"/>
    <x v="1"/>
    <x v="1"/>
    <x v="1"/>
    <x v="0"/>
    <x v="1"/>
    <x v="0"/>
    <x v="627"/>
    <x v="11"/>
    <x v="0"/>
    <x v="0"/>
    <x v="6"/>
  </r>
  <r>
    <x v="9692"/>
    <x v="5"/>
    <x v="0"/>
    <x v="2"/>
    <x v="6"/>
    <x v="2"/>
    <x v="1"/>
    <x v="14"/>
    <x v="1"/>
    <x v="0"/>
    <x v="0"/>
    <x v="0"/>
    <x v="0"/>
    <x v="0"/>
    <x v="5655"/>
    <x v="7"/>
    <x v="4"/>
    <x v="2"/>
    <x v="0"/>
  </r>
  <r>
    <x v="9693"/>
    <x v="4"/>
    <x v="1"/>
    <x v="1"/>
    <x v="1"/>
    <x v="1"/>
    <x v="2"/>
    <x v="13"/>
    <x v="1"/>
    <x v="0"/>
    <x v="0"/>
    <x v="1"/>
    <x v="0"/>
    <x v="1"/>
    <x v="6924"/>
    <x v="7"/>
    <x v="4"/>
    <x v="2"/>
    <x v="2"/>
  </r>
  <r>
    <x v="9694"/>
    <x v="2"/>
    <x v="0"/>
    <x v="5"/>
    <x v="5"/>
    <x v="1"/>
    <x v="0"/>
    <x v="2"/>
    <x v="2"/>
    <x v="1"/>
    <x v="1"/>
    <x v="1"/>
    <x v="0"/>
    <x v="0"/>
    <x v="497"/>
    <x v="5"/>
    <x v="1"/>
    <x v="1"/>
    <x v="3"/>
  </r>
  <r>
    <x v="9695"/>
    <x v="5"/>
    <x v="3"/>
    <x v="0"/>
    <x v="6"/>
    <x v="0"/>
    <x v="0"/>
    <x v="3"/>
    <x v="0"/>
    <x v="0"/>
    <x v="1"/>
    <x v="0"/>
    <x v="0"/>
    <x v="0"/>
    <x v="2353"/>
    <x v="0"/>
    <x v="2"/>
    <x v="1"/>
    <x v="5"/>
  </r>
  <r>
    <x v="9696"/>
    <x v="1"/>
    <x v="3"/>
    <x v="5"/>
    <x v="4"/>
    <x v="2"/>
    <x v="1"/>
    <x v="4"/>
    <x v="2"/>
    <x v="0"/>
    <x v="1"/>
    <x v="1"/>
    <x v="0"/>
    <x v="0"/>
    <x v="2605"/>
    <x v="8"/>
    <x v="3"/>
    <x v="1"/>
    <x v="2"/>
  </r>
  <r>
    <x v="9697"/>
    <x v="5"/>
    <x v="0"/>
    <x v="1"/>
    <x v="3"/>
    <x v="2"/>
    <x v="2"/>
    <x v="1"/>
    <x v="0"/>
    <x v="0"/>
    <x v="0"/>
    <x v="0"/>
    <x v="1"/>
    <x v="1"/>
    <x v="9405"/>
    <x v="4"/>
    <x v="2"/>
    <x v="0"/>
    <x v="6"/>
  </r>
  <r>
    <x v="9698"/>
    <x v="4"/>
    <x v="3"/>
    <x v="2"/>
    <x v="6"/>
    <x v="1"/>
    <x v="0"/>
    <x v="0"/>
    <x v="0"/>
    <x v="0"/>
    <x v="1"/>
    <x v="1"/>
    <x v="0"/>
    <x v="0"/>
    <x v="649"/>
    <x v="4"/>
    <x v="3"/>
    <x v="0"/>
    <x v="8"/>
  </r>
  <r>
    <x v="9699"/>
    <x v="0"/>
    <x v="3"/>
    <x v="1"/>
    <x v="0"/>
    <x v="2"/>
    <x v="2"/>
    <x v="12"/>
    <x v="0"/>
    <x v="0"/>
    <x v="1"/>
    <x v="0"/>
    <x v="0"/>
    <x v="1"/>
    <x v="8674"/>
    <x v="9"/>
    <x v="5"/>
    <x v="2"/>
    <x v="5"/>
  </r>
  <r>
    <x v="9700"/>
    <x v="3"/>
    <x v="2"/>
    <x v="1"/>
    <x v="4"/>
    <x v="1"/>
    <x v="2"/>
    <x v="14"/>
    <x v="1"/>
    <x v="0"/>
    <x v="1"/>
    <x v="1"/>
    <x v="1"/>
    <x v="1"/>
    <x v="9209"/>
    <x v="0"/>
    <x v="1"/>
    <x v="0"/>
    <x v="4"/>
  </r>
  <r>
    <x v="9701"/>
    <x v="5"/>
    <x v="0"/>
    <x v="5"/>
    <x v="6"/>
    <x v="1"/>
    <x v="2"/>
    <x v="0"/>
    <x v="1"/>
    <x v="0"/>
    <x v="1"/>
    <x v="1"/>
    <x v="0"/>
    <x v="1"/>
    <x v="9374"/>
    <x v="9"/>
    <x v="1"/>
    <x v="1"/>
    <x v="2"/>
  </r>
  <r>
    <x v="9702"/>
    <x v="2"/>
    <x v="2"/>
    <x v="0"/>
    <x v="6"/>
    <x v="1"/>
    <x v="1"/>
    <x v="11"/>
    <x v="0"/>
    <x v="1"/>
    <x v="1"/>
    <x v="1"/>
    <x v="0"/>
    <x v="0"/>
    <x v="4916"/>
    <x v="1"/>
    <x v="1"/>
    <x v="0"/>
    <x v="7"/>
  </r>
  <r>
    <x v="9703"/>
    <x v="2"/>
    <x v="3"/>
    <x v="4"/>
    <x v="5"/>
    <x v="1"/>
    <x v="1"/>
    <x v="4"/>
    <x v="0"/>
    <x v="0"/>
    <x v="0"/>
    <x v="0"/>
    <x v="0"/>
    <x v="1"/>
    <x v="1991"/>
    <x v="4"/>
    <x v="0"/>
    <x v="1"/>
    <x v="3"/>
  </r>
  <r>
    <x v="9704"/>
    <x v="4"/>
    <x v="0"/>
    <x v="1"/>
    <x v="4"/>
    <x v="0"/>
    <x v="0"/>
    <x v="7"/>
    <x v="0"/>
    <x v="0"/>
    <x v="0"/>
    <x v="1"/>
    <x v="0"/>
    <x v="1"/>
    <x v="1396"/>
    <x v="11"/>
    <x v="3"/>
    <x v="0"/>
    <x v="7"/>
  </r>
  <r>
    <x v="9705"/>
    <x v="1"/>
    <x v="1"/>
    <x v="5"/>
    <x v="5"/>
    <x v="1"/>
    <x v="2"/>
    <x v="14"/>
    <x v="1"/>
    <x v="0"/>
    <x v="0"/>
    <x v="0"/>
    <x v="1"/>
    <x v="1"/>
    <x v="5888"/>
    <x v="4"/>
    <x v="1"/>
    <x v="2"/>
    <x v="0"/>
  </r>
  <r>
    <x v="9706"/>
    <x v="0"/>
    <x v="1"/>
    <x v="3"/>
    <x v="0"/>
    <x v="2"/>
    <x v="0"/>
    <x v="9"/>
    <x v="1"/>
    <x v="0"/>
    <x v="1"/>
    <x v="1"/>
    <x v="0"/>
    <x v="1"/>
    <x v="5807"/>
    <x v="10"/>
    <x v="2"/>
    <x v="2"/>
    <x v="5"/>
  </r>
  <r>
    <x v="9707"/>
    <x v="1"/>
    <x v="2"/>
    <x v="3"/>
    <x v="4"/>
    <x v="0"/>
    <x v="1"/>
    <x v="12"/>
    <x v="1"/>
    <x v="0"/>
    <x v="0"/>
    <x v="1"/>
    <x v="1"/>
    <x v="0"/>
    <x v="5877"/>
    <x v="4"/>
    <x v="5"/>
    <x v="0"/>
    <x v="6"/>
  </r>
  <r>
    <x v="9708"/>
    <x v="5"/>
    <x v="2"/>
    <x v="1"/>
    <x v="5"/>
    <x v="1"/>
    <x v="2"/>
    <x v="14"/>
    <x v="2"/>
    <x v="1"/>
    <x v="0"/>
    <x v="0"/>
    <x v="0"/>
    <x v="0"/>
    <x v="8873"/>
    <x v="3"/>
    <x v="3"/>
    <x v="2"/>
    <x v="2"/>
  </r>
  <r>
    <x v="9709"/>
    <x v="0"/>
    <x v="0"/>
    <x v="3"/>
    <x v="1"/>
    <x v="2"/>
    <x v="0"/>
    <x v="3"/>
    <x v="2"/>
    <x v="1"/>
    <x v="1"/>
    <x v="0"/>
    <x v="0"/>
    <x v="1"/>
    <x v="3222"/>
    <x v="3"/>
    <x v="2"/>
    <x v="0"/>
    <x v="8"/>
  </r>
  <r>
    <x v="9710"/>
    <x v="0"/>
    <x v="0"/>
    <x v="0"/>
    <x v="2"/>
    <x v="1"/>
    <x v="0"/>
    <x v="14"/>
    <x v="0"/>
    <x v="1"/>
    <x v="1"/>
    <x v="0"/>
    <x v="0"/>
    <x v="0"/>
    <x v="2703"/>
    <x v="0"/>
    <x v="2"/>
    <x v="0"/>
    <x v="6"/>
  </r>
  <r>
    <x v="9711"/>
    <x v="3"/>
    <x v="1"/>
    <x v="1"/>
    <x v="2"/>
    <x v="2"/>
    <x v="2"/>
    <x v="14"/>
    <x v="1"/>
    <x v="1"/>
    <x v="1"/>
    <x v="0"/>
    <x v="1"/>
    <x v="0"/>
    <x v="5575"/>
    <x v="9"/>
    <x v="0"/>
    <x v="2"/>
    <x v="4"/>
  </r>
  <r>
    <x v="9712"/>
    <x v="0"/>
    <x v="0"/>
    <x v="5"/>
    <x v="1"/>
    <x v="2"/>
    <x v="0"/>
    <x v="7"/>
    <x v="2"/>
    <x v="0"/>
    <x v="0"/>
    <x v="1"/>
    <x v="1"/>
    <x v="1"/>
    <x v="6669"/>
    <x v="5"/>
    <x v="3"/>
    <x v="0"/>
    <x v="6"/>
  </r>
  <r>
    <x v="9713"/>
    <x v="2"/>
    <x v="0"/>
    <x v="1"/>
    <x v="2"/>
    <x v="0"/>
    <x v="2"/>
    <x v="12"/>
    <x v="2"/>
    <x v="0"/>
    <x v="1"/>
    <x v="1"/>
    <x v="1"/>
    <x v="1"/>
    <x v="7518"/>
    <x v="10"/>
    <x v="1"/>
    <x v="0"/>
    <x v="0"/>
  </r>
  <r>
    <x v="9714"/>
    <x v="4"/>
    <x v="2"/>
    <x v="4"/>
    <x v="2"/>
    <x v="2"/>
    <x v="0"/>
    <x v="0"/>
    <x v="0"/>
    <x v="0"/>
    <x v="1"/>
    <x v="1"/>
    <x v="0"/>
    <x v="1"/>
    <x v="3243"/>
    <x v="11"/>
    <x v="1"/>
    <x v="1"/>
    <x v="3"/>
  </r>
  <r>
    <x v="9715"/>
    <x v="3"/>
    <x v="3"/>
    <x v="2"/>
    <x v="6"/>
    <x v="2"/>
    <x v="1"/>
    <x v="8"/>
    <x v="0"/>
    <x v="1"/>
    <x v="1"/>
    <x v="0"/>
    <x v="0"/>
    <x v="1"/>
    <x v="1996"/>
    <x v="0"/>
    <x v="0"/>
    <x v="2"/>
    <x v="5"/>
  </r>
  <r>
    <x v="9716"/>
    <x v="4"/>
    <x v="1"/>
    <x v="2"/>
    <x v="1"/>
    <x v="0"/>
    <x v="2"/>
    <x v="1"/>
    <x v="1"/>
    <x v="1"/>
    <x v="1"/>
    <x v="0"/>
    <x v="0"/>
    <x v="1"/>
    <x v="4634"/>
    <x v="9"/>
    <x v="0"/>
    <x v="0"/>
    <x v="8"/>
  </r>
  <r>
    <x v="9717"/>
    <x v="0"/>
    <x v="0"/>
    <x v="1"/>
    <x v="0"/>
    <x v="2"/>
    <x v="0"/>
    <x v="5"/>
    <x v="1"/>
    <x v="1"/>
    <x v="0"/>
    <x v="1"/>
    <x v="0"/>
    <x v="0"/>
    <x v="3495"/>
    <x v="9"/>
    <x v="1"/>
    <x v="1"/>
    <x v="1"/>
  </r>
  <r>
    <x v="9718"/>
    <x v="0"/>
    <x v="0"/>
    <x v="0"/>
    <x v="4"/>
    <x v="1"/>
    <x v="0"/>
    <x v="0"/>
    <x v="1"/>
    <x v="1"/>
    <x v="1"/>
    <x v="1"/>
    <x v="1"/>
    <x v="0"/>
    <x v="6103"/>
    <x v="5"/>
    <x v="2"/>
    <x v="0"/>
    <x v="1"/>
  </r>
  <r>
    <x v="9719"/>
    <x v="0"/>
    <x v="3"/>
    <x v="5"/>
    <x v="3"/>
    <x v="1"/>
    <x v="2"/>
    <x v="13"/>
    <x v="1"/>
    <x v="0"/>
    <x v="0"/>
    <x v="1"/>
    <x v="0"/>
    <x v="1"/>
    <x v="9272"/>
    <x v="3"/>
    <x v="3"/>
    <x v="2"/>
    <x v="4"/>
  </r>
  <r>
    <x v="9720"/>
    <x v="3"/>
    <x v="1"/>
    <x v="3"/>
    <x v="5"/>
    <x v="2"/>
    <x v="1"/>
    <x v="13"/>
    <x v="2"/>
    <x v="0"/>
    <x v="1"/>
    <x v="0"/>
    <x v="1"/>
    <x v="0"/>
    <x v="2494"/>
    <x v="8"/>
    <x v="0"/>
    <x v="2"/>
    <x v="3"/>
  </r>
  <r>
    <x v="9721"/>
    <x v="1"/>
    <x v="1"/>
    <x v="5"/>
    <x v="5"/>
    <x v="0"/>
    <x v="1"/>
    <x v="3"/>
    <x v="0"/>
    <x v="1"/>
    <x v="0"/>
    <x v="0"/>
    <x v="0"/>
    <x v="0"/>
    <x v="1146"/>
    <x v="2"/>
    <x v="1"/>
    <x v="1"/>
    <x v="5"/>
  </r>
  <r>
    <x v="9722"/>
    <x v="1"/>
    <x v="0"/>
    <x v="2"/>
    <x v="6"/>
    <x v="1"/>
    <x v="2"/>
    <x v="0"/>
    <x v="1"/>
    <x v="1"/>
    <x v="1"/>
    <x v="0"/>
    <x v="0"/>
    <x v="0"/>
    <x v="3232"/>
    <x v="10"/>
    <x v="5"/>
    <x v="1"/>
    <x v="0"/>
  </r>
  <r>
    <x v="9723"/>
    <x v="2"/>
    <x v="2"/>
    <x v="1"/>
    <x v="6"/>
    <x v="2"/>
    <x v="0"/>
    <x v="0"/>
    <x v="2"/>
    <x v="1"/>
    <x v="0"/>
    <x v="1"/>
    <x v="1"/>
    <x v="1"/>
    <x v="4114"/>
    <x v="5"/>
    <x v="1"/>
    <x v="0"/>
    <x v="7"/>
  </r>
  <r>
    <x v="9724"/>
    <x v="2"/>
    <x v="0"/>
    <x v="0"/>
    <x v="2"/>
    <x v="1"/>
    <x v="2"/>
    <x v="0"/>
    <x v="1"/>
    <x v="0"/>
    <x v="1"/>
    <x v="1"/>
    <x v="1"/>
    <x v="0"/>
    <x v="6486"/>
    <x v="11"/>
    <x v="4"/>
    <x v="0"/>
    <x v="2"/>
  </r>
  <r>
    <x v="9725"/>
    <x v="1"/>
    <x v="2"/>
    <x v="5"/>
    <x v="1"/>
    <x v="1"/>
    <x v="1"/>
    <x v="7"/>
    <x v="1"/>
    <x v="0"/>
    <x v="0"/>
    <x v="0"/>
    <x v="0"/>
    <x v="0"/>
    <x v="2846"/>
    <x v="9"/>
    <x v="3"/>
    <x v="1"/>
    <x v="0"/>
  </r>
  <r>
    <x v="9726"/>
    <x v="0"/>
    <x v="2"/>
    <x v="5"/>
    <x v="0"/>
    <x v="2"/>
    <x v="1"/>
    <x v="14"/>
    <x v="1"/>
    <x v="0"/>
    <x v="1"/>
    <x v="0"/>
    <x v="0"/>
    <x v="0"/>
    <x v="7601"/>
    <x v="2"/>
    <x v="1"/>
    <x v="2"/>
    <x v="3"/>
  </r>
  <r>
    <x v="9727"/>
    <x v="0"/>
    <x v="2"/>
    <x v="1"/>
    <x v="0"/>
    <x v="2"/>
    <x v="2"/>
    <x v="0"/>
    <x v="2"/>
    <x v="1"/>
    <x v="0"/>
    <x v="1"/>
    <x v="0"/>
    <x v="0"/>
    <x v="9633"/>
    <x v="8"/>
    <x v="2"/>
    <x v="1"/>
    <x v="5"/>
  </r>
  <r>
    <x v="9728"/>
    <x v="4"/>
    <x v="0"/>
    <x v="1"/>
    <x v="1"/>
    <x v="1"/>
    <x v="2"/>
    <x v="2"/>
    <x v="0"/>
    <x v="0"/>
    <x v="0"/>
    <x v="1"/>
    <x v="1"/>
    <x v="1"/>
    <x v="8186"/>
    <x v="4"/>
    <x v="1"/>
    <x v="0"/>
    <x v="1"/>
  </r>
  <r>
    <x v="9729"/>
    <x v="1"/>
    <x v="1"/>
    <x v="1"/>
    <x v="5"/>
    <x v="1"/>
    <x v="0"/>
    <x v="2"/>
    <x v="1"/>
    <x v="1"/>
    <x v="0"/>
    <x v="0"/>
    <x v="0"/>
    <x v="0"/>
    <x v="119"/>
    <x v="4"/>
    <x v="2"/>
    <x v="1"/>
    <x v="2"/>
  </r>
  <r>
    <x v="9730"/>
    <x v="3"/>
    <x v="2"/>
    <x v="3"/>
    <x v="4"/>
    <x v="1"/>
    <x v="2"/>
    <x v="14"/>
    <x v="0"/>
    <x v="0"/>
    <x v="1"/>
    <x v="0"/>
    <x v="1"/>
    <x v="0"/>
    <x v="7013"/>
    <x v="1"/>
    <x v="6"/>
    <x v="2"/>
    <x v="0"/>
  </r>
  <r>
    <x v="9731"/>
    <x v="4"/>
    <x v="3"/>
    <x v="1"/>
    <x v="4"/>
    <x v="1"/>
    <x v="1"/>
    <x v="9"/>
    <x v="2"/>
    <x v="1"/>
    <x v="1"/>
    <x v="0"/>
    <x v="1"/>
    <x v="0"/>
    <x v="2091"/>
    <x v="4"/>
    <x v="4"/>
    <x v="0"/>
    <x v="6"/>
  </r>
  <r>
    <x v="9732"/>
    <x v="1"/>
    <x v="0"/>
    <x v="4"/>
    <x v="4"/>
    <x v="0"/>
    <x v="1"/>
    <x v="10"/>
    <x v="2"/>
    <x v="1"/>
    <x v="0"/>
    <x v="1"/>
    <x v="0"/>
    <x v="0"/>
    <x v="2943"/>
    <x v="9"/>
    <x v="5"/>
    <x v="2"/>
    <x v="3"/>
  </r>
  <r>
    <x v="9733"/>
    <x v="1"/>
    <x v="0"/>
    <x v="4"/>
    <x v="3"/>
    <x v="0"/>
    <x v="2"/>
    <x v="9"/>
    <x v="2"/>
    <x v="1"/>
    <x v="0"/>
    <x v="1"/>
    <x v="0"/>
    <x v="0"/>
    <x v="4887"/>
    <x v="8"/>
    <x v="3"/>
    <x v="0"/>
    <x v="8"/>
  </r>
  <r>
    <x v="9734"/>
    <x v="4"/>
    <x v="2"/>
    <x v="4"/>
    <x v="6"/>
    <x v="1"/>
    <x v="1"/>
    <x v="6"/>
    <x v="1"/>
    <x v="1"/>
    <x v="0"/>
    <x v="1"/>
    <x v="0"/>
    <x v="0"/>
    <x v="4109"/>
    <x v="7"/>
    <x v="2"/>
    <x v="1"/>
    <x v="1"/>
  </r>
  <r>
    <x v="9735"/>
    <x v="1"/>
    <x v="0"/>
    <x v="0"/>
    <x v="6"/>
    <x v="2"/>
    <x v="0"/>
    <x v="5"/>
    <x v="1"/>
    <x v="0"/>
    <x v="0"/>
    <x v="1"/>
    <x v="1"/>
    <x v="1"/>
    <x v="2764"/>
    <x v="0"/>
    <x v="2"/>
    <x v="0"/>
    <x v="5"/>
  </r>
  <r>
    <x v="9736"/>
    <x v="3"/>
    <x v="3"/>
    <x v="1"/>
    <x v="0"/>
    <x v="0"/>
    <x v="0"/>
    <x v="6"/>
    <x v="0"/>
    <x v="0"/>
    <x v="1"/>
    <x v="0"/>
    <x v="0"/>
    <x v="1"/>
    <x v="426"/>
    <x v="11"/>
    <x v="5"/>
    <x v="1"/>
    <x v="5"/>
  </r>
  <r>
    <x v="9737"/>
    <x v="3"/>
    <x v="1"/>
    <x v="1"/>
    <x v="0"/>
    <x v="2"/>
    <x v="1"/>
    <x v="10"/>
    <x v="2"/>
    <x v="0"/>
    <x v="0"/>
    <x v="0"/>
    <x v="1"/>
    <x v="0"/>
    <x v="1984"/>
    <x v="2"/>
    <x v="6"/>
    <x v="2"/>
    <x v="4"/>
  </r>
  <r>
    <x v="9738"/>
    <x v="4"/>
    <x v="3"/>
    <x v="4"/>
    <x v="3"/>
    <x v="0"/>
    <x v="2"/>
    <x v="4"/>
    <x v="0"/>
    <x v="0"/>
    <x v="0"/>
    <x v="0"/>
    <x v="0"/>
    <x v="0"/>
    <x v="3447"/>
    <x v="7"/>
    <x v="0"/>
    <x v="0"/>
    <x v="8"/>
  </r>
  <r>
    <x v="9739"/>
    <x v="0"/>
    <x v="1"/>
    <x v="0"/>
    <x v="5"/>
    <x v="0"/>
    <x v="1"/>
    <x v="2"/>
    <x v="1"/>
    <x v="0"/>
    <x v="1"/>
    <x v="1"/>
    <x v="1"/>
    <x v="1"/>
    <x v="8888"/>
    <x v="5"/>
    <x v="1"/>
    <x v="0"/>
    <x v="3"/>
  </r>
  <r>
    <x v="9740"/>
    <x v="5"/>
    <x v="1"/>
    <x v="5"/>
    <x v="4"/>
    <x v="2"/>
    <x v="1"/>
    <x v="13"/>
    <x v="0"/>
    <x v="0"/>
    <x v="0"/>
    <x v="0"/>
    <x v="0"/>
    <x v="1"/>
    <x v="6640"/>
    <x v="9"/>
    <x v="3"/>
    <x v="0"/>
    <x v="7"/>
  </r>
  <r>
    <x v="9741"/>
    <x v="0"/>
    <x v="0"/>
    <x v="2"/>
    <x v="2"/>
    <x v="1"/>
    <x v="0"/>
    <x v="13"/>
    <x v="1"/>
    <x v="1"/>
    <x v="0"/>
    <x v="1"/>
    <x v="0"/>
    <x v="1"/>
    <x v="4738"/>
    <x v="7"/>
    <x v="2"/>
    <x v="2"/>
    <x v="0"/>
  </r>
  <r>
    <x v="9742"/>
    <x v="2"/>
    <x v="1"/>
    <x v="3"/>
    <x v="4"/>
    <x v="0"/>
    <x v="2"/>
    <x v="6"/>
    <x v="1"/>
    <x v="0"/>
    <x v="1"/>
    <x v="0"/>
    <x v="0"/>
    <x v="1"/>
    <x v="4805"/>
    <x v="2"/>
    <x v="0"/>
    <x v="1"/>
    <x v="5"/>
  </r>
  <r>
    <x v="9743"/>
    <x v="1"/>
    <x v="2"/>
    <x v="5"/>
    <x v="0"/>
    <x v="0"/>
    <x v="0"/>
    <x v="6"/>
    <x v="1"/>
    <x v="1"/>
    <x v="1"/>
    <x v="0"/>
    <x v="1"/>
    <x v="1"/>
    <x v="2906"/>
    <x v="0"/>
    <x v="2"/>
    <x v="0"/>
    <x v="6"/>
  </r>
  <r>
    <x v="9744"/>
    <x v="3"/>
    <x v="1"/>
    <x v="0"/>
    <x v="5"/>
    <x v="1"/>
    <x v="2"/>
    <x v="5"/>
    <x v="2"/>
    <x v="1"/>
    <x v="1"/>
    <x v="1"/>
    <x v="0"/>
    <x v="0"/>
    <x v="5291"/>
    <x v="6"/>
    <x v="4"/>
    <x v="1"/>
    <x v="4"/>
  </r>
  <r>
    <x v="9745"/>
    <x v="1"/>
    <x v="2"/>
    <x v="4"/>
    <x v="6"/>
    <x v="0"/>
    <x v="0"/>
    <x v="7"/>
    <x v="1"/>
    <x v="1"/>
    <x v="0"/>
    <x v="0"/>
    <x v="0"/>
    <x v="0"/>
    <x v="1037"/>
    <x v="9"/>
    <x v="6"/>
    <x v="1"/>
    <x v="3"/>
  </r>
  <r>
    <x v="9746"/>
    <x v="0"/>
    <x v="1"/>
    <x v="1"/>
    <x v="4"/>
    <x v="0"/>
    <x v="0"/>
    <x v="5"/>
    <x v="1"/>
    <x v="1"/>
    <x v="0"/>
    <x v="1"/>
    <x v="1"/>
    <x v="1"/>
    <x v="6493"/>
    <x v="1"/>
    <x v="2"/>
    <x v="0"/>
    <x v="7"/>
  </r>
  <r>
    <x v="9747"/>
    <x v="2"/>
    <x v="1"/>
    <x v="3"/>
    <x v="3"/>
    <x v="1"/>
    <x v="1"/>
    <x v="2"/>
    <x v="0"/>
    <x v="0"/>
    <x v="1"/>
    <x v="1"/>
    <x v="1"/>
    <x v="1"/>
    <x v="5739"/>
    <x v="7"/>
    <x v="1"/>
    <x v="0"/>
    <x v="0"/>
  </r>
  <r>
    <x v="9748"/>
    <x v="2"/>
    <x v="0"/>
    <x v="1"/>
    <x v="5"/>
    <x v="2"/>
    <x v="0"/>
    <x v="9"/>
    <x v="0"/>
    <x v="0"/>
    <x v="0"/>
    <x v="0"/>
    <x v="0"/>
    <x v="1"/>
    <x v="355"/>
    <x v="9"/>
    <x v="3"/>
    <x v="2"/>
    <x v="2"/>
  </r>
  <r>
    <x v="9749"/>
    <x v="4"/>
    <x v="1"/>
    <x v="3"/>
    <x v="5"/>
    <x v="1"/>
    <x v="2"/>
    <x v="11"/>
    <x v="0"/>
    <x v="0"/>
    <x v="1"/>
    <x v="1"/>
    <x v="1"/>
    <x v="1"/>
    <x v="7738"/>
    <x v="5"/>
    <x v="6"/>
    <x v="0"/>
    <x v="7"/>
  </r>
  <r>
    <x v="9750"/>
    <x v="0"/>
    <x v="2"/>
    <x v="0"/>
    <x v="3"/>
    <x v="0"/>
    <x v="0"/>
    <x v="1"/>
    <x v="2"/>
    <x v="0"/>
    <x v="1"/>
    <x v="1"/>
    <x v="1"/>
    <x v="1"/>
    <x v="8352"/>
    <x v="2"/>
    <x v="5"/>
    <x v="0"/>
    <x v="8"/>
  </r>
  <r>
    <x v="9751"/>
    <x v="1"/>
    <x v="3"/>
    <x v="0"/>
    <x v="3"/>
    <x v="2"/>
    <x v="2"/>
    <x v="8"/>
    <x v="1"/>
    <x v="0"/>
    <x v="1"/>
    <x v="0"/>
    <x v="1"/>
    <x v="1"/>
    <x v="6739"/>
    <x v="8"/>
    <x v="3"/>
    <x v="2"/>
    <x v="4"/>
  </r>
  <r>
    <x v="9752"/>
    <x v="4"/>
    <x v="1"/>
    <x v="2"/>
    <x v="5"/>
    <x v="1"/>
    <x v="2"/>
    <x v="8"/>
    <x v="2"/>
    <x v="1"/>
    <x v="1"/>
    <x v="0"/>
    <x v="0"/>
    <x v="0"/>
    <x v="3916"/>
    <x v="3"/>
    <x v="1"/>
    <x v="2"/>
    <x v="1"/>
  </r>
  <r>
    <x v="9753"/>
    <x v="4"/>
    <x v="0"/>
    <x v="4"/>
    <x v="0"/>
    <x v="2"/>
    <x v="0"/>
    <x v="1"/>
    <x v="0"/>
    <x v="0"/>
    <x v="1"/>
    <x v="0"/>
    <x v="1"/>
    <x v="0"/>
    <x v="787"/>
    <x v="4"/>
    <x v="4"/>
    <x v="1"/>
    <x v="4"/>
  </r>
  <r>
    <x v="9754"/>
    <x v="4"/>
    <x v="1"/>
    <x v="2"/>
    <x v="2"/>
    <x v="1"/>
    <x v="2"/>
    <x v="0"/>
    <x v="1"/>
    <x v="0"/>
    <x v="0"/>
    <x v="0"/>
    <x v="1"/>
    <x v="0"/>
    <x v="5583"/>
    <x v="2"/>
    <x v="6"/>
    <x v="0"/>
    <x v="6"/>
  </r>
  <r>
    <x v="9755"/>
    <x v="1"/>
    <x v="1"/>
    <x v="2"/>
    <x v="3"/>
    <x v="2"/>
    <x v="0"/>
    <x v="6"/>
    <x v="1"/>
    <x v="0"/>
    <x v="0"/>
    <x v="1"/>
    <x v="1"/>
    <x v="0"/>
    <x v="1346"/>
    <x v="0"/>
    <x v="0"/>
    <x v="0"/>
    <x v="4"/>
  </r>
  <r>
    <x v="9756"/>
    <x v="4"/>
    <x v="3"/>
    <x v="4"/>
    <x v="2"/>
    <x v="0"/>
    <x v="0"/>
    <x v="4"/>
    <x v="0"/>
    <x v="1"/>
    <x v="0"/>
    <x v="1"/>
    <x v="1"/>
    <x v="0"/>
    <x v="1962"/>
    <x v="5"/>
    <x v="0"/>
    <x v="0"/>
    <x v="3"/>
  </r>
  <r>
    <x v="9757"/>
    <x v="2"/>
    <x v="3"/>
    <x v="4"/>
    <x v="6"/>
    <x v="0"/>
    <x v="0"/>
    <x v="14"/>
    <x v="1"/>
    <x v="0"/>
    <x v="0"/>
    <x v="1"/>
    <x v="1"/>
    <x v="0"/>
    <x v="1507"/>
    <x v="9"/>
    <x v="3"/>
    <x v="0"/>
    <x v="5"/>
  </r>
  <r>
    <x v="9758"/>
    <x v="4"/>
    <x v="1"/>
    <x v="5"/>
    <x v="4"/>
    <x v="0"/>
    <x v="0"/>
    <x v="13"/>
    <x v="1"/>
    <x v="1"/>
    <x v="1"/>
    <x v="0"/>
    <x v="1"/>
    <x v="0"/>
    <x v="378"/>
    <x v="9"/>
    <x v="1"/>
    <x v="2"/>
    <x v="3"/>
  </r>
  <r>
    <x v="9759"/>
    <x v="2"/>
    <x v="1"/>
    <x v="5"/>
    <x v="3"/>
    <x v="1"/>
    <x v="2"/>
    <x v="13"/>
    <x v="1"/>
    <x v="1"/>
    <x v="1"/>
    <x v="1"/>
    <x v="0"/>
    <x v="0"/>
    <x v="4846"/>
    <x v="10"/>
    <x v="2"/>
    <x v="2"/>
    <x v="3"/>
  </r>
  <r>
    <x v="9760"/>
    <x v="4"/>
    <x v="0"/>
    <x v="0"/>
    <x v="4"/>
    <x v="2"/>
    <x v="2"/>
    <x v="14"/>
    <x v="0"/>
    <x v="0"/>
    <x v="0"/>
    <x v="1"/>
    <x v="1"/>
    <x v="0"/>
    <x v="6540"/>
    <x v="1"/>
    <x v="0"/>
    <x v="0"/>
    <x v="0"/>
  </r>
  <r>
    <x v="9761"/>
    <x v="3"/>
    <x v="1"/>
    <x v="3"/>
    <x v="3"/>
    <x v="2"/>
    <x v="0"/>
    <x v="10"/>
    <x v="1"/>
    <x v="0"/>
    <x v="1"/>
    <x v="0"/>
    <x v="1"/>
    <x v="1"/>
    <x v="1509"/>
    <x v="8"/>
    <x v="2"/>
    <x v="2"/>
    <x v="5"/>
  </r>
  <r>
    <x v="9762"/>
    <x v="3"/>
    <x v="1"/>
    <x v="2"/>
    <x v="2"/>
    <x v="2"/>
    <x v="2"/>
    <x v="9"/>
    <x v="2"/>
    <x v="1"/>
    <x v="1"/>
    <x v="1"/>
    <x v="0"/>
    <x v="0"/>
    <x v="5604"/>
    <x v="11"/>
    <x v="2"/>
    <x v="2"/>
    <x v="2"/>
  </r>
  <r>
    <x v="9763"/>
    <x v="1"/>
    <x v="3"/>
    <x v="0"/>
    <x v="5"/>
    <x v="2"/>
    <x v="1"/>
    <x v="2"/>
    <x v="2"/>
    <x v="1"/>
    <x v="0"/>
    <x v="1"/>
    <x v="1"/>
    <x v="0"/>
    <x v="4373"/>
    <x v="3"/>
    <x v="6"/>
    <x v="0"/>
    <x v="5"/>
  </r>
  <r>
    <x v="9764"/>
    <x v="2"/>
    <x v="0"/>
    <x v="4"/>
    <x v="3"/>
    <x v="0"/>
    <x v="1"/>
    <x v="9"/>
    <x v="2"/>
    <x v="1"/>
    <x v="0"/>
    <x v="0"/>
    <x v="1"/>
    <x v="0"/>
    <x v="2530"/>
    <x v="3"/>
    <x v="3"/>
    <x v="2"/>
    <x v="5"/>
  </r>
  <r>
    <x v="9765"/>
    <x v="4"/>
    <x v="2"/>
    <x v="3"/>
    <x v="5"/>
    <x v="1"/>
    <x v="2"/>
    <x v="6"/>
    <x v="2"/>
    <x v="0"/>
    <x v="1"/>
    <x v="0"/>
    <x v="1"/>
    <x v="1"/>
    <x v="8012"/>
    <x v="4"/>
    <x v="0"/>
    <x v="0"/>
    <x v="7"/>
  </r>
  <r>
    <x v="9766"/>
    <x v="2"/>
    <x v="3"/>
    <x v="4"/>
    <x v="0"/>
    <x v="0"/>
    <x v="2"/>
    <x v="10"/>
    <x v="0"/>
    <x v="0"/>
    <x v="1"/>
    <x v="0"/>
    <x v="1"/>
    <x v="1"/>
    <x v="6915"/>
    <x v="7"/>
    <x v="1"/>
    <x v="2"/>
    <x v="3"/>
  </r>
  <r>
    <x v="9767"/>
    <x v="1"/>
    <x v="1"/>
    <x v="2"/>
    <x v="2"/>
    <x v="0"/>
    <x v="1"/>
    <x v="5"/>
    <x v="0"/>
    <x v="0"/>
    <x v="1"/>
    <x v="1"/>
    <x v="0"/>
    <x v="0"/>
    <x v="2641"/>
    <x v="7"/>
    <x v="0"/>
    <x v="0"/>
    <x v="8"/>
  </r>
  <r>
    <x v="9768"/>
    <x v="4"/>
    <x v="1"/>
    <x v="5"/>
    <x v="3"/>
    <x v="1"/>
    <x v="0"/>
    <x v="6"/>
    <x v="1"/>
    <x v="1"/>
    <x v="0"/>
    <x v="1"/>
    <x v="0"/>
    <x v="0"/>
    <x v="689"/>
    <x v="5"/>
    <x v="6"/>
    <x v="0"/>
    <x v="6"/>
  </r>
  <r>
    <x v="9769"/>
    <x v="1"/>
    <x v="3"/>
    <x v="5"/>
    <x v="4"/>
    <x v="0"/>
    <x v="0"/>
    <x v="14"/>
    <x v="2"/>
    <x v="0"/>
    <x v="1"/>
    <x v="1"/>
    <x v="0"/>
    <x v="0"/>
    <x v="440"/>
    <x v="6"/>
    <x v="4"/>
    <x v="0"/>
    <x v="8"/>
  </r>
  <r>
    <x v="9770"/>
    <x v="4"/>
    <x v="0"/>
    <x v="2"/>
    <x v="2"/>
    <x v="2"/>
    <x v="2"/>
    <x v="7"/>
    <x v="1"/>
    <x v="0"/>
    <x v="0"/>
    <x v="0"/>
    <x v="0"/>
    <x v="0"/>
    <x v="3275"/>
    <x v="6"/>
    <x v="3"/>
    <x v="1"/>
    <x v="2"/>
  </r>
  <r>
    <x v="9771"/>
    <x v="5"/>
    <x v="0"/>
    <x v="2"/>
    <x v="5"/>
    <x v="2"/>
    <x v="1"/>
    <x v="11"/>
    <x v="2"/>
    <x v="1"/>
    <x v="0"/>
    <x v="0"/>
    <x v="0"/>
    <x v="1"/>
    <x v="6236"/>
    <x v="9"/>
    <x v="2"/>
    <x v="0"/>
    <x v="7"/>
  </r>
  <r>
    <x v="9772"/>
    <x v="3"/>
    <x v="1"/>
    <x v="3"/>
    <x v="0"/>
    <x v="1"/>
    <x v="2"/>
    <x v="6"/>
    <x v="2"/>
    <x v="1"/>
    <x v="1"/>
    <x v="1"/>
    <x v="1"/>
    <x v="0"/>
    <x v="6911"/>
    <x v="8"/>
    <x v="4"/>
    <x v="0"/>
    <x v="4"/>
  </r>
  <r>
    <x v="9773"/>
    <x v="4"/>
    <x v="1"/>
    <x v="0"/>
    <x v="3"/>
    <x v="2"/>
    <x v="0"/>
    <x v="9"/>
    <x v="0"/>
    <x v="0"/>
    <x v="1"/>
    <x v="1"/>
    <x v="1"/>
    <x v="0"/>
    <x v="1903"/>
    <x v="3"/>
    <x v="0"/>
    <x v="0"/>
    <x v="7"/>
  </r>
  <r>
    <x v="9774"/>
    <x v="1"/>
    <x v="1"/>
    <x v="4"/>
    <x v="0"/>
    <x v="2"/>
    <x v="2"/>
    <x v="6"/>
    <x v="2"/>
    <x v="1"/>
    <x v="1"/>
    <x v="0"/>
    <x v="0"/>
    <x v="1"/>
    <x v="5153"/>
    <x v="8"/>
    <x v="0"/>
    <x v="0"/>
    <x v="6"/>
  </r>
  <r>
    <x v="9775"/>
    <x v="5"/>
    <x v="1"/>
    <x v="3"/>
    <x v="3"/>
    <x v="2"/>
    <x v="2"/>
    <x v="0"/>
    <x v="1"/>
    <x v="1"/>
    <x v="0"/>
    <x v="1"/>
    <x v="0"/>
    <x v="1"/>
    <x v="9314"/>
    <x v="8"/>
    <x v="2"/>
    <x v="0"/>
    <x v="8"/>
  </r>
  <r>
    <x v="9776"/>
    <x v="2"/>
    <x v="1"/>
    <x v="5"/>
    <x v="0"/>
    <x v="1"/>
    <x v="2"/>
    <x v="3"/>
    <x v="1"/>
    <x v="0"/>
    <x v="1"/>
    <x v="0"/>
    <x v="0"/>
    <x v="0"/>
    <x v="3634"/>
    <x v="2"/>
    <x v="5"/>
    <x v="1"/>
    <x v="5"/>
  </r>
  <r>
    <x v="9777"/>
    <x v="3"/>
    <x v="0"/>
    <x v="4"/>
    <x v="3"/>
    <x v="0"/>
    <x v="0"/>
    <x v="5"/>
    <x v="2"/>
    <x v="1"/>
    <x v="0"/>
    <x v="0"/>
    <x v="1"/>
    <x v="0"/>
    <x v="703"/>
    <x v="6"/>
    <x v="3"/>
    <x v="1"/>
    <x v="2"/>
  </r>
  <r>
    <x v="9778"/>
    <x v="2"/>
    <x v="0"/>
    <x v="3"/>
    <x v="5"/>
    <x v="0"/>
    <x v="0"/>
    <x v="5"/>
    <x v="1"/>
    <x v="1"/>
    <x v="0"/>
    <x v="0"/>
    <x v="0"/>
    <x v="0"/>
    <x v="147"/>
    <x v="3"/>
    <x v="2"/>
    <x v="0"/>
    <x v="6"/>
  </r>
  <r>
    <x v="9779"/>
    <x v="2"/>
    <x v="3"/>
    <x v="4"/>
    <x v="5"/>
    <x v="0"/>
    <x v="1"/>
    <x v="1"/>
    <x v="2"/>
    <x v="1"/>
    <x v="0"/>
    <x v="0"/>
    <x v="1"/>
    <x v="1"/>
    <x v="3596"/>
    <x v="7"/>
    <x v="0"/>
    <x v="1"/>
    <x v="1"/>
  </r>
  <r>
    <x v="9780"/>
    <x v="5"/>
    <x v="3"/>
    <x v="4"/>
    <x v="3"/>
    <x v="1"/>
    <x v="1"/>
    <x v="10"/>
    <x v="2"/>
    <x v="0"/>
    <x v="0"/>
    <x v="1"/>
    <x v="1"/>
    <x v="1"/>
    <x v="8789"/>
    <x v="9"/>
    <x v="0"/>
    <x v="0"/>
    <x v="3"/>
  </r>
  <r>
    <x v="9781"/>
    <x v="2"/>
    <x v="2"/>
    <x v="4"/>
    <x v="6"/>
    <x v="0"/>
    <x v="1"/>
    <x v="13"/>
    <x v="1"/>
    <x v="0"/>
    <x v="0"/>
    <x v="0"/>
    <x v="0"/>
    <x v="0"/>
    <x v="3486"/>
    <x v="3"/>
    <x v="2"/>
    <x v="0"/>
    <x v="8"/>
  </r>
  <r>
    <x v="9782"/>
    <x v="0"/>
    <x v="1"/>
    <x v="4"/>
    <x v="2"/>
    <x v="1"/>
    <x v="0"/>
    <x v="5"/>
    <x v="1"/>
    <x v="1"/>
    <x v="1"/>
    <x v="1"/>
    <x v="1"/>
    <x v="1"/>
    <x v="7195"/>
    <x v="6"/>
    <x v="2"/>
    <x v="0"/>
    <x v="6"/>
  </r>
  <r>
    <x v="9783"/>
    <x v="4"/>
    <x v="2"/>
    <x v="3"/>
    <x v="2"/>
    <x v="2"/>
    <x v="1"/>
    <x v="0"/>
    <x v="1"/>
    <x v="0"/>
    <x v="1"/>
    <x v="1"/>
    <x v="0"/>
    <x v="1"/>
    <x v="6274"/>
    <x v="10"/>
    <x v="2"/>
    <x v="1"/>
    <x v="0"/>
  </r>
  <r>
    <x v="9784"/>
    <x v="5"/>
    <x v="1"/>
    <x v="3"/>
    <x v="2"/>
    <x v="0"/>
    <x v="1"/>
    <x v="14"/>
    <x v="1"/>
    <x v="1"/>
    <x v="0"/>
    <x v="0"/>
    <x v="1"/>
    <x v="0"/>
    <x v="7231"/>
    <x v="3"/>
    <x v="6"/>
    <x v="2"/>
    <x v="1"/>
  </r>
  <r>
    <x v="9785"/>
    <x v="0"/>
    <x v="2"/>
    <x v="4"/>
    <x v="2"/>
    <x v="0"/>
    <x v="2"/>
    <x v="9"/>
    <x v="1"/>
    <x v="0"/>
    <x v="1"/>
    <x v="0"/>
    <x v="0"/>
    <x v="0"/>
    <x v="8994"/>
    <x v="1"/>
    <x v="4"/>
    <x v="0"/>
    <x v="8"/>
  </r>
  <r>
    <x v="9786"/>
    <x v="2"/>
    <x v="0"/>
    <x v="5"/>
    <x v="2"/>
    <x v="1"/>
    <x v="2"/>
    <x v="0"/>
    <x v="2"/>
    <x v="0"/>
    <x v="1"/>
    <x v="0"/>
    <x v="0"/>
    <x v="0"/>
    <x v="3785"/>
    <x v="4"/>
    <x v="1"/>
    <x v="1"/>
    <x v="3"/>
  </r>
  <r>
    <x v="9787"/>
    <x v="4"/>
    <x v="1"/>
    <x v="5"/>
    <x v="3"/>
    <x v="1"/>
    <x v="1"/>
    <x v="9"/>
    <x v="0"/>
    <x v="1"/>
    <x v="0"/>
    <x v="1"/>
    <x v="0"/>
    <x v="1"/>
    <x v="3526"/>
    <x v="4"/>
    <x v="3"/>
    <x v="2"/>
    <x v="2"/>
  </r>
  <r>
    <x v="9788"/>
    <x v="3"/>
    <x v="2"/>
    <x v="0"/>
    <x v="0"/>
    <x v="2"/>
    <x v="0"/>
    <x v="13"/>
    <x v="0"/>
    <x v="0"/>
    <x v="1"/>
    <x v="1"/>
    <x v="0"/>
    <x v="1"/>
    <x v="2871"/>
    <x v="9"/>
    <x v="4"/>
    <x v="2"/>
    <x v="5"/>
  </r>
  <r>
    <x v="9789"/>
    <x v="1"/>
    <x v="3"/>
    <x v="2"/>
    <x v="2"/>
    <x v="0"/>
    <x v="1"/>
    <x v="1"/>
    <x v="1"/>
    <x v="1"/>
    <x v="0"/>
    <x v="0"/>
    <x v="1"/>
    <x v="1"/>
    <x v="3967"/>
    <x v="2"/>
    <x v="0"/>
    <x v="0"/>
    <x v="6"/>
  </r>
  <r>
    <x v="9790"/>
    <x v="0"/>
    <x v="0"/>
    <x v="0"/>
    <x v="5"/>
    <x v="1"/>
    <x v="2"/>
    <x v="10"/>
    <x v="1"/>
    <x v="1"/>
    <x v="0"/>
    <x v="0"/>
    <x v="1"/>
    <x v="0"/>
    <x v="8561"/>
    <x v="9"/>
    <x v="0"/>
    <x v="0"/>
    <x v="8"/>
  </r>
  <r>
    <x v="9791"/>
    <x v="3"/>
    <x v="0"/>
    <x v="5"/>
    <x v="6"/>
    <x v="0"/>
    <x v="1"/>
    <x v="7"/>
    <x v="0"/>
    <x v="1"/>
    <x v="0"/>
    <x v="0"/>
    <x v="1"/>
    <x v="1"/>
    <x v="3390"/>
    <x v="2"/>
    <x v="5"/>
    <x v="1"/>
    <x v="0"/>
  </r>
  <r>
    <x v="9792"/>
    <x v="5"/>
    <x v="1"/>
    <x v="1"/>
    <x v="2"/>
    <x v="2"/>
    <x v="1"/>
    <x v="14"/>
    <x v="1"/>
    <x v="1"/>
    <x v="0"/>
    <x v="1"/>
    <x v="0"/>
    <x v="0"/>
    <x v="7076"/>
    <x v="10"/>
    <x v="4"/>
    <x v="2"/>
    <x v="5"/>
  </r>
  <r>
    <x v="9793"/>
    <x v="4"/>
    <x v="2"/>
    <x v="1"/>
    <x v="0"/>
    <x v="2"/>
    <x v="0"/>
    <x v="7"/>
    <x v="0"/>
    <x v="1"/>
    <x v="0"/>
    <x v="0"/>
    <x v="1"/>
    <x v="0"/>
    <x v="1662"/>
    <x v="4"/>
    <x v="3"/>
    <x v="0"/>
    <x v="6"/>
  </r>
  <r>
    <x v="9794"/>
    <x v="3"/>
    <x v="1"/>
    <x v="4"/>
    <x v="6"/>
    <x v="2"/>
    <x v="0"/>
    <x v="6"/>
    <x v="1"/>
    <x v="1"/>
    <x v="1"/>
    <x v="1"/>
    <x v="1"/>
    <x v="0"/>
    <x v="1867"/>
    <x v="11"/>
    <x v="0"/>
    <x v="0"/>
    <x v="4"/>
  </r>
  <r>
    <x v="9795"/>
    <x v="0"/>
    <x v="2"/>
    <x v="0"/>
    <x v="2"/>
    <x v="0"/>
    <x v="2"/>
    <x v="1"/>
    <x v="0"/>
    <x v="1"/>
    <x v="0"/>
    <x v="0"/>
    <x v="0"/>
    <x v="0"/>
    <x v="8843"/>
    <x v="7"/>
    <x v="2"/>
    <x v="1"/>
    <x v="3"/>
  </r>
  <r>
    <x v="9796"/>
    <x v="2"/>
    <x v="0"/>
    <x v="1"/>
    <x v="0"/>
    <x v="0"/>
    <x v="2"/>
    <x v="11"/>
    <x v="0"/>
    <x v="0"/>
    <x v="1"/>
    <x v="0"/>
    <x v="0"/>
    <x v="1"/>
    <x v="4742"/>
    <x v="6"/>
    <x v="2"/>
    <x v="0"/>
    <x v="6"/>
  </r>
  <r>
    <x v="9797"/>
    <x v="0"/>
    <x v="0"/>
    <x v="0"/>
    <x v="3"/>
    <x v="2"/>
    <x v="2"/>
    <x v="5"/>
    <x v="1"/>
    <x v="0"/>
    <x v="1"/>
    <x v="1"/>
    <x v="0"/>
    <x v="1"/>
    <x v="9082"/>
    <x v="4"/>
    <x v="4"/>
    <x v="1"/>
    <x v="4"/>
  </r>
  <r>
    <x v="9798"/>
    <x v="4"/>
    <x v="0"/>
    <x v="2"/>
    <x v="5"/>
    <x v="0"/>
    <x v="0"/>
    <x v="2"/>
    <x v="1"/>
    <x v="0"/>
    <x v="1"/>
    <x v="0"/>
    <x v="0"/>
    <x v="0"/>
    <x v="159"/>
    <x v="8"/>
    <x v="3"/>
    <x v="1"/>
    <x v="4"/>
  </r>
  <r>
    <x v="9799"/>
    <x v="3"/>
    <x v="0"/>
    <x v="0"/>
    <x v="5"/>
    <x v="1"/>
    <x v="0"/>
    <x v="8"/>
    <x v="0"/>
    <x v="1"/>
    <x v="0"/>
    <x v="0"/>
    <x v="0"/>
    <x v="1"/>
    <x v="264"/>
    <x v="3"/>
    <x v="5"/>
    <x v="2"/>
    <x v="0"/>
  </r>
  <r>
    <x v="9800"/>
    <x v="2"/>
    <x v="0"/>
    <x v="5"/>
    <x v="2"/>
    <x v="0"/>
    <x v="0"/>
    <x v="7"/>
    <x v="0"/>
    <x v="0"/>
    <x v="1"/>
    <x v="1"/>
    <x v="0"/>
    <x v="1"/>
    <x v="1248"/>
    <x v="10"/>
    <x v="4"/>
    <x v="1"/>
    <x v="4"/>
  </r>
  <r>
    <x v="9801"/>
    <x v="5"/>
    <x v="0"/>
    <x v="3"/>
    <x v="0"/>
    <x v="2"/>
    <x v="0"/>
    <x v="8"/>
    <x v="1"/>
    <x v="0"/>
    <x v="1"/>
    <x v="0"/>
    <x v="0"/>
    <x v="0"/>
    <x v="2828"/>
    <x v="0"/>
    <x v="0"/>
    <x v="2"/>
    <x v="5"/>
  </r>
  <r>
    <x v="9802"/>
    <x v="2"/>
    <x v="3"/>
    <x v="4"/>
    <x v="0"/>
    <x v="2"/>
    <x v="1"/>
    <x v="10"/>
    <x v="1"/>
    <x v="1"/>
    <x v="0"/>
    <x v="0"/>
    <x v="0"/>
    <x v="0"/>
    <x v="885"/>
    <x v="10"/>
    <x v="0"/>
    <x v="2"/>
    <x v="5"/>
  </r>
  <r>
    <x v="9803"/>
    <x v="0"/>
    <x v="0"/>
    <x v="5"/>
    <x v="3"/>
    <x v="1"/>
    <x v="2"/>
    <x v="12"/>
    <x v="0"/>
    <x v="1"/>
    <x v="1"/>
    <x v="1"/>
    <x v="0"/>
    <x v="0"/>
    <x v="9047"/>
    <x v="9"/>
    <x v="4"/>
    <x v="0"/>
    <x v="6"/>
  </r>
  <r>
    <x v="9804"/>
    <x v="3"/>
    <x v="2"/>
    <x v="1"/>
    <x v="2"/>
    <x v="2"/>
    <x v="2"/>
    <x v="13"/>
    <x v="0"/>
    <x v="0"/>
    <x v="0"/>
    <x v="0"/>
    <x v="0"/>
    <x v="1"/>
    <x v="7099"/>
    <x v="8"/>
    <x v="4"/>
    <x v="2"/>
    <x v="2"/>
  </r>
  <r>
    <x v="9805"/>
    <x v="0"/>
    <x v="3"/>
    <x v="3"/>
    <x v="1"/>
    <x v="1"/>
    <x v="0"/>
    <x v="3"/>
    <x v="2"/>
    <x v="0"/>
    <x v="0"/>
    <x v="1"/>
    <x v="1"/>
    <x v="1"/>
    <x v="7179"/>
    <x v="4"/>
    <x v="0"/>
    <x v="0"/>
    <x v="3"/>
  </r>
  <r>
    <x v="9806"/>
    <x v="2"/>
    <x v="3"/>
    <x v="1"/>
    <x v="3"/>
    <x v="1"/>
    <x v="0"/>
    <x v="9"/>
    <x v="1"/>
    <x v="0"/>
    <x v="1"/>
    <x v="1"/>
    <x v="1"/>
    <x v="1"/>
    <x v="2539"/>
    <x v="5"/>
    <x v="6"/>
    <x v="0"/>
    <x v="4"/>
  </r>
  <r>
    <x v="9807"/>
    <x v="0"/>
    <x v="1"/>
    <x v="5"/>
    <x v="3"/>
    <x v="2"/>
    <x v="0"/>
    <x v="11"/>
    <x v="1"/>
    <x v="1"/>
    <x v="1"/>
    <x v="1"/>
    <x v="1"/>
    <x v="0"/>
    <x v="6256"/>
    <x v="10"/>
    <x v="4"/>
    <x v="0"/>
    <x v="2"/>
  </r>
  <r>
    <x v="9808"/>
    <x v="5"/>
    <x v="3"/>
    <x v="3"/>
    <x v="5"/>
    <x v="0"/>
    <x v="1"/>
    <x v="3"/>
    <x v="0"/>
    <x v="1"/>
    <x v="1"/>
    <x v="0"/>
    <x v="0"/>
    <x v="0"/>
    <x v="5615"/>
    <x v="3"/>
    <x v="5"/>
    <x v="1"/>
    <x v="3"/>
  </r>
  <r>
    <x v="9809"/>
    <x v="5"/>
    <x v="2"/>
    <x v="3"/>
    <x v="6"/>
    <x v="1"/>
    <x v="2"/>
    <x v="3"/>
    <x v="1"/>
    <x v="0"/>
    <x v="1"/>
    <x v="1"/>
    <x v="0"/>
    <x v="1"/>
    <x v="9755"/>
    <x v="6"/>
    <x v="0"/>
    <x v="0"/>
    <x v="8"/>
  </r>
  <r>
    <x v="9810"/>
    <x v="5"/>
    <x v="1"/>
    <x v="4"/>
    <x v="0"/>
    <x v="0"/>
    <x v="2"/>
    <x v="13"/>
    <x v="1"/>
    <x v="1"/>
    <x v="0"/>
    <x v="1"/>
    <x v="0"/>
    <x v="1"/>
    <x v="9136"/>
    <x v="2"/>
    <x v="3"/>
    <x v="2"/>
    <x v="1"/>
  </r>
  <r>
    <x v="9811"/>
    <x v="1"/>
    <x v="2"/>
    <x v="1"/>
    <x v="5"/>
    <x v="1"/>
    <x v="1"/>
    <x v="6"/>
    <x v="0"/>
    <x v="1"/>
    <x v="1"/>
    <x v="1"/>
    <x v="0"/>
    <x v="1"/>
    <x v="5823"/>
    <x v="6"/>
    <x v="3"/>
    <x v="1"/>
    <x v="4"/>
  </r>
  <r>
    <x v="9812"/>
    <x v="4"/>
    <x v="1"/>
    <x v="0"/>
    <x v="4"/>
    <x v="2"/>
    <x v="2"/>
    <x v="9"/>
    <x v="2"/>
    <x v="1"/>
    <x v="0"/>
    <x v="1"/>
    <x v="0"/>
    <x v="1"/>
    <x v="5991"/>
    <x v="1"/>
    <x v="3"/>
    <x v="2"/>
    <x v="2"/>
  </r>
  <r>
    <x v="9813"/>
    <x v="3"/>
    <x v="1"/>
    <x v="2"/>
    <x v="0"/>
    <x v="1"/>
    <x v="1"/>
    <x v="13"/>
    <x v="2"/>
    <x v="0"/>
    <x v="0"/>
    <x v="1"/>
    <x v="0"/>
    <x v="1"/>
    <x v="3386"/>
    <x v="9"/>
    <x v="1"/>
    <x v="0"/>
    <x v="8"/>
  </r>
  <r>
    <x v="9814"/>
    <x v="0"/>
    <x v="0"/>
    <x v="4"/>
    <x v="0"/>
    <x v="2"/>
    <x v="0"/>
    <x v="7"/>
    <x v="0"/>
    <x v="0"/>
    <x v="0"/>
    <x v="1"/>
    <x v="0"/>
    <x v="1"/>
    <x v="4568"/>
    <x v="9"/>
    <x v="6"/>
    <x v="0"/>
    <x v="8"/>
  </r>
  <r>
    <x v="9815"/>
    <x v="5"/>
    <x v="0"/>
    <x v="5"/>
    <x v="4"/>
    <x v="1"/>
    <x v="0"/>
    <x v="7"/>
    <x v="2"/>
    <x v="1"/>
    <x v="1"/>
    <x v="0"/>
    <x v="1"/>
    <x v="1"/>
    <x v="5678"/>
    <x v="3"/>
    <x v="1"/>
    <x v="1"/>
    <x v="5"/>
  </r>
  <r>
    <x v="9816"/>
    <x v="5"/>
    <x v="1"/>
    <x v="3"/>
    <x v="1"/>
    <x v="1"/>
    <x v="1"/>
    <x v="4"/>
    <x v="0"/>
    <x v="1"/>
    <x v="1"/>
    <x v="1"/>
    <x v="0"/>
    <x v="1"/>
    <x v="7690"/>
    <x v="0"/>
    <x v="4"/>
    <x v="1"/>
    <x v="3"/>
  </r>
  <r>
    <x v="9817"/>
    <x v="2"/>
    <x v="0"/>
    <x v="5"/>
    <x v="1"/>
    <x v="1"/>
    <x v="1"/>
    <x v="0"/>
    <x v="1"/>
    <x v="1"/>
    <x v="1"/>
    <x v="0"/>
    <x v="1"/>
    <x v="1"/>
    <x v="3471"/>
    <x v="5"/>
    <x v="2"/>
    <x v="0"/>
    <x v="6"/>
  </r>
  <r>
    <x v="9818"/>
    <x v="1"/>
    <x v="0"/>
    <x v="5"/>
    <x v="0"/>
    <x v="2"/>
    <x v="1"/>
    <x v="9"/>
    <x v="1"/>
    <x v="0"/>
    <x v="1"/>
    <x v="1"/>
    <x v="1"/>
    <x v="1"/>
    <x v="4745"/>
    <x v="3"/>
    <x v="1"/>
    <x v="0"/>
    <x v="0"/>
  </r>
  <r>
    <x v="9819"/>
    <x v="2"/>
    <x v="0"/>
    <x v="2"/>
    <x v="4"/>
    <x v="2"/>
    <x v="1"/>
    <x v="14"/>
    <x v="1"/>
    <x v="0"/>
    <x v="0"/>
    <x v="0"/>
    <x v="0"/>
    <x v="0"/>
    <x v="1641"/>
    <x v="8"/>
    <x v="5"/>
    <x v="0"/>
    <x v="7"/>
  </r>
  <r>
    <x v="9820"/>
    <x v="3"/>
    <x v="3"/>
    <x v="5"/>
    <x v="3"/>
    <x v="1"/>
    <x v="0"/>
    <x v="6"/>
    <x v="2"/>
    <x v="1"/>
    <x v="1"/>
    <x v="1"/>
    <x v="1"/>
    <x v="1"/>
    <x v="2380"/>
    <x v="6"/>
    <x v="5"/>
    <x v="0"/>
    <x v="8"/>
  </r>
  <r>
    <x v="9821"/>
    <x v="3"/>
    <x v="3"/>
    <x v="2"/>
    <x v="2"/>
    <x v="0"/>
    <x v="1"/>
    <x v="14"/>
    <x v="1"/>
    <x v="0"/>
    <x v="0"/>
    <x v="1"/>
    <x v="1"/>
    <x v="0"/>
    <x v="4222"/>
    <x v="10"/>
    <x v="6"/>
    <x v="0"/>
    <x v="5"/>
  </r>
  <r>
    <x v="9822"/>
    <x v="0"/>
    <x v="3"/>
    <x v="1"/>
    <x v="1"/>
    <x v="2"/>
    <x v="0"/>
    <x v="3"/>
    <x v="0"/>
    <x v="0"/>
    <x v="0"/>
    <x v="1"/>
    <x v="1"/>
    <x v="1"/>
    <x v="6600"/>
    <x v="11"/>
    <x v="0"/>
    <x v="0"/>
    <x v="3"/>
  </r>
  <r>
    <x v="9823"/>
    <x v="4"/>
    <x v="3"/>
    <x v="1"/>
    <x v="0"/>
    <x v="2"/>
    <x v="0"/>
    <x v="2"/>
    <x v="1"/>
    <x v="1"/>
    <x v="1"/>
    <x v="1"/>
    <x v="1"/>
    <x v="0"/>
    <x v="1854"/>
    <x v="5"/>
    <x v="2"/>
    <x v="0"/>
    <x v="1"/>
  </r>
  <r>
    <x v="9824"/>
    <x v="3"/>
    <x v="3"/>
    <x v="5"/>
    <x v="6"/>
    <x v="1"/>
    <x v="0"/>
    <x v="10"/>
    <x v="0"/>
    <x v="1"/>
    <x v="0"/>
    <x v="1"/>
    <x v="1"/>
    <x v="1"/>
    <x v="2009"/>
    <x v="0"/>
    <x v="3"/>
    <x v="0"/>
    <x v="8"/>
  </r>
  <r>
    <x v="9825"/>
    <x v="1"/>
    <x v="3"/>
    <x v="0"/>
    <x v="1"/>
    <x v="0"/>
    <x v="2"/>
    <x v="8"/>
    <x v="0"/>
    <x v="0"/>
    <x v="0"/>
    <x v="0"/>
    <x v="0"/>
    <x v="1"/>
    <x v="4466"/>
    <x v="11"/>
    <x v="1"/>
    <x v="2"/>
    <x v="3"/>
  </r>
  <r>
    <x v="9826"/>
    <x v="5"/>
    <x v="0"/>
    <x v="4"/>
    <x v="2"/>
    <x v="2"/>
    <x v="2"/>
    <x v="12"/>
    <x v="1"/>
    <x v="0"/>
    <x v="0"/>
    <x v="0"/>
    <x v="1"/>
    <x v="1"/>
    <x v="9291"/>
    <x v="7"/>
    <x v="3"/>
    <x v="0"/>
    <x v="8"/>
  </r>
  <r>
    <x v="9827"/>
    <x v="3"/>
    <x v="2"/>
    <x v="5"/>
    <x v="6"/>
    <x v="0"/>
    <x v="1"/>
    <x v="1"/>
    <x v="0"/>
    <x v="0"/>
    <x v="0"/>
    <x v="1"/>
    <x v="0"/>
    <x v="1"/>
    <x v="5586"/>
    <x v="9"/>
    <x v="2"/>
    <x v="1"/>
    <x v="0"/>
  </r>
  <r>
    <x v="9828"/>
    <x v="4"/>
    <x v="2"/>
    <x v="4"/>
    <x v="3"/>
    <x v="1"/>
    <x v="0"/>
    <x v="6"/>
    <x v="2"/>
    <x v="1"/>
    <x v="1"/>
    <x v="0"/>
    <x v="0"/>
    <x v="0"/>
    <x v="1027"/>
    <x v="8"/>
    <x v="6"/>
    <x v="1"/>
    <x v="4"/>
  </r>
  <r>
    <x v="9829"/>
    <x v="5"/>
    <x v="0"/>
    <x v="5"/>
    <x v="0"/>
    <x v="1"/>
    <x v="2"/>
    <x v="2"/>
    <x v="0"/>
    <x v="0"/>
    <x v="1"/>
    <x v="1"/>
    <x v="0"/>
    <x v="0"/>
    <x v="8577"/>
    <x v="0"/>
    <x v="6"/>
    <x v="0"/>
    <x v="7"/>
  </r>
  <r>
    <x v="9830"/>
    <x v="2"/>
    <x v="0"/>
    <x v="5"/>
    <x v="4"/>
    <x v="0"/>
    <x v="2"/>
    <x v="14"/>
    <x v="0"/>
    <x v="0"/>
    <x v="1"/>
    <x v="1"/>
    <x v="0"/>
    <x v="1"/>
    <x v="6234"/>
    <x v="4"/>
    <x v="3"/>
    <x v="2"/>
    <x v="1"/>
  </r>
  <r>
    <x v="9831"/>
    <x v="0"/>
    <x v="2"/>
    <x v="2"/>
    <x v="1"/>
    <x v="0"/>
    <x v="2"/>
    <x v="0"/>
    <x v="0"/>
    <x v="0"/>
    <x v="0"/>
    <x v="1"/>
    <x v="1"/>
    <x v="0"/>
    <x v="9866"/>
    <x v="11"/>
    <x v="2"/>
    <x v="0"/>
    <x v="3"/>
  </r>
  <r>
    <x v="9832"/>
    <x v="3"/>
    <x v="3"/>
    <x v="2"/>
    <x v="6"/>
    <x v="0"/>
    <x v="2"/>
    <x v="5"/>
    <x v="1"/>
    <x v="0"/>
    <x v="1"/>
    <x v="1"/>
    <x v="1"/>
    <x v="0"/>
    <x v="7148"/>
    <x v="1"/>
    <x v="2"/>
    <x v="0"/>
    <x v="1"/>
  </r>
  <r>
    <x v="9833"/>
    <x v="3"/>
    <x v="3"/>
    <x v="0"/>
    <x v="2"/>
    <x v="1"/>
    <x v="2"/>
    <x v="7"/>
    <x v="1"/>
    <x v="0"/>
    <x v="0"/>
    <x v="0"/>
    <x v="1"/>
    <x v="1"/>
    <x v="6120"/>
    <x v="7"/>
    <x v="0"/>
    <x v="1"/>
    <x v="3"/>
  </r>
  <r>
    <x v="9834"/>
    <x v="4"/>
    <x v="3"/>
    <x v="1"/>
    <x v="0"/>
    <x v="1"/>
    <x v="1"/>
    <x v="8"/>
    <x v="1"/>
    <x v="0"/>
    <x v="1"/>
    <x v="0"/>
    <x v="1"/>
    <x v="1"/>
    <x v="3247"/>
    <x v="1"/>
    <x v="4"/>
    <x v="2"/>
    <x v="5"/>
  </r>
  <r>
    <x v="9835"/>
    <x v="5"/>
    <x v="0"/>
    <x v="2"/>
    <x v="3"/>
    <x v="0"/>
    <x v="1"/>
    <x v="1"/>
    <x v="2"/>
    <x v="0"/>
    <x v="1"/>
    <x v="1"/>
    <x v="0"/>
    <x v="0"/>
    <x v="7035"/>
    <x v="5"/>
    <x v="2"/>
    <x v="1"/>
    <x v="2"/>
  </r>
  <r>
    <x v="9836"/>
    <x v="1"/>
    <x v="1"/>
    <x v="5"/>
    <x v="5"/>
    <x v="1"/>
    <x v="2"/>
    <x v="11"/>
    <x v="0"/>
    <x v="1"/>
    <x v="1"/>
    <x v="1"/>
    <x v="1"/>
    <x v="0"/>
    <x v="6541"/>
    <x v="10"/>
    <x v="1"/>
    <x v="0"/>
    <x v="5"/>
  </r>
  <r>
    <x v="9837"/>
    <x v="0"/>
    <x v="0"/>
    <x v="5"/>
    <x v="4"/>
    <x v="1"/>
    <x v="2"/>
    <x v="9"/>
    <x v="1"/>
    <x v="0"/>
    <x v="1"/>
    <x v="0"/>
    <x v="0"/>
    <x v="1"/>
    <x v="8265"/>
    <x v="5"/>
    <x v="3"/>
    <x v="0"/>
    <x v="6"/>
  </r>
  <r>
    <x v="9838"/>
    <x v="3"/>
    <x v="2"/>
    <x v="2"/>
    <x v="3"/>
    <x v="2"/>
    <x v="1"/>
    <x v="3"/>
    <x v="0"/>
    <x v="1"/>
    <x v="1"/>
    <x v="0"/>
    <x v="1"/>
    <x v="1"/>
    <x v="6221"/>
    <x v="8"/>
    <x v="6"/>
    <x v="1"/>
    <x v="4"/>
  </r>
  <r>
    <x v="9839"/>
    <x v="4"/>
    <x v="1"/>
    <x v="3"/>
    <x v="2"/>
    <x v="2"/>
    <x v="2"/>
    <x v="13"/>
    <x v="0"/>
    <x v="1"/>
    <x v="0"/>
    <x v="1"/>
    <x v="1"/>
    <x v="1"/>
    <x v="7405"/>
    <x v="4"/>
    <x v="3"/>
    <x v="0"/>
    <x v="1"/>
  </r>
  <r>
    <x v="9840"/>
    <x v="4"/>
    <x v="1"/>
    <x v="3"/>
    <x v="1"/>
    <x v="2"/>
    <x v="2"/>
    <x v="6"/>
    <x v="0"/>
    <x v="1"/>
    <x v="0"/>
    <x v="0"/>
    <x v="1"/>
    <x v="0"/>
    <x v="5715"/>
    <x v="9"/>
    <x v="1"/>
    <x v="1"/>
    <x v="5"/>
  </r>
  <r>
    <x v="9841"/>
    <x v="5"/>
    <x v="1"/>
    <x v="5"/>
    <x v="6"/>
    <x v="0"/>
    <x v="0"/>
    <x v="5"/>
    <x v="1"/>
    <x v="1"/>
    <x v="1"/>
    <x v="0"/>
    <x v="1"/>
    <x v="0"/>
    <x v="4242"/>
    <x v="3"/>
    <x v="4"/>
    <x v="1"/>
    <x v="5"/>
  </r>
  <r>
    <x v="9842"/>
    <x v="2"/>
    <x v="0"/>
    <x v="3"/>
    <x v="4"/>
    <x v="1"/>
    <x v="1"/>
    <x v="8"/>
    <x v="0"/>
    <x v="0"/>
    <x v="1"/>
    <x v="0"/>
    <x v="0"/>
    <x v="1"/>
    <x v="2154"/>
    <x v="9"/>
    <x v="6"/>
    <x v="2"/>
    <x v="4"/>
  </r>
  <r>
    <x v="9843"/>
    <x v="4"/>
    <x v="0"/>
    <x v="1"/>
    <x v="4"/>
    <x v="0"/>
    <x v="2"/>
    <x v="14"/>
    <x v="1"/>
    <x v="0"/>
    <x v="0"/>
    <x v="1"/>
    <x v="0"/>
    <x v="1"/>
    <x v="5902"/>
    <x v="11"/>
    <x v="3"/>
    <x v="0"/>
    <x v="8"/>
  </r>
  <r>
    <x v="9844"/>
    <x v="1"/>
    <x v="2"/>
    <x v="3"/>
    <x v="2"/>
    <x v="1"/>
    <x v="1"/>
    <x v="9"/>
    <x v="2"/>
    <x v="1"/>
    <x v="1"/>
    <x v="0"/>
    <x v="1"/>
    <x v="1"/>
    <x v="5931"/>
    <x v="6"/>
    <x v="0"/>
    <x v="2"/>
    <x v="2"/>
  </r>
  <r>
    <x v="9845"/>
    <x v="1"/>
    <x v="3"/>
    <x v="1"/>
    <x v="2"/>
    <x v="1"/>
    <x v="0"/>
    <x v="1"/>
    <x v="2"/>
    <x v="0"/>
    <x v="0"/>
    <x v="0"/>
    <x v="1"/>
    <x v="0"/>
    <x v="660"/>
    <x v="8"/>
    <x v="0"/>
    <x v="0"/>
    <x v="8"/>
  </r>
  <r>
    <x v="9846"/>
    <x v="3"/>
    <x v="0"/>
    <x v="1"/>
    <x v="3"/>
    <x v="0"/>
    <x v="0"/>
    <x v="0"/>
    <x v="2"/>
    <x v="1"/>
    <x v="0"/>
    <x v="1"/>
    <x v="0"/>
    <x v="1"/>
    <x v="1325"/>
    <x v="9"/>
    <x v="2"/>
    <x v="0"/>
    <x v="6"/>
  </r>
  <r>
    <x v="9847"/>
    <x v="0"/>
    <x v="3"/>
    <x v="4"/>
    <x v="0"/>
    <x v="1"/>
    <x v="2"/>
    <x v="1"/>
    <x v="0"/>
    <x v="0"/>
    <x v="1"/>
    <x v="0"/>
    <x v="1"/>
    <x v="0"/>
    <x v="8949"/>
    <x v="4"/>
    <x v="1"/>
    <x v="0"/>
    <x v="6"/>
  </r>
  <r>
    <x v="9848"/>
    <x v="5"/>
    <x v="0"/>
    <x v="4"/>
    <x v="2"/>
    <x v="0"/>
    <x v="2"/>
    <x v="6"/>
    <x v="1"/>
    <x v="0"/>
    <x v="1"/>
    <x v="1"/>
    <x v="1"/>
    <x v="0"/>
    <x v="9578"/>
    <x v="9"/>
    <x v="6"/>
    <x v="0"/>
    <x v="4"/>
  </r>
  <r>
    <x v="9849"/>
    <x v="5"/>
    <x v="3"/>
    <x v="3"/>
    <x v="5"/>
    <x v="1"/>
    <x v="1"/>
    <x v="11"/>
    <x v="0"/>
    <x v="0"/>
    <x v="1"/>
    <x v="0"/>
    <x v="0"/>
    <x v="0"/>
    <x v="5180"/>
    <x v="8"/>
    <x v="4"/>
    <x v="0"/>
    <x v="8"/>
  </r>
  <r>
    <x v="9850"/>
    <x v="0"/>
    <x v="3"/>
    <x v="5"/>
    <x v="0"/>
    <x v="0"/>
    <x v="1"/>
    <x v="3"/>
    <x v="0"/>
    <x v="0"/>
    <x v="0"/>
    <x v="1"/>
    <x v="0"/>
    <x v="0"/>
    <x v="7376"/>
    <x v="0"/>
    <x v="3"/>
    <x v="1"/>
    <x v="5"/>
  </r>
  <r>
    <x v="9851"/>
    <x v="3"/>
    <x v="0"/>
    <x v="4"/>
    <x v="2"/>
    <x v="1"/>
    <x v="1"/>
    <x v="6"/>
    <x v="0"/>
    <x v="0"/>
    <x v="0"/>
    <x v="1"/>
    <x v="0"/>
    <x v="0"/>
    <x v="2446"/>
    <x v="8"/>
    <x v="3"/>
    <x v="1"/>
    <x v="0"/>
  </r>
  <r>
    <x v="9852"/>
    <x v="0"/>
    <x v="1"/>
    <x v="5"/>
    <x v="6"/>
    <x v="1"/>
    <x v="0"/>
    <x v="2"/>
    <x v="1"/>
    <x v="1"/>
    <x v="0"/>
    <x v="1"/>
    <x v="1"/>
    <x v="1"/>
    <x v="6879"/>
    <x v="10"/>
    <x v="1"/>
    <x v="0"/>
    <x v="2"/>
  </r>
  <r>
    <x v="9853"/>
    <x v="3"/>
    <x v="0"/>
    <x v="5"/>
    <x v="3"/>
    <x v="1"/>
    <x v="0"/>
    <x v="12"/>
    <x v="0"/>
    <x v="0"/>
    <x v="1"/>
    <x v="1"/>
    <x v="0"/>
    <x v="0"/>
    <x v="490"/>
    <x v="1"/>
    <x v="0"/>
    <x v="2"/>
    <x v="0"/>
  </r>
  <r>
    <x v="9854"/>
    <x v="2"/>
    <x v="2"/>
    <x v="0"/>
    <x v="5"/>
    <x v="0"/>
    <x v="2"/>
    <x v="5"/>
    <x v="1"/>
    <x v="1"/>
    <x v="1"/>
    <x v="0"/>
    <x v="0"/>
    <x v="1"/>
    <x v="6532"/>
    <x v="11"/>
    <x v="5"/>
    <x v="0"/>
    <x v="8"/>
  </r>
  <r>
    <x v="9855"/>
    <x v="1"/>
    <x v="2"/>
    <x v="1"/>
    <x v="0"/>
    <x v="1"/>
    <x v="0"/>
    <x v="14"/>
    <x v="1"/>
    <x v="0"/>
    <x v="1"/>
    <x v="0"/>
    <x v="0"/>
    <x v="0"/>
    <x v="1136"/>
    <x v="8"/>
    <x v="4"/>
    <x v="0"/>
    <x v="7"/>
  </r>
  <r>
    <x v="9856"/>
    <x v="3"/>
    <x v="1"/>
    <x v="4"/>
    <x v="5"/>
    <x v="2"/>
    <x v="1"/>
    <x v="9"/>
    <x v="0"/>
    <x v="1"/>
    <x v="0"/>
    <x v="1"/>
    <x v="1"/>
    <x v="1"/>
    <x v="5437"/>
    <x v="10"/>
    <x v="5"/>
    <x v="0"/>
    <x v="6"/>
  </r>
  <r>
    <x v="9857"/>
    <x v="4"/>
    <x v="3"/>
    <x v="0"/>
    <x v="6"/>
    <x v="1"/>
    <x v="1"/>
    <x v="12"/>
    <x v="2"/>
    <x v="0"/>
    <x v="0"/>
    <x v="1"/>
    <x v="1"/>
    <x v="0"/>
    <x v="4202"/>
    <x v="2"/>
    <x v="5"/>
    <x v="0"/>
    <x v="5"/>
  </r>
  <r>
    <x v="9858"/>
    <x v="3"/>
    <x v="1"/>
    <x v="0"/>
    <x v="6"/>
    <x v="1"/>
    <x v="0"/>
    <x v="14"/>
    <x v="2"/>
    <x v="1"/>
    <x v="1"/>
    <x v="1"/>
    <x v="0"/>
    <x v="0"/>
    <x v="813"/>
    <x v="2"/>
    <x v="0"/>
    <x v="2"/>
    <x v="0"/>
  </r>
  <r>
    <x v="9859"/>
    <x v="3"/>
    <x v="1"/>
    <x v="3"/>
    <x v="4"/>
    <x v="2"/>
    <x v="2"/>
    <x v="11"/>
    <x v="0"/>
    <x v="0"/>
    <x v="0"/>
    <x v="0"/>
    <x v="1"/>
    <x v="0"/>
    <x v="4886"/>
    <x v="10"/>
    <x v="3"/>
    <x v="2"/>
    <x v="3"/>
  </r>
  <r>
    <x v="9860"/>
    <x v="2"/>
    <x v="2"/>
    <x v="5"/>
    <x v="1"/>
    <x v="0"/>
    <x v="2"/>
    <x v="10"/>
    <x v="0"/>
    <x v="1"/>
    <x v="0"/>
    <x v="1"/>
    <x v="1"/>
    <x v="0"/>
    <x v="8456"/>
    <x v="7"/>
    <x v="2"/>
    <x v="0"/>
    <x v="4"/>
  </r>
  <r>
    <x v="9861"/>
    <x v="1"/>
    <x v="3"/>
    <x v="0"/>
    <x v="1"/>
    <x v="2"/>
    <x v="2"/>
    <x v="5"/>
    <x v="1"/>
    <x v="1"/>
    <x v="1"/>
    <x v="1"/>
    <x v="0"/>
    <x v="1"/>
    <x v="6460"/>
    <x v="4"/>
    <x v="6"/>
    <x v="1"/>
    <x v="1"/>
  </r>
  <r>
    <x v="9862"/>
    <x v="1"/>
    <x v="1"/>
    <x v="3"/>
    <x v="3"/>
    <x v="2"/>
    <x v="1"/>
    <x v="7"/>
    <x v="1"/>
    <x v="1"/>
    <x v="0"/>
    <x v="0"/>
    <x v="0"/>
    <x v="1"/>
    <x v="2240"/>
    <x v="7"/>
    <x v="3"/>
    <x v="1"/>
    <x v="0"/>
  </r>
  <r>
    <x v="9863"/>
    <x v="5"/>
    <x v="3"/>
    <x v="2"/>
    <x v="2"/>
    <x v="2"/>
    <x v="0"/>
    <x v="2"/>
    <x v="0"/>
    <x v="0"/>
    <x v="0"/>
    <x v="0"/>
    <x v="1"/>
    <x v="0"/>
    <x v="4312"/>
    <x v="1"/>
    <x v="1"/>
    <x v="0"/>
    <x v="7"/>
  </r>
  <r>
    <x v="9864"/>
    <x v="0"/>
    <x v="3"/>
    <x v="4"/>
    <x v="1"/>
    <x v="0"/>
    <x v="1"/>
    <x v="4"/>
    <x v="1"/>
    <x v="1"/>
    <x v="1"/>
    <x v="1"/>
    <x v="1"/>
    <x v="1"/>
    <x v="9052"/>
    <x v="0"/>
    <x v="5"/>
    <x v="0"/>
    <x v="7"/>
  </r>
  <r>
    <x v="9865"/>
    <x v="1"/>
    <x v="3"/>
    <x v="2"/>
    <x v="5"/>
    <x v="1"/>
    <x v="1"/>
    <x v="3"/>
    <x v="1"/>
    <x v="0"/>
    <x v="1"/>
    <x v="0"/>
    <x v="0"/>
    <x v="1"/>
    <x v="2338"/>
    <x v="1"/>
    <x v="1"/>
    <x v="0"/>
    <x v="8"/>
  </r>
  <r>
    <x v="9866"/>
    <x v="5"/>
    <x v="1"/>
    <x v="5"/>
    <x v="3"/>
    <x v="0"/>
    <x v="0"/>
    <x v="12"/>
    <x v="2"/>
    <x v="1"/>
    <x v="0"/>
    <x v="1"/>
    <x v="0"/>
    <x v="0"/>
    <x v="4435"/>
    <x v="3"/>
    <x v="4"/>
    <x v="2"/>
    <x v="4"/>
  </r>
  <r>
    <x v="9867"/>
    <x v="1"/>
    <x v="3"/>
    <x v="0"/>
    <x v="0"/>
    <x v="0"/>
    <x v="1"/>
    <x v="13"/>
    <x v="0"/>
    <x v="1"/>
    <x v="1"/>
    <x v="1"/>
    <x v="1"/>
    <x v="0"/>
    <x v="4444"/>
    <x v="0"/>
    <x v="2"/>
    <x v="0"/>
    <x v="5"/>
  </r>
  <r>
    <x v="9868"/>
    <x v="0"/>
    <x v="0"/>
    <x v="5"/>
    <x v="6"/>
    <x v="1"/>
    <x v="2"/>
    <x v="1"/>
    <x v="1"/>
    <x v="1"/>
    <x v="1"/>
    <x v="1"/>
    <x v="0"/>
    <x v="0"/>
    <x v="8742"/>
    <x v="4"/>
    <x v="6"/>
    <x v="1"/>
    <x v="4"/>
  </r>
  <r>
    <x v="9869"/>
    <x v="2"/>
    <x v="0"/>
    <x v="3"/>
    <x v="0"/>
    <x v="1"/>
    <x v="2"/>
    <x v="3"/>
    <x v="2"/>
    <x v="1"/>
    <x v="0"/>
    <x v="1"/>
    <x v="1"/>
    <x v="1"/>
    <x v="7428"/>
    <x v="9"/>
    <x v="0"/>
    <x v="0"/>
    <x v="4"/>
  </r>
  <r>
    <x v="9870"/>
    <x v="4"/>
    <x v="2"/>
    <x v="2"/>
    <x v="0"/>
    <x v="1"/>
    <x v="2"/>
    <x v="11"/>
    <x v="0"/>
    <x v="1"/>
    <x v="0"/>
    <x v="1"/>
    <x v="1"/>
    <x v="0"/>
    <x v="8388"/>
    <x v="6"/>
    <x v="6"/>
    <x v="0"/>
    <x v="0"/>
  </r>
  <r>
    <x v="9871"/>
    <x v="4"/>
    <x v="1"/>
    <x v="5"/>
    <x v="1"/>
    <x v="0"/>
    <x v="1"/>
    <x v="14"/>
    <x v="2"/>
    <x v="1"/>
    <x v="0"/>
    <x v="1"/>
    <x v="1"/>
    <x v="1"/>
    <x v="5314"/>
    <x v="8"/>
    <x v="3"/>
    <x v="0"/>
    <x v="5"/>
  </r>
  <r>
    <x v="9872"/>
    <x v="2"/>
    <x v="2"/>
    <x v="3"/>
    <x v="1"/>
    <x v="2"/>
    <x v="0"/>
    <x v="2"/>
    <x v="0"/>
    <x v="0"/>
    <x v="0"/>
    <x v="0"/>
    <x v="0"/>
    <x v="1"/>
    <x v="1504"/>
    <x v="7"/>
    <x v="1"/>
    <x v="1"/>
    <x v="3"/>
  </r>
  <r>
    <x v="9873"/>
    <x v="4"/>
    <x v="0"/>
    <x v="2"/>
    <x v="1"/>
    <x v="0"/>
    <x v="2"/>
    <x v="7"/>
    <x v="2"/>
    <x v="1"/>
    <x v="1"/>
    <x v="1"/>
    <x v="0"/>
    <x v="0"/>
    <x v="5525"/>
    <x v="6"/>
    <x v="2"/>
    <x v="1"/>
    <x v="3"/>
  </r>
  <r>
    <x v="9874"/>
    <x v="2"/>
    <x v="1"/>
    <x v="5"/>
    <x v="4"/>
    <x v="2"/>
    <x v="2"/>
    <x v="8"/>
    <x v="2"/>
    <x v="0"/>
    <x v="1"/>
    <x v="1"/>
    <x v="0"/>
    <x v="1"/>
    <x v="6090"/>
    <x v="6"/>
    <x v="4"/>
    <x v="0"/>
    <x v="7"/>
  </r>
  <r>
    <x v="9875"/>
    <x v="3"/>
    <x v="1"/>
    <x v="2"/>
    <x v="2"/>
    <x v="0"/>
    <x v="1"/>
    <x v="14"/>
    <x v="1"/>
    <x v="1"/>
    <x v="0"/>
    <x v="1"/>
    <x v="1"/>
    <x v="1"/>
    <x v="5762"/>
    <x v="9"/>
    <x v="4"/>
    <x v="0"/>
    <x v="8"/>
  </r>
  <r>
    <x v="9876"/>
    <x v="2"/>
    <x v="1"/>
    <x v="1"/>
    <x v="0"/>
    <x v="1"/>
    <x v="0"/>
    <x v="11"/>
    <x v="1"/>
    <x v="0"/>
    <x v="1"/>
    <x v="1"/>
    <x v="0"/>
    <x v="1"/>
    <x v="1595"/>
    <x v="10"/>
    <x v="0"/>
    <x v="0"/>
    <x v="6"/>
  </r>
  <r>
    <x v="9877"/>
    <x v="4"/>
    <x v="3"/>
    <x v="4"/>
    <x v="4"/>
    <x v="0"/>
    <x v="2"/>
    <x v="2"/>
    <x v="0"/>
    <x v="1"/>
    <x v="1"/>
    <x v="1"/>
    <x v="0"/>
    <x v="0"/>
    <x v="5764"/>
    <x v="2"/>
    <x v="0"/>
    <x v="0"/>
    <x v="6"/>
  </r>
  <r>
    <x v="9878"/>
    <x v="1"/>
    <x v="2"/>
    <x v="0"/>
    <x v="3"/>
    <x v="2"/>
    <x v="0"/>
    <x v="11"/>
    <x v="0"/>
    <x v="0"/>
    <x v="1"/>
    <x v="0"/>
    <x v="0"/>
    <x v="1"/>
    <x v="1723"/>
    <x v="6"/>
    <x v="2"/>
    <x v="2"/>
    <x v="0"/>
  </r>
  <r>
    <x v="9879"/>
    <x v="2"/>
    <x v="3"/>
    <x v="3"/>
    <x v="0"/>
    <x v="0"/>
    <x v="1"/>
    <x v="10"/>
    <x v="0"/>
    <x v="1"/>
    <x v="1"/>
    <x v="0"/>
    <x v="1"/>
    <x v="1"/>
    <x v="3935"/>
    <x v="1"/>
    <x v="2"/>
    <x v="2"/>
    <x v="4"/>
  </r>
  <r>
    <x v="9880"/>
    <x v="1"/>
    <x v="0"/>
    <x v="3"/>
    <x v="6"/>
    <x v="2"/>
    <x v="1"/>
    <x v="9"/>
    <x v="2"/>
    <x v="1"/>
    <x v="1"/>
    <x v="0"/>
    <x v="1"/>
    <x v="0"/>
    <x v="2247"/>
    <x v="11"/>
    <x v="3"/>
    <x v="0"/>
    <x v="6"/>
  </r>
  <r>
    <x v="9881"/>
    <x v="3"/>
    <x v="0"/>
    <x v="4"/>
    <x v="3"/>
    <x v="0"/>
    <x v="1"/>
    <x v="5"/>
    <x v="1"/>
    <x v="0"/>
    <x v="1"/>
    <x v="1"/>
    <x v="1"/>
    <x v="0"/>
    <x v="3849"/>
    <x v="4"/>
    <x v="4"/>
    <x v="0"/>
    <x v="7"/>
  </r>
  <r>
    <x v="9882"/>
    <x v="4"/>
    <x v="0"/>
    <x v="0"/>
    <x v="1"/>
    <x v="0"/>
    <x v="2"/>
    <x v="4"/>
    <x v="2"/>
    <x v="0"/>
    <x v="1"/>
    <x v="1"/>
    <x v="0"/>
    <x v="0"/>
    <x v="5000"/>
    <x v="1"/>
    <x v="5"/>
    <x v="0"/>
    <x v="6"/>
  </r>
  <r>
    <x v="9883"/>
    <x v="3"/>
    <x v="0"/>
    <x v="1"/>
    <x v="0"/>
    <x v="1"/>
    <x v="1"/>
    <x v="13"/>
    <x v="0"/>
    <x v="1"/>
    <x v="1"/>
    <x v="0"/>
    <x v="0"/>
    <x v="0"/>
    <x v="1094"/>
    <x v="5"/>
    <x v="5"/>
    <x v="0"/>
    <x v="8"/>
  </r>
  <r>
    <x v="9884"/>
    <x v="0"/>
    <x v="3"/>
    <x v="0"/>
    <x v="3"/>
    <x v="0"/>
    <x v="1"/>
    <x v="0"/>
    <x v="0"/>
    <x v="0"/>
    <x v="1"/>
    <x v="0"/>
    <x v="0"/>
    <x v="0"/>
    <x v="5306"/>
    <x v="10"/>
    <x v="6"/>
    <x v="1"/>
    <x v="2"/>
  </r>
  <r>
    <x v="9885"/>
    <x v="1"/>
    <x v="3"/>
    <x v="1"/>
    <x v="2"/>
    <x v="2"/>
    <x v="1"/>
    <x v="10"/>
    <x v="2"/>
    <x v="0"/>
    <x v="1"/>
    <x v="0"/>
    <x v="0"/>
    <x v="0"/>
    <x v="998"/>
    <x v="7"/>
    <x v="5"/>
    <x v="2"/>
    <x v="4"/>
  </r>
  <r>
    <x v="9886"/>
    <x v="3"/>
    <x v="0"/>
    <x v="4"/>
    <x v="1"/>
    <x v="1"/>
    <x v="0"/>
    <x v="10"/>
    <x v="1"/>
    <x v="0"/>
    <x v="0"/>
    <x v="1"/>
    <x v="0"/>
    <x v="0"/>
    <x v="723"/>
    <x v="8"/>
    <x v="4"/>
    <x v="2"/>
    <x v="5"/>
  </r>
  <r>
    <x v="9887"/>
    <x v="2"/>
    <x v="1"/>
    <x v="4"/>
    <x v="2"/>
    <x v="1"/>
    <x v="2"/>
    <x v="10"/>
    <x v="1"/>
    <x v="0"/>
    <x v="0"/>
    <x v="0"/>
    <x v="0"/>
    <x v="0"/>
    <x v="3524"/>
    <x v="2"/>
    <x v="6"/>
    <x v="2"/>
    <x v="2"/>
  </r>
  <r>
    <x v="9888"/>
    <x v="2"/>
    <x v="1"/>
    <x v="1"/>
    <x v="1"/>
    <x v="2"/>
    <x v="2"/>
    <x v="14"/>
    <x v="1"/>
    <x v="1"/>
    <x v="1"/>
    <x v="1"/>
    <x v="1"/>
    <x v="0"/>
    <x v="7123"/>
    <x v="4"/>
    <x v="6"/>
    <x v="0"/>
    <x v="5"/>
  </r>
  <r>
    <x v="9889"/>
    <x v="0"/>
    <x v="1"/>
    <x v="4"/>
    <x v="0"/>
    <x v="1"/>
    <x v="0"/>
    <x v="8"/>
    <x v="1"/>
    <x v="1"/>
    <x v="0"/>
    <x v="1"/>
    <x v="1"/>
    <x v="1"/>
    <x v="6468"/>
    <x v="7"/>
    <x v="4"/>
    <x v="0"/>
    <x v="5"/>
  </r>
  <r>
    <x v="9890"/>
    <x v="5"/>
    <x v="0"/>
    <x v="5"/>
    <x v="0"/>
    <x v="1"/>
    <x v="0"/>
    <x v="13"/>
    <x v="1"/>
    <x v="1"/>
    <x v="0"/>
    <x v="1"/>
    <x v="0"/>
    <x v="0"/>
    <x v="4011"/>
    <x v="6"/>
    <x v="1"/>
    <x v="2"/>
    <x v="2"/>
  </r>
  <r>
    <x v="9891"/>
    <x v="1"/>
    <x v="0"/>
    <x v="4"/>
    <x v="5"/>
    <x v="1"/>
    <x v="2"/>
    <x v="14"/>
    <x v="1"/>
    <x v="0"/>
    <x v="1"/>
    <x v="1"/>
    <x v="0"/>
    <x v="0"/>
    <x v="5432"/>
    <x v="6"/>
    <x v="1"/>
    <x v="2"/>
    <x v="0"/>
  </r>
  <r>
    <x v="9892"/>
    <x v="3"/>
    <x v="1"/>
    <x v="5"/>
    <x v="6"/>
    <x v="2"/>
    <x v="0"/>
    <x v="0"/>
    <x v="1"/>
    <x v="1"/>
    <x v="0"/>
    <x v="0"/>
    <x v="1"/>
    <x v="1"/>
    <x v="1159"/>
    <x v="10"/>
    <x v="4"/>
    <x v="0"/>
    <x v="6"/>
  </r>
  <r>
    <x v="9893"/>
    <x v="5"/>
    <x v="0"/>
    <x v="3"/>
    <x v="2"/>
    <x v="2"/>
    <x v="1"/>
    <x v="13"/>
    <x v="0"/>
    <x v="1"/>
    <x v="1"/>
    <x v="1"/>
    <x v="0"/>
    <x v="1"/>
    <x v="7711"/>
    <x v="6"/>
    <x v="5"/>
    <x v="2"/>
    <x v="1"/>
  </r>
  <r>
    <x v="9894"/>
    <x v="5"/>
    <x v="0"/>
    <x v="1"/>
    <x v="6"/>
    <x v="0"/>
    <x v="0"/>
    <x v="14"/>
    <x v="2"/>
    <x v="1"/>
    <x v="1"/>
    <x v="0"/>
    <x v="1"/>
    <x v="1"/>
    <x v="4690"/>
    <x v="9"/>
    <x v="1"/>
    <x v="2"/>
    <x v="1"/>
  </r>
  <r>
    <x v="9895"/>
    <x v="0"/>
    <x v="3"/>
    <x v="0"/>
    <x v="4"/>
    <x v="0"/>
    <x v="0"/>
    <x v="7"/>
    <x v="1"/>
    <x v="0"/>
    <x v="1"/>
    <x v="1"/>
    <x v="1"/>
    <x v="1"/>
    <x v="7298"/>
    <x v="9"/>
    <x v="1"/>
    <x v="0"/>
    <x v="0"/>
  </r>
  <r>
    <x v="9896"/>
    <x v="3"/>
    <x v="0"/>
    <x v="3"/>
    <x v="6"/>
    <x v="0"/>
    <x v="1"/>
    <x v="9"/>
    <x v="2"/>
    <x v="1"/>
    <x v="1"/>
    <x v="0"/>
    <x v="1"/>
    <x v="1"/>
    <x v="4089"/>
    <x v="3"/>
    <x v="1"/>
    <x v="0"/>
    <x v="8"/>
  </r>
  <r>
    <x v="9897"/>
    <x v="3"/>
    <x v="2"/>
    <x v="0"/>
    <x v="1"/>
    <x v="2"/>
    <x v="1"/>
    <x v="4"/>
    <x v="0"/>
    <x v="0"/>
    <x v="0"/>
    <x v="1"/>
    <x v="0"/>
    <x v="1"/>
    <x v="6024"/>
    <x v="8"/>
    <x v="0"/>
    <x v="0"/>
    <x v="8"/>
  </r>
  <r>
    <x v="9898"/>
    <x v="0"/>
    <x v="3"/>
    <x v="2"/>
    <x v="0"/>
    <x v="2"/>
    <x v="1"/>
    <x v="9"/>
    <x v="1"/>
    <x v="1"/>
    <x v="0"/>
    <x v="0"/>
    <x v="1"/>
    <x v="0"/>
    <x v="6987"/>
    <x v="5"/>
    <x v="3"/>
    <x v="0"/>
    <x v="6"/>
  </r>
  <r>
    <x v="9899"/>
    <x v="0"/>
    <x v="3"/>
    <x v="3"/>
    <x v="4"/>
    <x v="1"/>
    <x v="0"/>
    <x v="7"/>
    <x v="1"/>
    <x v="1"/>
    <x v="0"/>
    <x v="1"/>
    <x v="1"/>
    <x v="0"/>
    <x v="5923"/>
    <x v="7"/>
    <x v="4"/>
    <x v="0"/>
    <x v="5"/>
  </r>
  <r>
    <x v="9900"/>
    <x v="3"/>
    <x v="2"/>
    <x v="4"/>
    <x v="5"/>
    <x v="2"/>
    <x v="0"/>
    <x v="1"/>
    <x v="1"/>
    <x v="0"/>
    <x v="1"/>
    <x v="1"/>
    <x v="1"/>
    <x v="0"/>
    <x v="3710"/>
    <x v="2"/>
    <x v="5"/>
    <x v="0"/>
    <x v="7"/>
  </r>
  <r>
    <x v="9901"/>
    <x v="1"/>
    <x v="2"/>
    <x v="4"/>
    <x v="2"/>
    <x v="0"/>
    <x v="0"/>
    <x v="6"/>
    <x v="1"/>
    <x v="0"/>
    <x v="0"/>
    <x v="1"/>
    <x v="1"/>
    <x v="0"/>
    <x v="3315"/>
    <x v="4"/>
    <x v="3"/>
    <x v="0"/>
    <x v="4"/>
  </r>
  <r>
    <x v="9902"/>
    <x v="2"/>
    <x v="2"/>
    <x v="1"/>
    <x v="4"/>
    <x v="1"/>
    <x v="2"/>
    <x v="14"/>
    <x v="0"/>
    <x v="0"/>
    <x v="1"/>
    <x v="0"/>
    <x v="0"/>
    <x v="0"/>
    <x v="5457"/>
    <x v="11"/>
    <x v="4"/>
    <x v="0"/>
    <x v="8"/>
  </r>
  <r>
    <x v="9903"/>
    <x v="1"/>
    <x v="3"/>
    <x v="3"/>
    <x v="4"/>
    <x v="0"/>
    <x v="1"/>
    <x v="3"/>
    <x v="0"/>
    <x v="0"/>
    <x v="1"/>
    <x v="0"/>
    <x v="1"/>
    <x v="1"/>
    <x v="3348"/>
    <x v="10"/>
    <x v="2"/>
    <x v="1"/>
    <x v="1"/>
  </r>
  <r>
    <x v="9904"/>
    <x v="4"/>
    <x v="0"/>
    <x v="1"/>
    <x v="4"/>
    <x v="1"/>
    <x v="1"/>
    <x v="13"/>
    <x v="2"/>
    <x v="0"/>
    <x v="0"/>
    <x v="0"/>
    <x v="0"/>
    <x v="0"/>
    <x v="1303"/>
    <x v="5"/>
    <x v="5"/>
    <x v="0"/>
    <x v="7"/>
  </r>
  <r>
    <x v="9905"/>
    <x v="5"/>
    <x v="2"/>
    <x v="1"/>
    <x v="5"/>
    <x v="2"/>
    <x v="1"/>
    <x v="9"/>
    <x v="0"/>
    <x v="0"/>
    <x v="0"/>
    <x v="0"/>
    <x v="1"/>
    <x v="0"/>
    <x v="8363"/>
    <x v="6"/>
    <x v="4"/>
    <x v="2"/>
    <x v="4"/>
  </r>
  <r>
    <x v="9906"/>
    <x v="5"/>
    <x v="0"/>
    <x v="5"/>
    <x v="3"/>
    <x v="1"/>
    <x v="2"/>
    <x v="6"/>
    <x v="1"/>
    <x v="0"/>
    <x v="1"/>
    <x v="0"/>
    <x v="1"/>
    <x v="1"/>
    <x v="9121"/>
    <x v="9"/>
    <x v="5"/>
    <x v="1"/>
    <x v="3"/>
  </r>
  <r>
    <x v="9907"/>
    <x v="1"/>
    <x v="3"/>
    <x v="5"/>
    <x v="6"/>
    <x v="2"/>
    <x v="0"/>
    <x v="1"/>
    <x v="1"/>
    <x v="1"/>
    <x v="1"/>
    <x v="1"/>
    <x v="1"/>
    <x v="0"/>
    <x v="1908"/>
    <x v="2"/>
    <x v="2"/>
    <x v="0"/>
    <x v="2"/>
  </r>
  <r>
    <x v="9908"/>
    <x v="0"/>
    <x v="3"/>
    <x v="1"/>
    <x v="5"/>
    <x v="1"/>
    <x v="1"/>
    <x v="4"/>
    <x v="0"/>
    <x v="1"/>
    <x v="0"/>
    <x v="1"/>
    <x v="1"/>
    <x v="0"/>
    <x v="8348"/>
    <x v="8"/>
    <x v="1"/>
    <x v="0"/>
    <x v="1"/>
  </r>
  <r>
    <x v="9909"/>
    <x v="1"/>
    <x v="0"/>
    <x v="4"/>
    <x v="6"/>
    <x v="0"/>
    <x v="1"/>
    <x v="4"/>
    <x v="1"/>
    <x v="0"/>
    <x v="0"/>
    <x v="1"/>
    <x v="1"/>
    <x v="0"/>
    <x v="4106"/>
    <x v="1"/>
    <x v="6"/>
    <x v="0"/>
    <x v="2"/>
  </r>
  <r>
    <x v="9910"/>
    <x v="0"/>
    <x v="3"/>
    <x v="2"/>
    <x v="3"/>
    <x v="0"/>
    <x v="0"/>
    <x v="1"/>
    <x v="0"/>
    <x v="1"/>
    <x v="0"/>
    <x v="1"/>
    <x v="0"/>
    <x v="1"/>
    <x v="4749"/>
    <x v="6"/>
    <x v="5"/>
    <x v="1"/>
    <x v="4"/>
  </r>
  <r>
    <x v="9911"/>
    <x v="0"/>
    <x v="0"/>
    <x v="2"/>
    <x v="0"/>
    <x v="1"/>
    <x v="0"/>
    <x v="9"/>
    <x v="1"/>
    <x v="0"/>
    <x v="0"/>
    <x v="0"/>
    <x v="1"/>
    <x v="1"/>
    <x v="4870"/>
    <x v="9"/>
    <x v="6"/>
    <x v="2"/>
    <x v="3"/>
  </r>
  <r>
    <x v="9912"/>
    <x v="4"/>
    <x v="0"/>
    <x v="4"/>
    <x v="1"/>
    <x v="1"/>
    <x v="0"/>
    <x v="7"/>
    <x v="1"/>
    <x v="1"/>
    <x v="1"/>
    <x v="1"/>
    <x v="1"/>
    <x v="0"/>
    <x v="1754"/>
    <x v="5"/>
    <x v="6"/>
    <x v="0"/>
    <x v="6"/>
  </r>
  <r>
    <x v="9913"/>
    <x v="1"/>
    <x v="3"/>
    <x v="3"/>
    <x v="4"/>
    <x v="1"/>
    <x v="2"/>
    <x v="12"/>
    <x v="0"/>
    <x v="0"/>
    <x v="1"/>
    <x v="1"/>
    <x v="0"/>
    <x v="1"/>
    <x v="6278"/>
    <x v="8"/>
    <x v="3"/>
    <x v="0"/>
    <x v="7"/>
  </r>
  <r>
    <x v="9914"/>
    <x v="3"/>
    <x v="1"/>
    <x v="3"/>
    <x v="6"/>
    <x v="1"/>
    <x v="2"/>
    <x v="14"/>
    <x v="0"/>
    <x v="0"/>
    <x v="0"/>
    <x v="1"/>
    <x v="1"/>
    <x v="1"/>
    <x v="8222"/>
    <x v="6"/>
    <x v="4"/>
    <x v="0"/>
    <x v="6"/>
  </r>
  <r>
    <x v="9915"/>
    <x v="2"/>
    <x v="0"/>
    <x v="0"/>
    <x v="0"/>
    <x v="0"/>
    <x v="1"/>
    <x v="1"/>
    <x v="0"/>
    <x v="0"/>
    <x v="0"/>
    <x v="0"/>
    <x v="1"/>
    <x v="1"/>
    <x v="3719"/>
    <x v="10"/>
    <x v="1"/>
    <x v="1"/>
    <x v="3"/>
  </r>
  <r>
    <x v="9916"/>
    <x v="3"/>
    <x v="3"/>
    <x v="0"/>
    <x v="4"/>
    <x v="1"/>
    <x v="0"/>
    <x v="13"/>
    <x v="0"/>
    <x v="1"/>
    <x v="0"/>
    <x v="0"/>
    <x v="1"/>
    <x v="1"/>
    <x v="1053"/>
    <x v="2"/>
    <x v="2"/>
    <x v="2"/>
    <x v="0"/>
  </r>
  <r>
    <x v="9917"/>
    <x v="5"/>
    <x v="3"/>
    <x v="5"/>
    <x v="1"/>
    <x v="0"/>
    <x v="1"/>
    <x v="10"/>
    <x v="2"/>
    <x v="0"/>
    <x v="0"/>
    <x v="1"/>
    <x v="0"/>
    <x v="0"/>
    <x v="7267"/>
    <x v="10"/>
    <x v="4"/>
    <x v="2"/>
    <x v="2"/>
  </r>
  <r>
    <x v="9918"/>
    <x v="4"/>
    <x v="0"/>
    <x v="1"/>
    <x v="1"/>
    <x v="2"/>
    <x v="0"/>
    <x v="7"/>
    <x v="0"/>
    <x v="1"/>
    <x v="1"/>
    <x v="0"/>
    <x v="1"/>
    <x v="0"/>
    <x v="702"/>
    <x v="5"/>
    <x v="2"/>
    <x v="0"/>
    <x v="8"/>
  </r>
  <r>
    <x v="9919"/>
    <x v="3"/>
    <x v="0"/>
    <x v="2"/>
    <x v="0"/>
    <x v="0"/>
    <x v="1"/>
    <x v="0"/>
    <x v="1"/>
    <x v="0"/>
    <x v="0"/>
    <x v="0"/>
    <x v="0"/>
    <x v="1"/>
    <x v="1976"/>
    <x v="2"/>
    <x v="1"/>
    <x v="1"/>
    <x v="4"/>
  </r>
  <r>
    <x v="9920"/>
    <x v="1"/>
    <x v="0"/>
    <x v="1"/>
    <x v="3"/>
    <x v="0"/>
    <x v="1"/>
    <x v="0"/>
    <x v="2"/>
    <x v="0"/>
    <x v="1"/>
    <x v="1"/>
    <x v="1"/>
    <x v="1"/>
    <x v="4639"/>
    <x v="9"/>
    <x v="2"/>
    <x v="0"/>
    <x v="2"/>
  </r>
  <r>
    <x v="9921"/>
    <x v="4"/>
    <x v="3"/>
    <x v="5"/>
    <x v="6"/>
    <x v="2"/>
    <x v="1"/>
    <x v="11"/>
    <x v="0"/>
    <x v="1"/>
    <x v="0"/>
    <x v="0"/>
    <x v="0"/>
    <x v="1"/>
    <x v="1925"/>
    <x v="5"/>
    <x v="2"/>
    <x v="2"/>
    <x v="5"/>
  </r>
  <r>
    <x v="9922"/>
    <x v="1"/>
    <x v="0"/>
    <x v="5"/>
    <x v="1"/>
    <x v="0"/>
    <x v="0"/>
    <x v="1"/>
    <x v="0"/>
    <x v="1"/>
    <x v="0"/>
    <x v="1"/>
    <x v="0"/>
    <x v="0"/>
    <x v="831"/>
    <x v="11"/>
    <x v="5"/>
    <x v="1"/>
    <x v="4"/>
  </r>
  <r>
    <x v="9923"/>
    <x v="5"/>
    <x v="1"/>
    <x v="1"/>
    <x v="3"/>
    <x v="0"/>
    <x v="1"/>
    <x v="1"/>
    <x v="1"/>
    <x v="0"/>
    <x v="1"/>
    <x v="0"/>
    <x v="1"/>
    <x v="1"/>
    <x v="7649"/>
    <x v="5"/>
    <x v="4"/>
    <x v="1"/>
    <x v="0"/>
  </r>
  <r>
    <x v="9924"/>
    <x v="4"/>
    <x v="3"/>
    <x v="1"/>
    <x v="4"/>
    <x v="1"/>
    <x v="1"/>
    <x v="11"/>
    <x v="0"/>
    <x v="0"/>
    <x v="0"/>
    <x v="1"/>
    <x v="0"/>
    <x v="1"/>
    <x v="3074"/>
    <x v="8"/>
    <x v="2"/>
    <x v="2"/>
    <x v="4"/>
  </r>
  <r>
    <x v="9925"/>
    <x v="3"/>
    <x v="2"/>
    <x v="1"/>
    <x v="5"/>
    <x v="1"/>
    <x v="2"/>
    <x v="7"/>
    <x v="0"/>
    <x v="1"/>
    <x v="1"/>
    <x v="0"/>
    <x v="0"/>
    <x v="1"/>
    <x v="7351"/>
    <x v="8"/>
    <x v="4"/>
    <x v="0"/>
    <x v="8"/>
  </r>
  <r>
    <x v="9926"/>
    <x v="5"/>
    <x v="3"/>
    <x v="0"/>
    <x v="4"/>
    <x v="2"/>
    <x v="1"/>
    <x v="13"/>
    <x v="1"/>
    <x v="1"/>
    <x v="1"/>
    <x v="0"/>
    <x v="1"/>
    <x v="0"/>
    <x v="6721"/>
    <x v="1"/>
    <x v="5"/>
    <x v="2"/>
    <x v="0"/>
  </r>
  <r>
    <x v="9927"/>
    <x v="3"/>
    <x v="0"/>
    <x v="5"/>
    <x v="3"/>
    <x v="0"/>
    <x v="2"/>
    <x v="3"/>
    <x v="2"/>
    <x v="1"/>
    <x v="0"/>
    <x v="0"/>
    <x v="1"/>
    <x v="0"/>
    <x v="5728"/>
    <x v="1"/>
    <x v="6"/>
    <x v="1"/>
    <x v="5"/>
  </r>
  <r>
    <x v="9928"/>
    <x v="0"/>
    <x v="1"/>
    <x v="4"/>
    <x v="5"/>
    <x v="0"/>
    <x v="0"/>
    <x v="1"/>
    <x v="2"/>
    <x v="0"/>
    <x v="0"/>
    <x v="0"/>
    <x v="0"/>
    <x v="0"/>
    <x v="2131"/>
    <x v="7"/>
    <x v="6"/>
    <x v="1"/>
    <x v="1"/>
  </r>
  <r>
    <x v="9929"/>
    <x v="3"/>
    <x v="1"/>
    <x v="5"/>
    <x v="3"/>
    <x v="0"/>
    <x v="1"/>
    <x v="6"/>
    <x v="2"/>
    <x v="0"/>
    <x v="1"/>
    <x v="1"/>
    <x v="0"/>
    <x v="0"/>
    <x v="2657"/>
    <x v="3"/>
    <x v="3"/>
    <x v="1"/>
    <x v="2"/>
  </r>
  <r>
    <x v="9930"/>
    <x v="1"/>
    <x v="3"/>
    <x v="1"/>
    <x v="4"/>
    <x v="2"/>
    <x v="1"/>
    <x v="7"/>
    <x v="0"/>
    <x v="1"/>
    <x v="1"/>
    <x v="1"/>
    <x v="1"/>
    <x v="0"/>
    <x v="3748"/>
    <x v="10"/>
    <x v="1"/>
    <x v="0"/>
    <x v="3"/>
  </r>
  <r>
    <x v="9931"/>
    <x v="1"/>
    <x v="3"/>
    <x v="4"/>
    <x v="4"/>
    <x v="0"/>
    <x v="0"/>
    <x v="6"/>
    <x v="1"/>
    <x v="1"/>
    <x v="1"/>
    <x v="1"/>
    <x v="0"/>
    <x v="1"/>
    <x v="1546"/>
    <x v="10"/>
    <x v="4"/>
    <x v="1"/>
    <x v="1"/>
  </r>
  <r>
    <x v="9932"/>
    <x v="0"/>
    <x v="2"/>
    <x v="4"/>
    <x v="5"/>
    <x v="2"/>
    <x v="2"/>
    <x v="6"/>
    <x v="2"/>
    <x v="1"/>
    <x v="1"/>
    <x v="0"/>
    <x v="0"/>
    <x v="0"/>
    <x v="8960"/>
    <x v="6"/>
    <x v="4"/>
    <x v="0"/>
    <x v="6"/>
  </r>
  <r>
    <x v="9933"/>
    <x v="5"/>
    <x v="2"/>
    <x v="4"/>
    <x v="0"/>
    <x v="0"/>
    <x v="1"/>
    <x v="13"/>
    <x v="0"/>
    <x v="0"/>
    <x v="0"/>
    <x v="0"/>
    <x v="0"/>
    <x v="0"/>
    <x v="7192"/>
    <x v="5"/>
    <x v="3"/>
    <x v="0"/>
    <x v="8"/>
  </r>
  <r>
    <x v="9934"/>
    <x v="3"/>
    <x v="2"/>
    <x v="0"/>
    <x v="5"/>
    <x v="1"/>
    <x v="2"/>
    <x v="1"/>
    <x v="1"/>
    <x v="0"/>
    <x v="0"/>
    <x v="1"/>
    <x v="0"/>
    <x v="1"/>
    <x v="7978"/>
    <x v="10"/>
    <x v="4"/>
    <x v="0"/>
    <x v="7"/>
  </r>
  <r>
    <x v="9935"/>
    <x v="0"/>
    <x v="3"/>
    <x v="0"/>
    <x v="0"/>
    <x v="0"/>
    <x v="2"/>
    <x v="0"/>
    <x v="0"/>
    <x v="0"/>
    <x v="0"/>
    <x v="0"/>
    <x v="0"/>
    <x v="0"/>
    <x v="7698"/>
    <x v="0"/>
    <x v="5"/>
    <x v="1"/>
    <x v="5"/>
  </r>
  <r>
    <x v="9936"/>
    <x v="2"/>
    <x v="0"/>
    <x v="1"/>
    <x v="3"/>
    <x v="0"/>
    <x v="1"/>
    <x v="11"/>
    <x v="2"/>
    <x v="1"/>
    <x v="1"/>
    <x v="1"/>
    <x v="1"/>
    <x v="1"/>
    <x v="4744"/>
    <x v="9"/>
    <x v="6"/>
    <x v="0"/>
    <x v="5"/>
  </r>
  <r>
    <x v="9937"/>
    <x v="4"/>
    <x v="3"/>
    <x v="4"/>
    <x v="5"/>
    <x v="1"/>
    <x v="1"/>
    <x v="7"/>
    <x v="2"/>
    <x v="1"/>
    <x v="1"/>
    <x v="0"/>
    <x v="1"/>
    <x v="0"/>
    <x v="2589"/>
    <x v="5"/>
    <x v="5"/>
    <x v="0"/>
    <x v="8"/>
  </r>
  <r>
    <x v="9938"/>
    <x v="0"/>
    <x v="3"/>
    <x v="0"/>
    <x v="5"/>
    <x v="2"/>
    <x v="0"/>
    <x v="7"/>
    <x v="1"/>
    <x v="0"/>
    <x v="1"/>
    <x v="1"/>
    <x v="1"/>
    <x v="0"/>
    <x v="5984"/>
    <x v="7"/>
    <x v="4"/>
    <x v="0"/>
    <x v="8"/>
  </r>
  <r>
    <x v="9939"/>
    <x v="1"/>
    <x v="3"/>
    <x v="0"/>
    <x v="1"/>
    <x v="2"/>
    <x v="0"/>
    <x v="8"/>
    <x v="1"/>
    <x v="0"/>
    <x v="0"/>
    <x v="0"/>
    <x v="1"/>
    <x v="1"/>
    <x v="909"/>
    <x v="6"/>
    <x v="2"/>
    <x v="2"/>
    <x v="2"/>
  </r>
  <r>
    <x v="9940"/>
    <x v="5"/>
    <x v="2"/>
    <x v="1"/>
    <x v="1"/>
    <x v="1"/>
    <x v="1"/>
    <x v="9"/>
    <x v="1"/>
    <x v="0"/>
    <x v="0"/>
    <x v="1"/>
    <x v="1"/>
    <x v="1"/>
    <x v="9687"/>
    <x v="0"/>
    <x v="2"/>
    <x v="0"/>
    <x v="7"/>
  </r>
  <r>
    <x v="9941"/>
    <x v="1"/>
    <x v="0"/>
    <x v="0"/>
    <x v="2"/>
    <x v="1"/>
    <x v="0"/>
    <x v="10"/>
    <x v="0"/>
    <x v="0"/>
    <x v="1"/>
    <x v="0"/>
    <x v="1"/>
    <x v="1"/>
    <x v="928"/>
    <x v="11"/>
    <x v="1"/>
    <x v="2"/>
    <x v="4"/>
  </r>
  <r>
    <x v="9942"/>
    <x v="1"/>
    <x v="0"/>
    <x v="4"/>
    <x v="3"/>
    <x v="2"/>
    <x v="0"/>
    <x v="10"/>
    <x v="1"/>
    <x v="1"/>
    <x v="0"/>
    <x v="0"/>
    <x v="1"/>
    <x v="0"/>
    <x v="759"/>
    <x v="8"/>
    <x v="0"/>
    <x v="2"/>
    <x v="0"/>
  </r>
  <r>
    <x v="9943"/>
    <x v="4"/>
    <x v="0"/>
    <x v="2"/>
    <x v="0"/>
    <x v="2"/>
    <x v="2"/>
    <x v="14"/>
    <x v="2"/>
    <x v="1"/>
    <x v="0"/>
    <x v="0"/>
    <x v="0"/>
    <x v="0"/>
    <x v="3971"/>
    <x v="2"/>
    <x v="5"/>
    <x v="2"/>
    <x v="2"/>
  </r>
  <r>
    <x v="9944"/>
    <x v="0"/>
    <x v="0"/>
    <x v="3"/>
    <x v="2"/>
    <x v="0"/>
    <x v="1"/>
    <x v="0"/>
    <x v="0"/>
    <x v="0"/>
    <x v="1"/>
    <x v="1"/>
    <x v="0"/>
    <x v="0"/>
    <x v="6317"/>
    <x v="10"/>
    <x v="5"/>
    <x v="0"/>
    <x v="7"/>
  </r>
  <r>
    <x v="9945"/>
    <x v="5"/>
    <x v="2"/>
    <x v="0"/>
    <x v="6"/>
    <x v="1"/>
    <x v="2"/>
    <x v="11"/>
    <x v="0"/>
    <x v="0"/>
    <x v="0"/>
    <x v="1"/>
    <x v="0"/>
    <x v="0"/>
    <x v="9531"/>
    <x v="10"/>
    <x v="6"/>
    <x v="0"/>
    <x v="7"/>
  </r>
  <r>
    <x v="9946"/>
    <x v="0"/>
    <x v="3"/>
    <x v="4"/>
    <x v="1"/>
    <x v="2"/>
    <x v="2"/>
    <x v="6"/>
    <x v="2"/>
    <x v="1"/>
    <x v="1"/>
    <x v="1"/>
    <x v="0"/>
    <x v="0"/>
    <x v="8862"/>
    <x v="6"/>
    <x v="3"/>
    <x v="0"/>
    <x v="8"/>
  </r>
  <r>
    <x v="9947"/>
    <x v="4"/>
    <x v="1"/>
    <x v="2"/>
    <x v="6"/>
    <x v="0"/>
    <x v="2"/>
    <x v="11"/>
    <x v="0"/>
    <x v="0"/>
    <x v="0"/>
    <x v="1"/>
    <x v="1"/>
    <x v="1"/>
    <x v="7828"/>
    <x v="0"/>
    <x v="5"/>
    <x v="0"/>
    <x v="8"/>
  </r>
  <r>
    <x v="9948"/>
    <x v="2"/>
    <x v="2"/>
    <x v="1"/>
    <x v="5"/>
    <x v="2"/>
    <x v="0"/>
    <x v="5"/>
    <x v="1"/>
    <x v="1"/>
    <x v="0"/>
    <x v="0"/>
    <x v="0"/>
    <x v="1"/>
    <x v="1938"/>
    <x v="0"/>
    <x v="6"/>
    <x v="1"/>
    <x v="3"/>
  </r>
  <r>
    <x v="9949"/>
    <x v="4"/>
    <x v="3"/>
    <x v="2"/>
    <x v="2"/>
    <x v="0"/>
    <x v="1"/>
    <x v="0"/>
    <x v="2"/>
    <x v="1"/>
    <x v="0"/>
    <x v="0"/>
    <x v="0"/>
    <x v="1"/>
    <x v="2375"/>
    <x v="1"/>
    <x v="2"/>
    <x v="0"/>
    <x v="8"/>
  </r>
  <r>
    <x v="9950"/>
    <x v="5"/>
    <x v="3"/>
    <x v="0"/>
    <x v="1"/>
    <x v="0"/>
    <x v="2"/>
    <x v="7"/>
    <x v="2"/>
    <x v="0"/>
    <x v="0"/>
    <x v="0"/>
    <x v="0"/>
    <x v="0"/>
    <x v="8190"/>
    <x v="4"/>
    <x v="2"/>
    <x v="1"/>
    <x v="4"/>
  </r>
  <r>
    <x v="9951"/>
    <x v="4"/>
    <x v="3"/>
    <x v="3"/>
    <x v="4"/>
    <x v="2"/>
    <x v="0"/>
    <x v="14"/>
    <x v="1"/>
    <x v="0"/>
    <x v="1"/>
    <x v="1"/>
    <x v="0"/>
    <x v="0"/>
    <x v="290"/>
    <x v="7"/>
    <x v="3"/>
    <x v="0"/>
    <x v="7"/>
  </r>
  <r>
    <x v="9952"/>
    <x v="0"/>
    <x v="3"/>
    <x v="3"/>
    <x v="1"/>
    <x v="0"/>
    <x v="1"/>
    <x v="0"/>
    <x v="0"/>
    <x v="1"/>
    <x v="1"/>
    <x v="0"/>
    <x v="0"/>
    <x v="1"/>
    <x v="6871"/>
    <x v="4"/>
    <x v="6"/>
    <x v="0"/>
    <x v="8"/>
  </r>
  <r>
    <x v="9953"/>
    <x v="3"/>
    <x v="0"/>
    <x v="2"/>
    <x v="2"/>
    <x v="0"/>
    <x v="1"/>
    <x v="6"/>
    <x v="0"/>
    <x v="1"/>
    <x v="0"/>
    <x v="0"/>
    <x v="1"/>
    <x v="0"/>
    <x v="2672"/>
    <x v="4"/>
    <x v="2"/>
    <x v="0"/>
    <x v="6"/>
  </r>
  <r>
    <x v="9954"/>
    <x v="2"/>
    <x v="3"/>
    <x v="0"/>
    <x v="5"/>
    <x v="0"/>
    <x v="1"/>
    <x v="8"/>
    <x v="0"/>
    <x v="1"/>
    <x v="1"/>
    <x v="0"/>
    <x v="0"/>
    <x v="0"/>
    <x v="1011"/>
    <x v="5"/>
    <x v="0"/>
    <x v="0"/>
    <x v="7"/>
  </r>
  <r>
    <x v="9955"/>
    <x v="0"/>
    <x v="2"/>
    <x v="4"/>
    <x v="5"/>
    <x v="1"/>
    <x v="2"/>
    <x v="12"/>
    <x v="2"/>
    <x v="1"/>
    <x v="0"/>
    <x v="1"/>
    <x v="0"/>
    <x v="1"/>
    <x v="9823"/>
    <x v="2"/>
    <x v="5"/>
    <x v="0"/>
    <x v="6"/>
  </r>
  <r>
    <x v="9956"/>
    <x v="5"/>
    <x v="0"/>
    <x v="4"/>
    <x v="6"/>
    <x v="2"/>
    <x v="2"/>
    <x v="3"/>
    <x v="0"/>
    <x v="0"/>
    <x v="1"/>
    <x v="0"/>
    <x v="1"/>
    <x v="1"/>
    <x v="9348"/>
    <x v="5"/>
    <x v="4"/>
    <x v="1"/>
    <x v="2"/>
  </r>
  <r>
    <x v="9957"/>
    <x v="1"/>
    <x v="1"/>
    <x v="0"/>
    <x v="6"/>
    <x v="1"/>
    <x v="2"/>
    <x v="10"/>
    <x v="1"/>
    <x v="0"/>
    <x v="0"/>
    <x v="0"/>
    <x v="0"/>
    <x v="0"/>
    <x v="3298"/>
    <x v="8"/>
    <x v="6"/>
    <x v="0"/>
    <x v="6"/>
  </r>
  <r>
    <x v="9958"/>
    <x v="2"/>
    <x v="0"/>
    <x v="0"/>
    <x v="4"/>
    <x v="0"/>
    <x v="1"/>
    <x v="10"/>
    <x v="2"/>
    <x v="0"/>
    <x v="1"/>
    <x v="0"/>
    <x v="0"/>
    <x v="1"/>
    <x v="1771"/>
    <x v="11"/>
    <x v="6"/>
    <x v="2"/>
    <x v="1"/>
  </r>
  <r>
    <x v="9959"/>
    <x v="5"/>
    <x v="1"/>
    <x v="3"/>
    <x v="2"/>
    <x v="1"/>
    <x v="0"/>
    <x v="8"/>
    <x v="2"/>
    <x v="0"/>
    <x v="1"/>
    <x v="1"/>
    <x v="1"/>
    <x v="1"/>
    <x v="6658"/>
    <x v="7"/>
    <x v="2"/>
    <x v="0"/>
    <x v="8"/>
  </r>
  <r>
    <x v="9960"/>
    <x v="5"/>
    <x v="1"/>
    <x v="0"/>
    <x v="0"/>
    <x v="2"/>
    <x v="0"/>
    <x v="9"/>
    <x v="2"/>
    <x v="1"/>
    <x v="1"/>
    <x v="1"/>
    <x v="0"/>
    <x v="1"/>
    <x v="4741"/>
    <x v="1"/>
    <x v="4"/>
    <x v="2"/>
    <x v="2"/>
  </r>
  <r>
    <x v="9961"/>
    <x v="5"/>
    <x v="2"/>
    <x v="5"/>
    <x v="0"/>
    <x v="1"/>
    <x v="0"/>
    <x v="9"/>
    <x v="1"/>
    <x v="1"/>
    <x v="0"/>
    <x v="0"/>
    <x v="1"/>
    <x v="0"/>
    <x v="6751"/>
    <x v="2"/>
    <x v="6"/>
    <x v="2"/>
    <x v="5"/>
  </r>
  <r>
    <x v="9962"/>
    <x v="0"/>
    <x v="0"/>
    <x v="4"/>
    <x v="1"/>
    <x v="1"/>
    <x v="2"/>
    <x v="1"/>
    <x v="0"/>
    <x v="1"/>
    <x v="0"/>
    <x v="1"/>
    <x v="0"/>
    <x v="1"/>
    <x v="9163"/>
    <x v="10"/>
    <x v="5"/>
    <x v="1"/>
    <x v="0"/>
  </r>
  <r>
    <x v="9963"/>
    <x v="0"/>
    <x v="1"/>
    <x v="2"/>
    <x v="2"/>
    <x v="1"/>
    <x v="0"/>
    <x v="13"/>
    <x v="2"/>
    <x v="1"/>
    <x v="0"/>
    <x v="0"/>
    <x v="0"/>
    <x v="0"/>
    <x v="2168"/>
    <x v="3"/>
    <x v="6"/>
    <x v="0"/>
    <x v="7"/>
  </r>
  <r>
    <x v="9964"/>
    <x v="3"/>
    <x v="2"/>
    <x v="2"/>
    <x v="3"/>
    <x v="2"/>
    <x v="2"/>
    <x v="9"/>
    <x v="0"/>
    <x v="1"/>
    <x v="0"/>
    <x v="1"/>
    <x v="1"/>
    <x v="1"/>
    <x v="9108"/>
    <x v="0"/>
    <x v="4"/>
    <x v="0"/>
    <x v="2"/>
  </r>
  <r>
    <x v="9965"/>
    <x v="3"/>
    <x v="3"/>
    <x v="2"/>
    <x v="1"/>
    <x v="2"/>
    <x v="0"/>
    <x v="4"/>
    <x v="2"/>
    <x v="0"/>
    <x v="0"/>
    <x v="1"/>
    <x v="0"/>
    <x v="0"/>
    <x v="387"/>
    <x v="2"/>
    <x v="4"/>
    <x v="1"/>
    <x v="4"/>
  </r>
  <r>
    <x v="9966"/>
    <x v="2"/>
    <x v="3"/>
    <x v="5"/>
    <x v="2"/>
    <x v="0"/>
    <x v="2"/>
    <x v="10"/>
    <x v="1"/>
    <x v="1"/>
    <x v="0"/>
    <x v="0"/>
    <x v="0"/>
    <x v="1"/>
    <x v="4275"/>
    <x v="5"/>
    <x v="6"/>
    <x v="2"/>
    <x v="5"/>
  </r>
  <r>
    <x v="9967"/>
    <x v="2"/>
    <x v="2"/>
    <x v="5"/>
    <x v="0"/>
    <x v="1"/>
    <x v="2"/>
    <x v="11"/>
    <x v="1"/>
    <x v="1"/>
    <x v="0"/>
    <x v="0"/>
    <x v="0"/>
    <x v="0"/>
    <x v="6046"/>
    <x v="1"/>
    <x v="6"/>
    <x v="2"/>
    <x v="4"/>
  </r>
  <r>
    <x v="9968"/>
    <x v="5"/>
    <x v="2"/>
    <x v="1"/>
    <x v="4"/>
    <x v="0"/>
    <x v="1"/>
    <x v="4"/>
    <x v="2"/>
    <x v="1"/>
    <x v="0"/>
    <x v="1"/>
    <x v="1"/>
    <x v="0"/>
    <x v="9414"/>
    <x v="0"/>
    <x v="5"/>
    <x v="0"/>
    <x v="7"/>
  </r>
  <r>
    <x v="9969"/>
    <x v="3"/>
    <x v="3"/>
    <x v="2"/>
    <x v="6"/>
    <x v="0"/>
    <x v="1"/>
    <x v="9"/>
    <x v="2"/>
    <x v="0"/>
    <x v="0"/>
    <x v="1"/>
    <x v="1"/>
    <x v="1"/>
    <x v="4617"/>
    <x v="8"/>
    <x v="0"/>
    <x v="0"/>
    <x v="6"/>
  </r>
  <r>
    <x v="9970"/>
    <x v="0"/>
    <x v="0"/>
    <x v="5"/>
    <x v="3"/>
    <x v="0"/>
    <x v="0"/>
    <x v="5"/>
    <x v="0"/>
    <x v="0"/>
    <x v="1"/>
    <x v="1"/>
    <x v="1"/>
    <x v="1"/>
    <x v="6834"/>
    <x v="11"/>
    <x v="2"/>
    <x v="0"/>
    <x v="2"/>
  </r>
  <r>
    <x v="9971"/>
    <x v="3"/>
    <x v="3"/>
    <x v="3"/>
    <x v="5"/>
    <x v="2"/>
    <x v="2"/>
    <x v="5"/>
    <x v="1"/>
    <x v="0"/>
    <x v="0"/>
    <x v="1"/>
    <x v="0"/>
    <x v="0"/>
    <x v="4590"/>
    <x v="4"/>
    <x v="3"/>
    <x v="1"/>
    <x v="5"/>
  </r>
  <r>
    <x v="9972"/>
    <x v="4"/>
    <x v="0"/>
    <x v="5"/>
    <x v="0"/>
    <x v="1"/>
    <x v="2"/>
    <x v="12"/>
    <x v="2"/>
    <x v="0"/>
    <x v="0"/>
    <x v="1"/>
    <x v="0"/>
    <x v="0"/>
    <x v="5390"/>
    <x v="11"/>
    <x v="1"/>
    <x v="2"/>
    <x v="4"/>
  </r>
  <r>
    <x v="9973"/>
    <x v="3"/>
    <x v="2"/>
    <x v="1"/>
    <x v="1"/>
    <x v="2"/>
    <x v="2"/>
    <x v="8"/>
    <x v="2"/>
    <x v="1"/>
    <x v="0"/>
    <x v="0"/>
    <x v="1"/>
    <x v="0"/>
    <x v="7342"/>
    <x v="0"/>
    <x v="5"/>
    <x v="0"/>
    <x v="8"/>
  </r>
  <r>
    <x v="9974"/>
    <x v="5"/>
    <x v="2"/>
    <x v="4"/>
    <x v="0"/>
    <x v="0"/>
    <x v="0"/>
    <x v="11"/>
    <x v="2"/>
    <x v="0"/>
    <x v="0"/>
    <x v="0"/>
    <x v="1"/>
    <x v="1"/>
    <x v="7708"/>
    <x v="5"/>
    <x v="0"/>
    <x v="0"/>
    <x v="6"/>
  </r>
  <r>
    <x v="9975"/>
    <x v="4"/>
    <x v="2"/>
    <x v="0"/>
    <x v="3"/>
    <x v="1"/>
    <x v="2"/>
    <x v="0"/>
    <x v="1"/>
    <x v="1"/>
    <x v="0"/>
    <x v="1"/>
    <x v="0"/>
    <x v="0"/>
    <x v="7527"/>
    <x v="10"/>
    <x v="3"/>
    <x v="1"/>
    <x v="4"/>
  </r>
  <r>
    <x v="9976"/>
    <x v="1"/>
    <x v="3"/>
    <x v="1"/>
    <x v="3"/>
    <x v="0"/>
    <x v="0"/>
    <x v="10"/>
    <x v="1"/>
    <x v="1"/>
    <x v="1"/>
    <x v="0"/>
    <x v="0"/>
    <x v="1"/>
    <x v="194"/>
    <x v="1"/>
    <x v="6"/>
    <x v="2"/>
    <x v="5"/>
  </r>
  <r>
    <x v="9977"/>
    <x v="5"/>
    <x v="3"/>
    <x v="0"/>
    <x v="4"/>
    <x v="2"/>
    <x v="1"/>
    <x v="1"/>
    <x v="2"/>
    <x v="1"/>
    <x v="1"/>
    <x v="0"/>
    <x v="1"/>
    <x v="0"/>
    <x v="7183"/>
    <x v="8"/>
    <x v="2"/>
    <x v="1"/>
    <x v="5"/>
  </r>
  <r>
    <x v="9978"/>
    <x v="4"/>
    <x v="0"/>
    <x v="2"/>
    <x v="6"/>
    <x v="0"/>
    <x v="1"/>
    <x v="12"/>
    <x v="0"/>
    <x v="1"/>
    <x v="1"/>
    <x v="0"/>
    <x v="0"/>
    <x v="0"/>
    <x v="1093"/>
    <x v="7"/>
    <x v="1"/>
    <x v="2"/>
    <x v="5"/>
  </r>
  <r>
    <x v="9979"/>
    <x v="5"/>
    <x v="0"/>
    <x v="3"/>
    <x v="3"/>
    <x v="0"/>
    <x v="0"/>
    <x v="7"/>
    <x v="2"/>
    <x v="0"/>
    <x v="1"/>
    <x v="0"/>
    <x v="0"/>
    <x v="1"/>
    <x v="3307"/>
    <x v="2"/>
    <x v="3"/>
    <x v="0"/>
    <x v="7"/>
  </r>
  <r>
    <x v="9980"/>
    <x v="3"/>
    <x v="0"/>
    <x v="3"/>
    <x v="2"/>
    <x v="0"/>
    <x v="2"/>
    <x v="13"/>
    <x v="0"/>
    <x v="1"/>
    <x v="1"/>
    <x v="1"/>
    <x v="1"/>
    <x v="0"/>
    <x v="6886"/>
    <x v="9"/>
    <x v="6"/>
    <x v="0"/>
    <x v="5"/>
  </r>
  <r>
    <x v="9981"/>
    <x v="3"/>
    <x v="2"/>
    <x v="3"/>
    <x v="5"/>
    <x v="2"/>
    <x v="0"/>
    <x v="8"/>
    <x v="1"/>
    <x v="0"/>
    <x v="1"/>
    <x v="1"/>
    <x v="0"/>
    <x v="0"/>
    <x v="1673"/>
    <x v="8"/>
    <x v="3"/>
    <x v="2"/>
    <x v="4"/>
  </r>
  <r>
    <x v="9982"/>
    <x v="3"/>
    <x v="3"/>
    <x v="1"/>
    <x v="4"/>
    <x v="0"/>
    <x v="1"/>
    <x v="14"/>
    <x v="2"/>
    <x v="0"/>
    <x v="0"/>
    <x v="0"/>
    <x v="0"/>
    <x v="0"/>
    <x v="1515"/>
    <x v="2"/>
    <x v="1"/>
    <x v="2"/>
    <x v="5"/>
  </r>
  <r>
    <x v="9983"/>
    <x v="1"/>
    <x v="2"/>
    <x v="3"/>
    <x v="5"/>
    <x v="1"/>
    <x v="1"/>
    <x v="7"/>
    <x v="0"/>
    <x v="0"/>
    <x v="0"/>
    <x v="0"/>
    <x v="0"/>
    <x v="0"/>
    <x v="2912"/>
    <x v="7"/>
    <x v="1"/>
    <x v="1"/>
    <x v="1"/>
  </r>
  <r>
    <x v="9984"/>
    <x v="0"/>
    <x v="1"/>
    <x v="3"/>
    <x v="3"/>
    <x v="0"/>
    <x v="2"/>
    <x v="5"/>
    <x v="2"/>
    <x v="0"/>
    <x v="0"/>
    <x v="0"/>
    <x v="1"/>
    <x v="0"/>
    <x v="8600"/>
    <x v="11"/>
    <x v="4"/>
    <x v="1"/>
    <x v="4"/>
  </r>
  <r>
    <x v="9985"/>
    <x v="1"/>
    <x v="3"/>
    <x v="1"/>
    <x v="1"/>
    <x v="0"/>
    <x v="2"/>
    <x v="14"/>
    <x v="0"/>
    <x v="0"/>
    <x v="0"/>
    <x v="1"/>
    <x v="0"/>
    <x v="0"/>
    <x v="5024"/>
    <x v="5"/>
    <x v="3"/>
    <x v="2"/>
    <x v="4"/>
  </r>
  <r>
    <x v="9986"/>
    <x v="0"/>
    <x v="0"/>
    <x v="0"/>
    <x v="1"/>
    <x v="2"/>
    <x v="2"/>
    <x v="14"/>
    <x v="0"/>
    <x v="1"/>
    <x v="1"/>
    <x v="0"/>
    <x v="1"/>
    <x v="1"/>
    <x v="9246"/>
    <x v="7"/>
    <x v="3"/>
    <x v="2"/>
    <x v="0"/>
  </r>
  <r>
    <x v="9987"/>
    <x v="3"/>
    <x v="1"/>
    <x v="0"/>
    <x v="3"/>
    <x v="1"/>
    <x v="1"/>
    <x v="2"/>
    <x v="2"/>
    <x v="1"/>
    <x v="1"/>
    <x v="0"/>
    <x v="1"/>
    <x v="1"/>
    <x v="3616"/>
    <x v="8"/>
    <x v="1"/>
    <x v="1"/>
    <x v="1"/>
  </r>
  <r>
    <x v="9988"/>
    <x v="1"/>
    <x v="2"/>
    <x v="2"/>
    <x v="1"/>
    <x v="1"/>
    <x v="0"/>
    <x v="14"/>
    <x v="2"/>
    <x v="0"/>
    <x v="0"/>
    <x v="1"/>
    <x v="0"/>
    <x v="0"/>
    <x v="2441"/>
    <x v="8"/>
    <x v="5"/>
    <x v="0"/>
    <x v="7"/>
  </r>
  <r>
    <x v="9989"/>
    <x v="4"/>
    <x v="2"/>
    <x v="2"/>
    <x v="1"/>
    <x v="2"/>
    <x v="1"/>
    <x v="5"/>
    <x v="2"/>
    <x v="1"/>
    <x v="1"/>
    <x v="1"/>
    <x v="0"/>
    <x v="1"/>
    <x v="5908"/>
    <x v="11"/>
    <x v="3"/>
    <x v="0"/>
    <x v="6"/>
  </r>
  <r>
    <x v="9990"/>
    <x v="3"/>
    <x v="2"/>
    <x v="3"/>
    <x v="5"/>
    <x v="1"/>
    <x v="0"/>
    <x v="4"/>
    <x v="2"/>
    <x v="1"/>
    <x v="0"/>
    <x v="1"/>
    <x v="0"/>
    <x v="0"/>
    <x v="1815"/>
    <x v="1"/>
    <x v="4"/>
    <x v="0"/>
    <x v="8"/>
  </r>
  <r>
    <x v="9991"/>
    <x v="1"/>
    <x v="0"/>
    <x v="3"/>
    <x v="1"/>
    <x v="2"/>
    <x v="2"/>
    <x v="8"/>
    <x v="1"/>
    <x v="0"/>
    <x v="0"/>
    <x v="1"/>
    <x v="1"/>
    <x v="1"/>
    <x v="7518"/>
    <x v="5"/>
    <x v="3"/>
    <x v="0"/>
    <x v="5"/>
  </r>
  <r>
    <x v="9992"/>
    <x v="5"/>
    <x v="3"/>
    <x v="1"/>
    <x v="2"/>
    <x v="0"/>
    <x v="1"/>
    <x v="4"/>
    <x v="2"/>
    <x v="1"/>
    <x v="1"/>
    <x v="0"/>
    <x v="0"/>
    <x v="0"/>
    <x v="5106"/>
    <x v="4"/>
    <x v="0"/>
    <x v="1"/>
    <x v="5"/>
  </r>
  <r>
    <x v="9993"/>
    <x v="2"/>
    <x v="2"/>
    <x v="3"/>
    <x v="2"/>
    <x v="1"/>
    <x v="2"/>
    <x v="13"/>
    <x v="0"/>
    <x v="1"/>
    <x v="0"/>
    <x v="0"/>
    <x v="0"/>
    <x v="1"/>
    <x v="7160"/>
    <x v="2"/>
    <x v="0"/>
    <x v="2"/>
    <x v="5"/>
  </r>
  <r>
    <x v="9994"/>
    <x v="5"/>
    <x v="3"/>
    <x v="0"/>
    <x v="2"/>
    <x v="1"/>
    <x v="0"/>
    <x v="11"/>
    <x v="0"/>
    <x v="1"/>
    <x v="1"/>
    <x v="0"/>
    <x v="0"/>
    <x v="0"/>
    <x v="2427"/>
    <x v="11"/>
    <x v="1"/>
    <x v="0"/>
    <x v="8"/>
  </r>
  <r>
    <x v="9995"/>
    <x v="4"/>
    <x v="1"/>
    <x v="2"/>
    <x v="3"/>
    <x v="0"/>
    <x v="2"/>
    <x v="6"/>
    <x v="2"/>
    <x v="1"/>
    <x v="0"/>
    <x v="0"/>
    <x v="1"/>
    <x v="0"/>
    <x v="4573"/>
    <x v="9"/>
    <x v="2"/>
    <x v="0"/>
    <x v="6"/>
  </r>
  <r>
    <x v="9996"/>
    <x v="0"/>
    <x v="2"/>
    <x v="5"/>
    <x v="6"/>
    <x v="0"/>
    <x v="1"/>
    <x v="1"/>
    <x v="1"/>
    <x v="0"/>
    <x v="0"/>
    <x v="0"/>
    <x v="1"/>
    <x v="0"/>
    <x v="8303"/>
    <x v="8"/>
    <x v="2"/>
    <x v="1"/>
    <x v="5"/>
  </r>
  <r>
    <x v="9997"/>
    <x v="0"/>
    <x v="3"/>
    <x v="4"/>
    <x v="5"/>
    <x v="1"/>
    <x v="0"/>
    <x v="13"/>
    <x v="1"/>
    <x v="1"/>
    <x v="1"/>
    <x v="0"/>
    <x v="1"/>
    <x v="1"/>
    <x v="5548"/>
    <x v="2"/>
    <x v="6"/>
    <x v="2"/>
    <x v="0"/>
  </r>
  <r>
    <x v="9998"/>
    <x v="1"/>
    <x v="0"/>
    <x v="5"/>
    <x v="4"/>
    <x v="0"/>
    <x v="0"/>
    <x v="6"/>
    <x v="1"/>
    <x v="0"/>
    <x v="1"/>
    <x v="1"/>
    <x v="0"/>
    <x v="0"/>
    <x v="764"/>
    <x v="2"/>
    <x v="0"/>
    <x v="1"/>
    <x v="5"/>
  </r>
  <r>
    <x v="9999"/>
    <x v="5"/>
    <x v="0"/>
    <x v="5"/>
    <x v="1"/>
    <x v="1"/>
    <x v="1"/>
    <x v="7"/>
    <x v="2"/>
    <x v="1"/>
    <x v="0"/>
    <x v="1"/>
    <x v="0"/>
    <x v="0"/>
    <x v="6942"/>
    <x v="7"/>
    <x v="3"/>
    <x v="1"/>
    <x v="4"/>
  </r>
  <r>
    <x v="10000"/>
    <x v="0"/>
    <x v="0"/>
    <x v="4"/>
    <x v="2"/>
    <x v="0"/>
    <x v="2"/>
    <x v="5"/>
    <x v="2"/>
    <x v="1"/>
    <x v="0"/>
    <x v="0"/>
    <x v="0"/>
    <x v="0"/>
    <x v="7709"/>
    <x v="10"/>
    <x v="1"/>
    <x v="0"/>
    <x v="8"/>
  </r>
  <r>
    <x v="10001"/>
    <x v="2"/>
    <x v="0"/>
    <x v="5"/>
    <x v="0"/>
    <x v="0"/>
    <x v="1"/>
    <x v="9"/>
    <x v="1"/>
    <x v="1"/>
    <x v="1"/>
    <x v="1"/>
    <x v="1"/>
    <x v="1"/>
    <x v="5354"/>
    <x v="3"/>
    <x v="5"/>
    <x v="0"/>
    <x v="7"/>
  </r>
  <r>
    <x v="10002"/>
    <x v="2"/>
    <x v="2"/>
    <x v="2"/>
    <x v="5"/>
    <x v="0"/>
    <x v="2"/>
    <x v="11"/>
    <x v="1"/>
    <x v="1"/>
    <x v="1"/>
    <x v="1"/>
    <x v="0"/>
    <x v="0"/>
    <x v="7039"/>
    <x v="4"/>
    <x v="6"/>
    <x v="0"/>
    <x v="8"/>
  </r>
  <r>
    <x v="10003"/>
    <x v="5"/>
    <x v="3"/>
    <x v="3"/>
    <x v="3"/>
    <x v="0"/>
    <x v="2"/>
    <x v="7"/>
    <x v="2"/>
    <x v="0"/>
    <x v="0"/>
    <x v="1"/>
    <x v="1"/>
    <x v="0"/>
    <x v="9561"/>
    <x v="9"/>
    <x v="3"/>
    <x v="0"/>
    <x v="4"/>
  </r>
  <r>
    <x v="10004"/>
    <x v="3"/>
    <x v="3"/>
    <x v="2"/>
    <x v="3"/>
    <x v="1"/>
    <x v="1"/>
    <x v="9"/>
    <x v="1"/>
    <x v="0"/>
    <x v="1"/>
    <x v="1"/>
    <x v="1"/>
    <x v="1"/>
    <x v="5531"/>
    <x v="7"/>
    <x v="0"/>
    <x v="0"/>
    <x v="2"/>
  </r>
  <r>
    <x v="10005"/>
    <x v="0"/>
    <x v="1"/>
    <x v="4"/>
    <x v="1"/>
    <x v="0"/>
    <x v="1"/>
    <x v="9"/>
    <x v="1"/>
    <x v="1"/>
    <x v="0"/>
    <x v="0"/>
    <x v="1"/>
    <x v="1"/>
    <x v="7483"/>
    <x v="5"/>
    <x v="4"/>
    <x v="0"/>
    <x v="8"/>
  </r>
  <r>
    <x v="10006"/>
    <x v="4"/>
    <x v="1"/>
    <x v="5"/>
    <x v="2"/>
    <x v="2"/>
    <x v="0"/>
    <x v="12"/>
    <x v="0"/>
    <x v="0"/>
    <x v="1"/>
    <x v="1"/>
    <x v="1"/>
    <x v="0"/>
    <x v="1686"/>
    <x v="3"/>
    <x v="4"/>
    <x v="0"/>
    <x v="6"/>
  </r>
  <r>
    <x v="10007"/>
    <x v="1"/>
    <x v="3"/>
    <x v="1"/>
    <x v="6"/>
    <x v="0"/>
    <x v="0"/>
    <x v="1"/>
    <x v="1"/>
    <x v="0"/>
    <x v="0"/>
    <x v="0"/>
    <x v="0"/>
    <x v="1"/>
    <x v="488"/>
    <x v="10"/>
    <x v="3"/>
    <x v="0"/>
    <x v="8"/>
  </r>
  <r>
    <x v="10008"/>
    <x v="1"/>
    <x v="1"/>
    <x v="1"/>
    <x v="2"/>
    <x v="2"/>
    <x v="0"/>
    <x v="2"/>
    <x v="0"/>
    <x v="1"/>
    <x v="0"/>
    <x v="1"/>
    <x v="1"/>
    <x v="1"/>
    <x v="2716"/>
    <x v="2"/>
    <x v="1"/>
    <x v="0"/>
    <x v="0"/>
  </r>
  <r>
    <x v="10009"/>
    <x v="2"/>
    <x v="2"/>
    <x v="2"/>
    <x v="0"/>
    <x v="0"/>
    <x v="2"/>
    <x v="11"/>
    <x v="2"/>
    <x v="0"/>
    <x v="1"/>
    <x v="0"/>
    <x v="0"/>
    <x v="0"/>
    <x v="6013"/>
    <x v="7"/>
    <x v="2"/>
    <x v="2"/>
    <x v="4"/>
  </r>
  <r>
    <x v="10010"/>
    <x v="0"/>
    <x v="1"/>
    <x v="1"/>
    <x v="4"/>
    <x v="0"/>
    <x v="2"/>
    <x v="7"/>
    <x v="1"/>
    <x v="1"/>
    <x v="1"/>
    <x v="1"/>
    <x v="1"/>
    <x v="1"/>
    <x v="9665"/>
    <x v="10"/>
    <x v="0"/>
    <x v="0"/>
    <x v="7"/>
  </r>
  <r>
    <x v="10011"/>
    <x v="2"/>
    <x v="2"/>
    <x v="5"/>
    <x v="4"/>
    <x v="2"/>
    <x v="1"/>
    <x v="10"/>
    <x v="0"/>
    <x v="1"/>
    <x v="0"/>
    <x v="1"/>
    <x v="1"/>
    <x v="0"/>
    <x v="5849"/>
    <x v="0"/>
    <x v="1"/>
    <x v="0"/>
    <x v="1"/>
  </r>
  <r>
    <x v="10012"/>
    <x v="0"/>
    <x v="0"/>
    <x v="2"/>
    <x v="2"/>
    <x v="1"/>
    <x v="2"/>
    <x v="7"/>
    <x v="2"/>
    <x v="1"/>
    <x v="0"/>
    <x v="0"/>
    <x v="0"/>
    <x v="1"/>
    <x v="8592"/>
    <x v="0"/>
    <x v="2"/>
    <x v="1"/>
    <x v="3"/>
  </r>
  <r>
    <x v="10013"/>
    <x v="0"/>
    <x v="2"/>
    <x v="0"/>
    <x v="5"/>
    <x v="0"/>
    <x v="2"/>
    <x v="3"/>
    <x v="0"/>
    <x v="1"/>
    <x v="1"/>
    <x v="1"/>
    <x v="0"/>
    <x v="1"/>
    <x v="9815"/>
    <x v="10"/>
    <x v="1"/>
    <x v="1"/>
    <x v="2"/>
  </r>
  <r>
    <x v="10014"/>
    <x v="4"/>
    <x v="0"/>
    <x v="2"/>
    <x v="2"/>
    <x v="2"/>
    <x v="2"/>
    <x v="14"/>
    <x v="1"/>
    <x v="1"/>
    <x v="1"/>
    <x v="0"/>
    <x v="0"/>
    <x v="1"/>
    <x v="4431"/>
    <x v="3"/>
    <x v="3"/>
    <x v="2"/>
    <x v="4"/>
  </r>
  <r>
    <x v="10015"/>
    <x v="0"/>
    <x v="3"/>
    <x v="0"/>
    <x v="2"/>
    <x v="2"/>
    <x v="0"/>
    <x v="8"/>
    <x v="2"/>
    <x v="1"/>
    <x v="1"/>
    <x v="0"/>
    <x v="1"/>
    <x v="1"/>
    <x v="5609"/>
    <x v="5"/>
    <x v="6"/>
    <x v="2"/>
    <x v="1"/>
  </r>
  <r>
    <x v="10016"/>
    <x v="5"/>
    <x v="0"/>
    <x v="0"/>
    <x v="6"/>
    <x v="0"/>
    <x v="2"/>
    <x v="8"/>
    <x v="2"/>
    <x v="1"/>
    <x v="0"/>
    <x v="1"/>
    <x v="1"/>
    <x v="1"/>
    <x v="9740"/>
    <x v="0"/>
    <x v="2"/>
    <x v="0"/>
    <x v="5"/>
  </r>
  <r>
    <x v="10017"/>
    <x v="0"/>
    <x v="3"/>
    <x v="2"/>
    <x v="4"/>
    <x v="1"/>
    <x v="2"/>
    <x v="12"/>
    <x v="2"/>
    <x v="0"/>
    <x v="0"/>
    <x v="0"/>
    <x v="1"/>
    <x v="1"/>
    <x v="9144"/>
    <x v="6"/>
    <x v="4"/>
    <x v="0"/>
    <x v="8"/>
  </r>
  <r>
    <x v="10018"/>
    <x v="2"/>
    <x v="0"/>
    <x v="4"/>
    <x v="5"/>
    <x v="2"/>
    <x v="0"/>
    <x v="7"/>
    <x v="2"/>
    <x v="0"/>
    <x v="0"/>
    <x v="1"/>
    <x v="0"/>
    <x v="0"/>
    <x v="657"/>
    <x v="11"/>
    <x v="3"/>
    <x v="1"/>
    <x v="0"/>
  </r>
  <r>
    <x v="10019"/>
    <x v="4"/>
    <x v="1"/>
    <x v="5"/>
    <x v="3"/>
    <x v="2"/>
    <x v="2"/>
    <x v="14"/>
    <x v="0"/>
    <x v="0"/>
    <x v="0"/>
    <x v="1"/>
    <x v="0"/>
    <x v="0"/>
    <x v="5596"/>
    <x v="1"/>
    <x v="2"/>
    <x v="0"/>
    <x v="7"/>
  </r>
  <r>
    <x v="10020"/>
    <x v="1"/>
    <x v="0"/>
    <x v="1"/>
    <x v="5"/>
    <x v="2"/>
    <x v="1"/>
    <x v="7"/>
    <x v="1"/>
    <x v="0"/>
    <x v="0"/>
    <x v="1"/>
    <x v="1"/>
    <x v="0"/>
    <x v="4237"/>
    <x v="11"/>
    <x v="3"/>
    <x v="0"/>
    <x v="7"/>
  </r>
  <r>
    <x v="10021"/>
    <x v="3"/>
    <x v="3"/>
    <x v="1"/>
    <x v="6"/>
    <x v="2"/>
    <x v="1"/>
    <x v="7"/>
    <x v="1"/>
    <x v="1"/>
    <x v="0"/>
    <x v="1"/>
    <x v="0"/>
    <x v="0"/>
    <x v="2725"/>
    <x v="7"/>
    <x v="2"/>
    <x v="1"/>
    <x v="1"/>
  </r>
  <r>
    <x v="10022"/>
    <x v="2"/>
    <x v="3"/>
    <x v="3"/>
    <x v="6"/>
    <x v="2"/>
    <x v="2"/>
    <x v="12"/>
    <x v="0"/>
    <x v="0"/>
    <x v="0"/>
    <x v="0"/>
    <x v="1"/>
    <x v="0"/>
    <x v="4962"/>
    <x v="5"/>
    <x v="1"/>
    <x v="2"/>
    <x v="1"/>
  </r>
  <r>
    <x v="10023"/>
    <x v="5"/>
    <x v="2"/>
    <x v="0"/>
    <x v="0"/>
    <x v="1"/>
    <x v="0"/>
    <x v="7"/>
    <x v="0"/>
    <x v="0"/>
    <x v="1"/>
    <x v="1"/>
    <x v="1"/>
    <x v="0"/>
    <x v="7468"/>
    <x v="3"/>
    <x v="2"/>
    <x v="0"/>
    <x v="0"/>
  </r>
  <r>
    <x v="10024"/>
    <x v="2"/>
    <x v="1"/>
    <x v="4"/>
    <x v="6"/>
    <x v="0"/>
    <x v="2"/>
    <x v="1"/>
    <x v="1"/>
    <x v="0"/>
    <x v="0"/>
    <x v="0"/>
    <x v="1"/>
    <x v="0"/>
    <x v="5257"/>
    <x v="5"/>
    <x v="4"/>
    <x v="1"/>
    <x v="0"/>
  </r>
  <r>
    <x v="10025"/>
    <x v="3"/>
    <x v="1"/>
    <x v="2"/>
    <x v="4"/>
    <x v="2"/>
    <x v="0"/>
    <x v="10"/>
    <x v="2"/>
    <x v="1"/>
    <x v="1"/>
    <x v="1"/>
    <x v="1"/>
    <x v="1"/>
    <x v="2394"/>
    <x v="3"/>
    <x v="0"/>
    <x v="0"/>
    <x v="1"/>
  </r>
  <r>
    <x v="10026"/>
    <x v="3"/>
    <x v="2"/>
    <x v="5"/>
    <x v="5"/>
    <x v="2"/>
    <x v="1"/>
    <x v="3"/>
    <x v="2"/>
    <x v="0"/>
    <x v="1"/>
    <x v="1"/>
    <x v="0"/>
    <x v="1"/>
    <x v="5411"/>
    <x v="9"/>
    <x v="1"/>
    <x v="1"/>
    <x v="3"/>
  </r>
  <r>
    <x v="10027"/>
    <x v="4"/>
    <x v="0"/>
    <x v="3"/>
    <x v="5"/>
    <x v="1"/>
    <x v="1"/>
    <x v="8"/>
    <x v="2"/>
    <x v="1"/>
    <x v="1"/>
    <x v="1"/>
    <x v="0"/>
    <x v="1"/>
    <x v="3224"/>
    <x v="9"/>
    <x v="2"/>
    <x v="2"/>
    <x v="0"/>
  </r>
  <r>
    <x v="10028"/>
    <x v="5"/>
    <x v="0"/>
    <x v="0"/>
    <x v="0"/>
    <x v="1"/>
    <x v="1"/>
    <x v="9"/>
    <x v="2"/>
    <x v="0"/>
    <x v="1"/>
    <x v="1"/>
    <x v="1"/>
    <x v="1"/>
    <x v="8884"/>
    <x v="8"/>
    <x v="0"/>
    <x v="0"/>
    <x v="4"/>
  </r>
  <r>
    <x v="10029"/>
    <x v="3"/>
    <x v="2"/>
    <x v="4"/>
    <x v="6"/>
    <x v="0"/>
    <x v="1"/>
    <x v="2"/>
    <x v="1"/>
    <x v="0"/>
    <x v="1"/>
    <x v="0"/>
    <x v="0"/>
    <x v="0"/>
    <x v="3318"/>
    <x v="8"/>
    <x v="2"/>
    <x v="1"/>
    <x v="1"/>
  </r>
  <r>
    <x v="10030"/>
    <x v="0"/>
    <x v="2"/>
    <x v="0"/>
    <x v="3"/>
    <x v="2"/>
    <x v="0"/>
    <x v="11"/>
    <x v="2"/>
    <x v="1"/>
    <x v="0"/>
    <x v="1"/>
    <x v="0"/>
    <x v="0"/>
    <x v="6360"/>
    <x v="3"/>
    <x v="6"/>
    <x v="0"/>
    <x v="8"/>
  </r>
  <r>
    <x v="10031"/>
    <x v="0"/>
    <x v="0"/>
    <x v="1"/>
    <x v="5"/>
    <x v="1"/>
    <x v="0"/>
    <x v="10"/>
    <x v="2"/>
    <x v="0"/>
    <x v="0"/>
    <x v="1"/>
    <x v="0"/>
    <x v="1"/>
    <x v="4585"/>
    <x v="4"/>
    <x v="1"/>
    <x v="2"/>
    <x v="0"/>
  </r>
  <r>
    <x v="10032"/>
    <x v="0"/>
    <x v="2"/>
    <x v="4"/>
    <x v="4"/>
    <x v="2"/>
    <x v="1"/>
    <x v="10"/>
    <x v="1"/>
    <x v="0"/>
    <x v="1"/>
    <x v="1"/>
    <x v="0"/>
    <x v="1"/>
    <x v="9194"/>
    <x v="10"/>
    <x v="2"/>
    <x v="2"/>
    <x v="4"/>
  </r>
  <r>
    <x v="10033"/>
    <x v="5"/>
    <x v="3"/>
    <x v="3"/>
    <x v="4"/>
    <x v="2"/>
    <x v="0"/>
    <x v="9"/>
    <x v="1"/>
    <x v="0"/>
    <x v="0"/>
    <x v="0"/>
    <x v="0"/>
    <x v="1"/>
    <x v="3747"/>
    <x v="6"/>
    <x v="2"/>
    <x v="0"/>
    <x v="7"/>
  </r>
  <r>
    <x v="10034"/>
    <x v="0"/>
    <x v="2"/>
    <x v="0"/>
    <x v="6"/>
    <x v="0"/>
    <x v="0"/>
    <x v="4"/>
    <x v="1"/>
    <x v="1"/>
    <x v="1"/>
    <x v="0"/>
    <x v="1"/>
    <x v="0"/>
    <x v="5853"/>
    <x v="11"/>
    <x v="2"/>
    <x v="1"/>
    <x v="3"/>
  </r>
  <r>
    <x v="10035"/>
    <x v="2"/>
    <x v="3"/>
    <x v="1"/>
    <x v="3"/>
    <x v="0"/>
    <x v="0"/>
    <x v="11"/>
    <x v="1"/>
    <x v="1"/>
    <x v="1"/>
    <x v="0"/>
    <x v="0"/>
    <x v="1"/>
    <x v="452"/>
    <x v="0"/>
    <x v="2"/>
    <x v="2"/>
    <x v="1"/>
  </r>
  <r>
    <x v="10036"/>
    <x v="0"/>
    <x v="1"/>
    <x v="1"/>
    <x v="4"/>
    <x v="1"/>
    <x v="2"/>
    <x v="5"/>
    <x v="2"/>
    <x v="0"/>
    <x v="1"/>
    <x v="1"/>
    <x v="1"/>
    <x v="1"/>
    <x v="9679"/>
    <x v="7"/>
    <x v="6"/>
    <x v="0"/>
    <x v="1"/>
  </r>
  <r>
    <x v="10037"/>
    <x v="0"/>
    <x v="2"/>
    <x v="4"/>
    <x v="2"/>
    <x v="1"/>
    <x v="0"/>
    <x v="11"/>
    <x v="0"/>
    <x v="0"/>
    <x v="1"/>
    <x v="0"/>
    <x v="0"/>
    <x v="0"/>
    <x v="4540"/>
    <x v="7"/>
    <x v="5"/>
    <x v="2"/>
    <x v="0"/>
  </r>
  <r>
    <x v="10038"/>
    <x v="3"/>
    <x v="3"/>
    <x v="5"/>
    <x v="0"/>
    <x v="2"/>
    <x v="1"/>
    <x v="5"/>
    <x v="2"/>
    <x v="0"/>
    <x v="0"/>
    <x v="1"/>
    <x v="0"/>
    <x v="1"/>
    <x v="3343"/>
    <x v="2"/>
    <x v="3"/>
    <x v="0"/>
    <x v="6"/>
  </r>
  <r>
    <x v="10039"/>
    <x v="3"/>
    <x v="0"/>
    <x v="5"/>
    <x v="4"/>
    <x v="0"/>
    <x v="0"/>
    <x v="1"/>
    <x v="1"/>
    <x v="1"/>
    <x v="1"/>
    <x v="0"/>
    <x v="0"/>
    <x v="0"/>
    <x v="105"/>
    <x v="1"/>
    <x v="1"/>
    <x v="1"/>
    <x v="0"/>
  </r>
  <r>
    <x v="10040"/>
    <x v="3"/>
    <x v="3"/>
    <x v="3"/>
    <x v="5"/>
    <x v="1"/>
    <x v="2"/>
    <x v="0"/>
    <x v="2"/>
    <x v="0"/>
    <x v="1"/>
    <x v="0"/>
    <x v="0"/>
    <x v="1"/>
    <x v="4640"/>
    <x v="0"/>
    <x v="3"/>
    <x v="1"/>
    <x v="4"/>
  </r>
  <r>
    <x v="10041"/>
    <x v="2"/>
    <x v="2"/>
    <x v="0"/>
    <x v="5"/>
    <x v="2"/>
    <x v="2"/>
    <x v="3"/>
    <x v="1"/>
    <x v="0"/>
    <x v="1"/>
    <x v="0"/>
    <x v="0"/>
    <x v="0"/>
    <x v="5304"/>
    <x v="11"/>
    <x v="1"/>
    <x v="1"/>
    <x v="4"/>
  </r>
  <r>
    <x v="10042"/>
    <x v="2"/>
    <x v="3"/>
    <x v="1"/>
    <x v="5"/>
    <x v="0"/>
    <x v="1"/>
    <x v="0"/>
    <x v="1"/>
    <x v="1"/>
    <x v="0"/>
    <x v="1"/>
    <x v="1"/>
    <x v="1"/>
    <x v="4604"/>
    <x v="3"/>
    <x v="1"/>
    <x v="0"/>
    <x v="5"/>
  </r>
  <r>
    <x v="10043"/>
    <x v="0"/>
    <x v="2"/>
    <x v="3"/>
    <x v="3"/>
    <x v="0"/>
    <x v="2"/>
    <x v="2"/>
    <x v="1"/>
    <x v="0"/>
    <x v="1"/>
    <x v="1"/>
    <x v="1"/>
    <x v="0"/>
    <x v="9869"/>
    <x v="6"/>
    <x v="5"/>
    <x v="0"/>
    <x v="4"/>
  </r>
  <r>
    <x v="10044"/>
    <x v="2"/>
    <x v="2"/>
    <x v="3"/>
    <x v="2"/>
    <x v="2"/>
    <x v="1"/>
    <x v="9"/>
    <x v="0"/>
    <x v="0"/>
    <x v="0"/>
    <x v="0"/>
    <x v="1"/>
    <x v="1"/>
    <x v="5348"/>
    <x v="5"/>
    <x v="6"/>
    <x v="2"/>
    <x v="1"/>
  </r>
  <r>
    <x v="10045"/>
    <x v="2"/>
    <x v="1"/>
    <x v="2"/>
    <x v="0"/>
    <x v="1"/>
    <x v="2"/>
    <x v="6"/>
    <x v="2"/>
    <x v="1"/>
    <x v="0"/>
    <x v="0"/>
    <x v="0"/>
    <x v="1"/>
    <x v="4268"/>
    <x v="2"/>
    <x v="1"/>
    <x v="1"/>
    <x v="3"/>
  </r>
  <r>
    <x v="10046"/>
    <x v="4"/>
    <x v="1"/>
    <x v="4"/>
    <x v="0"/>
    <x v="2"/>
    <x v="1"/>
    <x v="3"/>
    <x v="1"/>
    <x v="1"/>
    <x v="0"/>
    <x v="1"/>
    <x v="1"/>
    <x v="1"/>
    <x v="5323"/>
    <x v="10"/>
    <x v="6"/>
    <x v="0"/>
    <x v="0"/>
  </r>
  <r>
    <x v="10047"/>
    <x v="5"/>
    <x v="3"/>
    <x v="4"/>
    <x v="6"/>
    <x v="0"/>
    <x v="2"/>
    <x v="12"/>
    <x v="0"/>
    <x v="0"/>
    <x v="1"/>
    <x v="0"/>
    <x v="0"/>
    <x v="1"/>
    <x v="8495"/>
    <x v="3"/>
    <x v="6"/>
    <x v="0"/>
    <x v="7"/>
  </r>
  <r>
    <x v="10048"/>
    <x v="2"/>
    <x v="2"/>
    <x v="1"/>
    <x v="1"/>
    <x v="0"/>
    <x v="2"/>
    <x v="10"/>
    <x v="1"/>
    <x v="1"/>
    <x v="0"/>
    <x v="1"/>
    <x v="0"/>
    <x v="0"/>
    <x v="7812"/>
    <x v="8"/>
    <x v="4"/>
    <x v="2"/>
    <x v="2"/>
  </r>
  <r>
    <x v="10049"/>
    <x v="0"/>
    <x v="3"/>
    <x v="5"/>
    <x v="3"/>
    <x v="0"/>
    <x v="1"/>
    <x v="10"/>
    <x v="2"/>
    <x v="0"/>
    <x v="1"/>
    <x v="0"/>
    <x v="1"/>
    <x v="1"/>
    <x v="7613"/>
    <x v="11"/>
    <x v="3"/>
    <x v="2"/>
    <x v="3"/>
  </r>
  <r>
    <x v="10050"/>
    <x v="5"/>
    <x v="2"/>
    <x v="1"/>
    <x v="4"/>
    <x v="0"/>
    <x v="1"/>
    <x v="3"/>
    <x v="2"/>
    <x v="0"/>
    <x v="0"/>
    <x v="0"/>
    <x v="1"/>
    <x v="1"/>
    <x v="8992"/>
    <x v="1"/>
    <x v="6"/>
    <x v="1"/>
    <x v="3"/>
  </r>
  <r>
    <x v="10051"/>
    <x v="5"/>
    <x v="3"/>
    <x v="3"/>
    <x v="3"/>
    <x v="0"/>
    <x v="2"/>
    <x v="3"/>
    <x v="2"/>
    <x v="0"/>
    <x v="1"/>
    <x v="1"/>
    <x v="0"/>
    <x v="0"/>
    <x v="8749"/>
    <x v="6"/>
    <x v="0"/>
    <x v="1"/>
    <x v="1"/>
  </r>
  <r>
    <x v="10052"/>
    <x v="3"/>
    <x v="0"/>
    <x v="1"/>
    <x v="5"/>
    <x v="2"/>
    <x v="1"/>
    <x v="2"/>
    <x v="2"/>
    <x v="1"/>
    <x v="1"/>
    <x v="0"/>
    <x v="0"/>
    <x v="0"/>
    <x v="1026"/>
    <x v="1"/>
    <x v="6"/>
    <x v="0"/>
    <x v="6"/>
  </r>
  <r>
    <x v="10053"/>
    <x v="4"/>
    <x v="3"/>
    <x v="1"/>
    <x v="1"/>
    <x v="0"/>
    <x v="1"/>
    <x v="0"/>
    <x v="2"/>
    <x v="0"/>
    <x v="1"/>
    <x v="0"/>
    <x v="0"/>
    <x v="1"/>
    <x v="2280"/>
    <x v="11"/>
    <x v="0"/>
    <x v="0"/>
    <x v="8"/>
  </r>
  <r>
    <x v="10054"/>
    <x v="2"/>
    <x v="3"/>
    <x v="1"/>
    <x v="0"/>
    <x v="2"/>
    <x v="1"/>
    <x v="10"/>
    <x v="1"/>
    <x v="0"/>
    <x v="0"/>
    <x v="0"/>
    <x v="1"/>
    <x v="0"/>
    <x v="2551"/>
    <x v="1"/>
    <x v="2"/>
    <x v="0"/>
    <x v="6"/>
  </r>
  <r>
    <x v="10055"/>
    <x v="4"/>
    <x v="3"/>
    <x v="3"/>
    <x v="6"/>
    <x v="1"/>
    <x v="0"/>
    <x v="1"/>
    <x v="2"/>
    <x v="0"/>
    <x v="1"/>
    <x v="1"/>
    <x v="0"/>
    <x v="1"/>
    <x v="890"/>
    <x v="1"/>
    <x v="3"/>
    <x v="1"/>
    <x v="3"/>
  </r>
  <r>
    <x v="10056"/>
    <x v="2"/>
    <x v="1"/>
    <x v="0"/>
    <x v="1"/>
    <x v="0"/>
    <x v="2"/>
    <x v="1"/>
    <x v="1"/>
    <x v="1"/>
    <x v="0"/>
    <x v="0"/>
    <x v="0"/>
    <x v="0"/>
    <x v="3404"/>
    <x v="5"/>
    <x v="2"/>
    <x v="1"/>
    <x v="1"/>
  </r>
  <r>
    <x v="10057"/>
    <x v="2"/>
    <x v="2"/>
    <x v="0"/>
    <x v="1"/>
    <x v="0"/>
    <x v="2"/>
    <x v="2"/>
    <x v="1"/>
    <x v="0"/>
    <x v="1"/>
    <x v="1"/>
    <x v="1"/>
    <x v="0"/>
    <x v="8349"/>
    <x v="9"/>
    <x v="1"/>
    <x v="0"/>
    <x v="7"/>
  </r>
  <r>
    <x v="10058"/>
    <x v="0"/>
    <x v="1"/>
    <x v="3"/>
    <x v="6"/>
    <x v="2"/>
    <x v="2"/>
    <x v="0"/>
    <x v="1"/>
    <x v="0"/>
    <x v="0"/>
    <x v="0"/>
    <x v="1"/>
    <x v="0"/>
    <x v="8640"/>
    <x v="3"/>
    <x v="0"/>
    <x v="1"/>
    <x v="5"/>
  </r>
  <r>
    <x v="10059"/>
    <x v="5"/>
    <x v="2"/>
    <x v="1"/>
    <x v="6"/>
    <x v="0"/>
    <x v="1"/>
    <x v="14"/>
    <x v="1"/>
    <x v="0"/>
    <x v="0"/>
    <x v="0"/>
    <x v="0"/>
    <x v="0"/>
    <x v="7803"/>
    <x v="10"/>
    <x v="0"/>
    <x v="2"/>
    <x v="0"/>
  </r>
  <r>
    <x v="10060"/>
    <x v="4"/>
    <x v="2"/>
    <x v="0"/>
    <x v="2"/>
    <x v="1"/>
    <x v="1"/>
    <x v="6"/>
    <x v="0"/>
    <x v="1"/>
    <x v="0"/>
    <x v="1"/>
    <x v="1"/>
    <x v="0"/>
    <x v="6316"/>
    <x v="5"/>
    <x v="2"/>
    <x v="0"/>
    <x v="0"/>
  </r>
  <r>
    <x v="10061"/>
    <x v="5"/>
    <x v="3"/>
    <x v="2"/>
    <x v="2"/>
    <x v="1"/>
    <x v="0"/>
    <x v="12"/>
    <x v="2"/>
    <x v="0"/>
    <x v="1"/>
    <x v="1"/>
    <x v="0"/>
    <x v="1"/>
    <x v="4727"/>
    <x v="1"/>
    <x v="4"/>
    <x v="2"/>
    <x v="3"/>
  </r>
  <r>
    <x v="10062"/>
    <x v="0"/>
    <x v="1"/>
    <x v="1"/>
    <x v="5"/>
    <x v="2"/>
    <x v="0"/>
    <x v="13"/>
    <x v="2"/>
    <x v="1"/>
    <x v="0"/>
    <x v="0"/>
    <x v="1"/>
    <x v="0"/>
    <x v="3599"/>
    <x v="9"/>
    <x v="1"/>
    <x v="0"/>
    <x v="7"/>
  </r>
  <r>
    <x v="10063"/>
    <x v="2"/>
    <x v="1"/>
    <x v="0"/>
    <x v="5"/>
    <x v="1"/>
    <x v="1"/>
    <x v="1"/>
    <x v="0"/>
    <x v="0"/>
    <x v="0"/>
    <x v="0"/>
    <x v="1"/>
    <x v="1"/>
    <x v="3765"/>
    <x v="0"/>
    <x v="1"/>
    <x v="1"/>
    <x v="5"/>
  </r>
  <r>
    <x v="10064"/>
    <x v="2"/>
    <x v="3"/>
    <x v="1"/>
    <x v="0"/>
    <x v="2"/>
    <x v="0"/>
    <x v="8"/>
    <x v="1"/>
    <x v="1"/>
    <x v="0"/>
    <x v="0"/>
    <x v="0"/>
    <x v="0"/>
    <x v="129"/>
    <x v="1"/>
    <x v="5"/>
    <x v="2"/>
    <x v="1"/>
  </r>
  <r>
    <x v="10065"/>
    <x v="3"/>
    <x v="3"/>
    <x v="3"/>
    <x v="6"/>
    <x v="0"/>
    <x v="1"/>
    <x v="14"/>
    <x v="2"/>
    <x v="1"/>
    <x v="0"/>
    <x v="0"/>
    <x v="0"/>
    <x v="1"/>
    <x v="1954"/>
    <x v="7"/>
    <x v="3"/>
    <x v="2"/>
    <x v="0"/>
  </r>
  <r>
    <x v="10066"/>
    <x v="2"/>
    <x v="3"/>
    <x v="2"/>
    <x v="5"/>
    <x v="1"/>
    <x v="1"/>
    <x v="4"/>
    <x v="2"/>
    <x v="0"/>
    <x v="0"/>
    <x v="1"/>
    <x v="0"/>
    <x v="0"/>
    <x v="2255"/>
    <x v="2"/>
    <x v="5"/>
    <x v="1"/>
    <x v="0"/>
  </r>
  <r>
    <x v="10067"/>
    <x v="5"/>
    <x v="3"/>
    <x v="3"/>
    <x v="0"/>
    <x v="1"/>
    <x v="2"/>
    <x v="11"/>
    <x v="1"/>
    <x v="1"/>
    <x v="1"/>
    <x v="1"/>
    <x v="1"/>
    <x v="1"/>
    <x v="9664"/>
    <x v="7"/>
    <x v="4"/>
    <x v="0"/>
    <x v="1"/>
  </r>
  <r>
    <x v="10068"/>
    <x v="3"/>
    <x v="0"/>
    <x v="4"/>
    <x v="1"/>
    <x v="0"/>
    <x v="0"/>
    <x v="9"/>
    <x v="0"/>
    <x v="0"/>
    <x v="1"/>
    <x v="0"/>
    <x v="0"/>
    <x v="0"/>
    <x v="49"/>
    <x v="10"/>
    <x v="1"/>
    <x v="2"/>
    <x v="4"/>
  </r>
  <r>
    <x v="10069"/>
    <x v="3"/>
    <x v="3"/>
    <x v="1"/>
    <x v="6"/>
    <x v="0"/>
    <x v="2"/>
    <x v="6"/>
    <x v="1"/>
    <x v="1"/>
    <x v="1"/>
    <x v="1"/>
    <x v="1"/>
    <x v="0"/>
    <x v="6608"/>
    <x v="0"/>
    <x v="3"/>
    <x v="0"/>
    <x v="5"/>
  </r>
  <r>
    <x v="10070"/>
    <x v="1"/>
    <x v="3"/>
    <x v="0"/>
    <x v="0"/>
    <x v="0"/>
    <x v="2"/>
    <x v="14"/>
    <x v="2"/>
    <x v="0"/>
    <x v="0"/>
    <x v="1"/>
    <x v="0"/>
    <x v="1"/>
    <x v="6431"/>
    <x v="11"/>
    <x v="1"/>
    <x v="2"/>
    <x v="1"/>
  </r>
  <r>
    <x v="10071"/>
    <x v="5"/>
    <x v="2"/>
    <x v="5"/>
    <x v="5"/>
    <x v="2"/>
    <x v="1"/>
    <x v="11"/>
    <x v="1"/>
    <x v="1"/>
    <x v="1"/>
    <x v="0"/>
    <x v="0"/>
    <x v="1"/>
    <x v="7865"/>
    <x v="10"/>
    <x v="6"/>
    <x v="2"/>
    <x v="2"/>
  </r>
  <r>
    <x v="10072"/>
    <x v="5"/>
    <x v="0"/>
    <x v="2"/>
    <x v="6"/>
    <x v="1"/>
    <x v="0"/>
    <x v="10"/>
    <x v="0"/>
    <x v="1"/>
    <x v="1"/>
    <x v="1"/>
    <x v="0"/>
    <x v="0"/>
    <x v="3906"/>
    <x v="7"/>
    <x v="1"/>
    <x v="2"/>
    <x v="0"/>
  </r>
  <r>
    <x v="10073"/>
    <x v="3"/>
    <x v="2"/>
    <x v="2"/>
    <x v="6"/>
    <x v="0"/>
    <x v="1"/>
    <x v="12"/>
    <x v="0"/>
    <x v="0"/>
    <x v="1"/>
    <x v="1"/>
    <x v="1"/>
    <x v="1"/>
    <x v="7295"/>
    <x v="11"/>
    <x v="4"/>
    <x v="0"/>
    <x v="5"/>
  </r>
  <r>
    <x v="10074"/>
    <x v="4"/>
    <x v="1"/>
    <x v="2"/>
    <x v="3"/>
    <x v="1"/>
    <x v="1"/>
    <x v="6"/>
    <x v="0"/>
    <x v="0"/>
    <x v="1"/>
    <x v="1"/>
    <x v="0"/>
    <x v="1"/>
    <x v="3237"/>
    <x v="2"/>
    <x v="1"/>
    <x v="1"/>
    <x v="2"/>
  </r>
  <r>
    <x v="10075"/>
    <x v="0"/>
    <x v="2"/>
    <x v="2"/>
    <x v="4"/>
    <x v="0"/>
    <x v="2"/>
    <x v="3"/>
    <x v="1"/>
    <x v="1"/>
    <x v="0"/>
    <x v="1"/>
    <x v="1"/>
    <x v="1"/>
    <x v="9871"/>
    <x v="6"/>
    <x v="3"/>
    <x v="0"/>
    <x v="3"/>
  </r>
  <r>
    <x v="10076"/>
    <x v="1"/>
    <x v="3"/>
    <x v="1"/>
    <x v="6"/>
    <x v="1"/>
    <x v="2"/>
    <x v="4"/>
    <x v="2"/>
    <x v="1"/>
    <x v="0"/>
    <x v="1"/>
    <x v="0"/>
    <x v="0"/>
    <x v="5568"/>
    <x v="3"/>
    <x v="6"/>
    <x v="0"/>
    <x v="8"/>
  </r>
  <r>
    <x v="10077"/>
    <x v="3"/>
    <x v="0"/>
    <x v="3"/>
    <x v="1"/>
    <x v="0"/>
    <x v="2"/>
    <x v="13"/>
    <x v="2"/>
    <x v="0"/>
    <x v="0"/>
    <x v="0"/>
    <x v="1"/>
    <x v="0"/>
    <x v="5207"/>
    <x v="11"/>
    <x v="1"/>
    <x v="2"/>
    <x v="0"/>
  </r>
  <r>
    <x v="10078"/>
    <x v="4"/>
    <x v="2"/>
    <x v="1"/>
    <x v="6"/>
    <x v="1"/>
    <x v="2"/>
    <x v="7"/>
    <x v="2"/>
    <x v="1"/>
    <x v="0"/>
    <x v="1"/>
    <x v="0"/>
    <x v="1"/>
    <x v="7912"/>
    <x v="0"/>
    <x v="6"/>
    <x v="1"/>
    <x v="5"/>
  </r>
  <r>
    <x v="10079"/>
    <x v="3"/>
    <x v="3"/>
    <x v="1"/>
    <x v="1"/>
    <x v="1"/>
    <x v="0"/>
    <x v="8"/>
    <x v="1"/>
    <x v="0"/>
    <x v="0"/>
    <x v="1"/>
    <x v="0"/>
    <x v="1"/>
    <x v="1304"/>
    <x v="2"/>
    <x v="3"/>
    <x v="2"/>
    <x v="3"/>
  </r>
  <r>
    <x v="10080"/>
    <x v="4"/>
    <x v="2"/>
    <x v="1"/>
    <x v="6"/>
    <x v="2"/>
    <x v="2"/>
    <x v="9"/>
    <x v="2"/>
    <x v="0"/>
    <x v="1"/>
    <x v="0"/>
    <x v="0"/>
    <x v="1"/>
    <x v="6731"/>
    <x v="2"/>
    <x v="0"/>
    <x v="2"/>
    <x v="5"/>
  </r>
  <r>
    <x v="10081"/>
    <x v="5"/>
    <x v="3"/>
    <x v="5"/>
    <x v="5"/>
    <x v="2"/>
    <x v="2"/>
    <x v="0"/>
    <x v="0"/>
    <x v="0"/>
    <x v="1"/>
    <x v="0"/>
    <x v="1"/>
    <x v="1"/>
    <x v="9416"/>
    <x v="2"/>
    <x v="3"/>
    <x v="1"/>
    <x v="4"/>
  </r>
  <r>
    <x v="10082"/>
    <x v="1"/>
    <x v="0"/>
    <x v="5"/>
    <x v="2"/>
    <x v="1"/>
    <x v="0"/>
    <x v="5"/>
    <x v="0"/>
    <x v="0"/>
    <x v="1"/>
    <x v="1"/>
    <x v="0"/>
    <x v="1"/>
    <x v="1103"/>
    <x v="0"/>
    <x v="2"/>
    <x v="1"/>
    <x v="5"/>
  </r>
  <r>
    <x v="10083"/>
    <x v="1"/>
    <x v="1"/>
    <x v="1"/>
    <x v="2"/>
    <x v="2"/>
    <x v="1"/>
    <x v="8"/>
    <x v="1"/>
    <x v="1"/>
    <x v="1"/>
    <x v="0"/>
    <x v="1"/>
    <x v="0"/>
    <x v="2814"/>
    <x v="6"/>
    <x v="3"/>
    <x v="2"/>
    <x v="4"/>
  </r>
  <r>
    <x v="10084"/>
    <x v="5"/>
    <x v="3"/>
    <x v="4"/>
    <x v="4"/>
    <x v="2"/>
    <x v="1"/>
    <x v="5"/>
    <x v="0"/>
    <x v="0"/>
    <x v="0"/>
    <x v="0"/>
    <x v="1"/>
    <x v="1"/>
    <x v="7913"/>
    <x v="11"/>
    <x v="1"/>
    <x v="1"/>
    <x v="5"/>
  </r>
  <r>
    <x v="10085"/>
    <x v="1"/>
    <x v="1"/>
    <x v="1"/>
    <x v="0"/>
    <x v="2"/>
    <x v="1"/>
    <x v="1"/>
    <x v="2"/>
    <x v="1"/>
    <x v="0"/>
    <x v="1"/>
    <x v="1"/>
    <x v="0"/>
    <x v="4471"/>
    <x v="8"/>
    <x v="2"/>
    <x v="0"/>
    <x v="6"/>
  </r>
  <r>
    <x v="10086"/>
    <x v="5"/>
    <x v="3"/>
    <x v="0"/>
    <x v="0"/>
    <x v="0"/>
    <x v="0"/>
    <x v="4"/>
    <x v="1"/>
    <x v="0"/>
    <x v="1"/>
    <x v="0"/>
    <x v="1"/>
    <x v="0"/>
    <x v="3780"/>
    <x v="6"/>
    <x v="0"/>
    <x v="0"/>
    <x v="8"/>
  </r>
  <r>
    <x v="10087"/>
    <x v="5"/>
    <x v="2"/>
    <x v="2"/>
    <x v="5"/>
    <x v="1"/>
    <x v="0"/>
    <x v="3"/>
    <x v="1"/>
    <x v="0"/>
    <x v="1"/>
    <x v="1"/>
    <x v="0"/>
    <x v="0"/>
    <x v="6697"/>
    <x v="9"/>
    <x v="6"/>
    <x v="1"/>
    <x v="4"/>
  </r>
  <r>
    <x v="10088"/>
    <x v="1"/>
    <x v="0"/>
    <x v="2"/>
    <x v="5"/>
    <x v="0"/>
    <x v="1"/>
    <x v="9"/>
    <x v="0"/>
    <x v="0"/>
    <x v="1"/>
    <x v="1"/>
    <x v="1"/>
    <x v="0"/>
    <x v="3559"/>
    <x v="11"/>
    <x v="4"/>
    <x v="0"/>
    <x v="1"/>
  </r>
  <r>
    <x v="10089"/>
    <x v="5"/>
    <x v="3"/>
    <x v="1"/>
    <x v="5"/>
    <x v="1"/>
    <x v="1"/>
    <x v="14"/>
    <x v="0"/>
    <x v="0"/>
    <x v="0"/>
    <x v="0"/>
    <x v="1"/>
    <x v="0"/>
    <x v="6458"/>
    <x v="3"/>
    <x v="2"/>
    <x v="2"/>
    <x v="1"/>
  </r>
  <r>
    <x v="10090"/>
    <x v="0"/>
    <x v="3"/>
    <x v="4"/>
    <x v="3"/>
    <x v="0"/>
    <x v="2"/>
    <x v="11"/>
    <x v="0"/>
    <x v="1"/>
    <x v="1"/>
    <x v="0"/>
    <x v="0"/>
    <x v="0"/>
    <x v="8191"/>
    <x v="9"/>
    <x v="5"/>
    <x v="2"/>
    <x v="4"/>
  </r>
  <r>
    <x v="10091"/>
    <x v="0"/>
    <x v="0"/>
    <x v="2"/>
    <x v="6"/>
    <x v="2"/>
    <x v="0"/>
    <x v="6"/>
    <x v="2"/>
    <x v="1"/>
    <x v="1"/>
    <x v="1"/>
    <x v="0"/>
    <x v="1"/>
    <x v="5372"/>
    <x v="0"/>
    <x v="2"/>
    <x v="1"/>
    <x v="3"/>
  </r>
  <r>
    <x v="10092"/>
    <x v="0"/>
    <x v="3"/>
    <x v="3"/>
    <x v="6"/>
    <x v="1"/>
    <x v="0"/>
    <x v="5"/>
    <x v="0"/>
    <x v="1"/>
    <x v="1"/>
    <x v="0"/>
    <x v="1"/>
    <x v="0"/>
    <x v="3834"/>
    <x v="4"/>
    <x v="6"/>
    <x v="1"/>
    <x v="0"/>
  </r>
  <r>
    <x v="10093"/>
    <x v="4"/>
    <x v="0"/>
    <x v="1"/>
    <x v="6"/>
    <x v="0"/>
    <x v="1"/>
    <x v="13"/>
    <x v="1"/>
    <x v="1"/>
    <x v="1"/>
    <x v="0"/>
    <x v="0"/>
    <x v="1"/>
    <x v="2327"/>
    <x v="7"/>
    <x v="2"/>
    <x v="0"/>
    <x v="8"/>
  </r>
  <r>
    <x v="10094"/>
    <x v="1"/>
    <x v="3"/>
    <x v="5"/>
    <x v="5"/>
    <x v="0"/>
    <x v="2"/>
    <x v="11"/>
    <x v="0"/>
    <x v="1"/>
    <x v="1"/>
    <x v="0"/>
    <x v="1"/>
    <x v="0"/>
    <x v="5220"/>
    <x v="8"/>
    <x v="4"/>
    <x v="2"/>
    <x v="3"/>
  </r>
  <r>
    <x v="10095"/>
    <x v="2"/>
    <x v="1"/>
    <x v="2"/>
    <x v="4"/>
    <x v="2"/>
    <x v="1"/>
    <x v="12"/>
    <x v="2"/>
    <x v="1"/>
    <x v="0"/>
    <x v="0"/>
    <x v="1"/>
    <x v="1"/>
    <x v="3694"/>
    <x v="3"/>
    <x v="1"/>
    <x v="0"/>
    <x v="7"/>
  </r>
  <r>
    <x v="10096"/>
    <x v="3"/>
    <x v="3"/>
    <x v="4"/>
    <x v="5"/>
    <x v="2"/>
    <x v="1"/>
    <x v="11"/>
    <x v="1"/>
    <x v="0"/>
    <x v="1"/>
    <x v="0"/>
    <x v="1"/>
    <x v="0"/>
    <x v="2111"/>
    <x v="8"/>
    <x v="4"/>
    <x v="2"/>
    <x v="3"/>
  </r>
  <r>
    <x v="10097"/>
    <x v="3"/>
    <x v="3"/>
    <x v="0"/>
    <x v="3"/>
    <x v="1"/>
    <x v="0"/>
    <x v="8"/>
    <x v="0"/>
    <x v="1"/>
    <x v="0"/>
    <x v="0"/>
    <x v="1"/>
    <x v="0"/>
    <x v="385"/>
    <x v="0"/>
    <x v="3"/>
    <x v="2"/>
    <x v="5"/>
  </r>
  <r>
    <x v="10098"/>
    <x v="3"/>
    <x v="2"/>
    <x v="1"/>
    <x v="4"/>
    <x v="0"/>
    <x v="2"/>
    <x v="14"/>
    <x v="1"/>
    <x v="0"/>
    <x v="1"/>
    <x v="0"/>
    <x v="0"/>
    <x v="1"/>
    <x v="6818"/>
    <x v="0"/>
    <x v="3"/>
    <x v="2"/>
    <x v="5"/>
  </r>
  <r>
    <x v="10099"/>
    <x v="5"/>
    <x v="0"/>
    <x v="5"/>
    <x v="6"/>
    <x v="0"/>
    <x v="1"/>
    <x v="1"/>
    <x v="0"/>
    <x v="0"/>
    <x v="0"/>
    <x v="1"/>
    <x v="1"/>
    <x v="1"/>
    <x v="8932"/>
    <x v="10"/>
    <x v="0"/>
    <x v="0"/>
    <x v="6"/>
  </r>
  <r>
    <x v="10100"/>
    <x v="4"/>
    <x v="1"/>
    <x v="2"/>
    <x v="4"/>
    <x v="1"/>
    <x v="2"/>
    <x v="9"/>
    <x v="1"/>
    <x v="0"/>
    <x v="1"/>
    <x v="0"/>
    <x v="0"/>
    <x v="1"/>
    <x v="4933"/>
    <x v="11"/>
    <x v="2"/>
    <x v="2"/>
    <x v="4"/>
  </r>
  <r>
    <x v="10101"/>
    <x v="0"/>
    <x v="1"/>
    <x v="5"/>
    <x v="2"/>
    <x v="0"/>
    <x v="1"/>
    <x v="0"/>
    <x v="0"/>
    <x v="0"/>
    <x v="1"/>
    <x v="0"/>
    <x v="0"/>
    <x v="0"/>
    <x v="5123"/>
    <x v="3"/>
    <x v="4"/>
    <x v="1"/>
    <x v="1"/>
  </r>
  <r>
    <x v="10102"/>
    <x v="1"/>
    <x v="2"/>
    <x v="5"/>
    <x v="4"/>
    <x v="2"/>
    <x v="0"/>
    <x v="12"/>
    <x v="1"/>
    <x v="1"/>
    <x v="0"/>
    <x v="0"/>
    <x v="0"/>
    <x v="0"/>
    <x v="826"/>
    <x v="1"/>
    <x v="3"/>
    <x v="0"/>
    <x v="7"/>
  </r>
  <r>
    <x v="10103"/>
    <x v="5"/>
    <x v="2"/>
    <x v="0"/>
    <x v="6"/>
    <x v="2"/>
    <x v="1"/>
    <x v="14"/>
    <x v="2"/>
    <x v="1"/>
    <x v="1"/>
    <x v="1"/>
    <x v="1"/>
    <x v="0"/>
    <x v="9396"/>
    <x v="7"/>
    <x v="2"/>
    <x v="0"/>
    <x v="2"/>
  </r>
  <r>
    <x v="10104"/>
    <x v="0"/>
    <x v="2"/>
    <x v="4"/>
    <x v="2"/>
    <x v="2"/>
    <x v="0"/>
    <x v="8"/>
    <x v="1"/>
    <x v="0"/>
    <x v="0"/>
    <x v="1"/>
    <x v="1"/>
    <x v="0"/>
    <x v="7597"/>
    <x v="0"/>
    <x v="6"/>
    <x v="0"/>
    <x v="3"/>
  </r>
  <r>
    <x v="10105"/>
    <x v="3"/>
    <x v="0"/>
    <x v="4"/>
    <x v="3"/>
    <x v="0"/>
    <x v="1"/>
    <x v="4"/>
    <x v="2"/>
    <x v="0"/>
    <x v="1"/>
    <x v="1"/>
    <x v="1"/>
    <x v="0"/>
    <x v="4355"/>
    <x v="9"/>
    <x v="4"/>
    <x v="0"/>
    <x v="4"/>
  </r>
  <r>
    <x v="10106"/>
    <x v="4"/>
    <x v="3"/>
    <x v="1"/>
    <x v="3"/>
    <x v="0"/>
    <x v="2"/>
    <x v="11"/>
    <x v="2"/>
    <x v="0"/>
    <x v="0"/>
    <x v="0"/>
    <x v="0"/>
    <x v="1"/>
    <x v="4489"/>
    <x v="9"/>
    <x v="0"/>
    <x v="0"/>
    <x v="6"/>
  </r>
  <r>
    <x v="10107"/>
    <x v="4"/>
    <x v="2"/>
    <x v="1"/>
    <x v="2"/>
    <x v="0"/>
    <x v="0"/>
    <x v="13"/>
    <x v="1"/>
    <x v="1"/>
    <x v="1"/>
    <x v="0"/>
    <x v="0"/>
    <x v="1"/>
    <x v="1288"/>
    <x v="4"/>
    <x v="1"/>
    <x v="2"/>
    <x v="5"/>
  </r>
  <r>
    <x v="10108"/>
    <x v="4"/>
    <x v="2"/>
    <x v="1"/>
    <x v="1"/>
    <x v="0"/>
    <x v="2"/>
    <x v="5"/>
    <x v="2"/>
    <x v="1"/>
    <x v="1"/>
    <x v="0"/>
    <x v="1"/>
    <x v="0"/>
    <x v="7726"/>
    <x v="4"/>
    <x v="1"/>
    <x v="0"/>
    <x v="6"/>
  </r>
  <r>
    <x v="10109"/>
    <x v="0"/>
    <x v="2"/>
    <x v="3"/>
    <x v="2"/>
    <x v="0"/>
    <x v="2"/>
    <x v="1"/>
    <x v="1"/>
    <x v="0"/>
    <x v="0"/>
    <x v="1"/>
    <x v="1"/>
    <x v="0"/>
    <x v="9810"/>
    <x v="5"/>
    <x v="2"/>
    <x v="0"/>
    <x v="6"/>
  </r>
  <r>
    <x v="10110"/>
    <x v="4"/>
    <x v="3"/>
    <x v="3"/>
    <x v="6"/>
    <x v="1"/>
    <x v="0"/>
    <x v="3"/>
    <x v="1"/>
    <x v="0"/>
    <x v="0"/>
    <x v="0"/>
    <x v="1"/>
    <x v="0"/>
    <x v="771"/>
    <x v="0"/>
    <x v="3"/>
    <x v="1"/>
    <x v="0"/>
  </r>
  <r>
    <x v="10111"/>
    <x v="3"/>
    <x v="3"/>
    <x v="2"/>
    <x v="2"/>
    <x v="0"/>
    <x v="1"/>
    <x v="14"/>
    <x v="0"/>
    <x v="1"/>
    <x v="1"/>
    <x v="1"/>
    <x v="0"/>
    <x v="0"/>
    <x v="2845"/>
    <x v="3"/>
    <x v="2"/>
    <x v="0"/>
    <x v="7"/>
  </r>
  <r>
    <x v="10112"/>
    <x v="5"/>
    <x v="2"/>
    <x v="3"/>
    <x v="1"/>
    <x v="2"/>
    <x v="2"/>
    <x v="13"/>
    <x v="0"/>
    <x v="1"/>
    <x v="0"/>
    <x v="0"/>
    <x v="0"/>
    <x v="0"/>
    <x v="9014"/>
    <x v="5"/>
    <x v="6"/>
    <x v="0"/>
    <x v="8"/>
  </r>
  <r>
    <x v="10113"/>
    <x v="3"/>
    <x v="3"/>
    <x v="0"/>
    <x v="5"/>
    <x v="0"/>
    <x v="0"/>
    <x v="5"/>
    <x v="0"/>
    <x v="0"/>
    <x v="0"/>
    <x v="1"/>
    <x v="0"/>
    <x v="0"/>
    <x v="719"/>
    <x v="7"/>
    <x v="5"/>
    <x v="1"/>
    <x v="2"/>
  </r>
  <r>
    <x v="10114"/>
    <x v="2"/>
    <x v="0"/>
    <x v="0"/>
    <x v="0"/>
    <x v="1"/>
    <x v="0"/>
    <x v="12"/>
    <x v="2"/>
    <x v="0"/>
    <x v="0"/>
    <x v="0"/>
    <x v="1"/>
    <x v="0"/>
    <x v="403"/>
    <x v="8"/>
    <x v="0"/>
    <x v="0"/>
    <x v="7"/>
  </r>
  <r>
    <x v="10115"/>
    <x v="0"/>
    <x v="2"/>
    <x v="2"/>
    <x v="1"/>
    <x v="0"/>
    <x v="2"/>
    <x v="7"/>
    <x v="1"/>
    <x v="0"/>
    <x v="0"/>
    <x v="1"/>
    <x v="0"/>
    <x v="1"/>
    <x v="9841"/>
    <x v="7"/>
    <x v="6"/>
    <x v="0"/>
    <x v="6"/>
  </r>
  <r>
    <x v="10116"/>
    <x v="5"/>
    <x v="2"/>
    <x v="0"/>
    <x v="0"/>
    <x v="2"/>
    <x v="2"/>
    <x v="7"/>
    <x v="0"/>
    <x v="0"/>
    <x v="0"/>
    <x v="0"/>
    <x v="1"/>
    <x v="0"/>
    <x v="9708"/>
    <x v="11"/>
    <x v="1"/>
    <x v="0"/>
    <x v="7"/>
  </r>
  <r>
    <x v="10117"/>
    <x v="3"/>
    <x v="1"/>
    <x v="3"/>
    <x v="2"/>
    <x v="1"/>
    <x v="2"/>
    <x v="1"/>
    <x v="2"/>
    <x v="0"/>
    <x v="1"/>
    <x v="1"/>
    <x v="0"/>
    <x v="0"/>
    <x v="5566"/>
    <x v="0"/>
    <x v="1"/>
    <x v="0"/>
    <x v="7"/>
  </r>
  <r>
    <x v="10118"/>
    <x v="1"/>
    <x v="1"/>
    <x v="4"/>
    <x v="0"/>
    <x v="0"/>
    <x v="0"/>
    <x v="0"/>
    <x v="1"/>
    <x v="1"/>
    <x v="1"/>
    <x v="0"/>
    <x v="1"/>
    <x v="1"/>
    <x v="1098"/>
    <x v="9"/>
    <x v="6"/>
    <x v="1"/>
    <x v="1"/>
  </r>
  <r>
    <x v="10119"/>
    <x v="1"/>
    <x v="1"/>
    <x v="5"/>
    <x v="2"/>
    <x v="2"/>
    <x v="1"/>
    <x v="0"/>
    <x v="0"/>
    <x v="1"/>
    <x v="1"/>
    <x v="0"/>
    <x v="1"/>
    <x v="0"/>
    <x v="2564"/>
    <x v="11"/>
    <x v="0"/>
    <x v="1"/>
    <x v="5"/>
  </r>
  <r>
    <x v="10120"/>
    <x v="2"/>
    <x v="0"/>
    <x v="2"/>
    <x v="3"/>
    <x v="2"/>
    <x v="0"/>
    <x v="12"/>
    <x v="0"/>
    <x v="0"/>
    <x v="1"/>
    <x v="0"/>
    <x v="1"/>
    <x v="0"/>
    <x v="721"/>
    <x v="7"/>
    <x v="3"/>
    <x v="0"/>
    <x v="8"/>
  </r>
  <r>
    <x v="10121"/>
    <x v="4"/>
    <x v="1"/>
    <x v="4"/>
    <x v="6"/>
    <x v="2"/>
    <x v="0"/>
    <x v="8"/>
    <x v="1"/>
    <x v="1"/>
    <x v="0"/>
    <x v="0"/>
    <x v="1"/>
    <x v="1"/>
    <x v="1440"/>
    <x v="10"/>
    <x v="1"/>
    <x v="2"/>
    <x v="5"/>
  </r>
  <r>
    <x v="10122"/>
    <x v="2"/>
    <x v="2"/>
    <x v="2"/>
    <x v="4"/>
    <x v="1"/>
    <x v="1"/>
    <x v="10"/>
    <x v="0"/>
    <x v="1"/>
    <x v="1"/>
    <x v="1"/>
    <x v="0"/>
    <x v="0"/>
    <x v="4166"/>
    <x v="11"/>
    <x v="0"/>
    <x v="2"/>
    <x v="0"/>
  </r>
  <r>
    <x v="10123"/>
    <x v="2"/>
    <x v="2"/>
    <x v="1"/>
    <x v="5"/>
    <x v="2"/>
    <x v="1"/>
    <x v="11"/>
    <x v="2"/>
    <x v="0"/>
    <x v="1"/>
    <x v="0"/>
    <x v="0"/>
    <x v="1"/>
    <x v="4421"/>
    <x v="4"/>
    <x v="5"/>
    <x v="2"/>
    <x v="1"/>
  </r>
  <r>
    <x v="10124"/>
    <x v="5"/>
    <x v="2"/>
    <x v="3"/>
    <x v="6"/>
    <x v="2"/>
    <x v="0"/>
    <x v="8"/>
    <x v="0"/>
    <x v="0"/>
    <x v="0"/>
    <x v="1"/>
    <x v="1"/>
    <x v="0"/>
    <x v="7533"/>
    <x v="9"/>
    <x v="3"/>
    <x v="0"/>
    <x v="7"/>
  </r>
  <r>
    <x v="10125"/>
    <x v="0"/>
    <x v="3"/>
    <x v="1"/>
    <x v="3"/>
    <x v="1"/>
    <x v="0"/>
    <x v="0"/>
    <x v="1"/>
    <x v="1"/>
    <x v="1"/>
    <x v="0"/>
    <x v="1"/>
    <x v="0"/>
    <x v="3558"/>
    <x v="7"/>
    <x v="2"/>
    <x v="1"/>
    <x v="2"/>
  </r>
  <r>
    <x v="10126"/>
    <x v="5"/>
    <x v="3"/>
    <x v="1"/>
    <x v="0"/>
    <x v="2"/>
    <x v="2"/>
    <x v="0"/>
    <x v="0"/>
    <x v="1"/>
    <x v="0"/>
    <x v="0"/>
    <x v="0"/>
    <x v="1"/>
    <x v="8236"/>
    <x v="8"/>
    <x v="5"/>
    <x v="0"/>
    <x v="8"/>
  </r>
  <r>
    <x v="10127"/>
    <x v="3"/>
    <x v="2"/>
    <x v="2"/>
    <x v="0"/>
    <x v="2"/>
    <x v="0"/>
    <x v="1"/>
    <x v="1"/>
    <x v="0"/>
    <x v="1"/>
    <x v="1"/>
    <x v="1"/>
    <x v="1"/>
    <x v="4925"/>
    <x v="4"/>
    <x v="5"/>
    <x v="0"/>
    <x v="6"/>
  </r>
  <r>
    <x v="10128"/>
    <x v="4"/>
    <x v="0"/>
    <x v="0"/>
    <x v="4"/>
    <x v="1"/>
    <x v="2"/>
    <x v="4"/>
    <x v="1"/>
    <x v="0"/>
    <x v="0"/>
    <x v="1"/>
    <x v="0"/>
    <x v="1"/>
    <x v="6113"/>
    <x v="7"/>
    <x v="5"/>
    <x v="1"/>
    <x v="3"/>
  </r>
  <r>
    <x v="10129"/>
    <x v="5"/>
    <x v="3"/>
    <x v="1"/>
    <x v="5"/>
    <x v="2"/>
    <x v="1"/>
    <x v="12"/>
    <x v="1"/>
    <x v="1"/>
    <x v="1"/>
    <x v="1"/>
    <x v="1"/>
    <x v="1"/>
    <x v="8668"/>
    <x v="10"/>
    <x v="2"/>
    <x v="0"/>
    <x v="6"/>
  </r>
  <r>
    <x v="10130"/>
    <x v="5"/>
    <x v="0"/>
    <x v="1"/>
    <x v="6"/>
    <x v="1"/>
    <x v="2"/>
    <x v="9"/>
    <x v="0"/>
    <x v="1"/>
    <x v="0"/>
    <x v="0"/>
    <x v="0"/>
    <x v="1"/>
    <x v="8436"/>
    <x v="10"/>
    <x v="4"/>
    <x v="2"/>
    <x v="5"/>
  </r>
  <r>
    <x v="10131"/>
    <x v="2"/>
    <x v="1"/>
    <x v="4"/>
    <x v="3"/>
    <x v="0"/>
    <x v="0"/>
    <x v="9"/>
    <x v="2"/>
    <x v="0"/>
    <x v="0"/>
    <x v="0"/>
    <x v="1"/>
    <x v="1"/>
    <x v="1008"/>
    <x v="10"/>
    <x v="4"/>
    <x v="0"/>
    <x v="6"/>
  </r>
  <r>
    <x v="10132"/>
    <x v="5"/>
    <x v="1"/>
    <x v="1"/>
    <x v="1"/>
    <x v="0"/>
    <x v="0"/>
    <x v="13"/>
    <x v="2"/>
    <x v="0"/>
    <x v="1"/>
    <x v="1"/>
    <x v="1"/>
    <x v="1"/>
    <x v="6642"/>
    <x v="4"/>
    <x v="4"/>
    <x v="0"/>
    <x v="7"/>
  </r>
  <r>
    <x v="10133"/>
    <x v="1"/>
    <x v="2"/>
    <x v="3"/>
    <x v="5"/>
    <x v="1"/>
    <x v="2"/>
    <x v="0"/>
    <x v="2"/>
    <x v="0"/>
    <x v="0"/>
    <x v="1"/>
    <x v="0"/>
    <x v="1"/>
    <x v="7863"/>
    <x v="4"/>
    <x v="5"/>
    <x v="1"/>
    <x v="5"/>
  </r>
  <r>
    <x v="10134"/>
    <x v="1"/>
    <x v="0"/>
    <x v="0"/>
    <x v="5"/>
    <x v="2"/>
    <x v="2"/>
    <x v="1"/>
    <x v="0"/>
    <x v="0"/>
    <x v="1"/>
    <x v="0"/>
    <x v="1"/>
    <x v="0"/>
    <x v="5226"/>
    <x v="8"/>
    <x v="6"/>
    <x v="1"/>
    <x v="0"/>
  </r>
  <r>
    <x v="10135"/>
    <x v="1"/>
    <x v="2"/>
    <x v="3"/>
    <x v="3"/>
    <x v="2"/>
    <x v="2"/>
    <x v="12"/>
    <x v="1"/>
    <x v="0"/>
    <x v="1"/>
    <x v="0"/>
    <x v="1"/>
    <x v="0"/>
    <x v="7296"/>
    <x v="7"/>
    <x v="0"/>
    <x v="2"/>
    <x v="4"/>
  </r>
  <r>
    <x v="10136"/>
    <x v="0"/>
    <x v="2"/>
    <x v="1"/>
    <x v="6"/>
    <x v="2"/>
    <x v="0"/>
    <x v="10"/>
    <x v="2"/>
    <x v="0"/>
    <x v="1"/>
    <x v="0"/>
    <x v="0"/>
    <x v="0"/>
    <x v="4627"/>
    <x v="10"/>
    <x v="4"/>
    <x v="0"/>
    <x v="6"/>
  </r>
  <r>
    <x v="10137"/>
    <x v="4"/>
    <x v="2"/>
    <x v="0"/>
    <x v="5"/>
    <x v="2"/>
    <x v="1"/>
    <x v="11"/>
    <x v="0"/>
    <x v="1"/>
    <x v="0"/>
    <x v="0"/>
    <x v="0"/>
    <x v="1"/>
    <x v="4500"/>
    <x v="3"/>
    <x v="6"/>
    <x v="0"/>
    <x v="7"/>
  </r>
  <r>
    <x v="10138"/>
    <x v="1"/>
    <x v="1"/>
    <x v="5"/>
    <x v="2"/>
    <x v="2"/>
    <x v="1"/>
    <x v="9"/>
    <x v="0"/>
    <x v="1"/>
    <x v="0"/>
    <x v="1"/>
    <x v="0"/>
    <x v="1"/>
    <x v="4056"/>
    <x v="9"/>
    <x v="4"/>
    <x v="2"/>
    <x v="3"/>
  </r>
  <r>
    <x v="10139"/>
    <x v="5"/>
    <x v="0"/>
    <x v="5"/>
    <x v="1"/>
    <x v="2"/>
    <x v="0"/>
    <x v="14"/>
    <x v="0"/>
    <x v="1"/>
    <x v="0"/>
    <x v="0"/>
    <x v="1"/>
    <x v="0"/>
    <x v="4265"/>
    <x v="8"/>
    <x v="1"/>
    <x v="0"/>
    <x v="7"/>
  </r>
  <r>
    <x v="10140"/>
    <x v="1"/>
    <x v="2"/>
    <x v="3"/>
    <x v="3"/>
    <x v="0"/>
    <x v="0"/>
    <x v="8"/>
    <x v="2"/>
    <x v="1"/>
    <x v="0"/>
    <x v="0"/>
    <x v="0"/>
    <x v="1"/>
    <x v="1901"/>
    <x v="9"/>
    <x v="6"/>
    <x v="2"/>
    <x v="2"/>
  </r>
  <r>
    <x v="10141"/>
    <x v="0"/>
    <x v="1"/>
    <x v="5"/>
    <x v="5"/>
    <x v="0"/>
    <x v="0"/>
    <x v="5"/>
    <x v="2"/>
    <x v="0"/>
    <x v="1"/>
    <x v="0"/>
    <x v="0"/>
    <x v="1"/>
    <x v="3399"/>
    <x v="10"/>
    <x v="4"/>
    <x v="0"/>
    <x v="6"/>
  </r>
  <r>
    <x v="10142"/>
    <x v="3"/>
    <x v="0"/>
    <x v="0"/>
    <x v="5"/>
    <x v="2"/>
    <x v="0"/>
    <x v="11"/>
    <x v="1"/>
    <x v="0"/>
    <x v="0"/>
    <x v="0"/>
    <x v="1"/>
    <x v="1"/>
    <x v="968"/>
    <x v="4"/>
    <x v="6"/>
    <x v="0"/>
    <x v="6"/>
  </r>
  <r>
    <x v="10143"/>
    <x v="3"/>
    <x v="2"/>
    <x v="4"/>
    <x v="1"/>
    <x v="2"/>
    <x v="1"/>
    <x v="8"/>
    <x v="2"/>
    <x v="1"/>
    <x v="1"/>
    <x v="1"/>
    <x v="1"/>
    <x v="0"/>
    <x v="5845"/>
    <x v="10"/>
    <x v="4"/>
    <x v="0"/>
    <x v="1"/>
  </r>
  <r>
    <x v="10144"/>
    <x v="0"/>
    <x v="2"/>
    <x v="1"/>
    <x v="5"/>
    <x v="2"/>
    <x v="0"/>
    <x v="0"/>
    <x v="1"/>
    <x v="1"/>
    <x v="0"/>
    <x v="0"/>
    <x v="0"/>
    <x v="1"/>
    <x v="5809"/>
    <x v="8"/>
    <x v="3"/>
    <x v="1"/>
    <x v="5"/>
  </r>
  <r>
    <x v="10145"/>
    <x v="3"/>
    <x v="0"/>
    <x v="1"/>
    <x v="3"/>
    <x v="2"/>
    <x v="0"/>
    <x v="11"/>
    <x v="2"/>
    <x v="0"/>
    <x v="0"/>
    <x v="1"/>
    <x v="1"/>
    <x v="0"/>
    <x v="1561"/>
    <x v="4"/>
    <x v="6"/>
    <x v="0"/>
    <x v="7"/>
  </r>
  <r>
    <x v="10146"/>
    <x v="0"/>
    <x v="3"/>
    <x v="1"/>
    <x v="4"/>
    <x v="2"/>
    <x v="2"/>
    <x v="2"/>
    <x v="0"/>
    <x v="0"/>
    <x v="1"/>
    <x v="0"/>
    <x v="1"/>
    <x v="0"/>
    <x v="8844"/>
    <x v="4"/>
    <x v="5"/>
    <x v="1"/>
    <x v="1"/>
  </r>
  <r>
    <x v="10147"/>
    <x v="3"/>
    <x v="3"/>
    <x v="3"/>
    <x v="3"/>
    <x v="2"/>
    <x v="1"/>
    <x v="1"/>
    <x v="1"/>
    <x v="0"/>
    <x v="1"/>
    <x v="1"/>
    <x v="0"/>
    <x v="1"/>
    <x v="3126"/>
    <x v="11"/>
    <x v="6"/>
    <x v="1"/>
    <x v="1"/>
  </r>
  <r>
    <x v="10148"/>
    <x v="2"/>
    <x v="1"/>
    <x v="0"/>
    <x v="1"/>
    <x v="1"/>
    <x v="1"/>
    <x v="0"/>
    <x v="2"/>
    <x v="0"/>
    <x v="0"/>
    <x v="0"/>
    <x v="1"/>
    <x v="0"/>
    <x v="2166"/>
    <x v="3"/>
    <x v="2"/>
    <x v="1"/>
    <x v="2"/>
  </r>
  <r>
    <x v="10149"/>
    <x v="0"/>
    <x v="2"/>
    <x v="2"/>
    <x v="5"/>
    <x v="2"/>
    <x v="0"/>
    <x v="10"/>
    <x v="1"/>
    <x v="0"/>
    <x v="1"/>
    <x v="0"/>
    <x v="0"/>
    <x v="0"/>
    <x v="4721"/>
    <x v="9"/>
    <x v="5"/>
    <x v="0"/>
    <x v="7"/>
  </r>
  <r>
    <x v="10150"/>
    <x v="3"/>
    <x v="3"/>
    <x v="5"/>
    <x v="0"/>
    <x v="1"/>
    <x v="1"/>
    <x v="14"/>
    <x v="0"/>
    <x v="0"/>
    <x v="1"/>
    <x v="1"/>
    <x v="1"/>
    <x v="1"/>
    <x v="5428"/>
    <x v="10"/>
    <x v="0"/>
    <x v="0"/>
    <x v="1"/>
  </r>
  <r>
    <x v="10151"/>
    <x v="4"/>
    <x v="0"/>
    <x v="5"/>
    <x v="1"/>
    <x v="2"/>
    <x v="1"/>
    <x v="11"/>
    <x v="0"/>
    <x v="1"/>
    <x v="0"/>
    <x v="1"/>
    <x v="1"/>
    <x v="0"/>
    <x v="4251"/>
    <x v="4"/>
    <x v="3"/>
    <x v="0"/>
    <x v="6"/>
  </r>
  <r>
    <x v="10152"/>
    <x v="3"/>
    <x v="3"/>
    <x v="1"/>
    <x v="6"/>
    <x v="1"/>
    <x v="0"/>
    <x v="14"/>
    <x v="2"/>
    <x v="0"/>
    <x v="1"/>
    <x v="1"/>
    <x v="1"/>
    <x v="0"/>
    <x v="1742"/>
    <x v="1"/>
    <x v="3"/>
    <x v="0"/>
    <x v="6"/>
  </r>
  <r>
    <x v="10153"/>
    <x v="1"/>
    <x v="3"/>
    <x v="2"/>
    <x v="6"/>
    <x v="1"/>
    <x v="2"/>
    <x v="3"/>
    <x v="1"/>
    <x v="0"/>
    <x v="0"/>
    <x v="0"/>
    <x v="0"/>
    <x v="1"/>
    <x v="4361"/>
    <x v="11"/>
    <x v="0"/>
    <x v="1"/>
    <x v="3"/>
  </r>
  <r>
    <x v="10154"/>
    <x v="0"/>
    <x v="1"/>
    <x v="5"/>
    <x v="3"/>
    <x v="0"/>
    <x v="1"/>
    <x v="4"/>
    <x v="2"/>
    <x v="1"/>
    <x v="0"/>
    <x v="0"/>
    <x v="0"/>
    <x v="1"/>
    <x v="5815"/>
    <x v="8"/>
    <x v="6"/>
    <x v="0"/>
    <x v="6"/>
  </r>
  <r>
    <x v="10155"/>
    <x v="3"/>
    <x v="3"/>
    <x v="0"/>
    <x v="1"/>
    <x v="0"/>
    <x v="2"/>
    <x v="7"/>
    <x v="1"/>
    <x v="1"/>
    <x v="1"/>
    <x v="0"/>
    <x v="1"/>
    <x v="1"/>
    <x v="6621"/>
    <x v="7"/>
    <x v="6"/>
    <x v="0"/>
    <x v="7"/>
  </r>
  <r>
    <x v="10156"/>
    <x v="0"/>
    <x v="1"/>
    <x v="0"/>
    <x v="3"/>
    <x v="1"/>
    <x v="0"/>
    <x v="9"/>
    <x v="2"/>
    <x v="1"/>
    <x v="0"/>
    <x v="1"/>
    <x v="0"/>
    <x v="1"/>
    <x v="5713"/>
    <x v="3"/>
    <x v="1"/>
    <x v="2"/>
    <x v="2"/>
  </r>
  <r>
    <x v="10157"/>
    <x v="0"/>
    <x v="0"/>
    <x v="5"/>
    <x v="5"/>
    <x v="2"/>
    <x v="1"/>
    <x v="10"/>
    <x v="1"/>
    <x v="0"/>
    <x v="1"/>
    <x v="0"/>
    <x v="0"/>
    <x v="0"/>
    <x v="5453"/>
    <x v="7"/>
    <x v="4"/>
    <x v="2"/>
    <x v="4"/>
  </r>
  <r>
    <x v="10158"/>
    <x v="2"/>
    <x v="2"/>
    <x v="0"/>
    <x v="6"/>
    <x v="2"/>
    <x v="0"/>
    <x v="5"/>
    <x v="1"/>
    <x v="1"/>
    <x v="1"/>
    <x v="1"/>
    <x v="0"/>
    <x v="0"/>
    <x v="1683"/>
    <x v="6"/>
    <x v="1"/>
    <x v="1"/>
    <x v="2"/>
  </r>
  <r>
    <x v="10159"/>
    <x v="2"/>
    <x v="0"/>
    <x v="5"/>
    <x v="3"/>
    <x v="0"/>
    <x v="2"/>
    <x v="2"/>
    <x v="2"/>
    <x v="1"/>
    <x v="1"/>
    <x v="1"/>
    <x v="1"/>
    <x v="1"/>
    <x v="7802"/>
    <x v="0"/>
    <x v="1"/>
    <x v="0"/>
    <x v="4"/>
  </r>
  <r>
    <x v="10160"/>
    <x v="5"/>
    <x v="3"/>
    <x v="1"/>
    <x v="4"/>
    <x v="1"/>
    <x v="1"/>
    <x v="14"/>
    <x v="1"/>
    <x v="1"/>
    <x v="1"/>
    <x v="0"/>
    <x v="1"/>
    <x v="1"/>
    <x v="7454"/>
    <x v="11"/>
    <x v="3"/>
    <x v="2"/>
    <x v="3"/>
  </r>
  <r>
    <x v="10161"/>
    <x v="5"/>
    <x v="2"/>
    <x v="0"/>
    <x v="2"/>
    <x v="0"/>
    <x v="2"/>
    <x v="13"/>
    <x v="2"/>
    <x v="1"/>
    <x v="1"/>
    <x v="1"/>
    <x v="0"/>
    <x v="1"/>
    <x v="9809"/>
    <x v="3"/>
    <x v="6"/>
    <x v="0"/>
    <x v="8"/>
  </r>
  <r>
    <x v="10162"/>
    <x v="1"/>
    <x v="3"/>
    <x v="1"/>
    <x v="3"/>
    <x v="0"/>
    <x v="2"/>
    <x v="10"/>
    <x v="2"/>
    <x v="1"/>
    <x v="0"/>
    <x v="1"/>
    <x v="1"/>
    <x v="0"/>
    <x v="6889"/>
    <x v="4"/>
    <x v="4"/>
    <x v="0"/>
    <x v="1"/>
  </r>
  <r>
    <x v="10163"/>
    <x v="0"/>
    <x v="0"/>
    <x v="3"/>
    <x v="0"/>
    <x v="2"/>
    <x v="2"/>
    <x v="0"/>
    <x v="0"/>
    <x v="0"/>
    <x v="0"/>
    <x v="1"/>
    <x v="0"/>
    <x v="0"/>
    <x v="9065"/>
    <x v="9"/>
    <x v="1"/>
    <x v="1"/>
    <x v="3"/>
  </r>
  <r>
    <x v="10164"/>
    <x v="4"/>
    <x v="2"/>
    <x v="1"/>
    <x v="5"/>
    <x v="0"/>
    <x v="2"/>
    <x v="11"/>
    <x v="2"/>
    <x v="0"/>
    <x v="1"/>
    <x v="0"/>
    <x v="1"/>
    <x v="1"/>
    <x v="8094"/>
    <x v="11"/>
    <x v="4"/>
    <x v="2"/>
    <x v="4"/>
  </r>
  <r>
    <x v="10165"/>
    <x v="4"/>
    <x v="2"/>
    <x v="5"/>
    <x v="6"/>
    <x v="0"/>
    <x v="2"/>
    <x v="5"/>
    <x v="2"/>
    <x v="1"/>
    <x v="1"/>
    <x v="1"/>
    <x v="1"/>
    <x v="1"/>
    <x v="9212"/>
    <x v="2"/>
    <x v="5"/>
    <x v="0"/>
    <x v="2"/>
  </r>
  <r>
    <x v="10166"/>
    <x v="5"/>
    <x v="2"/>
    <x v="0"/>
    <x v="6"/>
    <x v="2"/>
    <x v="0"/>
    <x v="3"/>
    <x v="1"/>
    <x v="1"/>
    <x v="0"/>
    <x v="1"/>
    <x v="1"/>
    <x v="0"/>
    <x v="7484"/>
    <x v="10"/>
    <x v="2"/>
    <x v="0"/>
    <x v="4"/>
  </r>
  <r>
    <x v="10167"/>
    <x v="4"/>
    <x v="2"/>
    <x v="4"/>
    <x v="0"/>
    <x v="0"/>
    <x v="1"/>
    <x v="13"/>
    <x v="1"/>
    <x v="0"/>
    <x v="0"/>
    <x v="0"/>
    <x v="0"/>
    <x v="1"/>
    <x v="3670"/>
    <x v="2"/>
    <x v="1"/>
    <x v="2"/>
    <x v="4"/>
  </r>
  <r>
    <x v="10168"/>
    <x v="4"/>
    <x v="3"/>
    <x v="5"/>
    <x v="4"/>
    <x v="2"/>
    <x v="2"/>
    <x v="13"/>
    <x v="2"/>
    <x v="0"/>
    <x v="0"/>
    <x v="1"/>
    <x v="0"/>
    <x v="1"/>
    <x v="5922"/>
    <x v="10"/>
    <x v="0"/>
    <x v="2"/>
    <x v="5"/>
  </r>
  <r>
    <x v="10169"/>
    <x v="5"/>
    <x v="2"/>
    <x v="5"/>
    <x v="6"/>
    <x v="2"/>
    <x v="0"/>
    <x v="1"/>
    <x v="1"/>
    <x v="1"/>
    <x v="1"/>
    <x v="0"/>
    <x v="1"/>
    <x v="1"/>
    <x v="7051"/>
    <x v="9"/>
    <x v="6"/>
    <x v="1"/>
    <x v="2"/>
  </r>
  <r>
    <x v="10170"/>
    <x v="0"/>
    <x v="3"/>
    <x v="5"/>
    <x v="1"/>
    <x v="1"/>
    <x v="2"/>
    <x v="10"/>
    <x v="2"/>
    <x v="1"/>
    <x v="0"/>
    <x v="1"/>
    <x v="0"/>
    <x v="0"/>
    <x v="8550"/>
    <x v="3"/>
    <x v="3"/>
    <x v="2"/>
    <x v="4"/>
  </r>
  <r>
    <x v="10171"/>
    <x v="5"/>
    <x v="2"/>
    <x v="3"/>
    <x v="2"/>
    <x v="2"/>
    <x v="0"/>
    <x v="12"/>
    <x v="2"/>
    <x v="1"/>
    <x v="0"/>
    <x v="1"/>
    <x v="1"/>
    <x v="1"/>
    <x v="8739"/>
    <x v="6"/>
    <x v="1"/>
    <x v="0"/>
    <x v="2"/>
  </r>
  <r>
    <x v="10172"/>
    <x v="1"/>
    <x v="3"/>
    <x v="0"/>
    <x v="3"/>
    <x v="1"/>
    <x v="2"/>
    <x v="11"/>
    <x v="0"/>
    <x v="1"/>
    <x v="0"/>
    <x v="1"/>
    <x v="1"/>
    <x v="0"/>
    <x v="6890"/>
    <x v="4"/>
    <x v="1"/>
    <x v="0"/>
    <x v="3"/>
  </r>
  <r>
    <x v="10173"/>
    <x v="3"/>
    <x v="3"/>
    <x v="2"/>
    <x v="6"/>
    <x v="0"/>
    <x v="2"/>
    <x v="5"/>
    <x v="1"/>
    <x v="1"/>
    <x v="0"/>
    <x v="1"/>
    <x v="1"/>
    <x v="1"/>
    <x v="7819"/>
    <x v="1"/>
    <x v="5"/>
    <x v="0"/>
    <x v="2"/>
  </r>
  <r>
    <x v="10174"/>
    <x v="4"/>
    <x v="0"/>
    <x v="2"/>
    <x v="5"/>
    <x v="0"/>
    <x v="2"/>
    <x v="3"/>
    <x v="1"/>
    <x v="0"/>
    <x v="1"/>
    <x v="1"/>
    <x v="1"/>
    <x v="0"/>
    <x v="7353"/>
    <x v="2"/>
    <x v="1"/>
    <x v="0"/>
    <x v="7"/>
  </r>
  <r>
    <x v="10175"/>
    <x v="4"/>
    <x v="2"/>
    <x v="2"/>
    <x v="1"/>
    <x v="2"/>
    <x v="0"/>
    <x v="13"/>
    <x v="1"/>
    <x v="1"/>
    <x v="1"/>
    <x v="1"/>
    <x v="1"/>
    <x v="0"/>
    <x v="3503"/>
    <x v="1"/>
    <x v="3"/>
    <x v="0"/>
    <x v="0"/>
  </r>
  <r>
    <x v="10176"/>
    <x v="0"/>
    <x v="0"/>
    <x v="0"/>
    <x v="6"/>
    <x v="0"/>
    <x v="0"/>
    <x v="5"/>
    <x v="2"/>
    <x v="0"/>
    <x v="1"/>
    <x v="0"/>
    <x v="1"/>
    <x v="1"/>
    <x v="4632"/>
    <x v="2"/>
    <x v="5"/>
    <x v="1"/>
    <x v="0"/>
  </r>
  <r>
    <x v="10177"/>
    <x v="5"/>
    <x v="3"/>
    <x v="5"/>
    <x v="3"/>
    <x v="1"/>
    <x v="2"/>
    <x v="13"/>
    <x v="1"/>
    <x v="0"/>
    <x v="0"/>
    <x v="0"/>
    <x v="1"/>
    <x v="0"/>
    <x v="9063"/>
    <x v="6"/>
    <x v="1"/>
    <x v="2"/>
    <x v="4"/>
  </r>
  <r>
    <x v="10178"/>
    <x v="0"/>
    <x v="0"/>
    <x v="2"/>
    <x v="1"/>
    <x v="0"/>
    <x v="2"/>
    <x v="10"/>
    <x v="0"/>
    <x v="1"/>
    <x v="1"/>
    <x v="1"/>
    <x v="1"/>
    <x v="0"/>
    <x v="9306"/>
    <x v="6"/>
    <x v="1"/>
    <x v="0"/>
    <x v="6"/>
  </r>
  <r>
    <x v="10179"/>
    <x v="0"/>
    <x v="0"/>
    <x v="3"/>
    <x v="3"/>
    <x v="0"/>
    <x v="2"/>
    <x v="0"/>
    <x v="1"/>
    <x v="0"/>
    <x v="0"/>
    <x v="1"/>
    <x v="0"/>
    <x v="0"/>
    <x v="8805"/>
    <x v="0"/>
    <x v="5"/>
    <x v="1"/>
    <x v="2"/>
  </r>
  <r>
    <x v="10180"/>
    <x v="2"/>
    <x v="3"/>
    <x v="5"/>
    <x v="3"/>
    <x v="0"/>
    <x v="1"/>
    <x v="13"/>
    <x v="2"/>
    <x v="1"/>
    <x v="0"/>
    <x v="1"/>
    <x v="1"/>
    <x v="0"/>
    <x v="4294"/>
    <x v="9"/>
    <x v="5"/>
    <x v="0"/>
    <x v="0"/>
  </r>
  <r>
    <x v="10181"/>
    <x v="4"/>
    <x v="2"/>
    <x v="0"/>
    <x v="3"/>
    <x v="1"/>
    <x v="1"/>
    <x v="10"/>
    <x v="1"/>
    <x v="1"/>
    <x v="1"/>
    <x v="1"/>
    <x v="1"/>
    <x v="0"/>
    <x v="6064"/>
    <x v="10"/>
    <x v="0"/>
    <x v="0"/>
    <x v="6"/>
  </r>
  <r>
    <x v="10182"/>
    <x v="5"/>
    <x v="3"/>
    <x v="3"/>
    <x v="1"/>
    <x v="0"/>
    <x v="1"/>
    <x v="3"/>
    <x v="2"/>
    <x v="0"/>
    <x v="0"/>
    <x v="1"/>
    <x v="0"/>
    <x v="0"/>
    <x v="7265"/>
    <x v="1"/>
    <x v="2"/>
    <x v="0"/>
    <x v="8"/>
  </r>
  <r>
    <x v="10183"/>
    <x v="2"/>
    <x v="1"/>
    <x v="4"/>
    <x v="3"/>
    <x v="1"/>
    <x v="2"/>
    <x v="13"/>
    <x v="1"/>
    <x v="1"/>
    <x v="1"/>
    <x v="1"/>
    <x v="1"/>
    <x v="0"/>
    <x v="7282"/>
    <x v="5"/>
    <x v="3"/>
    <x v="0"/>
    <x v="8"/>
  </r>
  <r>
    <x v="10184"/>
    <x v="4"/>
    <x v="1"/>
    <x v="5"/>
    <x v="3"/>
    <x v="2"/>
    <x v="2"/>
    <x v="6"/>
    <x v="2"/>
    <x v="1"/>
    <x v="1"/>
    <x v="0"/>
    <x v="1"/>
    <x v="1"/>
    <x v="6845"/>
    <x v="9"/>
    <x v="5"/>
    <x v="1"/>
    <x v="3"/>
  </r>
  <r>
    <x v="10185"/>
    <x v="5"/>
    <x v="3"/>
    <x v="1"/>
    <x v="5"/>
    <x v="1"/>
    <x v="2"/>
    <x v="5"/>
    <x v="1"/>
    <x v="0"/>
    <x v="0"/>
    <x v="0"/>
    <x v="0"/>
    <x v="1"/>
    <x v="8780"/>
    <x v="9"/>
    <x v="5"/>
    <x v="1"/>
    <x v="2"/>
  </r>
  <r>
    <x v="10186"/>
    <x v="4"/>
    <x v="2"/>
    <x v="3"/>
    <x v="6"/>
    <x v="1"/>
    <x v="1"/>
    <x v="7"/>
    <x v="1"/>
    <x v="0"/>
    <x v="0"/>
    <x v="0"/>
    <x v="0"/>
    <x v="0"/>
    <x v="3251"/>
    <x v="7"/>
    <x v="5"/>
    <x v="1"/>
    <x v="2"/>
  </r>
  <r>
    <x v="10187"/>
    <x v="1"/>
    <x v="0"/>
    <x v="0"/>
    <x v="1"/>
    <x v="0"/>
    <x v="1"/>
    <x v="11"/>
    <x v="2"/>
    <x v="0"/>
    <x v="1"/>
    <x v="1"/>
    <x v="1"/>
    <x v="1"/>
    <x v="4646"/>
    <x v="8"/>
    <x v="4"/>
    <x v="0"/>
    <x v="7"/>
  </r>
  <r>
    <x v="10188"/>
    <x v="2"/>
    <x v="3"/>
    <x v="3"/>
    <x v="4"/>
    <x v="0"/>
    <x v="2"/>
    <x v="1"/>
    <x v="1"/>
    <x v="1"/>
    <x v="0"/>
    <x v="1"/>
    <x v="1"/>
    <x v="0"/>
    <x v="6808"/>
    <x v="4"/>
    <x v="4"/>
    <x v="0"/>
    <x v="3"/>
  </r>
  <r>
    <x v="10189"/>
    <x v="2"/>
    <x v="2"/>
    <x v="4"/>
    <x v="4"/>
    <x v="0"/>
    <x v="1"/>
    <x v="14"/>
    <x v="0"/>
    <x v="0"/>
    <x v="1"/>
    <x v="1"/>
    <x v="1"/>
    <x v="1"/>
    <x v="7524"/>
    <x v="3"/>
    <x v="4"/>
    <x v="0"/>
    <x v="8"/>
  </r>
  <r>
    <x v="10190"/>
    <x v="3"/>
    <x v="2"/>
    <x v="1"/>
    <x v="2"/>
    <x v="1"/>
    <x v="2"/>
    <x v="0"/>
    <x v="1"/>
    <x v="0"/>
    <x v="1"/>
    <x v="1"/>
    <x v="0"/>
    <x v="1"/>
    <x v="8048"/>
    <x v="3"/>
    <x v="2"/>
    <x v="0"/>
    <x v="6"/>
  </r>
  <r>
    <x v="10191"/>
    <x v="5"/>
    <x v="1"/>
    <x v="2"/>
    <x v="3"/>
    <x v="1"/>
    <x v="1"/>
    <x v="2"/>
    <x v="0"/>
    <x v="0"/>
    <x v="0"/>
    <x v="0"/>
    <x v="1"/>
    <x v="1"/>
    <x v="7574"/>
    <x v="7"/>
    <x v="2"/>
    <x v="1"/>
    <x v="3"/>
  </r>
  <r>
    <x v="10192"/>
    <x v="4"/>
    <x v="2"/>
    <x v="3"/>
    <x v="4"/>
    <x v="2"/>
    <x v="2"/>
    <x v="10"/>
    <x v="2"/>
    <x v="1"/>
    <x v="1"/>
    <x v="1"/>
    <x v="0"/>
    <x v="0"/>
    <x v="6966"/>
    <x v="3"/>
    <x v="2"/>
    <x v="2"/>
    <x v="5"/>
  </r>
  <r>
    <x v="10193"/>
    <x v="1"/>
    <x v="1"/>
    <x v="4"/>
    <x v="1"/>
    <x v="0"/>
    <x v="1"/>
    <x v="10"/>
    <x v="1"/>
    <x v="0"/>
    <x v="1"/>
    <x v="1"/>
    <x v="1"/>
    <x v="1"/>
    <x v="5738"/>
    <x v="2"/>
    <x v="1"/>
    <x v="0"/>
    <x v="7"/>
  </r>
  <r>
    <x v="10194"/>
    <x v="0"/>
    <x v="1"/>
    <x v="1"/>
    <x v="0"/>
    <x v="2"/>
    <x v="1"/>
    <x v="13"/>
    <x v="1"/>
    <x v="1"/>
    <x v="0"/>
    <x v="0"/>
    <x v="0"/>
    <x v="1"/>
    <x v="5957"/>
    <x v="1"/>
    <x v="2"/>
    <x v="2"/>
    <x v="3"/>
  </r>
  <r>
    <x v="10195"/>
    <x v="5"/>
    <x v="0"/>
    <x v="3"/>
    <x v="5"/>
    <x v="2"/>
    <x v="0"/>
    <x v="11"/>
    <x v="0"/>
    <x v="0"/>
    <x v="1"/>
    <x v="0"/>
    <x v="0"/>
    <x v="0"/>
    <x v="2485"/>
    <x v="9"/>
    <x v="6"/>
    <x v="0"/>
    <x v="6"/>
  </r>
  <r>
    <x v="10196"/>
    <x v="2"/>
    <x v="1"/>
    <x v="4"/>
    <x v="6"/>
    <x v="0"/>
    <x v="2"/>
    <x v="14"/>
    <x v="1"/>
    <x v="1"/>
    <x v="1"/>
    <x v="0"/>
    <x v="0"/>
    <x v="0"/>
    <x v="3191"/>
    <x v="4"/>
    <x v="2"/>
    <x v="0"/>
    <x v="8"/>
  </r>
  <r>
    <x v="10197"/>
    <x v="2"/>
    <x v="3"/>
    <x v="5"/>
    <x v="3"/>
    <x v="0"/>
    <x v="2"/>
    <x v="2"/>
    <x v="2"/>
    <x v="1"/>
    <x v="1"/>
    <x v="1"/>
    <x v="1"/>
    <x v="0"/>
    <x v="7128"/>
    <x v="4"/>
    <x v="3"/>
    <x v="0"/>
    <x v="3"/>
  </r>
  <r>
    <x v="10198"/>
    <x v="2"/>
    <x v="3"/>
    <x v="4"/>
    <x v="2"/>
    <x v="0"/>
    <x v="1"/>
    <x v="10"/>
    <x v="0"/>
    <x v="0"/>
    <x v="1"/>
    <x v="0"/>
    <x v="1"/>
    <x v="1"/>
    <x v="4028"/>
    <x v="9"/>
    <x v="5"/>
    <x v="0"/>
    <x v="8"/>
  </r>
  <r>
    <x v="10199"/>
    <x v="0"/>
    <x v="0"/>
    <x v="5"/>
    <x v="2"/>
    <x v="0"/>
    <x v="1"/>
    <x v="12"/>
    <x v="0"/>
    <x v="0"/>
    <x v="0"/>
    <x v="0"/>
    <x v="0"/>
    <x v="0"/>
    <x v="5358"/>
    <x v="2"/>
    <x v="0"/>
    <x v="0"/>
    <x v="8"/>
  </r>
  <r>
    <x v="10200"/>
    <x v="5"/>
    <x v="0"/>
    <x v="0"/>
    <x v="3"/>
    <x v="0"/>
    <x v="2"/>
    <x v="7"/>
    <x v="1"/>
    <x v="1"/>
    <x v="1"/>
    <x v="0"/>
    <x v="0"/>
    <x v="0"/>
    <x v="7704"/>
    <x v="4"/>
    <x v="0"/>
    <x v="1"/>
    <x v="3"/>
  </r>
  <r>
    <x v="10201"/>
    <x v="3"/>
    <x v="3"/>
    <x v="1"/>
    <x v="1"/>
    <x v="1"/>
    <x v="1"/>
    <x v="13"/>
    <x v="0"/>
    <x v="1"/>
    <x v="0"/>
    <x v="0"/>
    <x v="1"/>
    <x v="0"/>
    <x v="2465"/>
    <x v="2"/>
    <x v="5"/>
    <x v="0"/>
    <x v="6"/>
  </r>
  <r>
    <x v="10202"/>
    <x v="5"/>
    <x v="1"/>
    <x v="2"/>
    <x v="0"/>
    <x v="1"/>
    <x v="1"/>
    <x v="12"/>
    <x v="1"/>
    <x v="1"/>
    <x v="0"/>
    <x v="0"/>
    <x v="0"/>
    <x v="0"/>
    <x v="4896"/>
    <x v="2"/>
    <x v="2"/>
    <x v="2"/>
    <x v="2"/>
  </r>
  <r>
    <x v="10203"/>
    <x v="2"/>
    <x v="2"/>
    <x v="4"/>
    <x v="1"/>
    <x v="1"/>
    <x v="2"/>
    <x v="3"/>
    <x v="2"/>
    <x v="1"/>
    <x v="0"/>
    <x v="1"/>
    <x v="0"/>
    <x v="0"/>
    <x v="7208"/>
    <x v="8"/>
    <x v="3"/>
    <x v="0"/>
    <x v="6"/>
  </r>
  <r>
    <x v="10204"/>
    <x v="1"/>
    <x v="2"/>
    <x v="3"/>
    <x v="6"/>
    <x v="1"/>
    <x v="0"/>
    <x v="0"/>
    <x v="1"/>
    <x v="1"/>
    <x v="0"/>
    <x v="1"/>
    <x v="0"/>
    <x v="0"/>
    <x v="1859"/>
    <x v="9"/>
    <x v="3"/>
    <x v="0"/>
    <x v="8"/>
  </r>
  <r>
    <x v="10205"/>
    <x v="0"/>
    <x v="3"/>
    <x v="2"/>
    <x v="3"/>
    <x v="2"/>
    <x v="2"/>
    <x v="10"/>
    <x v="2"/>
    <x v="0"/>
    <x v="0"/>
    <x v="1"/>
    <x v="0"/>
    <x v="0"/>
    <x v="8856"/>
    <x v="6"/>
    <x v="1"/>
    <x v="2"/>
    <x v="1"/>
  </r>
  <r>
    <x v="10206"/>
    <x v="3"/>
    <x v="0"/>
    <x v="2"/>
    <x v="2"/>
    <x v="1"/>
    <x v="0"/>
    <x v="13"/>
    <x v="2"/>
    <x v="1"/>
    <x v="0"/>
    <x v="1"/>
    <x v="1"/>
    <x v="0"/>
    <x v="1319"/>
    <x v="7"/>
    <x v="1"/>
    <x v="0"/>
    <x v="2"/>
  </r>
  <r>
    <x v="10207"/>
    <x v="0"/>
    <x v="1"/>
    <x v="5"/>
    <x v="5"/>
    <x v="0"/>
    <x v="0"/>
    <x v="5"/>
    <x v="2"/>
    <x v="0"/>
    <x v="1"/>
    <x v="0"/>
    <x v="1"/>
    <x v="1"/>
    <x v="5211"/>
    <x v="10"/>
    <x v="4"/>
    <x v="1"/>
    <x v="4"/>
  </r>
  <r>
    <x v="10208"/>
    <x v="1"/>
    <x v="2"/>
    <x v="5"/>
    <x v="2"/>
    <x v="1"/>
    <x v="0"/>
    <x v="0"/>
    <x v="2"/>
    <x v="1"/>
    <x v="1"/>
    <x v="1"/>
    <x v="0"/>
    <x v="0"/>
    <x v="1688"/>
    <x v="7"/>
    <x v="3"/>
    <x v="1"/>
    <x v="2"/>
  </r>
  <r>
    <x v="10209"/>
    <x v="1"/>
    <x v="0"/>
    <x v="0"/>
    <x v="3"/>
    <x v="1"/>
    <x v="0"/>
    <x v="0"/>
    <x v="0"/>
    <x v="1"/>
    <x v="1"/>
    <x v="1"/>
    <x v="1"/>
    <x v="1"/>
    <x v="2891"/>
    <x v="11"/>
    <x v="1"/>
    <x v="0"/>
    <x v="1"/>
  </r>
  <r>
    <x v="10210"/>
    <x v="1"/>
    <x v="0"/>
    <x v="5"/>
    <x v="3"/>
    <x v="2"/>
    <x v="1"/>
    <x v="0"/>
    <x v="2"/>
    <x v="1"/>
    <x v="1"/>
    <x v="1"/>
    <x v="0"/>
    <x v="0"/>
    <x v="2170"/>
    <x v="1"/>
    <x v="2"/>
    <x v="0"/>
    <x v="7"/>
  </r>
  <r>
    <x v="10211"/>
    <x v="2"/>
    <x v="2"/>
    <x v="0"/>
    <x v="0"/>
    <x v="2"/>
    <x v="2"/>
    <x v="13"/>
    <x v="0"/>
    <x v="1"/>
    <x v="0"/>
    <x v="0"/>
    <x v="1"/>
    <x v="1"/>
    <x v="8010"/>
    <x v="11"/>
    <x v="3"/>
    <x v="0"/>
    <x v="8"/>
  </r>
  <r>
    <x v="10212"/>
    <x v="5"/>
    <x v="3"/>
    <x v="0"/>
    <x v="3"/>
    <x v="1"/>
    <x v="0"/>
    <x v="4"/>
    <x v="0"/>
    <x v="1"/>
    <x v="1"/>
    <x v="1"/>
    <x v="0"/>
    <x v="0"/>
    <x v="4446"/>
    <x v="5"/>
    <x v="2"/>
    <x v="1"/>
    <x v="1"/>
  </r>
  <r>
    <x v="10213"/>
    <x v="4"/>
    <x v="1"/>
    <x v="1"/>
    <x v="0"/>
    <x v="0"/>
    <x v="1"/>
    <x v="7"/>
    <x v="2"/>
    <x v="0"/>
    <x v="0"/>
    <x v="0"/>
    <x v="1"/>
    <x v="1"/>
    <x v="3401"/>
    <x v="9"/>
    <x v="6"/>
    <x v="0"/>
    <x v="6"/>
  </r>
  <r>
    <x v="10214"/>
    <x v="4"/>
    <x v="0"/>
    <x v="4"/>
    <x v="5"/>
    <x v="1"/>
    <x v="2"/>
    <x v="7"/>
    <x v="2"/>
    <x v="1"/>
    <x v="0"/>
    <x v="0"/>
    <x v="1"/>
    <x v="1"/>
    <x v="6723"/>
    <x v="4"/>
    <x v="4"/>
    <x v="1"/>
    <x v="5"/>
  </r>
  <r>
    <x v="10215"/>
    <x v="3"/>
    <x v="1"/>
    <x v="1"/>
    <x v="5"/>
    <x v="1"/>
    <x v="2"/>
    <x v="1"/>
    <x v="2"/>
    <x v="0"/>
    <x v="0"/>
    <x v="1"/>
    <x v="1"/>
    <x v="0"/>
    <x v="6476"/>
    <x v="7"/>
    <x v="3"/>
    <x v="0"/>
    <x v="4"/>
  </r>
  <r>
    <x v="10216"/>
    <x v="5"/>
    <x v="2"/>
    <x v="5"/>
    <x v="2"/>
    <x v="1"/>
    <x v="2"/>
    <x v="1"/>
    <x v="1"/>
    <x v="1"/>
    <x v="1"/>
    <x v="1"/>
    <x v="0"/>
    <x v="0"/>
    <x v="9645"/>
    <x v="4"/>
    <x v="0"/>
    <x v="0"/>
    <x v="8"/>
  </r>
  <r>
    <x v="10217"/>
    <x v="0"/>
    <x v="3"/>
    <x v="3"/>
    <x v="6"/>
    <x v="2"/>
    <x v="2"/>
    <x v="7"/>
    <x v="0"/>
    <x v="0"/>
    <x v="1"/>
    <x v="0"/>
    <x v="1"/>
    <x v="1"/>
    <x v="9178"/>
    <x v="1"/>
    <x v="5"/>
    <x v="1"/>
    <x v="3"/>
  </r>
  <r>
    <x v="10218"/>
    <x v="2"/>
    <x v="3"/>
    <x v="4"/>
    <x v="6"/>
    <x v="2"/>
    <x v="1"/>
    <x v="14"/>
    <x v="1"/>
    <x v="1"/>
    <x v="1"/>
    <x v="0"/>
    <x v="0"/>
    <x v="0"/>
    <x v="893"/>
    <x v="11"/>
    <x v="5"/>
    <x v="2"/>
    <x v="2"/>
  </r>
  <r>
    <x v="10219"/>
    <x v="1"/>
    <x v="2"/>
    <x v="3"/>
    <x v="2"/>
    <x v="0"/>
    <x v="2"/>
    <x v="9"/>
    <x v="2"/>
    <x v="1"/>
    <x v="1"/>
    <x v="0"/>
    <x v="0"/>
    <x v="0"/>
    <x v="6099"/>
    <x v="8"/>
    <x v="3"/>
    <x v="2"/>
    <x v="3"/>
  </r>
  <r>
    <x v="10220"/>
    <x v="2"/>
    <x v="1"/>
    <x v="4"/>
    <x v="5"/>
    <x v="0"/>
    <x v="1"/>
    <x v="11"/>
    <x v="1"/>
    <x v="1"/>
    <x v="0"/>
    <x v="1"/>
    <x v="0"/>
    <x v="0"/>
    <x v="2972"/>
    <x v="10"/>
    <x v="4"/>
    <x v="2"/>
    <x v="3"/>
  </r>
  <r>
    <x v="10221"/>
    <x v="2"/>
    <x v="0"/>
    <x v="2"/>
    <x v="6"/>
    <x v="1"/>
    <x v="0"/>
    <x v="6"/>
    <x v="0"/>
    <x v="1"/>
    <x v="1"/>
    <x v="0"/>
    <x v="0"/>
    <x v="1"/>
    <x v="598"/>
    <x v="11"/>
    <x v="1"/>
    <x v="1"/>
    <x v="2"/>
  </r>
  <r>
    <x v="10222"/>
    <x v="3"/>
    <x v="2"/>
    <x v="1"/>
    <x v="2"/>
    <x v="0"/>
    <x v="0"/>
    <x v="4"/>
    <x v="0"/>
    <x v="0"/>
    <x v="1"/>
    <x v="0"/>
    <x v="0"/>
    <x v="1"/>
    <x v="1198"/>
    <x v="11"/>
    <x v="1"/>
    <x v="1"/>
    <x v="1"/>
  </r>
  <r>
    <x v="10223"/>
    <x v="4"/>
    <x v="0"/>
    <x v="1"/>
    <x v="0"/>
    <x v="0"/>
    <x v="0"/>
    <x v="4"/>
    <x v="0"/>
    <x v="0"/>
    <x v="0"/>
    <x v="0"/>
    <x v="0"/>
    <x v="0"/>
    <x v="96"/>
    <x v="11"/>
    <x v="6"/>
    <x v="1"/>
    <x v="2"/>
  </r>
  <r>
    <x v="10224"/>
    <x v="4"/>
    <x v="0"/>
    <x v="0"/>
    <x v="3"/>
    <x v="1"/>
    <x v="1"/>
    <x v="14"/>
    <x v="0"/>
    <x v="1"/>
    <x v="1"/>
    <x v="0"/>
    <x v="0"/>
    <x v="1"/>
    <x v="2334"/>
    <x v="11"/>
    <x v="0"/>
    <x v="0"/>
    <x v="8"/>
  </r>
  <r>
    <x v="10225"/>
    <x v="4"/>
    <x v="3"/>
    <x v="2"/>
    <x v="0"/>
    <x v="2"/>
    <x v="1"/>
    <x v="13"/>
    <x v="2"/>
    <x v="0"/>
    <x v="0"/>
    <x v="0"/>
    <x v="1"/>
    <x v="0"/>
    <x v="3005"/>
    <x v="0"/>
    <x v="2"/>
    <x v="0"/>
    <x v="7"/>
  </r>
  <r>
    <x v="10226"/>
    <x v="3"/>
    <x v="1"/>
    <x v="4"/>
    <x v="2"/>
    <x v="1"/>
    <x v="0"/>
    <x v="11"/>
    <x v="0"/>
    <x v="1"/>
    <x v="1"/>
    <x v="0"/>
    <x v="0"/>
    <x v="1"/>
    <x v="286"/>
    <x v="4"/>
    <x v="2"/>
    <x v="0"/>
    <x v="7"/>
  </r>
  <r>
    <x v="10227"/>
    <x v="1"/>
    <x v="1"/>
    <x v="5"/>
    <x v="2"/>
    <x v="1"/>
    <x v="1"/>
    <x v="0"/>
    <x v="1"/>
    <x v="0"/>
    <x v="1"/>
    <x v="0"/>
    <x v="1"/>
    <x v="0"/>
    <x v="2106"/>
    <x v="3"/>
    <x v="2"/>
    <x v="1"/>
    <x v="1"/>
  </r>
  <r>
    <x v="10228"/>
    <x v="3"/>
    <x v="2"/>
    <x v="0"/>
    <x v="3"/>
    <x v="0"/>
    <x v="0"/>
    <x v="9"/>
    <x v="0"/>
    <x v="1"/>
    <x v="0"/>
    <x v="1"/>
    <x v="0"/>
    <x v="0"/>
    <x v="2185"/>
    <x v="1"/>
    <x v="2"/>
    <x v="2"/>
    <x v="4"/>
  </r>
  <r>
    <x v="10229"/>
    <x v="5"/>
    <x v="1"/>
    <x v="4"/>
    <x v="1"/>
    <x v="2"/>
    <x v="2"/>
    <x v="2"/>
    <x v="2"/>
    <x v="0"/>
    <x v="1"/>
    <x v="1"/>
    <x v="1"/>
    <x v="0"/>
    <x v="9473"/>
    <x v="0"/>
    <x v="0"/>
    <x v="0"/>
    <x v="5"/>
  </r>
  <r>
    <x v="10230"/>
    <x v="5"/>
    <x v="1"/>
    <x v="5"/>
    <x v="1"/>
    <x v="0"/>
    <x v="0"/>
    <x v="8"/>
    <x v="0"/>
    <x v="0"/>
    <x v="1"/>
    <x v="0"/>
    <x v="0"/>
    <x v="0"/>
    <x v="2322"/>
    <x v="0"/>
    <x v="5"/>
    <x v="2"/>
    <x v="3"/>
  </r>
  <r>
    <x v="10231"/>
    <x v="4"/>
    <x v="0"/>
    <x v="3"/>
    <x v="1"/>
    <x v="0"/>
    <x v="0"/>
    <x v="1"/>
    <x v="2"/>
    <x v="0"/>
    <x v="1"/>
    <x v="0"/>
    <x v="0"/>
    <x v="1"/>
    <x v="190"/>
    <x v="6"/>
    <x v="5"/>
    <x v="1"/>
    <x v="0"/>
  </r>
  <r>
    <x v="10232"/>
    <x v="2"/>
    <x v="1"/>
    <x v="4"/>
    <x v="5"/>
    <x v="1"/>
    <x v="0"/>
    <x v="14"/>
    <x v="1"/>
    <x v="1"/>
    <x v="0"/>
    <x v="1"/>
    <x v="1"/>
    <x v="1"/>
    <x v="2965"/>
    <x v="0"/>
    <x v="5"/>
    <x v="0"/>
    <x v="8"/>
  </r>
  <r>
    <x v="10233"/>
    <x v="1"/>
    <x v="3"/>
    <x v="5"/>
    <x v="0"/>
    <x v="2"/>
    <x v="1"/>
    <x v="3"/>
    <x v="2"/>
    <x v="1"/>
    <x v="0"/>
    <x v="0"/>
    <x v="0"/>
    <x v="1"/>
    <x v="2019"/>
    <x v="3"/>
    <x v="3"/>
    <x v="1"/>
    <x v="4"/>
  </r>
  <r>
    <x v="10234"/>
    <x v="5"/>
    <x v="1"/>
    <x v="4"/>
    <x v="4"/>
    <x v="2"/>
    <x v="2"/>
    <x v="5"/>
    <x v="0"/>
    <x v="0"/>
    <x v="0"/>
    <x v="1"/>
    <x v="1"/>
    <x v="0"/>
    <x v="9533"/>
    <x v="5"/>
    <x v="4"/>
    <x v="0"/>
    <x v="6"/>
  </r>
  <r>
    <x v="10235"/>
    <x v="5"/>
    <x v="3"/>
    <x v="5"/>
    <x v="0"/>
    <x v="1"/>
    <x v="0"/>
    <x v="4"/>
    <x v="1"/>
    <x v="0"/>
    <x v="0"/>
    <x v="0"/>
    <x v="1"/>
    <x v="0"/>
    <x v="3955"/>
    <x v="1"/>
    <x v="1"/>
    <x v="0"/>
    <x v="7"/>
  </r>
  <r>
    <x v="10236"/>
    <x v="1"/>
    <x v="1"/>
    <x v="0"/>
    <x v="0"/>
    <x v="1"/>
    <x v="0"/>
    <x v="13"/>
    <x v="1"/>
    <x v="1"/>
    <x v="1"/>
    <x v="1"/>
    <x v="0"/>
    <x v="1"/>
    <x v="1328"/>
    <x v="10"/>
    <x v="6"/>
    <x v="2"/>
    <x v="4"/>
  </r>
  <r>
    <x v="10237"/>
    <x v="5"/>
    <x v="3"/>
    <x v="3"/>
    <x v="3"/>
    <x v="2"/>
    <x v="2"/>
    <x v="1"/>
    <x v="1"/>
    <x v="1"/>
    <x v="1"/>
    <x v="1"/>
    <x v="0"/>
    <x v="1"/>
    <x v="9345"/>
    <x v="7"/>
    <x v="1"/>
    <x v="0"/>
    <x v="8"/>
  </r>
  <r>
    <x v="10238"/>
    <x v="1"/>
    <x v="1"/>
    <x v="0"/>
    <x v="2"/>
    <x v="1"/>
    <x v="1"/>
    <x v="7"/>
    <x v="0"/>
    <x v="1"/>
    <x v="0"/>
    <x v="1"/>
    <x v="0"/>
    <x v="1"/>
    <x v="3314"/>
    <x v="9"/>
    <x v="2"/>
    <x v="1"/>
    <x v="1"/>
  </r>
  <r>
    <x v="10239"/>
    <x v="5"/>
    <x v="0"/>
    <x v="4"/>
    <x v="4"/>
    <x v="0"/>
    <x v="1"/>
    <x v="5"/>
    <x v="2"/>
    <x v="0"/>
    <x v="1"/>
    <x v="1"/>
    <x v="1"/>
    <x v="0"/>
    <x v="8034"/>
    <x v="8"/>
    <x v="1"/>
    <x v="0"/>
    <x v="3"/>
  </r>
  <r>
    <x v="10240"/>
    <x v="4"/>
    <x v="3"/>
    <x v="3"/>
    <x v="6"/>
    <x v="1"/>
    <x v="2"/>
    <x v="5"/>
    <x v="1"/>
    <x v="1"/>
    <x v="1"/>
    <x v="0"/>
    <x v="0"/>
    <x v="0"/>
    <x v="3950"/>
    <x v="9"/>
    <x v="3"/>
    <x v="1"/>
    <x v="5"/>
  </r>
  <r>
    <x v="10241"/>
    <x v="1"/>
    <x v="1"/>
    <x v="2"/>
    <x v="5"/>
    <x v="2"/>
    <x v="2"/>
    <x v="14"/>
    <x v="2"/>
    <x v="0"/>
    <x v="0"/>
    <x v="0"/>
    <x v="0"/>
    <x v="0"/>
    <x v="3052"/>
    <x v="1"/>
    <x v="4"/>
    <x v="2"/>
    <x v="1"/>
  </r>
  <r>
    <x v="10242"/>
    <x v="1"/>
    <x v="3"/>
    <x v="1"/>
    <x v="1"/>
    <x v="0"/>
    <x v="0"/>
    <x v="2"/>
    <x v="0"/>
    <x v="0"/>
    <x v="0"/>
    <x v="1"/>
    <x v="1"/>
    <x v="1"/>
    <x v="2694"/>
    <x v="6"/>
    <x v="4"/>
    <x v="0"/>
    <x v="3"/>
  </r>
  <r>
    <x v="10243"/>
    <x v="2"/>
    <x v="0"/>
    <x v="5"/>
    <x v="5"/>
    <x v="0"/>
    <x v="2"/>
    <x v="0"/>
    <x v="1"/>
    <x v="0"/>
    <x v="0"/>
    <x v="1"/>
    <x v="1"/>
    <x v="1"/>
    <x v="7669"/>
    <x v="6"/>
    <x v="2"/>
    <x v="0"/>
    <x v="5"/>
  </r>
  <r>
    <x v="10244"/>
    <x v="5"/>
    <x v="0"/>
    <x v="3"/>
    <x v="4"/>
    <x v="2"/>
    <x v="0"/>
    <x v="2"/>
    <x v="0"/>
    <x v="0"/>
    <x v="1"/>
    <x v="0"/>
    <x v="1"/>
    <x v="0"/>
    <x v="4155"/>
    <x v="11"/>
    <x v="0"/>
    <x v="1"/>
    <x v="4"/>
  </r>
  <r>
    <x v="10245"/>
    <x v="5"/>
    <x v="0"/>
    <x v="1"/>
    <x v="1"/>
    <x v="0"/>
    <x v="2"/>
    <x v="0"/>
    <x v="2"/>
    <x v="0"/>
    <x v="0"/>
    <x v="0"/>
    <x v="0"/>
    <x v="1"/>
    <x v="8243"/>
    <x v="10"/>
    <x v="6"/>
    <x v="1"/>
    <x v="3"/>
  </r>
  <r>
    <x v="10246"/>
    <x v="5"/>
    <x v="0"/>
    <x v="5"/>
    <x v="6"/>
    <x v="2"/>
    <x v="2"/>
    <x v="6"/>
    <x v="0"/>
    <x v="0"/>
    <x v="1"/>
    <x v="1"/>
    <x v="0"/>
    <x v="1"/>
    <x v="9247"/>
    <x v="6"/>
    <x v="4"/>
    <x v="1"/>
    <x v="3"/>
  </r>
  <r>
    <x v="10247"/>
    <x v="5"/>
    <x v="1"/>
    <x v="3"/>
    <x v="1"/>
    <x v="2"/>
    <x v="2"/>
    <x v="13"/>
    <x v="0"/>
    <x v="0"/>
    <x v="0"/>
    <x v="1"/>
    <x v="0"/>
    <x v="1"/>
    <x v="9282"/>
    <x v="7"/>
    <x v="4"/>
    <x v="0"/>
    <x v="7"/>
  </r>
  <r>
    <x v="10248"/>
    <x v="5"/>
    <x v="1"/>
    <x v="5"/>
    <x v="1"/>
    <x v="0"/>
    <x v="1"/>
    <x v="12"/>
    <x v="1"/>
    <x v="0"/>
    <x v="0"/>
    <x v="1"/>
    <x v="0"/>
    <x v="0"/>
    <x v="6675"/>
    <x v="4"/>
    <x v="3"/>
    <x v="0"/>
    <x v="7"/>
  </r>
  <r>
    <x v="10249"/>
    <x v="0"/>
    <x v="1"/>
    <x v="0"/>
    <x v="2"/>
    <x v="0"/>
    <x v="1"/>
    <x v="13"/>
    <x v="0"/>
    <x v="0"/>
    <x v="0"/>
    <x v="1"/>
    <x v="0"/>
    <x v="1"/>
    <x v="8019"/>
    <x v="8"/>
    <x v="3"/>
    <x v="2"/>
    <x v="2"/>
  </r>
  <r>
    <x v="10250"/>
    <x v="3"/>
    <x v="0"/>
    <x v="1"/>
    <x v="1"/>
    <x v="0"/>
    <x v="0"/>
    <x v="13"/>
    <x v="1"/>
    <x v="1"/>
    <x v="1"/>
    <x v="0"/>
    <x v="0"/>
    <x v="1"/>
    <x v="255"/>
    <x v="8"/>
    <x v="0"/>
    <x v="0"/>
    <x v="6"/>
  </r>
  <r>
    <x v="10251"/>
    <x v="5"/>
    <x v="2"/>
    <x v="4"/>
    <x v="6"/>
    <x v="1"/>
    <x v="2"/>
    <x v="10"/>
    <x v="1"/>
    <x v="0"/>
    <x v="1"/>
    <x v="0"/>
    <x v="0"/>
    <x v="1"/>
    <x v="9359"/>
    <x v="2"/>
    <x v="1"/>
    <x v="0"/>
    <x v="8"/>
  </r>
  <r>
    <x v="10252"/>
    <x v="1"/>
    <x v="1"/>
    <x v="5"/>
    <x v="0"/>
    <x v="1"/>
    <x v="2"/>
    <x v="12"/>
    <x v="2"/>
    <x v="1"/>
    <x v="1"/>
    <x v="0"/>
    <x v="1"/>
    <x v="0"/>
    <x v="5578"/>
    <x v="3"/>
    <x v="1"/>
    <x v="2"/>
    <x v="0"/>
  </r>
  <r>
    <x v="10253"/>
    <x v="1"/>
    <x v="3"/>
    <x v="4"/>
    <x v="6"/>
    <x v="2"/>
    <x v="2"/>
    <x v="6"/>
    <x v="1"/>
    <x v="0"/>
    <x v="1"/>
    <x v="0"/>
    <x v="1"/>
    <x v="0"/>
    <x v="5522"/>
    <x v="10"/>
    <x v="5"/>
    <x v="1"/>
    <x v="5"/>
  </r>
  <r>
    <x v="10254"/>
    <x v="0"/>
    <x v="0"/>
    <x v="1"/>
    <x v="1"/>
    <x v="2"/>
    <x v="1"/>
    <x v="5"/>
    <x v="1"/>
    <x v="1"/>
    <x v="1"/>
    <x v="0"/>
    <x v="1"/>
    <x v="0"/>
    <x v="6598"/>
    <x v="5"/>
    <x v="0"/>
    <x v="0"/>
    <x v="8"/>
  </r>
  <r>
    <x v="10255"/>
    <x v="0"/>
    <x v="1"/>
    <x v="1"/>
    <x v="6"/>
    <x v="1"/>
    <x v="2"/>
    <x v="13"/>
    <x v="2"/>
    <x v="1"/>
    <x v="1"/>
    <x v="1"/>
    <x v="0"/>
    <x v="0"/>
    <x v="8764"/>
    <x v="2"/>
    <x v="6"/>
    <x v="2"/>
    <x v="1"/>
  </r>
  <r>
    <x v="10256"/>
    <x v="0"/>
    <x v="3"/>
    <x v="0"/>
    <x v="6"/>
    <x v="1"/>
    <x v="0"/>
    <x v="10"/>
    <x v="0"/>
    <x v="0"/>
    <x v="0"/>
    <x v="1"/>
    <x v="0"/>
    <x v="0"/>
    <x v="4080"/>
    <x v="7"/>
    <x v="5"/>
    <x v="2"/>
    <x v="0"/>
  </r>
  <r>
    <x v="10257"/>
    <x v="0"/>
    <x v="2"/>
    <x v="0"/>
    <x v="1"/>
    <x v="2"/>
    <x v="2"/>
    <x v="5"/>
    <x v="1"/>
    <x v="0"/>
    <x v="0"/>
    <x v="0"/>
    <x v="0"/>
    <x v="1"/>
    <x v="9315"/>
    <x v="2"/>
    <x v="1"/>
    <x v="1"/>
    <x v="0"/>
  </r>
  <r>
    <x v="10258"/>
    <x v="3"/>
    <x v="2"/>
    <x v="4"/>
    <x v="3"/>
    <x v="1"/>
    <x v="2"/>
    <x v="9"/>
    <x v="2"/>
    <x v="0"/>
    <x v="1"/>
    <x v="1"/>
    <x v="1"/>
    <x v="1"/>
    <x v="9094"/>
    <x v="3"/>
    <x v="0"/>
    <x v="0"/>
    <x v="8"/>
  </r>
  <r>
    <x v="10259"/>
    <x v="4"/>
    <x v="1"/>
    <x v="4"/>
    <x v="3"/>
    <x v="2"/>
    <x v="1"/>
    <x v="7"/>
    <x v="0"/>
    <x v="0"/>
    <x v="1"/>
    <x v="0"/>
    <x v="0"/>
    <x v="1"/>
    <x v="2183"/>
    <x v="4"/>
    <x v="6"/>
    <x v="1"/>
    <x v="1"/>
  </r>
  <r>
    <x v="10260"/>
    <x v="3"/>
    <x v="2"/>
    <x v="2"/>
    <x v="1"/>
    <x v="2"/>
    <x v="0"/>
    <x v="4"/>
    <x v="1"/>
    <x v="0"/>
    <x v="1"/>
    <x v="0"/>
    <x v="0"/>
    <x v="1"/>
    <x v="1564"/>
    <x v="11"/>
    <x v="6"/>
    <x v="0"/>
    <x v="8"/>
  </r>
  <r>
    <x v="10261"/>
    <x v="1"/>
    <x v="2"/>
    <x v="4"/>
    <x v="0"/>
    <x v="1"/>
    <x v="2"/>
    <x v="12"/>
    <x v="1"/>
    <x v="1"/>
    <x v="1"/>
    <x v="1"/>
    <x v="1"/>
    <x v="0"/>
    <x v="8323"/>
    <x v="11"/>
    <x v="1"/>
    <x v="0"/>
    <x v="0"/>
  </r>
  <r>
    <x v="10262"/>
    <x v="4"/>
    <x v="3"/>
    <x v="2"/>
    <x v="0"/>
    <x v="0"/>
    <x v="1"/>
    <x v="8"/>
    <x v="2"/>
    <x v="1"/>
    <x v="1"/>
    <x v="0"/>
    <x v="0"/>
    <x v="1"/>
    <x v="1798"/>
    <x v="4"/>
    <x v="4"/>
    <x v="2"/>
    <x v="0"/>
  </r>
  <r>
    <x v="10263"/>
    <x v="4"/>
    <x v="0"/>
    <x v="5"/>
    <x v="0"/>
    <x v="2"/>
    <x v="0"/>
    <x v="6"/>
    <x v="1"/>
    <x v="1"/>
    <x v="0"/>
    <x v="1"/>
    <x v="0"/>
    <x v="1"/>
    <x v="1312"/>
    <x v="1"/>
    <x v="1"/>
    <x v="0"/>
    <x v="6"/>
  </r>
  <r>
    <x v="10264"/>
    <x v="0"/>
    <x v="1"/>
    <x v="1"/>
    <x v="1"/>
    <x v="1"/>
    <x v="0"/>
    <x v="4"/>
    <x v="1"/>
    <x v="0"/>
    <x v="1"/>
    <x v="1"/>
    <x v="1"/>
    <x v="0"/>
    <x v="5951"/>
    <x v="6"/>
    <x v="1"/>
    <x v="0"/>
    <x v="4"/>
  </r>
  <r>
    <x v="10265"/>
    <x v="4"/>
    <x v="1"/>
    <x v="0"/>
    <x v="6"/>
    <x v="0"/>
    <x v="0"/>
    <x v="0"/>
    <x v="2"/>
    <x v="0"/>
    <x v="1"/>
    <x v="1"/>
    <x v="0"/>
    <x v="1"/>
    <x v="1473"/>
    <x v="3"/>
    <x v="2"/>
    <x v="1"/>
    <x v="1"/>
  </r>
  <r>
    <x v="10266"/>
    <x v="0"/>
    <x v="1"/>
    <x v="3"/>
    <x v="6"/>
    <x v="2"/>
    <x v="2"/>
    <x v="9"/>
    <x v="2"/>
    <x v="1"/>
    <x v="0"/>
    <x v="1"/>
    <x v="0"/>
    <x v="1"/>
    <x v="9195"/>
    <x v="6"/>
    <x v="5"/>
    <x v="0"/>
    <x v="6"/>
  </r>
  <r>
    <x v="10267"/>
    <x v="1"/>
    <x v="2"/>
    <x v="0"/>
    <x v="4"/>
    <x v="1"/>
    <x v="1"/>
    <x v="12"/>
    <x v="0"/>
    <x v="1"/>
    <x v="1"/>
    <x v="1"/>
    <x v="0"/>
    <x v="1"/>
    <x v="5362"/>
    <x v="6"/>
    <x v="6"/>
    <x v="2"/>
    <x v="2"/>
  </r>
  <r>
    <x v="10268"/>
    <x v="0"/>
    <x v="0"/>
    <x v="2"/>
    <x v="3"/>
    <x v="0"/>
    <x v="2"/>
    <x v="6"/>
    <x v="0"/>
    <x v="0"/>
    <x v="0"/>
    <x v="1"/>
    <x v="1"/>
    <x v="1"/>
    <x v="9773"/>
    <x v="10"/>
    <x v="4"/>
    <x v="0"/>
    <x v="3"/>
  </r>
  <r>
    <x v="10269"/>
    <x v="4"/>
    <x v="3"/>
    <x v="2"/>
    <x v="0"/>
    <x v="0"/>
    <x v="0"/>
    <x v="3"/>
    <x v="1"/>
    <x v="0"/>
    <x v="0"/>
    <x v="1"/>
    <x v="1"/>
    <x v="0"/>
    <x v="1942"/>
    <x v="8"/>
    <x v="1"/>
    <x v="0"/>
    <x v="6"/>
  </r>
  <r>
    <x v="10270"/>
    <x v="0"/>
    <x v="1"/>
    <x v="2"/>
    <x v="1"/>
    <x v="1"/>
    <x v="2"/>
    <x v="12"/>
    <x v="1"/>
    <x v="1"/>
    <x v="1"/>
    <x v="0"/>
    <x v="0"/>
    <x v="1"/>
    <x v="8284"/>
    <x v="9"/>
    <x v="6"/>
    <x v="2"/>
    <x v="1"/>
  </r>
  <r>
    <x v="10271"/>
    <x v="4"/>
    <x v="3"/>
    <x v="3"/>
    <x v="3"/>
    <x v="1"/>
    <x v="0"/>
    <x v="5"/>
    <x v="0"/>
    <x v="0"/>
    <x v="0"/>
    <x v="1"/>
    <x v="0"/>
    <x v="1"/>
    <x v="1207"/>
    <x v="5"/>
    <x v="5"/>
    <x v="1"/>
    <x v="2"/>
  </r>
  <r>
    <x v="10272"/>
    <x v="3"/>
    <x v="3"/>
    <x v="5"/>
    <x v="3"/>
    <x v="2"/>
    <x v="0"/>
    <x v="10"/>
    <x v="1"/>
    <x v="0"/>
    <x v="0"/>
    <x v="0"/>
    <x v="1"/>
    <x v="0"/>
    <x v="611"/>
    <x v="2"/>
    <x v="0"/>
    <x v="0"/>
    <x v="8"/>
  </r>
  <r>
    <x v="10273"/>
    <x v="4"/>
    <x v="1"/>
    <x v="1"/>
    <x v="5"/>
    <x v="1"/>
    <x v="0"/>
    <x v="11"/>
    <x v="2"/>
    <x v="0"/>
    <x v="0"/>
    <x v="1"/>
    <x v="0"/>
    <x v="1"/>
    <x v="1381"/>
    <x v="3"/>
    <x v="5"/>
    <x v="0"/>
    <x v="7"/>
  </r>
  <r>
    <x v="10274"/>
    <x v="0"/>
    <x v="3"/>
    <x v="5"/>
    <x v="4"/>
    <x v="0"/>
    <x v="1"/>
    <x v="8"/>
    <x v="2"/>
    <x v="0"/>
    <x v="1"/>
    <x v="1"/>
    <x v="1"/>
    <x v="0"/>
    <x v="8311"/>
    <x v="4"/>
    <x v="3"/>
    <x v="0"/>
    <x v="2"/>
  </r>
  <r>
    <x v="10275"/>
    <x v="3"/>
    <x v="0"/>
    <x v="2"/>
    <x v="4"/>
    <x v="1"/>
    <x v="2"/>
    <x v="1"/>
    <x v="0"/>
    <x v="0"/>
    <x v="1"/>
    <x v="1"/>
    <x v="1"/>
    <x v="1"/>
    <x v="7444"/>
    <x v="7"/>
    <x v="6"/>
    <x v="0"/>
    <x v="3"/>
  </r>
  <r>
    <x v="10276"/>
    <x v="0"/>
    <x v="3"/>
    <x v="3"/>
    <x v="0"/>
    <x v="1"/>
    <x v="0"/>
    <x v="5"/>
    <x v="2"/>
    <x v="1"/>
    <x v="1"/>
    <x v="0"/>
    <x v="1"/>
    <x v="0"/>
    <x v="4125"/>
    <x v="1"/>
    <x v="2"/>
    <x v="0"/>
    <x v="6"/>
  </r>
  <r>
    <x v="10277"/>
    <x v="4"/>
    <x v="1"/>
    <x v="2"/>
    <x v="3"/>
    <x v="0"/>
    <x v="1"/>
    <x v="3"/>
    <x v="1"/>
    <x v="0"/>
    <x v="1"/>
    <x v="0"/>
    <x v="1"/>
    <x v="0"/>
    <x v="2401"/>
    <x v="0"/>
    <x v="1"/>
    <x v="1"/>
    <x v="3"/>
  </r>
  <r>
    <x v="10278"/>
    <x v="0"/>
    <x v="0"/>
    <x v="5"/>
    <x v="3"/>
    <x v="2"/>
    <x v="2"/>
    <x v="2"/>
    <x v="0"/>
    <x v="0"/>
    <x v="0"/>
    <x v="1"/>
    <x v="1"/>
    <x v="0"/>
    <x v="9565"/>
    <x v="9"/>
    <x v="1"/>
    <x v="0"/>
    <x v="8"/>
  </r>
  <r>
    <x v="10279"/>
    <x v="3"/>
    <x v="2"/>
    <x v="3"/>
    <x v="1"/>
    <x v="0"/>
    <x v="2"/>
    <x v="14"/>
    <x v="0"/>
    <x v="1"/>
    <x v="1"/>
    <x v="1"/>
    <x v="0"/>
    <x v="1"/>
    <x v="7994"/>
    <x v="8"/>
    <x v="5"/>
    <x v="2"/>
    <x v="1"/>
  </r>
  <r>
    <x v="10280"/>
    <x v="1"/>
    <x v="2"/>
    <x v="4"/>
    <x v="3"/>
    <x v="1"/>
    <x v="2"/>
    <x v="0"/>
    <x v="1"/>
    <x v="0"/>
    <x v="0"/>
    <x v="1"/>
    <x v="1"/>
    <x v="1"/>
    <x v="9279"/>
    <x v="1"/>
    <x v="5"/>
    <x v="0"/>
    <x v="3"/>
  </r>
  <r>
    <x v="10281"/>
    <x v="0"/>
    <x v="3"/>
    <x v="0"/>
    <x v="6"/>
    <x v="1"/>
    <x v="1"/>
    <x v="6"/>
    <x v="1"/>
    <x v="1"/>
    <x v="1"/>
    <x v="1"/>
    <x v="1"/>
    <x v="0"/>
    <x v="8005"/>
    <x v="3"/>
    <x v="4"/>
    <x v="0"/>
    <x v="3"/>
  </r>
  <r>
    <x v="10282"/>
    <x v="0"/>
    <x v="3"/>
    <x v="2"/>
    <x v="2"/>
    <x v="0"/>
    <x v="2"/>
    <x v="12"/>
    <x v="1"/>
    <x v="0"/>
    <x v="0"/>
    <x v="0"/>
    <x v="0"/>
    <x v="0"/>
    <x v="7662"/>
    <x v="8"/>
    <x v="0"/>
    <x v="2"/>
    <x v="4"/>
  </r>
  <r>
    <x v="10283"/>
    <x v="1"/>
    <x v="2"/>
    <x v="4"/>
    <x v="3"/>
    <x v="2"/>
    <x v="0"/>
    <x v="6"/>
    <x v="2"/>
    <x v="0"/>
    <x v="0"/>
    <x v="0"/>
    <x v="0"/>
    <x v="1"/>
    <x v="1844"/>
    <x v="0"/>
    <x v="3"/>
    <x v="1"/>
    <x v="1"/>
  </r>
  <r>
    <x v="10284"/>
    <x v="1"/>
    <x v="0"/>
    <x v="0"/>
    <x v="3"/>
    <x v="0"/>
    <x v="1"/>
    <x v="11"/>
    <x v="1"/>
    <x v="0"/>
    <x v="0"/>
    <x v="1"/>
    <x v="0"/>
    <x v="0"/>
    <x v="2565"/>
    <x v="6"/>
    <x v="2"/>
    <x v="2"/>
    <x v="4"/>
  </r>
  <r>
    <x v="10285"/>
    <x v="4"/>
    <x v="3"/>
    <x v="1"/>
    <x v="5"/>
    <x v="2"/>
    <x v="0"/>
    <x v="10"/>
    <x v="0"/>
    <x v="0"/>
    <x v="0"/>
    <x v="0"/>
    <x v="1"/>
    <x v="1"/>
    <x v="1162"/>
    <x v="0"/>
    <x v="3"/>
    <x v="0"/>
    <x v="6"/>
  </r>
  <r>
    <x v="10286"/>
    <x v="1"/>
    <x v="2"/>
    <x v="4"/>
    <x v="4"/>
    <x v="0"/>
    <x v="0"/>
    <x v="4"/>
    <x v="1"/>
    <x v="0"/>
    <x v="0"/>
    <x v="1"/>
    <x v="0"/>
    <x v="0"/>
    <x v="2146"/>
    <x v="7"/>
    <x v="5"/>
    <x v="1"/>
    <x v="0"/>
  </r>
  <r>
    <x v="10287"/>
    <x v="5"/>
    <x v="2"/>
    <x v="1"/>
    <x v="2"/>
    <x v="1"/>
    <x v="0"/>
    <x v="9"/>
    <x v="1"/>
    <x v="1"/>
    <x v="1"/>
    <x v="0"/>
    <x v="0"/>
    <x v="0"/>
    <x v="4343"/>
    <x v="0"/>
    <x v="2"/>
    <x v="2"/>
    <x v="5"/>
  </r>
  <r>
    <x v="10288"/>
    <x v="2"/>
    <x v="3"/>
    <x v="1"/>
    <x v="0"/>
    <x v="1"/>
    <x v="1"/>
    <x v="6"/>
    <x v="1"/>
    <x v="0"/>
    <x v="1"/>
    <x v="1"/>
    <x v="0"/>
    <x v="0"/>
    <x v="2144"/>
    <x v="11"/>
    <x v="2"/>
    <x v="0"/>
    <x v="7"/>
  </r>
  <r>
    <x v="10289"/>
    <x v="1"/>
    <x v="2"/>
    <x v="3"/>
    <x v="3"/>
    <x v="0"/>
    <x v="2"/>
    <x v="10"/>
    <x v="1"/>
    <x v="1"/>
    <x v="1"/>
    <x v="1"/>
    <x v="1"/>
    <x v="1"/>
    <x v="9182"/>
    <x v="2"/>
    <x v="6"/>
    <x v="0"/>
    <x v="1"/>
  </r>
  <r>
    <x v="10290"/>
    <x v="0"/>
    <x v="2"/>
    <x v="4"/>
    <x v="0"/>
    <x v="0"/>
    <x v="0"/>
    <x v="5"/>
    <x v="1"/>
    <x v="1"/>
    <x v="1"/>
    <x v="1"/>
    <x v="0"/>
    <x v="1"/>
    <x v="7630"/>
    <x v="9"/>
    <x v="4"/>
    <x v="1"/>
    <x v="1"/>
  </r>
  <r>
    <x v="10291"/>
    <x v="3"/>
    <x v="0"/>
    <x v="3"/>
    <x v="1"/>
    <x v="0"/>
    <x v="2"/>
    <x v="9"/>
    <x v="2"/>
    <x v="0"/>
    <x v="0"/>
    <x v="1"/>
    <x v="1"/>
    <x v="1"/>
    <x v="8196"/>
    <x v="11"/>
    <x v="3"/>
    <x v="0"/>
    <x v="2"/>
  </r>
  <r>
    <x v="10292"/>
    <x v="3"/>
    <x v="2"/>
    <x v="5"/>
    <x v="3"/>
    <x v="1"/>
    <x v="1"/>
    <x v="12"/>
    <x v="2"/>
    <x v="0"/>
    <x v="0"/>
    <x v="0"/>
    <x v="1"/>
    <x v="1"/>
    <x v="5410"/>
    <x v="6"/>
    <x v="2"/>
    <x v="2"/>
    <x v="2"/>
  </r>
  <r>
    <x v="10293"/>
    <x v="1"/>
    <x v="1"/>
    <x v="2"/>
    <x v="5"/>
    <x v="2"/>
    <x v="0"/>
    <x v="1"/>
    <x v="1"/>
    <x v="1"/>
    <x v="1"/>
    <x v="0"/>
    <x v="0"/>
    <x v="0"/>
    <x v="124"/>
    <x v="8"/>
    <x v="2"/>
    <x v="1"/>
    <x v="5"/>
  </r>
  <r>
    <x v="10294"/>
    <x v="1"/>
    <x v="2"/>
    <x v="4"/>
    <x v="4"/>
    <x v="0"/>
    <x v="2"/>
    <x v="6"/>
    <x v="0"/>
    <x v="0"/>
    <x v="0"/>
    <x v="1"/>
    <x v="0"/>
    <x v="0"/>
    <x v="7796"/>
    <x v="3"/>
    <x v="5"/>
    <x v="1"/>
    <x v="2"/>
  </r>
  <r>
    <x v="10295"/>
    <x v="5"/>
    <x v="2"/>
    <x v="0"/>
    <x v="0"/>
    <x v="2"/>
    <x v="1"/>
    <x v="2"/>
    <x v="0"/>
    <x v="1"/>
    <x v="0"/>
    <x v="0"/>
    <x v="1"/>
    <x v="0"/>
    <x v="8259"/>
    <x v="2"/>
    <x v="2"/>
    <x v="1"/>
    <x v="4"/>
  </r>
  <r>
    <x v="10296"/>
    <x v="1"/>
    <x v="3"/>
    <x v="4"/>
    <x v="5"/>
    <x v="2"/>
    <x v="2"/>
    <x v="0"/>
    <x v="2"/>
    <x v="0"/>
    <x v="0"/>
    <x v="1"/>
    <x v="0"/>
    <x v="0"/>
    <x v="4600"/>
    <x v="10"/>
    <x v="1"/>
    <x v="0"/>
    <x v="6"/>
  </r>
  <r>
    <x v="10297"/>
    <x v="5"/>
    <x v="1"/>
    <x v="1"/>
    <x v="0"/>
    <x v="0"/>
    <x v="1"/>
    <x v="10"/>
    <x v="2"/>
    <x v="1"/>
    <x v="1"/>
    <x v="0"/>
    <x v="0"/>
    <x v="0"/>
    <x v="5554"/>
    <x v="10"/>
    <x v="2"/>
    <x v="2"/>
    <x v="5"/>
  </r>
  <r>
    <x v="10298"/>
    <x v="1"/>
    <x v="1"/>
    <x v="1"/>
    <x v="2"/>
    <x v="1"/>
    <x v="0"/>
    <x v="13"/>
    <x v="1"/>
    <x v="0"/>
    <x v="1"/>
    <x v="0"/>
    <x v="0"/>
    <x v="1"/>
    <x v="510"/>
    <x v="3"/>
    <x v="5"/>
    <x v="2"/>
    <x v="1"/>
  </r>
  <r>
    <x v="10299"/>
    <x v="0"/>
    <x v="0"/>
    <x v="0"/>
    <x v="1"/>
    <x v="2"/>
    <x v="2"/>
    <x v="13"/>
    <x v="1"/>
    <x v="1"/>
    <x v="1"/>
    <x v="0"/>
    <x v="1"/>
    <x v="1"/>
    <x v="9276"/>
    <x v="4"/>
    <x v="3"/>
    <x v="2"/>
    <x v="2"/>
  </r>
  <r>
    <x v="10300"/>
    <x v="0"/>
    <x v="0"/>
    <x v="5"/>
    <x v="1"/>
    <x v="0"/>
    <x v="0"/>
    <x v="8"/>
    <x v="0"/>
    <x v="0"/>
    <x v="0"/>
    <x v="0"/>
    <x v="0"/>
    <x v="1"/>
    <x v="3204"/>
    <x v="8"/>
    <x v="1"/>
    <x v="2"/>
    <x v="5"/>
  </r>
  <r>
    <x v="10301"/>
    <x v="3"/>
    <x v="2"/>
    <x v="2"/>
    <x v="3"/>
    <x v="0"/>
    <x v="1"/>
    <x v="3"/>
    <x v="1"/>
    <x v="1"/>
    <x v="0"/>
    <x v="0"/>
    <x v="1"/>
    <x v="0"/>
    <x v="4701"/>
    <x v="11"/>
    <x v="1"/>
    <x v="1"/>
    <x v="4"/>
  </r>
  <r>
    <x v="10302"/>
    <x v="3"/>
    <x v="3"/>
    <x v="4"/>
    <x v="0"/>
    <x v="0"/>
    <x v="0"/>
    <x v="4"/>
    <x v="2"/>
    <x v="1"/>
    <x v="0"/>
    <x v="1"/>
    <x v="1"/>
    <x v="1"/>
    <x v="2335"/>
    <x v="9"/>
    <x v="0"/>
    <x v="0"/>
    <x v="2"/>
  </r>
  <r>
    <x v="10303"/>
    <x v="0"/>
    <x v="2"/>
    <x v="5"/>
    <x v="2"/>
    <x v="1"/>
    <x v="1"/>
    <x v="7"/>
    <x v="0"/>
    <x v="1"/>
    <x v="1"/>
    <x v="1"/>
    <x v="1"/>
    <x v="0"/>
    <x v="9191"/>
    <x v="1"/>
    <x v="3"/>
    <x v="0"/>
    <x v="6"/>
  </r>
  <r>
    <x v="10304"/>
    <x v="2"/>
    <x v="2"/>
    <x v="2"/>
    <x v="4"/>
    <x v="1"/>
    <x v="1"/>
    <x v="7"/>
    <x v="1"/>
    <x v="1"/>
    <x v="0"/>
    <x v="0"/>
    <x v="1"/>
    <x v="0"/>
    <x v="4262"/>
    <x v="6"/>
    <x v="6"/>
    <x v="1"/>
    <x v="1"/>
  </r>
  <r>
    <x v="10305"/>
    <x v="3"/>
    <x v="2"/>
    <x v="5"/>
    <x v="0"/>
    <x v="0"/>
    <x v="1"/>
    <x v="12"/>
    <x v="0"/>
    <x v="0"/>
    <x v="1"/>
    <x v="0"/>
    <x v="0"/>
    <x v="0"/>
    <x v="2591"/>
    <x v="3"/>
    <x v="4"/>
    <x v="2"/>
    <x v="5"/>
  </r>
  <r>
    <x v="10306"/>
    <x v="2"/>
    <x v="0"/>
    <x v="4"/>
    <x v="0"/>
    <x v="2"/>
    <x v="1"/>
    <x v="11"/>
    <x v="1"/>
    <x v="0"/>
    <x v="0"/>
    <x v="1"/>
    <x v="1"/>
    <x v="0"/>
    <x v="3549"/>
    <x v="10"/>
    <x v="2"/>
    <x v="0"/>
    <x v="5"/>
  </r>
  <r>
    <x v="10307"/>
    <x v="5"/>
    <x v="0"/>
    <x v="4"/>
    <x v="4"/>
    <x v="1"/>
    <x v="1"/>
    <x v="10"/>
    <x v="1"/>
    <x v="1"/>
    <x v="1"/>
    <x v="1"/>
    <x v="0"/>
    <x v="0"/>
    <x v="6977"/>
    <x v="10"/>
    <x v="5"/>
    <x v="0"/>
    <x v="7"/>
  </r>
  <r>
    <x v="10308"/>
    <x v="5"/>
    <x v="3"/>
    <x v="5"/>
    <x v="5"/>
    <x v="1"/>
    <x v="1"/>
    <x v="1"/>
    <x v="0"/>
    <x v="1"/>
    <x v="1"/>
    <x v="1"/>
    <x v="0"/>
    <x v="1"/>
    <x v="7571"/>
    <x v="2"/>
    <x v="1"/>
    <x v="0"/>
    <x v="6"/>
  </r>
  <r>
    <x v="10309"/>
    <x v="5"/>
    <x v="0"/>
    <x v="1"/>
    <x v="4"/>
    <x v="0"/>
    <x v="1"/>
    <x v="6"/>
    <x v="1"/>
    <x v="1"/>
    <x v="0"/>
    <x v="1"/>
    <x v="1"/>
    <x v="0"/>
    <x v="8098"/>
    <x v="10"/>
    <x v="3"/>
    <x v="0"/>
    <x v="5"/>
  </r>
  <r>
    <x v="10310"/>
    <x v="1"/>
    <x v="0"/>
    <x v="1"/>
    <x v="5"/>
    <x v="0"/>
    <x v="2"/>
    <x v="1"/>
    <x v="1"/>
    <x v="1"/>
    <x v="1"/>
    <x v="0"/>
    <x v="1"/>
    <x v="1"/>
    <x v="6776"/>
    <x v="11"/>
    <x v="3"/>
    <x v="1"/>
    <x v="4"/>
  </r>
  <r>
    <x v="10311"/>
    <x v="0"/>
    <x v="0"/>
    <x v="5"/>
    <x v="4"/>
    <x v="0"/>
    <x v="2"/>
    <x v="5"/>
    <x v="2"/>
    <x v="1"/>
    <x v="0"/>
    <x v="0"/>
    <x v="0"/>
    <x v="1"/>
    <x v="8401"/>
    <x v="8"/>
    <x v="3"/>
    <x v="1"/>
    <x v="2"/>
  </r>
  <r>
    <x v="10312"/>
    <x v="3"/>
    <x v="3"/>
    <x v="3"/>
    <x v="2"/>
    <x v="1"/>
    <x v="2"/>
    <x v="8"/>
    <x v="1"/>
    <x v="1"/>
    <x v="0"/>
    <x v="1"/>
    <x v="1"/>
    <x v="1"/>
    <x v="7442"/>
    <x v="3"/>
    <x v="0"/>
    <x v="0"/>
    <x v="7"/>
  </r>
  <r>
    <x v="10313"/>
    <x v="5"/>
    <x v="3"/>
    <x v="5"/>
    <x v="0"/>
    <x v="0"/>
    <x v="1"/>
    <x v="12"/>
    <x v="2"/>
    <x v="1"/>
    <x v="1"/>
    <x v="0"/>
    <x v="1"/>
    <x v="0"/>
    <x v="6584"/>
    <x v="11"/>
    <x v="0"/>
    <x v="2"/>
    <x v="2"/>
  </r>
  <r>
    <x v="10314"/>
    <x v="2"/>
    <x v="3"/>
    <x v="1"/>
    <x v="3"/>
    <x v="2"/>
    <x v="0"/>
    <x v="6"/>
    <x v="1"/>
    <x v="1"/>
    <x v="1"/>
    <x v="0"/>
    <x v="0"/>
    <x v="0"/>
    <x v="80"/>
    <x v="8"/>
    <x v="0"/>
    <x v="1"/>
    <x v="2"/>
  </r>
  <r>
    <x v="10315"/>
    <x v="4"/>
    <x v="3"/>
    <x v="4"/>
    <x v="4"/>
    <x v="2"/>
    <x v="0"/>
    <x v="2"/>
    <x v="1"/>
    <x v="0"/>
    <x v="1"/>
    <x v="1"/>
    <x v="1"/>
    <x v="1"/>
    <x v="2487"/>
    <x v="3"/>
    <x v="3"/>
    <x v="0"/>
    <x v="2"/>
  </r>
  <r>
    <x v="10316"/>
    <x v="2"/>
    <x v="0"/>
    <x v="1"/>
    <x v="2"/>
    <x v="2"/>
    <x v="1"/>
    <x v="5"/>
    <x v="1"/>
    <x v="0"/>
    <x v="1"/>
    <x v="1"/>
    <x v="1"/>
    <x v="1"/>
    <x v="4820"/>
    <x v="3"/>
    <x v="4"/>
    <x v="0"/>
    <x v="7"/>
  </r>
  <r>
    <x v="10317"/>
    <x v="4"/>
    <x v="1"/>
    <x v="0"/>
    <x v="3"/>
    <x v="1"/>
    <x v="1"/>
    <x v="1"/>
    <x v="1"/>
    <x v="0"/>
    <x v="1"/>
    <x v="1"/>
    <x v="0"/>
    <x v="1"/>
    <x v="3810"/>
    <x v="1"/>
    <x v="0"/>
    <x v="0"/>
    <x v="8"/>
  </r>
  <r>
    <x v="10318"/>
    <x v="3"/>
    <x v="0"/>
    <x v="1"/>
    <x v="6"/>
    <x v="0"/>
    <x v="2"/>
    <x v="12"/>
    <x v="2"/>
    <x v="0"/>
    <x v="1"/>
    <x v="1"/>
    <x v="1"/>
    <x v="1"/>
    <x v="7806"/>
    <x v="10"/>
    <x v="5"/>
    <x v="0"/>
    <x v="0"/>
  </r>
  <r>
    <x v="10319"/>
    <x v="2"/>
    <x v="0"/>
    <x v="3"/>
    <x v="2"/>
    <x v="2"/>
    <x v="1"/>
    <x v="0"/>
    <x v="0"/>
    <x v="0"/>
    <x v="1"/>
    <x v="1"/>
    <x v="0"/>
    <x v="1"/>
    <x v="3344"/>
    <x v="1"/>
    <x v="1"/>
    <x v="1"/>
    <x v="1"/>
  </r>
  <r>
    <x v="10320"/>
    <x v="2"/>
    <x v="1"/>
    <x v="0"/>
    <x v="1"/>
    <x v="0"/>
    <x v="1"/>
    <x v="10"/>
    <x v="2"/>
    <x v="1"/>
    <x v="1"/>
    <x v="0"/>
    <x v="0"/>
    <x v="0"/>
    <x v="1494"/>
    <x v="8"/>
    <x v="1"/>
    <x v="2"/>
    <x v="5"/>
  </r>
  <r>
    <x v="10321"/>
    <x v="5"/>
    <x v="3"/>
    <x v="3"/>
    <x v="1"/>
    <x v="0"/>
    <x v="0"/>
    <x v="4"/>
    <x v="1"/>
    <x v="1"/>
    <x v="0"/>
    <x v="0"/>
    <x v="0"/>
    <x v="0"/>
    <x v="2538"/>
    <x v="2"/>
    <x v="5"/>
    <x v="0"/>
    <x v="8"/>
  </r>
  <r>
    <x v="10322"/>
    <x v="1"/>
    <x v="3"/>
    <x v="0"/>
    <x v="3"/>
    <x v="2"/>
    <x v="0"/>
    <x v="1"/>
    <x v="2"/>
    <x v="1"/>
    <x v="0"/>
    <x v="0"/>
    <x v="1"/>
    <x v="1"/>
    <x v="1218"/>
    <x v="7"/>
    <x v="6"/>
    <x v="1"/>
    <x v="2"/>
  </r>
  <r>
    <x v="10323"/>
    <x v="1"/>
    <x v="0"/>
    <x v="2"/>
    <x v="6"/>
    <x v="2"/>
    <x v="2"/>
    <x v="5"/>
    <x v="1"/>
    <x v="1"/>
    <x v="0"/>
    <x v="1"/>
    <x v="0"/>
    <x v="1"/>
    <x v="6720"/>
    <x v="1"/>
    <x v="2"/>
    <x v="1"/>
    <x v="0"/>
  </r>
  <r>
    <x v="10324"/>
    <x v="3"/>
    <x v="1"/>
    <x v="0"/>
    <x v="4"/>
    <x v="1"/>
    <x v="0"/>
    <x v="7"/>
    <x v="1"/>
    <x v="0"/>
    <x v="0"/>
    <x v="0"/>
    <x v="0"/>
    <x v="1"/>
    <x v="214"/>
    <x v="11"/>
    <x v="6"/>
    <x v="0"/>
    <x v="7"/>
  </r>
  <r>
    <x v="10325"/>
    <x v="3"/>
    <x v="0"/>
    <x v="1"/>
    <x v="2"/>
    <x v="2"/>
    <x v="0"/>
    <x v="12"/>
    <x v="0"/>
    <x v="0"/>
    <x v="0"/>
    <x v="1"/>
    <x v="0"/>
    <x v="1"/>
    <x v="1034"/>
    <x v="3"/>
    <x v="5"/>
    <x v="2"/>
    <x v="0"/>
  </r>
  <r>
    <x v="10326"/>
    <x v="2"/>
    <x v="1"/>
    <x v="4"/>
    <x v="4"/>
    <x v="0"/>
    <x v="2"/>
    <x v="8"/>
    <x v="2"/>
    <x v="0"/>
    <x v="1"/>
    <x v="0"/>
    <x v="1"/>
    <x v="0"/>
    <x v="5537"/>
    <x v="8"/>
    <x v="6"/>
    <x v="0"/>
    <x v="6"/>
  </r>
  <r>
    <x v="10327"/>
    <x v="5"/>
    <x v="3"/>
    <x v="2"/>
    <x v="0"/>
    <x v="1"/>
    <x v="2"/>
    <x v="7"/>
    <x v="2"/>
    <x v="0"/>
    <x v="1"/>
    <x v="0"/>
    <x v="0"/>
    <x v="1"/>
    <x v="8779"/>
    <x v="4"/>
    <x v="5"/>
    <x v="1"/>
    <x v="0"/>
  </r>
  <r>
    <x v="10328"/>
    <x v="2"/>
    <x v="2"/>
    <x v="4"/>
    <x v="4"/>
    <x v="0"/>
    <x v="1"/>
    <x v="3"/>
    <x v="0"/>
    <x v="0"/>
    <x v="1"/>
    <x v="1"/>
    <x v="1"/>
    <x v="1"/>
    <x v="6989"/>
    <x v="7"/>
    <x v="3"/>
    <x v="0"/>
    <x v="5"/>
  </r>
  <r>
    <x v="10329"/>
    <x v="4"/>
    <x v="3"/>
    <x v="5"/>
    <x v="3"/>
    <x v="1"/>
    <x v="2"/>
    <x v="2"/>
    <x v="2"/>
    <x v="1"/>
    <x v="0"/>
    <x v="0"/>
    <x v="1"/>
    <x v="1"/>
    <x v="6638"/>
    <x v="4"/>
    <x v="2"/>
    <x v="1"/>
    <x v="4"/>
  </r>
  <r>
    <x v="10330"/>
    <x v="4"/>
    <x v="3"/>
    <x v="3"/>
    <x v="5"/>
    <x v="0"/>
    <x v="2"/>
    <x v="11"/>
    <x v="2"/>
    <x v="1"/>
    <x v="0"/>
    <x v="1"/>
    <x v="1"/>
    <x v="0"/>
    <x v="7062"/>
    <x v="2"/>
    <x v="3"/>
    <x v="0"/>
    <x v="6"/>
  </r>
  <r>
    <x v="10331"/>
    <x v="5"/>
    <x v="1"/>
    <x v="1"/>
    <x v="2"/>
    <x v="0"/>
    <x v="2"/>
    <x v="12"/>
    <x v="2"/>
    <x v="1"/>
    <x v="1"/>
    <x v="0"/>
    <x v="0"/>
    <x v="1"/>
    <x v="8627"/>
    <x v="4"/>
    <x v="6"/>
    <x v="0"/>
    <x v="6"/>
  </r>
  <r>
    <x v="10332"/>
    <x v="0"/>
    <x v="3"/>
    <x v="1"/>
    <x v="1"/>
    <x v="0"/>
    <x v="1"/>
    <x v="10"/>
    <x v="2"/>
    <x v="1"/>
    <x v="1"/>
    <x v="0"/>
    <x v="1"/>
    <x v="1"/>
    <x v="8145"/>
    <x v="1"/>
    <x v="4"/>
    <x v="2"/>
    <x v="1"/>
  </r>
  <r>
    <x v="10333"/>
    <x v="4"/>
    <x v="3"/>
    <x v="4"/>
    <x v="2"/>
    <x v="1"/>
    <x v="2"/>
    <x v="12"/>
    <x v="2"/>
    <x v="0"/>
    <x v="0"/>
    <x v="1"/>
    <x v="0"/>
    <x v="0"/>
    <x v="4602"/>
    <x v="6"/>
    <x v="1"/>
    <x v="2"/>
    <x v="0"/>
  </r>
  <r>
    <x v="10334"/>
    <x v="3"/>
    <x v="0"/>
    <x v="3"/>
    <x v="5"/>
    <x v="2"/>
    <x v="0"/>
    <x v="0"/>
    <x v="0"/>
    <x v="0"/>
    <x v="1"/>
    <x v="1"/>
    <x v="1"/>
    <x v="1"/>
    <x v="2809"/>
    <x v="8"/>
    <x v="6"/>
    <x v="0"/>
    <x v="0"/>
  </r>
  <r>
    <x v="10335"/>
    <x v="0"/>
    <x v="2"/>
    <x v="1"/>
    <x v="2"/>
    <x v="1"/>
    <x v="2"/>
    <x v="8"/>
    <x v="1"/>
    <x v="1"/>
    <x v="1"/>
    <x v="1"/>
    <x v="0"/>
    <x v="1"/>
    <x v="9838"/>
    <x v="10"/>
    <x v="1"/>
    <x v="2"/>
    <x v="5"/>
  </r>
  <r>
    <x v="10336"/>
    <x v="4"/>
    <x v="0"/>
    <x v="1"/>
    <x v="6"/>
    <x v="2"/>
    <x v="0"/>
    <x v="13"/>
    <x v="0"/>
    <x v="1"/>
    <x v="1"/>
    <x v="1"/>
    <x v="0"/>
    <x v="0"/>
    <x v="540"/>
    <x v="0"/>
    <x v="5"/>
    <x v="2"/>
    <x v="4"/>
  </r>
  <r>
    <x v="10337"/>
    <x v="4"/>
    <x v="0"/>
    <x v="5"/>
    <x v="4"/>
    <x v="2"/>
    <x v="0"/>
    <x v="12"/>
    <x v="2"/>
    <x v="1"/>
    <x v="1"/>
    <x v="0"/>
    <x v="0"/>
    <x v="1"/>
    <x v="508"/>
    <x v="0"/>
    <x v="4"/>
    <x v="2"/>
    <x v="2"/>
  </r>
  <r>
    <x v="10338"/>
    <x v="0"/>
    <x v="2"/>
    <x v="1"/>
    <x v="5"/>
    <x v="2"/>
    <x v="0"/>
    <x v="3"/>
    <x v="0"/>
    <x v="0"/>
    <x v="1"/>
    <x v="0"/>
    <x v="1"/>
    <x v="1"/>
    <x v="7038"/>
    <x v="6"/>
    <x v="2"/>
    <x v="1"/>
    <x v="5"/>
  </r>
  <r>
    <x v="10339"/>
    <x v="0"/>
    <x v="0"/>
    <x v="3"/>
    <x v="0"/>
    <x v="1"/>
    <x v="1"/>
    <x v="1"/>
    <x v="1"/>
    <x v="0"/>
    <x v="1"/>
    <x v="1"/>
    <x v="1"/>
    <x v="0"/>
    <x v="8361"/>
    <x v="8"/>
    <x v="2"/>
    <x v="0"/>
    <x v="2"/>
  </r>
  <r>
    <x v="10340"/>
    <x v="3"/>
    <x v="3"/>
    <x v="5"/>
    <x v="6"/>
    <x v="1"/>
    <x v="0"/>
    <x v="2"/>
    <x v="2"/>
    <x v="1"/>
    <x v="0"/>
    <x v="1"/>
    <x v="0"/>
    <x v="1"/>
    <x v="1313"/>
    <x v="3"/>
    <x v="3"/>
    <x v="1"/>
    <x v="3"/>
  </r>
  <r>
    <x v="10341"/>
    <x v="2"/>
    <x v="1"/>
    <x v="3"/>
    <x v="0"/>
    <x v="0"/>
    <x v="0"/>
    <x v="10"/>
    <x v="1"/>
    <x v="1"/>
    <x v="1"/>
    <x v="0"/>
    <x v="0"/>
    <x v="1"/>
    <x v="362"/>
    <x v="8"/>
    <x v="4"/>
    <x v="2"/>
    <x v="5"/>
  </r>
  <r>
    <x v="10342"/>
    <x v="5"/>
    <x v="3"/>
    <x v="1"/>
    <x v="2"/>
    <x v="0"/>
    <x v="0"/>
    <x v="4"/>
    <x v="2"/>
    <x v="0"/>
    <x v="0"/>
    <x v="0"/>
    <x v="1"/>
    <x v="0"/>
    <x v="3942"/>
    <x v="2"/>
    <x v="6"/>
    <x v="1"/>
    <x v="3"/>
  </r>
  <r>
    <x v="10343"/>
    <x v="3"/>
    <x v="2"/>
    <x v="0"/>
    <x v="1"/>
    <x v="0"/>
    <x v="1"/>
    <x v="5"/>
    <x v="2"/>
    <x v="1"/>
    <x v="1"/>
    <x v="1"/>
    <x v="0"/>
    <x v="0"/>
    <x v="4921"/>
    <x v="11"/>
    <x v="4"/>
    <x v="0"/>
    <x v="8"/>
  </r>
  <r>
    <x v="10344"/>
    <x v="0"/>
    <x v="3"/>
    <x v="1"/>
    <x v="0"/>
    <x v="1"/>
    <x v="1"/>
    <x v="12"/>
    <x v="2"/>
    <x v="0"/>
    <x v="1"/>
    <x v="1"/>
    <x v="1"/>
    <x v="1"/>
    <x v="9057"/>
    <x v="10"/>
    <x v="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ostingsPivot" cacheId="0" applyNumberFormats="0" applyBorderFormats="0" applyFontFormats="0" applyPatternFormats="0" applyAlignmentFormats="0" applyWidthHeightFormats="0" dataCaption="Values" showDrill="0" itemPrintTitles="1" indent="0" compact="0" outline="1" outlineData="1" compactData="0">
  <location ref="M7:Q16" firstHeaderRow="1" firstDataRow="2" firstDataCol="1" rowPageCount="2" colPageCount="1"/>
  <pivotFields count="19">
    <pivotField compact="0" showAll="0"/>
    <pivotField axis="axisPage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axis="axisRow" compact="0" showAll="0" defaultSubtotal="0">
      <items count="7">
        <item x="0"/>
        <item x="1"/>
        <item x="2"/>
        <item x="3"/>
        <item x="4"/>
        <item x="5"/>
        <item x="6"/>
      </items>
    </pivotField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Page" compact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</pivotFields>
  <rowFields count="1">
    <field x="4"/>
  </rowFields>
  <colFields count="1">
    <field x="5"/>
  </colFields>
  <pageFields count="2">
    <pageField fld="16" hier="-1"/>
    <pageField fld="1" hier="-1"/>
  </pageFields>
  <dataFields count="1">
    <dataField name="Count - salary" fld="1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alaryPivot" cacheId="0" applyNumberFormats="0" applyBorderFormats="0" applyFontFormats="0" applyPatternFormats="0" applyAlignmentFormats="0" applyWidthHeightFormats="0" dataCaption="Values" showDrill="0" itemPrintTitles="1" indent="0" compact="0" outline="1" outlineData="1" compactData="0">
  <location ref="F11:J19" firstHeaderRow="1" firstDataRow="2" firstDataCol="1" rowPageCount="6" colPageCount="1"/>
  <pivotFields count="19"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axis="axisPage" compact="0" showAll="0" defaultSubtotal="0">
      <items count="4">
        <item x="0"/>
        <item x="1"/>
        <item x="2"/>
        <item x="3"/>
      </items>
    </pivotField>
    <pivotField axis="axisPage" compact="0" showAll="0" defaultSubtotal="0">
      <items count="6">
        <item x="0"/>
        <item x="1"/>
        <item x="2"/>
        <item x="3"/>
        <item x="4"/>
        <item x="5"/>
      </items>
    </pivotField>
    <pivotField axis="axisPage" compact="0" showAll="0" defaultSubtotal="0">
      <items count="7">
        <item x="0"/>
        <item x="1"/>
        <item x="2"/>
        <item x="3"/>
        <item x="4"/>
        <item x="5"/>
        <item x="6"/>
      </items>
    </pivotField>
    <pivotField axis="axisPage" compact="0" showAll="0" defaultSubtotal="0">
      <items count="3">
        <item x="0"/>
        <item x="1"/>
        <item x="2"/>
      </items>
    </pivotField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Page" compact="0" showAll="0" defaultSubtotal="0">
      <items count="7">
        <item x="0"/>
        <item x="1"/>
        <item x="2"/>
        <item x="3"/>
        <item x="4"/>
        <item x="5"/>
        <item x="6"/>
      </items>
    </pivotField>
    <pivotField axis="axisPage" compact="0" showAll="0" defaultSubtotal="0">
      <items count="3">
        <item x="0"/>
        <item x="1"/>
        <item x="2"/>
      </items>
    </pivotField>
    <pivotField compact="0" showAll="0"/>
  </pivotFields>
  <rowFields count="1">
    <field x="1"/>
  </rowFields>
  <colFields count="1">
    <field x="6"/>
  </colFields>
  <pageFields count="6">
    <pageField fld="16" hier="-1"/>
    <pageField fld="4" hier="-1"/>
    <pageField fld="5" hier="-1"/>
    <pageField fld="3" hier="-1"/>
    <pageField fld="2" hier="-1"/>
    <pageField fld="17" hier="-1"/>
  </pageFields>
  <dataFields count="1">
    <dataField name="Average - salary" fld="14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349"/>
  <sheetViews>
    <sheetView showGridLines="0" tabSelected="1" topLeftCell="B1" zoomScale="102" zoomScaleNormal="102" workbookViewId="0">
      <pane ySplit="4" topLeftCell="A22" activePane="bottomLeft" state="frozen"/>
      <selection pane="bottomLeft" activeCell="O67" sqref="O67"/>
    </sheetView>
  </sheetViews>
  <sheetFormatPr defaultColWidth="9" defaultRowHeight="14.4" x14ac:dyDescent="0.3"/>
  <cols>
    <col min="1" max="1" width="3" style="1" customWidth="1"/>
    <col min="2" max="13" width="17" style="1" customWidth="1"/>
    <col min="14" max="15" width="8.6640625" customWidth="1"/>
    <col min="16" max="16384" width="9" style="1"/>
  </cols>
  <sheetData>
    <row r="1" spans="1:15" ht="36" customHeight="1" x14ac:dyDescent="0.5">
      <c r="A1" s="2"/>
      <c r="B1" s="47" t="s">
        <v>179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2"/>
      <c r="O1" s="2"/>
    </row>
    <row r="2" spans="1:15" x14ac:dyDescent="0.3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2"/>
      <c r="H2" s="2"/>
      <c r="I2" s="2"/>
      <c r="J2" s="2"/>
      <c r="K2" s="2"/>
      <c r="L2" s="4" t="s">
        <v>5</v>
      </c>
      <c r="M2" s="2"/>
      <c r="N2" s="2"/>
      <c r="O2" s="2"/>
    </row>
    <row r="3" spans="1:15" ht="27.75" customHeight="1" x14ac:dyDescent="0.4">
      <c r="A3" s="2"/>
      <c r="B3" s="5">
        <f>COUNTIFS(d_vis,1)</f>
        <v>10345</v>
      </c>
      <c r="C3" s="5">
        <f>SUMIFS(d_job_openings,d_vis,1)</f>
        <v>51767</v>
      </c>
      <c r="D3" s="6">
        <f>IFERROR(AVERAGEIFS(d_salary,d_vis,1),0)</f>
        <v>113438.22725954567</v>
      </c>
      <c r="E3" s="6">
        <f>_xlfn.MAXIFS(d_salary,d_vis,1)</f>
        <v>204143</v>
      </c>
      <c r="F3" s="7">
        <f>IFERROR(COUNTIFS(d_vis,1,d_remote_type,"Remote")/COUNTIFS(d_vis,1),0)</f>
        <v>0.33958434026099565</v>
      </c>
      <c r="G3" s="2"/>
      <c r="H3" s="2"/>
      <c r="I3" s="2"/>
      <c r="J3" s="2"/>
      <c r="K3" s="2"/>
      <c r="L3" s="8" t="s">
        <v>6</v>
      </c>
      <c r="M3" s="2"/>
      <c r="N3" s="2"/>
      <c r="O3" s="2"/>
    </row>
    <row r="4" spans="1:15" ht="21.75" customHeight="1" x14ac:dyDescent="0.3">
      <c r="A4" s="2"/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2"/>
      <c r="K4" s="2"/>
      <c r="L4" s="2"/>
      <c r="M4" s="2"/>
      <c r="N4" s="2"/>
      <c r="O4" s="2"/>
    </row>
    <row r="5" spans="1:15" x14ac:dyDescent="0.3">
      <c r="A5" s="2"/>
      <c r="B5" s="10">
        <v>2024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0" t="s">
        <v>21</v>
      </c>
      <c r="J5" s="2"/>
      <c r="K5" s="2"/>
      <c r="L5" s="2"/>
      <c r="M5" s="2"/>
      <c r="N5" s="2"/>
      <c r="O5" s="10">
        <f t="shared" ref="O5:O68" si="0">SUBTOTAL(103,B5)</f>
        <v>1</v>
      </c>
    </row>
    <row r="6" spans="1:15" x14ac:dyDescent="0.3">
      <c r="A6" s="2"/>
      <c r="B6" s="10">
        <v>2026</v>
      </c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  <c r="I6" s="10" t="s">
        <v>28</v>
      </c>
      <c r="J6" s="2"/>
      <c r="K6" s="2"/>
      <c r="L6" s="2"/>
      <c r="M6" s="2"/>
      <c r="N6" s="2"/>
      <c r="O6" s="10">
        <f t="shared" si="0"/>
        <v>1</v>
      </c>
    </row>
    <row r="7" spans="1:15" x14ac:dyDescent="0.3">
      <c r="A7" s="2"/>
      <c r="B7" s="10">
        <v>2026</v>
      </c>
      <c r="C7" s="10" t="s">
        <v>29</v>
      </c>
      <c r="D7" s="10" t="s">
        <v>23</v>
      </c>
      <c r="E7" s="10" t="s">
        <v>24</v>
      </c>
      <c r="F7" s="10" t="s">
        <v>30</v>
      </c>
      <c r="G7" s="10" t="s">
        <v>26</v>
      </c>
      <c r="H7" s="10" t="s">
        <v>27</v>
      </c>
      <c r="I7" s="10" t="s">
        <v>28</v>
      </c>
      <c r="J7" s="2"/>
      <c r="K7" s="2"/>
      <c r="L7" s="2"/>
      <c r="M7" s="2"/>
      <c r="N7" s="2"/>
      <c r="O7" s="10">
        <f t="shared" si="0"/>
        <v>1</v>
      </c>
    </row>
    <row r="8" spans="1:15" x14ac:dyDescent="0.3">
      <c r="A8" s="2"/>
      <c r="B8" s="10">
        <v>2025</v>
      </c>
      <c r="C8" s="10" t="s">
        <v>29</v>
      </c>
      <c r="D8" s="10" t="s">
        <v>31</v>
      </c>
      <c r="E8" s="10" t="s">
        <v>24</v>
      </c>
      <c r="F8" s="10" t="s">
        <v>18</v>
      </c>
      <c r="G8" s="10" t="s">
        <v>32</v>
      </c>
      <c r="H8" s="10" t="s">
        <v>20</v>
      </c>
      <c r="I8" s="10" t="s">
        <v>28</v>
      </c>
      <c r="J8" s="2"/>
      <c r="K8" s="2"/>
      <c r="L8" s="2"/>
      <c r="M8" s="2"/>
      <c r="N8" s="2"/>
      <c r="O8" s="10">
        <f t="shared" si="0"/>
        <v>1</v>
      </c>
    </row>
    <row r="9" spans="1:15" x14ac:dyDescent="0.3">
      <c r="A9" s="2"/>
      <c r="B9" s="10">
        <v>2021</v>
      </c>
      <c r="C9" s="10" t="s">
        <v>29</v>
      </c>
      <c r="D9" s="10" t="s">
        <v>33</v>
      </c>
      <c r="E9" s="10" t="s">
        <v>24</v>
      </c>
      <c r="F9" s="10" t="s">
        <v>25</v>
      </c>
      <c r="G9" s="10" t="s">
        <v>32</v>
      </c>
      <c r="H9" s="10" t="s">
        <v>27</v>
      </c>
      <c r="I9" s="10" t="s">
        <v>21</v>
      </c>
      <c r="J9" s="2"/>
      <c r="K9" s="2"/>
      <c r="L9" s="2"/>
      <c r="M9" s="2"/>
      <c r="N9" s="2"/>
      <c r="O9" s="10">
        <f t="shared" si="0"/>
        <v>1</v>
      </c>
    </row>
    <row r="10" spans="1:15" x14ac:dyDescent="0.3">
      <c r="A10" s="2"/>
      <c r="B10" s="10">
        <v>2021</v>
      </c>
      <c r="C10" s="10" t="s">
        <v>22</v>
      </c>
      <c r="D10" s="10" t="s">
        <v>23</v>
      </c>
      <c r="E10" s="10" t="s">
        <v>17</v>
      </c>
      <c r="F10" s="10" t="s">
        <v>30</v>
      </c>
      <c r="G10" s="10" t="s">
        <v>26</v>
      </c>
      <c r="H10" s="10" t="s">
        <v>34</v>
      </c>
      <c r="I10" s="10" t="s">
        <v>28</v>
      </c>
      <c r="J10" s="2"/>
      <c r="K10" s="2"/>
      <c r="L10" s="2"/>
      <c r="M10" s="2"/>
      <c r="N10" s="2"/>
      <c r="O10" s="10">
        <f t="shared" si="0"/>
        <v>1</v>
      </c>
    </row>
    <row r="11" spans="1:15" x14ac:dyDescent="0.3">
      <c r="A11" s="2"/>
      <c r="B11" s="10">
        <v>2026</v>
      </c>
      <c r="C11" s="10" t="s">
        <v>29</v>
      </c>
      <c r="D11" s="10" t="s">
        <v>33</v>
      </c>
      <c r="E11" s="10" t="s">
        <v>35</v>
      </c>
      <c r="F11" s="10" t="s">
        <v>18</v>
      </c>
      <c r="G11" s="10" t="s">
        <v>26</v>
      </c>
      <c r="H11" s="10" t="s">
        <v>27</v>
      </c>
      <c r="I11" s="10" t="s">
        <v>28</v>
      </c>
      <c r="J11" s="2"/>
      <c r="K11" s="2"/>
      <c r="L11" s="2"/>
      <c r="M11" s="2"/>
      <c r="N11" s="2"/>
      <c r="O11" s="10">
        <f t="shared" si="0"/>
        <v>1</v>
      </c>
    </row>
    <row r="12" spans="1:15" x14ac:dyDescent="0.3">
      <c r="A12" s="2"/>
      <c r="B12" s="10">
        <v>2023</v>
      </c>
      <c r="C12" s="10" t="s">
        <v>36</v>
      </c>
      <c r="D12" s="10" t="s">
        <v>37</v>
      </c>
      <c r="E12" s="10" t="s">
        <v>35</v>
      </c>
      <c r="F12" s="10" t="s">
        <v>30</v>
      </c>
      <c r="G12" s="10" t="s">
        <v>38</v>
      </c>
      <c r="H12" s="10" t="s">
        <v>39</v>
      </c>
      <c r="I12" s="10" t="s">
        <v>28</v>
      </c>
      <c r="J12" s="2"/>
      <c r="K12" s="2"/>
      <c r="L12" s="2"/>
      <c r="M12" s="2"/>
      <c r="N12" s="2"/>
      <c r="O12" s="10">
        <f t="shared" si="0"/>
        <v>1</v>
      </c>
    </row>
    <row r="13" spans="1:15" x14ac:dyDescent="0.3">
      <c r="A13" s="2"/>
      <c r="B13" s="10">
        <v>2021</v>
      </c>
      <c r="C13" s="10" t="s">
        <v>15</v>
      </c>
      <c r="D13" s="10" t="s">
        <v>23</v>
      </c>
      <c r="E13" s="10" t="s">
        <v>24</v>
      </c>
      <c r="F13" s="10" t="s">
        <v>30</v>
      </c>
      <c r="G13" s="10" t="s">
        <v>40</v>
      </c>
      <c r="H13" s="10" t="s">
        <v>20</v>
      </c>
      <c r="I13" s="10" t="s">
        <v>21</v>
      </c>
      <c r="J13" s="2"/>
      <c r="K13" s="2"/>
      <c r="L13" s="2"/>
      <c r="M13" s="2"/>
      <c r="N13" s="2"/>
      <c r="O13" s="10">
        <f t="shared" si="0"/>
        <v>1</v>
      </c>
    </row>
    <row r="14" spans="1:15" x14ac:dyDescent="0.3">
      <c r="A14" s="2"/>
      <c r="B14" s="10">
        <v>2024</v>
      </c>
      <c r="C14" s="10" t="s">
        <v>41</v>
      </c>
      <c r="D14" s="10" t="s">
        <v>42</v>
      </c>
      <c r="E14" s="10" t="s">
        <v>17</v>
      </c>
      <c r="F14" s="10" t="s">
        <v>30</v>
      </c>
      <c r="G14" s="10" t="s">
        <v>19</v>
      </c>
      <c r="H14" s="10" t="s">
        <v>39</v>
      </c>
      <c r="I14" s="10" t="s">
        <v>28</v>
      </c>
      <c r="J14" s="2"/>
      <c r="K14" s="2"/>
      <c r="L14" s="2"/>
      <c r="M14" s="2"/>
      <c r="N14" s="2"/>
      <c r="O14" s="10">
        <f t="shared" si="0"/>
        <v>1</v>
      </c>
    </row>
    <row r="15" spans="1:15" x14ac:dyDescent="0.3">
      <c r="A15" s="2"/>
      <c r="B15" s="10">
        <v>2021</v>
      </c>
      <c r="C15" s="10" t="s">
        <v>43</v>
      </c>
      <c r="D15" s="10" t="s">
        <v>16</v>
      </c>
      <c r="E15" s="10" t="s">
        <v>35</v>
      </c>
      <c r="F15" s="10" t="s">
        <v>30</v>
      </c>
      <c r="G15" s="10" t="s">
        <v>44</v>
      </c>
      <c r="H15" s="10" t="s">
        <v>34</v>
      </c>
      <c r="I15" s="10" t="s">
        <v>34</v>
      </c>
      <c r="J15" s="2"/>
      <c r="K15" s="2"/>
      <c r="L15" s="2"/>
      <c r="M15" s="2"/>
      <c r="N15" s="2"/>
      <c r="O15" s="10">
        <f t="shared" si="0"/>
        <v>1</v>
      </c>
    </row>
    <row r="16" spans="1:15" x14ac:dyDescent="0.3">
      <c r="A16" s="2"/>
      <c r="B16" s="10">
        <v>2020</v>
      </c>
      <c r="C16" s="10" t="s">
        <v>41</v>
      </c>
      <c r="D16" s="10" t="s">
        <v>23</v>
      </c>
      <c r="E16" s="10" t="s">
        <v>24</v>
      </c>
      <c r="F16" s="10" t="s">
        <v>18</v>
      </c>
      <c r="G16" s="10" t="s">
        <v>40</v>
      </c>
      <c r="H16" s="10" t="s">
        <v>20</v>
      </c>
      <c r="I16" s="10" t="s">
        <v>28</v>
      </c>
      <c r="J16" s="2"/>
      <c r="K16" s="2"/>
      <c r="L16" s="2"/>
      <c r="M16" s="2"/>
      <c r="N16" s="2"/>
      <c r="O16" s="10">
        <f t="shared" si="0"/>
        <v>1</v>
      </c>
    </row>
    <row r="17" spans="1:15" x14ac:dyDescent="0.3">
      <c r="A17" s="2"/>
      <c r="B17" s="10">
        <v>2025</v>
      </c>
      <c r="C17" s="10" t="s">
        <v>29</v>
      </c>
      <c r="D17" s="10" t="s">
        <v>37</v>
      </c>
      <c r="E17" s="10" t="s">
        <v>35</v>
      </c>
      <c r="F17" s="10" t="s">
        <v>18</v>
      </c>
      <c r="G17" s="10" t="s">
        <v>38</v>
      </c>
      <c r="H17" s="10" t="s">
        <v>34</v>
      </c>
      <c r="I17" s="10" t="s">
        <v>21</v>
      </c>
      <c r="J17" s="2"/>
      <c r="K17" s="2"/>
      <c r="L17" s="2"/>
      <c r="M17" s="2"/>
      <c r="N17" s="2"/>
      <c r="O17" s="10">
        <f t="shared" si="0"/>
        <v>1</v>
      </c>
    </row>
    <row r="18" spans="1:15" x14ac:dyDescent="0.3">
      <c r="A18" s="2"/>
      <c r="B18" s="10">
        <v>2021</v>
      </c>
      <c r="C18" s="10" t="s">
        <v>22</v>
      </c>
      <c r="D18" s="10" t="s">
        <v>33</v>
      </c>
      <c r="E18" s="10" t="s">
        <v>24</v>
      </c>
      <c r="F18" s="10" t="s">
        <v>18</v>
      </c>
      <c r="G18" s="10" t="s">
        <v>38</v>
      </c>
      <c r="H18" s="10" t="s">
        <v>27</v>
      </c>
      <c r="I18" s="10" t="s">
        <v>28</v>
      </c>
      <c r="J18" s="2"/>
      <c r="K18" s="2"/>
      <c r="L18" s="2"/>
      <c r="M18" s="2"/>
      <c r="N18" s="2"/>
      <c r="O18" s="10">
        <f t="shared" si="0"/>
        <v>1</v>
      </c>
    </row>
    <row r="19" spans="1:15" x14ac:dyDescent="0.3">
      <c r="A19" s="2"/>
      <c r="B19" s="10">
        <v>2023</v>
      </c>
      <c r="C19" s="10" t="s">
        <v>43</v>
      </c>
      <c r="D19" s="10" t="s">
        <v>23</v>
      </c>
      <c r="E19" s="10" t="s">
        <v>35</v>
      </c>
      <c r="F19" s="10" t="s">
        <v>18</v>
      </c>
      <c r="G19" s="10" t="s">
        <v>40</v>
      </c>
      <c r="H19" s="10" t="s">
        <v>27</v>
      </c>
      <c r="I19" s="10" t="s">
        <v>21</v>
      </c>
      <c r="J19" s="2"/>
      <c r="K19" s="2"/>
      <c r="L19" s="2"/>
      <c r="M19" s="2"/>
      <c r="N19" s="2"/>
      <c r="O19" s="10">
        <f t="shared" si="0"/>
        <v>1</v>
      </c>
    </row>
    <row r="20" spans="1:15" x14ac:dyDescent="0.3">
      <c r="A20" s="2"/>
      <c r="B20" s="10">
        <v>2025</v>
      </c>
      <c r="C20" s="10" t="s">
        <v>41</v>
      </c>
      <c r="D20" s="10" t="s">
        <v>37</v>
      </c>
      <c r="E20" s="10" t="s">
        <v>24</v>
      </c>
      <c r="F20" s="10" t="s">
        <v>30</v>
      </c>
      <c r="G20" s="10" t="s">
        <v>19</v>
      </c>
      <c r="H20" s="10" t="s">
        <v>27</v>
      </c>
      <c r="I20" s="10" t="s">
        <v>21</v>
      </c>
      <c r="J20" s="2"/>
      <c r="K20" s="2"/>
      <c r="L20" s="2"/>
      <c r="M20" s="2"/>
      <c r="N20" s="2"/>
      <c r="O20" s="10">
        <f t="shared" si="0"/>
        <v>1</v>
      </c>
    </row>
    <row r="21" spans="1:15" x14ac:dyDescent="0.3">
      <c r="A21" s="2"/>
      <c r="B21" s="10">
        <v>2026</v>
      </c>
      <c r="C21" s="10" t="s">
        <v>29</v>
      </c>
      <c r="D21" s="10" t="s">
        <v>31</v>
      </c>
      <c r="E21" s="10" t="s">
        <v>17</v>
      </c>
      <c r="F21" s="10" t="s">
        <v>30</v>
      </c>
      <c r="G21" s="10" t="s">
        <v>26</v>
      </c>
      <c r="H21" s="10" t="s">
        <v>39</v>
      </c>
      <c r="I21" s="10" t="s">
        <v>28</v>
      </c>
      <c r="J21" s="2"/>
      <c r="K21" s="2"/>
      <c r="L21" s="2"/>
      <c r="M21" s="2"/>
      <c r="N21" s="2"/>
      <c r="O21" s="10">
        <f t="shared" si="0"/>
        <v>1</v>
      </c>
    </row>
    <row r="22" spans="1:15" x14ac:dyDescent="0.3">
      <c r="A22" s="2"/>
      <c r="B22" s="10">
        <v>2025</v>
      </c>
      <c r="C22" s="10" t="s">
        <v>36</v>
      </c>
      <c r="D22" s="10" t="s">
        <v>23</v>
      </c>
      <c r="E22" s="10" t="s">
        <v>35</v>
      </c>
      <c r="F22" s="10" t="s">
        <v>18</v>
      </c>
      <c r="G22" s="10" t="s">
        <v>38</v>
      </c>
      <c r="H22" s="10" t="s">
        <v>27</v>
      </c>
      <c r="I22" s="10" t="s">
        <v>28</v>
      </c>
      <c r="J22" s="2"/>
      <c r="K22" s="2"/>
      <c r="L22" s="2"/>
      <c r="M22" s="2"/>
      <c r="N22" s="2"/>
      <c r="O22" s="10">
        <f t="shared" si="0"/>
        <v>1</v>
      </c>
    </row>
    <row r="23" spans="1:15" x14ac:dyDescent="0.3">
      <c r="A23" s="2"/>
      <c r="B23" s="10">
        <v>2020</v>
      </c>
      <c r="C23" s="10" t="s">
        <v>36</v>
      </c>
      <c r="D23" s="10" t="s">
        <v>16</v>
      </c>
      <c r="E23" s="10" t="s">
        <v>35</v>
      </c>
      <c r="F23" s="10" t="s">
        <v>30</v>
      </c>
      <c r="G23" s="10" t="s">
        <v>44</v>
      </c>
      <c r="H23" s="10" t="s">
        <v>20</v>
      </c>
      <c r="I23" s="10" t="s">
        <v>28</v>
      </c>
      <c r="J23" s="2"/>
      <c r="K23" s="2"/>
      <c r="L23" s="2"/>
      <c r="M23" s="2"/>
      <c r="N23" s="2"/>
      <c r="O23" s="10">
        <f t="shared" si="0"/>
        <v>1</v>
      </c>
    </row>
    <row r="24" spans="1:15" x14ac:dyDescent="0.3">
      <c r="A24" s="2"/>
      <c r="B24" s="10">
        <v>2024</v>
      </c>
      <c r="C24" s="10" t="s">
        <v>29</v>
      </c>
      <c r="D24" s="10" t="s">
        <v>16</v>
      </c>
      <c r="E24" s="10" t="s">
        <v>24</v>
      </c>
      <c r="F24" s="10" t="s">
        <v>25</v>
      </c>
      <c r="G24" s="10" t="s">
        <v>38</v>
      </c>
      <c r="H24" s="10" t="s">
        <v>39</v>
      </c>
      <c r="I24" s="10" t="s">
        <v>34</v>
      </c>
      <c r="J24" s="2"/>
      <c r="K24" s="2"/>
      <c r="L24" s="2"/>
      <c r="M24" s="2"/>
      <c r="N24" s="2"/>
      <c r="O24" s="10">
        <f t="shared" si="0"/>
        <v>1</v>
      </c>
    </row>
    <row r="25" spans="1:15" x14ac:dyDescent="0.3">
      <c r="A25" s="2"/>
      <c r="B25" s="10">
        <v>2023</v>
      </c>
      <c r="C25" s="10" t="s">
        <v>29</v>
      </c>
      <c r="D25" s="10" t="s">
        <v>33</v>
      </c>
      <c r="E25" s="10" t="s">
        <v>24</v>
      </c>
      <c r="F25" s="10" t="s">
        <v>18</v>
      </c>
      <c r="G25" s="10" t="s">
        <v>38</v>
      </c>
      <c r="H25" s="10" t="s">
        <v>27</v>
      </c>
      <c r="I25" s="10" t="s">
        <v>21</v>
      </c>
      <c r="J25" s="2"/>
      <c r="K25" s="2"/>
      <c r="L25" s="2"/>
      <c r="M25" s="2"/>
      <c r="N25" s="2"/>
      <c r="O25" s="10">
        <f t="shared" si="0"/>
        <v>1</v>
      </c>
    </row>
    <row r="26" spans="1:15" x14ac:dyDescent="0.3">
      <c r="A26" s="2"/>
      <c r="B26" s="10">
        <v>2023</v>
      </c>
      <c r="C26" s="10" t="s">
        <v>43</v>
      </c>
      <c r="D26" s="10" t="s">
        <v>37</v>
      </c>
      <c r="E26" s="10" t="s">
        <v>24</v>
      </c>
      <c r="F26" s="10" t="s">
        <v>25</v>
      </c>
      <c r="G26" s="10" t="s">
        <v>40</v>
      </c>
      <c r="H26" s="10" t="s">
        <v>39</v>
      </c>
      <c r="I26" s="10" t="s">
        <v>21</v>
      </c>
      <c r="J26" s="2"/>
      <c r="K26" s="2"/>
      <c r="L26" s="2"/>
      <c r="M26" s="2"/>
      <c r="N26" s="2"/>
      <c r="O26" s="10">
        <f t="shared" si="0"/>
        <v>1</v>
      </c>
    </row>
    <row r="27" spans="1:15" x14ac:dyDescent="0.3">
      <c r="A27" s="2"/>
      <c r="B27" s="10">
        <v>2024</v>
      </c>
      <c r="C27" s="10" t="s">
        <v>15</v>
      </c>
      <c r="D27" s="10" t="s">
        <v>33</v>
      </c>
      <c r="E27" s="10" t="s">
        <v>17</v>
      </c>
      <c r="F27" s="10" t="s">
        <v>30</v>
      </c>
      <c r="G27" s="10" t="s">
        <v>26</v>
      </c>
      <c r="H27" s="10" t="s">
        <v>20</v>
      </c>
      <c r="I27" s="10" t="s">
        <v>21</v>
      </c>
      <c r="J27" s="2"/>
      <c r="K27" s="2"/>
      <c r="L27" s="2"/>
      <c r="M27" s="2"/>
      <c r="N27" s="2"/>
      <c r="O27" s="10">
        <f t="shared" si="0"/>
        <v>1</v>
      </c>
    </row>
    <row r="28" spans="1:15" x14ac:dyDescent="0.3">
      <c r="A28" s="2"/>
      <c r="B28" s="10">
        <v>2020</v>
      </c>
      <c r="C28" s="10" t="s">
        <v>43</v>
      </c>
      <c r="D28" s="10" t="s">
        <v>33</v>
      </c>
      <c r="E28" s="10" t="s">
        <v>35</v>
      </c>
      <c r="F28" s="10" t="s">
        <v>30</v>
      </c>
      <c r="G28" s="10" t="s">
        <v>44</v>
      </c>
      <c r="H28" s="10" t="s">
        <v>34</v>
      </c>
      <c r="I28" s="10" t="s">
        <v>34</v>
      </c>
      <c r="J28" s="2"/>
      <c r="K28" s="2"/>
      <c r="L28" s="2"/>
      <c r="M28" s="2"/>
      <c r="N28" s="2"/>
      <c r="O28" s="10">
        <f t="shared" si="0"/>
        <v>1</v>
      </c>
    </row>
    <row r="29" spans="1:15" x14ac:dyDescent="0.3">
      <c r="A29" s="2"/>
      <c r="B29" s="10">
        <v>2020</v>
      </c>
      <c r="C29" s="10" t="s">
        <v>45</v>
      </c>
      <c r="D29" s="10" t="s">
        <v>23</v>
      </c>
      <c r="E29" s="10" t="s">
        <v>24</v>
      </c>
      <c r="F29" s="10" t="s">
        <v>30</v>
      </c>
      <c r="G29" s="10" t="s">
        <v>40</v>
      </c>
      <c r="H29" s="10" t="s">
        <v>39</v>
      </c>
      <c r="I29" s="10" t="s">
        <v>34</v>
      </c>
      <c r="J29" s="2"/>
      <c r="K29" s="2"/>
      <c r="L29" s="2"/>
      <c r="M29" s="2"/>
      <c r="N29" s="2"/>
      <c r="O29" s="10">
        <f t="shared" si="0"/>
        <v>1</v>
      </c>
    </row>
    <row r="30" spans="1:15" x14ac:dyDescent="0.3">
      <c r="A30" s="2"/>
      <c r="B30" s="10">
        <v>2024</v>
      </c>
      <c r="C30" s="10" t="s">
        <v>43</v>
      </c>
      <c r="D30" s="10" t="s">
        <v>33</v>
      </c>
      <c r="E30" s="10" t="s">
        <v>24</v>
      </c>
      <c r="F30" s="10" t="s">
        <v>18</v>
      </c>
      <c r="G30" s="10" t="s">
        <v>40</v>
      </c>
      <c r="H30" s="10" t="s">
        <v>39</v>
      </c>
      <c r="I30" s="10" t="s">
        <v>28</v>
      </c>
      <c r="J30" s="2"/>
      <c r="K30" s="2"/>
      <c r="L30" s="2"/>
      <c r="M30" s="2"/>
      <c r="N30" s="2"/>
      <c r="O30" s="10">
        <f t="shared" si="0"/>
        <v>1</v>
      </c>
    </row>
    <row r="31" spans="1:15" x14ac:dyDescent="0.3">
      <c r="A31" s="2"/>
      <c r="B31" s="10">
        <v>2021</v>
      </c>
      <c r="C31" s="10" t="s">
        <v>22</v>
      </c>
      <c r="D31" s="10" t="s">
        <v>16</v>
      </c>
      <c r="E31" s="10" t="s">
        <v>17</v>
      </c>
      <c r="F31" s="10" t="s">
        <v>30</v>
      </c>
      <c r="G31" s="10" t="s">
        <v>40</v>
      </c>
      <c r="H31" s="10" t="s">
        <v>20</v>
      </c>
      <c r="I31" s="10" t="s">
        <v>34</v>
      </c>
      <c r="J31" s="2"/>
      <c r="K31" s="2"/>
      <c r="L31" s="2"/>
      <c r="M31" s="2"/>
      <c r="N31" s="2"/>
      <c r="O31" s="10">
        <f t="shared" si="0"/>
        <v>1</v>
      </c>
    </row>
    <row r="32" spans="1:15" x14ac:dyDescent="0.3">
      <c r="A32" s="2"/>
      <c r="B32" s="10">
        <v>2023</v>
      </c>
      <c r="C32" s="10" t="s">
        <v>45</v>
      </c>
      <c r="D32" s="10" t="s">
        <v>42</v>
      </c>
      <c r="E32" s="10" t="s">
        <v>24</v>
      </c>
      <c r="F32" s="10" t="s">
        <v>25</v>
      </c>
      <c r="G32" s="10" t="s">
        <v>40</v>
      </c>
      <c r="H32" s="10" t="s">
        <v>20</v>
      </c>
      <c r="I32" s="10" t="s">
        <v>21</v>
      </c>
      <c r="J32" s="2"/>
      <c r="K32" s="2"/>
      <c r="L32" s="2"/>
      <c r="M32" s="2"/>
      <c r="N32" s="2"/>
      <c r="O32" s="10">
        <f t="shared" si="0"/>
        <v>1</v>
      </c>
    </row>
    <row r="33" spans="1:15" x14ac:dyDescent="0.3">
      <c r="A33" s="2"/>
      <c r="B33" s="10">
        <v>2025</v>
      </c>
      <c r="C33" s="10" t="s">
        <v>22</v>
      </c>
      <c r="D33" s="10" t="s">
        <v>16</v>
      </c>
      <c r="E33" s="10" t="s">
        <v>24</v>
      </c>
      <c r="F33" s="10" t="s">
        <v>18</v>
      </c>
      <c r="G33" s="10" t="s">
        <v>26</v>
      </c>
      <c r="H33" s="10" t="s">
        <v>20</v>
      </c>
      <c r="I33" s="10" t="s">
        <v>28</v>
      </c>
      <c r="J33" s="2"/>
      <c r="K33" s="2"/>
      <c r="L33" s="2"/>
      <c r="M33" s="2"/>
      <c r="N33" s="2"/>
      <c r="O33" s="10">
        <f t="shared" si="0"/>
        <v>1</v>
      </c>
    </row>
    <row r="34" spans="1:15" x14ac:dyDescent="0.3">
      <c r="A34" s="2"/>
      <c r="B34" s="10">
        <v>2020</v>
      </c>
      <c r="C34" s="10" t="s">
        <v>29</v>
      </c>
      <c r="D34" s="10" t="s">
        <v>37</v>
      </c>
      <c r="E34" s="10" t="s">
        <v>17</v>
      </c>
      <c r="F34" s="10" t="s">
        <v>25</v>
      </c>
      <c r="G34" s="10" t="s">
        <v>19</v>
      </c>
      <c r="H34" s="10" t="s">
        <v>20</v>
      </c>
      <c r="I34" s="10" t="s">
        <v>28</v>
      </c>
      <c r="J34" s="2"/>
      <c r="K34" s="2"/>
      <c r="L34" s="2"/>
      <c r="M34" s="2"/>
      <c r="N34" s="2"/>
      <c r="O34" s="10">
        <f t="shared" si="0"/>
        <v>1</v>
      </c>
    </row>
    <row r="35" spans="1:15" x14ac:dyDescent="0.3">
      <c r="A35" s="2"/>
      <c r="B35" s="10">
        <v>2025</v>
      </c>
      <c r="C35" s="10" t="s">
        <v>43</v>
      </c>
      <c r="D35" s="10" t="s">
        <v>23</v>
      </c>
      <c r="E35" s="10" t="s">
        <v>24</v>
      </c>
      <c r="F35" s="10" t="s">
        <v>25</v>
      </c>
      <c r="G35" s="10" t="s">
        <v>38</v>
      </c>
      <c r="H35" s="10" t="s">
        <v>34</v>
      </c>
      <c r="I35" s="10" t="s">
        <v>28</v>
      </c>
      <c r="J35" s="2"/>
      <c r="K35" s="2"/>
      <c r="L35" s="2"/>
      <c r="M35" s="2"/>
      <c r="N35" s="2"/>
      <c r="O35" s="10">
        <f t="shared" si="0"/>
        <v>1</v>
      </c>
    </row>
    <row r="36" spans="1:15" x14ac:dyDescent="0.3">
      <c r="A36" s="2"/>
      <c r="B36" s="10">
        <v>2024</v>
      </c>
      <c r="C36" s="10" t="s">
        <v>29</v>
      </c>
      <c r="D36" s="10" t="s">
        <v>31</v>
      </c>
      <c r="E36" s="10" t="s">
        <v>17</v>
      </c>
      <c r="F36" s="10" t="s">
        <v>25</v>
      </c>
      <c r="G36" s="10" t="s">
        <v>19</v>
      </c>
      <c r="H36" s="10" t="s">
        <v>39</v>
      </c>
      <c r="I36" s="10" t="s">
        <v>28</v>
      </c>
      <c r="J36" s="2"/>
      <c r="K36" s="2"/>
      <c r="L36" s="2"/>
      <c r="M36" s="2"/>
      <c r="N36" s="2"/>
      <c r="O36" s="10">
        <f t="shared" si="0"/>
        <v>1</v>
      </c>
    </row>
    <row r="37" spans="1:15" x14ac:dyDescent="0.3">
      <c r="A37" s="2"/>
      <c r="B37" s="10">
        <v>2026</v>
      </c>
      <c r="C37" s="10" t="s">
        <v>45</v>
      </c>
      <c r="D37" s="10" t="s">
        <v>16</v>
      </c>
      <c r="E37" s="10" t="s">
        <v>17</v>
      </c>
      <c r="F37" s="10" t="s">
        <v>18</v>
      </c>
      <c r="G37" s="10" t="s">
        <v>32</v>
      </c>
      <c r="H37" s="10" t="s">
        <v>27</v>
      </c>
      <c r="I37" s="10" t="s">
        <v>34</v>
      </c>
      <c r="J37" s="2"/>
      <c r="K37" s="2"/>
      <c r="L37" s="2"/>
      <c r="M37" s="2"/>
      <c r="N37" s="2"/>
      <c r="O37" s="10">
        <f t="shared" si="0"/>
        <v>1</v>
      </c>
    </row>
    <row r="38" spans="1:15" x14ac:dyDescent="0.3">
      <c r="A38" s="2"/>
      <c r="B38" s="10">
        <v>2023</v>
      </c>
      <c r="C38" s="10" t="s">
        <v>45</v>
      </c>
      <c r="D38" s="10" t="s">
        <v>23</v>
      </c>
      <c r="E38" s="10" t="s">
        <v>35</v>
      </c>
      <c r="F38" s="10" t="s">
        <v>18</v>
      </c>
      <c r="G38" s="10" t="s">
        <v>19</v>
      </c>
      <c r="H38" s="10" t="s">
        <v>34</v>
      </c>
      <c r="I38" s="10" t="s">
        <v>21</v>
      </c>
      <c r="J38" s="2"/>
      <c r="K38" s="2"/>
      <c r="L38" s="2"/>
      <c r="M38" s="2"/>
      <c r="N38" s="2"/>
      <c r="O38" s="10">
        <f t="shared" si="0"/>
        <v>1</v>
      </c>
    </row>
    <row r="39" spans="1:15" x14ac:dyDescent="0.3">
      <c r="A39" s="2"/>
      <c r="B39" s="10">
        <v>2023</v>
      </c>
      <c r="C39" s="10" t="s">
        <v>29</v>
      </c>
      <c r="D39" s="10" t="s">
        <v>16</v>
      </c>
      <c r="E39" s="10" t="s">
        <v>35</v>
      </c>
      <c r="F39" s="10" t="s">
        <v>18</v>
      </c>
      <c r="G39" s="10" t="s">
        <v>19</v>
      </c>
      <c r="H39" s="10" t="s">
        <v>34</v>
      </c>
      <c r="I39" s="10" t="s">
        <v>21</v>
      </c>
      <c r="J39" s="2"/>
      <c r="K39" s="2"/>
      <c r="L39" s="2"/>
      <c r="M39" s="2"/>
      <c r="N39" s="2"/>
      <c r="O39" s="10">
        <f t="shared" si="0"/>
        <v>1</v>
      </c>
    </row>
    <row r="40" spans="1:15" x14ac:dyDescent="0.3">
      <c r="A40" s="2"/>
      <c r="B40" s="10">
        <v>2021</v>
      </c>
      <c r="C40" s="10" t="s">
        <v>43</v>
      </c>
      <c r="D40" s="10" t="s">
        <v>31</v>
      </c>
      <c r="E40" s="10" t="s">
        <v>24</v>
      </c>
      <c r="F40" s="10" t="s">
        <v>25</v>
      </c>
      <c r="G40" s="10" t="s">
        <v>26</v>
      </c>
      <c r="H40" s="10" t="s">
        <v>20</v>
      </c>
      <c r="I40" s="10" t="s">
        <v>28</v>
      </c>
      <c r="J40" s="2"/>
      <c r="K40" s="2"/>
      <c r="L40" s="2"/>
      <c r="M40" s="2"/>
      <c r="N40" s="2"/>
      <c r="O40" s="10">
        <f t="shared" si="0"/>
        <v>1</v>
      </c>
    </row>
    <row r="41" spans="1:15" x14ac:dyDescent="0.3">
      <c r="A41" s="2"/>
      <c r="B41" s="10">
        <v>2024</v>
      </c>
      <c r="C41" s="10" t="s">
        <v>36</v>
      </c>
      <c r="D41" s="10" t="s">
        <v>23</v>
      </c>
      <c r="E41" s="10" t="s">
        <v>17</v>
      </c>
      <c r="F41" s="10" t="s">
        <v>18</v>
      </c>
      <c r="G41" s="10" t="s">
        <v>32</v>
      </c>
      <c r="H41" s="10" t="s">
        <v>34</v>
      </c>
      <c r="I41" s="10" t="s">
        <v>21</v>
      </c>
      <c r="J41" s="2"/>
      <c r="K41" s="2"/>
      <c r="L41" s="2"/>
      <c r="M41" s="2"/>
      <c r="N41" s="2"/>
      <c r="O41" s="10">
        <f t="shared" si="0"/>
        <v>1</v>
      </c>
    </row>
    <row r="42" spans="1:15" x14ac:dyDescent="0.3">
      <c r="A42" s="2"/>
      <c r="B42" s="10">
        <v>2023</v>
      </c>
      <c r="C42" s="10" t="s">
        <v>15</v>
      </c>
      <c r="D42" s="10" t="s">
        <v>33</v>
      </c>
      <c r="E42" s="10" t="s">
        <v>17</v>
      </c>
      <c r="F42" s="10" t="s">
        <v>18</v>
      </c>
      <c r="G42" s="10" t="s">
        <v>32</v>
      </c>
      <c r="H42" s="10" t="s">
        <v>27</v>
      </c>
      <c r="I42" s="10" t="s">
        <v>28</v>
      </c>
      <c r="J42" s="2"/>
      <c r="K42" s="2"/>
      <c r="L42" s="2"/>
      <c r="M42" s="2"/>
      <c r="N42" s="2"/>
      <c r="O42" s="10">
        <f t="shared" si="0"/>
        <v>1</v>
      </c>
    </row>
    <row r="43" spans="1:15" x14ac:dyDescent="0.3">
      <c r="A43" s="2"/>
      <c r="B43" s="10">
        <v>2022</v>
      </c>
      <c r="C43" s="10" t="s">
        <v>43</v>
      </c>
      <c r="D43" s="10" t="s">
        <v>33</v>
      </c>
      <c r="E43" s="10" t="s">
        <v>17</v>
      </c>
      <c r="F43" s="10" t="s">
        <v>18</v>
      </c>
      <c r="G43" s="10" t="s">
        <v>44</v>
      </c>
      <c r="H43" s="10" t="s">
        <v>39</v>
      </c>
      <c r="I43" s="10" t="s">
        <v>28</v>
      </c>
      <c r="J43" s="2"/>
      <c r="K43" s="2"/>
      <c r="L43" s="2"/>
      <c r="M43" s="2"/>
      <c r="N43" s="2"/>
      <c r="O43" s="10">
        <f t="shared" si="0"/>
        <v>1</v>
      </c>
    </row>
    <row r="44" spans="1:15" x14ac:dyDescent="0.3">
      <c r="A44" s="2"/>
      <c r="B44" s="10">
        <v>2024</v>
      </c>
      <c r="C44" s="10" t="s">
        <v>15</v>
      </c>
      <c r="D44" s="10" t="s">
        <v>33</v>
      </c>
      <c r="E44" s="10" t="s">
        <v>17</v>
      </c>
      <c r="F44" s="10" t="s">
        <v>18</v>
      </c>
      <c r="G44" s="10" t="s">
        <v>26</v>
      </c>
      <c r="H44" s="10" t="s">
        <v>27</v>
      </c>
      <c r="I44" s="10" t="s">
        <v>21</v>
      </c>
      <c r="J44" s="2"/>
      <c r="K44" s="2"/>
      <c r="L44" s="2"/>
      <c r="M44" s="2"/>
      <c r="N44" s="2"/>
      <c r="O44" s="10">
        <f t="shared" si="0"/>
        <v>1</v>
      </c>
    </row>
    <row r="45" spans="1:15" x14ac:dyDescent="0.3">
      <c r="A45" s="2"/>
      <c r="B45" s="10">
        <v>2024</v>
      </c>
      <c r="C45" s="10" t="s">
        <v>29</v>
      </c>
      <c r="D45" s="10" t="s">
        <v>37</v>
      </c>
      <c r="E45" s="10" t="s">
        <v>35</v>
      </c>
      <c r="F45" s="10" t="s">
        <v>30</v>
      </c>
      <c r="G45" s="10" t="s">
        <v>38</v>
      </c>
      <c r="H45" s="10" t="s">
        <v>27</v>
      </c>
      <c r="I45" s="10" t="s">
        <v>28</v>
      </c>
      <c r="J45" s="2"/>
      <c r="K45" s="2"/>
      <c r="L45" s="2"/>
      <c r="M45" s="2"/>
      <c r="N45" s="2"/>
      <c r="O45" s="10">
        <f t="shared" si="0"/>
        <v>1</v>
      </c>
    </row>
    <row r="46" spans="1:15" x14ac:dyDescent="0.3">
      <c r="A46" s="2"/>
      <c r="B46" s="10">
        <v>2021</v>
      </c>
      <c r="C46" s="10" t="s">
        <v>36</v>
      </c>
      <c r="D46" s="10" t="s">
        <v>37</v>
      </c>
      <c r="E46" s="10" t="s">
        <v>24</v>
      </c>
      <c r="F46" s="10" t="s">
        <v>30</v>
      </c>
      <c r="G46" s="10" t="s">
        <v>44</v>
      </c>
      <c r="H46" s="10" t="s">
        <v>39</v>
      </c>
      <c r="I46" s="10" t="s">
        <v>28</v>
      </c>
      <c r="J46" s="2"/>
      <c r="K46" s="2"/>
      <c r="L46" s="2"/>
      <c r="M46" s="2"/>
      <c r="N46" s="2"/>
      <c r="O46" s="10">
        <f t="shared" si="0"/>
        <v>1</v>
      </c>
    </row>
    <row r="47" spans="1:15" x14ac:dyDescent="0.3">
      <c r="A47" s="2"/>
      <c r="B47" s="10">
        <v>2020</v>
      </c>
      <c r="C47" s="10" t="s">
        <v>45</v>
      </c>
      <c r="D47" s="10" t="s">
        <v>33</v>
      </c>
      <c r="E47" s="10" t="s">
        <v>35</v>
      </c>
      <c r="F47" s="10" t="s">
        <v>25</v>
      </c>
      <c r="G47" s="10" t="s">
        <v>19</v>
      </c>
      <c r="H47" s="10" t="s">
        <v>34</v>
      </c>
      <c r="I47" s="10" t="s">
        <v>28</v>
      </c>
      <c r="J47" s="2"/>
      <c r="K47" s="2"/>
      <c r="L47" s="2"/>
      <c r="M47" s="2"/>
      <c r="N47" s="2"/>
      <c r="O47" s="10">
        <f t="shared" si="0"/>
        <v>1</v>
      </c>
    </row>
    <row r="48" spans="1:15" x14ac:dyDescent="0.3">
      <c r="A48" s="2"/>
      <c r="B48" s="10">
        <v>2023</v>
      </c>
      <c r="C48" s="10" t="s">
        <v>29</v>
      </c>
      <c r="D48" s="10" t="s">
        <v>33</v>
      </c>
      <c r="E48" s="10" t="s">
        <v>17</v>
      </c>
      <c r="F48" s="10" t="s">
        <v>25</v>
      </c>
      <c r="G48" s="10" t="s">
        <v>26</v>
      </c>
      <c r="H48" s="10" t="s">
        <v>20</v>
      </c>
      <c r="I48" s="10" t="s">
        <v>34</v>
      </c>
      <c r="J48" s="2"/>
      <c r="K48" s="2"/>
      <c r="L48" s="2"/>
      <c r="M48" s="2"/>
      <c r="N48" s="2"/>
      <c r="O48" s="10">
        <f t="shared" si="0"/>
        <v>1</v>
      </c>
    </row>
    <row r="49" spans="1:15" x14ac:dyDescent="0.3">
      <c r="A49" s="2"/>
      <c r="B49" s="10">
        <v>2020</v>
      </c>
      <c r="C49" s="10" t="s">
        <v>29</v>
      </c>
      <c r="D49" s="10" t="s">
        <v>42</v>
      </c>
      <c r="E49" s="10" t="s">
        <v>17</v>
      </c>
      <c r="F49" s="10" t="s">
        <v>18</v>
      </c>
      <c r="G49" s="10" t="s">
        <v>26</v>
      </c>
      <c r="H49" s="10" t="s">
        <v>34</v>
      </c>
      <c r="I49" s="10" t="s">
        <v>28</v>
      </c>
      <c r="J49" s="2"/>
      <c r="K49" s="2"/>
      <c r="L49" s="2"/>
      <c r="M49" s="2"/>
      <c r="N49" s="2"/>
      <c r="O49" s="10">
        <f t="shared" si="0"/>
        <v>1</v>
      </c>
    </row>
    <row r="50" spans="1:15" x14ac:dyDescent="0.3">
      <c r="A50" s="2"/>
      <c r="B50" s="10">
        <v>2024</v>
      </c>
      <c r="C50" s="10" t="s">
        <v>22</v>
      </c>
      <c r="D50" s="10" t="s">
        <v>33</v>
      </c>
      <c r="E50" s="10" t="s">
        <v>24</v>
      </c>
      <c r="F50" s="10" t="s">
        <v>18</v>
      </c>
      <c r="G50" s="10" t="s">
        <v>38</v>
      </c>
      <c r="H50" s="10" t="s">
        <v>27</v>
      </c>
      <c r="I50" s="10" t="s">
        <v>34</v>
      </c>
      <c r="J50" s="2"/>
      <c r="K50" s="2"/>
      <c r="L50" s="2"/>
      <c r="M50" s="2"/>
      <c r="N50" s="2"/>
      <c r="O50" s="10">
        <f t="shared" si="0"/>
        <v>1</v>
      </c>
    </row>
    <row r="51" spans="1:15" x14ac:dyDescent="0.3">
      <c r="A51" s="2"/>
      <c r="B51" s="10">
        <v>2025</v>
      </c>
      <c r="C51" s="10" t="s">
        <v>29</v>
      </c>
      <c r="D51" s="10" t="s">
        <v>37</v>
      </c>
      <c r="E51" s="10" t="s">
        <v>17</v>
      </c>
      <c r="F51" s="10" t="s">
        <v>30</v>
      </c>
      <c r="G51" s="10" t="s">
        <v>44</v>
      </c>
      <c r="H51" s="10" t="s">
        <v>27</v>
      </c>
      <c r="I51" s="10" t="s">
        <v>21</v>
      </c>
      <c r="J51" s="2"/>
      <c r="K51" s="2"/>
      <c r="L51" s="2"/>
      <c r="M51" s="2"/>
      <c r="N51" s="2"/>
      <c r="O51" s="10">
        <f t="shared" si="0"/>
        <v>1</v>
      </c>
    </row>
    <row r="52" spans="1:15" x14ac:dyDescent="0.3">
      <c r="A52" s="2"/>
      <c r="B52" s="10">
        <v>2024</v>
      </c>
      <c r="C52" s="10" t="s">
        <v>36</v>
      </c>
      <c r="D52" s="10" t="s">
        <v>37</v>
      </c>
      <c r="E52" s="10" t="s">
        <v>24</v>
      </c>
      <c r="F52" s="10" t="s">
        <v>25</v>
      </c>
      <c r="G52" s="10" t="s">
        <v>38</v>
      </c>
      <c r="H52" s="10" t="s">
        <v>27</v>
      </c>
      <c r="I52" s="10" t="s">
        <v>28</v>
      </c>
      <c r="J52" s="2"/>
      <c r="K52" s="2"/>
      <c r="L52" s="2"/>
      <c r="M52" s="2"/>
      <c r="N52" s="2"/>
      <c r="O52" s="10">
        <f t="shared" si="0"/>
        <v>1</v>
      </c>
    </row>
    <row r="53" spans="1:15" x14ac:dyDescent="0.3">
      <c r="A53" s="2"/>
      <c r="B53" s="10">
        <v>2021</v>
      </c>
      <c r="C53" s="10" t="s">
        <v>22</v>
      </c>
      <c r="D53" s="10" t="s">
        <v>33</v>
      </c>
      <c r="E53" s="10" t="s">
        <v>35</v>
      </c>
      <c r="F53" s="10" t="s">
        <v>30</v>
      </c>
      <c r="G53" s="10" t="s">
        <v>19</v>
      </c>
      <c r="H53" s="10" t="s">
        <v>27</v>
      </c>
      <c r="I53" s="10" t="s">
        <v>21</v>
      </c>
      <c r="J53" s="2"/>
      <c r="K53" s="2"/>
      <c r="L53" s="2"/>
      <c r="M53" s="2"/>
      <c r="N53" s="2"/>
      <c r="O53" s="10">
        <f t="shared" si="0"/>
        <v>1</v>
      </c>
    </row>
    <row r="54" spans="1:15" x14ac:dyDescent="0.3">
      <c r="A54" s="2"/>
      <c r="B54" s="10">
        <v>2025</v>
      </c>
      <c r="C54" s="10" t="s">
        <v>43</v>
      </c>
      <c r="D54" s="10" t="s">
        <v>37</v>
      </c>
      <c r="E54" s="10" t="s">
        <v>24</v>
      </c>
      <c r="F54" s="10" t="s">
        <v>18</v>
      </c>
      <c r="G54" s="10" t="s">
        <v>44</v>
      </c>
      <c r="H54" s="10" t="s">
        <v>27</v>
      </c>
      <c r="I54" s="10" t="s">
        <v>28</v>
      </c>
      <c r="J54" s="2"/>
      <c r="K54" s="2"/>
      <c r="L54" s="2"/>
      <c r="M54" s="2"/>
      <c r="N54" s="2"/>
      <c r="O54" s="10">
        <f t="shared" si="0"/>
        <v>1</v>
      </c>
    </row>
    <row r="55" spans="1:15" x14ac:dyDescent="0.3">
      <c r="A55" s="2"/>
      <c r="B55" s="10">
        <v>2022</v>
      </c>
      <c r="C55" s="10" t="s">
        <v>36</v>
      </c>
      <c r="D55" s="10" t="s">
        <v>33</v>
      </c>
      <c r="E55" s="10" t="s">
        <v>24</v>
      </c>
      <c r="F55" s="10" t="s">
        <v>18</v>
      </c>
      <c r="G55" s="10" t="s">
        <v>38</v>
      </c>
      <c r="H55" s="10" t="s">
        <v>34</v>
      </c>
      <c r="I55" s="10" t="s">
        <v>34</v>
      </c>
      <c r="J55" s="2"/>
      <c r="K55" s="2"/>
      <c r="L55" s="2"/>
      <c r="M55" s="2"/>
      <c r="N55" s="2"/>
      <c r="O55" s="10">
        <f t="shared" si="0"/>
        <v>1</v>
      </c>
    </row>
    <row r="56" spans="1:15" x14ac:dyDescent="0.3">
      <c r="A56" s="2"/>
      <c r="B56" s="10">
        <v>2022</v>
      </c>
      <c r="C56" s="10" t="s">
        <v>29</v>
      </c>
      <c r="D56" s="10" t="s">
        <v>33</v>
      </c>
      <c r="E56" s="10" t="s">
        <v>35</v>
      </c>
      <c r="F56" s="10" t="s">
        <v>18</v>
      </c>
      <c r="G56" s="10" t="s">
        <v>40</v>
      </c>
      <c r="H56" s="10" t="s">
        <v>20</v>
      </c>
      <c r="I56" s="10" t="s">
        <v>21</v>
      </c>
      <c r="J56" s="2"/>
      <c r="K56" s="2"/>
      <c r="L56" s="2"/>
      <c r="M56" s="2"/>
      <c r="N56" s="2"/>
      <c r="O56" s="10">
        <f t="shared" si="0"/>
        <v>1</v>
      </c>
    </row>
    <row r="57" spans="1:15" x14ac:dyDescent="0.3">
      <c r="A57" s="2"/>
      <c r="B57" s="10">
        <v>2026</v>
      </c>
      <c r="C57" s="10" t="s">
        <v>41</v>
      </c>
      <c r="D57" s="10" t="s">
        <v>33</v>
      </c>
      <c r="E57" s="10" t="s">
        <v>35</v>
      </c>
      <c r="F57" s="10" t="s">
        <v>25</v>
      </c>
      <c r="G57" s="10" t="s">
        <v>40</v>
      </c>
      <c r="H57" s="10" t="s">
        <v>20</v>
      </c>
      <c r="I57" s="10" t="s">
        <v>28</v>
      </c>
      <c r="J57" s="2"/>
      <c r="K57" s="2"/>
      <c r="L57" s="2"/>
      <c r="M57" s="2"/>
      <c r="N57" s="2"/>
      <c r="O57" s="10">
        <f t="shared" si="0"/>
        <v>1</v>
      </c>
    </row>
    <row r="58" spans="1:15" x14ac:dyDescent="0.3">
      <c r="A58" s="2"/>
      <c r="B58" s="10">
        <v>2026</v>
      </c>
      <c r="C58" s="10" t="s">
        <v>22</v>
      </c>
      <c r="D58" s="10" t="s">
        <v>23</v>
      </c>
      <c r="E58" s="10" t="s">
        <v>17</v>
      </c>
      <c r="F58" s="10" t="s">
        <v>25</v>
      </c>
      <c r="G58" s="10" t="s">
        <v>32</v>
      </c>
      <c r="H58" s="10" t="s">
        <v>34</v>
      </c>
      <c r="I58" s="10" t="s">
        <v>28</v>
      </c>
      <c r="J58" s="2"/>
      <c r="K58" s="2"/>
      <c r="L58" s="2"/>
      <c r="M58" s="2"/>
      <c r="N58" s="2"/>
      <c r="O58" s="10">
        <f t="shared" si="0"/>
        <v>1</v>
      </c>
    </row>
    <row r="59" spans="1:15" x14ac:dyDescent="0.3">
      <c r="A59" s="2"/>
      <c r="B59" s="10">
        <v>2022</v>
      </c>
      <c r="C59" s="10" t="s">
        <v>45</v>
      </c>
      <c r="D59" s="10" t="s">
        <v>31</v>
      </c>
      <c r="E59" s="10" t="s">
        <v>17</v>
      </c>
      <c r="F59" s="10" t="s">
        <v>30</v>
      </c>
      <c r="G59" s="10" t="s">
        <v>40</v>
      </c>
      <c r="H59" s="10" t="s">
        <v>20</v>
      </c>
      <c r="I59" s="10" t="s">
        <v>28</v>
      </c>
      <c r="J59" s="2"/>
      <c r="K59" s="2"/>
      <c r="L59" s="2"/>
      <c r="M59" s="2"/>
      <c r="N59" s="2"/>
      <c r="O59" s="10">
        <f t="shared" si="0"/>
        <v>1</v>
      </c>
    </row>
    <row r="60" spans="1:15" x14ac:dyDescent="0.3">
      <c r="A60" s="2"/>
      <c r="B60" s="10">
        <v>2020</v>
      </c>
      <c r="C60" s="10" t="s">
        <v>22</v>
      </c>
      <c r="D60" s="10" t="s">
        <v>23</v>
      </c>
      <c r="E60" s="10" t="s">
        <v>17</v>
      </c>
      <c r="F60" s="10" t="s">
        <v>18</v>
      </c>
      <c r="G60" s="10" t="s">
        <v>38</v>
      </c>
      <c r="H60" s="10" t="s">
        <v>27</v>
      </c>
      <c r="I60" s="10" t="s">
        <v>21</v>
      </c>
      <c r="J60" s="2"/>
      <c r="K60" s="2"/>
      <c r="L60" s="2"/>
      <c r="M60" s="2"/>
      <c r="N60" s="2"/>
      <c r="O60" s="10">
        <f t="shared" si="0"/>
        <v>1</v>
      </c>
    </row>
    <row r="61" spans="1:15" x14ac:dyDescent="0.3">
      <c r="A61" s="2"/>
      <c r="B61" s="10">
        <v>2026</v>
      </c>
      <c r="C61" s="10" t="s">
        <v>29</v>
      </c>
      <c r="D61" s="10" t="s">
        <v>23</v>
      </c>
      <c r="E61" s="10" t="s">
        <v>24</v>
      </c>
      <c r="F61" s="10" t="s">
        <v>18</v>
      </c>
      <c r="G61" s="10" t="s">
        <v>26</v>
      </c>
      <c r="H61" s="10" t="s">
        <v>20</v>
      </c>
      <c r="I61" s="10" t="s">
        <v>21</v>
      </c>
      <c r="J61" s="2"/>
      <c r="K61" s="2"/>
      <c r="L61" s="2"/>
      <c r="M61" s="2"/>
      <c r="N61" s="2"/>
      <c r="O61" s="10">
        <f t="shared" si="0"/>
        <v>1</v>
      </c>
    </row>
    <row r="62" spans="1:15" x14ac:dyDescent="0.3">
      <c r="A62" s="2"/>
      <c r="B62" s="10">
        <v>2024</v>
      </c>
      <c r="C62" s="10" t="s">
        <v>29</v>
      </c>
      <c r="D62" s="10" t="s">
        <v>37</v>
      </c>
      <c r="E62" s="10" t="s">
        <v>17</v>
      </c>
      <c r="F62" s="10" t="s">
        <v>18</v>
      </c>
      <c r="G62" s="10" t="s">
        <v>26</v>
      </c>
      <c r="H62" s="10" t="s">
        <v>34</v>
      </c>
      <c r="I62" s="10" t="s">
        <v>34</v>
      </c>
      <c r="J62" s="2"/>
      <c r="K62" s="2"/>
      <c r="L62" s="2"/>
      <c r="M62" s="2"/>
      <c r="N62" s="2"/>
      <c r="O62" s="10">
        <f t="shared" si="0"/>
        <v>1</v>
      </c>
    </row>
    <row r="63" spans="1:15" x14ac:dyDescent="0.3">
      <c r="A63" s="2"/>
      <c r="B63" s="10">
        <v>2020</v>
      </c>
      <c r="C63" s="10" t="s">
        <v>15</v>
      </c>
      <c r="D63" s="10" t="s">
        <v>23</v>
      </c>
      <c r="E63" s="10" t="s">
        <v>35</v>
      </c>
      <c r="F63" s="10" t="s">
        <v>25</v>
      </c>
      <c r="G63" s="10" t="s">
        <v>32</v>
      </c>
      <c r="H63" s="10" t="s">
        <v>27</v>
      </c>
      <c r="I63" s="10" t="s">
        <v>28</v>
      </c>
      <c r="J63" s="2"/>
      <c r="K63" s="2"/>
      <c r="L63" s="2"/>
      <c r="M63" s="2"/>
      <c r="N63" s="2"/>
      <c r="O63" s="10">
        <f t="shared" si="0"/>
        <v>1</v>
      </c>
    </row>
    <row r="64" spans="1:15" x14ac:dyDescent="0.3">
      <c r="A64" s="2"/>
      <c r="B64" s="10">
        <v>2026</v>
      </c>
      <c r="C64" s="10" t="s">
        <v>22</v>
      </c>
      <c r="D64" s="10" t="s">
        <v>23</v>
      </c>
      <c r="E64" s="10" t="s">
        <v>24</v>
      </c>
      <c r="F64" s="10" t="s">
        <v>30</v>
      </c>
      <c r="G64" s="10" t="s">
        <v>38</v>
      </c>
      <c r="H64" s="10" t="s">
        <v>20</v>
      </c>
      <c r="I64" s="10" t="s">
        <v>34</v>
      </c>
      <c r="J64" s="2"/>
      <c r="K64" s="2"/>
      <c r="L64" s="2"/>
      <c r="M64" s="2"/>
      <c r="N64" s="2"/>
      <c r="O64" s="10">
        <f t="shared" si="0"/>
        <v>1</v>
      </c>
    </row>
    <row r="65" spans="1:15" x14ac:dyDescent="0.3">
      <c r="A65" s="2"/>
      <c r="B65" s="10">
        <v>2025</v>
      </c>
      <c r="C65" s="10" t="s">
        <v>29</v>
      </c>
      <c r="D65" s="10" t="s">
        <v>42</v>
      </c>
      <c r="E65" s="10" t="s">
        <v>24</v>
      </c>
      <c r="F65" s="10" t="s">
        <v>30</v>
      </c>
      <c r="G65" s="10" t="s">
        <v>32</v>
      </c>
      <c r="H65" s="10" t="s">
        <v>34</v>
      </c>
      <c r="I65" s="10" t="s">
        <v>28</v>
      </c>
      <c r="J65" s="2"/>
      <c r="K65" s="2"/>
      <c r="L65" s="2"/>
      <c r="M65" s="2"/>
      <c r="N65" s="2"/>
      <c r="O65" s="10">
        <f t="shared" si="0"/>
        <v>1</v>
      </c>
    </row>
    <row r="66" spans="1:15" x14ac:dyDescent="0.3">
      <c r="A66" s="2"/>
      <c r="B66" s="10">
        <v>2020</v>
      </c>
      <c r="C66" s="10" t="s">
        <v>15</v>
      </c>
      <c r="D66" s="10" t="s">
        <v>37</v>
      </c>
      <c r="E66" s="10" t="s">
        <v>24</v>
      </c>
      <c r="F66" s="10" t="s">
        <v>25</v>
      </c>
      <c r="G66" s="10" t="s">
        <v>26</v>
      </c>
      <c r="H66" s="10" t="s">
        <v>39</v>
      </c>
      <c r="I66" s="10" t="s">
        <v>21</v>
      </c>
      <c r="J66" s="2"/>
      <c r="K66" s="2"/>
      <c r="L66" s="2"/>
      <c r="M66" s="2"/>
      <c r="N66" s="2"/>
      <c r="O66" s="10">
        <f t="shared" si="0"/>
        <v>1</v>
      </c>
    </row>
    <row r="67" spans="1:15" x14ac:dyDescent="0.3">
      <c r="A67" s="2"/>
      <c r="B67" s="10">
        <v>2026</v>
      </c>
      <c r="C67" s="10" t="s">
        <v>45</v>
      </c>
      <c r="D67" s="10" t="s">
        <v>33</v>
      </c>
      <c r="E67" s="10" t="s">
        <v>35</v>
      </c>
      <c r="F67" s="10" t="s">
        <v>25</v>
      </c>
      <c r="G67" s="10" t="s">
        <v>40</v>
      </c>
      <c r="H67" s="10" t="s">
        <v>39</v>
      </c>
      <c r="I67" s="10" t="s">
        <v>28</v>
      </c>
      <c r="J67" s="2"/>
      <c r="K67" s="2"/>
      <c r="L67" s="2"/>
      <c r="M67" s="2"/>
      <c r="N67" s="2"/>
      <c r="O67" s="10">
        <f t="shared" si="0"/>
        <v>1</v>
      </c>
    </row>
    <row r="68" spans="1:15" x14ac:dyDescent="0.3">
      <c r="A68" s="2"/>
      <c r="B68" s="10">
        <v>2024</v>
      </c>
      <c r="C68" s="10" t="s">
        <v>29</v>
      </c>
      <c r="D68" s="10" t="s">
        <v>42</v>
      </c>
      <c r="E68" s="10" t="s">
        <v>24</v>
      </c>
      <c r="F68" s="10" t="s">
        <v>30</v>
      </c>
      <c r="G68" s="10" t="s">
        <v>38</v>
      </c>
      <c r="H68" s="10" t="s">
        <v>34</v>
      </c>
      <c r="I68" s="10" t="s">
        <v>28</v>
      </c>
      <c r="J68" s="2"/>
      <c r="K68" s="2"/>
      <c r="L68" s="2"/>
      <c r="M68" s="2"/>
      <c r="N68" s="2"/>
      <c r="O68" s="10">
        <f t="shared" si="0"/>
        <v>1</v>
      </c>
    </row>
    <row r="69" spans="1:15" x14ac:dyDescent="0.3">
      <c r="A69" s="2"/>
      <c r="B69" s="10">
        <v>2022</v>
      </c>
      <c r="C69" s="10" t="s">
        <v>22</v>
      </c>
      <c r="D69" s="10" t="s">
        <v>33</v>
      </c>
      <c r="E69" s="10" t="s">
        <v>24</v>
      </c>
      <c r="F69" s="10" t="s">
        <v>18</v>
      </c>
      <c r="G69" s="10" t="s">
        <v>44</v>
      </c>
      <c r="H69" s="10" t="s">
        <v>20</v>
      </c>
      <c r="I69" s="10" t="s">
        <v>28</v>
      </c>
      <c r="J69" s="2"/>
      <c r="K69" s="2"/>
      <c r="L69" s="2"/>
      <c r="M69" s="2"/>
      <c r="N69" s="2"/>
      <c r="O69" s="10">
        <f t="shared" ref="O69:O132" si="1">SUBTOTAL(103,B69)</f>
        <v>1</v>
      </c>
    </row>
    <row r="70" spans="1:15" x14ac:dyDescent="0.3">
      <c r="A70" s="2"/>
      <c r="B70" s="10">
        <v>2022</v>
      </c>
      <c r="C70" s="10" t="s">
        <v>29</v>
      </c>
      <c r="D70" s="10" t="s">
        <v>37</v>
      </c>
      <c r="E70" s="10" t="s">
        <v>24</v>
      </c>
      <c r="F70" s="10" t="s">
        <v>30</v>
      </c>
      <c r="G70" s="10" t="s">
        <v>44</v>
      </c>
      <c r="H70" s="10" t="s">
        <v>39</v>
      </c>
      <c r="I70" s="10" t="s">
        <v>21</v>
      </c>
      <c r="J70" s="2"/>
      <c r="K70" s="2"/>
      <c r="L70" s="2"/>
      <c r="M70" s="2"/>
      <c r="N70" s="2"/>
      <c r="O70" s="10">
        <f t="shared" si="1"/>
        <v>1</v>
      </c>
    </row>
    <row r="71" spans="1:15" x14ac:dyDescent="0.3">
      <c r="A71" s="2"/>
      <c r="B71" s="10">
        <v>2023</v>
      </c>
      <c r="C71" s="10" t="s">
        <v>43</v>
      </c>
      <c r="D71" s="10" t="s">
        <v>42</v>
      </c>
      <c r="E71" s="10" t="s">
        <v>24</v>
      </c>
      <c r="F71" s="10" t="s">
        <v>30</v>
      </c>
      <c r="G71" s="10" t="s">
        <v>32</v>
      </c>
      <c r="H71" s="10" t="s">
        <v>20</v>
      </c>
      <c r="I71" s="10" t="s">
        <v>28</v>
      </c>
      <c r="J71" s="2"/>
      <c r="K71" s="2"/>
      <c r="L71" s="2"/>
      <c r="M71" s="2"/>
      <c r="N71" s="2"/>
      <c r="O71" s="10">
        <f t="shared" si="1"/>
        <v>1</v>
      </c>
    </row>
    <row r="72" spans="1:15" x14ac:dyDescent="0.3">
      <c r="A72" s="2"/>
      <c r="B72" s="10">
        <v>2021</v>
      </c>
      <c r="C72" s="10" t="s">
        <v>45</v>
      </c>
      <c r="D72" s="10" t="s">
        <v>33</v>
      </c>
      <c r="E72" s="10" t="s">
        <v>24</v>
      </c>
      <c r="F72" s="10" t="s">
        <v>25</v>
      </c>
      <c r="G72" s="10" t="s">
        <v>38</v>
      </c>
      <c r="H72" s="10" t="s">
        <v>27</v>
      </c>
      <c r="I72" s="10" t="s">
        <v>34</v>
      </c>
      <c r="J72" s="2"/>
      <c r="K72" s="2"/>
      <c r="L72" s="2"/>
      <c r="M72" s="2"/>
      <c r="N72" s="2"/>
      <c r="O72" s="10">
        <f t="shared" si="1"/>
        <v>1</v>
      </c>
    </row>
    <row r="73" spans="1:15" x14ac:dyDescent="0.3">
      <c r="A73" s="2"/>
      <c r="B73" s="10">
        <v>2025</v>
      </c>
      <c r="C73" s="10" t="s">
        <v>29</v>
      </c>
      <c r="D73" s="10" t="s">
        <v>23</v>
      </c>
      <c r="E73" s="10" t="s">
        <v>35</v>
      </c>
      <c r="F73" s="10" t="s">
        <v>25</v>
      </c>
      <c r="G73" s="10" t="s">
        <v>32</v>
      </c>
      <c r="H73" s="10" t="s">
        <v>20</v>
      </c>
      <c r="I73" s="10" t="s">
        <v>28</v>
      </c>
      <c r="J73" s="2"/>
      <c r="K73" s="2"/>
      <c r="L73" s="2"/>
      <c r="M73" s="2"/>
      <c r="N73" s="2"/>
      <c r="O73" s="10">
        <f t="shared" si="1"/>
        <v>1</v>
      </c>
    </row>
    <row r="74" spans="1:15" x14ac:dyDescent="0.3">
      <c r="A74" s="2"/>
      <c r="B74" s="10">
        <v>2025</v>
      </c>
      <c r="C74" s="10" t="s">
        <v>15</v>
      </c>
      <c r="D74" s="10" t="s">
        <v>37</v>
      </c>
      <c r="E74" s="10" t="s">
        <v>24</v>
      </c>
      <c r="F74" s="10" t="s">
        <v>25</v>
      </c>
      <c r="G74" s="10" t="s">
        <v>38</v>
      </c>
      <c r="H74" s="10" t="s">
        <v>34</v>
      </c>
      <c r="I74" s="10" t="s">
        <v>21</v>
      </c>
      <c r="J74" s="2"/>
      <c r="K74" s="2"/>
      <c r="L74" s="2"/>
      <c r="M74" s="2"/>
      <c r="N74" s="2"/>
      <c r="O74" s="10">
        <f t="shared" si="1"/>
        <v>1</v>
      </c>
    </row>
    <row r="75" spans="1:15" x14ac:dyDescent="0.3">
      <c r="A75" s="2"/>
      <c r="B75" s="10">
        <v>2025</v>
      </c>
      <c r="C75" s="10" t="s">
        <v>36</v>
      </c>
      <c r="D75" s="10" t="s">
        <v>16</v>
      </c>
      <c r="E75" s="10" t="s">
        <v>35</v>
      </c>
      <c r="F75" s="10" t="s">
        <v>18</v>
      </c>
      <c r="G75" s="10" t="s">
        <v>44</v>
      </c>
      <c r="H75" s="10" t="s">
        <v>27</v>
      </c>
      <c r="I75" s="10" t="s">
        <v>34</v>
      </c>
      <c r="J75" s="2"/>
      <c r="K75" s="2"/>
      <c r="L75" s="2"/>
      <c r="M75" s="2"/>
      <c r="N75" s="2"/>
      <c r="O75" s="10">
        <f t="shared" si="1"/>
        <v>1</v>
      </c>
    </row>
    <row r="76" spans="1:15" x14ac:dyDescent="0.3">
      <c r="A76" s="2"/>
      <c r="B76" s="10">
        <v>2020</v>
      </c>
      <c r="C76" s="10" t="s">
        <v>45</v>
      </c>
      <c r="D76" s="10" t="s">
        <v>16</v>
      </c>
      <c r="E76" s="10" t="s">
        <v>24</v>
      </c>
      <c r="F76" s="10" t="s">
        <v>18</v>
      </c>
      <c r="G76" s="10" t="s">
        <v>44</v>
      </c>
      <c r="H76" s="10" t="s">
        <v>20</v>
      </c>
      <c r="I76" s="10" t="s">
        <v>21</v>
      </c>
      <c r="J76" s="2"/>
      <c r="K76" s="2"/>
      <c r="L76" s="2"/>
      <c r="M76" s="2"/>
      <c r="N76" s="2"/>
      <c r="O76" s="10">
        <f t="shared" si="1"/>
        <v>1</v>
      </c>
    </row>
    <row r="77" spans="1:15" x14ac:dyDescent="0.3">
      <c r="A77" s="2"/>
      <c r="B77" s="10">
        <v>2026</v>
      </c>
      <c r="C77" s="10" t="s">
        <v>22</v>
      </c>
      <c r="D77" s="10" t="s">
        <v>33</v>
      </c>
      <c r="E77" s="10" t="s">
        <v>17</v>
      </c>
      <c r="F77" s="10" t="s">
        <v>18</v>
      </c>
      <c r="G77" s="10" t="s">
        <v>32</v>
      </c>
      <c r="H77" s="10" t="s">
        <v>20</v>
      </c>
      <c r="I77" s="10" t="s">
        <v>28</v>
      </c>
      <c r="J77" s="2"/>
      <c r="K77" s="2"/>
      <c r="L77" s="2"/>
      <c r="M77" s="2"/>
      <c r="N77" s="2"/>
      <c r="O77" s="10">
        <f t="shared" si="1"/>
        <v>1</v>
      </c>
    </row>
    <row r="78" spans="1:15" x14ac:dyDescent="0.3">
      <c r="A78" s="2"/>
      <c r="B78" s="10">
        <v>2025</v>
      </c>
      <c r="C78" s="10" t="s">
        <v>22</v>
      </c>
      <c r="D78" s="10" t="s">
        <v>31</v>
      </c>
      <c r="E78" s="10" t="s">
        <v>17</v>
      </c>
      <c r="F78" s="10" t="s">
        <v>30</v>
      </c>
      <c r="G78" s="10" t="s">
        <v>26</v>
      </c>
      <c r="H78" s="10" t="s">
        <v>20</v>
      </c>
      <c r="I78" s="10" t="s">
        <v>28</v>
      </c>
      <c r="J78" s="2"/>
      <c r="K78" s="2"/>
      <c r="L78" s="2"/>
      <c r="M78" s="2"/>
      <c r="N78" s="2"/>
      <c r="O78" s="10">
        <f t="shared" si="1"/>
        <v>1</v>
      </c>
    </row>
    <row r="79" spans="1:15" x14ac:dyDescent="0.3">
      <c r="A79" s="2"/>
      <c r="B79" s="10">
        <v>2024</v>
      </c>
      <c r="C79" s="10" t="s">
        <v>36</v>
      </c>
      <c r="D79" s="10" t="s">
        <v>23</v>
      </c>
      <c r="E79" s="10" t="s">
        <v>35</v>
      </c>
      <c r="F79" s="10" t="s">
        <v>25</v>
      </c>
      <c r="G79" s="10" t="s">
        <v>44</v>
      </c>
      <c r="H79" s="10" t="s">
        <v>34</v>
      </c>
      <c r="I79" s="10" t="s">
        <v>28</v>
      </c>
      <c r="J79" s="2"/>
      <c r="K79" s="2"/>
      <c r="L79" s="2"/>
      <c r="M79" s="2"/>
      <c r="N79" s="2"/>
      <c r="O79" s="10">
        <f t="shared" si="1"/>
        <v>1</v>
      </c>
    </row>
    <row r="80" spans="1:15" x14ac:dyDescent="0.3">
      <c r="A80" s="2"/>
      <c r="B80" s="10">
        <v>2025</v>
      </c>
      <c r="C80" s="10" t="s">
        <v>29</v>
      </c>
      <c r="D80" s="10" t="s">
        <v>31</v>
      </c>
      <c r="E80" s="10" t="s">
        <v>24</v>
      </c>
      <c r="F80" s="10" t="s">
        <v>18</v>
      </c>
      <c r="G80" s="10" t="s">
        <v>26</v>
      </c>
      <c r="H80" s="10" t="s">
        <v>39</v>
      </c>
      <c r="I80" s="10" t="s">
        <v>28</v>
      </c>
      <c r="J80" s="2"/>
      <c r="K80" s="2"/>
      <c r="L80" s="2"/>
      <c r="M80" s="2"/>
      <c r="N80" s="2"/>
      <c r="O80" s="10">
        <f t="shared" si="1"/>
        <v>1</v>
      </c>
    </row>
    <row r="81" spans="1:15" x14ac:dyDescent="0.3">
      <c r="A81" s="2"/>
      <c r="B81" s="10">
        <v>2026</v>
      </c>
      <c r="C81" s="10" t="s">
        <v>22</v>
      </c>
      <c r="D81" s="10" t="s">
        <v>23</v>
      </c>
      <c r="E81" s="10" t="s">
        <v>17</v>
      </c>
      <c r="F81" s="10" t="s">
        <v>30</v>
      </c>
      <c r="G81" s="10" t="s">
        <v>40</v>
      </c>
      <c r="H81" s="10" t="s">
        <v>27</v>
      </c>
      <c r="I81" s="10" t="s">
        <v>34</v>
      </c>
      <c r="J81" s="2"/>
      <c r="K81" s="2"/>
      <c r="L81" s="2"/>
      <c r="M81" s="2"/>
      <c r="N81" s="2"/>
      <c r="O81" s="10">
        <f t="shared" si="1"/>
        <v>1</v>
      </c>
    </row>
    <row r="82" spans="1:15" x14ac:dyDescent="0.3">
      <c r="A82" s="2"/>
      <c r="B82" s="10">
        <v>2020</v>
      </c>
      <c r="C82" s="10" t="s">
        <v>29</v>
      </c>
      <c r="D82" s="10" t="s">
        <v>16</v>
      </c>
      <c r="E82" s="10" t="s">
        <v>35</v>
      </c>
      <c r="F82" s="10" t="s">
        <v>18</v>
      </c>
      <c r="G82" s="10" t="s">
        <v>26</v>
      </c>
      <c r="H82" s="10" t="s">
        <v>39</v>
      </c>
      <c r="I82" s="10" t="s">
        <v>34</v>
      </c>
      <c r="J82" s="2"/>
      <c r="K82" s="2"/>
      <c r="L82" s="2"/>
      <c r="M82" s="2"/>
      <c r="N82" s="2"/>
      <c r="O82" s="10">
        <f t="shared" si="1"/>
        <v>1</v>
      </c>
    </row>
    <row r="83" spans="1:15" x14ac:dyDescent="0.3">
      <c r="A83" s="2"/>
      <c r="B83" s="10">
        <v>2026</v>
      </c>
      <c r="C83" s="10" t="s">
        <v>22</v>
      </c>
      <c r="D83" s="10" t="s">
        <v>42</v>
      </c>
      <c r="E83" s="10" t="s">
        <v>35</v>
      </c>
      <c r="F83" s="10" t="s">
        <v>18</v>
      </c>
      <c r="G83" s="10" t="s">
        <v>38</v>
      </c>
      <c r="H83" s="10" t="s">
        <v>39</v>
      </c>
      <c r="I83" s="10" t="s">
        <v>34</v>
      </c>
      <c r="J83" s="2"/>
      <c r="K83" s="2"/>
      <c r="L83" s="2"/>
      <c r="M83" s="2"/>
      <c r="N83" s="2"/>
      <c r="O83" s="10">
        <f t="shared" si="1"/>
        <v>1</v>
      </c>
    </row>
    <row r="84" spans="1:15" x14ac:dyDescent="0.3">
      <c r="A84" s="2"/>
      <c r="B84" s="10">
        <v>2025</v>
      </c>
      <c r="C84" s="10" t="s">
        <v>15</v>
      </c>
      <c r="D84" s="10" t="s">
        <v>31</v>
      </c>
      <c r="E84" s="10" t="s">
        <v>24</v>
      </c>
      <c r="F84" s="10" t="s">
        <v>18</v>
      </c>
      <c r="G84" s="10" t="s">
        <v>38</v>
      </c>
      <c r="H84" s="10" t="s">
        <v>39</v>
      </c>
      <c r="I84" s="10" t="s">
        <v>28</v>
      </c>
      <c r="J84" s="2"/>
      <c r="K84" s="2"/>
      <c r="L84" s="2"/>
      <c r="M84" s="2"/>
      <c r="N84" s="2"/>
      <c r="O84" s="10">
        <f t="shared" si="1"/>
        <v>1</v>
      </c>
    </row>
    <row r="85" spans="1:15" x14ac:dyDescent="0.3">
      <c r="A85" s="2"/>
      <c r="B85" s="10">
        <v>2025</v>
      </c>
      <c r="C85" s="10" t="s">
        <v>36</v>
      </c>
      <c r="D85" s="10" t="s">
        <v>23</v>
      </c>
      <c r="E85" s="10" t="s">
        <v>17</v>
      </c>
      <c r="F85" s="10" t="s">
        <v>25</v>
      </c>
      <c r="G85" s="10" t="s">
        <v>32</v>
      </c>
      <c r="H85" s="10" t="s">
        <v>39</v>
      </c>
      <c r="I85" s="10" t="s">
        <v>28</v>
      </c>
      <c r="J85" s="2"/>
      <c r="K85" s="2"/>
      <c r="L85" s="2"/>
      <c r="M85" s="2"/>
      <c r="N85" s="2"/>
      <c r="O85" s="10">
        <f t="shared" si="1"/>
        <v>1</v>
      </c>
    </row>
    <row r="86" spans="1:15" x14ac:dyDescent="0.3">
      <c r="A86" s="2"/>
      <c r="B86" s="10">
        <v>2020</v>
      </c>
      <c r="C86" s="10" t="s">
        <v>41</v>
      </c>
      <c r="D86" s="10" t="s">
        <v>31</v>
      </c>
      <c r="E86" s="10" t="s">
        <v>17</v>
      </c>
      <c r="F86" s="10" t="s">
        <v>18</v>
      </c>
      <c r="G86" s="10" t="s">
        <v>38</v>
      </c>
      <c r="H86" s="10" t="s">
        <v>27</v>
      </c>
      <c r="I86" s="10" t="s">
        <v>28</v>
      </c>
      <c r="J86" s="2"/>
      <c r="K86" s="2"/>
      <c r="L86" s="2"/>
      <c r="M86" s="2"/>
      <c r="N86" s="2"/>
      <c r="O86" s="10">
        <f t="shared" si="1"/>
        <v>1</v>
      </c>
    </row>
    <row r="87" spans="1:15" x14ac:dyDescent="0.3">
      <c r="A87" s="2"/>
      <c r="B87" s="10">
        <v>2022</v>
      </c>
      <c r="C87" s="10" t="s">
        <v>22</v>
      </c>
      <c r="D87" s="10" t="s">
        <v>33</v>
      </c>
      <c r="E87" s="10" t="s">
        <v>35</v>
      </c>
      <c r="F87" s="10" t="s">
        <v>30</v>
      </c>
      <c r="G87" s="10" t="s">
        <v>40</v>
      </c>
      <c r="H87" s="10" t="s">
        <v>27</v>
      </c>
      <c r="I87" s="10" t="s">
        <v>21</v>
      </c>
      <c r="J87" s="2"/>
      <c r="K87" s="2"/>
      <c r="L87" s="2"/>
      <c r="M87" s="2"/>
      <c r="N87" s="2"/>
      <c r="O87" s="10">
        <f t="shared" si="1"/>
        <v>1</v>
      </c>
    </row>
    <row r="88" spans="1:15" x14ac:dyDescent="0.3">
      <c r="A88" s="2"/>
      <c r="B88" s="10">
        <v>2020</v>
      </c>
      <c r="C88" s="10" t="s">
        <v>15</v>
      </c>
      <c r="D88" s="10" t="s">
        <v>42</v>
      </c>
      <c r="E88" s="10" t="s">
        <v>35</v>
      </c>
      <c r="F88" s="10" t="s">
        <v>18</v>
      </c>
      <c r="G88" s="10" t="s">
        <v>40</v>
      </c>
      <c r="H88" s="10" t="s">
        <v>27</v>
      </c>
      <c r="I88" s="10" t="s">
        <v>34</v>
      </c>
      <c r="J88" s="2"/>
      <c r="K88" s="2"/>
      <c r="L88" s="2"/>
      <c r="M88" s="2"/>
      <c r="N88" s="2"/>
      <c r="O88" s="10">
        <f t="shared" si="1"/>
        <v>1</v>
      </c>
    </row>
    <row r="89" spans="1:15" x14ac:dyDescent="0.3">
      <c r="A89" s="2"/>
      <c r="B89" s="10">
        <v>2020</v>
      </c>
      <c r="C89" s="10" t="s">
        <v>36</v>
      </c>
      <c r="D89" s="10" t="s">
        <v>23</v>
      </c>
      <c r="E89" s="10" t="s">
        <v>35</v>
      </c>
      <c r="F89" s="10" t="s">
        <v>30</v>
      </c>
      <c r="G89" s="10" t="s">
        <v>40</v>
      </c>
      <c r="H89" s="10" t="s">
        <v>34</v>
      </c>
      <c r="I89" s="10" t="s">
        <v>28</v>
      </c>
      <c r="J89" s="2"/>
      <c r="K89" s="2"/>
      <c r="L89" s="2"/>
      <c r="M89" s="2"/>
      <c r="N89" s="2"/>
      <c r="O89" s="10">
        <f t="shared" si="1"/>
        <v>1</v>
      </c>
    </row>
    <row r="90" spans="1:15" x14ac:dyDescent="0.3">
      <c r="A90" s="2"/>
      <c r="B90" s="10">
        <v>2026</v>
      </c>
      <c r="C90" s="10" t="s">
        <v>43</v>
      </c>
      <c r="D90" s="10" t="s">
        <v>16</v>
      </c>
      <c r="E90" s="10" t="s">
        <v>35</v>
      </c>
      <c r="F90" s="10" t="s">
        <v>18</v>
      </c>
      <c r="G90" s="10" t="s">
        <v>32</v>
      </c>
      <c r="H90" s="10" t="s">
        <v>27</v>
      </c>
      <c r="I90" s="10" t="s">
        <v>28</v>
      </c>
      <c r="J90" s="2"/>
      <c r="K90" s="2"/>
      <c r="L90" s="2"/>
      <c r="M90" s="2"/>
      <c r="N90" s="2"/>
      <c r="O90" s="10">
        <f t="shared" si="1"/>
        <v>1</v>
      </c>
    </row>
    <row r="91" spans="1:15" x14ac:dyDescent="0.3">
      <c r="A91" s="2"/>
      <c r="B91" s="10">
        <v>2025</v>
      </c>
      <c r="C91" s="10" t="s">
        <v>41</v>
      </c>
      <c r="D91" s="10" t="s">
        <v>31</v>
      </c>
      <c r="E91" s="10" t="s">
        <v>24</v>
      </c>
      <c r="F91" s="10" t="s">
        <v>30</v>
      </c>
      <c r="G91" s="10" t="s">
        <v>19</v>
      </c>
      <c r="H91" s="10" t="s">
        <v>39</v>
      </c>
      <c r="I91" s="10" t="s">
        <v>28</v>
      </c>
      <c r="J91" s="2"/>
      <c r="K91" s="2"/>
      <c r="L91" s="2"/>
      <c r="M91" s="2"/>
      <c r="N91" s="2"/>
      <c r="O91" s="10">
        <f t="shared" si="1"/>
        <v>1</v>
      </c>
    </row>
    <row r="92" spans="1:15" x14ac:dyDescent="0.3">
      <c r="A92" s="2"/>
      <c r="B92" s="10">
        <v>2021</v>
      </c>
      <c r="C92" s="10" t="s">
        <v>43</v>
      </c>
      <c r="D92" s="10" t="s">
        <v>31</v>
      </c>
      <c r="E92" s="10" t="s">
        <v>17</v>
      </c>
      <c r="F92" s="10" t="s">
        <v>25</v>
      </c>
      <c r="G92" s="10" t="s">
        <v>32</v>
      </c>
      <c r="H92" s="10" t="s">
        <v>34</v>
      </c>
      <c r="I92" s="10" t="s">
        <v>21</v>
      </c>
      <c r="J92" s="2"/>
      <c r="K92" s="2"/>
      <c r="L92" s="2"/>
      <c r="M92" s="2"/>
      <c r="N92" s="2"/>
      <c r="O92" s="10">
        <f t="shared" si="1"/>
        <v>1</v>
      </c>
    </row>
    <row r="93" spans="1:15" x14ac:dyDescent="0.3">
      <c r="A93" s="2"/>
      <c r="B93" s="10">
        <v>2025</v>
      </c>
      <c r="C93" s="10" t="s">
        <v>29</v>
      </c>
      <c r="D93" s="10" t="s">
        <v>23</v>
      </c>
      <c r="E93" s="10" t="s">
        <v>24</v>
      </c>
      <c r="F93" s="10" t="s">
        <v>30</v>
      </c>
      <c r="G93" s="10" t="s">
        <v>44</v>
      </c>
      <c r="H93" s="10" t="s">
        <v>20</v>
      </c>
      <c r="I93" s="10" t="s">
        <v>21</v>
      </c>
      <c r="J93" s="2"/>
      <c r="K93" s="2"/>
      <c r="L93" s="2"/>
      <c r="M93" s="2"/>
      <c r="N93" s="2"/>
      <c r="O93" s="10">
        <f t="shared" si="1"/>
        <v>1</v>
      </c>
    </row>
    <row r="94" spans="1:15" x14ac:dyDescent="0.3">
      <c r="A94" s="2"/>
      <c r="B94" s="10">
        <v>2021</v>
      </c>
      <c r="C94" s="10" t="s">
        <v>29</v>
      </c>
      <c r="D94" s="10" t="s">
        <v>33</v>
      </c>
      <c r="E94" s="10" t="s">
        <v>24</v>
      </c>
      <c r="F94" s="10" t="s">
        <v>30</v>
      </c>
      <c r="G94" s="10" t="s">
        <v>44</v>
      </c>
      <c r="H94" s="10" t="s">
        <v>34</v>
      </c>
      <c r="I94" s="10" t="s">
        <v>28</v>
      </c>
      <c r="J94" s="2"/>
      <c r="K94" s="2"/>
      <c r="L94" s="2"/>
      <c r="M94" s="2"/>
      <c r="N94" s="2"/>
      <c r="O94" s="10">
        <f t="shared" si="1"/>
        <v>1</v>
      </c>
    </row>
    <row r="95" spans="1:15" x14ac:dyDescent="0.3">
      <c r="A95" s="2"/>
      <c r="B95" s="10">
        <v>2024</v>
      </c>
      <c r="C95" s="10" t="s">
        <v>41</v>
      </c>
      <c r="D95" s="10" t="s">
        <v>37</v>
      </c>
      <c r="E95" s="10" t="s">
        <v>35</v>
      </c>
      <c r="F95" s="10" t="s">
        <v>25</v>
      </c>
      <c r="G95" s="10" t="s">
        <v>40</v>
      </c>
      <c r="H95" s="10" t="s">
        <v>20</v>
      </c>
      <c r="I95" s="10" t="s">
        <v>21</v>
      </c>
      <c r="J95" s="2"/>
      <c r="K95" s="2"/>
      <c r="L95" s="2"/>
      <c r="M95" s="2"/>
      <c r="N95" s="2"/>
      <c r="O95" s="10">
        <f t="shared" si="1"/>
        <v>1</v>
      </c>
    </row>
    <row r="96" spans="1:15" x14ac:dyDescent="0.3">
      <c r="A96" s="2"/>
      <c r="B96" s="10">
        <v>2023</v>
      </c>
      <c r="C96" s="10" t="s">
        <v>36</v>
      </c>
      <c r="D96" s="10" t="s">
        <v>31</v>
      </c>
      <c r="E96" s="10" t="s">
        <v>24</v>
      </c>
      <c r="F96" s="10" t="s">
        <v>25</v>
      </c>
      <c r="G96" s="10" t="s">
        <v>44</v>
      </c>
      <c r="H96" s="10" t="s">
        <v>34</v>
      </c>
      <c r="I96" s="10" t="s">
        <v>28</v>
      </c>
      <c r="J96" s="2"/>
      <c r="K96" s="2"/>
      <c r="L96" s="2"/>
      <c r="M96" s="2"/>
      <c r="N96" s="2"/>
      <c r="O96" s="10">
        <f t="shared" si="1"/>
        <v>1</v>
      </c>
    </row>
    <row r="97" spans="1:15" x14ac:dyDescent="0.3">
      <c r="A97" s="2"/>
      <c r="B97" s="10">
        <v>2024</v>
      </c>
      <c r="C97" s="10" t="s">
        <v>15</v>
      </c>
      <c r="D97" s="10" t="s">
        <v>31</v>
      </c>
      <c r="E97" s="10" t="s">
        <v>35</v>
      </c>
      <c r="F97" s="10" t="s">
        <v>30</v>
      </c>
      <c r="G97" s="10" t="s">
        <v>40</v>
      </c>
      <c r="H97" s="10" t="s">
        <v>34</v>
      </c>
      <c r="I97" s="10" t="s">
        <v>28</v>
      </c>
      <c r="J97" s="2"/>
      <c r="K97" s="2"/>
      <c r="L97" s="2"/>
      <c r="M97" s="2"/>
      <c r="N97" s="2"/>
      <c r="O97" s="10">
        <f t="shared" si="1"/>
        <v>1</v>
      </c>
    </row>
    <row r="98" spans="1:15" x14ac:dyDescent="0.3">
      <c r="A98" s="2"/>
      <c r="B98" s="10">
        <v>2024</v>
      </c>
      <c r="C98" s="10" t="s">
        <v>29</v>
      </c>
      <c r="D98" s="10" t="s">
        <v>33</v>
      </c>
      <c r="E98" s="10" t="s">
        <v>24</v>
      </c>
      <c r="F98" s="10" t="s">
        <v>25</v>
      </c>
      <c r="G98" s="10" t="s">
        <v>44</v>
      </c>
      <c r="H98" s="10" t="s">
        <v>34</v>
      </c>
      <c r="I98" s="10" t="s">
        <v>21</v>
      </c>
      <c r="J98" s="2"/>
      <c r="K98" s="2"/>
      <c r="L98" s="2"/>
      <c r="M98" s="2"/>
      <c r="N98" s="2"/>
      <c r="O98" s="10">
        <f t="shared" si="1"/>
        <v>1</v>
      </c>
    </row>
    <row r="99" spans="1:15" x14ac:dyDescent="0.3">
      <c r="A99" s="2"/>
      <c r="B99" s="10">
        <v>2024</v>
      </c>
      <c r="C99" s="10" t="s">
        <v>29</v>
      </c>
      <c r="D99" s="10" t="s">
        <v>31</v>
      </c>
      <c r="E99" s="10" t="s">
        <v>17</v>
      </c>
      <c r="F99" s="10" t="s">
        <v>18</v>
      </c>
      <c r="G99" s="10" t="s">
        <v>19</v>
      </c>
      <c r="H99" s="10" t="s">
        <v>39</v>
      </c>
      <c r="I99" s="10" t="s">
        <v>28</v>
      </c>
      <c r="J99" s="2"/>
      <c r="K99" s="2"/>
      <c r="L99" s="2"/>
      <c r="M99" s="2"/>
      <c r="N99" s="2"/>
      <c r="O99" s="10">
        <f t="shared" si="1"/>
        <v>1</v>
      </c>
    </row>
    <row r="100" spans="1:15" x14ac:dyDescent="0.3">
      <c r="A100" s="11"/>
      <c r="B100" s="10">
        <v>2024</v>
      </c>
      <c r="C100" s="10" t="s">
        <v>43</v>
      </c>
      <c r="D100" s="10" t="s">
        <v>33</v>
      </c>
      <c r="E100" s="10" t="s">
        <v>17</v>
      </c>
      <c r="F100" s="10" t="s">
        <v>30</v>
      </c>
      <c r="G100" s="10" t="s">
        <v>26</v>
      </c>
      <c r="H100" s="10" t="s">
        <v>34</v>
      </c>
      <c r="I100" s="10" t="s">
        <v>28</v>
      </c>
      <c r="J100" s="11"/>
      <c r="K100" s="11"/>
      <c r="L100" s="11"/>
      <c r="M100" s="11"/>
      <c r="N100" s="11"/>
      <c r="O100" s="10">
        <f t="shared" si="1"/>
        <v>1</v>
      </c>
    </row>
    <row r="101" spans="1:15" x14ac:dyDescent="0.3">
      <c r="B101" s="10">
        <v>2023</v>
      </c>
      <c r="C101" s="10" t="s">
        <v>41</v>
      </c>
      <c r="D101" s="10" t="s">
        <v>33</v>
      </c>
      <c r="E101" s="10" t="s">
        <v>35</v>
      </c>
      <c r="F101" s="10" t="s">
        <v>18</v>
      </c>
      <c r="G101" s="10" t="s">
        <v>38</v>
      </c>
      <c r="H101" s="10" t="s">
        <v>20</v>
      </c>
      <c r="I101" s="10" t="s">
        <v>21</v>
      </c>
      <c r="O101" s="10">
        <f t="shared" si="1"/>
        <v>1</v>
      </c>
    </row>
    <row r="102" spans="1:15" x14ac:dyDescent="0.3">
      <c r="B102" s="10">
        <v>2025</v>
      </c>
      <c r="C102" s="10" t="s">
        <v>45</v>
      </c>
      <c r="D102" s="10" t="s">
        <v>37</v>
      </c>
      <c r="E102" s="10" t="s">
        <v>35</v>
      </c>
      <c r="F102" s="10" t="s">
        <v>30</v>
      </c>
      <c r="G102" s="10" t="s">
        <v>40</v>
      </c>
      <c r="H102" s="10" t="s">
        <v>34</v>
      </c>
      <c r="I102" s="10" t="s">
        <v>28</v>
      </c>
      <c r="O102" s="10">
        <f t="shared" si="1"/>
        <v>1</v>
      </c>
    </row>
    <row r="103" spans="1:15" x14ac:dyDescent="0.3">
      <c r="B103" s="10">
        <v>2026</v>
      </c>
      <c r="C103" s="10" t="s">
        <v>41</v>
      </c>
      <c r="D103" s="10" t="s">
        <v>37</v>
      </c>
      <c r="E103" s="10" t="s">
        <v>35</v>
      </c>
      <c r="F103" s="10" t="s">
        <v>30</v>
      </c>
      <c r="G103" s="10" t="s">
        <v>44</v>
      </c>
      <c r="H103" s="10" t="s">
        <v>27</v>
      </c>
      <c r="I103" s="10" t="s">
        <v>28</v>
      </c>
      <c r="O103" s="10">
        <f t="shared" si="1"/>
        <v>1</v>
      </c>
    </row>
    <row r="104" spans="1:15" x14ac:dyDescent="0.3">
      <c r="B104" s="10">
        <v>2022</v>
      </c>
      <c r="C104" s="10" t="s">
        <v>43</v>
      </c>
      <c r="D104" s="10" t="s">
        <v>23</v>
      </c>
      <c r="E104" s="10" t="s">
        <v>35</v>
      </c>
      <c r="F104" s="10" t="s">
        <v>25</v>
      </c>
      <c r="G104" s="10" t="s">
        <v>38</v>
      </c>
      <c r="H104" s="10" t="s">
        <v>27</v>
      </c>
      <c r="I104" s="10" t="s">
        <v>28</v>
      </c>
      <c r="O104" s="10">
        <f t="shared" si="1"/>
        <v>1</v>
      </c>
    </row>
    <row r="105" spans="1:15" x14ac:dyDescent="0.3">
      <c r="B105" s="10">
        <v>2023</v>
      </c>
      <c r="C105" s="10" t="s">
        <v>29</v>
      </c>
      <c r="D105" s="10" t="s">
        <v>31</v>
      </c>
      <c r="E105" s="10" t="s">
        <v>17</v>
      </c>
      <c r="F105" s="10" t="s">
        <v>30</v>
      </c>
      <c r="G105" s="10" t="s">
        <v>40</v>
      </c>
      <c r="H105" s="10" t="s">
        <v>34</v>
      </c>
      <c r="I105" s="10" t="s">
        <v>28</v>
      </c>
      <c r="O105" s="10">
        <f t="shared" si="1"/>
        <v>1</v>
      </c>
    </row>
    <row r="106" spans="1:15" x14ac:dyDescent="0.3">
      <c r="B106" s="10">
        <v>2020</v>
      </c>
      <c r="C106" s="10" t="s">
        <v>15</v>
      </c>
      <c r="D106" s="10" t="s">
        <v>31</v>
      </c>
      <c r="E106" s="10" t="s">
        <v>24</v>
      </c>
      <c r="F106" s="10" t="s">
        <v>30</v>
      </c>
      <c r="G106" s="10" t="s">
        <v>19</v>
      </c>
      <c r="H106" s="10" t="s">
        <v>34</v>
      </c>
      <c r="I106" s="10" t="s">
        <v>21</v>
      </c>
      <c r="O106" s="10">
        <f t="shared" si="1"/>
        <v>1</v>
      </c>
    </row>
    <row r="107" spans="1:15" x14ac:dyDescent="0.3">
      <c r="B107" s="10">
        <v>2022</v>
      </c>
      <c r="C107" s="10" t="s">
        <v>15</v>
      </c>
      <c r="D107" s="10" t="s">
        <v>31</v>
      </c>
      <c r="E107" s="10" t="s">
        <v>24</v>
      </c>
      <c r="F107" s="10" t="s">
        <v>25</v>
      </c>
      <c r="G107" s="10" t="s">
        <v>38</v>
      </c>
      <c r="H107" s="10" t="s">
        <v>34</v>
      </c>
      <c r="I107" s="10" t="s">
        <v>28</v>
      </c>
      <c r="O107" s="10">
        <f t="shared" si="1"/>
        <v>1</v>
      </c>
    </row>
    <row r="108" spans="1:15" x14ac:dyDescent="0.3">
      <c r="B108" s="10">
        <v>2021</v>
      </c>
      <c r="C108" s="10" t="s">
        <v>29</v>
      </c>
      <c r="D108" s="10" t="s">
        <v>37</v>
      </c>
      <c r="E108" s="10" t="s">
        <v>24</v>
      </c>
      <c r="F108" s="10" t="s">
        <v>18</v>
      </c>
      <c r="G108" s="10" t="s">
        <v>40</v>
      </c>
      <c r="H108" s="10" t="s">
        <v>39</v>
      </c>
      <c r="I108" s="10" t="s">
        <v>28</v>
      </c>
      <c r="O108" s="10">
        <f t="shared" si="1"/>
        <v>1</v>
      </c>
    </row>
    <row r="109" spans="1:15" x14ac:dyDescent="0.3">
      <c r="B109" s="10">
        <v>2020</v>
      </c>
      <c r="C109" s="10" t="s">
        <v>15</v>
      </c>
      <c r="D109" s="10" t="s">
        <v>42</v>
      </c>
      <c r="E109" s="10" t="s">
        <v>24</v>
      </c>
      <c r="F109" s="10" t="s">
        <v>18</v>
      </c>
      <c r="G109" s="10" t="s">
        <v>26</v>
      </c>
      <c r="H109" s="10" t="s">
        <v>20</v>
      </c>
      <c r="I109" s="10" t="s">
        <v>28</v>
      </c>
      <c r="O109" s="10">
        <f t="shared" si="1"/>
        <v>1</v>
      </c>
    </row>
    <row r="110" spans="1:15" x14ac:dyDescent="0.3">
      <c r="B110" s="10">
        <v>2025</v>
      </c>
      <c r="C110" s="10" t="s">
        <v>43</v>
      </c>
      <c r="D110" s="10" t="s">
        <v>33</v>
      </c>
      <c r="E110" s="10" t="s">
        <v>17</v>
      </c>
      <c r="F110" s="10" t="s">
        <v>18</v>
      </c>
      <c r="G110" s="10" t="s">
        <v>40</v>
      </c>
      <c r="H110" s="10" t="s">
        <v>20</v>
      </c>
      <c r="I110" s="10" t="s">
        <v>34</v>
      </c>
      <c r="O110" s="10">
        <f t="shared" si="1"/>
        <v>1</v>
      </c>
    </row>
    <row r="111" spans="1:15" x14ac:dyDescent="0.3">
      <c r="B111" s="10">
        <v>2024</v>
      </c>
      <c r="C111" s="10" t="s">
        <v>22</v>
      </c>
      <c r="D111" s="10" t="s">
        <v>42</v>
      </c>
      <c r="E111" s="10" t="s">
        <v>24</v>
      </c>
      <c r="F111" s="10" t="s">
        <v>18</v>
      </c>
      <c r="G111" s="10" t="s">
        <v>19</v>
      </c>
      <c r="H111" s="10" t="s">
        <v>27</v>
      </c>
      <c r="I111" s="10" t="s">
        <v>21</v>
      </c>
      <c r="O111" s="10">
        <f t="shared" si="1"/>
        <v>1</v>
      </c>
    </row>
    <row r="112" spans="1:15" x14ac:dyDescent="0.3">
      <c r="B112" s="10">
        <v>2020</v>
      </c>
      <c r="C112" s="10" t="s">
        <v>45</v>
      </c>
      <c r="D112" s="10" t="s">
        <v>42</v>
      </c>
      <c r="E112" s="10" t="s">
        <v>24</v>
      </c>
      <c r="F112" s="10" t="s">
        <v>18</v>
      </c>
      <c r="G112" s="10" t="s">
        <v>19</v>
      </c>
      <c r="H112" s="10" t="s">
        <v>34</v>
      </c>
      <c r="I112" s="10" t="s">
        <v>28</v>
      </c>
      <c r="O112" s="10">
        <f t="shared" si="1"/>
        <v>1</v>
      </c>
    </row>
    <row r="113" spans="2:15" x14ac:dyDescent="0.3">
      <c r="B113" s="10">
        <v>2025</v>
      </c>
      <c r="C113" s="10" t="s">
        <v>45</v>
      </c>
      <c r="D113" s="10" t="s">
        <v>33</v>
      </c>
      <c r="E113" s="10" t="s">
        <v>35</v>
      </c>
      <c r="F113" s="10" t="s">
        <v>18</v>
      </c>
      <c r="G113" s="10" t="s">
        <v>26</v>
      </c>
      <c r="H113" s="10" t="s">
        <v>39</v>
      </c>
      <c r="I113" s="10" t="s">
        <v>28</v>
      </c>
      <c r="O113" s="10">
        <f t="shared" si="1"/>
        <v>1</v>
      </c>
    </row>
    <row r="114" spans="2:15" x14ac:dyDescent="0.3">
      <c r="B114" s="10">
        <v>2021</v>
      </c>
      <c r="C114" s="10" t="s">
        <v>43</v>
      </c>
      <c r="D114" s="10" t="s">
        <v>31</v>
      </c>
      <c r="E114" s="10" t="s">
        <v>35</v>
      </c>
      <c r="F114" s="10" t="s">
        <v>18</v>
      </c>
      <c r="G114" s="10" t="s">
        <v>44</v>
      </c>
      <c r="H114" s="10" t="s">
        <v>27</v>
      </c>
      <c r="I114" s="10" t="s">
        <v>28</v>
      </c>
      <c r="O114" s="10">
        <f t="shared" si="1"/>
        <v>1</v>
      </c>
    </row>
    <row r="115" spans="2:15" x14ac:dyDescent="0.3">
      <c r="B115" s="10">
        <v>2021</v>
      </c>
      <c r="C115" s="10" t="s">
        <v>43</v>
      </c>
      <c r="D115" s="10" t="s">
        <v>16</v>
      </c>
      <c r="E115" s="10" t="s">
        <v>35</v>
      </c>
      <c r="F115" s="10" t="s">
        <v>18</v>
      </c>
      <c r="G115" s="10" t="s">
        <v>38</v>
      </c>
      <c r="H115" s="10" t="s">
        <v>34</v>
      </c>
      <c r="I115" s="10" t="s">
        <v>28</v>
      </c>
      <c r="O115" s="10">
        <f t="shared" si="1"/>
        <v>1</v>
      </c>
    </row>
    <row r="116" spans="2:15" x14ac:dyDescent="0.3">
      <c r="B116" s="10">
        <v>2021</v>
      </c>
      <c r="C116" s="10" t="s">
        <v>29</v>
      </c>
      <c r="D116" s="10" t="s">
        <v>23</v>
      </c>
      <c r="E116" s="10" t="s">
        <v>35</v>
      </c>
      <c r="F116" s="10" t="s">
        <v>18</v>
      </c>
      <c r="G116" s="10" t="s">
        <v>44</v>
      </c>
      <c r="H116" s="10" t="s">
        <v>34</v>
      </c>
      <c r="I116" s="10" t="s">
        <v>21</v>
      </c>
      <c r="O116" s="10">
        <f t="shared" si="1"/>
        <v>1</v>
      </c>
    </row>
    <row r="117" spans="2:15" x14ac:dyDescent="0.3">
      <c r="B117" s="10">
        <v>2023</v>
      </c>
      <c r="C117" s="10" t="s">
        <v>41</v>
      </c>
      <c r="D117" s="10" t="s">
        <v>37</v>
      </c>
      <c r="E117" s="10" t="s">
        <v>17</v>
      </c>
      <c r="F117" s="10" t="s">
        <v>25</v>
      </c>
      <c r="G117" s="10" t="s">
        <v>44</v>
      </c>
      <c r="H117" s="10" t="s">
        <v>20</v>
      </c>
      <c r="I117" s="10" t="s">
        <v>28</v>
      </c>
      <c r="O117" s="10">
        <f t="shared" si="1"/>
        <v>1</v>
      </c>
    </row>
    <row r="118" spans="2:15" x14ac:dyDescent="0.3">
      <c r="B118" s="10">
        <v>2026</v>
      </c>
      <c r="C118" s="10" t="s">
        <v>43</v>
      </c>
      <c r="D118" s="10" t="s">
        <v>37</v>
      </c>
      <c r="E118" s="10" t="s">
        <v>17</v>
      </c>
      <c r="F118" s="10" t="s">
        <v>18</v>
      </c>
      <c r="G118" s="10" t="s">
        <v>26</v>
      </c>
      <c r="H118" s="10" t="s">
        <v>34</v>
      </c>
      <c r="I118" s="10" t="s">
        <v>34</v>
      </c>
      <c r="O118" s="10">
        <f t="shared" si="1"/>
        <v>1</v>
      </c>
    </row>
    <row r="119" spans="2:15" x14ac:dyDescent="0.3">
      <c r="B119" s="10">
        <v>2026</v>
      </c>
      <c r="C119" s="10" t="s">
        <v>22</v>
      </c>
      <c r="D119" s="10" t="s">
        <v>23</v>
      </c>
      <c r="E119" s="10" t="s">
        <v>35</v>
      </c>
      <c r="F119" s="10" t="s">
        <v>18</v>
      </c>
      <c r="G119" s="10" t="s">
        <v>32</v>
      </c>
      <c r="H119" s="10" t="s">
        <v>27</v>
      </c>
      <c r="I119" s="10" t="s">
        <v>28</v>
      </c>
      <c r="O119" s="10">
        <f t="shared" si="1"/>
        <v>1</v>
      </c>
    </row>
    <row r="120" spans="2:15" x14ac:dyDescent="0.3">
      <c r="B120" s="10">
        <v>2023</v>
      </c>
      <c r="C120" s="10" t="s">
        <v>36</v>
      </c>
      <c r="D120" s="10" t="s">
        <v>23</v>
      </c>
      <c r="E120" s="10" t="s">
        <v>17</v>
      </c>
      <c r="F120" s="10" t="s">
        <v>25</v>
      </c>
      <c r="G120" s="10" t="s">
        <v>44</v>
      </c>
      <c r="H120" s="10" t="s">
        <v>27</v>
      </c>
      <c r="I120" s="10" t="s">
        <v>28</v>
      </c>
      <c r="O120" s="10">
        <f t="shared" si="1"/>
        <v>1</v>
      </c>
    </row>
    <row r="121" spans="2:15" x14ac:dyDescent="0.3">
      <c r="B121" s="10">
        <v>2025</v>
      </c>
      <c r="C121" s="10" t="s">
        <v>45</v>
      </c>
      <c r="D121" s="10" t="s">
        <v>16</v>
      </c>
      <c r="E121" s="10" t="s">
        <v>35</v>
      </c>
      <c r="F121" s="10" t="s">
        <v>30</v>
      </c>
      <c r="G121" s="10" t="s">
        <v>26</v>
      </c>
      <c r="H121" s="10" t="s">
        <v>27</v>
      </c>
      <c r="I121" s="10" t="s">
        <v>28</v>
      </c>
      <c r="O121" s="10">
        <f t="shared" si="1"/>
        <v>1</v>
      </c>
    </row>
    <row r="122" spans="2:15" x14ac:dyDescent="0.3">
      <c r="B122" s="10">
        <v>2024</v>
      </c>
      <c r="C122" s="10" t="s">
        <v>36</v>
      </c>
      <c r="D122" s="10" t="s">
        <v>31</v>
      </c>
      <c r="E122" s="10" t="s">
        <v>35</v>
      </c>
      <c r="F122" s="10" t="s">
        <v>30</v>
      </c>
      <c r="G122" s="10" t="s">
        <v>26</v>
      </c>
      <c r="H122" s="10" t="s">
        <v>27</v>
      </c>
      <c r="I122" s="10" t="s">
        <v>34</v>
      </c>
      <c r="O122" s="10">
        <f t="shared" si="1"/>
        <v>1</v>
      </c>
    </row>
    <row r="123" spans="2:15" x14ac:dyDescent="0.3">
      <c r="B123" s="10">
        <v>2022</v>
      </c>
      <c r="C123" s="10" t="s">
        <v>15</v>
      </c>
      <c r="D123" s="10" t="s">
        <v>16</v>
      </c>
      <c r="E123" s="10" t="s">
        <v>17</v>
      </c>
      <c r="F123" s="10" t="s">
        <v>18</v>
      </c>
      <c r="G123" s="10" t="s">
        <v>19</v>
      </c>
      <c r="H123" s="10" t="s">
        <v>20</v>
      </c>
      <c r="I123" s="10" t="s">
        <v>21</v>
      </c>
      <c r="O123" s="10">
        <f t="shared" si="1"/>
        <v>1</v>
      </c>
    </row>
    <row r="124" spans="2:15" x14ac:dyDescent="0.3">
      <c r="B124" s="10">
        <v>2021</v>
      </c>
      <c r="C124" s="10" t="s">
        <v>22</v>
      </c>
      <c r="D124" s="10" t="s">
        <v>37</v>
      </c>
      <c r="E124" s="10" t="s">
        <v>35</v>
      </c>
      <c r="F124" s="10" t="s">
        <v>18</v>
      </c>
      <c r="G124" s="10" t="s">
        <v>38</v>
      </c>
      <c r="H124" s="10" t="s">
        <v>39</v>
      </c>
      <c r="I124" s="10" t="s">
        <v>21</v>
      </c>
      <c r="O124" s="10">
        <f t="shared" si="1"/>
        <v>1</v>
      </c>
    </row>
    <row r="125" spans="2:15" x14ac:dyDescent="0.3">
      <c r="B125" s="10">
        <v>2020</v>
      </c>
      <c r="C125" s="10" t="s">
        <v>15</v>
      </c>
      <c r="D125" s="10" t="s">
        <v>16</v>
      </c>
      <c r="E125" s="10" t="s">
        <v>35</v>
      </c>
      <c r="F125" s="10" t="s">
        <v>30</v>
      </c>
      <c r="G125" s="10" t="s">
        <v>32</v>
      </c>
      <c r="H125" s="10" t="s">
        <v>34</v>
      </c>
      <c r="I125" s="10" t="s">
        <v>28</v>
      </c>
      <c r="O125" s="10">
        <f t="shared" si="1"/>
        <v>1</v>
      </c>
    </row>
    <row r="126" spans="2:15" x14ac:dyDescent="0.3">
      <c r="B126" s="10">
        <v>2025</v>
      </c>
      <c r="C126" s="10" t="s">
        <v>22</v>
      </c>
      <c r="D126" s="10" t="s">
        <v>31</v>
      </c>
      <c r="E126" s="10" t="s">
        <v>17</v>
      </c>
      <c r="F126" s="10" t="s">
        <v>25</v>
      </c>
      <c r="G126" s="10" t="s">
        <v>19</v>
      </c>
      <c r="H126" s="10" t="s">
        <v>20</v>
      </c>
      <c r="I126" s="10" t="s">
        <v>34</v>
      </c>
      <c r="O126" s="10">
        <f t="shared" si="1"/>
        <v>1</v>
      </c>
    </row>
    <row r="127" spans="2:15" x14ac:dyDescent="0.3">
      <c r="B127" s="10">
        <v>2022</v>
      </c>
      <c r="C127" s="10" t="s">
        <v>22</v>
      </c>
      <c r="D127" s="10" t="s">
        <v>42</v>
      </c>
      <c r="E127" s="10" t="s">
        <v>24</v>
      </c>
      <c r="F127" s="10" t="s">
        <v>18</v>
      </c>
      <c r="G127" s="10" t="s">
        <v>38</v>
      </c>
      <c r="H127" s="10" t="s">
        <v>39</v>
      </c>
      <c r="I127" s="10" t="s">
        <v>34</v>
      </c>
      <c r="O127" s="10">
        <f t="shared" si="1"/>
        <v>1</v>
      </c>
    </row>
    <row r="128" spans="2:15" x14ac:dyDescent="0.3">
      <c r="B128" s="10">
        <v>2020</v>
      </c>
      <c r="C128" s="10" t="s">
        <v>45</v>
      </c>
      <c r="D128" s="10" t="s">
        <v>31</v>
      </c>
      <c r="E128" s="10" t="s">
        <v>24</v>
      </c>
      <c r="F128" s="10" t="s">
        <v>25</v>
      </c>
      <c r="G128" s="10" t="s">
        <v>44</v>
      </c>
      <c r="H128" s="10" t="s">
        <v>20</v>
      </c>
      <c r="I128" s="10" t="s">
        <v>28</v>
      </c>
      <c r="O128" s="10">
        <f t="shared" si="1"/>
        <v>1</v>
      </c>
    </row>
    <row r="129" spans="2:15" x14ac:dyDescent="0.3">
      <c r="B129" s="10">
        <v>2021</v>
      </c>
      <c r="C129" s="10" t="s">
        <v>41</v>
      </c>
      <c r="D129" s="10" t="s">
        <v>37</v>
      </c>
      <c r="E129" s="10" t="s">
        <v>35</v>
      </c>
      <c r="F129" s="10" t="s">
        <v>18</v>
      </c>
      <c r="G129" s="10" t="s">
        <v>19</v>
      </c>
      <c r="H129" s="10" t="s">
        <v>34</v>
      </c>
      <c r="I129" s="10" t="s">
        <v>28</v>
      </c>
      <c r="O129" s="10">
        <f t="shared" si="1"/>
        <v>1</v>
      </c>
    </row>
    <row r="130" spans="2:15" x14ac:dyDescent="0.3">
      <c r="B130" s="10">
        <v>2025</v>
      </c>
      <c r="C130" s="10" t="s">
        <v>41</v>
      </c>
      <c r="D130" s="10" t="s">
        <v>16</v>
      </c>
      <c r="E130" s="10" t="s">
        <v>35</v>
      </c>
      <c r="F130" s="10" t="s">
        <v>18</v>
      </c>
      <c r="G130" s="10" t="s">
        <v>32</v>
      </c>
      <c r="H130" s="10" t="s">
        <v>20</v>
      </c>
      <c r="I130" s="10" t="s">
        <v>28</v>
      </c>
      <c r="O130" s="10">
        <f t="shared" si="1"/>
        <v>1</v>
      </c>
    </row>
    <row r="131" spans="2:15" x14ac:dyDescent="0.3">
      <c r="B131" s="10">
        <v>2021</v>
      </c>
      <c r="C131" s="10" t="s">
        <v>45</v>
      </c>
      <c r="D131" s="10" t="s">
        <v>23</v>
      </c>
      <c r="E131" s="10" t="s">
        <v>35</v>
      </c>
      <c r="F131" s="10" t="s">
        <v>30</v>
      </c>
      <c r="G131" s="10" t="s">
        <v>32</v>
      </c>
      <c r="H131" s="10" t="s">
        <v>34</v>
      </c>
      <c r="I131" s="10" t="s">
        <v>28</v>
      </c>
      <c r="O131" s="10">
        <f t="shared" si="1"/>
        <v>1</v>
      </c>
    </row>
    <row r="132" spans="2:15" x14ac:dyDescent="0.3">
      <c r="B132" s="10">
        <v>2026</v>
      </c>
      <c r="C132" s="10" t="s">
        <v>29</v>
      </c>
      <c r="D132" s="10" t="s">
        <v>16</v>
      </c>
      <c r="E132" s="10" t="s">
        <v>24</v>
      </c>
      <c r="F132" s="10" t="s">
        <v>25</v>
      </c>
      <c r="G132" s="10" t="s">
        <v>32</v>
      </c>
      <c r="H132" s="10" t="s">
        <v>27</v>
      </c>
      <c r="I132" s="10" t="s">
        <v>34</v>
      </c>
      <c r="O132" s="10">
        <f t="shared" si="1"/>
        <v>1</v>
      </c>
    </row>
    <row r="133" spans="2:15" x14ac:dyDescent="0.3">
      <c r="B133" s="10">
        <v>2022</v>
      </c>
      <c r="C133" s="10" t="s">
        <v>29</v>
      </c>
      <c r="D133" s="10" t="s">
        <v>37</v>
      </c>
      <c r="E133" s="10" t="s">
        <v>24</v>
      </c>
      <c r="F133" s="10" t="s">
        <v>25</v>
      </c>
      <c r="G133" s="10" t="s">
        <v>38</v>
      </c>
      <c r="H133" s="10" t="s">
        <v>39</v>
      </c>
      <c r="I133" s="10" t="s">
        <v>28</v>
      </c>
      <c r="O133" s="10">
        <f t="shared" ref="O133:O196" si="2">SUBTOTAL(103,B133)</f>
        <v>1</v>
      </c>
    </row>
    <row r="134" spans="2:15" x14ac:dyDescent="0.3">
      <c r="B134" s="10">
        <v>2020</v>
      </c>
      <c r="C134" s="10" t="s">
        <v>15</v>
      </c>
      <c r="D134" s="10" t="s">
        <v>42</v>
      </c>
      <c r="E134" s="10" t="s">
        <v>35</v>
      </c>
      <c r="F134" s="10" t="s">
        <v>30</v>
      </c>
      <c r="G134" s="10" t="s">
        <v>44</v>
      </c>
      <c r="H134" s="10" t="s">
        <v>27</v>
      </c>
      <c r="I134" s="10" t="s">
        <v>28</v>
      </c>
      <c r="O134" s="10">
        <f t="shared" si="2"/>
        <v>1</v>
      </c>
    </row>
    <row r="135" spans="2:15" x14ac:dyDescent="0.3">
      <c r="B135" s="10">
        <v>2026</v>
      </c>
      <c r="C135" s="10" t="s">
        <v>45</v>
      </c>
      <c r="D135" s="10" t="s">
        <v>37</v>
      </c>
      <c r="E135" s="10" t="s">
        <v>17</v>
      </c>
      <c r="F135" s="10" t="s">
        <v>30</v>
      </c>
      <c r="G135" s="10" t="s">
        <v>26</v>
      </c>
      <c r="H135" s="10" t="s">
        <v>39</v>
      </c>
      <c r="I135" s="10" t="s">
        <v>34</v>
      </c>
      <c r="O135" s="10">
        <f t="shared" si="2"/>
        <v>1</v>
      </c>
    </row>
    <row r="136" spans="2:15" x14ac:dyDescent="0.3">
      <c r="B136" s="10">
        <v>2021</v>
      </c>
      <c r="C136" s="10" t="s">
        <v>15</v>
      </c>
      <c r="D136" s="10" t="s">
        <v>23</v>
      </c>
      <c r="E136" s="10" t="s">
        <v>24</v>
      </c>
      <c r="F136" s="10" t="s">
        <v>25</v>
      </c>
      <c r="G136" s="10" t="s">
        <v>26</v>
      </c>
      <c r="H136" s="10" t="s">
        <v>20</v>
      </c>
      <c r="I136" s="10" t="s">
        <v>28</v>
      </c>
      <c r="O136" s="10">
        <f t="shared" si="2"/>
        <v>1</v>
      </c>
    </row>
    <row r="137" spans="2:15" x14ac:dyDescent="0.3">
      <c r="B137" s="10">
        <v>2022</v>
      </c>
      <c r="C137" s="10" t="s">
        <v>43</v>
      </c>
      <c r="D137" s="10" t="s">
        <v>23</v>
      </c>
      <c r="E137" s="10" t="s">
        <v>17</v>
      </c>
      <c r="F137" s="10" t="s">
        <v>25</v>
      </c>
      <c r="G137" s="10" t="s">
        <v>40</v>
      </c>
      <c r="H137" s="10" t="s">
        <v>27</v>
      </c>
      <c r="I137" s="10" t="s">
        <v>34</v>
      </c>
      <c r="O137" s="10">
        <f t="shared" si="2"/>
        <v>1</v>
      </c>
    </row>
    <row r="138" spans="2:15" x14ac:dyDescent="0.3">
      <c r="B138" s="10">
        <v>2023</v>
      </c>
      <c r="C138" s="10" t="s">
        <v>22</v>
      </c>
      <c r="D138" s="10" t="s">
        <v>23</v>
      </c>
      <c r="E138" s="10" t="s">
        <v>24</v>
      </c>
      <c r="F138" s="10" t="s">
        <v>30</v>
      </c>
      <c r="G138" s="10" t="s">
        <v>26</v>
      </c>
      <c r="H138" s="10" t="s">
        <v>27</v>
      </c>
      <c r="I138" s="10" t="s">
        <v>28</v>
      </c>
      <c r="O138" s="10">
        <f t="shared" si="2"/>
        <v>1</v>
      </c>
    </row>
    <row r="139" spans="2:15" x14ac:dyDescent="0.3">
      <c r="B139" s="10">
        <v>2026</v>
      </c>
      <c r="C139" s="10" t="s">
        <v>43</v>
      </c>
      <c r="D139" s="10" t="s">
        <v>31</v>
      </c>
      <c r="E139" s="10" t="s">
        <v>24</v>
      </c>
      <c r="F139" s="10" t="s">
        <v>18</v>
      </c>
      <c r="G139" s="10" t="s">
        <v>40</v>
      </c>
      <c r="H139" s="10" t="s">
        <v>39</v>
      </c>
      <c r="I139" s="10" t="s">
        <v>21</v>
      </c>
      <c r="O139" s="10">
        <f t="shared" si="2"/>
        <v>1</v>
      </c>
    </row>
    <row r="140" spans="2:15" x14ac:dyDescent="0.3">
      <c r="B140" s="10">
        <v>2023</v>
      </c>
      <c r="C140" s="10" t="s">
        <v>29</v>
      </c>
      <c r="D140" s="10" t="s">
        <v>33</v>
      </c>
      <c r="E140" s="10" t="s">
        <v>17</v>
      </c>
      <c r="F140" s="10" t="s">
        <v>18</v>
      </c>
      <c r="G140" s="10" t="s">
        <v>26</v>
      </c>
      <c r="H140" s="10" t="s">
        <v>27</v>
      </c>
      <c r="I140" s="10" t="s">
        <v>28</v>
      </c>
      <c r="O140" s="10">
        <f t="shared" si="2"/>
        <v>1</v>
      </c>
    </row>
    <row r="141" spans="2:15" x14ac:dyDescent="0.3">
      <c r="B141" s="10">
        <v>2023</v>
      </c>
      <c r="C141" s="10" t="s">
        <v>41</v>
      </c>
      <c r="D141" s="10" t="s">
        <v>37</v>
      </c>
      <c r="E141" s="10" t="s">
        <v>35</v>
      </c>
      <c r="F141" s="10" t="s">
        <v>25</v>
      </c>
      <c r="G141" s="10" t="s">
        <v>38</v>
      </c>
      <c r="H141" s="10" t="s">
        <v>27</v>
      </c>
      <c r="I141" s="10" t="s">
        <v>21</v>
      </c>
      <c r="O141" s="10">
        <f t="shared" si="2"/>
        <v>1</v>
      </c>
    </row>
    <row r="142" spans="2:15" x14ac:dyDescent="0.3">
      <c r="B142" s="10">
        <v>2025</v>
      </c>
      <c r="C142" s="10" t="s">
        <v>15</v>
      </c>
      <c r="D142" s="10" t="s">
        <v>42</v>
      </c>
      <c r="E142" s="10" t="s">
        <v>24</v>
      </c>
      <c r="F142" s="10" t="s">
        <v>25</v>
      </c>
      <c r="G142" s="10" t="s">
        <v>19</v>
      </c>
      <c r="H142" s="10" t="s">
        <v>27</v>
      </c>
      <c r="I142" s="10" t="s">
        <v>28</v>
      </c>
      <c r="O142" s="10">
        <f t="shared" si="2"/>
        <v>1</v>
      </c>
    </row>
    <row r="143" spans="2:15" x14ac:dyDescent="0.3">
      <c r="B143" s="10">
        <v>2025</v>
      </c>
      <c r="C143" s="10" t="s">
        <v>15</v>
      </c>
      <c r="D143" s="10" t="s">
        <v>31</v>
      </c>
      <c r="E143" s="10" t="s">
        <v>35</v>
      </c>
      <c r="F143" s="10" t="s">
        <v>18</v>
      </c>
      <c r="G143" s="10" t="s">
        <v>19</v>
      </c>
      <c r="H143" s="10" t="s">
        <v>20</v>
      </c>
      <c r="I143" s="10" t="s">
        <v>28</v>
      </c>
      <c r="O143" s="10">
        <f t="shared" si="2"/>
        <v>1</v>
      </c>
    </row>
    <row r="144" spans="2:15" x14ac:dyDescent="0.3">
      <c r="B144" s="10">
        <v>2021</v>
      </c>
      <c r="C144" s="10" t="s">
        <v>15</v>
      </c>
      <c r="D144" s="10" t="s">
        <v>23</v>
      </c>
      <c r="E144" s="10" t="s">
        <v>17</v>
      </c>
      <c r="F144" s="10" t="s">
        <v>18</v>
      </c>
      <c r="G144" s="10" t="s">
        <v>32</v>
      </c>
      <c r="H144" s="10" t="s">
        <v>20</v>
      </c>
      <c r="I144" s="10" t="s">
        <v>21</v>
      </c>
      <c r="O144" s="10">
        <f t="shared" si="2"/>
        <v>1</v>
      </c>
    </row>
    <row r="145" spans="2:15" x14ac:dyDescent="0.3">
      <c r="B145" s="10">
        <v>2022</v>
      </c>
      <c r="C145" s="10" t="s">
        <v>15</v>
      </c>
      <c r="D145" s="10" t="s">
        <v>23</v>
      </c>
      <c r="E145" s="10" t="s">
        <v>17</v>
      </c>
      <c r="F145" s="10" t="s">
        <v>18</v>
      </c>
      <c r="G145" s="10" t="s">
        <v>32</v>
      </c>
      <c r="H145" s="10" t="s">
        <v>27</v>
      </c>
      <c r="I145" s="10" t="s">
        <v>21</v>
      </c>
      <c r="O145" s="10">
        <f t="shared" si="2"/>
        <v>1</v>
      </c>
    </row>
    <row r="146" spans="2:15" x14ac:dyDescent="0.3">
      <c r="B146" s="10">
        <v>2026</v>
      </c>
      <c r="C146" s="10" t="s">
        <v>45</v>
      </c>
      <c r="D146" s="10" t="s">
        <v>23</v>
      </c>
      <c r="E146" s="10" t="s">
        <v>24</v>
      </c>
      <c r="F146" s="10" t="s">
        <v>18</v>
      </c>
      <c r="G146" s="10" t="s">
        <v>32</v>
      </c>
      <c r="H146" s="10" t="s">
        <v>34</v>
      </c>
      <c r="I146" s="10" t="s">
        <v>21</v>
      </c>
      <c r="O146" s="10">
        <f t="shared" si="2"/>
        <v>1</v>
      </c>
    </row>
    <row r="147" spans="2:15" x14ac:dyDescent="0.3">
      <c r="B147" s="10">
        <v>2024</v>
      </c>
      <c r="C147" s="10" t="s">
        <v>41</v>
      </c>
      <c r="D147" s="10" t="s">
        <v>42</v>
      </c>
      <c r="E147" s="10" t="s">
        <v>24</v>
      </c>
      <c r="F147" s="10" t="s">
        <v>25</v>
      </c>
      <c r="G147" s="10" t="s">
        <v>44</v>
      </c>
      <c r="H147" s="10" t="s">
        <v>20</v>
      </c>
      <c r="I147" s="10" t="s">
        <v>28</v>
      </c>
      <c r="O147" s="10">
        <f t="shared" si="2"/>
        <v>1</v>
      </c>
    </row>
    <row r="148" spans="2:15" x14ac:dyDescent="0.3">
      <c r="B148" s="10">
        <v>2022</v>
      </c>
      <c r="C148" s="10" t="s">
        <v>36</v>
      </c>
      <c r="D148" s="10" t="s">
        <v>31</v>
      </c>
      <c r="E148" s="10" t="s">
        <v>35</v>
      </c>
      <c r="F148" s="10" t="s">
        <v>25</v>
      </c>
      <c r="G148" s="10" t="s">
        <v>38</v>
      </c>
      <c r="H148" s="10" t="s">
        <v>39</v>
      </c>
      <c r="I148" s="10" t="s">
        <v>34</v>
      </c>
      <c r="O148" s="10">
        <f t="shared" si="2"/>
        <v>1</v>
      </c>
    </row>
    <row r="149" spans="2:15" x14ac:dyDescent="0.3">
      <c r="B149" s="10">
        <v>2020</v>
      </c>
      <c r="C149" s="10" t="s">
        <v>22</v>
      </c>
      <c r="D149" s="10" t="s">
        <v>31</v>
      </c>
      <c r="E149" s="10" t="s">
        <v>17</v>
      </c>
      <c r="F149" s="10" t="s">
        <v>25</v>
      </c>
      <c r="G149" s="10" t="s">
        <v>38</v>
      </c>
      <c r="H149" s="10" t="s">
        <v>39</v>
      </c>
      <c r="I149" s="10" t="s">
        <v>28</v>
      </c>
      <c r="O149" s="10">
        <f t="shared" si="2"/>
        <v>1</v>
      </c>
    </row>
    <row r="150" spans="2:15" x14ac:dyDescent="0.3">
      <c r="B150" s="10">
        <v>2021</v>
      </c>
      <c r="C150" s="10" t="s">
        <v>36</v>
      </c>
      <c r="D150" s="10" t="s">
        <v>33</v>
      </c>
      <c r="E150" s="10" t="s">
        <v>24</v>
      </c>
      <c r="F150" s="10" t="s">
        <v>25</v>
      </c>
      <c r="G150" s="10" t="s">
        <v>38</v>
      </c>
      <c r="H150" s="10" t="s">
        <v>27</v>
      </c>
      <c r="I150" s="10" t="s">
        <v>28</v>
      </c>
      <c r="O150" s="10">
        <f t="shared" si="2"/>
        <v>1</v>
      </c>
    </row>
    <row r="151" spans="2:15" x14ac:dyDescent="0.3">
      <c r="B151" s="10">
        <v>2025</v>
      </c>
      <c r="C151" s="10" t="s">
        <v>15</v>
      </c>
      <c r="D151" s="10" t="s">
        <v>23</v>
      </c>
      <c r="E151" s="10" t="s">
        <v>24</v>
      </c>
      <c r="F151" s="10" t="s">
        <v>18</v>
      </c>
      <c r="G151" s="10" t="s">
        <v>26</v>
      </c>
      <c r="H151" s="10" t="s">
        <v>34</v>
      </c>
      <c r="I151" s="10" t="s">
        <v>34</v>
      </c>
      <c r="O151" s="10">
        <f t="shared" si="2"/>
        <v>1</v>
      </c>
    </row>
    <row r="152" spans="2:15" x14ac:dyDescent="0.3">
      <c r="B152" s="10">
        <v>2026</v>
      </c>
      <c r="C152" s="10" t="s">
        <v>36</v>
      </c>
      <c r="D152" s="10" t="s">
        <v>42</v>
      </c>
      <c r="E152" s="10" t="s">
        <v>35</v>
      </c>
      <c r="F152" s="10" t="s">
        <v>30</v>
      </c>
      <c r="G152" s="10" t="s">
        <v>26</v>
      </c>
      <c r="H152" s="10" t="s">
        <v>34</v>
      </c>
      <c r="I152" s="10" t="s">
        <v>28</v>
      </c>
      <c r="O152" s="10">
        <f t="shared" si="2"/>
        <v>1</v>
      </c>
    </row>
    <row r="153" spans="2:15" x14ac:dyDescent="0.3">
      <c r="B153" s="10">
        <v>2023</v>
      </c>
      <c r="C153" s="10" t="s">
        <v>22</v>
      </c>
      <c r="D153" s="10" t="s">
        <v>16</v>
      </c>
      <c r="E153" s="10" t="s">
        <v>24</v>
      </c>
      <c r="F153" s="10" t="s">
        <v>30</v>
      </c>
      <c r="G153" s="10" t="s">
        <v>44</v>
      </c>
      <c r="H153" s="10" t="s">
        <v>20</v>
      </c>
      <c r="I153" s="10" t="s">
        <v>34</v>
      </c>
      <c r="O153" s="10">
        <f t="shared" si="2"/>
        <v>1</v>
      </c>
    </row>
    <row r="154" spans="2:15" x14ac:dyDescent="0.3">
      <c r="B154" s="10">
        <v>2026</v>
      </c>
      <c r="C154" s="10" t="s">
        <v>41</v>
      </c>
      <c r="D154" s="10" t="s">
        <v>42</v>
      </c>
      <c r="E154" s="10" t="s">
        <v>24</v>
      </c>
      <c r="F154" s="10" t="s">
        <v>18</v>
      </c>
      <c r="G154" s="10" t="s">
        <v>32</v>
      </c>
      <c r="H154" s="10" t="s">
        <v>34</v>
      </c>
      <c r="I154" s="10" t="s">
        <v>28</v>
      </c>
      <c r="O154" s="10">
        <f t="shared" si="2"/>
        <v>1</v>
      </c>
    </row>
    <row r="155" spans="2:15" x14ac:dyDescent="0.3">
      <c r="B155" s="10">
        <v>2025</v>
      </c>
      <c r="C155" s="10" t="s">
        <v>45</v>
      </c>
      <c r="D155" s="10" t="s">
        <v>33</v>
      </c>
      <c r="E155" s="10" t="s">
        <v>17</v>
      </c>
      <c r="F155" s="10" t="s">
        <v>25</v>
      </c>
      <c r="G155" s="10" t="s">
        <v>44</v>
      </c>
      <c r="H155" s="10" t="s">
        <v>34</v>
      </c>
      <c r="I155" s="10" t="s">
        <v>28</v>
      </c>
      <c r="O155" s="10">
        <f t="shared" si="2"/>
        <v>1</v>
      </c>
    </row>
    <row r="156" spans="2:15" x14ac:dyDescent="0.3">
      <c r="B156" s="10">
        <v>2024</v>
      </c>
      <c r="C156" s="10" t="s">
        <v>41</v>
      </c>
      <c r="D156" s="10" t="s">
        <v>16</v>
      </c>
      <c r="E156" s="10" t="s">
        <v>24</v>
      </c>
      <c r="F156" s="10" t="s">
        <v>30</v>
      </c>
      <c r="G156" s="10" t="s">
        <v>32</v>
      </c>
      <c r="H156" s="10" t="s">
        <v>20</v>
      </c>
      <c r="I156" s="10" t="s">
        <v>28</v>
      </c>
      <c r="O156" s="10">
        <f t="shared" si="2"/>
        <v>1</v>
      </c>
    </row>
    <row r="157" spans="2:15" x14ac:dyDescent="0.3">
      <c r="B157" s="10">
        <v>2023</v>
      </c>
      <c r="C157" s="10" t="s">
        <v>29</v>
      </c>
      <c r="D157" s="10" t="s">
        <v>16</v>
      </c>
      <c r="E157" s="10" t="s">
        <v>24</v>
      </c>
      <c r="F157" s="10" t="s">
        <v>30</v>
      </c>
      <c r="G157" s="10" t="s">
        <v>19</v>
      </c>
      <c r="H157" s="10" t="s">
        <v>34</v>
      </c>
      <c r="I157" s="10" t="s">
        <v>21</v>
      </c>
      <c r="O157" s="10">
        <f t="shared" si="2"/>
        <v>1</v>
      </c>
    </row>
    <row r="158" spans="2:15" x14ac:dyDescent="0.3">
      <c r="B158" s="10">
        <v>2025</v>
      </c>
      <c r="C158" s="10" t="s">
        <v>41</v>
      </c>
      <c r="D158" s="10" t="s">
        <v>23</v>
      </c>
      <c r="E158" s="10" t="s">
        <v>35</v>
      </c>
      <c r="F158" s="10" t="s">
        <v>25</v>
      </c>
      <c r="G158" s="10" t="s">
        <v>44</v>
      </c>
      <c r="H158" s="10" t="s">
        <v>20</v>
      </c>
      <c r="I158" s="10" t="s">
        <v>28</v>
      </c>
      <c r="O158" s="10">
        <f t="shared" si="2"/>
        <v>1</v>
      </c>
    </row>
    <row r="159" spans="2:15" x14ac:dyDescent="0.3">
      <c r="B159" s="10">
        <v>2023</v>
      </c>
      <c r="C159" s="10" t="s">
        <v>43</v>
      </c>
      <c r="D159" s="10" t="s">
        <v>33</v>
      </c>
      <c r="E159" s="10" t="s">
        <v>24</v>
      </c>
      <c r="F159" s="10" t="s">
        <v>18</v>
      </c>
      <c r="G159" s="10" t="s">
        <v>19</v>
      </c>
      <c r="H159" s="10" t="s">
        <v>34</v>
      </c>
      <c r="I159" s="10" t="s">
        <v>28</v>
      </c>
      <c r="O159" s="10">
        <f t="shared" si="2"/>
        <v>1</v>
      </c>
    </row>
    <row r="160" spans="2:15" x14ac:dyDescent="0.3">
      <c r="B160" s="10">
        <v>2023</v>
      </c>
      <c r="C160" s="10" t="s">
        <v>43</v>
      </c>
      <c r="D160" s="10" t="s">
        <v>23</v>
      </c>
      <c r="E160" s="10" t="s">
        <v>24</v>
      </c>
      <c r="F160" s="10" t="s">
        <v>18</v>
      </c>
      <c r="G160" s="10" t="s">
        <v>32</v>
      </c>
      <c r="H160" s="10" t="s">
        <v>34</v>
      </c>
      <c r="I160" s="10" t="s">
        <v>21</v>
      </c>
      <c r="O160" s="10">
        <f t="shared" si="2"/>
        <v>1</v>
      </c>
    </row>
    <row r="161" spans="2:15" x14ac:dyDescent="0.3">
      <c r="B161" s="10">
        <v>2021</v>
      </c>
      <c r="C161" s="10" t="s">
        <v>45</v>
      </c>
      <c r="D161" s="10" t="s">
        <v>31</v>
      </c>
      <c r="E161" s="10" t="s">
        <v>17</v>
      </c>
      <c r="F161" s="10" t="s">
        <v>18</v>
      </c>
      <c r="G161" s="10" t="s">
        <v>26</v>
      </c>
      <c r="H161" s="10" t="s">
        <v>20</v>
      </c>
      <c r="I161" s="10" t="s">
        <v>21</v>
      </c>
      <c r="O161" s="10">
        <f t="shared" si="2"/>
        <v>1</v>
      </c>
    </row>
    <row r="162" spans="2:15" x14ac:dyDescent="0.3">
      <c r="B162" s="10">
        <v>2026</v>
      </c>
      <c r="C162" s="10" t="s">
        <v>41</v>
      </c>
      <c r="D162" s="10" t="s">
        <v>16</v>
      </c>
      <c r="E162" s="10" t="s">
        <v>24</v>
      </c>
      <c r="F162" s="10" t="s">
        <v>30</v>
      </c>
      <c r="G162" s="10" t="s">
        <v>40</v>
      </c>
      <c r="H162" s="10" t="s">
        <v>34</v>
      </c>
      <c r="I162" s="10" t="s">
        <v>28</v>
      </c>
      <c r="O162" s="10">
        <f t="shared" si="2"/>
        <v>1</v>
      </c>
    </row>
    <row r="163" spans="2:15" x14ac:dyDescent="0.3">
      <c r="B163" s="10">
        <v>2023</v>
      </c>
      <c r="C163" s="10" t="s">
        <v>41</v>
      </c>
      <c r="D163" s="10" t="s">
        <v>23</v>
      </c>
      <c r="E163" s="10" t="s">
        <v>35</v>
      </c>
      <c r="F163" s="10" t="s">
        <v>30</v>
      </c>
      <c r="G163" s="10" t="s">
        <v>40</v>
      </c>
      <c r="H163" s="10" t="s">
        <v>34</v>
      </c>
      <c r="I163" s="10" t="s">
        <v>34</v>
      </c>
      <c r="O163" s="10">
        <f t="shared" si="2"/>
        <v>1</v>
      </c>
    </row>
    <row r="164" spans="2:15" x14ac:dyDescent="0.3">
      <c r="B164" s="10">
        <v>2024</v>
      </c>
      <c r="C164" s="10" t="s">
        <v>15</v>
      </c>
      <c r="D164" s="10" t="s">
        <v>33</v>
      </c>
      <c r="E164" s="10" t="s">
        <v>24</v>
      </c>
      <c r="F164" s="10" t="s">
        <v>25</v>
      </c>
      <c r="G164" s="10" t="s">
        <v>40</v>
      </c>
      <c r="H164" s="10" t="s">
        <v>20</v>
      </c>
      <c r="I164" s="10" t="s">
        <v>21</v>
      </c>
      <c r="O164" s="10">
        <f t="shared" si="2"/>
        <v>1</v>
      </c>
    </row>
    <row r="165" spans="2:15" x14ac:dyDescent="0.3">
      <c r="B165" s="10">
        <v>2023</v>
      </c>
      <c r="C165" s="10" t="s">
        <v>43</v>
      </c>
      <c r="D165" s="10" t="s">
        <v>42</v>
      </c>
      <c r="E165" s="10" t="s">
        <v>35</v>
      </c>
      <c r="F165" s="10" t="s">
        <v>25</v>
      </c>
      <c r="G165" s="10" t="s">
        <v>38</v>
      </c>
      <c r="H165" s="10" t="s">
        <v>27</v>
      </c>
      <c r="I165" s="10" t="s">
        <v>34</v>
      </c>
      <c r="O165" s="10">
        <f t="shared" si="2"/>
        <v>1</v>
      </c>
    </row>
    <row r="166" spans="2:15" x14ac:dyDescent="0.3">
      <c r="B166" s="10">
        <v>2023</v>
      </c>
      <c r="C166" s="10" t="s">
        <v>29</v>
      </c>
      <c r="D166" s="10" t="s">
        <v>42</v>
      </c>
      <c r="E166" s="10" t="s">
        <v>17</v>
      </c>
      <c r="F166" s="10" t="s">
        <v>25</v>
      </c>
      <c r="G166" s="10" t="s">
        <v>32</v>
      </c>
      <c r="H166" s="10" t="s">
        <v>39</v>
      </c>
      <c r="I166" s="10" t="s">
        <v>21</v>
      </c>
      <c r="O166" s="10">
        <f t="shared" si="2"/>
        <v>1</v>
      </c>
    </row>
    <row r="167" spans="2:15" x14ac:dyDescent="0.3">
      <c r="B167" s="10">
        <v>2026</v>
      </c>
      <c r="C167" s="10" t="s">
        <v>45</v>
      </c>
      <c r="D167" s="10" t="s">
        <v>33</v>
      </c>
      <c r="E167" s="10" t="s">
        <v>17</v>
      </c>
      <c r="F167" s="10" t="s">
        <v>18</v>
      </c>
      <c r="G167" s="10" t="s">
        <v>40</v>
      </c>
      <c r="H167" s="10" t="s">
        <v>34</v>
      </c>
      <c r="I167" s="10" t="s">
        <v>28</v>
      </c>
      <c r="O167" s="10">
        <f t="shared" si="2"/>
        <v>1</v>
      </c>
    </row>
    <row r="168" spans="2:15" x14ac:dyDescent="0.3">
      <c r="B168" s="10">
        <v>2020</v>
      </c>
      <c r="C168" s="10" t="s">
        <v>36</v>
      </c>
      <c r="D168" s="10" t="s">
        <v>31</v>
      </c>
      <c r="E168" s="10" t="s">
        <v>17</v>
      </c>
      <c r="F168" s="10" t="s">
        <v>25</v>
      </c>
      <c r="G168" s="10" t="s">
        <v>32</v>
      </c>
      <c r="H168" s="10" t="s">
        <v>39</v>
      </c>
      <c r="I168" s="10" t="s">
        <v>28</v>
      </c>
      <c r="O168" s="10">
        <f t="shared" si="2"/>
        <v>1</v>
      </c>
    </row>
    <row r="169" spans="2:15" x14ac:dyDescent="0.3">
      <c r="B169" s="10">
        <v>2021</v>
      </c>
      <c r="C169" s="10" t="s">
        <v>41</v>
      </c>
      <c r="D169" s="10" t="s">
        <v>16</v>
      </c>
      <c r="E169" s="10" t="s">
        <v>24</v>
      </c>
      <c r="F169" s="10" t="s">
        <v>25</v>
      </c>
      <c r="G169" s="10" t="s">
        <v>40</v>
      </c>
      <c r="H169" s="10" t="s">
        <v>39</v>
      </c>
      <c r="I169" s="10" t="s">
        <v>28</v>
      </c>
      <c r="O169" s="10">
        <f t="shared" si="2"/>
        <v>1</v>
      </c>
    </row>
    <row r="170" spans="2:15" x14ac:dyDescent="0.3">
      <c r="B170" s="10">
        <v>2025</v>
      </c>
      <c r="C170" s="10" t="s">
        <v>41</v>
      </c>
      <c r="D170" s="10" t="s">
        <v>31</v>
      </c>
      <c r="E170" s="10" t="s">
        <v>35</v>
      </c>
      <c r="F170" s="10" t="s">
        <v>30</v>
      </c>
      <c r="G170" s="10" t="s">
        <v>26</v>
      </c>
      <c r="H170" s="10" t="s">
        <v>34</v>
      </c>
      <c r="I170" s="10" t="s">
        <v>34</v>
      </c>
      <c r="O170" s="10">
        <f t="shared" si="2"/>
        <v>1</v>
      </c>
    </row>
    <row r="171" spans="2:15" x14ac:dyDescent="0.3">
      <c r="B171" s="10">
        <v>2026</v>
      </c>
      <c r="C171" s="10" t="s">
        <v>43</v>
      </c>
      <c r="D171" s="10" t="s">
        <v>23</v>
      </c>
      <c r="E171" s="10" t="s">
        <v>35</v>
      </c>
      <c r="F171" s="10" t="s">
        <v>30</v>
      </c>
      <c r="G171" s="10" t="s">
        <v>19</v>
      </c>
      <c r="H171" s="10" t="s">
        <v>27</v>
      </c>
      <c r="I171" s="10" t="s">
        <v>28</v>
      </c>
      <c r="O171" s="10">
        <f t="shared" si="2"/>
        <v>1</v>
      </c>
    </row>
    <row r="172" spans="2:15" x14ac:dyDescent="0.3">
      <c r="B172" s="10">
        <v>2020</v>
      </c>
      <c r="C172" s="10" t="s">
        <v>15</v>
      </c>
      <c r="D172" s="10" t="s">
        <v>37</v>
      </c>
      <c r="E172" s="10" t="s">
        <v>24</v>
      </c>
      <c r="F172" s="10" t="s">
        <v>18</v>
      </c>
      <c r="G172" s="10" t="s">
        <v>19</v>
      </c>
      <c r="H172" s="10" t="s">
        <v>20</v>
      </c>
      <c r="I172" s="10" t="s">
        <v>28</v>
      </c>
      <c r="O172" s="10">
        <f t="shared" si="2"/>
        <v>1</v>
      </c>
    </row>
    <row r="173" spans="2:15" x14ac:dyDescent="0.3">
      <c r="B173" s="10">
        <v>2024</v>
      </c>
      <c r="C173" s="10" t="s">
        <v>29</v>
      </c>
      <c r="D173" s="10" t="s">
        <v>31</v>
      </c>
      <c r="E173" s="10" t="s">
        <v>24</v>
      </c>
      <c r="F173" s="10" t="s">
        <v>18</v>
      </c>
      <c r="G173" s="10" t="s">
        <v>26</v>
      </c>
      <c r="H173" s="10" t="s">
        <v>39</v>
      </c>
      <c r="I173" s="10" t="s">
        <v>21</v>
      </c>
      <c r="O173" s="10">
        <f t="shared" si="2"/>
        <v>1</v>
      </c>
    </row>
    <row r="174" spans="2:15" x14ac:dyDescent="0.3">
      <c r="B174" s="10">
        <v>2026</v>
      </c>
      <c r="C174" s="10" t="s">
        <v>22</v>
      </c>
      <c r="D174" s="10" t="s">
        <v>31</v>
      </c>
      <c r="E174" s="10" t="s">
        <v>24</v>
      </c>
      <c r="F174" s="10" t="s">
        <v>30</v>
      </c>
      <c r="G174" s="10" t="s">
        <v>44</v>
      </c>
      <c r="H174" s="10" t="s">
        <v>34</v>
      </c>
      <c r="I174" s="10" t="s">
        <v>28</v>
      </c>
      <c r="O174" s="10">
        <f t="shared" si="2"/>
        <v>1</v>
      </c>
    </row>
    <row r="175" spans="2:15" x14ac:dyDescent="0.3">
      <c r="B175" s="10">
        <v>2020</v>
      </c>
      <c r="C175" s="10" t="s">
        <v>15</v>
      </c>
      <c r="D175" s="10" t="s">
        <v>31</v>
      </c>
      <c r="E175" s="10" t="s">
        <v>24</v>
      </c>
      <c r="F175" s="10" t="s">
        <v>25</v>
      </c>
      <c r="G175" s="10" t="s">
        <v>44</v>
      </c>
      <c r="H175" s="10" t="s">
        <v>20</v>
      </c>
      <c r="I175" s="10" t="s">
        <v>21</v>
      </c>
      <c r="O175" s="10">
        <f t="shared" si="2"/>
        <v>1</v>
      </c>
    </row>
    <row r="176" spans="2:15" x14ac:dyDescent="0.3">
      <c r="B176" s="10">
        <v>2020</v>
      </c>
      <c r="C176" s="10" t="s">
        <v>29</v>
      </c>
      <c r="D176" s="10" t="s">
        <v>16</v>
      </c>
      <c r="E176" s="10" t="s">
        <v>35</v>
      </c>
      <c r="F176" s="10" t="s">
        <v>30</v>
      </c>
      <c r="G176" s="10" t="s">
        <v>44</v>
      </c>
      <c r="H176" s="10" t="s">
        <v>39</v>
      </c>
      <c r="I176" s="10" t="s">
        <v>28</v>
      </c>
      <c r="O176" s="10">
        <f t="shared" si="2"/>
        <v>1</v>
      </c>
    </row>
    <row r="177" spans="2:15" x14ac:dyDescent="0.3">
      <c r="B177" s="10">
        <v>2021</v>
      </c>
      <c r="C177" s="10" t="s">
        <v>22</v>
      </c>
      <c r="D177" s="10" t="s">
        <v>31</v>
      </c>
      <c r="E177" s="10" t="s">
        <v>35</v>
      </c>
      <c r="F177" s="10" t="s">
        <v>25</v>
      </c>
      <c r="G177" s="10" t="s">
        <v>44</v>
      </c>
      <c r="H177" s="10" t="s">
        <v>27</v>
      </c>
      <c r="I177" s="10" t="s">
        <v>28</v>
      </c>
      <c r="O177" s="10">
        <f t="shared" si="2"/>
        <v>1</v>
      </c>
    </row>
    <row r="178" spans="2:15" x14ac:dyDescent="0.3">
      <c r="B178" s="10">
        <v>2025</v>
      </c>
      <c r="C178" s="10" t="s">
        <v>41</v>
      </c>
      <c r="D178" s="10" t="s">
        <v>16</v>
      </c>
      <c r="E178" s="10" t="s">
        <v>24</v>
      </c>
      <c r="F178" s="10" t="s">
        <v>25</v>
      </c>
      <c r="G178" s="10" t="s">
        <v>44</v>
      </c>
      <c r="H178" s="10" t="s">
        <v>27</v>
      </c>
      <c r="I178" s="10" t="s">
        <v>34</v>
      </c>
      <c r="O178" s="10">
        <f t="shared" si="2"/>
        <v>1</v>
      </c>
    </row>
    <row r="179" spans="2:15" x14ac:dyDescent="0.3">
      <c r="B179" s="10">
        <v>2020</v>
      </c>
      <c r="C179" s="10" t="s">
        <v>29</v>
      </c>
      <c r="D179" s="10" t="s">
        <v>33</v>
      </c>
      <c r="E179" s="10" t="s">
        <v>35</v>
      </c>
      <c r="F179" s="10" t="s">
        <v>30</v>
      </c>
      <c r="G179" s="10" t="s">
        <v>38</v>
      </c>
      <c r="H179" s="10" t="s">
        <v>39</v>
      </c>
      <c r="I179" s="10" t="s">
        <v>28</v>
      </c>
      <c r="O179" s="10">
        <f t="shared" si="2"/>
        <v>1</v>
      </c>
    </row>
    <row r="180" spans="2:15" x14ac:dyDescent="0.3">
      <c r="B180" s="10">
        <v>2026</v>
      </c>
      <c r="C180" s="10" t="s">
        <v>36</v>
      </c>
      <c r="D180" s="10" t="s">
        <v>37</v>
      </c>
      <c r="E180" s="10" t="s">
        <v>35</v>
      </c>
      <c r="F180" s="10" t="s">
        <v>30</v>
      </c>
      <c r="G180" s="10" t="s">
        <v>44</v>
      </c>
      <c r="H180" s="10" t="s">
        <v>20</v>
      </c>
      <c r="I180" s="10" t="s">
        <v>21</v>
      </c>
      <c r="O180" s="10">
        <f t="shared" si="2"/>
        <v>1</v>
      </c>
    </row>
    <row r="181" spans="2:15" x14ac:dyDescent="0.3">
      <c r="B181" s="10">
        <v>2020</v>
      </c>
      <c r="C181" s="10" t="s">
        <v>29</v>
      </c>
      <c r="D181" s="10" t="s">
        <v>37</v>
      </c>
      <c r="E181" s="10" t="s">
        <v>17</v>
      </c>
      <c r="F181" s="10" t="s">
        <v>30</v>
      </c>
      <c r="G181" s="10" t="s">
        <v>19</v>
      </c>
      <c r="H181" s="10" t="s">
        <v>39</v>
      </c>
      <c r="I181" s="10" t="s">
        <v>28</v>
      </c>
      <c r="O181" s="10">
        <f t="shared" si="2"/>
        <v>1</v>
      </c>
    </row>
    <row r="182" spans="2:15" x14ac:dyDescent="0.3">
      <c r="B182" s="10">
        <v>2025</v>
      </c>
      <c r="C182" s="10" t="s">
        <v>43</v>
      </c>
      <c r="D182" s="10" t="s">
        <v>33</v>
      </c>
      <c r="E182" s="10" t="s">
        <v>17</v>
      </c>
      <c r="F182" s="10" t="s">
        <v>25</v>
      </c>
      <c r="G182" s="10" t="s">
        <v>32</v>
      </c>
      <c r="H182" s="10" t="s">
        <v>20</v>
      </c>
      <c r="I182" s="10" t="s">
        <v>28</v>
      </c>
      <c r="O182" s="10">
        <f t="shared" si="2"/>
        <v>1</v>
      </c>
    </row>
    <row r="183" spans="2:15" x14ac:dyDescent="0.3">
      <c r="B183" s="10">
        <v>2026</v>
      </c>
      <c r="C183" s="10" t="s">
        <v>29</v>
      </c>
      <c r="D183" s="10" t="s">
        <v>23</v>
      </c>
      <c r="E183" s="10" t="s">
        <v>24</v>
      </c>
      <c r="F183" s="10" t="s">
        <v>30</v>
      </c>
      <c r="G183" s="10" t="s">
        <v>44</v>
      </c>
      <c r="H183" s="10" t="s">
        <v>34</v>
      </c>
      <c r="I183" s="10" t="s">
        <v>34</v>
      </c>
      <c r="O183" s="10">
        <f t="shared" si="2"/>
        <v>1</v>
      </c>
    </row>
    <row r="184" spans="2:15" x14ac:dyDescent="0.3">
      <c r="B184" s="10">
        <v>2024</v>
      </c>
      <c r="C184" s="10" t="s">
        <v>43</v>
      </c>
      <c r="D184" s="10" t="s">
        <v>33</v>
      </c>
      <c r="E184" s="10" t="s">
        <v>35</v>
      </c>
      <c r="F184" s="10" t="s">
        <v>18</v>
      </c>
      <c r="G184" s="10" t="s">
        <v>32</v>
      </c>
      <c r="H184" s="10" t="s">
        <v>27</v>
      </c>
      <c r="I184" s="10" t="s">
        <v>34</v>
      </c>
      <c r="O184" s="10">
        <f t="shared" si="2"/>
        <v>1</v>
      </c>
    </row>
    <row r="185" spans="2:15" x14ac:dyDescent="0.3">
      <c r="B185" s="10">
        <v>2024</v>
      </c>
      <c r="C185" s="10" t="s">
        <v>22</v>
      </c>
      <c r="D185" s="10" t="s">
        <v>16</v>
      </c>
      <c r="E185" s="10" t="s">
        <v>35</v>
      </c>
      <c r="F185" s="10" t="s">
        <v>18</v>
      </c>
      <c r="G185" s="10" t="s">
        <v>19</v>
      </c>
      <c r="H185" s="10" t="s">
        <v>27</v>
      </c>
      <c r="I185" s="10" t="s">
        <v>28</v>
      </c>
      <c r="O185" s="10">
        <f t="shared" si="2"/>
        <v>1</v>
      </c>
    </row>
    <row r="186" spans="2:15" x14ac:dyDescent="0.3">
      <c r="B186" s="10">
        <v>2021</v>
      </c>
      <c r="C186" s="10" t="s">
        <v>22</v>
      </c>
      <c r="D186" s="10" t="s">
        <v>42</v>
      </c>
      <c r="E186" s="10" t="s">
        <v>17</v>
      </c>
      <c r="F186" s="10" t="s">
        <v>25</v>
      </c>
      <c r="G186" s="10" t="s">
        <v>40</v>
      </c>
      <c r="H186" s="10" t="s">
        <v>20</v>
      </c>
      <c r="I186" s="10" t="s">
        <v>28</v>
      </c>
      <c r="O186" s="10">
        <f t="shared" si="2"/>
        <v>1</v>
      </c>
    </row>
    <row r="187" spans="2:15" x14ac:dyDescent="0.3">
      <c r="B187" s="10">
        <v>2022</v>
      </c>
      <c r="C187" s="10" t="s">
        <v>36</v>
      </c>
      <c r="D187" s="10" t="s">
        <v>31</v>
      </c>
      <c r="E187" s="10" t="s">
        <v>17</v>
      </c>
      <c r="F187" s="10" t="s">
        <v>25</v>
      </c>
      <c r="G187" s="10" t="s">
        <v>26</v>
      </c>
      <c r="H187" s="10" t="s">
        <v>20</v>
      </c>
      <c r="I187" s="10" t="s">
        <v>21</v>
      </c>
      <c r="O187" s="10">
        <f t="shared" si="2"/>
        <v>1</v>
      </c>
    </row>
    <row r="188" spans="2:15" x14ac:dyDescent="0.3">
      <c r="B188" s="10">
        <v>2024</v>
      </c>
      <c r="C188" s="10" t="s">
        <v>22</v>
      </c>
      <c r="D188" s="10" t="s">
        <v>42</v>
      </c>
      <c r="E188" s="10" t="s">
        <v>17</v>
      </c>
      <c r="F188" s="10" t="s">
        <v>30</v>
      </c>
      <c r="G188" s="10" t="s">
        <v>44</v>
      </c>
      <c r="H188" s="10" t="s">
        <v>39</v>
      </c>
      <c r="I188" s="10" t="s">
        <v>28</v>
      </c>
      <c r="O188" s="10">
        <f t="shared" si="2"/>
        <v>1</v>
      </c>
    </row>
    <row r="189" spans="2:15" x14ac:dyDescent="0.3">
      <c r="B189" s="10">
        <v>2023</v>
      </c>
      <c r="C189" s="10" t="s">
        <v>36</v>
      </c>
      <c r="D189" s="10" t="s">
        <v>37</v>
      </c>
      <c r="E189" s="10" t="s">
        <v>24</v>
      </c>
      <c r="F189" s="10" t="s">
        <v>25</v>
      </c>
      <c r="G189" s="10" t="s">
        <v>26</v>
      </c>
      <c r="H189" s="10" t="s">
        <v>20</v>
      </c>
      <c r="I189" s="10" t="s">
        <v>28</v>
      </c>
      <c r="O189" s="10">
        <f t="shared" si="2"/>
        <v>1</v>
      </c>
    </row>
    <row r="190" spans="2:15" x14ac:dyDescent="0.3">
      <c r="B190" s="10">
        <v>2026</v>
      </c>
      <c r="C190" s="10" t="s">
        <v>45</v>
      </c>
      <c r="D190" s="10" t="s">
        <v>16</v>
      </c>
      <c r="E190" s="10" t="s">
        <v>24</v>
      </c>
      <c r="F190" s="10" t="s">
        <v>25</v>
      </c>
      <c r="G190" s="10" t="s">
        <v>32</v>
      </c>
      <c r="H190" s="10" t="s">
        <v>34</v>
      </c>
      <c r="I190" s="10" t="s">
        <v>34</v>
      </c>
      <c r="O190" s="10">
        <f t="shared" si="2"/>
        <v>1</v>
      </c>
    </row>
    <row r="191" spans="2:15" x14ac:dyDescent="0.3">
      <c r="B191" s="10">
        <v>2025</v>
      </c>
      <c r="C191" s="10" t="s">
        <v>15</v>
      </c>
      <c r="D191" s="10" t="s">
        <v>42</v>
      </c>
      <c r="E191" s="10" t="s">
        <v>17</v>
      </c>
      <c r="F191" s="10" t="s">
        <v>25</v>
      </c>
      <c r="G191" s="10" t="s">
        <v>19</v>
      </c>
      <c r="H191" s="10" t="s">
        <v>27</v>
      </c>
      <c r="I191" s="10" t="s">
        <v>28</v>
      </c>
      <c r="O191" s="10">
        <f t="shared" si="2"/>
        <v>1</v>
      </c>
    </row>
    <row r="192" spans="2:15" x14ac:dyDescent="0.3">
      <c r="B192" s="10">
        <v>2026</v>
      </c>
      <c r="C192" s="10" t="s">
        <v>22</v>
      </c>
      <c r="D192" s="10" t="s">
        <v>31</v>
      </c>
      <c r="E192" s="10" t="s">
        <v>35</v>
      </c>
      <c r="F192" s="10" t="s">
        <v>18</v>
      </c>
      <c r="G192" s="10" t="s">
        <v>40</v>
      </c>
      <c r="H192" s="10" t="s">
        <v>34</v>
      </c>
      <c r="I192" s="10" t="s">
        <v>28</v>
      </c>
      <c r="O192" s="10">
        <f t="shared" si="2"/>
        <v>1</v>
      </c>
    </row>
    <row r="193" spans="2:15" x14ac:dyDescent="0.3">
      <c r="B193" s="10">
        <v>2025</v>
      </c>
      <c r="C193" s="10" t="s">
        <v>45</v>
      </c>
      <c r="D193" s="10" t="s">
        <v>16</v>
      </c>
      <c r="E193" s="10" t="s">
        <v>24</v>
      </c>
      <c r="F193" s="10" t="s">
        <v>25</v>
      </c>
      <c r="G193" s="10" t="s">
        <v>40</v>
      </c>
      <c r="H193" s="10" t="s">
        <v>27</v>
      </c>
      <c r="I193" s="10" t="s">
        <v>34</v>
      </c>
      <c r="O193" s="10">
        <f t="shared" si="2"/>
        <v>1</v>
      </c>
    </row>
    <row r="194" spans="2:15" x14ac:dyDescent="0.3">
      <c r="B194" s="10">
        <v>2023</v>
      </c>
      <c r="C194" s="10" t="s">
        <v>43</v>
      </c>
      <c r="D194" s="10" t="s">
        <v>23</v>
      </c>
      <c r="E194" s="10" t="s">
        <v>35</v>
      </c>
      <c r="F194" s="10" t="s">
        <v>30</v>
      </c>
      <c r="G194" s="10" t="s">
        <v>44</v>
      </c>
      <c r="H194" s="10" t="s">
        <v>34</v>
      </c>
      <c r="I194" s="10" t="s">
        <v>21</v>
      </c>
      <c r="O194" s="10">
        <f t="shared" si="2"/>
        <v>1</v>
      </c>
    </row>
    <row r="195" spans="2:15" x14ac:dyDescent="0.3">
      <c r="B195" s="10">
        <v>2022</v>
      </c>
      <c r="C195" s="10" t="s">
        <v>41</v>
      </c>
      <c r="D195" s="10" t="s">
        <v>37</v>
      </c>
      <c r="E195" s="10" t="s">
        <v>35</v>
      </c>
      <c r="F195" s="10" t="s">
        <v>25</v>
      </c>
      <c r="G195" s="10" t="s">
        <v>19</v>
      </c>
      <c r="H195" s="10" t="s">
        <v>39</v>
      </c>
      <c r="I195" s="10" t="s">
        <v>28</v>
      </c>
      <c r="O195" s="10">
        <f t="shared" si="2"/>
        <v>1</v>
      </c>
    </row>
    <row r="196" spans="2:15" x14ac:dyDescent="0.3">
      <c r="B196" s="10">
        <v>2022</v>
      </c>
      <c r="C196" s="10" t="s">
        <v>41</v>
      </c>
      <c r="D196" s="10" t="s">
        <v>33</v>
      </c>
      <c r="E196" s="10" t="s">
        <v>24</v>
      </c>
      <c r="F196" s="10" t="s">
        <v>18</v>
      </c>
      <c r="G196" s="10" t="s">
        <v>44</v>
      </c>
      <c r="H196" s="10" t="s">
        <v>34</v>
      </c>
      <c r="I196" s="10" t="s">
        <v>21</v>
      </c>
      <c r="O196" s="10">
        <f t="shared" si="2"/>
        <v>1</v>
      </c>
    </row>
    <row r="197" spans="2:15" x14ac:dyDescent="0.3">
      <c r="B197" s="10">
        <v>2021</v>
      </c>
      <c r="C197" s="10" t="s">
        <v>36</v>
      </c>
      <c r="D197" s="10" t="s">
        <v>31</v>
      </c>
      <c r="E197" s="10" t="s">
        <v>17</v>
      </c>
      <c r="F197" s="10" t="s">
        <v>25</v>
      </c>
      <c r="G197" s="10" t="s">
        <v>44</v>
      </c>
      <c r="H197" s="10" t="s">
        <v>39</v>
      </c>
      <c r="I197" s="10" t="s">
        <v>34</v>
      </c>
      <c r="O197" s="10">
        <f t="shared" ref="O197:O260" si="3">SUBTOTAL(103,B197)</f>
        <v>1</v>
      </c>
    </row>
    <row r="198" spans="2:15" x14ac:dyDescent="0.3">
      <c r="B198" s="10">
        <v>2023</v>
      </c>
      <c r="C198" s="10" t="s">
        <v>45</v>
      </c>
      <c r="D198" s="10" t="s">
        <v>31</v>
      </c>
      <c r="E198" s="10" t="s">
        <v>17</v>
      </c>
      <c r="F198" s="10" t="s">
        <v>25</v>
      </c>
      <c r="G198" s="10" t="s">
        <v>40</v>
      </c>
      <c r="H198" s="10" t="s">
        <v>27</v>
      </c>
      <c r="I198" s="10" t="s">
        <v>21</v>
      </c>
      <c r="O198" s="10">
        <f t="shared" si="3"/>
        <v>1</v>
      </c>
    </row>
    <row r="199" spans="2:15" x14ac:dyDescent="0.3">
      <c r="B199" s="10">
        <v>2026</v>
      </c>
      <c r="C199" s="10" t="s">
        <v>41</v>
      </c>
      <c r="D199" s="10" t="s">
        <v>16</v>
      </c>
      <c r="E199" s="10" t="s">
        <v>24</v>
      </c>
      <c r="F199" s="10" t="s">
        <v>18</v>
      </c>
      <c r="G199" s="10" t="s">
        <v>26</v>
      </c>
      <c r="H199" s="10" t="s">
        <v>20</v>
      </c>
      <c r="I199" s="10" t="s">
        <v>28</v>
      </c>
      <c r="O199" s="10">
        <f t="shared" si="3"/>
        <v>1</v>
      </c>
    </row>
    <row r="200" spans="2:15" x14ac:dyDescent="0.3">
      <c r="B200" s="10">
        <v>2022</v>
      </c>
      <c r="C200" s="10" t="s">
        <v>22</v>
      </c>
      <c r="D200" s="10" t="s">
        <v>23</v>
      </c>
      <c r="E200" s="10" t="s">
        <v>35</v>
      </c>
      <c r="F200" s="10" t="s">
        <v>18</v>
      </c>
      <c r="G200" s="10" t="s">
        <v>44</v>
      </c>
      <c r="H200" s="10" t="s">
        <v>20</v>
      </c>
      <c r="I200" s="10" t="s">
        <v>21</v>
      </c>
      <c r="O200" s="10">
        <f t="shared" si="3"/>
        <v>1</v>
      </c>
    </row>
    <row r="201" spans="2:15" x14ac:dyDescent="0.3">
      <c r="B201" s="10">
        <v>2024</v>
      </c>
      <c r="C201" s="10" t="s">
        <v>36</v>
      </c>
      <c r="D201" s="10" t="s">
        <v>42</v>
      </c>
      <c r="E201" s="10" t="s">
        <v>17</v>
      </c>
      <c r="F201" s="10" t="s">
        <v>30</v>
      </c>
      <c r="G201" s="10" t="s">
        <v>32</v>
      </c>
      <c r="H201" s="10" t="s">
        <v>39</v>
      </c>
      <c r="I201" s="10" t="s">
        <v>28</v>
      </c>
      <c r="O201" s="10">
        <f t="shared" si="3"/>
        <v>1</v>
      </c>
    </row>
    <row r="202" spans="2:15" x14ac:dyDescent="0.3">
      <c r="B202" s="10">
        <v>2020</v>
      </c>
      <c r="C202" s="10" t="s">
        <v>43</v>
      </c>
      <c r="D202" s="10" t="s">
        <v>23</v>
      </c>
      <c r="E202" s="10" t="s">
        <v>35</v>
      </c>
      <c r="F202" s="10" t="s">
        <v>25</v>
      </c>
      <c r="G202" s="10" t="s">
        <v>19</v>
      </c>
      <c r="H202" s="10" t="s">
        <v>20</v>
      </c>
      <c r="I202" s="10" t="s">
        <v>28</v>
      </c>
      <c r="O202" s="10">
        <f t="shared" si="3"/>
        <v>1</v>
      </c>
    </row>
    <row r="203" spans="2:15" x14ac:dyDescent="0.3">
      <c r="B203" s="10">
        <v>2022</v>
      </c>
      <c r="C203" s="10" t="s">
        <v>43</v>
      </c>
      <c r="D203" s="10" t="s">
        <v>23</v>
      </c>
      <c r="E203" s="10" t="s">
        <v>35</v>
      </c>
      <c r="F203" s="10" t="s">
        <v>25</v>
      </c>
      <c r="G203" s="10" t="s">
        <v>26</v>
      </c>
      <c r="H203" s="10" t="s">
        <v>20</v>
      </c>
      <c r="I203" s="10" t="s">
        <v>21</v>
      </c>
      <c r="O203" s="10">
        <f t="shared" si="3"/>
        <v>1</v>
      </c>
    </row>
    <row r="204" spans="2:15" x14ac:dyDescent="0.3">
      <c r="B204" s="10">
        <v>2020</v>
      </c>
      <c r="C204" s="10" t="s">
        <v>41</v>
      </c>
      <c r="D204" s="10" t="s">
        <v>33</v>
      </c>
      <c r="E204" s="10" t="s">
        <v>24</v>
      </c>
      <c r="F204" s="10" t="s">
        <v>18</v>
      </c>
      <c r="G204" s="10" t="s">
        <v>40</v>
      </c>
      <c r="H204" s="10" t="s">
        <v>39</v>
      </c>
      <c r="I204" s="10" t="s">
        <v>34</v>
      </c>
      <c r="O204" s="10">
        <f t="shared" si="3"/>
        <v>1</v>
      </c>
    </row>
    <row r="205" spans="2:15" x14ac:dyDescent="0.3">
      <c r="B205" s="10">
        <v>2026</v>
      </c>
      <c r="C205" s="10" t="s">
        <v>36</v>
      </c>
      <c r="D205" s="10" t="s">
        <v>23</v>
      </c>
      <c r="E205" s="10" t="s">
        <v>17</v>
      </c>
      <c r="F205" s="10" t="s">
        <v>18</v>
      </c>
      <c r="G205" s="10" t="s">
        <v>32</v>
      </c>
      <c r="H205" s="10" t="s">
        <v>34</v>
      </c>
      <c r="I205" s="10" t="s">
        <v>28</v>
      </c>
      <c r="O205" s="10">
        <f t="shared" si="3"/>
        <v>1</v>
      </c>
    </row>
    <row r="206" spans="2:15" x14ac:dyDescent="0.3">
      <c r="B206" s="10">
        <v>2024</v>
      </c>
      <c r="C206" s="10" t="s">
        <v>29</v>
      </c>
      <c r="D206" s="10" t="s">
        <v>33</v>
      </c>
      <c r="E206" s="10" t="s">
        <v>17</v>
      </c>
      <c r="F206" s="10" t="s">
        <v>25</v>
      </c>
      <c r="G206" s="10" t="s">
        <v>44</v>
      </c>
      <c r="H206" s="10" t="s">
        <v>27</v>
      </c>
      <c r="I206" s="10" t="s">
        <v>28</v>
      </c>
      <c r="O206" s="10">
        <f t="shared" si="3"/>
        <v>1</v>
      </c>
    </row>
    <row r="207" spans="2:15" x14ac:dyDescent="0.3">
      <c r="B207" s="10">
        <v>2022</v>
      </c>
      <c r="C207" s="10" t="s">
        <v>29</v>
      </c>
      <c r="D207" s="10" t="s">
        <v>33</v>
      </c>
      <c r="E207" s="10" t="s">
        <v>35</v>
      </c>
      <c r="F207" s="10" t="s">
        <v>25</v>
      </c>
      <c r="G207" s="10" t="s">
        <v>32</v>
      </c>
      <c r="H207" s="10" t="s">
        <v>27</v>
      </c>
      <c r="I207" s="10" t="s">
        <v>21</v>
      </c>
      <c r="O207" s="10">
        <f t="shared" si="3"/>
        <v>1</v>
      </c>
    </row>
    <row r="208" spans="2:15" x14ac:dyDescent="0.3">
      <c r="B208" s="10">
        <v>2023</v>
      </c>
      <c r="C208" s="10" t="s">
        <v>43</v>
      </c>
      <c r="D208" s="10" t="s">
        <v>42</v>
      </c>
      <c r="E208" s="10" t="s">
        <v>17</v>
      </c>
      <c r="F208" s="10" t="s">
        <v>18</v>
      </c>
      <c r="G208" s="10" t="s">
        <v>26</v>
      </c>
      <c r="H208" s="10" t="s">
        <v>39</v>
      </c>
      <c r="I208" s="10" t="s">
        <v>28</v>
      </c>
      <c r="O208" s="10">
        <f t="shared" si="3"/>
        <v>1</v>
      </c>
    </row>
    <row r="209" spans="2:15" x14ac:dyDescent="0.3">
      <c r="B209" s="10">
        <v>2021</v>
      </c>
      <c r="C209" s="10" t="s">
        <v>15</v>
      </c>
      <c r="D209" s="10" t="s">
        <v>33</v>
      </c>
      <c r="E209" s="10" t="s">
        <v>35</v>
      </c>
      <c r="F209" s="10" t="s">
        <v>30</v>
      </c>
      <c r="G209" s="10" t="s">
        <v>44</v>
      </c>
      <c r="H209" s="10" t="s">
        <v>27</v>
      </c>
      <c r="I209" s="10" t="s">
        <v>28</v>
      </c>
      <c r="O209" s="10">
        <f t="shared" si="3"/>
        <v>1</v>
      </c>
    </row>
    <row r="210" spans="2:15" x14ac:dyDescent="0.3">
      <c r="B210" s="10">
        <v>2024</v>
      </c>
      <c r="C210" s="10" t="s">
        <v>36</v>
      </c>
      <c r="D210" s="10" t="s">
        <v>37</v>
      </c>
      <c r="E210" s="10" t="s">
        <v>17</v>
      </c>
      <c r="F210" s="10" t="s">
        <v>25</v>
      </c>
      <c r="G210" s="10" t="s">
        <v>19</v>
      </c>
      <c r="H210" s="10" t="s">
        <v>20</v>
      </c>
      <c r="I210" s="10" t="s">
        <v>21</v>
      </c>
      <c r="O210" s="10">
        <f t="shared" si="3"/>
        <v>1</v>
      </c>
    </row>
    <row r="211" spans="2:15" x14ac:dyDescent="0.3">
      <c r="B211" s="10">
        <v>2025</v>
      </c>
      <c r="C211" s="10" t="s">
        <v>22</v>
      </c>
      <c r="D211" s="10" t="s">
        <v>16</v>
      </c>
      <c r="E211" s="10" t="s">
        <v>17</v>
      </c>
      <c r="F211" s="10" t="s">
        <v>25</v>
      </c>
      <c r="G211" s="10" t="s">
        <v>40</v>
      </c>
      <c r="H211" s="10" t="s">
        <v>34</v>
      </c>
      <c r="I211" s="10" t="s">
        <v>28</v>
      </c>
      <c r="O211" s="10">
        <f t="shared" si="3"/>
        <v>1</v>
      </c>
    </row>
    <row r="212" spans="2:15" x14ac:dyDescent="0.3">
      <c r="B212" s="10">
        <v>2021</v>
      </c>
      <c r="C212" s="10" t="s">
        <v>29</v>
      </c>
      <c r="D212" s="10" t="s">
        <v>31</v>
      </c>
      <c r="E212" s="10" t="s">
        <v>24</v>
      </c>
      <c r="F212" s="10" t="s">
        <v>25</v>
      </c>
      <c r="G212" s="10" t="s">
        <v>26</v>
      </c>
      <c r="H212" s="10" t="s">
        <v>34</v>
      </c>
      <c r="I212" s="10" t="s">
        <v>34</v>
      </c>
      <c r="O212" s="10">
        <f t="shared" si="3"/>
        <v>1</v>
      </c>
    </row>
    <row r="213" spans="2:15" x14ac:dyDescent="0.3">
      <c r="B213" s="10">
        <v>2023</v>
      </c>
      <c r="C213" s="10" t="s">
        <v>15</v>
      </c>
      <c r="D213" s="10" t="s">
        <v>23</v>
      </c>
      <c r="E213" s="10" t="s">
        <v>35</v>
      </c>
      <c r="F213" s="10" t="s">
        <v>30</v>
      </c>
      <c r="G213" s="10" t="s">
        <v>40</v>
      </c>
      <c r="H213" s="10" t="s">
        <v>34</v>
      </c>
      <c r="I213" s="10" t="s">
        <v>28</v>
      </c>
      <c r="O213" s="10">
        <f t="shared" si="3"/>
        <v>1</v>
      </c>
    </row>
    <row r="214" spans="2:15" x14ac:dyDescent="0.3">
      <c r="B214" s="10">
        <v>2021</v>
      </c>
      <c r="C214" s="10" t="s">
        <v>22</v>
      </c>
      <c r="D214" s="10" t="s">
        <v>33</v>
      </c>
      <c r="E214" s="10" t="s">
        <v>24</v>
      </c>
      <c r="F214" s="10" t="s">
        <v>30</v>
      </c>
      <c r="G214" s="10" t="s">
        <v>32</v>
      </c>
      <c r="H214" s="10" t="s">
        <v>20</v>
      </c>
      <c r="I214" s="10" t="s">
        <v>28</v>
      </c>
      <c r="O214" s="10">
        <f t="shared" si="3"/>
        <v>1</v>
      </c>
    </row>
    <row r="215" spans="2:15" x14ac:dyDescent="0.3">
      <c r="B215" s="10">
        <v>2021</v>
      </c>
      <c r="C215" s="10" t="s">
        <v>45</v>
      </c>
      <c r="D215" s="10" t="s">
        <v>33</v>
      </c>
      <c r="E215" s="10" t="s">
        <v>35</v>
      </c>
      <c r="F215" s="10" t="s">
        <v>30</v>
      </c>
      <c r="G215" s="10" t="s">
        <v>32</v>
      </c>
      <c r="H215" s="10" t="s">
        <v>39</v>
      </c>
      <c r="I215" s="10" t="s">
        <v>21</v>
      </c>
      <c r="O215" s="10">
        <f t="shared" si="3"/>
        <v>1</v>
      </c>
    </row>
    <row r="216" spans="2:15" x14ac:dyDescent="0.3">
      <c r="B216" s="10">
        <v>2020</v>
      </c>
      <c r="C216" s="10" t="s">
        <v>43</v>
      </c>
      <c r="D216" s="10" t="s">
        <v>37</v>
      </c>
      <c r="E216" s="10" t="s">
        <v>24</v>
      </c>
      <c r="F216" s="10" t="s">
        <v>30</v>
      </c>
      <c r="G216" s="10" t="s">
        <v>26</v>
      </c>
      <c r="H216" s="10" t="s">
        <v>27</v>
      </c>
      <c r="I216" s="10" t="s">
        <v>21</v>
      </c>
      <c r="O216" s="10">
        <f t="shared" si="3"/>
        <v>1</v>
      </c>
    </row>
    <row r="217" spans="2:15" x14ac:dyDescent="0.3">
      <c r="B217" s="10">
        <v>2023</v>
      </c>
      <c r="C217" s="10" t="s">
        <v>36</v>
      </c>
      <c r="D217" s="10" t="s">
        <v>42</v>
      </c>
      <c r="E217" s="10" t="s">
        <v>35</v>
      </c>
      <c r="F217" s="10" t="s">
        <v>18</v>
      </c>
      <c r="G217" s="10" t="s">
        <v>44</v>
      </c>
      <c r="H217" s="10" t="s">
        <v>39</v>
      </c>
      <c r="I217" s="10" t="s">
        <v>28</v>
      </c>
      <c r="O217" s="10">
        <f t="shared" si="3"/>
        <v>1</v>
      </c>
    </row>
    <row r="218" spans="2:15" x14ac:dyDescent="0.3">
      <c r="B218" s="10">
        <v>2024</v>
      </c>
      <c r="C218" s="10" t="s">
        <v>36</v>
      </c>
      <c r="D218" s="10" t="s">
        <v>31</v>
      </c>
      <c r="E218" s="10" t="s">
        <v>24</v>
      </c>
      <c r="F218" s="10" t="s">
        <v>18</v>
      </c>
      <c r="G218" s="10" t="s">
        <v>32</v>
      </c>
      <c r="H218" s="10" t="s">
        <v>39</v>
      </c>
      <c r="I218" s="10" t="s">
        <v>34</v>
      </c>
      <c r="O218" s="10">
        <f t="shared" si="3"/>
        <v>1</v>
      </c>
    </row>
    <row r="219" spans="2:15" x14ac:dyDescent="0.3">
      <c r="B219" s="10">
        <v>2020</v>
      </c>
      <c r="C219" s="10" t="s">
        <v>22</v>
      </c>
      <c r="D219" s="10" t="s">
        <v>42</v>
      </c>
      <c r="E219" s="10" t="s">
        <v>24</v>
      </c>
      <c r="F219" s="10" t="s">
        <v>30</v>
      </c>
      <c r="G219" s="10" t="s">
        <v>19</v>
      </c>
      <c r="H219" s="10" t="s">
        <v>39</v>
      </c>
      <c r="I219" s="10" t="s">
        <v>28</v>
      </c>
      <c r="O219" s="10">
        <f t="shared" si="3"/>
        <v>1</v>
      </c>
    </row>
    <row r="220" spans="2:15" x14ac:dyDescent="0.3">
      <c r="B220" s="10">
        <v>2026</v>
      </c>
      <c r="C220" s="10" t="s">
        <v>36</v>
      </c>
      <c r="D220" s="10" t="s">
        <v>37</v>
      </c>
      <c r="E220" s="10" t="s">
        <v>17</v>
      </c>
      <c r="F220" s="10" t="s">
        <v>25</v>
      </c>
      <c r="G220" s="10" t="s">
        <v>19</v>
      </c>
      <c r="H220" s="10" t="s">
        <v>34</v>
      </c>
      <c r="I220" s="10" t="s">
        <v>28</v>
      </c>
      <c r="O220" s="10">
        <f t="shared" si="3"/>
        <v>1</v>
      </c>
    </row>
    <row r="221" spans="2:15" x14ac:dyDescent="0.3">
      <c r="B221" s="10">
        <v>2022</v>
      </c>
      <c r="C221" s="10" t="s">
        <v>15</v>
      </c>
      <c r="D221" s="10" t="s">
        <v>16</v>
      </c>
      <c r="E221" s="10" t="s">
        <v>35</v>
      </c>
      <c r="F221" s="10" t="s">
        <v>18</v>
      </c>
      <c r="G221" s="10" t="s">
        <v>40</v>
      </c>
      <c r="H221" s="10" t="s">
        <v>34</v>
      </c>
      <c r="I221" s="10" t="s">
        <v>28</v>
      </c>
      <c r="O221" s="10">
        <f t="shared" si="3"/>
        <v>1</v>
      </c>
    </row>
    <row r="222" spans="2:15" x14ac:dyDescent="0.3">
      <c r="B222" s="10">
        <v>2025</v>
      </c>
      <c r="C222" s="10" t="s">
        <v>29</v>
      </c>
      <c r="D222" s="10" t="s">
        <v>42</v>
      </c>
      <c r="E222" s="10" t="s">
        <v>24</v>
      </c>
      <c r="F222" s="10" t="s">
        <v>30</v>
      </c>
      <c r="G222" s="10" t="s">
        <v>38</v>
      </c>
      <c r="H222" s="10" t="s">
        <v>34</v>
      </c>
      <c r="I222" s="10" t="s">
        <v>28</v>
      </c>
      <c r="O222" s="10">
        <f t="shared" si="3"/>
        <v>1</v>
      </c>
    </row>
    <row r="223" spans="2:15" x14ac:dyDescent="0.3">
      <c r="B223" s="10">
        <v>2024</v>
      </c>
      <c r="C223" s="10" t="s">
        <v>22</v>
      </c>
      <c r="D223" s="10" t="s">
        <v>16</v>
      </c>
      <c r="E223" s="10" t="s">
        <v>35</v>
      </c>
      <c r="F223" s="10" t="s">
        <v>25</v>
      </c>
      <c r="G223" s="10" t="s">
        <v>19</v>
      </c>
      <c r="H223" s="10" t="s">
        <v>39</v>
      </c>
      <c r="I223" s="10" t="s">
        <v>21</v>
      </c>
      <c r="O223" s="10">
        <f t="shared" si="3"/>
        <v>1</v>
      </c>
    </row>
    <row r="224" spans="2:15" x14ac:dyDescent="0.3">
      <c r="B224" s="10">
        <v>2024</v>
      </c>
      <c r="C224" s="10" t="s">
        <v>41</v>
      </c>
      <c r="D224" s="10" t="s">
        <v>33</v>
      </c>
      <c r="E224" s="10" t="s">
        <v>35</v>
      </c>
      <c r="F224" s="10" t="s">
        <v>25</v>
      </c>
      <c r="G224" s="10" t="s">
        <v>19</v>
      </c>
      <c r="H224" s="10" t="s">
        <v>27</v>
      </c>
      <c r="I224" s="10" t="s">
        <v>28</v>
      </c>
      <c r="O224" s="10">
        <f t="shared" si="3"/>
        <v>1</v>
      </c>
    </row>
    <row r="225" spans="2:15" x14ac:dyDescent="0.3">
      <c r="B225" s="10">
        <v>2021</v>
      </c>
      <c r="C225" s="10" t="s">
        <v>41</v>
      </c>
      <c r="D225" s="10" t="s">
        <v>37</v>
      </c>
      <c r="E225" s="10" t="s">
        <v>17</v>
      </c>
      <c r="F225" s="10" t="s">
        <v>18</v>
      </c>
      <c r="G225" s="10" t="s">
        <v>26</v>
      </c>
      <c r="H225" s="10" t="s">
        <v>34</v>
      </c>
      <c r="I225" s="10" t="s">
        <v>28</v>
      </c>
      <c r="O225" s="10">
        <f t="shared" si="3"/>
        <v>1</v>
      </c>
    </row>
    <row r="226" spans="2:15" x14ac:dyDescent="0.3">
      <c r="B226" s="10">
        <v>2022</v>
      </c>
      <c r="C226" s="10" t="s">
        <v>41</v>
      </c>
      <c r="D226" s="10" t="s">
        <v>37</v>
      </c>
      <c r="E226" s="10" t="s">
        <v>24</v>
      </c>
      <c r="F226" s="10" t="s">
        <v>30</v>
      </c>
      <c r="G226" s="10" t="s">
        <v>38</v>
      </c>
      <c r="H226" s="10" t="s">
        <v>39</v>
      </c>
      <c r="I226" s="10" t="s">
        <v>21</v>
      </c>
      <c r="O226" s="10">
        <f t="shared" si="3"/>
        <v>1</v>
      </c>
    </row>
    <row r="227" spans="2:15" x14ac:dyDescent="0.3">
      <c r="B227" s="10">
        <v>2020</v>
      </c>
      <c r="C227" s="10" t="s">
        <v>41</v>
      </c>
      <c r="D227" s="10" t="s">
        <v>16</v>
      </c>
      <c r="E227" s="10" t="s">
        <v>35</v>
      </c>
      <c r="F227" s="10" t="s">
        <v>18</v>
      </c>
      <c r="G227" s="10" t="s">
        <v>38</v>
      </c>
      <c r="H227" s="10" t="s">
        <v>34</v>
      </c>
      <c r="I227" s="10" t="s">
        <v>21</v>
      </c>
      <c r="O227" s="10">
        <f t="shared" si="3"/>
        <v>1</v>
      </c>
    </row>
    <row r="228" spans="2:15" x14ac:dyDescent="0.3">
      <c r="B228" s="10">
        <v>2024</v>
      </c>
      <c r="C228" s="10" t="s">
        <v>36</v>
      </c>
      <c r="D228" s="10" t="s">
        <v>42</v>
      </c>
      <c r="E228" s="10" t="s">
        <v>24</v>
      </c>
      <c r="F228" s="10" t="s">
        <v>18</v>
      </c>
      <c r="G228" s="10" t="s">
        <v>40</v>
      </c>
      <c r="H228" s="10" t="s">
        <v>20</v>
      </c>
      <c r="I228" s="10" t="s">
        <v>28</v>
      </c>
      <c r="O228" s="10">
        <f t="shared" si="3"/>
        <v>1</v>
      </c>
    </row>
    <row r="229" spans="2:15" x14ac:dyDescent="0.3">
      <c r="B229" s="10">
        <v>2023</v>
      </c>
      <c r="C229" s="10" t="s">
        <v>15</v>
      </c>
      <c r="D229" s="10" t="s">
        <v>33</v>
      </c>
      <c r="E229" s="10" t="s">
        <v>17</v>
      </c>
      <c r="F229" s="10" t="s">
        <v>30</v>
      </c>
      <c r="G229" s="10" t="s">
        <v>38</v>
      </c>
      <c r="H229" s="10" t="s">
        <v>20</v>
      </c>
      <c r="I229" s="10" t="s">
        <v>21</v>
      </c>
      <c r="O229" s="10">
        <f t="shared" si="3"/>
        <v>1</v>
      </c>
    </row>
    <row r="230" spans="2:15" x14ac:dyDescent="0.3">
      <c r="B230" s="10">
        <v>2025</v>
      </c>
      <c r="C230" s="10" t="s">
        <v>15</v>
      </c>
      <c r="D230" s="10" t="s">
        <v>37</v>
      </c>
      <c r="E230" s="10" t="s">
        <v>35</v>
      </c>
      <c r="F230" s="10" t="s">
        <v>18</v>
      </c>
      <c r="G230" s="10" t="s">
        <v>44</v>
      </c>
      <c r="H230" s="10" t="s">
        <v>27</v>
      </c>
      <c r="I230" s="10" t="s">
        <v>28</v>
      </c>
      <c r="O230" s="10">
        <f t="shared" si="3"/>
        <v>1</v>
      </c>
    </row>
    <row r="231" spans="2:15" x14ac:dyDescent="0.3">
      <c r="B231" s="10">
        <v>2023</v>
      </c>
      <c r="C231" s="10" t="s">
        <v>43</v>
      </c>
      <c r="D231" s="10" t="s">
        <v>31</v>
      </c>
      <c r="E231" s="10" t="s">
        <v>24</v>
      </c>
      <c r="F231" s="10" t="s">
        <v>25</v>
      </c>
      <c r="G231" s="10" t="s">
        <v>38</v>
      </c>
      <c r="H231" s="10" t="s">
        <v>39</v>
      </c>
      <c r="I231" s="10" t="s">
        <v>21</v>
      </c>
      <c r="O231" s="10">
        <f t="shared" si="3"/>
        <v>1</v>
      </c>
    </row>
    <row r="232" spans="2:15" x14ac:dyDescent="0.3">
      <c r="B232" s="10">
        <v>2024</v>
      </c>
      <c r="C232" s="10" t="s">
        <v>45</v>
      </c>
      <c r="D232" s="10" t="s">
        <v>33</v>
      </c>
      <c r="E232" s="10" t="s">
        <v>17</v>
      </c>
      <c r="F232" s="10" t="s">
        <v>30</v>
      </c>
      <c r="G232" s="10" t="s">
        <v>26</v>
      </c>
      <c r="H232" s="10" t="s">
        <v>20</v>
      </c>
      <c r="I232" s="10" t="s">
        <v>21</v>
      </c>
      <c r="O232" s="10">
        <f t="shared" si="3"/>
        <v>1</v>
      </c>
    </row>
    <row r="233" spans="2:15" x14ac:dyDescent="0.3">
      <c r="B233" s="10">
        <v>2022</v>
      </c>
      <c r="C233" s="10" t="s">
        <v>36</v>
      </c>
      <c r="D233" s="10" t="s">
        <v>23</v>
      </c>
      <c r="E233" s="10" t="s">
        <v>35</v>
      </c>
      <c r="F233" s="10" t="s">
        <v>25</v>
      </c>
      <c r="G233" s="10" t="s">
        <v>32</v>
      </c>
      <c r="H233" s="10" t="s">
        <v>34</v>
      </c>
      <c r="I233" s="10" t="s">
        <v>28</v>
      </c>
      <c r="O233" s="10">
        <f t="shared" si="3"/>
        <v>1</v>
      </c>
    </row>
    <row r="234" spans="2:15" x14ac:dyDescent="0.3">
      <c r="B234" s="10">
        <v>2026</v>
      </c>
      <c r="C234" s="10" t="s">
        <v>41</v>
      </c>
      <c r="D234" s="10" t="s">
        <v>42</v>
      </c>
      <c r="E234" s="10" t="s">
        <v>24</v>
      </c>
      <c r="F234" s="10" t="s">
        <v>18</v>
      </c>
      <c r="G234" s="10" t="s">
        <v>32</v>
      </c>
      <c r="H234" s="10" t="s">
        <v>27</v>
      </c>
      <c r="I234" s="10" t="s">
        <v>34</v>
      </c>
      <c r="O234" s="10">
        <f t="shared" si="3"/>
        <v>1</v>
      </c>
    </row>
    <row r="235" spans="2:15" x14ac:dyDescent="0.3">
      <c r="B235" s="10">
        <v>2021</v>
      </c>
      <c r="C235" s="10" t="s">
        <v>22</v>
      </c>
      <c r="D235" s="10" t="s">
        <v>33</v>
      </c>
      <c r="E235" s="10" t="s">
        <v>24</v>
      </c>
      <c r="F235" s="10" t="s">
        <v>18</v>
      </c>
      <c r="G235" s="10" t="s">
        <v>38</v>
      </c>
      <c r="H235" s="10" t="s">
        <v>39</v>
      </c>
      <c r="I235" s="10" t="s">
        <v>21</v>
      </c>
      <c r="O235" s="10">
        <f t="shared" si="3"/>
        <v>1</v>
      </c>
    </row>
    <row r="236" spans="2:15" x14ac:dyDescent="0.3">
      <c r="B236" s="10">
        <v>2023</v>
      </c>
      <c r="C236" s="10" t="s">
        <v>29</v>
      </c>
      <c r="D236" s="10" t="s">
        <v>37</v>
      </c>
      <c r="E236" s="10" t="s">
        <v>35</v>
      </c>
      <c r="F236" s="10" t="s">
        <v>30</v>
      </c>
      <c r="G236" s="10" t="s">
        <v>26</v>
      </c>
      <c r="H236" s="10" t="s">
        <v>39</v>
      </c>
      <c r="I236" s="10" t="s">
        <v>28</v>
      </c>
      <c r="O236" s="10">
        <f t="shared" si="3"/>
        <v>1</v>
      </c>
    </row>
    <row r="237" spans="2:15" x14ac:dyDescent="0.3">
      <c r="B237" s="10">
        <v>2022</v>
      </c>
      <c r="C237" s="10" t="s">
        <v>29</v>
      </c>
      <c r="D237" s="10" t="s">
        <v>33</v>
      </c>
      <c r="E237" s="10" t="s">
        <v>17</v>
      </c>
      <c r="F237" s="10" t="s">
        <v>18</v>
      </c>
      <c r="G237" s="10" t="s">
        <v>32</v>
      </c>
      <c r="H237" s="10" t="s">
        <v>27</v>
      </c>
      <c r="I237" s="10" t="s">
        <v>21</v>
      </c>
      <c r="O237" s="10">
        <f t="shared" si="3"/>
        <v>1</v>
      </c>
    </row>
    <row r="238" spans="2:15" x14ac:dyDescent="0.3">
      <c r="B238" s="10">
        <v>2020</v>
      </c>
      <c r="C238" s="10" t="s">
        <v>41</v>
      </c>
      <c r="D238" s="10" t="s">
        <v>37</v>
      </c>
      <c r="E238" s="10" t="s">
        <v>24</v>
      </c>
      <c r="F238" s="10" t="s">
        <v>18</v>
      </c>
      <c r="G238" s="10" t="s">
        <v>19</v>
      </c>
      <c r="H238" s="10" t="s">
        <v>34</v>
      </c>
      <c r="I238" s="10" t="s">
        <v>28</v>
      </c>
      <c r="O238" s="10">
        <f t="shared" si="3"/>
        <v>1</v>
      </c>
    </row>
    <row r="239" spans="2:15" x14ac:dyDescent="0.3">
      <c r="B239" s="10">
        <v>2024</v>
      </c>
      <c r="C239" s="10" t="s">
        <v>22</v>
      </c>
      <c r="D239" s="10" t="s">
        <v>31</v>
      </c>
      <c r="E239" s="10" t="s">
        <v>17</v>
      </c>
      <c r="F239" s="10" t="s">
        <v>30</v>
      </c>
      <c r="G239" s="10" t="s">
        <v>44</v>
      </c>
      <c r="H239" s="10" t="s">
        <v>34</v>
      </c>
      <c r="I239" s="10" t="s">
        <v>34</v>
      </c>
      <c r="O239" s="10">
        <f t="shared" si="3"/>
        <v>1</v>
      </c>
    </row>
    <row r="240" spans="2:15" x14ac:dyDescent="0.3">
      <c r="B240" s="10">
        <v>2020</v>
      </c>
      <c r="C240" s="10" t="s">
        <v>15</v>
      </c>
      <c r="D240" s="10" t="s">
        <v>31</v>
      </c>
      <c r="E240" s="10" t="s">
        <v>35</v>
      </c>
      <c r="F240" s="10" t="s">
        <v>25</v>
      </c>
      <c r="G240" s="10" t="s">
        <v>32</v>
      </c>
      <c r="H240" s="10" t="s">
        <v>34</v>
      </c>
      <c r="I240" s="10" t="s">
        <v>34</v>
      </c>
      <c r="O240" s="10">
        <f t="shared" si="3"/>
        <v>1</v>
      </c>
    </row>
    <row r="241" spans="2:15" x14ac:dyDescent="0.3">
      <c r="B241" s="10">
        <v>2024</v>
      </c>
      <c r="C241" s="10" t="s">
        <v>36</v>
      </c>
      <c r="D241" s="10" t="s">
        <v>33</v>
      </c>
      <c r="E241" s="10" t="s">
        <v>24</v>
      </c>
      <c r="F241" s="10" t="s">
        <v>30</v>
      </c>
      <c r="G241" s="10" t="s">
        <v>44</v>
      </c>
      <c r="H241" s="10" t="s">
        <v>20</v>
      </c>
      <c r="I241" s="10" t="s">
        <v>28</v>
      </c>
      <c r="O241" s="10">
        <f t="shared" si="3"/>
        <v>1</v>
      </c>
    </row>
    <row r="242" spans="2:15" x14ac:dyDescent="0.3">
      <c r="B242" s="10">
        <v>2024</v>
      </c>
      <c r="C242" s="10" t="s">
        <v>43</v>
      </c>
      <c r="D242" s="10" t="s">
        <v>42</v>
      </c>
      <c r="E242" s="10" t="s">
        <v>17</v>
      </c>
      <c r="F242" s="10" t="s">
        <v>30</v>
      </c>
      <c r="G242" s="10" t="s">
        <v>19</v>
      </c>
      <c r="H242" s="10" t="s">
        <v>20</v>
      </c>
      <c r="I242" s="10" t="s">
        <v>21</v>
      </c>
      <c r="O242" s="10">
        <f t="shared" si="3"/>
        <v>1</v>
      </c>
    </row>
    <row r="243" spans="2:15" x14ac:dyDescent="0.3">
      <c r="B243" s="10">
        <v>2022</v>
      </c>
      <c r="C243" s="10" t="s">
        <v>36</v>
      </c>
      <c r="D243" s="10" t="s">
        <v>16</v>
      </c>
      <c r="E243" s="10" t="s">
        <v>17</v>
      </c>
      <c r="F243" s="10" t="s">
        <v>18</v>
      </c>
      <c r="G243" s="10" t="s">
        <v>26</v>
      </c>
      <c r="H243" s="10" t="s">
        <v>39</v>
      </c>
      <c r="I243" s="10" t="s">
        <v>21</v>
      </c>
      <c r="O243" s="10">
        <f t="shared" si="3"/>
        <v>1</v>
      </c>
    </row>
    <row r="244" spans="2:15" x14ac:dyDescent="0.3">
      <c r="B244" s="10">
        <v>2024</v>
      </c>
      <c r="C244" s="10" t="s">
        <v>41</v>
      </c>
      <c r="D244" s="10" t="s">
        <v>16</v>
      </c>
      <c r="E244" s="10" t="s">
        <v>17</v>
      </c>
      <c r="F244" s="10" t="s">
        <v>25</v>
      </c>
      <c r="G244" s="10" t="s">
        <v>40</v>
      </c>
      <c r="H244" s="10" t="s">
        <v>34</v>
      </c>
      <c r="I244" s="10" t="s">
        <v>21</v>
      </c>
      <c r="O244" s="10">
        <f t="shared" si="3"/>
        <v>1</v>
      </c>
    </row>
    <row r="245" spans="2:15" x14ac:dyDescent="0.3">
      <c r="B245" s="10">
        <v>2023</v>
      </c>
      <c r="C245" s="10" t="s">
        <v>15</v>
      </c>
      <c r="D245" s="10" t="s">
        <v>23</v>
      </c>
      <c r="E245" s="10" t="s">
        <v>24</v>
      </c>
      <c r="F245" s="10" t="s">
        <v>30</v>
      </c>
      <c r="G245" s="10" t="s">
        <v>40</v>
      </c>
      <c r="H245" s="10" t="s">
        <v>39</v>
      </c>
      <c r="I245" s="10" t="s">
        <v>28</v>
      </c>
      <c r="O245" s="10">
        <f t="shared" si="3"/>
        <v>1</v>
      </c>
    </row>
    <row r="246" spans="2:15" x14ac:dyDescent="0.3">
      <c r="B246" s="10">
        <v>2022</v>
      </c>
      <c r="C246" s="10" t="s">
        <v>36</v>
      </c>
      <c r="D246" s="10" t="s">
        <v>42</v>
      </c>
      <c r="E246" s="10" t="s">
        <v>24</v>
      </c>
      <c r="F246" s="10" t="s">
        <v>25</v>
      </c>
      <c r="G246" s="10" t="s">
        <v>19</v>
      </c>
      <c r="H246" s="10" t="s">
        <v>20</v>
      </c>
      <c r="I246" s="10" t="s">
        <v>28</v>
      </c>
      <c r="O246" s="10">
        <f t="shared" si="3"/>
        <v>1</v>
      </c>
    </row>
    <row r="247" spans="2:15" x14ac:dyDescent="0.3">
      <c r="B247" s="10">
        <v>2026</v>
      </c>
      <c r="C247" s="10" t="s">
        <v>41</v>
      </c>
      <c r="D247" s="10" t="s">
        <v>33</v>
      </c>
      <c r="E247" s="10" t="s">
        <v>35</v>
      </c>
      <c r="F247" s="10" t="s">
        <v>30</v>
      </c>
      <c r="G247" s="10" t="s">
        <v>32</v>
      </c>
      <c r="H247" s="10" t="s">
        <v>39</v>
      </c>
      <c r="I247" s="10" t="s">
        <v>34</v>
      </c>
      <c r="O247" s="10">
        <f t="shared" si="3"/>
        <v>1</v>
      </c>
    </row>
    <row r="248" spans="2:15" x14ac:dyDescent="0.3">
      <c r="B248" s="10">
        <v>2024</v>
      </c>
      <c r="C248" s="10" t="s">
        <v>15</v>
      </c>
      <c r="D248" s="10" t="s">
        <v>33</v>
      </c>
      <c r="E248" s="10" t="s">
        <v>35</v>
      </c>
      <c r="F248" s="10" t="s">
        <v>18</v>
      </c>
      <c r="G248" s="10" t="s">
        <v>26</v>
      </c>
      <c r="H248" s="10" t="s">
        <v>27</v>
      </c>
      <c r="I248" s="10" t="s">
        <v>21</v>
      </c>
      <c r="O248" s="10">
        <f t="shared" si="3"/>
        <v>1</v>
      </c>
    </row>
    <row r="249" spans="2:15" x14ac:dyDescent="0.3">
      <c r="B249" s="10">
        <v>2021</v>
      </c>
      <c r="C249" s="10" t="s">
        <v>22</v>
      </c>
      <c r="D249" s="10" t="s">
        <v>42</v>
      </c>
      <c r="E249" s="10" t="s">
        <v>24</v>
      </c>
      <c r="F249" s="10" t="s">
        <v>18</v>
      </c>
      <c r="G249" s="10" t="s">
        <v>32</v>
      </c>
      <c r="H249" s="10" t="s">
        <v>20</v>
      </c>
      <c r="I249" s="10" t="s">
        <v>28</v>
      </c>
      <c r="O249" s="10">
        <f t="shared" si="3"/>
        <v>1</v>
      </c>
    </row>
    <row r="250" spans="2:15" x14ac:dyDescent="0.3">
      <c r="B250" s="10">
        <v>2022</v>
      </c>
      <c r="C250" s="10" t="s">
        <v>22</v>
      </c>
      <c r="D250" s="10" t="s">
        <v>33</v>
      </c>
      <c r="E250" s="10" t="s">
        <v>24</v>
      </c>
      <c r="F250" s="10" t="s">
        <v>18</v>
      </c>
      <c r="G250" s="10" t="s">
        <v>19</v>
      </c>
      <c r="H250" s="10" t="s">
        <v>27</v>
      </c>
      <c r="I250" s="10" t="s">
        <v>28</v>
      </c>
      <c r="O250" s="10">
        <f t="shared" si="3"/>
        <v>1</v>
      </c>
    </row>
    <row r="251" spans="2:15" x14ac:dyDescent="0.3">
      <c r="B251" s="10">
        <v>2022</v>
      </c>
      <c r="C251" s="10" t="s">
        <v>15</v>
      </c>
      <c r="D251" s="10" t="s">
        <v>33</v>
      </c>
      <c r="E251" s="10" t="s">
        <v>17</v>
      </c>
      <c r="F251" s="10" t="s">
        <v>18</v>
      </c>
      <c r="G251" s="10" t="s">
        <v>38</v>
      </c>
      <c r="H251" s="10" t="s">
        <v>27</v>
      </c>
      <c r="I251" s="10" t="s">
        <v>28</v>
      </c>
      <c r="O251" s="10">
        <f t="shared" si="3"/>
        <v>1</v>
      </c>
    </row>
    <row r="252" spans="2:15" x14ac:dyDescent="0.3">
      <c r="B252" s="10">
        <v>2022</v>
      </c>
      <c r="C252" s="10" t="s">
        <v>45</v>
      </c>
      <c r="D252" s="10" t="s">
        <v>23</v>
      </c>
      <c r="E252" s="10" t="s">
        <v>24</v>
      </c>
      <c r="F252" s="10" t="s">
        <v>25</v>
      </c>
      <c r="G252" s="10" t="s">
        <v>38</v>
      </c>
      <c r="H252" s="10" t="s">
        <v>39</v>
      </c>
      <c r="I252" s="10" t="s">
        <v>34</v>
      </c>
      <c r="O252" s="10">
        <f t="shared" si="3"/>
        <v>1</v>
      </c>
    </row>
    <row r="253" spans="2:15" x14ac:dyDescent="0.3">
      <c r="B253" s="10">
        <v>2026</v>
      </c>
      <c r="C253" s="10" t="s">
        <v>41</v>
      </c>
      <c r="D253" s="10" t="s">
        <v>42</v>
      </c>
      <c r="E253" s="10" t="s">
        <v>24</v>
      </c>
      <c r="F253" s="10" t="s">
        <v>30</v>
      </c>
      <c r="G253" s="10" t="s">
        <v>32</v>
      </c>
      <c r="H253" s="10" t="s">
        <v>27</v>
      </c>
      <c r="I253" s="10" t="s">
        <v>28</v>
      </c>
      <c r="O253" s="10">
        <f t="shared" si="3"/>
        <v>1</v>
      </c>
    </row>
    <row r="254" spans="2:15" x14ac:dyDescent="0.3">
      <c r="B254" s="10">
        <v>2024</v>
      </c>
      <c r="C254" s="10" t="s">
        <v>22</v>
      </c>
      <c r="D254" s="10" t="s">
        <v>37</v>
      </c>
      <c r="E254" s="10" t="s">
        <v>17</v>
      </c>
      <c r="F254" s="10" t="s">
        <v>30</v>
      </c>
      <c r="G254" s="10" t="s">
        <v>40</v>
      </c>
      <c r="H254" s="10" t="s">
        <v>27</v>
      </c>
      <c r="I254" s="10" t="s">
        <v>28</v>
      </c>
      <c r="O254" s="10">
        <f t="shared" si="3"/>
        <v>1</v>
      </c>
    </row>
    <row r="255" spans="2:15" x14ac:dyDescent="0.3">
      <c r="B255" s="10">
        <v>2023</v>
      </c>
      <c r="C255" s="10" t="s">
        <v>36</v>
      </c>
      <c r="D255" s="10" t="s">
        <v>31</v>
      </c>
      <c r="E255" s="10" t="s">
        <v>35</v>
      </c>
      <c r="F255" s="10" t="s">
        <v>18</v>
      </c>
      <c r="G255" s="10" t="s">
        <v>44</v>
      </c>
      <c r="H255" s="10" t="s">
        <v>39</v>
      </c>
      <c r="I255" s="10" t="s">
        <v>34</v>
      </c>
      <c r="O255" s="10">
        <f t="shared" si="3"/>
        <v>1</v>
      </c>
    </row>
    <row r="256" spans="2:15" x14ac:dyDescent="0.3">
      <c r="B256" s="10">
        <v>2023</v>
      </c>
      <c r="C256" s="10" t="s">
        <v>22</v>
      </c>
      <c r="D256" s="10" t="s">
        <v>16</v>
      </c>
      <c r="E256" s="10" t="s">
        <v>24</v>
      </c>
      <c r="F256" s="10" t="s">
        <v>25</v>
      </c>
      <c r="G256" s="10" t="s">
        <v>32</v>
      </c>
      <c r="H256" s="10" t="s">
        <v>27</v>
      </c>
      <c r="I256" s="10" t="s">
        <v>28</v>
      </c>
      <c r="O256" s="10">
        <f t="shared" si="3"/>
        <v>1</v>
      </c>
    </row>
    <row r="257" spans="2:15" x14ac:dyDescent="0.3">
      <c r="B257" s="10">
        <v>2025</v>
      </c>
      <c r="C257" s="10" t="s">
        <v>45</v>
      </c>
      <c r="D257" s="10" t="s">
        <v>42</v>
      </c>
      <c r="E257" s="10" t="s">
        <v>17</v>
      </c>
      <c r="F257" s="10" t="s">
        <v>30</v>
      </c>
      <c r="G257" s="10" t="s">
        <v>32</v>
      </c>
      <c r="H257" s="10" t="s">
        <v>34</v>
      </c>
      <c r="I257" s="10" t="s">
        <v>34</v>
      </c>
      <c r="O257" s="10">
        <f t="shared" si="3"/>
        <v>1</v>
      </c>
    </row>
    <row r="258" spans="2:15" x14ac:dyDescent="0.3">
      <c r="B258" s="10">
        <v>2021</v>
      </c>
      <c r="C258" s="10" t="s">
        <v>41</v>
      </c>
      <c r="D258" s="10" t="s">
        <v>33</v>
      </c>
      <c r="E258" s="10" t="s">
        <v>35</v>
      </c>
      <c r="F258" s="10" t="s">
        <v>25</v>
      </c>
      <c r="G258" s="10" t="s">
        <v>32</v>
      </c>
      <c r="H258" s="10" t="s">
        <v>39</v>
      </c>
      <c r="I258" s="10" t="s">
        <v>34</v>
      </c>
      <c r="O258" s="10">
        <f t="shared" si="3"/>
        <v>1</v>
      </c>
    </row>
    <row r="259" spans="2:15" x14ac:dyDescent="0.3">
      <c r="B259" s="10">
        <v>2024</v>
      </c>
      <c r="C259" s="10" t="s">
        <v>45</v>
      </c>
      <c r="D259" s="10" t="s">
        <v>16</v>
      </c>
      <c r="E259" s="10" t="s">
        <v>17</v>
      </c>
      <c r="F259" s="10" t="s">
        <v>30</v>
      </c>
      <c r="G259" s="10" t="s">
        <v>26</v>
      </c>
      <c r="H259" s="10" t="s">
        <v>27</v>
      </c>
      <c r="I259" s="10" t="s">
        <v>28</v>
      </c>
      <c r="O259" s="10">
        <f t="shared" si="3"/>
        <v>1</v>
      </c>
    </row>
    <row r="260" spans="2:15" x14ac:dyDescent="0.3">
      <c r="B260" s="10">
        <v>2022</v>
      </c>
      <c r="C260" s="10" t="s">
        <v>41</v>
      </c>
      <c r="D260" s="10" t="s">
        <v>33</v>
      </c>
      <c r="E260" s="10" t="s">
        <v>24</v>
      </c>
      <c r="F260" s="10" t="s">
        <v>30</v>
      </c>
      <c r="G260" s="10" t="s">
        <v>19</v>
      </c>
      <c r="H260" s="10" t="s">
        <v>27</v>
      </c>
      <c r="I260" s="10" t="s">
        <v>21</v>
      </c>
      <c r="O260" s="10">
        <f t="shared" si="3"/>
        <v>1</v>
      </c>
    </row>
    <row r="261" spans="2:15" x14ac:dyDescent="0.3">
      <c r="B261" s="10">
        <v>2023</v>
      </c>
      <c r="C261" s="10" t="s">
        <v>22</v>
      </c>
      <c r="D261" s="10" t="s">
        <v>33</v>
      </c>
      <c r="E261" s="10" t="s">
        <v>35</v>
      </c>
      <c r="F261" s="10" t="s">
        <v>18</v>
      </c>
      <c r="G261" s="10" t="s">
        <v>38</v>
      </c>
      <c r="H261" s="10" t="s">
        <v>27</v>
      </c>
      <c r="I261" s="10" t="s">
        <v>21</v>
      </c>
      <c r="O261" s="10">
        <f t="shared" ref="O261:O324" si="4">SUBTOTAL(103,B261)</f>
        <v>1</v>
      </c>
    </row>
    <row r="262" spans="2:15" x14ac:dyDescent="0.3">
      <c r="B262" s="10">
        <v>2022</v>
      </c>
      <c r="C262" s="10" t="s">
        <v>22</v>
      </c>
      <c r="D262" s="10" t="s">
        <v>33</v>
      </c>
      <c r="E262" s="10" t="s">
        <v>35</v>
      </c>
      <c r="F262" s="10" t="s">
        <v>30</v>
      </c>
      <c r="G262" s="10" t="s">
        <v>32</v>
      </c>
      <c r="H262" s="10" t="s">
        <v>39</v>
      </c>
      <c r="I262" s="10" t="s">
        <v>34</v>
      </c>
      <c r="O262" s="10">
        <f t="shared" si="4"/>
        <v>1</v>
      </c>
    </row>
    <row r="263" spans="2:15" x14ac:dyDescent="0.3">
      <c r="B263" s="10">
        <v>2025</v>
      </c>
      <c r="C263" s="10" t="s">
        <v>41</v>
      </c>
      <c r="D263" s="10" t="s">
        <v>42</v>
      </c>
      <c r="E263" s="10" t="s">
        <v>17</v>
      </c>
      <c r="F263" s="10" t="s">
        <v>18</v>
      </c>
      <c r="G263" s="10" t="s">
        <v>40</v>
      </c>
      <c r="H263" s="10" t="s">
        <v>27</v>
      </c>
      <c r="I263" s="10" t="s">
        <v>28</v>
      </c>
      <c r="O263" s="10">
        <f t="shared" si="4"/>
        <v>1</v>
      </c>
    </row>
    <row r="264" spans="2:15" x14ac:dyDescent="0.3">
      <c r="B264" s="10">
        <v>2021</v>
      </c>
      <c r="C264" s="10" t="s">
        <v>29</v>
      </c>
      <c r="D264" s="10" t="s">
        <v>16</v>
      </c>
      <c r="E264" s="10" t="s">
        <v>24</v>
      </c>
      <c r="F264" s="10" t="s">
        <v>25</v>
      </c>
      <c r="G264" s="10" t="s">
        <v>44</v>
      </c>
      <c r="H264" s="10" t="s">
        <v>27</v>
      </c>
      <c r="I264" s="10" t="s">
        <v>28</v>
      </c>
      <c r="O264" s="10">
        <f t="shared" si="4"/>
        <v>1</v>
      </c>
    </row>
    <row r="265" spans="2:15" x14ac:dyDescent="0.3">
      <c r="B265" s="10">
        <v>2026</v>
      </c>
      <c r="C265" s="10" t="s">
        <v>45</v>
      </c>
      <c r="D265" s="10" t="s">
        <v>31</v>
      </c>
      <c r="E265" s="10" t="s">
        <v>35</v>
      </c>
      <c r="F265" s="10" t="s">
        <v>25</v>
      </c>
      <c r="G265" s="10" t="s">
        <v>44</v>
      </c>
      <c r="H265" s="10" t="s">
        <v>27</v>
      </c>
      <c r="I265" s="10" t="s">
        <v>21</v>
      </c>
      <c r="O265" s="10">
        <f t="shared" si="4"/>
        <v>1</v>
      </c>
    </row>
    <row r="266" spans="2:15" x14ac:dyDescent="0.3">
      <c r="B266" s="10">
        <v>2026</v>
      </c>
      <c r="C266" s="10" t="s">
        <v>22</v>
      </c>
      <c r="D266" s="10" t="s">
        <v>42</v>
      </c>
      <c r="E266" s="10" t="s">
        <v>17</v>
      </c>
      <c r="F266" s="10" t="s">
        <v>18</v>
      </c>
      <c r="G266" s="10" t="s">
        <v>26</v>
      </c>
      <c r="H266" s="10" t="s">
        <v>20</v>
      </c>
      <c r="I266" s="10" t="s">
        <v>28</v>
      </c>
      <c r="O266" s="10">
        <f t="shared" si="4"/>
        <v>1</v>
      </c>
    </row>
    <row r="267" spans="2:15" x14ac:dyDescent="0.3">
      <c r="B267" s="10">
        <v>2020</v>
      </c>
      <c r="C267" s="10" t="s">
        <v>45</v>
      </c>
      <c r="D267" s="10" t="s">
        <v>33</v>
      </c>
      <c r="E267" s="10" t="s">
        <v>24</v>
      </c>
      <c r="F267" s="10" t="s">
        <v>30</v>
      </c>
      <c r="G267" s="10" t="s">
        <v>26</v>
      </c>
      <c r="H267" s="10" t="s">
        <v>27</v>
      </c>
      <c r="I267" s="10" t="s">
        <v>34</v>
      </c>
      <c r="O267" s="10">
        <f t="shared" si="4"/>
        <v>1</v>
      </c>
    </row>
    <row r="268" spans="2:15" x14ac:dyDescent="0.3">
      <c r="B268" s="10">
        <v>2020</v>
      </c>
      <c r="C268" s="10" t="s">
        <v>43</v>
      </c>
      <c r="D268" s="10" t="s">
        <v>33</v>
      </c>
      <c r="E268" s="10" t="s">
        <v>24</v>
      </c>
      <c r="F268" s="10" t="s">
        <v>18</v>
      </c>
      <c r="G268" s="10" t="s">
        <v>32</v>
      </c>
      <c r="H268" s="10" t="s">
        <v>39</v>
      </c>
      <c r="I268" s="10" t="s">
        <v>21</v>
      </c>
      <c r="O268" s="10">
        <f t="shared" si="4"/>
        <v>1</v>
      </c>
    </row>
    <row r="269" spans="2:15" x14ac:dyDescent="0.3">
      <c r="B269" s="10">
        <v>2021</v>
      </c>
      <c r="C269" s="10" t="s">
        <v>22</v>
      </c>
      <c r="D269" s="10" t="s">
        <v>33</v>
      </c>
      <c r="E269" s="10" t="s">
        <v>17</v>
      </c>
      <c r="F269" s="10" t="s">
        <v>30</v>
      </c>
      <c r="G269" s="10" t="s">
        <v>44</v>
      </c>
      <c r="H269" s="10" t="s">
        <v>27</v>
      </c>
      <c r="I269" s="10" t="s">
        <v>28</v>
      </c>
      <c r="O269" s="10">
        <f t="shared" si="4"/>
        <v>1</v>
      </c>
    </row>
    <row r="270" spans="2:15" x14ac:dyDescent="0.3">
      <c r="B270" s="10">
        <v>2021</v>
      </c>
      <c r="C270" s="10" t="s">
        <v>29</v>
      </c>
      <c r="D270" s="10" t="s">
        <v>33</v>
      </c>
      <c r="E270" s="10" t="s">
        <v>17</v>
      </c>
      <c r="F270" s="10" t="s">
        <v>25</v>
      </c>
      <c r="G270" s="10" t="s">
        <v>44</v>
      </c>
      <c r="H270" s="10" t="s">
        <v>39</v>
      </c>
      <c r="I270" s="10" t="s">
        <v>28</v>
      </c>
      <c r="O270" s="10">
        <f t="shared" si="4"/>
        <v>1</v>
      </c>
    </row>
    <row r="271" spans="2:15" x14ac:dyDescent="0.3">
      <c r="B271" s="10">
        <v>2023</v>
      </c>
      <c r="C271" s="10" t="s">
        <v>36</v>
      </c>
      <c r="D271" s="10" t="s">
        <v>37</v>
      </c>
      <c r="E271" s="10" t="s">
        <v>35</v>
      </c>
      <c r="F271" s="10" t="s">
        <v>18</v>
      </c>
      <c r="G271" s="10" t="s">
        <v>19</v>
      </c>
      <c r="H271" s="10" t="s">
        <v>20</v>
      </c>
      <c r="I271" s="10" t="s">
        <v>34</v>
      </c>
      <c r="O271" s="10">
        <f t="shared" si="4"/>
        <v>1</v>
      </c>
    </row>
    <row r="272" spans="2:15" x14ac:dyDescent="0.3">
      <c r="B272" s="10">
        <v>2021</v>
      </c>
      <c r="C272" s="10" t="s">
        <v>22</v>
      </c>
      <c r="D272" s="10" t="s">
        <v>33</v>
      </c>
      <c r="E272" s="10" t="s">
        <v>24</v>
      </c>
      <c r="F272" s="10" t="s">
        <v>25</v>
      </c>
      <c r="G272" s="10" t="s">
        <v>38</v>
      </c>
      <c r="H272" s="10" t="s">
        <v>39</v>
      </c>
      <c r="I272" s="10" t="s">
        <v>28</v>
      </c>
      <c r="O272" s="10">
        <f t="shared" si="4"/>
        <v>1</v>
      </c>
    </row>
    <row r="273" spans="2:15" x14ac:dyDescent="0.3">
      <c r="B273" s="10">
        <v>2025</v>
      </c>
      <c r="C273" s="10" t="s">
        <v>43</v>
      </c>
      <c r="D273" s="10" t="s">
        <v>42</v>
      </c>
      <c r="E273" s="10" t="s">
        <v>24</v>
      </c>
      <c r="F273" s="10" t="s">
        <v>18</v>
      </c>
      <c r="G273" s="10" t="s">
        <v>32</v>
      </c>
      <c r="H273" s="10" t="s">
        <v>39</v>
      </c>
      <c r="I273" s="10" t="s">
        <v>28</v>
      </c>
      <c r="O273" s="10">
        <f t="shared" si="4"/>
        <v>1</v>
      </c>
    </row>
    <row r="274" spans="2:15" x14ac:dyDescent="0.3">
      <c r="B274" s="10">
        <v>2022</v>
      </c>
      <c r="C274" s="10" t="s">
        <v>15</v>
      </c>
      <c r="D274" s="10" t="s">
        <v>42</v>
      </c>
      <c r="E274" s="10" t="s">
        <v>35</v>
      </c>
      <c r="F274" s="10" t="s">
        <v>30</v>
      </c>
      <c r="G274" s="10" t="s">
        <v>26</v>
      </c>
      <c r="H274" s="10" t="s">
        <v>20</v>
      </c>
      <c r="I274" s="10" t="s">
        <v>34</v>
      </c>
      <c r="O274" s="10">
        <f t="shared" si="4"/>
        <v>1</v>
      </c>
    </row>
    <row r="275" spans="2:15" x14ac:dyDescent="0.3">
      <c r="B275" s="10">
        <v>2022</v>
      </c>
      <c r="C275" s="10" t="s">
        <v>29</v>
      </c>
      <c r="D275" s="10" t="s">
        <v>23</v>
      </c>
      <c r="E275" s="10" t="s">
        <v>35</v>
      </c>
      <c r="F275" s="10" t="s">
        <v>30</v>
      </c>
      <c r="G275" s="10" t="s">
        <v>38</v>
      </c>
      <c r="H275" s="10" t="s">
        <v>34</v>
      </c>
      <c r="I275" s="10" t="s">
        <v>21</v>
      </c>
      <c r="O275" s="10">
        <f t="shared" si="4"/>
        <v>1</v>
      </c>
    </row>
    <row r="276" spans="2:15" x14ac:dyDescent="0.3">
      <c r="B276" s="10">
        <v>2026</v>
      </c>
      <c r="C276" s="10" t="s">
        <v>45</v>
      </c>
      <c r="D276" s="10" t="s">
        <v>31</v>
      </c>
      <c r="E276" s="10" t="s">
        <v>17</v>
      </c>
      <c r="F276" s="10" t="s">
        <v>18</v>
      </c>
      <c r="G276" s="10" t="s">
        <v>44</v>
      </c>
      <c r="H276" s="10" t="s">
        <v>39</v>
      </c>
      <c r="I276" s="10" t="s">
        <v>28</v>
      </c>
      <c r="O276" s="10">
        <f t="shared" si="4"/>
        <v>1</v>
      </c>
    </row>
    <row r="277" spans="2:15" x14ac:dyDescent="0.3">
      <c r="B277" s="10">
        <v>2023</v>
      </c>
      <c r="C277" s="10" t="s">
        <v>43</v>
      </c>
      <c r="D277" s="10" t="s">
        <v>42</v>
      </c>
      <c r="E277" s="10" t="s">
        <v>17</v>
      </c>
      <c r="F277" s="10" t="s">
        <v>18</v>
      </c>
      <c r="G277" s="10" t="s">
        <v>19</v>
      </c>
      <c r="H277" s="10" t="s">
        <v>20</v>
      </c>
      <c r="I277" s="10" t="s">
        <v>21</v>
      </c>
      <c r="O277" s="10">
        <f t="shared" si="4"/>
        <v>1</v>
      </c>
    </row>
    <row r="278" spans="2:15" x14ac:dyDescent="0.3">
      <c r="B278" s="10">
        <v>2023</v>
      </c>
      <c r="C278" s="10" t="s">
        <v>15</v>
      </c>
      <c r="D278" s="10" t="s">
        <v>23</v>
      </c>
      <c r="E278" s="10" t="s">
        <v>24</v>
      </c>
      <c r="F278" s="10" t="s">
        <v>25</v>
      </c>
      <c r="G278" s="10" t="s">
        <v>19</v>
      </c>
      <c r="H278" s="10" t="s">
        <v>39</v>
      </c>
      <c r="I278" s="10" t="s">
        <v>28</v>
      </c>
      <c r="O278" s="10">
        <f t="shared" si="4"/>
        <v>1</v>
      </c>
    </row>
    <row r="279" spans="2:15" x14ac:dyDescent="0.3">
      <c r="B279" s="10">
        <v>2023</v>
      </c>
      <c r="C279" s="10" t="s">
        <v>29</v>
      </c>
      <c r="D279" s="10" t="s">
        <v>31</v>
      </c>
      <c r="E279" s="10" t="s">
        <v>24</v>
      </c>
      <c r="F279" s="10" t="s">
        <v>18</v>
      </c>
      <c r="G279" s="10" t="s">
        <v>32</v>
      </c>
      <c r="H279" s="10" t="s">
        <v>20</v>
      </c>
      <c r="I279" s="10" t="s">
        <v>28</v>
      </c>
      <c r="O279" s="10">
        <f t="shared" si="4"/>
        <v>1</v>
      </c>
    </row>
    <row r="280" spans="2:15" x14ac:dyDescent="0.3">
      <c r="B280" s="10">
        <v>2024</v>
      </c>
      <c r="C280" s="10" t="s">
        <v>36</v>
      </c>
      <c r="D280" s="10" t="s">
        <v>16</v>
      </c>
      <c r="E280" s="10" t="s">
        <v>35</v>
      </c>
      <c r="F280" s="10" t="s">
        <v>30</v>
      </c>
      <c r="G280" s="10" t="s">
        <v>40</v>
      </c>
      <c r="H280" s="10" t="s">
        <v>20</v>
      </c>
      <c r="I280" s="10" t="s">
        <v>34</v>
      </c>
      <c r="O280" s="10">
        <f t="shared" si="4"/>
        <v>1</v>
      </c>
    </row>
    <row r="281" spans="2:15" x14ac:dyDescent="0.3">
      <c r="B281" s="10">
        <v>2021</v>
      </c>
      <c r="C281" s="10" t="s">
        <v>41</v>
      </c>
      <c r="D281" s="10" t="s">
        <v>37</v>
      </c>
      <c r="E281" s="10" t="s">
        <v>35</v>
      </c>
      <c r="F281" s="10" t="s">
        <v>25</v>
      </c>
      <c r="G281" s="10" t="s">
        <v>26</v>
      </c>
      <c r="H281" s="10" t="s">
        <v>34</v>
      </c>
      <c r="I281" s="10" t="s">
        <v>28</v>
      </c>
      <c r="O281" s="10">
        <f t="shared" si="4"/>
        <v>1</v>
      </c>
    </row>
    <row r="282" spans="2:15" x14ac:dyDescent="0.3">
      <c r="B282" s="10">
        <v>2021</v>
      </c>
      <c r="C282" s="10" t="s">
        <v>45</v>
      </c>
      <c r="D282" s="10" t="s">
        <v>33</v>
      </c>
      <c r="E282" s="10" t="s">
        <v>35</v>
      </c>
      <c r="F282" s="10" t="s">
        <v>18</v>
      </c>
      <c r="G282" s="10" t="s">
        <v>40</v>
      </c>
      <c r="H282" s="10" t="s">
        <v>20</v>
      </c>
      <c r="I282" s="10" t="s">
        <v>21</v>
      </c>
      <c r="O282" s="10">
        <f t="shared" si="4"/>
        <v>1</v>
      </c>
    </row>
    <row r="283" spans="2:15" x14ac:dyDescent="0.3">
      <c r="B283" s="10">
        <v>2026</v>
      </c>
      <c r="C283" s="10" t="s">
        <v>29</v>
      </c>
      <c r="D283" s="10" t="s">
        <v>37</v>
      </c>
      <c r="E283" s="10" t="s">
        <v>17</v>
      </c>
      <c r="F283" s="10" t="s">
        <v>30</v>
      </c>
      <c r="G283" s="10" t="s">
        <v>44</v>
      </c>
      <c r="H283" s="10" t="s">
        <v>39</v>
      </c>
      <c r="I283" s="10" t="s">
        <v>21</v>
      </c>
      <c r="O283" s="10">
        <f t="shared" si="4"/>
        <v>1</v>
      </c>
    </row>
    <row r="284" spans="2:15" x14ac:dyDescent="0.3">
      <c r="B284" s="10">
        <v>2022</v>
      </c>
      <c r="C284" s="10" t="s">
        <v>15</v>
      </c>
      <c r="D284" s="10" t="s">
        <v>23</v>
      </c>
      <c r="E284" s="10" t="s">
        <v>17</v>
      </c>
      <c r="F284" s="10" t="s">
        <v>18</v>
      </c>
      <c r="G284" s="10" t="s">
        <v>44</v>
      </c>
      <c r="H284" s="10" t="s">
        <v>27</v>
      </c>
      <c r="I284" s="10" t="s">
        <v>34</v>
      </c>
      <c r="O284" s="10">
        <f t="shared" si="4"/>
        <v>1</v>
      </c>
    </row>
    <row r="285" spans="2:15" x14ac:dyDescent="0.3">
      <c r="B285" s="10">
        <v>2026</v>
      </c>
      <c r="C285" s="10" t="s">
        <v>29</v>
      </c>
      <c r="D285" s="10" t="s">
        <v>37</v>
      </c>
      <c r="E285" s="10" t="s">
        <v>35</v>
      </c>
      <c r="F285" s="10" t="s">
        <v>25</v>
      </c>
      <c r="G285" s="10" t="s">
        <v>44</v>
      </c>
      <c r="H285" s="10" t="s">
        <v>27</v>
      </c>
      <c r="I285" s="10" t="s">
        <v>21</v>
      </c>
      <c r="O285" s="10">
        <f t="shared" si="4"/>
        <v>1</v>
      </c>
    </row>
    <row r="286" spans="2:15" x14ac:dyDescent="0.3">
      <c r="B286" s="10">
        <v>2026</v>
      </c>
      <c r="C286" s="10" t="s">
        <v>15</v>
      </c>
      <c r="D286" s="10" t="s">
        <v>31</v>
      </c>
      <c r="E286" s="10" t="s">
        <v>35</v>
      </c>
      <c r="F286" s="10" t="s">
        <v>25</v>
      </c>
      <c r="G286" s="10" t="s">
        <v>40</v>
      </c>
      <c r="H286" s="10" t="s">
        <v>20</v>
      </c>
      <c r="I286" s="10" t="s">
        <v>28</v>
      </c>
      <c r="O286" s="10">
        <f t="shared" si="4"/>
        <v>1</v>
      </c>
    </row>
    <row r="287" spans="2:15" x14ac:dyDescent="0.3">
      <c r="B287" s="10">
        <v>2024</v>
      </c>
      <c r="C287" s="10" t="s">
        <v>29</v>
      </c>
      <c r="D287" s="10" t="s">
        <v>42</v>
      </c>
      <c r="E287" s="10" t="s">
        <v>17</v>
      </c>
      <c r="F287" s="10" t="s">
        <v>30</v>
      </c>
      <c r="G287" s="10" t="s">
        <v>44</v>
      </c>
      <c r="H287" s="10" t="s">
        <v>20</v>
      </c>
      <c r="I287" s="10" t="s">
        <v>28</v>
      </c>
      <c r="O287" s="10">
        <f t="shared" si="4"/>
        <v>1</v>
      </c>
    </row>
    <row r="288" spans="2:15" x14ac:dyDescent="0.3">
      <c r="B288" s="10">
        <v>2025</v>
      </c>
      <c r="C288" s="10" t="s">
        <v>22</v>
      </c>
      <c r="D288" s="10" t="s">
        <v>23</v>
      </c>
      <c r="E288" s="10" t="s">
        <v>35</v>
      </c>
      <c r="F288" s="10" t="s">
        <v>18</v>
      </c>
      <c r="G288" s="10" t="s">
        <v>40</v>
      </c>
      <c r="H288" s="10" t="s">
        <v>34</v>
      </c>
      <c r="I288" s="10" t="s">
        <v>28</v>
      </c>
      <c r="O288" s="10">
        <f t="shared" si="4"/>
        <v>1</v>
      </c>
    </row>
    <row r="289" spans="2:15" x14ac:dyDescent="0.3">
      <c r="B289" s="10">
        <v>2021</v>
      </c>
      <c r="C289" s="10" t="s">
        <v>41</v>
      </c>
      <c r="D289" s="10" t="s">
        <v>31</v>
      </c>
      <c r="E289" s="10" t="s">
        <v>17</v>
      </c>
      <c r="F289" s="10" t="s">
        <v>30</v>
      </c>
      <c r="G289" s="10" t="s">
        <v>44</v>
      </c>
      <c r="H289" s="10" t="s">
        <v>34</v>
      </c>
      <c r="I289" s="10" t="s">
        <v>28</v>
      </c>
      <c r="O289" s="10">
        <f t="shared" si="4"/>
        <v>1</v>
      </c>
    </row>
    <row r="290" spans="2:15" x14ac:dyDescent="0.3">
      <c r="B290" s="10">
        <v>2020</v>
      </c>
      <c r="C290" s="10" t="s">
        <v>29</v>
      </c>
      <c r="D290" s="10" t="s">
        <v>42</v>
      </c>
      <c r="E290" s="10" t="s">
        <v>35</v>
      </c>
      <c r="F290" s="10" t="s">
        <v>30</v>
      </c>
      <c r="G290" s="10" t="s">
        <v>38</v>
      </c>
      <c r="H290" s="10" t="s">
        <v>20</v>
      </c>
      <c r="I290" s="10" t="s">
        <v>28</v>
      </c>
      <c r="O290" s="10">
        <f t="shared" si="4"/>
        <v>1</v>
      </c>
    </row>
    <row r="291" spans="2:15" x14ac:dyDescent="0.3">
      <c r="B291" s="10">
        <v>2022</v>
      </c>
      <c r="C291" s="10" t="s">
        <v>43</v>
      </c>
      <c r="D291" s="10" t="s">
        <v>33</v>
      </c>
      <c r="E291" s="10" t="s">
        <v>17</v>
      </c>
      <c r="F291" s="10" t="s">
        <v>30</v>
      </c>
      <c r="G291" s="10" t="s">
        <v>32</v>
      </c>
      <c r="H291" s="10" t="s">
        <v>39</v>
      </c>
      <c r="I291" s="10" t="s">
        <v>28</v>
      </c>
      <c r="O291" s="10">
        <f t="shared" si="4"/>
        <v>1</v>
      </c>
    </row>
    <row r="292" spans="2:15" x14ac:dyDescent="0.3">
      <c r="B292" s="10">
        <v>2020</v>
      </c>
      <c r="C292" s="10" t="s">
        <v>15</v>
      </c>
      <c r="D292" s="10" t="s">
        <v>33</v>
      </c>
      <c r="E292" s="10" t="s">
        <v>24</v>
      </c>
      <c r="F292" s="10" t="s">
        <v>25</v>
      </c>
      <c r="G292" s="10" t="s">
        <v>38</v>
      </c>
      <c r="H292" s="10" t="s">
        <v>20</v>
      </c>
      <c r="I292" s="10" t="s">
        <v>28</v>
      </c>
      <c r="O292" s="10">
        <f t="shared" si="4"/>
        <v>1</v>
      </c>
    </row>
    <row r="293" spans="2:15" x14ac:dyDescent="0.3">
      <c r="B293" s="10">
        <v>2024</v>
      </c>
      <c r="C293" s="10" t="s">
        <v>29</v>
      </c>
      <c r="D293" s="10" t="s">
        <v>37</v>
      </c>
      <c r="E293" s="10" t="s">
        <v>35</v>
      </c>
      <c r="F293" s="10" t="s">
        <v>25</v>
      </c>
      <c r="G293" s="10" t="s">
        <v>26</v>
      </c>
      <c r="H293" s="10" t="s">
        <v>34</v>
      </c>
      <c r="I293" s="10" t="s">
        <v>28</v>
      </c>
      <c r="O293" s="10">
        <f t="shared" si="4"/>
        <v>1</v>
      </c>
    </row>
    <row r="294" spans="2:15" x14ac:dyDescent="0.3">
      <c r="B294" s="10">
        <v>2024</v>
      </c>
      <c r="C294" s="10" t="s">
        <v>15</v>
      </c>
      <c r="D294" s="10" t="s">
        <v>16</v>
      </c>
      <c r="E294" s="10" t="s">
        <v>24</v>
      </c>
      <c r="F294" s="10" t="s">
        <v>30</v>
      </c>
      <c r="G294" s="10" t="s">
        <v>19</v>
      </c>
      <c r="H294" s="10" t="s">
        <v>27</v>
      </c>
      <c r="I294" s="10" t="s">
        <v>21</v>
      </c>
      <c r="O294" s="10">
        <f t="shared" si="4"/>
        <v>1</v>
      </c>
    </row>
    <row r="295" spans="2:15" x14ac:dyDescent="0.3">
      <c r="B295" s="10">
        <v>2020</v>
      </c>
      <c r="C295" s="10" t="s">
        <v>29</v>
      </c>
      <c r="D295" s="10" t="s">
        <v>42</v>
      </c>
      <c r="E295" s="10" t="s">
        <v>17</v>
      </c>
      <c r="F295" s="10" t="s">
        <v>30</v>
      </c>
      <c r="G295" s="10" t="s">
        <v>19</v>
      </c>
      <c r="H295" s="10" t="s">
        <v>39</v>
      </c>
      <c r="I295" s="10" t="s">
        <v>28</v>
      </c>
      <c r="O295" s="10">
        <f t="shared" si="4"/>
        <v>1</v>
      </c>
    </row>
    <row r="296" spans="2:15" x14ac:dyDescent="0.3">
      <c r="B296" s="10">
        <v>2025</v>
      </c>
      <c r="C296" s="10" t="s">
        <v>43</v>
      </c>
      <c r="D296" s="10" t="s">
        <v>31</v>
      </c>
      <c r="E296" s="10" t="s">
        <v>24</v>
      </c>
      <c r="F296" s="10" t="s">
        <v>30</v>
      </c>
      <c r="G296" s="10" t="s">
        <v>40</v>
      </c>
      <c r="H296" s="10" t="s">
        <v>27</v>
      </c>
      <c r="I296" s="10" t="s">
        <v>28</v>
      </c>
      <c r="O296" s="10">
        <f t="shared" si="4"/>
        <v>1</v>
      </c>
    </row>
    <row r="297" spans="2:15" x14ac:dyDescent="0.3">
      <c r="B297" s="10">
        <v>2020</v>
      </c>
      <c r="C297" s="10" t="s">
        <v>36</v>
      </c>
      <c r="D297" s="10" t="s">
        <v>31</v>
      </c>
      <c r="E297" s="10" t="s">
        <v>24</v>
      </c>
      <c r="F297" s="10" t="s">
        <v>18</v>
      </c>
      <c r="G297" s="10" t="s">
        <v>44</v>
      </c>
      <c r="H297" s="10" t="s">
        <v>39</v>
      </c>
      <c r="I297" s="10" t="s">
        <v>28</v>
      </c>
      <c r="O297" s="10">
        <f t="shared" si="4"/>
        <v>1</v>
      </c>
    </row>
    <row r="298" spans="2:15" x14ac:dyDescent="0.3">
      <c r="B298" s="10">
        <v>2022</v>
      </c>
      <c r="C298" s="10" t="s">
        <v>36</v>
      </c>
      <c r="D298" s="10" t="s">
        <v>37</v>
      </c>
      <c r="E298" s="10" t="s">
        <v>24</v>
      </c>
      <c r="F298" s="10" t="s">
        <v>25</v>
      </c>
      <c r="G298" s="10" t="s">
        <v>44</v>
      </c>
      <c r="H298" s="10" t="s">
        <v>34</v>
      </c>
      <c r="I298" s="10" t="s">
        <v>28</v>
      </c>
      <c r="O298" s="10">
        <f t="shared" si="4"/>
        <v>1</v>
      </c>
    </row>
    <row r="299" spans="2:15" x14ac:dyDescent="0.3">
      <c r="B299" s="10">
        <v>2024</v>
      </c>
      <c r="C299" s="10" t="s">
        <v>15</v>
      </c>
      <c r="D299" s="10" t="s">
        <v>42</v>
      </c>
      <c r="E299" s="10" t="s">
        <v>17</v>
      </c>
      <c r="F299" s="10" t="s">
        <v>25</v>
      </c>
      <c r="G299" s="10" t="s">
        <v>26</v>
      </c>
      <c r="H299" s="10" t="s">
        <v>20</v>
      </c>
      <c r="I299" s="10" t="s">
        <v>28</v>
      </c>
      <c r="O299" s="10">
        <f t="shared" si="4"/>
        <v>1</v>
      </c>
    </row>
    <row r="300" spans="2:15" x14ac:dyDescent="0.3">
      <c r="B300" s="10">
        <v>2022</v>
      </c>
      <c r="C300" s="10" t="s">
        <v>15</v>
      </c>
      <c r="D300" s="10" t="s">
        <v>16</v>
      </c>
      <c r="E300" s="10" t="s">
        <v>24</v>
      </c>
      <c r="F300" s="10" t="s">
        <v>25</v>
      </c>
      <c r="G300" s="10" t="s">
        <v>38</v>
      </c>
      <c r="H300" s="10" t="s">
        <v>34</v>
      </c>
      <c r="I300" s="10" t="s">
        <v>21</v>
      </c>
      <c r="O300" s="10">
        <f t="shared" si="4"/>
        <v>1</v>
      </c>
    </row>
    <row r="301" spans="2:15" x14ac:dyDescent="0.3">
      <c r="B301" s="10">
        <v>2023</v>
      </c>
      <c r="C301" s="10" t="s">
        <v>22</v>
      </c>
      <c r="D301" s="10" t="s">
        <v>23</v>
      </c>
      <c r="E301" s="10" t="s">
        <v>24</v>
      </c>
      <c r="F301" s="10" t="s">
        <v>25</v>
      </c>
      <c r="G301" s="10" t="s">
        <v>32</v>
      </c>
      <c r="H301" s="10" t="s">
        <v>27</v>
      </c>
      <c r="I301" s="10" t="s">
        <v>21</v>
      </c>
      <c r="O301" s="10">
        <f t="shared" si="4"/>
        <v>1</v>
      </c>
    </row>
    <row r="302" spans="2:15" x14ac:dyDescent="0.3">
      <c r="B302" s="10">
        <v>2020</v>
      </c>
      <c r="C302" s="10" t="s">
        <v>36</v>
      </c>
      <c r="D302" s="10" t="s">
        <v>16</v>
      </c>
      <c r="E302" s="10" t="s">
        <v>24</v>
      </c>
      <c r="F302" s="10" t="s">
        <v>30</v>
      </c>
      <c r="G302" s="10" t="s">
        <v>26</v>
      </c>
      <c r="H302" s="10" t="s">
        <v>39</v>
      </c>
      <c r="I302" s="10" t="s">
        <v>28</v>
      </c>
      <c r="O302" s="10">
        <f t="shared" si="4"/>
        <v>1</v>
      </c>
    </row>
    <row r="303" spans="2:15" x14ac:dyDescent="0.3">
      <c r="B303" s="10">
        <v>2022</v>
      </c>
      <c r="C303" s="10" t="s">
        <v>29</v>
      </c>
      <c r="D303" s="10" t="s">
        <v>37</v>
      </c>
      <c r="E303" s="10" t="s">
        <v>35</v>
      </c>
      <c r="F303" s="10" t="s">
        <v>25</v>
      </c>
      <c r="G303" s="10" t="s">
        <v>19</v>
      </c>
      <c r="H303" s="10" t="s">
        <v>27</v>
      </c>
      <c r="I303" s="10" t="s">
        <v>21</v>
      </c>
      <c r="O303" s="10">
        <f t="shared" si="4"/>
        <v>1</v>
      </c>
    </row>
    <row r="304" spans="2:15" x14ac:dyDescent="0.3">
      <c r="B304" s="10">
        <v>2021</v>
      </c>
      <c r="C304" s="10" t="s">
        <v>22</v>
      </c>
      <c r="D304" s="10" t="s">
        <v>42</v>
      </c>
      <c r="E304" s="10" t="s">
        <v>35</v>
      </c>
      <c r="F304" s="10" t="s">
        <v>18</v>
      </c>
      <c r="G304" s="10" t="s">
        <v>32</v>
      </c>
      <c r="H304" s="10" t="s">
        <v>27</v>
      </c>
      <c r="I304" s="10" t="s">
        <v>21</v>
      </c>
      <c r="O304" s="10">
        <f t="shared" si="4"/>
        <v>1</v>
      </c>
    </row>
    <row r="305" spans="2:15" x14ac:dyDescent="0.3">
      <c r="B305" s="10">
        <v>2024</v>
      </c>
      <c r="C305" s="10" t="s">
        <v>22</v>
      </c>
      <c r="D305" s="10" t="s">
        <v>16</v>
      </c>
      <c r="E305" s="10" t="s">
        <v>24</v>
      </c>
      <c r="F305" s="10" t="s">
        <v>25</v>
      </c>
      <c r="G305" s="10" t="s">
        <v>44</v>
      </c>
      <c r="H305" s="10" t="s">
        <v>20</v>
      </c>
      <c r="I305" s="10" t="s">
        <v>21</v>
      </c>
      <c r="O305" s="10">
        <f t="shared" si="4"/>
        <v>1</v>
      </c>
    </row>
    <row r="306" spans="2:15" x14ac:dyDescent="0.3">
      <c r="B306" s="10">
        <v>2021</v>
      </c>
      <c r="C306" s="10" t="s">
        <v>15</v>
      </c>
      <c r="D306" s="10" t="s">
        <v>33</v>
      </c>
      <c r="E306" s="10" t="s">
        <v>35</v>
      </c>
      <c r="F306" s="10" t="s">
        <v>30</v>
      </c>
      <c r="G306" s="10" t="s">
        <v>26</v>
      </c>
      <c r="H306" s="10" t="s">
        <v>27</v>
      </c>
      <c r="I306" s="10" t="s">
        <v>28</v>
      </c>
      <c r="O306" s="10">
        <f t="shared" si="4"/>
        <v>1</v>
      </c>
    </row>
    <row r="307" spans="2:15" x14ac:dyDescent="0.3">
      <c r="B307" s="10">
        <v>2022</v>
      </c>
      <c r="C307" s="10" t="s">
        <v>15</v>
      </c>
      <c r="D307" s="10" t="s">
        <v>16</v>
      </c>
      <c r="E307" s="10" t="s">
        <v>17</v>
      </c>
      <c r="F307" s="10" t="s">
        <v>30</v>
      </c>
      <c r="G307" s="10" t="s">
        <v>38</v>
      </c>
      <c r="H307" s="10" t="s">
        <v>20</v>
      </c>
      <c r="I307" s="10" t="s">
        <v>34</v>
      </c>
      <c r="O307" s="10">
        <f t="shared" si="4"/>
        <v>1</v>
      </c>
    </row>
    <row r="308" spans="2:15" x14ac:dyDescent="0.3">
      <c r="B308" s="10">
        <v>2020</v>
      </c>
      <c r="C308" s="10" t="s">
        <v>36</v>
      </c>
      <c r="D308" s="10" t="s">
        <v>42</v>
      </c>
      <c r="E308" s="10" t="s">
        <v>24</v>
      </c>
      <c r="F308" s="10" t="s">
        <v>25</v>
      </c>
      <c r="G308" s="10" t="s">
        <v>38</v>
      </c>
      <c r="H308" s="10" t="s">
        <v>34</v>
      </c>
      <c r="I308" s="10" t="s">
        <v>28</v>
      </c>
      <c r="O308" s="10">
        <f t="shared" si="4"/>
        <v>1</v>
      </c>
    </row>
    <row r="309" spans="2:15" x14ac:dyDescent="0.3">
      <c r="B309" s="10">
        <v>2020</v>
      </c>
      <c r="C309" s="10" t="s">
        <v>22</v>
      </c>
      <c r="D309" s="10" t="s">
        <v>37</v>
      </c>
      <c r="E309" s="10" t="s">
        <v>35</v>
      </c>
      <c r="F309" s="10" t="s">
        <v>25</v>
      </c>
      <c r="G309" s="10" t="s">
        <v>19</v>
      </c>
      <c r="H309" s="10" t="s">
        <v>34</v>
      </c>
      <c r="I309" s="10" t="s">
        <v>34</v>
      </c>
      <c r="O309" s="10">
        <f t="shared" si="4"/>
        <v>1</v>
      </c>
    </row>
    <row r="310" spans="2:15" x14ac:dyDescent="0.3">
      <c r="B310" s="10">
        <v>2026</v>
      </c>
      <c r="C310" s="10" t="s">
        <v>15</v>
      </c>
      <c r="D310" s="10" t="s">
        <v>23</v>
      </c>
      <c r="E310" s="10" t="s">
        <v>35</v>
      </c>
      <c r="F310" s="10" t="s">
        <v>25</v>
      </c>
      <c r="G310" s="10" t="s">
        <v>19</v>
      </c>
      <c r="H310" s="10" t="s">
        <v>27</v>
      </c>
      <c r="I310" s="10" t="s">
        <v>28</v>
      </c>
      <c r="O310" s="10">
        <f t="shared" si="4"/>
        <v>1</v>
      </c>
    </row>
    <row r="311" spans="2:15" x14ac:dyDescent="0.3">
      <c r="B311" s="10">
        <v>2026</v>
      </c>
      <c r="C311" s="10" t="s">
        <v>43</v>
      </c>
      <c r="D311" s="10" t="s">
        <v>16</v>
      </c>
      <c r="E311" s="10" t="s">
        <v>17</v>
      </c>
      <c r="F311" s="10" t="s">
        <v>25</v>
      </c>
      <c r="G311" s="10" t="s">
        <v>32</v>
      </c>
      <c r="H311" s="10" t="s">
        <v>34</v>
      </c>
      <c r="I311" s="10" t="s">
        <v>28</v>
      </c>
      <c r="O311" s="10">
        <f t="shared" si="4"/>
        <v>1</v>
      </c>
    </row>
    <row r="312" spans="2:15" x14ac:dyDescent="0.3">
      <c r="B312" s="10">
        <v>2023</v>
      </c>
      <c r="C312" s="10" t="s">
        <v>22</v>
      </c>
      <c r="D312" s="10" t="s">
        <v>33</v>
      </c>
      <c r="E312" s="10" t="s">
        <v>24</v>
      </c>
      <c r="F312" s="10" t="s">
        <v>25</v>
      </c>
      <c r="G312" s="10" t="s">
        <v>19</v>
      </c>
      <c r="H312" s="10" t="s">
        <v>39</v>
      </c>
      <c r="I312" s="10" t="s">
        <v>21</v>
      </c>
      <c r="O312" s="10">
        <f t="shared" si="4"/>
        <v>1</v>
      </c>
    </row>
    <row r="313" spans="2:15" x14ac:dyDescent="0.3">
      <c r="B313" s="10">
        <v>2020</v>
      </c>
      <c r="C313" s="10" t="s">
        <v>15</v>
      </c>
      <c r="D313" s="10" t="s">
        <v>31</v>
      </c>
      <c r="E313" s="10" t="s">
        <v>17</v>
      </c>
      <c r="F313" s="10" t="s">
        <v>30</v>
      </c>
      <c r="G313" s="10" t="s">
        <v>19</v>
      </c>
      <c r="H313" s="10" t="s">
        <v>34</v>
      </c>
      <c r="I313" s="10" t="s">
        <v>28</v>
      </c>
      <c r="O313" s="10">
        <f t="shared" si="4"/>
        <v>1</v>
      </c>
    </row>
    <row r="314" spans="2:15" x14ac:dyDescent="0.3">
      <c r="B314" s="10">
        <v>2020</v>
      </c>
      <c r="C314" s="10" t="s">
        <v>29</v>
      </c>
      <c r="D314" s="10" t="s">
        <v>31</v>
      </c>
      <c r="E314" s="10" t="s">
        <v>35</v>
      </c>
      <c r="F314" s="10" t="s">
        <v>18</v>
      </c>
      <c r="G314" s="10" t="s">
        <v>32</v>
      </c>
      <c r="H314" s="10" t="s">
        <v>20</v>
      </c>
      <c r="I314" s="10" t="s">
        <v>34</v>
      </c>
      <c r="O314" s="10">
        <f t="shared" si="4"/>
        <v>1</v>
      </c>
    </row>
    <row r="315" spans="2:15" x14ac:dyDescent="0.3">
      <c r="B315" s="10">
        <v>2022</v>
      </c>
      <c r="C315" s="10" t="s">
        <v>22</v>
      </c>
      <c r="D315" s="10" t="s">
        <v>31</v>
      </c>
      <c r="E315" s="10" t="s">
        <v>35</v>
      </c>
      <c r="F315" s="10" t="s">
        <v>30</v>
      </c>
      <c r="G315" s="10" t="s">
        <v>38</v>
      </c>
      <c r="H315" s="10" t="s">
        <v>20</v>
      </c>
      <c r="I315" s="10" t="s">
        <v>28</v>
      </c>
      <c r="O315" s="10">
        <f t="shared" si="4"/>
        <v>1</v>
      </c>
    </row>
    <row r="316" spans="2:15" x14ac:dyDescent="0.3">
      <c r="B316" s="10">
        <v>2026</v>
      </c>
      <c r="C316" s="10" t="s">
        <v>41</v>
      </c>
      <c r="D316" s="10" t="s">
        <v>42</v>
      </c>
      <c r="E316" s="10" t="s">
        <v>17</v>
      </c>
      <c r="F316" s="10" t="s">
        <v>18</v>
      </c>
      <c r="G316" s="10" t="s">
        <v>40</v>
      </c>
      <c r="H316" s="10" t="s">
        <v>20</v>
      </c>
      <c r="I316" s="10" t="s">
        <v>28</v>
      </c>
      <c r="O316" s="10">
        <f t="shared" si="4"/>
        <v>1</v>
      </c>
    </row>
    <row r="317" spans="2:15" x14ac:dyDescent="0.3">
      <c r="B317" s="10">
        <v>2021</v>
      </c>
      <c r="C317" s="10" t="s">
        <v>22</v>
      </c>
      <c r="D317" s="10" t="s">
        <v>31</v>
      </c>
      <c r="E317" s="10" t="s">
        <v>24</v>
      </c>
      <c r="F317" s="10" t="s">
        <v>25</v>
      </c>
      <c r="G317" s="10" t="s">
        <v>44</v>
      </c>
      <c r="H317" s="10" t="s">
        <v>34</v>
      </c>
      <c r="I317" s="10" t="s">
        <v>21</v>
      </c>
      <c r="O317" s="10">
        <f t="shared" si="4"/>
        <v>1</v>
      </c>
    </row>
    <row r="318" spans="2:15" x14ac:dyDescent="0.3">
      <c r="B318" s="10">
        <v>2022</v>
      </c>
      <c r="C318" s="10" t="s">
        <v>45</v>
      </c>
      <c r="D318" s="10" t="s">
        <v>16</v>
      </c>
      <c r="E318" s="10" t="s">
        <v>24</v>
      </c>
      <c r="F318" s="10" t="s">
        <v>18</v>
      </c>
      <c r="G318" s="10" t="s">
        <v>26</v>
      </c>
      <c r="H318" s="10" t="s">
        <v>39</v>
      </c>
      <c r="I318" s="10" t="s">
        <v>34</v>
      </c>
      <c r="O318" s="10">
        <f t="shared" si="4"/>
        <v>1</v>
      </c>
    </row>
    <row r="319" spans="2:15" x14ac:dyDescent="0.3">
      <c r="B319" s="10">
        <v>2020</v>
      </c>
      <c r="C319" s="10" t="s">
        <v>22</v>
      </c>
      <c r="D319" s="10" t="s">
        <v>31</v>
      </c>
      <c r="E319" s="10" t="s">
        <v>17</v>
      </c>
      <c r="F319" s="10" t="s">
        <v>18</v>
      </c>
      <c r="G319" s="10" t="s">
        <v>38</v>
      </c>
      <c r="H319" s="10" t="s">
        <v>20</v>
      </c>
      <c r="I319" s="10" t="s">
        <v>34</v>
      </c>
      <c r="O319" s="10">
        <f t="shared" si="4"/>
        <v>1</v>
      </c>
    </row>
    <row r="320" spans="2:15" x14ac:dyDescent="0.3">
      <c r="B320" s="10">
        <v>2020</v>
      </c>
      <c r="C320" s="10" t="s">
        <v>41</v>
      </c>
      <c r="D320" s="10" t="s">
        <v>23</v>
      </c>
      <c r="E320" s="10" t="s">
        <v>35</v>
      </c>
      <c r="F320" s="10" t="s">
        <v>18</v>
      </c>
      <c r="G320" s="10" t="s">
        <v>44</v>
      </c>
      <c r="H320" s="10" t="s">
        <v>20</v>
      </c>
      <c r="I320" s="10" t="s">
        <v>21</v>
      </c>
      <c r="O320" s="10">
        <f t="shared" si="4"/>
        <v>1</v>
      </c>
    </row>
    <row r="321" spans="2:15" x14ac:dyDescent="0.3">
      <c r="B321" s="10">
        <v>2020</v>
      </c>
      <c r="C321" s="10" t="s">
        <v>22</v>
      </c>
      <c r="D321" s="10" t="s">
        <v>31</v>
      </c>
      <c r="E321" s="10" t="s">
        <v>17</v>
      </c>
      <c r="F321" s="10" t="s">
        <v>18</v>
      </c>
      <c r="G321" s="10" t="s">
        <v>38</v>
      </c>
      <c r="H321" s="10" t="s">
        <v>20</v>
      </c>
      <c r="I321" s="10" t="s">
        <v>28</v>
      </c>
      <c r="O321" s="10">
        <f t="shared" si="4"/>
        <v>1</v>
      </c>
    </row>
    <row r="322" spans="2:15" x14ac:dyDescent="0.3">
      <c r="B322" s="10">
        <v>2024</v>
      </c>
      <c r="C322" s="10" t="s">
        <v>22</v>
      </c>
      <c r="D322" s="10" t="s">
        <v>33</v>
      </c>
      <c r="E322" s="10" t="s">
        <v>17</v>
      </c>
      <c r="F322" s="10" t="s">
        <v>18</v>
      </c>
      <c r="G322" s="10" t="s">
        <v>38</v>
      </c>
      <c r="H322" s="10" t="s">
        <v>20</v>
      </c>
      <c r="I322" s="10" t="s">
        <v>21</v>
      </c>
      <c r="O322" s="10">
        <f t="shared" si="4"/>
        <v>1</v>
      </c>
    </row>
    <row r="323" spans="2:15" x14ac:dyDescent="0.3">
      <c r="B323" s="10">
        <v>2026</v>
      </c>
      <c r="C323" s="10" t="s">
        <v>22</v>
      </c>
      <c r="D323" s="10" t="s">
        <v>37</v>
      </c>
      <c r="E323" s="10" t="s">
        <v>35</v>
      </c>
      <c r="F323" s="10" t="s">
        <v>25</v>
      </c>
      <c r="G323" s="10" t="s">
        <v>44</v>
      </c>
      <c r="H323" s="10" t="s">
        <v>39</v>
      </c>
      <c r="I323" s="10" t="s">
        <v>28</v>
      </c>
      <c r="O323" s="10">
        <f t="shared" si="4"/>
        <v>1</v>
      </c>
    </row>
    <row r="324" spans="2:15" x14ac:dyDescent="0.3">
      <c r="B324" s="10">
        <v>2021</v>
      </c>
      <c r="C324" s="10" t="s">
        <v>43</v>
      </c>
      <c r="D324" s="10" t="s">
        <v>33</v>
      </c>
      <c r="E324" s="10" t="s">
        <v>35</v>
      </c>
      <c r="F324" s="10" t="s">
        <v>18</v>
      </c>
      <c r="G324" s="10" t="s">
        <v>26</v>
      </c>
      <c r="H324" s="10" t="s">
        <v>27</v>
      </c>
      <c r="I324" s="10" t="s">
        <v>21</v>
      </c>
      <c r="O324" s="10">
        <f t="shared" si="4"/>
        <v>1</v>
      </c>
    </row>
    <row r="325" spans="2:15" x14ac:dyDescent="0.3">
      <c r="B325" s="10">
        <v>2020</v>
      </c>
      <c r="C325" s="10" t="s">
        <v>36</v>
      </c>
      <c r="D325" s="10" t="s">
        <v>31</v>
      </c>
      <c r="E325" s="10" t="s">
        <v>24</v>
      </c>
      <c r="F325" s="10" t="s">
        <v>25</v>
      </c>
      <c r="G325" s="10" t="s">
        <v>19</v>
      </c>
      <c r="H325" s="10" t="s">
        <v>39</v>
      </c>
      <c r="I325" s="10" t="s">
        <v>21</v>
      </c>
      <c r="O325" s="10">
        <f t="shared" ref="O325:O388" si="5">SUBTOTAL(103,B325)</f>
        <v>1</v>
      </c>
    </row>
    <row r="326" spans="2:15" x14ac:dyDescent="0.3">
      <c r="B326" s="10">
        <v>2023</v>
      </c>
      <c r="C326" s="10" t="s">
        <v>45</v>
      </c>
      <c r="D326" s="10" t="s">
        <v>16</v>
      </c>
      <c r="E326" s="10" t="s">
        <v>17</v>
      </c>
      <c r="F326" s="10" t="s">
        <v>18</v>
      </c>
      <c r="G326" s="10" t="s">
        <v>26</v>
      </c>
      <c r="H326" s="10" t="s">
        <v>39</v>
      </c>
      <c r="I326" s="10" t="s">
        <v>28</v>
      </c>
      <c r="O326" s="10">
        <f t="shared" si="5"/>
        <v>1</v>
      </c>
    </row>
    <row r="327" spans="2:15" x14ac:dyDescent="0.3">
      <c r="B327" s="10">
        <v>2024</v>
      </c>
      <c r="C327" s="10" t="s">
        <v>36</v>
      </c>
      <c r="D327" s="10" t="s">
        <v>33</v>
      </c>
      <c r="E327" s="10" t="s">
        <v>17</v>
      </c>
      <c r="F327" s="10" t="s">
        <v>18</v>
      </c>
      <c r="G327" s="10" t="s">
        <v>44</v>
      </c>
      <c r="H327" s="10" t="s">
        <v>39</v>
      </c>
      <c r="I327" s="10" t="s">
        <v>28</v>
      </c>
      <c r="O327" s="10">
        <f t="shared" si="5"/>
        <v>1</v>
      </c>
    </row>
    <row r="328" spans="2:15" x14ac:dyDescent="0.3">
      <c r="B328" s="10">
        <v>2022</v>
      </c>
      <c r="C328" s="10" t="s">
        <v>15</v>
      </c>
      <c r="D328" s="10" t="s">
        <v>23</v>
      </c>
      <c r="E328" s="10" t="s">
        <v>24</v>
      </c>
      <c r="F328" s="10" t="s">
        <v>18</v>
      </c>
      <c r="G328" s="10" t="s">
        <v>32</v>
      </c>
      <c r="H328" s="10" t="s">
        <v>27</v>
      </c>
      <c r="I328" s="10" t="s">
        <v>34</v>
      </c>
      <c r="O328" s="10">
        <f t="shared" si="5"/>
        <v>1</v>
      </c>
    </row>
    <row r="329" spans="2:15" x14ac:dyDescent="0.3">
      <c r="B329" s="10">
        <v>2021</v>
      </c>
      <c r="C329" s="10" t="s">
        <v>36</v>
      </c>
      <c r="D329" s="10" t="s">
        <v>33</v>
      </c>
      <c r="E329" s="10" t="s">
        <v>24</v>
      </c>
      <c r="F329" s="10" t="s">
        <v>25</v>
      </c>
      <c r="G329" s="10" t="s">
        <v>44</v>
      </c>
      <c r="H329" s="10" t="s">
        <v>27</v>
      </c>
      <c r="I329" s="10" t="s">
        <v>34</v>
      </c>
      <c r="O329" s="10">
        <f t="shared" si="5"/>
        <v>1</v>
      </c>
    </row>
    <row r="330" spans="2:15" x14ac:dyDescent="0.3">
      <c r="B330" s="10">
        <v>2025</v>
      </c>
      <c r="C330" s="10" t="s">
        <v>43</v>
      </c>
      <c r="D330" s="10" t="s">
        <v>16</v>
      </c>
      <c r="E330" s="10" t="s">
        <v>24</v>
      </c>
      <c r="F330" s="10" t="s">
        <v>25</v>
      </c>
      <c r="G330" s="10" t="s">
        <v>32</v>
      </c>
      <c r="H330" s="10" t="s">
        <v>39</v>
      </c>
      <c r="I330" s="10" t="s">
        <v>34</v>
      </c>
      <c r="O330" s="10">
        <f t="shared" si="5"/>
        <v>1</v>
      </c>
    </row>
    <row r="331" spans="2:15" x14ac:dyDescent="0.3">
      <c r="B331" s="10">
        <v>2026</v>
      </c>
      <c r="C331" s="10" t="s">
        <v>15</v>
      </c>
      <c r="D331" s="10" t="s">
        <v>31</v>
      </c>
      <c r="E331" s="10" t="s">
        <v>24</v>
      </c>
      <c r="F331" s="10" t="s">
        <v>25</v>
      </c>
      <c r="G331" s="10" t="s">
        <v>26</v>
      </c>
      <c r="H331" s="10" t="s">
        <v>27</v>
      </c>
      <c r="I331" s="10" t="s">
        <v>28</v>
      </c>
      <c r="O331" s="10">
        <f t="shared" si="5"/>
        <v>1</v>
      </c>
    </row>
    <row r="332" spans="2:15" x14ac:dyDescent="0.3">
      <c r="B332" s="10">
        <v>2023</v>
      </c>
      <c r="C332" s="10" t="s">
        <v>45</v>
      </c>
      <c r="D332" s="10" t="s">
        <v>42</v>
      </c>
      <c r="E332" s="10" t="s">
        <v>35</v>
      </c>
      <c r="F332" s="10" t="s">
        <v>18</v>
      </c>
      <c r="G332" s="10" t="s">
        <v>26</v>
      </c>
      <c r="H332" s="10" t="s">
        <v>27</v>
      </c>
      <c r="I332" s="10" t="s">
        <v>21</v>
      </c>
      <c r="O332" s="10">
        <f t="shared" si="5"/>
        <v>1</v>
      </c>
    </row>
    <row r="333" spans="2:15" x14ac:dyDescent="0.3">
      <c r="B333" s="10">
        <v>2025</v>
      </c>
      <c r="C333" s="10" t="s">
        <v>41</v>
      </c>
      <c r="D333" s="10" t="s">
        <v>42</v>
      </c>
      <c r="E333" s="10" t="s">
        <v>17</v>
      </c>
      <c r="F333" s="10" t="s">
        <v>25</v>
      </c>
      <c r="G333" s="10" t="s">
        <v>40</v>
      </c>
      <c r="H333" s="10" t="s">
        <v>34</v>
      </c>
      <c r="I333" s="10" t="s">
        <v>34</v>
      </c>
      <c r="O333" s="10">
        <f t="shared" si="5"/>
        <v>1</v>
      </c>
    </row>
    <row r="334" spans="2:15" x14ac:dyDescent="0.3">
      <c r="B334" s="10">
        <v>2022</v>
      </c>
      <c r="C334" s="10" t="s">
        <v>36</v>
      </c>
      <c r="D334" s="10" t="s">
        <v>31</v>
      </c>
      <c r="E334" s="10" t="s">
        <v>35</v>
      </c>
      <c r="F334" s="10" t="s">
        <v>30</v>
      </c>
      <c r="G334" s="10" t="s">
        <v>40</v>
      </c>
      <c r="H334" s="10" t="s">
        <v>27</v>
      </c>
      <c r="I334" s="10" t="s">
        <v>34</v>
      </c>
      <c r="O334" s="10">
        <f t="shared" si="5"/>
        <v>1</v>
      </c>
    </row>
    <row r="335" spans="2:15" x14ac:dyDescent="0.3">
      <c r="B335" s="10">
        <v>2021</v>
      </c>
      <c r="C335" s="10" t="s">
        <v>15</v>
      </c>
      <c r="D335" s="10" t="s">
        <v>16</v>
      </c>
      <c r="E335" s="10" t="s">
        <v>24</v>
      </c>
      <c r="F335" s="10" t="s">
        <v>30</v>
      </c>
      <c r="G335" s="10" t="s">
        <v>19</v>
      </c>
      <c r="H335" s="10" t="s">
        <v>39</v>
      </c>
      <c r="I335" s="10" t="s">
        <v>34</v>
      </c>
      <c r="O335" s="10">
        <f t="shared" si="5"/>
        <v>1</v>
      </c>
    </row>
    <row r="336" spans="2:15" x14ac:dyDescent="0.3">
      <c r="B336" s="10">
        <v>2022</v>
      </c>
      <c r="C336" s="10" t="s">
        <v>43</v>
      </c>
      <c r="D336" s="10" t="s">
        <v>33</v>
      </c>
      <c r="E336" s="10" t="s">
        <v>17</v>
      </c>
      <c r="F336" s="10" t="s">
        <v>30</v>
      </c>
      <c r="G336" s="10" t="s">
        <v>26</v>
      </c>
      <c r="H336" s="10" t="s">
        <v>27</v>
      </c>
      <c r="I336" s="10" t="s">
        <v>21</v>
      </c>
      <c r="O336" s="10">
        <f t="shared" si="5"/>
        <v>1</v>
      </c>
    </row>
    <row r="337" spans="2:15" x14ac:dyDescent="0.3">
      <c r="B337" s="10">
        <v>2024</v>
      </c>
      <c r="C337" s="10" t="s">
        <v>36</v>
      </c>
      <c r="D337" s="10" t="s">
        <v>23</v>
      </c>
      <c r="E337" s="10" t="s">
        <v>17</v>
      </c>
      <c r="F337" s="10" t="s">
        <v>18</v>
      </c>
      <c r="G337" s="10" t="s">
        <v>44</v>
      </c>
      <c r="H337" s="10" t="s">
        <v>34</v>
      </c>
      <c r="I337" s="10" t="s">
        <v>21</v>
      </c>
      <c r="O337" s="10">
        <f t="shared" si="5"/>
        <v>1</v>
      </c>
    </row>
    <row r="338" spans="2:15" x14ac:dyDescent="0.3">
      <c r="B338" s="10">
        <v>2025</v>
      </c>
      <c r="C338" s="10" t="s">
        <v>45</v>
      </c>
      <c r="D338" s="10" t="s">
        <v>37</v>
      </c>
      <c r="E338" s="10" t="s">
        <v>35</v>
      </c>
      <c r="F338" s="10" t="s">
        <v>25</v>
      </c>
      <c r="G338" s="10" t="s">
        <v>26</v>
      </c>
      <c r="H338" s="10" t="s">
        <v>20</v>
      </c>
      <c r="I338" s="10" t="s">
        <v>21</v>
      </c>
      <c r="O338" s="10">
        <f t="shared" si="5"/>
        <v>1</v>
      </c>
    </row>
    <row r="339" spans="2:15" x14ac:dyDescent="0.3">
      <c r="B339" s="10">
        <v>2020</v>
      </c>
      <c r="C339" s="10" t="s">
        <v>15</v>
      </c>
      <c r="D339" s="10" t="s">
        <v>23</v>
      </c>
      <c r="E339" s="10" t="s">
        <v>17</v>
      </c>
      <c r="F339" s="10" t="s">
        <v>18</v>
      </c>
      <c r="G339" s="10" t="s">
        <v>19</v>
      </c>
      <c r="H339" s="10" t="s">
        <v>27</v>
      </c>
      <c r="I339" s="10" t="s">
        <v>34</v>
      </c>
      <c r="O339" s="10">
        <f t="shared" si="5"/>
        <v>1</v>
      </c>
    </row>
    <row r="340" spans="2:15" x14ac:dyDescent="0.3">
      <c r="B340" s="10">
        <v>2022</v>
      </c>
      <c r="C340" s="10" t="s">
        <v>45</v>
      </c>
      <c r="D340" s="10" t="s">
        <v>16</v>
      </c>
      <c r="E340" s="10" t="s">
        <v>35</v>
      </c>
      <c r="F340" s="10" t="s">
        <v>30</v>
      </c>
      <c r="G340" s="10" t="s">
        <v>40</v>
      </c>
      <c r="H340" s="10" t="s">
        <v>34</v>
      </c>
      <c r="I340" s="10" t="s">
        <v>28</v>
      </c>
      <c r="O340" s="10">
        <f t="shared" si="5"/>
        <v>1</v>
      </c>
    </row>
    <row r="341" spans="2:15" x14ac:dyDescent="0.3">
      <c r="B341" s="10">
        <v>2025</v>
      </c>
      <c r="C341" s="10" t="s">
        <v>29</v>
      </c>
      <c r="D341" s="10" t="s">
        <v>16</v>
      </c>
      <c r="E341" s="10" t="s">
        <v>24</v>
      </c>
      <c r="F341" s="10" t="s">
        <v>25</v>
      </c>
      <c r="G341" s="10" t="s">
        <v>40</v>
      </c>
      <c r="H341" s="10" t="s">
        <v>27</v>
      </c>
      <c r="I341" s="10" t="s">
        <v>34</v>
      </c>
      <c r="O341" s="10">
        <f t="shared" si="5"/>
        <v>1</v>
      </c>
    </row>
    <row r="342" spans="2:15" x14ac:dyDescent="0.3">
      <c r="B342" s="10">
        <v>2023</v>
      </c>
      <c r="C342" s="10" t="s">
        <v>45</v>
      </c>
      <c r="D342" s="10" t="s">
        <v>23</v>
      </c>
      <c r="E342" s="10" t="s">
        <v>17</v>
      </c>
      <c r="F342" s="10" t="s">
        <v>30</v>
      </c>
      <c r="G342" s="10" t="s">
        <v>40</v>
      </c>
      <c r="H342" s="10" t="s">
        <v>27</v>
      </c>
      <c r="I342" s="10" t="s">
        <v>28</v>
      </c>
      <c r="O342" s="10">
        <f t="shared" si="5"/>
        <v>1</v>
      </c>
    </row>
    <row r="343" spans="2:15" x14ac:dyDescent="0.3">
      <c r="B343" s="10">
        <v>2021</v>
      </c>
      <c r="C343" s="10" t="s">
        <v>43</v>
      </c>
      <c r="D343" s="10" t="s">
        <v>42</v>
      </c>
      <c r="E343" s="10" t="s">
        <v>17</v>
      </c>
      <c r="F343" s="10" t="s">
        <v>18</v>
      </c>
      <c r="G343" s="10" t="s">
        <v>19</v>
      </c>
      <c r="H343" s="10" t="s">
        <v>34</v>
      </c>
      <c r="I343" s="10" t="s">
        <v>28</v>
      </c>
      <c r="O343" s="10">
        <f t="shared" si="5"/>
        <v>1</v>
      </c>
    </row>
    <row r="344" spans="2:15" x14ac:dyDescent="0.3">
      <c r="B344" s="10">
        <v>2025</v>
      </c>
      <c r="C344" s="10" t="s">
        <v>43</v>
      </c>
      <c r="D344" s="10" t="s">
        <v>33</v>
      </c>
      <c r="E344" s="10" t="s">
        <v>35</v>
      </c>
      <c r="F344" s="10" t="s">
        <v>30</v>
      </c>
      <c r="G344" s="10" t="s">
        <v>38</v>
      </c>
      <c r="H344" s="10" t="s">
        <v>39</v>
      </c>
      <c r="I344" s="10" t="s">
        <v>34</v>
      </c>
      <c r="O344" s="10">
        <f t="shared" si="5"/>
        <v>1</v>
      </c>
    </row>
    <row r="345" spans="2:15" x14ac:dyDescent="0.3">
      <c r="B345" s="10">
        <v>2023</v>
      </c>
      <c r="C345" s="10" t="s">
        <v>36</v>
      </c>
      <c r="D345" s="10" t="s">
        <v>31</v>
      </c>
      <c r="E345" s="10" t="s">
        <v>24</v>
      </c>
      <c r="F345" s="10" t="s">
        <v>25</v>
      </c>
      <c r="G345" s="10" t="s">
        <v>40</v>
      </c>
      <c r="H345" s="10" t="s">
        <v>39</v>
      </c>
      <c r="I345" s="10" t="s">
        <v>34</v>
      </c>
      <c r="O345" s="10">
        <f t="shared" si="5"/>
        <v>1</v>
      </c>
    </row>
    <row r="346" spans="2:15" x14ac:dyDescent="0.3">
      <c r="B346" s="10">
        <v>2026</v>
      </c>
      <c r="C346" s="10" t="s">
        <v>15</v>
      </c>
      <c r="D346" s="10" t="s">
        <v>31</v>
      </c>
      <c r="E346" s="10" t="s">
        <v>35</v>
      </c>
      <c r="F346" s="10" t="s">
        <v>25</v>
      </c>
      <c r="G346" s="10" t="s">
        <v>19</v>
      </c>
      <c r="H346" s="10" t="s">
        <v>27</v>
      </c>
      <c r="I346" s="10" t="s">
        <v>28</v>
      </c>
      <c r="O346" s="10">
        <f t="shared" si="5"/>
        <v>1</v>
      </c>
    </row>
    <row r="347" spans="2:15" x14ac:dyDescent="0.3">
      <c r="B347" s="10">
        <v>2023</v>
      </c>
      <c r="C347" s="10" t="s">
        <v>15</v>
      </c>
      <c r="D347" s="10" t="s">
        <v>16</v>
      </c>
      <c r="E347" s="10" t="s">
        <v>35</v>
      </c>
      <c r="F347" s="10" t="s">
        <v>18</v>
      </c>
      <c r="G347" s="10" t="s">
        <v>26</v>
      </c>
      <c r="H347" s="10" t="s">
        <v>20</v>
      </c>
      <c r="I347" s="10" t="s">
        <v>28</v>
      </c>
      <c r="O347" s="10">
        <f t="shared" si="5"/>
        <v>1</v>
      </c>
    </row>
    <row r="348" spans="2:15" x14ac:dyDescent="0.3">
      <c r="B348" s="10">
        <v>2026</v>
      </c>
      <c r="C348" s="10" t="s">
        <v>15</v>
      </c>
      <c r="D348" s="10" t="s">
        <v>42</v>
      </c>
      <c r="E348" s="10" t="s">
        <v>24</v>
      </c>
      <c r="F348" s="10" t="s">
        <v>25</v>
      </c>
      <c r="G348" s="10" t="s">
        <v>40</v>
      </c>
      <c r="H348" s="10" t="s">
        <v>27</v>
      </c>
      <c r="I348" s="10" t="s">
        <v>28</v>
      </c>
      <c r="O348" s="10">
        <f t="shared" si="5"/>
        <v>1</v>
      </c>
    </row>
    <row r="349" spans="2:15" x14ac:dyDescent="0.3">
      <c r="B349" s="10">
        <v>2026</v>
      </c>
      <c r="C349" s="10" t="s">
        <v>15</v>
      </c>
      <c r="D349" s="10" t="s">
        <v>23</v>
      </c>
      <c r="E349" s="10" t="s">
        <v>35</v>
      </c>
      <c r="F349" s="10" t="s">
        <v>25</v>
      </c>
      <c r="G349" s="10" t="s">
        <v>32</v>
      </c>
      <c r="H349" s="10" t="s">
        <v>20</v>
      </c>
      <c r="I349" s="10" t="s">
        <v>28</v>
      </c>
      <c r="O349" s="10">
        <f t="shared" si="5"/>
        <v>1</v>
      </c>
    </row>
    <row r="350" spans="2:15" x14ac:dyDescent="0.3">
      <c r="B350" s="10">
        <v>2026</v>
      </c>
      <c r="C350" s="10" t="s">
        <v>29</v>
      </c>
      <c r="D350" s="10" t="s">
        <v>31</v>
      </c>
      <c r="E350" s="10" t="s">
        <v>17</v>
      </c>
      <c r="F350" s="10" t="s">
        <v>25</v>
      </c>
      <c r="G350" s="10" t="s">
        <v>38</v>
      </c>
      <c r="H350" s="10" t="s">
        <v>20</v>
      </c>
      <c r="I350" s="10" t="s">
        <v>21</v>
      </c>
      <c r="O350" s="10">
        <f t="shared" si="5"/>
        <v>1</v>
      </c>
    </row>
    <row r="351" spans="2:15" x14ac:dyDescent="0.3">
      <c r="B351" s="10">
        <v>2024</v>
      </c>
      <c r="C351" s="10" t="s">
        <v>43</v>
      </c>
      <c r="D351" s="10" t="s">
        <v>33</v>
      </c>
      <c r="E351" s="10" t="s">
        <v>17</v>
      </c>
      <c r="F351" s="10" t="s">
        <v>30</v>
      </c>
      <c r="G351" s="10" t="s">
        <v>32</v>
      </c>
      <c r="H351" s="10" t="s">
        <v>39</v>
      </c>
      <c r="I351" s="10" t="s">
        <v>34</v>
      </c>
      <c r="O351" s="10">
        <f t="shared" si="5"/>
        <v>1</v>
      </c>
    </row>
    <row r="352" spans="2:15" x14ac:dyDescent="0.3">
      <c r="B352" s="10">
        <v>2024</v>
      </c>
      <c r="C352" s="10" t="s">
        <v>22</v>
      </c>
      <c r="D352" s="10" t="s">
        <v>33</v>
      </c>
      <c r="E352" s="10" t="s">
        <v>24</v>
      </c>
      <c r="F352" s="10" t="s">
        <v>30</v>
      </c>
      <c r="G352" s="10" t="s">
        <v>32</v>
      </c>
      <c r="H352" s="10" t="s">
        <v>27</v>
      </c>
      <c r="I352" s="10" t="s">
        <v>21</v>
      </c>
      <c r="O352" s="10">
        <f t="shared" si="5"/>
        <v>1</v>
      </c>
    </row>
    <row r="353" spans="2:15" x14ac:dyDescent="0.3">
      <c r="B353" s="10">
        <v>2021</v>
      </c>
      <c r="C353" s="10" t="s">
        <v>36</v>
      </c>
      <c r="D353" s="10" t="s">
        <v>42</v>
      </c>
      <c r="E353" s="10" t="s">
        <v>24</v>
      </c>
      <c r="F353" s="10" t="s">
        <v>18</v>
      </c>
      <c r="G353" s="10" t="s">
        <v>26</v>
      </c>
      <c r="H353" s="10" t="s">
        <v>39</v>
      </c>
      <c r="I353" s="10" t="s">
        <v>28</v>
      </c>
      <c r="O353" s="10">
        <f t="shared" si="5"/>
        <v>1</v>
      </c>
    </row>
    <row r="354" spans="2:15" x14ac:dyDescent="0.3">
      <c r="B354" s="10">
        <v>2023</v>
      </c>
      <c r="C354" s="10" t="s">
        <v>29</v>
      </c>
      <c r="D354" s="10" t="s">
        <v>37</v>
      </c>
      <c r="E354" s="10" t="s">
        <v>17</v>
      </c>
      <c r="F354" s="10" t="s">
        <v>18</v>
      </c>
      <c r="G354" s="10" t="s">
        <v>19</v>
      </c>
      <c r="H354" s="10" t="s">
        <v>27</v>
      </c>
      <c r="I354" s="10" t="s">
        <v>28</v>
      </c>
      <c r="O354" s="10">
        <f t="shared" si="5"/>
        <v>1</v>
      </c>
    </row>
    <row r="355" spans="2:15" x14ac:dyDescent="0.3">
      <c r="B355" s="10">
        <v>2021</v>
      </c>
      <c r="C355" s="10" t="s">
        <v>15</v>
      </c>
      <c r="D355" s="10" t="s">
        <v>42</v>
      </c>
      <c r="E355" s="10" t="s">
        <v>24</v>
      </c>
      <c r="F355" s="10" t="s">
        <v>30</v>
      </c>
      <c r="G355" s="10" t="s">
        <v>44</v>
      </c>
      <c r="H355" s="10" t="s">
        <v>27</v>
      </c>
      <c r="I355" s="10" t="s">
        <v>21</v>
      </c>
      <c r="O355" s="10">
        <f t="shared" si="5"/>
        <v>1</v>
      </c>
    </row>
    <row r="356" spans="2:15" x14ac:dyDescent="0.3">
      <c r="B356" s="10">
        <v>2021</v>
      </c>
      <c r="C356" s="10" t="s">
        <v>43</v>
      </c>
      <c r="D356" s="10" t="s">
        <v>23</v>
      </c>
      <c r="E356" s="10" t="s">
        <v>17</v>
      </c>
      <c r="F356" s="10" t="s">
        <v>25</v>
      </c>
      <c r="G356" s="10" t="s">
        <v>44</v>
      </c>
      <c r="H356" s="10" t="s">
        <v>39</v>
      </c>
      <c r="I356" s="10" t="s">
        <v>28</v>
      </c>
      <c r="O356" s="10">
        <f t="shared" si="5"/>
        <v>1</v>
      </c>
    </row>
    <row r="357" spans="2:15" x14ac:dyDescent="0.3">
      <c r="B357" s="10">
        <v>2020</v>
      </c>
      <c r="C357" s="10" t="s">
        <v>22</v>
      </c>
      <c r="D357" s="10" t="s">
        <v>42</v>
      </c>
      <c r="E357" s="10" t="s">
        <v>35</v>
      </c>
      <c r="F357" s="10" t="s">
        <v>30</v>
      </c>
      <c r="G357" s="10" t="s">
        <v>38</v>
      </c>
      <c r="H357" s="10" t="s">
        <v>34</v>
      </c>
      <c r="I357" s="10" t="s">
        <v>34</v>
      </c>
      <c r="O357" s="10">
        <f t="shared" si="5"/>
        <v>1</v>
      </c>
    </row>
    <row r="358" spans="2:15" x14ac:dyDescent="0.3">
      <c r="B358" s="10">
        <v>2026</v>
      </c>
      <c r="C358" s="10" t="s">
        <v>29</v>
      </c>
      <c r="D358" s="10" t="s">
        <v>37</v>
      </c>
      <c r="E358" s="10" t="s">
        <v>17</v>
      </c>
      <c r="F358" s="10" t="s">
        <v>25</v>
      </c>
      <c r="G358" s="10" t="s">
        <v>38</v>
      </c>
      <c r="H358" s="10" t="s">
        <v>27</v>
      </c>
      <c r="I358" s="10" t="s">
        <v>21</v>
      </c>
      <c r="O358" s="10">
        <f t="shared" si="5"/>
        <v>1</v>
      </c>
    </row>
    <row r="359" spans="2:15" x14ac:dyDescent="0.3">
      <c r="B359" s="10">
        <v>2025</v>
      </c>
      <c r="C359" s="10" t="s">
        <v>36</v>
      </c>
      <c r="D359" s="10" t="s">
        <v>33</v>
      </c>
      <c r="E359" s="10" t="s">
        <v>35</v>
      </c>
      <c r="F359" s="10" t="s">
        <v>25</v>
      </c>
      <c r="G359" s="10" t="s">
        <v>19</v>
      </c>
      <c r="H359" s="10" t="s">
        <v>27</v>
      </c>
      <c r="I359" s="10" t="s">
        <v>28</v>
      </c>
      <c r="O359" s="10">
        <f t="shared" si="5"/>
        <v>1</v>
      </c>
    </row>
    <row r="360" spans="2:15" x14ac:dyDescent="0.3">
      <c r="B360" s="10">
        <v>2026</v>
      </c>
      <c r="C360" s="10" t="s">
        <v>45</v>
      </c>
      <c r="D360" s="10" t="s">
        <v>16</v>
      </c>
      <c r="E360" s="10" t="s">
        <v>17</v>
      </c>
      <c r="F360" s="10" t="s">
        <v>25</v>
      </c>
      <c r="G360" s="10" t="s">
        <v>19</v>
      </c>
      <c r="H360" s="10" t="s">
        <v>20</v>
      </c>
      <c r="I360" s="10" t="s">
        <v>21</v>
      </c>
      <c r="O360" s="10">
        <f t="shared" si="5"/>
        <v>1</v>
      </c>
    </row>
    <row r="361" spans="2:15" x14ac:dyDescent="0.3">
      <c r="B361" s="10">
        <v>2022</v>
      </c>
      <c r="C361" s="10" t="s">
        <v>22</v>
      </c>
      <c r="D361" s="10" t="s">
        <v>42</v>
      </c>
      <c r="E361" s="10" t="s">
        <v>35</v>
      </c>
      <c r="F361" s="10" t="s">
        <v>18</v>
      </c>
      <c r="G361" s="10" t="s">
        <v>32</v>
      </c>
      <c r="H361" s="10" t="s">
        <v>34</v>
      </c>
      <c r="I361" s="10" t="s">
        <v>28</v>
      </c>
      <c r="O361" s="10">
        <f t="shared" si="5"/>
        <v>1</v>
      </c>
    </row>
    <row r="362" spans="2:15" x14ac:dyDescent="0.3">
      <c r="B362" s="10">
        <v>2023</v>
      </c>
      <c r="C362" s="10" t="s">
        <v>43</v>
      </c>
      <c r="D362" s="10" t="s">
        <v>23</v>
      </c>
      <c r="E362" s="10" t="s">
        <v>35</v>
      </c>
      <c r="F362" s="10" t="s">
        <v>30</v>
      </c>
      <c r="G362" s="10" t="s">
        <v>19</v>
      </c>
      <c r="H362" s="10" t="s">
        <v>39</v>
      </c>
      <c r="I362" s="10" t="s">
        <v>28</v>
      </c>
      <c r="O362" s="10">
        <f t="shared" si="5"/>
        <v>1</v>
      </c>
    </row>
    <row r="363" spans="2:15" x14ac:dyDescent="0.3">
      <c r="B363" s="10">
        <v>2022</v>
      </c>
      <c r="C363" s="10" t="s">
        <v>36</v>
      </c>
      <c r="D363" s="10" t="s">
        <v>42</v>
      </c>
      <c r="E363" s="10" t="s">
        <v>35</v>
      </c>
      <c r="F363" s="10" t="s">
        <v>25</v>
      </c>
      <c r="G363" s="10" t="s">
        <v>38</v>
      </c>
      <c r="H363" s="10" t="s">
        <v>34</v>
      </c>
      <c r="I363" s="10" t="s">
        <v>21</v>
      </c>
      <c r="O363" s="10">
        <f t="shared" si="5"/>
        <v>1</v>
      </c>
    </row>
    <row r="364" spans="2:15" x14ac:dyDescent="0.3">
      <c r="B364" s="10">
        <v>2022</v>
      </c>
      <c r="C364" s="10" t="s">
        <v>29</v>
      </c>
      <c r="D364" s="10" t="s">
        <v>42</v>
      </c>
      <c r="E364" s="10" t="s">
        <v>24</v>
      </c>
      <c r="F364" s="10" t="s">
        <v>18</v>
      </c>
      <c r="G364" s="10" t="s">
        <v>19</v>
      </c>
      <c r="H364" s="10" t="s">
        <v>27</v>
      </c>
      <c r="I364" s="10" t="s">
        <v>28</v>
      </c>
      <c r="O364" s="10">
        <f t="shared" si="5"/>
        <v>1</v>
      </c>
    </row>
    <row r="365" spans="2:15" x14ac:dyDescent="0.3">
      <c r="B365" s="10">
        <v>2023</v>
      </c>
      <c r="C365" s="10" t="s">
        <v>43</v>
      </c>
      <c r="D365" s="10" t="s">
        <v>33</v>
      </c>
      <c r="E365" s="10" t="s">
        <v>24</v>
      </c>
      <c r="F365" s="10" t="s">
        <v>30</v>
      </c>
      <c r="G365" s="10" t="s">
        <v>26</v>
      </c>
      <c r="H365" s="10" t="s">
        <v>39</v>
      </c>
      <c r="I365" s="10" t="s">
        <v>34</v>
      </c>
      <c r="O365" s="10">
        <f t="shared" si="5"/>
        <v>1</v>
      </c>
    </row>
    <row r="366" spans="2:15" x14ac:dyDescent="0.3">
      <c r="B366" s="10">
        <v>2023</v>
      </c>
      <c r="C366" s="10" t="s">
        <v>15</v>
      </c>
      <c r="D366" s="10" t="s">
        <v>23</v>
      </c>
      <c r="E366" s="10" t="s">
        <v>24</v>
      </c>
      <c r="F366" s="10" t="s">
        <v>30</v>
      </c>
      <c r="G366" s="10" t="s">
        <v>19</v>
      </c>
      <c r="H366" s="10" t="s">
        <v>39</v>
      </c>
      <c r="I366" s="10" t="s">
        <v>21</v>
      </c>
      <c r="O366" s="10">
        <f t="shared" si="5"/>
        <v>1</v>
      </c>
    </row>
    <row r="367" spans="2:15" x14ac:dyDescent="0.3">
      <c r="B367" s="10">
        <v>2025</v>
      </c>
      <c r="C367" s="10" t="s">
        <v>43</v>
      </c>
      <c r="D367" s="10" t="s">
        <v>16</v>
      </c>
      <c r="E367" s="10" t="s">
        <v>35</v>
      </c>
      <c r="F367" s="10" t="s">
        <v>30</v>
      </c>
      <c r="G367" s="10" t="s">
        <v>26</v>
      </c>
      <c r="H367" s="10" t="s">
        <v>39</v>
      </c>
      <c r="I367" s="10" t="s">
        <v>28</v>
      </c>
      <c r="O367" s="10">
        <f t="shared" si="5"/>
        <v>1</v>
      </c>
    </row>
    <row r="368" spans="2:15" x14ac:dyDescent="0.3">
      <c r="B368" s="10">
        <v>2021</v>
      </c>
      <c r="C368" s="10" t="s">
        <v>41</v>
      </c>
      <c r="D368" s="10" t="s">
        <v>31</v>
      </c>
      <c r="E368" s="10" t="s">
        <v>35</v>
      </c>
      <c r="F368" s="10" t="s">
        <v>25</v>
      </c>
      <c r="G368" s="10" t="s">
        <v>44</v>
      </c>
      <c r="H368" s="10" t="s">
        <v>34</v>
      </c>
      <c r="I368" s="10" t="s">
        <v>28</v>
      </c>
      <c r="O368" s="10">
        <f t="shared" si="5"/>
        <v>1</v>
      </c>
    </row>
    <row r="369" spans="2:15" x14ac:dyDescent="0.3">
      <c r="B369" s="10">
        <v>2021</v>
      </c>
      <c r="C369" s="10" t="s">
        <v>36</v>
      </c>
      <c r="D369" s="10" t="s">
        <v>31</v>
      </c>
      <c r="E369" s="10" t="s">
        <v>17</v>
      </c>
      <c r="F369" s="10" t="s">
        <v>30</v>
      </c>
      <c r="G369" s="10" t="s">
        <v>38</v>
      </c>
      <c r="H369" s="10" t="s">
        <v>34</v>
      </c>
      <c r="I369" s="10" t="s">
        <v>28</v>
      </c>
      <c r="O369" s="10">
        <f t="shared" si="5"/>
        <v>1</v>
      </c>
    </row>
    <row r="370" spans="2:15" x14ac:dyDescent="0.3">
      <c r="B370" s="10">
        <v>2024</v>
      </c>
      <c r="C370" s="10" t="s">
        <v>41</v>
      </c>
      <c r="D370" s="10" t="s">
        <v>23</v>
      </c>
      <c r="E370" s="10" t="s">
        <v>17</v>
      </c>
      <c r="F370" s="10" t="s">
        <v>30</v>
      </c>
      <c r="G370" s="10" t="s">
        <v>26</v>
      </c>
      <c r="H370" s="10" t="s">
        <v>20</v>
      </c>
      <c r="I370" s="10" t="s">
        <v>28</v>
      </c>
      <c r="O370" s="10">
        <f t="shared" si="5"/>
        <v>1</v>
      </c>
    </row>
    <row r="371" spans="2:15" x14ac:dyDescent="0.3">
      <c r="B371" s="10">
        <v>2023</v>
      </c>
      <c r="C371" s="10" t="s">
        <v>45</v>
      </c>
      <c r="D371" s="10" t="s">
        <v>31</v>
      </c>
      <c r="E371" s="10" t="s">
        <v>17</v>
      </c>
      <c r="F371" s="10" t="s">
        <v>18</v>
      </c>
      <c r="G371" s="10" t="s">
        <v>19</v>
      </c>
      <c r="H371" s="10" t="s">
        <v>20</v>
      </c>
      <c r="I371" s="10" t="s">
        <v>28</v>
      </c>
      <c r="O371" s="10">
        <f t="shared" si="5"/>
        <v>1</v>
      </c>
    </row>
    <row r="372" spans="2:15" x14ac:dyDescent="0.3">
      <c r="B372" s="10">
        <v>2026</v>
      </c>
      <c r="C372" s="10" t="s">
        <v>43</v>
      </c>
      <c r="D372" s="10" t="s">
        <v>23</v>
      </c>
      <c r="E372" s="10" t="s">
        <v>24</v>
      </c>
      <c r="F372" s="10" t="s">
        <v>30</v>
      </c>
      <c r="G372" s="10" t="s">
        <v>38</v>
      </c>
      <c r="H372" s="10" t="s">
        <v>34</v>
      </c>
      <c r="I372" s="10" t="s">
        <v>28</v>
      </c>
      <c r="O372" s="10">
        <f t="shared" si="5"/>
        <v>1</v>
      </c>
    </row>
    <row r="373" spans="2:15" x14ac:dyDescent="0.3">
      <c r="B373" s="10">
        <v>2022</v>
      </c>
      <c r="C373" s="10" t="s">
        <v>43</v>
      </c>
      <c r="D373" s="10" t="s">
        <v>42</v>
      </c>
      <c r="E373" s="10" t="s">
        <v>35</v>
      </c>
      <c r="F373" s="10" t="s">
        <v>18</v>
      </c>
      <c r="G373" s="10" t="s">
        <v>44</v>
      </c>
      <c r="H373" s="10" t="s">
        <v>27</v>
      </c>
      <c r="I373" s="10" t="s">
        <v>34</v>
      </c>
      <c r="O373" s="10">
        <f t="shared" si="5"/>
        <v>1</v>
      </c>
    </row>
    <row r="374" spans="2:15" x14ac:dyDescent="0.3">
      <c r="B374" s="10">
        <v>2024</v>
      </c>
      <c r="C374" s="10" t="s">
        <v>43</v>
      </c>
      <c r="D374" s="10" t="s">
        <v>31</v>
      </c>
      <c r="E374" s="10" t="s">
        <v>35</v>
      </c>
      <c r="F374" s="10" t="s">
        <v>18</v>
      </c>
      <c r="G374" s="10" t="s">
        <v>40</v>
      </c>
      <c r="H374" s="10" t="s">
        <v>27</v>
      </c>
      <c r="I374" s="10" t="s">
        <v>34</v>
      </c>
      <c r="O374" s="10">
        <f t="shared" si="5"/>
        <v>1</v>
      </c>
    </row>
    <row r="375" spans="2:15" x14ac:dyDescent="0.3">
      <c r="B375" s="10">
        <v>2021</v>
      </c>
      <c r="C375" s="10" t="s">
        <v>15</v>
      </c>
      <c r="D375" s="10" t="s">
        <v>42</v>
      </c>
      <c r="E375" s="10" t="s">
        <v>17</v>
      </c>
      <c r="F375" s="10" t="s">
        <v>18</v>
      </c>
      <c r="G375" s="10" t="s">
        <v>19</v>
      </c>
      <c r="H375" s="10" t="s">
        <v>20</v>
      </c>
      <c r="I375" s="10" t="s">
        <v>21</v>
      </c>
      <c r="O375" s="10">
        <f t="shared" si="5"/>
        <v>1</v>
      </c>
    </row>
    <row r="376" spans="2:15" x14ac:dyDescent="0.3">
      <c r="B376" s="10">
        <v>2026</v>
      </c>
      <c r="C376" s="10" t="s">
        <v>45</v>
      </c>
      <c r="D376" s="10" t="s">
        <v>23</v>
      </c>
      <c r="E376" s="10" t="s">
        <v>24</v>
      </c>
      <c r="F376" s="10" t="s">
        <v>25</v>
      </c>
      <c r="G376" s="10" t="s">
        <v>44</v>
      </c>
      <c r="H376" s="10" t="s">
        <v>39</v>
      </c>
      <c r="I376" s="10" t="s">
        <v>28</v>
      </c>
      <c r="O376" s="10">
        <f t="shared" si="5"/>
        <v>1</v>
      </c>
    </row>
    <row r="377" spans="2:15" x14ac:dyDescent="0.3">
      <c r="B377" s="10">
        <v>2026</v>
      </c>
      <c r="C377" s="10" t="s">
        <v>36</v>
      </c>
      <c r="D377" s="10" t="s">
        <v>37</v>
      </c>
      <c r="E377" s="10" t="s">
        <v>17</v>
      </c>
      <c r="F377" s="10" t="s">
        <v>18</v>
      </c>
      <c r="G377" s="10" t="s">
        <v>26</v>
      </c>
      <c r="H377" s="10" t="s">
        <v>39</v>
      </c>
      <c r="I377" s="10" t="s">
        <v>28</v>
      </c>
      <c r="O377" s="10">
        <f t="shared" si="5"/>
        <v>1</v>
      </c>
    </row>
    <row r="378" spans="2:15" x14ac:dyDescent="0.3">
      <c r="B378" s="10">
        <v>2023</v>
      </c>
      <c r="C378" s="10" t="s">
        <v>36</v>
      </c>
      <c r="D378" s="10" t="s">
        <v>37</v>
      </c>
      <c r="E378" s="10" t="s">
        <v>24</v>
      </c>
      <c r="F378" s="10" t="s">
        <v>18</v>
      </c>
      <c r="G378" s="10" t="s">
        <v>38</v>
      </c>
      <c r="H378" s="10" t="s">
        <v>34</v>
      </c>
      <c r="I378" s="10" t="s">
        <v>34</v>
      </c>
      <c r="O378" s="10">
        <f t="shared" si="5"/>
        <v>1</v>
      </c>
    </row>
    <row r="379" spans="2:15" x14ac:dyDescent="0.3">
      <c r="B379" s="10">
        <v>2026</v>
      </c>
      <c r="C379" s="10" t="s">
        <v>45</v>
      </c>
      <c r="D379" s="10" t="s">
        <v>42</v>
      </c>
      <c r="E379" s="10" t="s">
        <v>24</v>
      </c>
      <c r="F379" s="10" t="s">
        <v>18</v>
      </c>
      <c r="G379" s="10" t="s">
        <v>44</v>
      </c>
      <c r="H379" s="10" t="s">
        <v>27</v>
      </c>
      <c r="I379" s="10" t="s">
        <v>28</v>
      </c>
      <c r="O379" s="10">
        <f t="shared" si="5"/>
        <v>1</v>
      </c>
    </row>
    <row r="380" spans="2:15" x14ac:dyDescent="0.3">
      <c r="B380" s="10">
        <v>2022</v>
      </c>
      <c r="C380" s="10" t="s">
        <v>15</v>
      </c>
      <c r="D380" s="10" t="s">
        <v>16</v>
      </c>
      <c r="E380" s="10" t="s">
        <v>17</v>
      </c>
      <c r="F380" s="10" t="s">
        <v>18</v>
      </c>
      <c r="G380" s="10" t="s">
        <v>32</v>
      </c>
      <c r="H380" s="10" t="s">
        <v>39</v>
      </c>
      <c r="I380" s="10" t="s">
        <v>28</v>
      </c>
      <c r="O380" s="10">
        <f t="shared" si="5"/>
        <v>1</v>
      </c>
    </row>
    <row r="381" spans="2:15" x14ac:dyDescent="0.3">
      <c r="B381" s="10">
        <v>2020</v>
      </c>
      <c r="C381" s="10" t="s">
        <v>22</v>
      </c>
      <c r="D381" s="10" t="s">
        <v>42</v>
      </c>
      <c r="E381" s="10" t="s">
        <v>24</v>
      </c>
      <c r="F381" s="10" t="s">
        <v>25</v>
      </c>
      <c r="G381" s="10" t="s">
        <v>44</v>
      </c>
      <c r="H381" s="10" t="s">
        <v>20</v>
      </c>
      <c r="I381" s="10" t="s">
        <v>34</v>
      </c>
      <c r="O381" s="10">
        <f t="shared" si="5"/>
        <v>1</v>
      </c>
    </row>
    <row r="382" spans="2:15" x14ac:dyDescent="0.3">
      <c r="B382" s="10">
        <v>2024</v>
      </c>
      <c r="C382" s="10" t="s">
        <v>22</v>
      </c>
      <c r="D382" s="10" t="s">
        <v>31</v>
      </c>
      <c r="E382" s="10" t="s">
        <v>17</v>
      </c>
      <c r="F382" s="10" t="s">
        <v>30</v>
      </c>
      <c r="G382" s="10" t="s">
        <v>26</v>
      </c>
      <c r="H382" s="10" t="s">
        <v>34</v>
      </c>
      <c r="I382" s="10" t="s">
        <v>34</v>
      </c>
      <c r="O382" s="10">
        <f t="shared" si="5"/>
        <v>1</v>
      </c>
    </row>
    <row r="383" spans="2:15" x14ac:dyDescent="0.3">
      <c r="B383" s="10">
        <v>2026</v>
      </c>
      <c r="C383" s="10" t="s">
        <v>36</v>
      </c>
      <c r="D383" s="10" t="s">
        <v>42</v>
      </c>
      <c r="E383" s="10" t="s">
        <v>35</v>
      </c>
      <c r="F383" s="10" t="s">
        <v>25</v>
      </c>
      <c r="G383" s="10" t="s">
        <v>40</v>
      </c>
      <c r="H383" s="10" t="s">
        <v>27</v>
      </c>
      <c r="I383" s="10" t="s">
        <v>28</v>
      </c>
      <c r="O383" s="10">
        <f t="shared" si="5"/>
        <v>1</v>
      </c>
    </row>
    <row r="384" spans="2:15" x14ac:dyDescent="0.3">
      <c r="B384" s="10">
        <v>2024</v>
      </c>
      <c r="C384" s="10" t="s">
        <v>41</v>
      </c>
      <c r="D384" s="10" t="s">
        <v>42</v>
      </c>
      <c r="E384" s="10" t="s">
        <v>35</v>
      </c>
      <c r="F384" s="10" t="s">
        <v>30</v>
      </c>
      <c r="G384" s="10" t="s">
        <v>32</v>
      </c>
      <c r="H384" s="10" t="s">
        <v>20</v>
      </c>
      <c r="I384" s="10" t="s">
        <v>21</v>
      </c>
      <c r="O384" s="10">
        <f t="shared" si="5"/>
        <v>1</v>
      </c>
    </row>
    <row r="385" spans="2:15" x14ac:dyDescent="0.3">
      <c r="B385" s="10">
        <v>2021</v>
      </c>
      <c r="C385" s="10" t="s">
        <v>45</v>
      </c>
      <c r="D385" s="10" t="s">
        <v>33</v>
      </c>
      <c r="E385" s="10" t="s">
        <v>24</v>
      </c>
      <c r="F385" s="10" t="s">
        <v>18</v>
      </c>
      <c r="G385" s="10" t="s">
        <v>40</v>
      </c>
      <c r="H385" s="10" t="s">
        <v>34</v>
      </c>
      <c r="I385" s="10" t="s">
        <v>34</v>
      </c>
      <c r="O385" s="10">
        <f t="shared" si="5"/>
        <v>1</v>
      </c>
    </row>
    <row r="386" spans="2:15" x14ac:dyDescent="0.3">
      <c r="B386" s="10">
        <v>2022</v>
      </c>
      <c r="C386" s="10" t="s">
        <v>15</v>
      </c>
      <c r="D386" s="10" t="s">
        <v>37</v>
      </c>
      <c r="E386" s="10" t="s">
        <v>24</v>
      </c>
      <c r="F386" s="10" t="s">
        <v>18</v>
      </c>
      <c r="G386" s="10" t="s">
        <v>19</v>
      </c>
      <c r="H386" s="10" t="s">
        <v>39</v>
      </c>
      <c r="I386" s="10" t="s">
        <v>28</v>
      </c>
      <c r="O386" s="10">
        <f t="shared" si="5"/>
        <v>1</v>
      </c>
    </row>
    <row r="387" spans="2:15" x14ac:dyDescent="0.3">
      <c r="B387" s="10">
        <v>2021</v>
      </c>
      <c r="C387" s="10" t="s">
        <v>36</v>
      </c>
      <c r="D387" s="10" t="s">
        <v>37</v>
      </c>
      <c r="E387" s="10" t="s">
        <v>17</v>
      </c>
      <c r="F387" s="10" t="s">
        <v>25</v>
      </c>
      <c r="G387" s="10" t="s">
        <v>38</v>
      </c>
      <c r="H387" s="10" t="s">
        <v>27</v>
      </c>
      <c r="I387" s="10" t="s">
        <v>34</v>
      </c>
      <c r="O387" s="10">
        <f t="shared" si="5"/>
        <v>1</v>
      </c>
    </row>
    <row r="388" spans="2:15" x14ac:dyDescent="0.3">
      <c r="B388" s="10">
        <v>2023</v>
      </c>
      <c r="C388" s="10" t="s">
        <v>43</v>
      </c>
      <c r="D388" s="10" t="s">
        <v>37</v>
      </c>
      <c r="E388" s="10" t="s">
        <v>17</v>
      </c>
      <c r="F388" s="10" t="s">
        <v>30</v>
      </c>
      <c r="G388" s="10" t="s">
        <v>19</v>
      </c>
      <c r="H388" s="10" t="s">
        <v>39</v>
      </c>
      <c r="I388" s="10" t="s">
        <v>34</v>
      </c>
      <c r="O388" s="10">
        <f t="shared" si="5"/>
        <v>1</v>
      </c>
    </row>
    <row r="389" spans="2:15" x14ac:dyDescent="0.3">
      <c r="B389" s="10">
        <v>2023</v>
      </c>
      <c r="C389" s="10" t="s">
        <v>45</v>
      </c>
      <c r="D389" s="10" t="s">
        <v>31</v>
      </c>
      <c r="E389" s="10" t="s">
        <v>35</v>
      </c>
      <c r="F389" s="10" t="s">
        <v>25</v>
      </c>
      <c r="G389" s="10" t="s">
        <v>44</v>
      </c>
      <c r="H389" s="10" t="s">
        <v>27</v>
      </c>
      <c r="I389" s="10" t="s">
        <v>28</v>
      </c>
      <c r="O389" s="10">
        <f t="shared" ref="O389:O452" si="6">SUBTOTAL(103,B389)</f>
        <v>1</v>
      </c>
    </row>
    <row r="390" spans="2:15" x14ac:dyDescent="0.3">
      <c r="B390" s="10">
        <v>2024</v>
      </c>
      <c r="C390" s="10" t="s">
        <v>36</v>
      </c>
      <c r="D390" s="10" t="s">
        <v>31</v>
      </c>
      <c r="E390" s="10" t="s">
        <v>17</v>
      </c>
      <c r="F390" s="10" t="s">
        <v>30</v>
      </c>
      <c r="G390" s="10" t="s">
        <v>44</v>
      </c>
      <c r="H390" s="10" t="s">
        <v>20</v>
      </c>
      <c r="I390" s="10" t="s">
        <v>21</v>
      </c>
      <c r="O390" s="10">
        <f t="shared" si="6"/>
        <v>1</v>
      </c>
    </row>
    <row r="391" spans="2:15" x14ac:dyDescent="0.3">
      <c r="B391" s="10">
        <v>2024</v>
      </c>
      <c r="C391" s="10" t="s">
        <v>43</v>
      </c>
      <c r="D391" s="10" t="s">
        <v>16</v>
      </c>
      <c r="E391" s="10" t="s">
        <v>24</v>
      </c>
      <c r="F391" s="10" t="s">
        <v>25</v>
      </c>
      <c r="G391" s="10" t="s">
        <v>40</v>
      </c>
      <c r="H391" s="10" t="s">
        <v>20</v>
      </c>
      <c r="I391" s="10" t="s">
        <v>28</v>
      </c>
      <c r="O391" s="10">
        <f t="shared" si="6"/>
        <v>1</v>
      </c>
    </row>
    <row r="392" spans="2:15" x14ac:dyDescent="0.3">
      <c r="B392" s="10">
        <v>2023</v>
      </c>
      <c r="C392" s="10" t="s">
        <v>29</v>
      </c>
      <c r="D392" s="10" t="s">
        <v>16</v>
      </c>
      <c r="E392" s="10" t="s">
        <v>35</v>
      </c>
      <c r="F392" s="10" t="s">
        <v>30</v>
      </c>
      <c r="G392" s="10" t="s">
        <v>26</v>
      </c>
      <c r="H392" s="10" t="s">
        <v>34</v>
      </c>
      <c r="I392" s="10" t="s">
        <v>28</v>
      </c>
      <c r="O392" s="10">
        <f t="shared" si="6"/>
        <v>1</v>
      </c>
    </row>
    <row r="393" spans="2:15" x14ac:dyDescent="0.3">
      <c r="B393" s="10">
        <v>2021</v>
      </c>
      <c r="C393" s="10" t="s">
        <v>29</v>
      </c>
      <c r="D393" s="10" t="s">
        <v>23</v>
      </c>
      <c r="E393" s="10" t="s">
        <v>24</v>
      </c>
      <c r="F393" s="10" t="s">
        <v>30</v>
      </c>
      <c r="G393" s="10" t="s">
        <v>44</v>
      </c>
      <c r="H393" s="10" t="s">
        <v>34</v>
      </c>
      <c r="I393" s="10" t="s">
        <v>21</v>
      </c>
      <c r="O393" s="10">
        <f t="shared" si="6"/>
        <v>1</v>
      </c>
    </row>
    <row r="394" spans="2:15" x14ac:dyDescent="0.3">
      <c r="B394" s="10">
        <v>2021</v>
      </c>
      <c r="C394" s="10" t="s">
        <v>22</v>
      </c>
      <c r="D394" s="10" t="s">
        <v>16</v>
      </c>
      <c r="E394" s="10" t="s">
        <v>17</v>
      </c>
      <c r="F394" s="10" t="s">
        <v>30</v>
      </c>
      <c r="G394" s="10" t="s">
        <v>32</v>
      </c>
      <c r="H394" s="10" t="s">
        <v>39</v>
      </c>
      <c r="I394" s="10" t="s">
        <v>21</v>
      </c>
      <c r="O394" s="10">
        <f t="shared" si="6"/>
        <v>1</v>
      </c>
    </row>
    <row r="395" spans="2:15" x14ac:dyDescent="0.3">
      <c r="B395" s="10">
        <v>2026</v>
      </c>
      <c r="C395" s="10" t="s">
        <v>41</v>
      </c>
      <c r="D395" s="10" t="s">
        <v>23</v>
      </c>
      <c r="E395" s="10" t="s">
        <v>17</v>
      </c>
      <c r="F395" s="10" t="s">
        <v>25</v>
      </c>
      <c r="G395" s="10" t="s">
        <v>26</v>
      </c>
      <c r="H395" s="10" t="s">
        <v>34</v>
      </c>
      <c r="I395" s="10" t="s">
        <v>34</v>
      </c>
      <c r="O395" s="10">
        <f t="shared" si="6"/>
        <v>1</v>
      </c>
    </row>
    <row r="396" spans="2:15" x14ac:dyDescent="0.3">
      <c r="B396" s="10">
        <v>2021</v>
      </c>
      <c r="C396" s="10" t="s">
        <v>41</v>
      </c>
      <c r="D396" s="10" t="s">
        <v>23</v>
      </c>
      <c r="E396" s="10" t="s">
        <v>35</v>
      </c>
      <c r="F396" s="10" t="s">
        <v>30</v>
      </c>
      <c r="G396" s="10" t="s">
        <v>38</v>
      </c>
      <c r="H396" s="10" t="s">
        <v>27</v>
      </c>
      <c r="I396" s="10" t="s">
        <v>28</v>
      </c>
      <c r="O396" s="10">
        <f t="shared" si="6"/>
        <v>1</v>
      </c>
    </row>
    <row r="397" spans="2:15" x14ac:dyDescent="0.3">
      <c r="B397" s="10">
        <v>2023</v>
      </c>
      <c r="C397" s="10" t="s">
        <v>36</v>
      </c>
      <c r="D397" s="10" t="s">
        <v>37</v>
      </c>
      <c r="E397" s="10" t="s">
        <v>35</v>
      </c>
      <c r="F397" s="10" t="s">
        <v>30</v>
      </c>
      <c r="G397" s="10" t="s">
        <v>32</v>
      </c>
      <c r="H397" s="10" t="s">
        <v>27</v>
      </c>
      <c r="I397" s="10" t="s">
        <v>34</v>
      </c>
      <c r="O397" s="10">
        <f t="shared" si="6"/>
        <v>1</v>
      </c>
    </row>
    <row r="398" spans="2:15" x14ac:dyDescent="0.3">
      <c r="B398" s="10">
        <v>2026</v>
      </c>
      <c r="C398" s="10" t="s">
        <v>22</v>
      </c>
      <c r="D398" s="10" t="s">
        <v>42</v>
      </c>
      <c r="E398" s="10" t="s">
        <v>35</v>
      </c>
      <c r="F398" s="10" t="s">
        <v>18</v>
      </c>
      <c r="G398" s="10" t="s">
        <v>26</v>
      </c>
      <c r="H398" s="10" t="s">
        <v>34</v>
      </c>
      <c r="I398" s="10" t="s">
        <v>28</v>
      </c>
      <c r="O398" s="10">
        <f t="shared" si="6"/>
        <v>1</v>
      </c>
    </row>
    <row r="399" spans="2:15" x14ac:dyDescent="0.3">
      <c r="B399" s="10">
        <v>2020</v>
      </c>
      <c r="C399" s="10" t="s">
        <v>22</v>
      </c>
      <c r="D399" s="10" t="s">
        <v>31</v>
      </c>
      <c r="E399" s="10" t="s">
        <v>24</v>
      </c>
      <c r="F399" s="10" t="s">
        <v>18</v>
      </c>
      <c r="G399" s="10" t="s">
        <v>44</v>
      </c>
      <c r="H399" s="10" t="s">
        <v>34</v>
      </c>
      <c r="I399" s="10" t="s">
        <v>28</v>
      </c>
      <c r="O399" s="10">
        <f t="shared" si="6"/>
        <v>1</v>
      </c>
    </row>
    <row r="400" spans="2:15" x14ac:dyDescent="0.3">
      <c r="B400" s="10">
        <v>2025</v>
      </c>
      <c r="C400" s="10" t="s">
        <v>45</v>
      </c>
      <c r="D400" s="10" t="s">
        <v>16</v>
      </c>
      <c r="E400" s="10" t="s">
        <v>24</v>
      </c>
      <c r="F400" s="10" t="s">
        <v>18</v>
      </c>
      <c r="G400" s="10" t="s">
        <v>38</v>
      </c>
      <c r="H400" s="10" t="s">
        <v>34</v>
      </c>
      <c r="I400" s="10" t="s">
        <v>28</v>
      </c>
      <c r="O400" s="10">
        <f t="shared" si="6"/>
        <v>1</v>
      </c>
    </row>
    <row r="401" spans="2:15" x14ac:dyDescent="0.3">
      <c r="B401" s="10">
        <v>2023</v>
      </c>
      <c r="C401" s="10" t="s">
        <v>15</v>
      </c>
      <c r="D401" s="10" t="s">
        <v>23</v>
      </c>
      <c r="E401" s="10" t="s">
        <v>17</v>
      </c>
      <c r="F401" s="10" t="s">
        <v>18</v>
      </c>
      <c r="G401" s="10" t="s">
        <v>26</v>
      </c>
      <c r="H401" s="10" t="s">
        <v>20</v>
      </c>
      <c r="I401" s="10" t="s">
        <v>34</v>
      </c>
      <c r="O401" s="10">
        <f t="shared" si="6"/>
        <v>1</v>
      </c>
    </row>
    <row r="402" spans="2:15" x14ac:dyDescent="0.3">
      <c r="B402" s="10">
        <v>2022</v>
      </c>
      <c r="C402" s="10" t="s">
        <v>29</v>
      </c>
      <c r="D402" s="10" t="s">
        <v>42</v>
      </c>
      <c r="E402" s="10" t="s">
        <v>24</v>
      </c>
      <c r="F402" s="10" t="s">
        <v>18</v>
      </c>
      <c r="G402" s="10" t="s">
        <v>40</v>
      </c>
      <c r="H402" s="10" t="s">
        <v>27</v>
      </c>
      <c r="I402" s="10" t="s">
        <v>28</v>
      </c>
      <c r="O402" s="10">
        <f t="shared" si="6"/>
        <v>1</v>
      </c>
    </row>
    <row r="403" spans="2:15" x14ac:dyDescent="0.3">
      <c r="B403" s="10">
        <v>2025</v>
      </c>
      <c r="C403" s="10" t="s">
        <v>15</v>
      </c>
      <c r="D403" s="10" t="s">
        <v>31</v>
      </c>
      <c r="E403" s="10" t="s">
        <v>17</v>
      </c>
      <c r="F403" s="10" t="s">
        <v>18</v>
      </c>
      <c r="G403" s="10" t="s">
        <v>19</v>
      </c>
      <c r="H403" s="10" t="s">
        <v>39</v>
      </c>
      <c r="I403" s="10" t="s">
        <v>28</v>
      </c>
      <c r="O403" s="10">
        <f t="shared" si="6"/>
        <v>1</v>
      </c>
    </row>
    <row r="404" spans="2:15" x14ac:dyDescent="0.3">
      <c r="B404" s="10">
        <v>2022</v>
      </c>
      <c r="C404" s="10" t="s">
        <v>43</v>
      </c>
      <c r="D404" s="10" t="s">
        <v>31</v>
      </c>
      <c r="E404" s="10" t="s">
        <v>35</v>
      </c>
      <c r="F404" s="10" t="s">
        <v>18</v>
      </c>
      <c r="G404" s="10" t="s">
        <v>40</v>
      </c>
      <c r="H404" s="10" t="s">
        <v>39</v>
      </c>
      <c r="I404" s="10" t="s">
        <v>34</v>
      </c>
      <c r="O404" s="10">
        <f t="shared" si="6"/>
        <v>1</v>
      </c>
    </row>
    <row r="405" spans="2:15" x14ac:dyDescent="0.3">
      <c r="B405" s="10">
        <v>2023</v>
      </c>
      <c r="C405" s="10" t="s">
        <v>41</v>
      </c>
      <c r="D405" s="10" t="s">
        <v>42</v>
      </c>
      <c r="E405" s="10" t="s">
        <v>17</v>
      </c>
      <c r="F405" s="10" t="s">
        <v>18</v>
      </c>
      <c r="G405" s="10" t="s">
        <v>19</v>
      </c>
      <c r="H405" s="10" t="s">
        <v>39</v>
      </c>
      <c r="I405" s="10" t="s">
        <v>28</v>
      </c>
      <c r="O405" s="10">
        <f t="shared" si="6"/>
        <v>1</v>
      </c>
    </row>
    <row r="406" spans="2:15" x14ac:dyDescent="0.3">
      <c r="B406" s="10">
        <v>2023</v>
      </c>
      <c r="C406" s="10" t="s">
        <v>15</v>
      </c>
      <c r="D406" s="10" t="s">
        <v>37</v>
      </c>
      <c r="E406" s="10" t="s">
        <v>17</v>
      </c>
      <c r="F406" s="10" t="s">
        <v>25</v>
      </c>
      <c r="G406" s="10" t="s">
        <v>38</v>
      </c>
      <c r="H406" s="10" t="s">
        <v>20</v>
      </c>
      <c r="I406" s="10" t="s">
        <v>28</v>
      </c>
      <c r="O406" s="10">
        <f t="shared" si="6"/>
        <v>1</v>
      </c>
    </row>
    <row r="407" spans="2:15" x14ac:dyDescent="0.3">
      <c r="B407" s="10">
        <v>2024</v>
      </c>
      <c r="C407" s="10" t="s">
        <v>43</v>
      </c>
      <c r="D407" s="10" t="s">
        <v>16</v>
      </c>
      <c r="E407" s="10" t="s">
        <v>24</v>
      </c>
      <c r="F407" s="10" t="s">
        <v>30</v>
      </c>
      <c r="G407" s="10" t="s">
        <v>19</v>
      </c>
      <c r="H407" s="10" t="s">
        <v>39</v>
      </c>
      <c r="I407" s="10" t="s">
        <v>34</v>
      </c>
      <c r="O407" s="10">
        <f t="shared" si="6"/>
        <v>1</v>
      </c>
    </row>
    <row r="408" spans="2:15" x14ac:dyDescent="0.3">
      <c r="B408" s="10">
        <v>2020</v>
      </c>
      <c r="C408" s="10" t="s">
        <v>15</v>
      </c>
      <c r="D408" s="10" t="s">
        <v>33</v>
      </c>
      <c r="E408" s="10" t="s">
        <v>35</v>
      </c>
      <c r="F408" s="10" t="s">
        <v>25</v>
      </c>
      <c r="G408" s="10" t="s">
        <v>32</v>
      </c>
      <c r="H408" s="10" t="s">
        <v>20</v>
      </c>
      <c r="I408" s="10" t="s">
        <v>21</v>
      </c>
      <c r="O408" s="10">
        <f t="shared" si="6"/>
        <v>1</v>
      </c>
    </row>
    <row r="409" spans="2:15" x14ac:dyDescent="0.3">
      <c r="B409" s="10">
        <v>2024</v>
      </c>
      <c r="C409" s="10" t="s">
        <v>36</v>
      </c>
      <c r="D409" s="10" t="s">
        <v>16</v>
      </c>
      <c r="E409" s="10" t="s">
        <v>17</v>
      </c>
      <c r="F409" s="10" t="s">
        <v>25</v>
      </c>
      <c r="G409" s="10" t="s">
        <v>40</v>
      </c>
      <c r="H409" s="10" t="s">
        <v>39</v>
      </c>
      <c r="I409" s="10" t="s">
        <v>34</v>
      </c>
      <c r="O409" s="10">
        <f t="shared" si="6"/>
        <v>1</v>
      </c>
    </row>
    <row r="410" spans="2:15" x14ac:dyDescent="0.3">
      <c r="B410" s="10">
        <v>2022</v>
      </c>
      <c r="C410" s="10" t="s">
        <v>29</v>
      </c>
      <c r="D410" s="10" t="s">
        <v>42</v>
      </c>
      <c r="E410" s="10" t="s">
        <v>24</v>
      </c>
      <c r="F410" s="10" t="s">
        <v>25</v>
      </c>
      <c r="G410" s="10" t="s">
        <v>19</v>
      </c>
      <c r="H410" s="10" t="s">
        <v>39</v>
      </c>
      <c r="I410" s="10" t="s">
        <v>34</v>
      </c>
      <c r="O410" s="10">
        <f t="shared" si="6"/>
        <v>1</v>
      </c>
    </row>
    <row r="411" spans="2:15" x14ac:dyDescent="0.3">
      <c r="B411" s="10">
        <v>2025</v>
      </c>
      <c r="C411" s="10" t="s">
        <v>36</v>
      </c>
      <c r="D411" s="10" t="s">
        <v>16</v>
      </c>
      <c r="E411" s="10" t="s">
        <v>24</v>
      </c>
      <c r="F411" s="10" t="s">
        <v>25</v>
      </c>
      <c r="G411" s="10" t="s">
        <v>40</v>
      </c>
      <c r="H411" s="10" t="s">
        <v>39</v>
      </c>
      <c r="I411" s="10" t="s">
        <v>34</v>
      </c>
      <c r="O411" s="10">
        <f t="shared" si="6"/>
        <v>1</v>
      </c>
    </row>
    <row r="412" spans="2:15" x14ac:dyDescent="0.3">
      <c r="B412" s="10">
        <v>2025</v>
      </c>
      <c r="C412" s="10" t="s">
        <v>41</v>
      </c>
      <c r="D412" s="10" t="s">
        <v>33</v>
      </c>
      <c r="E412" s="10" t="s">
        <v>17</v>
      </c>
      <c r="F412" s="10" t="s">
        <v>30</v>
      </c>
      <c r="G412" s="10" t="s">
        <v>26</v>
      </c>
      <c r="H412" s="10" t="s">
        <v>34</v>
      </c>
      <c r="I412" s="10" t="s">
        <v>34</v>
      </c>
      <c r="O412" s="10">
        <f t="shared" si="6"/>
        <v>1</v>
      </c>
    </row>
    <row r="413" spans="2:15" x14ac:dyDescent="0.3">
      <c r="B413" s="10">
        <v>2023</v>
      </c>
      <c r="C413" s="10" t="s">
        <v>15</v>
      </c>
      <c r="D413" s="10" t="s">
        <v>16</v>
      </c>
      <c r="E413" s="10" t="s">
        <v>24</v>
      </c>
      <c r="F413" s="10" t="s">
        <v>18</v>
      </c>
      <c r="G413" s="10" t="s">
        <v>19</v>
      </c>
      <c r="H413" s="10" t="s">
        <v>39</v>
      </c>
      <c r="I413" s="10" t="s">
        <v>21</v>
      </c>
      <c r="O413" s="10">
        <f t="shared" si="6"/>
        <v>1</v>
      </c>
    </row>
    <row r="414" spans="2:15" x14ac:dyDescent="0.3">
      <c r="B414" s="10">
        <v>2022</v>
      </c>
      <c r="C414" s="10" t="s">
        <v>41</v>
      </c>
      <c r="D414" s="10" t="s">
        <v>42</v>
      </c>
      <c r="E414" s="10" t="s">
        <v>24</v>
      </c>
      <c r="F414" s="10" t="s">
        <v>30</v>
      </c>
      <c r="G414" s="10" t="s">
        <v>19</v>
      </c>
      <c r="H414" s="10" t="s">
        <v>27</v>
      </c>
      <c r="I414" s="10" t="s">
        <v>28</v>
      </c>
      <c r="O414" s="10">
        <f t="shared" si="6"/>
        <v>1</v>
      </c>
    </row>
    <row r="415" spans="2:15" x14ac:dyDescent="0.3">
      <c r="B415" s="10">
        <v>2024</v>
      </c>
      <c r="C415" s="10" t="s">
        <v>22</v>
      </c>
      <c r="D415" s="10" t="s">
        <v>33</v>
      </c>
      <c r="E415" s="10" t="s">
        <v>17</v>
      </c>
      <c r="F415" s="10" t="s">
        <v>18</v>
      </c>
      <c r="G415" s="10" t="s">
        <v>38</v>
      </c>
      <c r="H415" s="10" t="s">
        <v>34</v>
      </c>
      <c r="I415" s="10" t="s">
        <v>21</v>
      </c>
      <c r="O415" s="10">
        <f t="shared" si="6"/>
        <v>1</v>
      </c>
    </row>
    <row r="416" spans="2:15" x14ac:dyDescent="0.3">
      <c r="B416" s="10">
        <v>2026</v>
      </c>
      <c r="C416" s="10" t="s">
        <v>41</v>
      </c>
      <c r="D416" s="10" t="s">
        <v>31</v>
      </c>
      <c r="E416" s="10" t="s">
        <v>24</v>
      </c>
      <c r="F416" s="10" t="s">
        <v>30</v>
      </c>
      <c r="G416" s="10" t="s">
        <v>40</v>
      </c>
      <c r="H416" s="10" t="s">
        <v>39</v>
      </c>
      <c r="I416" s="10" t="s">
        <v>28</v>
      </c>
      <c r="O416" s="10">
        <f t="shared" si="6"/>
        <v>1</v>
      </c>
    </row>
    <row r="417" spans="2:15" x14ac:dyDescent="0.3">
      <c r="B417" s="10">
        <v>2023</v>
      </c>
      <c r="C417" s="10" t="s">
        <v>41</v>
      </c>
      <c r="D417" s="10" t="s">
        <v>42</v>
      </c>
      <c r="E417" s="10" t="s">
        <v>24</v>
      </c>
      <c r="F417" s="10" t="s">
        <v>18</v>
      </c>
      <c r="G417" s="10" t="s">
        <v>32</v>
      </c>
      <c r="H417" s="10" t="s">
        <v>20</v>
      </c>
      <c r="I417" s="10" t="s">
        <v>34</v>
      </c>
      <c r="O417" s="10">
        <f t="shared" si="6"/>
        <v>1</v>
      </c>
    </row>
    <row r="418" spans="2:15" x14ac:dyDescent="0.3">
      <c r="B418" s="10">
        <v>2024</v>
      </c>
      <c r="C418" s="10" t="s">
        <v>29</v>
      </c>
      <c r="D418" s="10" t="s">
        <v>31</v>
      </c>
      <c r="E418" s="10" t="s">
        <v>17</v>
      </c>
      <c r="F418" s="10" t="s">
        <v>18</v>
      </c>
      <c r="G418" s="10" t="s">
        <v>32</v>
      </c>
      <c r="H418" s="10" t="s">
        <v>27</v>
      </c>
      <c r="I418" s="10" t="s">
        <v>28</v>
      </c>
      <c r="O418" s="10">
        <f t="shared" si="6"/>
        <v>1</v>
      </c>
    </row>
    <row r="419" spans="2:15" x14ac:dyDescent="0.3">
      <c r="B419" s="10">
        <v>2022</v>
      </c>
      <c r="C419" s="10" t="s">
        <v>29</v>
      </c>
      <c r="D419" s="10" t="s">
        <v>37</v>
      </c>
      <c r="E419" s="10" t="s">
        <v>17</v>
      </c>
      <c r="F419" s="10" t="s">
        <v>30</v>
      </c>
      <c r="G419" s="10" t="s">
        <v>32</v>
      </c>
      <c r="H419" s="10" t="s">
        <v>27</v>
      </c>
      <c r="I419" s="10" t="s">
        <v>28</v>
      </c>
      <c r="O419" s="10">
        <f t="shared" si="6"/>
        <v>1</v>
      </c>
    </row>
    <row r="420" spans="2:15" x14ac:dyDescent="0.3">
      <c r="B420" s="10">
        <v>2025</v>
      </c>
      <c r="C420" s="10" t="s">
        <v>43</v>
      </c>
      <c r="D420" s="10" t="s">
        <v>16</v>
      </c>
      <c r="E420" s="10" t="s">
        <v>24</v>
      </c>
      <c r="F420" s="10" t="s">
        <v>25</v>
      </c>
      <c r="G420" s="10" t="s">
        <v>38</v>
      </c>
      <c r="H420" s="10" t="s">
        <v>20</v>
      </c>
      <c r="I420" s="10" t="s">
        <v>28</v>
      </c>
      <c r="O420" s="10">
        <f t="shared" si="6"/>
        <v>1</v>
      </c>
    </row>
    <row r="421" spans="2:15" x14ac:dyDescent="0.3">
      <c r="B421" s="10">
        <v>2025</v>
      </c>
      <c r="C421" s="10" t="s">
        <v>15</v>
      </c>
      <c r="D421" s="10" t="s">
        <v>16</v>
      </c>
      <c r="E421" s="10" t="s">
        <v>17</v>
      </c>
      <c r="F421" s="10" t="s">
        <v>30</v>
      </c>
      <c r="G421" s="10" t="s">
        <v>32</v>
      </c>
      <c r="H421" s="10" t="s">
        <v>34</v>
      </c>
      <c r="I421" s="10" t="s">
        <v>21</v>
      </c>
      <c r="O421" s="10">
        <f t="shared" si="6"/>
        <v>1</v>
      </c>
    </row>
    <row r="422" spans="2:15" x14ac:dyDescent="0.3">
      <c r="B422" s="10">
        <v>2026</v>
      </c>
      <c r="C422" s="10" t="s">
        <v>43</v>
      </c>
      <c r="D422" s="10" t="s">
        <v>37</v>
      </c>
      <c r="E422" s="10" t="s">
        <v>35</v>
      </c>
      <c r="F422" s="10" t="s">
        <v>25</v>
      </c>
      <c r="G422" s="10" t="s">
        <v>32</v>
      </c>
      <c r="H422" s="10" t="s">
        <v>20</v>
      </c>
      <c r="I422" s="10" t="s">
        <v>34</v>
      </c>
      <c r="O422" s="10">
        <f t="shared" si="6"/>
        <v>1</v>
      </c>
    </row>
    <row r="423" spans="2:15" x14ac:dyDescent="0.3">
      <c r="B423" s="10">
        <v>2025</v>
      </c>
      <c r="C423" s="10" t="s">
        <v>29</v>
      </c>
      <c r="D423" s="10" t="s">
        <v>33</v>
      </c>
      <c r="E423" s="10" t="s">
        <v>35</v>
      </c>
      <c r="F423" s="10" t="s">
        <v>30</v>
      </c>
      <c r="G423" s="10" t="s">
        <v>44</v>
      </c>
      <c r="H423" s="10" t="s">
        <v>34</v>
      </c>
      <c r="I423" s="10" t="s">
        <v>28</v>
      </c>
      <c r="O423" s="10">
        <f t="shared" si="6"/>
        <v>1</v>
      </c>
    </row>
    <row r="424" spans="2:15" x14ac:dyDescent="0.3">
      <c r="B424" s="10">
        <v>2023</v>
      </c>
      <c r="C424" s="10" t="s">
        <v>45</v>
      </c>
      <c r="D424" s="10" t="s">
        <v>23</v>
      </c>
      <c r="E424" s="10" t="s">
        <v>35</v>
      </c>
      <c r="F424" s="10" t="s">
        <v>25</v>
      </c>
      <c r="G424" s="10" t="s">
        <v>19</v>
      </c>
      <c r="H424" s="10" t="s">
        <v>39</v>
      </c>
      <c r="I424" s="10" t="s">
        <v>21</v>
      </c>
      <c r="O424" s="10">
        <f t="shared" si="6"/>
        <v>1</v>
      </c>
    </row>
    <row r="425" spans="2:15" x14ac:dyDescent="0.3">
      <c r="B425" s="10">
        <v>2022</v>
      </c>
      <c r="C425" s="10" t="s">
        <v>22</v>
      </c>
      <c r="D425" s="10" t="s">
        <v>33</v>
      </c>
      <c r="E425" s="10" t="s">
        <v>17</v>
      </c>
      <c r="F425" s="10" t="s">
        <v>25</v>
      </c>
      <c r="G425" s="10" t="s">
        <v>44</v>
      </c>
      <c r="H425" s="10" t="s">
        <v>34</v>
      </c>
      <c r="I425" s="10" t="s">
        <v>28</v>
      </c>
      <c r="O425" s="10">
        <f t="shared" si="6"/>
        <v>1</v>
      </c>
    </row>
    <row r="426" spans="2:15" x14ac:dyDescent="0.3">
      <c r="B426" s="10">
        <v>2024</v>
      </c>
      <c r="C426" s="10" t="s">
        <v>15</v>
      </c>
      <c r="D426" s="10" t="s">
        <v>33</v>
      </c>
      <c r="E426" s="10" t="s">
        <v>35</v>
      </c>
      <c r="F426" s="10" t="s">
        <v>25</v>
      </c>
      <c r="G426" s="10" t="s">
        <v>32</v>
      </c>
      <c r="H426" s="10" t="s">
        <v>20</v>
      </c>
      <c r="I426" s="10" t="s">
        <v>28</v>
      </c>
      <c r="O426" s="10">
        <f t="shared" si="6"/>
        <v>1</v>
      </c>
    </row>
    <row r="427" spans="2:15" x14ac:dyDescent="0.3">
      <c r="B427" s="10">
        <v>2026</v>
      </c>
      <c r="C427" s="10" t="s">
        <v>36</v>
      </c>
      <c r="D427" s="10" t="s">
        <v>37</v>
      </c>
      <c r="E427" s="10" t="s">
        <v>35</v>
      </c>
      <c r="F427" s="10" t="s">
        <v>25</v>
      </c>
      <c r="G427" s="10" t="s">
        <v>19</v>
      </c>
      <c r="H427" s="10" t="s">
        <v>39</v>
      </c>
      <c r="I427" s="10" t="s">
        <v>21</v>
      </c>
      <c r="O427" s="10">
        <f t="shared" si="6"/>
        <v>1</v>
      </c>
    </row>
    <row r="428" spans="2:15" x14ac:dyDescent="0.3">
      <c r="B428" s="10">
        <v>2020</v>
      </c>
      <c r="C428" s="10" t="s">
        <v>36</v>
      </c>
      <c r="D428" s="10" t="s">
        <v>23</v>
      </c>
      <c r="E428" s="10" t="s">
        <v>17</v>
      </c>
      <c r="F428" s="10" t="s">
        <v>18</v>
      </c>
      <c r="G428" s="10" t="s">
        <v>26</v>
      </c>
      <c r="H428" s="10" t="s">
        <v>27</v>
      </c>
      <c r="I428" s="10" t="s">
        <v>28</v>
      </c>
      <c r="O428" s="10">
        <f t="shared" si="6"/>
        <v>1</v>
      </c>
    </row>
    <row r="429" spans="2:15" x14ac:dyDescent="0.3">
      <c r="B429" s="10">
        <v>2023</v>
      </c>
      <c r="C429" s="10" t="s">
        <v>22</v>
      </c>
      <c r="D429" s="10" t="s">
        <v>42</v>
      </c>
      <c r="E429" s="10" t="s">
        <v>35</v>
      </c>
      <c r="F429" s="10" t="s">
        <v>18</v>
      </c>
      <c r="G429" s="10" t="s">
        <v>38</v>
      </c>
      <c r="H429" s="10" t="s">
        <v>34</v>
      </c>
      <c r="I429" s="10" t="s">
        <v>28</v>
      </c>
      <c r="O429" s="10">
        <f t="shared" si="6"/>
        <v>1</v>
      </c>
    </row>
    <row r="430" spans="2:15" x14ac:dyDescent="0.3">
      <c r="B430" s="10">
        <v>2021</v>
      </c>
      <c r="C430" s="10" t="s">
        <v>45</v>
      </c>
      <c r="D430" s="10" t="s">
        <v>33</v>
      </c>
      <c r="E430" s="10" t="s">
        <v>24</v>
      </c>
      <c r="F430" s="10" t="s">
        <v>25</v>
      </c>
      <c r="G430" s="10" t="s">
        <v>26</v>
      </c>
      <c r="H430" s="10" t="s">
        <v>20</v>
      </c>
      <c r="I430" s="10" t="s">
        <v>21</v>
      </c>
      <c r="O430" s="10">
        <f t="shared" si="6"/>
        <v>1</v>
      </c>
    </row>
    <row r="431" spans="2:15" x14ac:dyDescent="0.3">
      <c r="B431" s="10">
        <v>2021</v>
      </c>
      <c r="C431" s="10" t="s">
        <v>22</v>
      </c>
      <c r="D431" s="10" t="s">
        <v>42</v>
      </c>
      <c r="E431" s="10" t="s">
        <v>17</v>
      </c>
      <c r="F431" s="10" t="s">
        <v>25</v>
      </c>
      <c r="G431" s="10" t="s">
        <v>19</v>
      </c>
      <c r="H431" s="10" t="s">
        <v>20</v>
      </c>
      <c r="I431" s="10" t="s">
        <v>28</v>
      </c>
      <c r="O431" s="10">
        <f t="shared" si="6"/>
        <v>1</v>
      </c>
    </row>
    <row r="432" spans="2:15" x14ac:dyDescent="0.3">
      <c r="B432" s="10">
        <v>2026</v>
      </c>
      <c r="C432" s="10" t="s">
        <v>43</v>
      </c>
      <c r="D432" s="10" t="s">
        <v>37</v>
      </c>
      <c r="E432" s="10" t="s">
        <v>35</v>
      </c>
      <c r="F432" s="10" t="s">
        <v>25</v>
      </c>
      <c r="G432" s="10" t="s">
        <v>40</v>
      </c>
      <c r="H432" s="10" t="s">
        <v>34</v>
      </c>
      <c r="I432" s="10" t="s">
        <v>28</v>
      </c>
      <c r="O432" s="10">
        <f t="shared" si="6"/>
        <v>1</v>
      </c>
    </row>
    <row r="433" spans="2:15" x14ac:dyDescent="0.3">
      <c r="B433" s="10">
        <v>2024</v>
      </c>
      <c r="C433" s="10" t="s">
        <v>43</v>
      </c>
      <c r="D433" s="10" t="s">
        <v>31</v>
      </c>
      <c r="E433" s="10" t="s">
        <v>24</v>
      </c>
      <c r="F433" s="10" t="s">
        <v>18</v>
      </c>
      <c r="G433" s="10" t="s">
        <v>26</v>
      </c>
      <c r="H433" s="10" t="s">
        <v>34</v>
      </c>
      <c r="I433" s="10" t="s">
        <v>34</v>
      </c>
      <c r="O433" s="10">
        <f t="shared" si="6"/>
        <v>1</v>
      </c>
    </row>
    <row r="434" spans="2:15" x14ac:dyDescent="0.3">
      <c r="B434" s="10">
        <v>2022</v>
      </c>
      <c r="C434" s="10" t="s">
        <v>41</v>
      </c>
      <c r="D434" s="10" t="s">
        <v>16</v>
      </c>
      <c r="E434" s="10" t="s">
        <v>17</v>
      </c>
      <c r="F434" s="10" t="s">
        <v>30</v>
      </c>
      <c r="G434" s="10" t="s">
        <v>38</v>
      </c>
      <c r="H434" s="10" t="s">
        <v>27</v>
      </c>
      <c r="I434" s="10" t="s">
        <v>28</v>
      </c>
      <c r="O434" s="10">
        <f t="shared" si="6"/>
        <v>1</v>
      </c>
    </row>
    <row r="435" spans="2:15" x14ac:dyDescent="0.3">
      <c r="B435" s="10">
        <v>2024</v>
      </c>
      <c r="C435" s="10" t="s">
        <v>36</v>
      </c>
      <c r="D435" s="10" t="s">
        <v>33</v>
      </c>
      <c r="E435" s="10" t="s">
        <v>24</v>
      </c>
      <c r="F435" s="10" t="s">
        <v>18</v>
      </c>
      <c r="G435" s="10" t="s">
        <v>26</v>
      </c>
      <c r="H435" s="10" t="s">
        <v>39</v>
      </c>
      <c r="I435" s="10" t="s">
        <v>28</v>
      </c>
      <c r="O435" s="10">
        <f t="shared" si="6"/>
        <v>1</v>
      </c>
    </row>
    <row r="436" spans="2:15" x14ac:dyDescent="0.3">
      <c r="B436" s="10">
        <v>2024</v>
      </c>
      <c r="C436" s="10" t="s">
        <v>22</v>
      </c>
      <c r="D436" s="10" t="s">
        <v>42</v>
      </c>
      <c r="E436" s="10" t="s">
        <v>17</v>
      </c>
      <c r="F436" s="10" t="s">
        <v>25</v>
      </c>
      <c r="G436" s="10" t="s">
        <v>26</v>
      </c>
      <c r="H436" s="10" t="s">
        <v>39</v>
      </c>
      <c r="I436" s="10" t="s">
        <v>34</v>
      </c>
      <c r="O436" s="10">
        <f t="shared" si="6"/>
        <v>1</v>
      </c>
    </row>
    <row r="437" spans="2:15" x14ac:dyDescent="0.3">
      <c r="B437" s="10">
        <v>2024</v>
      </c>
      <c r="C437" s="10" t="s">
        <v>22</v>
      </c>
      <c r="D437" s="10" t="s">
        <v>33</v>
      </c>
      <c r="E437" s="10" t="s">
        <v>17</v>
      </c>
      <c r="F437" s="10" t="s">
        <v>30</v>
      </c>
      <c r="G437" s="10" t="s">
        <v>38</v>
      </c>
      <c r="H437" s="10" t="s">
        <v>20</v>
      </c>
      <c r="I437" s="10" t="s">
        <v>28</v>
      </c>
      <c r="O437" s="10">
        <f t="shared" si="6"/>
        <v>1</v>
      </c>
    </row>
    <row r="438" spans="2:15" x14ac:dyDescent="0.3">
      <c r="B438" s="10">
        <v>2020</v>
      </c>
      <c r="C438" s="10" t="s">
        <v>15</v>
      </c>
      <c r="D438" s="10" t="s">
        <v>33</v>
      </c>
      <c r="E438" s="10" t="s">
        <v>17</v>
      </c>
      <c r="F438" s="10" t="s">
        <v>25</v>
      </c>
      <c r="G438" s="10" t="s">
        <v>19</v>
      </c>
      <c r="H438" s="10" t="s">
        <v>39</v>
      </c>
      <c r="I438" s="10" t="s">
        <v>21</v>
      </c>
      <c r="O438" s="10">
        <f t="shared" si="6"/>
        <v>1</v>
      </c>
    </row>
    <row r="439" spans="2:15" x14ac:dyDescent="0.3">
      <c r="B439" s="10">
        <v>2023</v>
      </c>
      <c r="C439" s="10" t="s">
        <v>43</v>
      </c>
      <c r="D439" s="10" t="s">
        <v>31</v>
      </c>
      <c r="E439" s="10" t="s">
        <v>24</v>
      </c>
      <c r="F439" s="10" t="s">
        <v>18</v>
      </c>
      <c r="G439" s="10" t="s">
        <v>38</v>
      </c>
      <c r="H439" s="10" t="s">
        <v>20</v>
      </c>
      <c r="I439" s="10" t="s">
        <v>34</v>
      </c>
      <c r="O439" s="10">
        <f t="shared" si="6"/>
        <v>1</v>
      </c>
    </row>
    <row r="440" spans="2:15" x14ac:dyDescent="0.3">
      <c r="B440" s="10">
        <v>2022</v>
      </c>
      <c r="C440" s="10" t="s">
        <v>45</v>
      </c>
      <c r="D440" s="10" t="s">
        <v>33</v>
      </c>
      <c r="E440" s="10" t="s">
        <v>35</v>
      </c>
      <c r="F440" s="10" t="s">
        <v>25</v>
      </c>
      <c r="G440" s="10" t="s">
        <v>38</v>
      </c>
      <c r="H440" s="10" t="s">
        <v>34</v>
      </c>
      <c r="I440" s="10" t="s">
        <v>28</v>
      </c>
      <c r="O440" s="10">
        <f t="shared" si="6"/>
        <v>1</v>
      </c>
    </row>
    <row r="441" spans="2:15" x14ac:dyDescent="0.3">
      <c r="B441" s="10">
        <v>2021</v>
      </c>
      <c r="C441" s="10" t="s">
        <v>45</v>
      </c>
      <c r="D441" s="10" t="s">
        <v>33</v>
      </c>
      <c r="E441" s="10" t="s">
        <v>35</v>
      </c>
      <c r="F441" s="10" t="s">
        <v>18</v>
      </c>
      <c r="G441" s="10" t="s">
        <v>19</v>
      </c>
      <c r="H441" s="10" t="s">
        <v>27</v>
      </c>
      <c r="I441" s="10" t="s">
        <v>21</v>
      </c>
      <c r="O441" s="10">
        <f t="shared" si="6"/>
        <v>1</v>
      </c>
    </row>
    <row r="442" spans="2:15" x14ac:dyDescent="0.3">
      <c r="B442" s="10">
        <v>2023</v>
      </c>
      <c r="C442" s="10" t="s">
        <v>15</v>
      </c>
      <c r="D442" s="10" t="s">
        <v>33</v>
      </c>
      <c r="E442" s="10" t="s">
        <v>17</v>
      </c>
      <c r="F442" s="10" t="s">
        <v>30</v>
      </c>
      <c r="G442" s="10" t="s">
        <v>32</v>
      </c>
      <c r="H442" s="10" t="s">
        <v>27</v>
      </c>
      <c r="I442" s="10" t="s">
        <v>34</v>
      </c>
      <c r="O442" s="10">
        <f t="shared" si="6"/>
        <v>1</v>
      </c>
    </row>
    <row r="443" spans="2:15" x14ac:dyDescent="0.3">
      <c r="B443" s="10">
        <v>2025</v>
      </c>
      <c r="C443" s="10" t="s">
        <v>15</v>
      </c>
      <c r="D443" s="10" t="s">
        <v>23</v>
      </c>
      <c r="E443" s="10" t="s">
        <v>24</v>
      </c>
      <c r="F443" s="10" t="s">
        <v>18</v>
      </c>
      <c r="G443" s="10" t="s">
        <v>38</v>
      </c>
      <c r="H443" s="10" t="s">
        <v>34</v>
      </c>
      <c r="I443" s="10" t="s">
        <v>28</v>
      </c>
      <c r="O443" s="10">
        <f t="shared" si="6"/>
        <v>1</v>
      </c>
    </row>
    <row r="444" spans="2:15" x14ac:dyDescent="0.3">
      <c r="B444" s="10">
        <v>2020</v>
      </c>
      <c r="C444" s="10" t="s">
        <v>29</v>
      </c>
      <c r="D444" s="10" t="s">
        <v>33</v>
      </c>
      <c r="E444" s="10" t="s">
        <v>35</v>
      </c>
      <c r="F444" s="10" t="s">
        <v>18</v>
      </c>
      <c r="G444" s="10" t="s">
        <v>32</v>
      </c>
      <c r="H444" s="10" t="s">
        <v>27</v>
      </c>
      <c r="I444" s="10" t="s">
        <v>28</v>
      </c>
      <c r="O444" s="10">
        <f t="shared" si="6"/>
        <v>1</v>
      </c>
    </row>
    <row r="445" spans="2:15" x14ac:dyDescent="0.3">
      <c r="B445" s="10">
        <v>2025</v>
      </c>
      <c r="C445" s="10" t="s">
        <v>15</v>
      </c>
      <c r="D445" s="10" t="s">
        <v>37</v>
      </c>
      <c r="E445" s="10" t="s">
        <v>35</v>
      </c>
      <c r="F445" s="10" t="s">
        <v>30</v>
      </c>
      <c r="G445" s="10" t="s">
        <v>26</v>
      </c>
      <c r="H445" s="10" t="s">
        <v>20</v>
      </c>
      <c r="I445" s="10" t="s">
        <v>28</v>
      </c>
      <c r="O445" s="10">
        <f t="shared" si="6"/>
        <v>1</v>
      </c>
    </row>
    <row r="446" spans="2:15" x14ac:dyDescent="0.3">
      <c r="B446" s="10">
        <v>2026</v>
      </c>
      <c r="C446" s="10" t="s">
        <v>15</v>
      </c>
      <c r="D446" s="10" t="s">
        <v>31</v>
      </c>
      <c r="E446" s="10" t="s">
        <v>24</v>
      </c>
      <c r="F446" s="10" t="s">
        <v>18</v>
      </c>
      <c r="G446" s="10" t="s">
        <v>19</v>
      </c>
      <c r="H446" s="10" t="s">
        <v>39</v>
      </c>
      <c r="I446" s="10" t="s">
        <v>28</v>
      </c>
      <c r="O446" s="10">
        <f t="shared" si="6"/>
        <v>1</v>
      </c>
    </row>
    <row r="447" spans="2:15" x14ac:dyDescent="0.3">
      <c r="B447" s="10">
        <v>2026</v>
      </c>
      <c r="C447" s="10" t="s">
        <v>43</v>
      </c>
      <c r="D447" s="10" t="s">
        <v>23</v>
      </c>
      <c r="E447" s="10" t="s">
        <v>17</v>
      </c>
      <c r="F447" s="10" t="s">
        <v>30</v>
      </c>
      <c r="G447" s="10" t="s">
        <v>26</v>
      </c>
      <c r="H447" s="10" t="s">
        <v>34</v>
      </c>
      <c r="I447" s="10" t="s">
        <v>28</v>
      </c>
      <c r="O447" s="10">
        <f t="shared" si="6"/>
        <v>1</v>
      </c>
    </row>
    <row r="448" spans="2:15" x14ac:dyDescent="0.3">
      <c r="B448" s="10">
        <v>2021</v>
      </c>
      <c r="C448" s="10" t="s">
        <v>43</v>
      </c>
      <c r="D448" s="10" t="s">
        <v>23</v>
      </c>
      <c r="E448" s="10" t="s">
        <v>35</v>
      </c>
      <c r="F448" s="10" t="s">
        <v>18</v>
      </c>
      <c r="G448" s="10" t="s">
        <v>26</v>
      </c>
      <c r="H448" s="10" t="s">
        <v>27</v>
      </c>
      <c r="I448" s="10" t="s">
        <v>28</v>
      </c>
      <c r="O448" s="10">
        <f t="shared" si="6"/>
        <v>1</v>
      </c>
    </row>
    <row r="449" spans="2:15" x14ac:dyDescent="0.3">
      <c r="B449" s="10">
        <v>2026</v>
      </c>
      <c r="C449" s="10" t="s">
        <v>22</v>
      </c>
      <c r="D449" s="10" t="s">
        <v>37</v>
      </c>
      <c r="E449" s="10" t="s">
        <v>17</v>
      </c>
      <c r="F449" s="10" t="s">
        <v>18</v>
      </c>
      <c r="G449" s="10" t="s">
        <v>19</v>
      </c>
      <c r="H449" s="10" t="s">
        <v>34</v>
      </c>
      <c r="I449" s="10" t="s">
        <v>28</v>
      </c>
      <c r="O449" s="10">
        <f t="shared" si="6"/>
        <v>1</v>
      </c>
    </row>
    <row r="450" spans="2:15" x14ac:dyDescent="0.3">
      <c r="B450" s="10">
        <v>2022</v>
      </c>
      <c r="C450" s="10" t="s">
        <v>43</v>
      </c>
      <c r="D450" s="10" t="s">
        <v>33</v>
      </c>
      <c r="E450" s="10" t="s">
        <v>35</v>
      </c>
      <c r="F450" s="10" t="s">
        <v>25</v>
      </c>
      <c r="G450" s="10" t="s">
        <v>19</v>
      </c>
      <c r="H450" s="10" t="s">
        <v>27</v>
      </c>
      <c r="I450" s="10" t="s">
        <v>28</v>
      </c>
      <c r="O450" s="10">
        <f t="shared" si="6"/>
        <v>1</v>
      </c>
    </row>
    <row r="451" spans="2:15" x14ac:dyDescent="0.3">
      <c r="B451" s="10">
        <v>2021</v>
      </c>
      <c r="C451" s="10" t="s">
        <v>36</v>
      </c>
      <c r="D451" s="10" t="s">
        <v>23</v>
      </c>
      <c r="E451" s="10" t="s">
        <v>35</v>
      </c>
      <c r="F451" s="10" t="s">
        <v>25</v>
      </c>
      <c r="G451" s="10" t="s">
        <v>26</v>
      </c>
      <c r="H451" s="10" t="s">
        <v>27</v>
      </c>
      <c r="I451" s="10" t="s">
        <v>34</v>
      </c>
      <c r="O451" s="10">
        <f t="shared" si="6"/>
        <v>1</v>
      </c>
    </row>
    <row r="452" spans="2:15" x14ac:dyDescent="0.3">
      <c r="B452" s="10">
        <v>2022</v>
      </c>
      <c r="C452" s="10" t="s">
        <v>41</v>
      </c>
      <c r="D452" s="10" t="s">
        <v>42</v>
      </c>
      <c r="E452" s="10" t="s">
        <v>35</v>
      </c>
      <c r="F452" s="10" t="s">
        <v>30</v>
      </c>
      <c r="G452" s="10" t="s">
        <v>40</v>
      </c>
      <c r="H452" s="10" t="s">
        <v>20</v>
      </c>
      <c r="I452" s="10" t="s">
        <v>21</v>
      </c>
      <c r="O452" s="10">
        <f t="shared" si="6"/>
        <v>1</v>
      </c>
    </row>
    <row r="453" spans="2:15" x14ac:dyDescent="0.3">
      <c r="B453" s="10">
        <v>2022</v>
      </c>
      <c r="C453" s="10" t="s">
        <v>36</v>
      </c>
      <c r="D453" s="10" t="s">
        <v>42</v>
      </c>
      <c r="E453" s="10" t="s">
        <v>35</v>
      </c>
      <c r="F453" s="10" t="s">
        <v>25</v>
      </c>
      <c r="G453" s="10" t="s">
        <v>40</v>
      </c>
      <c r="H453" s="10" t="s">
        <v>20</v>
      </c>
      <c r="I453" s="10" t="s">
        <v>21</v>
      </c>
      <c r="O453" s="10">
        <f t="shared" ref="O453:O516" si="7">SUBTOTAL(103,B453)</f>
        <v>1</v>
      </c>
    </row>
    <row r="454" spans="2:15" x14ac:dyDescent="0.3">
      <c r="B454" s="10">
        <v>2026</v>
      </c>
      <c r="C454" s="10" t="s">
        <v>15</v>
      </c>
      <c r="D454" s="10" t="s">
        <v>33</v>
      </c>
      <c r="E454" s="10" t="s">
        <v>24</v>
      </c>
      <c r="F454" s="10" t="s">
        <v>30</v>
      </c>
      <c r="G454" s="10" t="s">
        <v>38</v>
      </c>
      <c r="H454" s="10" t="s">
        <v>20</v>
      </c>
      <c r="I454" s="10" t="s">
        <v>34</v>
      </c>
      <c r="O454" s="10">
        <f t="shared" si="7"/>
        <v>1</v>
      </c>
    </row>
    <row r="455" spans="2:15" x14ac:dyDescent="0.3">
      <c r="B455" s="10">
        <v>2023</v>
      </c>
      <c r="C455" s="10" t="s">
        <v>36</v>
      </c>
      <c r="D455" s="10" t="s">
        <v>16</v>
      </c>
      <c r="E455" s="10" t="s">
        <v>24</v>
      </c>
      <c r="F455" s="10" t="s">
        <v>30</v>
      </c>
      <c r="G455" s="10" t="s">
        <v>38</v>
      </c>
      <c r="H455" s="10" t="s">
        <v>39</v>
      </c>
      <c r="I455" s="10" t="s">
        <v>21</v>
      </c>
      <c r="O455" s="10">
        <f t="shared" si="7"/>
        <v>1</v>
      </c>
    </row>
    <row r="456" spans="2:15" x14ac:dyDescent="0.3">
      <c r="B456" s="10">
        <v>2025</v>
      </c>
      <c r="C456" s="10" t="s">
        <v>22</v>
      </c>
      <c r="D456" s="10" t="s">
        <v>42</v>
      </c>
      <c r="E456" s="10" t="s">
        <v>35</v>
      </c>
      <c r="F456" s="10" t="s">
        <v>30</v>
      </c>
      <c r="G456" s="10" t="s">
        <v>26</v>
      </c>
      <c r="H456" s="10" t="s">
        <v>39</v>
      </c>
      <c r="I456" s="10" t="s">
        <v>28</v>
      </c>
      <c r="O456" s="10">
        <f t="shared" si="7"/>
        <v>1</v>
      </c>
    </row>
    <row r="457" spans="2:15" x14ac:dyDescent="0.3">
      <c r="B457" s="10">
        <v>2024</v>
      </c>
      <c r="C457" s="10" t="s">
        <v>36</v>
      </c>
      <c r="D457" s="10" t="s">
        <v>42</v>
      </c>
      <c r="E457" s="10" t="s">
        <v>24</v>
      </c>
      <c r="F457" s="10" t="s">
        <v>30</v>
      </c>
      <c r="G457" s="10" t="s">
        <v>40</v>
      </c>
      <c r="H457" s="10" t="s">
        <v>34</v>
      </c>
      <c r="I457" s="10" t="s">
        <v>28</v>
      </c>
      <c r="O457" s="10">
        <f t="shared" si="7"/>
        <v>1</v>
      </c>
    </row>
    <row r="458" spans="2:15" x14ac:dyDescent="0.3">
      <c r="B458" s="10">
        <v>2026</v>
      </c>
      <c r="C458" s="10" t="s">
        <v>15</v>
      </c>
      <c r="D458" s="10" t="s">
        <v>42</v>
      </c>
      <c r="E458" s="10" t="s">
        <v>24</v>
      </c>
      <c r="F458" s="10" t="s">
        <v>18</v>
      </c>
      <c r="G458" s="10" t="s">
        <v>38</v>
      </c>
      <c r="H458" s="10" t="s">
        <v>27</v>
      </c>
      <c r="I458" s="10" t="s">
        <v>34</v>
      </c>
      <c r="O458" s="10">
        <f t="shared" si="7"/>
        <v>1</v>
      </c>
    </row>
    <row r="459" spans="2:15" x14ac:dyDescent="0.3">
      <c r="B459" s="10">
        <v>2025</v>
      </c>
      <c r="C459" s="10" t="s">
        <v>22</v>
      </c>
      <c r="D459" s="10" t="s">
        <v>31</v>
      </c>
      <c r="E459" s="10" t="s">
        <v>24</v>
      </c>
      <c r="F459" s="10" t="s">
        <v>30</v>
      </c>
      <c r="G459" s="10" t="s">
        <v>40</v>
      </c>
      <c r="H459" s="10" t="s">
        <v>20</v>
      </c>
      <c r="I459" s="10" t="s">
        <v>21</v>
      </c>
      <c r="O459" s="10">
        <f t="shared" si="7"/>
        <v>1</v>
      </c>
    </row>
    <row r="460" spans="2:15" x14ac:dyDescent="0.3">
      <c r="B460" s="10">
        <v>2020</v>
      </c>
      <c r="C460" s="10" t="s">
        <v>45</v>
      </c>
      <c r="D460" s="10" t="s">
        <v>37</v>
      </c>
      <c r="E460" s="10" t="s">
        <v>17</v>
      </c>
      <c r="F460" s="10" t="s">
        <v>18</v>
      </c>
      <c r="G460" s="10" t="s">
        <v>32</v>
      </c>
      <c r="H460" s="10" t="s">
        <v>20</v>
      </c>
      <c r="I460" s="10" t="s">
        <v>34</v>
      </c>
      <c r="O460" s="10">
        <f t="shared" si="7"/>
        <v>1</v>
      </c>
    </row>
    <row r="461" spans="2:15" x14ac:dyDescent="0.3">
      <c r="B461" s="10">
        <v>2025</v>
      </c>
      <c r="C461" s="10" t="s">
        <v>29</v>
      </c>
      <c r="D461" s="10" t="s">
        <v>33</v>
      </c>
      <c r="E461" s="10" t="s">
        <v>35</v>
      </c>
      <c r="F461" s="10" t="s">
        <v>30</v>
      </c>
      <c r="G461" s="10" t="s">
        <v>44</v>
      </c>
      <c r="H461" s="10" t="s">
        <v>20</v>
      </c>
      <c r="I461" s="10" t="s">
        <v>28</v>
      </c>
      <c r="O461" s="10">
        <f t="shared" si="7"/>
        <v>1</v>
      </c>
    </row>
    <row r="462" spans="2:15" x14ac:dyDescent="0.3">
      <c r="B462" s="10">
        <v>2023</v>
      </c>
      <c r="C462" s="10" t="s">
        <v>43</v>
      </c>
      <c r="D462" s="10" t="s">
        <v>42</v>
      </c>
      <c r="E462" s="10" t="s">
        <v>24</v>
      </c>
      <c r="F462" s="10" t="s">
        <v>18</v>
      </c>
      <c r="G462" s="10" t="s">
        <v>32</v>
      </c>
      <c r="H462" s="10" t="s">
        <v>34</v>
      </c>
      <c r="I462" s="10" t="s">
        <v>34</v>
      </c>
      <c r="O462" s="10">
        <f t="shared" si="7"/>
        <v>1</v>
      </c>
    </row>
    <row r="463" spans="2:15" x14ac:dyDescent="0.3">
      <c r="B463" s="10">
        <v>2026</v>
      </c>
      <c r="C463" s="10" t="s">
        <v>36</v>
      </c>
      <c r="D463" s="10" t="s">
        <v>16</v>
      </c>
      <c r="E463" s="10" t="s">
        <v>17</v>
      </c>
      <c r="F463" s="10" t="s">
        <v>30</v>
      </c>
      <c r="G463" s="10" t="s">
        <v>32</v>
      </c>
      <c r="H463" s="10" t="s">
        <v>20</v>
      </c>
      <c r="I463" s="10" t="s">
        <v>34</v>
      </c>
      <c r="O463" s="10">
        <f t="shared" si="7"/>
        <v>1</v>
      </c>
    </row>
    <row r="464" spans="2:15" x14ac:dyDescent="0.3">
      <c r="B464" s="10">
        <v>2025</v>
      </c>
      <c r="C464" s="10" t="s">
        <v>15</v>
      </c>
      <c r="D464" s="10" t="s">
        <v>23</v>
      </c>
      <c r="E464" s="10" t="s">
        <v>24</v>
      </c>
      <c r="F464" s="10" t="s">
        <v>25</v>
      </c>
      <c r="G464" s="10" t="s">
        <v>38</v>
      </c>
      <c r="H464" s="10" t="s">
        <v>34</v>
      </c>
      <c r="I464" s="10" t="s">
        <v>21</v>
      </c>
      <c r="O464" s="10">
        <f t="shared" si="7"/>
        <v>1</v>
      </c>
    </row>
    <row r="465" spans="2:15" x14ac:dyDescent="0.3">
      <c r="B465" s="10">
        <v>2025</v>
      </c>
      <c r="C465" s="10" t="s">
        <v>45</v>
      </c>
      <c r="D465" s="10" t="s">
        <v>37</v>
      </c>
      <c r="E465" s="10" t="s">
        <v>17</v>
      </c>
      <c r="F465" s="10" t="s">
        <v>25</v>
      </c>
      <c r="G465" s="10" t="s">
        <v>32</v>
      </c>
      <c r="H465" s="10" t="s">
        <v>34</v>
      </c>
      <c r="I465" s="10" t="s">
        <v>21</v>
      </c>
      <c r="O465" s="10">
        <f t="shared" si="7"/>
        <v>1</v>
      </c>
    </row>
    <row r="466" spans="2:15" x14ac:dyDescent="0.3">
      <c r="B466" s="10">
        <v>2022</v>
      </c>
      <c r="C466" s="10" t="s">
        <v>36</v>
      </c>
      <c r="D466" s="10" t="s">
        <v>33</v>
      </c>
      <c r="E466" s="10" t="s">
        <v>35</v>
      </c>
      <c r="F466" s="10" t="s">
        <v>18</v>
      </c>
      <c r="G466" s="10" t="s">
        <v>32</v>
      </c>
      <c r="H466" s="10" t="s">
        <v>27</v>
      </c>
      <c r="I466" s="10" t="s">
        <v>34</v>
      </c>
      <c r="O466" s="10">
        <f t="shared" si="7"/>
        <v>1</v>
      </c>
    </row>
    <row r="467" spans="2:15" x14ac:dyDescent="0.3">
      <c r="B467" s="10">
        <v>2022</v>
      </c>
      <c r="C467" s="10" t="s">
        <v>22</v>
      </c>
      <c r="D467" s="10" t="s">
        <v>42</v>
      </c>
      <c r="E467" s="10" t="s">
        <v>35</v>
      </c>
      <c r="F467" s="10" t="s">
        <v>18</v>
      </c>
      <c r="G467" s="10" t="s">
        <v>38</v>
      </c>
      <c r="H467" s="10" t="s">
        <v>27</v>
      </c>
      <c r="I467" s="10" t="s">
        <v>21</v>
      </c>
      <c r="O467" s="10">
        <f t="shared" si="7"/>
        <v>1</v>
      </c>
    </row>
    <row r="468" spans="2:15" x14ac:dyDescent="0.3">
      <c r="B468" s="10">
        <v>2020</v>
      </c>
      <c r="C468" s="10" t="s">
        <v>36</v>
      </c>
      <c r="D468" s="10" t="s">
        <v>16</v>
      </c>
      <c r="E468" s="10" t="s">
        <v>24</v>
      </c>
      <c r="F468" s="10" t="s">
        <v>18</v>
      </c>
      <c r="G468" s="10" t="s">
        <v>44</v>
      </c>
      <c r="H468" s="10" t="s">
        <v>34</v>
      </c>
      <c r="I468" s="10" t="s">
        <v>28</v>
      </c>
      <c r="O468" s="10">
        <f t="shared" si="7"/>
        <v>1</v>
      </c>
    </row>
    <row r="469" spans="2:15" x14ac:dyDescent="0.3">
      <c r="B469" s="10">
        <v>2024</v>
      </c>
      <c r="C469" s="10" t="s">
        <v>36</v>
      </c>
      <c r="D469" s="10" t="s">
        <v>42</v>
      </c>
      <c r="E469" s="10" t="s">
        <v>17</v>
      </c>
      <c r="F469" s="10" t="s">
        <v>30</v>
      </c>
      <c r="G469" s="10" t="s">
        <v>40</v>
      </c>
      <c r="H469" s="10" t="s">
        <v>27</v>
      </c>
      <c r="I469" s="10" t="s">
        <v>34</v>
      </c>
      <c r="O469" s="10">
        <f t="shared" si="7"/>
        <v>1</v>
      </c>
    </row>
    <row r="470" spans="2:15" x14ac:dyDescent="0.3">
      <c r="B470" s="10">
        <v>2020</v>
      </c>
      <c r="C470" s="10" t="s">
        <v>36</v>
      </c>
      <c r="D470" s="10" t="s">
        <v>33</v>
      </c>
      <c r="E470" s="10" t="s">
        <v>35</v>
      </c>
      <c r="F470" s="10" t="s">
        <v>18</v>
      </c>
      <c r="G470" s="10" t="s">
        <v>38</v>
      </c>
      <c r="H470" s="10" t="s">
        <v>39</v>
      </c>
      <c r="I470" s="10" t="s">
        <v>28</v>
      </c>
      <c r="O470" s="10">
        <f t="shared" si="7"/>
        <v>1</v>
      </c>
    </row>
    <row r="471" spans="2:15" x14ac:dyDescent="0.3">
      <c r="B471" s="10">
        <v>2021</v>
      </c>
      <c r="C471" s="10" t="s">
        <v>15</v>
      </c>
      <c r="D471" s="10" t="s">
        <v>33</v>
      </c>
      <c r="E471" s="10" t="s">
        <v>17</v>
      </c>
      <c r="F471" s="10" t="s">
        <v>30</v>
      </c>
      <c r="G471" s="10" t="s">
        <v>26</v>
      </c>
      <c r="H471" s="10" t="s">
        <v>39</v>
      </c>
      <c r="I471" s="10" t="s">
        <v>28</v>
      </c>
      <c r="O471" s="10">
        <f t="shared" si="7"/>
        <v>1</v>
      </c>
    </row>
    <row r="472" spans="2:15" x14ac:dyDescent="0.3">
      <c r="B472" s="10">
        <v>2024</v>
      </c>
      <c r="C472" s="10" t="s">
        <v>41</v>
      </c>
      <c r="D472" s="10" t="s">
        <v>23</v>
      </c>
      <c r="E472" s="10" t="s">
        <v>24</v>
      </c>
      <c r="F472" s="10" t="s">
        <v>18</v>
      </c>
      <c r="G472" s="10" t="s">
        <v>44</v>
      </c>
      <c r="H472" s="10" t="s">
        <v>34</v>
      </c>
      <c r="I472" s="10" t="s">
        <v>34</v>
      </c>
      <c r="O472" s="10">
        <f t="shared" si="7"/>
        <v>1</v>
      </c>
    </row>
    <row r="473" spans="2:15" x14ac:dyDescent="0.3">
      <c r="B473" s="10">
        <v>2026</v>
      </c>
      <c r="C473" s="10" t="s">
        <v>15</v>
      </c>
      <c r="D473" s="10" t="s">
        <v>33</v>
      </c>
      <c r="E473" s="10" t="s">
        <v>17</v>
      </c>
      <c r="F473" s="10" t="s">
        <v>30</v>
      </c>
      <c r="G473" s="10" t="s">
        <v>32</v>
      </c>
      <c r="H473" s="10" t="s">
        <v>39</v>
      </c>
      <c r="I473" s="10" t="s">
        <v>28</v>
      </c>
      <c r="O473" s="10">
        <f t="shared" si="7"/>
        <v>1</v>
      </c>
    </row>
    <row r="474" spans="2:15" x14ac:dyDescent="0.3">
      <c r="B474" s="10">
        <v>2026</v>
      </c>
      <c r="C474" s="10" t="s">
        <v>43</v>
      </c>
      <c r="D474" s="10" t="s">
        <v>23</v>
      </c>
      <c r="E474" s="10" t="s">
        <v>35</v>
      </c>
      <c r="F474" s="10" t="s">
        <v>25</v>
      </c>
      <c r="G474" s="10" t="s">
        <v>40</v>
      </c>
      <c r="H474" s="10" t="s">
        <v>20</v>
      </c>
      <c r="I474" s="10" t="s">
        <v>21</v>
      </c>
      <c r="O474" s="10">
        <f t="shared" si="7"/>
        <v>1</v>
      </c>
    </row>
    <row r="475" spans="2:15" x14ac:dyDescent="0.3">
      <c r="B475" s="10">
        <v>2025</v>
      </c>
      <c r="C475" s="10" t="s">
        <v>36</v>
      </c>
      <c r="D475" s="10" t="s">
        <v>37</v>
      </c>
      <c r="E475" s="10" t="s">
        <v>35</v>
      </c>
      <c r="F475" s="10" t="s">
        <v>30</v>
      </c>
      <c r="G475" s="10" t="s">
        <v>32</v>
      </c>
      <c r="H475" s="10" t="s">
        <v>34</v>
      </c>
      <c r="I475" s="10" t="s">
        <v>28</v>
      </c>
      <c r="O475" s="10">
        <f t="shared" si="7"/>
        <v>1</v>
      </c>
    </row>
    <row r="476" spans="2:15" x14ac:dyDescent="0.3">
      <c r="B476" s="10">
        <v>2026</v>
      </c>
      <c r="C476" s="10" t="s">
        <v>29</v>
      </c>
      <c r="D476" s="10" t="s">
        <v>16</v>
      </c>
      <c r="E476" s="10" t="s">
        <v>35</v>
      </c>
      <c r="F476" s="10" t="s">
        <v>18</v>
      </c>
      <c r="G476" s="10" t="s">
        <v>40</v>
      </c>
      <c r="H476" s="10" t="s">
        <v>20</v>
      </c>
      <c r="I476" s="10" t="s">
        <v>28</v>
      </c>
      <c r="O476" s="10">
        <f t="shared" si="7"/>
        <v>1</v>
      </c>
    </row>
    <row r="477" spans="2:15" x14ac:dyDescent="0.3">
      <c r="B477" s="10">
        <v>2025</v>
      </c>
      <c r="C477" s="10" t="s">
        <v>41</v>
      </c>
      <c r="D477" s="10" t="s">
        <v>42</v>
      </c>
      <c r="E477" s="10" t="s">
        <v>17</v>
      </c>
      <c r="F477" s="10" t="s">
        <v>25</v>
      </c>
      <c r="G477" s="10" t="s">
        <v>26</v>
      </c>
      <c r="H477" s="10" t="s">
        <v>39</v>
      </c>
      <c r="I477" s="10" t="s">
        <v>28</v>
      </c>
      <c r="O477" s="10">
        <f t="shared" si="7"/>
        <v>1</v>
      </c>
    </row>
    <row r="478" spans="2:15" x14ac:dyDescent="0.3">
      <c r="B478" s="10">
        <v>2024</v>
      </c>
      <c r="C478" s="10" t="s">
        <v>45</v>
      </c>
      <c r="D478" s="10" t="s">
        <v>23</v>
      </c>
      <c r="E478" s="10" t="s">
        <v>35</v>
      </c>
      <c r="F478" s="10" t="s">
        <v>18</v>
      </c>
      <c r="G478" s="10" t="s">
        <v>19</v>
      </c>
      <c r="H478" s="10" t="s">
        <v>20</v>
      </c>
      <c r="I478" s="10" t="s">
        <v>28</v>
      </c>
      <c r="O478" s="10">
        <f t="shared" si="7"/>
        <v>1</v>
      </c>
    </row>
    <row r="479" spans="2:15" x14ac:dyDescent="0.3">
      <c r="B479" s="10">
        <v>2026</v>
      </c>
      <c r="C479" s="10" t="s">
        <v>29</v>
      </c>
      <c r="D479" s="10" t="s">
        <v>33</v>
      </c>
      <c r="E479" s="10" t="s">
        <v>35</v>
      </c>
      <c r="F479" s="10" t="s">
        <v>25</v>
      </c>
      <c r="G479" s="10" t="s">
        <v>38</v>
      </c>
      <c r="H479" s="10" t="s">
        <v>34</v>
      </c>
      <c r="I479" s="10" t="s">
        <v>28</v>
      </c>
      <c r="O479" s="10">
        <f t="shared" si="7"/>
        <v>1</v>
      </c>
    </row>
    <row r="480" spans="2:15" x14ac:dyDescent="0.3">
      <c r="B480" s="10">
        <v>2021</v>
      </c>
      <c r="C480" s="10" t="s">
        <v>15</v>
      </c>
      <c r="D480" s="10" t="s">
        <v>31</v>
      </c>
      <c r="E480" s="10" t="s">
        <v>24</v>
      </c>
      <c r="F480" s="10" t="s">
        <v>18</v>
      </c>
      <c r="G480" s="10" t="s">
        <v>32</v>
      </c>
      <c r="H480" s="10" t="s">
        <v>27</v>
      </c>
      <c r="I480" s="10" t="s">
        <v>21</v>
      </c>
      <c r="O480" s="10">
        <f t="shared" si="7"/>
        <v>1</v>
      </c>
    </row>
    <row r="481" spans="2:15" x14ac:dyDescent="0.3">
      <c r="B481" s="10">
        <v>2025</v>
      </c>
      <c r="C481" s="10" t="s">
        <v>29</v>
      </c>
      <c r="D481" s="10" t="s">
        <v>37</v>
      </c>
      <c r="E481" s="10" t="s">
        <v>35</v>
      </c>
      <c r="F481" s="10" t="s">
        <v>18</v>
      </c>
      <c r="G481" s="10" t="s">
        <v>19</v>
      </c>
      <c r="H481" s="10" t="s">
        <v>27</v>
      </c>
      <c r="I481" s="10" t="s">
        <v>34</v>
      </c>
      <c r="O481" s="10">
        <f t="shared" si="7"/>
        <v>1</v>
      </c>
    </row>
    <row r="482" spans="2:15" x14ac:dyDescent="0.3">
      <c r="B482" s="10">
        <v>2022</v>
      </c>
      <c r="C482" s="10" t="s">
        <v>15</v>
      </c>
      <c r="D482" s="10" t="s">
        <v>16</v>
      </c>
      <c r="E482" s="10" t="s">
        <v>24</v>
      </c>
      <c r="F482" s="10" t="s">
        <v>30</v>
      </c>
      <c r="G482" s="10" t="s">
        <v>32</v>
      </c>
      <c r="H482" s="10" t="s">
        <v>20</v>
      </c>
      <c r="I482" s="10" t="s">
        <v>34</v>
      </c>
      <c r="O482" s="10">
        <f t="shared" si="7"/>
        <v>1</v>
      </c>
    </row>
    <row r="483" spans="2:15" x14ac:dyDescent="0.3">
      <c r="B483" s="10">
        <v>2020</v>
      </c>
      <c r="C483" s="10" t="s">
        <v>36</v>
      </c>
      <c r="D483" s="10" t="s">
        <v>33</v>
      </c>
      <c r="E483" s="10" t="s">
        <v>24</v>
      </c>
      <c r="F483" s="10" t="s">
        <v>18</v>
      </c>
      <c r="G483" s="10" t="s">
        <v>32</v>
      </c>
      <c r="H483" s="10" t="s">
        <v>39</v>
      </c>
      <c r="I483" s="10" t="s">
        <v>28</v>
      </c>
      <c r="O483" s="10">
        <f t="shared" si="7"/>
        <v>1</v>
      </c>
    </row>
    <row r="484" spans="2:15" x14ac:dyDescent="0.3">
      <c r="B484" s="10">
        <v>2020</v>
      </c>
      <c r="C484" s="10" t="s">
        <v>15</v>
      </c>
      <c r="D484" s="10" t="s">
        <v>23</v>
      </c>
      <c r="E484" s="10" t="s">
        <v>24</v>
      </c>
      <c r="F484" s="10" t="s">
        <v>30</v>
      </c>
      <c r="G484" s="10" t="s">
        <v>32</v>
      </c>
      <c r="H484" s="10" t="s">
        <v>34</v>
      </c>
      <c r="I484" s="10" t="s">
        <v>28</v>
      </c>
      <c r="O484" s="10">
        <f t="shared" si="7"/>
        <v>1</v>
      </c>
    </row>
    <row r="485" spans="2:15" x14ac:dyDescent="0.3">
      <c r="B485" s="10">
        <v>2025</v>
      </c>
      <c r="C485" s="10" t="s">
        <v>29</v>
      </c>
      <c r="D485" s="10" t="s">
        <v>31</v>
      </c>
      <c r="E485" s="10" t="s">
        <v>24</v>
      </c>
      <c r="F485" s="10" t="s">
        <v>18</v>
      </c>
      <c r="G485" s="10" t="s">
        <v>19</v>
      </c>
      <c r="H485" s="10" t="s">
        <v>27</v>
      </c>
      <c r="I485" s="10" t="s">
        <v>21</v>
      </c>
      <c r="O485" s="10">
        <f t="shared" si="7"/>
        <v>1</v>
      </c>
    </row>
    <row r="486" spans="2:15" x14ac:dyDescent="0.3">
      <c r="B486" s="10">
        <v>2025</v>
      </c>
      <c r="C486" s="10" t="s">
        <v>15</v>
      </c>
      <c r="D486" s="10" t="s">
        <v>23</v>
      </c>
      <c r="E486" s="10" t="s">
        <v>24</v>
      </c>
      <c r="F486" s="10" t="s">
        <v>25</v>
      </c>
      <c r="G486" s="10" t="s">
        <v>32</v>
      </c>
      <c r="H486" s="10" t="s">
        <v>27</v>
      </c>
      <c r="I486" s="10" t="s">
        <v>21</v>
      </c>
      <c r="O486" s="10">
        <f t="shared" si="7"/>
        <v>1</v>
      </c>
    </row>
    <row r="487" spans="2:15" x14ac:dyDescent="0.3">
      <c r="B487" s="10">
        <v>2023</v>
      </c>
      <c r="C487" s="10" t="s">
        <v>45</v>
      </c>
      <c r="D487" s="10" t="s">
        <v>37</v>
      </c>
      <c r="E487" s="10" t="s">
        <v>17</v>
      </c>
      <c r="F487" s="10" t="s">
        <v>25</v>
      </c>
      <c r="G487" s="10" t="s">
        <v>26</v>
      </c>
      <c r="H487" s="10" t="s">
        <v>39</v>
      </c>
      <c r="I487" s="10" t="s">
        <v>34</v>
      </c>
      <c r="O487" s="10">
        <f t="shared" si="7"/>
        <v>1</v>
      </c>
    </row>
    <row r="488" spans="2:15" x14ac:dyDescent="0.3">
      <c r="B488" s="10">
        <v>2022</v>
      </c>
      <c r="C488" s="10" t="s">
        <v>22</v>
      </c>
      <c r="D488" s="10" t="s">
        <v>16</v>
      </c>
      <c r="E488" s="10" t="s">
        <v>17</v>
      </c>
      <c r="F488" s="10" t="s">
        <v>18</v>
      </c>
      <c r="G488" s="10" t="s">
        <v>40</v>
      </c>
      <c r="H488" s="10" t="s">
        <v>39</v>
      </c>
      <c r="I488" s="10" t="s">
        <v>21</v>
      </c>
      <c r="O488" s="10">
        <f t="shared" si="7"/>
        <v>1</v>
      </c>
    </row>
    <row r="489" spans="2:15" x14ac:dyDescent="0.3">
      <c r="B489" s="10">
        <v>2024</v>
      </c>
      <c r="C489" s="10" t="s">
        <v>45</v>
      </c>
      <c r="D489" s="10" t="s">
        <v>31</v>
      </c>
      <c r="E489" s="10" t="s">
        <v>17</v>
      </c>
      <c r="F489" s="10" t="s">
        <v>18</v>
      </c>
      <c r="G489" s="10" t="s">
        <v>19</v>
      </c>
      <c r="H489" s="10" t="s">
        <v>39</v>
      </c>
      <c r="I489" s="10" t="s">
        <v>21</v>
      </c>
      <c r="O489" s="10">
        <f t="shared" si="7"/>
        <v>1</v>
      </c>
    </row>
    <row r="490" spans="2:15" x14ac:dyDescent="0.3">
      <c r="B490" s="10">
        <v>2020</v>
      </c>
      <c r="C490" s="10" t="s">
        <v>45</v>
      </c>
      <c r="D490" s="10" t="s">
        <v>33</v>
      </c>
      <c r="E490" s="10" t="s">
        <v>17</v>
      </c>
      <c r="F490" s="10" t="s">
        <v>18</v>
      </c>
      <c r="G490" s="10" t="s">
        <v>40</v>
      </c>
      <c r="H490" s="10" t="s">
        <v>39</v>
      </c>
      <c r="I490" s="10" t="s">
        <v>28</v>
      </c>
      <c r="O490" s="10">
        <f t="shared" si="7"/>
        <v>1</v>
      </c>
    </row>
    <row r="491" spans="2:15" x14ac:dyDescent="0.3">
      <c r="B491" s="10">
        <v>2020</v>
      </c>
      <c r="C491" s="10" t="s">
        <v>41</v>
      </c>
      <c r="D491" s="10" t="s">
        <v>23</v>
      </c>
      <c r="E491" s="10" t="s">
        <v>24</v>
      </c>
      <c r="F491" s="10" t="s">
        <v>30</v>
      </c>
      <c r="G491" s="10" t="s">
        <v>38</v>
      </c>
      <c r="H491" s="10" t="s">
        <v>34</v>
      </c>
      <c r="I491" s="10" t="s">
        <v>21</v>
      </c>
      <c r="O491" s="10">
        <f t="shared" si="7"/>
        <v>1</v>
      </c>
    </row>
    <row r="492" spans="2:15" x14ac:dyDescent="0.3">
      <c r="B492" s="10">
        <v>2021</v>
      </c>
      <c r="C492" s="10" t="s">
        <v>36</v>
      </c>
      <c r="D492" s="10" t="s">
        <v>16</v>
      </c>
      <c r="E492" s="10" t="s">
        <v>35</v>
      </c>
      <c r="F492" s="10" t="s">
        <v>25</v>
      </c>
      <c r="G492" s="10" t="s">
        <v>44</v>
      </c>
      <c r="H492" s="10" t="s">
        <v>34</v>
      </c>
      <c r="I492" s="10" t="s">
        <v>28</v>
      </c>
      <c r="O492" s="10">
        <f t="shared" si="7"/>
        <v>1</v>
      </c>
    </row>
    <row r="493" spans="2:15" x14ac:dyDescent="0.3">
      <c r="B493" s="10">
        <v>2024</v>
      </c>
      <c r="C493" s="10" t="s">
        <v>15</v>
      </c>
      <c r="D493" s="10" t="s">
        <v>23</v>
      </c>
      <c r="E493" s="10" t="s">
        <v>35</v>
      </c>
      <c r="F493" s="10" t="s">
        <v>25</v>
      </c>
      <c r="G493" s="10" t="s">
        <v>26</v>
      </c>
      <c r="H493" s="10" t="s">
        <v>39</v>
      </c>
      <c r="I493" s="10" t="s">
        <v>28</v>
      </c>
      <c r="O493" s="10">
        <f t="shared" si="7"/>
        <v>1</v>
      </c>
    </row>
    <row r="494" spans="2:15" x14ac:dyDescent="0.3">
      <c r="B494" s="10">
        <v>2026</v>
      </c>
      <c r="C494" s="10" t="s">
        <v>43</v>
      </c>
      <c r="D494" s="10" t="s">
        <v>16</v>
      </c>
      <c r="E494" s="10" t="s">
        <v>17</v>
      </c>
      <c r="F494" s="10" t="s">
        <v>30</v>
      </c>
      <c r="G494" s="10" t="s">
        <v>40</v>
      </c>
      <c r="H494" s="10" t="s">
        <v>34</v>
      </c>
      <c r="I494" s="10" t="s">
        <v>28</v>
      </c>
      <c r="O494" s="10">
        <f t="shared" si="7"/>
        <v>1</v>
      </c>
    </row>
    <row r="495" spans="2:15" x14ac:dyDescent="0.3">
      <c r="B495" s="10">
        <v>2020</v>
      </c>
      <c r="C495" s="10" t="s">
        <v>41</v>
      </c>
      <c r="D495" s="10" t="s">
        <v>42</v>
      </c>
      <c r="E495" s="10" t="s">
        <v>24</v>
      </c>
      <c r="F495" s="10" t="s">
        <v>30</v>
      </c>
      <c r="G495" s="10" t="s">
        <v>40</v>
      </c>
      <c r="H495" s="10" t="s">
        <v>34</v>
      </c>
      <c r="I495" s="10" t="s">
        <v>28</v>
      </c>
      <c r="O495" s="10">
        <f t="shared" si="7"/>
        <v>1</v>
      </c>
    </row>
    <row r="496" spans="2:15" x14ac:dyDescent="0.3">
      <c r="B496" s="10">
        <v>2021</v>
      </c>
      <c r="C496" s="10" t="s">
        <v>36</v>
      </c>
      <c r="D496" s="10" t="s">
        <v>42</v>
      </c>
      <c r="E496" s="10" t="s">
        <v>35</v>
      </c>
      <c r="F496" s="10" t="s">
        <v>25</v>
      </c>
      <c r="G496" s="10" t="s">
        <v>38</v>
      </c>
      <c r="H496" s="10" t="s">
        <v>39</v>
      </c>
      <c r="I496" s="10" t="s">
        <v>28</v>
      </c>
      <c r="O496" s="10">
        <f t="shared" si="7"/>
        <v>1</v>
      </c>
    </row>
    <row r="497" spans="2:15" x14ac:dyDescent="0.3">
      <c r="B497" s="10">
        <v>2023</v>
      </c>
      <c r="C497" s="10" t="s">
        <v>43</v>
      </c>
      <c r="D497" s="10" t="s">
        <v>33</v>
      </c>
      <c r="E497" s="10" t="s">
        <v>17</v>
      </c>
      <c r="F497" s="10" t="s">
        <v>18</v>
      </c>
      <c r="G497" s="10" t="s">
        <v>40</v>
      </c>
      <c r="H497" s="10" t="s">
        <v>27</v>
      </c>
      <c r="I497" s="10" t="s">
        <v>28</v>
      </c>
      <c r="O497" s="10">
        <f t="shared" si="7"/>
        <v>1</v>
      </c>
    </row>
    <row r="498" spans="2:15" x14ac:dyDescent="0.3">
      <c r="B498" s="10">
        <v>2020</v>
      </c>
      <c r="C498" s="10" t="s">
        <v>15</v>
      </c>
      <c r="D498" s="10" t="s">
        <v>37</v>
      </c>
      <c r="E498" s="10" t="s">
        <v>24</v>
      </c>
      <c r="F498" s="10" t="s">
        <v>25</v>
      </c>
      <c r="G498" s="10" t="s">
        <v>32</v>
      </c>
      <c r="H498" s="10" t="s">
        <v>39</v>
      </c>
      <c r="I498" s="10" t="s">
        <v>34</v>
      </c>
      <c r="O498" s="10">
        <f t="shared" si="7"/>
        <v>1</v>
      </c>
    </row>
    <row r="499" spans="2:15" x14ac:dyDescent="0.3">
      <c r="B499" s="10">
        <v>2021</v>
      </c>
      <c r="C499" s="10" t="s">
        <v>45</v>
      </c>
      <c r="D499" s="10" t="s">
        <v>37</v>
      </c>
      <c r="E499" s="10" t="s">
        <v>17</v>
      </c>
      <c r="F499" s="10" t="s">
        <v>18</v>
      </c>
      <c r="G499" s="10" t="s">
        <v>32</v>
      </c>
      <c r="H499" s="10" t="s">
        <v>34</v>
      </c>
      <c r="I499" s="10" t="s">
        <v>21</v>
      </c>
      <c r="O499" s="10">
        <f t="shared" si="7"/>
        <v>1</v>
      </c>
    </row>
    <row r="500" spans="2:15" x14ac:dyDescent="0.3">
      <c r="B500" s="10">
        <v>2021</v>
      </c>
      <c r="C500" s="10" t="s">
        <v>29</v>
      </c>
      <c r="D500" s="10" t="s">
        <v>37</v>
      </c>
      <c r="E500" s="10" t="s">
        <v>35</v>
      </c>
      <c r="F500" s="10" t="s">
        <v>25</v>
      </c>
      <c r="G500" s="10" t="s">
        <v>38</v>
      </c>
      <c r="H500" s="10" t="s">
        <v>34</v>
      </c>
      <c r="I500" s="10" t="s">
        <v>21</v>
      </c>
      <c r="O500" s="10">
        <f t="shared" si="7"/>
        <v>1</v>
      </c>
    </row>
    <row r="501" spans="2:15" x14ac:dyDescent="0.3">
      <c r="B501" s="10">
        <v>2021</v>
      </c>
      <c r="C501" s="10" t="s">
        <v>43</v>
      </c>
      <c r="D501" s="10" t="s">
        <v>37</v>
      </c>
      <c r="E501" s="10" t="s">
        <v>17</v>
      </c>
      <c r="F501" s="10" t="s">
        <v>25</v>
      </c>
      <c r="G501" s="10" t="s">
        <v>32</v>
      </c>
      <c r="H501" s="10" t="s">
        <v>34</v>
      </c>
      <c r="I501" s="10" t="s">
        <v>28</v>
      </c>
      <c r="O501" s="10">
        <f t="shared" si="7"/>
        <v>1</v>
      </c>
    </row>
    <row r="502" spans="2:15" x14ac:dyDescent="0.3">
      <c r="B502" s="10">
        <v>2026</v>
      </c>
      <c r="C502" s="10" t="s">
        <v>29</v>
      </c>
      <c r="D502" s="10" t="s">
        <v>16</v>
      </c>
      <c r="E502" s="10" t="s">
        <v>17</v>
      </c>
      <c r="F502" s="10" t="s">
        <v>18</v>
      </c>
      <c r="G502" s="10" t="s">
        <v>40</v>
      </c>
      <c r="H502" s="10" t="s">
        <v>27</v>
      </c>
      <c r="I502" s="10" t="s">
        <v>28</v>
      </c>
      <c r="O502" s="10">
        <f t="shared" si="7"/>
        <v>1</v>
      </c>
    </row>
    <row r="503" spans="2:15" x14ac:dyDescent="0.3">
      <c r="B503" s="10">
        <v>2024</v>
      </c>
      <c r="C503" s="10" t="s">
        <v>36</v>
      </c>
      <c r="D503" s="10" t="s">
        <v>23</v>
      </c>
      <c r="E503" s="10" t="s">
        <v>17</v>
      </c>
      <c r="F503" s="10" t="s">
        <v>30</v>
      </c>
      <c r="G503" s="10" t="s">
        <v>26</v>
      </c>
      <c r="H503" s="10" t="s">
        <v>27</v>
      </c>
      <c r="I503" s="10" t="s">
        <v>21</v>
      </c>
      <c r="O503" s="10">
        <f t="shared" si="7"/>
        <v>1</v>
      </c>
    </row>
    <row r="504" spans="2:15" x14ac:dyDescent="0.3">
      <c r="B504" s="10">
        <v>2024</v>
      </c>
      <c r="C504" s="10" t="s">
        <v>43</v>
      </c>
      <c r="D504" s="10" t="s">
        <v>31</v>
      </c>
      <c r="E504" s="10" t="s">
        <v>17</v>
      </c>
      <c r="F504" s="10" t="s">
        <v>18</v>
      </c>
      <c r="G504" s="10" t="s">
        <v>19</v>
      </c>
      <c r="H504" s="10" t="s">
        <v>20</v>
      </c>
      <c r="I504" s="10" t="s">
        <v>28</v>
      </c>
      <c r="O504" s="10">
        <f t="shared" si="7"/>
        <v>1</v>
      </c>
    </row>
    <row r="505" spans="2:15" x14ac:dyDescent="0.3">
      <c r="B505" s="10">
        <v>2021</v>
      </c>
      <c r="C505" s="10" t="s">
        <v>29</v>
      </c>
      <c r="D505" s="10" t="s">
        <v>33</v>
      </c>
      <c r="E505" s="10" t="s">
        <v>24</v>
      </c>
      <c r="F505" s="10" t="s">
        <v>18</v>
      </c>
      <c r="G505" s="10" t="s">
        <v>38</v>
      </c>
      <c r="H505" s="10" t="s">
        <v>27</v>
      </c>
      <c r="I505" s="10" t="s">
        <v>34</v>
      </c>
      <c r="O505" s="10">
        <f t="shared" si="7"/>
        <v>1</v>
      </c>
    </row>
    <row r="506" spans="2:15" x14ac:dyDescent="0.3">
      <c r="B506" s="10">
        <v>2021</v>
      </c>
      <c r="C506" s="10" t="s">
        <v>22</v>
      </c>
      <c r="D506" s="10" t="s">
        <v>31</v>
      </c>
      <c r="E506" s="10" t="s">
        <v>24</v>
      </c>
      <c r="F506" s="10" t="s">
        <v>30</v>
      </c>
      <c r="G506" s="10" t="s">
        <v>32</v>
      </c>
      <c r="H506" s="10" t="s">
        <v>27</v>
      </c>
      <c r="I506" s="10" t="s">
        <v>28</v>
      </c>
      <c r="O506" s="10">
        <f t="shared" si="7"/>
        <v>1</v>
      </c>
    </row>
    <row r="507" spans="2:15" x14ac:dyDescent="0.3">
      <c r="B507" s="10">
        <v>2020</v>
      </c>
      <c r="C507" s="10" t="s">
        <v>43</v>
      </c>
      <c r="D507" s="10" t="s">
        <v>37</v>
      </c>
      <c r="E507" s="10" t="s">
        <v>35</v>
      </c>
      <c r="F507" s="10" t="s">
        <v>18</v>
      </c>
      <c r="G507" s="10" t="s">
        <v>40</v>
      </c>
      <c r="H507" s="10" t="s">
        <v>20</v>
      </c>
      <c r="I507" s="10" t="s">
        <v>28</v>
      </c>
      <c r="O507" s="10">
        <f t="shared" si="7"/>
        <v>1</v>
      </c>
    </row>
    <row r="508" spans="2:15" x14ac:dyDescent="0.3">
      <c r="B508" s="10">
        <v>2025</v>
      </c>
      <c r="C508" s="10" t="s">
        <v>15</v>
      </c>
      <c r="D508" s="10" t="s">
        <v>16</v>
      </c>
      <c r="E508" s="10" t="s">
        <v>35</v>
      </c>
      <c r="F508" s="10" t="s">
        <v>30</v>
      </c>
      <c r="G508" s="10" t="s">
        <v>26</v>
      </c>
      <c r="H508" s="10" t="s">
        <v>34</v>
      </c>
      <c r="I508" s="10" t="s">
        <v>28</v>
      </c>
      <c r="O508" s="10">
        <f t="shared" si="7"/>
        <v>1</v>
      </c>
    </row>
    <row r="509" spans="2:15" x14ac:dyDescent="0.3">
      <c r="B509" s="10">
        <v>2026</v>
      </c>
      <c r="C509" s="10" t="s">
        <v>43</v>
      </c>
      <c r="D509" s="10" t="s">
        <v>16</v>
      </c>
      <c r="E509" s="10" t="s">
        <v>24</v>
      </c>
      <c r="F509" s="10" t="s">
        <v>18</v>
      </c>
      <c r="G509" s="10" t="s">
        <v>38</v>
      </c>
      <c r="H509" s="10" t="s">
        <v>20</v>
      </c>
      <c r="I509" s="10" t="s">
        <v>28</v>
      </c>
      <c r="O509" s="10">
        <f t="shared" si="7"/>
        <v>1</v>
      </c>
    </row>
    <row r="510" spans="2:15" x14ac:dyDescent="0.3">
      <c r="B510" s="10">
        <v>2020</v>
      </c>
      <c r="C510" s="10" t="s">
        <v>36</v>
      </c>
      <c r="D510" s="10" t="s">
        <v>23</v>
      </c>
      <c r="E510" s="10" t="s">
        <v>24</v>
      </c>
      <c r="F510" s="10" t="s">
        <v>30</v>
      </c>
      <c r="G510" s="10" t="s">
        <v>19</v>
      </c>
      <c r="H510" s="10" t="s">
        <v>20</v>
      </c>
      <c r="I510" s="10" t="s">
        <v>28</v>
      </c>
      <c r="O510" s="10">
        <f t="shared" si="7"/>
        <v>1</v>
      </c>
    </row>
    <row r="511" spans="2:15" x14ac:dyDescent="0.3">
      <c r="B511" s="10">
        <v>2022</v>
      </c>
      <c r="C511" s="10" t="s">
        <v>43</v>
      </c>
      <c r="D511" s="10" t="s">
        <v>37</v>
      </c>
      <c r="E511" s="10" t="s">
        <v>24</v>
      </c>
      <c r="F511" s="10" t="s">
        <v>30</v>
      </c>
      <c r="G511" s="10" t="s">
        <v>26</v>
      </c>
      <c r="H511" s="10" t="s">
        <v>20</v>
      </c>
      <c r="I511" s="10" t="s">
        <v>28</v>
      </c>
      <c r="O511" s="10">
        <f t="shared" si="7"/>
        <v>1</v>
      </c>
    </row>
    <row r="512" spans="2:15" x14ac:dyDescent="0.3">
      <c r="B512" s="10">
        <v>2020</v>
      </c>
      <c r="C512" s="10" t="s">
        <v>29</v>
      </c>
      <c r="D512" s="10" t="s">
        <v>23</v>
      </c>
      <c r="E512" s="10" t="s">
        <v>35</v>
      </c>
      <c r="F512" s="10" t="s">
        <v>25</v>
      </c>
      <c r="G512" s="10" t="s">
        <v>38</v>
      </c>
      <c r="H512" s="10" t="s">
        <v>39</v>
      </c>
      <c r="I512" s="10" t="s">
        <v>28</v>
      </c>
      <c r="O512" s="10">
        <f t="shared" si="7"/>
        <v>1</v>
      </c>
    </row>
    <row r="513" spans="2:15" x14ac:dyDescent="0.3">
      <c r="B513" s="10">
        <v>2023</v>
      </c>
      <c r="C513" s="10" t="s">
        <v>45</v>
      </c>
      <c r="D513" s="10" t="s">
        <v>42</v>
      </c>
      <c r="E513" s="10" t="s">
        <v>35</v>
      </c>
      <c r="F513" s="10" t="s">
        <v>30</v>
      </c>
      <c r="G513" s="10" t="s">
        <v>38</v>
      </c>
      <c r="H513" s="10" t="s">
        <v>34</v>
      </c>
      <c r="I513" s="10" t="s">
        <v>28</v>
      </c>
      <c r="O513" s="10">
        <f t="shared" si="7"/>
        <v>1</v>
      </c>
    </row>
    <row r="514" spans="2:15" x14ac:dyDescent="0.3">
      <c r="B514" s="10">
        <v>2023</v>
      </c>
      <c r="C514" s="10" t="s">
        <v>15</v>
      </c>
      <c r="D514" s="10" t="s">
        <v>16</v>
      </c>
      <c r="E514" s="10" t="s">
        <v>35</v>
      </c>
      <c r="F514" s="10" t="s">
        <v>30</v>
      </c>
      <c r="G514" s="10" t="s">
        <v>44</v>
      </c>
      <c r="H514" s="10" t="s">
        <v>27</v>
      </c>
      <c r="I514" s="10" t="s">
        <v>21</v>
      </c>
      <c r="O514" s="10">
        <f t="shared" si="7"/>
        <v>1</v>
      </c>
    </row>
    <row r="515" spans="2:15" x14ac:dyDescent="0.3">
      <c r="B515" s="10">
        <v>2021</v>
      </c>
      <c r="C515" s="10" t="s">
        <v>43</v>
      </c>
      <c r="D515" s="10" t="s">
        <v>37</v>
      </c>
      <c r="E515" s="10" t="s">
        <v>35</v>
      </c>
      <c r="F515" s="10" t="s">
        <v>18</v>
      </c>
      <c r="G515" s="10" t="s">
        <v>26</v>
      </c>
      <c r="H515" s="10" t="s">
        <v>20</v>
      </c>
      <c r="I515" s="10" t="s">
        <v>28</v>
      </c>
      <c r="O515" s="10">
        <f t="shared" si="7"/>
        <v>1</v>
      </c>
    </row>
    <row r="516" spans="2:15" x14ac:dyDescent="0.3">
      <c r="B516" s="10">
        <v>2020</v>
      </c>
      <c r="C516" s="10" t="s">
        <v>29</v>
      </c>
      <c r="D516" s="10" t="s">
        <v>23</v>
      </c>
      <c r="E516" s="10" t="s">
        <v>35</v>
      </c>
      <c r="F516" s="10" t="s">
        <v>30</v>
      </c>
      <c r="G516" s="10" t="s">
        <v>19</v>
      </c>
      <c r="H516" s="10" t="s">
        <v>34</v>
      </c>
      <c r="I516" s="10" t="s">
        <v>34</v>
      </c>
      <c r="O516" s="10">
        <f t="shared" si="7"/>
        <v>1</v>
      </c>
    </row>
    <row r="517" spans="2:15" x14ac:dyDescent="0.3">
      <c r="B517" s="10">
        <v>2020</v>
      </c>
      <c r="C517" s="10" t="s">
        <v>22</v>
      </c>
      <c r="D517" s="10" t="s">
        <v>31</v>
      </c>
      <c r="E517" s="10" t="s">
        <v>35</v>
      </c>
      <c r="F517" s="10" t="s">
        <v>30</v>
      </c>
      <c r="G517" s="10" t="s">
        <v>38</v>
      </c>
      <c r="H517" s="10" t="s">
        <v>34</v>
      </c>
      <c r="I517" s="10" t="s">
        <v>28</v>
      </c>
      <c r="O517" s="10">
        <f t="shared" ref="O517:O580" si="8">SUBTOTAL(103,B517)</f>
        <v>1</v>
      </c>
    </row>
    <row r="518" spans="2:15" x14ac:dyDescent="0.3">
      <c r="B518" s="10">
        <v>2023</v>
      </c>
      <c r="C518" s="10" t="s">
        <v>45</v>
      </c>
      <c r="D518" s="10" t="s">
        <v>16</v>
      </c>
      <c r="E518" s="10" t="s">
        <v>24</v>
      </c>
      <c r="F518" s="10" t="s">
        <v>30</v>
      </c>
      <c r="G518" s="10" t="s">
        <v>26</v>
      </c>
      <c r="H518" s="10" t="s">
        <v>34</v>
      </c>
      <c r="I518" s="10" t="s">
        <v>28</v>
      </c>
      <c r="O518" s="10">
        <f t="shared" si="8"/>
        <v>1</v>
      </c>
    </row>
    <row r="519" spans="2:15" x14ac:dyDescent="0.3">
      <c r="B519" s="10">
        <v>2021</v>
      </c>
      <c r="C519" s="10" t="s">
        <v>29</v>
      </c>
      <c r="D519" s="10" t="s">
        <v>42</v>
      </c>
      <c r="E519" s="10" t="s">
        <v>35</v>
      </c>
      <c r="F519" s="10" t="s">
        <v>18</v>
      </c>
      <c r="G519" s="10" t="s">
        <v>38</v>
      </c>
      <c r="H519" s="10" t="s">
        <v>34</v>
      </c>
      <c r="I519" s="10" t="s">
        <v>34</v>
      </c>
      <c r="O519" s="10">
        <f t="shared" si="8"/>
        <v>1</v>
      </c>
    </row>
    <row r="520" spans="2:15" x14ac:dyDescent="0.3">
      <c r="B520" s="10">
        <v>2026</v>
      </c>
      <c r="C520" s="10" t="s">
        <v>36</v>
      </c>
      <c r="D520" s="10" t="s">
        <v>31</v>
      </c>
      <c r="E520" s="10" t="s">
        <v>17</v>
      </c>
      <c r="F520" s="10" t="s">
        <v>18</v>
      </c>
      <c r="G520" s="10" t="s">
        <v>38</v>
      </c>
      <c r="H520" s="10" t="s">
        <v>39</v>
      </c>
      <c r="I520" s="10" t="s">
        <v>28</v>
      </c>
      <c r="O520" s="10">
        <f t="shared" si="8"/>
        <v>1</v>
      </c>
    </row>
    <row r="521" spans="2:15" x14ac:dyDescent="0.3">
      <c r="B521" s="10">
        <v>2021</v>
      </c>
      <c r="C521" s="10" t="s">
        <v>15</v>
      </c>
      <c r="D521" s="10" t="s">
        <v>42</v>
      </c>
      <c r="E521" s="10" t="s">
        <v>17</v>
      </c>
      <c r="F521" s="10" t="s">
        <v>18</v>
      </c>
      <c r="G521" s="10" t="s">
        <v>44</v>
      </c>
      <c r="H521" s="10" t="s">
        <v>39</v>
      </c>
      <c r="I521" s="10" t="s">
        <v>28</v>
      </c>
      <c r="O521" s="10">
        <f t="shared" si="8"/>
        <v>1</v>
      </c>
    </row>
    <row r="522" spans="2:15" x14ac:dyDescent="0.3">
      <c r="B522" s="10">
        <v>2025</v>
      </c>
      <c r="C522" s="10" t="s">
        <v>41</v>
      </c>
      <c r="D522" s="10" t="s">
        <v>37</v>
      </c>
      <c r="E522" s="10" t="s">
        <v>17</v>
      </c>
      <c r="F522" s="10" t="s">
        <v>30</v>
      </c>
      <c r="G522" s="10" t="s">
        <v>38</v>
      </c>
      <c r="H522" s="10" t="s">
        <v>27</v>
      </c>
      <c r="I522" s="10" t="s">
        <v>28</v>
      </c>
      <c r="O522" s="10">
        <f t="shared" si="8"/>
        <v>1</v>
      </c>
    </row>
    <row r="523" spans="2:15" x14ac:dyDescent="0.3">
      <c r="B523" s="10">
        <v>2025</v>
      </c>
      <c r="C523" s="10" t="s">
        <v>43</v>
      </c>
      <c r="D523" s="10" t="s">
        <v>37</v>
      </c>
      <c r="E523" s="10" t="s">
        <v>24</v>
      </c>
      <c r="F523" s="10" t="s">
        <v>18</v>
      </c>
      <c r="G523" s="10" t="s">
        <v>38</v>
      </c>
      <c r="H523" s="10" t="s">
        <v>39</v>
      </c>
      <c r="I523" s="10" t="s">
        <v>28</v>
      </c>
      <c r="O523" s="10">
        <f t="shared" si="8"/>
        <v>1</v>
      </c>
    </row>
    <row r="524" spans="2:15" x14ac:dyDescent="0.3">
      <c r="B524" s="10">
        <v>2020</v>
      </c>
      <c r="C524" s="10" t="s">
        <v>41</v>
      </c>
      <c r="D524" s="10" t="s">
        <v>31</v>
      </c>
      <c r="E524" s="10" t="s">
        <v>24</v>
      </c>
      <c r="F524" s="10" t="s">
        <v>30</v>
      </c>
      <c r="G524" s="10" t="s">
        <v>32</v>
      </c>
      <c r="H524" s="10" t="s">
        <v>34</v>
      </c>
      <c r="I524" s="10" t="s">
        <v>34</v>
      </c>
      <c r="O524" s="10">
        <f t="shared" si="8"/>
        <v>1</v>
      </c>
    </row>
    <row r="525" spans="2:15" x14ac:dyDescent="0.3">
      <c r="B525" s="10">
        <v>2026</v>
      </c>
      <c r="C525" s="10" t="s">
        <v>15</v>
      </c>
      <c r="D525" s="10" t="s">
        <v>16</v>
      </c>
      <c r="E525" s="10" t="s">
        <v>24</v>
      </c>
      <c r="F525" s="10" t="s">
        <v>30</v>
      </c>
      <c r="G525" s="10" t="s">
        <v>26</v>
      </c>
      <c r="H525" s="10" t="s">
        <v>27</v>
      </c>
      <c r="I525" s="10" t="s">
        <v>21</v>
      </c>
      <c r="O525" s="10">
        <f t="shared" si="8"/>
        <v>1</v>
      </c>
    </row>
    <row r="526" spans="2:15" x14ac:dyDescent="0.3">
      <c r="B526" s="10">
        <v>2026</v>
      </c>
      <c r="C526" s="10" t="s">
        <v>43</v>
      </c>
      <c r="D526" s="10" t="s">
        <v>37</v>
      </c>
      <c r="E526" s="10" t="s">
        <v>24</v>
      </c>
      <c r="F526" s="10" t="s">
        <v>25</v>
      </c>
      <c r="G526" s="10" t="s">
        <v>40</v>
      </c>
      <c r="H526" s="10" t="s">
        <v>39</v>
      </c>
      <c r="I526" s="10" t="s">
        <v>34</v>
      </c>
      <c r="O526" s="10">
        <f t="shared" si="8"/>
        <v>1</v>
      </c>
    </row>
    <row r="527" spans="2:15" x14ac:dyDescent="0.3">
      <c r="B527" s="10">
        <v>2024</v>
      </c>
      <c r="C527" s="10" t="s">
        <v>45</v>
      </c>
      <c r="D527" s="10" t="s">
        <v>42</v>
      </c>
      <c r="E527" s="10" t="s">
        <v>17</v>
      </c>
      <c r="F527" s="10" t="s">
        <v>25</v>
      </c>
      <c r="G527" s="10" t="s">
        <v>26</v>
      </c>
      <c r="H527" s="10" t="s">
        <v>34</v>
      </c>
      <c r="I527" s="10" t="s">
        <v>28</v>
      </c>
      <c r="O527" s="10">
        <f t="shared" si="8"/>
        <v>1</v>
      </c>
    </row>
    <row r="528" spans="2:15" x14ac:dyDescent="0.3">
      <c r="B528" s="10">
        <v>2026</v>
      </c>
      <c r="C528" s="10" t="s">
        <v>29</v>
      </c>
      <c r="D528" s="10" t="s">
        <v>42</v>
      </c>
      <c r="E528" s="10" t="s">
        <v>35</v>
      </c>
      <c r="F528" s="10" t="s">
        <v>30</v>
      </c>
      <c r="G528" s="10" t="s">
        <v>40</v>
      </c>
      <c r="H528" s="10" t="s">
        <v>27</v>
      </c>
      <c r="I528" s="10" t="s">
        <v>34</v>
      </c>
      <c r="O528" s="10">
        <f t="shared" si="8"/>
        <v>1</v>
      </c>
    </row>
    <row r="529" spans="2:15" x14ac:dyDescent="0.3">
      <c r="B529" s="10">
        <v>2021</v>
      </c>
      <c r="C529" s="10" t="s">
        <v>43</v>
      </c>
      <c r="D529" s="10" t="s">
        <v>33</v>
      </c>
      <c r="E529" s="10" t="s">
        <v>35</v>
      </c>
      <c r="F529" s="10" t="s">
        <v>25</v>
      </c>
      <c r="G529" s="10" t="s">
        <v>38</v>
      </c>
      <c r="H529" s="10" t="s">
        <v>20</v>
      </c>
      <c r="I529" s="10" t="s">
        <v>34</v>
      </c>
      <c r="O529" s="10">
        <f t="shared" si="8"/>
        <v>1</v>
      </c>
    </row>
    <row r="530" spans="2:15" x14ac:dyDescent="0.3">
      <c r="B530" s="10">
        <v>2023</v>
      </c>
      <c r="C530" s="10" t="s">
        <v>41</v>
      </c>
      <c r="D530" s="10" t="s">
        <v>33</v>
      </c>
      <c r="E530" s="10" t="s">
        <v>17</v>
      </c>
      <c r="F530" s="10" t="s">
        <v>30</v>
      </c>
      <c r="G530" s="10" t="s">
        <v>40</v>
      </c>
      <c r="H530" s="10" t="s">
        <v>27</v>
      </c>
      <c r="I530" s="10" t="s">
        <v>28</v>
      </c>
      <c r="O530" s="10">
        <f t="shared" si="8"/>
        <v>1</v>
      </c>
    </row>
    <row r="531" spans="2:15" x14ac:dyDescent="0.3">
      <c r="B531" s="10">
        <v>2021</v>
      </c>
      <c r="C531" s="10" t="s">
        <v>15</v>
      </c>
      <c r="D531" s="10" t="s">
        <v>42</v>
      </c>
      <c r="E531" s="10" t="s">
        <v>17</v>
      </c>
      <c r="F531" s="10" t="s">
        <v>25</v>
      </c>
      <c r="G531" s="10" t="s">
        <v>32</v>
      </c>
      <c r="H531" s="10" t="s">
        <v>34</v>
      </c>
      <c r="I531" s="10" t="s">
        <v>21</v>
      </c>
      <c r="O531" s="10">
        <f t="shared" si="8"/>
        <v>1</v>
      </c>
    </row>
    <row r="532" spans="2:15" x14ac:dyDescent="0.3">
      <c r="B532" s="10">
        <v>2022</v>
      </c>
      <c r="C532" s="10" t="s">
        <v>29</v>
      </c>
      <c r="D532" s="10" t="s">
        <v>16</v>
      </c>
      <c r="E532" s="10" t="s">
        <v>17</v>
      </c>
      <c r="F532" s="10" t="s">
        <v>25</v>
      </c>
      <c r="G532" s="10" t="s">
        <v>38</v>
      </c>
      <c r="H532" s="10" t="s">
        <v>34</v>
      </c>
      <c r="I532" s="10" t="s">
        <v>28</v>
      </c>
      <c r="O532" s="10">
        <f t="shared" si="8"/>
        <v>1</v>
      </c>
    </row>
    <row r="533" spans="2:15" x14ac:dyDescent="0.3">
      <c r="B533" s="10">
        <v>2025</v>
      </c>
      <c r="C533" s="10" t="s">
        <v>41</v>
      </c>
      <c r="D533" s="10" t="s">
        <v>37</v>
      </c>
      <c r="E533" s="10" t="s">
        <v>24</v>
      </c>
      <c r="F533" s="10" t="s">
        <v>18</v>
      </c>
      <c r="G533" s="10" t="s">
        <v>26</v>
      </c>
      <c r="H533" s="10" t="s">
        <v>39</v>
      </c>
      <c r="I533" s="10" t="s">
        <v>34</v>
      </c>
      <c r="O533" s="10">
        <f t="shared" si="8"/>
        <v>1</v>
      </c>
    </row>
    <row r="534" spans="2:15" x14ac:dyDescent="0.3">
      <c r="B534" s="10">
        <v>2026</v>
      </c>
      <c r="C534" s="10" t="s">
        <v>36</v>
      </c>
      <c r="D534" s="10" t="s">
        <v>33</v>
      </c>
      <c r="E534" s="10" t="s">
        <v>35</v>
      </c>
      <c r="F534" s="10" t="s">
        <v>18</v>
      </c>
      <c r="G534" s="10" t="s">
        <v>38</v>
      </c>
      <c r="H534" s="10" t="s">
        <v>27</v>
      </c>
      <c r="I534" s="10" t="s">
        <v>28</v>
      </c>
      <c r="O534" s="10">
        <f t="shared" si="8"/>
        <v>1</v>
      </c>
    </row>
    <row r="535" spans="2:15" x14ac:dyDescent="0.3">
      <c r="B535" s="10">
        <v>2020</v>
      </c>
      <c r="C535" s="10" t="s">
        <v>45</v>
      </c>
      <c r="D535" s="10" t="s">
        <v>37</v>
      </c>
      <c r="E535" s="10" t="s">
        <v>17</v>
      </c>
      <c r="F535" s="10" t="s">
        <v>18</v>
      </c>
      <c r="G535" s="10" t="s">
        <v>26</v>
      </c>
      <c r="H535" s="10" t="s">
        <v>39</v>
      </c>
      <c r="I535" s="10" t="s">
        <v>28</v>
      </c>
      <c r="O535" s="10">
        <f t="shared" si="8"/>
        <v>1</v>
      </c>
    </row>
    <row r="536" spans="2:15" x14ac:dyDescent="0.3">
      <c r="B536" s="10">
        <v>2026</v>
      </c>
      <c r="C536" s="10" t="s">
        <v>36</v>
      </c>
      <c r="D536" s="10" t="s">
        <v>42</v>
      </c>
      <c r="E536" s="10" t="s">
        <v>35</v>
      </c>
      <c r="F536" s="10" t="s">
        <v>30</v>
      </c>
      <c r="G536" s="10" t="s">
        <v>44</v>
      </c>
      <c r="H536" s="10" t="s">
        <v>27</v>
      </c>
      <c r="I536" s="10" t="s">
        <v>34</v>
      </c>
      <c r="O536" s="10">
        <f t="shared" si="8"/>
        <v>1</v>
      </c>
    </row>
    <row r="537" spans="2:15" x14ac:dyDescent="0.3">
      <c r="B537" s="10">
        <v>2024</v>
      </c>
      <c r="C537" s="10" t="s">
        <v>45</v>
      </c>
      <c r="D537" s="10" t="s">
        <v>37</v>
      </c>
      <c r="E537" s="10" t="s">
        <v>35</v>
      </c>
      <c r="F537" s="10" t="s">
        <v>25</v>
      </c>
      <c r="G537" s="10" t="s">
        <v>44</v>
      </c>
      <c r="H537" s="10" t="s">
        <v>20</v>
      </c>
      <c r="I537" s="10" t="s">
        <v>28</v>
      </c>
      <c r="O537" s="10">
        <f t="shared" si="8"/>
        <v>1</v>
      </c>
    </row>
    <row r="538" spans="2:15" x14ac:dyDescent="0.3">
      <c r="B538" s="10">
        <v>2024</v>
      </c>
      <c r="C538" s="10" t="s">
        <v>43</v>
      </c>
      <c r="D538" s="10" t="s">
        <v>37</v>
      </c>
      <c r="E538" s="10" t="s">
        <v>24</v>
      </c>
      <c r="F538" s="10" t="s">
        <v>30</v>
      </c>
      <c r="G538" s="10" t="s">
        <v>44</v>
      </c>
      <c r="H538" s="10" t="s">
        <v>34</v>
      </c>
      <c r="I538" s="10" t="s">
        <v>28</v>
      </c>
      <c r="O538" s="10">
        <f t="shared" si="8"/>
        <v>1</v>
      </c>
    </row>
    <row r="539" spans="2:15" x14ac:dyDescent="0.3">
      <c r="B539" s="10">
        <v>2026</v>
      </c>
      <c r="C539" s="10" t="s">
        <v>22</v>
      </c>
      <c r="D539" s="10" t="s">
        <v>33</v>
      </c>
      <c r="E539" s="10" t="s">
        <v>17</v>
      </c>
      <c r="F539" s="10" t="s">
        <v>25</v>
      </c>
      <c r="G539" s="10" t="s">
        <v>38</v>
      </c>
      <c r="H539" s="10" t="s">
        <v>27</v>
      </c>
      <c r="I539" s="10" t="s">
        <v>21</v>
      </c>
      <c r="O539" s="10">
        <f t="shared" si="8"/>
        <v>1</v>
      </c>
    </row>
    <row r="540" spans="2:15" x14ac:dyDescent="0.3">
      <c r="B540" s="10">
        <v>2024</v>
      </c>
      <c r="C540" s="10" t="s">
        <v>45</v>
      </c>
      <c r="D540" s="10" t="s">
        <v>23</v>
      </c>
      <c r="E540" s="10" t="s">
        <v>35</v>
      </c>
      <c r="F540" s="10" t="s">
        <v>30</v>
      </c>
      <c r="G540" s="10" t="s">
        <v>26</v>
      </c>
      <c r="H540" s="10" t="s">
        <v>39</v>
      </c>
      <c r="I540" s="10" t="s">
        <v>28</v>
      </c>
      <c r="O540" s="10">
        <f t="shared" si="8"/>
        <v>1</v>
      </c>
    </row>
    <row r="541" spans="2:15" x14ac:dyDescent="0.3">
      <c r="B541" s="10">
        <v>2024</v>
      </c>
      <c r="C541" s="10" t="s">
        <v>29</v>
      </c>
      <c r="D541" s="10" t="s">
        <v>16</v>
      </c>
      <c r="E541" s="10" t="s">
        <v>17</v>
      </c>
      <c r="F541" s="10" t="s">
        <v>18</v>
      </c>
      <c r="G541" s="10" t="s">
        <v>44</v>
      </c>
      <c r="H541" s="10" t="s">
        <v>20</v>
      </c>
      <c r="I541" s="10" t="s">
        <v>28</v>
      </c>
      <c r="O541" s="10">
        <f t="shared" si="8"/>
        <v>1</v>
      </c>
    </row>
    <row r="542" spans="2:15" x14ac:dyDescent="0.3">
      <c r="B542" s="10">
        <v>2025</v>
      </c>
      <c r="C542" s="10" t="s">
        <v>43</v>
      </c>
      <c r="D542" s="10" t="s">
        <v>16</v>
      </c>
      <c r="E542" s="10" t="s">
        <v>17</v>
      </c>
      <c r="F542" s="10" t="s">
        <v>25</v>
      </c>
      <c r="G542" s="10" t="s">
        <v>44</v>
      </c>
      <c r="H542" s="10" t="s">
        <v>34</v>
      </c>
      <c r="I542" s="10" t="s">
        <v>34</v>
      </c>
      <c r="O542" s="10">
        <f t="shared" si="8"/>
        <v>1</v>
      </c>
    </row>
    <row r="543" spans="2:15" x14ac:dyDescent="0.3">
      <c r="B543" s="10">
        <v>2022</v>
      </c>
      <c r="C543" s="10" t="s">
        <v>29</v>
      </c>
      <c r="D543" s="10" t="s">
        <v>37</v>
      </c>
      <c r="E543" s="10" t="s">
        <v>35</v>
      </c>
      <c r="F543" s="10" t="s">
        <v>30</v>
      </c>
      <c r="G543" s="10" t="s">
        <v>44</v>
      </c>
      <c r="H543" s="10" t="s">
        <v>27</v>
      </c>
      <c r="I543" s="10" t="s">
        <v>34</v>
      </c>
      <c r="O543" s="10">
        <f t="shared" si="8"/>
        <v>1</v>
      </c>
    </row>
    <row r="544" spans="2:15" x14ac:dyDescent="0.3">
      <c r="B544" s="10">
        <v>2026</v>
      </c>
      <c r="C544" s="10" t="s">
        <v>36</v>
      </c>
      <c r="D544" s="10" t="s">
        <v>16</v>
      </c>
      <c r="E544" s="10" t="s">
        <v>17</v>
      </c>
      <c r="F544" s="10" t="s">
        <v>18</v>
      </c>
      <c r="G544" s="10" t="s">
        <v>32</v>
      </c>
      <c r="H544" s="10" t="s">
        <v>39</v>
      </c>
      <c r="I544" s="10" t="s">
        <v>21</v>
      </c>
      <c r="O544" s="10">
        <f t="shared" si="8"/>
        <v>1</v>
      </c>
    </row>
    <row r="545" spans="2:15" x14ac:dyDescent="0.3">
      <c r="B545" s="10">
        <v>2020</v>
      </c>
      <c r="C545" s="10" t="s">
        <v>22</v>
      </c>
      <c r="D545" s="10" t="s">
        <v>37</v>
      </c>
      <c r="E545" s="10" t="s">
        <v>24</v>
      </c>
      <c r="F545" s="10" t="s">
        <v>18</v>
      </c>
      <c r="G545" s="10" t="s">
        <v>32</v>
      </c>
      <c r="H545" s="10" t="s">
        <v>34</v>
      </c>
      <c r="I545" s="10" t="s">
        <v>28</v>
      </c>
      <c r="O545" s="10">
        <f t="shared" si="8"/>
        <v>1</v>
      </c>
    </row>
    <row r="546" spans="2:15" x14ac:dyDescent="0.3">
      <c r="B546" s="10">
        <v>2020</v>
      </c>
      <c r="C546" s="10" t="s">
        <v>36</v>
      </c>
      <c r="D546" s="10" t="s">
        <v>42</v>
      </c>
      <c r="E546" s="10" t="s">
        <v>35</v>
      </c>
      <c r="F546" s="10" t="s">
        <v>25</v>
      </c>
      <c r="G546" s="10" t="s">
        <v>38</v>
      </c>
      <c r="H546" s="10" t="s">
        <v>27</v>
      </c>
      <c r="I546" s="10" t="s">
        <v>28</v>
      </c>
      <c r="O546" s="10">
        <f t="shared" si="8"/>
        <v>1</v>
      </c>
    </row>
    <row r="547" spans="2:15" x14ac:dyDescent="0.3">
      <c r="B547" s="10">
        <v>2020</v>
      </c>
      <c r="C547" s="10" t="s">
        <v>43</v>
      </c>
      <c r="D547" s="10" t="s">
        <v>31</v>
      </c>
      <c r="E547" s="10" t="s">
        <v>35</v>
      </c>
      <c r="F547" s="10" t="s">
        <v>30</v>
      </c>
      <c r="G547" s="10" t="s">
        <v>26</v>
      </c>
      <c r="H547" s="10" t="s">
        <v>39</v>
      </c>
      <c r="I547" s="10" t="s">
        <v>34</v>
      </c>
      <c r="O547" s="10">
        <f t="shared" si="8"/>
        <v>1</v>
      </c>
    </row>
    <row r="548" spans="2:15" x14ac:dyDescent="0.3">
      <c r="B548" s="10">
        <v>2026</v>
      </c>
      <c r="C548" s="10" t="s">
        <v>15</v>
      </c>
      <c r="D548" s="10" t="s">
        <v>31</v>
      </c>
      <c r="E548" s="10" t="s">
        <v>24</v>
      </c>
      <c r="F548" s="10" t="s">
        <v>30</v>
      </c>
      <c r="G548" s="10" t="s">
        <v>40</v>
      </c>
      <c r="H548" s="10" t="s">
        <v>39</v>
      </c>
      <c r="I548" s="10" t="s">
        <v>28</v>
      </c>
      <c r="O548" s="10">
        <f t="shared" si="8"/>
        <v>1</v>
      </c>
    </row>
    <row r="549" spans="2:15" x14ac:dyDescent="0.3">
      <c r="B549" s="10">
        <v>2026</v>
      </c>
      <c r="C549" s="10" t="s">
        <v>15</v>
      </c>
      <c r="D549" s="10" t="s">
        <v>42</v>
      </c>
      <c r="E549" s="10" t="s">
        <v>35</v>
      </c>
      <c r="F549" s="10" t="s">
        <v>25</v>
      </c>
      <c r="G549" s="10" t="s">
        <v>32</v>
      </c>
      <c r="H549" s="10" t="s">
        <v>34</v>
      </c>
      <c r="I549" s="10" t="s">
        <v>21</v>
      </c>
      <c r="O549" s="10">
        <f t="shared" si="8"/>
        <v>1</v>
      </c>
    </row>
    <row r="550" spans="2:15" x14ac:dyDescent="0.3">
      <c r="B550" s="10">
        <v>2023</v>
      </c>
      <c r="C550" s="10" t="s">
        <v>41</v>
      </c>
      <c r="D550" s="10" t="s">
        <v>42</v>
      </c>
      <c r="E550" s="10" t="s">
        <v>35</v>
      </c>
      <c r="F550" s="10" t="s">
        <v>18</v>
      </c>
      <c r="G550" s="10" t="s">
        <v>38</v>
      </c>
      <c r="H550" s="10" t="s">
        <v>20</v>
      </c>
      <c r="I550" s="10" t="s">
        <v>34</v>
      </c>
      <c r="O550" s="10">
        <f t="shared" si="8"/>
        <v>1</v>
      </c>
    </row>
    <row r="551" spans="2:15" x14ac:dyDescent="0.3">
      <c r="B551" s="10">
        <v>2023</v>
      </c>
      <c r="C551" s="10" t="s">
        <v>43</v>
      </c>
      <c r="D551" s="10" t="s">
        <v>31</v>
      </c>
      <c r="E551" s="10" t="s">
        <v>35</v>
      </c>
      <c r="F551" s="10" t="s">
        <v>25</v>
      </c>
      <c r="G551" s="10" t="s">
        <v>32</v>
      </c>
      <c r="H551" s="10" t="s">
        <v>20</v>
      </c>
      <c r="I551" s="10" t="s">
        <v>34</v>
      </c>
      <c r="O551" s="10">
        <f t="shared" si="8"/>
        <v>1</v>
      </c>
    </row>
    <row r="552" spans="2:15" x14ac:dyDescent="0.3">
      <c r="B552" s="10">
        <v>2025</v>
      </c>
      <c r="C552" s="10" t="s">
        <v>36</v>
      </c>
      <c r="D552" s="10" t="s">
        <v>33</v>
      </c>
      <c r="E552" s="10" t="s">
        <v>35</v>
      </c>
      <c r="F552" s="10" t="s">
        <v>25</v>
      </c>
      <c r="G552" s="10" t="s">
        <v>44</v>
      </c>
      <c r="H552" s="10" t="s">
        <v>34</v>
      </c>
      <c r="I552" s="10" t="s">
        <v>28</v>
      </c>
      <c r="O552" s="10">
        <f t="shared" si="8"/>
        <v>1</v>
      </c>
    </row>
    <row r="553" spans="2:15" x14ac:dyDescent="0.3">
      <c r="B553" s="10">
        <v>2022</v>
      </c>
      <c r="C553" s="10" t="s">
        <v>41</v>
      </c>
      <c r="D553" s="10" t="s">
        <v>31</v>
      </c>
      <c r="E553" s="10" t="s">
        <v>35</v>
      </c>
      <c r="F553" s="10" t="s">
        <v>18</v>
      </c>
      <c r="G553" s="10" t="s">
        <v>26</v>
      </c>
      <c r="H553" s="10" t="s">
        <v>27</v>
      </c>
      <c r="I553" s="10" t="s">
        <v>21</v>
      </c>
      <c r="O553" s="10">
        <f t="shared" si="8"/>
        <v>1</v>
      </c>
    </row>
    <row r="554" spans="2:15" x14ac:dyDescent="0.3">
      <c r="B554" s="10">
        <v>2020</v>
      </c>
      <c r="C554" s="10" t="s">
        <v>15</v>
      </c>
      <c r="D554" s="10" t="s">
        <v>42</v>
      </c>
      <c r="E554" s="10" t="s">
        <v>35</v>
      </c>
      <c r="F554" s="10" t="s">
        <v>25</v>
      </c>
      <c r="G554" s="10" t="s">
        <v>26</v>
      </c>
      <c r="H554" s="10" t="s">
        <v>27</v>
      </c>
      <c r="I554" s="10" t="s">
        <v>21</v>
      </c>
      <c r="O554" s="10">
        <f t="shared" si="8"/>
        <v>1</v>
      </c>
    </row>
    <row r="555" spans="2:15" x14ac:dyDescent="0.3">
      <c r="B555" s="10">
        <v>2020</v>
      </c>
      <c r="C555" s="10" t="s">
        <v>45</v>
      </c>
      <c r="D555" s="10" t="s">
        <v>37</v>
      </c>
      <c r="E555" s="10" t="s">
        <v>35</v>
      </c>
      <c r="F555" s="10" t="s">
        <v>30</v>
      </c>
      <c r="G555" s="10" t="s">
        <v>38</v>
      </c>
      <c r="H555" s="10" t="s">
        <v>34</v>
      </c>
      <c r="I555" s="10" t="s">
        <v>34</v>
      </c>
      <c r="O555" s="10">
        <f t="shared" si="8"/>
        <v>1</v>
      </c>
    </row>
    <row r="556" spans="2:15" x14ac:dyDescent="0.3">
      <c r="B556" s="10">
        <v>2023</v>
      </c>
      <c r="C556" s="10" t="s">
        <v>43</v>
      </c>
      <c r="D556" s="10" t="s">
        <v>23</v>
      </c>
      <c r="E556" s="10" t="s">
        <v>17</v>
      </c>
      <c r="F556" s="10" t="s">
        <v>30</v>
      </c>
      <c r="G556" s="10" t="s">
        <v>19</v>
      </c>
      <c r="H556" s="10" t="s">
        <v>34</v>
      </c>
      <c r="I556" s="10" t="s">
        <v>28</v>
      </c>
      <c r="O556" s="10">
        <f t="shared" si="8"/>
        <v>1</v>
      </c>
    </row>
    <row r="557" spans="2:15" x14ac:dyDescent="0.3">
      <c r="B557" s="10">
        <v>2022</v>
      </c>
      <c r="C557" s="10" t="s">
        <v>29</v>
      </c>
      <c r="D557" s="10" t="s">
        <v>16</v>
      </c>
      <c r="E557" s="10" t="s">
        <v>35</v>
      </c>
      <c r="F557" s="10" t="s">
        <v>18</v>
      </c>
      <c r="G557" s="10" t="s">
        <v>44</v>
      </c>
      <c r="H557" s="10" t="s">
        <v>34</v>
      </c>
      <c r="I557" s="10" t="s">
        <v>34</v>
      </c>
      <c r="O557" s="10">
        <f t="shared" si="8"/>
        <v>1</v>
      </c>
    </row>
    <row r="558" spans="2:15" x14ac:dyDescent="0.3">
      <c r="B558" s="10">
        <v>2023</v>
      </c>
      <c r="C558" s="10" t="s">
        <v>15</v>
      </c>
      <c r="D558" s="10" t="s">
        <v>42</v>
      </c>
      <c r="E558" s="10" t="s">
        <v>35</v>
      </c>
      <c r="F558" s="10" t="s">
        <v>18</v>
      </c>
      <c r="G558" s="10" t="s">
        <v>19</v>
      </c>
      <c r="H558" s="10" t="s">
        <v>27</v>
      </c>
      <c r="I558" s="10" t="s">
        <v>21</v>
      </c>
      <c r="O558" s="10">
        <f t="shared" si="8"/>
        <v>1</v>
      </c>
    </row>
    <row r="559" spans="2:15" x14ac:dyDescent="0.3">
      <c r="B559" s="10">
        <v>2020</v>
      </c>
      <c r="C559" s="10" t="s">
        <v>15</v>
      </c>
      <c r="D559" s="10" t="s">
        <v>31</v>
      </c>
      <c r="E559" s="10" t="s">
        <v>17</v>
      </c>
      <c r="F559" s="10" t="s">
        <v>18</v>
      </c>
      <c r="G559" s="10" t="s">
        <v>32</v>
      </c>
      <c r="H559" s="10" t="s">
        <v>34</v>
      </c>
      <c r="I559" s="10" t="s">
        <v>34</v>
      </c>
      <c r="O559" s="10">
        <f t="shared" si="8"/>
        <v>1</v>
      </c>
    </row>
    <row r="560" spans="2:15" x14ac:dyDescent="0.3">
      <c r="B560" s="10">
        <v>2025</v>
      </c>
      <c r="C560" s="10" t="s">
        <v>43</v>
      </c>
      <c r="D560" s="10" t="s">
        <v>37</v>
      </c>
      <c r="E560" s="10" t="s">
        <v>24</v>
      </c>
      <c r="F560" s="10" t="s">
        <v>30</v>
      </c>
      <c r="G560" s="10" t="s">
        <v>32</v>
      </c>
      <c r="H560" s="10" t="s">
        <v>34</v>
      </c>
      <c r="I560" s="10" t="s">
        <v>34</v>
      </c>
      <c r="O560" s="10">
        <f t="shared" si="8"/>
        <v>1</v>
      </c>
    </row>
    <row r="561" spans="2:15" x14ac:dyDescent="0.3">
      <c r="B561" s="10">
        <v>2021</v>
      </c>
      <c r="C561" s="10" t="s">
        <v>41</v>
      </c>
      <c r="D561" s="10" t="s">
        <v>16</v>
      </c>
      <c r="E561" s="10" t="s">
        <v>24</v>
      </c>
      <c r="F561" s="10" t="s">
        <v>25</v>
      </c>
      <c r="G561" s="10" t="s">
        <v>44</v>
      </c>
      <c r="H561" s="10" t="s">
        <v>39</v>
      </c>
      <c r="I561" s="10" t="s">
        <v>34</v>
      </c>
      <c r="O561" s="10">
        <f t="shared" si="8"/>
        <v>1</v>
      </c>
    </row>
    <row r="562" spans="2:15" x14ac:dyDescent="0.3">
      <c r="B562" s="10">
        <v>2023</v>
      </c>
      <c r="C562" s="10" t="s">
        <v>15</v>
      </c>
      <c r="D562" s="10" t="s">
        <v>33</v>
      </c>
      <c r="E562" s="10" t="s">
        <v>24</v>
      </c>
      <c r="F562" s="10" t="s">
        <v>18</v>
      </c>
      <c r="G562" s="10" t="s">
        <v>38</v>
      </c>
      <c r="H562" s="10" t="s">
        <v>34</v>
      </c>
      <c r="I562" s="10" t="s">
        <v>28</v>
      </c>
      <c r="O562" s="10">
        <f t="shared" si="8"/>
        <v>1</v>
      </c>
    </row>
    <row r="563" spans="2:15" x14ac:dyDescent="0.3">
      <c r="B563" s="10">
        <v>2020</v>
      </c>
      <c r="C563" s="10" t="s">
        <v>36</v>
      </c>
      <c r="D563" s="10" t="s">
        <v>37</v>
      </c>
      <c r="E563" s="10" t="s">
        <v>24</v>
      </c>
      <c r="F563" s="10" t="s">
        <v>25</v>
      </c>
      <c r="G563" s="10" t="s">
        <v>19</v>
      </c>
      <c r="H563" s="10" t="s">
        <v>34</v>
      </c>
      <c r="I563" s="10" t="s">
        <v>28</v>
      </c>
      <c r="O563" s="10">
        <f t="shared" si="8"/>
        <v>1</v>
      </c>
    </row>
    <row r="564" spans="2:15" x14ac:dyDescent="0.3">
      <c r="B564" s="10">
        <v>2021</v>
      </c>
      <c r="C564" s="10" t="s">
        <v>43</v>
      </c>
      <c r="D564" s="10" t="s">
        <v>42</v>
      </c>
      <c r="E564" s="10" t="s">
        <v>35</v>
      </c>
      <c r="F564" s="10" t="s">
        <v>25</v>
      </c>
      <c r="G564" s="10" t="s">
        <v>26</v>
      </c>
      <c r="H564" s="10" t="s">
        <v>20</v>
      </c>
      <c r="I564" s="10" t="s">
        <v>21</v>
      </c>
      <c r="O564" s="10">
        <f t="shared" si="8"/>
        <v>1</v>
      </c>
    </row>
    <row r="565" spans="2:15" x14ac:dyDescent="0.3">
      <c r="B565" s="10">
        <v>2022</v>
      </c>
      <c r="C565" s="10" t="s">
        <v>22</v>
      </c>
      <c r="D565" s="10" t="s">
        <v>33</v>
      </c>
      <c r="E565" s="10" t="s">
        <v>35</v>
      </c>
      <c r="F565" s="10" t="s">
        <v>25</v>
      </c>
      <c r="G565" s="10" t="s">
        <v>19</v>
      </c>
      <c r="H565" s="10" t="s">
        <v>34</v>
      </c>
      <c r="I565" s="10" t="s">
        <v>34</v>
      </c>
      <c r="O565" s="10">
        <f t="shared" si="8"/>
        <v>1</v>
      </c>
    </row>
    <row r="566" spans="2:15" x14ac:dyDescent="0.3">
      <c r="B566" s="10">
        <v>2021</v>
      </c>
      <c r="C566" s="10" t="s">
        <v>36</v>
      </c>
      <c r="D566" s="10" t="s">
        <v>31</v>
      </c>
      <c r="E566" s="10" t="s">
        <v>17</v>
      </c>
      <c r="F566" s="10" t="s">
        <v>30</v>
      </c>
      <c r="G566" s="10" t="s">
        <v>26</v>
      </c>
      <c r="H566" s="10" t="s">
        <v>39</v>
      </c>
      <c r="I566" s="10" t="s">
        <v>21</v>
      </c>
      <c r="O566" s="10">
        <f t="shared" si="8"/>
        <v>1</v>
      </c>
    </row>
    <row r="567" spans="2:15" x14ac:dyDescent="0.3">
      <c r="B567" s="10">
        <v>2021</v>
      </c>
      <c r="C567" s="10" t="s">
        <v>36</v>
      </c>
      <c r="D567" s="10" t="s">
        <v>23</v>
      </c>
      <c r="E567" s="10" t="s">
        <v>35</v>
      </c>
      <c r="F567" s="10" t="s">
        <v>30</v>
      </c>
      <c r="G567" s="10" t="s">
        <v>32</v>
      </c>
      <c r="H567" s="10" t="s">
        <v>27</v>
      </c>
      <c r="I567" s="10" t="s">
        <v>28</v>
      </c>
      <c r="O567" s="10">
        <f t="shared" si="8"/>
        <v>1</v>
      </c>
    </row>
    <row r="568" spans="2:15" x14ac:dyDescent="0.3">
      <c r="B568" s="10">
        <v>2024</v>
      </c>
      <c r="C568" s="10" t="s">
        <v>22</v>
      </c>
      <c r="D568" s="10" t="s">
        <v>33</v>
      </c>
      <c r="E568" s="10" t="s">
        <v>24</v>
      </c>
      <c r="F568" s="10" t="s">
        <v>30</v>
      </c>
      <c r="G568" s="10" t="s">
        <v>44</v>
      </c>
      <c r="H568" s="10" t="s">
        <v>34</v>
      </c>
      <c r="I568" s="10" t="s">
        <v>28</v>
      </c>
      <c r="O568" s="10">
        <f t="shared" si="8"/>
        <v>1</v>
      </c>
    </row>
    <row r="569" spans="2:15" x14ac:dyDescent="0.3">
      <c r="B569" s="10">
        <v>2026</v>
      </c>
      <c r="C569" s="10" t="s">
        <v>22</v>
      </c>
      <c r="D569" s="10" t="s">
        <v>16</v>
      </c>
      <c r="E569" s="10" t="s">
        <v>35</v>
      </c>
      <c r="F569" s="10" t="s">
        <v>25</v>
      </c>
      <c r="G569" s="10" t="s">
        <v>26</v>
      </c>
      <c r="H569" s="10" t="s">
        <v>27</v>
      </c>
      <c r="I569" s="10" t="s">
        <v>28</v>
      </c>
      <c r="O569" s="10">
        <f t="shared" si="8"/>
        <v>1</v>
      </c>
    </row>
    <row r="570" spans="2:15" x14ac:dyDescent="0.3">
      <c r="B570" s="10">
        <v>2022</v>
      </c>
      <c r="C570" s="10" t="s">
        <v>41</v>
      </c>
      <c r="D570" s="10" t="s">
        <v>33</v>
      </c>
      <c r="E570" s="10" t="s">
        <v>35</v>
      </c>
      <c r="F570" s="10" t="s">
        <v>30</v>
      </c>
      <c r="G570" s="10" t="s">
        <v>26</v>
      </c>
      <c r="H570" s="10" t="s">
        <v>39</v>
      </c>
      <c r="I570" s="10" t="s">
        <v>28</v>
      </c>
      <c r="O570" s="10">
        <f t="shared" si="8"/>
        <v>1</v>
      </c>
    </row>
    <row r="571" spans="2:15" x14ac:dyDescent="0.3">
      <c r="B571" s="10">
        <v>2024</v>
      </c>
      <c r="C571" s="10" t="s">
        <v>45</v>
      </c>
      <c r="D571" s="10" t="s">
        <v>42</v>
      </c>
      <c r="E571" s="10" t="s">
        <v>17</v>
      </c>
      <c r="F571" s="10" t="s">
        <v>18</v>
      </c>
      <c r="G571" s="10" t="s">
        <v>32</v>
      </c>
      <c r="H571" s="10" t="s">
        <v>39</v>
      </c>
      <c r="I571" s="10" t="s">
        <v>28</v>
      </c>
      <c r="O571" s="10">
        <f t="shared" si="8"/>
        <v>1</v>
      </c>
    </row>
    <row r="572" spans="2:15" x14ac:dyDescent="0.3">
      <c r="B572" s="10">
        <v>2021</v>
      </c>
      <c r="C572" s="10" t="s">
        <v>15</v>
      </c>
      <c r="D572" s="10" t="s">
        <v>23</v>
      </c>
      <c r="E572" s="10" t="s">
        <v>24</v>
      </c>
      <c r="F572" s="10" t="s">
        <v>18</v>
      </c>
      <c r="G572" s="10" t="s">
        <v>44</v>
      </c>
      <c r="H572" s="10" t="s">
        <v>27</v>
      </c>
      <c r="I572" s="10" t="s">
        <v>28</v>
      </c>
      <c r="O572" s="10">
        <f t="shared" si="8"/>
        <v>1</v>
      </c>
    </row>
    <row r="573" spans="2:15" x14ac:dyDescent="0.3">
      <c r="B573" s="10">
        <v>2025</v>
      </c>
      <c r="C573" s="10" t="s">
        <v>45</v>
      </c>
      <c r="D573" s="10" t="s">
        <v>23</v>
      </c>
      <c r="E573" s="10" t="s">
        <v>17</v>
      </c>
      <c r="F573" s="10" t="s">
        <v>18</v>
      </c>
      <c r="G573" s="10" t="s">
        <v>40</v>
      </c>
      <c r="H573" s="10" t="s">
        <v>20</v>
      </c>
      <c r="I573" s="10" t="s">
        <v>34</v>
      </c>
      <c r="O573" s="10">
        <f t="shared" si="8"/>
        <v>1</v>
      </c>
    </row>
    <row r="574" spans="2:15" x14ac:dyDescent="0.3">
      <c r="B574" s="10">
        <v>2026</v>
      </c>
      <c r="C574" s="10" t="s">
        <v>36</v>
      </c>
      <c r="D574" s="10" t="s">
        <v>23</v>
      </c>
      <c r="E574" s="10" t="s">
        <v>24</v>
      </c>
      <c r="F574" s="10" t="s">
        <v>18</v>
      </c>
      <c r="G574" s="10" t="s">
        <v>32</v>
      </c>
      <c r="H574" s="10" t="s">
        <v>27</v>
      </c>
      <c r="I574" s="10" t="s">
        <v>28</v>
      </c>
      <c r="O574" s="10">
        <f t="shared" si="8"/>
        <v>1</v>
      </c>
    </row>
    <row r="575" spans="2:15" x14ac:dyDescent="0.3">
      <c r="B575" s="10">
        <v>2020</v>
      </c>
      <c r="C575" s="10" t="s">
        <v>22</v>
      </c>
      <c r="D575" s="10" t="s">
        <v>16</v>
      </c>
      <c r="E575" s="10" t="s">
        <v>17</v>
      </c>
      <c r="F575" s="10" t="s">
        <v>30</v>
      </c>
      <c r="G575" s="10" t="s">
        <v>40</v>
      </c>
      <c r="H575" s="10" t="s">
        <v>39</v>
      </c>
      <c r="I575" s="10" t="s">
        <v>21</v>
      </c>
      <c r="O575" s="10">
        <f t="shared" si="8"/>
        <v>1</v>
      </c>
    </row>
    <row r="576" spans="2:15" x14ac:dyDescent="0.3">
      <c r="B576" s="10">
        <v>2026</v>
      </c>
      <c r="C576" s="10" t="s">
        <v>15</v>
      </c>
      <c r="D576" s="10" t="s">
        <v>16</v>
      </c>
      <c r="E576" s="10" t="s">
        <v>17</v>
      </c>
      <c r="F576" s="10" t="s">
        <v>25</v>
      </c>
      <c r="G576" s="10" t="s">
        <v>38</v>
      </c>
      <c r="H576" s="10" t="s">
        <v>34</v>
      </c>
      <c r="I576" s="10" t="s">
        <v>28</v>
      </c>
      <c r="O576" s="10">
        <f t="shared" si="8"/>
        <v>1</v>
      </c>
    </row>
    <row r="577" spans="2:15" x14ac:dyDescent="0.3">
      <c r="B577" s="10">
        <v>2023</v>
      </c>
      <c r="C577" s="10" t="s">
        <v>45</v>
      </c>
      <c r="D577" s="10" t="s">
        <v>33</v>
      </c>
      <c r="E577" s="10" t="s">
        <v>35</v>
      </c>
      <c r="F577" s="10" t="s">
        <v>30</v>
      </c>
      <c r="G577" s="10" t="s">
        <v>19</v>
      </c>
      <c r="H577" s="10" t="s">
        <v>39</v>
      </c>
      <c r="I577" s="10" t="s">
        <v>28</v>
      </c>
      <c r="O577" s="10">
        <f t="shared" si="8"/>
        <v>1</v>
      </c>
    </row>
    <row r="578" spans="2:15" x14ac:dyDescent="0.3">
      <c r="B578" s="10">
        <v>2026</v>
      </c>
      <c r="C578" s="10" t="s">
        <v>15</v>
      </c>
      <c r="D578" s="10" t="s">
        <v>31</v>
      </c>
      <c r="E578" s="10" t="s">
        <v>17</v>
      </c>
      <c r="F578" s="10" t="s">
        <v>18</v>
      </c>
      <c r="G578" s="10" t="s">
        <v>32</v>
      </c>
      <c r="H578" s="10" t="s">
        <v>20</v>
      </c>
      <c r="I578" s="10" t="s">
        <v>28</v>
      </c>
      <c r="O578" s="10">
        <f t="shared" si="8"/>
        <v>1</v>
      </c>
    </row>
    <row r="579" spans="2:15" x14ac:dyDescent="0.3">
      <c r="B579" s="10">
        <v>2021</v>
      </c>
      <c r="C579" s="10" t="s">
        <v>45</v>
      </c>
      <c r="D579" s="10" t="s">
        <v>23</v>
      </c>
      <c r="E579" s="10" t="s">
        <v>17</v>
      </c>
      <c r="F579" s="10" t="s">
        <v>18</v>
      </c>
      <c r="G579" s="10" t="s">
        <v>19</v>
      </c>
      <c r="H579" s="10" t="s">
        <v>20</v>
      </c>
      <c r="I579" s="10" t="s">
        <v>28</v>
      </c>
      <c r="O579" s="10">
        <f t="shared" si="8"/>
        <v>1</v>
      </c>
    </row>
    <row r="580" spans="2:15" x14ac:dyDescent="0.3">
      <c r="B580" s="10">
        <v>2021</v>
      </c>
      <c r="C580" s="10" t="s">
        <v>41</v>
      </c>
      <c r="D580" s="10" t="s">
        <v>42</v>
      </c>
      <c r="E580" s="10" t="s">
        <v>17</v>
      </c>
      <c r="F580" s="10" t="s">
        <v>18</v>
      </c>
      <c r="G580" s="10" t="s">
        <v>38</v>
      </c>
      <c r="H580" s="10" t="s">
        <v>27</v>
      </c>
      <c r="I580" s="10" t="s">
        <v>28</v>
      </c>
      <c r="O580" s="10">
        <f t="shared" si="8"/>
        <v>1</v>
      </c>
    </row>
    <row r="581" spans="2:15" x14ac:dyDescent="0.3">
      <c r="B581" s="10">
        <v>2025</v>
      </c>
      <c r="C581" s="10" t="s">
        <v>29</v>
      </c>
      <c r="D581" s="10" t="s">
        <v>37</v>
      </c>
      <c r="E581" s="10" t="s">
        <v>35</v>
      </c>
      <c r="F581" s="10" t="s">
        <v>18</v>
      </c>
      <c r="G581" s="10" t="s">
        <v>26</v>
      </c>
      <c r="H581" s="10" t="s">
        <v>34</v>
      </c>
      <c r="I581" s="10" t="s">
        <v>28</v>
      </c>
      <c r="O581" s="10">
        <f t="shared" ref="O581:O644" si="9">SUBTOTAL(103,B581)</f>
        <v>1</v>
      </c>
    </row>
    <row r="582" spans="2:15" x14ac:dyDescent="0.3">
      <c r="B582" s="10">
        <v>2022</v>
      </c>
      <c r="C582" s="10" t="s">
        <v>15</v>
      </c>
      <c r="D582" s="10" t="s">
        <v>42</v>
      </c>
      <c r="E582" s="10" t="s">
        <v>35</v>
      </c>
      <c r="F582" s="10" t="s">
        <v>18</v>
      </c>
      <c r="G582" s="10" t="s">
        <v>40</v>
      </c>
      <c r="H582" s="10" t="s">
        <v>39</v>
      </c>
      <c r="I582" s="10" t="s">
        <v>21</v>
      </c>
      <c r="O582" s="10">
        <f t="shared" si="9"/>
        <v>1</v>
      </c>
    </row>
    <row r="583" spans="2:15" x14ac:dyDescent="0.3">
      <c r="B583" s="10">
        <v>2024</v>
      </c>
      <c r="C583" s="10" t="s">
        <v>43</v>
      </c>
      <c r="D583" s="10" t="s">
        <v>16</v>
      </c>
      <c r="E583" s="10" t="s">
        <v>24</v>
      </c>
      <c r="F583" s="10" t="s">
        <v>18</v>
      </c>
      <c r="G583" s="10" t="s">
        <v>19</v>
      </c>
      <c r="H583" s="10" t="s">
        <v>27</v>
      </c>
      <c r="I583" s="10" t="s">
        <v>34</v>
      </c>
      <c r="O583" s="10">
        <f t="shared" si="9"/>
        <v>1</v>
      </c>
    </row>
    <row r="584" spans="2:15" x14ac:dyDescent="0.3">
      <c r="B584" s="10">
        <v>2024</v>
      </c>
      <c r="C584" s="10" t="s">
        <v>22</v>
      </c>
      <c r="D584" s="10" t="s">
        <v>16</v>
      </c>
      <c r="E584" s="10" t="s">
        <v>35</v>
      </c>
      <c r="F584" s="10" t="s">
        <v>25</v>
      </c>
      <c r="G584" s="10" t="s">
        <v>44</v>
      </c>
      <c r="H584" s="10" t="s">
        <v>39</v>
      </c>
      <c r="I584" s="10" t="s">
        <v>34</v>
      </c>
      <c r="O584" s="10">
        <f t="shared" si="9"/>
        <v>1</v>
      </c>
    </row>
    <row r="585" spans="2:15" x14ac:dyDescent="0.3">
      <c r="B585" s="10">
        <v>2024</v>
      </c>
      <c r="C585" s="10" t="s">
        <v>41</v>
      </c>
      <c r="D585" s="10" t="s">
        <v>37</v>
      </c>
      <c r="E585" s="10" t="s">
        <v>17</v>
      </c>
      <c r="F585" s="10" t="s">
        <v>30</v>
      </c>
      <c r="G585" s="10" t="s">
        <v>38</v>
      </c>
      <c r="H585" s="10" t="s">
        <v>27</v>
      </c>
      <c r="I585" s="10" t="s">
        <v>21</v>
      </c>
      <c r="O585" s="10">
        <f t="shared" si="9"/>
        <v>1</v>
      </c>
    </row>
    <row r="586" spans="2:15" x14ac:dyDescent="0.3">
      <c r="B586" s="10">
        <v>2026</v>
      </c>
      <c r="C586" s="10" t="s">
        <v>22</v>
      </c>
      <c r="D586" s="10" t="s">
        <v>16</v>
      </c>
      <c r="E586" s="10" t="s">
        <v>24</v>
      </c>
      <c r="F586" s="10" t="s">
        <v>18</v>
      </c>
      <c r="G586" s="10" t="s">
        <v>44</v>
      </c>
      <c r="H586" s="10" t="s">
        <v>39</v>
      </c>
      <c r="I586" s="10" t="s">
        <v>28</v>
      </c>
      <c r="O586" s="10">
        <f t="shared" si="9"/>
        <v>1</v>
      </c>
    </row>
    <row r="587" spans="2:15" x14ac:dyDescent="0.3">
      <c r="B587" s="10">
        <v>2021</v>
      </c>
      <c r="C587" s="10" t="s">
        <v>43</v>
      </c>
      <c r="D587" s="10" t="s">
        <v>16</v>
      </c>
      <c r="E587" s="10" t="s">
        <v>35</v>
      </c>
      <c r="F587" s="10" t="s">
        <v>25</v>
      </c>
      <c r="G587" s="10" t="s">
        <v>32</v>
      </c>
      <c r="H587" s="10" t="s">
        <v>20</v>
      </c>
      <c r="I587" s="10" t="s">
        <v>21</v>
      </c>
      <c r="O587" s="10">
        <f t="shared" si="9"/>
        <v>1</v>
      </c>
    </row>
    <row r="588" spans="2:15" x14ac:dyDescent="0.3">
      <c r="B588" s="10">
        <v>2020</v>
      </c>
      <c r="C588" s="10" t="s">
        <v>45</v>
      </c>
      <c r="D588" s="10" t="s">
        <v>33</v>
      </c>
      <c r="E588" s="10" t="s">
        <v>17</v>
      </c>
      <c r="F588" s="10" t="s">
        <v>18</v>
      </c>
      <c r="G588" s="10" t="s">
        <v>26</v>
      </c>
      <c r="H588" s="10" t="s">
        <v>34</v>
      </c>
      <c r="I588" s="10" t="s">
        <v>34</v>
      </c>
      <c r="O588" s="10">
        <f t="shared" si="9"/>
        <v>1</v>
      </c>
    </row>
    <row r="589" spans="2:15" x14ac:dyDescent="0.3">
      <c r="B589" s="10">
        <v>2026</v>
      </c>
      <c r="C589" s="10" t="s">
        <v>45</v>
      </c>
      <c r="D589" s="10" t="s">
        <v>33</v>
      </c>
      <c r="E589" s="10" t="s">
        <v>35</v>
      </c>
      <c r="F589" s="10" t="s">
        <v>25</v>
      </c>
      <c r="G589" s="10" t="s">
        <v>38</v>
      </c>
      <c r="H589" s="10" t="s">
        <v>39</v>
      </c>
      <c r="I589" s="10" t="s">
        <v>28</v>
      </c>
      <c r="O589" s="10">
        <f t="shared" si="9"/>
        <v>1</v>
      </c>
    </row>
    <row r="590" spans="2:15" x14ac:dyDescent="0.3">
      <c r="B590" s="10">
        <v>2021</v>
      </c>
      <c r="C590" s="10" t="s">
        <v>15</v>
      </c>
      <c r="D590" s="10" t="s">
        <v>23</v>
      </c>
      <c r="E590" s="10" t="s">
        <v>35</v>
      </c>
      <c r="F590" s="10" t="s">
        <v>25</v>
      </c>
      <c r="G590" s="10" t="s">
        <v>38</v>
      </c>
      <c r="H590" s="10" t="s">
        <v>20</v>
      </c>
      <c r="I590" s="10" t="s">
        <v>34</v>
      </c>
      <c r="O590" s="10">
        <f t="shared" si="9"/>
        <v>1</v>
      </c>
    </row>
    <row r="591" spans="2:15" x14ac:dyDescent="0.3">
      <c r="B591" s="10">
        <v>2024</v>
      </c>
      <c r="C591" s="10" t="s">
        <v>45</v>
      </c>
      <c r="D591" s="10" t="s">
        <v>31</v>
      </c>
      <c r="E591" s="10" t="s">
        <v>35</v>
      </c>
      <c r="F591" s="10" t="s">
        <v>18</v>
      </c>
      <c r="G591" s="10" t="s">
        <v>19</v>
      </c>
      <c r="H591" s="10" t="s">
        <v>39</v>
      </c>
      <c r="I591" s="10" t="s">
        <v>28</v>
      </c>
      <c r="O591" s="10">
        <f t="shared" si="9"/>
        <v>1</v>
      </c>
    </row>
    <row r="592" spans="2:15" x14ac:dyDescent="0.3">
      <c r="B592" s="10">
        <v>2020</v>
      </c>
      <c r="C592" s="10" t="s">
        <v>41</v>
      </c>
      <c r="D592" s="10" t="s">
        <v>23</v>
      </c>
      <c r="E592" s="10" t="s">
        <v>24</v>
      </c>
      <c r="F592" s="10" t="s">
        <v>18</v>
      </c>
      <c r="G592" s="10" t="s">
        <v>26</v>
      </c>
      <c r="H592" s="10" t="s">
        <v>39</v>
      </c>
      <c r="I592" s="10" t="s">
        <v>21</v>
      </c>
      <c r="O592" s="10">
        <f t="shared" si="9"/>
        <v>1</v>
      </c>
    </row>
    <row r="593" spans="2:15" x14ac:dyDescent="0.3">
      <c r="B593" s="10">
        <v>2026</v>
      </c>
      <c r="C593" s="10" t="s">
        <v>15</v>
      </c>
      <c r="D593" s="10" t="s">
        <v>33</v>
      </c>
      <c r="E593" s="10" t="s">
        <v>17</v>
      </c>
      <c r="F593" s="10" t="s">
        <v>25</v>
      </c>
      <c r="G593" s="10" t="s">
        <v>40</v>
      </c>
      <c r="H593" s="10" t="s">
        <v>20</v>
      </c>
      <c r="I593" s="10" t="s">
        <v>28</v>
      </c>
      <c r="O593" s="10">
        <f t="shared" si="9"/>
        <v>1</v>
      </c>
    </row>
    <row r="594" spans="2:15" x14ac:dyDescent="0.3">
      <c r="B594" s="10">
        <v>2024</v>
      </c>
      <c r="C594" s="10" t="s">
        <v>45</v>
      </c>
      <c r="D594" s="10" t="s">
        <v>37</v>
      </c>
      <c r="E594" s="10" t="s">
        <v>24</v>
      </c>
      <c r="F594" s="10" t="s">
        <v>18</v>
      </c>
      <c r="G594" s="10" t="s">
        <v>44</v>
      </c>
      <c r="H594" s="10" t="s">
        <v>39</v>
      </c>
      <c r="I594" s="10" t="s">
        <v>21</v>
      </c>
      <c r="O594" s="10">
        <f t="shared" si="9"/>
        <v>1</v>
      </c>
    </row>
    <row r="595" spans="2:15" x14ac:dyDescent="0.3">
      <c r="B595" s="10">
        <v>2025</v>
      </c>
      <c r="C595" s="10" t="s">
        <v>36</v>
      </c>
      <c r="D595" s="10" t="s">
        <v>23</v>
      </c>
      <c r="E595" s="10" t="s">
        <v>24</v>
      </c>
      <c r="F595" s="10" t="s">
        <v>25</v>
      </c>
      <c r="G595" s="10" t="s">
        <v>26</v>
      </c>
      <c r="H595" s="10" t="s">
        <v>20</v>
      </c>
      <c r="I595" s="10" t="s">
        <v>21</v>
      </c>
      <c r="O595" s="10">
        <f t="shared" si="9"/>
        <v>1</v>
      </c>
    </row>
    <row r="596" spans="2:15" x14ac:dyDescent="0.3">
      <c r="B596" s="10">
        <v>2025</v>
      </c>
      <c r="C596" s="10" t="s">
        <v>15</v>
      </c>
      <c r="D596" s="10" t="s">
        <v>37</v>
      </c>
      <c r="E596" s="10" t="s">
        <v>17</v>
      </c>
      <c r="F596" s="10" t="s">
        <v>18</v>
      </c>
      <c r="G596" s="10" t="s">
        <v>19</v>
      </c>
      <c r="H596" s="10" t="s">
        <v>27</v>
      </c>
      <c r="I596" s="10" t="s">
        <v>28</v>
      </c>
      <c r="O596" s="10">
        <f t="shared" si="9"/>
        <v>1</v>
      </c>
    </row>
    <row r="597" spans="2:15" x14ac:dyDescent="0.3">
      <c r="B597" s="10">
        <v>2020</v>
      </c>
      <c r="C597" s="10" t="s">
        <v>36</v>
      </c>
      <c r="D597" s="10" t="s">
        <v>37</v>
      </c>
      <c r="E597" s="10" t="s">
        <v>17</v>
      </c>
      <c r="F597" s="10" t="s">
        <v>25</v>
      </c>
      <c r="G597" s="10" t="s">
        <v>19</v>
      </c>
      <c r="H597" s="10" t="s">
        <v>34</v>
      </c>
      <c r="I597" s="10" t="s">
        <v>34</v>
      </c>
      <c r="O597" s="10">
        <f t="shared" si="9"/>
        <v>1</v>
      </c>
    </row>
    <row r="598" spans="2:15" x14ac:dyDescent="0.3">
      <c r="B598" s="10">
        <v>2025</v>
      </c>
      <c r="C598" s="10" t="s">
        <v>29</v>
      </c>
      <c r="D598" s="10" t="s">
        <v>37</v>
      </c>
      <c r="E598" s="10" t="s">
        <v>35</v>
      </c>
      <c r="F598" s="10" t="s">
        <v>30</v>
      </c>
      <c r="G598" s="10" t="s">
        <v>26</v>
      </c>
      <c r="H598" s="10" t="s">
        <v>39</v>
      </c>
      <c r="I598" s="10" t="s">
        <v>34</v>
      </c>
      <c r="O598" s="10">
        <f t="shared" si="9"/>
        <v>1</v>
      </c>
    </row>
    <row r="599" spans="2:15" x14ac:dyDescent="0.3">
      <c r="B599" s="10">
        <v>2024</v>
      </c>
      <c r="C599" s="10" t="s">
        <v>29</v>
      </c>
      <c r="D599" s="10" t="s">
        <v>31</v>
      </c>
      <c r="E599" s="10" t="s">
        <v>17</v>
      </c>
      <c r="F599" s="10" t="s">
        <v>25</v>
      </c>
      <c r="G599" s="10" t="s">
        <v>26</v>
      </c>
      <c r="H599" s="10" t="s">
        <v>27</v>
      </c>
      <c r="I599" s="10" t="s">
        <v>28</v>
      </c>
      <c r="O599" s="10">
        <f t="shared" si="9"/>
        <v>1</v>
      </c>
    </row>
    <row r="600" spans="2:15" x14ac:dyDescent="0.3">
      <c r="B600" s="10">
        <v>2023</v>
      </c>
      <c r="C600" s="10" t="s">
        <v>41</v>
      </c>
      <c r="D600" s="10" t="s">
        <v>31</v>
      </c>
      <c r="E600" s="10" t="s">
        <v>35</v>
      </c>
      <c r="F600" s="10" t="s">
        <v>30</v>
      </c>
      <c r="G600" s="10" t="s">
        <v>32</v>
      </c>
      <c r="H600" s="10" t="s">
        <v>34</v>
      </c>
      <c r="I600" s="10" t="s">
        <v>28</v>
      </c>
      <c r="O600" s="10">
        <f t="shared" si="9"/>
        <v>1</v>
      </c>
    </row>
    <row r="601" spans="2:15" x14ac:dyDescent="0.3">
      <c r="B601" s="10">
        <v>2022</v>
      </c>
      <c r="C601" s="10" t="s">
        <v>43</v>
      </c>
      <c r="D601" s="10" t="s">
        <v>31</v>
      </c>
      <c r="E601" s="10" t="s">
        <v>35</v>
      </c>
      <c r="F601" s="10" t="s">
        <v>30</v>
      </c>
      <c r="G601" s="10" t="s">
        <v>32</v>
      </c>
      <c r="H601" s="10" t="s">
        <v>34</v>
      </c>
      <c r="I601" s="10" t="s">
        <v>28</v>
      </c>
      <c r="O601" s="10">
        <f t="shared" si="9"/>
        <v>1</v>
      </c>
    </row>
    <row r="602" spans="2:15" x14ac:dyDescent="0.3">
      <c r="B602" s="10">
        <v>2020</v>
      </c>
      <c r="C602" s="10" t="s">
        <v>15</v>
      </c>
      <c r="D602" s="10" t="s">
        <v>42</v>
      </c>
      <c r="E602" s="10" t="s">
        <v>24</v>
      </c>
      <c r="F602" s="10" t="s">
        <v>25</v>
      </c>
      <c r="G602" s="10" t="s">
        <v>32</v>
      </c>
      <c r="H602" s="10" t="s">
        <v>39</v>
      </c>
      <c r="I602" s="10" t="s">
        <v>28</v>
      </c>
      <c r="O602" s="10">
        <f t="shared" si="9"/>
        <v>1</v>
      </c>
    </row>
    <row r="603" spans="2:15" x14ac:dyDescent="0.3">
      <c r="B603" s="10">
        <v>2023</v>
      </c>
      <c r="C603" s="10" t="s">
        <v>43</v>
      </c>
      <c r="D603" s="10" t="s">
        <v>37</v>
      </c>
      <c r="E603" s="10" t="s">
        <v>35</v>
      </c>
      <c r="F603" s="10" t="s">
        <v>30</v>
      </c>
      <c r="G603" s="10" t="s">
        <v>26</v>
      </c>
      <c r="H603" s="10" t="s">
        <v>27</v>
      </c>
      <c r="I603" s="10" t="s">
        <v>34</v>
      </c>
      <c r="O603" s="10">
        <f t="shared" si="9"/>
        <v>1</v>
      </c>
    </row>
    <row r="604" spans="2:15" x14ac:dyDescent="0.3">
      <c r="B604" s="10">
        <v>2026</v>
      </c>
      <c r="C604" s="10" t="s">
        <v>15</v>
      </c>
      <c r="D604" s="10" t="s">
        <v>23</v>
      </c>
      <c r="E604" s="10" t="s">
        <v>35</v>
      </c>
      <c r="F604" s="10" t="s">
        <v>30</v>
      </c>
      <c r="G604" s="10" t="s">
        <v>44</v>
      </c>
      <c r="H604" s="10" t="s">
        <v>34</v>
      </c>
      <c r="I604" s="10" t="s">
        <v>28</v>
      </c>
      <c r="O604" s="10">
        <f t="shared" si="9"/>
        <v>1</v>
      </c>
    </row>
    <row r="605" spans="2:15" x14ac:dyDescent="0.3">
      <c r="B605" s="10">
        <v>2023</v>
      </c>
      <c r="C605" s="10" t="s">
        <v>43</v>
      </c>
      <c r="D605" s="10" t="s">
        <v>16</v>
      </c>
      <c r="E605" s="10" t="s">
        <v>24</v>
      </c>
      <c r="F605" s="10" t="s">
        <v>30</v>
      </c>
      <c r="G605" s="10" t="s">
        <v>40</v>
      </c>
      <c r="H605" s="10" t="s">
        <v>39</v>
      </c>
      <c r="I605" s="10" t="s">
        <v>28</v>
      </c>
      <c r="O605" s="10">
        <f t="shared" si="9"/>
        <v>1</v>
      </c>
    </row>
    <row r="606" spans="2:15" x14ac:dyDescent="0.3">
      <c r="B606" s="10">
        <v>2025</v>
      </c>
      <c r="C606" s="10" t="s">
        <v>43</v>
      </c>
      <c r="D606" s="10" t="s">
        <v>31</v>
      </c>
      <c r="E606" s="10" t="s">
        <v>24</v>
      </c>
      <c r="F606" s="10" t="s">
        <v>30</v>
      </c>
      <c r="G606" s="10" t="s">
        <v>26</v>
      </c>
      <c r="H606" s="10" t="s">
        <v>39</v>
      </c>
      <c r="I606" s="10" t="s">
        <v>21</v>
      </c>
      <c r="O606" s="10">
        <f t="shared" si="9"/>
        <v>1</v>
      </c>
    </row>
    <row r="607" spans="2:15" x14ac:dyDescent="0.3">
      <c r="B607" s="10">
        <v>2026</v>
      </c>
      <c r="C607" s="10" t="s">
        <v>45</v>
      </c>
      <c r="D607" s="10" t="s">
        <v>23</v>
      </c>
      <c r="E607" s="10" t="s">
        <v>17</v>
      </c>
      <c r="F607" s="10" t="s">
        <v>18</v>
      </c>
      <c r="G607" s="10" t="s">
        <v>19</v>
      </c>
      <c r="H607" s="10" t="s">
        <v>34</v>
      </c>
      <c r="I607" s="10" t="s">
        <v>28</v>
      </c>
      <c r="O607" s="10">
        <f t="shared" si="9"/>
        <v>1</v>
      </c>
    </row>
    <row r="608" spans="2:15" x14ac:dyDescent="0.3">
      <c r="B608" s="10">
        <v>2022</v>
      </c>
      <c r="C608" s="10" t="s">
        <v>43</v>
      </c>
      <c r="D608" s="10" t="s">
        <v>37</v>
      </c>
      <c r="E608" s="10" t="s">
        <v>17</v>
      </c>
      <c r="F608" s="10" t="s">
        <v>30</v>
      </c>
      <c r="G608" s="10" t="s">
        <v>32</v>
      </c>
      <c r="H608" s="10" t="s">
        <v>27</v>
      </c>
      <c r="I608" s="10" t="s">
        <v>34</v>
      </c>
      <c r="O608" s="10">
        <f t="shared" si="9"/>
        <v>1</v>
      </c>
    </row>
    <row r="609" spans="2:15" x14ac:dyDescent="0.3">
      <c r="B609" s="10">
        <v>2024</v>
      </c>
      <c r="C609" s="10" t="s">
        <v>36</v>
      </c>
      <c r="D609" s="10" t="s">
        <v>31</v>
      </c>
      <c r="E609" s="10" t="s">
        <v>24</v>
      </c>
      <c r="F609" s="10" t="s">
        <v>25</v>
      </c>
      <c r="G609" s="10" t="s">
        <v>32</v>
      </c>
      <c r="H609" s="10" t="s">
        <v>20</v>
      </c>
      <c r="I609" s="10" t="s">
        <v>34</v>
      </c>
      <c r="O609" s="10">
        <f t="shared" si="9"/>
        <v>1</v>
      </c>
    </row>
    <row r="610" spans="2:15" x14ac:dyDescent="0.3">
      <c r="B610" s="10">
        <v>2022</v>
      </c>
      <c r="C610" s="10" t="s">
        <v>29</v>
      </c>
      <c r="D610" s="10" t="s">
        <v>33</v>
      </c>
      <c r="E610" s="10" t="s">
        <v>35</v>
      </c>
      <c r="F610" s="10" t="s">
        <v>30</v>
      </c>
      <c r="G610" s="10" t="s">
        <v>32</v>
      </c>
      <c r="H610" s="10" t="s">
        <v>34</v>
      </c>
      <c r="I610" s="10" t="s">
        <v>28</v>
      </c>
      <c r="O610" s="10">
        <f t="shared" si="9"/>
        <v>1</v>
      </c>
    </row>
    <row r="611" spans="2:15" x14ac:dyDescent="0.3">
      <c r="B611" s="10">
        <v>2026</v>
      </c>
      <c r="C611" s="10" t="s">
        <v>41</v>
      </c>
      <c r="D611" s="10" t="s">
        <v>33</v>
      </c>
      <c r="E611" s="10" t="s">
        <v>35</v>
      </c>
      <c r="F611" s="10" t="s">
        <v>25</v>
      </c>
      <c r="G611" s="10" t="s">
        <v>26</v>
      </c>
      <c r="H611" s="10" t="s">
        <v>39</v>
      </c>
      <c r="I611" s="10" t="s">
        <v>28</v>
      </c>
      <c r="O611" s="10">
        <f t="shared" si="9"/>
        <v>1</v>
      </c>
    </row>
    <row r="612" spans="2:15" x14ac:dyDescent="0.3">
      <c r="B612" s="10">
        <v>2022</v>
      </c>
      <c r="C612" s="10" t="s">
        <v>45</v>
      </c>
      <c r="D612" s="10" t="s">
        <v>31</v>
      </c>
      <c r="E612" s="10" t="s">
        <v>17</v>
      </c>
      <c r="F612" s="10" t="s">
        <v>18</v>
      </c>
      <c r="G612" s="10" t="s">
        <v>26</v>
      </c>
      <c r="H612" s="10" t="s">
        <v>34</v>
      </c>
      <c r="I612" s="10" t="s">
        <v>28</v>
      </c>
      <c r="O612" s="10">
        <f t="shared" si="9"/>
        <v>1</v>
      </c>
    </row>
    <row r="613" spans="2:15" x14ac:dyDescent="0.3">
      <c r="B613" s="10">
        <v>2020</v>
      </c>
      <c r="C613" s="10" t="s">
        <v>22</v>
      </c>
      <c r="D613" s="10" t="s">
        <v>33</v>
      </c>
      <c r="E613" s="10" t="s">
        <v>17</v>
      </c>
      <c r="F613" s="10" t="s">
        <v>18</v>
      </c>
      <c r="G613" s="10" t="s">
        <v>40</v>
      </c>
      <c r="H613" s="10" t="s">
        <v>34</v>
      </c>
      <c r="I613" s="10" t="s">
        <v>34</v>
      </c>
      <c r="O613" s="10">
        <f t="shared" si="9"/>
        <v>1</v>
      </c>
    </row>
    <row r="614" spans="2:15" x14ac:dyDescent="0.3">
      <c r="B614" s="10">
        <v>2026</v>
      </c>
      <c r="C614" s="10" t="s">
        <v>15</v>
      </c>
      <c r="D614" s="10" t="s">
        <v>16</v>
      </c>
      <c r="E614" s="10" t="s">
        <v>24</v>
      </c>
      <c r="F614" s="10" t="s">
        <v>18</v>
      </c>
      <c r="G614" s="10" t="s">
        <v>44</v>
      </c>
      <c r="H614" s="10" t="s">
        <v>20</v>
      </c>
      <c r="I614" s="10" t="s">
        <v>21</v>
      </c>
      <c r="O614" s="10">
        <f t="shared" si="9"/>
        <v>1</v>
      </c>
    </row>
    <row r="615" spans="2:15" x14ac:dyDescent="0.3">
      <c r="B615" s="10">
        <v>2023</v>
      </c>
      <c r="C615" s="10" t="s">
        <v>41</v>
      </c>
      <c r="D615" s="10" t="s">
        <v>42</v>
      </c>
      <c r="E615" s="10" t="s">
        <v>35</v>
      </c>
      <c r="F615" s="10" t="s">
        <v>18</v>
      </c>
      <c r="G615" s="10" t="s">
        <v>32</v>
      </c>
      <c r="H615" s="10" t="s">
        <v>27</v>
      </c>
      <c r="I615" s="10" t="s">
        <v>28</v>
      </c>
      <c r="O615" s="10">
        <f t="shared" si="9"/>
        <v>1</v>
      </c>
    </row>
    <row r="616" spans="2:15" x14ac:dyDescent="0.3">
      <c r="B616" s="10">
        <v>2023</v>
      </c>
      <c r="C616" s="10" t="s">
        <v>43</v>
      </c>
      <c r="D616" s="10" t="s">
        <v>31</v>
      </c>
      <c r="E616" s="10" t="s">
        <v>24</v>
      </c>
      <c r="F616" s="10" t="s">
        <v>18</v>
      </c>
      <c r="G616" s="10" t="s">
        <v>40</v>
      </c>
      <c r="H616" s="10" t="s">
        <v>34</v>
      </c>
      <c r="I616" s="10" t="s">
        <v>34</v>
      </c>
      <c r="O616" s="10">
        <f t="shared" si="9"/>
        <v>1</v>
      </c>
    </row>
    <row r="617" spans="2:15" x14ac:dyDescent="0.3">
      <c r="B617" s="10">
        <v>2025</v>
      </c>
      <c r="C617" s="10" t="s">
        <v>15</v>
      </c>
      <c r="D617" s="10" t="s">
        <v>16</v>
      </c>
      <c r="E617" s="10" t="s">
        <v>35</v>
      </c>
      <c r="F617" s="10" t="s">
        <v>30</v>
      </c>
      <c r="G617" s="10" t="s">
        <v>40</v>
      </c>
      <c r="H617" s="10" t="s">
        <v>27</v>
      </c>
      <c r="I617" s="10" t="s">
        <v>28</v>
      </c>
      <c r="O617" s="10">
        <f t="shared" si="9"/>
        <v>1</v>
      </c>
    </row>
    <row r="618" spans="2:15" x14ac:dyDescent="0.3">
      <c r="B618" s="10">
        <v>2023</v>
      </c>
      <c r="C618" s="10" t="s">
        <v>41</v>
      </c>
      <c r="D618" s="10" t="s">
        <v>23</v>
      </c>
      <c r="E618" s="10" t="s">
        <v>35</v>
      </c>
      <c r="F618" s="10" t="s">
        <v>25</v>
      </c>
      <c r="G618" s="10" t="s">
        <v>38</v>
      </c>
      <c r="H618" s="10" t="s">
        <v>27</v>
      </c>
      <c r="I618" s="10" t="s">
        <v>21</v>
      </c>
      <c r="O618" s="10">
        <f t="shared" si="9"/>
        <v>1</v>
      </c>
    </row>
    <row r="619" spans="2:15" x14ac:dyDescent="0.3">
      <c r="B619" s="10">
        <v>2024</v>
      </c>
      <c r="C619" s="10" t="s">
        <v>29</v>
      </c>
      <c r="D619" s="10" t="s">
        <v>16</v>
      </c>
      <c r="E619" s="10" t="s">
        <v>35</v>
      </c>
      <c r="F619" s="10" t="s">
        <v>25</v>
      </c>
      <c r="G619" s="10" t="s">
        <v>38</v>
      </c>
      <c r="H619" s="10" t="s">
        <v>39</v>
      </c>
      <c r="I619" s="10" t="s">
        <v>28</v>
      </c>
      <c r="O619" s="10">
        <f t="shared" si="9"/>
        <v>1</v>
      </c>
    </row>
    <row r="620" spans="2:15" x14ac:dyDescent="0.3">
      <c r="B620" s="10">
        <v>2022</v>
      </c>
      <c r="C620" s="10" t="s">
        <v>45</v>
      </c>
      <c r="D620" s="10" t="s">
        <v>31</v>
      </c>
      <c r="E620" s="10" t="s">
        <v>24</v>
      </c>
      <c r="F620" s="10" t="s">
        <v>30</v>
      </c>
      <c r="G620" s="10" t="s">
        <v>44</v>
      </c>
      <c r="H620" s="10" t="s">
        <v>39</v>
      </c>
      <c r="I620" s="10" t="s">
        <v>28</v>
      </c>
      <c r="O620" s="10">
        <f t="shared" si="9"/>
        <v>1</v>
      </c>
    </row>
    <row r="621" spans="2:15" x14ac:dyDescent="0.3">
      <c r="B621" s="10">
        <v>2025</v>
      </c>
      <c r="C621" s="10" t="s">
        <v>43</v>
      </c>
      <c r="D621" s="10" t="s">
        <v>42</v>
      </c>
      <c r="E621" s="10" t="s">
        <v>24</v>
      </c>
      <c r="F621" s="10" t="s">
        <v>25</v>
      </c>
      <c r="G621" s="10" t="s">
        <v>44</v>
      </c>
      <c r="H621" s="10" t="s">
        <v>20</v>
      </c>
      <c r="I621" s="10" t="s">
        <v>21</v>
      </c>
      <c r="O621" s="10">
        <f t="shared" si="9"/>
        <v>1</v>
      </c>
    </row>
    <row r="622" spans="2:15" x14ac:dyDescent="0.3">
      <c r="B622" s="10">
        <v>2025</v>
      </c>
      <c r="C622" s="10" t="s">
        <v>45</v>
      </c>
      <c r="D622" s="10" t="s">
        <v>42</v>
      </c>
      <c r="E622" s="10" t="s">
        <v>35</v>
      </c>
      <c r="F622" s="10" t="s">
        <v>18</v>
      </c>
      <c r="G622" s="10" t="s">
        <v>26</v>
      </c>
      <c r="H622" s="10" t="s">
        <v>39</v>
      </c>
      <c r="I622" s="10" t="s">
        <v>28</v>
      </c>
      <c r="O622" s="10">
        <f t="shared" si="9"/>
        <v>1</v>
      </c>
    </row>
    <row r="623" spans="2:15" x14ac:dyDescent="0.3">
      <c r="B623" s="10">
        <v>2021</v>
      </c>
      <c r="C623" s="10" t="s">
        <v>41</v>
      </c>
      <c r="D623" s="10" t="s">
        <v>42</v>
      </c>
      <c r="E623" s="10" t="s">
        <v>17</v>
      </c>
      <c r="F623" s="10" t="s">
        <v>25</v>
      </c>
      <c r="G623" s="10" t="s">
        <v>44</v>
      </c>
      <c r="H623" s="10" t="s">
        <v>20</v>
      </c>
      <c r="I623" s="10" t="s">
        <v>28</v>
      </c>
      <c r="O623" s="10">
        <f t="shared" si="9"/>
        <v>1</v>
      </c>
    </row>
    <row r="624" spans="2:15" x14ac:dyDescent="0.3">
      <c r="B624" s="10">
        <v>2026</v>
      </c>
      <c r="C624" s="10" t="s">
        <v>36</v>
      </c>
      <c r="D624" s="10" t="s">
        <v>16</v>
      </c>
      <c r="E624" s="10" t="s">
        <v>24</v>
      </c>
      <c r="F624" s="10" t="s">
        <v>25</v>
      </c>
      <c r="G624" s="10" t="s">
        <v>26</v>
      </c>
      <c r="H624" s="10" t="s">
        <v>39</v>
      </c>
      <c r="I624" s="10" t="s">
        <v>28</v>
      </c>
      <c r="O624" s="10">
        <f t="shared" si="9"/>
        <v>1</v>
      </c>
    </row>
    <row r="625" spans="2:15" x14ac:dyDescent="0.3">
      <c r="B625" s="10">
        <v>2022</v>
      </c>
      <c r="C625" s="10" t="s">
        <v>29</v>
      </c>
      <c r="D625" s="10" t="s">
        <v>37</v>
      </c>
      <c r="E625" s="10" t="s">
        <v>24</v>
      </c>
      <c r="F625" s="10" t="s">
        <v>18</v>
      </c>
      <c r="G625" s="10" t="s">
        <v>38</v>
      </c>
      <c r="H625" s="10" t="s">
        <v>34</v>
      </c>
      <c r="I625" s="10" t="s">
        <v>21</v>
      </c>
      <c r="O625" s="10">
        <f t="shared" si="9"/>
        <v>1</v>
      </c>
    </row>
    <row r="626" spans="2:15" x14ac:dyDescent="0.3">
      <c r="B626" s="10">
        <v>2021</v>
      </c>
      <c r="C626" s="10" t="s">
        <v>43</v>
      </c>
      <c r="D626" s="10" t="s">
        <v>16</v>
      </c>
      <c r="E626" s="10" t="s">
        <v>24</v>
      </c>
      <c r="F626" s="10" t="s">
        <v>18</v>
      </c>
      <c r="G626" s="10" t="s">
        <v>40</v>
      </c>
      <c r="H626" s="10" t="s">
        <v>39</v>
      </c>
      <c r="I626" s="10" t="s">
        <v>34</v>
      </c>
      <c r="O626" s="10">
        <f t="shared" si="9"/>
        <v>1</v>
      </c>
    </row>
    <row r="627" spans="2:15" x14ac:dyDescent="0.3">
      <c r="B627" s="10">
        <v>2023</v>
      </c>
      <c r="C627" s="10" t="s">
        <v>22</v>
      </c>
      <c r="D627" s="10" t="s">
        <v>23</v>
      </c>
      <c r="E627" s="10" t="s">
        <v>24</v>
      </c>
      <c r="F627" s="10" t="s">
        <v>30</v>
      </c>
      <c r="G627" s="10" t="s">
        <v>40</v>
      </c>
      <c r="H627" s="10" t="s">
        <v>20</v>
      </c>
      <c r="I627" s="10" t="s">
        <v>21</v>
      </c>
      <c r="O627" s="10">
        <f t="shared" si="9"/>
        <v>1</v>
      </c>
    </row>
    <row r="628" spans="2:15" x14ac:dyDescent="0.3">
      <c r="B628" s="10">
        <v>2021</v>
      </c>
      <c r="C628" s="10" t="s">
        <v>36</v>
      </c>
      <c r="D628" s="10" t="s">
        <v>16</v>
      </c>
      <c r="E628" s="10" t="s">
        <v>17</v>
      </c>
      <c r="F628" s="10" t="s">
        <v>25</v>
      </c>
      <c r="G628" s="10" t="s">
        <v>38</v>
      </c>
      <c r="H628" s="10" t="s">
        <v>34</v>
      </c>
      <c r="I628" s="10" t="s">
        <v>34</v>
      </c>
      <c r="O628" s="10">
        <f t="shared" si="9"/>
        <v>1</v>
      </c>
    </row>
    <row r="629" spans="2:15" x14ac:dyDescent="0.3">
      <c r="B629" s="10">
        <v>2022</v>
      </c>
      <c r="C629" s="10" t="s">
        <v>36</v>
      </c>
      <c r="D629" s="10" t="s">
        <v>37</v>
      </c>
      <c r="E629" s="10" t="s">
        <v>24</v>
      </c>
      <c r="F629" s="10" t="s">
        <v>18</v>
      </c>
      <c r="G629" s="10" t="s">
        <v>40</v>
      </c>
      <c r="H629" s="10" t="s">
        <v>34</v>
      </c>
      <c r="I629" s="10" t="s">
        <v>21</v>
      </c>
      <c r="O629" s="10">
        <f t="shared" si="9"/>
        <v>1</v>
      </c>
    </row>
    <row r="630" spans="2:15" x14ac:dyDescent="0.3">
      <c r="B630" s="10">
        <v>2026</v>
      </c>
      <c r="C630" s="10" t="s">
        <v>36</v>
      </c>
      <c r="D630" s="10" t="s">
        <v>23</v>
      </c>
      <c r="E630" s="10" t="s">
        <v>24</v>
      </c>
      <c r="F630" s="10" t="s">
        <v>30</v>
      </c>
      <c r="G630" s="10" t="s">
        <v>19</v>
      </c>
      <c r="H630" s="10" t="s">
        <v>20</v>
      </c>
      <c r="I630" s="10" t="s">
        <v>21</v>
      </c>
      <c r="O630" s="10">
        <f t="shared" si="9"/>
        <v>1</v>
      </c>
    </row>
    <row r="631" spans="2:15" x14ac:dyDescent="0.3">
      <c r="B631" s="10">
        <v>2021</v>
      </c>
      <c r="C631" s="10" t="s">
        <v>41</v>
      </c>
      <c r="D631" s="10" t="s">
        <v>42</v>
      </c>
      <c r="E631" s="10" t="s">
        <v>35</v>
      </c>
      <c r="F631" s="10" t="s">
        <v>18</v>
      </c>
      <c r="G631" s="10" t="s">
        <v>38</v>
      </c>
      <c r="H631" s="10" t="s">
        <v>39</v>
      </c>
      <c r="I631" s="10" t="s">
        <v>28</v>
      </c>
      <c r="O631" s="10">
        <f t="shared" si="9"/>
        <v>1</v>
      </c>
    </row>
    <row r="632" spans="2:15" x14ac:dyDescent="0.3">
      <c r="B632" s="10">
        <v>2026</v>
      </c>
      <c r="C632" s="10" t="s">
        <v>36</v>
      </c>
      <c r="D632" s="10" t="s">
        <v>37</v>
      </c>
      <c r="E632" s="10" t="s">
        <v>35</v>
      </c>
      <c r="F632" s="10" t="s">
        <v>30</v>
      </c>
      <c r="G632" s="10" t="s">
        <v>26</v>
      </c>
      <c r="H632" s="10" t="s">
        <v>20</v>
      </c>
      <c r="I632" s="10" t="s">
        <v>21</v>
      </c>
      <c r="O632" s="10">
        <f t="shared" si="9"/>
        <v>1</v>
      </c>
    </row>
    <row r="633" spans="2:15" x14ac:dyDescent="0.3">
      <c r="B633" s="10">
        <v>2024</v>
      </c>
      <c r="C633" s="10" t="s">
        <v>22</v>
      </c>
      <c r="D633" s="10" t="s">
        <v>37</v>
      </c>
      <c r="E633" s="10" t="s">
        <v>17</v>
      </c>
      <c r="F633" s="10" t="s">
        <v>18</v>
      </c>
      <c r="G633" s="10" t="s">
        <v>44</v>
      </c>
      <c r="H633" s="10" t="s">
        <v>39</v>
      </c>
      <c r="I633" s="10" t="s">
        <v>21</v>
      </c>
      <c r="O633" s="10">
        <f t="shared" si="9"/>
        <v>1</v>
      </c>
    </row>
    <row r="634" spans="2:15" x14ac:dyDescent="0.3">
      <c r="B634" s="10">
        <v>2026</v>
      </c>
      <c r="C634" s="10" t="s">
        <v>15</v>
      </c>
      <c r="D634" s="10" t="s">
        <v>31</v>
      </c>
      <c r="E634" s="10" t="s">
        <v>17</v>
      </c>
      <c r="F634" s="10" t="s">
        <v>30</v>
      </c>
      <c r="G634" s="10" t="s">
        <v>38</v>
      </c>
      <c r="H634" s="10" t="s">
        <v>20</v>
      </c>
      <c r="I634" s="10" t="s">
        <v>28</v>
      </c>
      <c r="O634" s="10">
        <f t="shared" si="9"/>
        <v>1</v>
      </c>
    </row>
    <row r="635" spans="2:15" x14ac:dyDescent="0.3">
      <c r="B635" s="10">
        <v>2024</v>
      </c>
      <c r="C635" s="10" t="s">
        <v>22</v>
      </c>
      <c r="D635" s="10" t="s">
        <v>33</v>
      </c>
      <c r="E635" s="10" t="s">
        <v>35</v>
      </c>
      <c r="F635" s="10" t="s">
        <v>30</v>
      </c>
      <c r="G635" s="10" t="s">
        <v>19</v>
      </c>
      <c r="H635" s="10" t="s">
        <v>39</v>
      </c>
      <c r="I635" s="10" t="s">
        <v>28</v>
      </c>
      <c r="O635" s="10">
        <f t="shared" si="9"/>
        <v>1</v>
      </c>
    </row>
    <row r="636" spans="2:15" x14ac:dyDescent="0.3">
      <c r="B636" s="10">
        <v>2023</v>
      </c>
      <c r="C636" s="10" t="s">
        <v>41</v>
      </c>
      <c r="D636" s="10" t="s">
        <v>16</v>
      </c>
      <c r="E636" s="10" t="s">
        <v>17</v>
      </c>
      <c r="F636" s="10" t="s">
        <v>18</v>
      </c>
      <c r="G636" s="10" t="s">
        <v>38</v>
      </c>
      <c r="H636" s="10" t="s">
        <v>34</v>
      </c>
      <c r="I636" s="10" t="s">
        <v>28</v>
      </c>
      <c r="O636" s="10">
        <f t="shared" si="9"/>
        <v>1</v>
      </c>
    </row>
    <row r="637" spans="2:15" x14ac:dyDescent="0.3">
      <c r="B637" s="10">
        <v>2020</v>
      </c>
      <c r="C637" s="10" t="s">
        <v>45</v>
      </c>
      <c r="D637" s="10" t="s">
        <v>33</v>
      </c>
      <c r="E637" s="10" t="s">
        <v>24</v>
      </c>
      <c r="F637" s="10" t="s">
        <v>18</v>
      </c>
      <c r="G637" s="10" t="s">
        <v>19</v>
      </c>
      <c r="H637" s="10" t="s">
        <v>27</v>
      </c>
      <c r="I637" s="10" t="s">
        <v>34</v>
      </c>
      <c r="O637" s="10">
        <f t="shared" si="9"/>
        <v>1</v>
      </c>
    </row>
    <row r="638" spans="2:15" x14ac:dyDescent="0.3">
      <c r="B638" s="10">
        <v>2021</v>
      </c>
      <c r="C638" s="10" t="s">
        <v>45</v>
      </c>
      <c r="D638" s="10" t="s">
        <v>42</v>
      </c>
      <c r="E638" s="10" t="s">
        <v>24</v>
      </c>
      <c r="F638" s="10" t="s">
        <v>30</v>
      </c>
      <c r="G638" s="10" t="s">
        <v>38</v>
      </c>
      <c r="H638" s="10" t="s">
        <v>20</v>
      </c>
      <c r="I638" s="10" t="s">
        <v>21</v>
      </c>
      <c r="O638" s="10">
        <f t="shared" si="9"/>
        <v>1</v>
      </c>
    </row>
    <row r="639" spans="2:15" x14ac:dyDescent="0.3">
      <c r="B639" s="10">
        <v>2020</v>
      </c>
      <c r="C639" s="10" t="s">
        <v>29</v>
      </c>
      <c r="D639" s="10" t="s">
        <v>16</v>
      </c>
      <c r="E639" s="10" t="s">
        <v>35</v>
      </c>
      <c r="F639" s="10" t="s">
        <v>18</v>
      </c>
      <c r="G639" s="10" t="s">
        <v>40</v>
      </c>
      <c r="H639" s="10" t="s">
        <v>20</v>
      </c>
      <c r="I639" s="10" t="s">
        <v>28</v>
      </c>
      <c r="O639" s="10">
        <f t="shared" si="9"/>
        <v>1</v>
      </c>
    </row>
    <row r="640" spans="2:15" x14ac:dyDescent="0.3">
      <c r="B640" s="10">
        <v>2020</v>
      </c>
      <c r="C640" s="10" t="s">
        <v>43</v>
      </c>
      <c r="D640" s="10" t="s">
        <v>37</v>
      </c>
      <c r="E640" s="10" t="s">
        <v>24</v>
      </c>
      <c r="F640" s="10" t="s">
        <v>25</v>
      </c>
      <c r="G640" s="10" t="s">
        <v>32</v>
      </c>
      <c r="H640" s="10" t="s">
        <v>20</v>
      </c>
      <c r="I640" s="10" t="s">
        <v>21</v>
      </c>
      <c r="O640" s="10">
        <f t="shared" si="9"/>
        <v>1</v>
      </c>
    </row>
    <row r="641" spans="2:15" x14ac:dyDescent="0.3">
      <c r="B641" s="10">
        <v>2024</v>
      </c>
      <c r="C641" s="10" t="s">
        <v>43</v>
      </c>
      <c r="D641" s="10" t="s">
        <v>42</v>
      </c>
      <c r="E641" s="10" t="s">
        <v>17</v>
      </c>
      <c r="F641" s="10" t="s">
        <v>30</v>
      </c>
      <c r="G641" s="10" t="s">
        <v>19</v>
      </c>
      <c r="H641" s="10" t="s">
        <v>27</v>
      </c>
      <c r="I641" s="10" t="s">
        <v>34</v>
      </c>
      <c r="O641" s="10">
        <f t="shared" si="9"/>
        <v>1</v>
      </c>
    </row>
    <row r="642" spans="2:15" x14ac:dyDescent="0.3">
      <c r="B642" s="10">
        <v>2022</v>
      </c>
      <c r="C642" s="10" t="s">
        <v>36</v>
      </c>
      <c r="D642" s="10" t="s">
        <v>33</v>
      </c>
      <c r="E642" s="10" t="s">
        <v>35</v>
      </c>
      <c r="F642" s="10" t="s">
        <v>18</v>
      </c>
      <c r="G642" s="10" t="s">
        <v>26</v>
      </c>
      <c r="H642" s="10" t="s">
        <v>39</v>
      </c>
      <c r="I642" s="10" t="s">
        <v>28</v>
      </c>
      <c r="O642" s="10">
        <f t="shared" si="9"/>
        <v>1</v>
      </c>
    </row>
    <row r="643" spans="2:15" x14ac:dyDescent="0.3">
      <c r="B643" s="10">
        <v>2025</v>
      </c>
      <c r="C643" s="10" t="s">
        <v>15</v>
      </c>
      <c r="D643" s="10" t="s">
        <v>23</v>
      </c>
      <c r="E643" s="10" t="s">
        <v>35</v>
      </c>
      <c r="F643" s="10" t="s">
        <v>25</v>
      </c>
      <c r="G643" s="10" t="s">
        <v>44</v>
      </c>
      <c r="H643" s="10" t="s">
        <v>20</v>
      </c>
      <c r="I643" s="10" t="s">
        <v>28</v>
      </c>
      <c r="O643" s="10">
        <f t="shared" si="9"/>
        <v>1</v>
      </c>
    </row>
    <row r="644" spans="2:15" x14ac:dyDescent="0.3">
      <c r="B644" s="10">
        <v>2022</v>
      </c>
      <c r="C644" s="10" t="s">
        <v>36</v>
      </c>
      <c r="D644" s="10" t="s">
        <v>31</v>
      </c>
      <c r="E644" s="10" t="s">
        <v>35</v>
      </c>
      <c r="F644" s="10" t="s">
        <v>25</v>
      </c>
      <c r="G644" s="10" t="s">
        <v>40</v>
      </c>
      <c r="H644" s="10" t="s">
        <v>34</v>
      </c>
      <c r="I644" s="10" t="s">
        <v>21</v>
      </c>
      <c r="O644" s="10">
        <f t="shared" si="9"/>
        <v>1</v>
      </c>
    </row>
    <row r="645" spans="2:15" x14ac:dyDescent="0.3">
      <c r="B645" s="10">
        <v>2025</v>
      </c>
      <c r="C645" s="10" t="s">
        <v>15</v>
      </c>
      <c r="D645" s="10" t="s">
        <v>16</v>
      </c>
      <c r="E645" s="10" t="s">
        <v>35</v>
      </c>
      <c r="F645" s="10" t="s">
        <v>25</v>
      </c>
      <c r="G645" s="10" t="s">
        <v>38</v>
      </c>
      <c r="H645" s="10" t="s">
        <v>27</v>
      </c>
      <c r="I645" s="10" t="s">
        <v>28</v>
      </c>
      <c r="O645" s="10">
        <f t="shared" ref="O645:O708" si="10">SUBTOTAL(103,B645)</f>
        <v>1</v>
      </c>
    </row>
    <row r="646" spans="2:15" x14ac:dyDescent="0.3">
      <c r="B646" s="10">
        <v>2026</v>
      </c>
      <c r="C646" s="10" t="s">
        <v>36</v>
      </c>
      <c r="D646" s="10" t="s">
        <v>37</v>
      </c>
      <c r="E646" s="10" t="s">
        <v>17</v>
      </c>
      <c r="F646" s="10" t="s">
        <v>30</v>
      </c>
      <c r="G646" s="10" t="s">
        <v>40</v>
      </c>
      <c r="H646" s="10" t="s">
        <v>39</v>
      </c>
      <c r="I646" s="10" t="s">
        <v>28</v>
      </c>
      <c r="O646" s="10">
        <f t="shared" si="10"/>
        <v>1</v>
      </c>
    </row>
    <row r="647" spans="2:15" x14ac:dyDescent="0.3">
      <c r="B647" s="10">
        <v>2021</v>
      </c>
      <c r="C647" s="10" t="s">
        <v>41</v>
      </c>
      <c r="D647" s="10" t="s">
        <v>23</v>
      </c>
      <c r="E647" s="10" t="s">
        <v>24</v>
      </c>
      <c r="F647" s="10" t="s">
        <v>25</v>
      </c>
      <c r="G647" s="10" t="s">
        <v>26</v>
      </c>
      <c r="H647" s="10" t="s">
        <v>34</v>
      </c>
      <c r="I647" s="10" t="s">
        <v>28</v>
      </c>
      <c r="O647" s="10">
        <f t="shared" si="10"/>
        <v>1</v>
      </c>
    </row>
    <row r="648" spans="2:15" x14ac:dyDescent="0.3">
      <c r="B648" s="10">
        <v>2024</v>
      </c>
      <c r="C648" s="10" t="s">
        <v>43</v>
      </c>
      <c r="D648" s="10" t="s">
        <v>31</v>
      </c>
      <c r="E648" s="10" t="s">
        <v>17</v>
      </c>
      <c r="F648" s="10" t="s">
        <v>18</v>
      </c>
      <c r="G648" s="10" t="s">
        <v>44</v>
      </c>
      <c r="H648" s="10" t="s">
        <v>27</v>
      </c>
      <c r="I648" s="10" t="s">
        <v>28</v>
      </c>
      <c r="O648" s="10">
        <f t="shared" si="10"/>
        <v>1</v>
      </c>
    </row>
    <row r="649" spans="2:15" x14ac:dyDescent="0.3">
      <c r="B649" s="10">
        <v>2022</v>
      </c>
      <c r="C649" s="10" t="s">
        <v>43</v>
      </c>
      <c r="D649" s="10" t="s">
        <v>37</v>
      </c>
      <c r="E649" s="10" t="s">
        <v>35</v>
      </c>
      <c r="F649" s="10" t="s">
        <v>30</v>
      </c>
      <c r="G649" s="10" t="s">
        <v>26</v>
      </c>
      <c r="H649" s="10" t="s">
        <v>27</v>
      </c>
      <c r="I649" s="10" t="s">
        <v>28</v>
      </c>
      <c r="O649" s="10">
        <f t="shared" si="10"/>
        <v>1</v>
      </c>
    </row>
    <row r="650" spans="2:15" x14ac:dyDescent="0.3">
      <c r="B650" s="10">
        <v>2024</v>
      </c>
      <c r="C650" s="10" t="s">
        <v>45</v>
      </c>
      <c r="D650" s="10" t="s">
        <v>31</v>
      </c>
      <c r="E650" s="10" t="s">
        <v>17</v>
      </c>
      <c r="F650" s="10" t="s">
        <v>25</v>
      </c>
      <c r="G650" s="10" t="s">
        <v>38</v>
      </c>
      <c r="H650" s="10" t="s">
        <v>20</v>
      </c>
      <c r="I650" s="10" t="s">
        <v>34</v>
      </c>
      <c r="O650" s="10">
        <f t="shared" si="10"/>
        <v>1</v>
      </c>
    </row>
    <row r="651" spans="2:15" x14ac:dyDescent="0.3">
      <c r="B651" s="10">
        <v>2024</v>
      </c>
      <c r="C651" s="10" t="s">
        <v>41</v>
      </c>
      <c r="D651" s="10" t="s">
        <v>23</v>
      </c>
      <c r="E651" s="10" t="s">
        <v>17</v>
      </c>
      <c r="F651" s="10" t="s">
        <v>25</v>
      </c>
      <c r="G651" s="10" t="s">
        <v>32</v>
      </c>
      <c r="H651" s="10" t="s">
        <v>34</v>
      </c>
      <c r="I651" s="10" t="s">
        <v>28</v>
      </c>
      <c r="O651" s="10">
        <f t="shared" si="10"/>
        <v>1</v>
      </c>
    </row>
    <row r="652" spans="2:15" x14ac:dyDescent="0.3">
      <c r="B652" s="10">
        <v>2024</v>
      </c>
      <c r="C652" s="10" t="s">
        <v>15</v>
      </c>
      <c r="D652" s="10" t="s">
        <v>37</v>
      </c>
      <c r="E652" s="10" t="s">
        <v>35</v>
      </c>
      <c r="F652" s="10" t="s">
        <v>18</v>
      </c>
      <c r="G652" s="10" t="s">
        <v>26</v>
      </c>
      <c r="H652" s="10" t="s">
        <v>27</v>
      </c>
      <c r="I652" s="10" t="s">
        <v>21</v>
      </c>
      <c r="O652" s="10">
        <f t="shared" si="10"/>
        <v>1</v>
      </c>
    </row>
    <row r="653" spans="2:15" x14ac:dyDescent="0.3">
      <c r="B653" s="10">
        <v>2021</v>
      </c>
      <c r="C653" s="10" t="s">
        <v>43</v>
      </c>
      <c r="D653" s="10" t="s">
        <v>33</v>
      </c>
      <c r="E653" s="10" t="s">
        <v>24</v>
      </c>
      <c r="F653" s="10" t="s">
        <v>30</v>
      </c>
      <c r="G653" s="10" t="s">
        <v>44</v>
      </c>
      <c r="H653" s="10" t="s">
        <v>39</v>
      </c>
      <c r="I653" s="10" t="s">
        <v>28</v>
      </c>
      <c r="O653" s="10">
        <f t="shared" si="10"/>
        <v>1</v>
      </c>
    </row>
    <row r="654" spans="2:15" x14ac:dyDescent="0.3">
      <c r="B654" s="10">
        <v>2024</v>
      </c>
      <c r="C654" s="10" t="s">
        <v>29</v>
      </c>
      <c r="D654" s="10" t="s">
        <v>42</v>
      </c>
      <c r="E654" s="10" t="s">
        <v>17</v>
      </c>
      <c r="F654" s="10" t="s">
        <v>25</v>
      </c>
      <c r="G654" s="10" t="s">
        <v>26</v>
      </c>
      <c r="H654" s="10" t="s">
        <v>39</v>
      </c>
      <c r="I654" s="10" t="s">
        <v>28</v>
      </c>
      <c r="O654" s="10">
        <f t="shared" si="10"/>
        <v>1</v>
      </c>
    </row>
    <row r="655" spans="2:15" x14ac:dyDescent="0.3">
      <c r="B655" s="10">
        <v>2026</v>
      </c>
      <c r="C655" s="10" t="s">
        <v>41</v>
      </c>
      <c r="D655" s="10" t="s">
        <v>37</v>
      </c>
      <c r="E655" s="10" t="s">
        <v>17</v>
      </c>
      <c r="F655" s="10" t="s">
        <v>25</v>
      </c>
      <c r="G655" s="10" t="s">
        <v>32</v>
      </c>
      <c r="H655" s="10" t="s">
        <v>27</v>
      </c>
      <c r="I655" s="10" t="s">
        <v>34</v>
      </c>
      <c r="O655" s="10">
        <f t="shared" si="10"/>
        <v>1</v>
      </c>
    </row>
    <row r="656" spans="2:15" x14ac:dyDescent="0.3">
      <c r="B656" s="10">
        <v>2023</v>
      </c>
      <c r="C656" s="10" t="s">
        <v>41</v>
      </c>
      <c r="D656" s="10" t="s">
        <v>37</v>
      </c>
      <c r="E656" s="10" t="s">
        <v>24</v>
      </c>
      <c r="F656" s="10" t="s">
        <v>25</v>
      </c>
      <c r="G656" s="10" t="s">
        <v>44</v>
      </c>
      <c r="H656" s="10" t="s">
        <v>20</v>
      </c>
      <c r="I656" s="10" t="s">
        <v>28</v>
      </c>
      <c r="O656" s="10">
        <f t="shared" si="10"/>
        <v>1</v>
      </c>
    </row>
    <row r="657" spans="2:15" x14ac:dyDescent="0.3">
      <c r="B657" s="10">
        <v>2026</v>
      </c>
      <c r="C657" s="10" t="s">
        <v>36</v>
      </c>
      <c r="D657" s="10" t="s">
        <v>31</v>
      </c>
      <c r="E657" s="10" t="s">
        <v>35</v>
      </c>
      <c r="F657" s="10" t="s">
        <v>25</v>
      </c>
      <c r="G657" s="10" t="s">
        <v>38</v>
      </c>
      <c r="H657" s="10" t="s">
        <v>20</v>
      </c>
      <c r="I657" s="10" t="s">
        <v>21</v>
      </c>
      <c r="O657" s="10">
        <f t="shared" si="10"/>
        <v>1</v>
      </c>
    </row>
    <row r="658" spans="2:15" x14ac:dyDescent="0.3">
      <c r="B658" s="10">
        <v>2026</v>
      </c>
      <c r="C658" s="10" t="s">
        <v>29</v>
      </c>
      <c r="D658" s="10" t="s">
        <v>23</v>
      </c>
      <c r="E658" s="10" t="s">
        <v>24</v>
      </c>
      <c r="F658" s="10" t="s">
        <v>25</v>
      </c>
      <c r="G658" s="10" t="s">
        <v>44</v>
      </c>
      <c r="H658" s="10" t="s">
        <v>27</v>
      </c>
      <c r="I658" s="10" t="s">
        <v>21</v>
      </c>
      <c r="O658" s="10">
        <f t="shared" si="10"/>
        <v>1</v>
      </c>
    </row>
    <row r="659" spans="2:15" x14ac:dyDescent="0.3">
      <c r="B659" s="10">
        <v>2024</v>
      </c>
      <c r="C659" s="10" t="s">
        <v>41</v>
      </c>
      <c r="D659" s="10" t="s">
        <v>23</v>
      </c>
      <c r="E659" s="10" t="s">
        <v>35</v>
      </c>
      <c r="F659" s="10" t="s">
        <v>30</v>
      </c>
      <c r="G659" s="10" t="s">
        <v>44</v>
      </c>
      <c r="H659" s="10" t="s">
        <v>20</v>
      </c>
      <c r="I659" s="10" t="s">
        <v>28</v>
      </c>
      <c r="O659" s="10">
        <f t="shared" si="10"/>
        <v>1</v>
      </c>
    </row>
    <row r="660" spans="2:15" x14ac:dyDescent="0.3">
      <c r="B660" s="10">
        <v>2023</v>
      </c>
      <c r="C660" s="10" t="s">
        <v>41</v>
      </c>
      <c r="D660" s="10" t="s">
        <v>23</v>
      </c>
      <c r="E660" s="10" t="s">
        <v>35</v>
      </c>
      <c r="F660" s="10" t="s">
        <v>18</v>
      </c>
      <c r="G660" s="10" t="s">
        <v>26</v>
      </c>
      <c r="H660" s="10" t="s">
        <v>34</v>
      </c>
      <c r="I660" s="10" t="s">
        <v>34</v>
      </c>
      <c r="O660" s="10">
        <f t="shared" si="10"/>
        <v>1</v>
      </c>
    </row>
    <row r="661" spans="2:15" x14ac:dyDescent="0.3">
      <c r="B661" s="10">
        <v>2025</v>
      </c>
      <c r="C661" s="10" t="s">
        <v>15</v>
      </c>
      <c r="D661" s="10" t="s">
        <v>23</v>
      </c>
      <c r="E661" s="10" t="s">
        <v>17</v>
      </c>
      <c r="F661" s="10" t="s">
        <v>30</v>
      </c>
      <c r="G661" s="10" t="s">
        <v>19</v>
      </c>
      <c r="H661" s="10" t="s">
        <v>27</v>
      </c>
      <c r="I661" s="10" t="s">
        <v>34</v>
      </c>
      <c r="O661" s="10">
        <f t="shared" si="10"/>
        <v>1</v>
      </c>
    </row>
    <row r="662" spans="2:15" x14ac:dyDescent="0.3">
      <c r="B662" s="10">
        <v>2023</v>
      </c>
      <c r="C662" s="10" t="s">
        <v>41</v>
      </c>
      <c r="D662" s="10" t="s">
        <v>33</v>
      </c>
      <c r="E662" s="10" t="s">
        <v>35</v>
      </c>
      <c r="F662" s="10" t="s">
        <v>25</v>
      </c>
      <c r="G662" s="10" t="s">
        <v>26</v>
      </c>
      <c r="H662" s="10" t="s">
        <v>39</v>
      </c>
      <c r="I662" s="10" t="s">
        <v>28</v>
      </c>
      <c r="O662" s="10">
        <f t="shared" si="10"/>
        <v>1</v>
      </c>
    </row>
    <row r="663" spans="2:15" x14ac:dyDescent="0.3">
      <c r="B663" s="10">
        <v>2021</v>
      </c>
      <c r="C663" s="10" t="s">
        <v>45</v>
      </c>
      <c r="D663" s="10" t="s">
        <v>23</v>
      </c>
      <c r="E663" s="10" t="s">
        <v>24</v>
      </c>
      <c r="F663" s="10" t="s">
        <v>25</v>
      </c>
      <c r="G663" s="10" t="s">
        <v>19</v>
      </c>
      <c r="H663" s="10" t="s">
        <v>34</v>
      </c>
      <c r="I663" s="10" t="s">
        <v>28</v>
      </c>
      <c r="O663" s="10">
        <f t="shared" si="10"/>
        <v>1</v>
      </c>
    </row>
    <row r="664" spans="2:15" x14ac:dyDescent="0.3">
      <c r="B664" s="10">
        <v>2023</v>
      </c>
      <c r="C664" s="10" t="s">
        <v>29</v>
      </c>
      <c r="D664" s="10" t="s">
        <v>31</v>
      </c>
      <c r="E664" s="10" t="s">
        <v>24</v>
      </c>
      <c r="F664" s="10" t="s">
        <v>25</v>
      </c>
      <c r="G664" s="10" t="s">
        <v>44</v>
      </c>
      <c r="H664" s="10" t="s">
        <v>39</v>
      </c>
      <c r="I664" s="10" t="s">
        <v>21</v>
      </c>
      <c r="O664" s="10">
        <f t="shared" si="10"/>
        <v>1</v>
      </c>
    </row>
    <row r="665" spans="2:15" x14ac:dyDescent="0.3">
      <c r="B665" s="10">
        <v>2025</v>
      </c>
      <c r="C665" s="10" t="s">
        <v>45</v>
      </c>
      <c r="D665" s="10" t="s">
        <v>31</v>
      </c>
      <c r="E665" s="10" t="s">
        <v>24</v>
      </c>
      <c r="F665" s="10" t="s">
        <v>25</v>
      </c>
      <c r="G665" s="10" t="s">
        <v>38</v>
      </c>
      <c r="H665" s="10" t="s">
        <v>34</v>
      </c>
      <c r="I665" s="10" t="s">
        <v>28</v>
      </c>
      <c r="O665" s="10">
        <f t="shared" si="10"/>
        <v>1</v>
      </c>
    </row>
    <row r="666" spans="2:15" x14ac:dyDescent="0.3">
      <c r="B666" s="10">
        <v>2021</v>
      </c>
      <c r="C666" s="10" t="s">
        <v>36</v>
      </c>
      <c r="D666" s="10" t="s">
        <v>16</v>
      </c>
      <c r="E666" s="10" t="s">
        <v>17</v>
      </c>
      <c r="F666" s="10" t="s">
        <v>18</v>
      </c>
      <c r="G666" s="10" t="s">
        <v>38</v>
      </c>
      <c r="H666" s="10" t="s">
        <v>34</v>
      </c>
      <c r="I666" s="10" t="s">
        <v>28</v>
      </c>
      <c r="O666" s="10">
        <f t="shared" si="10"/>
        <v>1</v>
      </c>
    </row>
    <row r="667" spans="2:15" x14ac:dyDescent="0.3">
      <c r="B667" s="10">
        <v>2023</v>
      </c>
      <c r="C667" s="10" t="s">
        <v>43</v>
      </c>
      <c r="D667" s="10" t="s">
        <v>42</v>
      </c>
      <c r="E667" s="10" t="s">
        <v>24</v>
      </c>
      <c r="F667" s="10" t="s">
        <v>25</v>
      </c>
      <c r="G667" s="10" t="s">
        <v>19</v>
      </c>
      <c r="H667" s="10" t="s">
        <v>20</v>
      </c>
      <c r="I667" s="10" t="s">
        <v>21</v>
      </c>
      <c r="O667" s="10">
        <f t="shared" si="10"/>
        <v>1</v>
      </c>
    </row>
    <row r="668" spans="2:15" x14ac:dyDescent="0.3">
      <c r="B668" s="10">
        <v>2021</v>
      </c>
      <c r="C668" s="10" t="s">
        <v>15</v>
      </c>
      <c r="D668" s="10" t="s">
        <v>31</v>
      </c>
      <c r="E668" s="10" t="s">
        <v>35</v>
      </c>
      <c r="F668" s="10" t="s">
        <v>30</v>
      </c>
      <c r="G668" s="10" t="s">
        <v>38</v>
      </c>
      <c r="H668" s="10" t="s">
        <v>39</v>
      </c>
      <c r="I668" s="10" t="s">
        <v>21</v>
      </c>
      <c r="O668" s="10">
        <f t="shared" si="10"/>
        <v>1</v>
      </c>
    </row>
    <row r="669" spans="2:15" x14ac:dyDescent="0.3">
      <c r="B669" s="10">
        <v>2022</v>
      </c>
      <c r="C669" s="10" t="s">
        <v>41</v>
      </c>
      <c r="D669" s="10" t="s">
        <v>16</v>
      </c>
      <c r="E669" s="10" t="s">
        <v>24</v>
      </c>
      <c r="F669" s="10" t="s">
        <v>18</v>
      </c>
      <c r="G669" s="10" t="s">
        <v>38</v>
      </c>
      <c r="H669" s="10" t="s">
        <v>20</v>
      </c>
      <c r="I669" s="10" t="s">
        <v>21</v>
      </c>
      <c r="O669" s="10">
        <f t="shared" si="10"/>
        <v>1</v>
      </c>
    </row>
    <row r="670" spans="2:15" x14ac:dyDescent="0.3">
      <c r="B670" s="10">
        <v>2021</v>
      </c>
      <c r="C670" s="10" t="s">
        <v>41</v>
      </c>
      <c r="D670" s="10" t="s">
        <v>23</v>
      </c>
      <c r="E670" s="10" t="s">
        <v>35</v>
      </c>
      <c r="F670" s="10" t="s">
        <v>30</v>
      </c>
      <c r="G670" s="10" t="s">
        <v>44</v>
      </c>
      <c r="H670" s="10" t="s">
        <v>39</v>
      </c>
      <c r="I670" s="10" t="s">
        <v>28</v>
      </c>
      <c r="O670" s="10">
        <f t="shared" si="10"/>
        <v>1</v>
      </c>
    </row>
    <row r="671" spans="2:15" x14ac:dyDescent="0.3">
      <c r="B671" s="10">
        <v>2023</v>
      </c>
      <c r="C671" s="10" t="s">
        <v>36</v>
      </c>
      <c r="D671" s="10" t="s">
        <v>42</v>
      </c>
      <c r="E671" s="10" t="s">
        <v>17</v>
      </c>
      <c r="F671" s="10" t="s">
        <v>30</v>
      </c>
      <c r="G671" s="10" t="s">
        <v>44</v>
      </c>
      <c r="H671" s="10" t="s">
        <v>20</v>
      </c>
      <c r="I671" s="10" t="s">
        <v>34</v>
      </c>
      <c r="O671" s="10">
        <f t="shared" si="10"/>
        <v>1</v>
      </c>
    </row>
    <row r="672" spans="2:15" x14ac:dyDescent="0.3">
      <c r="B672" s="10">
        <v>2022</v>
      </c>
      <c r="C672" s="10" t="s">
        <v>29</v>
      </c>
      <c r="D672" s="10" t="s">
        <v>31</v>
      </c>
      <c r="E672" s="10" t="s">
        <v>35</v>
      </c>
      <c r="F672" s="10" t="s">
        <v>30</v>
      </c>
      <c r="G672" s="10" t="s">
        <v>19</v>
      </c>
      <c r="H672" s="10" t="s">
        <v>27</v>
      </c>
      <c r="I672" s="10" t="s">
        <v>28</v>
      </c>
      <c r="O672" s="10">
        <f t="shared" si="10"/>
        <v>1</v>
      </c>
    </row>
    <row r="673" spans="2:15" x14ac:dyDescent="0.3">
      <c r="B673" s="10">
        <v>2023</v>
      </c>
      <c r="C673" s="10" t="s">
        <v>29</v>
      </c>
      <c r="D673" s="10" t="s">
        <v>31</v>
      </c>
      <c r="E673" s="10" t="s">
        <v>35</v>
      </c>
      <c r="F673" s="10" t="s">
        <v>30</v>
      </c>
      <c r="G673" s="10" t="s">
        <v>26</v>
      </c>
      <c r="H673" s="10" t="s">
        <v>27</v>
      </c>
      <c r="I673" s="10" t="s">
        <v>34</v>
      </c>
      <c r="O673" s="10">
        <f t="shared" si="10"/>
        <v>1</v>
      </c>
    </row>
    <row r="674" spans="2:15" x14ac:dyDescent="0.3">
      <c r="B674" s="10">
        <v>2026</v>
      </c>
      <c r="C674" s="10" t="s">
        <v>41</v>
      </c>
      <c r="D674" s="10" t="s">
        <v>23</v>
      </c>
      <c r="E674" s="10" t="s">
        <v>35</v>
      </c>
      <c r="F674" s="10" t="s">
        <v>18</v>
      </c>
      <c r="G674" s="10" t="s">
        <v>19</v>
      </c>
      <c r="H674" s="10" t="s">
        <v>39</v>
      </c>
      <c r="I674" s="10" t="s">
        <v>28</v>
      </c>
      <c r="O674" s="10">
        <f t="shared" si="10"/>
        <v>1</v>
      </c>
    </row>
    <row r="675" spans="2:15" x14ac:dyDescent="0.3">
      <c r="B675" s="10">
        <v>2024</v>
      </c>
      <c r="C675" s="10" t="s">
        <v>22</v>
      </c>
      <c r="D675" s="10" t="s">
        <v>33</v>
      </c>
      <c r="E675" s="10" t="s">
        <v>24</v>
      </c>
      <c r="F675" s="10" t="s">
        <v>18</v>
      </c>
      <c r="G675" s="10" t="s">
        <v>40</v>
      </c>
      <c r="H675" s="10" t="s">
        <v>20</v>
      </c>
      <c r="I675" s="10" t="s">
        <v>28</v>
      </c>
      <c r="O675" s="10">
        <f t="shared" si="10"/>
        <v>1</v>
      </c>
    </row>
    <row r="676" spans="2:15" x14ac:dyDescent="0.3">
      <c r="B676" s="10">
        <v>2025</v>
      </c>
      <c r="C676" s="10" t="s">
        <v>36</v>
      </c>
      <c r="D676" s="10" t="s">
        <v>16</v>
      </c>
      <c r="E676" s="10" t="s">
        <v>35</v>
      </c>
      <c r="F676" s="10" t="s">
        <v>18</v>
      </c>
      <c r="G676" s="10" t="s">
        <v>40</v>
      </c>
      <c r="H676" s="10" t="s">
        <v>27</v>
      </c>
      <c r="I676" s="10" t="s">
        <v>34</v>
      </c>
      <c r="O676" s="10">
        <f t="shared" si="10"/>
        <v>1</v>
      </c>
    </row>
    <row r="677" spans="2:15" x14ac:dyDescent="0.3">
      <c r="B677" s="10">
        <v>2023</v>
      </c>
      <c r="C677" s="10" t="s">
        <v>15</v>
      </c>
      <c r="D677" s="10" t="s">
        <v>42</v>
      </c>
      <c r="E677" s="10" t="s">
        <v>17</v>
      </c>
      <c r="F677" s="10" t="s">
        <v>25</v>
      </c>
      <c r="G677" s="10" t="s">
        <v>38</v>
      </c>
      <c r="H677" s="10" t="s">
        <v>34</v>
      </c>
      <c r="I677" s="10" t="s">
        <v>28</v>
      </c>
      <c r="O677" s="10">
        <f t="shared" si="10"/>
        <v>1</v>
      </c>
    </row>
    <row r="678" spans="2:15" x14ac:dyDescent="0.3">
      <c r="B678" s="10">
        <v>2026</v>
      </c>
      <c r="C678" s="10" t="s">
        <v>41</v>
      </c>
      <c r="D678" s="10" t="s">
        <v>37</v>
      </c>
      <c r="E678" s="10" t="s">
        <v>35</v>
      </c>
      <c r="F678" s="10" t="s">
        <v>25</v>
      </c>
      <c r="G678" s="10" t="s">
        <v>40</v>
      </c>
      <c r="H678" s="10" t="s">
        <v>20</v>
      </c>
      <c r="I678" s="10" t="s">
        <v>28</v>
      </c>
      <c r="O678" s="10">
        <f t="shared" si="10"/>
        <v>1</v>
      </c>
    </row>
    <row r="679" spans="2:15" x14ac:dyDescent="0.3">
      <c r="B679" s="10">
        <v>2021</v>
      </c>
      <c r="C679" s="10" t="s">
        <v>41</v>
      </c>
      <c r="D679" s="10" t="s">
        <v>31</v>
      </c>
      <c r="E679" s="10" t="s">
        <v>35</v>
      </c>
      <c r="F679" s="10" t="s">
        <v>25</v>
      </c>
      <c r="G679" s="10" t="s">
        <v>44</v>
      </c>
      <c r="H679" s="10" t="s">
        <v>39</v>
      </c>
      <c r="I679" s="10" t="s">
        <v>34</v>
      </c>
      <c r="O679" s="10">
        <f t="shared" si="10"/>
        <v>1</v>
      </c>
    </row>
    <row r="680" spans="2:15" x14ac:dyDescent="0.3">
      <c r="B680" s="10">
        <v>2026</v>
      </c>
      <c r="C680" s="10" t="s">
        <v>43</v>
      </c>
      <c r="D680" s="10" t="s">
        <v>37</v>
      </c>
      <c r="E680" s="10" t="s">
        <v>35</v>
      </c>
      <c r="F680" s="10" t="s">
        <v>30</v>
      </c>
      <c r="G680" s="10" t="s">
        <v>38</v>
      </c>
      <c r="H680" s="10" t="s">
        <v>34</v>
      </c>
      <c r="I680" s="10" t="s">
        <v>34</v>
      </c>
      <c r="O680" s="10">
        <f t="shared" si="10"/>
        <v>1</v>
      </c>
    </row>
    <row r="681" spans="2:15" x14ac:dyDescent="0.3">
      <c r="B681" s="10">
        <v>2020</v>
      </c>
      <c r="C681" s="10" t="s">
        <v>22</v>
      </c>
      <c r="D681" s="10" t="s">
        <v>31</v>
      </c>
      <c r="E681" s="10" t="s">
        <v>17</v>
      </c>
      <c r="F681" s="10" t="s">
        <v>18</v>
      </c>
      <c r="G681" s="10" t="s">
        <v>26</v>
      </c>
      <c r="H681" s="10" t="s">
        <v>39</v>
      </c>
      <c r="I681" s="10" t="s">
        <v>28</v>
      </c>
      <c r="O681" s="10">
        <f t="shared" si="10"/>
        <v>1</v>
      </c>
    </row>
    <row r="682" spans="2:15" x14ac:dyDescent="0.3">
      <c r="B682" s="10">
        <v>2023</v>
      </c>
      <c r="C682" s="10" t="s">
        <v>36</v>
      </c>
      <c r="D682" s="10" t="s">
        <v>31</v>
      </c>
      <c r="E682" s="10" t="s">
        <v>24</v>
      </c>
      <c r="F682" s="10" t="s">
        <v>18</v>
      </c>
      <c r="G682" s="10" t="s">
        <v>19</v>
      </c>
      <c r="H682" s="10" t="s">
        <v>27</v>
      </c>
      <c r="I682" s="10" t="s">
        <v>28</v>
      </c>
      <c r="O682" s="10">
        <f t="shared" si="10"/>
        <v>1</v>
      </c>
    </row>
    <row r="683" spans="2:15" x14ac:dyDescent="0.3">
      <c r="B683" s="10">
        <v>2024</v>
      </c>
      <c r="C683" s="10" t="s">
        <v>29</v>
      </c>
      <c r="D683" s="10" t="s">
        <v>42</v>
      </c>
      <c r="E683" s="10" t="s">
        <v>35</v>
      </c>
      <c r="F683" s="10" t="s">
        <v>30</v>
      </c>
      <c r="G683" s="10" t="s">
        <v>38</v>
      </c>
      <c r="H683" s="10" t="s">
        <v>27</v>
      </c>
      <c r="I683" s="10" t="s">
        <v>21</v>
      </c>
      <c r="O683" s="10">
        <f t="shared" si="10"/>
        <v>1</v>
      </c>
    </row>
    <row r="684" spans="2:15" x14ac:dyDescent="0.3">
      <c r="B684" s="10">
        <v>2020</v>
      </c>
      <c r="C684" s="10" t="s">
        <v>15</v>
      </c>
      <c r="D684" s="10" t="s">
        <v>16</v>
      </c>
      <c r="E684" s="10" t="s">
        <v>17</v>
      </c>
      <c r="F684" s="10" t="s">
        <v>18</v>
      </c>
      <c r="G684" s="10" t="s">
        <v>26</v>
      </c>
      <c r="H684" s="10" t="s">
        <v>20</v>
      </c>
      <c r="I684" s="10" t="s">
        <v>34</v>
      </c>
      <c r="O684" s="10">
        <f t="shared" si="10"/>
        <v>1</v>
      </c>
    </row>
    <row r="685" spans="2:15" x14ac:dyDescent="0.3">
      <c r="B685" s="10">
        <v>2021</v>
      </c>
      <c r="C685" s="10" t="s">
        <v>15</v>
      </c>
      <c r="D685" s="10" t="s">
        <v>33</v>
      </c>
      <c r="E685" s="10" t="s">
        <v>17</v>
      </c>
      <c r="F685" s="10" t="s">
        <v>18</v>
      </c>
      <c r="G685" s="10" t="s">
        <v>44</v>
      </c>
      <c r="H685" s="10" t="s">
        <v>39</v>
      </c>
      <c r="I685" s="10" t="s">
        <v>28</v>
      </c>
      <c r="O685" s="10">
        <f t="shared" si="10"/>
        <v>1</v>
      </c>
    </row>
    <row r="686" spans="2:15" x14ac:dyDescent="0.3">
      <c r="B686" s="10">
        <v>2023</v>
      </c>
      <c r="C686" s="10" t="s">
        <v>43</v>
      </c>
      <c r="D686" s="10" t="s">
        <v>23</v>
      </c>
      <c r="E686" s="10" t="s">
        <v>35</v>
      </c>
      <c r="F686" s="10" t="s">
        <v>25</v>
      </c>
      <c r="G686" s="10" t="s">
        <v>32</v>
      </c>
      <c r="H686" s="10" t="s">
        <v>20</v>
      </c>
      <c r="I686" s="10" t="s">
        <v>28</v>
      </c>
      <c r="O686" s="10">
        <f t="shared" si="10"/>
        <v>1</v>
      </c>
    </row>
    <row r="687" spans="2:15" x14ac:dyDescent="0.3">
      <c r="B687" s="10">
        <v>2021</v>
      </c>
      <c r="C687" s="10" t="s">
        <v>45</v>
      </c>
      <c r="D687" s="10" t="s">
        <v>16</v>
      </c>
      <c r="E687" s="10" t="s">
        <v>35</v>
      </c>
      <c r="F687" s="10" t="s">
        <v>18</v>
      </c>
      <c r="G687" s="10" t="s">
        <v>44</v>
      </c>
      <c r="H687" s="10" t="s">
        <v>34</v>
      </c>
      <c r="I687" s="10" t="s">
        <v>21</v>
      </c>
      <c r="O687" s="10">
        <f t="shared" si="10"/>
        <v>1</v>
      </c>
    </row>
    <row r="688" spans="2:15" x14ac:dyDescent="0.3">
      <c r="B688" s="10">
        <v>2021</v>
      </c>
      <c r="C688" s="10" t="s">
        <v>36</v>
      </c>
      <c r="D688" s="10" t="s">
        <v>16</v>
      </c>
      <c r="E688" s="10" t="s">
        <v>24</v>
      </c>
      <c r="F688" s="10" t="s">
        <v>30</v>
      </c>
      <c r="G688" s="10" t="s">
        <v>44</v>
      </c>
      <c r="H688" s="10" t="s">
        <v>39</v>
      </c>
      <c r="I688" s="10" t="s">
        <v>34</v>
      </c>
      <c r="O688" s="10">
        <f t="shared" si="10"/>
        <v>1</v>
      </c>
    </row>
    <row r="689" spans="2:15" x14ac:dyDescent="0.3">
      <c r="B689" s="10">
        <v>2021</v>
      </c>
      <c r="C689" s="10" t="s">
        <v>45</v>
      </c>
      <c r="D689" s="10" t="s">
        <v>31</v>
      </c>
      <c r="E689" s="10" t="s">
        <v>24</v>
      </c>
      <c r="F689" s="10" t="s">
        <v>30</v>
      </c>
      <c r="G689" s="10" t="s">
        <v>44</v>
      </c>
      <c r="H689" s="10" t="s">
        <v>34</v>
      </c>
      <c r="I689" s="10" t="s">
        <v>28</v>
      </c>
      <c r="O689" s="10">
        <f t="shared" si="10"/>
        <v>1</v>
      </c>
    </row>
    <row r="690" spans="2:15" x14ac:dyDescent="0.3">
      <c r="B690" s="10">
        <v>2026</v>
      </c>
      <c r="C690" s="10" t="s">
        <v>15</v>
      </c>
      <c r="D690" s="10" t="s">
        <v>33</v>
      </c>
      <c r="E690" s="10" t="s">
        <v>24</v>
      </c>
      <c r="F690" s="10" t="s">
        <v>30</v>
      </c>
      <c r="G690" s="10" t="s">
        <v>32</v>
      </c>
      <c r="H690" s="10" t="s">
        <v>34</v>
      </c>
      <c r="I690" s="10" t="s">
        <v>21</v>
      </c>
      <c r="O690" s="10">
        <f t="shared" si="10"/>
        <v>1</v>
      </c>
    </row>
    <row r="691" spans="2:15" x14ac:dyDescent="0.3">
      <c r="B691" s="10">
        <v>2020</v>
      </c>
      <c r="C691" s="10" t="s">
        <v>15</v>
      </c>
      <c r="D691" s="10" t="s">
        <v>33</v>
      </c>
      <c r="E691" s="10" t="s">
        <v>17</v>
      </c>
      <c r="F691" s="10" t="s">
        <v>30</v>
      </c>
      <c r="G691" s="10" t="s">
        <v>32</v>
      </c>
      <c r="H691" s="10" t="s">
        <v>39</v>
      </c>
      <c r="I691" s="10" t="s">
        <v>28</v>
      </c>
      <c r="O691" s="10">
        <f t="shared" si="10"/>
        <v>1</v>
      </c>
    </row>
    <row r="692" spans="2:15" x14ac:dyDescent="0.3">
      <c r="B692" s="10">
        <v>2020</v>
      </c>
      <c r="C692" s="10" t="s">
        <v>45</v>
      </c>
      <c r="D692" s="10" t="s">
        <v>42</v>
      </c>
      <c r="E692" s="10" t="s">
        <v>24</v>
      </c>
      <c r="F692" s="10" t="s">
        <v>30</v>
      </c>
      <c r="G692" s="10" t="s">
        <v>19</v>
      </c>
      <c r="H692" s="10" t="s">
        <v>34</v>
      </c>
      <c r="I692" s="10" t="s">
        <v>21</v>
      </c>
      <c r="O692" s="10">
        <f t="shared" si="10"/>
        <v>1</v>
      </c>
    </row>
    <row r="693" spans="2:15" x14ac:dyDescent="0.3">
      <c r="B693" s="10">
        <v>2025</v>
      </c>
      <c r="C693" s="10" t="s">
        <v>15</v>
      </c>
      <c r="D693" s="10" t="s">
        <v>31</v>
      </c>
      <c r="E693" s="10" t="s">
        <v>17</v>
      </c>
      <c r="F693" s="10" t="s">
        <v>25</v>
      </c>
      <c r="G693" s="10" t="s">
        <v>38</v>
      </c>
      <c r="H693" s="10" t="s">
        <v>20</v>
      </c>
      <c r="I693" s="10" t="s">
        <v>28</v>
      </c>
      <c r="O693" s="10">
        <f t="shared" si="10"/>
        <v>1</v>
      </c>
    </row>
    <row r="694" spans="2:15" x14ac:dyDescent="0.3">
      <c r="B694" s="10">
        <v>2023</v>
      </c>
      <c r="C694" s="10" t="s">
        <v>41</v>
      </c>
      <c r="D694" s="10" t="s">
        <v>42</v>
      </c>
      <c r="E694" s="10" t="s">
        <v>35</v>
      </c>
      <c r="F694" s="10" t="s">
        <v>30</v>
      </c>
      <c r="G694" s="10" t="s">
        <v>44</v>
      </c>
      <c r="H694" s="10" t="s">
        <v>20</v>
      </c>
      <c r="I694" s="10" t="s">
        <v>21</v>
      </c>
      <c r="O694" s="10">
        <f t="shared" si="10"/>
        <v>1</v>
      </c>
    </row>
    <row r="695" spans="2:15" x14ac:dyDescent="0.3">
      <c r="B695" s="10">
        <v>2025</v>
      </c>
      <c r="C695" s="10" t="s">
        <v>45</v>
      </c>
      <c r="D695" s="10" t="s">
        <v>33</v>
      </c>
      <c r="E695" s="10" t="s">
        <v>24</v>
      </c>
      <c r="F695" s="10" t="s">
        <v>25</v>
      </c>
      <c r="G695" s="10" t="s">
        <v>26</v>
      </c>
      <c r="H695" s="10" t="s">
        <v>20</v>
      </c>
      <c r="I695" s="10" t="s">
        <v>34</v>
      </c>
      <c r="O695" s="10">
        <f t="shared" si="10"/>
        <v>1</v>
      </c>
    </row>
    <row r="696" spans="2:15" x14ac:dyDescent="0.3">
      <c r="B696" s="10">
        <v>2023</v>
      </c>
      <c r="C696" s="10" t="s">
        <v>15</v>
      </c>
      <c r="D696" s="10" t="s">
        <v>16</v>
      </c>
      <c r="E696" s="10" t="s">
        <v>17</v>
      </c>
      <c r="F696" s="10" t="s">
        <v>30</v>
      </c>
      <c r="G696" s="10" t="s">
        <v>44</v>
      </c>
      <c r="H696" s="10" t="s">
        <v>34</v>
      </c>
      <c r="I696" s="10" t="s">
        <v>28</v>
      </c>
      <c r="O696" s="10">
        <f t="shared" si="10"/>
        <v>1</v>
      </c>
    </row>
    <row r="697" spans="2:15" x14ac:dyDescent="0.3">
      <c r="B697" s="10">
        <v>2022</v>
      </c>
      <c r="C697" s="10" t="s">
        <v>36</v>
      </c>
      <c r="D697" s="10" t="s">
        <v>16</v>
      </c>
      <c r="E697" s="10" t="s">
        <v>24</v>
      </c>
      <c r="F697" s="10" t="s">
        <v>18</v>
      </c>
      <c r="G697" s="10" t="s">
        <v>44</v>
      </c>
      <c r="H697" s="10" t="s">
        <v>20</v>
      </c>
      <c r="I697" s="10" t="s">
        <v>34</v>
      </c>
      <c r="O697" s="10">
        <f t="shared" si="10"/>
        <v>1</v>
      </c>
    </row>
    <row r="698" spans="2:15" x14ac:dyDescent="0.3">
      <c r="B698" s="10">
        <v>2022</v>
      </c>
      <c r="C698" s="10" t="s">
        <v>41</v>
      </c>
      <c r="D698" s="10" t="s">
        <v>33</v>
      </c>
      <c r="E698" s="10" t="s">
        <v>17</v>
      </c>
      <c r="F698" s="10" t="s">
        <v>18</v>
      </c>
      <c r="G698" s="10" t="s">
        <v>40</v>
      </c>
      <c r="H698" s="10" t="s">
        <v>34</v>
      </c>
      <c r="I698" s="10" t="s">
        <v>28</v>
      </c>
      <c r="O698" s="10">
        <f t="shared" si="10"/>
        <v>1</v>
      </c>
    </row>
    <row r="699" spans="2:15" x14ac:dyDescent="0.3">
      <c r="B699" s="10">
        <v>2021</v>
      </c>
      <c r="C699" s="10" t="s">
        <v>22</v>
      </c>
      <c r="D699" s="10" t="s">
        <v>23</v>
      </c>
      <c r="E699" s="10" t="s">
        <v>35</v>
      </c>
      <c r="F699" s="10" t="s">
        <v>25</v>
      </c>
      <c r="G699" s="10" t="s">
        <v>32</v>
      </c>
      <c r="H699" s="10" t="s">
        <v>39</v>
      </c>
      <c r="I699" s="10" t="s">
        <v>21</v>
      </c>
      <c r="O699" s="10">
        <f t="shared" si="10"/>
        <v>1</v>
      </c>
    </row>
    <row r="700" spans="2:15" x14ac:dyDescent="0.3">
      <c r="B700" s="10">
        <v>2023</v>
      </c>
      <c r="C700" s="10" t="s">
        <v>22</v>
      </c>
      <c r="D700" s="10" t="s">
        <v>23</v>
      </c>
      <c r="E700" s="10" t="s">
        <v>35</v>
      </c>
      <c r="F700" s="10" t="s">
        <v>25</v>
      </c>
      <c r="G700" s="10" t="s">
        <v>44</v>
      </c>
      <c r="H700" s="10" t="s">
        <v>20</v>
      </c>
      <c r="I700" s="10" t="s">
        <v>28</v>
      </c>
      <c r="O700" s="10">
        <f t="shared" si="10"/>
        <v>1</v>
      </c>
    </row>
    <row r="701" spans="2:15" x14ac:dyDescent="0.3">
      <c r="B701" s="10">
        <v>2022</v>
      </c>
      <c r="C701" s="10" t="s">
        <v>29</v>
      </c>
      <c r="D701" s="10" t="s">
        <v>31</v>
      </c>
      <c r="E701" s="10" t="s">
        <v>35</v>
      </c>
      <c r="F701" s="10" t="s">
        <v>18</v>
      </c>
      <c r="G701" s="10" t="s">
        <v>40</v>
      </c>
      <c r="H701" s="10" t="s">
        <v>34</v>
      </c>
      <c r="I701" s="10" t="s">
        <v>28</v>
      </c>
      <c r="O701" s="10">
        <f t="shared" si="10"/>
        <v>1</v>
      </c>
    </row>
    <row r="702" spans="2:15" x14ac:dyDescent="0.3">
      <c r="B702" s="10">
        <v>2022</v>
      </c>
      <c r="C702" s="10" t="s">
        <v>36</v>
      </c>
      <c r="D702" s="10" t="s">
        <v>16</v>
      </c>
      <c r="E702" s="10" t="s">
        <v>17</v>
      </c>
      <c r="F702" s="10" t="s">
        <v>25</v>
      </c>
      <c r="G702" s="10" t="s">
        <v>38</v>
      </c>
      <c r="H702" s="10" t="s">
        <v>27</v>
      </c>
      <c r="I702" s="10" t="s">
        <v>28</v>
      </c>
      <c r="O702" s="10">
        <f t="shared" si="10"/>
        <v>1</v>
      </c>
    </row>
    <row r="703" spans="2:15" x14ac:dyDescent="0.3">
      <c r="B703" s="10">
        <v>2022</v>
      </c>
      <c r="C703" s="10" t="s">
        <v>36</v>
      </c>
      <c r="D703" s="10" t="s">
        <v>31</v>
      </c>
      <c r="E703" s="10" t="s">
        <v>17</v>
      </c>
      <c r="F703" s="10" t="s">
        <v>30</v>
      </c>
      <c r="G703" s="10" t="s">
        <v>40</v>
      </c>
      <c r="H703" s="10" t="s">
        <v>34</v>
      </c>
      <c r="I703" s="10" t="s">
        <v>34</v>
      </c>
      <c r="O703" s="10">
        <f t="shared" si="10"/>
        <v>1</v>
      </c>
    </row>
    <row r="704" spans="2:15" x14ac:dyDescent="0.3">
      <c r="B704" s="10">
        <v>2026</v>
      </c>
      <c r="C704" s="10" t="s">
        <v>43</v>
      </c>
      <c r="D704" s="10" t="s">
        <v>42</v>
      </c>
      <c r="E704" s="10" t="s">
        <v>35</v>
      </c>
      <c r="F704" s="10" t="s">
        <v>25</v>
      </c>
      <c r="G704" s="10" t="s">
        <v>26</v>
      </c>
      <c r="H704" s="10" t="s">
        <v>20</v>
      </c>
      <c r="I704" s="10" t="s">
        <v>34</v>
      </c>
      <c r="O704" s="10">
        <f t="shared" si="10"/>
        <v>1</v>
      </c>
    </row>
    <row r="705" spans="2:15" x14ac:dyDescent="0.3">
      <c r="B705" s="10">
        <v>2021</v>
      </c>
      <c r="C705" s="10" t="s">
        <v>45</v>
      </c>
      <c r="D705" s="10" t="s">
        <v>42</v>
      </c>
      <c r="E705" s="10" t="s">
        <v>17</v>
      </c>
      <c r="F705" s="10" t="s">
        <v>25</v>
      </c>
      <c r="G705" s="10" t="s">
        <v>19</v>
      </c>
      <c r="H705" s="10" t="s">
        <v>20</v>
      </c>
      <c r="I705" s="10" t="s">
        <v>28</v>
      </c>
      <c r="O705" s="10">
        <f t="shared" si="10"/>
        <v>1</v>
      </c>
    </row>
    <row r="706" spans="2:15" x14ac:dyDescent="0.3">
      <c r="B706" s="10">
        <v>2020</v>
      </c>
      <c r="C706" s="10" t="s">
        <v>29</v>
      </c>
      <c r="D706" s="10" t="s">
        <v>33</v>
      </c>
      <c r="E706" s="10" t="s">
        <v>35</v>
      </c>
      <c r="F706" s="10" t="s">
        <v>18</v>
      </c>
      <c r="G706" s="10" t="s">
        <v>44</v>
      </c>
      <c r="H706" s="10" t="s">
        <v>34</v>
      </c>
      <c r="I706" s="10" t="s">
        <v>34</v>
      </c>
      <c r="O706" s="10">
        <f t="shared" si="10"/>
        <v>1</v>
      </c>
    </row>
    <row r="707" spans="2:15" x14ac:dyDescent="0.3">
      <c r="B707" s="10">
        <v>2023</v>
      </c>
      <c r="C707" s="10" t="s">
        <v>29</v>
      </c>
      <c r="D707" s="10" t="s">
        <v>33</v>
      </c>
      <c r="E707" s="10" t="s">
        <v>24</v>
      </c>
      <c r="F707" s="10" t="s">
        <v>18</v>
      </c>
      <c r="G707" s="10" t="s">
        <v>38</v>
      </c>
      <c r="H707" s="10" t="s">
        <v>39</v>
      </c>
      <c r="I707" s="10" t="s">
        <v>28</v>
      </c>
      <c r="O707" s="10">
        <f t="shared" si="10"/>
        <v>1</v>
      </c>
    </row>
    <row r="708" spans="2:15" x14ac:dyDescent="0.3">
      <c r="B708" s="10">
        <v>2022</v>
      </c>
      <c r="C708" s="10" t="s">
        <v>45</v>
      </c>
      <c r="D708" s="10" t="s">
        <v>37</v>
      </c>
      <c r="E708" s="10" t="s">
        <v>35</v>
      </c>
      <c r="F708" s="10" t="s">
        <v>18</v>
      </c>
      <c r="G708" s="10" t="s">
        <v>32</v>
      </c>
      <c r="H708" s="10" t="s">
        <v>20</v>
      </c>
      <c r="I708" s="10" t="s">
        <v>21</v>
      </c>
      <c r="O708" s="10">
        <f t="shared" si="10"/>
        <v>1</v>
      </c>
    </row>
    <row r="709" spans="2:15" x14ac:dyDescent="0.3">
      <c r="B709" s="10">
        <v>2025</v>
      </c>
      <c r="C709" s="10" t="s">
        <v>41</v>
      </c>
      <c r="D709" s="10" t="s">
        <v>33</v>
      </c>
      <c r="E709" s="10" t="s">
        <v>35</v>
      </c>
      <c r="F709" s="10" t="s">
        <v>25</v>
      </c>
      <c r="G709" s="10" t="s">
        <v>26</v>
      </c>
      <c r="H709" s="10" t="s">
        <v>34</v>
      </c>
      <c r="I709" s="10" t="s">
        <v>34</v>
      </c>
      <c r="O709" s="10">
        <f t="shared" ref="O709:O772" si="11">SUBTOTAL(103,B709)</f>
        <v>1</v>
      </c>
    </row>
    <row r="710" spans="2:15" x14ac:dyDescent="0.3">
      <c r="B710" s="10">
        <v>2026</v>
      </c>
      <c r="C710" s="10" t="s">
        <v>22</v>
      </c>
      <c r="D710" s="10" t="s">
        <v>23</v>
      </c>
      <c r="E710" s="10" t="s">
        <v>24</v>
      </c>
      <c r="F710" s="10" t="s">
        <v>18</v>
      </c>
      <c r="G710" s="10" t="s">
        <v>38</v>
      </c>
      <c r="H710" s="10" t="s">
        <v>20</v>
      </c>
      <c r="I710" s="10" t="s">
        <v>34</v>
      </c>
      <c r="O710" s="10">
        <f t="shared" si="11"/>
        <v>1</v>
      </c>
    </row>
    <row r="711" spans="2:15" x14ac:dyDescent="0.3">
      <c r="B711" s="10">
        <v>2023</v>
      </c>
      <c r="C711" s="10" t="s">
        <v>43</v>
      </c>
      <c r="D711" s="10" t="s">
        <v>37</v>
      </c>
      <c r="E711" s="10" t="s">
        <v>17</v>
      </c>
      <c r="F711" s="10" t="s">
        <v>18</v>
      </c>
      <c r="G711" s="10" t="s">
        <v>40</v>
      </c>
      <c r="H711" s="10" t="s">
        <v>27</v>
      </c>
      <c r="I711" s="10" t="s">
        <v>28</v>
      </c>
      <c r="O711" s="10">
        <f t="shared" si="11"/>
        <v>1</v>
      </c>
    </row>
    <row r="712" spans="2:15" x14ac:dyDescent="0.3">
      <c r="B712" s="10">
        <v>2024</v>
      </c>
      <c r="C712" s="10" t="s">
        <v>29</v>
      </c>
      <c r="D712" s="10" t="s">
        <v>33</v>
      </c>
      <c r="E712" s="10" t="s">
        <v>24</v>
      </c>
      <c r="F712" s="10" t="s">
        <v>25</v>
      </c>
      <c r="G712" s="10" t="s">
        <v>19</v>
      </c>
      <c r="H712" s="10" t="s">
        <v>39</v>
      </c>
      <c r="I712" s="10" t="s">
        <v>28</v>
      </c>
      <c r="O712" s="10">
        <f t="shared" si="11"/>
        <v>1</v>
      </c>
    </row>
    <row r="713" spans="2:15" x14ac:dyDescent="0.3">
      <c r="B713" s="10">
        <v>2021</v>
      </c>
      <c r="C713" s="10" t="s">
        <v>36</v>
      </c>
      <c r="D713" s="10" t="s">
        <v>37</v>
      </c>
      <c r="E713" s="10" t="s">
        <v>24</v>
      </c>
      <c r="F713" s="10" t="s">
        <v>18</v>
      </c>
      <c r="G713" s="10" t="s">
        <v>19</v>
      </c>
      <c r="H713" s="10" t="s">
        <v>27</v>
      </c>
      <c r="I713" s="10" t="s">
        <v>28</v>
      </c>
      <c r="O713" s="10">
        <f t="shared" si="11"/>
        <v>1</v>
      </c>
    </row>
    <row r="714" spans="2:15" x14ac:dyDescent="0.3">
      <c r="B714" s="10">
        <v>2025</v>
      </c>
      <c r="C714" s="10" t="s">
        <v>22</v>
      </c>
      <c r="D714" s="10" t="s">
        <v>33</v>
      </c>
      <c r="E714" s="10" t="s">
        <v>24</v>
      </c>
      <c r="F714" s="10" t="s">
        <v>30</v>
      </c>
      <c r="G714" s="10" t="s">
        <v>32</v>
      </c>
      <c r="H714" s="10" t="s">
        <v>20</v>
      </c>
      <c r="I714" s="10" t="s">
        <v>28</v>
      </c>
      <c r="O714" s="10">
        <f t="shared" si="11"/>
        <v>1</v>
      </c>
    </row>
    <row r="715" spans="2:15" x14ac:dyDescent="0.3">
      <c r="B715" s="10">
        <v>2022</v>
      </c>
      <c r="C715" s="10" t="s">
        <v>15</v>
      </c>
      <c r="D715" s="10" t="s">
        <v>31</v>
      </c>
      <c r="E715" s="10" t="s">
        <v>35</v>
      </c>
      <c r="F715" s="10" t="s">
        <v>30</v>
      </c>
      <c r="G715" s="10" t="s">
        <v>38</v>
      </c>
      <c r="H715" s="10" t="s">
        <v>20</v>
      </c>
      <c r="I715" s="10" t="s">
        <v>28</v>
      </c>
      <c r="O715" s="10">
        <f t="shared" si="11"/>
        <v>1</v>
      </c>
    </row>
    <row r="716" spans="2:15" x14ac:dyDescent="0.3">
      <c r="B716" s="10">
        <v>2021</v>
      </c>
      <c r="C716" s="10" t="s">
        <v>36</v>
      </c>
      <c r="D716" s="10" t="s">
        <v>42</v>
      </c>
      <c r="E716" s="10" t="s">
        <v>35</v>
      </c>
      <c r="F716" s="10" t="s">
        <v>30</v>
      </c>
      <c r="G716" s="10" t="s">
        <v>44</v>
      </c>
      <c r="H716" s="10" t="s">
        <v>27</v>
      </c>
      <c r="I716" s="10" t="s">
        <v>28</v>
      </c>
      <c r="O716" s="10">
        <f t="shared" si="11"/>
        <v>1</v>
      </c>
    </row>
    <row r="717" spans="2:15" x14ac:dyDescent="0.3">
      <c r="B717" s="10">
        <v>2020</v>
      </c>
      <c r="C717" s="10" t="s">
        <v>22</v>
      </c>
      <c r="D717" s="10" t="s">
        <v>37</v>
      </c>
      <c r="E717" s="10" t="s">
        <v>35</v>
      </c>
      <c r="F717" s="10" t="s">
        <v>30</v>
      </c>
      <c r="G717" s="10" t="s">
        <v>38</v>
      </c>
      <c r="H717" s="10" t="s">
        <v>39</v>
      </c>
      <c r="I717" s="10" t="s">
        <v>21</v>
      </c>
      <c r="O717" s="10">
        <f t="shared" si="11"/>
        <v>1</v>
      </c>
    </row>
    <row r="718" spans="2:15" x14ac:dyDescent="0.3">
      <c r="B718" s="10">
        <v>2023</v>
      </c>
      <c r="C718" s="10" t="s">
        <v>36</v>
      </c>
      <c r="D718" s="10" t="s">
        <v>37</v>
      </c>
      <c r="E718" s="10" t="s">
        <v>35</v>
      </c>
      <c r="F718" s="10" t="s">
        <v>18</v>
      </c>
      <c r="G718" s="10" t="s">
        <v>40</v>
      </c>
      <c r="H718" s="10" t="s">
        <v>34</v>
      </c>
      <c r="I718" s="10" t="s">
        <v>21</v>
      </c>
      <c r="O718" s="10">
        <f t="shared" si="11"/>
        <v>1</v>
      </c>
    </row>
    <row r="719" spans="2:15" x14ac:dyDescent="0.3">
      <c r="B719" s="10">
        <v>2023</v>
      </c>
      <c r="C719" s="10" t="s">
        <v>41</v>
      </c>
      <c r="D719" s="10" t="s">
        <v>37</v>
      </c>
      <c r="E719" s="10" t="s">
        <v>24</v>
      </c>
      <c r="F719" s="10" t="s">
        <v>30</v>
      </c>
      <c r="G719" s="10" t="s">
        <v>38</v>
      </c>
      <c r="H719" s="10" t="s">
        <v>34</v>
      </c>
      <c r="I719" s="10" t="s">
        <v>34</v>
      </c>
      <c r="O719" s="10">
        <f t="shared" si="11"/>
        <v>1</v>
      </c>
    </row>
    <row r="720" spans="2:15" x14ac:dyDescent="0.3">
      <c r="B720" s="10">
        <v>2023</v>
      </c>
      <c r="C720" s="10" t="s">
        <v>29</v>
      </c>
      <c r="D720" s="10" t="s">
        <v>37</v>
      </c>
      <c r="E720" s="10" t="s">
        <v>17</v>
      </c>
      <c r="F720" s="10" t="s">
        <v>25</v>
      </c>
      <c r="G720" s="10" t="s">
        <v>38</v>
      </c>
      <c r="H720" s="10" t="s">
        <v>20</v>
      </c>
      <c r="I720" s="10" t="s">
        <v>21</v>
      </c>
      <c r="O720" s="10">
        <f t="shared" si="11"/>
        <v>1</v>
      </c>
    </row>
    <row r="721" spans="2:15" x14ac:dyDescent="0.3">
      <c r="B721" s="10">
        <v>2022</v>
      </c>
      <c r="C721" s="10" t="s">
        <v>43</v>
      </c>
      <c r="D721" s="10" t="s">
        <v>37</v>
      </c>
      <c r="E721" s="10" t="s">
        <v>35</v>
      </c>
      <c r="F721" s="10" t="s">
        <v>25</v>
      </c>
      <c r="G721" s="10" t="s">
        <v>32</v>
      </c>
      <c r="H721" s="10" t="s">
        <v>34</v>
      </c>
      <c r="I721" s="10" t="s">
        <v>21</v>
      </c>
      <c r="O721" s="10">
        <f t="shared" si="11"/>
        <v>1</v>
      </c>
    </row>
    <row r="722" spans="2:15" x14ac:dyDescent="0.3">
      <c r="B722" s="10">
        <v>2024</v>
      </c>
      <c r="C722" s="10" t="s">
        <v>29</v>
      </c>
      <c r="D722" s="10" t="s">
        <v>31</v>
      </c>
      <c r="E722" s="10" t="s">
        <v>35</v>
      </c>
      <c r="F722" s="10" t="s">
        <v>18</v>
      </c>
      <c r="G722" s="10" t="s">
        <v>38</v>
      </c>
      <c r="H722" s="10" t="s">
        <v>20</v>
      </c>
      <c r="I722" s="10" t="s">
        <v>28</v>
      </c>
      <c r="O722" s="10">
        <f t="shared" si="11"/>
        <v>1</v>
      </c>
    </row>
    <row r="723" spans="2:15" x14ac:dyDescent="0.3">
      <c r="B723" s="10">
        <v>2023</v>
      </c>
      <c r="C723" s="10" t="s">
        <v>15</v>
      </c>
      <c r="D723" s="10" t="s">
        <v>33</v>
      </c>
      <c r="E723" s="10" t="s">
        <v>17</v>
      </c>
      <c r="F723" s="10" t="s">
        <v>18</v>
      </c>
      <c r="G723" s="10" t="s">
        <v>26</v>
      </c>
      <c r="H723" s="10" t="s">
        <v>39</v>
      </c>
      <c r="I723" s="10" t="s">
        <v>28</v>
      </c>
      <c r="O723" s="10">
        <f t="shared" si="11"/>
        <v>1</v>
      </c>
    </row>
    <row r="724" spans="2:15" x14ac:dyDescent="0.3">
      <c r="B724" s="10">
        <v>2020</v>
      </c>
      <c r="C724" s="10" t="s">
        <v>15</v>
      </c>
      <c r="D724" s="10" t="s">
        <v>37</v>
      </c>
      <c r="E724" s="10" t="s">
        <v>17</v>
      </c>
      <c r="F724" s="10" t="s">
        <v>25</v>
      </c>
      <c r="G724" s="10" t="s">
        <v>26</v>
      </c>
      <c r="H724" s="10" t="s">
        <v>20</v>
      </c>
      <c r="I724" s="10" t="s">
        <v>21</v>
      </c>
      <c r="O724" s="10">
        <f t="shared" si="11"/>
        <v>1</v>
      </c>
    </row>
    <row r="725" spans="2:15" x14ac:dyDescent="0.3">
      <c r="B725" s="10">
        <v>2021</v>
      </c>
      <c r="C725" s="10" t="s">
        <v>22</v>
      </c>
      <c r="D725" s="10" t="s">
        <v>16</v>
      </c>
      <c r="E725" s="10" t="s">
        <v>35</v>
      </c>
      <c r="F725" s="10" t="s">
        <v>30</v>
      </c>
      <c r="G725" s="10" t="s">
        <v>19</v>
      </c>
      <c r="H725" s="10" t="s">
        <v>39</v>
      </c>
      <c r="I725" s="10" t="s">
        <v>28</v>
      </c>
      <c r="O725" s="10">
        <f t="shared" si="11"/>
        <v>1</v>
      </c>
    </row>
    <row r="726" spans="2:15" x14ac:dyDescent="0.3">
      <c r="B726" s="10">
        <v>2024</v>
      </c>
      <c r="C726" s="10" t="s">
        <v>36</v>
      </c>
      <c r="D726" s="10" t="s">
        <v>23</v>
      </c>
      <c r="E726" s="10" t="s">
        <v>24</v>
      </c>
      <c r="F726" s="10" t="s">
        <v>30</v>
      </c>
      <c r="G726" s="10" t="s">
        <v>44</v>
      </c>
      <c r="H726" s="10" t="s">
        <v>20</v>
      </c>
      <c r="I726" s="10" t="s">
        <v>21</v>
      </c>
      <c r="O726" s="10">
        <f t="shared" si="11"/>
        <v>1</v>
      </c>
    </row>
    <row r="727" spans="2:15" x14ac:dyDescent="0.3">
      <c r="B727" s="10">
        <v>2020</v>
      </c>
      <c r="C727" s="10" t="s">
        <v>43</v>
      </c>
      <c r="D727" s="10" t="s">
        <v>37</v>
      </c>
      <c r="E727" s="10" t="s">
        <v>24</v>
      </c>
      <c r="F727" s="10" t="s">
        <v>30</v>
      </c>
      <c r="G727" s="10" t="s">
        <v>26</v>
      </c>
      <c r="H727" s="10" t="s">
        <v>20</v>
      </c>
      <c r="I727" s="10" t="s">
        <v>28</v>
      </c>
      <c r="O727" s="10">
        <f t="shared" si="11"/>
        <v>1</v>
      </c>
    </row>
    <row r="728" spans="2:15" x14ac:dyDescent="0.3">
      <c r="B728" s="10">
        <v>2025</v>
      </c>
      <c r="C728" s="10" t="s">
        <v>15</v>
      </c>
      <c r="D728" s="10" t="s">
        <v>31</v>
      </c>
      <c r="E728" s="10" t="s">
        <v>24</v>
      </c>
      <c r="F728" s="10" t="s">
        <v>30</v>
      </c>
      <c r="G728" s="10" t="s">
        <v>26</v>
      </c>
      <c r="H728" s="10" t="s">
        <v>20</v>
      </c>
      <c r="I728" s="10" t="s">
        <v>28</v>
      </c>
      <c r="O728" s="10">
        <f t="shared" si="11"/>
        <v>1</v>
      </c>
    </row>
    <row r="729" spans="2:15" x14ac:dyDescent="0.3">
      <c r="B729" s="10">
        <v>2020</v>
      </c>
      <c r="C729" s="10" t="s">
        <v>29</v>
      </c>
      <c r="D729" s="10" t="s">
        <v>23</v>
      </c>
      <c r="E729" s="10" t="s">
        <v>35</v>
      </c>
      <c r="F729" s="10" t="s">
        <v>18</v>
      </c>
      <c r="G729" s="10" t="s">
        <v>38</v>
      </c>
      <c r="H729" s="10" t="s">
        <v>20</v>
      </c>
      <c r="I729" s="10" t="s">
        <v>21</v>
      </c>
      <c r="O729" s="10">
        <f t="shared" si="11"/>
        <v>1</v>
      </c>
    </row>
    <row r="730" spans="2:15" x14ac:dyDescent="0.3">
      <c r="B730" s="10">
        <v>2021</v>
      </c>
      <c r="C730" s="10" t="s">
        <v>29</v>
      </c>
      <c r="D730" s="10" t="s">
        <v>23</v>
      </c>
      <c r="E730" s="10" t="s">
        <v>24</v>
      </c>
      <c r="F730" s="10" t="s">
        <v>30</v>
      </c>
      <c r="G730" s="10" t="s">
        <v>19</v>
      </c>
      <c r="H730" s="10" t="s">
        <v>20</v>
      </c>
      <c r="I730" s="10" t="s">
        <v>28</v>
      </c>
      <c r="O730" s="10">
        <f t="shared" si="11"/>
        <v>1</v>
      </c>
    </row>
    <row r="731" spans="2:15" x14ac:dyDescent="0.3">
      <c r="B731" s="10">
        <v>2021</v>
      </c>
      <c r="C731" s="10" t="s">
        <v>43</v>
      </c>
      <c r="D731" s="10" t="s">
        <v>33</v>
      </c>
      <c r="E731" s="10" t="s">
        <v>35</v>
      </c>
      <c r="F731" s="10" t="s">
        <v>30</v>
      </c>
      <c r="G731" s="10" t="s">
        <v>32</v>
      </c>
      <c r="H731" s="10" t="s">
        <v>20</v>
      </c>
      <c r="I731" s="10" t="s">
        <v>34</v>
      </c>
      <c r="O731" s="10">
        <f t="shared" si="11"/>
        <v>1</v>
      </c>
    </row>
    <row r="732" spans="2:15" x14ac:dyDescent="0.3">
      <c r="B732" s="10">
        <v>2020</v>
      </c>
      <c r="C732" s="10" t="s">
        <v>41</v>
      </c>
      <c r="D732" s="10" t="s">
        <v>31</v>
      </c>
      <c r="E732" s="10" t="s">
        <v>24</v>
      </c>
      <c r="F732" s="10" t="s">
        <v>18</v>
      </c>
      <c r="G732" s="10" t="s">
        <v>38</v>
      </c>
      <c r="H732" s="10" t="s">
        <v>20</v>
      </c>
      <c r="I732" s="10" t="s">
        <v>34</v>
      </c>
      <c r="O732" s="10">
        <f t="shared" si="11"/>
        <v>1</v>
      </c>
    </row>
    <row r="733" spans="2:15" x14ac:dyDescent="0.3">
      <c r="B733" s="10">
        <v>2024</v>
      </c>
      <c r="C733" s="10" t="s">
        <v>29</v>
      </c>
      <c r="D733" s="10" t="s">
        <v>42</v>
      </c>
      <c r="E733" s="10" t="s">
        <v>17</v>
      </c>
      <c r="F733" s="10" t="s">
        <v>30</v>
      </c>
      <c r="G733" s="10" t="s">
        <v>40</v>
      </c>
      <c r="H733" s="10" t="s">
        <v>27</v>
      </c>
      <c r="I733" s="10" t="s">
        <v>28</v>
      </c>
      <c r="O733" s="10">
        <f t="shared" si="11"/>
        <v>1</v>
      </c>
    </row>
    <row r="734" spans="2:15" x14ac:dyDescent="0.3">
      <c r="B734" s="10">
        <v>2022</v>
      </c>
      <c r="C734" s="10" t="s">
        <v>15</v>
      </c>
      <c r="D734" s="10" t="s">
        <v>33</v>
      </c>
      <c r="E734" s="10" t="s">
        <v>24</v>
      </c>
      <c r="F734" s="10" t="s">
        <v>25</v>
      </c>
      <c r="G734" s="10" t="s">
        <v>19</v>
      </c>
      <c r="H734" s="10" t="s">
        <v>20</v>
      </c>
      <c r="I734" s="10" t="s">
        <v>28</v>
      </c>
      <c r="O734" s="10">
        <f t="shared" si="11"/>
        <v>1</v>
      </c>
    </row>
    <row r="735" spans="2:15" x14ac:dyDescent="0.3">
      <c r="B735" s="10">
        <v>2024</v>
      </c>
      <c r="C735" s="10" t="s">
        <v>22</v>
      </c>
      <c r="D735" s="10" t="s">
        <v>33</v>
      </c>
      <c r="E735" s="10" t="s">
        <v>17</v>
      </c>
      <c r="F735" s="10" t="s">
        <v>25</v>
      </c>
      <c r="G735" s="10" t="s">
        <v>26</v>
      </c>
      <c r="H735" s="10" t="s">
        <v>34</v>
      </c>
      <c r="I735" s="10" t="s">
        <v>28</v>
      </c>
      <c r="O735" s="10">
        <f t="shared" si="11"/>
        <v>1</v>
      </c>
    </row>
    <row r="736" spans="2:15" x14ac:dyDescent="0.3">
      <c r="B736" s="10">
        <v>2024</v>
      </c>
      <c r="C736" s="10" t="s">
        <v>29</v>
      </c>
      <c r="D736" s="10" t="s">
        <v>37</v>
      </c>
      <c r="E736" s="10" t="s">
        <v>17</v>
      </c>
      <c r="F736" s="10" t="s">
        <v>18</v>
      </c>
      <c r="G736" s="10" t="s">
        <v>19</v>
      </c>
      <c r="H736" s="10" t="s">
        <v>27</v>
      </c>
      <c r="I736" s="10" t="s">
        <v>28</v>
      </c>
      <c r="O736" s="10">
        <f t="shared" si="11"/>
        <v>1</v>
      </c>
    </row>
    <row r="737" spans="2:15" x14ac:dyDescent="0.3">
      <c r="B737" s="10">
        <v>2022</v>
      </c>
      <c r="C737" s="10" t="s">
        <v>29</v>
      </c>
      <c r="D737" s="10" t="s">
        <v>37</v>
      </c>
      <c r="E737" s="10" t="s">
        <v>35</v>
      </c>
      <c r="F737" s="10" t="s">
        <v>25</v>
      </c>
      <c r="G737" s="10" t="s">
        <v>38</v>
      </c>
      <c r="H737" s="10" t="s">
        <v>20</v>
      </c>
      <c r="I737" s="10" t="s">
        <v>21</v>
      </c>
      <c r="O737" s="10">
        <f t="shared" si="11"/>
        <v>1</v>
      </c>
    </row>
    <row r="738" spans="2:15" x14ac:dyDescent="0.3">
      <c r="B738" s="10">
        <v>2020</v>
      </c>
      <c r="C738" s="10" t="s">
        <v>15</v>
      </c>
      <c r="D738" s="10" t="s">
        <v>23</v>
      </c>
      <c r="E738" s="10" t="s">
        <v>17</v>
      </c>
      <c r="F738" s="10" t="s">
        <v>30</v>
      </c>
      <c r="G738" s="10" t="s">
        <v>32</v>
      </c>
      <c r="H738" s="10" t="s">
        <v>20</v>
      </c>
      <c r="I738" s="10" t="s">
        <v>28</v>
      </c>
      <c r="O738" s="10">
        <f t="shared" si="11"/>
        <v>1</v>
      </c>
    </row>
    <row r="739" spans="2:15" x14ac:dyDescent="0.3">
      <c r="B739" s="10">
        <v>2020</v>
      </c>
      <c r="C739" s="10" t="s">
        <v>43</v>
      </c>
      <c r="D739" s="10" t="s">
        <v>42</v>
      </c>
      <c r="E739" s="10" t="s">
        <v>24</v>
      </c>
      <c r="F739" s="10" t="s">
        <v>18</v>
      </c>
      <c r="G739" s="10" t="s">
        <v>44</v>
      </c>
      <c r="H739" s="10" t="s">
        <v>39</v>
      </c>
      <c r="I739" s="10" t="s">
        <v>34</v>
      </c>
      <c r="O739" s="10">
        <f t="shared" si="11"/>
        <v>1</v>
      </c>
    </row>
    <row r="740" spans="2:15" x14ac:dyDescent="0.3">
      <c r="B740" s="10">
        <v>2021</v>
      </c>
      <c r="C740" s="10" t="s">
        <v>29</v>
      </c>
      <c r="D740" s="10" t="s">
        <v>31</v>
      </c>
      <c r="E740" s="10" t="s">
        <v>17</v>
      </c>
      <c r="F740" s="10" t="s">
        <v>18</v>
      </c>
      <c r="G740" s="10" t="s">
        <v>44</v>
      </c>
      <c r="H740" s="10" t="s">
        <v>27</v>
      </c>
      <c r="I740" s="10" t="s">
        <v>28</v>
      </c>
      <c r="O740" s="10">
        <f t="shared" si="11"/>
        <v>1</v>
      </c>
    </row>
    <row r="741" spans="2:15" x14ac:dyDescent="0.3">
      <c r="B741" s="10">
        <v>2022</v>
      </c>
      <c r="C741" s="10" t="s">
        <v>29</v>
      </c>
      <c r="D741" s="10" t="s">
        <v>31</v>
      </c>
      <c r="E741" s="10" t="s">
        <v>35</v>
      </c>
      <c r="F741" s="10" t="s">
        <v>18</v>
      </c>
      <c r="G741" s="10" t="s">
        <v>19</v>
      </c>
      <c r="H741" s="10" t="s">
        <v>39</v>
      </c>
      <c r="I741" s="10" t="s">
        <v>28</v>
      </c>
      <c r="O741" s="10">
        <f t="shared" si="11"/>
        <v>1</v>
      </c>
    </row>
    <row r="742" spans="2:15" x14ac:dyDescent="0.3">
      <c r="B742" s="10">
        <v>2020</v>
      </c>
      <c r="C742" s="10" t="s">
        <v>15</v>
      </c>
      <c r="D742" s="10" t="s">
        <v>42</v>
      </c>
      <c r="E742" s="10" t="s">
        <v>24</v>
      </c>
      <c r="F742" s="10" t="s">
        <v>18</v>
      </c>
      <c r="G742" s="10" t="s">
        <v>38</v>
      </c>
      <c r="H742" s="10" t="s">
        <v>34</v>
      </c>
      <c r="I742" s="10" t="s">
        <v>21</v>
      </c>
      <c r="O742" s="10">
        <f t="shared" si="11"/>
        <v>1</v>
      </c>
    </row>
    <row r="743" spans="2:15" x14ac:dyDescent="0.3">
      <c r="B743" s="10">
        <v>2022</v>
      </c>
      <c r="C743" s="10" t="s">
        <v>15</v>
      </c>
      <c r="D743" s="10" t="s">
        <v>16</v>
      </c>
      <c r="E743" s="10" t="s">
        <v>24</v>
      </c>
      <c r="F743" s="10" t="s">
        <v>30</v>
      </c>
      <c r="G743" s="10" t="s">
        <v>32</v>
      </c>
      <c r="H743" s="10" t="s">
        <v>34</v>
      </c>
      <c r="I743" s="10" t="s">
        <v>34</v>
      </c>
      <c r="O743" s="10">
        <f t="shared" si="11"/>
        <v>1</v>
      </c>
    </row>
    <row r="744" spans="2:15" x14ac:dyDescent="0.3">
      <c r="B744" s="10">
        <v>2022</v>
      </c>
      <c r="C744" s="10" t="s">
        <v>15</v>
      </c>
      <c r="D744" s="10" t="s">
        <v>42</v>
      </c>
      <c r="E744" s="10" t="s">
        <v>24</v>
      </c>
      <c r="F744" s="10" t="s">
        <v>18</v>
      </c>
      <c r="G744" s="10" t="s">
        <v>44</v>
      </c>
      <c r="H744" s="10" t="s">
        <v>39</v>
      </c>
      <c r="I744" s="10" t="s">
        <v>21</v>
      </c>
      <c r="O744" s="10">
        <f t="shared" si="11"/>
        <v>1</v>
      </c>
    </row>
    <row r="745" spans="2:15" x14ac:dyDescent="0.3">
      <c r="B745" s="10">
        <v>2026</v>
      </c>
      <c r="C745" s="10" t="s">
        <v>45</v>
      </c>
      <c r="D745" s="10" t="s">
        <v>23</v>
      </c>
      <c r="E745" s="10" t="s">
        <v>17</v>
      </c>
      <c r="F745" s="10" t="s">
        <v>25</v>
      </c>
      <c r="G745" s="10" t="s">
        <v>26</v>
      </c>
      <c r="H745" s="10" t="s">
        <v>27</v>
      </c>
      <c r="I745" s="10" t="s">
        <v>34</v>
      </c>
      <c r="O745" s="10">
        <f t="shared" si="11"/>
        <v>1</v>
      </c>
    </row>
    <row r="746" spans="2:15" x14ac:dyDescent="0.3">
      <c r="B746" s="10">
        <v>2023</v>
      </c>
      <c r="C746" s="10" t="s">
        <v>43</v>
      </c>
      <c r="D746" s="10" t="s">
        <v>37</v>
      </c>
      <c r="E746" s="10" t="s">
        <v>17</v>
      </c>
      <c r="F746" s="10" t="s">
        <v>25</v>
      </c>
      <c r="G746" s="10" t="s">
        <v>40</v>
      </c>
      <c r="H746" s="10" t="s">
        <v>20</v>
      </c>
      <c r="I746" s="10" t="s">
        <v>28</v>
      </c>
      <c r="O746" s="10">
        <f t="shared" si="11"/>
        <v>1</v>
      </c>
    </row>
    <row r="747" spans="2:15" x14ac:dyDescent="0.3">
      <c r="B747" s="10">
        <v>2025</v>
      </c>
      <c r="C747" s="10" t="s">
        <v>41</v>
      </c>
      <c r="D747" s="10" t="s">
        <v>37</v>
      </c>
      <c r="E747" s="10" t="s">
        <v>17</v>
      </c>
      <c r="F747" s="10" t="s">
        <v>30</v>
      </c>
      <c r="G747" s="10" t="s">
        <v>38</v>
      </c>
      <c r="H747" s="10" t="s">
        <v>39</v>
      </c>
      <c r="I747" s="10" t="s">
        <v>34</v>
      </c>
      <c r="O747" s="10">
        <f t="shared" si="11"/>
        <v>1</v>
      </c>
    </row>
    <row r="748" spans="2:15" x14ac:dyDescent="0.3">
      <c r="B748" s="10">
        <v>2023</v>
      </c>
      <c r="C748" s="10" t="s">
        <v>29</v>
      </c>
      <c r="D748" s="10" t="s">
        <v>37</v>
      </c>
      <c r="E748" s="10" t="s">
        <v>17</v>
      </c>
      <c r="F748" s="10" t="s">
        <v>30</v>
      </c>
      <c r="G748" s="10" t="s">
        <v>40</v>
      </c>
      <c r="H748" s="10" t="s">
        <v>39</v>
      </c>
      <c r="I748" s="10" t="s">
        <v>28</v>
      </c>
      <c r="O748" s="10">
        <f t="shared" si="11"/>
        <v>1</v>
      </c>
    </row>
    <row r="749" spans="2:15" x14ac:dyDescent="0.3">
      <c r="B749" s="10">
        <v>2022</v>
      </c>
      <c r="C749" s="10" t="s">
        <v>43</v>
      </c>
      <c r="D749" s="10" t="s">
        <v>42</v>
      </c>
      <c r="E749" s="10" t="s">
        <v>17</v>
      </c>
      <c r="F749" s="10" t="s">
        <v>18</v>
      </c>
      <c r="G749" s="10" t="s">
        <v>32</v>
      </c>
      <c r="H749" s="10" t="s">
        <v>34</v>
      </c>
      <c r="I749" s="10" t="s">
        <v>21</v>
      </c>
      <c r="O749" s="10">
        <f t="shared" si="11"/>
        <v>1</v>
      </c>
    </row>
    <row r="750" spans="2:15" x14ac:dyDescent="0.3">
      <c r="B750" s="10">
        <v>2020</v>
      </c>
      <c r="C750" s="10" t="s">
        <v>15</v>
      </c>
      <c r="D750" s="10" t="s">
        <v>33</v>
      </c>
      <c r="E750" s="10" t="s">
        <v>24</v>
      </c>
      <c r="F750" s="10" t="s">
        <v>25</v>
      </c>
      <c r="G750" s="10" t="s">
        <v>40</v>
      </c>
      <c r="H750" s="10" t="s">
        <v>27</v>
      </c>
      <c r="I750" s="10" t="s">
        <v>28</v>
      </c>
      <c r="O750" s="10">
        <f t="shared" si="11"/>
        <v>1</v>
      </c>
    </row>
    <row r="751" spans="2:15" x14ac:dyDescent="0.3">
      <c r="B751" s="10">
        <v>2026</v>
      </c>
      <c r="C751" s="10" t="s">
        <v>15</v>
      </c>
      <c r="D751" s="10" t="s">
        <v>23</v>
      </c>
      <c r="E751" s="10" t="s">
        <v>24</v>
      </c>
      <c r="F751" s="10" t="s">
        <v>18</v>
      </c>
      <c r="G751" s="10" t="s">
        <v>40</v>
      </c>
      <c r="H751" s="10" t="s">
        <v>34</v>
      </c>
      <c r="I751" s="10" t="s">
        <v>28</v>
      </c>
      <c r="O751" s="10">
        <f t="shared" si="11"/>
        <v>1</v>
      </c>
    </row>
    <row r="752" spans="2:15" x14ac:dyDescent="0.3">
      <c r="B752" s="10">
        <v>2026</v>
      </c>
      <c r="C752" s="10" t="s">
        <v>41</v>
      </c>
      <c r="D752" s="10" t="s">
        <v>37</v>
      </c>
      <c r="E752" s="10" t="s">
        <v>35</v>
      </c>
      <c r="F752" s="10" t="s">
        <v>25</v>
      </c>
      <c r="G752" s="10" t="s">
        <v>32</v>
      </c>
      <c r="H752" s="10" t="s">
        <v>27</v>
      </c>
      <c r="I752" s="10" t="s">
        <v>28</v>
      </c>
      <c r="O752" s="10">
        <f t="shared" si="11"/>
        <v>1</v>
      </c>
    </row>
    <row r="753" spans="2:15" x14ac:dyDescent="0.3">
      <c r="B753" s="10">
        <v>2022</v>
      </c>
      <c r="C753" s="10" t="s">
        <v>45</v>
      </c>
      <c r="D753" s="10" t="s">
        <v>16</v>
      </c>
      <c r="E753" s="10" t="s">
        <v>24</v>
      </c>
      <c r="F753" s="10" t="s">
        <v>18</v>
      </c>
      <c r="G753" s="10" t="s">
        <v>38</v>
      </c>
      <c r="H753" s="10" t="s">
        <v>34</v>
      </c>
      <c r="I753" s="10" t="s">
        <v>28</v>
      </c>
      <c r="O753" s="10">
        <f t="shared" si="11"/>
        <v>1</v>
      </c>
    </row>
    <row r="754" spans="2:15" x14ac:dyDescent="0.3">
      <c r="B754" s="10">
        <v>2021</v>
      </c>
      <c r="C754" s="10" t="s">
        <v>43</v>
      </c>
      <c r="D754" s="10" t="s">
        <v>16</v>
      </c>
      <c r="E754" s="10" t="s">
        <v>24</v>
      </c>
      <c r="F754" s="10" t="s">
        <v>18</v>
      </c>
      <c r="G754" s="10" t="s">
        <v>38</v>
      </c>
      <c r="H754" s="10" t="s">
        <v>20</v>
      </c>
      <c r="I754" s="10" t="s">
        <v>21</v>
      </c>
      <c r="O754" s="10">
        <f t="shared" si="11"/>
        <v>1</v>
      </c>
    </row>
    <row r="755" spans="2:15" x14ac:dyDescent="0.3">
      <c r="B755" s="10">
        <v>2023</v>
      </c>
      <c r="C755" s="10" t="s">
        <v>36</v>
      </c>
      <c r="D755" s="10" t="s">
        <v>37</v>
      </c>
      <c r="E755" s="10" t="s">
        <v>17</v>
      </c>
      <c r="F755" s="10" t="s">
        <v>18</v>
      </c>
      <c r="G755" s="10" t="s">
        <v>32</v>
      </c>
      <c r="H755" s="10" t="s">
        <v>39</v>
      </c>
      <c r="I755" s="10" t="s">
        <v>28</v>
      </c>
      <c r="O755" s="10">
        <f t="shared" si="11"/>
        <v>1</v>
      </c>
    </row>
    <row r="756" spans="2:15" x14ac:dyDescent="0.3">
      <c r="B756" s="10">
        <v>2022</v>
      </c>
      <c r="C756" s="10" t="s">
        <v>43</v>
      </c>
      <c r="D756" s="10" t="s">
        <v>16</v>
      </c>
      <c r="E756" s="10" t="s">
        <v>24</v>
      </c>
      <c r="F756" s="10" t="s">
        <v>30</v>
      </c>
      <c r="G756" s="10" t="s">
        <v>40</v>
      </c>
      <c r="H756" s="10" t="s">
        <v>39</v>
      </c>
      <c r="I756" s="10" t="s">
        <v>34</v>
      </c>
      <c r="O756" s="10">
        <f t="shared" si="11"/>
        <v>1</v>
      </c>
    </row>
    <row r="757" spans="2:15" x14ac:dyDescent="0.3">
      <c r="B757" s="10">
        <v>2024</v>
      </c>
      <c r="C757" s="10" t="s">
        <v>36</v>
      </c>
      <c r="D757" s="10" t="s">
        <v>37</v>
      </c>
      <c r="E757" s="10" t="s">
        <v>24</v>
      </c>
      <c r="F757" s="10" t="s">
        <v>25</v>
      </c>
      <c r="G757" s="10" t="s">
        <v>38</v>
      </c>
      <c r="H757" s="10" t="s">
        <v>27</v>
      </c>
      <c r="I757" s="10" t="s">
        <v>28</v>
      </c>
      <c r="O757" s="10">
        <f t="shared" si="11"/>
        <v>1</v>
      </c>
    </row>
    <row r="758" spans="2:15" x14ac:dyDescent="0.3">
      <c r="B758" s="10">
        <v>2026</v>
      </c>
      <c r="C758" s="10" t="s">
        <v>29</v>
      </c>
      <c r="D758" s="10" t="s">
        <v>31</v>
      </c>
      <c r="E758" s="10" t="s">
        <v>24</v>
      </c>
      <c r="F758" s="10" t="s">
        <v>25</v>
      </c>
      <c r="G758" s="10" t="s">
        <v>26</v>
      </c>
      <c r="H758" s="10" t="s">
        <v>39</v>
      </c>
      <c r="I758" s="10" t="s">
        <v>21</v>
      </c>
      <c r="O758" s="10">
        <f t="shared" si="11"/>
        <v>1</v>
      </c>
    </row>
    <row r="759" spans="2:15" x14ac:dyDescent="0.3">
      <c r="B759" s="10">
        <v>2021</v>
      </c>
      <c r="C759" s="10" t="s">
        <v>45</v>
      </c>
      <c r="D759" s="10" t="s">
        <v>31</v>
      </c>
      <c r="E759" s="10" t="s">
        <v>17</v>
      </c>
      <c r="F759" s="10" t="s">
        <v>18</v>
      </c>
      <c r="G759" s="10" t="s">
        <v>26</v>
      </c>
      <c r="H759" s="10" t="s">
        <v>39</v>
      </c>
      <c r="I759" s="10" t="s">
        <v>28</v>
      </c>
      <c r="O759" s="10">
        <f t="shared" si="11"/>
        <v>1</v>
      </c>
    </row>
    <row r="760" spans="2:15" x14ac:dyDescent="0.3">
      <c r="B760" s="10">
        <v>2025</v>
      </c>
      <c r="C760" s="10" t="s">
        <v>22</v>
      </c>
      <c r="D760" s="10" t="s">
        <v>42</v>
      </c>
      <c r="E760" s="10" t="s">
        <v>17</v>
      </c>
      <c r="F760" s="10" t="s">
        <v>30</v>
      </c>
      <c r="G760" s="10" t="s">
        <v>19</v>
      </c>
      <c r="H760" s="10" t="s">
        <v>20</v>
      </c>
      <c r="I760" s="10" t="s">
        <v>34</v>
      </c>
      <c r="O760" s="10">
        <f t="shared" si="11"/>
        <v>1</v>
      </c>
    </row>
    <row r="761" spans="2:15" x14ac:dyDescent="0.3">
      <c r="B761" s="10">
        <v>2026</v>
      </c>
      <c r="C761" s="10" t="s">
        <v>36</v>
      </c>
      <c r="D761" s="10" t="s">
        <v>42</v>
      </c>
      <c r="E761" s="10" t="s">
        <v>24</v>
      </c>
      <c r="F761" s="10" t="s">
        <v>18</v>
      </c>
      <c r="G761" s="10" t="s">
        <v>38</v>
      </c>
      <c r="H761" s="10" t="s">
        <v>20</v>
      </c>
      <c r="I761" s="10" t="s">
        <v>21</v>
      </c>
      <c r="O761" s="10">
        <f t="shared" si="11"/>
        <v>1</v>
      </c>
    </row>
    <row r="762" spans="2:15" x14ac:dyDescent="0.3">
      <c r="B762" s="10">
        <v>2024</v>
      </c>
      <c r="C762" s="10" t="s">
        <v>22</v>
      </c>
      <c r="D762" s="10" t="s">
        <v>31</v>
      </c>
      <c r="E762" s="10" t="s">
        <v>17</v>
      </c>
      <c r="F762" s="10" t="s">
        <v>25</v>
      </c>
      <c r="G762" s="10" t="s">
        <v>19</v>
      </c>
      <c r="H762" s="10" t="s">
        <v>27</v>
      </c>
      <c r="I762" s="10" t="s">
        <v>28</v>
      </c>
      <c r="O762" s="10">
        <f t="shared" si="11"/>
        <v>1</v>
      </c>
    </row>
    <row r="763" spans="2:15" x14ac:dyDescent="0.3">
      <c r="B763" s="10">
        <v>2021</v>
      </c>
      <c r="C763" s="10" t="s">
        <v>41</v>
      </c>
      <c r="D763" s="10" t="s">
        <v>23</v>
      </c>
      <c r="E763" s="10" t="s">
        <v>17</v>
      </c>
      <c r="F763" s="10" t="s">
        <v>30</v>
      </c>
      <c r="G763" s="10" t="s">
        <v>44</v>
      </c>
      <c r="H763" s="10" t="s">
        <v>34</v>
      </c>
      <c r="I763" s="10" t="s">
        <v>28</v>
      </c>
      <c r="O763" s="10">
        <f t="shared" si="11"/>
        <v>1</v>
      </c>
    </row>
    <row r="764" spans="2:15" x14ac:dyDescent="0.3">
      <c r="B764" s="10">
        <v>2026</v>
      </c>
      <c r="C764" s="10" t="s">
        <v>43</v>
      </c>
      <c r="D764" s="10" t="s">
        <v>23</v>
      </c>
      <c r="E764" s="10" t="s">
        <v>17</v>
      </c>
      <c r="F764" s="10" t="s">
        <v>18</v>
      </c>
      <c r="G764" s="10" t="s">
        <v>26</v>
      </c>
      <c r="H764" s="10" t="s">
        <v>34</v>
      </c>
      <c r="I764" s="10" t="s">
        <v>21</v>
      </c>
      <c r="O764" s="10">
        <f t="shared" si="11"/>
        <v>1</v>
      </c>
    </row>
    <row r="765" spans="2:15" x14ac:dyDescent="0.3">
      <c r="B765" s="10">
        <v>2022</v>
      </c>
      <c r="C765" s="10" t="s">
        <v>29</v>
      </c>
      <c r="D765" s="10" t="s">
        <v>42</v>
      </c>
      <c r="E765" s="10" t="s">
        <v>35</v>
      </c>
      <c r="F765" s="10" t="s">
        <v>25</v>
      </c>
      <c r="G765" s="10" t="s">
        <v>32</v>
      </c>
      <c r="H765" s="10" t="s">
        <v>20</v>
      </c>
      <c r="I765" s="10" t="s">
        <v>21</v>
      </c>
      <c r="O765" s="10">
        <f t="shared" si="11"/>
        <v>1</v>
      </c>
    </row>
    <row r="766" spans="2:15" x14ac:dyDescent="0.3">
      <c r="B766" s="10">
        <v>2023</v>
      </c>
      <c r="C766" s="10" t="s">
        <v>22</v>
      </c>
      <c r="D766" s="10" t="s">
        <v>37</v>
      </c>
      <c r="E766" s="10" t="s">
        <v>35</v>
      </c>
      <c r="F766" s="10" t="s">
        <v>18</v>
      </c>
      <c r="G766" s="10" t="s">
        <v>44</v>
      </c>
      <c r="H766" s="10" t="s">
        <v>34</v>
      </c>
      <c r="I766" s="10" t="s">
        <v>28</v>
      </c>
      <c r="O766" s="10">
        <f t="shared" si="11"/>
        <v>1</v>
      </c>
    </row>
    <row r="767" spans="2:15" x14ac:dyDescent="0.3">
      <c r="B767" s="10">
        <v>2026</v>
      </c>
      <c r="C767" s="10" t="s">
        <v>36</v>
      </c>
      <c r="D767" s="10" t="s">
        <v>37</v>
      </c>
      <c r="E767" s="10" t="s">
        <v>17</v>
      </c>
      <c r="F767" s="10" t="s">
        <v>30</v>
      </c>
      <c r="G767" s="10" t="s">
        <v>38</v>
      </c>
      <c r="H767" s="10" t="s">
        <v>34</v>
      </c>
      <c r="I767" s="10" t="s">
        <v>28</v>
      </c>
      <c r="O767" s="10">
        <f t="shared" si="11"/>
        <v>1</v>
      </c>
    </row>
    <row r="768" spans="2:15" x14ac:dyDescent="0.3">
      <c r="B768" s="10">
        <v>2024</v>
      </c>
      <c r="C768" s="10" t="s">
        <v>22</v>
      </c>
      <c r="D768" s="10" t="s">
        <v>16</v>
      </c>
      <c r="E768" s="10" t="s">
        <v>17</v>
      </c>
      <c r="F768" s="10" t="s">
        <v>30</v>
      </c>
      <c r="G768" s="10" t="s">
        <v>19</v>
      </c>
      <c r="H768" s="10" t="s">
        <v>39</v>
      </c>
      <c r="I768" s="10" t="s">
        <v>28</v>
      </c>
      <c r="O768" s="10">
        <f t="shared" si="11"/>
        <v>1</v>
      </c>
    </row>
    <row r="769" spans="2:15" x14ac:dyDescent="0.3">
      <c r="B769" s="10">
        <v>2020</v>
      </c>
      <c r="C769" s="10" t="s">
        <v>43</v>
      </c>
      <c r="D769" s="10" t="s">
        <v>16</v>
      </c>
      <c r="E769" s="10" t="s">
        <v>24</v>
      </c>
      <c r="F769" s="10" t="s">
        <v>30</v>
      </c>
      <c r="G769" s="10" t="s">
        <v>38</v>
      </c>
      <c r="H769" s="10" t="s">
        <v>34</v>
      </c>
      <c r="I769" s="10" t="s">
        <v>21</v>
      </c>
      <c r="O769" s="10">
        <f t="shared" si="11"/>
        <v>1</v>
      </c>
    </row>
    <row r="770" spans="2:15" x14ac:dyDescent="0.3">
      <c r="B770" s="10">
        <v>2026</v>
      </c>
      <c r="C770" s="10" t="s">
        <v>15</v>
      </c>
      <c r="D770" s="10" t="s">
        <v>16</v>
      </c>
      <c r="E770" s="10" t="s">
        <v>35</v>
      </c>
      <c r="F770" s="10" t="s">
        <v>30</v>
      </c>
      <c r="G770" s="10" t="s">
        <v>26</v>
      </c>
      <c r="H770" s="10" t="s">
        <v>34</v>
      </c>
      <c r="I770" s="10" t="s">
        <v>21</v>
      </c>
      <c r="O770" s="10">
        <f t="shared" si="11"/>
        <v>1</v>
      </c>
    </row>
    <row r="771" spans="2:15" x14ac:dyDescent="0.3">
      <c r="B771" s="10">
        <v>2023</v>
      </c>
      <c r="C771" s="10" t="s">
        <v>41</v>
      </c>
      <c r="D771" s="10" t="s">
        <v>23</v>
      </c>
      <c r="E771" s="10" t="s">
        <v>35</v>
      </c>
      <c r="F771" s="10" t="s">
        <v>18</v>
      </c>
      <c r="G771" s="10" t="s">
        <v>38</v>
      </c>
      <c r="H771" s="10" t="s">
        <v>34</v>
      </c>
      <c r="I771" s="10" t="s">
        <v>28</v>
      </c>
      <c r="O771" s="10">
        <f t="shared" si="11"/>
        <v>1</v>
      </c>
    </row>
    <row r="772" spans="2:15" x14ac:dyDescent="0.3">
      <c r="B772" s="10">
        <v>2021</v>
      </c>
      <c r="C772" s="10" t="s">
        <v>43</v>
      </c>
      <c r="D772" s="10" t="s">
        <v>37</v>
      </c>
      <c r="E772" s="10" t="s">
        <v>24</v>
      </c>
      <c r="F772" s="10" t="s">
        <v>30</v>
      </c>
      <c r="G772" s="10" t="s">
        <v>32</v>
      </c>
      <c r="H772" s="10" t="s">
        <v>39</v>
      </c>
      <c r="I772" s="10" t="s">
        <v>28</v>
      </c>
      <c r="O772" s="10">
        <f t="shared" si="11"/>
        <v>1</v>
      </c>
    </row>
    <row r="773" spans="2:15" x14ac:dyDescent="0.3">
      <c r="B773" s="10">
        <v>2022</v>
      </c>
      <c r="C773" s="10" t="s">
        <v>15</v>
      </c>
      <c r="D773" s="10" t="s">
        <v>42</v>
      </c>
      <c r="E773" s="10" t="s">
        <v>35</v>
      </c>
      <c r="F773" s="10" t="s">
        <v>30</v>
      </c>
      <c r="G773" s="10" t="s">
        <v>26</v>
      </c>
      <c r="H773" s="10" t="s">
        <v>39</v>
      </c>
      <c r="I773" s="10" t="s">
        <v>21</v>
      </c>
      <c r="O773" s="10">
        <f t="shared" ref="O773:O836" si="12">SUBTOTAL(103,B773)</f>
        <v>1</v>
      </c>
    </row>
    <row r="774" spans="2:15" x14ac:dyDescent="0.3">
      <c r="B774" s="10">
        <v>2024</v>
      </c>
      <c r="C774" s="10" t="s">
        <v>22</v>
      </c>
      <c r="D774" s="10" t="s">
        <v>42</v>
      </c>
      <c r="E774" s="10" t="s">
        <v>17</v>
      </c>
      <c r="F774" s="10" t="s">
        <v>30</v>
      </c>
      <c r="G774" s="10" t="s">
        <v>44</v>
      </c>
      <c r="H774" s="10" t="s">
        <v>39</v>
      </c>
      <c r="I774" s="10" t="s">
        <v>34</v>
      </c>
      <c r="O774" s="10">
        <f t="shared" si="12"/>
        <v>1</v>
      </c>
    </row>
    <row r="775" spans="2:15" x14ac:dyDescent="0.3">
      <c r="B775" s="10">
        <v>2024</v>
      </c>
      <c r="C775" s="10" t="s">
        <v>15</v>
      </c>
      <c r="D775" s="10" t="s">
        <v>42</v>
      </c>
      <c r="E775" s="10" t="s">
        <v>17</v>
      </c>
      <c r="F775" s="10" t="s">
        <v>30</v>
      </c>
      <c r="G775" s="10" t="s">
        <v>44</v>
      </c>
      <c r="H775" s="10" t="s">
        <v>39</v>
      </c>
      <c r="I775" s="10" t="s">
        <v>28</v>
      </c>
      <c r="O775" s="10">
        <f t="shared" si="12"/>
        <v>1</v>
      </c>
    </row>
    <row r="776" spans="2:15" x14ac:dyDescent="0.3">
      <c r="B776" s="10">
        <v>2021</v>
      </c>
      <c r="C776" s="10" t="s">
        <v>15</v>
      </c>
      <c r="D776" s="10" t="s">
        <v>33</v>
      </c>
      <c r="E776" s="10" t="s">
        <v>24</v>
      </c>
      <c r="F776" s="10" t="s">
        <v>30</v>
      </c>
      <c r="G776" s="10" t="s">
        <v>40</v>
      </c>
      <c r="H776" s="10" t="s">
        <v>34</v>
      </c>
      <c r="I776" s="10" t="s">
        <v>34</v>
      </c>
      <c r="O776" s="10">
        <f t="shared" si="12"/>
        <v>1</v>
      </c>
    </row>
    <row r="777" spans="2:15" x14ac:dyDescent="0.3">
      <c r="B777" s="10">
        <v>2024</v>
      </c>
      <c r="C777" s="10" t="s">
        <v>45</v>
      </c>
      <c r="D777" s="10" t="s">
        <v>16</v>
      </c>
      <c r="E777" s="10" t="s">
        <v>17</v>
      </c>
      <c r="F777" s="10" t="s">
        <v>25</v>
      </c>
      <c r="G777" s="10" t="s">
        <v>40</v>
      </c>
      <c r="H777" s="10" t="s">
        <v>20</v>
      </c>
      <c r="I777" s="10" t="s">
        <v>21</v>
      </c>
      <c r="O777" s="10">
        <f t="shared" si="12"/>
        <v>1</v>
      </c>
    </row>
    <row r="778" spans="2:15" x14ac:dyDescent="0.3">
      <c r="B778" s="10">
        <v>2025</v>
      </c>
      <c r="C778" s="10" t="s">
        <v>45</v>
      </c>
      <c r="D778" s="10" t="s">
        <v>23</v>
      </c>
      <c r="E778" s="10" t="s">
        <v>24</v>
      </c>
      <c r="F778" s="10" t="s">
        <v>18</v>
      </c>
      <c r="G778" s="10" t="s">
        <v>19</v>
      </c>
      <c r="H778" s="10" t="s">
        <v>27</v>
      </c>
      <c r="I778" s="10" t="s">
        <v>28</v>
      </c>
      <c r="O778" s="10">
        <f t="shared" si="12"/>
        <v>1</v>
      </c>
    </row>
    <row r="779" spans="2:15" x14ac:dyDescent="0.3">
      <c r="B779" s="10">
        <v>2024</v>
      </c>
      <c r="C779" s="10" t="s">
        <v>15</v>
      </c>
      <c r="D779" s="10" t="s">
        <v>42</v>
      </c>
      <c r="E779" s="10" t="s">
        <v>24</v>
      </c>
      <c r="F779" s="10" t="s">
        <v>25</v>
      </c>
      <c r="G779" s="10" t="s">
        <v>26</v>
      </c>
      <c r="H779" s="10" t="s">
        <v>34</v>
      </c>
      <c r="I779" s="10" t="s">
        <v>21</v>
      </c>
      <c r="O779" s="10">
        <f t="shared" si="12"/>
        <v>1</v>
      </c>
    </row>
    <row r="780" spans="2:15" x14ac:dyDescent="0.3">
      <c r="B780" s="10">
        <v>2021</v>
      </c>
      <c r="C780" s="10" t="s">
        <v>43</v>
      </c>
      <c r="D780" s="10" t="s">
        <v>16</v>
      </c>
      <c r="E780" s="10" t="s">
        <v>17</v>
      </c>
      <c r="F780" s="10" t="s">
        <v>25</v>
      </c>
      <c r="G780" s="10" t="s">
        <v>44</v>
      </c>
      <c r="H780" s="10" t="s">
        <v>20</v>
      </c>
      <c r="I780" s="10" t="s">
        <v>21</v>
      </c>
      <c r="O780" s="10">
        <f t="shared" si="12"/>
        <v>1</v>
      </c>
    </row>
    <row r="781" spans="2:15" x14ac:dyDescent="0.3">
      <c r="B781" s="10">
        <v>2023</v>
      </c>
      <c r="C781" s="10" t="s">
        <v>29</v>
      </c>
      <c r="D781" s="10" t="s">
        <v>42</v>
      </c>
      <c r="E781" s="10" t="s">
        <v>35</v>
      </c>
      <c r="F781" s="10" t="s">
        <v>30</v>
      </c>
      <c r="G781" s="10" t="s">
        <v>19</v>
      </c>
      <c r="H781" s="10" t="s">
        <v>34</v>
      </c>
      <c r="I781" s="10" t="s">
        <v>34</v>
      </c>
      <c r="O781" s="10">
        <f t="shared" si="12"/>
        <v>1</v>
      </c>
    </row>
    <row r="782" spans="2:15" x14ac:dyDescent="0.3">
      <c r="B782" s="10">
        <v>2024</v>
      </c>
      <c r="C782" s="10" t="s">
        <v>36</v>
      </c>
      <c r="D782" s="10" t="s">
        <v>37</v>
      </c>
      <c r="E782" s="10" t="s">
        <v>35</v>
      </c>
      <c r="F782" s="10" t="s">
        <v>18</v>
      </c>
      <c r="G782" s="10" t="s">
        <v>38</v>
      </c>
      <c r="H782" s="10" t="s">
        <v>34</v>
      </c>
      <c r="I782" s="10" t="s">
        <v>34</v>
      </c>
      <c r="O782" s="10">
        <f t="shared" si="12"/>
        <v>1</v>
      </c>
    </row>
    <row r="783" spans="2:15" x14ac:dyDescent="0.3">
      <c r="B783" s="10">
        <v>2023</v>
      </c>
      <c r="C783" s="10" t="s">
        <v>43</v>
      </c>
      <c r="D783" s="10" t="s">
        <v>33</v>
      </c>
      <c r="E783" s="10" t="s">
        <v>24</v>
      </c>
      <c r="F783" s="10" t="s">
        <v>30</v>
      </c>
      <c r="G783" s="10" t="s">
        <v>26</v>
      </c>
      <c r="H783" s="10" t="s">
        <v>34</v>
      </c>
      <c r="I783" s="10" t="s">
        <v>28</v>
      </c>
      <c r="O783" s="10">
        <f t="shared" si="12"/>
        <v>1</v>
      </c>
    </row>
    <row r="784" spans="2:15" x14ac:dyDescent="0.3">
      <c r="B784" s="10">
        <v>2026</v>
      </c>
      <c r="C784" s="10" t="s">
        <v>36</v>
      </c>
      <c r="D784" s="10" t="s">
        <v>23</v>
      </c>
      <c r="E784" s="10" t="s">
        <v>35</v>
      </c>
      <c r="F784" s="10" t="s">
        <v>25</v>
      </c>
      <c r="G784" s="10" t="s">
        <v>32</v>
      </c>
      <c r="H784" s="10" t="s">
        <v>39</v>
      </c>
      <c r="I784" s="10" t="s">
        <v>21</v>
      </c>
      <c r="O784" s="10">
        <f t="shared" si="12"/>
        <v>1</v>
      </c>
    </row>
    <row r="785" spans="2:15" x14ac:dyDescent="0.3">
      <c r="B785" s="10">
        <v>2023</v>
      </c>
      <c r="C785" s="10" t="s">
        <v>43</v>
      </c>
      <c r="D785" s="10" t="s">
        <v>23</v>
      </c>
      <c r="E785" s="10" t="s">
        <v>35</v>
      </c>
      <c r="F785" s="10" t="s">
        <v>30</v>
      </c>
      <c r="G785" s="10" t="s">
        <v>38</v>
      </c>
      <c r="H785" s="10" t="s">
        <v>20</v>
      </c>
      <c r="I785" s="10" t="s">
        <v>28</v>
      </c>
      <c r="O785" s="10">
        <f t="shared" si="12"/>
        <v>1</v>
      </c>
    </row>
    <row r="786" spans="2:15" x14ac:dyDescent="0.3">
      <c r="B786" s="10">
        <v>2021</v>
      </c>
      <c r="C786" s="10" t="s">
        <v>29</v>
      </c>
      <c r="D786" s="10" t="s">
        <v>42</v>
      </c>
      <c r="E786" s="10" t="s">
        <v>35</v>
      </c>
      <c r="F786" s="10" t="s">
        <v>25</v>
      </c>
      <c r="G786" s="10" t="s">
        <v>44</v>
      </c>
      <c r="H786" s="10" t="s">
        <v>34</v>
      </c>
      <c r="I786" s="10" t="s">
        <v>34</v>
      </c>
      <c r="O786" s="10">
        <f t="shared" si="12"/>
        <v>1</v>
      </c>
    </row>
    <row r="787" spans="2:15" x14ac:dyDescent="0.3">
      <c r="B787" s="10">
        <v>2025</v>
      </c>
      <c r="C787" s="10" t="s">
        <v>41</v>
      </c>
      <c r="D787" s="10" t="s">
        <v>23</v>
      </c>
      <c r="E787" s="10" t="s">
        <v>17</v>
      </c>
      <c r="F787" s="10" t="s">
        <v>30</v>
      </c>
      <c r="G787" s="10" t="s">
        <v>40</v>
      </c>
      <c r="H787" s="10" t="s">
        <v>27</v>
      </c>
      <c r="I787" s="10" t="s">
        <v>28</v>
      </c>
      <c r="O787" s="10">
        <f t="shared" si="12"/>
        <v>1</v>
      </c>
    </row>
    <row r="788" spans="2:15" x14ac:dyDescent="0.3">
      <c r="B788" s="10">
        <v>2026</v>
      </c>
      <c r="C788" s="10" t="s">
        <v>22</v>
      </c>
      <c r="D788" s="10" t="s">
        <v>37</v>
      </c>
      <c r="E788" s="10" t="s">
        <v>17</v>
      </c>
      <c r="F788" s="10" t="s">
        <v>25</v>
      </c>
      <c r="G788" s="10" t="s">
        <v>38</v>
      </c>
      <c r="H788" s="10" t="s">
        <v>34</v>
      </c>
      <c r="I788" s="10" t="s">
        <v>28</v>
      </c>
      <c r="O788" s="10">
        <f t="shared" si="12"/>
        <v>1</v>
      </c>
    </row>
    <row r="789" spans="2:15" x14ac:dyDescent="0.3">
      <c r="B789" s="10">
        <v>2020</v>
      </c>
      <c r="C789" s="10" t="s">
        <v>43</v>
      </c>
      <c r="D789" s="10" t="s">
        <v>31</v>
      </c>
      <c r="E789" s="10" t="s">
        <v>35</v>
      </c>
      <c r="F789" s="10" t="s">
        <v>18</v>
      </c>
      <c r="G789" s="10" t="s">
        <v>19</v>
      </c>
      <c r="H789" s="10" t="s">
        <v>20</v>
      </c>
      <c r="I789" s="10" t="s">
        <v>34</v>
      </c>
      <c r="O789" s="10">
        <f t="shared" si="12"/>
        <v>1</v>
      </c>
    </row>
    <row r="790" spans="2:15" x14ac:dyDescent="0.3">
      <c r="B790" s="10">
        <v>2021</v>
      </c>
      <c r="C790" s="10" t="s">
        <v>15</v>
      </c>
      <c r="D790" s="10" t="s">
        <v>16</v>
      </c>
      <c r="E790" s="10" t="s">
        <v>35</v>
      </c>
      <c r="F790" s="10" t="s">
        <v>25</v>
      </c>
      <c r="G790" s="10" t="s">
        <v>40</v>
      </c>
      <c r="H790" s="10" t="s">
        <v>34</v>
      </c>
      <c r="I790" s="10" t="s">
        <v>21</v>
      </c>
      <c r="O790" s="10">
        <f t="shared" si="12"/>
        <v>1</v>
      </c>
    </row>
    <row r="791" spans="2:15" x14ac:dyDescent="0.3">
      <c r="B791" s="10">
        <v>2022</v>
      </c>
      <c r="C791" s="10" t="s">
        <v>36</v>
      </c>
      <c r="D791" s="10" t="s">
        <v>31</v>
      </c>
      <c r="E791" s="10" t="s">
        <v>24</v>
      </c>
      <c r="F791" s="10" t="s">
        <v>25</v>
      </c>
      <c r="G791" s="10" t="s">
        <v>44</v>
      </c>
      <c r="H791" s="10" t="s">
        <v>34</v>
      </c>
      <c r="I791" s="10" t="s">
        <v>28</v>
      </c>
      <c r="O791" s="10">
        <f t="shared" si="12"/>
        <v>1</v>
      </c>
    </row>
    <row r="792" spans="2:15" x14ac:dyDescent="0.3">
      <c r="B792" s="10">
        <v>2026</v>
      </c>
      <c r="C792" s="10" t="s">
        <v>29</v>
      </c>
      <c r="D792" s="10" t="s">
        <v>37</v>
      </c>
      <c r="E792" s="10" t="s">
        <v>17</v>
      </c>
      <c r="F792" s="10" t="s">
        <v>30</v>
      </c>
      <c r="G792" s="10" t="s">
        <v>44</v>
      </c>
      <c r="H792" s="10" t="s">
        <v>34</v>
      </c>
      <c r="I792" s="10" t="s">
        <v>34</v>
      </c>
      <c r="O792" s="10">
        <f t="shared" si="12"/>
        <v>1</v>
      </c>
    </row>
    <row r="793" spans="2:15" x14ac:dyDescent="0.3">
      <c r="B793" s="10">
        <v>2021</v>
      </c>
      <c r="C793" s="10" t="s">
        <v>43</v>
      </c>
      <c r="D793" s="10" t="s">
        <v>33</v>
      </c>
      <c r="E793" s="10" t="s">
        <v>17</v>
      </c>
      <c r="F793" s="10" t="s">
        <v>25</v>
      </c>
      <c r="G793" s="10" t="s">
        <v>38</v>
      </c>
      <c r="H793" s="10" t="s">
        <v>20</v>
      </c>
      <c r="I793" s="10" t="s">
        <v>21</v>
      </c>
      <c r="O793" s="10">
        <f t="shared" si="12"/>
        <v>1</v>
      </c>
    </row>
    <row r="794" spans="2:15" x14ac:dyDescent="0.3">
      <c r="B794" s="10">
        <v>2022</v>
      </c>
      <c r="C794" s="10" t="s">
        <v>43</v>
      </c>
      <c r="D794" s="10" t="s">
        <v>23</v>
      </c>
      <c r="E794" s="10" t="s">
        <v>35</v>
      </c>
      <c r="F794" s="10" t="s">
        <v>30</v>
      </c>
      <c r="G794" s="10" t="s">
        <v>19</v>
      </c>
      <c r="H794" s="10" t="s">
        <v>27</v>
      </c>
      <c r="I794" s="10" t="s">
        <v>28</v>
      </c>
      <c r="O794" s="10">
        <f t="shared" si="12"/>
        <v>1</v>
      </c>
    </row>
    <row r="795" spans="2:15" x14ac:dyDescent="0.3">
      <c r="B795" s="10">
        <v>2024</v>
      </c>
      <c r="C795" s="10" t="s">
        <v>45</v>
      </c>
      <c r="D795" s="10" t="s">
        <v>37</v>
      </c>
      <c r="E795" s="10" t="s">
        <v>17</v>
      </c>
      <c r="F795" s="10" t="s">
        <v>18</v>
      </c>
      <c r="G795" s="10" t="s">
        <v>44</v>
      </c>
      <c r="H795" s="10" t="s">
        <v>20</v>
      </c>
      <c r="I795" s="10" t="s">
        <v>28</v>
      </c>
      <c r="O795" s="10">
        <f t="shared" si="12"/>
        <v>1</v>
      </c>
    </row>
    <row r="796" spans="2:15" x14ac:dyDescent="0.3">
      <c r="B796" s="10">
        <v>2024</v>
      </c>
      <c r="C796" s="10" t="s">
        <v>41</v>
      </c>
      <c r="D796" s="10" t="s">
        <v>23</v>
      </c>
      <c r="E796" s="10" t="s">
        <v>35</v>
      </c>
      <c r="F796" s="10" t="s">
        <v>25</v>
      </c>
      <c r="G796" s="10" t="s">
        <v>32</v>
      </c>
      <c r="H796" s="10" t="s">
        <v>34</v>
      </c>
      <c r="I796" s="10" t="s">
        <v>28</v>
      </c>
      <c r="O796" s="10">
        <f t="shared" si="12"/>
        <v>1</v>
      </c>
    </row>
    <row r="797" spans="2:15" x14ac:dyDescent="0.3">
      <c r="B797" s="10">
        <v>2024</v>
      </c>
      <c r="C797" s="10" t="s">
        <v>45</v>
      </c>
      <c r="D797" s="10" t="s">
        <v>31</v>
      </c>
      <c r="E797" s="10" t="s">
        <v>35</v>
      </c>
      <c r="F797" s="10" t="s">
        <v>25</v>
      </c>
      <c r="G797" s="10" t="s">
        <v>44</v>
      </c>
      <c r="H797" s="10" t="s">
        <v>34</v>
      </c>
      <c r="I797" s="10" t="s">
        <v>34</v>
      </c>
      <c r="O797" s="10">
        <f t="shared" si="12"/>
        <v>1</v>
      </c>
    </row>
    <row r="798" spans="2:15" x14ac:dyDescent="0.3">
      <c r="B798" s="10">
        <v>2024</v>
      </c>
      <c r="C798" s="10" t="s">
        <v>29</v>
      </c>
      <c r="D798" s="10" t="s">
        <v>16</v>
      </c>
      <c r="E798" s="10" t="s">
        <v>17</v>
      </c>
      <c r="F798" s="10" t="s">
        <v>25</v>
      </c>
      <c r="G798" s="10" t="s">
        <v>38</v>
      </c>
      <c r="H798" s="10" t="s">
        <v>27</v>
      </c>
      <c r="I798" s="10" t="s">
        <v>34</v>
      </c>
      <c r="O798" s="10">
        <f t="shared" si="12"/>
        <v>1</v>
      </c>
    </row>
    <row r="799" spans="2:15" x14ac:dyDescent="0.3">
      <c r="B799" s="10">
        <v>2024</v>
      </c>
      <c r="C799" s="10" t="s">
        <v>45</v>
      </c>
      <c r="D799" s="10" t="s">
        <v>37</v>
      </c>
      <c r="E799" s="10" t="s">
        <v>35</v>
      </c>
      <c r="F799" s="10" t="s">
        <v>30</v>
      </c>
      <c r="G799" s="10" t="s">
        <v>38</v>
      </c>
      <c r="H799" s="10" t="s">
        <v>39</v>
      </c>
      <c r="I799" s="10" t="s">
        <v>34</v>
      </c>
      <c r="O799" s="10">
        <f t="shared" si="12"/>
        <v>1</v>
      </c>
    </row>
    <row r="800" spans="2:15" x14ac:dyDescent="0.3">
      <c r="B800" s="10">
        <v>2021</v>
      </c>
      <c r="C800" s="10" t="s">
        <v>22</v>
      </c>
      <c r="D800" s="10" t="s">
        <v>33</v>
      </c>
      <c r="E800" s="10" t="s">
        <v>17</v>
      </c>
      <c r="F800" s="10" t="s">
        <v>18</v>
      </c>
      <c r="G800" s="10" t="s">
        <v>44</v>
      </c>
      <c r="H800" s="10" t="s">
        <v>20</v>
      </c>
      <c r="I800" s="10" t="s">
        <v>28</v>
      </c>
      <c r="O800" s="10">
        <f t="shared" si="12"/>
        <v>1</v>
      </c>
    </row>
    <row r="801" spans="2:15" x14ac:dyDescent="0.3">
      <c r="B801" s="10">
        <v>2025</v>
      </c>
      <c r="C801" s="10" t="s">
        <v>43</v>
      </c>
      <c r="D801" s="10" t="s">
        <v>31</v>
      </c>
      <c r="E801" s="10" t="s">
        <v>17</v>
      </c>
      <c r="F801" s="10" t="s">
        <v>18</v>
      </c>
      <c r="G801" s="10" t="s">
        <v>40</v>
      </c>
      <c r="H801" s="10" t="s">
        <v>34</v>
      </c>
      <c r="I801" s="10" t="s">
        <v>28</v>
      </c>
      <c r="O801" s="10">
        <f t="shared" si="12"/>
        <v>1</v>
      </c>
    </row>
    <row r="802" spans="2:15" x14ac:dyDescent="0.3">
      <c r="B802" s="10">
        <v>2021</v>
      </c>
      <c r="C802" s="10" t="s">
        <v>29</v>
      </c>
      <c r="D802" s="10" t="s">
        <v>23</v>
      </c>
      <c r="E802" s="10" t="s">
        <v>24</v>
      </c>
      <c r="F802" s="10" t="s">
        <v>18</v>
      </c>
      <c r="G802" s="10" t="s">
        <v>26</v>
      </c>
      <c r="H802" s="10" t="s">
        <v>34</v>
      </c>
      <c r="I802" s="10" t="s">
        <v>28</v>
      </c>
      <c r="O802" s="10">
        <f t="shared" si="12"/>
        <v>1</v>
      </c>
    </row>
    <row r="803" spans="2:15" x14ac:dyDescent="0.3">
      <c r="B803" s="10">
        <v>2026</v>
      </c>
      <c r="C803" s="10" t="s">
        <v>36</v>
      </c>
      <c r="D803" s="10" t="s">
        <v>16</v>
      </c>
      <c r="E803" s="10" t="s">
        <v>24</v>
      </c>
      <c r="F803" s="10" t="s">
        <v>30</v>
      </c>
      <c r="G803" s="10" t="s">
        <v>26</v>
      </c>
      <c r="H803" s="10" t="s">
        <v>27</v>
      </c>
      <c r="I803" s="10" t="s">
        <v>34</v>
      </c>
      <c r="O803" s="10">
        <f t="shared" si="12"/>
        <v>1</v>
      </c>
    </row>
    <row r="804" spans="2:15" x14ac:dyDescent="0.3">
      <c r="B804" s="10">
        <v>2026</v>
      </c>
      <c r="C804" s="10" t="s">
        <v>41</v>
      </c>
      <c r="D804" s="10" t="s">
        <v>31</v>
      </c>
      <c r="E804" s="10" t="s">
        <v>17</v>
      </c>
      <c r="F804" s="10" t="s">
        <v>25</v>
      </c>
      <c r="G804" s="10" t="s">
        <v>44</v>
      </c>
      <c r="H804" s="10" t="s">
        <v>34</v>
      </c>
      <c r="I804" s="10" t="s">
        <v>28</v>
      </c>
      <c r="O804" s="10">
        <f t="shared" si="12"/>
        <v>1</v>
      </c>
    </row>
    <row r="805" spans="2:15" x14ac:dyDescent="0.3">
      <c r="B805" s="10">
        <v>2024</v>
      </c>
      <c r="C805" s="10" t="s">
        <v>36</v>
      </c>
      <c r="D805" s="10" t="s">
        <v>42</v>
      </c>
      <c r="E805" s="10" t="s">
        <v>35</v>
      </c>
      <c r="F805" s="10" t="s">
        <v>18</v>
      </c>
      <c r="G805" s="10" t="s">
        <v>19</v>
      </c>
      <c r="H805" s="10" t="s">
        <v>34</v>
      </c>
      <c r="I805" s="10" t="s">
        <v>34</v>
      </c>
      <c r="O805" s="10">
        <f t="shared" si="12"/>
        <v>1</v>
      </c>
    </row>
    <row r="806" spans="2:15" x14ac:dyDescent="0.3">
      <c r="B806" s="10">
        <v>2026</v>
      </c>
      <c r="C806" s="10" t="s">
        <v>29</v>
      </c>
      <c r="D806" s="10" t="s">
        <v>31</v>
      </c>
      <c r="E806" s="10" t="s">
        <v>17</v>
      </c>
      <c r="F806" s="10" t="s">
        <v>25</v>
      </c>
      <c r="G806" s="10" t="s">
        <v>26</v>
      </c>
      <c r="H806" s="10" t="s">
        <v>20</v>
      </c>
      <c r="I806" s="10" t="s">
        <v>28</v>
      </c>
      <c r="O806" s="10">
        <f t="shared" si="12"/>
        <v>1</v>
      </c>
    </row>
    <row r="807" spans="2:15" x14ac:dyDescent="0.3">
      <c r="B807" s="10">
        <v>2022</v>
      </c>
      <c r="C807" s="10" t="s">
        <v>29</v>
      </c>
      <c r="D807" s="10" t="s">
        <v>31</v>
      </c>
      <c r="E807" s="10" t="s">
        <v>24</v>
      </c>
      <c r="F807" s="10" t="s">
        <v>25</v>
      </c>
      <c r="G807" s="10" t="s">
        <v>38</v>
      </c>
      <c r="H807" s="10" t="s">
        <v>27</v>
      </c>
      <c r="I807" s="10" t="s">
        <v>21</v>
      </c>
      <c r="O807" s="10">
        <f t="shared" si="12"/>
        <v>1</v>
      </c>
    </row>
    <row r="808" spans="2:15" x14ac:dyDescent="0.3">
      <c r="B808" s="10">
        <v>2025</v>
      </c>
      <c r="C808" s="10" t="s">
        <v>43</v>
      </c>
      <c r="D808" s="10" t="s">
        <v>23</v>
      </c>
      <c r="E808" s="10" t="s">
        <v>17</v>
      </c>
      <c r="F808" s="10" t="s">
        <v>18</v>
      </c>
      <c r="G808" s="10" t="s">
        <v>19</v>
      </c>
      <c r="H808" s="10" t="s">
        <v>27</v>
      </c>
      <c r="I808" s="10" t="s">
        <v>28</v>
      </c>
      <c r="O808" s="10">
        <f t="shared" si="12"/>
        <v>1</v>
      </c>
    </row>
    <row r="809" spans="2:15" x14ac:dyDescent="0.3">
      <c r="B809" s="10">
        <v>2021</v>
      </c>
      <c r="C809" s="10" t="s">
        <v>36</v>
      </c>
      <c r="D809" s="10" t="s">
        <v>31</v>
      </c>
      <c r="E809" s="10" t="s">
        <v>35</v>
      </c>
      <c r="F809" s="10" t="s">
        <v>18</v>
      </c>
      <c r="G809" s="10" t="s">
        <v>44</v>
      </c>
      <c r="H809" s="10" t="s">
        <v>34</v>
      </c>
      <c r="I809" s="10" t="s">
        <v>34</v>
      </c>
      <c r="O809" s="10">
        <f t="shared" si="12"/>
        <v>1</v>
      </c>
    </row>
    <row r="810" spans="2:15" x14ac:dyDescent="0.3">
      <c r="B810" s="10">
        <v>2020</v>
      </c>
      <c r="C810" s="10" t="s">
        <v>36</v>
      </c>
      <c r="D810" s="10" t="s">
        <v>31</v>
      </c>
      <c r="E810" s="10" t="s">
        <v>24</v>
      </c>
      <c r="F810" s="10" t="s">
        <v>18</v>
      </c>
      <c r="G810" s="10" t="s">
        <v>26</v>
      </c>
      <c r="H810" s="10" t="s">
        <v>39</v>
      </c>
      <c r="I810" s="10" t="s">
        <v>28</v>
      </c>
      <c r="O810" s="10">
        <f t="shared" si="12"/>
        <v>1</v>
      </c>
    </row>
    <row r="811" spans="2:15" x14ac:dyDescent="0.3">
      <c r="B811" s="10">
        <v>2020</v>
      </c>
      <c r="C811" s="10" t="s">
        <v>29</v>
      </c>
      <c r="D811" s="10" t="s">
        <v>42</v>
      </c>
      <c r="E811" s="10" t="s">
        <v>24</v>
      </c>
      <c r="F811" s="10" t="s">
        <v>18</v>
      </c>
      <c r="G811" s="10" t="s">
        <v>32</v>
      </c>
      <c r="H811" s="10" t="s">
        <v>27</v>
      </c>
      <c r="I811" s="10" t="s">
        <v>21</v>
      </c>
      <c r="O811" s="10">
        <f t="shared" si="12"/>
        <v>1</v>
      </c>
    </row>
    <row r="812" spans="2:15" x14ac:dyDescent="0.3">
      <c r="B812" s="10">
        <v>2020</v>
      </c>
      <c r="C812" s="10" t="s">
        <v>36</v>
      </c>
      <c r="D812" s="10" t="s">
        <v>31</v>
      </c>
      <c r="E812" s="10" t="s">
        <v>35</v>
      </c>
      <c r="F812" s="10" t="s">
        <v>18</v>
      </c>
      <c r="G812" s="10" t="s">
        <v>40</v>
      </c>
      <c r="H812" s="10" t="s">
        <v>20</v>
      </c>
      <c r="I812" s="10" t="s">
        <v>21</v>
      </c>
      <c r="O812" s="10">
        <f t="shared" si="12"/>
        <v>1</v>
      </c>
    </row>
    <row r="813" spans="2:15" x14ac:dyDescent="0.3">
      <c r="B813" s="10">
        <v>2021</v>
      </c>
      <c r="C813" s="10" t="s">
        <v>43</v>
      </c>
      <c r="D813" s="10" t="s">
        <v>16</v>
      </c>
      <c r="E813" s="10" t="s">
        <v>17</v>
      </c>
      <c r="F813" s="10" t="s">
        <v>25</v>
      </c>
      <c r="G813" s="10" t="s">
        <v>40</v>
      </c>
      <c r="H813" s="10" t="s">
        <v>20</v>
      </c>
      <c r="I813" s="10" t="s">
        <v>34</v>
      </c>
      <c r="O813" s="10">
        <f t="shared" si="12"/>
        <v>1</v>
      </c>
    </row>
    <row r="814" spans="2:15" x14ac:dyDescent="0.3">
      <c r="B814" s="10">
        <v>2023</v>
      </c>
      <c r="C814" s="10" t="s">
        <v>43</v>
      </c>
      <c r="D814" s="10" t="s">
        <v>37</v>
      </c>
      <c r="E814" s="10" t="s">
        <v>24</v>
      </c>
      <c r="F814" s="10" t="s">
        <v>30</v>
      </c>
      <c r="G814" s="10" t="s">
        <v>19</v>
      </c>
      <c r="H814" s="10" t="s">
        <v>39</v>
      </c>
      <c r="I814" s="10" t="s">
        <v>34</v>
      </c>
      <c r="O814" s="10">
        <f t="shared" si="12"/>
        <v>1</v>
      </c>
    </row>
    <row r="815" spans="2:15" x14ac:dyDescent="0.3">
      <c r="B815" s="10">
        <v>2024</v>
      </c>
      <c r="C815" s="10" t="s">
        <v>22</v>
      </c>
      <c r="D815" s="10" t="s">
        <v>37</v>
      </c>
      <c r="E815" s="10" t="s">
        <v>17</v>
      </c>
      <c r="F815" s="10" t="s">
        <v>30</v>
      </c>
      <c r="G815" s="10" t="s">
        <v>44</v>
      </c>
      <c r="H815" s="10" t="s">
        <v>34</v>
      </c>
      <c r="I815" s="10" t="s">
        <v>28</v>
      </c>
      <c r="O815" s="10">
        <f t="shared" si="12"/>
        <v>1</v>
      </c>
    </row>
    <row r="816" spans="2:15" x14ac:dyDescent="0.3">
      <c r="B816" s="10">
        <v>2022</v>
      </c>
      <c r="C816" s="10" t="s">
        <v>15</v>
      </c>
      <c r="D816" s="10" t="s">
        <v>42</v>
      </c>
      <c r="E816" s="10" t="s">
        <v>24</v>
      </c>
      <c r="F816" s="10" t="s">
        <v>25</v>
      </c>
      <c r="G816" s="10" t="s">
        <v>44</v>
      </c>
      <c r="H816" s="10" t="s">
        <v>34</v>
      </c>
      <c r="I816" s="10" t="s">
        <v>34</v>
      </c>
      <c r="O816" s="10">
        <f t="shared" si="12"/>
        <v>1</v>
      </c>
    </row>
    <row r="817" spans="2:15" x14ac:dyDescent="0.3">
      <c r="B817" s="10">
        <v>2020</v>
      </c>
      <c r="C817" s="10" t="s">
        <v>29</v>
      </c>
      <c r="D817" s="10" t="s">
        <v>33</v>
      </c>
      <c r="E817" s="10" t="s">
        <v>17</v>
      </c>
      <c r="F817" s="10" t="s">
        <v>30</v>
      </c>
      <c r="G817" s="10" t="s">
        <v>19</v>
      </c>
      <c r="H817" s="10" t="s">
        <v>27</v>
      </c>
      <c r="I817" s="10" t="s">
        <v>28</v>
      </c>
      <c r="O817" s="10">
        <f t="shared" si="12"/>
        <v>1</v>
      </c>
    </row>
    <row r="818" spans="2:15" x14ac:dyDescent="0.3">
      <c r="B818" s="10">
        <v>2024</v>
      </c>
      <c r="C818" s="10" t="s">
        <v>29</v>
      </c>
      <c r="D818" s="10" t="s">
        <v>37</v>
      </c>
      <c r="E818" s="10" t="s">
        <v>24</v>
      </c>
      <c r="F818" s="10" t="s">
        <v>25</v>
      </c>
      <c r="G818" s="10" t="s">
        <v>44</v>
      </c>
      <c r="H818" s="10" t="s">
        <v>27</v>
      </c>
      <c r="I818" s="10" t="s">
        <v>28</v>
      </c>
      <c r="O818" s="10">
        <f t="shared" si="12"/>
        <v>1</v>
      </c>
    </row>
    <row r="819" spans="2:15" x14ac:dyDescent="0.3">
      <c r="B819" s="10">
        <v>2020</v>
      </c>
      <c r="C819" s="10" t="s">
        <v>41</v>
      </c>
      <c r="D819" s="10" t="s">
        <v>42</v>
      </c>
      <c r="E819" s="10" t="s">
        <v>35</v>
      </c>
      <c r="F819" s="10" t="s">
        <v>25</v>
      </c>
      <c r="G819" s="10" t="s">
        <v>44</v>
      </c>
      <c r="H819" s="10" t="s">
        <v>39</v>
      </c>
      <c r="I819" s="10" t="s">
        <v>21</v>
      </c>
      <c r="O819" s="10">
        <f t="shared" si="12"/>
        <v>1</v>
      </c>
    </row>
    <row r="820" spans="2:15" x14ac:dyDescent="0.3">
      <c r="B820" s="10">
        <v>2026</v>
      </c>
      <c r="C820" s="10" t="s">
        <v>22</v>
      </c>
      <c r="D820" s="10" t="s">
        <v>23</v>
      </c>
      <c r="E820" s="10" t="s">
        <v>24</v>
      </c>
      <c r="F820" s="10" t="s">
        <v>18</v>
      </c>
      <c r="G820" s="10" t="s">
        <v>26</v>
      </c>
      <c r="H820" s="10" t="s">
        <v>20</v>
      </c>
      <c r="I820" s="10" t="s">
        <v>28</v>
      </c>
      <c r="O820" s="10">
        <f t="shared" si="12"/>
        <v>1</v>
      </c>
    </row>
    <row r="821" spans="2:15" x14ac:dyDescent="0.3">
      <c r="B821" s="10">
        <v>2020</v>
      </c>
      <c r="C821" s="10" t="s">
        <v>41</v>
      </c>
      <c r="D821" s="10" t="s">
        <v>37</v>
      </c>
      <c r="E821" s="10" t="s">
        <v>35</v>
      </c>
      <c r="F821" s="10" t="s">
        <v>30</v>
      </c>
      <c r="G821" s="10" t="s">
        <v>44</v>
      </c>
      <c r="H821" s="10" t="s">
        <v>39</v>
      </c>
      <c r="I821" s="10" t="s">
        <v>28</v>
      </c>
      <c r="O821" s="10">
        <f t="shared" si="12"/>
        <v>1</v>
      </c>
    </row>
    <row r="822" spans="2:15" x14ac:dyDescent="0.3">
      <c r="B822" s="10">
        <v>2023</v>
      </c>
      <c r="C822" s="10" t="s">
        <v>36</v>
      </c>
      <c r="D822" s="10" t="s">
        <v>42</v>
      </c>
      <c r="E822" s="10" t="s">
        <v>24</v>
      </c>
      <c r="F822" s="10" t="s">
        <v>18</v>
      </c>
      <c r="G822" s="10" t="s">
        <v>40</v>
      </c>
      <c r="H822" s="10" t="s">
        <v>39</v>
      </c>
      <c r="I822" s="10" t="s">
        <v>21</v>
      </c>
      <c r="O822" s="10">
        <f t="shared" si="12"/>
        <v>1</v>
      </c>
    </row>
    <row r="823" spans="2:15" x14ac:dyDescent="0.3">
      <c r="B823" s="10">
        <v>2024</v>
      </c>
      <c r="C823" s="10" t="s">
        <v>29</v>
      </c>
      <c r="D823" s="10" t="s">
        <v>23</v>
      </c>
      <c r="E823" s="10" t="s">
        <v>17</v>
      </c>
      <c r="F823" s="10" t="s">
        <v>18</v>
      </c>
      <c r="G823" s="10" t="s">
        <v>26</v>
      </c>
      <c r="H823" s="10" t="s">
        <v>27</v>
      </c>
      <c r="I823" s="10" t="s">
        <v>28</v>
      </c>
      <c r="O823" s="10">
        <f t="shared" si="12"/>
        <v>1</v>
      </c>
    </row>
    <row r="824" spans="2:15" x14ac:dyDescent="0.3">
      <c r="B824" s="10">
        <v>2020</v>
      </c>
      <c r="C824" s="10" t="s">
        <v>43</v>
      </c>
      <c r="D824" s="10" t="s">
        <v>31</v>
      </c>
      <c r="E824" s="10" t="s">
        <v>17</v>
      </c>
      <c r="F824" s="10" t="s">
        <v>18</v>
      </c>
      <c r="G824" s="10" t="s">
        <v>38</v>
      </c>
      <c r="H824" s="10" t="s">
        <v>27</v>
      </c>
      <c r="I824" s="10" t="s">
        <v>21</v>
      </c>
      <c r="O824" s="10">
        <f t="shared" si="12"/>
        <v>1</v>
      </c>
    </row>
    <row r="825" spans="2:15" x14ac:dyDescent="0.3">
      <c r="B825" s="10">
        <v>2021</v>
      </c>
      <c r="C825" s="10" t="s">
        <v>36</v>
      </c>
      <c r="D825" s="10" t="s">
        <v>31</v>
      </c>
      <c r="E825" s="10" t="s">
        <v>24</v>
      </c>
      <c r="F825" s="10" t="s">
        <v>18</v>
      </c>
      <c r="G825" s="10" t="s">
        <v>40</v>
      </c>
      <c r="H825" s="10" t="s">
        <v>20</v>
      </c>
      <c r="I825" s="10" t="s">
        <v>21</v>
      </c>
      <c r="O825" s="10">
        <f t="shared" si="12"/>
        <v>1</v>
      </c>
    </row>
    <row r="826" spans="2:15" x14ac:dyDescent="0.3">
      <c r="B826" s="10">
        <v>2022</v>
      </c>
      <c r="C826" s="10" t="s">
        <v>36</v>
      </c>
      <c r="D826" s="10" t="s">
        <v>42</v>
      </c>
      <c r="E826" s="10" t="s">
        <v>35</v>
      </c>
      <c r="F826" s="10" t="s">
        <v>25</v>
      </c>
      <c r="G826" s="10" t="s">
        <v>19</v>
      </c>
      <c r="H826" s="10" t="s">
        <v>20</v>
      </c>
      <c r="I826" s="10" t="s">
        <v>21</v>
      </c>
      <c r="O826" s="10">
        <f t="shared" si="12"/>
        <v>1</v>
      </c>
    </row>
    <row r="827" spans="2:15" x14ac:dyDescent="0.3">
      <c r="B827" s="10">
        <v>2024</v>
      </c>
      <c r="C827" s="10" t="s">
        <v>29</v>
      </c>
      <c r="D827" s="10" t="s">
        <v>23</v>
      </c>
      <c r="E827" s="10" t="s">
        <v>35</v>
      </c>
      <c r="F827" s="10" t="s">
        <v>18</v>
      </c>
      <c r="G827" s="10" t="s">
        <v>44</v>
      </c>
      <c r="H827" s="10" t="s">
        <v>39</v>
      </c>
      <c r="I827" s="10" t="s">
        <v>21</v>
      </c>
      <c r="O827" s="10">
        <f t="shared" si="12"/>
        <v>1</v>
      </c>
    </row>
    <row r="828" spans="2:15" x14ac:dyDescent="0.3">
      <c r="B828" s="10">
        <v>2022</v>
      </c>
      <c r="C828" s="10" t="s">
        <v>45</v>
      </c>
      <c r="D828" s="10" t="s">
        <v>31</v>
      </c>
      <c r="E828" s="10" t="s">
        <v>17</v>
      </c>
      <c r="F828" s="10" t="s">
        <v>18</v>
      </c>
      <c r="G828" s="10" t="s">
        <v>32</v>
      </c>
      <c r="H828" s="10" t="s">
        <v>34</v>
      </c>
      <c r="I828" s="10" t="s">
        <v>34</v>
      </c>
      <c r="O828" s="10">
        <f t="shared" si="12"/>
        <v>1</v>
      </c>
    </row>
    <row r="829" spans="2:15" x14ac:dyDescent="0.3">
      <c r="B829" s="10">
        <v>2025</v>
      </c>
      <c r="C829" s="10" t="s">
        <v>45</v>
      </c>
      <c r="D829" s="10" t="s">
        <v>33</v>
      </c>
      <c r="E829" s="10" t="s">
        <v>35</v>
      </c>
      <c r="F829" s="10" t="s">
        <v>30</v>
      </c>
      <c r="G829" s="10" t="s">
        <v>38</v>
      </c>
      <c r="H829" s="10" t="s">
        <v>20</v>
      </c>
      <c r="I829" s="10" t="s">
        <v>28</v>
      </c>
      <c r="O829" s="10">
        <f t="shared" si="12"/>
        <v>1</v>
      </c>
    </row>
    <row r="830" spans="2:15" x14ac:dyDescent="0.3">
      <c r="B830" s="10">
        <v>2023</v>
      </c>
      <c r="C830" s="10" t="s">
        <v>43</v>
      </c>
      <c r="D830" s="10" t="s">
        <v>42</v>
      </c>
      <c r="E830" s="10" t="s">
        <v>17</v>
      </c>
      <c r="F830" s="10" t="s">
        <v>25</v>
      </c>
      <c r="G830" s="10" t="s">
        <v>19</v>
      </c>
      <c r="H830" s="10" t="s">
        <v>27</v>
      </c>
      <c r="I830" s="10" t="s">
        <v>28</v>
      </c>
      <c r="O830" s="10">
        <f t="shared" si="12"/>
        <v>1</v>
      </c>
    </row>
    <row r="831" spans="2:15" x14ac:dyDescent="0.3">
      <c r="B831" s="10">
        <v>2026</v>
      </c>
      <c r="C831" s="10" t="s">
        <v>36</v>
      </c>
      <c r="D831" s="10" t="s">
        <v>23</v>
      </c>
      <c r="E831" s="10" t="s">
        <v>35</v>
      </c>
      <c r="F831" s="10" t="s">
        <v>30</v>
      </c>
      <c r="G831" s="10" t="s">
        <v>26</v>
      </c>
      <c r="H831" s="10" t="s">
        <v>39</v>
      </c>
      <c r="I831" s="10" t="s">
        <v>28</v>
      </c>
      <c r="O831" s="10">
        <f t="shared" si="12"/>
        <v>1</v>
      </c>
    </row>
    <row r="832" spans="2:15" x14ac:dyDescent="0.3">
      <c r="B832" s="10">
        <v>2025</v>
      </c>
      <c r="C832" s="10" t="s">
        <v>15</v>
      </c>
      <c r="D832" s="10" t="s">
        <v>31</v>
      </c>
      <c r="E832" s="10" t="s">
        <v>17</v>
      </c>
      <c r="F832" s="10" t="s">
        <v>18</v>
      </c>
      <c r="G832" s="10" t="s">
        <v>26</v>
      </c>
      <c r="H832" s="10" t="s">
        <v>34</v>
      </c>
      <c r="I832" s="10" t="s">
        <v>34</v>
      </c>
      <c r="O832" s="10">
        <f t="shared" si="12"/>
        <v>1</v>
      </c>
    </row>
    <row r="833" spans="2:15" x14ac:dyDescent="0.3">
      <c r="B833" s="10">
        <v>2026</v>
      </c>
      <c r="C833" s="10" t="s">
        <v>22</v>
      </c>
      <c r="D833" s="10" t="s">
        <v>37</v>
      </c>
      <c r="E833" s="10" t="s">
        <v>35</v>
      </c>
      <c r="F833" s="10" t="s">
        <v>30</v>
      </c>
      <c r="G833" s="10" t="s">
        <v>44</v>
      </c>
      <c r="H833" s="10" t="s">
        <v>34</v>
      </c>
      <c r="I833" s="10" t="s">
        <v>28</v>
      </c>
      <c r="O833" s="10">
        <f t="shared" si="12"/>
        <v>1</v>
      </c>
    </row>
    <row r="834" spans="2:15" x14ac:dyDescent="0.3">
      <c r="B834" s="10">
        <v>2024</v>
      </c>
      <c r="C834" s="10" t="s">
        <v>41</v>
      </c>
      <c r="D834" s="10" t="s">
        <v>33</v>
      </c>
      <c r="E834" s="10" t="s">
        <v>35</v>
      </c>
      <c r="F834" s="10" t="s">
        <v>18</v>
      </c>
      <c r="G834" s="10" t="s">
        <v>32</v>
      </c>
      <c r="H834" s="10" t="s">
        <v>20</v>
      </c>
      <c r="I834" s="10" t="s">
        <v>34</v>
      </c>
      <c r="O834" s="10">
        <f t="shared" si="12"/>
        <v>1</v>
      </c>
    </row>
    <row r="835" spans="2:15" x14ac:dyDescent="0.3">
      <c r="B835" s="10">
        <v>2025</v>
      </c>
      <c r="C835" s="10" t="s">
        <v>41</v>
      </c>
      <c r="D835" s="10" t="s">
        <v>37</v>
      </c>
      <c r="E835" s="10" t="s">
        <v>35</v>
      </c>
      <c r="F835" s="10" t="s">
        <v>18</v>
      </c>
      <c r="G835" s="10" t="s">
        <v>44</v>
      </c>
      <c r="H835" s="10" t="s">
        <v>39</v>
      </c>
      <c r="I835" s="10" t="s">
        <v>28</v>
      </c>
      <c r="O835" s="10">
        <f t="shared" si="12"/>
        <v>1</v>
      </c>
    </row>
    <row r="836" spans="2:15" x14ac:dyDescent="0.3">
      <c r="B836" s="10">
        <v>2024</v>
      </c>
      <c r="C836" s="10" t="s">
        <v>45</v>
      </c>
      <c r="D836" s="10" t="s">
        <v>37</v>
      </c>
      <c r="E836" s="10" t="s">
        <v>17</v>
      </c>
      <c r="F836" s="10" t="s">
        <v>18</v>
      </c>
      <c r="G836" s="10" t="s">
        <v>38</v>
      </c>
      <c r="H836" s="10" t="s">
        <v>20</v>
      </c>
      <c r="I836" s="10" t="s">
        <v>28</v>
      </c>
      <c r="O836" s="10">
        <f t="shared" si="12"/>
        <v>1</v>
      </c>
    </row>
    <row r="837" spans="2:15" x14ac:dyDescent="0.3">
      <c r="B837" s="10">
        <v>2022</v>
      </c>
      <c r="C837" s="10" t="s">
        <v>29</v>
      </c>
      <c r="D837" s="10" t="s">
        <v>33</v>
      </c>
      <c r="E837" s="10" t="s">
        <v>17</v>
      </c>
      <c r="F837" s="10" t="s">
        <v>18</v>
      </c>
      <c r="G837" s="10" t="s">
        <v>19</v>
      </c>
      <c r="H837" s="10" t="s">
        <v>27</v>
      </c>
      <c r="I837" s="10" t="s">
        <v>28</v>
      </c>
      <c r="O837" s="10">
        <f t="shared" ref="O837:O900" si="13">SUBTOTAL(103,B837)</f>
        <v>1</v>
      </c>
    </row>
    <row r="838" spans="2:15" x14ac:dyDescent="0.3">
      <c r="B838" s="10">
        <v>2026</v>
      </c>
      <c r="C838" s="10" t="s">
        <v>22</v>
      </c>
      <c r="D838" s="10" t="s">
        <v>42</v>
      </c>
      <c r="E838" s="10" t="s">
        <v>35</v>
      </c>
      <c r="F838" s="10" t="s">
        <v>18</v>
      </c>
      <c r="G838" s="10" t="s">
        <v>32</v>
      </c>
      <c r="H838" s="10" t="s">
        <v>39</v>
      </c>
      <c r="I838" s="10" t="s">
        <v>34</v>
      </c>
      <c r="O838" s="10">
        <f t="shared" si="13"/>
        <v>1</v>
      </c>
    </row>
    <row r="839" spans="2:15" x14ac:dyDescent="0.3">
      <c r="B839" s="10">
        <v>2021</v>
      </c>
      <c r="C839" s="10" t="s">
        <v>36</v>
      </c>
      <c r="D839" s="10" t="s">
        <v>37</v>
      </c>
      <c r="E839" s="10" t="s">
        <v>35</v>
      </c>
      <c r="F839" s="10" t="s">
        <v>18</v>
      </c>
      <c r="G839" s="10" t="s">
        <v>32</v>
      </c>
      <c r="H839" s="10" t="s">
        <v>39</v>
      </c>
      <c r="I839" s="10" t="s">
        <v>28</v>
      </c>
      <c r="O839" s="10">
        <f t="shared" si="13"/>
        <v>1</v>
      </c>
    </row>
    <row r="840" spans="2:15" x14ac:dyDescent="0.3">
      <c r="B840" s="10">
        <v>2024</v>
      </c>
      <c r="C840" s="10" t="s">
        <v>29</v>
      </c>
      <c r="D840" s="10" t="s">
        <v>16</v>
      </c>
      <c r="E840" s="10" t="s">
        <v>24</v>
      </c>
      <c r="F840" s="10" t="s">
        <v>30</v>
      </c>
      <c r="G840" s="10" t="s">
        <v>19</v>
      </c>
      <c r="H840" s="10" t="s">
        <v>20</v>
      </c>
      <c r="I840" s="10" t="s">
        <v>21</v>
      </c>
      <c r="O840" s="10">
        <f t="shared" si="13"/>
        <v>1</v>
      </c>
    </row>
    <row r="841" spans="2:15" x14ac:dyDescent="0.3">
      <c r="B841" s="10">
        <v>2026</v>
      </c>
      <c r="C841" s="10" t="s">
        <v>22</v>
      </c>
      <c r="D841" s="10" t="s">
        <v>23</v>
      </c>
      <c r="E841" s="10" t="s">
        <v>17</v>
      </c>
      <c r="F841" s="10" t="s">
        <v>30</v>
      </c>
      <c r="G841" s="10" t="s">
        <v>19</v>
      </c>
      <c r="H841" s="10" t="s">
        <v>39</v>
      </c>
      <c r="I841" s="10" t="s">
        <v>28</v>
      </c>
      <c r="O841" s="10">
        <f t="shared" si="13"/>
        <v>1</v>
      </c>
    </row>
    <row r="842" spans="2:15" x14ac:dyDescent="0.3">
      <c r="B842" s="10">
        <v>2023</v>
      </c>
      <c r="C842" s="10" t="s">
        <v>29</v>
      </c>
      <c r="D842" s="10" t="s">
        <v>23</v>
      </c>
      <c r="E842" s="10" t="s">
        <v>24</v>
      </c>
      <c r="F842" s="10" t="s">
        <v>25</v>
      </c>
      <c r="G842" s="10" t="s">
        <v>19</v>
      </c>
      <c r="H842" s="10" t="s">
        <v>34</v>
      </c>
      <c r="I842" s="10" t="s">
        <v>21</v>
      </c>
      <c r="O842" s="10">
        <f t="shared" si="13"/>
        <v>1</v>
      </c>
    </row>
    <row r="843" spans="2:15" x14ac:dyDescent="0.3">
      <c r="B843" s="10">
        <v>2021</v>
      </c>
      <c r="C843" s="10" t="s">
        <v>36</v>
      </c>
      <c r="D843" s="10" t="s">
        <v>31</v>
      </c>
      <c r="E843" s="10" t="s">
        <v>35</v>
      </c>
      <c r="F843" s="10" t="s">
        <v>30</v>
      </c>
      <c r="G843" s="10" t="s">
        <v>19</v>
      </c>
      <c r="H843" s="10" t="s">
        <v>20</v>
      </c>
      <c r="I843" s="10" t="s">
        <v>28</v>
      </c>
      <c r="O843" s="10">
        <f t="shared" si="13"/>
        <v>1</v>
      </c>
    </row>
    <row r="844" spans="2:15" x14ac:dyDescent="0.3">
      <c r="B844" s="10">
        <v>2022</v>
      </c>
      <c r="C844" s="10" t="s">
        <v>41</v>
      </c>
      <c r="D844" s="10" t="s">
        <v>33</v>
      </c>
      <c r="E844" s="10" t="s">
        <v>17</v>
      </c>
      <c r="F844" s="10" t="s">
        <v>25</v>
      </c>
      <c r="G844" s="10" t="s">
        <v>32</v>
      </c>
      <c r="H844" s="10" t="s">
        <v>27</v>
      </c>
      <c r="I844" s="10" t="s">
        <v>28</v>
      </c>
      <c r="O844" s="10">
        <f t="shared" si="13"/>
        <v>1</v>
      </c>
    </row>
    <row r="845" spans="2:15" x14ac:dyDescent="0.3">
      <c r="B845" s="10">
        <v>2024</v>
      </c>
      <c r="C845" s="10" t="s">
        <v>45</v>
      </c>
      <c r="D845" s="10" t="s">
        <v>33</v>
      </c>
      <c r="E845" s="10" t="s">
        <v>24</v>
      </c>
      <c r="F845" s="10" t="s">
        <v>25</v>
      </c>
      <c r="G845" s="10" t="s">
        <v>38</v>
      </c>
      <c r="H845" s="10" t="s">
        <v>27</v>
      </c>
      <c r="I845" s="10" t="s">
        <v>21</v>
      </c>
      <c r="O845" s="10">
        <f t="shared" si="13"/>
        <v>1</v>
      </c>
    </row>
    <row r="846" spans="2:15" x14ac:dyDescent="0.3">
      <c r="B846" s="10">
        <v>2023</v>
      </c>
      <c r="C846" s="10" t="s">
        <v>45</v>
      </c>
      <c r="D846" s="10" t="s">
        <v>23</v>
      </c>
      <c r="E846" s="10" t="s">
        <v>35</v>
      </c>
      <c r="F846" s="10" t="s">
        <v>25</v>
      </c>
      <c r="G846" s="10" t="s">
        <v>26</v>
      </c>
      <c r="H846" s="10" t="s">
        <v>27</v>
      </c>
      <c r="I846" s="10" t="s">
        <v>34</v>
      </c>
      <c r="O846" s="10">
        <f t="shared" si="13"/>
        <v>1</v>
      </c>
    </row>
    <row r="847" spans="2:15" x14ac:dyDescent="0.3">
      <c r="B847" s="10">
        <v>2022</v>
      </c>
      <c r="C847" s="10" t="s">
        <v>45</v>
      </c>
      <c r="D847" s="10" t="s">
        <v>33</v>
      </c>
      <c r="E847" s="10" t="s">
        <v>35</v>
      </c>
      <c r="F847" s="10" t="s">
        <v>30</v>
      </c>
      <c r="G847" s="10" t="s">
        <v>44</v>
      </c>
      <c r="H847" s="10" t="s">
        <v>27</v>
      </c>
      <c r="I847" s="10" t="s">
        <v>34</v>
      </c>
      <c r="O847" s="10">
        <f t="shared" si="13"/>
        <v>1</v>
      </c>
    </row>
    <row r="848" spans="2:15" x14ac:dyDescent="0.3">
      <c r="B848" s="10">
        <v>2022</v>
      </c>
      <c r="C848" s="10" t="s">
        <v>29</v>
      </c>
      <c r="D848" s="10" t="s">
        <v>31</v>
      </c>
      <c r="E848" s="10" t="s">
        <v>17</v>
      </c>
      <c r="F848" s="10" t="s">
        <v>18</v>
      </c>
      <c r="G848" s="10" t="s">
        <v>32</v>
      </c>
      <c r="H848" s="10" t="s">
        <v>39</v>
      </c>
      <c r="I848" s="10" t="s">
        <v>34</v>
      </c>
      <c r="O848" s="10">
        <f t="shared" si="13"/>
        <v>1</v>
      </c>
    </row>
    <row r="849" spans="2:15" x14ac:dyDescent="0.3">
      <c r="B849" s="10">
        <v>2022</v>
      </c>
      <c r="C849" s="10" t="s">
        <v>15</v>
      </c>
      <c r="D849" s="10" t="s">
        <v>42</v>
      </c>
      <c r="E849" s="10" t="s">
        <v>35</v>
      </c>
      <c r="F849" s="10" t="s">
        <v>30</v>
      </c>
      <c r="G849" s="10" t="s">
        <v>32</v>
      </c>
      <c r="H849" s="10" t="s">
        <v>34</v>
      </c>
      <c r="I849" s="10" t="s">
        <v>21</v>
      </c>
      <c r="O849" s="10">
        <f t="shared" si="13"/>
        <v>1</v>
      </c>
    </row>
    <row r="850" spans="2:15" x14ac:dyDescent="0.3">
      <c r="B850" s="10">
        <v>2022</v>
      </c>
      <c r="C850" s="10" t="s">
        <v>29</v>
      </c>
      <c r="D850" s="10" t="s">
        <v>42</v>
      </c>
      <c r="E850" s="10" t="s">
        <v>17</v>
      </c>
      <c r="F850" s="10" t="s">
        <v>25</v>
      </c>
      <c r="G850" s="10" t="s">
        <v>19</v>
      </c>
      <c r="H850" s="10" t="s">
        <v>34</v>
      </c>
      <c r="I850" s="10" t="s">
        <v>28</v>
      </c>
      <c r="O850" s="10">
        <f t="shared" si="13"/>
        <v>1</v>
      </c>
    </row>
    <row r="851" spans="2:15" x14ac:dyDescent="0.3">
      <c r="B851" s="10">
        <v>2025</v>
      </c>
      <c r="C851" s="10" t="s">
        <v>15</v>
      </c>
      <c r="D851" s="10" t="s">
        <v>42</v>
      </c>
      <c r="E851" s="10" t="s">
        <v>35</v>
      </c>
      <c r="F851" s="10" t="s">
        <v>18</v>
      </c>
      <c r="G851" s="10" t="s">
        <v>38</v>
      </c>
      <c r="H851" s="10" t="s">
        <v>20</v>
      </c>
      <c r="I851" s="10" t="s">
        <v>34</v>
      </c>
      <c r="O851" s="10">
        <f t="shared" si="13"/>
        <v>1</v>
      </c>
    </row>
    <row r="852" spans="2:15" x14ac:dyDescent="0.3">
      <c r="B852" s="10">
        <v>2026</v>
      </c>
      <c r="C852" s="10" t="s">
        <v>15</v>
      </c>
      <c r="D852" s="10" t="s">
        <v>31</v>
      </c>
      <c r="E852" s="10" t="s">
        <v>24</v>
      </c>
      <c r="F852" s="10" t="s">
        <v>18</v>
      </c>
      <c r="G852" s="10" t="s">
        <v>32</v>
      </c>
      <c r="H852" s="10" t="s">
        <v>27</v>
      </c>
      <c r="I852" s="10" t="s">
        <v>28</v>
      </c>
      <c r="O852" s="10">
        <f t="shared" si="13"/>
        <v>1</v>
      </c>
    </row>
    <row r="853" spans="2:15" x14ac:dyDescent="0.3">
      <c r="B853" s="10">
        <v>2021</v>
      </c>
      <c r="C853" s="10" t="s">
        <v>43</v>
      </c>
      <c r="D853" s="10" t="s">
        <v>31</v>
      </c>
      <c r="E853" s="10" t="s">
        <v>17</v>
      </c>
      <c r="F853" s="10" t="s">
        <v>18</v>
      </c>
      <c r="G853" s="10" t="s">
        <v>19</v>
      </c>
      <c r="H853" s="10" t="s">
        <v>34</v>
      </c>
      <c r="I853" s="10" t="s">
        <v>28</v>
      </c>
      <c r="O853" s="10">
        <f t="shared" si="13"/>
        <v>1</v>
      </c>
    </row>
    <row r="854" spans="2:15" x14ac:dyDescent="0.3">
      <c r="B854" s="10">
        <v>2023</v>
      </c>
      <c r="C854" s="10" t="s">
        <v>41</v>
      </c>
      <c r="D854" s="10" t="s">
        <v>16</v>
      </c>
      <c r="E854" s="10" t="s">
        <v>35</v>
      </c>
      <c r="F854" s="10" t="s">
        <v>25</v>
      </c>
      <c r="G854" s="10" t="s">
        <v>32</v>
      </c>
      <c r="H854" s="10" t="s">
        <v>39</v>
      </c>
      <c r="I854" s="10" t="s">
        <v>28</v>
      </c>
      <c r="O854" s="10">
        <f t="shared" si="13"/>
        <v>1</v>
      </c>
    </row>
    <row r="855" spans="2:15" x14ac:dyDescent="0.3">
      <c r="B855" s="10">
        <v>2024</v>
      </c>
      <c r="C855" s="10" t="s">
        <v>41</v>
      </c>
      <c r="D855" s="10" t="s">
        <v>42</v>
      </c>
      <c r="E855" s="10" t="s">
        <v>35</v>
      </c>
      <c r="F855" s="10" t="s">
        <v>25</v>
      </c>
      <c r="G855" s="10" t="s">
        <v>44</v>
      </c>
      <c r="H855" s="10" t="s">
        <v>34</v>
      </c>
      <c r="I855" s="10" t="s">
        <v>28</v>
      </c>
      <c r="O855" s="10">
        <f t="shared" si="13"/>
        <v>1</v>
      </c>
    </row>
    <row r="856" spans="2:15" x14ac:dyDescent="0.3">
      <c r="B856" s="10">
        <v>2024</v>
      </c>
      <c r="C856" s="10" t="s">
        <v>43</v>
      </c>
      <c r="D856" s="10" t="s">
        <v>16</v>
      </c>
      <c r="E856" s="10" t="s">
        <v>24</v>
      </c>
      <c r="F856" s="10" t="s">
        <v>18</v>
      </c>
      <c r="G856" s="10" t="s">
        <v>19</v>
      </c>
      <c r="H856" s="10" t="s">
        <v>39</v>
      </c>
      <c r="I856" s="10" t="s">
        <v>28</v>
      </c>
      <c r="O856" s="10">
        <f t="shared" si="13"/>
        <v>1</v>
      </c>
    </row>
    <row r="857" spans="2:15" x14ac:dyDescent="0.3">
      <c r="B857" s="10">
        <v>2020</v>
      </c>
      <c r="C857" s="10" t="s">
        <v>22</v>
      </c>
      <c r="D857" s="10" t="s">
        <v>37</v>
      </c>
      <c r="E857" s="10" t="s">
        <v>24</v>
      </c>
      <c r="F857" s="10" t="s">
        <v>25</v>
      </c>
      <c r="G857" s="10" t="s">
        <v>19</v>
      </c>
      <c r="H857" s="10" t="s">
        <v>27</v>
      </c>
      <c r="I857" s="10" t="s">
        <v>28</v>
      </c>
      <c r="O857" s="10">
        <f t="shared" si="13"/>
        <v>1</v>
      </c>
    </row>
    <row r="858" spans="2:15" x14ac:dyDescent="0.3">
      <c r="B858" s="10">
        <v>2024</v>
      </c>
      <c r="C858" s="10" t="s">
        <v>45</v>
      </c>
      <c r="D858" s="10" t="s">
        <v>33</v>
      </c>
      <c r="E858" s="10" t="s">
        <v>35</v>
      </c>
      <c r="F858" s="10" t="s">
        <v>25</v>
      </c>
      <c r="G858" s="10" t="s">
        <v>44</v>
      </c>
      <c r="H858" s="10" t="s">
        <v>27</v>
      </c>
      <c r="I858" s="10" t="s">
        <v>21</v>
      </c>
      <c r="O858" s="10">
        <f t="shared" si="13"/>
        <v>1</v>
      </c>
    </row>
    <row r="859" spans="2:15" x14ac:dyDescent="0.3">
      <c r="B859" s="10">
        <v>2026</v>
      </c>
      <c r="C859" s="10" t="s">
        <v>22</v>
      </c>
      <c r="D859" s="10" t="s">
        <v>23</v>
      </c>
      <c r="E859" s="10" t="s">
        <v>17</v>
      </c>
      <c r="F859" s="10" t="s">
        <v>18</v>
      </c>
      <c r="G859" s="10" t="s">
        <v>38</v>
      </c>
      <c r="H859" s="10" t="s">
        <v>20</v>
      </c>
      <c r="I859" s="10" t="s">
        <v>28</v>
      </c>
      <c r="O859" s="10">
        <f t="shared" si="13"/>
        <v>1</v>
      </c>
    </row>
    <row r="860" spans="2:15" x14ac:dyDescent="0.3">
      <c r="B860" s="10">
        <v>2023</v>
      </c>
      <c r="C860" s="10" t="s">
        <v>22</v>
      </c>
      <c r="D860" s="10" t="s">
        <v>16</v>
      </c>
      <c r="E860" s="10" t="s">
        <v>17</v>
      </c>
      <c r="F860" s="10" t="s">
        <v>30</v>
      </c>
      <c r="G860" s="10" t="s">
        <v>38</v>
      </c>
      <c r="H860" s="10" t="s">
        <v>34</v>
      </c>
      <c r="I860" s="10" t="s">
        <v>28</v>
      </c>
      <c r="O860" s="10">
        <f t="shared" si="13"/>
        <v>1</v>
      </c>
    </row>
    <row r="861" spans="2:15" x14ac:dyDescent="0.3">
      <c r="B861" s="10">
        <v>2020</v>
      </c>
      <c r="C861" s="10" t="s">
        <v>36</v>
      </c>
      <c r="D861" s="10" t="s">
        <v>31</v>
      </c>
      <c r="E861" s="10" t="s">
        <v>35</v>
      </c>
      <c r="F861" s="10" t="s">
        <v>30</v>
      </c>
      <c r="G861" s="10" t="s">
        <v>32</v>
      </c>
      <c r="H861" s="10" t="s">
        <v>20</v>
      </c>
      <c r="I861" s="10" t="s">
        <v>21</v>
      </c>
      <c r="O861" s="10">
        <f t="shared" si="13"/>
        <v>1</v>
      </c>
    </row>
    <row r="862" spans="2:15" x14ac:dyDescent="0.3">
      <c r="B862" s="10">
        <v>2026</v>
      </c>
      <c r="C862" s="10" t="s">
        <v>43</v>
      </c>
      <c r="D862" s="10" t="s">
        <v>33</v>
      </c>
      <c r="E862" s="10" t="s">
        <v>24</v>
      </c>
      <c r="F862" s="10" t="s">
        <v>25</v>
      </c>
      <c r="G862" s="10" t="s">
        <v>40</v>
      </c>
      <c r="H862" s="10" t="s">
        <v>20</v>
      </c>
      <c r="I862" s="10" t="s">
        <v>28</v>
      </c>
      <c r="O862" s="10">
        <f t="shared" si="13"/>
        <v>1</v>
      </c>
    </row>
    <row r="863" spans="2:15" x14ac:dyDescent="0.3">
      <c r="B863" s="10">
        <v>2023</v>
      </c>
      <c r="C863" s="10" t="s">
        <v>41</v>
      </c>
      <c r="D863" s="10" t="s">
        <v>16</v>
      </c>
      <c r="E863" s="10" t="s">
        <v>35</v>
      </c>
      <c r="F863" s="10" t="s">
        <v>30</v>
      </c>
      <c r="G863" s="10" t="s">
        <v>26</v>
      </c>
      <c r="H863" s="10" t="s">
        <v>39</v>
      </c>
      <c r="I863" s="10" t="s">
        <v>21</v>
      </c>
      <c r="O863" s="10">
        <f t="shared" si="13"/>
        <v>1</v>
      </c>
    </row>
    <row r="864" spans="2:15" x14ac:dyDescent="0.3">
      <c r="B864" s="10">
        <v>2020</v>
      </c>
      <c r="C864" s="10" t="s">
        <v>36</v>
      </c>
      <c r="D864" s="10" t="s">
        <v>16</v>
      </c>
      <c r="E864" s="10" t="s">
        <v>24</v>
      </c>
      <c r="F864" s="10" t="s">
        <v>25</v>
      </c>
      <c r="G864" s="10" t="s">
        <v>19</v>
      </c>
      <c r="H864" s="10" t="s">
        <v>34</v>
      </c>
      <c r="I864" s="10" t="s">
        <v>28</v>
      </c>
      <c r="O864" s="10">
        <f t="shared" si="13"/>
        <v>1</v>
      </c>
    </row>
    <row r="865" spans="2:15" x14ac:dyDescent="0.3">
      <c r="B865" s="10">
        <v>2021</v>
      </c>
      <c r="C865" s="10" t="s">
        <v>41</v>
      </c>
      <c r="D865" s="10" t="s">
        <v>31</v>
      </c>
      <c r="E865" s="10" t="s">
        <v>17</v>
      </c>
      <c r="F865" s="10" t="s">
        <v>18</v>
      </c>
      <c r="G865" s="10" t="s">
        <v>26</v>
      </c>
      <c r="H865" s="10" t="s">
        <v>27</v>
      </c>
      <c r="I865" s="10" t="s">
        <v>34</v>
      </c>
      <c r="O865" s="10">
        <f t="shared" si="13"/>
        <v>1</v>
      </c>
    </row>
    <row r="866" spans="2:15" x14ac:dyDescent="0.3">
      <c r="B866" s="10">
        <v>2024</v>
      </c>
      <c r="C866" s="10" t="s">
        <v>43</v>
      </c>
      <c r="D866" s="10" t="s">
        <v>42</v>
      </c>
      <c r="E866" s="10" t="s">
        <v>17</v>
      </c>
      <c r="F866" s="10" t="s">
        <v>25</v>
      </c>
      <c r="G866" s="10" t="s">
        <v>38</v>
      </c>
      <c r="H866" s="10" t="s">
        <v>34</v>
      </c>
      <c r="I866" s="10" t="s">
        <v>21</v>
      </c>
      <c r="O866" s="10">
        <f t="shared" si="13"/>
        <v>1</v>
      </c>
    </row>
    <row r="867" spans="2:15" x14ac:dyDescent="0.3">
      <c r="B867" s="10">
        <v>2025</v>
      </c>
      <c r="C867" s="10" t="s">
        <v>43</v>
      </c>
      <c r="D867" s="10" t="s">
        <v>33</v>
      </c>
      <c r="E867" s="10" t="s">
        <v>17</v>
      </c>
      <c r="F867" s="10" t="s">
        <v>18</v>
      </c>
      <c r="G867" s="10" t="s">
        <v>26</v>
      </c>
      <c r="H867" s="10" t="s">
        <v>34</v>
      </c>
      <c r="I867" s="10" t="s">
        <v>21</v>
      </c>
      <c r="O867" s="10">
        <f t="shared" si="13"/>
        <v>1</v>
      </c>
    </row>
    <row r="868" spans="2:15" x14ac:dyDescent="0.3">
      <c r="B868" s="10">
        <v>2025</v>
      </c>
      <c r="C868" s="10" t="s">
        <v>43</v>
      </c>
      <c r="D868" s="10" t="s">
        <v>31</v>
      </c>
      <c r="E868" s="10" t="s">
        <v>35</v>
      </c>
      <c r="F868" s="10" t="s">
        <v>25</v>
      </c>
      <c r="G868" s="10" t="s">
        <v>32</v>
      </c>
      <c r="H868" s="10" t="s">
        <v>39</v>
      </c>
      <c r="I868" s="10" t="s">
        <v>21</v>
      </c>
      <c r="O868" s="10">
        <f t="shared" si="13"/>
        <v>1</v>
      </c>
    </row>
    <row r="869" spans="2:15" x14ac:dyDescent="0.3">
      <c r="B869" s="10">
        <v>2025</v>
      </c>
      <c r="C869" s="10" t="s">
        <v>41</v>
      </c>
      <c r="D869" s="10" t="s">
        <v>16</v>
      </c>
      <c r="E869" s="10" t="s">
        <v>24</v>
      </c>
      <c r="F869" s="10" t="s">
        <v>30</v>
      </c>
      <c r="G869" s="10" t="s">
        <v>19</v>
      </c>
      <c r="H869" s="10" t="s">
        <v>39</v>
      </c>
      <c r="I869" s="10" t="s">
        <v>28</v>
      </c>
      <c r="O869" s="10">
        <f t="shared" si="13"/>
        <v>1</v>
      </c>
    </row>
    <row r="870" spans="2:15" x14ac:dyDescent="0.3">
      <c r="B870" s="10">
        <v>2024</v>
      </c>
      <c r="C870" s="10" t="s">
        <v>29</v>
      </c>
      <c r="D870" s="10" t="s">
        <v>37</v>
      </c>
      <c r="E870" s="10" t="s">
        <v>17</v>
      </c>
      <c r="F870" s="10" t="s">
        <v>18</v>
      </c>
      <c r="G870" s="10" t="s">
        <v>38</v>
      </c>
      <c r="H870" s="10" t="s">
        <v>39</v>
      </c>
      <c r="I870" s="10" t="s">
        <v>21</v>
      </c>
      <c r="O870" s="10">
        <f t="shared" si="13"/>
        <v>1</v>
      </c>
    </row>
    <row r="871" spans="2:15" x14ac:dyDescent="0.3">
      <c r="B871" s="10">
        <v>2024</v>
      </c>
      <c r="C871" s="10" t="s">
        <v>41</v>
      </c>
      <c r="D871" s="10" t="s">
        <v>16</v>
      </c>
      <c r="E871" s="10" t="s">
        <v>24</v>
      </c>
      <c r="F871" s="10" t="s">
        <v>18</v>
      </c>
      <c r="G871" s="10" t="s">
        <v>19</v>
      </c>
      <c r="H871" s="10" t="s">
        <v>20</v>
      </c>
      <c r="I871" s="10" t="s">
        <v>34</v>
      </c>
      <c r="O871" s="10">
        <f t="shared" si="13"/>
        <v>1</v>
      </c>
    </row>
    <row r="872" spans="2:15" x14ac:dyDescent="0.3">
      <c r="B872" s="10">
        <v>2021</v>
      </c>
      <c r="C872" s="10" t="s">
        <v>15</v>
      </c>
      <c r="D872" s="10" t="s">
        <v>33</v>
      </c>
      <c r="E872" s="10" t="s">
        <v>35</v>
      </c>
      <c r="F872" s="10" t="s">
        <v>30</v>
      </c>
      <c r="G872" s="10" t="s">
        <v>38</v>
      </c>
      <c r="H872" s="10" t="s">
        <v>39</v>
      </c>
      <c r="I872" s="10" t="s">
        <v>34</v>
      </c>
      <c r="O872" s="10">
        <f t="shared" si="13"/>
        <v>1</v>
      </c>
    </row>
    <row r="873" spans="2:15" x14ac:dyDescent="0.3">
      <c r="B873" s="10">
        <v>2025</v>
      </c>
      <c r="C873" s="10" t="s">
        <v>41</v>
      </c>
      <c r="D873" s="10" t="s">
        <v>16</v>
      </c>
      <c r="E873" s="10" t="s">
        <v>24</v>
      </c>
      <c r="F873" s="10" t="s">
        <v>30</v>
      </c>
      <c r="G873" s="10" t="s">
        <v>38</v>
      </c>
      <c r="H873" s="10" t="s">
        <v>20</v>
      </c>
      <c r="I873" s="10" t="s">
        <v>21</v>
      </c>
      <c r="O873" s="10">
        <f t="shared" si="13"/>
        <v>1</v>
      </c>
    </row>
    <row r="874" spans="2:15" x14ac:dyDescent="0.3">
      <c r="B874" s="10">
        <v>2022</v>
      </c>
      <c r="C874" s="10" t="s">
        <v>41</v>
      </c>
      <c r="D874" s="10" t="s">
        <v>33</v>
      </c>
      <c r="E874" s="10" t="s">
        <v>35</v>
      </c>
      <c r="F874" s="10" t="s">
        <v>18</v>
      </c>
      <c r="G874" s="10" t="s">
        <v>19</v>
      </c>
      <c r="H874" s="10" t="s">
        <v>20</v>
      </c>
      <c r="I874" s="10" t="s">
        <v>34</v>
      </c>
      <c r="O874" s="10">
        <f t="shared" si="13"/>
        <v>1</v>
      </c>
    </row>
    <row r="875" spans="2:15" x14ac:dyDescent="0.3">
      <c r="B875" s="10">
        <v>2021</v>
      </c>
      <c r="C875" s="10" t="s">
        <v>29</v>
      </c>
      <c r="D875" s="10" t="s">
        <v>37</v>
      </c>
      <c r="E875" s="10" t="s">
        <v>24</v>
      </c>
      <c r="F875" s="10" t="s">
        <v>30</v>
      </c>
      <c r="G875" s="10" t="s">
        <v>26</v>
      </c>
      <c r="H875" s="10" t="s">
        <v>27</v>
      </c>
      <c r="I875" s="10" t="s">
        <v>28</v>
      </c>
      <c r="O875" s="10">
        <f t="shared" si="13"/>
        <v>1</v>
      </c>
    </row>
    <row r="876" spans="2:15" x14ac:dyDescent="0.3">
      <c r="B876" s="10">
        <v>2021</v>
      </c>
      <c r="C876" s="10" t="s">
        <v>22</v>
      </c>
      <c r="D876" s="10" t="s">
        <v>16</v>
      </c>
      <c r="E876" s="10" t="s">
        <v>35</v>
      </c>
      <c r="F876" s="10" t="s">
        <v>30</v>
      </c>
      <c r="G876" s="10" t="s">
        <v>32</v>
      </c>
      <c r="H876" s="10" t="s">
        <v>34</v>
      </c>
      <c r="I876" s="10" t="s">
        <v>28</v>
      </c>
      <c r="O876" s="10">
        <f t="shared" si="13"/>
        <v>1</v>
      </c>
    </row>
    <row r="877" spans="2:15" x14ac:dyDescent="0.3">
      <c r="B877" s="10">
        <v>2021</v>
      </c>
      <c r="C877" s="10" t="s">
        <v>15</v>
      </c>
      <c r="D877" s="10" t="s">
        <v>33</v>
      </c>
      <c r="E877" s="10" t="s">
        <v>24</v>
      </c>
      <c r="F877" s="10" t="s">
        <v>25</v>
      </c>
      <c r="G877" s="10" t="s">
        <v>40</v>
      </c>
      <c r="H877" s="10" t="s">
        <v>27</v>
      </c>
      <c r="I877" s="10" t="s">
        <v>28</v>
      </c>
      <c r="O877" s="10">
        <f t="shared" si="13"/>
        <v>1</v>
      </c>
    </row>
    <row r="878" spans="2:15" x14ac:dyDescent="0.3">
      <c r="B878" s="10">
        <v>2026</v>
      </c>
      <c r="C878" s="10" t="s">
        <v>22</v>
      </c>
      <c r="D878" s="10" t="s">
        <v>37</v>
      </c>
      <c r="E878" s="10" t="s">
        <v>17</v>
      </c>
      <c r="F878" s="10" t="s">
        <v>30</v>
      </c>
      <c r="G878" s="10" t="s">
        <v>40</v>
      </c>
      <c r="H878" s="10" t="s">
        <v>34</v>
      </c>
      <c r="I878" s="10" t="s">
        <v>28</v>
      </c>
      <c r="O878" s="10">
        <f t="shared" si="13"/>
        <v>1</v>
      </c>
    </row>
    <row r="879" spans="2:15" x14ac:dyDescent="0.3">
      <c r="B879" s="10">
        <v>2022</v>
      </c>
      <c r="C879" s="10" t="s">
        <v>45</v>
      </c>
      <c r="D879" s="10" t="s">
        <v>16</v>
      </c>
      <c r="E879" s="10" t="s">
        <v>35</v>
      </c>
      <c r="F879" s="10" t="s">
        <v>25</v>
      </c>
      <c r="G879" s="10" t="s">
        <v>40</v>
      </c>
      <c r="H879" s="10" t="s">
        <v>27</v>
      </c>
      <c r="I879" s="10" t="s">
        <v>34</v>
      </c>
      <c r="O879" s="10">
        <f t="shared" si="13"/>
        <v>1</v>
      </c>
    </row>
    <row r="880" spans="2:15" x14ac:dyDescent="0.3">
      <c r="B880" s="10">
        <v>2026</v>
      </c>
      <c r="C880" s="10" t="s">
        <v>43</v>
      </c>
      <c r="D880" s="10" t="s">
        <v>23</v>
      </c>
      <c r="E880" s="10" t="s">
        <v>17</v>
      </c>
      <c r="F880" s="10" t="s">
        <v>30</v>
      </c>
      <c r="G880" s="10" t="s">
        <v>26</v>
      </c>
      <c r="H880" s="10" t="s">
        <v>27</v>
      </c>
      <c r="I880" s="10" t="s">
        <v>28</v>
      </c>
      <c r="O880" s="10">
        <f t="shared" si="13"/>
        <v>1</v>
      </c>
    </row>
    <row r="881" spans="2:15" x14ac:dyDescent="0.3">
      <c r="B881" s="10">
        <v>2021</v>
      </c>
      <c r="C881" s="10" t="s">
        <v>41</v>
      </c>
      <c r="D881" s="10" t="s">
        <v>23</v>
      </c>
      <c r="E881" s="10" t="s">
        <v>24</v>
      </c>
      <c r="F881" s="10" t="s">
        <v>18</v>
      </c>
      <c r="G881" s="10" t="s">
        <v>44</v>
      </c>
      <c r="H881" s="10" t="s">
        <v>20</v>
      </c>
      <c r="I881" s="10" t="s">
        <v>34</v>
      </c>
      <c r="O881" s="10">
        <f t="shared" si="13"/>
        <v>1</v>
      </c>
    </row>
    <row r="882" spans="2:15" x14ac:dyDescent="0.3">
      <c r="B882" s="10">
        <v>2025</v>
      </c>
      <c r="C882" s="10" t="s">
        <v>29</v>
      </c>
      <c r="D882" s="10" t="s">
        <v>31</v>
      </c>
      <c r="E882" s="10" t="s">
        <v>17</v>
      </c>
      <c r="F882" s="10" t="s">
        <v>18</v>
      </c>
      <c r="G882" s="10" t="s">
        <v>26</v>
      </c>
      <c r="H882" s="10" t="s">
        <v>20</v>
      </c>
      <c r="I882" s="10" t="s">
        <v>28</v>
      </c>
      <c r="O882" s="10">
        <f t="shared" si="13"/>
        <v>1</v>
      </c>
    </row>
    <row r="883" spans="2:15" x14ac:dyDescent="0.3">
      <c r="B883" s="10">
        <v>2020</v>
      </c>
      <c r="C883" s="10" t="s">
        <v>15</v>
      </c>
      <c r="D883" s="10" t="s">
        <v>23</v>
      </c>
      <c r="E883" s="10" t="s">
        <v>24</v>
      </c>
      <c r="F883" s="10" t="s">
        <v>18</v>
      </c>
      <c r="G883" s="10" t="s">
        <v>38</v>
      </c>
      <c r="H883" s="10" t="s">
        <v>27</v>
      </c>
      <c r="I883" s="10" t="s">
        <v>28</v>
      </c>
      <c r="O883" s="10">
        <f t="shared" si="13"/>
        <v>1</v>
      </c>
    </row>
    <row r="884" spans="2:15" x14ac:dyDescent="0.3">
      <c r="B884" s="10">
        <v>2025</v>
      </c>
      <c r="C884" s="10" t="s">
        <v>29</v>
      </c>
      <c r="D884" s="10" t="s">
        <v>37</v>
      </c>
      <c r="E884" s="10" t="s">
        <v>17</v>
      </c>
      <c r="F884" s="10" t="s">
        <v>30</v>
      </c>
      <c r="G884" s="10" t="s">
        <v>40</v>
      </c>
      <c r="H884" s="10" t="s">
        <v>27</v>
      </c>
      <c r="I884" s="10" t="s">
        <v>34</v>
      </c>
      <c r="O884" s="10">
        <f t="shared" si="13"/>
        <v>1</v>
      </c>
    </row>
    <row r="885" spans="2:15" x14ac:dyDescent="0.3">
      <c r="B885" s="10">
        <v>2020</v>
      </c>
      <c r="C885" s="10" t="s">
        <v>36</v>
      </c>
      <c r="D885" s="10" t="s">
        <v>31</v>
      </c>
      <c r="E885" s="10" t="s">
        <v>17</v>
      </c>
      <c r="F885" s="10" t="s">
        <v>25</v>
      </c>
      <c r="G885" s="10" t="s">
        <v>32</v>
      </c>
      <c r="H885" s="10" t="s">
        <v>39</v>
      </c>
      <c r="I885" s="10" t="s">
        <v>21</v>
      </c>
      <c r="O885" s="10">
        <f t="shared" si="13"/>
        <v>1</v>
      </c>
    </row>
    <row r="886" spans="2:15" x14ac:dyDescent="0.3">
      <c r="B886" s="10">
        <v>2026</v>
      </c>
      <c r="C886" s="10" t="s">
        <v>15</v>
      </c>
      <c r="D886" s="10" t="s">
        <v>37</v>
      </c>
      <c r="E886" s="10" t="s">
        <v>24</v>
      </c>
      <c r="F886" s="10" t="s">
        <v>30</v>
      </c>
      <c r="G886" s="10" t="s">
        <v>32</v>
      </c>
      <c r="H886" s="10" t="s">
        <v>34</v>
      </c>
      <c r="I886" s="10" t="s">
        <v>28</v>
      </c>
      <c r="O886" s="10">
        <f t="shared" si="13"/>
        <v>1</v>
      </c>
    </row>
    <row r="887" spans="2:15" x14ac:dyDescent="0.3">
      <c r="B887" s="10">
        <v>2022</v>
      </c>
      <c r="C887" s="10" t="s">
        <v>15</v>
      </c>
      <c r="D887" s="10" t="s">
        <v>42</v>
      </c>
      <c r="E887" s="10" t="s">
        <v>24</v>
      </c>
      <c r="F887" s="10" t="s">
        <v>25</v>
      </c>
      <c r="G887" s="10" t="s">
        <v>44</v>
      </c>
      <c r="H887" s="10" t="s">
        <v>20</v>
      </c>
      <c r="I887" s="10" t="s">
        <v>28</v>
      </c>
      <c r="O887" s="10">
        <f t="shared" si="13"/>
        <v>1</v>
      </c>
    </row>
    <row r="888" spans="2:15" x14ac:dyDescent="0.3">
      <c r="B888" s="10">
        <v>2024</v>
      </c>
      <c r="C888" s="10" t="s">
        <v>41</v>
      </c>
      <c r="D888" s="10" t="s">
        <v>31</v>
      </c>
      <c r="E888" s="10" t="s">
        <v>35</v>
      </c>
      <c r="F888" s="10" t="s">
        <v>18</v>
      </c>
      <c r="G888" s="10" t="s">
        <v>44</v>
      </c>
      <c r="H888" s="10" t="s">
        <v>34</v>
      </c>
      <c r="I888" s="10" t="s">
        <v>28</v>
      </c>
      <c r="O888" s="10">
        <f t="shared" si="13"/>
        <v>1</v>
      </c>
    </row>
    <row r="889" spans="2:15" x14ac:dyDescent="0.3">
      <c r="B889" s="10">
        <v>2022</v>
      </c>
      <c r="C889" s="10" t="s">
        <v>36</v>
      </c>
      <c r="D889" s="10" t="s">
        <v>23</v>
      </c>
      <c r="E889" s="10" t="s">
        <v>35</v>
      </c>
      <c r="F889" s="10" t="s">
        <v>18</v>
      </c>
      <c r="G889" s="10" t="s">
        <v>19</v>
      </c>
      <c r="H889" s="10" t="s">
        <v>20</v>
      </c>
      <c r="I889" s="10" t="s">
        <v>21</v>
      </c>
      <c r="O889" s="10">
        <f t="shared" si="13"/>
        <v>1</v>
      </c>
    </row>
    <row r="890" spans="2:15" x14ac:dyDescent="0.3">
      <c r="B890" s="10">
        <v>2020</v>
      </c>
      <c r="C890" s="10" t="s">
        <v>15</v>
      </c>
      <c r="D890" s="10" t="s">
        <v>31</v>
      </c>
      <c r="E890" s="10" t="s">
        <v>35</v>
      </c>
      <c r="F890" s="10" t="s">
        <v>30</v>
      </c>
      <c r="G890" s="10" t="s">
        <v>19</v>
      </c>
      <c r="H890" s="10" t="s">
        <v>34</v>
      </c>
      <c r="I890" s="10" t="s">
        <v>34</v>
      </c>
      <c r="O890" s="10">
        <f t="shared" si="13"/>
        <v>1</v>
      </c>
    </row>
    <row r="891" spans="2:15" x14ac:dyDescent="0.3">
      <c r="B891" s="10">
        <v>2025</v>
      </c>
      <c r="C891" s="10" t="s">
        <v>43</v>
      </c>
      <c r="D891" s="10" t="s">
        <v>31</v>
      </c>
      <c r="E891" s="10" t="s">
        <v>24</v>
      </c>
      <c r="F891" s="10" t="s">
        <v>30</v>
      </c>
      <c r="G891" s="10" t="s">
        <v>38</v>
      </c>
      <c r="H891" s="10" t="s">
        <v>20</v>
      </c>
      <c r="I891" s="10" t="s">
        <v>28</v>
      </c>
      <c r="O891" s="10">
        <f t="shared" si="13"/>
        <v>1</v>
      </c>
    </row>
    <row r="892" spans="2:15" x14ac:dyDescent="0.3">
      <c r="B892" s="10">
        <v>2021</v>
      </c>
      <c r="C892" s="10" t="s">
        <v>22</v>
      </c>
      <c r="D892" s="10" t="s">
        <v>33</v>
      </c>
      <c r="E892" s="10" t="s">
        <v>17</v>
      </c>
      <c r="F892" s="10" t="s">
        <v>25</v>
      </c>
      <c r="G892" s="10" t="s">
        <v>26</v>
      </c>
      <c r="H892" s="10" t="s">
        <v>34</v>
      </c>
      <c r="I892" s="10" t="s">
        <v>21</v>
      </c>
      <c r="O892" s="10">
        <f t="shared" si="13"/>
        <v>1</v>
      </c>
    </row>
    <row r="893" spans="2:15" x14ac:dyDescent="0.3">
      <c r="B893" s="10">
        <v>2024</v>
      </c>
      <c r="C893" s="10" t="s">
        <v>36</v>
      </c>
      <c r="D893" s="10" t="s">
        <v>33</v>
      </c>
      <c r="E893" s="10" t="s">
        <v>17</v>
      </c>
      <c r="F893" s="10" t="s">
        <v>30</v>
      </c>
      <c r="G893" s="10" t="s">
        <v>44</v>
      </c>
      <c r="H893" s="10" t="s">
        <v>20</v>
      </c>
      <c r="I893" s="10" t="s">
        <v>28</v>
      </c>
      <c r="O893" s="10">
        <f t="shared" si="13"/>
        <v>1</v>
      </c>
    </row>
    <row r="894" spans="2:15" x14ac:dyDescent="0.3">
      <c r="B894" s="10">
        <v>2026</v>
      </c>
      <c r="C894" s="10" t="s">
        <v>36</v>
      </c>
      <c r="D894" s="10" t="s">
        <v>16</v>
      </c>
      <c r="E894" s="10" t="s">
        <v>17</v>
      </c>
      <c r="F894" s="10" t="s">
        <v>30</v>
      </c>
      <c r="G894" s="10" t="s">
        <v>19</v>
      </c>
      <c r="H894" s="10" t="s">
        <v>34</v>
      </c>
      <c r="I894" s="10" t="s">
        <v>34</v>
      </c>
      <c r="O894" s="10">
        <f t="shared" si="13"/>
        <v>1</v>
      </c>
    </row>
    <row r="895" spans="2:15" x14ac:dyDescent="0.3">
      <c r="B895" s="10">
        <v>2024</v>
      </c>
      <c r="C895" s="10" t="s">
        <v>22</v>
      </c>
      <c r="D895" s="10" t="s">
        <v>37</v>
      </c>
      <c r="E895" s="10" t="s">
        <v>17</v>
      </c>
      <c r="F895" s="10" t="s">
        <v>30</v>
      </c>
      <c r="G895" s="10" t="s">
        <v>19</v>
      </c>
      <c r="H895" s="10" t="s">
        <v>34</v>
      </c>
      <c r="I895" s="10" t="s">
        <v>34</v>
      </c>
      <c r="O895" s="10">
        <f t="shared" si="13"/>
        <v>1</v>
      </c>
    </row>
    <row r="896" spans="2:15" x14ac:dyDescent="0.3">
      <c r="B896" s="10">
        <v>2025</v>
      </c>
      <c r="C896" s="10" t="s">
        <v>22</v>
      </c>
      <c r="D896" s="10" t="s">
        <v>42</v>
      </c>
      <c r="E896" s="10" t="s">
        <v>17</v>
      </c>
      <c r="F896" s="10" t="s">
        <v>18</v>
      </c>
      <c r="G896" s="10" t="s">
        <v>44</v>
      </c>
      <c r="H896" s="10" t="s">
        <v>20</v>
      </c>
      <c r="I896" s="10" t="s">
        <v>34</v>
      </c>
      <c r="O896" s="10">
        <f t="shared" si="13"/>
        <v>1</v>
      </c>
    </row>
    <row r="897" spans="2:15" x14ac:dyDescent="0.3">
      <c r="B897" s="10">
        <v>2022</v>
      </c>
      <c r="C897" s="10" t="s">
        <v>22</v>
      </c>
      <c r="D897" s="10" t="s">
        <v>37</v>
      </c>
      <c r="E897" s="10" t="s">
        <v>35</v>
      </c>
      <c r="F897" s="10" t="s">
        <v>30</v>
      </c>
      <c r="G897" s="10" t="s">
        <v>38</v>
      </c>
      <c r="H897" s="10" t="s">
        <v>39</v>
      </c>
      <c r="I897" s="10" t="s">
        <v>34</v>
      </c>
      <c r="O897" s="10">
        <f t="shared" si="13"/>
        <v>1</v>
      </c>
    </row>
    <row r="898" spans="2:15" x14ac:dyDescent="0.3">
      <c r="B898" s="10">
        <v>2020</v>
      </c>
      <c r="C898" s="10" t="s">
        <v>22</v>
      </c>
      <c r="D898" s="10" t="s">
        <v>31</v>
      </c>
      <c r="E898" s="10" t="s">
        <v>24</v>
      </c>
      <c r="F898" s="10" t="s">
        <v>25</v>
      </c>
      <c r="G898" s="10" t="s">
        <v>32</v>
      </c>
      <c r="H898" s="10" t="s">
        <v>20</v>
      </c>
      <c r="I898" s="10" t="s">
        <v>28</v>
      </c>
      <c r="O898" s="10">
        <f t="shared" si="13"/>
        <v>1</v>
      </c>
    </row>
    <row r="899" spans="2:15" x14ac:dyDescent="0.3">
      <c r="B899" s="10">
        <v>2021</v>
      </c>
      <c r="C899" s="10" t="s">
        <v>29</v>
      </c>
      <c r="D899" s="10" t="s">
        <v>16</v>
      </c>
      <c r="E899" s="10" t="s">
        <v>35</v>
      </c>
      <c r="F899" s="10" t="s">
        <v>25</v>
      </c>
      <c r="G899" s="10" t="s">
        <v>44</v>
      </c>
      <c r="H899" s="10" t="s">
        <v>34</v>
      </c>
      <c r="I899" s="10" t="s">
        <v>34</v>
      </c>
      <c r="O899" s="10">
        <f t="shared" si="13"/>
        <v>1</v>
      </c>
    </row>
    <row r="900" spans="2:15" x14ac:dyDescent="0.3">
      <c r="B900" s="10">
        <v>2023</v>
      </c>
      <c r="C900" s="10" t="s">
        <v>43</v>
      </c>
      <c r="D900" s="10" t="s">
        <v>31</v>
      </c>
      <c r="E900" s="10" t="s">
        <v>35</v>
      </c>
      <c r="F900" s="10" t="s">
        <v>25</v>
      </c>
      <c r="G900" s="10" t="s">
        <v>40</v>
      </c>
      <c r="H900" s="10" t="s">
        <v>20</v>
      </c>
      <c r="I900" s="10" t="s">
        <v>34</v>
      </c>
      <c r="O900" s="10">
        <f t="shared" si="13"/>
        <v>1</v>
      </c>
    </row>
    <row r="901" spans="2:15" x14ac:dyDescent="0.3">
      <c r="B901" s="10">
        <v>2022</v>
      </c>
      <c r="C901" s="10" t="s">
        <v>43</v>
      </c>
      <c r="D901" s="10" t="s">
        <v>33</v>
      </c>
      <c r="E901" s="10" t="s">
        <v>17</v>
      </c>
      <c r="F901" s="10" t="s">
        <v>18</v>
      </c>
      <c r="G901" s="10" t="s">
        <v>38</v>
      </c>
      <c r="H901" s="10" t="s">
        <v>27</v>
      </c>
      <c r="I901" s="10" t="s">
        <v>28</v>
      </c>
      <c r="O901" s="10">
        <f t="shared" ref="O901:O964" si="14">SUBTOTAL(103,B901)</f>
        <v>1</v>
      </c>
    </row>
    <row r="902" spans="2:15" x14ac:dyDescent="0.3">
      <c r="B902" s="10">
        <v>2024</v>
      </c>
      <c r="C902" s="10" t="s">
        <v>22</v>
      </c>
      <c r="D902" s="10" t="s">
        <v>16</v>
      </c>
      <c r="E902" s="10" t="s">
        <v>35</v>
      </c>
      <c r="F902" s="10" t="s">
        <v>30</v>
      </c>
      <c r="G902" s="10" t="s">
        <v>44</v>
      </c>
      <c r="H902" s="10" t="s">
        <v>27</v>
      </c>
      <c r="I902" s="10" t="s">
        <v>34</v>
      </c>
      <c r="O902" s="10">
        <f t="shared" si="14"/>
        <v>1</v>
      </c>
    </row>
    <row r="903" spans="2:15" x14ac:dyDescent="0.3">
      <c r="B903" s="10">
        <v>2021</v>
      </c>
      <c r="C903" s="10" t="s">
        <v>36</v>
      </c>
      <c r="D903" s="10" t="s">
        <v>37</v>
      </c>
      <c r="E903" s="10" t="s">
        <v>24</v>
      </c>
      <c r="F903" s="10" t="s">
        <v>25</v>
      </c>
      <c r="G903" s="10" t="s">
        <v>32</v>
      </c>
      <c r="H903" s="10" t="s">
        <v>27</v>
      </c>
      <c r="I903" s="10" t="s">
        <v>21</v>
      </c>
      <c r="O903" s="10">
        <f t="shared" si="14"/>
        <v>1</v>
      </c>
    </row>
    <row r="904" spans="2:15" x14ac:dyDescent="0.3">
      <c r="B904" s="10">
        <v>2025</v>
      </c>
      <c r="C904" s="10" t="s">
        <v>36</v>
      </c>
      <c r="D904" s="10" t="s">
        <v>42</v>
      </c>
      <c r="E904" s="10" t="s">
        <v>35</v>
      </c>
      <c r="F904" s="10" t="s">
        <v>30</v>
      </c>
      <c r="G904" s="10" t="s">
        <v>38</v>
      </c>
      <c r="H904" s="10" t="s">
        <v>34</v>
      </c>
      <c r="I904" s="10" t="s">
        <v>28</v>
      </c>
      <c r="O904" s="10">
        <f t="shared" si="14"/>
        <v>1</v>
      </c>
    </row>
    <row r="905" spans="2:15" x14ac:dyDescent="0.3">
      <c r="B905" s="10">
        <v>2025</v>
      </c>
      <c r="C905" s="10" t="s">
        <v>36</v>
      </c>
      <c r="D905" s="10" t="s">
        <v>37</v>
      </c>
      <c r="E905" s="10" t="s">
        <v>35</v>
      </c>
      <c r="F905" s="10" t="s">
        <v>18</v>
      </c>
      <c r="G905" s="10" t="s">
        <v>44</v>
      </c>
      <c r="H905" s="10" t="s">
        <v>27</v>
      </c>
      <c r="I905" s="10" t="s">
        <v>34</v>
      </c>
      <c r="O905" s="10">
        <f t="shared" si="14"/>
        <v>1</v>
      </c>
    </row>
    <row r="906" spans="2:15" x14ac:dyDescent="0.3">
      <c r="B906" s="10">
        <v>2022</v>
      </c>
      <c r="C906" s="10" t="s">
        <v>45</v>
      </c>
      <c r="D906" s="10" t="s">
        <v>37</v>
      </c>
      <c r="E906" s="10" t="s">
        <v>17</v>
      </c>
      <c r="F906" s="10" t="s">
        <v>30</v>
      </c>
      <c r="G906" s="10" t="s">
        <v>19</v>
      </c>
      <c r="H906" s="10" t="s">
        <v>27</v>
      </c>
      <c r="I906" s="10" t="s">
        <v>34</v>
      </c>
      <c r="O906" s="10">
        <f t="shared" si="14"/>
        <v>1</v>
      </c>
    </row>
    <row r="907" spans="2:15" x14ac:dyDescent="0.3">
      <c r="B907" s="10">
        <v>2026</v>
      </c>
      <c r="C907" s="10" t="s">
        <v>15</v>
      </c>
      <c r="D907" s="10" t="s">
        <v>37</v>
      </c>
      <c r="E907" s="10" t="s">
        <v>24</v>
      </c>
      <c r="F907" s="10" t="s">
        <v>30</v>
      </c>
      <c r="G907" s="10" t="s">
        <v>40</v>
      </c>
      <c r="H907" s="10" t="s">
        <v>20</v>
      </c>
      <c r="I907" s="10" t="s">
        <v>28</v>
      </c>
      <c r="O907" s="10">
        <f t="shared" si="14"/>
        <v>1</v>
      </c>
    </row>
    <row r="908" spans="2:15" x14ac:dyDescent="0.3">
      <c r="B908" s="10">
        <v>2026</v>
      </c>
      <c r="C908" s="10" t="s">
        <v>29</v>
      </c>
      <c r="D908" s="10" t="s">
        <v>31</v>
      </c>
      <c r="E908" s="10" t="s">
        <v>17</v>
      </c>
      <c r="F908" s="10" t="s">
        <v>30</v>
      </c>
      <c r="G908" s="10" t="s">
        <v>32</v>
      </c>
      <c r="H908" s="10" t="s">
        <v>27</v>
      </c>
      <c r="I908" s="10" t="s">
        <v>34</v>
      </c>
      <c r="O908" s="10">
        <f t="shared" si="14"/>
        <v>1</v>
      </c>
    </row>
    <row r="909" spans="2:15" x14ac:dyDescent="0.3">
      <c r="B909" s="10">
        <v>2022</v>
      </c>
      <c r="C909" s="10" t="s">
        <v>43</v>
      </c>
      <c r="D909" s="10" t="s">
        <v>33</v>
      </c>
      <c r="E909" s="10" t="s">
        <v>17</v>
      </c>
      <c r="F909" s="10" t="s">
        <v>30</v>
      </c>
      <c r="G909" s="10" t="s">
        <v>32</v>
      </c>
      <c r="H909" s="10" t="s">
        <v>39</v>
      </c>
      <c r="I909" s="10" t="s">
        <v>34</v>
      </c>
      <c r="O909" s="10">
        <f t="shared" si="14"/>
        <v>1</v>
      </c>
    </row>
    <row r="910" spans="2:15" x14ac:dyDescent="0.3">
      <c r="B910" s="10">
        <v>2023</v>
      </c>
      <c r="C910" s="10" t="s">
        <v>22</v>
      </c>
      <c r="D910" s="10" t="s">
        <v>42</v>
      </c>
      <c r="E910" s="10" t="s">
        <v>24</v>
      </c>
      <c r="F910" s="10" t="s">
        <v>30</v>
      </c>
      <c r="G910" s="10" t="s">
        <v>38</v>
      </c>
      <c r="H910" s="10" t="s">
        <v>39</v>
      </c>
      <c r="I910" s="10" t="s">
        <v>21</v>
      </c>
      <c r="O910" s="10">
        <f t="shared" si="14"/>
        <v>1</v>
      </c>
    </row>
    <row r="911" spans="2:15" x14ac:dyDescent="0.3">
      <c r="B911" s="10">
        <v>2023</v>
      </c>
      <c r="C911" s="10" t="s">
        <v>41</v>
      </c>
      <c r="D911" s="10" t="s">
        <v>33</v>
      </c>
      <c r="E911" s="10" t="s">
        <v>24</v>
      </c>
      <c r="F911" s="10" t="s">
        <v>25</v>
      </c>
      <c r="G911" s="10" t="s">
        <v>32</v>
      </c>
      <c r="H911" s="10" t="s">
        <v>39</v>
      </c>
      <c r="I911" s="10" t="s">
        <v>28</v>
      </c>
      <c r="O911" s="10">
        <f t="shared" si="14"/>
        <v>1</v>
      </c>
    </row>
    <row r="912" spans="2:15" x14ac:dyDescent="0.3">
      <c r="B912" s="10">
        <v>2024</v>
      </c>
      <c r="C912" s="10" t="s">
        <v>43</v>
      </c>
      <c r="D912" s="10" t="s">
        <v>33</v>
      </c>
      <c r="E912" s="10" t="s">
        <v>35</v>
      </c>
      <c r="F912" s="10" t="s">
        <v>18</v>
      </c>
      <c r="G912" s="10" t="s">
        <v>32</v>
      </c>
      <c r="H912" s="10" t="s">
        <v>20</v>
      </c>
      <c r="I912" s="10" t="s">
        <v>28</v>
      </c>
      <c r="O912" s="10">
        <f t="shared" si="14"/>
        <v>1</v>
      </c>
    </row>
    <row r="913" spans="2:15" x14ac:dyDescent="0.3">
      <c r="B913" s="10">
        <v>2025</v>
      </c>
      <c r="C913" s="10" t="s">
        <v>29</v>
      </c>
      <c r="D913" s="10" t="s">
        <v>42</v>
      </c>
      <c r="E913" s="10" t="s">
        <v>35</v>
      </c>
      <c r="F913" s="10" t="s">
        <v>30</v>
      </c>
      <c r="G913" s="10" t="s">
        <v>44</v>
      </c>
      <c r="H913" s="10" t="s">
        <v>20</v>
      </c>
      <c r="I913" s="10" t="s">
        <v>28</v>
      </c>
      <c r="O913" s="10">
        <f t="shared" si="14"/>
        <v>1</v>
      </c>
    </row>
    <row r="914" spans="2:15" x14ac:dyDescent="0.3">
      <c r="B914" s="10">
        <v>2021</v>
      </c>
      <c r="C914" s="10" t="s">
        <v>22</v>
      </c>
      <c r="D914" s="10" t="s">
        <v>33</v>
      </c>
      <c r="E914" s="10" t="s">
        <v>24</v>
      </c>
      <c r="F914" s="10" t="s">
        <v>18</v>
      </c>
      <c r="G914" s="10" t="s">
        <v>44</v>
      </c>
      <c r="H914" s="10" t="s">
        <v>27</v>
      </c>
      <c r="I914" s="10" t="s">
        <v>28</v>
      </c>
      <c r="O914" s="10">
        <f t="shared" si="14"/>
        <v>1</v>
      </c>
    </row>
    <row r="915" spans="2:15" x14ac:dyDescent="0.3">
      <c r="B915" s="10">
        <v>2022</v>
      </c>
      <c r="C915" s="10" t="s">
        <v>29</v>
      </c>
      <c r="D915" s="10" t="s">
        <v>23</v>
      </c>
      <c r="E915" s="10" t="s">
        <v>24</v>
      </c>
      <c r="F915" s="10" t="s">
        <v>18</v>
      </c>
      <c r="G915" s="10" t="s">
        <v>40</v>
      </c>
      <c r="H915" s="10" t="s">
        <v>20</v>
      </c>
      <c r="I915" s="10" t="s">
        <v>28</v>
      </c>
      <c r="O915" s="10">
        <f t="shared" si="14"/>
        <v>1</v>
      </c>
    </row>
    <row r="916" spans="2:15" x14ac:dyDescent="0.3">
      <c r="B916" s="10">
        <v>2024</v>
      </c>
      <c r="C916" s="10" t="s">
        <v>45</v>
      </c>
      <c r="D916" s="10" t="s">
        <v>33</v>
      </c>
      <c r="E916" s="10" t="s">
        <v>35</v>
      </c>
      <c r="F916" s="10" t="s">
        <v>25</v>
      </c>
      <c r="G916" s="10" t="s">
        <v>32</v>
      </c>
      <c r="H916" s="10" t="s">
        <v>20</v>
      </c>
      <c r="I916" s="10" t="s">
        <v>21</v>
      </c>
      <c r="O916" s="10">
        <f t="shared" si="14"/>
        <v>1</v>
      </c>
    </row>
    <row r="917" spans="2:15" x14ac:dyDescent="0.3">
      <c r="B917" s="10">
        <v>2021</v>
      </c>
      <c r="C917" s="10" t="s">
        <v>15</v>
      </c>
      <c r="D917" s="10" t="s">
        <v>31</v>
      </c>
      <c r="E917" s="10" t="s">
        <v>35</v>
      </c>
      <c r="F917" s="10" t="s">
        <v>25</v>
      </c>
      <c r="G917" s="10" t="s">
        <v>40</v>
      </c>
      <c r="H917" s="10" t="s">
        <v>39</v>
      </c>
      <c r="I917" s="10" t="s">
        <v>28</v>
      </c>
      <c r="O917" s="10">
        <f t="shared" si="14"/>
        <v>1</v>
      </c>
    </row>
    <row r="918" spans="2:15" x14ac:dyDescent="0.3">
      <c r="B918" s="10">
        <v>2026</v>
      </c>
      <c r="C918" s="10" t="s">
        <v>29</v>
      </c>
      <c r="D918" s="10" t="s">
        <v>31</v>
      </c>
      <c r="E918" s="10" t="s">
        <v>35</v>
      </c>
      <c r="F918" s="10" t="s">
        <v>25</v>
      </c>
      <c r="G918" s="10" t="s">
        <v>19</v>
      </c>
      <c r="H918" s="10" t="s">
        <v>34</v>
      </c>
      <c r="I918" s="10" t="s">
        <v>28</v>
      </c>
      <c r="O918" s="10">
        <f t="shared" si="14"/>
        <v>1</v>
      </c>
    </row>
    <row r="919" spans="2:15" x14ac:dyDescent="0.3">
      <c r="B919" s="10">
        <v>2024</v>
      </c>
      <c r="C919" s="10" t="s">
        <v>15</v>
      </c>
      <c r="D919" s="10" t="s">
        <v>16</v>
      </c>
      <c r="E919" s="10" t="s">
        <v>17</v>
      </c>
      <c r="F919" s="10" t="s">
        <v>25</v>
      </c>
      <c r="G919" s="10" t="s">
        <v>44</v>
      </c>
      <c r="H919" s="10" t="s">
        <v>27</v>
      </c>
      <c r="I919" s="10" t="s">
        <v>28</v>
      </c>
      <c r="O919" s="10">
        <f t="shared" si="14"/>
        <v>1</v>
      </c>
    </row>
    <row r="920" spans="2:15" x14ac:dyDescent="0.3">
      <c r="B920" s="10">
        <v>2026</v>
      </c>
      <c r="C920" s="10" t="s">
        <v>22</v>
      </c>
      <c r="D920" s="10" t="s">
        <v>37</v>
      </c>
      <c r="E920" s="10" t="s">
        <v>35</v>
      </c>
      <c r="F920" s="10" t="s">
        <v>18</v>
      </c>
      <c r="G920" s="10" t="s">
        <v>40</v>
      </c>
      <c r="H920" s="10" t="s">
        <v>34</v>
      </c>
      <c r="I920" s="10" t="s">
        <v>28</v>
      </c>
      <c r="O920" s="10">
        <f t="shared" si="14"/>
        <v>1</v>
      </c>
    </row>
    <row r="921" spans="2:15" x14ac:dyDescent="0.3">
      <c r="B921" s="10">
        <v>2021</v>
      </c>
      <c r="C921" s="10" t="s">
        <v>43</v>
      </c>
      <c r="D921" s="10" t="s">
        <v>37</v>
      </c>
      <c r="E921" s="10" t="s">
        <v>35</v>
      </c>
      <c r="F921" s="10" t="s">
        <v>18</v>
      </c>
      <c r="G921" s="10" t="s">
        <v>32</v>
      </c>
      <c r="H921" s="10" t="s">
        <v>20</v>
      </c>
      <c r="I921" s="10" t="s">
        <v>34</v>
      </c>
      <c r="O921" s="10">
        <f t="shared" si="14"/>
        <v>1</v>
      </c>
    </row>
    <row r="922" spans="2:15" x14ac:dyDescent="0.3">
      <c r="B922" s="10">
        <v>2025</v>
      </c>
      <c r="C922" s="10" t="s">
        <v>22</v>
      </c>
      <c r="D922" s="10" t="s">
        <v>31</v>
      </c>
      <c r="E922" s="10" t="s">
        <v>24</v>
      </c>
      <c r="F922" s="10" t="s">
        <v>18</v>
      </c>
      <c r="G922" s="10" t="s">
        <v>19</v>
      </c>
      <c r="H922" s="10" t="s">
        <v>27</v>
      </c>
      <c r="I922" s="10" t="s">
        <v>28</v>
      </c>
      <c r="O922" s="10">
        <f t="shared" si="14"/>
        <v>1</v>
      </c>
    </row>
    <row r="923" spans="2:15" x14ac:dyDescent="0.3">
      <c r="B923" s="10">
        <v>2023</v>
      </c>
      <c r="C923" s="10" t="s">
        <v>36</v>
      </c>
      <c r="D923" s="10" t="s">
        <v>16</v>
      </c>
      <c r="E923" s="10" t="s">
        <v>35</v>
      </c>
      <c r="F923" s="10" t="s">
        <v>30</v>
      </c>
      <c r="G923" s="10" t="s">
        <v>44</v>
      </c>
      <c r="H923" s="10" t="s">
        <v>20</v>
      </c>
      <c r="I923" s="10" t="s">
        <v>34</v>
      </c>
      <c r="O923" s="10">
        <f t="shared" si="14"/>
        <v>1</v>
      </c>
    </row>
    <row r="924" spans="2:15" x14ac:dyDescent="0.3">
      <c r="B924" s="10">
        <v>2022</v>
      </c>
      <c r="C924" s="10" t="s">
        <v>45</v>
      </c>
      <c r="D924" s="10" t="s">
        <v>16</v>
      </c>
      <c r="E924" s="10" t="s">
        <v>35</v>
      </c>
      <c r="F924" s="10" t="s">
        <v>30</v>
      </c>
      <c r="G924" s="10" t="s">
        <v>40</v>
      </c>
      <c r="H924" s="10" t="s">
        <v>27</v>
      </c>
      <c r="I924" s="10" t="s">
        <v>28</v>
      </c>
      <c r="O924" s="10">
        <f t="shared" si="14"/>
        <v>1</v>
      </c>
    </row>
    <row r="925" spans="2:15" x14ac:dyDescent="0.3">
      <c r="B925" s="10">
        <v>2026</v>
      </c>
      <c r="C925" s="10" t="s">
        <v>22</v>
      </c>
      <c r="D925" s="10" t="s">
        <v>37</v>
      </c>
      <c r="E925" s="10" t="s">
        <v>24</v>
      </c>
      <c r="F925" s="10" t="s">
        <v>25</v>
      </c>
      <c r="G925" s="10" t="s">
        <v>32</v>
      </c>
      <c r="H925" s="10" t="s">
        <v>34</v>
      </c>
      <c r="I925" s="10" t="s">
        <v>28</v>
      </c>
      <c r="O925" s="10">
        <f t="shared" si="14"/>
        <v>1</v>
      </c>
    </row>
    <row r="926" spans="2:15" x14ac:dyDescent="0.3">
      <c r="B926" s="10">
        <v>2022</v>
      </c>
      <c r="C926" s="10" t="s">
        <v>43</v>
      </c>
      <c r="D926" s="10" t="s">
        <v>16</v>
      </c>
      <c r="E926" s="10" t="s">
        <v>24</v>
      </c>
      <c r="F926" s="10" t="s">
        <v>18</v>
      </c>
      <c r="G926" s="10" t="s">
        <v>38</v>
      </c>
      <c r="H926" s="10" t="s">
        <v>27</v>
      </c>
      <c r="I926" s="10" t="s">
        <v>34</v>
      </c>
      <c r="O926" s="10">
        <f t="shared" si="14"/>
        <v>1</v>
      </c>
    </row>
    <row r="927" spans="2:15" x14ac:dyDescent="0.3">
      <c r="B927" s="10">
        <v>2021</v>
      </c>
      <c r="C927" s="10" t="s">
        <v>43</v>
      </c>
      <c r="D927" s="10" t="s">
        <v>23</v>
      </c>
      <c r="E927" s="10" t="s">
        <v>35</v>
      </c>
      <c r="F927" s="10" t="s">
        <v>25</v>
      </c>
      <c r="G927" s="10" t="s">
        <v>19</v>
      </c>
      <c r="H927" s="10" t="s">
        <v>20</v>
      </c>
      <c r="I927" s="10" t="s">
        <v>28</v>
      </c>
      <c r="O927" s="10">
        <f t="shared" si="14"/>
        <v>1</v>
      </c>
    </row>
    <row r="928" spans="2:15" x14ac:dyDescent="0.3">
      <c r="B928" s="10">
        <v>2024</v>
      </c>
      <c r="C928" s="10" t="s">
        <v>36</v>
      </c>
      <c r="D928" s="10" t="s">
        <v>42</v>
      </c>
      <c r="E928" s="10" t="s">
        <v>17</v>
      </c>
      <c r="F928" s="10" t="s">
        <v>18</v>
      </c>
      <c r="G928" s="10" t="s">
        <v>40</v>
      </c>
      <c r="H928" s="10" t="s">
        <v>20</v>
      </c>
      <c r="I928" s="10" t="s">
        <v>28</v>
      </c>
      <c r="O928" s="10">
        <f t="shared" si="14"/>
        <v>1</v>
      </c>
    </row>
    <row r="929" spans="2:15" x14ac:dyDescent="0.3">
      <c r="B929" s="10">
        <v>2026</v>
      </c>
      <c r="C929" s="10" t="s">
        <v>45</v>
      </c>
      <c r="D929" s="10" t="s">
        <v>23</v>
      </c>
      <c r="E929" s="10" t="s">
        <v>24</v>
      </c>
      <c r="F929" s="10" t="s">
        <v>18</v>
      </c>
      <c r="G929" s="10" t="s">
        <v>40</v>
      </c>
      <c r="H929" s="10" t="s">
        <v>34</v>
      </c>
      <c r="I929" s="10" t="s">
        <v>28</v>
      </c>
      <c r="O929" s="10">
        <f t="shared" si="14"/>
        <v>1</v>
      </c>
    </row>
    <row r="930" spans="2:15" x14ac:dyDescent="0.3">
      <c r="B930" s="10">
        <v>2024</v>
      </c>
      <c r="C930" s="10" t="s">
        <v>43</v>
      </c>
      <c r="D930" s="10" t="s">
        <v>31</v>
      </c>
      <c r="E930" s="10" t="s">
        <v>35</v>
      </c>
      <c r="F930" s="10" t="s">
        <v>18</v>
      </c>
      <c r="G930" s="10" t="s">
        <v>32</v>
      </c>
      <c r="H930" s="10" t="s">
        <v>34</v>
      </c>
      <c r="I930" s="10" t="s">
        <v>28</v>
      </c>
      <c r="O930" s="10">
        <f t="shared" si="14"/>
        <v>1</v>
      </c>
    </row>
    <row r="931" spans="2:15" x14ac:dyDescent="0.3">
      <c r="B931" s="10">
        <v>2024</v>
      </c>
      <c r="C931" s="10" t="s">
        <v>36</v>
      </c>
      <c r="D931" s="10" t="s">
        <v>31</v>
      </c>
      <c r="E931" s="10" t="s">
        <v>24</v>
      </c>
      <c r="F931" s="10" t="s">
        <v>18</v>
      </c>
      <c r="G931" s="10" t="s">
        <v>19</v>
      </c>
      <c r="H931" s="10" t="s">
        <v>27</v>
      </c>
      <c r="I931" s="10" t="s">
        <v>28</v>
      </c>
      <c r="O931" s="10">
        <f t="shared" si="14"/>
        <v>1</v>
      </c>
    </row>
    <row r="932" spans="2:15" x14ac:dyDescent="0.3">
      <c r="B932" s="10">
        <v>2024</v>
      </c>
      <c r="C932" s="10" t="s">
        <v>41</v>
      </c>
      <c r="D932" s="10" t="s">
        <v>42</v>
      </c>
      <c r="E932" s="10" t="s">
        <v>35</v>
      </c>
      <c r="F932" s="10" t="s">
        <v>18</v>
      </c>
      <c r="G932" s="10" t="s">
        <v>19</v>
      </c>
      <c r="H932" s="10" t="s">
        <v>39</v>
      </c>
      <c r="I932" s="10" t="s">
        <v>28</v>
      </c>
      <c r="O932" s="10">
        <f t="shared" si="14"/>
        <v>1</v>
      </c>
    </row>
    <row r="933" spans="2:15" x14ac:dyDescent="0.3">
      <c r="B933" s="10">
        <v>2022</v>
      </c>
      <c r="C933" s="10" t="s">
        <v>36</v>
      </c>
      <c r="D933" s="10" t="s">
        <v>23</v>
      </c>
      <c r="E933" s="10" t="s">
        <v>17</v>
      </c>
      <c r="F933" s="10" t="s">
        <v>18</v>
      </c>
      <c r="G933" s="10" t="s">
        <v>32</v>
      </c>
      <c r="H933" s="10" t="s">
        <v>39</v>
      </c>
      <c r="I933" s="10" t="s">
        <v>21</v>
      </c>
      <c r="O933" s="10">
        <f t="shared" si="14"/>
        <v>1</v>
      </c>
    </row>
    <row r="934" spans="2:15" x14ac:dyDescent="0.3">
      <c r="B934" s="10">
        <v>2024</v>
      </c>
      <c r="C934" s="10" t="s">
        <v>45</v>
      </c>
      <c r="D934" s="10" t="s">
        <v>33</v>
      </c>
      <c r="E934" s="10" t="s">
        <v>24</v>
      </c>
      <c r="F934" s="10" t="s">
        <v>30</v>
      </c>
      <c r="G934" s="10" t="s">
        <v>32</v>
      </c>
      <c r="H934" s="10" t="s">
        <v>27</v>
      </c>
      <c r="I934" s="10" t="s">
        <v>28</v>
      </c>
      <c r="O934" s="10">
        <f t="shared" si="14"/>
        <v>1</v>
      </c>
    </row>
    <row r="935" spans="2:15" x14ac:dyDescent="0.3">
      <c r="B935" s="10">
        <v>2021</v>
      </c>
      <c r="C935" s="10" t="s">
        <v>22</v>
      </c>
      <c r="D935" s="10" t="s">
        <v>33</v>
      </c>
      <c r="E935" s="10" t="s">
        <v>17</v>
      </c>
      <c r="F935" s="10" t="s">
        <v>25</v>
      </c>
      <c r="G935" s="10" t="s">
        <v>26</v>
      </c>
      <c r="H935" s="10" t="s">
        <v>27</v>
      </c>
      <c r="I935" s="10" t="s">
        <v>28</v>
      </c>
      <c r="O935" s="10">
        <f t="shared" si="14"/>
        <v>1</v>
      </c>
    </row>
    <row r="936" spans="2:15" x14ac:dyDescent="0.3">
      <c r="B936" s="10">
        <v>2022</v>
      </c>
      <c r="C936" s="10" t="s">
        <v>45</v>
      </c>
      <c r="D936" s="10" t="s">
        <v>42</v>
      </c>
      <c r="E936" s="10" t="s">
        <v>17</v>
      </c>
      <c r="F936" s="10" t="s">
        <v>30</v>
      </c>
      <c r="G936" s="10" t="s">
        <v>38</v>
      </c>
      <c r="H936" s="10" t="s">
        <v>20</v>
      </c>
      <c r="I936" s="10" t="s">
        <v>28</v>
      </c>
      <c r="O936" s="10">
        <f t="shared" si="14"/>
        <v>1</v>
      </c>
    </row>
    <row r="937" spans="2:15" x14ac:dyDescent="0.3">
      <c r="B937" s="10">
        <v>2024</v>
      </c>
      <c r="C937" s="10" t="s">
        <v>15</v>
      </c>
      <c r="D937" s="10" t="s">
        <v>42</v>
      </c>
      <c r="E937" s="10" t="s">
        <v>24</v>
      </c>
      <c r="F937" s="10" t="s">
        <v>30</v>
      </c>
      <c r="G937" s="10" t="s">
        <v>19</v>
      </c>
      <c r="H937" s="10" t="s">
        <v>20</v>
      </c>
      <c r="I937" s="10" t="s">
        <v>28</v>
      </c>
      <c r="O937" s="10">
        <f t="shared" si="14"/>
        <v>1</v>
      </c>
    </row>
    <row r="938" spans="2:15" x14ac:dyDescent="0.3">
      <c r="B938" s="10">
        <v>2025</v>
      </c>
      <c r="C938" s="10" t="s">
        <v>22</v>
      </c>
      <c r="D938" s="10" t="s">
        <v>33</v>
      </c>
      <c r="E938" s="10" t="s">
        <v>17</v>
      </c>
      <c r="F938" s="10" t="s">
        <v>18</v>
      </c>
      <c r="G938" s="10" t="s">
        <v>38</v>
      </c>
      <c r="H938" s="10" t="s">
        <v>27</v>
      </c>
      <c r="I938" s="10" t="s">
        <v>34</v>
      </c>
      <c r="O938" s="10">
        <f t="shared" si="14"/>
        <v>1</v>
      </c>
    </row>
    <row r="939" spans="2:15" x14ac:dyDescent="0.3">
      <c r="B939" s="10">
        <v>2026</v>
      </c>
      <c r="C939" s="10" t="s">
        <v>22</v>
      </c>
      <c r="D939" s="10" t="s">
        <v>37</v>
      </c>
      <c r="E939" s="10" t="s">
        <v>24</v>
      </c>
      <c r="F939" s="10" t="s">
        <v>18</v>
      </c>
      <c r="G939" s="10" t="s">
        <v>32</v>
      </c>
      <c r="H939" s="10" t="s">
        <v>20</v>
      </c>
      <c r="I939" s="10" t="s">
        <v>21</v>
      </c>
      <c r="O939" s="10">
        <f t="shared" si="14"/>
        <v>1</v>
      </c>
    </row>
    <row r="940" spans="2:15" x14ac:dyDescent="0.3">
      <c r="B940" s="10">
        <v>2025</v>
      </c>
      <c r="C940" s="10" t="s">
        <v>36</v>
      </c>
      <c r="D940" s="10" t="s">
        <v>31</v>
      </c>
      <c r="E940" s="10" t="s">
        <v>35</v>
      </c>
      <c r="F940" s="10" t="s">
        <v>30</v>
      </c>
      <c r="G940" s="10" t="s">
        <v>26</v>
      </c>
      <c r="H940" s="10" t="s">
        <v>27</v>
      </c>
      <c r="I940" s="10" t="s">
        <v>28</v>
      </c>
      <c r="O940" s="10">
        <f t="shared" si="14"/>
        <v>1</v>
      </c>
    </row>
    <row r="941" spans="2:15" x14ac:dyDescent="0.3">
      <c r="B941" s="10">
        <v>2025</v>
      </c>
      <c r="C941" s="10" t="s">
        <v>45</v>
      </c>
      <c r="D941" s="10" t="s">
        <v>33</v>
      </c>
      <c r="E941" s="10" t="s">
        <v>24</v>
      </c>
      <c r="F941" s="10" t="s">
        <v>18</v>
      </c>
      <c r="G941" s="10" t="s">
        <v>40</v>
      </c>
      <c r="H941" s="10" t="s">
        <v>20</v>
      </c>
      <c r="I941" s="10" t="s">
        <v>28</v>
      </c>
      <c r="O941" s="10">
        <f t="shared" si="14"/>
        <v>1</v>
      </c>
    </row>
    <row r="942" spans="2:15" x14ac:dyDescent="0.3">
      <c r="B942" s="10">
        <v>2023</v>
      </c>
      <c r="C942" s="10" t="s">
        <v>45</v>
      </c>
      <c r="D942" s="10" t="s">
        <v>31</v>
      </c>
      <c r="E942" s="10" t="s">
        <v>24</v>
      </c>
      <c r="F942" s="10" t="s">
        <v>18</v>
      </c>
      <c r="G942" s="10" t="s">
        <v>32</v>
      </c>
      <c r="H942" s="10" t="s">
        <v>20</v>
      </c>
      <c r="I942" s="10" t="s">
        <v>34</v>
      </c>
      <c r="O942" s="10">
        <f t="shared" si="14"/>
        <v>1</v>
      </c>
    </row>
    <row r="943" spans="2:15" x14ac:dyDescent="0.3">
      <c r="B943" s="10">
        <v>2025</v>
      </c>
      <c r="C943" s="10" t="s">
        <v>43</v>
      </c>
      <c r="D943" s="10" t="s">
        <v>16</v>
      </c>
      <c r="E943" s="10" t="s">
        <v>35</v>
      </c>
      <c r="F943" s="10" t="s">
        <v>25</v>
      </c>
      <c r="G943" s="10" t="s">
        <v>19</v>
      </c>
      <c r="H943" s="10" t="s">
        <v>39</v>
      </c>
      <c r="I943" s="10" t="s">
        <v>28</v>
      </c>
      <c r="O943" s="10">
        <f t="shared" si="14"/>
        <v>1</v>
      </c>
    </row>
    <row r="944" spans="2:15" x14ac:dyDescent="0.3">
      <c r="B944" s="10">
        <v>2024</v>
      </c>
      <c r="C944" s="10" t="s">
        <v>43</v>
      </c>
      <c r="D944" s="10" t="s">
        <v>16</v>
      </c>
      <c r="E944" s="10" t="s">
        <v>35</v>
      </c>
      <c r="F944" s="10" t="s">
        <v>18</v>
      </c>
      <c r="G944" s="10" t="s">
        <v>26</v>
      </c>
      <c r="H944" s="10" t="s">
        <v>27</v>
      </c>
      <c r="I944" s="10" t="s">
        <v>28</v>
      </c>
      <c r="O944" s="10">
        <f t="shared" si="14"/>
        <v>1</v>
      </c>
    </row>
    <row r="945" spans="2:15" x14ac:dyDescent="0.3">
      <c r="B945" s="10">
        <v>2020</v>
      </c>
      <c r="C945" s="10" t="s">
        <v>36</v>
      </c>
      <c r="D945" s="10" t="s">
        <v>23</v>
      </c>
      <c r="E945" s="10" t="s">
        <v>17</v>
      </c>
      <c r="F945" s="10" t="s">
        <v>25</v>
      </c>
      <c r="G945" s="10" t="s">
        <v>32</v>
      </c>
      <c r="H945" s="10" t="s">
        <v>27</v>
      </c>
      <c r="I945" s="10" t="s">
        <v>28</v>
      </c>
      <c r="O945" s="10">
        <f t="shared" si="14"/>
        <v>1</v>
      </c>
    </row>
    <row r="946" spans="2:15" x14ac:dyDescent="0.3">
      <c r="B946" s="10">
        <v>2022</v>
      </c>
      <c r="C946" s="10" t="s">
        <v>29</v>
      </c>
      <c r="D946" s="10" t="s">
        <v>37</v>
      </c>
      <c r="E946" s="10" t="s">
        <v>35</v>
      </c>
      <c r="F946" s="10" t="s">
        <v>30</v>
      </c>
      <c r="G946" s="10" t="s">
        <v>38</v>
      </c>
      <c r="H946" s="10" t="s">
        <v>39</v>
      </c>
      <c r="I946" s="10" t="s">
        <v>21</v>
      </c>
      <c r="O946" s="10">
        <f t="shared" si="14"/>
        <v>1</v>
      </c>
    </row>
    <row r="947" spans="2:15" x14ac:dyDescent="0.3">
      <c r="B947" s="10">
        <v>2022</v>
      </c>
      <c r="C947" s="10" t="s">
        <v>45</v>
      </c>
      <c r="D947" s="10" t="s">
        <v>23</v>
      </c>
      <c r="E947" s="10" t="s">
        <v>35</v>
      </c>
      <c r="F947" s="10" t="s">
        <v>18</v>
      </c>
      <c r="G947" s="10" t="s">
        <v>19</v>
      </c>
      <c r="H947" s="10" t="s">
        <v>20</v>
      </c>
      <c r="I947" s="10" t="s">
        <v>28</v>
      </c>
      <c r="O947" s="10">
        <f t="shared" si="14"/>
        <v>1</v>
      </c>
    </row>
    <row r="948" spans="2:15" x14ac:dyDescent="0.3">
      <c r="B948" s="10">
        <v>2020</v>
      </c>
      <c r="C948" s="10" t="s">
        <v>29</v>
      </c>
      <c r="D948" s="10" t="s">
        <v>16</v>
      </c>
      <c r="E948" s="10" t="s">
        <v>24</v>
      </c>
      <c r="F948" s="10" t="s">
        <v>18</v>
      </c>
      <c r="G948" s="10" t="s">
        <v>44</v>
      </c>
      <c r="H948" s="10" t="s">
        <v>20</v>
      </c>
      <c r="I948" s="10" t="s">
        <v>34</v>
      </c>
      <c r="O948" s="10">
        <f t="shared" si="14"/>
        <v>1</v>
      </c>
    </row>
    <row r="949" spans="2:15" x14ac:dyDescent="0.3">
      <c r="B949" s="10">
        <v>2023</v>
      </c>
      <c r="C949" s="10" t="s">
        <v>15</v>
      </c>
      <c r="D949" s="10" t="s">
        <v>33</v>
      </c>
      <c r="E949" s="10" t="s">
        <v>35</v>
      </c>
      <c r="F949" s="10" t="s">
        <v>25</v>
      </c>
      <c r="G949" s="10" t="s">
        <v>26</v>
      </c>
      <c r="H949" s="10" t="s">
        <v>20</v>
      </c>
      <c r="I949" s="10" t="s">
        <v>28</v>
      </c>
      <c r="O949" s="10">
        <f t="shared" si="14"/>
        <v>1</v>
      </c>
    </row>
    <row r="950" spans="2:15" x14ac:dyDescent="0.3">
      <c r="B950" s="10">
        <v>2020</v>
      </c>
      <c r="C950" s="10" t="s">
        <v>22</v>
      </c>
      <c r="D950" s="10" t="s">
        <v>33</v>
      </c>
      <c r="E950" s="10" t="s">
        <v>24</v>
      </c>
      <c r="F950" s="10" t="s">
        <v>25</v>
      </c>
      <c r="G950" s="10" t="s">
        <v>38</v>
      </c>
      <c r="H950" s="10" t="s">
        <v>34</v>
      </c>
      <c r="I950" s="10" t="s">
        <v>21</v>
      </c>
      <c r="O950" s="10">
        <f t="shared" si="14"/>
        <v>1</v>
      </c>
    </row>
    <row r="951" spans="2:15" x14ac:dyDescent="0.3">
      <c r="B951" s="10">
        <v>2024</v>
      </c>
      <c r="C951" s="10" t="s">
        <v>45</v>
      </c>
      <c r="D951" s="10" t="s">
        <v>16</v>
      </c>
      <c r="E951" s="10" t="s">
        <v>24</v>
      </c>
      <c r="F951" s="10" t="s">
        <v>30</v>
      </c>
      <c r="G951" s="10" t="s">
        <v>40</v>
      </c>
      <c r="H951" s="10" t="s">
        <v>27</v>
      </c>
      <c r="I951" s="10" t="s">
        <v>21</v>
      </c>
      <c r="O951" s="10">
        <f t="shared" si="14"/>
        <v>1</v>
      </c>
    </row>
    <row r="952" spans="2:15" x14ac:dyDescent="0.3">
      <c r="B952" s="10">
        <v>2023</v>
      </c>
      <c r="C952" s="10" t="s">
        <v>15</v>
      </c>
      <c r="D952" s="10" t="s">
        <v>42</v>
      </c>
      <c r="E952" s="10" t="s">
        <v>24</v>
      </c>
      <c r="F952" s="10" t="s">
        <v>30</v>
      </c>
      <c r="G952" s="10" t="s">
        <v>19</v>
      </c>
      <c r="H952" s="10" t="s">
        <v>34</v>
      </c>
      <c r="I952" s="10" t="s">
        <v>28</v>
      </c>
      <c r="O952" s="10">
        <f t="shared" si="14"/>
        <v>1</v>
      </c>
    </row>
    <row r="953" spans="2:15" x14ac:dyDescent="0.3">
      <c r="B953" s="10">
        <v>2021</v>
      </c>
      <c r="C953" s="10" t="s">
        <v>22</v>
      </c>
      <c r="D953" s="10" t="s">
        <v>33</v>
      </c>
      <c r="E953" s="10" t="s">
        <v>24</v>
      </c>
      <c r="F953" s="10" t="s">
        <v>18</v>
      </c>
      <c r="G953" s="10" t="s">
        <v>32</v>
      </c>
      <c r="H953" s="10" t="s">
        <v>20</v>
      </c>
      <c r="I953" s="10" t="s">
        <v>21</v>
      </c>
      <c r="O953" s="10">
        <f t="shared" si="14"/>
        <v>1</v>
      </c>
    </row>
    <row r="954" spans="2:15" x14ac:dyDescent="0.3">
      <c r="B954" s="10">
        <v>2024</v>
      </c>
      <c r="C954" s="10" t="s">
        <v>29</v>
      </c>
      <c r="D954" s="10" t="s">
        <v>31</v>
      </c>
      <c r="E954" s="10" t="s">
        <v>35</v>
      </c>
      <c r="F954" s="10" t="s">
        <v>18</v>
      </c>
      <c r="G954" s="10" t="s">
        <v>26</v>
      </c>
      <c r="H954" s="10" t="s">
        <v>39</v>
      </c>
      <c r="I954" s="10" t="s">
        <v>28</v>
      </c>
      <c r="O954" s="10">
        <f t="shared" si="14"/>
        <v>1</v>
      </c>
    </row>
    <row r="955" spans="2:15" x14ac:dyDescent="0.3">
      <c r="B955" s="10">
        <v>2020</v>
      </c>
      <c r="C955" s="10" t="s">
        <v>43</v>
      </c>
      <c r="D955" s="10" t="s">
        <v>16</v>
      </c>
      <c r="E955" s="10" t="s">
        <v>24</v>
      </c>
      <c r="F955" s="10" t="s">
        <v>30</v>
      </c>
      <c r="G955" s="10" t="s">
        <v>40</v>
      </c>
      <c r="H955" s="10" t="s">
        <v>39</v>
      </c>
      <c r="I955" s="10" t="s">
        <v>34</v>
      </c>
      <c r="O955" s="10">
        <f t="shared" si="14"/>
        <v>1</v>
      </c>
    </row>
    <row r="956" spans="2:15" x14ac:dyDescent="0.3">
      <c r="B956" s="10">
        <v>2021</v>
      </c>
      <c r="C956" s="10" t="s">
        <v>45</v>
      </c>
      <c r="D956" s="10" t="s">
        <v>33</v>
      </c>
      <c r="E956" s="10" t="s">
        <v>17</v>
      </c>
      <c r="F956" s="10" t="s">
        <v>25</v>
      </c>
      <c r="G956" s="10" t="s">
        <v>26</v>
      </c>
      <c r="H956" s="10" t="s">
        <v>34</v>
      </c>
      <c r="I956" s="10" t="s">
        <v>28</v>
      </c>
      <c r="O956" s="10">
        <f t="shared" si="14"/>
        <v>1</v>
      </c>
    </row>
    <row r="957" spans="2:15" x14ac:dyDescent="0.3">
      <c r="B957" s="10">
        <v>2021</v>
      </c>
      <c r="C957" s="10" t="s">
        <v>22</v>
      </c>
      <c r="D957" s="10" t="s">
        <v>23</v>
      </c>
      <c r="E957" s="10" t="s">
        <v>24</v>
      </c>
      <c r="F957" s="10" t="s">
        <v>25</v>
      </c>
      <c r="G957" s="10" t="s">
        <v>19</v>
      </c>
      <c r="H957" s="10" t="s">
        <v>20</v>
      </c>
      <c r="I957" s="10" t="s">
        <v>28</v>
      </c>
      <c r="O957" s="10">
        <f t="shared" si="14"/>
        <v>1</v>
      </c>
    </row>
    <row r="958" spans="2:15" x14ac:dyDescent="0.3">
      <c r="B958" s="10">
        <v>2021</v>
      </c>
      <c r="C958" s="10" t="s">
        <v>15</v>
      </c>
      <c r="D958" s="10" t="s">
        <v>42</v>
      </c>
      <c r="E958" s="10" t="s">
        <v>35</v>
      </c>
      <c r="F958" s="10" t="s">
        <v>30</v>
      </c>
      <c r="G958" s="10" t="s">
        <v>40</v>
      </c>
      <c r="H958" s="10" t="s">
        <v>39</v>
      </c>
      <c r="I958" s="10" t="s">
        <v>28</v>
      </c>
      <c r="O958" s="10">
        <f t="shared" si="14"/>
        <v>1</v>
      </c>
    </row>
    <row r="959" spans="2:15" x14ac:dyDescent="0.3">
      <c r="B959" s="10">
        <v>2021</v>
      </c>
      <c r="C959" s="10" t="s">
        <v>45</v>
      </c>
      <c r="D959" s="10" t="s">
        <v>16</v>
      </c>
      <c r="E959" s="10" t="s">
        <v>35</v>
      </c>
      <c r="F959" s="10" t="s">
        <v>18</v>
      </c>
      <c r="G959" s="10" t="s">
        <v>44</v>
      </c>
      <c r="H959" s="10" t="s">
        <v>27</v>
      </c>
      <c r="I959" s="10" t="s">
        <v>34</v>
      </c>
      <c r="O959" s="10">
        <f t="shared" si="14"/>
        <v>1</v>
      </c>
    </row>
    <row r="960" spans="2:15" x14ac:dyDescent="0.3">
      <c r="B960" s="10">
        <v>2022</v>
      </c>
      <c r="C960" s="10" t="s">
        <v>36</v>
      </c>
      <c r="D960" s="10" t="s">
        <v>33</v>
      </c>
      <c r="E960" s="10" t="s">
        <v>35</v>
      </c>
      <c r="F960" s="10" t="s">
        <v>25</v>
      </c>
      <c r="G960" s="10" t="s">
        <v>40</v>
      </c>
      <c r="H960" s="10" t="s">
        <v>27</v>
      </c>
      <c r="I960" s="10" t="s">
        <v>28</v>
      </c>
      <c r="O960" s="10">
        <f t="shared" si="14"/>
        <v>1</v>
      </c>
    </row>
    <row r="961" spans="2:15" x14ac:dyDescent="0.3">
      <c r="B961" s="10">
        <v>2024</v>
      </c>
      <c r="C961" s="10" t="s">
        <v>45</v>
      </c>
      <c r="D961" s="10" t="s">
        <v>42</v>
      </c>
      <c r="E961" s="10" t="s">
        <v>24</v>
      </c>
      <c r="F961" s="10" t="s">
        <v>25</v>
      </c>
      <c r="G961" s="10" t="s">
        <v>32</v>
      </c>
      <c r="H961" s="10" t="s">
        <v>20</v>
      </c>
      <c r="I961" s="10" t="s">
        <v>28</v>
      </c>
      <c r="O961" s="10">
        <f t="shared" si="14"/>
        <v>1</v>
      </c>
    </row>
    <row r="962" spans="2:15" x14ac:dyDescent="0.3">
      <c r="B962" s="10">
        <v>2026</v>
      </c>
      <c r="C962" s="10" t="s">
        <v>36</v>
      </c>
      <c r="D962" s="10" t="s">
        <v>33</v>
      </c>
      <c r="E962" s="10" t="s">
        <v>17</v>
      </c>
      <c r="F962" s="10" t="s">
        <v>25</v>
      </c>
      <c r="G962" s="10" t="s">
        <v>19</v>
      </c>
      <c r="H962" s="10" t="s">
        <v>34</v>
      </c>
      <c r="I962" s="10" t="s">
        <v>28</v>
      </c>
      <c r="O962" s="10">
        <f t="shared" si="14"/>
        <v>1</v>
      </c>
    </row>
    <row r="963" spans="2:15" x14ac:dyDescent="0.3">
      <c r="B963" s="10">
        <v>2024</v>
      </c>
      <c r="C963" s="10" t="s">
        <v>22</v>
      </c>
      <c r="D963" s="10" t="s">
        <v>16</v>
      </c>
      <c r="E963" s="10" t="s">
        <v>35</v>
      </c>
      <c r="F963" s="10" t="s">
        <v>18</v>
      </c>
      <c r="G963" s="10" t="s">
        <v>32</v>
      </c>
      <c r="H963" s="10" t="s">
        <v>39</v>
      </c>
      <c r="I963" s="10" t="s">
        <v>28</v>
      </c>
      <c r="O963" s="10">
        <f t="shared" si="14"/>
        <v>1</v>
      </c>
    </row>
    <row r="964" spans="2:15" x14ac:dyDescent="0.3">
      <c r="B964" s="10">
        <v>2023</v>
      </c>
      <c r="C964" s="10" t="s">
        <v>29</v>
      </c>
      <c r="D964" s="10" t="s">
        <v>16</v>
      </c>
      <c r="E964" s="10" t="s">
        <v>24</v>
      </c>
      <c r="F964" s="10" t="s">
        <v>25</v>
      </c>
      <c r="G964" s="10" t="s">
        <v>44</v>
      </c>
      <c r="H964" s="10" t="s">
        <v>39</v>
      </c>
      <c r="I964" s="10" t="s">
        <v>28</v>
      </c>
      <c r="O964" s="10">
        <f t="shared" si="14"/>
        <v>1</v>
      </c>
    </row>
    <row r="965" spans="2:15" x14ac:dyDescent="0.3">
      <c r="B965" s="10">
        <v>2023</v>
      </c>
      <c r="C965" s="10" t="s">
        <v>15</v>
      </c>
      <c r="D965" s="10" t="s">
        <v>37</v>
      </c>
      <c r="E965" s="10" t="s">
        <v>35</v>
      </c>
      <c r="F965" s="10" t="s">
        <v>30</v>
      </c>
      <c r="G965" s="10" t="s">
        <v>32</v>
      </c>
      <c r="H965" s="10" t="s">
        <v>34</v>
      </c>
      <c r="I965" s="10" t="s">
        <v>21</v>
      </c>
      <c r="O965" s="10">
        <f t="shared" ref="O965:O1028" si="15">SUBTOTAL(103,B965)</f>
        <v>1</v>
      </c>
    </row>
    <row r="966" spans="2:15" x14ac:dyDescent="0.3">
      <c r="B966" s="10">
        <v>2020</v>
      </c>
      <c r="C966" s="10" t="s">
        <v>45</v>
      </c>
      <c r="D966" s="10" t="s">
        <v>16</v>
      </c>
      <c r="E966" s="10" t="s">
        <v>24</v>
      </c>
      <c r="F966" s="10" t="s">
        <v>30</v>
      </c>
      <c r="G966" s="10" t="s">
        <v>44</v>
      </c>
      <c r="H966" s="10" t="s">
        <v>20</v>
      </c>
      <c r="I966" s="10" t="s">
        <v>34</v>
      </c>
      <c r="O966" s="10">
        <f t="shared" si="15"/>
        <v>1</v>
      </c>
    </row>
    <row r="967" spans="2:15" x14ac:dyDescent="0.3">
      <c r="B967" s="10">
        <v>2023</v>
      </c>
      <c r="C967" s="10" t="s">
        <v>45</v>
      </c>
      <c r="D967" s="10" t="s">
        <v>31</v>
      </c>
      <c r="E967" s="10" t="s">
        <v>24</v>
      </c>
      <c r="F967" s="10" t="s">
        <v>30</v>
      </c>
      <c r="G967" s="10" t="s">
        <v>26</v>
      </c>
      <c r="H967" s="10" t="s">
        <v>39</v>
      </c>
      <c r="I967" s="10" t="s">
        <v>28</v>
      </c>
      <c r="O967" s="10">
        <f t="shared" si="15"/>
        <v>1</v>
      </c>
    </row>
    <row r="968" spans="2:15" x14ac:dyDescent="0.3">
      <c r="B968" s="10">
        <v>2021</v>
      </c>
      <c r="C968" s="10" t="s">
        <v>36</v>
      </c>
      <c r="D968" s="10" t="s">
        <v>42</v>
      </c>
      <c r="E968" s="10" t="s">
        <v>17</v>
      </c>
      <c r="F968" s="10" t="s">
        <v>25</v>
      </c>
      <c r="G968" s="10" t="s">
        <v>38</v>
      </c>
      <c r="H968" s="10" t="s">
        <v>39</v>
      </c>
      <c r="I968" s="10" t="s">
        <v>28</v>
      </c>
      <c r="O968" s="10">
        <f t="shared" si="15"/>
        <v>1</v>
      </c>
    </row>
    <row r="969" spans="2:15" x14ac:dyDescent="0.3">
      <c r="B969" s="10">
        <v>2021</v>
      </c>
      <c r="C969" s="10" t="s">
        <v>41</v>
      </c>
      <c r="D969" s="10" t="s">
        <v>31</v>
      </c>
      <c r="E969" s="10" t="s">
        <v>24</v>
      </c>
      <c r="F969" s="10" t="s">
        <v>18</v>
      </c>
      <c r="G969" s="10" t="s">
        <v>26</v>
      </c>
      <c r="H969" s="10" t="s">
        <v>34</v>
      </c>
      <c r="I969" s="10" t="s">
        <v>28</v>
      </c>
      <c r="O969" s="10">
        <f t="shared" si="15"/>
        <v>1</v>
      </c>
    </row>
    <row r="970" spans="2:15" x14ac:dyDescent="0.3">
      <c r="B970" s="10">
        <v>2020</v>
      </c>
      <c r="C970" s="10" t="s">
        <v>36</v>
      </c>
      <c r="D970" s="10" t="s">
        <v>31</v>
      </c>
      <c r="E970" s="10" t="s">
        <v>17</v>
      </c>
      <c r="F970" s="10" t="s">
        <v>30</v>
      </c>
      <c r="G970" s="10" t="s">
        <v>40</v>
      </c>
      <c r="H970" s="10" t="s">
        <v>27</v>
      </c>
      <c r="I970" s="10" t="s">
        <v>34</v>
      </c>
      <c r="O970" s="10">
        <f t="shared" si="15"/>
        <v>1</v>
      </c>
    </row>
    <row r="971" spans="2:15" x14ac:dyDescent="0.3">
      <c r="B971" s="10">
        <v>2026</v>
      </c>
      <c r="C971" s="10" t="s">
        <v>36</v>
      </c>
      <c r="D971" s="10" t="s">
        <v>42</v>
      </c>
      <c r="E971" s="10" t="s">
        <v>17</v>
      </c>
      <c r="F971" s="10" t="s">
        <v>30</v>
      </c>
      <c r="G971" s="10" t="s">
        <v>32</v>
      </c>
      <c r="H971" s="10" t="s">
        <v>39</v>
      </c>
      <c r="I971" s="10" t="s">
        <v>28</v>
      </c>
      <c r="O971" s="10">
        <f t="shared" si="15"/>
        <v>1</v>
      </c>
    </row>
    <row r="972" spans="2:15" x14ac:dyDescent="0.3">
      <c r="B972" s="10">
        <v>2021</v>
      </c>
      <c r="C972" s="10" t="s">
        <v>15</v>
      </c>
      <c r="D972" s="10" t="s">
        <v>23</v>
      </c>
      <c r="E972" s="10" t="s">
        <v>17</v>
      </c>
      <c r="F972" s="10" t="s">
        <v>30</v>
      </c>
      <c r="G972" s="10" t="s">
        <v>38</v>
      </c>
      <c r="H972" s="10" t="s">
        <v>39</v>
      </c>
      <c r="I972" s="10" t="s">
        <v>21</v>
      </c>
      <c r="O972" s="10">
        <f t="shared" si="15"/>
        <v>1</v>
      </c>
    </row>
    <row r="973" spans="2:15" x14ac:dyDescent="0.3">
      <c r="B973" s="10">
        <v>2026</v>
      </c>
      <c r="C973" s="10" t="s">
        <v>15</v>
      </c>
      <c r="D973" s="10" t="s">
        <v>16</v>
      </c>
      <c r="E973" s="10" t="s">
        <v>24</v>
      </c>
      <c r="F973" s="10" t="s">
        <v>18</v>
      </c>
      <c r="G973" s="10" t="s">
        <v>19</v>
      </c>
      <c r="H973" s="10" t="s">
        <v>39</v>
      </c>
      <c r="I973" s="10" t="s">
        <v>21</v>
      </c>
      <c r="O973" s="10">
        <f t="shared" si="15"/>
        <v>1</v>
      </c>
    </row>
    <row r="974" spans="2:15" x14ac:dyDescent="0.3">
      <c r="B974" s="10">
        <v>2023</v>
      </c>
      <c r="C974" s="10" t="s">
        <v>15</v>
      </c>
      <c r="D974" s="10" t="s">
        <v>37</v>
      </c>
      <c r="E974" s="10" t="s">
        <v>17</v>
      </c>
      <c r="F974" s="10" t="s">
        <v>30</v>
      </c>
      <c r="G974" s="10" t="s">
        <v>40</v>
      </c>
      <c r="H974" s="10" t="s">
        <v>39</v>
      </c>
      <c r="I974" s="10" t="s">
        <v>21</v>
      </c>
      <c r="O974" s="10">
        <f t="shared" si="15"/>
        <v>1</v>
      </c>
    </row>
    <row r="975" spans="2:15" x14ac:dyDescent="0.3">
      <c r="B975" s="10">
        <v>2026</v>
      </c>
      <c r="C975" s="10" t="s">
        <v>22</v>
      </c>
      <c r="D975" s="10" t="s">
        <v>23</v>
      </c>
      <c r="E975" s="10" t="s">
        <v>24</v>
      </c>
      <c r="F975" s="10" t="s">
        <v>25</v>
      </c>
      <c r="G975" s="10" t="s">
        <v>44</v>
      </c>
      <c r="H975" s="10" t="s">
        <v>34</v>
      </c>
      <c r="I975" s="10" t="s">
        <v>28</v>
      </c>
      <c r="O975" s="10">
        <f t="shared" si="15"/>
        <v>1</v>
      </c>
    </row>
    <row r="976" spans="2:15" x14ac:dyDescent="0.3">
      <c r="B976" s="10">
        <v>2025</v>
      </c>
      <c r="C976" s="10" t="s">
        <v>29</v>
      </c>
      <c r="D976" s="10" t="s">
        <v>31</v>
      </c>
      <c r="E976" s="10" t="s">
        <v>24</v>
      </c>
      <c r="F976" s="10" t="s">
        <v>18</v>
      </c>
      <c r="G976" s="10" t="s">
        <v>40</v>
      </c>
      <c r="H976" s="10" t="s">
        <v>20</v>
      </c>
      <c r="I976" s="10" t="s">
        <v>34</v>
      </c>
      <c r="O976" s="10">
        <f t="shared" si="15"/>
        <v>1</v>
      </c>
    </row>
    <row r="977" spans="2:15" x14ac:dyDescent="0.3">
      <c r="B977" s="10">
        <v>2025</v>
      </c>
      <c r="C977" s="10" t="s">
        <v>45</v>
      </c>
      <c r="D977" s="10" t="s">
        <v>37</v>
      </c>
      <c r="E977" s="10" t="s">
        <v>17</v>
      </c>
      <c r="F977" s="10" t="s">
        <v>30</v>
      </c>
      <c r="G977" s="10" t="s">
        <v>26</v>
      </c>
      <c r="H977" s="10" t="s">
        <v>39</v>
      </c>
      <c r="I977" s="10" t="s">
        <v>28</v>
      </c>
      <c r="O977" s="10">
        <f t="shared" si="15"/>
        <v>1</v>
      </c>
    </row>
    <row r="978" spans="2:15" x14ac:dyDescent="0.3">
      <c r="B978" s="10">
        <v>2020</v>
      </c>
      <c r="C978" s="10" t="s">
        <v>45</v>
      </c>
      <c r="D978" s="10" t="s">
        <v>42</v>
      </c>
      <c r="E978" s="10" t="s">
        <v>24</v>
      </c>
      <c r="F978" s="10" t="s">
        <v>30</v>
      </c>
      <c r="G978" s="10" t="s">
        <v>38</v>
      </c>
      <c r="H978" s="10" t="s">
        <v>34</v>
      </c>
      <c r="I978" s="10" t="s">
        <v>28</v>
      </c>
      <c r="O978" s="10">
        <f t="shared" si="15"/>
        <v>1</v>
      </c>
    </row>
    <row r="979" spans="2:15" x14ac:dyDescent="0.3">
      <c r="B979" s="10">
        <v>2023</v>
      </c>
      <c r="C979" s="10" t="s">
        <v>41</v>
      </c>
      <c r="D979" s="10" t="s">
        <v>23</v>
      </c>
      <c r="E979" s="10" t="s">
        <v>35</v>
      </c>
      <c r="F979" s="10" t="s">
        <v>18</v>
      </c>
      <c r="G979" s="10" t="s">
        <v>38</v>
      </c>
      <c r="H979" s="10" t="s">
        <v>39</v>
      </c>
      <c r="I979" s="10" t="s">
        <v>28</v>
      </c>
      <c r="O979" s="10">
        <f t="shared" si="15"/>
        <v>1</v>
      </c>
    </row>
    <row r="980" spans="2:15" x14ac:dyDescent="0.3">
      <c r="B980" s="10">
        <v>2020</v>
      </c>
      <c r="C980" s="10" t="s">
        <v>43</v>
      </c>
      <c r="D980" s="10" t="s">
        <v>42</v>
      </c>
      <c r="E980" s="10" t="s">
        <v>17</v>
      </c>
      <c r="F980" s="10" t="s">
        <v>18</v>
      </c>
      <c r="G980" s="10" t="s">
        <v>26</v>
      </c>
      <c r="H980" s="10" t="s">
        <v>39</v>
      </c>
      <c r="I980" s="10" t="s">
        <v>28</v>
      </c>
      <c r="O980" s="10">
        <f t="shared" si="15"/>
        <v>1</v>
      </c>
    </row>
    <row r="981" spans="2:15" x14ac:dyDescent="0.3">
      <c r="B981" s="10">
        <v>2021</v>
      </c>
      <c r="C981" s="10" t="s">
        <v>45</v>
      </c>
      <c r="D981" s="10" t="s">
        <v>42</v>
      </c>
      <c r="E981" s="10" t="s">
        <v>17</v>
      </c>
      <c r="F981" s="10" t="s">
        <v>25</v>
      </c>
      <c r="G981" s="10" t="s">
        <v>38</v>
      </c>
      <c r="H981" s="10" t="s">
        <v>34</v>
      </c>
      <c r="I981" s="10" t="s">
        <v>28</v>
      </c>
      <c r="O981" s="10">
        <f t="shared" si="15"/>
        <v>1</v>
      </c>
    </row>
    <row r="982" spans="2:15" x14ac:dyDescent="0.3">
      <c r="B982" s="10">
        <v>2023</v>
      </c>
      <c r="C982" s="10" t="s">
        <v>41</v>
      </c>
      <c r="D982" s="10" t="s">
        <v>42</v>
      </c>
      <c r="E982" s="10" t="s">
        <v>24</v>
      </c>
      <c r="F982" s="10" t="s">
        <v>30</v>
      </c>
      <c r="G982" s="10" t="s">
        <v>40</v>
      </c>
      <c r="H982" s="10" t="s">
        <v>27</v>
      </c>
      <c r="I982" s="10" t="s">
        <v>28</v>
      </c>
      <c r="O982" s="10">
        <f t="shared" si="15"/>
        <v>1</v>
      </c>
    </row>
    <row r="983" spans="2:15" x14ac:dyDescent="0.3">
      <c r="B983" s="10">
        <v>2020</v>
      </c>
      <c r="C983" s="10" t="s">
        <v>15</v>
      </c>
      <c r="D983" s="10" t="s">
        <v>42</v>
      </c>
      <c r="E983" s="10" t="s">
        <v>17</v>
      </c>
      <c r="F983" s="10" t="s">
        <v>25</v>
      </c>
      <c r="G983" s="10" t="s">
        <v>32</v>
      </c>
      <c r="H983" s="10" t="s">
        <v>27</v>
      </c>
      <c r="I983" s="10" t="s">
        <v>28</v>
      </c>
      <c r="O983" s="10">
        <f t="shared" si="15"/>
        <v>1</v>
      </c>
    </row>
    <row r="984" spans="2:15" x14ac:dyDescent="0.3">
      <c r="B984" s="10">
        <v>2025</v>
      </c>
      <c r="C984" s="10" t="s">
        <v>45</v>
      </c>
      <c r="D984" s="10" t="s">
        <v>16</v>
      </c>
      <c r="E984" s="10" t="s">
        <v>17</v>
      </c>
      <c r="F984" s="10" t="s">
        <v>30</v>
      </c>
      <c r="G984" s="10" t="s">
        <v>44</v>
      </c>
      <c r="H984" s="10" t="s">
        <v>27</v>
      </c>
      <c r="I984" s="10" t="s">
        <v>28</v>
      </c>
      <c r="O984" s="10">
        <f t="shared" si="15"/>
        <v>1</v>
      </c>
    </row>
    <row r="985" spans="2:15" x14ac:dyDescent="0.3">
      <c r="B985" s="10">
        <v>2026</v>
      </c>
      <c r="C985" s="10" t="s">
        <v>41</v>
      </c>
      <c r="D985" s="10" t="s">
        <v>37</v>
      </c>
      <c r="E985" s="10" t="s">
        <v>35</v>
      </c>
      <c r="F985" s="10" t="s">
        <v>30</v>
      </c>
      <c r="G985" s="10" t="s">
        <v>38</v>
      </c>
      <c r="H985" s="10" t="s">
        <v>20</v>
      </c>
      <c r="I985" s="10" t="s">
        <v>28</v>
      </c>
      <c r="O985" s="10">
        <f t="shared" si="15"/>
        <v>1</v>
      </c>
    </row>
    <row r="986" spans="2:15" x14ac:dyDescent="0.3">
      <c r="B986" s="10">
        <v>2026</v>
      </c>
      <c r="C986" s="10" t="s">
        <v>41</v>
      </c>
      <c r="D986" s="10" t="s">
        <v>33</v>
      </c>
      <c r="E986" s="10" t="s">
        <v>17</v>
      </c>
      <c r="F986" s="10" t="s">
        <v>25</v>
      </c>
      <c r="G986" s="10" t="s">
        <v>40</v>
      </c>
      <c r="H986" s="10" t="s">
        <v>34</v>
      </c>
      <c r="I986" s="10" t="s">
        <v>34</v>
      </c>
      <c r="O986" s="10">
        <f t="shared" si="15"/>
        <v>1</v>
      </c>
    </row>
    <row r="987" spans="2:15" x14ac:dyDescent="0.3">
      <c r="B987" s="10">
        <v>2026</v>
      </c>
      <c r="C987" s="10" t="s">
        <v>45</v>
      </c>
      <c r="D987" s="10" t="s">
        <v>23</v>
      </c>
      <c r="E987" s="10" t="s">
        <v>17</v>
      </c>
      <c r="F987" s="10" t="s">
        <v>30</v>
      </c>
      <c r="G987" s="10" t="s">
        <v>40</v>
      </c>
      <c r="H987" s="10" t="s">
        <v>39</v>
      </c>
      <c r="I987" s="10" t="s">
        <v>28</v>
      </c>
      <c r="O987" s="10">
        <f t="shared" si="15"/>
        <v>1</v>
      </c>
    </row>
    <row r="988" spans="2:15" x14ac:dyDescent="0.3">
      <c r="B988" s="10">
        <v>2024</v>
      </c>
      <c r="C988" s="10" t="s">
        <v>41</v>
      </c>
      <c r="D988" s="10" t="s">
        <v>16</v>
      </c>
      <c r="E988" s="10" t="s">
        <v>24</v>
      </c>
      <c r="F988" s="10" t="s">
        <v>18</v>
      </c>
      <c r="G988" s="10" t="s">
        <v>38</v>
      </c>
      <c r="H988" s="10" t="s">
        <v>27</v>
      </c>
      <c r="I988" s="10" t="s">
        <v>28</v>
      </c>
      <c r="O988" s="10">
        <f t="shared" si="15"/>
        <v>1</v>
      </c>
    </row>
    <row r="989" spans="2:15" x14ac:dyDescent="0.3">
      <c r="B989" s="10">
        <v>2022</v>
      </c>
      <c r="C989" s="10" t="s">
        <v>36</v>
      </c>
      <c r="D989" s="10" t="s">
        <v>31</v>
      </c>
      <c r="E989" s="10" t="s">
        <v>17</v>
      </c>
      <c r="F989" s="10" t="s">
        <v>30</v>
      </c>
      <c r="G989" s="10" t="s">
        <v>19</v>
      </c>
      <c r="H989" s="10" t="s">
        <v>20</v>
      </c>
      <c r="I989" s="10" t="s">
        <v>28</v>
      </c>
      <c r="O989" s="10">
        <f t="shared" si="15"/>
        <v>1</v>
      </c>
    </row>
    <row r="990" spans="2:15" x14ac:dyDescent="0.3">
      <c r="B990" s="10">
        <v>2024</v>
      </c>
      <c r="C990" s="10" t="s">
        <v>43</v>
      </c>
      <c r="D990" s="10" t="s">
        <v>31</v>
      </c>
      <c r="E990" s="10" t="s">
        <v>24</v>
      </c>
      <c r="F990" s="10" t="s">
        <v>18</v>
      </c>
      <c r="G990" s="10" t="s">
        <v>26</v>
      </c>
      <c r="H990" s="10" t="s">
        <v>20</v>
      </c>
      <c r="I990" s="10" t="s">
        <v>28</v>
      </c>
      <c r="O990" s="10">
        <f t="shared" si="15"/>
        <v>1</v>
      </c>
    </row>
    <row r="991" spans="2:15" x14ac:dyDescent="0.3">
      <c r="B991" s="10">
        <v>2024</v>
      </c>
      <c r="C991" s="10" t="s">
        <v>15</v>
      </c>
      <c r="D991" s="10" t="s">
        <v>31</v>
      </c>
      <c r="E991" s="10" t="s">
        <v>17</v>
      </c>
      <c r="F991" s="10" t="s">
        <v>25</v>
      </c>
      <c r="G991" s="10" t="s">
        <v>38</v>
      </c>
      <c r="H991" s="10" t="s">
        <v>27</v>
      </c>
      <c r="I991" s="10" t="s">
        <v>28</v>
      </c>
      <c r="O991" s="10">
        <f t="shared" si="15"/>
        <v>1</v>
      </c>
    </row>
    <row r="992" spans="2:15" x14ac:dyDescent="0.3">
      <c r="B992" s="10">
        <v>2020</v>
      </c>
      <c r="C992" s="10" t="s">
        <v>36</v>
      </c>
      <c r="D992" s="10" t="s">
        <v>23</v>
      </c>
      <c r="E992" s="10" t="s">
        <v>35</v>
      </c>
      <c r="F992" s="10" t="s">
        <v>25</v>
      </c>
      <c r="G992" s="10" t="s">
        <v>38</v>
      </c>
      <c r="H992" s="10" t="s">
        <v>20</v>
      </c>
      <c r="I992" s="10" t="s">
        <v>34</v>
      </c>
      <c r="O992" s="10">
        <f t="shared" si="15"/>
        <v>1</v>
      </c>
    </row>
    <row r="993" spans="2:15" x14ac:dyDescent="0.3">
      <c r="B993" s="10">
        <v>2022</v>
      </c>
      <c r="C993" s="10" t="s">
        <v>45</v>
      </c>
      <c r="D993" s="10" t="s">
        <v>33</v>
      </c>
      <c r="E993" s="10" t="s">
        <v>17</v>
      </c>
      <c r="F993" s="10" t="s">
        <v>18</v>
      </c>
      <c r="G993" s="10" t="s">
        <v>26</v>
      </c>
      <c r="H993" s="10" t="s">
        <v>39</v>
      </c>
      <c r="I993" s="10" t="s">
        <v>21</v>
      </c>
      <c r="O993" s="10">
        <f t="shared" si="15"/>
        <v>1</v>
      </c>
    </row>
    <row r="994" spans="2:15" x14ac:dyDescent="0.3">
      <c r="B994" s="10">
        <v>2026</v>
      </c>
      <c r="C994" s="10" t="s">
        <v>45</v>
      </c>
      <c r="D994" s="10" t="s">
        <v>31</v>
      </c>
      <c r="E994" s="10" t="s">
        <v>35</v>
      </c>
      <c r="F994" s="10" t="s">
        <v>18</v>
      </c>
      <c r="G994" s="10" t="s">
        <v>32</v>
      </c>
      <c r="H994" s="10" t="s">
        <v>20</v>
      </c>
      <c r="I994" s="10" t="s">
        <v>28</v>
      </c>
      <c r="O994" s="10">
        <f t="shared" si="15"/>
        <v>1</v>
      </c>
    </row>
    <row r="995" spans="2:15" x14ac:dyDescent="0.3">
      <c r="B995" s="10">
        <v>2021</v>
      </c>
      <c r="C995" s="10" t="s">
        <v>15</v>
      </c>
      <c r="D995" s="10" t="s">
        <v>37</v>
      </c>
      <c r="E995" s="10" t="s">
        <v>35</v>
      </c>
      <c r="F995" s="10" t="s">
        <v>30</v>
      </c>
      <c r="G995" s="10" t="s">
        <v>26</v>
      </c>
      <c r="H995" s="10" t="s">
        <v>20</v>
      </c>
      <c r="I995" s="10" t="s">
        <v>21</v>
      </c>
      <c r="O995" s="10">
        <f t="shared" si="15"/>
        <v>1</v>
      </c>
    </row>
    <row r="996" spans="2:15" x14ac:dyDescent="0.3">
      <c r="B996" s="10">
        <v>2024</v>
      </c>
      <c r="C996" s="10" t="s">
        <v>29</v>
      </c>
      <c r="D996" s="10" t="s">
        <v>16</v>
      </c>
      <c r="E996" s="10" t="s">
        <v>24</v>
      </c>
      <c r="F996" s="10" t="s">
        <v>30</v>
      </c>
      <c r="G996" s="10" t="s">
        <v>40</v>
      </c>
      <c r="H996" s="10" t="s">
        <v>34</v>
      </c>
      <c r="I996" s="10" t="s">
        <v>21</v>
      </c>
      <c r="O996" s="10">
        <f t="shared" si="15"/>
        <v>1</v>
      </c>
    </row>
    <row r="997" spans="2:15" x14ac:dyDescent="0.3">
      <c r="B997" s="10">
        <v>2025</v>
      </c>
      <c r="C997" s="10" t="s">
        <v>45</v>
      </c>
      <c r="D997" s="10" t="s">
        <v>33</v>
      </c>
      <c r="E997" s="10" t="s">
        <v>17</v>
      </c>
      <c r="F997" s="10" t="s">
        <v>25</v>
      </c>
      <c r="G997" s="10" t="s">
        <v>26</v>
      </c>
      <c r="H997" s="10" t="s">
        <v>34</v>
      </c>
      <c r="I997" s="10" t="s">
        <v>28</v>
      </c>
      <c r="O997" s="10">
        <f t="shared" si="15"/>
        <v>1</v>
      </c>
    </row>
    <row r="998" spans="2:15" x14ac:dyDescent="0.3">
      <c r="B998" s="10">
        <v>2026</v>
      </c>
      <c r="C998" s="10" t="s">
        <v>22</v>
      </c>
      <c r="D998" s="10" t="s">
        <v>16</v>
      </c>
      <c r="E998" s="10" t="s">
        <v>17</v>
      </c>
      <c r="F998" s="10" t="s">
        <v>30</v>
      </c>
      <c r="G998" s="10" t="s">
        <v>40</v>
      </c>
      <c r="H998" s="10" t="s">
        <v>34</v>
      </c>
      <c r="I998" s="10" t="s">
        <v>21</v>
      </c>
      <c r="O998" s="10">
        <f t="shared" si="15"/>
        <v>1</v>
      </c>
    </row>
    <row r="999" spans="2:15" x14ac:dyDescent="0.3">
      <c r="B999" s="10">
        <v>2021</v>
      </c>
      <c r="C999" s="10" t="s">
        <v>29</v>
      </c>
      <c r="D999" s="10" t="s">
        <v>16</v>
      </c>
      <c r="E999" s="10" t="s">
        <v>24</v>
      </c>
      <c r="F999" s="10" t="s">
        <v>25</v>
      </c>
      <c r="G999" s="10" t="s">
        <v>26</v>
      </c>
      <c r="H999" s="10" t="s">
        <v>20</v>
      </c>
      <c r="I999" s="10" t="s">
        <v>34</v>
      </c>
      <c r="O999" s="10">
        <f t="shared" si="15"/>
        <v>1</v>
      </c>
    </row>
    <row r="1000" spans="2:15" x14ac:dyDescent="0.3">
      <c r="B1000" s="10">
        <v>2023</v>
      </c>
      <c r="C1000" s="10" t="s">
        <v>45</v>
      </c>
      <c r="D1000" s="10" t="s">
        <v>37</v>
      </c>
      <c r="E1000" s="10" t="s">
        <v>35</v>
      </c>
      <c r="F1000" s="10" t="s">
        <v>25</v>
      </c>
      <c r="G1000" s="10" t="s">
        <v>44</v>
      </c>
      <c r="H1000" s="10" t="s">
        <v>27</v>
      </c>
      <c r="I1000" s="10" t="s">
        <v>28</v>
      </c>
      <c r="O1000" s="10">
        <f t="shared" si="15"/>
        <v>1</v>
      </c>
    </row>
    <row r="1001" spans="2:15" x14ac:dyDescent="0.3">
      <c r="B1001" s="10">
        <v>2020</v>
      </c>
      <c r="C1001" s="10" t="s">
        <v>43</v>
      </c>
      <c r="D1001" s="10" t="s">
        <v>31</v>
      </c>
      <c r="E1001" s="10" t="s">
        <v>24</v>
      </c>
      <c r="F1001" s="10" t="s">
        <v>18</v>
      </c>
      <c r="G1001" s="10" t="s">
        <v>38</v>
      </c>
      <c r="H1001" s="10" t="s">
        <v>39</v>
      </c>
      <c r="I1001" s="10" t="s">
        <v>28</v>
      </c>
      <c r="O1001" s="10">
        <f t="shared" si="15"/>
        <v>1</v>
      </c>
    </row>
    <row r="1002" spans="2:15" x14ac:dyDescent="0.3">
      <c r="B1002" s="10">
        <v>2023</v>
      </c>
      <c r="C1002" s="10" t="s">
        <v>15</v>
      </c>
      <c r="D1002" s="10" t="s">
        <v>33</v>
      </c>
      <c r="E1002" s="10" t="s">
        <v>24</v>
      </c>
      <c r="F1002" s="10" t="s">
        <v>25</v>
      </c>
      <c r="G1002" s="10" t="s">
        <v>26</v>
      </c>
      <c r="H1002" s="10" t="s">
        <v>39</v>
      </c>
      <c r="I1002" s="10" t="s">
        <v>28</v>
      </c>
      <c r="O1002" s="10">
        <f t="shared" si="15"/>
        <v>1</v>
      </c>
    </row>
    <row r="1003" spans="2:15" x14ac:dyDescent="0.3">
      <c r="B1003" s="10">
        <v>2025</v>
      </c>
      <c r="C1003" s="10" t="s">
        <v>22</v>
      </c>
      <c r="D1003" s="10" t="s">
        <v>16</v>
      </c>
      <c r="E1003" s="10" t="s">
        <v>24</v>
      </c>
      <c r="F1003" s="10" t="s">
        <v>25</v>
      </c>
      <c r="G1003" s="10" t="s">
        <v>40</v>
      </c>
      <c r="H1003" s="10" t="s">
        <v>39</v>
      </c>
      <c r="I1003" s="10" t="s">
        <v>28</v>
      </c>
      <c r="O1003" s="10">
        <f t="shared" si="15"/>
        <v>1</v>
      </c>
    </row>
    <row r="1004" spans="2:15" x14ac:dyDescent="0.3">
      <c r="B1004" s="10">
        <v>2025</v>
      </c>
      <c r="C1004" s="10" t="s">
        <v>41</v>
      </c>
      <c r="D1004" s="10" t="s">
        <v>23</v>
      </c>
      <c r="E1004" s="10" t="s">
        <v>17</v>
      </c>
      <c r="F1004" s="10" t="s">
        <v>30</v>
      </c>
      <c r="G1004" s="10" t="s">
        <v>26</v>
      </c>
      <c r="H1004" s="10" t="s">
        <v>27</v>
      </c>
      <c r="I1004" s="10" t="s">
        <v>21</v>
      </c>
      <c r="O1004" s="10">
        <f t="shared" si="15"/>
        <v>1</v>
      </c>
    </row>
    <row r="1005" spans="2:15" x14ac:dyDescent="0.3">
      <c r="B1005" s="10">
        <v>2025</v>
      </c>
      <c r="C1005" s="10" t="s">
        <v>22</v>
      </c>
      <c r="D1005" s="10" t="s">
        <v>42</v>
      </c>
      <c r="E1005" s="10" t="s">
        <v>17</v>
      </c>
      <c r="F1005" s="10" t="s">
        <v>30</v>
      </c>
      <c r="G1005" s="10" t="s">
        <v>40</v>
      </c>
      <c r="H1005" s="10" t="s">
        <v>27</v>
      </c>
      <c r="I1005" s="10" t="s">
        <v>28</v>
      </c>
      <c r="O1005" s="10">
        <f t="shared" si="15"/>
        <v>1</v>
      </c>
    </row>
    <row r="1006" spans="2:15" x14ac:dyDescent="0.3">
      <c r="B1006" s="10">
        <v>2024</v>
      </c>
      <c r="C1006" s="10" t="s">
        <v>43</v>
      </c>
      <c r="D1006" s="10" t="s">
        <v>16</v>
      </c>
      <c r="E1006" s="10" t="s">
        <v>24</v>
      </c>
      <c r="F1006" s="10" t="s">
        <v>18</v>
      </c>
      <c r="G1006" s="10" t="s">
        <v>26</v>
      </c>
      <c r="H1006" s="10" t="s">
        <v>20</v>
      </c>
      <c r="I1006" s="10" t="s">
        <v>34</v>
      </c>
      <c r="O1006" s="10">
        <f t="shared" si="15"/>
        <v>1</v>
      </c>
    </row>
    <row r="1007" spans="2:15" x14ac:dyDescent="0.3">
      <c r="B1007" s="10">
        <v>2024</v>
      </c>
      <c r="C1007" s="10" t="s">
        <v>29</v>
      </c>
      <c r="D1007" s="10" t="s">
        <v>16</v>
      </c>
      <c r="E1007" s="10" t="s">
        <v>35</v>
      </c>
      <c r="F1007" s="10" t="s">
        <v>25</v>
      </c>
      <c r="G1007" s="10" t="s">
        <v>19</v>
      </c>
      <c r="H1007" s="10" t="s">
        <v>34</v>
      </c>
      <c r="I1007" s="10" t="s">
        <v>34</v>
      </c>
      <c r="O1007" s="10">
        <f t="shared" si="15"/>
        <v>1</v>
      </c>
    </row>
    <row r="1008" spans="2:15" x14ac:dyDescent="0.3">
      <c r="B1008" s="10">
        <v>2020</v>
      </c>
      <c r="C1008" s="10" t="s">
        <v>43</v>
      </c>
      <c r="D1008" s="10" t="s">
        <v>31</v>
      </c>
      <c r="E1008" s="10" t="s">
        <v>17</v>
      </c>
      <c r="F1008" s="10" t="s">
        <v>18</v>
      </c>
      <c r="G1008" s="10" t="s">
        <v>26</v>
      </c>
      <c r="H1008" s="10" t="s">
        <v>27</v>
      </c>
      <c r="I1008" s="10" t="s">
        <v>28</v>
      </c>
      <c r="O1008" s="10">
        <f t="shared" si="15"/>
        <v>1</v>
      </c>
    </row>
    <row r="1009" spans="2:15" x14ac:dyDescent="0.3">
      <c r="B1009" s="10">
        <v>2026</v>
      </c>
      <c r="C1009" s="10" t="s">
        <v>22</v>
      </c>
      <c r="D1009" s="10" t="s">
        <v>33</v>
      </c>
      <c r="E1009" s="10" t="s">
        <v>17</v>
      </c>
      <c r="F1009" s="10" t="s">
        <v>18</v>
      </c>
      <c r="G1009" s="10" t="s">
        <v>38</v>
      </c>
      <c r="H1009" s="10" t="s">
        <v>27</v>
      </c>
      <c r="I1009" s="10" t="s">
        <v>21</v>
      </c>
      <c r="O1009" s="10">
        <f t="shared" si="15"/>
        <v>1</v>
      </c>
    </row>
    <row r="1010" spans="2:15" x14ac:dyDescent="0.3">
      <c r="B1010" s="10">
        <v>2022</v>
      </c>
      <c r="C1010" s="10" t="s">
        <v>15</v>
      </c>
      <c r="D1010" s="10" t="s">
        <v>33</v>
      </c>
      <c r="E1010" s="10" t="s">
        <v>35</v>
      </c>
      <c r="F1010" s="10" t="s">
        <v>18</v>
      </c>
      <c r="G1010" s="10" t="s">
        <v>26</v>
      </c>
      <c r="H1010" s="10" t="s">
        <v>39</v>
      </c>
      <c r="I1010" s="10" t="s">
        <v>21</v>
      </c>
      <c r="O1010" s="10">
        <f t="shared" si="15"/>
        <v>1</v>
      </c>
    </row>
    <row r="1011" spans="2:15" x14ac:dyDescent="0.3">
      <c r="B1011" s="10">
        <v>2022</v>
      </c>
      <c r="C1011" s="10" t="s">
        <v>15</v>
      </c>
      <c r="D1011" s="10" t="s">
        <v>16</v>
      </c>
      <c r="E1011" s="10" t="s">
        <v>24</v>
      </c>
      <c r="F1011" s="10" t="s">
        <v>18</v>
      </c>
      <c r="G1011" s="10" t="s">
        <v>40</v>
      </c>
      <c r="H1011" s="10" t="s">
        <v>34</v>
      </c>
      <c r="I1011" s="10" t="s">
        <v>34</v>
      </c>
      <c r="O1011" s="10">
        <f t="shared" si="15"/>
        <v>1</v>
      </c>
    </row>
    <row r="1012" spans="2:15" x14ac:dyDescent="0.3">
      <c r="B1012" s="10">
        <v>2025</v>
      </c>
      <c r="C1012" s="10" t="s">
        <v>22</v>
      </c>
      <c r="D1012" s="10" t="s">
        <v>31</v>
      </c>
      <c r="E1012" s="10" t="s">
        <v>35</v>
      </c>
      <c r="F1012" s="10" t="s">
        <v>30</v>
      </c>
      <c r="G1012" s="10" t="s">
        <v>38</v>
      </c>
      <c r="H1012" s="10" t="s">
        <v>27</v>
      </c>
      <c r="I1012" s="10" t="s">
        <v>21</v>
      </c>
      <c r="O1012" s="10">
        <f t="shared" si="15"/>
        <v>1</v>
      </c>
    </row>
    <row r="1013" spans="2:15" x14ac:dyDescent="0.3">
      <c r="B1013" s="10">
        <v>2026</v>
      </c>
      <c r="C1013" s="10" t="s">
        <v>45</v>
      </c>
      <c r="D1013" s="10" t="s">
        <v>37</v>
      </c>
      <c r="E1013" s="10" t="s">
        <v>17</v>
      </c>
      <c r="F1013" s="10" t="s">
        <v>25</v>
      </c>
      <c r="G1013" s="10" t="s">
        <v>40</v>
      </c>
      <c r="H1013" s="10" t="s">
        <v>27</v>
      </c>
      <c r="I1013" s="10" t="s">
        <v>28</v>
      </c>
      <c r="O1013" s="10">
        <f t="shared" si="15"/>
        <v>1</v>
      </c>
    </row>
    <row r="1014" spans="2:15" x14ac:dyDescent="0.3">
      <c r="B1014" s="10">
        <v>2025</v>
      </c>
      <c r="C1014" s="10" t="s">
        <v>45</v>
      </c>
      <c r="D1014" s="10" t="s">
        <v>37</v>
      </c>
      <c r="E1014" s="10" t="s">
        <v>24</v>
      </c>
      <c r="F1014" s="10" t="s">
        <v>25</v>
      </c>
      <c r="G1014" s="10" t="s">
        <v>38</v>
      </c>
      <c r="H1014" s="10" t="s">
        <v>20</v>
      </c>
      <c r="I1014" s="10" t="s">
        <v>28</v>
      </c>
      <c r="O1014" s="10">
        <f t="shared" si="15"/>
        <v>1</v>
      </c>
    </row>
    <row r="1015" spans="2:15" x14ac:dyDescent="0.3">
      <c r="B1015" s="10">
        <v>2025</v>
      </c>
      <c r="C1015" s="10" t="s">
        <v>36</v>
      </c>
      <c r="D1015" s="10" t="s">
        <v>31</v>
      </c>
      <c r="E1015" s="10" t="s">
        <v>17</v>
      </c>
      <c r="F1015" s="10" t="s">
        <v>30</v>
      </c>
      <c r="G1015" s="10" t="s">
        <v>40</v>
      </c>
      <c r="H1015" s="10" t="s">
        <v>20</v>
      </c>
      <c r="I1015" s="10" t="s">
        <v>28</v>
      </c>
      <c r="O1015" s="10">
        <f t="shared" si="15"/>
        <v>1</v>
      </c>
    </row>
    <row r="1016" spans="2:15" x14ac:dyDescent="0.3">
      <c r="B1016" s="10">
        <v>2025</v>
      </c>
      <c r="C1016" s="10" t="s">
        <v>45</v>
      </c>
      <c r="D1016" s="10" t="s">
        <v>37</v>
      </c>
      <c r="E1016" s="10" t="s">
        <v>24</v>
      </c>
      <c r="F1016" s="10" t="s">
        <v>18</v>
      </c>
      <c r="G1016" s="10" t="s">
        <v>19</v>
      </c>
      <c r="H1016" s="10" t="s">
        <v>34</v>
      </c>
      <c r="I1016" s="10" t="s">
        <v>34</v>
      </c>
      <c r="O1016" s="10">
        <f t="shared" si="15"/>
        <v>1</v>
      </c>
    </row>
    <row r="1017" spans="2:15" x14ac:dyDescent="0.3">
      <c r="B1017" s="10">
        <v>2021</v>
      </c>
      <c r="C1017" s="10" t="s">
        <v>45</v>
      </c>
      <c r="D1017" s="10" t="s">
        <v>33</v>
      </c>
      <c r="E1017" s="10" t="s">
        <v>35</v>
      </c>
      <c r="F1017" s="10" t="s">
        <v>25</v>
      </c>
      <c r="G1017" s="10" t="s">
        <v>32</v>
      </c>
      <c r="H1017" s="10" t="s">
        <v>39</v>
      </c>
      <c r="I1017" s="10" t="s">
        <v>21</v>
      </c>
      <c r="O1017" s="10">
        <f t="shared" si="15"/>
        <v>1</v>
      </c>
    </row>
    <row r="1018" spans="2:15" x14ac:dyDescent="0.3">
      <c r="B1018" s="10">
        <v>2026</v>
      </c>
      <c r="C1018" s="10" t="s">
        <v>22</v>
      </c>
      <c r="D1018" s="10" t="s">
        <v>31</v>
      </c>
      <c r="E1018" s="10" t="s">
        <v>17</v>
      </c>
      <c r="F1018" s="10" t="s">
        <v>18</v>
      </c>
      <c r="G1018" s="10" t="s">
        <v>19</v>
      </c>
      <c r="H1018" s="10" t="s">
        <v>34</v>
      </c>
      <c r="I1018" s="10" t="s">
        <v>28</v>
      </c>
      <c r="O1018" s="10">
        <f t="shared" si="15"/>
        <v>1</v>
      </c>
    </row>
    <row r="1019" spans="2:15" x14ac:dyDescent="0.3">
      <c r="B1019" s="10">
        <v>2023</v>
      </c>
      <c r="C1019" s="10" t="s">
        <v>43</v>
      </c>
      <c r="D1019" s="10" t="s">
        <v>33</v>
      </c>
      <c r="E1019" s="10" t="s">
        <v>35</v>
      </c>
      <c r="F1019" s="10" t="s">
        <v>18</v>
      </c>
      <c r="G1019" s="10" t="s">
        <v>38</v>
      </c>
      <c r="H1019" s="10" t="s">
        <v>34</v>
      </c>
      <c r="I1019" s="10" t="s">
        <v>21</v>
      </c>
      <c r="O1019" s="10">
        <f t="shared" si="15"/>
        <v>1</v>
      </c>
    </row>
    <row r="1020" spans="2:15" x14ac:dyDescent="0.3">
      <c r="B1020" s="10">
        <v>2024</v>
      </c>
      <c r="C1020" s="10" t="s">
        <v>29</v>
      </c>
      <c r="D1020" s="10" t="s">
        <v>42</v>
      </c>
      <c r="E1020" s="10" t="s">
        <v>35</v>
      </c>
      <c r="F1020" s="10" t="s">
        <v>30</v>
      </c>
      <c r="G1020" s="10" t="s">
        <v>40</v>
      </c>
      <c r="H1020" s="10" t="s">
        <v>39</v>
      </c>
      <c r="I1020" s="10" t="s">
        <v>28</v>
      </c>
      <c r="O1020" s="10">
        <f t="shared" si="15"/>
        <v>1</v>
      </c>
    </row>
    <row r="1021" spans="2:15" x14ac:dyDescent="0.3">
      <c r="B1021" s="10">
        <v>2022</v>
      </c>
      <c r="C1021" s="10" t="s">
        <v>29</v>
      </c>
      <c r="D1021" s="10" t="s">
        <v>16</v>
      </c>
      <c r="E1021" s="10" t="s">
        <v>24</v>
      </c>
      <c r="F1021" s="10" t="s">
        <v>18</v>
      </c>
      <c r="G1021" s="10" t="s">
        <v>32</v>
      </c>
      <c r="H1021" s="10" t="s">
        <v>34</v>
      </c>
      <c r="I1021" s="10" t="s">
        <v>21</v>
      </c>
      <c r="O1021" s="10">
        <f t="shared" si="15"/>
        <v>1</v>
      </c>
    </row>
    <row r="1022" spans="2:15" x14ac:dyDescent="0.3">
      <c r="B1022" s="10">
        <v>2026</v>
      </c>
      <c r="C1022" s="10" t="s">
        <v>41</v>
      </c>
      <c r="D1022" s="10" t="s">
        <v>16</v>
      </c>
      <c r="E1022" s="10" t="s">
        <v>24</v>
      </c>
      <c r="F1022" s="10" t="s">
        <v>18</v>
      </c>
      <c r="G1022" s="10" t="s">
        <v>26</v>
      </c>
      <c r="H1022" s="10" t="s">
        <v>20</v>
      </c>
      <c r="I1022" s="10" t="s">
        <v>34</v>
      </c>
      <c r="O1022" s="10">
        <f t="shared" si="15"/>
        <v>1</v>
      </c>
    </row>
    <row r="1023" spans="2:15" x14ac:dyDescent="0.3">
      <c r="B1023" s="10">
        <v>2026</v>
      </c>
      <c r="C1023" s="10" t="s">
        <v>22</v>
      </c>
      <c r="D1023" s="10" t="s">
        <v>42</v>
      </c>
      <c r="E1023" s="10" t="s">
        <v>17</v>
      </c>
      <c r="F1023" s="10" t="s">
        <v>30</v>
      </c>
      <c r="G1023" s="10" t="s">
        <v>19</v>
      </c>
      <c r="H1023" s="10" t="s">
        <v>27</v>
      </c>
      <c r="I1023" s="10" t="s">
        <v>21</v>
      </c>
      <c r="O1023" s="10">
        <f t="shared" si="15"/>
        <v>1</v>
      </c>
    </row>
    <row r="1024" spans="2:15" x14ac:dyDescent="0.3">
      <c r="B1024" s="10">
        <v>2021</v>
      </c>
      <c r="C1024" s="10" t="s">
        <v>43</v>
      </c>
      <c r="D1024" s="10" t="s">
        <v>23</v>
      </c>
      <c r="E1024" s="10" t="s">
        <v>17</v>
      </c>
      <c r="F1024" s="10" t="s">
        <v>25</v>
      </c>
      <c r="G1024" s="10" t="s">
        <v>19</v>
      </c>
      <c r="H1024" s="10" t="s">
        <v>27</v>
      </c>
      <c r="I1024" s="10" t="s">
        <v>21</v>
      </c>
      <c r="O1024" s="10">
        <f t="shared" si="15"/>
        <v>1</v>
      </c>
    </row>
    <row r="1025" spans="2:15" x14ac:dyDescent="0.3">
      <c r="B1025" s="10">
        <v>2023</v>
      </c>
      <c r="C1025" s="10" t="s">
        <v>45</v>
      </c>
      <c r="D1025" s="10" t="s">
        <v>42</v>
      </c>
      <c r="E1025" s="10" t="s">
        <v>24</v>
      </c>
      <c r="F1025" s="10" t="s">
        <v>18</v>
      </c>
      <c r="G1025" s="10" t="s">
        <v>40</v>
      </c>
      <c r="H1025" s="10" t="s">
        <v>39</v>
      </c>
      <c r="I1025" s="10" t="s">
        <v>28</v>
      </c>
      <c r="O1025" s="10">
        <f t="shared" si="15"/>
        <v>1</v>
      </c>
    </row>
    <row r="1026" spans="2:15" x14ac:dyDescent="0.3">
      <c r="B1026" s="10">
        <v>2023</v>
      </c>
      <c r="C1026" s="10" t="s">
        <v>29</v>
      </c>
      <c r="D1026" s="10" t="s">
        <v>33</v>
      </c>
      <c r="E1026" s="10" t="s">
        <v>35</v>
      </c>
      <c r="F1026" s="10" t="s">
        <v>18</v>
      </c>
      <c r="G1026" s="10" t="s">
        <v>38</v>
      </c>
      <c r="H1026" s="10" t="s">
        <v>34</v>
      </c>
      <c r="I1026" s="10" t="s">
        <v>28</v>
      </c>
      <c r="O1026" s="10">
        <f t="shared" si="15"/>
        <v>1</v>
      </c>
    </row>
    <row r="1027" spans="2:15" x14ac:dyDescent="0.3">
      <c r="B1027" s="10">
        <v>2023</v>
      </c>
      <c r="C1027" s="10" t="s">
        <v>45</v>
      </c>
      <c r="D1027" s="10" t="s">
        <v>37</v>
      </c>
      <c r="E1027" s="10" t="s">
        <v>35</v>
      </c>
      <c r="F1027" s="10" t="s">
        <v>18</v>
      </c>
      <c r="G1027" s="10" t="s">
        <v>19</v>
      </c>
      <c r="H1027" s="10" t="s">
        <v>20</v>
      </c>
      <c r="I1027" s="10" t="s">
        <v>28</v>
      </c>
      <c r="O1027" s="10">
        <f t="shared" si="15"/>
        <v>1</v>
      </c>
    </row>
    <row r="1028" spans="2:15" x14ac:dyDescent="0.3">
      <c r="B1028" s="10">
        <v>2024</v>
      </c>
      <c r="C1028" s="10" t="s">
        <v>41</v>
      </c>
      <c r="D1028" s="10" t="s">
        <v>31</v>
      </c>
      <c r="E1028" s="10" t="s">
        <v>35</v>
      </c>
      <c r="F1028" s="10" t="s">
        <v>25</v>
      </c>
      <c r="G1028" s="10" t="s">
        <v>32</v>
      </c>
      <c r="H1028" s="10" t="s">
        <v>34</v>
      </c>
      <c r="I1028" s="10" t="s">
        <v>21</v>
      </c>
      <c r="O1028" s="10">
        <f t="shared" si="15"/>
        <v>1</v>
      </c>
    </row>
    <row r="1029" spans="2:15" x14ac:dyDescent="0.3">
      <c r="B1029" s="10">
        <v>2025</v>
      </c>
      <c r="C1029" s="10" t="s">
        <v>15</v>
      </c>
      <c r="D1029" s="10" t="s">
        <v>37</v>
      </c>
      <c r="E1029" s="10" t="s">
        <v>17</v>
      </c>
      <c r="F1029" s="10" t="s">
        <v>18</v>
      </c>
      <c r="G1029" s="10" t="s">
        <v>38</v>
      </c>
      <c r="H1029" s="10" t="s">
        <v>39</v>
      </c>
      <c r="I1029" s="10" t="s">
        <v>28</v>
      </c>
      <c r="O1029" s="10">
        <f t="shared" ref="O1029:O1092" si="16">SUBTOTAL(103,B1029)</f>
        <v>1</v>
      </c>
    </row>
    <row r="1030" spans="2:15" x14ac:dyDescent="0.3">
      <c r="B1030" s="10">
        <v>2024</v>
      </c>
      <c r="C1030" s="10" t="s">
        <v>43</v>
      </c>
      <c r="D1030" s="10" t="s">
        <v>23</v>
      </c>
      <c r="E1030" s="10" t="s">
        <v>24</v>
      </c>
      <c r="F1030" s="10" t="s">
        <v>30</v>
      </c>
      <c r="G1030" s="10" t="s">
        <v>26</v>
      </c>
      <c r="H1030" s="10" t="s">
        <v>27</v>
      </c>
      <c r="I1030" s="10" t="s">
        <v>28</v>
      </c>
      <c r="O1030" s="10">
        <f t="shared" si="16"/>
        <v>1</v>
      </c>
    </row>
    <row r="1031" spans="2:15" x14ac:dyDescent="0.3">
      <c r="B1031" s="10">
        <v>2020</v>
      </c>
      <c r="C1031" s="10" t="s">
        <v>29</v>
      </c>
      <c r="D1031" s="10" t="s">
        <v>23</v>
      </c>
      <c r="E1031" s="10" t="s">
        <v>35</v>
      </c>
      <c r="F1031" s="10" t="s">
        <v>18</v>
      </c>
      <c r="G1031" s="10" t="s">
        <v>26</v>
      </c>
      <c r="H1031" s="10" t="s">
        <v>27</v>
      </c>
      <c r="I1031" s="10" t="s">
        <v>34</v>
      </c>
      <c r="O1031" s="10">
        <f t="shared" si="16"/>
        <v>1</v>
      </c>
    </row>
    <row r="1032" spans="2:15" x14ac:dyDescent="0.3">
      <c r="B1032" s="10">
        <v>2026</v>
      </c>
      <c r="C1032" s="10" t="s">
        <v>45</v>
      </c>
      <c r="D1032" s="10" t="s">
        <v>23</v>
      </c>
      <c r="E1032" s="10" t="s">
        <v>35</v>
      </c>
      <c r="F1032" s="10" t="s">
        <v>25</v>
      </c>
      <c r="G1032" s="10" t="s">
        <v>40</v>
      </c>
      <c r="H1032" s="10" t="s">
        <v>27</v>
      </c>
      <c r="I1032" s="10" t="s">
        <v>28</v>
      </c>
      <c r="O1032" s="10">
        <f t="shared" si="16"/>
        <v>1</v>
      </c>
    </row>
    <row r="1033" spans="2:15" x14ac:dyDescent="0.3">
      <c r="B1033" s="10">
        <v>2024</v>
      </c>
      <c r="C1033" s="10" t="s">
        <v>29</v>
      </c>
      <c r="D1033" s="10" t="s">
        <v>16</v>
      </c>
      <c r="E1033" s="10" t="s">
        <v>24</v>
      </c>
      <c r="F1033" s="10" t="s">
        <v>30</v>
      </c>
      <c r="G1033" s="10" t="s">
        <v>26</v>
      </c>
      <c r="H1033" s="10" t="s">
        <v>20</v>
      </c>
      <c r="I1033" s="10" t="s">
        <v>28</v>
      </c>
      <c r="O1033" s="10">
        <f t="shared" si="16"/>
        <v>1</v>
      </c>
    </row>
    <row r="1034" spans="2:15" x14ac:dyDescent="0.3">
      <c r="B1034" s="10">
        <v>2022</v>
      </c>
      <c r="C1034" s="10" t="s">
        <v>22</v>
      </c>
      <c r="D1034" s="10" t="s">
        <v>37</v>
      </c>
      <c r="E1034" s="10" t="s">
        <v>24</v>
      </c>
      <c r="F1034" s="10" t="s">
        <v>18</v>
      </c>
      <c r="G1034" s="10" t="s">
        <v>32</v>
      </c>
      <c r="H1034" s="10" t="s">
        <v>20</v>
      </c>
      <c r="I1034" s="10" t="s">
        <v>21</v>
      </c>
      <c r="O1034" s="10">
        <f t="shared" si="16"/>
        <v>1</v>
      </c>
    </row>
    <row r="1035" spans="2:15" x14ac:dyDescent="0.3">
      <c r="B1035" s="10">
        <v>2025</v>
      </c>
      <c r="C1035" s="10" t="s">
        <v>29</v>
      </c>
      <c r="D1035" s="10" t="s">
        <v>16</v>
      </c>
      <c r="E1035" s="10" t="s">
        <v>17</v>
      </c>
      <c r="F1035" s="10" t="s">
        <v>30</v>
      </c>
      <c r="G1035" s="10" t="s">
        <v>26</v>
      </c>
      <c r="H1035" s="10" t="s">
        <v>39</v>
      </c>
      <c r="I1035" s="10" t="s">
        <v>34</v>
      </c>
      <c r="O1035" s="10">
        <f t="shared" si="16"/>
        <v>1</v>
      </c>
    </row>
    <row r="1036" spans="2:15" x14ac:dyDescent="0.3">
      <c r="B1036" s="10">
        <v>2023</v>
      </c>
      <c r="C1036" s="10" t="s">
        <v>15</v>
      </c>
      <c r="D1036" s="10" t="s">
        <v>23</v>
      </c>
      <c r="E1036" s="10" t="s">
        <v>24</v>
      </c>
      <c r="F1036" s="10" t="s">
        <v>25</v>
      </c>
      <c r="G1036" s="10" t="s">
        <v>38</v>
      </c>
      <c r="H1036" s="10" t="s">
        <v>34</v>
      </c>
      <c r="I1036" s="10" t="s">
        <v>28</v>
      </c>
      <c r="O1036" s="10">
        <f t="shared" si="16"/>
        <v>1</v>
      </c>
    </row>
    <row r="1037" spans="2:15" x14ac:dyDescent="0.3">
      <c r="B1037" s="10">
        <v>2020</v>
      </c>
      <c r="C1037" s="10" t="s">
        <v>22</v>
      </c>
      <c r="D1037" s="10" t="s">
        <v>16</v>
      </c>
      <c r="E1037" s="10" t="s">
        <v>24</v>
      </c>
      <c r="F1037" s="10" t="s">
        <v>18</v>
      </c>
      <c r="G1037" s="10" t="s">
        <v>26</v>
      </c>
      <c r="H1037" s="10" t="s">
        <v>39</v>
      </c>
      <c r="I1037" s="10" t="s">
        <v>21</v>
      </c>
      <c r="O1037" s="10">
        <f t="shared" si="16"/>
        <v>1</v>
      </c>
    </row>
    <row r="1038" spans="2:15" x14ac:dyDescent="0.3">
      <c r="B1038" s="10">
        <v>2025</v>
      </c>
      <c r="C1038" s="10" t="s">
        <v>41</v>
      </c>
      <c r="D1038" s="10" t="s">
        <v>23</v>
      </c>
      <c r="E1038" s="10" t="s">
        <v>24</v>
      </c>
      <c r="F1038" s="10" t="s">
        <v>25</v>
      </c>
      <c r="G1038" s="10" t="s">
        <v>19</v>
      </c>
      <c r="H1038" s="10" t="s">
        <v>39</v>
      </c>
      <c r="I1038" s="10" t="s">
        <v>28</v>
      </c>
      <c r="O1038" s="10">
        <f t="shared" si="16"/>
        <v>1</v>
      </c>
    </row>
    <row r="1039" spans="2:15" x14ac:dyDescent="0.3">
      <c r="B1039" s="10">
        <v>2023</v>
      </c>
      <c r="C1039" s="10" t="s">
        <v>15</v>
      </c>
      <c r="D1039" s="10" t="s">
        <v>23</v>
      </c>
      <c r="E1039" s="10" t="s">
        <v>24</v>
      </c>
      <c r="F1039" s="10" t="s">
        <v>25</v>
      </c>
      <c r="G1039" s="10" t="s">
        <v>32</v>
      </c>
      <c r="H1039" s="10" t="s">
        <v>20</v>
      </c>
      <c r="I1039" s="10" t="s">
        <v>21</v>
      </c>
      <c r="O1039" s="10">
        <f t="shared" si="16"/>
        <v>1</v>
      </c>
    </row>
    <row r="1040" spans="2:15" x14ac:dyDescent="0.3">
      <c r="B1040" s="10">
        <v>2024</v>
      </c>
      <c r="C1040" s="10" t="s">
        <v>45</v>
      </c>
      <c r="D1040" s="10" t="s">
        <v>33</v>
      </c>
      <c r="E1040" s="10" t="s">
        <v>17</v>
      </c>
      <c r="F1040" s="10" t="s">
        <v>30</v>
      </c>
      <c r="G1040" s="10" t="s">
        <v>44</v>
      </c>
      <c r="H1040" s="10" t="s">
        <v>27</v>
      </c>
      <c r="I1040" s="10" t="s">
        <v>34</v>
      </c>
      <c r="O1040" s="10">
        <f t="shared" si="16"/>
        <v>1</v>
      </c>
    </row>
    <row r="1041" spans="2:15" x14ac:dyDescent="0.3">
      <c r="B1041" s="10">
        <v>2021</v>
      </c>
      <c r="C1041" s="10" t="s">
        <v>41</v>
      </c>
      <c r="D1041" s="10" t="s">
        <v>42</v>
      </c>
      <c r="E1041" s="10" t="s">
        <v>35</v>
      </c>
      <c r="F1041" s="10" t="s">
        <v>25</v>
      </c>
      <c r="G1041" s="10" t="s">
        <v>26</v>
      </c>
      <c r="H1041" s="10" t="s">
        <v>39</v>
      </c>
      <c r="I1041" s="10" t="s">
        <v>21</v>
      </c>
      <c r="O1041" s="10">
        <f t="shared" si="16"/>
        <v>1</v>
      </c>
    </row>
    <row r="1042" spans="2:15" x14ac:dyDescent="0.3">
      <c r="B1042" s="10">
        <v>2020</v>
      </c>
      <c r="C1042" s="10" t="s">
        <v>15</v>
      </c>
      <c r="D1042" s="10" t="s">
        <v>23</v>
      </c>
      <c r="E1042" s="10" t="s">
        <v>35</v>
      </c>
      <c r="F1042" s="10" t="s">
        <v>18</v>
      </c>
      <c r="G1042" s="10" t="s">
        <v>26</v>
      </c>
      <c r="H1042" s="10" t="s">
        <v>34</v>
      </c>
      <c r="I1042" s="10" t="s">
        <v>34</v>
      </c>
      <c r="O1042" s="10">
        <f t="shared" si="16"/>
        <v>1</v>
      </c>
    </row>
    <row r="1043" spans="2:15" x14ac:dyDescent="0.3">
      <c r="B1043" s="10">
        <v>2022</v>
      </c>
      <c r="C1043" s="10" t="s">
        <v>29</v>
      </c>
      <c r="D1043" s="10" t="s">
        <v>31</v>
      </c>
      <c r="E1043" s="10" t="s">
        <v>35</v>
      </c>
      <c r="F1043" s="10" t="s">
        <v>30</v>
      </c>
      <c r="G1043" s="10" t="s">
        <v>19</v>
      </c>
      <c r="H1043" s="10" t="s">
        <v>20</v>
      </c>
      <c r="I1043" s="10" t="s">
        <v>28</v>
      </c>
      <c r="O1043" s="10">
        <f t="shared" si="16"/>
        <v>1</v>
      </c>
    </row>
    <row r="1044" spans="2:15" x14ac:dyDescent="0.3">
      <c r="B1044" s="10">
        <v>2020</v>
      </c>
      <c r="C1044" s="10" t="s">
        <v>43</v>
      </c>
      <c r="D1044" s="10" t="s">
        <v>42</v>
      </c>
      <c r="E1044" s="10" t="s">
        <v>35</v>
      </c>
      <c r="F1044" s="10" t="s">
        <v>30</v>
      </c>
      <c r="G1044" s="10" t="s">
        <v>40</v>
      </c>
      <c r="H1044" s="10" t="s">
        <v>27</v>
      </c>
      <c r="I1044" s="10" t="s">
        <v>34</v>
      </c>
      <c r="O1044" s="10">
        <f t="shared" si="16"/>
        <v>1</v>
      </c>
    </row>
    <row r="1045" spans="2:15" x14ac:dyDescent="0.3">
      <c r="B1045" s="10">
        <v>2020</v>
      </c>
      <c r="C1045" s="10" t="s">
        <v>22</v>
      </c>
      <c r="D1045" s="10" t="s">
        <v>42</v>
      </c>
      <c r="E1045" s="10" t="s">
        <v>17</v>
      </c>
      <c r="F1045" s="10" t="s">
        <v>18</v>
      </c>
      <c r="G1045" s="10" t="s">
        <v>32</v>
      </c>
      <c r="H1045" s="10" t="s">
        <v>34</v>
      </c>
      <c r="I1045" s="10" t="s">
        <v>34</v>
      </c>
      <c r="O1045" s="10">
        <f t="shared" si="16"/>
        <v>1</v>
      </c>
    </row>
    <row r="1046" spans="2:15" x14ac:dyDescent="0.3">
      <c r="B1046" s="10">
        <v>2021</v>
      </c>
      <c r="C1046" s="10" t="s">
        <v>45</v>
      </c>
      <c r="D1046" s="10" t="s">
        <v>31</v>
      </c>
      <c r="E1046" s="10" t="s">
        <v>24</v>
      </c>
      <c r="F1046" s="10" t="s">
        <v>25</v>
      </c>
      <c r="G1046" s="10" t="s">
        <v>38</v>
      </c>
      <c r="H1046" s="10" t="s">
        <v>34</v>
      </c>
      <c r="I1046" s="10" t="s">
        <v>34</v>
      </c>
      <c r="O1046" s="10">
        <f t="shared" si="16"/>
        <v>1</v>
      </c>
    </row>
    <row r="1047" spans="2:15" x14ac:dyDescent="0.3">
      <c r="B1047" s="10">
        <v>2026</v>
      </c>
      <c r="C1047" s="10" t="s">
        <v>36</v>
      </c>
      <c r="D1047" s="10" t="s">
        <v>23</v>
      </c>
      <c r="E1047" s="10" t="s">
        <v>17</v>
      </c>
      <c r="F1047" s="10" t="s">
        <v>25</v>
      </c>
      <c r="G1047" s="10" t="s">
        <v>26</v>
      </c>
      <c r="H1047" s="10" t="s">
        <v>39</v>
      </c>
      <c r="I1047" s="10" t="s">
        <v>21</v>
      </c>
      <c r="O1047" s="10">
        <f t="shared" si="16"/>
        <v>1</v>
      </c>
    </row>
    <row r="1048" spans="2:15" x14ac:dyDescent="0.3">
      <c r="B1048" s="10">
        <v>2025</v>
      </c>
      <c r="C1048" s="10" t="s">
        <v>43</v>
      </c>
      <c r="D1048" s="10" t="s">
        <v>37</v>
      </c>
      <c r="E1048" s="10" t="s">
        <v>35</v>
      </c>
      <c r="F1048" s="10" t="s">
        <v>18</v>
      </c>
      <c r="G1048" s="10" t="s">
        <v>19</v>
      </c>
      <c r="H1048" s="10" t="s">
        <v>27</v>
      </c>
      <c r="I1048" s="10" t="s">
        <v>28</v>
      </c>
      <c r="O1048" s="10">
        <f t="shared" si="16"/>
        <v>1</v>
      </c>
    </row>
    <row r="1049" spans="2:15" x14ac:dyDescent="0.3">
      <c r="B1049" s="10">
        <v>2021</v>
      </c>
      <c r="C1049" s="10" t="s">
        <v>36</v>
      </c>
      <c r="D1049" s="10" t="s">
        <v>33</v>
      </c>
      <c r="E1049" s="10" t="s">
        <v>35</v>
      </c>
      <c r="F1049" s="10" t="s">
        <v>18</v>
      </c>
      <c r="G1049" s="10" t="s">
        <v>38</v>
      </c>
      <c r="H1049" s="10" t="s">
        <v>27</v>
      </c>
      <c r="I1049" s="10" t="s">
        <v>21</v>
      </c>
      <c r="O1049" s="10">
        <f t="shared" si="16"/>
        <v>1</v>
      </c>
    </row>
    <row r="1050" spans="2:15" x14ac:dyDescent="0.3">
      <c r="B1050" s="10">
        <v>2020</v>
      </c>
      <c r="C1050" s="10" t="s">
        <v>41</v>
      </c>
      <c r="D1050" s="10" t="s">
        <v>42</v>
      </c>
      <c r="E1050" s="10" t="s">
        <v>17</v>
      </c>
      <c r="F1050" s="10" t="s">
        <v>30</v>
      </c>
      <c r="G1050" s="10" t="s">
        <v>40</v>
      </c>
      <c r="H1050" s="10" t="s">
        <v>27</v>
      </c>
      <c r="I1050" s="10" t="s">
        <v>28</v>
      </c>
      <c r="O1050" s="10">
        <f t="shared" si="16"/>
        <v>1</v>
      </c>
    </row>
    <row r="1051" spans="2:15" x14ac:dyDescent="0.3">
      <c r="B1051" s="10">
        <v>2022</v>
      </c>
      <c r="C1051" s="10" t="s">
        <v>22</v>
      </c>
      <c r="D1051" s="10" t="s">
        <v>37</v>
      </c>
      <c r="E1051" s="10" t="s">
        <v>17</v>
      </c>
      <c r="F1051" s="10" t="s">
        <v>30</v>
      </c>
      <c r="G1051" s="10" t="s">
        <v>40</v>
      </c>
      <c r="H1051" s="10" t="s">
        <v>20</v>
      </c>
      <c r="I1051" s="10" t="s">
        <v>28</v>
      </c>
      <c r="O1051" s="10">
        <f t="shared" si="16"/>
        <v>1</v>
      </c>
    </row>
    <row r="1052" spans="2:15" x14ac:dyDescent="0.3">
      <c r="B1052" s="10">
        <v>2020</v>
      </c>
      <c r="C1052" s="10" t="s">
        <v>36</v>
      </c>
      <c r="D1052" s="10" t="s">
        <v>31</v>
      </c>
      <c r="E1052" s="10" t="s">
        <v>35</v>
      </c>
      <c r="F1052" s="10" t="s">
        <v>18</v>
      </c>
      <c r="G1052" s="10" t="s">
        <v>44</v>
      </c>
      <c r="H1052" s="10" t="s">
        <v>27</v>
      </c>
      <c r="I1052" s="10" t="s">
        <v>28</v>
      </c>
      <c r="O1052" s="10">
        <f t="shared" si="16"/>
        <v>1</v>
      </c>
    </row>
    <row r="1053" spans="2:15" x14ac:dyDescent="0.3">
      <c r="B1053" s="10">
        <v>2026</v>
      </c>
      <c r="C1053" s="10" t="s">
        <v>43</v>
      </c>
      <c r="D1053" s="10" t="s">
        <v>33</v>
      </c>
      <c r="E1053" s="10" t="s">
        <v>24</v>
      </c>
      <c r="F1053" s="10" t="s">
        <v>18</v>
      </c>
      <c r="G1053" s="10" t="s">
        <v>26</v>
      </c>
      <c r="H1053" s="10" t="s">
        <v>34</v>
      </c>
      <c r="I1053" s="10" t="s">
        <v>28</v>
      </c>
      <c r="O1053" s="10">
        <f t="shared" si="16"/>
        <v>1</v>
      </c>
    </row>
    <row r="1054" spans="2:15" x14ac:dyDescent="0.3">
      <c r="B1054" s="10">
        <v>2024</v>
      </c>
      <c r="C1054" s="10" t="s">
        <v>45</v>
      </c>
      <c r="D1054" s="10" t="s">
        <v>33</v>
      </c>
      <c r="E1054" s="10" t="s">
        <v>35</v>
      </c>
      <c r="F1054" s="10" t="s">
        <v>25</v>
      </c>
      <c r="G1054" s="10" t="s">
        <v>26</v>
      </c>
      <c r="H1054" s="10" t="s">
        <v>39</v>
      </c>
      <c r="I1054" s="10" t="s">
        <v>21</v>
      </c>
      <c r="O1054" s="10">
        <f t="shared" si="16"/>
        <v>1</v>
      </c>
    </row>
    <row r="1055" spans="2:15" x14ac:dyDescent="0.3">
      <c r="B1055" s="10">
        <v>2025</v>
      </c>
      <c r="C1055" s="10" t="s">
        <v>29</v>
      </c>
      <c r="D1055" s="10" t="s">
        <v>37</v>
      </c>
      <c r="E1055" s="10" t="s">
        <v>17</v>
      </c>
      <c r="F1055" s="10" t="s">
        <v>30</v>
      </c>
      <c r="G1055" s="10" t="s">
        <v>40</v>
      </c>
      <c r="H1055" s="10" t="s">
        <v>27</v>
      </c>
      <c r="I1055" s="10" t="s">
        <v>21</v>
      </c>
      <c r="O1055" s="10">
        <f t="shared" si="16"/>
        <v>1</v>
      </c>
    </row>
    <row r="1056" spans="2:15" x14ac:dyDescent="0.3">
      <c r="B1056" s="10">
        <v>2023</v>
      </c>
      <c r="C1056" s="10" t="s">
        <v>41</v>
      </c>
      <c r="D1056" s="10" t="s">
        <v>16</v>
      </c>
      <c r="E1056" s="10" t="s">
        <v>24</v>
      </c>
      <c r="F1056" s="10" t="s">
        <v>25</v>
      </c>
      <c r="G1056" s="10" t="s">
        <v>38</v>
      </c>
      <c r="H1056" s="10" t="s">
        <v>20</v>
      </c>
      <c r="I1056" s="10" t="s">
        <v>28</v>
      </c>
      <c r="O1056" s="10">
        <f t="shared" si="16"/>
        <v>1</v>
      </c>
    </row>
    <row r="1057" spans="2:15" x14ac:dyDescent="0.3">
      <c r="B1057" s="10">
        <v>2022</v>
      </c>
      <c r="C1057" s="10" t="s">
        <v>41</v>
      </c>
      <c r="D1057" s="10" t="s">
        <v>42</v>
      </c>
      <c r="E1057" s="10" t="s">
        <v>35</v>
      </c>
      <c r="F1057" s="10" t="s">
        <v>30</v>
      </c>
      <c r="G1057" s="10" t="s">
        <v>44</v>
      </c>
      <c r="H1057" s="10" t="s">
        <v>27</v>
      </c>
      <c r="I1057" s="10" t="s">
        <v>28</v>
      </c>
      <c r="O1057" s="10">
        <f t="shared" si="16"/>
        <v>1</v>
      </c>
    </row>
    <row r="1058" spans="2:15" x14ac:dyDescent="0.3">
      <c r="B1058" s="10">
        <v>2022</v>
      </c>
      <c r="C1058" s="10" t="s">
        <v>45</v>
      </c>
      <c r="D1058" s="10" t="s">
        <v>16</v>
      </c>
      <c r="E1058" s="10" t="s">
        <v>24</v>
      </c>
      <c r="F1058" s="10" t="s">
        <v>30</v>
      </c>
      <c r="G1058" s="10" t="s">
        <v>32</v>
      </c>
      <c r="H1058" s="10" t="s">
        <v>27</v>
      </c>
      <c r="I1058" s="10" t="s">
        <v>28</v>
      </c>
      <c r="O1058" s="10">
        <f t="shared" si="16"/>
        <v>1</v>
      </c>
    </row>
    <row r="1059" spans="2:15" x14ac:dyDescent="0.3">
      <c r="B1059" s="10">
        <v>2025</v>
      </c>
      <c r="C1059" s="10" t="s">
        <v>36</v>
      </c>
      <c r="D1059" s="10" t="s">
        <v>23</v>
      </c>
      <c r="E1059" s="10" t="s">
        <v>35</v>
      </c>
      <c r="F1059" s="10" t="s">
        <v>30</v>
      </c>
      <c r="G1059" s="10" t="s">
        <v>40</v>
      </c>
      <c r="H1059" s="10" t="s">
        <v>20</v>
      </c>
      <c r="I1059" s="10" t="s">
        <v>28</v>
      </c>
      <c r="O1059" s="10">
        <f t="shared" si="16"/>
        <v>1</v>
      </c>
    </row>
    <row r="1060" spans="2:15" x14ac:dyDescent="0.3">
      <c r="B1060" s="10">
        <v>2022</v>
      </c>
      <c r="C1060" s="10" t="s">
        <v>29</v>
      </c>
      <c r="D1060" s="10" t="s">
        <v>16</v>
      </c>
      <c r="E1060" s="10" t="s">
        <v>24</v>
      </c>
      <c r="F1060" s="10" t="s">
        <v>18</v>
      </c>
      <c r="G1060" s="10" t="s">
        <v>32</v>
      </c>
      <c r="H1060" s="10" t="s">
        <v>27</v>
      </c>
      <c r="I1060" s="10" t="s">
        <v>34</v>
      </c>
      <c r="O1060" s="10">
        <f t="shared" si="16"/>
        <v>1</v>
      </c>
    </row>
    <row r="1061" spans="2:15" x14ac:dyDescent="0.3">
      <c r="B1061" s="10">
        <v>2022</v>
      </c>
      <c r="C1061" s="10" t="s">
        <v>45</v>
      </c>
      <c r="D1061" s="10" t="s">
        <v>23</v>
      </c>
      <c r="E1061" s="10" t="s">
        <v>17</v>
      </c>
      <c r="F1061" s="10" t="s">
        <v>30</v>
      </c>
      <c r="G1061" s="10" t="s">
        <v>19</v>
      </c>
      <c r="H1061" s="10" t="s">
        <v>39</v>
      </c>
      <c r="I1061" s="10" t="s">
        <v>28</v>
      </c>
      <c r="O1061" s="10">
        <f t="shared" si="16"/>
        <v>1</v>
      </c>
    </row>
    <row r="1062" spans="2:15" x14ac:dyDescent="0.3">
      <c r="B1062" s="10">
        <v>2026</v>
      </c>
      <c r="C1062" s="10" t="s">
        <v>36</v>
      </c>
      <c r="D1062" s="10" t="s">
        <v>37</v>
      </c>
      <c r="E1062" s="10" t="s">
        <v>24</v>
      </c>
      <c r="F1062" s="10" t="s">
        <v>18</v>
      </c>
      <c r="G1062" s="10" t="s">
        <v>38</v>
      </c>
      <c r="H1062" s="10" t="s">
        <v>27</v>
      </c>
      <c r="I1062" s="10" t="s">
        <v>28</v>
      </c>
      <c r="O1062" s="10">
        <f t="shared" si="16"/>
        <v>1</v>
      </c>
    </row>
    <row r="1063" spans="2:15" x14ac:dyDescent="0.3">
      <c r="B1063" s="10">
        <v>2023</v>
      </c>
      <c r="C1063" s="10" t="s">
        <v>45</v>
      </c>
      <c r="D1063" s="10" t="s">
        <v>37</v>
      </c>
      <c r="E1063" s="10" t="s">
        <v>24</v>
      </c>
      <c r="F1063" s="10" t="s">
        <v>25</v>
      </c>
      <c r="G1063" s="10" t="s">
        <v>40</v>
      </c>
      <c r="H1063" s="10" t="s">
        <v>34</v>
      </c>
      <c r="I1063" s="10" t="s">
        <v>21</v>
      </c>
      <c r="O1063" s="10">
        <f t="shared" si="16"/>
        <v>1</v>
      </c>
    </row>
    <row r="1064" spans="2:15" x14ac:dyDescent="0.3">
      <c r="B1064" s="10">
        <v>2026</v>
      </c>
      <c r="C1064" s="10" t="s">
        <v>22</v>
      </c>
      <c r="D1064" s="10" t="s">
        <v>23</v>
      </c>
      <c r="E1064" s="10" t="s">
        <v>24</v>
      </c>
      <c r="F1064" s="10" t="s">
        <v>30</v>
      </c>
      <c r="G1064" s="10" t="s">
        <v>32</v>
      </c>
      <c r="H1064" s="10" t="s">
        <v>27</v>
      </c>
      <c r="I1064" s="10" t="s">
        <v>28</v>
      </c>
      <c r="O1064" s="10">
        <f t="shared" si="16"/>
        <v>1</v>
      </c>
    </row>
    <row r="1065" spans="2:15" x14ac:dyDescent="0.3">
      <c r="B1065" s="10">
        <v>2026</v>
      </c>
      <c r="C1065" s="10" t="s">
        <v>41</v>
      </c>
      <c r="D1065" s="10" t="s">
        <v>37</v>
      </c>
      <c r="E1065" s="10" t="s">
        <v>24</v>
      </c>
      <c r="F1065" s="10" t="s">
        <v>18</v>
      </c>
      <c r="G1065" s="10" t="s">
        <v>38</v>
      </c>
      <c r="H1065" s="10" t="s">
        <v>34</v>
      </c>
      <c r="I1065" s="10" t="s">
        <v>28</v>
      </c>
      <c r="O1065" s="10">
        <f t="shared" si="16"/>
        <v>1</v>
      </c>
    </row>
    <row r="1066" spans="2:15" x14ac:dyDescent="0.3">
      <c r="B1066" s="10">
        <v>2021</v>
      </c>
      <c r="C1066" s="10" t="s">
        <v>36</v>
      </c>
      <c r="D1066" s="10" t="s">
        <v>37</v>
      </c>
      <c r="E1066" s="10" t="s">
        <v>24</v>
      </c>
      <c r="F1066" s="10" t="s">
        <v>30</v>
      </c>
      <c r="G1066" s="10" t="s">
        <v>44</v>
      </c>
      <c r="H1066" s="10" t="s">
        <v>39</v>
      </c>
      <c r="I1066" s="10" t="s">
        <v>28</v>
      </c>
      <c r="O1066" s="10">
        <f t="shared" si="16"/>
        <v>1</v>
      </c>
    </row>
    <row r="1067" spans="2:15" x14ac:dyDescent="0.3">
      <c r="B1067" s="10">
        <v>2024</v>
      </c>
      <c r="C1067" s="10" t="s">
        <v>45</v>
      </c>
      <c r="D1067" s="10" t="s">
        <v>33</v>
      </c>
      <c r="E1067" s="10" t="s">
        <v>24</v>
      </c>
      <c r="F1067" s="10" t="s">
        <v>18</v>
      </c>
      <c r="G1067" s="10" t="s">
        <v>26</v>
      </c>
      <c r="H1067" s="10" t="s">
        <v>39</v>
      </c>
      <c r="I1067" s="10" t="s">
        <v>34</v>
      </c>
      <c r="O1067" s="10">
        <f t="shared" si="16"/>
        <v>1</v>
      </c>
    </row>
    <row r="1068" spans="2:15" x14ac:dyDescent="0.3">
      <c r="B1068" s="10">
        <v>2022</v>
      </c>
      <c r="C1068" s="10" t="s">
        <v>29</v>
      </c>
      <c r="D1068" s="10" t="s">
        <v>23</v>
      </c>
      <c r="E1068" s="10" t="s">
        <v>17</v>
      </c>
      <c r="F1068" s="10" t="s">
        <v>18</v>
      </c>
      <c r="G1068" s="10" t="s">
        <v>26</v>
      </c>
      <c r="H1068" s="10" t="s">
        <v>39</v>
      </c>
      <c r="I1068" s="10" t="s">
        <v>21</v>
      </c>
      <c r="O1068" s="10">
        <f t="shared" si="16"/>
        <v>1</v>
      </c>
    </row>
    <row r="1069" spans="2:15" x14ac:dyDescent="0.3">
      <c r="B1069" s="10">
        <v>2025</v>
      </c>
      <c r="C1069" s="10" t="s">
        <v>43</v>
      </c>
      <c r="D1069" s="10" t="s">
        <v>16</v>
      </c>
      <c r="E1069" s="10" t="s">
        <v>35</v>
      </c>
      <c r="F1069" s="10" t="s">
        <v>30</v>
      </c>
      <c r="G1069" s="10" t="s">
        <v>38</v>
      </c>
      <c r="H1069" s="10" t="s">
        <v>39</v>
      </c>
      <c r="I1069" s="10" t="s">
        <v>34</v>
      </c>
      <c r="O1069" s="10">
        <f t="shared" si="16"/>
        <v>1</v>
      </c>
    </row>
    <row r="1070" spans="2:15" x14ac:dyDescent="0.3">
      <c r="B1070" s="10">
        <v>2020</v>
      </c>
      <c r="C1070" s="10" t="s">
        <v>43</v>
      </c>
      <c r="D1070" s="10" t="s">
        <v>37</v>
      </c>
      <c r="E1070" s="10" t="s">
        <v>35</v>
      </c>
      <c r="F1070" s="10" t="s">
        <v>18</v>
      </c>
      <c r="G1070" s="10" t="s">
        <v>26</v>
      </c>
      <c r="H1070" s="10" t="s">
        <v>34</v>
      </c>
      <c r="I1070" s="10" t="s">
        <v>21</v>
      </c>
      <c r="O1070" s="10">
        <f t="shared" si="16"/>
        <v>1</v>
      </c>
    </row>
    <row r="1071" spans="2:15" x14ac:dyDescent="0.3">
      <c r="B1071" s="10">
        <v>2020</v>
      </c>
      <c r="C1071" s="10" t="s">
        <v>41</v>
      </c>
      <c r="D1071" s="10" t="s">
        <v>23</v>
      </c>
      <c r="E1071" s="10" t="s">
        <v>24</v>
      </c>
      <c r="F1071" s="10" t="s">
        <v>18</v>
      </c>
      <c r="G1071" s="10" t="s">
        <v>44</v>
      </c>
      <c r="H1071" s="10" t="s">
        <v>20</v>
      </c>
      <c r="I1071" s="10" t="s">
        <v>28</v>
      </c>
      <c r="O1071" s="10">
        <f t="shared" si="16"/>
        <v>1</v>
      </c>
    </row>
    <row r="1072" spans="2:15" x14ac:dyDescent="0.3">
      <c r="B1072" s="10">
        <v>2022</v>
      </c>
      <c r="C1072" s="10" t="s">
        <v>15</v>
      </c>
      <c r="D1072" s="10" t="s">
        <v>33</v>
      </c>
      <c r="E1072" s="10" t="s">
        <v>17</v>
      </c>
      <c r="F1072" s="10" t="s">
        <v>25</v>
      </c>
      <c r="G1072" s="10" t="s">
        <v>40</v>
      </c>
      <c r="H1072" s="10" t="s">
        <v>27</v>
      </c>
      <c r="I1072" s="10" t="s">
        <v>28</v>
      </c>
      <c r="O1072" s="10">
        <f t="shared" si="16"/>
        <v>1</v>
      </c>
    </row>
    <row r="1073" spans="2:15" x14ac:dyDescent="0.3">
      <c r="B1073" s="10">
        <v>2025</v>
      </c>
      <c r="C1073" s="10" t="s">
        <v>29</v>
      </c>
      <c r="D1073" s="10" t="s">
        <v>33</v>
      </c>
      <c r="E1073" s="10" t="s">
        <v>24</v>
      </c>
      <c r="F1073" s="10" t="s">
        <v>30</v>
      </c>
      <c r="G1073" s="10" t="s">
        <v>44</v>
      </c>
      <c r="H1073" s="10" t="s">
        <v>27</v>
      </c>
      <c r="I1073" s="10" t="s">
        <v>28</v>
      </c>
      <c r="O1073" s="10">
        <f t="shared" si="16"/>
        <v>1</v>
      </c>
    </row>
    <row r="1074" spans="2:15" x14ac:dyDescent="0.3">
      <c r="B1074" s="10">
        <v>2022</v>
      </c>
      <c r="C1074" s="10" t="s">
        <v>36</v>
      </c>
      <c r="D1074" s="10" t="s">
        <v>31</v>
      </c>
      <c r="E1074" s="10" t="s">
        <v>17</v>
      </c>
      <c r="F1074" s="10" t="s">
        <v>18</v>
      </c>
      <c r="G1074" s="10" t="s">
        <v>26</v>
      </c>
      <c r="H1074" s="10" t="s">
        <v>39</v>
      </c>
      <c r="I1074" s="10" t="s">
        <v>21</v>
      </c>
      <c r="O1074" s="10">
        <f t="shared" si="16"/>
        <v>1</v>
      </c>
    </row>
    <row r="1075" spans="2:15" x14ac:dyDescent="0.3">
      <c r="B1075" s="10">
        <v>2024</v>
      </c>
      <c r="C1075" s="10" t="s">
        <v>15</v>
      </c>
      <c r="D1075" s="10" t="s">
        <v>16</v>
      </c>
      <c r="E1075" s="10" t="s">
        <v>35</v>
      </c>
      <c r="F1075" s="10" t="s">
        <v>30</v>
      </c>
      <c r="G1075" s="10" t="s">
        <v>38</v>
      </c>
      <c r="H1075" s="10" t="s">
        <v>39</v>
      </c>
      <c r="I1075" s="10" t="s">
        <v>28</v>
      </c>
      <c r="O1075" s="10">
        <f t="shared" si="16"/>
        <v>1</v>
      </c>
    </row>
    <row r="1076" spans="2:15" x14ac:dyDescent="0.3">
      <c r="B1076" s="10">
        <v>2020</v>
      </c>
      <c r="C1076" s="10" t="s">
        <v>22</v>
      </c>
      <c r="D1076" s="10" t="s">
        <v>42</v>
      </c>
      <c r="E1076" s="10" t="s">
        <v>17</v>
      </c>
      <c r="F1076" s="10" t="s">
        <v>25</v>
      </c>
      <c r="G1076" s="10" t="s">
        <v>26</v>
      </c>
      <c r="H1076" s="10" t="s">
        <v>39</v>
      </c>
      <c r="I1076" s="10" t="s">
        <v>34</v>
      </c>
      <c r="O1076" s="10">
        <f t="shared" si="16"/>
        <v>1</v>
      </c>
    </row>
    <row r="1077" spans="2:15" x14ac:dyDescent="0.3">
      <c r="B1077" s="10">
        <v>2022</v>
      </c>
      <c r="C1077" s="10" t="s">
        <v>29</v>
      </c>
      <c r="D1077" s="10" t="s">
        <v>37</v>
      </c>
      <c r="E1077" s="10" t="s">
        <v>35</v>
      </c>
      <c r="F1077" s="10" t="s">
        <v>30</v>
      </c>
      <c r="G1077" s="10" t="s">
        <v>38</v>
      </c>
      <c r="H1077" s="10" t="s">
        <v>34</v>
      </c>
      <c r="I1077" s="10" t="s">
        <v>34</v>
      </c>
      <c r="O1077" s="10">
        <f t="shared" si="16"/>
        <v>1</v>
      </c>
    </row>
    <row r="1078" spans="2:15" x14ac:dyDescent="0.3">
      <c r="B1078" s="10">
        <v>2021</v>
      </c>
      <c r="C1078" s="10" t="s">
        <v>15</v>
      </c>
      <c r="D1078" s="10" t="s">
        <v>31</v>
      </c>
      <c r="E1078" s="10" t="s">
        <v>24</v>
      </c>
      <c r="F1078" s="10" t="s">
        <v>30</v>
      </c>
      <c r="G1078" s="10" t="s">
        <v>19</v>
      </c>
      <c r="H1078" s="10" t="s">
        <v>27</v>
      </c>
      <c r="I1078" s="10" t="s">
        <v>28</v>
      </c>
      <c r="O1078" s="10">
        <f t="shared" si="16"/>
        <v>1</v>
      </c>
    </row>
    <row r="1079" spans="2:15" x14ac:dyDescent="0.3">
      <c r="B1079" s="10">
        <v>2026</v>
      </c>
      <c r="C1079" s="10" t="s">
        <v>22</v>
      </c>
      <c r="D1079" s="10" t="s">
        <v>37</v>
      </c>
      <c r="E1079" s="10" t="s">
        <v>24</v>
      </c>
      <c r="F1079" s="10" t="s">
        <v>25</v>
      </c>
      <c r="G1079" s="10" t="s">
        <v>32</v>
      </c>
      <c r="H1079" s="10" t="s">
        <v>39</v>
      </c>
      <c r="I1079" s="10" t="s">
        <v>28</v>
      </c>
      <c r="O1079" s="10">
        <f t="shared" si="16"/>
        <v>1</v>
      </c>
    </row>
    <row r="1080" spans="2:15" x14ac:dyDescent="0.3">
      <c r="B1080" s="10">
        <v>2020</v>
      </c>
      <c r="C1080" s="10" t="s">
        <v>41</v>
      </c>
      <c r="D1080" s="10" t="s">
        <v>23</v>
      </c>
      <c r="E1080" s="10" t="s">
        <v>24</v>
      </c>
      <c r="F1080" s="10" t="s">
        <v>25</v>
      </c>
      <c r="G1080" s="10" t="s">
        <v>26</v>
      </c>
      <c r="H1080" s="10" t="s">
        <v>34</v>
      </c>
      <c r="I1080" s="10" t="s">
        <v>21</v>
      </c>
      <c r="O1080" s="10">
        <f t="shared" si="16"/>
        <v>1</v>
      </c>
    </row>
    <row r="1081" spans="2:15" x14ac:dyDescent="0.3">
      <c r="B1081" s="10">
        <v>2026</v>
      </c>
      <c r="C1081" s="10" t="s">
        <v>36</v>
      </c>
      <c r="D1081" s="10" t="s">
        <v>31</v>
      </c>
      <c r="E1081" s="10" t="s">
        <v>24</v>
      </c>
      <c r="F1081" s="10" t="s">
        <v>30</v>
      </c>
      <c r="G1081" s="10" t="s">
        <v>26</v>
      </c>
      <c r="H1081" s="10" t="s">
        <v>27</v>
      </c>
      <c r="I1081" s="10" t="s">
        <v>34</v>
      </c>
      <c r="O1081" s="10">
        <f t="shared" si="16"/>
        <v>1</v>
      </c>
    </row>
    <row r="1082" spans="2:15" x14ac:dyDescent="0.3">
      <c r="B1082" s="10">
        <v>2026</v>
      </c>
      <c r="C1082" s="10" t="s">
        <v>45</v>
      </c>
      <c r="D1082" s="10" t="s">
        <v>42</v>
      </c>
      <c r="E1082" s="10" t="s">
        <v>24</v>
      </c>
      <c r="F1082" s="10" t="s">
        <v>25</v>
      </c>
      <c r="G1082" s="10" t="s">
        <v>19</v>
      </c>
      <c r="H1082" s="10" t="s">
        <v>27</v>
      </c>
      <c r="I1082" s="10" t="s">
        <v>34</v>
      </c>
      <c r="O1082" s="10">
        <f t="shared" si="16"/>
        <v>1</v>
      </c>
    </row>
    <row r="1083" spans="2:15" x14ac:dyDescent="0.3">
      <c r="B1083" s="10">
        <v>2023</v>
      </c>
      <c r="C1083" s="10" t="s">
        <v>45</v>
      </c>
      <c r="D1083" s="10" t="s">
        <v>16</v>
      </c>
      <c r="E1083" s="10" t="s">
        <v>35</v>
      </c>
      <c r="F1083" s="10" t="s">
        <v>25</v>
      </c>
      <c r="G1083" s="10" t="s">
        <v>40</v>
      </c>
      <c r="H1083" s="10" t="s">
        <v>34</v>
      </c>
      <c r="I1083" s="10" t="s">
        <v>34</v>
      </c>
      <c r="O1083" s="10">
        <f t="shared" si="16"/>
        <v>1</v>
      </c>
    </row>
    <row r="1084" spans="2:15" x14ac:dyDescent="0.3">
      <c r="B1084" s="10">
        <v>2020</v>
      </c>
      <c r="C1084" s="10" t="s">
        <v>45</v>
      </c>
      <c r="D1084" s="10" t="s">
        <v>31</v>
      </c>
      <c r="E1084" s="10" t="s">
        <v>17</v>
      </c>
      <c r="F1084" s="10" t="s">
        <v>30</v>
      </c>
      <c r="G1084" s="10" t="s">
        <v>40</v>
      </c>
      <c r="H1084" s="10" t="s">
        <v>39</v>
      </c>
      <c r="I1084" s="10" t="s">
        <v>34</v>
      </c>
      <c r="O1084" s="10">
        <f t="shared" si="16"/>
        <v>1</v>
      </c>
    </row>
    <row r="1085" spans="2:15" x14ac:dyDescent="0.3">
      <c r="B1085" s="10">
        <v>2025</v>
      </c>
      <c r="C1085" s="10" t="s">
        <v>15</v>
      </c>
      <c r="D1085" s="10" t="s">
        <v>16</v>
      </c>
      <c r="E1085" s="10" t="s">
        <v>35</v>
      </c>
      <c r="F1085" s="10" t="s">
        <v>30</v>
      </c>
      <c r="G1085" s="10" t="s">
        <v>26</v>
      </c>
      <c r="H1085" s="10" t="s">
        <v>34</v>
      </c>
      <c r="I1085" s="10" t="s">
        <v>28</v>
      </c>
      <c r="O1085" s="10">
        <f t="shared" si="16"/>
        <v>1</v>
      </c>
    </row>
    <row r="1086" spans="2:15" x14ac:dyDescent="0.3">
      <c r="B1086" s="10">
        <v>2026</v>
      </c>
      <c r="C1086" s="10" t="s">
        <v>43</v>
      </c>
      <c r="D1086" s="10" t="s">
        <v>23</v>
      </c>
      <c r="E1086" s="10" t="s">
        <v>17</v>
      </c>
      <c r="F1086" s="10" t="s">
        <v>25</v>
      </c>
      <c r="G1086" s="10" t="s">
        <v>44</v>
      </c>
      <c r="H1086" s="10" t="s">
        <v>34</v>
      </c>
      <c r="I1086" s="10" t="s">
        <v>28</v>
      </c>
      <c r="O1086" s="10">
        <f t="shared" si="16"/>
        <v>1</v>
      </c>
    </row>
    <row r="1087" spans="2:15" x14ac:dyDescent="0.3">
      <c r="B1087" s="10">
        <v>2026</v>
      </c>
      <c r="C1087" s="10" t="s">
        <v>36</v>
      </c>
      <c r="D1087" s="10" t="s">
        <v>31</v>
      </c>
      <c r="E1087" s="10" t="s">
        <v>35</v>
      </c>
      <c r="F1087" s="10" t="s">
        <v>18</v>
      </c>
      <c r="G1087" s="10" t="s">
        <v>44</v>
      </c>
      <c r="H1087" s="10" t="s">
        <v>27</v>
      </c>
      <c r="I1087" s="10" t="s">
        <v>21</v>
      </c>
      <c r="O1087" s="10">
        <f t="shared" si="16"/>
        <v>1</v>
      </c>
    </row>
    <row r="1088" spans="2:15" x14ac:dyDescent="0.3">
      <c r="B1088" s="10">
        <v>2024</v>
      </c>
      <c r="C1088" s="10" t="s">
        <v>45</v>
      </c>
      <c r="D1088" s="10" t="s">
        <v>42</v>
      </c>
      <c r="E1088" s="10" t="s">
        <v>17</v>
      </c>
      <c r="F1088" s="10" t="s">
        <v>18</v>
      </c>
      <c r="G1088" s="10" t="s">
        <v>40</v>
      </c>
      <c r="H1088" s="10" t="s">
        <v>27</v>
      </c>
      <c r="I1088" s="10" t="s">
        <v>28</v>
      </c>
      <c r="O1088" s="10">
        <f t="shared" si="16"/>
        <v>1</v>
      </c>
    </row>
    <row r="1089" spans="2:15" x14ac:dyDescent="0.3">
      <c r="B1089" s="10">
        <v>2020</v>
      </c>
      <c r="C1089" s="10" t="s">
        <v>36</v>
      </c>
      <c r="D1089" s="10" t="s">
        <v>37</v>
      </c>
      <c r="E1089" s="10" t="s">
        <v>35</v>
      </c>
      <c r="F1089" s="10" t="s">
        <v>30</v>
      </c>
      <c r="G1089" s="10" t="s">
        <v>19</v>
      </c>
      <c r="H1089" s="10" t="s">
        <v>20</v>
      </c>
      <c r="I1089" s="10" t="s">
        <v>34</v>
      </c>
      <c r="O1089" s="10">
        <f t="shared" si="16"/>
        <v>1</v>
      </c>
    </row>
    <row r="1090" spans="2:15" x14ac:dyDescent="0.3">
      <c r="B1090" s="10">
        <v>2022</v>
      </c>
      <c r="C1090" s="10" t="s">
        <v>29</v>
      </c>
      <c r="D1090" s="10" t="s">
        <v>16</v>
      </c>
      <c r="E1090" s="10" t="s">
        <v>35</v>
      </c>
      <c r="F1090" s="10" t="s">
        <v>30</v>
      </c>
      <c r="G1090" s="10" t="s">
        <v>19</v>
      </c>
      <c r="H1090" s="10" t="s">
        <v>27</v>
      </c>
      <c r="I1090" s="10" t="s">
        <v>21</v>
      </c>
      <c r="O1090" s="10">
        <f t="shared" si="16"/>
        <v>1</v>
      </c>
    </row>
    <row r="1091" spans="2:15" x14ac:dyDescent="0.3">
      <c r="B1091" s="10">
        <v>2020</v>
      </c>
      <c r="C1091" s="10" t="s">
        <v>43</v>
      </c>
      <c r="D1091" s="10" t="s">
        <v>33</v>
      </c>
      <c r="E1091" s="10" t="s">
        <v>17</v>
      </c>
      <c r="F1091" s="10" t="s">
        <v>30</v>
      </c>
      <c r="G1091" s="10" t="s">
        <v>38</v>
      </c>
      <c r="H1091" s="10" t="s">
        <v>20</v>
      </c>
      <c r="I1091" s="10" t="s">
        <v>28</v>
      </c>
      <c r="O1091" s="10">
        <f t="shared" si="16"/>
        <v>1</v>
      </c>
    </row>
    <row r="1092" spans="2:15" x14ac:dyDescent="0.3">
      <c r="B1092" s="10">
        <v>2023</v>
      </c>
      <c r="C1092" s="10" t="s">
        <v>43</v>
      </c>
      <c r="D1092" s="10" t="s">
        <v>37</v>
      </c>
      <c r="E1092" s="10" t="s">
        <v>17</v>
      </c>
      <c r="F1092" s="10" t="s">
        <v>25</v>
      </c>
      <c r="G1092" s="10" t="s">
        <v>19</v>
      </c>
      <c r="H1092" s="10" t="s">
        <v>27</v>
      </c>
      <c r="I1092" s="10" t="s">
        <v>28</v>
      </c>
      <c r="O1092" s="10">
        <f t="shared" si="16"/>
        <v>1</v>
      </c>
    </row>
    <row r="1093" spans="2:15" x14ac:dyDescent="0.3">
      <c r="B1093" s="10">
        <v>2021</v>
      </c>
      <c r="C1093" s="10" t="s">
        <v>43</v>
      </c>
      <c r="D1093" s="10" t="s">
        <v>37</v>
      </c>
      <c r="E1093" s="10" t="s">
        <v>17</v>
      </c>
      <c r="F1093" s="10" t="s">
        <v>30</v>
      </c>
      <c r="G1093" s="10" t="s">
        <v>44</v>
      </c>
      <c r="H1093" s="10" t="s">
        <v>20</v>
      </c>
      <c r="I1093" s="10" t="s">
        <v>28</v>
      </c>
      <c r="O1093" s="10">
        <f t="shared" ref="O1093:O1156" si="17">SUBTOTAL(103,B1093)</f>
        <v>1</v>
      </c>
    </row>
    <row r="1094" spans="2:15" x14ac:dyDescent="0.3">
      <c r="B1094" s="10">
        <v>2026</v>
      </c>
      <c r="C1094" s="10" t="s">
        <v>45</v>
      </c>
      <c r="D1094" s="10" t="s">
        <v>23</v>
      </c>
      <c r="E1094" s="10" t="s">
        <v>17</v>
      </c>
      <c r="F1094" s="10" t="s">
        <v>25</v>
      </c>
      <c r="G1094" s="10" t="s">
        <v>26</v>
      </c>
      <c r="H1094" s="10" t="s">
        <v>39</v>
      </c>
      <c r="I1094" s="10" t="s">
        <v>21</v>
      </c>
      <c r="O1094" s="10">
        <f t="shared" si="17"/>
        <v>1</v>
      </c>
    </row>
    <row r="1095" spans="2:15" x14ac:dyDescent="0.3">
      <c r="B1095" s="10">
        <v>2020</v>
      </c>
      <c r="C1095" s="10" t="s">
        <v>41</v>
      </c>
      <c r="D1095" s="10" t="s">
        <v>31</v>
      </c>
      <c r="E1095" s="10" t="s">
        <v>17</v>
      </c>
      <c r="F1095" s="10" t="s">
        <v>18</v>
      </c>
      <c r="G1095" s="10" t="s">
        <v>38</v>
      </c>
      <c r="H1095" s="10" t="s">
        <v>27</v>
      </c>
      <c r="I1095" s="10" t="s">
        <v>28</v>
      </c>
      <c r="O1095" s="10">
        <f t="shared" si="17"/>
        <v>1</v>
      </c>
    </row>
    <row r="1096" spans="2:15" x14ac:dyDescent="0.3">
      <c r="B1096" s="10">
        <v>2023</v>
      </c>
      <c r="C1096" s="10" t="s">
        <v>43</v>
      </c>
      <c r="D1096" s="10" t="s">
        <v>23</v>
      </c>
      <c r="E1096" s="10" t="s">
        <v>35</v>
      </c>
      <c r="F1096" s="10" t="s">
        <v>25</v>
      </c>
      <c r="G1096" s="10" t="s">
        <v>26</v>
      </c>
      <c r="H1096" s="10" t="s">
        <v>20</v>
      </c>
      <c r="I1096" s="10" t="s">
        <v>28</v>
      </c>
      <c r="O1096" s="10">
        <f t="shared" si="17"/>
        <v>1</v>
      </c>
    </row>
    <row r="1097" spans="2:15" x14ac:dyDescent="0.3">
      <c r="B1097" s="10">
        <v>2022</v>
      </c>
      <c r="C1097" s="10" t="s">
        <v>45</v>
      </c>
      <c r="D1097" s="10" t="s">
        <v>31</v>
      </c>
      <c r="E1097" s="10" t="s">
        <v>24</v>
      </c>
      <c r="F1097" s="10" t="s">
        <v>18</v>
      </c>
      <c r="G1097" s="10" t="s">
        <v>38</v>
      </c>
      <c r="H1097" s="10" t="s">
        <v>39</v>
      </c>
      <c r="I1097" s="10" t="s">
        <v>34</v>
      </c>
      <c r="O1097" s="10">
        <f t="shared" si="17"/>
        <v>1</v>
      </c>
    </row>
    <row r="1098" spans="2:15" x14ac:dyDescent="0.3">
      <c r="B1098" s="10">
        <v>2021</v>
      </c>
      <c r="C1098" s="10" t="s">
        <v>22</v>
      </c>
      <c r="D1098" s="10" t="s">
        <v>37</v>
      </c>
      <c r="E1098" s="10" t="s">
        <v>24</v>
      </c>
      <c r="F1098" s="10" t="s">
        <v>25</v>
      </c>
      <c r="G1098" s="10" t="s">
        <v>40</v>
      </c>
      <c r="H1098" s="10" t="s">
        <v>20</v>
      </c>
      <c r="I1098" s="10" t="s">
        <v>21</v>
      </c>
      <c r="O1098" s="10">
        <f t="shared" si="17"/>
        <v>1</v>
      </c>
    </row>
    <row r="1099" spans="2:15" x14ac:dyDescent="0.3">
      <c r="B1099" s="10">
        <v>2022</v>
      </c>
      <c r="C1099" s="10" t="s">
        <v>36</v>
      </c>
      <c r="D1099" s="10" t="s">
        <v>23</v>
      </c>
      <c r="E1099" s="10" t="s">
        <v>17</v>
      </c>
      <c r="F1099" s="10" t="s">
        <v>25</v>
      </c>
      <c r="G1099" s="10" t="s">
        <v>32</v>
      </c>
      <c r="H1099" s="10" t="s">
        <v>27</v>
      </c>
      <c r="I1099" s="10" t="s">
        <v>28</v>
      </c>
      <c r="O1099" s="10">
        <f t="shared" si="17"/>
        <v>1</v>
      </c>
    </row>
    <row r="1100" spans="2:15" x14ac:dyDescent="0.3">
      <c r="B1100" s="10">
        <v>2022</v>
      </c>
      <c r="C1100" s="10" t="s">
        <v>36</v>
      </c>
      <c r="D1100" s="10" t="s">
        <v>16</v>
      </c>
      <c r="E1100" s="10" t="s">
        <v>24</v>
      </c>
      <c r="F1100" s="10" t="s">
        <v>30</v>
      </c>
      <c r="G1100" s="10" t="s">
        <v>38</v>
      </c>
      <c r="H1100" s="10" t="s">
        <v>39</v>
      </c>
      <c r="I1100" s="10" t="s">
        <v>21</v>
      </c>
      <c r="O1100" s="10">
        <f t="shared" si="17"/>
        <v>1</v>
      </c>
    </row>
    <row r="1101" spans="2:15" x14ac:dyDescent="0.3">
      <c r="B1101" s="10">
        <v>2026</v>
      </c>
      <c r="C1101" s="10" t="s">
        <v>43</v>
      </c>
      <c r="D1101" s="10" t="s">
        <v>16</v>
      </c>
      <c r="E1101" s="10" t="s">
        <v>17</v>
      </c>
      <c r="F1101" s="10" t="s">
        <v>30</v>
      </c>
      <c r="G1101" s="10" t="s">
        <v>19</v>
      </c>
      <c r="H1101" s="10" t="s">
        <v>27</v>
      </c>
      <c r="I1101" s="10" t="s">
        <v>28</v>
      </c>
      <c r="O1101" s="10">
        <f t="shared" si="17"/>
        <v>1</v>
      </c>
    </row>
    <row r="1102" spans="2:15" x14ac:dyDescent="0.3">
      <c r="B1102" s="10">
        <v>2023</v>
      </c>
      <c r="C1102" s="10" t="s">
        <v>41</v>
      </c>
      <c r="D1102" s="10" t="s">
        <v>42</v>
      </c>
      <c r="E1102" s="10" t="s">
        <v>35</v>
      </c>
      <c r="F1102" s="10" t="s">
        <v>18</v>
      </c>
      <c r="G1102" s="10" t="s">
        <v>40</v>
      </c>
      <c r="H1102" s="10" t="s">
        <v>20</v>
      </c>
      <c r="I1102" s="10" t="s">
        <v>28</v>
      </c>
      <c r="O1102" s="10">
        <f t="shared" si="17"/>
        <v>1</v>
      </c>
    </row>
    <row r="1103" spans="2:15" x14ac:dyDescent="0.3">
      <c r="B1103" s="10">
        <v>2024</v>
      </c>
      <c r="C1103" s="10" t="s">
        <v>36</v>
      </c>
      <c r="D1103" s="10" t="s">
        <v>33</v>
      </c>
      <c r="E1103" s="10" t="s">
        <v>24</v>
      </c>
      <c r="F1103" s="10" t="s">
        <v>18</v>
      </c>
      <c r="G1103" s="10" t="s">
        <v>40</v>
      </c>
      <c r="H1103" s="10" t="s">
        <v>34</v>
      </c>
      <c r="I1103" s="10" t="s">
        <v>28</v>
      </c>
      <c r="O1103" s="10">
        <f t="shared" si="17"/>
        <v>1</v>
      </c>
    </row>
    <row r="1104" spans="2:15" x14ac:dyDescent="0.3">
      <c r="B1104" s="10">
        <v>2026</v>
      </c>
      <c r="C1104" s="10" t="s">
        <v>22</v>
      </c>
      <c r="D1104" s="10" t="s">
        <v>16</v>
      </c>
      <c r="E1104" s="10" t="s">
        <v>17</v>
      </c>
      <c r="F1104" s="10" t="s">
        <v>30</v>
      </c>
      <c r="G1104" s="10" t="s">
        <v>26</v>
      </c>
      <c r="H1104" s="10" t="s">
        <v>20</v>
      </c>
      <c r="I1104" s="10" t="s">
        <v>28</v>
      </c>
      <c r="O1104" s="10">
        <f t="shared" si="17"/>
        <v>1</v>
      </c>
    </row>
    <row r="1105" spans="2:15" x14ac:dyDescent="0.3">
      <c r="B1105" s="10">
        <v>2021</v>
      </c>
      <c r="C1105" s="10" t="s">
        <v>15</v>
      </c>
      <c r="D1105" s="10" t="s">
        <v>23</v>
      </c>
      <c r="E1105" s="10" t="s">
        <v>35</v>
      </c>
      <c r="F1105" s="10" t="s">
        <v>18</v>
      </c>
      <c r="G1105" s="10" t="s">
        <v>26</v>
      </c>
      <c r="H1105" s="10" t="s">
        <v>39</v>
      </c>
      <c r="I1105" s="10" t="s">
        <v>21</v>
      </c>
      <c r="O1105" s="10">
        <f t="shared" si="17"/>
        <v>1</v>
      </c>
    </row>
    <row r="1106" spans="2:15" x14ac:dyDescent="0.3">
      <c r="B1106" s="10">
        <v>2022</v>
      </c>
      <c r="C1106" s="10" t="s">
        <v>41</v>
      </c>
      <c r="D1106" s="10" t="s">
        <v>31</v>
      </c>
      <c r="E1106" s="10" t="s">
        <v>35</v>
      </c>
      <c r="F1106" s="10" t="s">
        <v>30</v>
      </c>
      <c r="G1106" s="10" t="s">
        <v>40</v>
      </c>
      <c r="H1106" s="10" t="s">
        <v>39</v>
      </c>
      <c r="I1106" s="10" t="s">
        <v>28</v>
      </c>
      <c r="O1106" s="10">
        <f t="shared" si="17"/>
        <v>1</v>
      </c>
    </row>
    <row r="1107" spans="2:15" x14ac:dyDescent="0.3">
      <c r="B1107" s="10">
        <v>2020</v>
      </c>
      <c r="C1107" s="10" t="s">
        <v>45</v>
      </c>
      <c r="D1107" s="10" t="s">
        <v>33</v>
      </c>
      <c r="E1107" s="10" t="s">
        <v>17</v>
      </c>
      <c r="F1107" s="10" t="s">
        <v>18</v>
      </c>
      <c r="G1107" s="10" t="s">
        <v>19</v>
      </c>
      <c r="H1107" s="10" t="s">
        <v>39</v>
      </c>
      <c r="I1107" s="10" t="s">
        <v>21</v>
      </c>
      <c r="O1107" s="10">
        <f t="shared" si="17"/>
        <v>1</v>
      </c>
    </row>
    <row r="1108" spans="2:15" x14ac:dyDescent="0.3">
      <c r="B1108" s="10">
        <v>2020</v>
      </c>
      <c r="C1108" s="10" t="s">
        <v>29</v>
      </c>
      <c r="D1108" s="10" t="s">
        <v>31</v>
      </c>
      <c r="E1108" s="10" t="s">
        <v>35</v>
      </c>
      <c r="F1108" s="10" t="s">
        <v>18</v>
      </c>
      <c r="G1108" s="10" t="s">
        <v>19</v>
      </c>
      <c r="H1108" s="10" t="s">
        <v>27</v>
      </c>
      <c r="I1108" s="10" t="s">
        <v>34</v>
      </c>
      <c r="O1108" s="10">
        <f t="shared" si="17"/>
        <v>1</v>
      </c>
    </row>
    <row r="1109" spans="2:15" x14ac:dyDescent="0.3">
      <c r="B1109" s="10">
        <v>2022</v>
      </c>
      <c r="C1109" s="10" t="s">
        <v>29</v>
      </c>
      <c r="D1109" s="10" t="s">
        <v>42</v>
      </c>
      <c r="E1109" s="10" t="s">
        <v>35</v>
      </c>
      <c r="F1109" s="10" t="s">
        <v>25</v>
      </c>
      <c r="G1109" s="10" t="s">
        <v>32</v>
      </c>
      <c r="H1109" s="10" t="s">
        <v>27</v>
      </c>
      <c r="I1109" s="10" t="s">
        <v>21</v>
      </c>
      <c r="O1109" s="10">
        <f t="shared" si="17"/>
        <v>1</v>
      </c>
    </row>
    <row r="1110" spans="2:15" x14ac:dyDescent="0.3">
      <c r="B1110" s="10">
        <v>2025</v>
      </c>
      <c r="C1110" s="10" t="s">
        <v>36</v>
      </c>
      <c r="D1110" s="10" t="s">
        <v>31</v>
      </c>
      <c r="E1110" s="10" t="s">
        <v>35</v>
      </c>
      <c r="F1110" s="10" t="s">
        <v>30</v>
      </c>
      <c r="G1110" s="10" t="s">
        <v>38</v>
      </c>
      <c r="H1110" s="10" t="s">
        <v>39</v>
      </c>
      <c r="I1110" s="10" t="s">
        <v>34</v>
      </c>
      <c r="O1110" s="10">
        <f t="shared" si="17"/>
        <v>1</v>
      </c>
    </row>
    <row r="1111" spans="2:15" x14ac:dyDescent="0.3">
      <c r="B1111" s="10">
        <v>2021</v>
      </c>
      <c r="C1111" s="10" t="s">
        <v>29</v>
      </c>
      <c r="D1111" s="10" t="s">
        <v>16</v>
      </c>
      <c r="E1111" s="10" t="s">
        <v>24</v>
      </c>
      <c r="F1111" s="10" t="s">
        <v>25</v>
      </c>
      <c r="G1111" s="10" t="s">
        <v>26</v>
      </c>
      <c r="H1111" s="10" t="s">
        <v>27</v>
      </c>
      <c r="I1111" s="10" t="s">
        <v>28</v>
      </c>
      <c r="O1111" s="10">
        <f t="shared" si="17"/>
        <v>1</v>
      </c>
    </row>
    <row r="1112" spans="2:15" x14ac:dyDescent="0.3">
      <c r="B1112" s="10">
        <v>2026</v>
      </c>
      <c r="C1112" s="10" t="s">
        <v>43</v>
      </c>
      <c r="D1112" s="10" t="s">
        <v>33</v>
      </c>
      <c r="E1112" s="10" t="s">
        <v>24</v>
      </c>
      <c r="F1112" s="10" t="s">
        <v>25</v>
      </c>
      <c r="G1112" s="10" t="s">
        <v>44</v>
      </c>
      <c r="H1112" s="10" t="s">
        <v>20</v>
      </c>
      <c r="I1112" s="10" t="s">
        <v>34</v>
      </c>
      <c r="O1112" s="10">
        <f t="shared" si="17"/>
        <v>1</v>
      </c>
    </row>
    <row r="1113" spans="2:15" x14ac:dyDescent="0.3">
      <c r="B1113" s="10">
        <v>2022</v>
      </c>
      <c r="C1113" s="10" t="s">
        <v>29</v>
      </c>
      <c r="D1113" s="10" t="s">
        <v>16</v>
      </c>
      <c r="E1113" s="10" t="s">
        <v>17</v>
      </c>
      <c r="F1113" s="10" t="s">
        <v>18</v>
      </c>
      <c r="G1113" s="10" t="s">
        <v>44</v>
      </c>
      <c r="H1113" s="10" t="s">
        <v>34</v>
      </c>
      <c r="I1113" s="10" t="s">
        <v>34</v>
      </c>
      <c r="O1113" s="10">
        <f t="shared" si="17"/>
        <v>1</v>
      </c>
    </row>
    <row r="1114" spans="2:15" x14ac:dyDescent="0.3">
      <c r="B1114" s="10">
        <v>2020</v>
      </c>
      <c r="C1114" s="10" t="s">
        <v>29</v>
      </c>
      <c r="D1114" s="10" t="s">
        <v>23</v>
      </c>
      <c r="E1114" s="10" t="s">
        <v>24</v>
      </c>
      <c r="F1114" s="10" t="s">
        <v>18</v>
      </c>
      <c r="G1114" s="10" t="s">
        <v>44</v>
      </c>
      <c r="H1114" s="10" t="s">
        <v>34</v>
      </c>
      <c r="I1114" s="10" t="s">
        <v>28</v>
      </c>
      <c r="O1114" s="10">
        <f t="shared" si="17"/>
        <v>1</v>
      </c>
    </row>
    <row r="1115" spans="2:15" x14ac:dyDescent="0.3">
      <c r="B1115" s="10">
        <v>2025</v>
      </c>
      <c r="C1115" s="10" t="s">
        <v>15</v>
      </c>
      <c r="D1115" s="10" t="s">
        <v>23</v>
      </c>
      <c r="E1115" s="10" t="s">
        <v>35</v>
      </c>
      <c r="F1115" s="10" t="s">
        <v>18</v>
      </c>
      <c r="G1115" s="10" t="s">
        <v>40</v>
      </c>
      <c r="H1115" s="10" t="s">
        <v>34</v>
      </c>
      <c r="I1115" s="10" t="s">
        <v>21</v>
      </c>
      <c r="O1115" s="10">
        <f t="shared" si="17"/>
        <v>1</v>
      </c>
    </row>
    <row r="1116" spans="2:15" x14ac:dyDescent="0.3">
      <c r="B1116" s="10">
        <v>2025</v>
      </c>
      <c r="C1116" s="10" t="s">
        <v>41</v>
      </c>
      <c r="D1116" s="10" t="s">
        <v>42</v>
      </c>
      <c r="E1116" s="10" t="s">
        <v>17</v>
      </c>
      <c r="F1116" s="10" t="s">
        <v>30</v>
      </c>
      <c r="G1116" s="10" t="s">
        <v>32</v>
      </c>
      <c r="H1116" s="10" t="s">
        <v>20</v>
      </c>
      <c r="I1116" s="10" t="s">
        <v>28</v>
      </c>
      <c r="O1116" s="10">
        <f t="shared" si="17"/>
        <v>1</v>
      </c>
    </row>
    <row r="1117" spans="2:15" x14ac:dyDescent="0.3">
      <c r="B1117" s="10">
        <v>2021</v>
      </c>
      <c r="C1117" s="10" t="s">
        <v>15</v>
      </c>
      <c r="D1117" s="10" t="s">
        <v>16</v>
      </c>
      <c r="E1117" s="10" t="s">
        <v>35</v>
      </c>
      <c r="F1117" s="10" t="s">
        <v>30</v>
      </c>
      <c r="G1117" s="10" t="s">
        <v>26</v>
      </c>
      <c r="H1117" s="10" t="s">
        <v>39</v>
      </c>
      <c r="I1117" s="10" t="s">
        <v>34</v>
      </c>
      <c r="O1117" s="10">
        <f t="shared" si="17"/>
        <v>1</v>
      </c>
    </row>
    <row r="1118" spans="2:15" x14ac:dyDescent="0.3">
      <c r="B1118" s="10">
        <v>2023</v>
      </c>
      <c r="C1118" s="10" t="s">
        <v>43</v>
      </c>
      <c r="D1118" s="10" t="s">
        <v>42</v>
      </c>
      <c r="E1118" s="10" t="s">
        <v>35</v>
      </c>
      <c r="F1118" s="10" t="s">
        <v>18</v>
      </c>
      <c r="G1118" s="10" t="s">
        <v>19</v>
      </c>
      <c r="H1118" s="10" t="s">
        <v>27</v>
      </c>
      <c r="I1118" s="10" t="s">
        <v>21</v>
      </c>
      <c r="O1118" s="10">
        <f t="shared" si="17"/>
        <v>1</v>
      </c>
    </row>
    <row r="1119" spans="2:15" x14ac:dyDescent="0.3">
      <c r="B1119" s="10">
        <v>2025</v>
      </c>
      <c r="C1119" s="10" t="s">
        <v>43</v>
      </c>
      <c r="D1119" s="10" t="s">
        <v>16</v>
      </c>
      <c r="E1119" s="10" t="s">
        <v>35</v>
      </c>
      <c r="F1119" s="10" t="s">
        <v>25</v>
      </c>
      <c r="G1119" s="10" t="s">
        <v>26</v>
      </c>
      <c r="H1119" s="10" t="s">
        <v>34</v>
      </c>
      <c r="I1119" s="10" t="s">
        <v>34</v>
      </c>
      <c r="O1119" s="10">
        <f t="shared" si="17"/>
        <v>1</v>
      </c>
    </row>
    <row r="1120" spans="2:15" x14ac:dyDescent="0.3">
      <c r="B1120" s="10">
        <v>2020</v>
      </c>
      <c r="C1120" s="10" t="s">
        <v>15</v>
      </c>
      <c r="D1120" s="10" t="s">
        <v>23</v>
      </c>
      <c r="E1120" s="10" t="s">
        <v>17</v>
      </c>
      <c r="F1120" s="10" t="s">
        <v>25</v>
      </c>
      <c r="G1120" s="10" t="s">
        <v>38</v>
      </c>
      <c r="H1120" s="10" t="s">
        <v>20</v>
      </c>
      <c r="I1120" s="10" t="s">
        <v>28</v>
      </c>
      <c r="O1120" s="10">
        <f t="shared" si="17"/>
        <v>1</v>
      </c>
    </row>
    <row r="1121" spans="2:15" x14ac:dyDescent="0.3">
      <c r="B1121" s="10">
        <v>2025</v>
      </c>
      <c r="C1121" s="10" t="s">
        <v>45</v>
      </c>
      <c r="D1121" s="10" t="s">
        <v>33</v>
      </c>
      <c r="E1121" s="10" t="s">
        <v>24</v>
      </c>
      <c r="F1121" s="10" t="s">
        <v>30</v>
      </c>
      <c r="G1121" s="10" t="s">
        <v>44</v>
      </c>
      <c r="H1121" s="10" t="s">
        <v>39</v>
      </c>
      <c r="I1121" s="10" t="s">
        <v>28</v>
      </c>
      <c r="O1121" s="10">
        <f t="shared" si="17"/>
        <v>1</v>
      </c>
    </row>
    <row r="1122" spans="2:15" x14ac:dyDescent="0.3">
      <c r="B1122" s="10">
        <v>2023</v>
      </c>
      <c r="C1122" s="10" t="s">
        <v>36</v>
      </c>
      <c r="D1122" s="10" t="s">
        <v>23</v>
      </c>
      <c r="E1122" s="10" t="s">
        <v>17</v>
      </c>
      <c r="F1122" s="10" t="s">
        <v>30</v>
      </c>
      <c r="G1122" s="10" t="s">
        <v>38</v>
      </c>
      <c r="H1122" s="10" t="s">
        <v>39</v>
      </c>
      <c r="I1122" s="10" t="s">
        <v>21</v>
      </c>
      <c r="O1122" s="10">
        <f t="shared" si="17"/>
        <v>1</v>
      </c>
    </row>
    <row r="1123" spans="2:15" x14ac:dyDescent="0.3">
      <c r="B1123" s="10">
        <v>2024</v>
      </c>
      <c r="C1123" s="10" t="s">
        <v>43</v>
      </c>
      <c r="D1123" s="10" t="s">
        <v>23</v>
      </c>
      <c r="E1123" s="10" t="s">
        <v>17</v>
      </c>
      <c r="F1123" s="10" t="s">
        <v>30</v>
      </c>
      <c r="G1123" s="10" t="s">
        <v>32</v>
      </c>
      <c r="H1123" s="10" t="s">
        <v>34</v>
      </c>
      <c r="I1123" s="10" t="s">
        <v>21</v>
      </c>
      <c r="O1123" s="10">
        <f t="shared" si="17"/>
        <v>1</v>
      </c>
    </row>
    <row r="1124" spans="2:15" x14ac:dyDescent="0.3">
      <c r="B1124" s="10">
        <v>2020</v>
      </c>
      <c r="C1124" s="10" t="s">
        <v>43</v>
      </c>
      <c r="D1124" s="10" t="s">
        <v>31</v>
      </c>
      <c r="E1124" s="10" t="s">
        <v>35</v>
      </c>
      <c r="F1124" s="10" t="s">
        <v>18</v>
      </c>
      <c r="G1124" s="10" t="s">
        <v>40</v>
      </c>
      <c r="H1124" s="10" t="s">
        <v>20</v>
      </c>
      <c r="I1124" s="10" t="s">
        <v>28</v>
      </c>
      <c r="O1124" s="10">
        <f t="shared" si="17"/>
        <v>1</v>
      </c>
    </row>
    <row r="1125" spans="2:15" x14ac:dyDescent="0.3">
      <c r="B1125" s="10">
        <v>2024</v>
      </c>
      <c r="C1125" s="10" t="s">
        <v>36</v>
      </c>
      <c r="D1125" s="10" t="s">
        <v>37</v>
      </c>
      <c r="E1125" s="10" t="s">
        <v>17</v>
      </c>
      <c r="F1125" s="10" t="s">
        <v>18</v>
      </c>
      <c r="G1125" s="10" t="s">
        <v>32</v>
      </c>
      <c r="H1125" s="10" t="s">
        <v>39</v>
      </c>
      <c r="I1125" s="10" t="s">
        <v>21</v>
      </c>
      <c r="O1125" s="10">
        <f t="shared" si="17"/>
        <v>1</v>
      </c>
    </row>
    <row r="1126" spans="2:15" x14ac:dyDescent="0.3">
      <c r="B1126" s="10">
        <v>2026</v>
      </c>
      <c r="C1126" s="10" t="s">
        <v>22</v>
      </c>
      <c r="D1126" s="10" t="s">
        <v>42</v>
      </c>
      <c r="E1126" s="10" t="s">
        <v>24</v>
      </c>
      <c r="F1126" s="10" t="s">
        <v>30</v>
      </c>
      <c r="G1126" s="10" t="s">
        <v>19</v>
      </c>
      <c r="H1126" s="10" t="s">
        <v>20</v>
      </c>
      <c r="I1126" s="10" t="s">
        <v>34</v>
      </c>
      <c r="O1126" s="10">
        <f t="shared" si="17"/>
        <v>1</v>
      </c>
    </row>
    <row r="1127" spans="2:15" x14ac:dyDescent="0.3">
      <c r="B1127" s="10">
        <v>2022</v>
      </c>
      <c r="C1127" s="10" t="s">
        <v>15</v>
      </c>
      <c r="D1127" s="10" t="s">
        <v>23</v>
      </c>
      <c r="E1127" s="10" t="s">
        <v>17</v>
      </c>
      <c r="F1127" s="10" t="s">
        <v>25</v>
      </c>
      <c r="G1127" s="10" t="s">
        <v>40</v>
      </c>
      <c r="H1127" s="10" t="s">
        <v>39</v>
      </c>
      <c r="I1127" s="10" t="s">
        <v>28</v>
      </c>
      <c r="O1127" s="10">
        <f t="shared" si="17"/>
        <v>1</v>
      </c>
    </row>
    <row r="1128" spans="2:15" x14ac:dyDescent="0.3">
      <c r="B1128" s="10">
        <v>2025</v>
      </c>
      <c r="C1128" s="10" t="s">
        <v>15</v>
      </c>
      <c r="D1128" s="10" t="s">
        <v>42</v>
      </c>
      <c r="E1128" s="10" t="s">
        <v>35</v>
      </c>
      <c r="F1128" s="10" t="s">
        <v>18</v>
      </c>
      <c r="G1128" s="10" t="s">
        <v>40</v>
      </c>
      <c r="H1128" s="10" t="s">
        <v>20</v>
      </c>
      <c r="I1128" s="10" t="s">
        <v>28</v>
      </c>
      <c r="O1128" s="10">
        <f t="shared" si="17"/>
        <v>1</v>
      </c>
    </row>
    <row r="1129" spans="2:15" x14ac:dyDescent="0.3">
      <c r="B1129" s="10">
        <v>2024</v>
      </c>
      <c r="C1129" s="10" t="s">
        <v>29</v>
      </c>
      <c r="D1129" s="10" t="s">
        <v>23</v>
      </c>
      <c r="E1129" s="10" t="s">
        <v>24</v>
      </c>
      <c r="F1129" s="10" t="s">
        <v>18</v>
      </c>
      <c r="G1129" s="10" t="s">
        <v>32</v>
      </c>
      <c r="H1129" s="10" t="s">
        <v>39</v>
      </c>
      <c r="I1129" s="10" t="s">
        <v>34</v>
      </c>
      <c r="O1129" s="10">
        <f t="shared" si="17"/>
        <v>1</v>
      </c>
    </row>
    <row r="1130" spans="2:15" x14ac:dyDescent="0.3">
      <c r="B1130" s="10">
        <v>2021</v>
      </c>
      <c r="C1130" s="10" t="s">
        <v>45</v>
      </c>
      <c r="D1130" s="10" t="s">
        <v>23</v>
      </c>
      <c r="E1130" s="10" t="s">
        <v>35</v>
      </c>
      <c r="F1130" s="10" t="s">
        <v>30</v>
      </c>
      <c r="G1130" s="10" t="s">
        <v>38</v>
      </c>
      <c r="H1130" s="10" t="s">
        <v>20</v>
      </c>
      <c r="I1130" s="10" t="s">
        <v>28</v>
      </c>
      <c r="O1130" s="10">
        <f t="shared" si="17"/>
        <v>1</v>
      </c>
    </row>
    <row r="1131" spans="2:15" x14ac:dyDescent="0.3">
      <c r="B1131" s="10">
        <v>2021</v>
      </c>
      <c r="C1131" s="10" t="s">
        <v>29</v>
      </c>
      <c r="D1131" s="10" t="s">
        <v>42</v>
      </c>
      <c r="E1131" s="10" t="s">
        <v>17</v>
      </c>
      <c r="F1131" s="10" t="s">
        <v>18</v>
      </c>
      <c r="G1131" s="10" t="s">
        <v>26</v>
      </c>
      <c r="H1131" s="10" t="s">
        <v>39</v>
      </c>
      <c r="I1131" s="10" t="s">
        <v>34</v>
      </c>
      <c r="O1131" s="10">
        <f t="shared" si="17"/>
        <v>1</v>
      </c>
    </row>
    <row r="1132" spans="2:15" x14ac:dyDescent="0.3">
      <c r="B1132" s="10">
        <v>2020</v>
      </c>
      <c r="C1132" s="10" t="s">
        <v>43</v>
      </c>
      <c r="D1132" s="10" t="s">
        <v>23</v>
      </c>
      <c r="E1132" s="10" t="s">
        <v>35</v>
      </c>
      <c r="F1132" s="10" t="s">
        <v>30</v>
      </c>
      <c r="G1132" s="10" t="s">
        <v>40</v>
      </c>
      <c r="H1132" s="10" t="s">
        <v>34</v>
      </c>
      <c r="I1132" s="10" t="s">
        <v>28</v>
      </c>
      <c r="O1132" s="10">
        <f t="shared" si="17"/>
        <v>1</v>
      </c>
    </row>
    <row r="1133" spans="2:15" x14ac:dyDescent="0.3">
      <c r="B1133" s="10">
        <v>2024</v>
      </c>
      <c r="C1133" s="10" t="s">
        <v>41</v>
      </c>
      <c r="D1133" s="10" t="s">
        <v>42</v>
      </c>
      <c r="E1133" s="10" t="s">
        <v>17</v>
      </c>
      <c r="F1133" s="10" t="s">
        <v>18</v>
      </c>
      <c r="G1133" s="10" t="s">
        <v>26</v>
      </c>
      <c r="H1133" s="10" t="s">
        <v>34</v>
      </c>
      <c r="I1133" s="10" t="s">
        <v>28</v>
      </c>
      <c r="O1133" s="10">
        <f t="shared" si="17"/>
        <v>1</v>
      </c>
    </row>
    <row r="1134" spans="2:15" x14ac:dyDescent="0.3">
      <c r="B1134" s="10">
        <v>2023</v>
      </c>
      <c r="C1134" s="10" t="s">
        <v>36</v>
      </c>
      <c r="D1134" s="10" t="s">
        <v>37</v>
      </c>
      <c r="E1134" s="10" t="s">
        <v>35</v>
      </c>
      <c r="F1134" s="10" t="s">
        <v>25</v>
      </c>
      <c r="G1134" s="10" t="s">
        <v>19</v>
      </c>
      <c r="H1134" s="10" t="s">
        <v>27</v>
      </c>
      <c r="I1134" s="10" t="s">
        <v>21</v>
      </c>
      <c r="O1134" s="10">
        <f t="shared" si="17"/>
        <v>1</v>
      </c>
    </row>
    <row r="1135" spans="2:15" x14ac:dyDescent="0.3">
      <c r="B1135" s="10">
        <v>2021</v>
      </c>
      <c r="C1135" s="10" t="s">
        <v>45</v>
      </c>
      <c r="D1135" s="10" t="s">
        <v>23</v>
      </c>
      <c r="E1135" s="10" t="s">
        <v>17</v>
      </c>
      <c r="F1135" s="10" t="s">
        <v>25</v>
      </c>
      <c r="G1135" s="10" t="s">
        <v>38</v>
      </c>
      <c r="H1135" s="10" t="s">
        <v>27</v>
      </c>
      <c r="I1135" s="10" t="s">
        <v>34</v>
      </c>
      <c r="O1135" s="10">
        <f t="shared" si="17"/>
        <v>1</v>
      </c>
    </row>
    <row r="1136" spans="2:15" x14ac:dyDescent="0.3">
      <c r="B1136" s="10">
        <v>2024</v>
      </c>
      <c r="C1136" s="10" t="s">
        <v>15</v>
      </c>
      <c r="D1136" s="10" t="s">
        <v>23</v>
      </c>
      <c r="E1136" s="10" t="s">
        <v>24</v>
      </c>
      <c r="F1136" s="10" t="s">
        <v>25</v>
      </c>
      <c r="G1136" s="10" t="s">
        <v>44</v>
      </c>
      <c r="H1136" s="10" t="s">
        <v>20</v>
      </c>
      <c r="I1136" s="10" t="s">
        <v>28</v>
      </c>
      <c r="O1136" s="10">
        <f t="shared" si="17"/>
        <v>1</v>
      </c>
    </row>
    <row r="1137" spans="2:15" x14ac:dyDescent="0.3">
      <c r="B1137" s="10">
        <v>2022</v>
      </c>
      <c r="C1137" s="10" t="s">
        <v>45</v>
      </c>
      <c r="D1137" s="10" t="s">
        <v>37</v>
      </c>
      <c r="E1137" s="10" t="s">
        <v>24</v>
      </c>
      <c r="F1137" s="10" t="s">
        <v>18</v>
      </c>
      <c r="G1137" s="10" t="s">
        <v>19</v>
      </c>
      <c r="H1137" s="10" t="s">
        <v>39</v>
      </c>
      <c r="I1137" s="10" t="s">
        <v>21</v>
      </c>
      <c r="O1137" s="10">
        <f t="shared" si="17"/>
        <v>1</v>
      </c>
    </row>
    <row r="1138" spans="2:15" x14ac:dyDescent="0.3">
      <c r="B1138" s="10">
        <v>2023</v>
      </c>
      <c r="C1138" s="10" t="s">
        <v>29</v>
      </c>
      <c r="D1138" s="10" t="s">
        <v>16</v>
      </c>
      <c r="E1138" s="10" t="s">
        <v>35</v>
      </c>
      <c r="F1138" s="10" t="s">
        <v>18</v>
      </c>
      <c r="G1138" s="10" t="s">
        <v>32</v>
      </c>
      <c r="H1138" s="10" t="s">
        <v>20</v>
      </c>
      <c r="I1138" s="10" t="s">
        <v>34</v>
      </c>
      <c r="O1138" s="10">
        <f t="shared" si="17"/>
        <v>1</v>
      </c>
    </row>
    <row r="1139" spans="2:15" x14ac:dyDescent="0.3">
      <c r="B1139" s="10">
        <v>2020</v>
      </c>
      <c r="C1139" s="10" t="s">
        <v>15</v>
      </c>
      <c r="D1139" s="10" t="s">
        <v>33</v>
      </c>
      <c r="E1139" s="10" t="s">
        <v>17</v>
      </c>
      <c r="F1139" s="10" t="s">
        <v>25</v>
      </c>
      <c r="G1139" s="10" t="s">
        <v>38</v>
      </c>
      <c r="H1139" s="10" t="s">
        <v>27</v>
      </c>
      <c r="I1139" s="10" t="s">
        <v>21</v>
      </c>
      <c r="O1139" s="10">
        <f t="shared" si="17"/>
        <v>1</v>
      </c>
    </row>
    <row r="1140" spans="2:15" x14ac:dyDescent="0.3">
      <c r="B1140" s="10">
        <v>2020</v>
      </c>
      <c r="C1140" s="10" t="s">
        <v>22</v>
      </c>
      <c r="D1140" s="10" t="s">
        <v>33</v>
      </c>
      <c r="E1140" s="10" t="s">
        <v>17</v>
      </c>
      <c r="F1140" s="10" t="s">
        <v>30</v>
      </c>
      <c r="G1140" s="10" t="s">
        <v>32</v>
      </c>
      <c r="H1140" s="10" t="s">
        <v>20</v>
      </c>
      <c r="I1140" s="10" t="s">
        <v>21</v>
      </c>
      <c r="O1140" s="10">
        <f t="shared" si="17"/>
        <v>1</v>
      </c>
    </row>
    <row r="1141" spans="2:15" x14ac:dyDescent="0.3">
      <c r="B1141" s="10">
        <v>2024</v>
      </c>
      <c r="C1141" s="10" t="s">
        <v>29</v>
      </c>
      <c r="D1141" s="10" t="s">
        <v>37</v>
      </c>
      <c r="E1141" s="10" t="s">
        <v>17</v>
      </c>
      <c r="F1141" s="10" t="s">
        <v>30</v>
      </c>
      <c r="G1141" s="10" t="s">
        <v>32</v>
      </c>
      <c r="H1141" s="10" t="s">
        <v>20</v>
      </c>
      <c r="I1141" s="10" t="s">
        <v>34</v>
      </c>
      <c r="O1141" s="10">
        <f t="shared" si="17"/>
        <v>1</v>
      </c>
    </row>
    <row r="1142" spans="2:15" x14ac:dyDescent="0.3">
      <c r="B1142" s="10">
        <v>2023</v>
      </c>
      <c r="C1142" s="10" t="s">
        <v>43</v>
      </c>
      <c r="D1142" s="10" t="s">
        <v>23</v>
      </c>
      <c r="E1142" s="10" t="s">
        <v>35</v>
      </c>
      <c r="F1142" s="10" t="s">
        <v>25</v>
      </c>
      <c r="G1142" s="10" t="s">
        <v>26</v>
      </c>
      <c r="H1142" s="10" t="s">
        <v>34</v>
      </c>
      <c r="I1142" s="10" t="s">
        <v>28</v>
      </c>
      <c r="O1142" s="10">
        <f t="shared" si="17"/>
        <v>1</v>
      </c>
    </row>
    <row r="1143" spans="2:15" x14ac:dyDescent="0.3">
      <c r="B1143" s="10">
        <v>2026</v>
      </c>
      <c r="C1143" s="10" t="s">
        <v>29</v>
      </c>
      <c r="D1143" s="10" t="s">
        <v>16</v>
      </c>
      <c r="E1143" s="10" t="s">
        <v>35</v>
      </c>
      <c r="F1143" s="10" t="s">
        <v>18</v>
      </c>
      <c r="G1143" s="10" t="s">
        <v>40</v>
      </c>
      <c r="H1143" s="10" t="s">
        <v>27</v>
      </c>
      <c r="I1143" s="10" t="s">
        <v>21</v>
      </c>
      <c r="O1143" s="10">
        <f t="shared" si="17"/>
        <v>1</v>
      </c>
    </row>
    <row r="1144" spans="2:15" x14ac:dyDescent="0.3">
      <c r="B1144" s="10">
        <v>2022</v>
      </c>
      <c r="C1144" s="10" t="s">
        <v>45</v>
      </c>
      <c r="D1144" s="10" t="s">
        <v>37</v>
      </c>
      <c r="E1144" s="10" t="s">
        <v>35</v>
      </c>
      <c r="F1144" s="10" t="s">
        <v>18</v>
      </c>
      <c r="G1144" s="10" t="s">
        <v>32</v>
      </c>
      <c r="H1144" s="10" t="s">
        <v>34</v>
      </c>
      <c r="I1144" s="10" t="s">
        <v>34</v>
      </c>
      <c r="O1144" s="10">
        <f t="shared" si="17"/>
        <v>1</v>
      </c>
    </row>
    <row r="1145" spans="2:15" x14ac:dyDescent="0.3">
      <c r="B1145" s="10">
        <v>2024</v>
      </c>
      <c r="C1145" s="10" t="s">
        <v>36</v>
      </c>
      <c r="D1145" s="10" t="s">
        <v>31</v>
      </c>
      <c r="E1145" s="10" t="s">
        <v>17</v>
      </c>
      <c r="F1145" s="10" t="s">
        <v>25</v>
      </c>
      <c r="G1145" s="10" t="s">
        <v>26</v>
      </c>
      <c r="H1145" s="10" t="s">
        <v>27</v>
      </c>
      <c r="I1145" s="10" t="s">
        <v>28</v>
      </c>
      <c r="O1145" s="10">
        <f t="shared" si="17"/>
        <v>1</v>
      </c>
    </row>
    <row r="1146" spans="2:15" x14ac:dyDescent="0.3">
      <c r="B1146" s="10">
        <v>2026</v>
      </c>
      <c r="C1146" s="10" t="s">
        <v>29</v>
      </c>
      <c r="D1146" s="10" t="s">
        <v>33</v>
      </c>
      <c r="E1146" s="10" t="s">
        <v>24</v>
      </c>
      <c r="F1146" s="10" t="s">
        <v>18</v>
      </c>
      <c r="G1146" s="10" t="s">
        <v>26</v>
      </c>
      <c r="H1146" s="10" t="s">
        <v>20</v>
      </c>
      <c r="I1146" s="10" t="s">
        <v>21</v>
      </c>
      <c r="O1146" s="10">
        <f t="shared" si="17"/>
        <v>1</v>
      </c>
    </row>
    <row r="1147" spans="2:15" x14ac:dyDescent="0.3">
      <c r="B1147" s="10">
        <v>2026</v>
      </c>
      <c r="C1147" s="10" t="s">
        <v>43</v>
      </c>
      <c r="D1147" s="10" t="s">
        <v>42</v>
      </c>
      <c r="E1147" s="10" t="s">
        <v>24</v>
      </c>
      <c r="F1147" s="10" t="s">
        <v>30</v>
      </c>
      <c r="G1147" s="10" t="s">
        <v>40</v>
      </c>
      <c r="H1147" s="10" t="s">
        <v>39</v>
      </c>
      <c r="I1147" s="10" t="s">
        <v>28</v>
      </c>
      <c r="O1147" s="10">
        <f t="shared" si="17"/>
        <v>1</v>
      </c>
    </row>
    <row r="1148" spans="2:15" x14ac:dyDescent="0.3">
      <c r="B1148" s="10">
        <v>2025</v>
      </c>
      <c r="C1148" s="10" t="s">
        <v>45</v>
      </c>
      <c r="D1148" s="10" t="s">
        <v>31</v>
      </c>
      <c r="E1148" s="10" t="s">
        <v>35</v>
      </c>
      <c r="F1148" s="10" t="s">
        <v>18</v>
      </c>
      <c r="G1148" s="10" t="s">
        <v>40</v>
      </c>
      <c r="H1148" s="10" t="s">
        <v>20</v>
      </c>
      <c r="I1148" s="10" t="s">
        <v>28</v>
      </c>
      <c r="O1148" s="10">
        <f t="shared" si="17"/>
        <v>1</v>
      </c>
    </row>
    <row r="1149" spans="2:15" x14ac:dyDescent="0.3">
      <c r="B1149" s="10">
        <v>2020</v>
      </c>
      <c r="C1149" s="10" t="s">
        <v>45</v>
      </c>
      <c r="D1149" s="10" t="s">
        <v>42</v>
      </c>
      <c r="E1149" s="10" t="s">
        <v>24</v>
      </c>
      <c r="F1149" s="10" t="s">
        <v>30</v>
      </c>
      <c r="G1149" s="10" t="s">
        <v>44</v>
      </c>
      <c r="H1149" s="10" t="s">
        <v>20</v>
      </c>
      <c r="I1149" s="10" t="s">
        <v>28</v>
      </c>
      <c r="O1149" s="10">
        <f t="shared" si="17"/>
        <v>1</v>
      </c>
    </row>
    <row r="1150" spans="2:15" x14ac:dyDescent="0.3">
      <c r="B1150" s="10">
        <v>2021</v>
      </c>
      <c r="C1150" s="10" t="s">
        <v>41</v>
      </c>
      <c r="D1150" s="10" t="s">
        <v>23</v>
      </c>
      <c r="E1150" s="10" t="s">
        <v>17</v>
      </c>
      <c r="F1150" s="10" t="s">
        <v>30</v>
      </c>
      <c r="G1150" s="10" t="s">
        <v>44</v>
      </c>
      <c r="H1150" s="10" t="s">
        <v>34</v>
      </c>
      <c r="I1150" s="10" t="s">
        <v>28</v>
      </c>
      <c r="O1150" s="10">
        <f t="shared" si="17"/>
        <v>1</v>
      </c>
    </row>
    <row r="1151" spans="2:15" x14ac:dyDescent="0.3">
      <c r="B1151" s="10">
        <v>2020</v>
      </c>
      <c r="C1151" s="10" t="s">
        <v>36</v>
      </c>
      <c r="D1151" s="10" t="s">
        <v>16</v>
      </c>
      <c r="E1151" s="10" t="s">
        <v>35</v>
      </c>
      <c r="F1151" s="10" t="s">
        <v>18</v>
      </c>
      <c r="G1151" s="10" t="s">
        <v>26</v>
      </c>
      <c r="H1151" s="10" t="s">
        <v>20</v>
      </c>
      <c r="I1151" s="10" t="s">
        <v>28</v>
      </c>
      <c r="O1151" s="10">
        <f t="shared" si="17"/>
        <v>1</v>
      </c>
    </row>
    <row r="1152" spans="2:15" x14ac:dyDescent="0.3">
      <c r="B1152" s="10">
        <v>2020</v>
      </c>
      <c r="C1152" s="10" t="s">
        <v>29</v>
      </c>
      <c r="D1152" s="10" t="s">
        <v>33</v>
      </c>
      <c r="E1152" s="10" t="s">
        <v>24</v>
      </c>
      <c r="F1152" s="10" t="s">
        <v>18</v>
      </c>
      <c r="G1152" s="10" t="s">
        <v>26</v>
      </c>
      <c r="H1152" s="10" t="s">
        <v>20</v>
      </c>
      <c r="I1152" s="10" t="s">
        <v>28</v>
      </c>
      <c r="O1152" s="10">
        <f t="shared" si="17"/>
        <v>1</v>
      </c>
    </row>
    <row r="1153" spans="2:15" x14ac:dyDescent="0.3">
      <c r="B1153" s="10">
        <v>2025</v>
      </c>
      <c r="C1153" s="10" t="s">
        <v>36</v>
      </c>
      <c r="D1153" s="10" t="s">
        <v>31</v>
      </c>
      <c r="E1153" s="10" t="s">
        <v>17</v>
      </c>
      <c r="F1153" s="10" t="s">
        <v>30</v>
      </c>
      <c r="G1153" s="10" t="s">
        <v>44</v>
      </c>
      <c r="H1153" s="10" t="s">
        <v>27</v>
      </c>
      <c r="I1153" s="10" t="s">
        <v>28</v>
      </c>
      <c r="O1153" s="10">
        <f t="shared" si="17"/>
        <v>1</v>
      </c>
    </row>
    <row r="1154" spans="2:15" x14ac:dyDescent="0.3">
      <c r="B1154" s="10">
        <v>2026</v>
      </c>
      <c r="C1154" s="10" t="s">
        <v>22</v>
      </c>
      <c r="D1154" s="10" t="s">
        <v>31</v>
      </c>
      <c r="E1154" s="10" t="s">
        <v>35</v>
      </c>
      <c r="F1154" s="10" t="s">
        <v>18</v>
      </c>
      <c r="G1154" s="10" t="s">
        <v>40</v>
      </c>
      <c r="H1154" s="10" t="s">
        <v>27</v>
      </c>
      <c r="I1154" s="10" t="s">
        <v>28</v>
      </c>
      <c r="O1154" s="10">
        <f t="shared" si="17"/>
        <v>1</v>
      </c>
    </row>
    <row r="1155" spans="2:15" x14ac:dyDescent="0.3">
      <c r="B1155" s="10">
        <v>2026</v>
      </c>
      <c r="C1155" s="10" t="s">
        <v>22</v>
      </c>
      <c r="D1155" s="10" t="s">
        <v>23</v>
      </c>
      <c r="E1155" s="10" t="s">
        <v>35</v>
      </c>
      <c r="F1155" s="10" t="s">
        <v>30</v>
      </c>
      <c r="G1155" s="10" t="s">
        <v>44</v>
      </c>
      <c r="H1155" s="10" t="s">
        <v>34</v>
      </c>
      <c r="I1155" s="10" t="s">
        <v>34</v>
      </c>
      <c r="O1155" s="10">
        <f t="shared" si="17"/>
        <v>1</v>
      </c>
    </row>
    <row r="1156" spans="2:15" x14ac:dyDescent="0.3">
      <c r="B1156" s="10">
        <v>2020</v>
      </c>
      <c r="C1156" s="10" t="s">
        <v>41</v>
      </c>
      <c r="D1156" s="10" t="s">
        <v>23</v>
      </c>
      <c r="E1156" s="10" t="s">
        <v>35</v>
      </c>
      <c r="F1156" s="10" t="s">
        <v>30</v>
      </c>
      <c r="G1156" s="10" t="s">
        <v>38</v>
      </c>
      <c r="H1156" s="10" t="s">
        <v>39</v>
      </c>
      <c r="I1156" s="10" t="s">
        <v>28</v>
      </c>
      <c r="O1156" s="10">
        <f t="shared" si="17"/>
        <v>1</v>
      </c>
    </row>
    <row r="1157" spans="2:15" x14ac:dyDescent="0.3">
      <c r="B1157" s="10">
        <v>2025</v>
      </c>
      <c r="C1157" s="10" t="s">
        <v>29</v>
      </c>
      <c r="D1157" s="10" t="s">
        <v>31</v>
      </c>
      <c r="E1157" s="10" t="s">
        <v>35</v>
      </c>
      <c r="F1157" s="10" t="s">
        <v>30</v>
      </c>
      <c r="G1157" s="10" t="s">
        <v>40</v>
      </c>
      <c r="H1157" s="10" t="s">
        <v>20</v>
      </c>
      <c r="I1157" s="10" t="s">
        <v>34</v>
      </c>
      <c r="O1157" s="10">
        <f t="shared" ref="O1157:O1220" si="18">SUBTOTAL(103,B1157)</f>
        <v>1</v>
      </c>
    </row>
    <row r="1158" spans="2:15" x14ac:dyDescent="0.3">
      <c r="B1158" s="10">
        <v>2026</v>
      </c>
      <c r="C1158" s="10" t="s">
        <v>36</v>
      </c>
      <c r="D1158" s="10" t="s">
        <v>37</v>
      </c>
      <c r="E1158" s="10" t="s">
        <v>35</v>
      </c>
      <c r="F1158" s="10" t="s">
        <v>25</v>
      </c>
      <c r="G1158" s="10" t="s">
        <v>32</v>
      </c>
      <c r="H1158" s="10" t="s">
        <v>20</v>
      </c>
      <c r="I1158" s="10" t="s">
        <v>21</v>
      </c>
      <c r="O1158" s="10">
        <f t="shared" si="18"/>
        <v>1</v>
      </c>
    </row>
    <row r="1159" spans="2:15" x14ac:dyDescent="0.3">
      <c r="B1159" s="10">
        <v>2022</v>
      </c>
      <c r="C1159" s="10" t="s">
        <v>15</v>
      </c>
      <c r="D1159" s="10" t="s">
        <v>33</v>
      </c>
      <c r="E1159" s="10" t="s">
        <v>35</v>
      </c>
      <c r="F1159" s="10" t="s">
        <v>30</v>
      </c>
      <c r="G1159" s="10" t="s">
        <v>19</v>
      </c>
      <c r="H1159" s="10" t="s">
        <v>27</v>
      </c>
      <c r="I1159" s="10" t="s">
        <v>28</v>
      </c>
      <c r="O1159" s="10">
        <f t="shared" si="18"/>
        <v>1</v>
      </c>
    </row>
    <row r="1160" spans="2:15" x14ac:dyDescent="0.3">
      <c r="B1160" s="10">
        <v>2025</v>
      </c>
      <c r="C1160" s="10" t="s">
        <v>22</v>
      </c>
      <c r="D1160" s="10" t="s">
        <v>33</v>
      </c>
      <c r="E1160" s="10" t="s">
        <v>35</v>
      </c>
      <c r="F1160" s="10" t="s">
        <v>18</v>
      </c>
      <c r="G1160" s="10" t="s">
        <v>32</v>
      </c>
      <c r="H1160" s="10" t="s">
        <v>27</v>
      </c>
      <c r="I1160" s="10" t="s">
        <v>21</v>
      </c>
      <c r="O1160" s="10">
        <f t="shared" si="18"/>
        <v>1</v>
      </c>
    </row>
    <row r="1161" spans="2:15" x14ac:dyDescent="0.3">
      <c r="B1161" s="10">
        <v>2025</v>
      </c>
      <c r="C1161" s="10" t="s">
        <v>43</v>
      </c>
      <c r="D1161" s="10" t="s">
        <v>31</v>
      </c>
      <c r="E1161" s="10" t="s">
        <v>17</v>
      </c>
      <c r="F1161" s="10" t="s">
        <v>25</v>
      </c>
      <c r="G1161" s="10" t="s">
        <v>26</v>
      </c>
      <c r="H1161" s="10" t="s">
        <v>20</v>
      </c>
      <c r="I1161" s="10" t="s">
        <v>34</v>
      </c>
      <c r="O1161" s="10">
        <f t="shared" si="18"/>
        <v>1</v>
      </c>
    </row>
    <row r="1162" spans="2:15" x14ac:dyDescent="0.3">
      <c r="B1162" s="10">
        <v>2021</v>
      </c>
      <c r="C1162" s="10" t="s">
        <v>41</v>
      </c>
      <c r="D1162" s="10" t="s">
        <v>23</v>
      </c>
      <c r="E1162" s="10" t="s">
        <v>17</v>
      </c>
      <c r="F1162" s="10" t="s">
        <v>25</v>
      </c>
      <c r="G1162" s="10" t="s">
        <v>40</v>
      </c>
      <c r="H1162" s="10" t="s">
        <v>34</v>
      </c>
      <c r="I1162" s="10" t="s">
        <v>28</v>
      </c>
      <c r="O1162" s="10">
        <f t="shared" si="18"/>
        <v>1</v>
      </c>
    </row>
    <row r="1163" spans="2:15" x14ac:dyDescent="0.3">
      <c r="B1163" s="10">
        <v>2022</v>
      </c>
      <c r="C1163" s="10" t="s">
        <v>15</v>
      </c>
      <c r="D1163" s="10" t="s">
        <v>16</v>
      </c>
      <c r="E1163" s="10" t="s">
        <v>35</v>
      </c>
      <c r="F1163" s="10" t="s">
        <v>30</v>
      </c>
      <c r="G1163" s="10" t="s">
        <v>19</v>
      </c>
      <c r="H1163" s="10" t="s">
        <v>20</v>
      </c>
      <c r="I1163" s="10" t="s">
        <v>28</v>
      </c>
      <c r="O1163" s="10">
        <f t="shared" si="18"/>
        <v>1</v>
      </c>
    </row>
    <row r="1164" spans="2:15" x14ac:dyDescent="0.3">
      <c r="B1164" s="10">
        <v>2026</v>
      </c>
      <c r="C1164" s="10" t="s">
        <v>22</v>
      </c>
      <c r="D1164" s="10" t="s">
        <v>31</v>
      </c>
      <c r="E1164" s="10" t="s">
        <v>17</v>
      </c>
      <c r="F1164" s="10" t="s">
        <v>25</v>
      </c>
      <c r="G1164" s="10" t="s">
        <v>32</v>
      </c>
      <c r="H1164" s="10" t="s">
        <v>34</v>
      </c>
      <c r="I1164" s="10" t="s">
        <v>34</v>
      </c>
      <c r="O1164" s="10">
        <f t="shared" si="18"/>
        <v>1</v>
      </c>
    </row>
    <row r="1165" spans="2:15" x14ac:dyDescent="0.3">
      <c r="B1165" s="10">
        <v>2023</v>
      </c>
      <c r="C1165" s="10" t="s">
        <v>45</v>
      </c>
      <c r="D1165" s="10" t="s">
        <v>37</v>
      </c>
      <c r="E1165" s="10" t="s">
        <v>35</v>
      </c>
      <c r="F1165" s="10" t="s">
        <v>30</v>
      </c>
      <c r="G1165" s="10" t="s">
        <v>19</v>
      </c>
      <c r="H1165" s="10" t="s">
        <v>34</v>
      </c>
      <c r="I1165" s="10" t="s">
        <v>21</v>
      </c>
      <c r="O1165" s="10">
        <f t="shared" si="18"/>
        <v>1</v>
      </c>
    </row>
    <row r="1166" spans="2:15" x14ac:dyDescent="0.3">
      <c r="B1166" s="10">
        <v>2020</v>
      </c>
      <c r="C1166" s="10" t="s">
        <v>43</v>
      </c>
      <c r="D1166" s="10" t="s">
        <v>37</v>
      </c>
      <c r="E1166" s="10" t="s">
        <v>35</v>
      </c>
      <c r="F1166" s="10" t="s">
        <v>25</v>
      </c>
      <c r="G1166" s="10" t="s">
        <v>32</v>
      </c>
      <c r="H1166" s="10" t="s">
        <v>34</v>
      </c>
      <c r="I1166" s="10" t="s">
        <v>34</v>
      </c>
      <c r="O1166" s="10">
        <f t="shared" si="18"/>
        <v>1</v>
      </c>
    </row>
    <row r="1167" spans="2:15" x14ac:dyDescent="0.3">
      <c r="B1167" s="10">
        <v>2022</v>
      </c>
      <c r="C1167" s="10" t="s">
        <v>36</v>
      </c>
      <c r="D1167" s="10" t="s">
        <v>23</v>
      </c>
      <c r="E1167" s="10" t="s">
        <v>24</v>
      </c>
      <c r="F1167" s="10" t="s">
        <v>30</v>
      </c>
      <c r="G1167" s="10" t="s">
        <v>32</v>
      </c>
      <c r="H1167" s="10" t="s">
        <v>20</v>
      </c>
      <c r="I1167" s="10" t="s">
        <v>21</v>
      </c>
      <c r="O1167" s="10">
        <f t="shared" si="18"/>
        <v>1</v>
      </c>
    </row>
    <row r="1168" spans="2:15" x14ac:dyDescent="0.3">
      <c r="B1168" s="10">
        <v>2025</v>
      </c>
      <c r="C1168" s="10" t="s">
        <v>22</v>
      </c>
      <c r="D1168" s="10" t="s">
        <v>42</v>
      </c>
      <c r="E1168" s="10" t="s">
        <v>17</v>
      </c>
      <c r="F1168" s="10" t="s">
        <v>18</v>
      </c>
      <c r="G1168" s="10" t="s">
        <v>32</v>
      </c>
      <c r="H1168" s="10" t="s">
        <v>34</v>
      </c>
      <c r="I1168" s="10" t="s">
        <v>21</v>
      </c>
      <c r="O1168" s="10">
        <f t="shared" si="18"/>
        <v>1</v>
      </c>
    </row>
    <row r="1169" spans="2:15" x14ac:dyDescent="0.3">
      <c r="B1169" s="10">
        <v>2020</v>
      </c>
      <c r="C1169" s="10" t="s">
        <v>15</v>
      </c>
      <c r="D1169" s="10" t="s">
        <v>33</v>
      </c>
      <c r="E1169" s="10" t="s">
        <v>24</v>
      </c>
      <c r="F1169" s="10" t="s">
        <v>30</v>
      </c>
      <c r="G1169" s="10" t="s">
        <v>32</v>
      </c>
      <c r="H1169" s="10" t="s">
        <v>34</v>
      </c>
      <c r="I1169" s="10" t="s">
        <v>21</v>
      </c>
      <c r="O1169" s="10">
        <f t="shared" si="18"/>
        <v>1</v>
      </c>
    </row>
    <row r="1170" spans="2:15" x14ac:dyDescent="0.3">
      <c r="B1170" s="10">
        <v>2024</v>
      </c>
      <c r="C1170" s="10" t="s">
        <v>45</v>
      </c>
      <c r="D1170" s="10" t="s">
        <v>31</v>
      </c>
      <c r="E1170" s="10" t="s">
        <v>17</v>
      </c>
      <c r="F1170" s="10" t="s">
        <v>18</v>
      </c>
      <c r="G1170" s="10" t="s">
        <v>40</v>
      </c>
      <c r="H1170" s="10" t="s">
        <v>27</v>
      </c>
      <c r="I1170" s="10" t="s">
        <v>28</v>
      </c>
      <c r="O1170" s="10">
        <f t="shared" si="18"/>
        <v>1</v>
      </c>
    </row>
    <row r="1171" spans="2:15" x14ac:dyDescent="0.3">
      <c r="B1171" s="10">
        <v>2021</v>
      </c>
      <c r="C1171" s="10" t="s">
        <v>15</v>
      </c>
      <c r="D1171" s="10" t="s">
        <v>23</v>
      </c>
      <c r="E1171" s="10" t="s">
        <v>24</v>
      </c>
      <c r="F1171" s="10" t="s">
        <v>18</v>
      </c>
      <c r="G1171" s="10" t="s">
        <v>40</v>
      </c>
      <c r="H1171" s="10" t="s">
        <v>20</v>
      </c>
      <c r="I1171" s="10" t="s">
        <v>21</v>
      </c>
      <c r="O1171" s="10">
        <f t="shared" si="18"/>
        <v>1</v>
      </c>
    </row>
    <row r="1172" spans="2:15" x14ac:dyDescent="0.3">
      <c r="B1172" s="10">
        <v>2022</v>
      </c>
      <c r="C1172" s="10" t="s">
        <v>43</v>
      </c>
      <c r="D1172" s="10" t="s">
        <v>33</v>
      </c>
      <c r="E1172" s="10" t="s">
        <v>24</v>
      </c>
      <c r="F1172" s="10" t="s">
        <v>18</v>
      </c>
      <c r="G1172" s="10" t="s">
        <v>32</v>
      </c>
      <c r="H1172" s="10" t="s">
        <v>27</v>
      </c>
      <c r="I1172" s="10" t="s">
        <v>21</v>
      </c>
      <c r="O1172" s="10">
        <f t="shared" si="18"/>
        <v>1</v>
      </c>
    </row>
    <row r="1173" spans="2:15" x14ac:dyDescent="0.3">
      <c r="B1173" s="10">
        <v>2021</v>
      </c>
      <c r="C1173" s="10" t="s">
        <v>29</v>
      </c>
      <c r="D1173" s="10" t="s">
        <v>31</v>
      </c>
      <c r="E1173" s="10" t="s">
        <v>17</v>
      </c>
      <c r="F1173" s="10" t="s">
        <v>25</v>
      </c>
      <c r="G1173" s="10" t="s">
        <v>38</v>
      </c>
      <c r="H1173" s="10" t="s">
        <v>34</v>
      </c>
      <c r="I1173" s="10" t="s">
        <v>28</v>
      </c>
      <c r="O1173" s="10">
        <f t="shared" si="18"/>
        <v>1</v>
      </c>
    </row>
    <row r="1174" spans="2:15" x14ac:dyDescent="0.3">
      <c r="B1174" s="10">
        <v>2024</v>
      </c>
      <c r="C1174" s="10" t="s">
        <v>29</v>
      </c>
      <c r="D1174" s="10" t="s">
        <v>42</v>
      </c>
      <c r="E1174" s="10" t="s">
        <v>17</v>
      </c>
      <c r="F1174" s="10" t="s">
        <v>25</v>
      </c>
      <c r="G1174" s="10" t="s">
        <v>19</v>
      </c>
      <c r="H1174" s="10" t="s">
        <v>34</v>
      </c>
      <c r="I1174" s="10" t="s">
        <v>21</v>
      </c>
      <c r="O1174" s="10">
        <f t="shared" si="18"/>
        <v>1</v>
      </c>
    </row>
    <row r="1175" spans="2:15" x14ac:dyDescent="0.3">
      <c r="B1175" s="10">
        <v>2023</v>
      </c>
      <c r="C1175" s="10" t="s">
        <v>45</v>
      </c>
      <c r="D1175" s="10" t="s">
        <v>37</v>
      </c>
      <c r="E1175" s="10" t="s">
        <v>35</v>
      </c>
      <c r="F1175" s="10" t="s">
        <v>25</v>
      </c>
      <c r="G1175" s="10" t="s">
        <v>40</v>
      </c>
      <c r="H1175" s="10" t="s">
        <v>20</v>
      </c>
      <c r="I1175" s="10" t="s">
        <v>21</v>
      </c>
      <c r="O1175" s="10">
        <f t="shared" si="18"/>
        <v>1</v>
      </c>
    </row>
    <row r="1176" spans="2:15" x14ac:dyDescent="0.3">
      <c r="B1176" s="10">
        <v>2020</v>
      </c>
      <c r="C1176" s="10" t="s">
        <v>15</v>
      </c>
      <c r="D1176" s="10" t="s">
        <v>23</v>
      </c>
      <c r="E1176" s="10" t="s">
        <v>17</v>
      </c>
      <c r="F1176" s="10" t="s">
        <v>18</v>
      </c>
      <c r="G1176" s="10" t="s">
        <v>44</v>
      </c>
      <c r="H1176" s="10" t="s">
        <v>34</v>
      </c>
      <c r="I1176" s="10" t="s">
        <v>28</v>
      </c>
      <c r="O1176" s="10">
        <f t="shared" si="18"/>
        <v>1</v>
      </c>
    </row>
    <row r="1177" spans="2:15" x14ac:dyDescent="0.3">
      <c r="B1177" s="10">
        <v>2026</v>
      </c>
      <c r="C1177" s="10" t="s">
        <v>36</v>
      </c>
      <c r="D1177" s="10" t="s">
        <v>31</v>
      </c>
      <c r="E1177" s="10" t="s">
        <v>17</v>
      </c>
      <c r="F1177" s="10" t="s">
        <v>18</v>
      </c>
      <c r="G1177" s="10" t="s">
        <v>40</v>
      </c>
      <c r="H1177" s="10" t="s">
        <v>39</v>
      </c>
      <c r="I1177" s="10" t="s">
        <v>28</v>
      </c>
      <c r="O1177" s="10">
        <f t="shared" si="18"/>
        <v>1</v>
      </c>
    </row>
    <row r="1178" spans="2:15" x14ac:dyDescent="0.3">
      <c r="B1178" s="10">
        <v>2026</v>
      </c>
      <c r="C1178" s="10" t="s">
        <v>22</v>
      </c>
      <c r="D1178" s="10" t="s">
        <v>37</v>
      </c>
      <c r="E1178" s="10" t="s">
        <v>35</v>
      </c>
      <c r="F1178" s="10" t="s">
        <v>18</v>
      </c>
      <c r="G1178" s="10" t="s">
        <v>26</v>
      </c>
      <c r="H1178" s="10" t="s">
        <v>34</v>
      </c>
      <c r="I1178" s="10" t="s">
        <v>28</v>
      </c>
      <c r="O1178" s="10">
        <f t="shared" si="18"/>
        <v>1</v>
      </c>
    </row>
    <row r="1179" spans="2:15" x14ac:dyDescent="0.3">
      <c r="B1179" s="10">
        <v>2022</v>
      </c>
      <c r="C1179" s="10" t="s">
        <v>45</v>
      </c>
      <c r="D1179" s="10" t="s">
        <v>42</v>
      </c>
      <c r="E1179" s="10" t="s">
        <v>35</v>
      </c>
      <c r="F1179" s="10" t="s">
        <v>30</v>
      </c>
      <c r="G1179" s="10" t="s">
        <v>38</v>
      </c>
      <c r="H1179" s="10" t="s">
        <v>27</v>
      </c>
      <c r="I1179" s="10" t="s">
        <v>34</v>
      </c>
      <c r="O1179" s="10">
        <f t="shared" si="18"/>
        <v>1</v>
      </c>
    </row>
    <row r="1180" spans="2:15" x14ac:dyDescent="0.3">
      <c r="B1180" s="10">
        <v>2021</v>
      </c>
      <c r="C1180" s="10" t="s">
        <v>41</v>
      </c>
      <c r="D1180" s="10" t="s">
        <v>31</v>
      </c>
      <c r="E1180" s="10" t="s">
        <v>17</v>
      </c>
      <c r="F1180" s="10" t="s">
        <v>30</v>
      </c>
      <c r="G1180" s="10" t="s">
        <v>44</v>
      </c>
      <c r="H1180" s="10" t="s">
        <v>34</v>
      </c>
      <c r="I1180" s="10" t="s">
        <v>28</v>
      </c>
      <c r="O1180" s="10">
        <f t="shared" si="18"/>
        <v>1</v>
      </c>
    </row>
    <row r="1181" spans="2:15" x14ac:dyDescent="0.3">
      <c r="B1181" s="10">
        <v>2023</v>
      </c>
      <c r="C1181" s="10" t="s">
        <v>41</v>
      </c>
      <c r="D1181" s="10" t="s">
        <v>42</v>
      </c>
      <c r="E1181" s="10" t="s">
        <v>24</v>
      </c>
      <c r="F1181" s="10" t="s">
        <v>18</v>
      </c>
      <c r="G1181" s="10" t="s">
        <v>40</v>
      </c>
      <c r="H1181" s="10" t="s">
        <v>20</v>
      </c>
      <c r="I1181" s="10" t="s">
        <v>28</v>
      </c>
      <c r="O1181" s="10">
        <f t="shared" si="18"/>
        <v>1</v>
      </c>
    </row>
    <row r="1182" spans="2:15" x14ac:dyDescent="0.3">
      <c r="B1182" s="10">
        <v>2022</v>
      </c>
      <c r="C1182" s="10" t="s">
        <v>43</v>
      </c>
      <c r="D1182" s="10" t="s">
        <v>31</v>
      </c>
      <c r="E1182" s="10" t="s">
        <v>35</v>
      </c>
      <c r="F1182" s="10" t="s">
        <v>30</v>
      </c>
      <c r="G1182" s="10" t="s">
        <v>38</v>
      </c>
      <c r="H1182" s="10" t="s">
        <v>27</v>
      </c>
      <c r="I1182" s="10" t="s">
        <v>28</v>
      </c>
      <c r="O1182" s="10">
        <f t="shared" si="18"/>
        <v>1</v>
      </c>
    </row>
    <row r="1183" spans="2:15" x14ac:dyDescent="0.3">
      <c r="B1183" s="10">
        <v>2025</v>
      </c>
      <c r="C1183" s="10" t="s">
        <v>45</v>
      </c>
      <c r="D1183" s="10" t="s">
        <v>37</v>
      </c>
      <c r="E1183" s="10" t="s">
        <v>24</v>
      </c>
      <c r="F1183" s="10" t="s">
        <v>18</v>
      </c>
      <c r="G1183" s="10" t="s">
        <v>38</v>
      </c>
      <c r="H1183" s="10" t="s">
        <v>27</v>
      </c>
      <c r="I1183" s="10" t="s">
        <v>34</v>
      </c>
      <c r="O1183" s="10">
        <f t="shared" si="18"/>
        <v>1</v>
      </c>
    </row>
    <row r="1184" spans="2:15" x14ac:dyDescent="0.3">
      <c r="B1184" s="10">
        <v>2024</v>
      </c>
      <c r="C1184" s="10" t="s">
        <v>36</v>
      </c>
      <c r="D1184" s="10" t="s">
        <v>23</v>
      </c>
      <c r="E1184" s="10" t="s">
        <v>17</v>
      </c>
      <c r="F1184" s="10" t="s">
        <v>18</v>
      </c>
      <c r="G1184" s="10" t="s">
        <v>40</v>
      </c>
      <c r="H1184" s="10" t="s">
        <v>20</v>
      </c>
      <c r="I1184" s="10" t="s">
        <v>28</v>
      </c>
      <c r="O1184" s="10">
        <f t="shared" si="18"/>
        <v>1</v>
      </c>
    </row>
    <row r="1185" spans="2:15" x14ac:dyDescent="0.3">
      <c r="B1185" s="10">
        <v>2020</v>
      </c>
      <c r="C1185" s="10" t="s">
        <v>36</v>
      </c>
      <c r="D1185" s="10" t="s">
        <v>42</v>
      </c>
      <c r="E1185" s="10" t="s">
        <v>24</v>
      </c>
      <c r="F1185" s="10" t="s">
        <v>25</v>
      </c>
      <c r="G1185" s="10" t="s">
        <v>44</v>
      </c>
      <c r="H1185" s="10" t="s">
        <v>20</v>
      </c>
      <c r="I1185" s="10" t="s">
        <v>28</v>
      </c>
      <c r="O1185" s="10">
        <f t="shared" si="18"/>
        <v>1</v>
      </c>
    </row>
    <row r="1186" spans="2:15" x14ac:dyDescent="0.3">
      <c r="B1186" s="10">
        <v>2024</v>
      </c>
      <c r="C1186" s="10" t="s">
        <v>41</v>
      </c>
      <c r="D1186" s="10" t="s">
        <v>16</v>
      </c>
      <c r="E1186" s="10" t="s">
        <v>17</v>
      </c>
      <c r="F1186" s="10" t="s">
        <v>30</v>
      </c>
      <c r="G1186" s="10" t="s">
        <v>40</v>
      </c>
      <c r="H1186" s="10" t="s">
        <v>20</v>
      </c>
      <c r="I1186" s="10" t="s">
        <v>21</v>
      </c>
      <c r="O1186" s="10">
        <f t="shared" si="18"/>
        <v>1</v>
      </c>
    </row>
    <row r="1187" spans="2:15" x14ac:dyDescent="0.3">
      <c r="B1187" s="10">
        <v>2022</v>
      </c>
      <c r="C1187" s="10" t="s">
        <v>22</v>
      </c>
      <c r="D1187" s="10" t="s">
        <v>42</v>
      </c>
      <c r="E1187" s="10" t="s">
        <v>24</v>
      </c>
      <c r="F1187" s="10" t="s">
        <v>25</v>
      </c>
      <c r="G1187" s="10" t="s">
        <v>38</v>
      </c>
      <c r="H1187" s="10" t="s">
        <v>27</v>
      </c>
      <c r="I1187" s="10" t="s">
        <v>21</v>
      </c>
      <c r="O1187" s="10">
        <f t="shared" si="18"/>
        <v>1</v>
      </c>
    </row>
    <row r="1188" spans="2:15" x14ac:dyDescent="0.3">
      <c r="B1188" s="10">
        <v>2020</v>
      </c>
      <c r="C1188" s="10" t="s">
        <v>29</v>
      </c>
      <c r="D1188" s="10" t="s">
        <v>16</v>
      </c>
      <c r="E1188" s="10" t="s">
        <v>35</v>
      </c>
      <c r="F1188" s="10" t="s">
        <v>18</v>
      </c>
      <c r="G1188" s="10" t="s">
        <v>44</v>
      </c>
      <c r="H1188" s="10" t="s">
        <v>27</v>
      </c>
      <c r="I1188" s="10" t="s">
        <v>21</v>
      </c>
      <c r="O1188" s="10">
        <f t="shared" si="18"/>
        <v>1</v>
      </c>
    </row>
    <row r="1189" spans="2:15" x14ac:dyDescent="0.3">
      <c r="B1189" s="10">
        <v>2026</v>
      </c>
      <c r="C1189" s="10" t="s">
        <v>43</v>
      </c>
      <c r="D1189" s="10" t="s">
        <v>31</v>
      </c>
      <c r="E1189" s="10" t="s">
        <v>24</v>
      </c>
      <c r="F1189" s="10" t="s">
        <v>30</v>
      </c>
      <c r="G1189" s="10" t="s">
        <v>26</v>
      </c>
      <c r="H1189" s="10" t="s">
        <v>39</v>
      </c>
      <c r="I1189" s="10" t="s">
        <v>28</v>
      </c>
      <c r="O1189" s="10">
        <f t="shared" si="18"/>
        <v>1</v>
      </c>
    </row>
    <row r="1190" spans="2:15" x14ac:dyDescent="0.3">
      <c r="B1190" s="10">
        <v>2021</v>
      </c>
      <c r="C1190" s="10" t="s">
        <v>22</v>
      </c>
      <c r="D1190" s="10" t="s">
        <v>37</v>
      </c>
      <c r="E1190" s="10" t="s">
        <v>24</v>
      </c>
      <c r="F1190" s="10" t="s">
        <v>30</v>
      </c>
      <c r="G1190" s="10" t="s">
        <v>26</v>
      </c>
      <c r="H1190" s="10" t="s">
        <v>27</v>
      </c>
      <c r="I1190" s="10" t="s">
        <v>34</v>
      </c>
      <c r="O1190" s="10">
        <f t="shared" si="18"/>
        <v>1</v>
      </c>
    </row>
    <row r="1191" spans="2:15" x14ac:dyDescent="0.3">
      <c r="B1191" s="10">
        <v>2022</v>
      </c>
      <c r="C1191" s="10" t="s">
        <v>43</v>
      </c>
      <c r="D1191" s="10" t="s">
        <v>37</v>
      </c>
      <c r="E1191" s="10" t="s">
        <v>17</v>
      </c>
      <c r="F1191" s="10" t="s">
        <v>18</v>
      </c>
      <c r="G1191" s="10" t="s">
        <v>32</v>
      </c>
      <c r="H1191" s="10" t="s">
        <v>27</v>
      </c>
      <c r="I1191" s="10" t="s">
        <v>21</v>
      </c>
      <c r="O1191" s="10">
        <f t="shared" si="18"/>
        <v>1</v>
      </c>
    </row>
    <row r="1192" spans="2:15" x14ac:dyDescent="0.3">
      <c r="B1192" s="10">
        <v>2022</v>
      </c>
      <c r="C1192" s="10" t="s">
        <v>29</v>
      </c>
      <c r="D1192" s="10" t="s">
        <v>16</v>
      </c>
      <c r="E1192" s="10" t="s">
        <v>35</v>
      </c>
      <c r="F1192" s="10" t="s">
        <v>18</v>
      </c>
      <c r="G1192" s="10" t="s">
        <v>38</v>
      </c>
      <c r="H1192" s="10" t="s">
        <v>27</v>
      </c>
      <c r="I1192" s="10" t="s">
        <v>21</v>
      </c>
      <c r="O1192" s="10">
        <f t="shared" si="18"/>
        <v>1</v>
      </c>
    </row>
    <row r="1193" spans="2:15" x14ac:dyDescent="0.3">
      <c r="B1193" s="10">
        <v>2023</v>
      </c>
      <c r="C1193" s="10" t="s">
        <v>43</v>
      </c>
      <c r="D1193" s="10" t="s">
        <v>31</v>
      </c>
      <c r="E1193" s="10" t="s">
        <v>24</v>
      </c>
      <c r="F1193" s="10" t="s">
        <v>30</v>
      </c>
      <c r="G1193" s="10" t="s">
        <v>44</v>
      </c>
      <c r="H1193" s="10" t="s">
        <v>34</v>
      </c>
      <c r="I1193" s="10" t="s">
        <v>28</v>
      </c>
      <c r="O1193" s="10">
        <f t="shared" si="18"/>
        <v>1</v>
      </c>
    </row>
    <row r="1194" spans="2:15" x14ac:dyDescent="0.3">
      <c r="B1194" s="10">
        <v>2023</v>
      </c>
      <c r="C1194" s="10" t="s">
        <v>22</v>
      </c>
      <c r="D1194" s="10" t="s">
        <v>42</v>
      </c>
      <c r="E1194" s="10" t="s">
        <v>35</v>
      </c>
      <c r="F1194" s="10" t="s">
        <v>18</v>
      </c>
      <c r="G1194" s="10" t="s">
        <v>32</v>
      </c>
      <c r="H1194" s="10" t="s">
        <v>39</v>
      </c>
      <c r="I1194" s="10" t="s">
        <v>28</v>
      </c>
      <c r="O1194" s="10">
        <f t="shared" si="18"/>
        <v>1</v>
      </c>
    </row>
    <row r="1195" spans="2:15" x14ac:dyDescent="0.3">
      <c r="B1195" s="10">
        <v>2021</v>
      </c>
      <c r="C1195" s="10" t="s">
        <v>43</v>
      </c>
      <c r="D1195" s="10" t="s">
        <v>33</v>
      </c>
      <c r="E1195" s="10" t="s">
        <v>17</v>
      </c>
      <c r="F1195" s="10" t="s">
        <v>30</v>
      </c>
      <c r="G1195" s="10" t="s">
        <v>32</v>
      </c>
      <c r="H1195" s="10" t="s">
        <v>39</v>
      </c>
      <c r="I1195" s="10" t="s">
        <v>34</v>
      </c>
      <c r="O1195" s="10">
        <f t="shared" si="18"/>
        <v>1</v>
      </c>
    </row>
    <row r="1196" spans="2:15" x14ac:dyDescent="0.3">
      <c r="B1196" s="10">
        <v>2026</v>
      </c>
      <c r="C1196" s="10" t="s">
        <v>29</v>
      </c>
      <c r="D1196" s="10" t="s">
        <v>33</v>
      </c>
      <c r="E1196" s="10" t="s">
        <v>35</v>
      </c>
      <c r="F1196" s="10" t="s">
        <v>18</v>
      </c>
      <c r="G1196" s="10" t="s">
        <v>19</v>
      </c>
      <c r="H1196" s="10" t="s">
        <v>27</v>
      </c>
      <c r="I1196" s="10" t="s">
        <v>28</v>
      </c>
      <c r="O1196" s="10">
        <f t="shared" si="18"/>
        <v>1</v>
      </c>
    </row>
    <row r="1197" spans="2:15" x14ac:dyDescent="0.3">
      <c r="B1197" s="10">
        <v>2026</v>
      </c>
      <c r="C1197" s="10" t="s">
        <v>22</v>
      </c>
      <c r="D1197" s="10" t="s">
        <v>16</v>
      </c>
      <c r="E1197" s="10" t="s">
        <v>35</v>
      </c>
      <c r="F1197" s="10" t="s">
        <v>25</v>
      </c>
      <c r="G1197" s="10" t="s">
        <v>19</v>
      </c>
      <c r="H1197" s="10" t="s">
        <v>34</v>
      </c>
      <c r="I1197" s="10" t="s">
        <v>28</v>
      </c>
      <c r="O1197" s="10">
        <f t="shared" si="18"/>
        <v>1</v>
      </c>
    </row>
    <row r="1198" spans="2:15" x14ac:dyDescent="0.3">
      <c r="B1198" s="10">
        <v>2020</v>
      </c>
      <c r="C1198" s="10" t="s">
        <v>41</v>
      </c>
      <c r="D1198" s="10" t="s">
        <v>23</v>
      </c>
      <c r="E1198" s="10" t="s">
        <v>35</v>
      </c>
      <c r="F1198" s="10" t="s">
        <v>18</v>
      </c>
      <c r="G1198" s="10" t="s">
        <v>38</v>
      </c>
      <c r="H1198" s="10" t="s">
        <v>27</v>
      </c>
      <c r="I1198" s="10" t="s">
        <v>21</v>
      </c>
      <c r="O1198" s="10">
        <f t="shared" si="18"/>
        <v>1</v>
      </c>
    </row>
    <row r="1199" spans="2:15" x14ac:dyDescent="0.3">
      <c r="B1199" s="10">
        <v>2020</v>
      </c>
      <c r="C1199" s="10" t="s">
        <v>36</v>
      </c>
      <c r="D1199" s="10" t="s">
        <v>23</v>
      </c>
      <c r="E1199" s="10" t="s">
        <v>35</v>
      </c>
      <c r="F1199" s="10" t="s">
        <v>25</v>
      </c>
      <c r="G1199" s="10" t="s">
        <v>26</v>
      </c>
      <c r="H1199" s="10" t="s">
        <v>34</v>
      </c>
      <c r="I1199" s="10" t="s">
        <v>34</v>
      </c>
      <c r="O1199" s="10">
        <f t="shared" si="18"/>
        <v>1</v>
      </c>
    </row>
    <row r="1200" spans="2:15" x14ac:dyDescent="0.3">
      <c r="B1200" s="10">
        <v>2026</v>
      </c>
      <c r="C1200" s="10" t="s">
        <v>29</v>
      </c>
      <c r="D1200" s="10" t="s">
        <v>16</v>
      </c>
      <c r="E1200" s="10" t="s">
        <v>24</v>
      </c>
      <c r="F1200" s="10" t="s">
        <v>18</v>
      </c>
      <c r="G1200" s="10" t="s">
        <v>38</v>
      </c>
      <c r="H1200" s="10" t="s">
        <v>20</v>
      </c>
      <c r="I1200" s="10" t="s">
        <v>28</v>
      </c>
      <c r="O1200" s="10">
        <f t="shared" si="18"/>
        <v>1</v>
      </c>
    </row>
    <row r="1201" spans="2:15" x14ac:dyDescent="0.3">
      <c r="B1201" s="10">
        <v>2024</v>
      </c>
      <c r="C1201" s="10" t="s">
        <v>45</v>
      </c>
      <c r="D1201" s="10" t="s">
        <v>33</v>
      </c>
      <c r="E1201" s="10" t="s">
        <v>35</v>
      </c>
      <c r="F1201" s="10" t="s">
        <v>18</v>
      </c>
      <c r="G1201" s="10" t="s">
        <v>40</v>
      </c>
      <c r="H1201" s="10" t="s">
        <v>20</v>
      </c>
      <c r="I1201" s="10" t="s">
        <v>28</v>
      </c>
      <c r="O1201" s="10">
        <f t="shared" si="18"/>
        <v>1</v>
      </c>
    </row>
    <row r="1202" spans="2:15" x14ac:dyDescent="0.3">
      <c r="B1202" s="10">
        <v>2020</v>
      </c>
      <c r="C1202" s="10" t="s">
        <v>29</v>
      </c>
      <c r="D1202" s="10" t="s">
        <v>37</v>
      </c>
      <c r="E1202" s="10" t="s">
        <v>17</v>
      </c>
      <c r="F1202" s="10" t="s">
        <v>30</v>
      </c>
      <c r="G1202" s="10" t="s">
        <v>44</v>
      </c>
      <c r="H1202" s="10" t="s">
        <v>39</v>
      </c>
      <c r="I1202" s="10" t="s">
        <v>34</v>
      </c>
      <c r="O1202" s="10">
        <f t="shared" si="18"/>
        <v>1</v>
      </c>
    </row>
    <row r="1203" spans="2:15" x14ac:dyDescent="0.3">
      <c r="B1203" s="10">
        <v>2020</v>
      </c>
      <c r="C1203" s="10" t="s">
        <v>41</v>
      </c>
      <c r="D1203" s="10" t="s">
        <v>23</v>
      </c>
      <c r="E1203" s="10" t="s">
        <v>35</v>
      </c>
      <c r="F1203" s="10" t="s">
        <v>18</v>
      </c>
      <c r="G1203" s="10" t="s">
        <v>44</v>
      </c>
      <c r="H1203" s="10" t="s">
        <v>20</v>
      </c>
      <c r="I1203" s="10" t="s">
        <v>34</v>
      </c>
      <c r="O1203" s="10">
        <f t="shared" si="18"/>
        <v>1</v>
      </c>
    </row>
    <row r="1204" spans="2:15" x14ac:dyDescent="0.3">
      <c r="B1204" s="10">
        <v>2024</v>
      </c>
      <c r="C1204" s="10" t="s">
        <v>43</v>
      </c>
      <c r="D1204" s="10" t="s">
        <v>23</v>
      </c>
      <c r="E1204" s="10" t="s">
        <v>35</v>
      </c>
      <c r="F1204" s="10" t="s">
        <v>25</v>
      </c>
      <c r="G1204" s="10" t="s">
        <v>19</v>
      </c>
      <c r="H1204" s="10" t="s">
        <v>34</v>
      </c>
      <c r="I1204" s="10" t="s">
        <v>28</v>
      </c>
      <c r="O1204" s="10">
        <f t="shared" si="18"/>
        <v>1</v>
      </c>
    </row>
    <row r="1205" spans="2:15" x14ac:dyDescent="0.3">
      <c r="B1205" s="10">
        <v>2023</v>
      </c>
      <c r="C1205" s="10" t="s">
        <v>29</v>
      </c>
      <c r="D1205" s="10" t="s">
        <v>23</v>
      </c>
      <c r="E1205" s="10" t="s">
        <v>35</v>
      </c>
      <c r="F1205" s="10" t="s">
        <v>30</v>
      </c>
      <c r="G1205" s="10" t="s">
        <v>32</v>
      </c>
      <c r="H1205" s="10" t="s">
        <v>27</v>
      </c>
      <c r="I1205" s="10" t="s">
        <v>28</v>
      </c>
      <c r="O1205" s="10">
        <f t="shared" si="18"/>
        <v>1</v>
      </c>
    </row>
    <row r="1206" spans="2:15" x14ac:dyDescent="0.3">
      <c r="B1206" s="10">
        <v>2024</v>
      </c>
      <c r="C1206" s="10" t="s">
        <v>22</v>
      </c>
      <c r="D1206" s="10" t="s">
        <v>23</v>
      </c>
      <c r="E1206" s="10" t="s">
        <v>24</v>
      </c>
      <c r="F1206" s="10" t="s">
        <v>18</v>
      </c>
      <c r="G1206" s="10" t="s">
        <v>40</v>
      </c>
      <c r="H1206" s="10" t="s">
        <v>27</v>
      </c>
      <c r="I1206" s="10" t="s">
        <v>21</v>
      </c>
      <c r="O1206" s="10">
        <f t="shared" si="18"/>
        <v>1</v>
      </c>
    </row>
    <row r="1207" spans="2:15" x14ac:dyDescent="0.3">
      <c r="B1207" s="10">
        <v>2024</v>
      </c>
      <c r="C1207" s="10" t="s">
        <v>36</v>
      </c>
      <c r="D1207" s="10" t="s">
        <v>37</v>
      </c>
      <c r="E1207" s="10" t="s">
        <v>17</v>
      </c>
      <c r="F1207" s="10" t="s">
        <v>25</v>
      </c>
      <c r="G1207" s="10" t="s">
        <v>40</v>
      </c>
      <c r="H1207" s="10" t="s">
        <v>27</v>
      </c>
      <c r="I1207" s="10" t="s">
        <v>34</v>
      </c>
      <c r="O1207" s="10">
        <f t="shared" si="18"/>
        <v>1</v>
      </c>
    </row>
    <row r="1208" spans="2:15" x14ac:dyDescent="0.3">
      <c r="B1208" s="10">
        <v>2021</v>
      </c>
      <c r="C1208" s="10" t="s">
        <v>41</v>
      </c>
      <c r="D1208" s="10" t="s">
        <v>31</v>
      </c>
      <c r="E1208" s="10" t="s">
        <v>24</v>
      </c>
      <c r="F1208" s="10" t="s">
        <v>30</v>
      </c>
      <c r="G1208" s="10" t="s">
        <v>32</v>
      </c>
      <c r="H1208" s="10" t="s">
        <v>39</v>
      </c>
      <c r="I1208" s="10" t="s">
        <v>28</v>
      </c>
      <c r="O1208" s="10">
        <f t="shared" si="18"/>
        <v>1</v>
      </c>
    </row>
    <row r="1209" spans="2:15" x14ac:dyDescent="0.3">
      <c r="B1209" s="10">
        <v>2021</v>
      </c>
      <c r="C1209" s="10" t="s">
        <v>36</v>
      </c>
      <c r="D1209" s="10" t="s">
        <v>23</v>
      </c>
      <c r="E1209" s="10" t="s">
        <v>17</v>
      </c>
      <c r="F1209" s="10" t="s">
        <v>25</v>
      </c>
      <c r="G1209" s="10" t="s">
        <v>26</v>
      </c>
      <c r="H1209" s="10" t="s">
        <v>27</v>
      </c>
      <c r="I1209" s="10" t="s">
        <v>21</v>
      </c>
      <c r="O1209" s="10">
        <f t="shared" si="18"/>
        <v>1</v>
      </c>
    </row>
    <row r="1210" spans="2:15" x14ac:dyDescent="0.3">
      <c r="B1210" s="10">
        <v>2026</v>
      </c>
      <c r="C1210" s="10" t="s">
        <v>45</v>
      </c>
      <c r="D1210" s="10" t="s">
        <v>42</v>
      </c>
      <c r="E1210" s="10" t="s">
        <v>35</v>
      </c>
      <c r="F1210" s="10" t="s">
        <v>18</v>
      </c>
      <c r="G1210" s="10" t="s">
        <v>26</v>
      </c>
      <c r="H1210" s="10" t="s">
        <v>27</v>
      </c>
      <c r="I1210" s="10" t="s">
        <v>28</v>
      </c>
      <c r="O1210" s="10">
        <f t="shared" si="18"/>
        <v>1</v>
      </c>
    </row>
    <row r="1211" spans="2:15" x14ac:dyDescent="0.3">
      <c r="B1211" s="10">
        <v>2024</v>
      </c>
      <c r="C1211" s="10" t="s">
        <v>43</v>
      </c>
      <c r="D1211" s="10" t="s">
        <v>23</v>
      </c>
      <c r="E1211" s="10" t="s">
        <v>35</v>
      </c>
      <c r="F1211" s="10" t="s">
        <v>30</v>
      </c>
      <c r="G1211" s="10" t="s">
        <v>40</v>
      </c>
      <c r="H1211" s="10" t="s">
        <v>34</v>
      </c>
      <c r="I1211" s="10" t="s">
        <v>28</v>
      </c>
      <c r="O1211" s="10">
        <f t="shared" si="18"/>
        <v>1</v>
      </c>
    </row>
    <row r="1212" spans="2:15" x14ac:dyDescent="0.3">
      <c r="B1212" s="10">
        <v>2023</v>
      </c>
      <c r="C1212" s="10" t="s">
        <v>45</v>
      </c>
      <c r="D1212" s="10" t="s">
        <v>37</v>
      </c>
      <c r="E1212" s="10" t="s">
        <v>17</v>
      </c>
      <c r="F1212" s="10" t="s">
        <v>18</v>
      </c>
      <c r="G1212" s="10" t="s">
        <v>44</v>
      </c>
      <c r="H1212" s="10" t="s">
        <v>34</v>
      </c>
      <c r="I1212" s="10" t="s">
        <v>21</v>
      </c>
      <c r="O1212" s="10">
        <f t="shared" si="18"/>
        <v>1</v>
      </c>
    </row>
    <row r="1213" spans="2:15" x14ac:dyDescent="0.3">
      <c r="B1213" s="10">
        <v>2022</v>
      </c>
      <c r="C1213" s="10" t="s">
        <v>43</v>
      </c>
      <c r="D1213" s="10" t="s">
        <v>31</v>
      </c>
      <c r="E1213" s="10" t="s">
        <v>24</v>
      </c>
      <c r="F1213" s="10" t="s">
        <v>30</v>
      </c>
      <c r="G1213" s="10" t="s">
        <v>26</v>
      </c>
      <c r="H1213" s="10" t="s">
        <v>34</v>
      </c>
      <c r="I1213" s="10" t="s">
        <v>28</v>
      </c>
      <c r="O1213" s="10">
        <f t="shared" si="18"/>
        <v>1</v>
      </c>
    </row>
    <row r="1214" spans="2:15" x14ac:dyDescent="0.3">
      <c r="B1214" s="10">
        <v>2023</v>
      </c>
      <c r="C1214" s="10" t="s">
        <v>15</v>
      </c>
      <c r="D1214" s="10" t="s">
        <v>42</v>
      </c>
      <c r="E1214" s="10" t="s">
        <v>35</v>
      </c>
      <c r="F1214" s="10" t="s">
        <v>18</v>
      </c>
      <c r="G1214" s="10" t="s">
        <v>26</v>
      </c>
      <c r="H1214" s="10" t="s">
        <v>20</v>
      </c>
      <c r="I1214" s="10" t="s">
        <v>34</v>
      </c>
      <c r="O1214" s="10">
        <f t="shared" si="18"/>
        <v>1</v>
      </c>
    </row>
    <row r="1215" spans="2:15" x14ac:dyDescent="0.3">
      <c r="B1215" s="10">
        <v>2024</v>
      </c>
      <c r="C1215" s="10" t="s">
        <v>15</v>
      </c>
      <c r="D1215" s="10" t="s">
        <v>42</v>
      </c>
      <c r="E1215" s="10" t="s">
        <v>35</v>
      </c>
      <c r="F1215" s="10" t="s">
        <v>18</v>
      </c>
      <c r="G1215" s="10" t="s">
        <v>32</v>
      </c>
      <c r="H1215" s="10" t="s">
        <v>34</v>
      </c>
      <c r="I1215" s="10" t="s">
        <v>28</v>
      </c>
      <c r="O1215" s="10">
        <f t="shared" si="18"/>
        <v>1</v>
      </c>
    </row>
    <row r="1216" spans="2:15" x14ac:dyDescent="0.3">
      <c r="B1216" s="10">
        <v>2024</v>
      </c>
      <c r="C1216" s="10" t="s">
        <v>29</v>
      </c>
      <c r="D1216" s="10" t="s">
        <v>37</v>
      </c>
      <c r="E1216" s="10" t="s">
        <v>24</v>
      </c>
      <c r="F1216" s="10" t="s">
        <v>30</v>
      </c>
      <c r="G1216" s="10" t="s">
        <v>44</v>
      </c>
      <c r="H1216" s="10" t="s">
        <v>39</v>
      </c>
      <c r="I1216" s="10" t="s">
        <v>34</v>
      </c>
      <c r="O1216" s="10">
        <f t="shared" si="18"/>
        <v>1</v>
      </c>
    </row>
    <row r="1217" spans="2:15" x14ac:dyDescent="0.3">
      <c r="B1217" s="10">
        <v>2022</v>
      </c>
      <c r="C1217" s="10" t="s">
        <v>29</v>
      </c>
      <c r="D1217" s="10" t="s">
        <v>33</v>
      </c>
      <c r="E1217" s="10" t="s">
        <v>24</v>
      </c>
      <c r="F1217" s="10" t="s">
        <v>25</v>
      </c>
      <c r="G1217" s="10" t="s">
        <v>19</v>
      </c>
      <c r="H1217" s="10" t="s">
        <v>39</v>
      </c>
      <c r="I1217" s="10" t="s">
        <v>28</v>
      </c>
      <c r="O1217" s="10">
        <f t="shared" si="18"/>
        <v>1</v>
      </c>
    </row>
    <row r="1218" spans="2:15" x14ac:dyDescent="0.3">
      <c r="B1218" s="10">
        <v>2022</v>
      </c>
      <c r="C1218" s="10" t="s">
        <v>15</v>
      </c>
      <c r="D1218" s="10" t="s">
        <v>31</v>
      </c>
      <c r="E1218" s="10" t="s">
        <v>17</v>
      </c>
      <c r="F1218" s="10" t="s">
        <v>18</v>
      </c>
      <c r="G1218" s="10" t="s">
        <v>19</v>
      </c>
      <c r="H1218" s="10" t="s">
        <v>20</v>
      </c>
      <c r="I1218" s="10" t="s">
        <v>34</v>
      </c>
      <c r="O1218" s="10">
        <f t="shared" si="18"/>
        <v>1</v>
      </c>
    </row>
    <row r="1219" spans="2:15" x14ac:dyDescent="0.3">
      <c r="B1219" s="10">
        <v>2020</v>
      </c>
      <c r="C1219" s="10" t="s">
        <v>36</v>
      </c>
      <c r="D1219" s="10" t="s">
        <v>31</v>
      </c>
      <c r="E1219" s="10" t="s">
        <v>17</v>
      </c>
      <c r="F1219" s="10" t="s">
        <v>18</v>
      </c>
      <c r="G1219" s="10" t="s">
        <v>40</v>
      </c>
      <c r="H1219" s="10" t="s">
        <v>27</v>
      </c>
      <c r="I1219" s="10" t="s">
        <v>21</v>
      </c>
      <c r="O1219" s="10">
        <f t="shared" si="18"/>
        <v>1</v>
      </c>
    </row>
    <row r="1220" spans="2:15" x14ac:dyDescent="0.3">
      <c r="B1220" s="10">
        <v>2025</v>
      </c>
      <c r="C1220" s="10" t="s">
        <v>41</v>
      </c>
      <c r="D1220" s="10" t="s">
        <v>42</v>
      </c>
      <c r="E1220" s="10" t="s">
        <v>17</v>
      </c>
      <c r="F1220" s="10" t="s">
        <v>30</v>
      </c>
      <c r="G1220" s="10" t="s">
        <v>26</v>
      </c>
      <c r="H1220" s="10" t="s">
        <v>27</v>
      </c>
      <c r="I1220" s="10" t="s">
        <v>21</v>
      </c>
      <c r="O1220" s="10">
        <f t="shared" si="18"/>
        <v>1</v>
      </c>
    </row>
    <row r="1221" spans="2:15" x14ac:dyDescent="0.3">
      <c r="B1221" s="10">
        <v>2020</v>
      </c>
      <c r="C1221" s="10" t="s">
        <v>36</v>
      </c>
      <c r="D1221" s="10" t="s">
        <v>42</v>
      </c>
      <c r="E1221" s="10" t="s">
        <v>24</v>
      </c>
      <c r="F1221" s="10" t="s">
        <v>30</v>
      </c>
      <c r="G1221" s="10" t="s">
        <v>19</v>
      </c>
      <c r="H1221" s="10" t="s">
        <v>27</v>
      </c>
      <c r="I1221" s="10" t="s">
        <v>34</v>
      </c>
      <c r="O1221" s="10">
        <f t="shared" ref="O1221:O1284" si="19">SUBTOTAL(103,B1221)</f>
        <v>1</v>
      </c>
    </row>
    <row r="1222" spans="2:15" x14ac:dyDescent="0.3">
      <c r="B1222" s="10">
        <v>2025</v>
      </c>
      <c r="C1222" s="10" t="s">
        <v>45</v>
      </c>
      <c r="D1222" s="10" t="s">
        <v>16</v>
      </c>
      <c r="E1222" s="10" t="s">
        <v>17</v>
      </c>
      <c r="F1222" s="10" t="s">
        <v>18</v>
      </c>
      <c r="G1222" s="10" t="s">
        <v>40</v>
      </c>
      <c r="H1222" s="10" t="s">
        <v>27</v>
      </c>
      <c r="I1222" s="10" t="s">
        <v>21</v>
      </c>
      <c r="O1222" s="10">
        <f t="shared" si="19"/>
        <v>1</v>
      </c>
    </row>
    <row r="1223" spans="2:15" x14ac:dyDescent="0.3">
      <c r="B1223" s="10">
        <v>2020</v>
      </c>
      <c r="C1223" s="10" t="s">
        <v>36</v>
      </c>
      <c r="D1223" s="10" t="s">
        <v>37</v>
      </c>
      <c r="E1223" s="10" t="s">
        <v>17</v>
      </c>
      <c r="F1223" s="10" t="s">
        <v>18</v>
      </c>
      <c r="G1223" s="10" t="s">
        <v>32</v>
      </c>
      <c r="H1223" s="10" t="s">
        <v>27</v>
      </c>
      <c r="I1223" s="10" t="s">
        <v>28</v>
      </c>
      <c r="O1223" s="10">
        <f t="shared" si="19"/>
        <v>1</v>
      </c>
    </row>
    <row r="1224" spans="2:15" x14ac:dyDescent="0.3">
      <c r="B1224" s="10">
        <v>2020</v>
      </c>
      <c r="C1224" s="10" t="s">
        <v>29</v>
      </c>
      <c r="D1224" s="10" t="s">
        <v>23</v>
      </c>
      <c r="E1224" s="10" t="s">
        <v>24</v>
      </c>
      <c r="F1224" s="10" t="s">
        <v>18</v>
      </c>
      <c r="G1224" s="10" t="s">
        <v>32</v>
      </c>
      <c r="H1224" s="10" t="s">
        <v>34</v>
      </c>
      <c r="I1224" s="10" t="s">
        <v>28</v>
      </c>
      <c r="O1224" s="10">
        <f t="shared" si="19"/>
        <v>1</v>
      </c>
    </row>
    <row r="1225" spans="2:15" x14ac:dyDescent="0.3">
      <c r="B1225" s="10">
        <v>2025</v>
      </c>
      <c r="C1225" s="10" t="s">
        <v>43</v>
      </c>
      <c r="D1225" s="10" t="s">
        <v>31</v>
      </c>
      <c r="E1225" s="10" t="s">
        <v>17</v>
      </c>
      <c r="F1225" s="10" t="s">
        <v>25</v>
      </c>
      <c r="G1225" s="10" t="s">
        <v>26</v>
      </c>
      <c r="H1225" s="10" t="s">
        <v>20</v>
      </c>
      <c r="I1225" s="10" t="s">
        <v>34</v>
      </c>
      <c r="O1225" s="10">
        <f t="shared" si="19"/>
        <v>1</v>
      </c>
    </row>
    <row r="1226" spans="2:15" x14ac:dyDescent="0.3">
      <c r="B1226" s="10">
        <v>2020</v>
      </c>
      <c r="C1226" s="10" t="s">
        <v>15</v>
      </c>
      <c r="D1226" s="10" t="s">
        <v>31</v>
      </c>
      <c r="E1226" s="10" t="s">
        <v>24</v>
      </c>
      <c r="F1226" s="10" t="s">
        <v>25</v>
      </c>
      <c r="G1226" s="10" t="s">
        <v>19</v>
      </c>
      <c r="H1226" s="10" t="s">
        <v>27</v>
      </c>
      <c r="I1226" s="10" t="s">
        <v>28</v>
      </c>
      <c r="O1226" s="10">
        <f t="shared" si="19"/>
        <v>1</v>
      </c>
    </row>
    <row r="1227" spans="2:15" x14ac:dyDescent="0.3">
      <c r="B1227" s="10">
        <v>2026</v>
      </c>
      <c r="C1227" s="10" t="s">
        <v>45</v>
      </c>
      <c r="D1227" s="10" t="s">
        <v>31</v>
      </c>
      <c r="E1227" s="10" t="s">
        <v>24</v>
      </c>
      <c r="F1227" s="10" t="s">
        <v>30</v>
      </c>
      <c r="G1227" s="10" t="s">
        <v>40</v>
      </c>
      <c r="H1227" s="10" t="s">
        <v>27</v>
      </c>
      <c r="I1227" s="10" t="s">
        <v>28</v>
      </c>
      <c r="O1227" s="10">
        <f t="shared" si="19"/>
        <v>1</v>
      </c>
    </row>
    <row r="1228" spans="2:15" x14ac:dyDescent="0.3">
      <c r="B1228" s="10">
        <v>2025</v>
      </c>
      <c r="C1228" s="10" t="s">
        <v>29</v>
      </c>
      <c r="D1228" s="10" t="s">
        <v>31</v>
      </c>
      <c r="E1228" s="10" t="s">
        <v>17</v>
      </c>
      <c r="F1228" s="10" t="s">
        <v>25</v>
      </c>
      <c r="G1228" s="10" t="s">
        <v>38</v>
      </c>
      <c r="H1228" s="10" t="s">
        <v>34</v>
      </c>
      <c r="I1228" s="10" t="s">
        <v>28</v>
      </c>
      <c r="O1228" s="10">
        <f t="shared" si="19"/>
        <v>1</v>
      </c>
    </row>
    <row r="1229" spans="2:15" x14ac:dyDescent="0.3">
      <c r="B1229" s="10">
        <v>2021</v>
      </c>
      <c r="C1229" s="10" t="s">
        <v>45</v>
      </c>
      <c r="D1229" s="10" t="s">
        <v>16</v>
      </c>
      <c r="E1229" s="10" t="s">
        <v>17</v>
      </c>
      <c r="F1229" s="10" t="s">
        <v>18</v>
      </c>
      <c r="G1229" s="10" t="s">
        <v>38</v>
      </c>
      <c r="H1229" s="10" t="s">
        <v>20</v>
      </c>
      <c r="I1229" s="10" t="s">
        <v>28</v>
      </c>
      <c r="O1229" s="10">
        <f t="shared" si="19"/>
        <v>1</v>
      </c>
    </row>
    <row r="1230" spans="2:15" x14ac:dyDescent="0.3">
      <c r="B1230" s="10">
        <v>2021</v>
      </c>
      <c r="C1230" s="10" t="s">
        <v>45</v>
      </c>
      <c r="D1230" s="10" t="s">
        <v>33</v>
      </c>
      <c r="E1230" s="10" t="s">
        <v>24</v>
      </c>
      <c r="F1230" s="10" t="s">
        <v>30</v>
      </c>
      <c r="G1230" s="10" t="s">
        <v>40</v>
      </c>
      <c r="H1230" s="10" t="s">
        <v>34</v>
      </c>
      <c r="I1230" s="10" t="s">
        <v>21</v>
      </c>
      <c r="O1230" s="10">
        <f t="shared" si="19"/>
        <v>1</v>
      </c>
    </row>
    <row r="1231" spans="2:15" x14ac:dyDescent="0.3">
      <c r="B1231" s="10">
        <v>2023</v>
      </c>
      <c r="C1231" s="10" t="s">
        <v>41</v>
      </c>
      <c r="D1231" s="10" t="s">
        <v>31</v>
      </c>
      <c r="E1231" s="10" t="s">
        <v>17</v>
      </c>
      <c r="F1231" s="10" t="s">
        <v>30</v>
      </c>
      <c r="G1231" s="10" t="s">
        <v>40</v>
      </c>
      <c r="H1231" s="10" t="s">
        <v>34</v>
      </c>
      <c r="I1231" s="10" t="s">
        <v>28</v>
      </c>
      <c r="O1231" s="10">
        <f t="shared" si="19"/>
        <v>1</v>
      </c>
    </row>
    <row r="1232" spans="2:15" x14ac:dyDescent="0.3">
      <c r="B1232" s="10">
        <v>2022</v>
      </c>
      <c r="C1232" s="10" t="s">
        <v>41</v>
      </c>
      <c r="D1232" s="10" t="s">
        <v>16</v>
      </c>
      <c r="E1232" s="10" t="s">
        <v>17</v>
      </c>
      <c r="F1232" s="10" t="s">
        <v>30</v>
      </c>
      <c r="G1232" s="10" t="s">
        <v>38</v>
      </c>
      <c r="H1232" s="10" t="s">
        <v>27</v>
      </c>
      <c r="I1232" s="10" t="s">
        <v>21</v>
      </c>
      <c r="O1232" s="10">
        <f t="shared" si="19"/>
        <v>1</v>
      </c>
    </row>
    <row r="1233" spans="2:15" x14ac:dyDescent="0.3">
      <c r="B1233" s="10">
        <v>2020</v>
      </c>
      <c r="C1233" s="10" t="s">
        <v>45</v>
      </c>
      <c r="D1233" s="10" t="s">
        <v>23</v>
      </c>
      <c r="E1233" s="10" t="s">
        <v>24</v>
      </c>
      <c r="F1233" s="10" t="s">
        <v>30</v>
      </c>
      <c r="G1233" s="10" t="s">
        <v>19</v>
      </c>
      <c r="H1233" s="10" t="s">
        <v>20</v>
      </c>
      <c r="I1233" s="10" t="s">
        <v>28</v>
      </c>
      <c r="O1233" s="10">
        <f t="shared" si="19"/>
        <v>1</v>
      </c>
    </row>
    <row r="1234" spans="2:15" x14ac:dyDescent="0.3">
      <c r="B1234" s="10">
        <v>2026</v>
      </c>
      <c r="C1234" s="10" t="s">
        <v>22</v>
      </c>
      <c r="D1234" s="10" t="s">
        <v>33</v>
      </c>
      <c r="E1234" s="10" t="s">
        <v>17</v>
      </c>
      <c r="F1234" s="10" t="s">
        <v>25</v>
      </c>
      <c r="G1234" s="10" t="s">
        <v>32</v>
      </c>
      <c r="H1234" s="10" t="s">
        <v>34</v>
      </c>
      <c r="I1234" s="10" t="s">
        <v>21</v>
      </c>
      <c r="O1234" s="10">
        <f t="shared" si="19"/>
        <v>1</v>
      </c>
    </row>
    <row r="1235" spans="2:15" x14ac:dyDescent="0.3">
      <c r="B1235" s="10">
        <v>2024</v>
      </c>
      <c r="C1235" s="10" t="s">
        <v>41</v>
      </c>
      <c r="D1235" s="10" t="s">
        <v>31</v>
      </c>
      <c r="E1235" s="10" t="s">
        <v>24</v>
      </c>
      <c r="F1235" s="10" t="s">
        <v>18</v>
      </c>
      <c r="G1235" s="10" t="s">
        <v>26</v>
      </c>
      <c r="H1235" s="10" t="s">
        <v>20</v>
      </c>
      <c r="I1235" s="10" t="s">
        <v>34</v>
      </c>
      <c r="O1235" s="10">
        <f t="shared" si="19"/>
        <v>1</v>
      </c>
    </row>
    <row r="1236" spans="2:15" x14ac:dyDescent="0.3">
      <c r="B1236" s="10">
        <v>2025</v>
      </c>
      <c r="C1236" s="10" t="s">
        <v>29</v>
      </c>
      <c r="D1236" s="10" t="s">
        <v>16</v>
      </c>
      <c r="E1236" s="10" t="s">
        <v>17</v>
      </c>
      <c r="F1236" s="10" t="s">
        <v>18</v>
      </c>
      <c r="G1236" s="10" t="s">
        <v>19</v>
      </c>
      <c r="H1236" s="10" t="s">
        <v>27</v>
      </c>
      <c r="I1236" s="10" t="s">
        <v>34</v>
      </c>
      <c r="O1236" s="10">
        <f t="shared" si="19"/>
        <v>1</v>
      </c>
    </row>
    <row r="1237" spans="2:15" x14ac:dyDescent="0.3">
      <c r="B1237" s="10">
        <v>2023</v>
      </c>
      <c r="C1237" s="10" t="s">
        <v>45</v>
      </c>
      <c r="D1237" s="10" t="s">
        <v>42</v>
      </c>
      <c r="E1237" s="10" t="s">
        <v>24</v>
      </c>
      <c r="F1237" s="10" t="s">
        <v>25</v>
      </c>
      <c r="G1237" s="10" t="s">
        <v>44</v>
      </c>
      <c r="H1237" s="10" t="s">
        <v>39</v>
      </c>
      <c r="I1237" s="10" t="s">
        <v>21</v>
      </c>
      <c r="O1237" s="10">
        <f t="shared" si="19"/>
        <v>1</v>
      </c>
    </row>
    <row r="1238" spans="2:15" x14ac:dyDescent="0.3">
      <c r="B1238" s="10">
        <v>2024</v>
      </c>
      <c r="C1238" s="10" t="s">
        <v>41</v>
      </c>
      <c r="D1238" s="10" t="s">
        <v>16</v>
      </c>
      <c r="E1238" s="10" t="s">
        <v>35</v>
      </c>
      <c r="F1238" s="10" t="s">
        <v>30</v>
      </c>
      <c r="G1238" s="10" t="s">
        <v>44</v>
      </c>
      <c r="H1238" s="10" t="s">
        <v>20</v>
      </c>
      <c r="I1238" s="10" t="s">
        <v>34</v>
      </c>
      <c r="O1238" s="10">
        <f t="shared" si="19"/>
        <v>1</v>
      </c>
    </row>
    <row r="1239" spans="2:15" x14ac:dyDescent="0.3">
      <c r="B1239" s="10">
        <v>2024</v>
      </c>
      <c r="C1239" s="10" t="s">
        <v>15</v>
      </c>
      <c r="D1239" s="10" t="s">
        <v>42</v>
      </c>
      <c r="E1239" s="10" t="s">
        <v>24</v>
      </c>
      <c r="F1239" s="10" t="s">
        <v>30</v>
      </c>
      <c r="G1239" s="10" t="s">
        <v>38</v>
      </c>
      <c r="H1239" s="10" t="s">
        <v>20</v>
      </c>
      <c r="I1239" s="10" t="s">
        <v>28</v>
      </c>
      <c r="O1239" s="10">
        <f t="shared" si="19"/>
        <v>1</v>
      </c>
    </row>
    <row r="1240" spans="2:15" x14ac:dyDescent="0.3">
      <c r="B1240" s="10">
        <v>2020</v>
      </c>
      <c r="C1240" s="10" t="s">
        <v>22</v>
      </c>
      <c r="D1240" s="10" t="s">
        <v>42</v>
      </c>
      <c r="E1240" s="10" t="s">
        <v>17</v>
      </c>
      <c r="F1240" s="10" t="s">
        <v>30</v>
      </c>
      <c r="G1240" s="10" t="s">
        <v>32</v>
      </c>
      <c r="H1240" s="10" t="s">
        <v>20</v>
      </c>
      <c r="I1240" s="10" t="s">
        <v>28</v>
      </c>
      <c r="O1240" s="10">
        <f t="shared" si="19"/>
        <v>1</v>
      </c>
    </row>
    <row r="1241" spans="2:15" x14ac:dyDescent="0.3">
      <c r="B1241" s="10">
        <v>2020</v>
      </c>
      <c r="C1241" s="10" t="s">
        <v>29</v>
      </c>
      <c r="D1241" s="10" t="s">
        <v>31</v>
      </c>
      <c r="E1241" s="10" t="s">
        <v>35</v>
      </c>
      <c r="F1241" s="10" t="s">
        <v>30</v>
      </c>
      <c r="G1241" s="10" t="s">
        <v>19</v>
      </c>
      <c r="H1241" s="10" t="s">
        <v>20</v>
      </c>
      <c r="I1241" s="10" t="s">
        <v>34</v>
      </c>
      <c r="O1241" s="10">
        <f t="shared" si="19"/>
        <v>1</v>
      </c>
    </row>
    <row r="1242" spans="2:15" x14ac:dyDescent="0.3">
      <c r="B1242" s="10">
        <v>2025</v>
      </c>
      <c r="C1242" s="10" t="s">
        <v>41</v>
      </c>
      <c r="D1242" s="10" t="s">
        <v>42</v>
      </c>
      <c r="E1242" s="10" t="s">
        <v>24</v>
      </c>
      <c r="F1242" s="10" t="s">
        <v>30</v>
      </c>
      <c r="G1242" s="10" t="s">
        <v>26</v>
      </c>
      <c r="H1242" s="10" t="s">
        <v>27</v>
      </c>
      <c r="I1242" s="10" t="s">
        <v>28</v>
      </c>
      <c r="O1242" s="10">
        <f t="shared" si="19"/>
        <v>1</v>
      </c>
    </row>
    <row r="1243" spans="2:15" x14ac:dyDescent="0.3">
      <c r="B1243" s="10">
        <v>2026</v>
      </c>
      <c r="C1243" s="10" t="s">
        <v>29</v>
      </c>
      <c r="D1243" s="10" t="s">
        <v>31</v>
      </c>
      <c r="E1243" s="10" t="s">
        <v>17</v>
      </c>
      <c r="F1243" s="10" t="s">
        <v>30</v>
      </c>
      <c r="G1243" s="10" t="s">
        <v>26</v>
      </c>
      <c r="H1243" s="10" t="s">
        <v>39</v>
      </c>
      <c r="I1243" s="10" t="s">
        <v>21</v>
      </c>
      <c r="O1243" s="10">
        <f t="shared" si="19"/>
        <v>1</v>
      </c>
    </row>
    <row r="1244" spans="2:15" x14ac:dyDescent="0.3">
      <c r="B1244" s="10">
        <v>2022</v>
      </c>
      <c r="C1244" s="10" t="s">
        <v>15</v>
      </c>
      <c r="D1244" s="10" t="s">
        <v>37</v>
      </c>
      <c r="E1244" s="10" t="s">
        <v>17</v>
      </c>
      <c r="F1244" s="10" t="s">
        <v>18</v>
      </c>
      <c r="G1244" s="10" t="s">
        <v>38</v>
      </c>
      <c r="H1244" s="10" t="s">
        <v>27</v>
      </c>
      <c r="I1244" s="10" t="s">
        <v>28</v>
      </c>
      <c r="O1244" s="10">
        <f t="shared" si="19"/>
        <v>1</v>
      </c>
    </row>
    <row r="1245" spans="2:15" x14ac:dyDescent="0.3">
      <c r="B1245" s="10">
        <v>2024</v>
      </c>
      <c r="C1245" s="10" t="s">
        <v>43</v>
      </c>
      <c r="D1245" s="10" t="s">
        <v>37</v>
      </c>
      <c r="E1245" s="10" t="s">
        <v>17</v>
      </c>
      <c r="F1245" s="10" t="s">
        <v>25</v>
      </c>
      <c r="G1245" s="10" t="s">
        <v>40</v>
      </c>
      <c r="H1245" s="10" t="s">
        <v>39</v>
      </c>
      <c r="I1245" s="10" t="s">
        <v>34</v>
      </c>
      <c r="O1245" s="10">
        <f t="shared" si="19"/>
        <v>1</v>
      </c>
    </row>
    <row r="1246" spans="2:15" x14ac:dyDescent="0.3">
      <c r="B1246" s="10">
        <v>2021</v>
      </c>
      <c r="C1246" s="10" t="s">
        <v>36</v>
      </c>
      <c r="D1246" s="10" t="s">
        <v>31</v>
      </c>
      <c r="E1246" s="10" t="s">
        <v>35</v>
      </c>
      <c r="F1246" s="10" t="s">
        <v>18</v>
      </c>
      <c r="G1246" s="10" t="s">
        <v>19</v>
      </c>
      <c r="H1246" s="10" t="s">
        <v>34</v>
      </c>
      <c r="I1246" s="10" t="s">
        <v>28</v>
      </c>
      <c r="O1246" s="10">
        <f t="shared" si="19"/>
        <v>1</v>
      </c>
    </row>
    <row r="1247" spans="2:15" x14ac:dyDescent="0.3">
      <c r="B1247" s="10">
        <v>2026</v>
      </c>
      <c r="C1247" s="10" t="s">
        <v>43</v>
      </c>
      <c r="D1247" s="10" t="s">
        <v>16</v>
      </c>
      <c r="E1247" s="10" t="s">
        <v>35</v>
      </c>
      <c r="F1247" s="10" t="s">
        <v>18</v>
      </c>
      <c r="G1247" s="10" t="s">
        <v>19</v>
      </c>
      <c r="H1247" s="10" t="s">
        <v>27</v>
      </c>
      <c r="I1247" s="10" t="s">
        <v>28</v>
      </c>
      <c r="O1247" s="10">
        <f t="shared" si="19"/>
        <v>1</v>
      </c>
    </row>
    <row r="1248" spans="2:15" x14ac:dyDescent="0.3">
      <c r="B1248" s="10">
        <v>2021</v>
      </c>
      <c r="C1248" s="10" t="s">
        <v>41</v>
      </c>
      <c r="D1248" s="10" t="s">
        <v>16</v>
      </c>
      <c r="E1248" s="10" t="s">
        <v>17</v>
      </c>
      <c r="F1248" s="10" t="s">
        <v>25</v>
      </c>
      <c r="G1248" s="10" t="s">
        <v>32</v>
      </c>
      <c r="H1248" s="10" t="s">
        <v>20</v>
      </c>
      <c r="I1248" s="10" t="s">
        <v>28</v>
      </c>
      <c r="O1248" s="10">
        <f t="shared" si="19"/>
        <v>1</v>
      </c>
    </row>
    <row r="1249" spans="2:15" x14ac:dyDescent="0.3">
      <c r="B1249" s="10">
        <v>2025</v>
      </c>
      <c r="C1249" s="10" t="s">
        <v>22</v>
      </c>
      <c r="D1249" s="10" t="s">
        <v>23</v>
      </c>
      <c r="E1249" s="10" t="s">
        <v>24</v>
      </c>
      <c r="F1249" s="10" t="s">
        <v>30</v>
      </c>
      <c r="G1249" s="10" t="s">
        <v>26</v>
      </c>
      <c r="H1249" s="10" t="s">
        <v>39</v>
      </c>
      <c r="I1249" s="10" t="s">
        <v>21</v>
      </c>
      <c r="O1249" s="10">
        <f t="shared" si="19"/>
        <v>1</v>
      </c>
    </row>
    <row r="1250" spans="2:15" x14ac:dyDescent="0.3">
      <c r="B1250" s="10">
        <v>2023</v>
      </c>
      <c r="C1250" s="10" t="s">
        <v>29</v>
      </c>
      <c r="D1250" s="10" t="s">
        <v>23</v>
      </c>
      <c r="E1250" s="10" t="s">
        <v>35</v>
      </c>
      <c r="F1250" s="10" t="s">
        <v>30</v>
      </c>
      <c r="G1250" s="10" t="s">
        <v>38</v>
      </c>
      <c r="H1250" s="10" t="s">
        <v>27</v>
      </c>
      <c r="I1250" s="10" t="s">
        <v>28</v>
      </c>
      <c r="O1250" s="10">
        <f t="shared" si="19"/>
        <v>1</v>
      </c>
    </row>
    <row r="1251" spans="2:15" x14ac:dyDescent="0.3">
      <c r="B1251" s="10">
        <v>2024</v>
      </c>
      <c r="C1251" s="10" t="s">
        <v>41</v>
      </c>
      <c r="D1251" s="10" t="s">
        <v>33</v>
      </c>
      <c r="E1251" s="10" t="s">
        <v>24</v>
      </c>
      <c r="F1251" s="10" t="s">
        <v>25</v>
      </c>
      <c r="G1251" s="10" t="s">
        <v>32</v>
      </c>
      <c r="H1251" s="10" t="s">
        <v>34</v>
      </c>
      <c r="I1251" s="10" t="s">
        <v>34</v>
      </c>
      <c r="O1251" s="10">
        <f t="shared" si="19"/>
        <v>1</v>
      </c>
    </row>
    <row r="1252" spans="2:15" x14ac:dyDescent="0.3">
      <c r="B1252" s="10">
        <v>2026</v>
      </c>
      <c r="C1252" s="10" t="s">
        <v>22</v>
      </c>
      <c r="D1252" s="10" t="s">
        <v>42</v>
      </c>
      <c r="E1252" s="10" t="s">
        <v>24</v>
      </c>
      <c r="F1252" s="10" t="s">
        <v>30</v>
      </c>
      <c r="G1252" s="10" t="s">
        <v>32</v>
      </c>
      <c r="H1252" s="10" t="s">
        <v>20</v>
      </c>
      <c r="I1252" s="10" t="s">
        <v>21</v>
      </c>
      <c r="O1252" s="10">
        <f t="shared" si="19"/>
        <v>1</v>
      </c>
    </row>
    <row r="1253" spans="2:15" x14ac:dyDescent="0.3">
      <c r="B1253" s="10">
        <v>2020</v>
      </c>
      <c r="C1253" s="10" t="s">
        <v>29</v>
      </c>
      <c r="D1253" s="10" t="s">
        <v>16</v>
      </c>
      <c r="E1253" s="10" t="s">
        <v>17</v>
      </c>
      <c r="F1253" s="10" t="s">
        <v>25</v>
      </c>
      <c r="G1253" s="10" t="s">
        <v>19</v>
      </c>
      <c r="H1253" s="10" t="s">
        <v>34</v>
      </c>
      <c r="I1253" s="10" t="s">
        <v>28</v>
      </c>
      <c r="O1253" s="10">
        <f t="shared" si="19"/>
        <v>1</v>
      </c>
    </row>
    <row r="1254" spans="2:15" x14ac:dyDescent="0.3">
      <c r="B1254" s="10">
        <v>2020</v>
      </c>
      <c r="C1254" s="10" t="s">
        <v>43</v>
      </c>
      <c r="D1254" s="10" t="s">
        <v>33</v>
      </c>
      <c r="E1254" s="10" t="s">
        <v>17</v>
      </c>
      <c r="F1254" s="10" t="s">
        <v>18</v>
      </c>
      <c r="G1254" s="10" t="s">
        <v>26</v>
      </c>
      <c r="H1254" s="10" t="s">
        <v>34</v>
      </c>
      <c r="I1254" s="10" t="s">
        <v>21</v>
      </c>
      <c r="O1254" s="10">
        <f t="shared" si="19"/>
        <v>1</v>
      </c>
    </row>
    <row r="1255" spans="2:15" x14ac:dyDescent="0.3">
      <c r="B1255" s="10">
        <v>2023</v>
      </c>
      <c r="C1255" s="10" t="s">
        <v>43</v>
      </c>
      <c r="D1255" s="10" t="s">
        <v>37</v>
      </c>
      <c r="E1255" s="10" t="s">
        <v>24</v>
      </c>
      <c r="F1255" s="10" t="s">
        <v>18</v>
      </c>
      <c r="G1255" s="10" t="s">
        <v>32</v>
      </c>
      <c r="H1255" s="10" t="s">
        <v>39</v>
      </c>
      <c r="I1255" s="10" t="s">
        <v>28</v>
      </c>
      <c r="O1255" s="10">
        <f t="shared" si="19"/>
        <v>1</v>
      </c>
    </row>
    <row r="1256" spans="2:15" x14ac:dyDescent="0.3">
      <c r="B1256" s="10">
        <v>2025</v>
      </c>
      <c r="C1256" s="10" t="s">
        <v>43</v>
      </c>
      <c r="D1256" s="10" t="s">
        <v>42</v>
      </c>
      <c r="E1256" s="10" t="s">
        <v>24</v>
      </c>
      <c r="F1256" s="10" t="s">
        <v>30</v>
      </c>
      <c r="G1256" s="10" t="s">
        <v>40</v>
      </c>
      <c r="H1256" s="10" t="s">
        <v>34</v>
      </c>
      <c r="I1256" s="10" t="s">
        <v>21</v>
      </c>
      <c r="O1256" s="10">
        <f t="shared" si="19"/>
        <v>1</v>
      </c>
    </row>
    <row r="1257" spans="2:15" x14ac:dyDescent="0.3">
      <c r="B1257" s="10">
        <v>2026</v>
      </c>
      <c r="C1257" s="10" t="s">
        <v>29</v>
      </c>
      <c r="D1257" s="10" t="s">
        <v>33</v>
      </c>
      <c r="E1257" s="10" t="s">
        <v>35</v>
      </c>
      <c r="F1257" s="10" t="s">
        <v>30</v>
      </c>
      <c r="G1257" s="10" t="s">
        <v>38</v>
      </c>
      <c r="H1257" s="10" t="s">
        <v>20</v>
      </c>
      <c r="I1257" s="10" t="s">
        <v>28</v>
      </c>
      <c r="O1257" s="10">
        <f t="shared" si="19"/>
        <v>1</v>
      </c>
    </row>
    <row r="1258" spans="2:15" x14ac:dyDescent="0.3">
      <c r="B1258" s="10">
        <v>2020</v>
      </c>
      <c r="C1258" s="10" t="s">
        <v>45</v>
      </c>
      <c r="D1258" s="10" t="s">
        <v>42</v>
      </c>
      <c r="E1258" s="10" t="s">
        <v>35</v>
      </c>
      <c r="F1258" s="10" t="s">
        <v>18</v>
      </c>
      <c r="G1258" s="10" t="s">
        <v>26</v>
      </c>
      <c r="H1258" s="10" t="s">
        <v>39</v>
      </c>
      <c r="I1258" s="10" t="s">
        <v>28</v>
      </c>
      <c r="O1258" s="10">
        <f t="shared" si="19"/>
        <v>1</v>
      </c>
    </row>
    <row r="1259" spans="2:15" x14ac:dyDescent="0.3">
      <c r="B1259" s="10">
        <v>2021</v>
      </c>
      <c r="C1259" s="10" t="s">
        <v>36</v>
      </c>
      <c r="D1259" s="10" t="s">
        <v>16</v>
      </c>
      <c r="E1259" s="10" t="s">
        <v>35</v>
      </c>
      <c r="F1259" s="10" t="s">
        <v>25</v>
      </c>
      <c r="G1259" s="10" t="s">
        <v>32</v>
      </c>
      <c r="H1259" s="10" t="s">
        <v>20</v>
      </c>
      <c r="I1259" s="10" t="s">
        <v>34</v>
      </c>
      <c r="O1259" s="10">
        <f t="shared" si="19"/>
        <v>1</v>
      </c>
    </row>
    <row r="1260" spans="2:15" x14ac:dyDescent="0.3">
      <c r="B1260" s="10">
        <v>2024</v>
      </c>
      <c r="C1260" s="10" t="s">
        <v>36</v>
      </c>
      <c r="D1260" s="10" t="s">
        <v>42</v>
      </c>
      <c r="E1260" s="10" t="s">
        <v>35</v>
      </c>
      <c r="F1260" s="10" t="s">
        <v>30</v>
      </c>
      <c r="G1260" s="10" t="s">
        <v>40</v>
      </c>
      <c r="H1260" s="10" t="s">
        <v>34</v>
      </c>
      <c r="I1260" s="10" t="s">
        <v>21</v>
      </c>
      <c r="O1260" s="10">
        <f t="shared" si="19"/>
        <v>1</v>
      </c>
    </row>
    <row r="1261" spans="2:15" x14ac:dyDescent="0.3">
      <c r="B1261" s="10">
        <v>2021</v>
      </c>
      <c r="C1261" s="10" t="s">
        <v>36</v>
      </c>
      <c r="D1261" s="10" t="s">
        <v>33</v>
      </c>
      <c r="E1261" s="10" t="s">
        <v>24</v>
      </c>
      <c r="F1261" s="10" t="s">
        <v>30</v>
      </c>
      <c r="G1261" s="10" t="s">
        <v>40</v>
      </c>
      <c r="H1261" s="10" t="s">
        <v>20</v>
      </c>
      <c r="I1261" s="10" t="s">
        <v>21</v>
      </c>
      <c r="O1261" s="10">
        <f t="shared" si="19"/>
        <v>1</v>
      </c>
    </row>
    <row r="1262" spans="2:15" x14ac:dyDescent="0.3">
      <c r="B1262" s="10">
        <v>2020</v>
      </c>
      <c r="C1262" s="10" t="s">
        <v>29</v>
      </c>
      <c r="D1262" s="10" t="s">
        <v>37</v>
      </c>
      <c r="E1262" s="10" t="s">
        <v>24</v>
      </c>
      <c r="F1262" s="10" t="s">
        <v>25</v>
      </c>
      <c r="G1262" s="10" t="s">
        <v>19</v>
      </c>
      <c r="H1262" s="10" t="s">
        <v>34</v>
      </c>
      <c r="I1262" s="10" t="s">
        <v>21</v>
      </c>
      <c r="O1262" s="10">
        <f t="shared" si="19"/>
        <v>1</v>
      </c>
    </row>
    <row r="1263" spans="2:15" x14ac:dyDescent="0.3">
      <c r="B1263" s="10">
        <v>2023</v>
      </c>
      <c r="C1263" s="10" t="s">
        <v>29</v>
      </c>
      <c r="D1263" s="10" t="s">
        <v>33</v>
      </c>
      <c r="E1263" s="10" t="s">
        <v>17</v>
      </c>
      <c r="F1263" s="10" t="s">
        <v>25</v>
      </c>
      <c r="G1263" s="10" t="s">
        <v>44</v>
      </c>
      <c r="H1263" s="10" t="s">
        <v>39</v>
      </c>
      <c r="I1263" s="10" t="s">
        <v>28</v>
      </c>
      <c r="O1263" s="10">
        <f t="shared" si="19"/>
        <v>1</v>
      </c>
    </row>
    <row r="1264" spans="2:15" x14ac:dyDescent="0.3">
      <c r="B1264" s="10">
        <v>2021</v>
      </c>
      <c r="C1264" s="10" t="s">
        <v>45</v>
      </c>
      <c r="D1264" s="10" t="s">
        <v>33</v>
      </c>
      <c r="E1264" s="10" t="s">
        <v>24</v>
      </c>
      <c r="F1264" s="10" t="s">
        <v>25</v>
      </c>
      <c r="G1264" s="10" t="s">
        <v>38</v>
      </c>
      <c r="H1264" s="10" t="s">
        <v>39</v>
      </c>
      <c r="I1264" s="10" t="s">
        <v>21</v>
      </c>
      <c r="O1264" s="10">
        <f t="shared" si="19"/>
        <v>1</v>
      </c>
    </row>
    <row r="1265" spans="2:15" x14ac:dyDescent="0.3">
      <c r="B1265" s="10">
        <v>2021</v>
      </c>
      <c r="C1265" s="10" t="s">
        <v>43</v>
      </c>
      <c r="D1265" s="10" t="s">
        <v>37</v>
      </c>
      <c r="E1265" s="10" t="s">
        <v>17</v>
      </c>
      <c r="F1265" s="10" t="s">
        <v>30</v>
      </c>
      <c r="G1265" s="10" t="s">
        <v>26</v>
      </c>
      <c r="H1265" s="10" t="s">
        <v>27</v>
      </c>
      <c r="I1265" s="10" t="s">
        <v>34</v>
      </c>
      <c r="O1265" s="10">
        <f t="shared" si="19"/>
        <v>1</v>
      </c>
    </row>
    <row r="1266" spans="2:15" x14ac:dyDescent="0.3">
      <c r="B1266" s="10">
        <v>2021</v>
      </c>
      <c r="C1266" s="10" t="s">
        <v>36</v>
      </c>
      <c r="D1266" s="10" t="s">
        <v>31</v>
      </c>
      <c r="E1266" s="10" t="s">
        <v>35</v>
      </c>
      <c r="F1266" s="10" t="s">
        <v>30</v>
      </c>
      <c r="G1266" s="10" t="s">
        <v>40</v>
      </c>
      <c r="H1266" s="10" t="s">
        <v>34</v>
      </c>
      <c r="I1266" s="10" t="s">
        <v>21</v>
      </c>
      <c r="O1266" s="10">
        <f t="shared" si="19"/>
        <v>1</v>
      </c>
    </row>
    <row r="1267" spans="2:15" x14ac:dyDescent="0.3">
      <c r="B1267" s="10">
        <v>2025</v>
      </c>
      <c r="C1267" s="10" t="s">
        <v>29</v>
      </c>
      <c r="D1267" s="10" t="s">
        <v>23</v>
      </c>
      <c r="E1267" s="10" t="s">
        <v>24</v>
      </c>
      <c r="F1267" s="10" t="s">
        <v>30</v>
      </c>
      <c r="G1267" s="10" t="s">
        <v>40</v>
      </c>
      <c r="H1267" s="10" t="s">
        <v>39</v>
      </c>
      <c r="I1267" s="10" t="s">
        <v>34</v>
      </c>
      <c r="O1267" s="10">
        <f t="shared" si="19"/>
        <v>1</v>
      </c>
    </row>
    <row r="1268" spans="2:15" x14ac:dyDescent="0.3">
      <c r="B1268" s="10">
        <v>2024</v>
      </c>
      <c r="C1268" s="10" t="s">
        <v>22</v>
      </c>
      <c r="D1268" s="10" t="s">
        <v>42</v>
      </c>
      <c r="E1268" s="10" t="s">
        <v>35</v>
      </c>
      <c r="F1268" s="10" t="s">
        <v>25</v>
      </c>
      <c r="G1268" s="10" t="s">
        <v>26</v>
      </c>
      <c r="H1268" s="10" t="s">
        <v>20</v>
      </c>
      <c r="I1268" s="10" t="s">
        <v>28</v>
      </c>
      <c r="O1268" s="10">
        <f t="shared" si="19"/>
        <v>1</v>
      </c>
    </row>
    <row r="1269" spans="2:15" x14ac:dyDescent="0.3">
      <c r="B1269" s="10">
        <v>2024</v>
      </c>
      <c r="C1269" s="10" t="s">
        <v>45</v>
      </c>
      <c r="D1269" s="10" t="s">
        <v>37</v>
      </c>
      <c r="E1269" s="10" t="s">
        <v>24</v>
      </c>
      <c r="F1269" s="10" t="s">
        <v>25</v>
      </c>
      <c r="G1269" s="10" t="s">
        <v>26</v>
      </c>
      <c r="H1269" s="10" t="s">
        <v>20</v>
      </c>
      <c r="I1269" s="10" t="s">
        <v>34</v>
      </c>
      <c r="O1269" s="10">
        <f t="shared" si="19"/>
        <v>1</v>
      </c>
    </row>
    <row r="1270" spans="2:15" x14ac:dyDescent="0.3">
      <c r="B1270" s="10">
        <v>2021</v>
      </c>
      <c r="C1270" s="10" t="s">
        <v>22</v>
      </c>
      <c r="D1270" s="10" t="s">
        <v>31</v>
      </c>
      <c r="E1270" s="10" t="s">
        <v>24</v>
      </c>
      <c r="F1270" s="10" t="s">
        <v>18</v>
      </c>
      <c r="G1270" s="10" t="s">
        <v>38</v>
      </c>
      <c r="H1270" s="10" t="s">
        <v>20</v>
      </c>
      <c r="I1270" s="10" t="s">
        <v>28</v>
      </c>
      <c r="O1270" s="10">
        <f t="shared" si="19"/>
        <v>1</v>
      </c>
    </row>
    <row r="1271" spans="2:15" x14ac:dyDescent="0.3">
      <c r="B1271" s="10">
        <v>2023</v>
      </c>
      <c r="C1271" s="10" t="s">
        <v>36</v>
      </c>
      <c r="D1271" s="10" t="s">
        <v>37</v>
      </c>
      <c r="E1271" s="10" t="s">
        <v>17</v>
      </c>
      <c r="F1271" s="10" t="s">
        <v>25</v>
      </c>
      <c r="G1271" s="10" t="s">
        <v>32</v>
      </c>
      <c r="H1271" s="10" t="s">
        <v>39</v>
      </c>
      <c r="I1271" s="10" t="s">
        <v>34</v>
      </c>
      <c r="O1271" s="10">
        <f t="shared" si="19"/>
        <v>1</v>
      </c>
    </row>
    <row r="1272" spans="2:15" x14ac:dyDescent="0.3">
      <c r="B1272" s="10">
        <v>2024</v>
      </c>
      <c r="C1272" s="10" t="s">
        <v>22</v>
      </c>
      <c r="D1272" s="10" t="s">
        <v>31</v>
      </c>
      <c r="E1272" s="10" t="s">
        <v>24</v>
      </c>
      <c r="F1272" s="10" t="s">
        <v>25</v>
      </c>
      <c r="G1272" s="10" t="s">
        <v>32</v>
      </c>
      <c r="H1272" s="10" t="s">
        <v>34</v>
      </c>
      <c r="I1272" s="10" t="s">
        <v>28</v>
      </c>
      <c r="O1272" s="10">
        <f t="shared" si="19"/>
        <v>1</v>
      </c>
    </row>
    <row r="1273" spans="2:15" x14ac:dyDescent="0.3">
      <c r="B1273" s="10">
        <v>2026</v>
      </c>
      <c r="C1273" s="10" t="s">
        <v>43</v>
      </c>
      <c r="D1273" s="10" t="s">
        <v>31</v>
      </c>
      <c r="E1273" s="10" t="s">
        <v>17</v>
      </c>
      <c r="F1273" s="10" t="s">
        <v>25</v>
      </c>
      <c r="G1273" s="10" t="s">
        <v>40</v>
      </c>
      <c r="H1273" s="10" t="s">
        <v>20</v>
      </c>
      <c r="I1273" s="10" t="s">
        <v>28</v>
      </c>
      <c r="O1273" s="10">
        <f t="shared" si="19"/>
        <v>1</v>
      </c>
    </row>
    <row r="1274" spans="2:15" x14ac:dyDescent="0.3">
      <c r="B1274" s="10">
        <v>2026</v>
      </c>
      <c r="C1274" s="10" t="s">
        <v>15</v>
      </c>
      <c r="D1274" s="10" t="s">
        <v>37</v>
      </c>
      <c r="E1274" s="10" t="s">
        <v>17</v>
      </c>
      <c r="F1274" s="10" t="s">
        <v>18</v>
      </c>
      <c r="G1274" s="10" t="s">
        <v>26</v>
      </c>
      <c r="H1274" s="10" t="s">
        <v>27</v>
      </c>
      <c r="I1274" s="10" t="s">
        <v>28</v>
      </c>
      <c r="O1274" s="10">
        <f t="shared" si="19"/>
        <v>1</v>
      </c>
    </row>
    <row r="1275" spans="2:15" x14ac:dyDescent="0.3">
      <c r="B1275" s="10">
        <v>2024</v>
      </c>
      <c r="C1275" s="10" t="s">
        <v>43</v>
      </c>
      <c r="D1275" s="10" t="s">
        <v>16</v>
      </c>
      <c r="E1275" s="10" t="s">
        <v>24</v>
      </c>
      <c r="F1275" s="10" t="s">
        <v>30</v>
      </c>
      <c r="G1275" s="10" t="s">
        <v>40</v>
      </c>
      <c r="H1275" s="10" t="s">
        <v>20</v>
      </c>
      <c r="I1275" s="10" t="s">
        <v>21</v>
      </c>
      <c r="O1275" s="10">
        <f t="shared" si="19"/>
        <v>1</v>
      </c>
    </row>
    <row r="1276" spans="2:15" x14ac:dyDescent="0.3">
      <c r="B1276" s="10">
        <v>2023</v>
      </c>
      <c r="C1276" s="10" t="s">
        <v>15</v>
      </c>
      <c r="D1276" s="10" t="s">
        <v>23</v>
      </c>
      <c r="E1276" s="10" t="s">
        <v>35</v>
      </c>
      <c r="F1276" s="10" t="s">
        <v>30</v>
      </c>
      <c r="G1276" s="10" t="s">
        <v>19</v>
      </c>
      <c r="H1276" s="10" t="s">
        <v>34</v>
      </c>
      <c r="I1276" s="10" t="s">
        <v>34</v>
      </c>
      <c r="O1276" s="10">
        <f t="shared" si="19"/>
        <v>1</v>
      </c>
    </row>
    <row r="1277" spans="2:15" x14ac:dyDescent="0.3">
      <c r="B1277" s="10">
        <v>2025</v>
      </c>
      <c r="C1277" s="10" t="s">
        <v>22</v>
      </c>
      <c r="D1277" s="10" t="s">
        <v>42</v>
      </c>
      <c r="E1277" s="10" t="s">
        <v>35</v>
      </c>
      <c r="F1277" s="10" t="s">
        <v>18</v>
      </c>
      <c r="G1277" s="10" t="s">
        <v>40</v>
      </c>
      <c r="H1277" s="10" t="s">
        <v>34</v>
      </c>
      <c r="I1277" s="10" t="s">
        <v>34</v>
      </c>
      <c r="O1277" s="10">
        <f t="shared" si="19"/>
        <v>1</v>
      </c>
    </row>
    <row r="1278" spans="2:15" x14ac:dyDescent="0.3">
      <c r="B1278" s="10">
        <v>2020</v>
      </c>
      <c r="C1278" s="10" t="s">
        <v>36</v>
      </c>
      <c r="D1278" s="10" t="s">
        <v>42</v>
      </c>
      <c r="E1278" s="10" t="s">
        <v>35</v>
      </c>
      <c r="F1278" s="10" t="s">
        <v>30</v>
      </c>
      <c r="G1278" s="10" t="s">
        <v>40</v>
      </c>
      <c r="H1278" s="10" t="s">
        <v>39</v>
      </c>
      <c r="I1278" s="10" t="s">
        <v>34</v>
      </c>
      <c r="O1278" s="10">
        <f t="shared" si="19"/>
        <v>1</v>
      </c>
    </row>
    <row r="1279" spans="2:15" x14ac:dyDescent="0.3">
      <c r="B1279" s="10">
        <v>2025</v>
      </c>
      <c r="C1279" s="10" t="s">
        <v>41</v>
      </c>
      <c r="D1279" s="10" t="s">
        <v>37</v>
      </c>
      <c r="E1279" s="10" t="s">
        <v>35</v>
      </c>
      <c r="F1279" s="10" t="s">
        <v>30</v>
      </c>
      <c r="G1279" s="10" t="s">
        <v>44</v>
      </c>
      <c r="H1279" s="10" t="s">
        <v>39</v>
      </c>
      <c r="I1279" s="10" t="s">
        <v>28</v>
      </c>
      <c r="O1279" s="10">
        <f t="shared" si="19"/>
        <v>1</v>
      </c>
    </row>
    <row r="1280" spans="2:15" x14ac:dyDescent="0.3">
      <c r="B1280" s="10">
        <v>2021</v>
      </c>
      <c r="C1280" s="10" t="s">
        <v>15</v>
      </c>
      <c r="D1280" s="10" t="s">
        <v>37</v>
      </c>
      <c r="E1280" s="10" t="s">
        <v>17</v>
      </c>
      <c r="F1280" s="10" t="s">
        <v>25</v>
      </c>
      <c r="G1280" s="10" t="s">
        <v>40</v>
      </c>
      <c r="H1280" s="10" t="s">
        <v>39</v>
      </c>
      <c r="I1280" s="10" t="s">
        <v>28</v>
      </c>
      <c r="O1280" s="10">
        <f t="shared" si="19"/>
        <v>1</v>
      </c>
    </row>
    <row r="1281" spans="2:15" x14ac:dyDescent="0.3">
      <c r="B1281" s="10">
        <v>2023</v>
      </c>
      <c r="C1281" s="10" t="s">
        <v>15</v>
      </c>
      <c r="D1281" s="10" t="s">
        <v>33</v>
      </c>
      <c r="E1281" s="10" t="s">
        <v>24</v>
      </c>
      <c r="F1281" s="10" t="s">
        <v>25</v>
      </c>
      <c r="G1281" s="10" t="s">
        <v>26</v>
      </c>
      <c r="H1281" s="10" t="s">
        <v>27</v>
      </c>
      <c r="I1281" s="10" t="s">
        <v>34</v>
      </c>
      <c r="O1281" s="10">
        <f t="shared" si="19"/>
        <v>1</v>
      </c>
    </row>
    <row r="1282" spans="2:15" x14ac:dyDescent="0.3">
      <c r="B1282" s="10">
        <v>2020</v>
      </c>
      <c r="C1282" s="10" t="s">
        <v>22</v>
      </c>
      <c r="D1282" s="10" t="s">
        <v>23</v>
      </c>
      <c r="E1282" s="10" t="s">
        <v>24</v>
      </c>
      <c r="F1282" s="10" t="s">
        <v>18</v>
      </c>
      <c r="G1282" s="10" t="s">
        <v>26</v>
      </c>
      <c r="H1282" s="10" t="s">
        <v>39</v>
      </c>
      <c r="I1282" s="10" t="s">
        <v>28</v>
      </c>
      <c r="O1282" s="10">
        <f t="shared" si="19"/>
        <v>1</v>
      </c>
    </row>
    <row r="1283" spans="2:15" x14ac:dyDescent="0.3">
      <c r="B1283" s="10">
        <v>2022</v>
      </c>
      <c r="C1283" s="10" t="s">
        <v>29</v>
      </c>
      <c r="D1283" s="10" t="s">
        <v>31</v>
      </c>
      <c r="E1283" s="10" t="s">
        <v>35</v>
      </c>
      <c r="F1283" s="10" t="s">
        <v>30</v>
      </c>
      <c r="G1283" s="10" t="s">
        <v>32</v>
      </c>
      <c r="H1283" s="10" t="s">
        <v>27</v>
      </c>
      <c r="I1283" s="10" t="s">
        <v>28</v>
      </c>
      <c r="O1283" s="10">
        <f t="shared" si="19"/>
        <v>1</v>
      </c>
    </row>
    <row r="1284" spans="2:15" x14ac:dyDescent="0.3">
      <c r="B1284" s="10">
        <v>2026</v>
      </c>
      <c r="C1284" s="10" t="s">
        <v>22</v>
      </c>
      <c r="D1284" s="10" t="s">
        <v>42</v>
      </c>
      <c r="E1284" s="10" t="s">
        <v>17</v>
      </c>
      <c r="F1284" s="10" t="s">
        <v>30</v>
      </c>
      <c r="G1284" s="10" t="s">
        <v>38</v>
      </c>
      <c r="H1284" s="10" t="s">
        <v>20</v>
      </c>
      <c r="I1284" s="10" t="s">
        <v>28</v>
      </c>
      <c r="O1284" s="10">
        <f t="shared" si="19"/>
        <v>1</v>
      </c>
    </row>
    <row r="1285" spans="2:15" x14ac:dyDescent="0.3">
      <c r="B1285" s="10">
        <v>2026</v>
      </c>
      <c r="C1285" s="10" t="s">
        <v>36</v>
      </c>
      <c r="D1285" s="10" t="s">
        <v>16</v>
      </c>
      <c r="E1285" s="10" t="s">
        <v>24</v>
      </c>
      <c r="F1285" s="10" t="s">
        <v>30</v>
      </c>
      <c r="G1285" s="10" t="s">
        <v>40</v>
      </c>
      <c r="H1285" s="10" t="s">
        <v>20</v>
      </c>
      <c r="I1285" s="10" t="s">
        <v>21</v>
      </c>
      <c r="O1285" s="10">
        <f t="shared" ref="O1285:O1348" si="20">SUBTOTAL(103,B1285)</f>
        <v>1</v>
      </c>
    </row>
    <row r="1286" spans="2:15" x14ac:dyDescent="0.3">
      <c r="B1286" s="10">
        <v>2025</v>
      </c>
      <c r="C1286" s="10" t="s">
        <v>45</v>
      </c>
      <c r="D1286" s="10" t="s">
        <v>23</v>
      </c>
      <c r="E1286" s="10" t="s">
        <v>35</v>
      </c>
      <c r="F1286" s="10" t="s">
        <v>25</v>
      </c>
      <c r="G1286" s="10" t="s">
        <v>19</v>
      </c>
      <c r="H1286" s="10" t="s">
        <v>39</v>
      </c>
      <c r="I1286" s="10" t="s">
        <v>34</v>
      </c>
      <c r="O1286" s="10">
        <f t="shared" si="20"/>
        <v>1</v>
      </c>
    </row>
    <row r="1287" spans="2:15" x14ac:dyDescent="0.3">
      <c r="B1287" s="10">
        <v>2020</v>
      </c>
      <c r="C1287" s="10" t="s">
        <v>43</v>
      </c>
      <c r="D1287" s="10" t="s">
        <v>31</v>
      </c>
      <c r="E1287" s="10" t="s">
        <v>35</v>
      </c>
      <c r="F1287" s="10" t="s">
        <v>30</v>
      </c>
      <c r="G1287" s="10" t="s">
        <v>44</v>
      </c>
      <c r="H1287" s="10" t="s">
        <v>34</v>
      </c>
      <c r="I1287" s="10" t="s">
        <v>28</v>
      </c>
      <c r="O1287" s="10">
        <f t="shared" si="20"/>
        <v>1</v>
      </c>
    </row>
    <row r="1288" spans="2:15" x14ac:dyDescent="0.3">
      <c r="B1288" s="10">
        <v>2025</v>
      </c>
      <c r="C1288" s="10" t="s">
        <v>43</v>
      </c>
      <c r="D1288" s="10" t="s">
        <v>31</v>
      </c>
      <c r="E1288" s="10" t="s">
        <v>24</v>
      </c>
      <c r="F1288" s="10" t="s">
        <v>30</v>
      </c>
      <c r="G1288" s="10" t="s">
        <v>38</v>
      </c>
      <c r="H1288" s="10" t="s">
        <v>27</v>
      </c>
      <c r="I1288" s="10" t="s">
        <v>28</v>
      </c>
      <c r="O1288" s="10">
        <f t="shared" si="20"/>
        <v>1</v>
      </c>
    </row>
    <row r="1289" spans="2:15" x14ac:dyDescent="0.3">
      <c r="B1289" s="10">
        <v>2022</v>
      </c>
      <c r="C1289" s="10" t="s">
        <v>45</v>
      </c>
      <c r="D1289" s="10" t="s">
        <v>16</v>
      </c>
      <c r="E1289" s="10" t="s">
        <v>17</v>
      </c>
      <c r="F1289" s="10" t="s">
        <v>18</v>
      </c>
      <c r="G1289" s="10" t="s">
        <v>40</v>
      </c>
      <c r="H1289" s="10" t="s">
        <v>27</v>
      </c>
      <c r="I1289" s="10" t="s">
        <v>28</v>
      </c>
      <c r="O1289" s="10">
        <f t="shared" si="20"/>
        <v>1</v>
      </c>
    </row>
    <row r="1290" spans="2:15" x14ac:dyDescent="0.3">
      <c r="B1290" s="10">
        <v>2022</v>
      </c>
      <c r="C1290" s="10" t="s">
        <v>15</v>
      </c>
      <c r="D1290" s="10" t="s">
        <v>23</v>
      </c>
      <c r="E1290" s="10" t="s">
        <v>35</v>
      </c>
      <c r="F1290" s="10" t="s">
        <v>25</v>
      </c>
      <c r="G1290" s="10" t="s">
        <v>38</v>
      </c>
      <c r="H1290" s="10" t="s">
        <v>20</v>
      </c>
      <c r="I1290" s="10" t="s">
        <v>34</v>
      </c>
      <c r="O1290" s="10">
        <f t="shared" si="20"/>
        <v>1</v>
      </c>
    </row>
    <row r="1291" spans="2:15" x14ac:dyDescent="0.3">
      <c r="B1291" s="10">
        <v>2021</v>
      </c>
      <c r="C1291" s="10" t="s">
        <v>45</v>
      </c>
      <c r="D1291" s="10" t="s">
        <v>37</v>
      </c>
      <c r="E1291" s="10" t="s">
        <v>17</v>
      </c>
      <c r="F1291" s="10" t="s">
        <v>25</v>
      </c>
      <c r="G1291" s="10" t="s">
        <v>19</v>
      </c>
      <c r="H1291" s="10" t="s">
        <v>20</v>
      </c>
      <c r="I1291" s="10" t="s">
        <v>28</v>
      </c>
      <c r="O1291" s="10">
        <f t="shared" si="20"/>
        <v>1</v>
      </c>
    </row>
    <row r="1292" spans="2:15" x14ac:dyDescent="0.3">
      <c r="B1292" s="10">
        <v>2023</v>
      </c>
      <c r="C1292" s="10" t="s">
        <v>36</v>
      </c>
      <c r="D1292" s="10" t="s">
        <v>42</v>
      </c>
      <c r="E1292" s="10" t="s">
        <v>24</v>
      </c>
      <c r="F1292" s="10" t="s">
        <v>18</v>
      </c>
      <c r="G1292" s="10" t="s">
        <v>32</v>
      </c>
      <c r="H1292" s="10" t="s">
        <v>20</v>
      </c>
      <c r="I1292" s="10" t="s">
        <v>28</v>
      </c>
      <c r="O1292" s="10">
        <f t="shared" si="20"/>
        <v>1</v>
      </c>
    </row>
    <row r="1293" spans="2:15" x14ac:dyDescent="0.3">
      <c r="B1293" s="10">
        <v>2021</v>
      </c>
      <c r="C1293" s="10" t="s">
        <v>45</v>
      </c>
      <c r="D1293" s="10" t="s">
        <v>23</v>
      </c>
      <c r="E1293" s="10" t="s">
        <v>17</v>
      </c>
      <c r="F1293" s="10" t="s">
        <v>18</v>
      </c>
      <c r="G1293" s="10" t="s">
        <v>40</v>
      </c>
      <c r="H1293" s="10" t="s">
        <v>34</v>
      </c>
      <c r="I1293" s="10" t="s">
        <v>21</v>
      </c>
      <c r="O1293" s="10">
        <f t="shared" si="20"/>
        <v>1</v>
      </c>
    </row>
    <row r="1294" spans="2:15" x14ac:dyDescent="0.3">
      <c r="B1294" s="10">
        <v>2021</v>
      </c>
      <c r="C1294" s="10" t="s">
        <v>36</v>
      </c>
      <c r="D1294" s="10" t="s">
        <v>37</v>
      </c>
      <c r="E1294" s="10" t="s">
        <v>35</v>
      </c>
      <c r="F1294" s="10" t="s">
        <v>25</v>
      </c>
      <c r="G1294" s="10" t="s">
        <v>32</v>
      </c>
      <c r="H1294" s="10" t="s">
        <v>27</v>
      </c>
      <c r="I1294" s="10" t="s">
        <v>28</v>
      </c>
      <c r="O1294" s="10">
        <f t="shared" si="20"/>
        <v>1</v>
      </c>
    </row>
    <row r="1295" spans="2:15" x14ac:dyDescent="0.3">
      <c r="B1295" s="10">
        <v>2024</v>
      </c>
      <c r="C1295" s="10" t="s">
        <v>45</v>
      </c>
      <c r="D1295" s="10" t="s">
        <v>31</v>
      </c>
      <c r="E1295" s="10" t="s">
        <v>17</v>
      </c>
      <c r="F1295" s="10" t="s">
        <v>25</v>
      </c>
      <c r="G1295" s="10" t="s">
        <v>44</v>
      </c>
      <c r="H1295" s="10" t="s">
        <v>39</v>
      </c>
      <c r="I1295" s="10" t="s">
        <v>21</v>
      </c>
      <c r="O1295" s="10">
        <f t="shared" si="20"/>
        <v>1</v>
      </c>
    </row>
    <row r="1296" spans="2:15" x14ac:dyDescent="0.3">
      <c r="B1296" s="10">
        <v>2022</v>
      </c>
      <c r="C1296" s="10" t="s">
        <v>45</v>
      </c>
      <c r="D1296" s="10" t="s">
        <v>37</v>
      </c>
      <c r="E1296" s="10" t="s">
        <v>24</v>
      </c>
      <c r="F1296" s="10" t="s">
        <v>25</v>
      </c>
      <c r="G1296" s="10" t="s">
        <v>38</v>
      </c>
      <c r="H1296" s="10" t="s">
        <v>20</v>
      </c>
      <c r="I1296" s="10" t="s">
        <v>21</v>
      </c>
      <c r="O1296" s="10">
        <f t="shared" si="20"/>
        <v>1</v>
      </c>
    </row>
    <row r="1297" spans="2:15" x14ac:dyDescent="0.3">
      <c r="B1297" s="10">
        <v>2023</v>
      </c>
      <c r="C1297" s="10" t="s">
        <v>43</v>
      </c>
      <c r="D1297" s="10" t="s">
        <v>31</v>
      </c>
      <c r="E1297" s="10" t="s">
        <v>17</v>
      </c>
      <c r="F1297" s="10" t="s">
        <v>30</v>
      </c>
      <c r="G1297" s="10" t="s">
        <v>32</v>
      </c>
      <c r="H1297" s="10" t="s">
        <v>34</v>
      </c>
      <c r="I1297" s="10" t="s">
        <v>21</v>
      </c>
      <c r="O1297" s="10">
        <f t="shared" si="20"/>
        <v>1</v>
      </c>
    </row>
    <row r="1298" spans="2:15" x14ac:dyDescent="0.3">
      <c r="B1298" s="10">
        <v>2021</v>
      </c>
      <c r="C1298" s="10" t="s">
        <v>43</v>
      </c>
      <c r="D1298" s="10" t="s">
        <v>16</v>
      </c>
      <c r="E1298" s="10" t="s">
        <v>24</v>
      </c>
      <c r="F1298" s="10" t="s">
        <v>18</v>
      </c>
      <c r="G1298" s="10" t="s">
        <v>26</v>
      </c>
      <c r="H1298" s="10" t="s">
        <v>27</v>
      </c>
      <c r="I1298" s="10" t="s">
        <v>21</v>
      </c>
      <c r="O1298" s="10">
        <f t="shared" si="20"/>
        <v>1</v>
      </c>
    </row>
    <row r="1299" spans="2:15" x14ac:dyDescent="0.3">
      <c r="B1299" s="10">
        <v>2022</v>
      </c>
      <c r="C1299" s="10" t="s">
        <v>41</v>
      </c>
      <c r="D1299" s="10" t="s">
        <v>42</v>
      </c>
      <c r="E1299" s="10" t="s">
        <v>35</v>
      </c>
      <c r="F1299" s="10" t="s">
        <v>18</v>
      </c>
      <c r="G1299" s="10" t="s">
        <v>44</v>
      </c>
      <c r="H1299" s="10" t="s">
        <v>27</v>
      </c>
      <c r="I1299" s="10" t="s">
        <v>21</v>
      </c>
      <c r="O1299" s="10">
        <f t="shared" si="20"/>
        <v>1</v>
      </c>
    </row>
    <row r="1300" spans="2:15" x14ac:dyDescent="0.3">
      <c r="B1300" s="10">
        <v>2021</v>
      </c>
      <c r="C1300" s="10" t="s">
        <v>29</v>
      </c>
      <c r="D1300" s="10" t="s">
        <v>31</v>
      </c>
      <c r="E1300" s="10" t="s">
        <v>24</v>
      </c>
      <c r="F1300" s="10" t="s">
        <v>18</v>
      </c>
      <c r="G1300" s="10" t="s">
        <v>44</v>
      </c>
      <c r="H1300" s="10" t="s">
        <v>39</v>
      </c>
      <c r="I1300" s="10" t="s">
        <v>21</v>
      </c>
      <c r="O1300" s="10">
        <f t="shared" si="20"/>
        <v>1</v>
      </c>
    </row>
    <row r="1301" spans="2:15" x14ac:dyDescent="0.3">
      <c r="B1301" s="10">
        <v>2024</v>
      </c>
      <c r="C1301" s="10" t="s">
        <v>43</v>
      </c>
      <c r="D1301" s="10" t="s">
        <v>42</v>
      </c>
      <c r="E1301" s="10" t="s">
        <v>35</v>
      </c>
      <c r="F1301" s="10" t="s">
        <v>18</v>
      </c>
      <c r="G1301" s="10" t="s">
        <v>38</v>
      </c>
      <c r="H1301" s="10" t="s">
        <v>27</v>
      </c>
      <c r="I1301" s="10" t="s">
        <v>21</v>
      </c>
      <c r="O1301" s="10">
        <f t="shared" si="20"/>
        <v>1</v>
      </c>
    </row>
    <row r="1302" spans="2:15" x14ac:dyDescent="0.3">
      <c r="B1302" s="10">
        <v>2021</v>
      </c>
      <c r="C1302" s="10" t="s">
        <v>15</v>
      </c>
      <c r="D1302" s="10" t="s">
        <v>37</v>
      </c>
      <c r="E1302" s="10" t="s">
        <v>35</v>
      </c>
      <c r="F1302" s="10" t="s">
        <v>30</v>
      </c>
      <c r="G1302" s="10" t="s">
        <v>32</v>
      </c>
      <c r="H1302" s="10" t="s">
        <v>34</v>
      </c>
      <c r="I1302" s="10" t="s">
        <v>34</v>
      </c>
      <c r="O1302" s="10">
        <f t="shared" si="20"/>
        <v>1</v>
      </c>
    </row>
    <row r="1303" spans="2:15" x14ac:dyDescent="0.3">
      <c r="B1303" s="10">
        <v>2022</v>
      </c>
      <c r="C1303" s="10" t="s">
        <v>29</v>
      </c>
      <c r="D1303" s="10" t="s">
        <v>31</v>
      </c>
      <c r="E1303" s="10" t="s">
        <v>17</v>
      </c>
      <c r="F1303" s="10" t="s">
        <v>30</v>
      </c>
      <c r="G1303" s="10" t="s">
        <v>26</v>
      </c>
      <c r="H1303" s="10" t="s">
        <v>27</v>
      </c>
      <c r="I1303" s="10" t="s">
        <v>28</v>
      </c>
      <c r="O1303" s="10">
        <f t="shared" si="20"/>
        <v>1</v>
      </c>
    </row>
    <row r="1304" spans="2:15" x14ac:dyDescent="0.3">
      <c r="B1304" s="10">
        <v>2023</v>
      </c>
      <c r="C1304" s="10" t="s">
        <v>43</v>
      </c>
      <c r="D1304" s="10" t="s">
        <v>31</v>
      </c>
      <c r="E1304" s="10" t="s">
        <v>35</v>
      </c>
      <c r="F1304" s="10" t="s">
        <v>25</v>
      </c>
      <c r="G1304" s="10" t="s">
        <v>19</v>
      </c>
      <c r="H1304" s="10" t="s">
        <v>34</v>
      </c>
      <c r="I1304" s="10" t="s">
        <v>28</v>
      </c>
      <c r="O1304" s="10">
        <f t="shared" si="20"/>
        <v>1</v>
      </c>
    </row>
    <row r="1305" spans="2:15" x14ac:dyDescent="0.3">
      <c r="B1305" s="10">
        <v>2021</v>
      </c>
      <c r="C1305" s="10" t="s">
        <v>43</v>
      </c>
      <c r="D1305" s="10" t="s">
        <v>42</v>
      </c>
      <c r="E1305" s="10" t="s">
        <v>17</v>
      </c>
      <c r="F1305" s="10" t="s">
        <v>18</v>
      </c>
      <c r="G1305" s="10" t="s">
        <v>44</v>
      </c>
      <c r="H1305" s="10" t="s">
        <v>39</v>
      </c>
      <c r="I1305" s="10" t="s">
        <v>21</v>
      </c>
      <c r="O1305" s="10">
        <f t="shared" si="20"/>
        <v>1</v>
      </c>
    </row>
    <row r="1306" spans="2:15" x14ac:dyDescent="0.3">
      <c r="B1306" s="10">
        <v>2020</v>
      </c>
      <c r="C1306" s="10" t="s">
        <v>45</v>
      </c>
      <c r="D1306" s="10" t="s">
        <v>37</v>
      </c>
      <c r="E1306" s="10" t="s">
        <v>24</v>
      </c>
      <c r="F1306" s="10" t="s">
        <v>25</v>
      </c>
      <c r="G1306" s="10" t="s">
        <v>19</v>
      </c>
      <c r="H1306" s="10" t="s">
        <v>34</v>
      </c>
      <c r="I1306" s="10" t="s">
        <v>21</v>
      </c>
      <c r="O1306" s="10">
        <f t="shared" si="20"/>
        <v>1</v>
      </c>
    </row>
    <row r="1307" spans="2:15" x14ac:dyDescent="0.3">
      <c r="B1307" s="10">
        <v>2026</v>
      </c>
      <c r="C1307" s="10" t="s">
        <v>43</v>
      </c>
      <c r="D1307" s="10" t="s">
        <v>42</v>
      </c>
      <c r="E1307" s="10" t="s">
        <v>35</v>
      </c>
      <c r="F1307" s="10" t="s">
        <v>18</v>
      </c>
      <c r="G1307" s="10" t="s">
        <v>32</v>
      </c>
      <c r="H1307" s="10" t="s">
        <v>20</v>
      </c>
      <c r="I1307" s="10" t="s">
        <v>34</v>
      </c>
      <c r="O1307" s="10">
        <f t="shared" si="20"/>
        <v>1</v>
      </c>
    </row>
    <row r="1308" spans="2:15" x14ac:dyDescent="0.3">
      <c r="B1308" s="10">
        <v>2024</v>
      </c>
      <c r="C1308" s="10" t="s">
        <v>36</v>
      </c>
      <c r="D1308" s="10" t="s">
        <v>37</v>
      </c>
      <c r="E1308" s="10" t="s">
        <v>24</v>
      </c>
      <c r="F1308" s="10" t="s">
        <v>25</v>
      </c>
      <c r="G1308" s="10" t="s">
        <v>38</v>
      </c>
      <c r="H1308" s="10" t="s">
        <v>34</v>
      </c>
      <c r="I1308" s="10" t="s">
        <v>28</v>
      </c>
      <c r="O1308" s="10">
        <f t="shared" si="20"/>
        <v>1</v>
      </c>
    </row>
    <row r="1309" spans="2:15" x14ac:dyDescent="0.3">
      <c r="B1309" s="10">
        <v>2021</v>
      </c>
      <c r="C1309" s="10" t="s">
        <v>41</v>
      </c>
      <c r="D1309" s="10" t="s">
        <v>16</v>
      </c>
      <c r="E1309" s="10" t="s">
        <v>17</v>
      </c>
      <c r="F1309" s="10" t="s">
        <v>30</v>
      </c>
      <c r="G1309" s="10" t="s">
        <v>40</v>
      </c>
      <c r="H1309" s="10" t="s">
        <v>20</v>
      </c>
      <c r="I1309" s="10" t="s">
        <v>28</v>
      </c>
      <c r="O1309" s="10">
        <f t="shared" si="20"/>
        <v>1</v>
      </c>
    </row>
    <row r="1310" spans="2:15" x14ac:dyDescent="0.3">
      <c r="B1310" s="10">
        <v>2023</v>
      </c>
      <c r="C1310" s="10" t="s">
        <v>15</v>
      </c>
      <c r="D1310" s="10" t="s">
        <v>42</v>
      </c>
      <c r="E1310" s="10" t="s">
        <v>17</v>
      </c>
      <c r="F1310" s="10" t="s">
        <v>18</v>
      </c>
      <c r="G1310" s="10" t="s">
        <v>32</v>
      </c>
      <c r="H1310" s="10" t="s">
        <v>27</v>
      </c>
      <c r="I1310" s="10" t="s">
        <v>28</v>
      </c>
      <c r="O1310" s="10">
        <f t="shared" si="20"/>
        <v>1</v>
      </c>
    </row>
    <row r="1311" spans="2:15" x14ac:dyDescent="0.3">
      <c r="B1311" s="10">
        <v>2022</v>
      </c>
      <c r="C1311" s="10" t="s">
        <v>15</v>
      </c>
      <c r="D1311" s="10" t="s">
        <v>23</v>
      </c>
      <c r="E1311" s="10" t="s">
        <v>24</v>
      </c>
      <c r="F1311" s="10" t="s">
        <v>18</v>
      </c>
      <c r="G1311" s="10" t="s">
        <v>40</v>
      </c>
      <c r="H1311" s="10" t="s">
        <v>20</v>
      </c>
      <c r="I1311" s="10" t="s">
        <v>28</v>
      </c>
      <c r="O1311" s="10">
        <f t="shared" si="20"/>
        <v>1</v>
      </c>
    </row>
    <row r="1312" spans="2:15" x14ac:dyDescent="0.3">
      <c r="B1312" s="10">
        <v>2026</v>
      </c>
      <c r="C1312" s="10" t="s">
        <v>45</v>
      </c>
      <c r="D1312" s="10" t="s">
        <v>33</v>
      </c>
      <c r="E1312" s="10" t="s">
        <v>35</v>
      </c>
      <c r="F1312" s="10" t="s">
        <v>30</v>
      </c>
      <c r="G1312" s="10" t="s">
        <v>40</v>
      </c>
      <c r="H1312" s="10" t="s">
        <v>20</v>
      </c>
      <c r="I1312" s="10" t="s">
        <v>21</v>
      </c>
      <c r="O1312" s="10">
        <f t="shared" si="20"/>
        <v>1</v>
      </c>
    </row>
    <row r="1313" spans="2:15" x14ac:dyDescent="0.3">
      <c r="B1313" s="10">
        <v>2024</v>
      </c>
      <c r="C1313" s="10" t="s">
        <v>43</v>
      </c>
      <c r="D1313" s="10" t="s">
        <v>42</v>
      </c>
      <c r="E1313" s="10" t="s">
        <v>35</v>
      </c>
      <c r="F1313" s="10" t="s">
        <v>18</v>
      </c>
      <c r="G1313" s="10" t="s">
        <v>19</v>
      </c>
      <c r="H1313" s="10" t="s">
        <v>20</v>
      </c>
      <c r="I1313" s="10" t="s">
        <v>28</v>
      </c>
      <c r="O1313" s="10">
        <f t="shared" si="20"/>
        <v>1</v>
      </c>
    </row>
    <row r="1314" spans="2:15" x14ac:dyDescent="0.3">
      <c r="B1314" s="10">
        <v>2026</v>
      </c>
      <c r="C1314" s="10" t="s">
        <v>43</v>
      </c>
      <c r="D1314" s="10" t="s">
        <v>23</v>
      </c>
      <c r="E1314" s="10" t="s">
        <v>35</v>
      </c>
      <c r="F1314" s="10" t="s">
        <v>30</v>
      </c>
      <c r="G1314" s="10" t="s">
        <v>19</v>
      </c>
      <c r="H1314" s="10" t="s">
        <v>27</v>
      </c>
      <c r="I1314" s="10" t="s">
        <v>28</v>
      </c>
      <c r="O1314" s="10">
        <f t="shared" si="20"/>
        <v>1</v>
      </c>
    </row>
    <row r="1315" spans="2:15" x14ac:dyDescent="0.3">
      <c r="B1315" s="10">
        <v>2020</v>
      </c>
      <c r="C1315" s="10" t="s">
        <v>36</v>
      </c>
      <c r="D1315" s="10" t="s">
        <v>16</v>
      </c>
      <c r="E1315" s="10" t="s">
        <v>24</v>
      </c>
      <c r="F1315" s="10" t="s">
        <v>30</v>
      </c>
      <c r="G1315" s="10" t="s">
        <v>26</v>
      </c>
      <c r="H1315" s="10" t="s">
        <v>39</v>
      </c>
      <c r="I1315" s="10" t="s">
        <v>21</v>
      </c>
      <c r="O1315" s="10">
        <f t="shared" si="20"/>
        <v>1</v>
      </c>
    </row>
    <row r="1316" spans="2:15" x14ac:dyDescent="0.3">
      <c r="B1316" s="10">
        <v>2025</v>
      </c>
      <c r="C1316" s="10" t="s">
        <v>41</v>
      </c>
      <c r="D1316" s="10" t="s">
        <v>16</v>
      </c>
      <c r="E1316" s="10" t="s">
        <v>17</v>
      </c>
      <c r="F1316" s="10" t="s">
        <v>30</v>
      </c>
      <c r="G1316" s="10" t="s">
        <v>38</v>
      </c>
      <c r="H1316" s="10" t="s">
        <v>34</v>
      </c>
      <c r="I1316" s="10" t="s">
        <v>28</v>
      </c>
      <c r="O1316" s="10">
        <f t="shared" si="20"/>
        <v>1</v>
      </c>
    </row>
    <row r="1317" spans="2:15" x14ac:dyDescent="0.3">
      <c r="B1317" s="10">
        <v>2022</v>
      </c>
      <c r="C1317" s="10" t="s">
        <v>29</v>
      </c>
      <c r="D1317" s="10" t="s">
        <v>42</v>
      </c>
      <c r="E1317" s="10" t="s">
        <v>17</v>
      </c>
      <c r="F1317" s="10" t="s">
        <v>18</v>
      </c>
      <c r="G1317" s="10" t="s">
        <v>19</v>
      </c>
      <c r="H1317" s="10" t="s">
        <v>39</v>
      </c>
      <c r="I1317" s="10" t="s">
        <v>28</v>
      </c>
      <c r="O1317" s="10">
        <f t="shared" si="20"/>
        <v>1</v>
      </c>
    </row>
    <row r="1318" spans="2:15" x14ac:dyDescent="0.3">
      <c r="B1318" s="10">
        <v>2024</v>
      </c>
      <c r="C1318" s="10" t="s">
        <v>43</v>
      </c>
      <c r="D1318" s="10" t="s">
        <v>33</v>
      </c>
      <c r="E1318" s="10" t="s">
        <v>17</v>
      </c>
      <c r="F1318" s="10" t="s">
        <v>18</v>
      </c>
      <c r="G1318" s="10" t="s">
        <v>44</v>
      </c>
      <c r="H1318" s="10" t="s">
        <v>39</v>
      </c>
      <c r="I1318" s="10" t="s">
        <v>21</v>
      </c>
      <c r="O1318" s="10">
        <f t="shared" si="20"/>
        <v>1</v>
      </c>
    </row>
    <row r="1319" spans="2:15" x14ac:dyDescent="0.3">
      <c r="B1319" s="10">
        <v>2026</v>
      </c>
      <c r="C1319" s="10" t="s">
        <v>29</v>
      </c>
      <c r="D1319" s="10" t="s">
        <v>16</v>
      </c>
      <c r="E1319" s="10" t="s">
        <v>35</v>
      </c>
      <c r="F1319" s="10" t="s">
        <v>18</v>
      </c>
      <c r="G1319" s="10" t="s">
        <v>44</v>
      </c>
      <c r="H1319" s="10" t="s">
        <v>27</v>
      </c>
      <c r="I1319" s="10" t="s">
        <v>34</v>
      </c>
      <c r="O1319" s="10">
        <f t="shared" si="20"/>
        <v>1</v>
      </c>
    </row>
    <row r="1320" spans="2:15" x14ac:dyDescent="0.3">
      <c r="B1320" s="10">
        <v>2022</v>
      </c>
      <c r="C1320" s="10" t="s">
        <v>43</v>
      </c>
      <c r="D1320" s="10" t="s">
        <v>42</v>
      </c>
      <c r="E1320" s="10" t="s">
        <v>35</v>
      </c>
      <c r="F1320" s="10" t="s">
        <v>25</v>
      </c>
      <c r="G1320" s="10" t="s">
        <v>26</v>
      </c>
      <c r="H1320" s="10" t="s">
        <v>34</v>
      </c>
      <c r="I1320" s="10" t="s">
        <v>21</v>
      </c>
      <c r="O1320" s="10">
        <f t="shared" si="20"/>
        <v>1</v>
      </c>
    </row>
    <row r="1321" spans="2:15" x14ac:dyDescent="0.3">
      <c r="B1321" s="10">
        <v>2021</v>
      </c>
      <c r="C1321" s="10" t="s">
        <v>36</v>
      </c>
      <c r="D1321" s="10" t="s">
        <v>23</v>
      </c>
      <c r="E1321" s="10" t="s">
        <v>35</v>
      </c>
      <c r="F1321" s="10" t="s">
        <v>18</v>
      </c>
      <c r="G1321" s="10" t="s">
        <v>44</v>
      </c>
      <c r="H1321" s="10" t="s">
        <v>20</v>
      </c>
      <c r="I1321" s="10" t="s">
        <v>21</v>
      </c>
      <c r="O1321" s="10">
        <f t="shared" si="20"/>
        <v>1</v>
      </c>
    </row>
    <row r="1322" spans="2:15" x14ac:dyDescent="0.3">
      <c r="B1322" s="10">
        <v>2026</v>
      </c>
      <c r="C1322" s="10" t="s">
        <v>15</v>
      </c>
      <c r="D1322" s="10" t="s">
        <v>33</v>
      </c>
      <c r="E1322" s="10" t="s">
        <v>35</v>
      </c>
      <c r="F1322" s="10" t="s">
        <v>25</v>
      </c>
      <c r="G1322" s="10" t="s">
        <v>26</v>
      </c>
      <c r="H1322" s="10" t="s">
        <v>34</v>
      </c>
      <c r="I1322" s="10" t="s">
        <v>28</v>
      </c>
      <c r="O1322" s="10">
        <f t="shared" si="20"/>
        <v>1</v>
      </c>
    </row>
    <row r="1323" spans="2:15" x14ac:dyDescent="0.3">
      <c r="B1323" s="10">
        <v>2024</v>
      </c>
      <c r="C1323" s="10" t="s">
        <v>29</v>
      </c>
      <c r="D1323" s="10" t="s">
        <v>33</v>
      </c>
      <c r="E1323" s="10" t="s">
        <v>24</v>
      </c>
      <c r="F1323" s="10" t="s">
        <v>25</v>
      </c>
      <c r="G1323" s="10" t="s">
        <v>44</v>
      </c>
      <c r="H1323" s="10" t="s">
        <v>34</v>
      </c>
      <c r="I1323" s="10" t="s">
        <v>28</v>
      </c>
      <c r="O1323" s="10">
        <f t="shared" si="20"/>
        <v>1</v>
      </c>
    </row>
    <row r="1324" spans="2:15" x14ac:dyDescent="0.3">
      <c r="B1324" s="10">
        <v>2020</v>
      </c>
      <c r="C1324" s="10" t="s">
        <v>36</v>
      </c>
      <c r="D1324" s="10" t="s">
        <v>42</v>
      </c>
      <c r="E1324" s="10" t="s">
        <v>35</v>
      </c>
      <c r="F1324" s="10" t="s">
        <v>25</v>
      </c>
      <c r="G1324" s="10" t="s">
        <v>38</v>
      </c>
      <c r="H1324" s="10" t="s">
        <v>39</v>
      </c>
      <c r="I1324" s="10" t="s">
        <v>28</v>
      </c>
      <c r="O1324" s="10">
        <f t="shared" si="20"/>
        <v>1</v>
      </c>
    </row>
    <row r="1325" spans="2:15" x14ac:dyDescent="0.3">
      <c r="B1325" s="10">
        <v>2020</v>
      </c>
      <c r="C1325" s="10" t="s">
        <v>15</v>
      </c>
      <c r="D1325" s="10" t="s">
        <v>23</v>
      </c>
      <c r="E1325" s="10" t="s">
        <v>24</v>
      </c>
      <c r="F1325" s="10" t="s">
        <v>18</v>
      </c>
      <c r="G1325" s="10" t="s">
        <v>32</v>
      </c>
      <c r="H1325" s="10" t="s">
        <v>39</v>
      </c>
      <c r="I1325" s="10" t="s">
        <v>28</v>
      </c>
      <c r="O1325" s="10">
        <f t="shared" si="20"/>
        <v>1</v>
      </c>
    </row>
    <row r="1326" spans="2:15" x14ac:dyDescent="0.3">
      <c r="B1326" s="10">
        <v>2026</v>
      </c>
      <c r="C1326" s="10" t="s">
        <v>43</v>
      </c>
      <c r="D1326" s="10" t="s">
        <v>16</v>
      </c>
      <c r="E1326" s="10" t="s">
        <v>24</v>
      </c>
      <c r="F1326" s="10" t="s">
        <v>25</v>
      </c>
      <c r="G1326" s="10" t="s">
        <v>40</v>
      </c>
      <c r="H1326" s="10" t="s">
        <v>20</v>
      </c>
      <c r="I1326" s="10" t="s">
        <v>28</v>
      </c>
      <c r="O1326" s="10">
        <f t="shared" si="20"/>
        <v>1</v>
      </c>
    </row>
    <row r="1327" spans="2:15" x14ac:dyDescent="0.3">
      <c r="B1327" s="10">
        <v>2025</v>
      </c>
      <c r="C1327" s="10" t="s">
        <v>29</v>
      </c>
      <c r="D1327" s="10" t="s">
        <v>16</v>
      </c>
      <c r="E1327" s="10" t="s">
        <v>17</v>
      </c>
      <c r="F1327" s="10" t="s">
        <v>18</v>
      </c>
      <c r="G1327" s="10" t="s">
        <v>44</v>
      </c>
      <c r="H1327" s="10" t="s">
        <v>39</v>
      </c>
      <c r="I1327" s="10" t="s">
        <v>28</v>
      </c>
      <c r="O1327" s="10">
        <f t="shared" si="20"/>
        <v>1</v>
      </c>
    </row>
    <row r="1328" spans="2:15" x14ac:dyDescent="0.3">
      <c r="B1328" s="10">
        <v>2020</v>
      </c>
      <c r="C1328" s="10" t="s">
        <v>22</v>
      </c>
      <c r="D1328" s="10" t="s">
        <v>37</v>
      </c>
      <c r="E1328" s="10" t="s">
        <v>35</v>
      </c>
      <c r="F1328" s="10" t="s">
        <v>18</v>
      </c>
      <c r="G1328" s="10" t="s">
        <v>26</v>
      </c>
      <c r="H1328" s="10" t="s">
        <v>34</v>
      </c>
      <c r="I1328" s="10" t="s">
        <v>34</v>
      </c>
      <c r="O1328" s="10">
        <f t="shared" si="20"/>
        <v>1</v>
      </c>
    </row>
    <row r="1329" spans="2:15" x14ac:dyDescent="0.3">
      <c r="B1329" s="10">
        <v>2024</v>
      </c>
      <c r="C1329" s="10" t="s">
        <v>22</v>
      </c>
      <c r="D1329" s="10" t="s">
        <v>31</v>
      </c>
      <c r="E1329" s="10" t="s">
        <v>24</v>
      </c>
      <c r="F1329" s="10" t="s">
        <v>18</v>
      </c>
      <c r="G1329" s="10" t="s">
        <v>44</v>
      </c>
      <c r="H1329" s="10" t="s">
        <v>27</v>
      </c>
      <c r="I1329" s="10" t="s">
        <v>28</v>
      </c>
      <c r="O1329" s="10">
        <f t="shared" si="20"/>
        <v>1</v>
      </c>
    </row>
    <row r="1330" spans="2:15" x14ac:dyDescent="0.3">
      <c r="B1330" s="10">
        <v>2021</v>
      </c>
      <c r="C1330" s="10" t="s">
        <v>36</v>
      </c>
      <c r="D1330" s="10" t="s">
        <v>42</v>
      </c>
      <c r="E1330" s="10" t="s">
        <v>24</v>
      </c>
      <c r="F1330" s="10" t="s">
        <v>18</v>
      </c>
      <c r="G1330" s="10" t="s">
        <v>40</v>
      </c>
      <c r="H1330" s="10" t="s">
        <v>39</v>
      </c>
      <c r="I1330" s="10" t="s">
        <v>28</v>
      </c>
      <c r="O1330" s="10">
        <f t="shared" si="20"/>
        <v>1</v>
      </c>
    </row>
    <row r="1331" spans="2:15" x14ac:dyDescent="0.3">
      <c r="B1331" s="10">
        <v>2021</v>
      </c>
      <c r="C1331" s="10" t="s">
        <v>15</v>
      </c>
      <c r="D1331" s="10" t="s">
        <v>31</v>
      </c>
      <c r="E1331" s="10" t="s">
        <v>17</v>
      </c>
      <c r="F1331" s="10" t="s">
        <v>18</v>
      </c>
      <c r="G1331" s="10" t="s">
        <v>44</v>
      </c>
      <c r="H1331" s="10" t="s">
        <v>39</v>
      </c>
      <c r="I1331" s="10" t="s">
        <v>28</v>
      </c>
      <c r="O1331" s="10">
        <f t="shared" si="20"/>
        <v>1</v>
      </c>
    </row>
    <row r="1332" spans="2:15" x14ac:dyDescent="0.3">
      <c r="B1332" s="10">
        <v>2026</v>
      </c>
      <c r="C1332" s="10" t="s">
        <v>36</v>
      </c>
      <c r="D1332" s="10" t="s">
        <v>23</v>
      </c>
      <c r="E1332" s="10" t="s">
        <v>35</v>
      </c>
      <c r="F1332" s="10" t="s">
        <v>25</v>
      </c>
      <c r="G1332" s="10" t="s">
        <v>32</v>
      </c>
      <c r="H1332" s="10" t="s">
        <v>27</v>
      </c>
      <c r="I1332" s="10" t="s">
        <v>28</v>
      </c>
      <c r="O1332" s="10">
        <f t="shared" si="20"/>
        <v>1</v>
      </c>
    </row>
    <row r="1333" spans="2:15" x14ac:dyDescent="0.3">
      <c r="B1333" s="10">
        <v>2023</v>
      </c>
      <c r="C1333" s="10" t="s">
        <v>41</v>
      </c>
      <c r="D1333" s="10" t="s">
        <v>31</v>
      </c>
      <c r="E1333" s="10" t="s">
        <v>35</v>
      </c>
      <c r="F1333" s="10" t="s">
        <v>25</v>
      </c>
      <c r="G1333" s="10" t="s">
        <v>44</v>
      </c>
      <c r="H1333" s="10" t="s">
        <v>20</v>
      </c>
      <c r="I1333" s="10" t="s">
        <v>28</v>
      </c>
      <c r="O1333" s="10">
        <f t="shared" si="20"/>
        <v>1</v>
      </c>
    </row>
    <row r="1334" spans="2:15" x14ac:dyDescent="0.3">
      <c r="B1334" s="10">
        <v>2022</v>
      </c>
      <c r="C1334" s="10" t="s">
        <v>29</v>
      </c>
      <c r="D1334" s="10" t="s">
        <v>31</v>
      </c>
      <c r="E1334" s="10" t="s">
        <v>24</v>
      </c>
      <c r="F1334" s="10" t="s">
        <v>25</v>
      </c>
      <c r="G1334" s="10" t="s">
        <v>38</v>
      </c>
      <c r="H1334" s="10" t="s">
        <v>20</v>
      </c>
      <c r="I1334" s="10" t="s">
        <v>34</v>
      </c>
      <c r="O1334" s="10">
        <f t="shared" si="20"/>
        <v>1</v>
      </c>
    </row>
    <row r="1335" spans="2:15" x14ac:dyDescent="0.3">
      <c r="B1335" s="10">
        <v>2024</v>
      </c>
      <c r="C1335" s="10" t="s">
        <v>36</v>
      </c>
      <c r="D1335" s="10" t="s">
        <v>33</v>
      </c>
      <c r="E1335" s="10" t="s">
        <v>24</v>
      </c>
      <c r="F1335" s="10" t="s">
        <v>25</v>
      </c>
      <c r="G1335" s="10" t="s">
        <v>19</v>
      </c>
      <c r="H1335" s="10" t="s">
        <v>34</v>
      </c>
      <c r="I1335" s="10" t="s">
        <v>21</v>
      </c>
      <c r="O1335" s="10">
        <f t="shared" si="20"/>
        <v>1</v>
      </c>
    </row>
    <row r="1336" spans="2:15" x14ac:dyDescent="0.3">
      <c r="B1336" s="10">
        <v>2025</v>
      </c>
      <c r="C1336" s="10" t="s">
        <v>36</v>
      </c>
      <c r="D1336" s="10" t="s">
        <v>37</v>
      </c>
      <c r="E1336" s="10" t="s">
        <v>24</v>
      </c>
      <c r="F1336" s="10" t="s">
        <v>18</v>
      </c>
      <c r="G1336" s="10" t="s">
        <v>44</v>
      </c>
      <c r="H1336" s="10" t="s">
        <v>20</v>
      </c>
      <c r="I1336" s="10" t="s">
        <v>34</v>
      </c>
      <c r="O1336" s="10">
        <f t="shared" si="20"/>
        <v>1</v>
      </c>
    </row>
    <row r="1337" spans="2:15" x14ac:dyDescent="0.3">
      <c r="B1337" s="10">
        <v>2025</v>
      </c>
      <c r="C1337" s="10" t="s">
        <v>45</v>
      </c>
      <c r="D1337" s="10" t="s">
        <v>42</v>
      </c>
      <c r="E1337" s="10" t="s">
        <v>35</v>
      </c>
      <c r="F1337" s="10" t="s">
        <v>30</v>
      </c>
      <c r="G1337" s="10" t="s">
        <v>32</v>
      </c>
      <c r="H1337" s="10" t="s">
        <v>34</v>
      </c>
      <c r="I1337" s="10" t="s">
        <v>28</v>
      </c>
      <c r="O1337" s="10">
        <f t="shared" si="20"/>
        <v>1</v>
      </c>
    </row>
    <row r="1338" spans="2:15" x14ac:dyDescent="0.3">
      <c r="B1338" s="10">
        <v>2026</v>
      </c>
      <c r="C1338" s="10" t="s">
        <v>45</v>
      </c>
      <c r="D1338" s="10" t="s">
        <v>23</v>
      </c>
      <c r="E1338" s="10" t="s">
        <v>24</v>
      </c>
      <c r="F1338" s="10" t="s">
        <v>30</v>
      </c>
      <c r="G1338" s="10" t="s">
        <v>19</v>
      </c>
      <c r="H1338" s="10" t="s">
        <v>27</v>
      </c>
      <c r="I1338" s="10" t="s">
        <v>28</v>
      </c>
      <c r="O1338" s="10">
        <f t="shared" si="20"/>
        <v>1</v>
      </c>
    </row>
    <row r="1339" spans="2:15" x14ac:dyDescent="0.3">
      <c r="B1339" s="10">
        <v>2026</v>
      </c>
      <c r="C1339" s="10" t="s">
        <v>29</v>
      </c>
      <c r="D1339" s="10" t="s">
        <v>42</v>
      </c>
      <c r="E1339" s="10" t="s">
        <v>35</v>
      </c>
      <c r="F1339" s="10" t="s">
        <v>18</v>
      </c>
      <c r="G1339" s="10" t="s">
        <v>38</v>
      </c>
      <c r="H1339" s="10" t="s">
        <v>27</v>
      </c>
      <c r="I1339" s="10" t="s">
        <v>21</v>
      </c>
      <c r="O1339" s="10">
        <f t="shared" si="20"/>
        <v>1</v>
      </c>
    </row>
    <row r="1340" spans="2:15" x14ac:dyDescent="0.3">
      <c r="B1340" s="10">
        <v>2023</v>
      </c>
      <c r="C1340" s="10" t="s">
        <v>22</v>
      </c>
      <c r="D1340" s="10" t="s">
        <v>16</v>
      </c>
      <c r="E1340" s="10" t="s">
        <v>35</v>
      </c>
      <c r="F1340" s="10" t="s">
        <v>18</v>
      </c>
      <c r="G1340" s="10" t="s">
        <v>38</v>
      </c>
      <c r="H1340" s="10" t="s">
        <v>20</v>
      </c>
      <c r="I1340" s="10" t="s">
        <v>28</v>
      </c>
      <c r="O1340" s="10">
        <f t="shared" si="20"/>
        <v>1</v>
      </c>
    </row>
    <row r="1341" spans="2:15" x14ac:dyDescent="0.3">
      <c r="B1341" s="10">
        <v>2024</v>
      </c>
      <c r="C1341" s="10" t="s">
        <v>45</v>
      </c>
      <c r="D1341" s="10" t="s">
        <v>16</v>
      </c>
      <c r="E1341" s="10" t="s">
        <v>17</v>
      </c>
      <c r="F1341" s="10" t="s">
        <v>30</v>
      </c>
      <c r="G1341" s="10" t="s">
        <v>38</v>
      </c>
      <c r="H1341" s="10" t="s">
        <v>39</v>
      </c>
      <c r="I1341" s="10" t="s">
        <v>21</v>
      </c>
      <c r="O1341" s="10">
        <f t="shared" si="20"/>
        <v>1</v>
      </c>
    </row>
    <row r="1342" spans="2:15" x14ac:dyDescent="0.3">
      <c r="B1342" s="10">
        <v>2024</v>
      </c>
      <c r="C1342" s="10" t="s">
        <v>15</v>
      </c>
      <c r="D1342" s="10" t="s">
        <v>37</v>
      </c>
      <c r="E1342" s="10" t="s">
        <v>17</v>
      </c>
      <c r="F1342" s="10" t="s">
        <v>30</v>
      </c>
      <c r="G1342" s="10" t="s">
        <v>38</v>
      </c>
      <c r="H1342" s="10" t="s">
        <v>34</v>
      </c>
      <c r="I1342" s="10" t="s">
        <v>21</v>
      </c>
      <c r="O1342" s="10">
        <f t="shared" si="20"/>
        <v>1</v>
      </c>
    </row>
    <row r="1343" spans="2:15" x14ac:dyDescent="0.3">
      <c r="B1343" s="10">
        <v>2025</v>
      </c>
      <c r="C1343" s="10" t="s">
        <v>36</v>
      </c>
      <c r="D1343" s="10" t="s">
        <v>31</v>
      </c>
      <c r="E1343" s="10" t="s">
        <v>35</v>
      </c>
      <c r="F1343" s="10" t="s">
        <v>30</v>
      </c>
      <c r="G1343" s="10" t="s">
        <v>32</v>
      </c>
      <c r="H1343" s="10" t="s">
        <v>27</v>
      </c>
      <c r="I1343" s="10" t="s">
        <v>21</v>
      </c>
      <c r="O1343" s="10">
        <f t="shared" si="20"/>
        <v>1</v>
      </c>
    </row>
    <row r="1344" spans="2:15" x14ac:dyDescent="0.3">
      <c r="B1344" s="10">
        <v>2026</v>
      </c>
      <c r="C1344" s="10" t="s">
        <v>15</v>
      </c>
      <c r="D1344" s="10" t="s">
        <v>42</v>
      </c>
      <c r="E1344" s="10" t="s">
        <v>35</v>
      </c>
      <c r="F1344" s="10" t="s">
        <v>18</v>
      </c>
      <c r="G1344" s="10" t="s">
        <v>19</v>
      </c>
      <c r="H1344" s="10" t="s">
        <v>39</v>
      </c>
      <c r="I1344" s="10" t="s">
        <v>28</v>
      </c>
      <c r="O1344" s="10">
        <f t="shared" si="20"/>
        <v>1</v>
      </c>
    </row>
    <row r="1345" spans="2:15" x14ac:dyDescent="0.3">
      <c r="B1345" s="10">
        <v>2023</v>
      </c>
      <c r="C1345" s="10" t="s">
        <v>29</v>
      </c>
      <c r="D1345" s="10" t="s">
        <v>31</v>
      </c>
      <c r="E1345" s="10" t="s">
        <v>24</v>
      </c>
      <c r="F1345" s="10" t="s">
        <v>18</v>
      </c>
      <c r="G1345" s="10" t="s">
        <v>40</v>
      </c>
      <c r="H1345" s="10" t="s">
        <v>34</v>
      </c>
      <c r="I1345" s="10" t="s">
        <v>28</v>
      </c>
      <c r="O1345" s="10">
        <f t="shared" si="20"/>
        <v>1</v>
      </c>
    </row>
    <row r="1346" spans="2:15" x14ac:dyDescent="0.3">
      <c r="B1346" s="10">
        <v>2024</v>
      </c>
      <c r="C1346" s="10" t="s">
        <v>36</v>
      </c>
      <c r="D1346" s="10" t="s">
        <v>23</v>
      </c>
      <c r="E1346" s="10" t="s">
        <v>17</v>
      </c>
      <c r="F1346" s="10" t="s">
        <v>30</v>
      </c>
      <c r="G1346" s="10" t="s">
        <v>38</v>
      </c>
      <c r="H1346" s="10" t="s">
        <v>27</v>
      </c>
      <c r="I1346" s="10" t="s">
        <v>21</v>
      </c>
      <c r="O1346" s="10">
        <f t="shared" si="20"/>
        <v>1</v>
      </c>
    </row>
    <row r="1347" spans="2:15" x14ac:dyDescent="0.3">
      <c r="B1347" s="10">
        <v>2023</v>
      </c>
      <c r="C1347" s="10" t="s">
        <v>36</v>
      </c>
      <c r="D1347" s="10" t="s">
        <v>31</v>
      </c>
      <c r="E1347" s="10" t="s">
        <v>35</v>
      </c>
      <c r="F1347" s="10" t="s">
        <v>25</v>
      </c>
      <c r="G1347" s="10" t="s">
        <v>32</v>
      </c>
      <c r="H1347" s="10" t="s">
        <v>27</v>
      </c>
      <c r="I1347" s="10" t="s">
        <v>21</v>
      </c>
      <c r="O1347" s="10">
        <f t="shared" si="20"/>
        <v>1</v>
      </c>
    </row>
    <row r="1348" spans="2:15" x14ac:dyDescent="0.3">
      <c r="B1348" s="10">
        <v>2020</v>
      </c>
      <c r="C1348" s="10" t="s">
        <v>15</v>
      </c>
      <c r="D1348" s="10" t="s">
        <v>33</v>
      </c>
      <c r="E1348" s="10" t="s">
        <v>35</v>
      </c>
      <c r="F1348" s="10" t="s">
        <v>25</v>
      </c>
      <c r="G1348" s="10" t="s">
        <v>38</v>
      </c>
      <c r="H1348" s="10" t="s">
        <v>39</v>
      </c>
      <c r="I1348" s="10" t="s">
        <v>21</v>
      </c>
      <c r="O1348" s="10">
        <f t="shared" si="20"/>
        <v>1</v>
      </c>
    </row>
    <row r="1349" spans="2:15" x14ac:dyDescent="0.3">
      <c r="B1349" s="10">
        <v>2026</v>
      </c>
      <c r="C1349" s="10" t="s">
        <v>22</v>
      </c>
      <c r="D1349" s="10" t="s">
        <v>23</v>
      </c>
      <c r="E1349" s="10" t="s">
        <v>17</v>
      </c>
      <c r="F1349" s="10" t="s">
        <v>18</v>
      </c>
      <c r="G1349" s="10" t="s">
        <v>32</v>
      </c>
      <c r="H1349" s="10" t="s">
        <v>20</v>
      </c>
      <c r="I1349" s="10" t="s">
        <v>28</v>
      </c>
      <c r="O1349" s="10">
        <f t="shared" ref="O1349:O1412" si="21">SUBTOTAL(103,B1349)</f>
        <v>1</v>
      </c>
    </row>
    <row r="1350" spans="2:15" x14ac:dyDescent="0.3">
      <c r="B1350" s="10">
        <v>2022</v>
      </c>
      <c r="C1350" s="10" t="s">
        <v>43</v>
      </c>
      <c r="D1350" s="10" t="s">
        <v>23</v>
      </c>
      <c r="E1350" s="10" t="s">
        <v>17</v>
      </c>
      <c r="F1350" s="10" t="s">
        <v>25</v>
      </c>
      <c r="G1350" s="10" t="s">
        <v>38</v>
      </c>
      <c r="H1350" s="10" t="s">
        <v>34</v>
      </c>
      <c r="I1350" s="10" t="s">
        <v>34</v>
      </c>
      <c r="O1350" s="10">
        <f t="shared" si="21"/>
        <v>1</v>
      </c>
    </row>
    <row r="1351" spans="2:15" x14ac:dyDescent="0.3">
      <c r="B1351" s="10">
        <v>2020</v>
      </c>
      <c r="C1351" s="10" t="s">
        <v>15</v>
      </c>
      <c r="D1351" s="10" t="s">
        <v>33</v>
      </c>
      <c r="E1351" s="10" t="s">
        <v>24</v>
      </c>
      <c r="F1351" s="10" t="s">
        <v>25</v>
      </c>
      <c r="G1351" s="10" t="s">
        <v>40</v>
      </c>
      <c r="H1351" s="10" t="s">
        <v>20</v>
      </c>
      <c r="I1351" s="10" t="s">
        <v>21</v>
      </c>
      <c r="O1351" s="10">
        <f t="shared" si="21"/>
        <v>1</v>
      </c>
    </row>
    <row r="1352" spans="2:15" x14ac:dyDescent="0.3">
      <c r="B1352" s="10">
        <v>2021</v>
      </c>
      <c r="C1352" s="10" t="s">
        <v>41</v>
      </c>
      <c r="D1352" s="10" t="s">
        <v>31</v>
      </c>
      <c r="E1352" s="10" t="s">
        <v>35</v>
      </c>
      <c r="F1352" s="10" t="s">
        <v>25</v>
      </c>
      <c r="G1352" s="10" t="s">
        <v>44</v>
      </c>
      <c r="H1352" s="10" t="s">
        <v>39</v>
      </c>
      <c r="I1352" s="10" t="s">
        <v>28</v>
      </c>
      <c r="O1352" s="10">
        <f t="shared" si="21"/>
        <v>1</v>
      </c>
    </row>
    <row r="1353" spans="2:15" x14ac:dyDescent="0.3">
      <c r="B1353" s="10">
        <v>2021</v>
      </c>
      <c r="C1353" s="10" t="s">
        <v>45</v>
      </c>
      <c r="D1353" s="10" t="s">
        <v>16</v>
      </c>
      <c r="E1353" s="10" t="s">
        <v>17</v>
      </c>
      <c r="F1353" s="10" t="s">
        <v>30</v>
      </c>
      <c r="G1353" s="10" t="s">
        <v>38</v>
      </c>
      <c r="H1353" s="10" t="s">
        <v>27</v>
      </c>
      <c r="I1353" s="10" t="s">
        <v>28</v>
      </c>
      <c r="O1353" s="10">
        <f t="shared" si="21"/>
        <v>1</v>
      </c>
    </row>
    <row r="1354" spans="2:15" x14ac:dyDescent="0.3">
      <c r="B1354" s="10">
        <v>2026</v>
      </c>
      <c r="C1354" s="10" t="s">
        <v>45</v>
      </c>
      <c r="D1354" s="10" t="s">
        <v>33</v>
      </c>
      <c r="E1354" s="10" t="s">
        <v>17</v>
      </c>
      <c r="F1354" s="10" t="s">
        <v>25</v>
      </c>
      <c r="G1354" s="10" t="s">
        <v>32</v>
      </c>
      <c r="H1354" s="10" t="s">
        <v>39</v>
      </c>
      <c r="I1354" s="10" t="s">
        <v>34</v>
      </c>
      <c r="O1354" s="10">
        <f t="shared" si="21"/>
        <v>1</v>
      </c>
    </row>
    <row r="1355" spans="2:15" x14ac:dyDescent="0.3">
      <c r="B1355" s="10">
        <v>2022</v>
      </c>
      <c r="C1355" s="10" t="s">
        <v>43</v>
      </c>
      <c r="D1355" s="10" t="s">
        <v>23</v>
      </c>
      <c r="E1355" s="10" t="s">
        <v>17</v>
      </c>
      <c r="F1355" s="10" t="s">
        <v>30</v>
      </c>
      <c r="G1355" s="10" t="s">
        <v>38</v>
      </c>
      <c r="H1355" s="10" t="s">
        <v>39</v>
      </c>
      <c r="I1355" s="10" t="s">
        <v>21</v>
      </c>
      <c r="O1355" s="10">
        <f t="shared" si="21"/>
        <v>1</v>
      </c>
    </row>
    <row r="1356" spans="2:15" x14ac:dyDescent="0.3">
      <c r="B1356" s="10">
        <v>2021</v>
      </c>
      <c r="C1356" s="10" t="s">
        <v>29</v>
      </c>
      <c r="D1356" s="10" t="s">
        <v>16</v>
      </c>
      <c r="E1356" s="10" t="s">
        <v>24</v>
      </c>
      <c r="F1356" s="10" t="s">
        <v>18</v>
      </c>
      <c r="G1356" s="10" t="s">
        <v>19</v>
      </c>
      <c r="H1356" s="10" t="s">
        <v>20</v>
      </c>
      <c r="I1356" s="10" t="s">
        <v>28</v>
      </c>
      <c r="O1356" s="10">
        <f t="shared" si="21"/>
        <v>1</v>
      </c>
    </row>
    <row r="1357" spans="2:15" x14ac:dyDescent="0.3">
      <c r="B1357" s="10">
        <v>2020</v>
      </c>
      <c r="C1357" s="10" t="s">
        <v>43</v>
      </c>
      <c r="D1357" s="10" t="s">
        <v>33</v>
      </c>
      <c r="E1357" s="10" t="s">
        <v>35</v>
      </c>
      <c r="F1357" s="10" t="s">
        <v>30</v>
      </c>
      <c r="G1357" s="10" t="s">
        <v>40</v>
      </c>
      <c r="H1357" s="10" t="s">
        <v>34</v>
      </c>
      <c r="I1357" s="10" t="s">
        <v>34</v>
      </c>
      <c r="O1357" s="10">
        <f t="shared" si="21"/>
        <v>1</v>
      </c>
    </row>
    <row r="1358" spans="2:15" x14ac:dyDescent="0.3">
      <c r="B1358" s="10">
        <v>2024</v>
      </c>
      <c r="C1358" s="10" t="s">
        <v>43</v>
      </c>
      <c r="D1358" s="10" t="s">
        <v>23</v>
      </c>
      <c r="E1358" s="10" t="s">
        <v>17</v>
      </c>
      <c r="F1358" s="10" t="s">
        <v>25</v>
      </c>
      <c r="G1358" s="10" t="s">
        <v>38</v>
      </c>
      <c r="H1358" s="10" t="s">
        <v>39</v>
      </c>
      <c r="I1358" s="10" t="s">
        <v>28</v>
      </c>
      <c r="O1358" s="10">
        <f t="shared" si="21"/>
        <v>1</v>
      </c>
    </row>
    <row r="1359" spans="2:15" x14ac:dyDescent="0.3">
      <c r="B1359" s="10">
        <v>2024</v>
      </c>
      <c r="C1359" s="10" t="s">
        <v>29</v>
      </c>
      <c r="D1359" s="10" t="s">
        <v>37</v>
      </c>
      <c r="E1359" s="10" t="s">
        <v>35</v>
      </c>
      <c r="F1359" s="10" t="s">
        <v>25</v>
      </c>
      <c r="G1359" s="10" t="s">
        <v>40</v>
      </c>
      <c r="H1359" s="10" t="s">
        <v>39</v>
      </c>
      <c r="I1359" s="10" t="s">
        <v>21</v>
      </c>
      <c r="O1359" s="10">
        <f t="shared" si="21"/>
        <v>1</v>
      </c>
    </row>
    <row r="1360" spans="2:15" x14ac:dyDescent="0.3">
      <c r="B1360" s="10">
        <v>2024</v>
      </c>
      <c r="C1360" s="10" t="s">
        <v>22</v>
      </c>
      <c r="D1360" s="10" t="s">
        <v>33</v>
      </c>
      <c r="E1360" s="10" t="s">
        <v>35</v>
      </c>
      <c r="F1360" s="10" t="s">
        <v>25</v>
      </c>
      <c r="G1360" s="10" t="s">
        <v>32</v>
      </c>
      <c r="H1360" s="10" t="s">
        <v>39</v>
      </c>
      <c r="I1360" s="10" t="s">
        <v>21</v>
      </c>
      <c r="O1360" s="10">
        <f t="shared" si="21"/>
        <v>1</v>
      </c>
    </row>
    <row r="1361" spans="2:15" x14ac:dyDescent="0.3">
      <c r="B1361" s="10">
        <v>2020</v>
      </c>
      <c r="C1361" s="10" t="s">
        <v>36</v>
      </c>
      <c r="D1361" s="10" t="s">
        <v>23</v>
      </c>
      <c r="E1361" s="10" t="s">
        <v>24</v>
      </c>
      <c r="F1361" s="10" t="s">
        <v>18</v>
      </c>
      <c r="G1361" s="10" t="s">
        <v>40</v>
      </c>
      <c r="H1361" s="10" t="s">
        <v>20</v>
      </c>
      <c r="I1361" s="10" t="s">
        <v>28</v>
      </c>
      <c r="O1361" s="10">
        <f t="shared" si="21"/>
        <v>1</v>
      </c>
    </row>
    <row r="1362" spans="2:15" x14ac:dyDescent="0.3">
      <c r="B1362" s="10">
        <v>2025</v>
      </c>
      <c r="C1362" s="10" t="s">
        <v>41</v>
      </c>
      <c r="D1362" s="10" t="s">
        <v>31</v>
      </c>
      <c r="E1362" s="10" t="s">
        <v>17</v>
      </c>
      <c r="F1362" s="10" t="s">
        <v>18</v>
      </c>
      <c r="G1362" s="10" t="s">
        <v>44</v>
      </c>
      <c r="H1362" s="10" t="s">
        <v>27</v>
      </c>
      <c r="I1362" s="10" t="s">
        <v>28</v>
      </c>
      <c r="O1362" s="10">
        <f t="shared" si="21"/>
        <v>1</v>
      </c>
    </row>
    <row r="1363" spans="2:15" x14ac:dyDescent="0.3">
      <c r="B1363" s="10">
        <v>2024</v>
      </c>
      <c r="C1363" s="10" t="s">
        <v>15</v>
      </c>
      <c r="D1363" s="10" t="s">
        <v>23</v>
      </c>
      <c r="E1363" s="10" t="s">
        <v>17</v>
      </c>
      <c r="F1363" s="10" t="s">
        <v>30</v>
      </c>
      <c r="G1363" s="10" t="s">
        <v>26</v>
      </c>
      <c r="H1363" s="10" t="s">
        <v>34</v>
      </c>
      <c r="I1363" s="10" t="s">
        <v>34</v>
      </c>
      <c r="O1363" s="10">
        <f t="shared" si="21"/>
        <v>1</v>
      </c>
    </row>
    <row r="1364" spans="2:15" x14ac:dyDescent="0.3">
      <c r="B1364" s="10">
        <v>2025</v>
      </c>
      <c r="C1364" s="10" t="s">
        <v>43</v>
      </c>
      <c r="D1364" s="10" t="s">
        <v>16</v>
      </c>
      <c r="E1364" s="10" t="s">
        <v>24</v>
      </c>
      <c r="F1364" s="10" t="s">
        <v>18</v>
      </c>
      <c r="G1364" s="10" t="s">
        <v>32</v>
      </c>
      <c r="H1364" s="10" t="s">
        <v>39</v>
      </c>
      <c r="I1364" s="10" t="s">
        <v>34</v>
      </c>
      <c r="O1364" s="10">
        <f t="shared" si="21"/>
        <v>1</v>
      </c>
    </row>
    <row r="1365" spans="2:15" x14ac:dyDescent="0.3">
      <c r="B1365" s="10">
        <v>2020</v>
      </c>
      <c r="C1365" s="10" t="s">
        <v>22</v>
      </c>
      <c r="D1365" s="10" t="s">
        <v>33</v>
      </c>
      <c r="E1365" s="10" t="s">
        <v>24</v>
      </c>
      <c r="F1365" s="10" t="s">
        <v>25</v>
      </c>
      <c r="G1365" s="10" t="s">
        <v>19</v>
      </c>
      <c r="H1365" s="10" t="s">
        <v>27</v>
      </c>
      <c r="I1365" s="10" t="s">
        <v>34</v>
      </c>
      <c r="O1365" s="10">
        <f t="shared" si="21"/>
        <v>1</v>
      </c>
    </row>
    <row r="1366" spans="2:15" x14ac:dyDescent="0.3">
      <c r="B1366" s="10">
        <v>2021</v>
      </c>
      <c r="C1366" s="10" t="s">
        <v>22</v>
      </c>
      <c r="D1366" s="10" t="s">
        <v>23</v>
      </c>
      <c r="E1366" s="10" t="s">
        <v>17</v>
      </c>
      <c r="F1366" s="10" t="s">
        <v>30</v>
      </c>
      <c r="G1366" s="10" t="s">
        <v>26</v>
      </c>
      <c r="H1366" s="10" t="s">
        <v>39</v>
      </c>
      <c r="I1366" s="10" t="s">
        <v>28</v>
      </c>
      <c r="O1366" s="10">
        <f t="shared" si="21"/>
        <v>1</v>
      </c>
    </row>
    <row r="1367" spans="2:15" x14ac:dyDescent="0.3">
      <c r="B1367" s="10">
        <v>2025</v>
      </c>
      <c r="C1367" s="10" t="s">
        <v>43</v>
      </c>
      <c r="D1367" s="10" t="s">
        <v>37</v>
      </c>
      <c r="E1367" s="10" t="s">
        <v>24</v>
      </c>
      <c r="F1367" s="10" t="s">
        <v>18</v>
      </c>
      <c r="G1367" s="10" t="s">
        <v>40</v>
      </c>
      <c r="H1367" s="10" t="s">
        <v>27</v>
      </c>
      <c r="I1367" s="10" t="s">
        <v>34</v>
      </c>
      <c r="O1367" s="10">
        <f t="shared" si="21"/>
        <v>1</v>
      </c>
    </row>
    <row r="1368" spans="2:15" x14ac:dyDescent="0.3">
      <c r="B1368" s="10">
        <v>2026</v>
      </c>
      <c r="C1368" s="10" t="s">
        <v>36</v>
      </c>
      <c r="D1368" s="10" t="s">
        <v>42</v>
      </c>
      <c r="E1368" s="10" t="s">
        <v>24</v>
      </c>
      <c r="F1368" s="10" t="s">
        <v>18</v>
      </c>
      <c r="G1368" s="10" t="s">
        <v>40</v>
      </c>
      <c r="H1368" s="10" t="s">
        <v>20</v>
      </c>
      <c r="I1368" s="10" t="s">
        <v>28</v>
      </c>
      <c r="O1368" s="10">
        <f t="shared" si="21"/>
        <v>1</v>
      </c>
    </row>
    <row r="1369" spans="2:15" x14ac:dyDescent="0.3">
      <c r="B1369" s="10">
        <v>2024</v>
      </c>
      <c r="C1369" s="10" t="s">
        <v>41</v>
      </c>
      <c r="D1369" s="10" t="s">
        <v>16</v>
      </c>
      <c r="E1369" s="10" t="s">
        <v>17</v>
      </c>
      <c r="F1369" s="10" t="s">
        <v>18</v>
      </c>
      <c r="G1369" s="10" t="s">
        <v>32</v>
      </c>
      <c r="H1369" s="10" t="s">
        <v>27</v>
      </c>
      <c r="I1369" s="10" t="s">
        <v>34</v>
      </c>
      <c r="O1369" s="10">
        <f t="shared" si="21"/>
        <v>1</v>
      </c>
    </row>
    <row r="1370" spans="2:15" x14ac:dyDescent="0.3">
      <c r="B1370" s="10">
        <v>2022</v>
      </c>
      <c r="C1370" s="10" t="s">
        <v>22</v>
      </c>
      <c r="D1370" s="10" t="s">
        <v>42</v>
      </c>
      <c r="E1370" s="10" t="s">
        <v>17</v>
      </c>
      <c r="F1370" s="10" t="s">
        <v>25</v>
      </c>
      <c r="G1370" s="10" t="s">
        <v>40</v>
      </c>
      <c r="H1370" s="10" t="s">
        <v>34</v>
      </c>
      <c r="I1370" s="10" t="s">
        <v>28</v>
      </c>
      <c r="O1370" s="10">
        <f t="shared" si="21"/>
        <v>1</v>
      </c>
    </row>
    <row r="1371" spans="2:15" x14ac:dyDescent="0.3">
      <c r="B1371" s="10">
        <v>2021</v>
      </c>
      <c r="C1371" s="10" t="s">
        <v>41</v>
      </c>
      <c r="D1371" s="10" t="s">
        <v>31</v>
      </c>
      <c r="E1371" s="10" t="s">
        <v>17</v>
      </c>
      <c r="F1371" s="10" t="s">
        <v>30</v>
      </c>
      <c r="G1371" s="10" t="s">
        <v>32</v>
      </c>
      <c r="H1371" s="10" t="s">
        <v>39</v>
      </c>
      <c r="I1371" s="10" t="s">
        <v>28</v>
      </c>
      <c r="O1371" s="10">
        <f t="shared" si="21"/>
        <v>1</v>
      </c>
    </row>
    <row r="1372" spans="2:15" x14ac:dyDescent="0.3">
      <c r="B1372" s="10">
        <v>2021</v>
      </c>
      <c r="C1372" s="10" t="s">
        <v>41</v>
      </c>
      <c r="D1372" s="10" t="s">
        <v>23</v>
      </c>
      <c r="E1372" s="10" t="s">
        <v>35</v>
      </c>
      <c r="F1372" s="10" t="s">
        <v>30</v>
      </c>
      <c r="G1372" s="10" t="s">
        <v>19</v>
      </c>
      <c r="H1372" s="10" t="s">
        <v>39</v>
      </c>
      <c r="I1372" s="10" t="s">
        <v>21</v>
      </c>
      <c r="O1372" s="10">
        <f t="shared" si="21"/>
        <v>1</v>
      </c>
    </row>
    <row r="1373" spans="2:15" x14ac:dyDescent="0.3">
      <c r="B1373" s="10">
        <v>2026</v>
      </c>
      <c r="C1373" s="10" t="s">
        <v>43</v>
      </c>
      <c r="D1373" s="10" t="s">
        <v>31</v>
      </c>
      <c r="E1373" s="10" t="s">
        <v>17</v>
      </c>
      <c r="F1373" s="10" t="s">
        <v>30</v>
      </c>
      <c r="G1373" s="10" t="s">
        <v>44</v>
      </c>
      <c r="H1373" s="10" t="s">
        <v>27</v>
      </c>
      <c r="I1373" s="10" t="s">
        <v>28</v>
      </c>
      <c r="O1373" s="10">
        <f t="shared" si="21"/>
        <v>1</v>
      </c>
    </row>
    <row r="1374" spans="2:15" x14ac:dyDescent="0.3">
      <c r="B1374" s="10">
        <v>2023</v>
      </c>
      <c r="C1374" s="10" t="s">
        <v>29</v>
      </c>
      <c r="D1374" s="10" t="s">
        <v>33</v>
      </c>
      <c r="E1374" s="10" t="s">
        <v>24</v>
      </c>
      <c r="F1374" s="10" t="s">
        <v>30</v>
      </c>
      <c r="G1374" s="10" t="s">
        <v>26</v>
      </c>
      <c r="H1374" s="10" t="s">
        <v>39</v>
      </c>
      <c r="I1374" s="10" t="s">
        <v>34</v>
      </c>
      <c r="O1374" s="10">
        <f t="shared" si="21"/>
        <v>1</v>
      </c>
    </row>
    <row r="1375" spans="2:15" x14ac:dyDescent="0.3">
      <c r="B1375" s="10">
        <v>2025</v>
      </c>
      <c r="C1375" s="10" t="s">
        <v>36</v>
      </c>
      <c r="D1375" s="10" t="s">
        <v>31</v>
      </c>
      <c r="E1375" s="10" t="s">
        <v>35</v>
      </c>
      <c r="F1375" s="10" t="s">
        <v>30</v>
      </c>
      <c r="G1375" s="10" t="s">
        <v>38</v>
      </c>
      <c r="H1375" s="10" t="s">
        <v>27</v>
      </c>
      <c r="I1375" s="10" t="s">
        <v>34</v>
      </c>
      <c r="O1375" s="10">
        <f t="shared" si="21"/>
        <v>1</v>
      </c>
    </row>
    <row r="1376" spans="2:15" x14ac:dyDescent="0.3">
      <c r="B1376" s="10">
        <v>2024</v>
      </c>
      <c r="C1376" s="10" t="s">
        <v>15</v>
      </c>
      <c r="D1376" s="10" t="s">
        <v>33</v>
      </c>
      <c r="E1376" s="10" t="s">
        <v>17</v>
      </c>
      <c r="F1376" s="10" t="s">
        <v>30</v>
      </c>
      <c r="G1376" s="10" t="s">
        <v>44</v>
      </c>
      <c r="H1376" s="10" t="s">
        <v>34</v>
      </c>
      <c r="I1376" s="10" t="s">
        <v>34</v>
      </c>
      <c r="O1376" s="10">
        <f t="shared" si="21"/>
        <v>1</v>
      </c>
    </row>
    <row r="1377" spans="2:15" x14ac:dyDescent="0.3">
      <c r="B1377" s="10">
        <v>2020</v>
      </c>
      <c r="C1377" s="10" t="s">
        <v>43</v>
      </c>
      <c r="D1377" s="10" t="s">
        <v>31</v>
      </c>
      <c r="E1377" s="10" t="s">
        <v>17</v>
      </c>
      <c r="F1377" s="10" t="s">
        <v>25</v>
      </c>
      <c r="G1377" s="10" t="s">
        <v>40</v>
      </c>
      <c r="H1377" s="10" t="s">
        <v>20</v>
      </c>
      <c r="I1377" s="10" t="s">
        <v>34</v>
      </c>
      <c r="O1377" s="10">
        <f t="shared" si="21"/>
        <v>1</v>
      </c>
    </row>
    <row r="1378" spans="2:15" x14ac:dyDescent="0.3">
      <c r="B1378" s="10">
        <v>2020</v>
      </c>
      <c r="C1378" s="10" t="s">
        <v>15</v>
      </c>
      <c r="D1378" s="10" t="s">
        <v>37</v>
      </c>
      <c r="E1378" s="10" t="s">
        <v>35</v>
      </c>
      <c r="F1378" s="10" t="s">
        <v>30</v>
      </c>
      <c r="G1378" s="10" t="s">
        <v>38</v>
      </c>
      <c r="H1378" s="10" t="s">
        <v>20</v>
      </c>
      <c r="I1378" s="10" t="s">
        <v>21</v>
      </c>
      <c r="O1378" s="10">
        <f t="shared" si="21"/>
        <v>1</v>
      </c>
    </row>
    <row r="1379" spans="2:15" x14ac:dyDescent="0.3">
      <c r="B1379" s="10">
        <v>2025</v>
      </c>
      <c r="C1379" s="10" t="s">
        <v>15</v>
      </c>
      <c r="D1379" s="10" t="s">
        <v>42</v>
      </c>
      <c r="E1379" s="10" t="s">
        <v>17</v>
      </c>
      <c r="F1379" s="10" t="s">
        <v>18</v>
      </c>
      <c r="G1379" s="10" t="s">
        <v>19</v>
      </c>
      <c r="H1379" s="10" t="s">
        <v>34</v>
      </c>
      <c r="I1379" s="10" t="s">
        <v>21</v>
      </c>
      <c r="O1379" s="10">
        <f t="shared" si="21"/>
        <v>1</v>
      </c>
    </row>
    <row r="1380" spans="2:15" x14ac:dyDescent="0.3">
      <c r="B1380" s="10">
        <v>2021</v>
      </c>
      <c r="C1380" s="10" t="s">
        <v>43</v>
      </c>
      <c r="D1380" s="10" t="s">
        <v>31</v>
      </c>
      <c r="E1380" s="10" t="s">
        <v>35</v>
      </c>
      <c r="F1380" s="10" t="s">
        <v>25</v>
      </c>
      <c r="G1380" s="10" t="s">
        <v>26</v>
      </c>
      <c r="H1380" s="10" t="s">
        <v>39</v>
      </c>
      <c r="I1380" s="10" t="s">
        <v>28</v>
      </c>
      <c r="O1380" s="10">
        <f t="shared" si="21"/>
        <v>1</v>
      </c>
    </row>
    <row r="1381" spans="2:15" x14ac:dyDescent="0.3">
      <c r="B1381" s="10">
        <v>2026</v>
      </c>
      <c r="C1381" s="10" t="s">
        <v>41</v>
      </c>
      <c r="D1381" s="10" t="s">
        <v>37</v>
      </c>
      <c r="E1381" s="10" t="s">
        <v>17</v>
      </c>
      <c r="F1381" s="10" t="s">
        <v>18</v>
      </c>
      <c r="G1381" s="10" t="s">
        <v>32</v>
      </c>
      <c r="H1381" s="10" t="s">
        <v>39</v>
      </c>
      <c r="I1381" s="10" t="s">
        <v>28</v>
      </c>
      <c r="O1381" s="10">
        <f t="shared" si="21"/>
        <v>1</v>
      </c>
    </row>
    <row r="1382" spans="2:15" x14ac:dyDescent="0.3">
      <c r="B1382" s="10">
        <v>2024</v>
      </c>
      <c r="C1382" s="10" t="s">
        <v>41</v>
      </c>
      <c r="D1382" s="10" t="s">
        <v>37</v>
      </c>
      <c r="E1382" s="10" t="s">
        <v>17</v>
      </c>
      <c r="F1382" s="10" t="s">
        <v>30</v>
      </c>
      <c r="G1382" s="10" t="s">
        <v>26</v>
      </c>
      <c r="H1382" s="10" t="s">
        <v>34</v>
      </c>
      <c r="I1382" s="10" t="s">
        <v>28</v>
      </c>
      <c r="O1382" s="10">
        <f t="shared" si="21"/>
        <v>1</v>
      </c>
    </row>
    <row r="1383" spans="2:15" x14ac:dyDescent="0.3">
      <c r="B1383" s="10">
        <v>2026</v>
      </c>
      <c r="C1383" s="10" t="s">
        <v>41</v>
      </c>
      <c r="D1383" s="10" t="s">
        <v>31</v>
      </c>
      <c r="E1383" s="10" t="s">
        <v>24</v>
      </c>
      <c r="F1383" s="10" t="s">
        <v>30</v>
      </c>
      <c r="G1383" s="10" t="s">
        <v>38</v>
      </c>
      <c r="H1383" s="10" t="s">
        <v>27</v>
      </c>
      <c r="I1383" s="10" t="s">
        <v>28</v>
      </c>
      <c r="O1383" s="10">
        <f t="shared" si="21"/>
        <v>1</v>
      </c>
    </row>
    <row r="1384" spans="2:15" x14ac:dyDescent="0.3">
      <c r="B1384" s="10">
        <v>2026</v>
      </c>
      <c r="C1384" s="10" t="s">
        <v>45</v>
      </c>
      <c r="D1384" s="10" t="s">
        <v>33</v>
      </c>
      <c r="E1384" s="10" t="s">
        <v>17</v>
      </c>
      <c r="F1384" s="10" t="s">
        <v>25</v>
      </c>
      <c r="G1384" s="10" t="s">
        <v>44</v>
      </c>
      <c r="H1384" s="10" t="s">
        <v>20</v>
      </c>
      <c r="I1384" s="10" t="s">
        <v>34</v>
      </c>
      <c r="O1384" s="10">
        <f t="shared" si="21"/>
        <v>1</v>
      </c>
    </row>
    <row r="1385" spans="2:15" x14ac:dyDescent="0.3">
      <c r="B1385" s="10">
        <v>2021</v>
      </c>
      <c r="C1385" s="10" t="s">
        <v>36</v>
      </c>
      <c r="D1385" s="10" t="s">
        <v>23</v>
      </c>
      <c r="E1385" s="10" t="s">
        <v>35</v>
      </c>
      <c r="F1385" s="10" t="s">
        <v>25</v>
      </c>
      <c r="G1385" s="10" t="s">
        <v>40</v>
      </c>
      <c r="H1385" s="10" t="s">
        <v>20</v>
      </c>
      <c r="I1385" s="10" t="s">
        <v>21</v>
      </c>
      <c r="O1385" s="10">
        <f t="shared" si="21"/>
        <v>1</v>
      </c>
    </row>
    <row r="1386" spans="2:15" x14ac:dyDescent="0.3">
      <c r="B1386" s="10">
        <v>2025</v>
      </c>
      <c r="C1386" s="10" t="s">
        <v>15</v>
      </c>
      <c r="D1386" s="10" t="s">
        <v>23</v>
      </c>
      <c r="E1386" s="10" t="s">
        <v>24</v>
      </c>
      <c r="F1386" s="10" t="s">
        <v>30</v>
      </c>
      <c r="G1386" s="10" t="s">
        <v>44</v>
      </c>
      <c r="H1386" s="10" t="s">
        <v>39</v>
      </c>
      <c r="I1386" s="10" t="s">
        <v>28</v>
      </c>
      <c r="O1386" s="10">
        <f t="shared" si="21"/>
        <v>1</v>
      </c>
    </row>
    <row r="1387" spans="2:15" x14ac:dyDescent="0.3">
      <c r="B1387" s="10">
        <v>2024</v>
      </c>
      <c r="C1387" s="10" t="s">
        <v>36</v>
      </c>
      <c r="D1387" s="10" t="s">
        <v>37</v>
      </c>
      <c r="E1387" s="10" t="s">
        <v>24</v>
      </c>
      <c r="F1387" s="10" t="s">
        <v>25</v>
      </c>
      <c r="G1387" s="10" t="s">
        <v>26</v>
      </c>
      <c r="H1387" s="10" t="s">
        <v>34</v>
      </c>
      <c r="I1387" s="10" t="s">
        <v>34</v>
      </c>
      <c r="O1387" s="10">
        <f t="shared" si="21"/>
        <v>1</v>
      </c>
    </row>
    <row r="1388" spans="2:15" x14ac:dyDescent="0.3">
      <c r="B1388" s="10">
        <v>2025</v>
      </c>
      <c r="C1388" s="10" t="s">
        <v>36</v>
      </c>
      <c r="D1388" s="10" t="s">
        <v>42</v>
      </c>
      <c r="E1388" s="10" t="s">
        <v>35</v>
      </c>
      <c r="F1388" s="10" t="s">
        <v>25</v>
      </c>
      <c r="G1388" s="10" t="s">
        <v>32</v>
      </c>
      <c r="H1388" s="10" t="s">
        <v>39</v>
      </c>
      <c r="I1388" s="10" t="s">
        <v>28</v>
      </c>
      <c r="O1388" s="10">
        <f t="shared" si="21"/>
        <v>1</v>
      </c>
    </row>
    <row r="1389" spans="2:15" x14ac:dyDescent="0.3">
      <c r="B1389" s="10">
        <v>2026</v>
      </c>
      <c r="C1389" s="10" t="s">
        <v>29</v>
      </c>
      <c r="D1389" s="10" t="s">
        <v>23</v>
      </c>
      <c r="E1389" s="10" t="s">
        <v>17</v>
      </c>
      <c r="F1389" s="10" t="s">
        <v>30</v>
      </c>
      <c r="G1389" s="10" t="s">
        <v>40</v>
      </c>
      <c r="H1389" s="10" t="s">
        <v>39</v>
      </c>
      <c r="I1389" s="10" t="s">
        <v>28</v>
      </c>
      <c r="O1389" s="10">
        <f t="shared" si="21"/>
        <v>1</v>
      </c>
    </row>
    <row r="1390" spans="2:15" x14ac:dyDescent="0.3">
      <c r="B1390" s="10">
        <v>2024</v>
      </c>
      <c r="C1390" s="10" t="s">
        <v>43</v>
      </c>
      <c r="D1390" s="10" t="s">
        <v>31</v>
      </c>
      <c r="E1390" s="10" t="s">
        <v>24</v>
      </c>
      <c r="F1390" s="10" t="s">
        <v>30</v>
      </c>
      <c r="G1390" s="10" t="s">
        <v>32</v>
      </c>
      <c r="H1390" s="10" t="s">
        <v>27</v>
      </c>
      <c r="I1390" s="10" t="s">
        <v>21</v>
      </c>
      <c r="O1390" s="10">
        <f t="shared" si="21"/>
        <v>1</v>
      </c>
    </row>
    <row r="1391" spans="2:15" x14ac:dyDescent="0.3">
      <c r="B1391" s="10">
        <v>2024</v>
      </c>
      <c r="C1391" s="10" t="s">
        <v>43</v>
      </c>
      <c r="D1391" s="10" t="s">
        <v>37</v>
      </c>
      <c r="E1391" s="10" t="s">
        <v>17</v>
      </c>
      <c r="F1391" s="10" t="s">
        <v>18</v>
      </c>
      <c r="G1391" s="10" t="s">
        <v>19</v>
      </c>
      <c r="H1391" s="10" t="s">
        <v>34</v>
      </c>
      <c r="I1391" s="10" t="s">
        <v>21</v>
      </c>
      <c r="O1391" s="10">
        <f t="shared" si="21"/>
        <v>1</v>
      </c>
    </row>
    <row r="1392" spans="2:15" x14ac:dyDescent="0.3">
      <c r="B1392" s="10">
        <v>2025</v>
      </c>
      <c r="C1392" s="10" t="s">
        <v>15</v>
      </c>
      <c r="D1392" s="10" t="s">
        <v>42</v>
      </c>
      <c r="E1392" s="10" t="s">
        <v>24</v>
      </c>
      <c r="F1392" s="10" t="s">
        <v>30</v>
      </c>
      <c r="G1392" s="10" t="s">
        <v>19</v>
      </c>
      <c r="H1392" s="10" t="s">
        <v>20</v>
      </c>
      <c r="I1392" s="10" t="s">
        <v>34</v>
      </c>
      <c r="O1392" s="10">
        <f t="shared" si="21"/>
        <v>1</v>
      </c>
    </row>
    <row r="1393" spans="2:15" x14ac:dyDescent="0.3">
      <c r="B1393" s="10">
        <v>2026</v>
      </c>
      <c r="C1393" s="10" t="s">
        <v>43</v>
      </c>
      <c r="D1393" s="10" t="s">
        <v>33</v>
      </c>
      <c r="E1393" s="10" t="s">
        <v>35</v>
      </c>
      <c r="F1393" s="10" t="s">
        <v>25</v>
      </c>
      <c r="G1393" s="10" t="s">
        <v>44</v>
      </c>
      <c r="H1393" s="10" t="s">
        <v>39</v>
      </c>
      <c r="I1393" s="10" t="s">
        <v>34</v>
      </c>
      <c r="O1393" s="10">
        <f t="shared" si="21"/>
        <v>1</v>
      </c>
    </row>
    <row r="1394" spans="2:15" x14ac:dyDescent="0.3">
      <c r="B1394" s="10">
        <v>2021</v>
      </c>
      <c r="C1394" s="10" t="s">
        <v>41</v>
      </c>
      <c r="D1394" s="10" t="s">
        <v>16</v>
      </c>
      <c r="E1394" s="10" t="s">
        <v>17</v>
      </c>
      <c r="F1394" s="10" t="s">
        <v>18</v>
      </c>
      <c r="G1394" s="10" t="s">
        <v>26</v>
      </c>
      <c r="H1394" s="10" t="s">
        <v>39</v>
      </c>
      <c r="I1394" s="10" t="s">
        <v>21</v>
      </c>
      <c r="O1394" s="10">
        <f t="shared" si="21"/>
        <v>1</v>
      </c>
    </row>
    <row r="1395" spans="2:15" x14ac:dyDescent="0.3">
      <c r="B1395" s="10">
        <v>2024</v>
      </c>
      <c r="C1395" s="10" t="s">
        <v>36</v>
      </c>
      <c r="D1395" s="10" t="s">
        <v>42</v>
      </c>
      <c r="E1395" s="10" t="s">
        <v>17</v>
      </c>
      <c r="F1395" s="10" t="s">
        <v>18</v>
      </c>
      <c r="G1395" s="10" t="s">
        <v>32</v>
      </c>
      <c r="H1395" s="10" t="s">
        <v>27</v>
      </c>
      <c r="I1395" s="10" t="s">
        <v>28</v>
      </c>
      <c r="O1395" s="10">
        <f t="shared" si="21"/>
        <v>1</v>
      </c>
    </row>
    <row r="1396" spans="2:15" x14ac:dyDescent="0.3">
      <c r="B1396" s="10">
        <v>2023</v>
      </c>
      <c r="C1396" s="10" t="s">
        <v>15</v>
      </c>
      <c r="D1396" s="10" t="s">
        <v>31</v>
      </c>
      <c r="E1396" s="10" t="s">
        <v>35</v>
      </c>
      <c r="F1396" s="10" t="s">
        <v>25</v>
      </c>
      <c r="G1396" s="10" t="s">
        <v>38</v>
      </c>
      <c r="H1396" s="10" t="s">
        <v>39</v>
      </c>
      <c r="I1396" s="10" t="s">
        <v>21</v>
      </c>
      <c r="O1396" s="10">
        <f t="shared" si="21"/>
        <v>1</v>
      </c>
    </row>
    <row r="1397" spans="2:15" x14ac:dyDescent="0.3">
      <c r="B1397" s="10">
        <v>2022</v>
      </c>
      <c r="C1397" s="10" t="s">
        <v>29</v>
      </c>
      <c r="D1397" s="10" t="s">
        <v>31</v>
      </c>
      <c r="E1397" s="10" t="s">
        <v>24</v>
      </c>
      <c r="F1397" s="10" t="s">
        <v>18</v>
      </c>
      <c r="G1397" s="10" t="s">
        <v>40</v>
      </c>
      <c r="H1397" s="10" t="s">
        <v>39</v>
      </c>
      <c r="I1397" s="10" t="s">
        <v>28</v>
      </c>
      <c r="O1397" s="10">
        <f t="shared" si="21"/>
        <v>1</v>
      </c>
    </row>
    <row r="1398" spans="2:15" x14ac:dyDescent="0.3">
      <c r="B1398" s="10">
        <v>2026</v>
      </c>
      <c r="C1398" s="10" t="s">
        <v>41</v>
      </c>
      <c r="D1398" s="10" t="s">
        <v>37</v>
      </c>
      <c r="E1398" s="10" t="s">
        <v>17</v>
      </c>
      <c r="F1398" s="10" t="s">
        <v>25</v>
      </c>
      <c r="G1398" s="10" t="s">
        <v>19</v>
      </c>
      <c r="H1398" s="10" t="s">
        <v>34</v>
      </c>
      <c r="I1398" s="10" t="s">
        <v>28</v>
      </c>
      <c r="O1398" s="10">
        <f t="shared" si="21"/>
        <v>1</v>
      </c>
    </row>
    <row r="1399" spans="2:15" x14ac:dyDescent="0.3">
      <c r="B1399" s="10">
        <v>2025</v>
      </c>
      <c r="C1399" s="10" t="s">
        <v>15</v>
      </c>
      <c r="D1399" s="10" t="s">
        <v>37</v>
      </c>
      <c r="E1399" s="10" t="s">
        <v>24</v>
      </c>
      <c r="F1399" s="10" t="s">
        <v>18</v>
      </c>
      <c r="G1399" s="10" t="s">
        <v>38</v>
      </c>
      <c r="H1399" s="10" t="s">
        <v>34</v>
      </c>
      <c r="I1399" s="10" t="s">
        <v>21</v>
      </c>
      <c r="O1399" s="10">
        <f t="shared" si="21"/>
        <v>1</v>
      </c>
    </row>
    <row r="1400" spans="2:15" x14ac:dyDescent="0.3">
      <c r="B1400" s="10">
        <v>2022</v>
      </c>
      <c r="C1400" s="10" t="s">
        <v>45</v>
      </c>
      <c r="D1400" s="10" t="s">
        <v>23</v>
      </c>
      <c r="E1400" s="10" t="s">
        <v>17</v>
      </c>
      <c r="F1400" s="10" t="s">
        <v>18</v>
      </c>
      <c r="G1400" s="10" t="s">
        <v>40</v>
      </c>
      <c r="H1400" s="10" t="s">
        <v>20</v>
      </c>
      <c r="I1400" s="10" t="s">
        <v>28</v>
      </c>
      <c r="O1400" s="10">
        <f t="shared" si="21"/>
        <v>1</v>
      </c>
    </row>
    <row r="1401" spans="2:15" x14ac:dyDescent="0.3">
      <c r="B1401" s="10">
        <v>2026</v>
      </c>
      <c r="C1401" s="10" t="s">
        <v>41</v>
      </c>
      <c r="D1401" s="10" t="s">
        <v>42</v>
      </c>
      <c r="E1401" s="10" t="s">
        <v>17</v>
      </c>
      <c r="F1401" s="10" t="s">
        <v>30</v>
      </c>
      <c r="G1401" s="10" t="s">
        <v>40</v>
      </c>
      <c r="H1401" s="10" t="s">
        <v>34</v>
      </c>
      <c r="I1401" s="10" t="s">
        <v>34</v>
      </c>
      <c r="O1401" s="10">
        <f t="shared" si="21"/>
        <v>1</v>
      </c>
    </row>
    <row r="1402" spans="2:15" x14ac:dyDescent="0.3">
      <c r="B1402" s="10">
        <v>2025</v>
      </c>
      <c r="C1402" s="10" t="s">
        <v>41</v>
      </c>
      <c r="D1402" s="10" t="s">
        <v>16</v>
      </c>
      <c r="E1402" s="10" t="s">
        <v>24</v>
      </c>
      <c r="F1402" s="10" t="s">
        <v>25</v>
      </c>
      <c r="G1402" s="10" t="s">
        <v>44</v>
      </c>
      <c r="H1402" s="10" t="s">
        <v>27</v>
      </c>
      <c r="I1402" s="10" t="s">
        <v>21</v>
      </c>
      <c r="O1402" s="10">
        <f t="shared" si="21"/>
        <v>1</v>
      </c>
    </row>
    <row r="1403" spans="2:15" x14ac:dyDescent="0.3">
      <c r="B1403" s="10">
        <v>2026</v>
      </c>
      <c r="C1403" s="10" t="s">
        <v>22</v>
      </c>
      <c r="D1403" s="10" t="s">
        <v>31</v>
      </c>
      <c r="E1403" s="10" t="s">
        <v>24</v>
      </c>
      <c r="F1403" s="10" t="s">
        <v>25</v>
      </c>
      <c r="G1403" s="10" t="s">
        <v>44</v>
      </c>
      <c r="H1403" s="10" t="s">
        <v>27</v>
      </c>
      <c r="I1403" s="10" t="s">
        <v>34</v>
      </c>
      <c r="O1403" s="10">
        <f t="shared" si="21"/>
        <v>1</v>
      </c>
    </row>
    <row r="1404" spans="2:15" x14ac:dyDescent="0.3">
      <c r="B1404" s="10">
        <v>2020</v>
      </c>
      <c r="C1404" s="10" t="s">
        <v>43</v>
      </c>
      <c r="D1404" s="10" t="s">
        <v>23</v>
      </c>
      <c r="E1404" s="10" t="s">
        <v>17</v>
      </c>
      <c r="F1404" s="10" t="s">
        <v>18</v>
      </c>
      <c r="G1404" s="10" t="s">
        <v>44</v>
      </c>
      <c r="H1404" s="10" t="s">
        <v>27</v>
      </c>
      <c r="I1404" s="10" t="s">
        <v>28</v>
      </c>
      <c r="O1404" s="10">
        <f t="shared" si="21"/>
        <v>1</v>
      </c>
    </row>
    <row r="1405" spans="2:15" x14ac:dyDescent="0.3">
      <c r="B1405" s="10">
        <v>2024</v>
      </c>
      <c r="C1405" s="10" t="s">
        <v>41</v>
      </c>
      <c r="D1405" s="10" t="s">
        <v>37</v>
      </c>
      <c r="E1405" s="10" t="s">
        <v>24</v>
      </c>
      <c r="F1405" s="10" t="s">
        <v>30</v>
      </c>
      <c r="G1405" s="10" t="s">
        <v>38</v>
      </c>
      <c r="H1405" s="10" t="s">
        <v>39</v>
      </c>
      <c r="I1405" s="10" t="s">
        <v>28</v>
      </c>
      <c r="O1405" s="10">
        <f t="shared" si="21"/>
        <v>1</v>
      </c>
    </row>
    <row r="1406" spans="2:15" x14ac:dyDescent="0.3">
      <c r="B1406" s="10">
        <v>2025</v>
      </c>
      <c r="C1406" s="10" t="s">
        <v>22</v>
      </c>
      <c r="D1406" s="10" t="s">
        <v>16</v>
      </c>
      <c r="E1406" s="10" t="s">
        <v>17</v>
      </c>
      <c r="F1406" s="10" t="s">
        <v>18</v>
      </c>
      <c r="G1406" s="10" t="s">
        <v>40</v>
      </c>
      <c r="H1406" s="10" t="s">
        <v>20</v>
      </c>
      <c r="I1406" s="10" t="s">
        <v>28</v>
      </c>
      <c r="O1406" s="10">
        <f t="shared" si="21"/>
        <v>1</v>
      </c>
    </row>
    <row r="1407" spans="2:15" x14ac:dyDescent="0.3">
      <c r="B1407" s="10">
        <v>2024</v>
      </c>
      <c r="C1407" s="10" t="s">
        <v>29</v>
      </c>
      <c r="D1407" s="10" t="s">
        <v>37</v>
      </c>
      <c r="E1407" s="10" t="s">
        <v>17</v>
      </c>
      <c r="F1407" s="10" t="s">
        <v>18</v>
      </c>
      <c r="G1407" s="10" t="s">
        <v>44</v>
      </c>
      <c r="H1407" s="10" t="s">
        <v>39</v>
      </c>
      <c r="I1407" s="10" t="s">
        <v>34</v>
      </c>
      <c r="O1407" s="10">
        <f t="shared" si="21"/>
        <v>1</v>
      </c>
    </row>
    <row r="1408" spans="2:15" x14ac:dyDescent="0.3">
      <c r="B1408" s="10">
        <v>2024</v>
      </c>
      <c r="C1408" s="10" t="s">
        <v>15</v>
      </c>
      <c r="D1408" s="10" t="s">
        <v>31</v>
      </c>
      <c r="E1408" s="10" t="s">
        <v>17</v>
      </c>
      <c r="F1408" s="10" t="s">
        <v>18</v>
      </c>
      <c r="G1408" s="10" t="s">
        <v>38</v>
      </c>
      <c r="H1408" s="10" t="s">
        <v>34</v>
      </c>
      <c r="I1408" s="10" t="s">
        <v>21</v>
      </c>
      <c r="O1408" s="10">
        <f t="shared" si="21"/>
        <v>1</v>
      </c>
    </row>
    <row r="1409" spans="2:15" x14ac:dyDescent="0.3">
      <c r="B1409" s="10">
        <v>2025</v>
      </c>
      <c r="C1409" s="10" t="s">
        <v>22</v>
      </c>
      <c r="D1409" s="10" t="s">
        <v>16</v>
      </c>
      <c r="E1409" s="10" t="s">
        <v>35</v>
      </c>
      <c r="F1409" s="10" t="s">
        <v>30</v>
      </c>
      <c r="G1409" s="10" t="s">
        <v>19</v>
      </c>
      <c r="H1409" s="10" t="s">
        <v>34</v>
      </c>
      <c r="I1409" s="10" t="s">
        <v>28</v>
      </c>
      <c r="O1409" s="10">
        <f t="shared" si="21"/>
        <v>1</v>
      </c>
    </row>
    <row r="1410" spans="2:15" x14ac:dyDescent="0.3">
      <c r="B1410" s="10">
        <v>2020</v>
      </c>
      <c r="C1410" s="10" t="s">
        <v>15</v>
      </c>
      <c r="D1410" s="10" t="s">
        <v>42</v>
      </c>
      <c r="E1410" s="10" t="s">
        <v>17</v>
      </c>
      <c r="F1410" s="10" t="s">
        <v>25</v>
      </c>
      <c r="G1410" s="10" t="s">
        <v>38</v>
      </c>
      <c r="H1410" s="10" t="s">
        <v>27</v>
      </c>
      <c r="I1410" s="10" t="s">
        <v>28</v>
      </c>
      <c r="O1410" s="10">
        <f t="shared" si="21"/>
        <v>1</v>
      </c>
    </row>
    <row r="1411" spans="2:15" x14ac:dyDescent="0.3">
      <c r="B1411" s="10">
        <v>2021</v>
      </c>
      <c r="C1411" s="10" t="s">
        <v>22</v>
      </c>
      <c r="D1411" s="10" t="s">
        <v>33</v>
      </c>
      <c r="E1411" s="10" t="s">
        <v>24</v>
      </c>
      <c r="F1411" s="10" t="s">
        <v>18</v>
      </c>
      <c r="G1411" s="10" t="s">
        <v>38</v>
      </c>
      <c r="H1411" s="10" t="s">
        <v>34</v>
      </c>
      <c r="I1411" s="10" t="s">
        <v>34</v>
      </c>
      <c r="O1411" s="10">
        <f t="shared" si="21"/>
        <v>1</v>
      </c>
    </row>
    <row r="1412" spans="2:15" x14ac:dyDescent="0.3">
      <c r="B1412" s="10">
        <v>2020</v>
      </c>
      <c r="C1412" s="10" t="s">
        <v>22</v>
      </c>
      <c r="D1412" s="10" t="s">
        <v>23</v>
      </c>
      <c r="E1412" s="10" t="s">
        <v>17</v>
      </c>
      <c r="F1412" s="10" t="s">
        <v>25</v>
      </c>
      <c r="G1412" s="10" t="s">
        <v>40</v>
      </c>
      <c r="H1412" s="10" t="s">
        <v>20</v>
      </c>
      <c r="I1412" s="10" t="s">
        <v>28</v>
      </c>
      <c r="O1412" s="10">
        <f t="shared" si="21"/>
        <v>1</v>
      </c>
    </row>
    <row r="1413" spans="2:15" x14ac:dyDescent="0.3">
      <c r="B1413" s="10">
        <v>2025</v>
      </c>
      <c r="C1413" s="10" t="s">
        <v>45</v>
      </c>
      <c r="D1413" s="10" t="s">
        <v>16</v>
      </c>
      <c r="E1413" s="10" t="s">
        <v>17</v>
      </c>
      <c r="F1413" s="10" t="s">
        <v>30</v>
      </c>
      <c r="G1413" s="10" t="s">
        <v>44</v>
      </c>
      <c r="H1413" s="10" t="s">
        <v>39</v>
      </c>
      <c r="I1413" s="10" t="s">
        <v>34</v>
      </c>
      <c r="O1413" s="10">
        <f t="shared" ref="O1413:O1476" si="22">SUBTOTAL(103,B1413)</f>
        <v>1</v>
      </c>
    </row>
    <row r="1414" spans="2:15" x14ac:dyDescent="0.3">
      <c r="B1414" s="10">
        <v>2026</v>
      </c>
      <c r="C1414" s="10" t="s">
        <v>41</v>
      </c>
      <c r="D1414" s="10" t="s">
        <v>37</v>
      </c>
      <c r="E1414" s="10" t="s">
        <v>17</v>
      </c>
      <c r="F1414" s="10" t="s">
        <v>18</v>
      </c>
      <c r="G1414" s="10" t="s">
        <v>26</v>
      </c>
      <c r="H1414" s="10" t="s">
        <v>20</v>
      </c>
      <c r="I1414" s="10" t="s">
        <v>28</v>
      </c>
      <c r="O1414" s="10">
        <f t="shared" si="22"/>
        <v>1</v>
      </c>
    </row>
    <row r="1415" spans="2:15" x14ac:dyDescent="0.3">
      <c r="B1415" s="10">
        <v>2022</v>
      </c>
      <c r="C1415" s="10" t="s">
        <v>45</v>
      </c>
      <c r="D1415" s="10" t="s">
        <v>23</v>
      </c>
      <c r="E1415" s="10" t="s">
        <v>17</v>
      </c>
      <c r="F1415" s="10" t="s">
        <v>18</v>
      </c>
      <c r="G1415" s="10" t="s">
        <v>19</v>
      </c>
      <c r="H1415" s="10" t="s">
        <v>34</v>
      </c>
      <c r="I1415" s="10" t="s">
        <v>28</v>
      </c>
      <c r="O1415" s="10">
        <f t="shared" si="22"/>
        <v>1</v>
      </c>
    </row>
    <row r="1416" spans="2:15" x14ac:dyDescent="0.3">
      <c r="B1416" s="10">
        <v>2025</v>
      </c>
      <c r="C1416" s="10" t="s">
        <v>22</v>
      </c>
      <c r="D1416" s="10" t="s">
        <v>31</v>
      </c>
      <c r="E1416" s="10" t="s">
        <v>35</v>
      </c>
      <c r="F1416" s="10" t="s">
        <v>18</v>
      </c>
      <c r="G1416" s="10" t="s">
        <v>38</v>
      </c>
      <c r="H1416" s="10" t="s">
        <v>34</v>
      </c>
      <c r="I1416" s="10" t="s">
        <v>28</v>
      </c>
      <c r="O1416" s="10">
        <f t="shared" si="22"/>
        <v>1</v>
      </c>
    </row>
    <row r="1417" spans="2:15" x14ac:dyDescent="0.3">
      <c r="B1417" s="10">
        <v>2021</v>
      </c>
      <c r="C1417" s="10" t="s">
        <v>43</v>
      </c>
      <c r="D1417" s="10" t="s">
        <v>16</v>
      </c>
      <c r="E1417" s="10" t="s">
        <v>24</v>
      </c>
      <c r="F1417" s="10" t="s">
        <v>30</v>
      </c>
      <c r="G1417" s="10" t="s">
        <v>44</v>
      </c>
      <c r="H1417" s="10" t="s">
        <v>27</v>
      </c>
      <c r="I1417" s="10" t="s">
        <v>34</v>
      </c>
      <c r="O1417" s="10">
        <f t="shared" si="22"/>
        <v>1</v>
      </c>
    </row>
    <row r="1418" spans="2:15" x14ac:dyDescent="0.3">
      <c r="B1418" s="10">
        <v>2024</v>
      </c>
      <c r="C1418" s="10" t="s">
        <v>15</v>
      </c>
      <c r="D1418" s="10" t="s">
        <v>42</v>
      </c>
      <c r="E1418" s="10" t="s">
        <v>24</v>
      </c>
      <c r="F1418" s="10" t="s">
        <v>30</v>
      </c>
      <c r="G1418" s="10" t="s">
        <v>44</v>
      </c>
      <c r="H1418" s="10" t="s">
        <v>27</v>
      </c>
      <c r="I1418" s="10" t="s">
        <v>28</v>
      </c>
      <c r="O1418" s="10">
        <f t="shared" si="22"/>
        <v>1</v>
      </c>
    </row>
    <row r="1419" spans="2:15" x14ac:dyDescent="0.3">
      <c r="B1419" s="10">
        <v>2022</v>
      </c>
      <c r="C1419" s="10" t="s">
        <v>29</v>
      </c>
      <c r="D1419" s="10" t="s">
        <v>31</v>
      </c>
      <c r="E1419" s="10" t="s">
        <v>17</v>
      </c>
      <c r="F1419" s="10" t="s">
        <v>30</v>
      </c>
      <c r="G1419" s="10" t="s">
        <v>19</v>
      </c>
      <c r="H1419" s="10" t="s">
        <v>34</v>
      </c>
      <c r="I1419" s="10" t="s">
        <v>28</v>
      </c>
      <c r="O1419" s="10">
        <f t="shared" si="22"/>
        <v>1</v>
      </c>
    </row>
    <row r="1420" spans="2:15" x14ac:dyDescent="0.3">
      <c r="B1420" s="10">
        <v>2021</v>
      </c>
      <c r="C1420" s="10" t="s">
        <v>22</v>
      </c>
      <c r="D1420" s="10" t="s">
        <v>33</v>
      </c>
      <c r="E1420" s="10" t="s">
        <v>17</v>
      </c>
      <c r="F1420" s="10" t="s">
        <v>30</v>
      </c>
      <c r="G1420" s="10" t="s">
        <v>26</v>
      </c>
      <c r="H1420" s="10" t="s">
        <v>27</v>
      </c>
      <c r="I1420" s="10" t="s">
        <v>28</v>
      </c>
      <c r="O1420" s="10">
        <f t="shared" si="22"/>
        <v>1</v>
      </c>
    </row>
    <row r="1421" spans="2:15" x14ac:dyDescent="0.3">
      <c r="B1421" s="10">
        <v>2026</v>
      </c>
      <c r="C1421" s="10" t="s">
        <v>29</v>
      </c>
      <c r="D1421" s="10" t="s">
        <v>31</v>
      </c>
      <c r="E1421" s="10" t="s">
        <v>17</v>
      </c>
      <c r="F1421" s="10" t="s">
        <v>18</v>
      </c>
      <c r="G1421" s="10" t="s">
        <v>32</v>
      </c>
      <c r="H1421" s="10" t="s">
        <v>34</v>
      </c>
      <c r="I1421" s="10" t="s">
        <v>28</v>
      </c>
      <c r="O1421" s="10">
        <f t="shared" si="22"/>
        <v>1</v>
      </c>
    </row>
    <row r="1422" spans="2:15" x14ac:dyDescent="0.3">
      <c r="B1422" s="10">
        <v>2025</v>
      </c>
      <c r="C1422" s="10" t="s">
        <v>29</v>
      </c>
      <c r="D1422" s="10" t="s">
        <v>37</v>
      </c>
      <c r="E1422" s="10" t="s">
        <v>24</v>
      </c>
      <c r="F1422" s="10" t="s">
        <v>30</v>
      </c>
      <c r="G1422" s="10" t="s">
        <v>26</v>
      </c>
      <c r="H1422" s="10" t="s">
        <v>34</v>
      </c>
      <c r="I1422" s="10" t="s">
        <v>21</v>
      </c>
      <c r="O1422" s="10">
        <f t="shared" si="22"/>
        <v>1</v>
      </c>
    </row>
    <row r="1423" spans="2:15" x14ac:dyDescent="0.3">
      <c r="B1423" s="10">
        <v>2020</v>
      </c>
      <c r="C1423" s="10" t="s">
        <v>22</v>
      </c>
      <c r="D1423" s="10" t="s">
        <v>31</v>
      </c>
      <c r="E1423" s="10" t="s">
        <v>24</v>
      </c>
      <c r="F1423" s="10" t="s">
        <v>25</v>
      </c>
      <c r="G1423" s="10" t="s">
        <v>32</v>
      </c>
      <c r="H1423" s="10" t="s">
        <v>27</v>
      </c>
      <c r="I1423" s="10" t="s">
        <v>34</v>
      </c>
      <c r="O1423" s="10">
        <f t="shared" si="22"/>
        <v>1</v>
      </c>
    </row>
    <row r="1424" spans="2:15" x14ac:dyDescent="0.3">
      <c r="B1424" s="10">
        <v>2022</v>
      </c>
      <c r="C1424" s="10" t="s">
        <v>36</v>
      </c>
      <c r="D1424" s="10" t="s">
        <v>37</v>
      </c>
      <c r="E1424" s="10" t="s">
        <v>24</v>
      </c>
      <c r="F1424" s="10" t="s">
        <v>25</v>
      </c>
      <c r="G1424" s="10" t="s">
        <v>26</v>
      </c>
      <c r="H1424" s="10" t="s">
        <v>34</v>
      </c>
      <c r="I1424" s="10" t="s">
        <v>34</v>
      </c>
      <c r="O1424" s="10">
        <f t="shared" si="22"/>
        <v>1</v>
      </c>
    </row>
    <row r="1425" spans="2:15" x14ac:dyDescent="0.3">
      <c r="B1425" s="10">
        <v>2022</v>
      </c>
      <c r="C1425" s="10" t="s">
        <v>43</v>
      </c>
      <c r="D1425" s="10" t="s">
        <v>23</v>
      </c>
      <c r="E1425" s="10" t="s">
        <v>24</v>
      </c>
      <c r="F1425" s="10" t="s">
        <v>18</v>
      </c>
      <c r="G1425" s="10" t="s">
        <v>44</v>
      </c>
      <c r="H1425" s="10" t="s">
        <v>27</v>
      </c>
      <c r="I1425" s="10" t="s">
        <v>28</v>
      </c>
      <c r="O1425" s="10">
        <f t="shared" si="22"/>
        <v>1</v>
      </c>
    </row>
    <row r="1426" spans="2:15" x14ac:dyDescent="0.3">
      <c r="B1426" s="10">
        <v>2025</v>
      </c>
      <c r="C1426" s="10" t="s">
        <v>45</v>
      </c>
      <c r="D1426" s="10" t="s">
        <v>42</v>
      </c>
      <c r="E1426" s="10" t="s">
        <v>35</v>
      </c>
      <c r="F1426" s="10" t="s">
        <v>18</v>
      </c>
      <c r="G1426" s="10" t="s">
        <v>44</v>
      </c>
      <c r="H1426" s="10" t="s">
        <v>34</v>
      </c>
      <c r="I1426" s="10" t="s">
        <v>28</v>
      </c>
      <c r="O1426" s="10">
        <f t="shared" si="22"/>
        <v>1</v>
      </c>
    </row>
    <row r="1427" spans="2:15" x14ac:dyDescent="0.3">
      <c r="B1427" s="10">
        <v>2025</v>
      </c>
      <c r="C1427" s="10" t="s">
        <v>45</v>
      </c>
      <c r="D1427" s="10" t="s">
        <v>23</v>
      </c>
      <c r="E1427" s="10" t="s">
        <v>35</v>
      </c>
      <c r="F1427" s="10" t="s">
        <v>18</v>
      </c>
      <c r="G1427" s="10" t="s">
        <v>40</v>
      </c>
      <c r="H1427" s="10" t="s">
        <v>34</v>
      </c>
      <c r="I1427" s="10" t="s">
        <v>28</v>
      </c>
      <c r="O1427" s="10">
        <f t="shared" si="22"/>
        <v>1</v>
      </c>
    </row>
    <row r="1428" spans="2:15" x14ac:dyDescent="0.3">
      <c r="B1428" s="10">
        <v>2020</v>
      </c>
      <c r="C1428" s="10" t="s">
        <v>41</v>
      </c>
      <c r="D1428" s="10" t="s">
        <v>37</v>
      </c>
      <c r="E1428" s="10" t="s">
        <v>35</v>
      </c>
      <c r="F1428" s="10" t="s">
        <v>25</v>
      </c>
      <c r="G1428" s="10" t="s">
        <v>19</v>
      </c>
      <c r="H1428" s="10" t="s">
        <v>39</v>
      </c>
      <c r="I1428" s="10" t="s">
        <v>28</v>
      </c>
      <c r="O1428" s="10">
        <f t="shared" si="22"/>
        <v>1</v>
      </c>
    </row>
    <row r="1429" spans="2:15" x14ac:dyDescent="0.3">
      <c r="B1429" s="10">
        <v>2026</v>
      </c>
      <c r="C1429" s="10" t="s">
        <v>29</v>
      </c>
      <c r="D1429" s="10" t="s">
        <v>42</v>
      </c>
      <c r="E1429" s="10" t="s">
        <v>35</v>
      </c>
      <c r="F1429" s="10" t="s">
        <v>25</v>
      </c>
      <c r="G1429" s="10" t="s">
        <v>19</v>
      </c>
      <c r="H1429" s="10" t="s">
        <v>34</v>
      </c>
      <c r="I1429" s="10" t="s">
        <v>28</v>
      </c>
      <c r="O1429" s="10">
        <f t="shared" si="22"/>
        <v>1</v>
      </c>
    </row>
    <row r="1430" spans="2:15" x14ac:dyDescent="0.3">
      <c r="B1430" s="10">
        <v>2023</v>
      </c>
      <c r="C1430" s="10" t="s">
        <v>45</v>
      </c>
      <c r="D1430" s="10" t="s">
        <v>31</v>
      </c>
      <c r="E1430" s="10" t="s">
        <v>17</v>
      </c>
      <c r="F1430" s="10" t="s">
        <v>30</v>
      </c>
      <c r="G1430" s="10" t="s">
        <v>38</v>
      </c>
      <c r="H1430" s="10" t="s">
        <v>34</v>
      </c>
      <c r="I1430" s="10" t="s">
        <v>28</v>
      </c>
      <c r="O1430" s="10">
        <f t="shared" si="22"/>
        <v>1</v>
      </c>
    </row>
    <row r="1431" spans="2:15" x14ac:dyDescent="0.3">
      <c r="B1431" s="10">
        <v>2025</v>
      </c>
      <c r="C1431" s="10" t="s">
        <v>36</v>
      </c>
      <c r="D1431" s="10" t="s">
        <v>31</v>
      </c>
      <c r="E1431" s="10" t="s">
        <v>35</v>
      </c>
      <c r="F1431" s="10" t="s">
        <v>18</v>
      </c>
      <c r="G1431" s="10" t="s">
        <v>19</v>
      </c>
      <c r="H1431" s="10" t="s">
        <v>34</v>
      </c>
      <c r="I1431" s="10" t="s">
        <v>21</v>
      </c>
      <c r="O1431" s="10">
        <f t="shared" si="22"/>
        <v>1</v>
      </c>
    </row>
    <row r="1432" spans="2:15" x14ac:dyDescent="0.3">
      <c r="B1432" s="10">
        <v>2026</v>
      </c>
      <c r="C1432" s="10" t="s">
        <v>36</v>
      </c>
      <c r="D1432" s="10" t="s">
        <v>37</v>
      </c>
      <c r="E1432" s="10" t="s">
        <v>35</v>
      </c>
      <c r="F1432" s="10" t="s">
        <v>18</v>
      </c>
      <c r="G1432" s="10" t="s">
        <v>38</v>
      </c>
      <c r="H1432" s="10" t="s">
        <v>20</v>
      </c>
      <c r="I1432" s="10" t="s">
        <v>21</v>
      </c>
      <c r="O1432" s="10">
        <f t="shared" si="22"/>
        <v>1</v>
      </c>
    </row>
    <row r="1433" spans="2:15" x14ac:dyDescent="0.3">
      <c r="B1433" s="10">
        <v>2023</v>
      </c>
      <c r="C1433" s="10" t="s">
        <v>15</v>
      </c>
      <c r="D1433" s="10" t="s">
        <v>23</v>
      </c>
      <c r="E1433" s="10" t="s">
        <v>17</v>
      </c>
      <c r="F1433" s="10" t="s">
        <v>25</v>
      </c>
      <c r="G1433" s="10" t="s">
        <v>38</v>
      </c>
      <c r="H1433" s="10" t="s">
        <v>39</v>
      </c>
      <c r="I1433" s="10" t="s">
        <v>28</v>
      </c>
      <c r="O1433" s="10">
        <f t="shared" si="22"/>
        <v>1</v>
      </c>
    </row>
    <row r="1434" spans="2:15" x14ac:dyDescent="0.3">
      <c r="B1434" s="10">
        <v>2023</v>
      </c>
      <c r="C1434" s="10" t="s">
        <v>36</v>
      </c>
      <c r="D1434" s="10" t="s">
        <v>42</v>
      </c>
      <c r="E1434" s="10" t="s">
        <v>24</v>
      </c>
      <c r="F1434" s="10" t="s">
        <v>30</v>
      </c>
      <c r="G1434" s="10" t="s">
        <v>19</v>
      </c>
      <c r="H1434" s="10" t="s">
        <v>34</v>
      </c>
      <c r="I1434" s="10" t="s">
        <v>28</v>
      </c>
      <c r="O1434" s="10">
        <f t="shared" si="22"/>
        <v>1</v>
      </c>
    </row>
    <row r="1435" spans="2:15" x14ac:dyDescent="0.3">
      <c r="B1435" s="10">
        <v>2020</v>
      </c>
      <c r="C1435" s="10" t="s">
        <v>15</v>
      </c>
      <c r="D1435" s="10" t="s">
        <v>33</v>
      </c>
      <c r="E1435" s="10" t="s">
        <v>35</v>
      </c>
      <c r="F1435" s="10" t="s">
        <v>25</v>
      </c>
      <c r="G1435" s="10" t="s">
        <v>26</v>
      </c>
      <c r="H1435" s="10" t="s">
        <v>27</v>
      </c>
      <c r="I1435" s="10" t="s">
        <v>28</v>
      </c>
      <c r="O1435" s="10">
        <f t="shared" si="22"/>
        <v>1</v>
      </c>
    </row>
    <row r="1436" spans="2:15" x14ac:dyDescent="0.3">
      <c r="B1436" s="10">
        <v>2022</v>
      </c>
      <c r="C1436" s="10" t="s">
        <v>15</v>
      </c>
      <c r="D1436" s="10" t="s">
        <v>33</v>
      </c>
      <c r="E1436" s="10" t="s">
        <v>17</v>
      </c>
      <c r="F1436" s="10" t="s">
        <v>30</v>
      </c>
      <c r="G1436" s="10" t="s">
        <v>32</v>
      </c>
      <c r="H1436" s="10" t="s">
        <v>34</v>
      </c>
      <c r="I1436" s="10" t="s">
        <v>28</v>
      </c>
      <c r="O1436" s="10">
        <f t="shared" si="22"/>
        <v>1</v>
      </c>
    </row>
    <row r="1437" spans="2:15" x14ac:dyDescent="0.3">
      <c r="B1437" s="10">
        <v>2024</v>
      </c>
      <c r="C1437" s="10" t="s">
        <v>43</v>
      </c>
      <c r="D1437" s="10" t="s">
        <v>33</v>
      </c>
      <c r="E1437" s="10" t="s">
        <v>24</v>
      </c>
      <c r="F1437" s="10" t="s">
        <v>18</v>
      </c>
      <c r="G1437" s="10" t="s">
        <v>26</v>
      </c>
      <c r="H1437" s="10" t="s">
        <v>27</v>
      </c>
      <c r="I1437" s="10" t="s">
        <v>28</v>
      </c>
      <c r="O1437" s="10">
        <f t="shared" si="22"/>
        <v>1</v>
      </c>
    </row>
    <row r="1438" spans="2:15" x14ac:dyDescent="0.3">
      <c r="B1438" s="10">
        <v>2024</v>
      </c>
      <c r="C1438" s="10" t="s">
        <v>36</v>
      </c>
      <c r="D1438" s="10" t="s">
        <v>33</v>
      </c>
      <c r="E1438" s="10" t="s">
        <v>35</v>
      </c>
      <c r="F1438" s="10" t="s">
        <v>25</v>
      </c>
      <c r="G1438" s="10" t="s">
        <v>40</v>
      </c>
      <c r="H1438" s="10" t="s">
        <v>27</v>
      </c>
      <c r="I1438" s="10" t="s">
        <v>21</v>
      </c>
      <c r="O1438" s="10">
        <f t="shared" si="22"/>
        <v>1</v>
      </c>
    </row>
    <row r="1439" spans="2:15" x14ac:dyDescent="0.3">
      <c r="B1439" s="10">
        <v>2020</v>
      </c>
      <c r="C1439" s="10" t="s">
        <v>29</v>
      </c>
      <c r="D1439" s="10" t="s">
        <v>23</v>
      </c>
      <c r="E1439" s="10" t="s">
        <v>35</v>
      </c>
      <c r="F1439" s="10" t="s">
        <v>25</v>
      </c>
      <c r="G1439" s="10" t="s">
        <v>19</v>
      </c>
      <c r="H1439" s="10" t="s">
        <v>34</v>
      </c>
      <c r="I1439" s="10" t="s">
        <v>34</v>
      </c>
      <c r="O1439" s="10">
        <f t="shared" si="22"/>
        <v>1</v>
      </c>
    </row>
    <row r="1440" spans="2:15" x14ac:dyDescent="0.3">
      <c r="B1440" s="10">
        <v>2023</v>
      </c>
      <c r="C1440" s="10" t="s">
        <v>36</v>
      </c>
      <c r="D1440" s="10" t="s">
        <v>16</v>
      </c>
      <c r="E1440" s="10" t="s">
        <v>17</v>
      </c>
      <c r="F1440" s="10" t="s">
        <v>18</v>
      </c>
      <c r="G1440" s="10" t="s">
        <v>38</v>
      </c>
      <c r="H1440" s="10" t="s">
        <v>39</v>
      </c>
      <c r="I1440" s="10" t="s">
        <v>28</v>
      </c>
      <c r="O1440" s="10">
        <f t="shared" si="22"/>
        <v>1</v>
      </c>
    </row>
    <row r="1441" spans="2:15" x14ac:dyDescent="0.3">
      <c r="B1441" s="10">
        <v>2020</v>
      </c>
      <c r="C1441" s="10" t="s">
        <v>43</v>
      </c>
      <c r="D1441" s="10" t="s">
        <v>33</v>
      </c>
      <c r="E1441" s="10" t="s">
        <v>17</v>
      </c>
      <c r="F1441" s="10" t="s">
        <v>25</v>
      </c>
      <c r="G1441" s="10" t="s">
        <v>32</v>
      </c>
      <c r="H1441" s="10" t="s">
        <v>39</v>
      </c>
      <c r="I1441" s="10" t="s">
        <v>28</v>
      </c>
      <c r="O1441" s="10">
        <f t="shared" si="22"/>
        <v>1</v>
      </c>
    </row>
    <row r="1442" spans="2:15" x14ac:dyDescent="0.3">
      <c r="B1442" s="10">
        <v>2021</v>
      </c>
      <c r="C1442" s="10" t="s">
        <v>45</v>
      </c>
      <c r="D1442" s="10" t="s">
        <v>37</v>
      </c>
      <c r="E1442" s="10" t="s">
        <v>24</v>
      </c>
      <c r="F1442" s="10" t="s">
        <v>25</v>
      </c>
      <c r="G1442" s="10" t="s">
        <v>26</v>
      </c>
      <c r="H1442" s="10" t="s">
        <v>34</v>
      </c>
      <c r="I1442" s="10" t="s">
        <v>28</v>
      </c>
      <c r="O1442" s="10">
        <f t="shared" si="22"/>
        <v>1</v>
      </c>
    </row>
    <row r="1443" spans="2:15" x14ac:dyDescent="0.3">
      <c r="B1443" s="10">
        <v>2021</v>
      </c>
      <c r="C1443" s="10" t="s">
        <v>29</v>
      </c>
      <c r="D1443" s="10" t="s">
        <v>23</v>
      </c>
      <c r="E1443" s="10" t="s">
        <v>24</v>
      </c>
      <c r="F1443" s="10" t="s">
        <v>25</v>
      </c>
      <c r="G1443" s="10" t="s">
        <v>38</v>
      </c>
      <c r="H1443" s="10" t="s">
        <v>27</v>
      </c>
      <c r="I1443" s="10" t="s">
        <v>28</v>
      </c>
      <c r="O1443" s="10">
        <f t="shared" si="22"/>
        <v>1</v>
      </c>
    </row>
    <row r="1444" spans="2:15" x14ac:dyDescent="0.3">
      <c r="B1444" s="10">
        <v>2025</v>
      </c>
      <c r="C1444" s="10" t="s">
        <v>15</v>
      </c>
      <c r="D1444" s="10" t="s">
        <v>16</v>
      </c>
      <c r="E1444" s="10" t="s">
        <v>35</v>
      </c>
      <c r="F1444" s="10" t="s">
        <v>18</v>
      </c>
      <c r="G1444" s="10" t="s">
        <v>38</v>
      </c>
      <c r="H1444" s="10" t="s">
        <v>39</v>
      </c>
      <c r="I1444" s="10" t="s">
        <v>34</v>
      </c>
      <c r="O1444" s="10">
        <f t="shared" si="22"/>
        <v>1</v>
      </c>
    </row>
    <row r="1445" spans="2:15" x14ac:dyDescent="0.3">
      <c r="B1445" s="10">
        <v>2025</v>
      </c>
      <c r="C1445" s="10" t="s">
        <v>22</v>
      </c>
      <c r="D1445" s="10" t="s">
        <v>16</v>
      </c>
      <c r="E1445" s="10" t="s">
        <v>24</v>
      </c>
      <c r="F1445" s="10" t="s">
        <v>25</v>
      </c>
      <c r="G1445" s="10" t="s">
        <v>44</v>
      </c>
      <c r="H1445" s="10" t="s">
        <v>20</v>
      </c>
      <c r="I1445" s="10" t="s">
        <v>28</v>
      </c>
      <c r="O1445" s="10">
        <f t="shared" si="22"/>
        <v>1</v>
      </c>
    </row>
    <row r="1446" spans="2:15" x14ac:dyDescent="0.3">
      <c r="B1446" s="10">
        <v>2023</v>
      </c>
      <c r="C1446" s="10" t="s">
        <v>45</v>
      </c>
      <c r="D1446" s="10" t="s">
        <v>31</v>
      </c>
      <c r="E1446" s="10" t="s">
        <v>35</v>
      </c>
      <c r="F1446" s="10" t="s">
        <v>25</v>
      </c>
      <c r="G1446" s="10" t="s">
        <v>40</v>
      </c>
      <c r="H1446" s="10" t="s">
        <v>39</v>
      </c>
      <c r="I1446" s="10" t="s">
        <v>21</v>
      </c>
      <c r="O1446" s="10">
        <f t="shared" si="22"/>
        <v>1</v>
      </c>
    </row>
    <row r="1447" spans="2:15" x14ac:dyDescent="0.3">
      <c r="B1447" s="10">
        <v>2025</v>
      </c>
      <c r="C1447" s="10" t="s">
        <v>22</v>
      </c>
      <c r="D1447" s="10" t="s">
        <v>33</v>
      </c>
      <c r="E1447" s="10" t="s">
        <v>24</v>
      </c>
      <c r="F1447" s="10" t="s">
        <v>18</v>
      </c>
      <c r="G1447" s="10" t="s">
        <v>44</v>
      </c>
      <c r="H1447" s="10" t="s">
        <v>20</v>
      </c>
      <c r="I1447" s="10" t="s">
        <v>28</v>
      </c>
      <c r="O1447" s="10">
        <f t="shared" si="22"/>
        <v>1</v>
      </c>
    </row>
    <row r="1448" spans="2:15" x14ac:dyDescent="0.3">
      <c r="B1448" s="10">
        <v>2026</v>
      </c>
      <c r="C1448" s="10" t="s">
        <v>22</v>
      </c>
      <c r="D1448" s="10" t="s">
        <v>31</v>
      </c>
      <c r="E1448" s="10" t="s">
        <v>24</v>
      </c>
      <c r="F1448" s="10" t="s">
        <v>25</v>
      </c>
      <c r="G1448" s="10" t="s">
        <v>19</v>
      </c>
      <c r="H1448" s="10" t="s">
        <v>39</v>
      </c>
      <c r="I1448" s="10" t="s">
        <v>28</v>
      </c>
      <c r="O1448" s="10">
        <f t="shared" si="22"/>
        <v>1</v>
      </c>
    </row>
    <row r="1449" spans="2:15" x14ac:dyDescent="0.3">
      <c r="B1449" s="10">
        <v>2024</v>
      </c>
      <c r="C1449" s="10" t="s">
        <v>36</v>
      </c>
      <c r="D1449" s="10" t="s">
        <v>37</v>
      </c>
      <c r="E1449" s="10" t="s">
        <v>35</v>
      </c>
      <c r="F1449" s="10" t="s">
        <v>25</v>
      </c>
      <c r="G1449" s="10" t="s">
        <v>38</v>
      </c>
      <c r="H1449" s="10" t="s">
        <v>20</v>
      </c>
      <c r="I1449" s="10" t="s">
        <v>21</v>
      </c>
      <c r="O1449" s="10">
        <f t="shared" si="22"/>
        <v>1</v>
      </c>
    </row>
    <row r="1450" spans="2:15" x14ac:dyDescent="0.3">
      <c r="B1450" s="10">
        <v>2020</v>
      </c>
      <c r="C1450" s="10" t="s">
        <v>43</v>
      </c>
      <c r="D1450" s="10" t="s">
        <v>31</v>
      </c>
      <c r="E1450" s="10" t="s">
        <v>17</v>
      </c>
      <c r="F1450" s="10" t="s">
        <v>25</v>
      </c>
      <c r="G1450" s="10" t="s">
        <v>38</v>
      </c>
      <c r="H1450" s="10" t="s">
        <v>34</v>
      </c>
      <c r="I1450" s="10" t="s">
        <v>21</v>
      </c>
      <c r="O1450" s="10">
        <f t="shared" si="22"/>
        <v>1</v>
      </c>
    </row>
    <row r="1451" spans="2:15" x14ac:dyDescent="0.3">
      <c r="B1451" s="10">
        <v>2025</v>
      </c>
      <c r="C1451" s="10" t="s">
        <v>41</v>
      </c>
      <c r="D1451" s="10" t="s">
        <v>37</v>
      </c>
      <c r="E1451" s="10" t="s">
        <v>17</v>
      </c>
      <c r="F1451" s="10" t="s">
        <v>18</v>
      </c>
      <c r="G1451" s="10" t="s">
        <v>38</v>
      </c>
      <c r="H1451" s="10" t="s">
        <v>20</v>
      </c>
      <c r="I1451" s="10" t="s">
        <v>21</v>
      </c>
      <c r="O1451" s="10">
        <f t="shared" si="22"/>
        <v>1</v>
      </c>
    </row>
    <row r="1452" spans="2:15" x14ac:dyDescent="0.3">
      <c r="B1452" s="10">
        <v>2020</v>
      </c>
      <c r="C1452" s="10" t="s">
        <v>22</v>
      </c>
      <c r="D1452" s="10" t="s">
        <v>23</v>
      </c>
      <c r="E1452" s="10" t="s">
        <v>35</v>
      </c>
      <c r="F1452" s="10" t="s">
        <v>18</v>
      </c>
      <c r="G1452" s="10" t="s">
        <v>26</v>
      </c>
      <c r="H1452" s="10" t="s">
        <v>27</v>
      </c>
      <c r="I1452" s="10" t="s">
        <v>34</v>
      </c>
      <c r="O1452" s="10">
        <f t="shared" si="22"/>
        <v>1</v>
      </c>
    </row>
    <row r="1453" spans="2:15" x14ac:dyDescent="0.3">
      <c r="B1453" s="10">
        <v>2025</v>
      </c>
      <c r="C1453" s="10" t="s">
        <v>36</v>
      </c>
      <c r="D1453" s="10" t="s">
        <v>31</v>
      </c>
      <c r="E1453" s="10" t="s">
        <v>17</v>
      </c>
      <c r="F1453" s="10" t="s">
        <v>30</v>
      </c>
      <c r="G1453" s="10" t="s">
        <v>38</v>
      </c>
      <c r="H1453" s="10" t="s">
        <v>20</v>
      </c>
      <c r="I1453" s="10" t="s">
        <v>34</v>
      </c>
      <c r="O1453" s="10">
        <f t="shared" si="22"/>
        <v>1</v>
      </c>
    </row>
    <row r="1454" spans="2:15" x14ac:dyDescent="0.3">
      <c r="B1454" s="10">
        <v>2024</v>
      </c>
      <c r="C1454" s="10" t="s">
        <v>45</v>
      </c>
      <c r="D1454" s="10" t="s">
        <v>31</v>
      </c>
      <c r="E1454" s="10" t="s">
        <v>24</v>
      </c>
      <c r="F1454" s="10" t="s">
        <v>25</v>
      </c>
      <c r="G1454" s="10" t="s">
        <v>38</v>
      </c>
      <c r="H1454" s="10" t="s">
        <v>39</v>
      </c>
      <c r="I1454" s="10" t="s">
        <v>21</v>
      </c>
      <c r="O1454" s="10">
        <f t="shared" si="22"/>
        <v>1</v>
      </c>
    </row>
    <row r="1455" spans="2:15" x14ac:dyDescent="0.3">
      <c r="B1455" s="10">
        <v>2022</v>
      </c>
      <c r="C1455" s="10" t="s">
        <v>36</v>
      </c>
      <c r="D1455" s="10" t="s">
        <v>33</v>
      </c>
      <c r="E1455" s="10" t="s">
        <v>17</v>
      </c>
      <c r="F1455" s="10" t="s">
        <v>30</v>
      </c>
      <c r="G1455" s="10" t="s">
        <v>44</v>
      </c>
      <c r="H1455" s="10" t="s">
        <v>20</v>
      </c>
      <c r="I1455" s="10" t="s">
        <v>28</v>
      </c>
      <c r="O1455" s="10">
        <f t="shared" si="22"/>
        <v>1</v>
      </c>
    </row>
    <row r="1456" spans="2:15" x14ac:dyDescent="0.3">
      <c r="B1456" s="10">
        <v>2023</v>
      </c>
      <c r="C1456" s="10" t="s">
        <v>36</v>
      </c>
      <c r="D1456" s="10" t="s">
        <v>37</v>
      </c>
      <c r="E1456" s="10" t="s">
        <v>24</v>
      </c>
      <c r="F1456" s="10" t="s">
        <v>18</v>
      </c>
      <c r="G1456" s="10" t="s">
        <v>19</v>
      </c>
      <c r="H1456" s="10" t="s">
        <v>34</v>
      </c>
      <c r="I1456" s="10" t="s">
        <v>21</v>
      </c>
      <c r="O1456" s="10">
        <f t="shared" si="22"/>
        <v>1</v>
      </c>
    </row>
    <row r="1457" spans="2:15" x14ac:dyDescent="0.3">
      <c r="B1457" s="10">
        <v>2020</v>
      </c>
      <c r="C1457" s="10" t="s">
        <v>43</v>
      </c>
      <c r="D1457" s="10" t="s">
        <v>37</v>
      </c>
      <c r="E1457" s="10" t="s">
        <v>35</v>
      </c>
      <c r="F1457" s="10" t="s">
        <v>30</v>
      </c>
      <c r="G1457" s="10" t="s">
        <v>40</v>
      </c>
      <c r="H1457" s="10" t="s">
        <v>39</v>
      </c>
      <c r="I1457" s="10" t="s">
        <v>28</v>
      </c>
      <c r="O1457" s="10">
        <f t="shared" si="22"/>
        <v>1</v>
      </c>
    </row>
    <row r="1458" spans="2:15" x14ac:dyDescent="0.3">
      <c r="B1458" s="10">
        <v>2020</v>
      </c>
      <c r="C1458" s="10" t="s">
        <v>36</v>
      </c>
      <c r="D1458" s="10" t="s">
        <v>23</v>
      </c>
      <c r="E1458" s="10" t="s">
        <v>35</v>
      </c>
      <c r="F1458" s="10" t="s">
        <v>30</v>
      </c>
      <c r="G1458" s="10" t="s">
        <v>40</v>
      </c>
      <c r="H1458" s="10" t="s">
        <v>20</v>
      </c>
      <c r="I1458" s="10" t="s">
        <v>28</v>
      </c>
      <c r="O1458" s="10">
        <f t="shared" si="22"/>
        <v>1</v>
      </c>
    </row>
    <row r="1459" spans="2:15" x14ac:dyDescent="0.3">
      <c r="B1459" s="10">
        <v>2020</v>
      </c>
      <c r="C1459" s="10" t="s">
        <v>29</v>
      </c>
      <c r="D1459" s="10" t="s">
        <v>33</v>
      </c>
      <c r="E1459" s="10" t="s">
        <v>35</v>
      </c>
      <c r="F1459" s="10" t="s">
        <v>30</v>
      </c>
      <c r="G1459" s="10" t="s">
        <v>26</v>
      </c>
      <c r="H1459" s="10" t="s">
        <v>39</v>
      </c>
      <c r="I1459" s="10" t="s">
        <v>28</v>
      </c>
      <c r="O1459" s="10">
        <f t="shared" si="22"/>
        <v>1</v>
      </c>
    </row>
    <row r="1460" spans="2:15" x14ac:dyDescent="0.3">
      <c r="B1460" s="10">
        <v>2025</v>
      </c>
      <c r="C1460" s="10" t="s">
        <v>22</v>
      </c>
      <c r="D1460" s="10" t="s">
        <v>33</v>
      </c>
      <c r="E1460" s="10" t="s">
        <v>24</v>
      </c>
      <c r="F1460" s="10" t="s">
        <v>25</v>
      </c>
      <c r="G1460" s="10" t="s">
        <v>26</v>
      </c>
      <c r="H1460" s="10" t="s">
        <v>34</v>
      </c>
      <c r="I1460" s="10" t="s">
        <v>28</v>
      </c>
      <c r="O1460" s="10">
        <f t="shared" si="22"/>
        <v>1</v>
      </c>
    </row>
    <row r="1461" spans="2:15" x14ac:dyDescent="0.3">
      <c r="B1461" s="10">
        <v>2022</v>
      </c>
      <c r="C1461" s="10" t="s">
        <v>29</v>
      </c>
      <c r="D1461" s="10" t="s">
        <v>31</v>
      </c>
      <c r="E1461" s="10" t="s">
        <v>17</v>
      </c>
      <c r="F1461" s="10" t="s">
        <v>18</v>
      </c>
      <c r="G1461" s="10" t="s">
        <v>19</v>
      </c>
      <c r="H1461" s="10" t="s">
        <v>20</v>
      </c>
      <c r="I1461" s="10" t="s">
        <v>28</v>
      </c>
      <c r="O1461" s="10">
        <f t="shared" si="22"/>
        <v>1</v>
      </c>
    </row>
    <row r="1462" spans="2:15" x14ac:dyDescent="0.3">
      <c r="B1462" s="10">
        <v>2025</v>
      </c>
      <c r="C1462" s="10" t="s">
        <v>43</v>
      </c>
      <c r="D1462" s="10" t="s">
        <v>31</v>
      </c>
      <c r="E1462" s="10" t="s">
        <v>24</v>
      </c>
      <c r="F1462" s="10" t="s">
        <v>18</v>
      </c>
      <c r="G1462" s="10" t="s">
        <v>26</v>
      </c>
      <c r="H1462" s="10" t="s">
        <v>34</v>
      </c>
      <c r="I1462" s="10" t="s">
        <v>21</v>
      </c>
      <c r="O1462" s="10">
        <f t="shared" si="22"/>
        <v>1</v>
      </c>
    </row>
    <row r="1463" spans="2:15" x14ac:dyDescent="0.3">
      <c r="B1463" s="10">
        <v>2021</v>
      </c>
      <c r="C1463" s="10" t="s">
        <v>45</v>
      </c>
      <c r="D1463" s="10" t="s">
        <v>31</v>
      </c>
      <c r="E1463" s="10" t="s">
        <v>35</v>
      </c>
      <c r="F1463" s="10" t="s">
        <v>18</v>
      </c>
      <c r="G1463" s="10" t="s">
        <v>32</v>
      </c>
      <c r="H1463" s="10" t="s">
        <v>20</v>
      </c>
      <c r="I1463" s="10" t="s">
        <v>21</v>
      </c>
      <c r="O1463" s="10">
        <f t="shared" si="22"/>
        <v>1</v>
      </c>
    </row>
    <row r="1464" spans="2:15" x14ac:dyDescent="0.3">
      <c r="B1464" s="10">
        <v>2021</v>
      </c>
      <c r="C1464" s="10" t="s">
        <v>43</v>
      </c>
      <c r="D1464" s="10" t="s">
        <v>37</v>
      </c>
      <c r="E1464" s="10" t="s">
        <v>24</v>
      </c>
      <c r="F1464" s="10" t="s">
        <v>18</v>
      </c>
      <c r="G1464" s="10" t="s">
        <v>38</v>
      </c>
      <c r="H1464" s="10" t="s">
        <v>39</v>
      </c>
      <c r="I1464" s="10" t="s">
        <v>21</v>
      </c>
      <c r="O1464" s="10">
        <f t="shared" si="22"/>
        <v>1</v>
      </c>
    </row>
    <row r="1465" spans="2:15" x14ac:dyDescent="0.3">
      <c r="B1465" s="10">
        <v>2025</v>
      </c>
      <c r="C1465" s="10" t="s">
        <v>45</v>
      </c>
      <c r="D1465" s="10" t="s">
        <v>42</v>
      </c>
      <c r="E1465" s="10" t="s">
        <v>17</v>
      </c>
      <c r="F1465" s="10" t="s">
        <v>18</v>
      </c>
      <c r="G1465" s="10" t="s">
        <v>32</v>
      </c>
      <c r="H1465" s="10" t="s">
        <v>39</v>
      </c>
      <c r="I1465" s="10" t="s">
        <v>34</v>
      </c>
      <c r="O1465" s="10">
        <f t="shared" si="22"/>
        <v>1</v>
      </c>
    </row>
    <row r="1466" spans="2:15" x14ac:dyDescent="0.3">
      <c r="B1466" s="10">
        <v>2026</v>
      </c>
      <c r="C1466" s="10" t="s">
        <v>22</v>
      </c>
      <c r="D1466" s="10" t="s">
        <v>23</v>
      </c>
      <c r="E1466" s="10" t="s">
        <v>17</v>
      </c>
      <c r="F1466" s="10" t="s">
        <v>18</v>
      </c>
      <c r="G1466" s="10" t="s">
        <v>44</v>
      </c>
      <c r="H1466" s="10" t="s">
        <v>34</v>
      </c>
      <c r="I1466" s="10" t="s">
        <v>21</v>
      </c>
      <c r="O1466" s="10">
        <f t="shared" si="22"/>
        <v>1</v>
      </c>
    </row>
    <row r="1467" spans="2:15" x14ac:dyDescent="0.3">
      <c r="B1467" s="10">
        <v>2023</v>
      </c>
      <c r="C1467" s="10" t="s">
        <v>15</v>
      </c>
      <c r="D1467" s="10" t="s">
        <v>31</v>
      </c>
      <c r="E1467" s="10" t="s">
        <v>24</v>
      </c>
      <c r="F1467" s="10" t="s">
        <v>30</v>
      </c>
      <c r="G1467" s="10" t="s">
        <v>40</v>
      </c>
      <c r="H1467" s="10" t="s">
        <v>20</v>
      </c>
      <c r="I1467" s="10" t="s">
        <v>34</v>
      </c>
      <c r="O1467" s="10">
        <f t="shared" si="22"/>
        <v>1</v>
      </c>
    </row>
    <row r="1468" spans="2:15" x14ac:dyDescent="0.3">
      <c r="B1468" s="10">
        <v>2021</v>
      </c>
      <c r="C1468" s="10" t="s">
        <v>22</v>
      </c>
      <c r="D1468" s="10" t="s">
        <v>37</v>
      </c>
      <c r="E1468" s="10" t="s">
        <v>35</v>
      </c>
      <c r="F1468" s="10" t="s">
        <v>30</v>
      </c>
      <c r="G1468" s="10" t="s">
        <v>38</v>
      </c>
      <c r="H1468" s="10" t="s">
        <v>34</v>
      </c>
      <c r="I1468" s="10" t="s">
        <v>28</v>
      </c>
      <c r="O1468" s="10">
        <f t="shared" si="22"/>
        <v>1</v>
      </c>
    </row>
    <row r="1469" spans="2:15" x14ac:dyDescent="0.3">
      <c r="B1469" s="10">
        <v>2026</v>
      </c>
      <c r="C1469" s="10" t="s">
        <v>43</v>
      </c>
      <c r="D1469" s="10" t="s">
        <v>37</v>
      </c>
      <c r="E1469" s="10" t="s">
        <v>35</v>
      </c>
      <c r="F1469" s="10" t="s">
        <v>30</v>
      </c>
      <c r="G1469" s="10" t="s">
        <v>44</v>
      </c>
      <c r="H1469" s="10" t="s">
        <v>27</v>
      </c>
      <c r="I1469" s="10" t="s">
        <v>28</v>
      </c>
      <c r="O1469" s="10">
        <f t="shared" si="22"/>
        <v>1</v>
      </c>
    </row>
    <row r="1470" spans="2:15" x14ac:dyDescent="0.3">
      <c r="B1470" s="10">
        <v>2025</v>
      </c>
      <c r="C1470" s="10" t="s">
        <v>43</v>
      </c>
      <c r="D1470" s="10" t="s">
        <v>31</v>
      </c>
      <c r="E1470" s="10" t="s">
        <v>17</v>
      </c>
      <c r="F1470" s="10" t="s">
        <v>30</v>
      </c>
      <c r="G1470" s="10" t="s">
        <v>38</v>
      </c>
      <c r="H1470" s="10" t="s">
        <v>34</v>
      </c>
      <c r="I1470" s="10" t="s">
        <v>28</v>
      </c>
      <c r="O1470" s="10">
        <f t="shared" si="22"/>
        <v>1</v>
      </c>
    </row>
    <row r="1471" spans="2:15" x14ac:dyDescent="0.3">
      <c r="B1471" s="10">
        <v>2022</v>
      </c>
      <c r="C1471" s="10" t="s">
        <v>22</v>
      </c>
      <c r="D1471" s="10" t="s">
        <v>31</v>
      </c>
      <c r="E1471" s="10" t="s">
        <v>17</v>
      </c>
      <c r="F1471" s="10" t="s">
        <v>25</v>
      </c>
      <c r="G1471" s="10" t="s">
        <v>40</v>
      </c>
      <c r="H1471" s="10" t="s">
        <v>27</v>
      </c>
      <c r="I1471" s="10" t="s">
        <v>28</v>
      </c>
      <c r="O1471" s="10">
        <f t="shared" si="22"/>
        <v>1</v>
      </c>
    </row>
    <row r="1472" spans="2:15" x14ac:dyDescent="0.3">
      <c r="B1472" s="10">
        <v>2021</v>
      </c>
      <c r="C1472" s="10" t="s">
        <v>29</v>
      </c>
      <c r="D1472" s="10" t="s">
        <v>37</v>
      </c>
      <c r="E1472" s="10" t="s">
        <v>17</v>
      </c>
      <c r="F1472" s="10" t="s">
        <v>18</v>
      </c>
      <c r="G1472" s="10" t="s">
        <v>38</v>
      </c>
      <c r="H1472" s="10" t="s">
        <v>20</v>
      </c>
      <c r="I1472" s="10" t="s">
        <v>28</v>
      </c>
      <c r="O1472" s="10">
        <f t="shared" si="22"/>
        <v>1</v>
      </c>
    </row>
    <row r="1473" spans="2:15" x14ac:dyDescent="0.3">
      <c r="B1473" s="10">
        <v>2024</v>
      </c>
      <c r="C1473" s="10" t="s">
        <v>29</v>
      </c>
      <c r="D1473" s="10" t="s">
        <v>23</v>
      </c>
      <c r="E1473" s="10" t="s">
        <v>35</v>
      </c>
      <c r="F1473" s="10" t="s">
        <v>25</v>
      </c>
      <c r="G1473" s="10" t="s">
        <v>44</v>
      </c>
      <c r="H1473" s="10" t="s">
        <v>27</v>
      </c>
      <c r="I1473" s="10" t="s">
        <v>28</v>
      </c>
      <c r="O1473" s="10">
        <f t="shared" si="22"/>
        <v>1</v>
      </c>
    </row>
    <row r="1474" spans="2:15" x14ac:dyDescent="0.3">
      <c r="B1474" s="10">
        <v>2024</v>
      </c>
      <c r="C1474" s="10" t="s">
        <v>36</v>
      </c>
      <c r="D1474" s="10" t="s">
        <v>37</v>
      </c>
      <c r="E1474" s="10" t="s">
        <v>35</v>
      </c>
      <c r="F1474" s="10" t="s">
        <v>30</v>
      </c>
      <c r="G1474" s="10" t="s">
        <v>19</v>
      </c>
      <c r="H1474" s="10" t="s">
        <v>39</v>
      </c>
      <c r="I1474" s="10" t="s">
        <v>28</v>
      </c>
      <c r="O1474" s="10">
        <f t="shared" si="22"/>
        <v>1</v>
      </c>
    </row>
    <row r="1475" spans="2:15" x14ac:dyDescent="0.3">
      <c r="B1475" s="10">
        <v>2022</v>
      </c>
      <c r="C1475" s="10" t="s">
        <v>22</v>
      </c>
      <c r="D1475" s="10" t="s">
        <v>31</v>
      </c>
      <c r="E1475" s="10" t="s">
        <v>35</v>
      </c>
      <c r="F1475" s="10" t="s">
        <v>30</v>
      </c>
      <c r="G1475" s="10" t="s">
        <v>32</v>
      </c>
      <c r="H1475" s="10" t="s">
        <v>39</v>
      </c>
      <c r="I1475" s="10" t="s">
        <v>28</v>
      </c>
      <c r="O1475" s="10">
        <f t="shared" si="22"/>
        <v>1</v>
      </c>
    </row>
    <row r="1476" spans="2:15" x14ac:dyDescent="0.3">
      <c r="B1476" s="10">
        <v>2026</v>
      </c>
      <c r="C1476" s="10" t="s">
        <v>22</v>
      </c>
      <c r="D1476" s="10" t="s">
        <v>16</v>
      </c>
      <c r="E1476" s="10" t="s">
        <v>17</v>
      </c>
      <c r="F1476" s="10" t="s">
        <v>18</v>
      </c>
      <c r="G1476" s="10" t="s">
        <v>19</v>
      </c>
      <c r="H1476" s="10" t="s">
        <v>27</v>
      </c>
      <c r="I1476" s="10" t="s">
        <v>28</v>
      </c>
      <c r="O1476" s="10">
        <f t="shared" si="22"/>
        <v>1</v>
      </c>
    </row>
    <row r="1477" spans="2:15" x14ac:dyDescent="0.3">
      <c r="B1477" s="10">
        <v>2022</v>
      </c>
      <c r="C1477" s="10" t="s">
        <v>29</v>
      </c>
      <c r="D1477" s="10" t="s">
        <v>31</v>
      </c>
      <c r="E1477" s="10" t="s">
        <v>24</v>
      </c>
      <c r="F1477" s="10" t="s">
        <v>18</v>
      </c>
      <c r="G1477" s="10" t="s">
        <v>26</v>
      </c>
      <c r="H1477" s="10" t="s">
        <v>34</v>
      </c>
      <c r="I1477" s="10" t="s">
        <v>28</v>
      </c>
      <c r="O1477" s="10">
        <f t="shared" ref="O1477:O1540" si="23">SUBTOTAL(103,B1477)</f>
        <v>1</v>
      </c>
    </row>
    <row r="1478" spans="2:15" x14ac:dyDescent="0.3">
      <c r="B1478" s="10">
        <v>2021</v>
      </c>
      <c r="C1478" s="10" t="s">
        <v>22</v>
      </c>
      <c r="D1478" s="10" t="s">
        <v>42</v>
      </c>
      <c r="E1478" s="10" t="s">
        <v>35</v>
      </c>
      <c r="F1478" s="10" t="s">
        <v>25</v>
      </c>
      <c r="G1478" s="10" t="s">
        <v>19</v>
      </c>
      <c r="H1478" s="10" t="s">
        <v>39</v>
      </c>
      <c r="I1478" s="10" t="s">
        <v>28</v>
      </c>
      <c r="O1478" s="10">
        <f t="shared" si="23"/>
        <v>1</v>
      </c>
    </row>
    <row r="1479" spans="2:15" x14ac:dyDescent="0.3">
      <c r="B1479" s="10">
        <v>2020</v>
      </c>
      <c r="C1479" s="10" t="s">
        <v>36</v>
      </c>
      <c r="D1479" s="10" t="s">
        <v>31</v>
      </c>
      <c r="E1479" s="10" t="s">
        <v>24</v>
      </c>
      <c r="F1479" s="10" t="s">
        <v>18</v>
      </c>
      <c r="G1479" s="10" t="s">
        <v>19</v>
      </c>
      <c r="H1479" s="10" t="s">
        <v>39</v>
      </c>
      <c r="I1479" s="10" t="s">
        <v>28</v>
      </c>
      <c r="O1479" s="10">
        <f t="shared" si="23"/>
        <v>1</v>
      </c>
    </row>
    <row r="1480" spans="2:15" x14ac:dyDescent="0.3">
      <c r="B1480" s="10">
        <v>2020</v>
      </c>
      <c r="C1480" s="10" t="s">
        <v>29</v>
      </c>
      <c r="D1480" s="10" t="s">
        <v>31</v>
      </c>
      <c r="E1480" s="10" t="s">
        <v>17</v>
      </c>
      <c r="F1480" s="10" t="s">
        <v>18</v>
      </c>
      <c r="G1480" s="10" t="s">
        <v>40</v>
      </c>
      <c r="H1480" s="10" t="s">
        <v>34</v>
      </c>
      <c r="I1480" s="10" t="s">
        <v>34</v>
      </c>
      <c r="O1480" s="10">
        <f t="shared" si="23"/>
        <v>1</v>
      </c>
    </row>
    <row r="1481" spans="2:15" x14ac:dyDescent="0.3">
      <c r="B1481" s="10">
        <v>2022</v>
      </c>
      <c r="C1481" s="10" t="s">
        <v>41</v>
      </c>
      <c r="D1481" s="10" t="s">
        <v>16</v>
      </c>
      <c r="E1481" s="10" t="s">
        <v>35</v>
      </c>
      <c r="F1481" s="10" t="s">
        <v>18</v>
      </c>
      <c r="G1481" s="10" t="s">
        <v>38</v>
      </c>
      <c r="H1481" s="10" t="s">
        <v>20</v>
      </c>
      <c r="I1481" s="10" t="s">
        <v>28</v>
      </c>
      <c r="O1481" s="10">
        <f t="shared" si="23"/>
        <v>1</v>
      </c>
    </row>
    <row r="1482" spans="2:15" x14ac:dyDescent="0.3">
      <c r="B1482" s="10">
        <v>2021</v>
      </c>
      <c r="C1482" s="10" t="s">
        <v>41</v>
      </c>
      <c r="D1482" s="10" t="s">
        <v>42</v>
      </c>
      <c r="E1482" s="10" t="s">
        <v>17</v>
      </c>
      <c r="F1482" s="10" t="s">
        <v>18</v>
      </c>
      <c r="G1482" s="10" t="s">
        <v>32</v>
      </c>
      <c r="H1482" s="10" t="s">
        <v>39</v>
      </c>
      <c r="I1482" s="10" t="s">
        <v>28</v>
      </c>
      <c r="O1482" s="10">
        <f t="shared" si="23"/>
        <v>1</v>
      </c>
    </row>
    <row r="1483" spans="2:15" x14ac:dyDescent="0.3">
      <c r="B1483" s="10">
        <v>2026</v>
      </c>
      <c r="C1483" s="10" t="s">
        <v>45</v>
      </c>
      <c r="D1483" s="10" t="s">
        <v>33</v>
      </c>
      <c r="E1483" s="10" t="s">
        <v>24</v>
      </c>
      <c r="F1483" s="10" t="s">
        <v>18</v>
      </c>
      <c r="G1483" s="10" t="s">
        <v>19</v>
      </c>
      <c r="H1483" s="10" t="s">
        <v>27</v>
      </c>
      <c r="I1483" s="10" t="s">
        <v>21</v>
      </c>
      <c r="O1483" s="10">
        <f t="shared" si="23"/>
        <v>1</v>
      </c>
    </row>
    <row r="1484" spans="2:15" x14ac:dyDescent="0.3">
      <c r="B1484" s="10">
        <v>2022</v>
      </c>
      <c r="C1484" s="10" t="s">
        <v>45</v>
      </c>
      <c r="D1484" s="10" t="s">
        <v>33</v>
      </c>
      <c r="E1484" s="10" t="s">
        <v>35</v>
      </c>
      <c r="F1484" s="10" t="s">
        <v>25</v>
      </c>
      <c r="G1484" s="10" t="s">
        <v>40</v>
      </c>
      <c r="H1484" s="10" t="s">
        <v>34</v>
      </c>
      <c r="I1484" s="10" t="s">
        <v>28</v>
      </c>
      <c r="O1484" s="10">
        <f t="shared" si="23"/>
        <v>1</v>
      </c>
    </row>
    <row r="1485" spans="2:15" x14ac:dyDescent="0.3">
      <c r="B1485" s="10">
        <v>2024</v>
      </c>
      <c r="C1485" s="10" t="s">
        <v>22</v>
      </c>
      <c r="D1485" s="10" t="s">
        <v>16</v>
      </c>
      <c r="E1485" s="10" t="s">
        <v>17</v>
      </c>
      <c r="F1485" s="10" t="s">
        <v>18</v>
      </c>
      <c r="G1485" s="10" t="s">
        <v>32</v>
      </c>
      <c r="H1485" s="10" t="s">
        <v>39</v>
      </c>
      <c r="I1485" s="10" t="s">
        <v>21</v>
      </c>
      <c r="O1485" s="10">
        <f t="shared" si="23"/>
        <v>1</v>
      </c>
    </row>
    <row r="1486" spans="2:15" x14ac:dyDescent="0.3">
      <c r="B1486" s="10">
        <v>2020</v>
      </c>
      <c r="C1486" s="10" t="s">
        <v>22</v>
      </c>
      <c r="D1486" s="10" t="s">
        <v>23</v>
      </c>
      <c r="E1486" s="10" t="s">
        <v>35</v>
      </c>
      <c r="F1486" s="10" t="s">
        <v>25</v>
      </c>
      <c r="G1486" s="10" t="s">
        <v>40</v>
      </c>
      <c r="H1486" s="10" t="s">
        <v>27</v>
      </c>
      <c r="I1486" s="10" t="s">
        <v>28</v>
      </c>
      <c r="O1486" s="10">
        <f t="shared" si="23"/>
        <v>1</v>
      </c>
    </row>
    <row r="1487" spans="2:15" x14ac:dyDescent="0.3">
      <c r="B1487" s="10">
        <v>2026</v>
      </c>
      <c r="C1487" s="10" t="s">
        <v>22</v>
      </c>
      <c r="D1487" s="10" t="s">
        <v>42</v>
      </c>
      <c r="E1487" s="10" t="s">
        <v>24</v>
      </c>
      <c r="F1487" s="10" t="s">
        <v>18</v>
      </c>
      <c r="G1487" s="10" t="s">
        <v>19</v>
      </c>
      <c r="H1487" s="10" t="s">
        <v>20</v>
      </c>
      <c r="I1487" s="10" t="s">
        <v>21</v>
      </c>
      <c r="O1487" s="10">
        <f t="shared" si="23"/>
        <v>1</v>
      </c>
    </row>
    <row r="1488" spans="2:15" x14ac:dyDescent="0.3">
      <c r="B1488" s="10">
        <v>2022</v>
      </c>
      <c r="C1488" s="10" t="s">
        <v>36</v>
      </c>
      <c r="D1488" s="10" t="s">
        <v>33</v>
      </c>
      <c r="E1488" s="10" t="s">
        <v>24</v>
      </c>
      <c r="F1488" s="10" t="s">
        <v>18</v>
      </c>
      <c r="G1488" s="10" t="s">
        <v>32</v>
      </c>
      <c r="H1488" s="10" t="s">
        <v>20</v>
      </c>
      <c r="I1488" s="10" t="s">
        <v>28</v>
      </c>
      <c r="O1488" s="10">
        <f t="shared" si="23"/>
        <v>1</v>
      </c>
    </row>
    <row r="1489" spans="2:15" x14ac:dyDescent="0.3">
      <c r="B1489" s="10">
        <v>2026</v>
      </c>
      <c r="C1489" s="10" t="s">
        <v>36</v>
      </c>
      <c r="D1489" s="10" t="s">
        <v>42</v>
      </c>
      <c r="E1489" s="10" t="s">
        <v>24</v>
      </c>
      <c r="F1489" s="10" t="s">
        <v>18</v>
      </c>
      <c r="G1489" s="10" t="s">
        <v>38</v>
      </c>
      <c r="H1489" s="10" t="s">
        <v>39</v>
      </c>
      <c r="I1489" s="10" t="s">
        <v>28</v>
      </c>
      <c r="O1489" s="10">
        <f t="shared" si="23"/>
        <v>1</v>
      </c>
    </row>
    <row r="1490" spans="2:15" x14ac:dyDescent="0.3">
      <c r="B1490" s="10">
        <v>2026</v>
      </c>
      <c r="C1490" s="10" t="s">
        <v>22</v>
      </c>
      <c r="D1490" s="10" t="s">
        <v>16</v>
      </c>
      <c r="E1490" s="10" t="s">
        <v>35</v>
      </c>
      <c r="F1490" s="10" t="s">
        <v>25</v>
      </c>
      <c r="G1490" s="10" t="s">
        <v>19</v>
      </c>
      <c r="H1490" s="10" t="s">
        <v>20</v>
      </c>
      <c r="I1490" s="10" t="s">
        <v>21</v>
      </c>
      <c r="O1490" s="10">
        <f t="shared" si="23"/>
        <v>1</v>
      </c>
    </row>
    <row r="1491" spans="2:15" x14ac:dyDescent="0.3">
      <c r="B1491" s="10">
        <v>2022</v>
      </c>
      <c r="C1491" s="10" t="s">
        <v>43</v>
      </c>
      <c r="D1491" s="10" t="s">
        <v>16</v>
      </c>
      <c r="E1491" s="10" t="s">
        <v>24</v>
      </c>
      <c r="F1491" s="10" t="s">
        <v>30</v>
      </c>
      <c r="G1491" s="10" t="s">
        <v>32</v>
      </c>
      <c r="H1491" s="10" t="s">
        <v>20</v>
      </c>
      <c r="I1491" s="10" t="s">
        <v>21</v>
      </c>
      <c r="O1491" s="10">
        <f t="shared" si="23"/>
        <v>1</v>
      </c>
    </row>
    <row r="1492" spans="2:15" x14ac:dyDescent="0.3">
      <c r="B1492" s="10">
        <v>2021</v>
      </c>
      <c r="C1492" s="10" t="s">
        <v>22</v>
      </c>
      <c r="D1492" s="10" t="s">
        <v>37</v>
      </c>
      <c r="E1492" s="10" t="s">
        <v>24</v>
      </c>
      <c r="F1492" s="10" t="s">
        <v>18</v>
      </c>
      <c r="G1492" s="10" t="s">
        <v>26</v>
      </c>
      <c r="H1492" s="10" t="s">
        <v>39</v>
      </c>
      <c r="I1492" s="10" t="s">
        <v>28</v>
      </c>
      <c r="O1492" s="10">
        <f t="shared" si="23"/>
        <v>1</v>
      </c>
    </row>
    <row r="1493" spans="2:15" x14ac:dyDescent="0.3">
      <c r="B1493" s="10">
        <v>2022</v>
      </c>
      <c r="C1493" s="10" t="s">
        <v>29</v>
      </c>
      <c r="D1493" s="10" t="s">
        <v>37</v>
      </c>
      <c r="E1493" s="10" t="s">
        <v>24</v>
      </c>
      <c r="F1493" s="10" t="s">
        <v>25</v>
      </c>
      <c r="G1493" s="10" t="s">
        <v>26</v>
      </c>
      <c r="H1493" s="10" t="s">
        <v>27</v>
      </c>
      <c r="I1493" s="10" t="s">
        <v>21</v>
      </c>
      <c r="O1493" s="10">
        <f t="shared" si="23"/>
        <v>1</v>
      </c>
    </row>
    <row r="1494" spans="2:15" x14ac:dyDescent="0.3">
      <c r="B1494" s="10">
        <v>2021</v>
      </c>
      <c r="C1494" s="10" t="s">
        <v>22</v>
      </c>
      <c r="D1494" s="10" t="s">
        <v>16</v>
      </c>
      <c r="E1494" s="10" t="s">
        <v>24</v>
      </c>
      <c r="F1494" s="10" t="s">
        <v>25</v>
      </c>
      <c r="G1494" s="10" t="s">
        <v>38</v>
      </c>
      <c r="H1494" s="10" t="s">
        <v>39</v>
      </c>
      <c r="I1494" s="10" t="s">
        <v>28</v>
      </c>
      <c r="O1494" s="10">
        <f t="shared" si="23"/>
        <v>1</v>
      </c>
    </row>
    <row r="1495" spans="2:15" x14ac:dyDescent="0.3">
      <c r="B1495" s="10">
        <v>2024</v>
      </c>
      <c r="C1495" s="10" t="s">
        <v>45</v>
      </c>
      <c r="D1495" s="10" t="s">
        <v>16</v>
      </c>
      <c r="E1495" s="10" t="s">
        <v>24</v>
      </c>
      <c r="F1495" s="10" t="s">
        <v>18</v>
      </c>
      <c r="G1495" s="10" t="s">
        <v>19</v>
      </c>
      <c r="H1495" s="10" t="s">
        <v>34</v>
      </c>
      <c r="I1495" s="10" t="s">
        <v>28</v>
      </c>
      <c r="O1495" s="10">
        <f t="shared" si="23"/>
        <v>1</v>
      </c>
    </row>
    <row r="1496" spans="2:15" x14ac:dyDescent="0.3">
      <c r="B1496" s="10">
        <v>2026</v>
      </c>
      <c r="C1496" s="10" t="s">
        <v>41</v>
      </c>
      <c r="D1496" s="10" t="s">
        <v>16</v>
      </c>
      <c r="E1496" s="10" t="s">
        <v>17</v>
      </c>
      <c r="F1496" s="10" t="s">
        <v>30</v>
      </c>
      <c r="G1496" s="10" t="s">
        <v>26</v>
      </c>
      <c r="H1496" s="10" t="s">
        <v>27</v>
      </c>
      <c r="I1496" s="10" t="s">
        <v>34</v>
      </c>
      <c r="O1496" s="10">
        <f t="shared" si="23"/>
        <v>1</v>
      </c>
    </row>
    <row r="1497" spans="2:15" x14ac:dyDescent="0.3">
      <c r="B1497" s="10">
        <v>2022</v>
      </c>
      <c r="C1497" s="10" t="s">
        <v>45</v>
      </c>
      <c r="D1497" s="10" t="s">
        <v>31</v>
      </c>
      <c r="E1497" s="10" t="s">
        <v>24</v>
      </c>
      <c r="F1497" s="10" t="s">
        <v>25</v>
      </c>
      <c r="G1497" s="10" t="s">
        <v>44</v>
      </c>
      <c r="H1497" s="10" t="s">
        <v>27</v>
      </c>
      <c r="I1497" s="10" t="s">
        <v>34</v>
      </c>
      <c r="O1497" s="10">
        <f t="shared" si="23"/>
        <v>1</v>
      </c>
    </row>
    <row r="1498" spans="2:15" x14ac:dyDescent="0.3">
      <c r="B1498" s="10">
        <v>2026</v>
      </c>
      <c r="C1498" s="10" t="s">
        <v>45</v>
      </c>
      <c r="D1498" s="10" t="s">
        <v>31</v>
      </c>
      <c r="E1498" s="10" t="s">
        <v>24</v>
      </c>
      <c r="F1498" s="10" t="s">
        <v>18</v>
      </c>
      <c r="G1498" s="10" t="s">
        <v>26</v>
      </c>
      <c r="H1498" s="10" t="s">
        <v>20</v>
      </c>
      <c r="I1498" s="10" t="s">
        <v>28</v>
      </c>
      <c r="O1498" s="10">
        <f t="shared" si="23"/>
        <v>1</v>
      </c>
    </row>
    <row r="1499" spans="2:15" x14ac:dyDescent="0.3">
      <c r="B1499" s="10">
        <v>2026</v>
      </c>
      <c r="C1499" s="10" t="s">
        <v>15</v>
      </c>
      <c r="D1499" s="10" t="s">
        <v>37</v>
      </c>
      <c r="E1499" s="10" t="s">
        <v>17</v>
      </c>
      <c r="F1499" s="10" t="s">
        <v>18</v>
      </c>
      <c r="G1499" s="10" t="s">
        <v>38</v>
      </c>
      <c r="H1499" s="10" t="s">
        <v>39</v>
      </c>
      <c r="I1499" s="10" t="s">
        <v>21</v>
      </c>
      <c r="O1499" s="10">
        <f t="shared" si="23"/>
        <v>1</v>
      </c>
    </row>
    <row r="1500" spans="2:15" x14ac:dyDescent="0.3">
      <c r="B1500" s="10">
        <v>2020</v>
      </c>
      <c r="C1500" s="10" t="s">
        <v>36</v>
      </c>
      <c r="D1500" s="10" t="s">
        <v>33</v>
      </c>
      <c r="E1500" s="10" t="s">
        <v>24</v>
      </c>
      <c r="F1500" s="10" t="s">
        <v>25</v>
      </c>
      <c r="G1500" s="10" t="s">
        <v>19</v>
      </c>
      <c r="H1500" s="10" t="s">
        <v>34</v>
      </c>
      <c r="I1500" s="10" t="s">
        <v>28</v>
      </c>
      <c r="O1500" s="10">
        <f t="shared" si="23"/>
        <v>1</v>
      </c>
    </row>
    <row r="1501" spans="2:15" x14ac:dyDescent="0.3">
      <c r="B1501" s="10">
        <v>2020</v>
      </c>
      <c r="C1501" s="10" t="s">
        <v>29</v>
      </c>
      <c r="D1501" s="10" t="s">
        <v>33</v>
      </c>
      <c r="E1501" s="10" t="s">
        <v>35</v>
      </c>
      <c r="F1501" s="10" t="s">
        <v>30</v>
      </c>
      <c r="G1501" s="10" t="s">
        <v>38</v>
      </c>
      <c r="H1501" s="10" t="s">
        <v>39</v>
      </c>
      <c r="I1501" s="10" t="s">
        <v>34</v>
      </c>
      <c r="O1501" s="10">
        <f t="shared" si="23"/>
        <v>1</v>
      </c>
    </row>
    <row r="1502" spans="2:15" x14ac:dyDescent="0.3">
      <c r="B1502" s="10">
        <v>2026</v>
      </c>
      <c r="C1502" s="10" t="s">
        <v>15</v>
      </c>
      <c r="D1502" s="10" t="s">
        <v>16</v>
      </c>
      <c r="E1502" s="10" t="s">
        <v>24</v>
      </c>
      <c r="F1502" s="10" t="s">
        <v>25</v>
      </c>
      <c r="G1502" s="10" t="s">
        <v>19</v>
      </c>
      <c r="H1502" s="10" t="s">
        <v>27</v>
      </c>
      <c r="I1502" s="10" t="s">
        <v>28</v>
      </c>
      <c r="O1502" s="10">
        <f t="shared" si="23"/>
        <v>1</v>
      </c>
    </row>
    <row r="1503" spans="2:15" x14ac:dyDescent="0.3">
      <c r="B1503" s="10">
        <v>2024</v>
      </c>
      <c r="C1503" s="10" t="s">
        <v>29</v>
      </c>
      <c r="D1503" s="10" t="s">
        <v>16</v>
      </c>
      <c r="E1503" s="10" t="s">
        <v>17</v>
      </c>
      <c r="F1503" s="10" t="s">
        <v>18</v>
      </c>
      <c r="G1503" s="10" t="s">
        <v>38</v>
      </c>
      <c r="H1503" s="10" t="s">
        <v>27</v>
      </c>
      <c r="I1503" s="10" t="s">
        <v>21</v>
      </c>
      <c r="O1503" s="10">
        <f t="shared" si="23"/>
        <v>1</v>
      </c>
    </row>
    <row r="1504" spans="2:15" x14ac:dyDescent="0.3">
      <c r="B1504" s="10">
        <v>2021</v>
      </c>
      <c r="C1504" s="10" t="s">
        <v>29</v>
      </c>
      <c r="D1504" s="10" t="s">
        <v>42</v>
      </c>
      <c r="E1504" s="10" t="s">
        <v>17</v>
      </c>
      <c r="F1504" s="10" t="s">
        <v>30</v>
      </c>
      <c r="G1504" s="10" t="s">
        <v>26</v>
      </c>
      <c r="H1504" s="10" t="s">
        <v>34</v>
      </c>
      <c r="I1504" s="10" t="s">
        <v>28</v>
      </c>
      <c r="O1504" s="10">
        <f t="shared" si="23"/>
        <v>1</v>
      </c>
    </row>
    <row r="1505" spans="2:15" x14ac:dyDescent="0.3">
      <c r="B1505" s="10">
        <v>2023</v>
      </c>
      <c r="C1505" s="10" t="s">
        <v>41</v>
      </c>
      <c r="D1505" s="10" t="s">
        <v>42</v>
      </c>
      <c r="E1505" s="10" t="s">
        <v>17</v>
      </c>
      <c r="F1505" s="10" t="s">
        <v>30</v>
      </c>
      <c r="G1505" s="10" t="s">
        <v>44</v>
      </c>
      <c r="H1505" s="10" t="s">
        <v>39</v>
      </c>
      <c r="I1505" s="10" t="s">
        <v>34</v>
      </c>
      <c r="O1505" s="10">
        <f t="shared" si="23"/>
        <v>1</v>
      </c>
    </row>
    <row r="1506" spans="2:15" x14ac:dyDescent="0.3">
      <c r="B1506" s="10">
        <v>2026</v>
      </c>
      <c r="C1506" s="10" t="s">
        <v>43</v>
      </c>
      <c r="D1506" s="10" t="s">
        <v>42</v>
      </c>
      <c r="E1506" s="10" t="s">
        <v>35</v>
      </c>
      <c r="F1506" s="10" t="s">
        <v>25</v>
      </c>
      <c r="G1506" s="10" t="s">
        <v>44</v>
      </c>
      <c r="H1506" s="10" t="s">
        <v>34</v>
      </c>
      <c r="I1506" s="10" t="s">
        <v>28</v>
      </c>
      <c r="O1506" s="10">
        <f t="shared" si="23"/>
        <v>1</v>
      </c>
    </row>
    <row r="1507" spans="2:15" x14ac:dyDescent="0.3">
      <c r="B1507" s="10">
        <v>2024</v>
      </c>
      <c r="C1507" s="10" t="s">
        <v>15</v>
      </c>
      <c r="D1507" s="10" t="s">
        <v>31</v>
      </c>
      <c r="E1507" s="10" t="s">
        <v>35</v>
      </c>
      <c r="F1507" s="10" t="s">
        <v>25</v>
      </c>
      <c r="G1507" s="10" t="s">
        <v>19</v>
      </c>
      <c r="H1507" s="10" t="s">
        <v>39</v>
      </c>
      <c r="I1507" s="10" t="s">
        <v>28</v>
      </c>
      <c r="O1507" s="10">
        <f t="shared" si="23"/>
        <v>1</v>
      </c>
    </row>
    <row r="1508" spans="2:15" x14ac:dyDescent="0.3">
      <c r="B1508" s="10">
        <v>2026</v>
      </c>
      <c r="C1508" s="10" t="s">
        <v>22</v>
      </c>
      <c r="D1508" s="10" t="s">
        <v>23</v>
      </c>
      <c r="E1508" s="10" t="s">
        <v>35</v>
      </c>
      <c r="F1508" s="10" t="s">
        <v>30</v>
      </c>
      <c r="G1508" s="10" t="s">
        <v>44</v>
      </c>
      <c r="H1508" s="10" t="s">
        <v>20</v>
      </c>
      <c r="I1508" s="10" t="s">
        <v>21</v>
      </c>
      <c r="O1508" s="10">
        <f t="shared" si="23"/>
        <v>1</v>
      </c>
    </row>
    <row r="1509" spans="2:15" x14ac:dyDescent="0.3">
      <c r="B1509" s="10">
        <v>2021</v>
      </c>
      <c r="C1509" s="10" t="s">
        <v>36</v>
      </c>
      <c r="D1509" s="10" t="s">
        <v>31</v>
      </c>
      <c r="E1509" s="10" t="s">
        <v>35</v>
      </c>
      <c r="F1509" s="10" t="s">
        <v>30</v>
      </c>
      <c r="G1509" s="10" t="s">
        <v>32</v>
      </c>
      <c r="H1509" s="10" t="s">
        <v>20</v>
      </c>
      <c r="I1509" s="10" t="s">
        <v>28</v>
      </c>
      <c r="O1509" s="10">
        <f t="shared" si="23"/>
        <v>1</v>
      </c>
    </row>
    <row r="1510" spans="2:15" x14ac:dyDescent="0.3">
      <c r="B1510" s="10">
        <v>2020</v>
      </c>
      <c r="C1510" s="10" t="s">
        <v>45</v>
      </c>
      <c r="D1510" s="10" t="s">
        <v>31</v>
      </c>
      <c r="E1510" s="10" t="s">
        <v>35</v>
      </c>
      <c r="F1510" s="10" t="s">
        <v>30</v>
      </c>
      <c r="G1510" s="10" t="s">
        <v>32</v>
      </c>
      <c r="H1510" s="10" t="s">
        <v>27</v>
      </c>
      <c r="I1510" s="10" t="s">
        <v>28</v>
      </c>
      <c r="O1510" s="10">
        <f t="shared" si="23"/>
        <v>1</v>
      </c>
    </row>
    <row r="1511" spans="2:15" x14ac:dyDescent="0.3">
      <c r="B1511" s="10">
        <v>2022</v>
      </c>
      <c r="C1511" s="10" t="s">
        <v>41</v>
      </c>
      <c r="D1511" s="10" t="s">
        <v>31</v>
      </c>
      <c r="E1511" s="10" t="s">
        <v>17</v>
      </c>
      <c r="F1511" s="10" t="s">
        <v>30</v>
      </c>
      <c r="G1511" s="10" t="s">
        <v>32</v>
      </c>
      <c r="H1511" s="10" t="s">
        <v>34</v>
      </c>
      <c r="I1511" s="10" t="s">
        <v>21</v>
      </c>
      <c r="O1511" s="10">
        <f t="shared" si="23"/>
        <v>1</v>
      </c>
    </row>
    <row r="1512" spans="2:15" x14ac:dyDescent="0.3">
      <c r="B1512" s="10">
        <v>2024</v>
      </c>
      <c r="C1512" s="10" t="s">
        <v>29</v>
      </c>
      <c r="D1512" s="10" t="s">
        <v>31</v>
      </c>
      <c r="E1512" s="10" t="s">
        <v>17</v>
      </c>
      <c r="F1512" s="10" t="s">
        <v>18</v>
      </c>
      <c r="G1512" s="10" t="s">
        <v>44</v>
      </c>
      <c r="H1512" s="10" t="s">
        <v>39</v>
      </c>
      <c r="I1512" s="10" t="s">
        <v>28</v>
      </c>
      <c r="O1512" s="10">
        <f t="shared" si="23"/>
        <v>1</v>
      </c>
    </row>
    <row r="1513" spans="2:15" x14ac:dyDescent="0.3">
      <c r="B1513" s="10">
        <v>2021</v>
      </c>
      <c r="C1513" s="10" t="s">
        <v>22</v>
      </c>
      <c r="D1513" s="10" t="s">
        <v>37</v>
      </c>
      <c r="E1513" s="10" t="s">
        <v>24</v>
      </c>
      <c r="F1513" s="10" t="s">
        <v>30</v>
      </c>
      <c r="G1513" s="10" t="s">
        <v>44</v>
      </c>
      <c r="H1513" s="10" t="s">
        <v>20</v>
      </c>
      <c r="I1513" s="10" t="s">
        <v>34</v>
      </c>
      <c r="O1513" s="10">
        <f t="shared" si="23"/>
        <v>1</v>
      </c>
    </row>
    <row r="1514" spans="2:15" x14ac:dyDescent="0.3">
      <c r="B1514" s="10">
        <v>2026</v>
      </c>
      <c r="C1514" s="10" t="s">
        <v>43</v>
      </c>
      <c r="D1514" s="10" t="s">
        <v>31</v>
      </c>
      <c r="E1514" s="10" t="s">
        <v>24</v>
      </c>
      <c r="F1514" s="10" t="s">
        <v>18</v>
      </c>
      <c r="G1514" s="10" t="s">
        <v>19</v>
      </c>
      <c r="H1514" s="10" t="s">
        <v>20</v>
      </c>
      <c r="I1514" s="10" t="s">
        <v>21</v>
      </c>
      <c r="O1514" s="10">
        <f t="shared" si="23"/>
        <v>1</v>
      </c>
    </row>
    <row r="1515" spans="2:15" x14ac:dyDescent="0.3">
      <c r="B1515" s="10">
        <v>2021</v>
      </c>
      <c r="C1515" s="10" t="s">
        <v>36</v>
      </c>
      <c r="D1515" s="10" t="s">
        <v>37</v>
      </c>
      <c r="E1515" s="10" t="s">
        <v>35</v>
      </c>
      <c r="F1515" s="10" t="s">
        <v>18</v>
      </c>
      <c r="G1515" s="10" t="s">
        <v>40</v>
      </c>
      <c r="H1515" s="10" t="s">
        <v>34</v>
      </c>
      <c r="I1515" s="10" t="s">
        <v>21</v>
      </c>
      <c r="O1515" s="10">
        <f t="shared" si="23"/>
        <v>1</v>
      </c>
    </row>
    <row r="1516" spans="2:15" x14ac:dyDescent="0.3">
      <c r="B1516" s="10">
        <v>2025</v>
      </c>
      <c r="C1516" s="10" t="s">
        <v>29</v>
      </c>
      <c r="D1516" s="10" t="s">
        <v>33</v>
      </c>
      <c r="E1516" s="10" t="s">
        <v>24</v>
      </c>
      <c r="F1516" s="10" t="s">
        <v>30</v>
      </c>
      <c r="G1516" s="10" t="s">
        <v>26</v>
      </c>
      <c r="H1516" s="10" t="s">
        <v>27</v>
      </c>
      <c r="I1516" s="10" t="s">
        <v>21</v>
      </c>
      <c r="O1516" s="10">
        <f t="shared" si="23"/>
        <v>1</v>
      </c>
    </row>
    <row r="1517" spans="2:15" x14ac:dyDescent="0.3">
      <c r="B1517" s="10">
        <v>2022</v>
      </c>
      <c r="C1517" s="10" t="s">
        <v>41</v>
      </c>
      <c r="D1517" s="10" t="s">
        <v>42</v>
      </c>
      <c r="E1517" s="10" t="s">
        <v>17</v>
      </c>
      <c r="F1517" s="10" t="s">
        <v>18</v>
      </c>
      <c r="G1517" s="10" t="s">
        <v>38</v>
      </c>
      <c r="H1517" s="10" t="s">
        <v>20</v>
      </c>
      <c r="I1517" s="10" t="s">
        <v>28</v>
      </c>
      <c r="O1517" s="10">
        <f t="shared" si="23"/>
        <v>1</v>
      </c>
    </row>
    <row r="1518" spans="2:15" x14ac:dyDescent="0.3">
      <c r="B1518" s="10">
        <v>2021</v>
      </c>
      <c r="C1518" s="10" t="s">
        <v>43</v>
      </c>
      <c r="D1518" s="10" t="s">
        <v>37</v>
      </c>
      <c r="E1518" s="10" t="s">
        <v>17</v>
      </c>
      <c r="F1518" s="10" t="s">
        <v>18</v>
      </c>
      <c r="G1518" s="10" t="s">
        <v>40</v>
      </c>
      <c r="H1518" s="10" t="s">
        <v>34</v>
      </c>
      <c r="I1518" s="10" t="s">
        <v>28</v>
      </c>
      <c r="O1518" s="10">
        <f t="shared" si="23"/>
        <v>1</v>
      </c>
    </row>
    <row r="1519" spans="2:15" x14ac:dyDescent="0.3">
      <c r="B1519" s="10">
        <v>2020</v>
      </c>
      <c r="C1519" s="10" t="s">
        <v>45</v>
      </c>
      <c r="D1519" s="10" t="s">
        <v>16</v>
      </c>
      <c r="E1519" s="10" t="s">
        <v>17</v>
      </c>
      <c r="F1519" s="10" t="s">
        <v>30</v>
      </c>
      <c r="G1519" s="10" t="s">
        <v>40</v>
      </c>
      <c r="H1519" s="10" t="s">
        <v>27</v>
      </c>
      <c r="I1519" s="10" t="s">
        <v>34</v>
      </c>
      <c r="O1519" s="10">
        <f t="shared" si="23"/>
        <v>1</v>
      </c>
    </row>
    <row r="1520" spans="2:15" x14ac:dyDescent="0.3">
      <c r="B1520" s="10">
        <v>2026</v>
      </c>
      <c r="C1520" s="10" t="s">
        <v>45</v>
      </c>
      <c r="D1520" s="10" t="s">
        <v>23</v>
      </c>
      <c r="E1520" s="10" t="s">
        <v>35</v>
      </c>
      <c r="F1520" s="10" t="s">
        <v>30</v>
      </c>
      <c r="G1520" s="10" t="s">
        <v>40</v>
      </c>
      <c r="H1520" s="10" t="s">
        <v>39</v>
      </c>
      <c r="I1520" s="10" t="s">
        <v>21</v>
      </c>
      <c r="O1520" s="10">
        <f t="shared" si="23"/>
        <v>1</v>
      </c>
    </row>
    <row r="1521" spans="2:15" x14ac:dyDescent="0.3">
      <c r="B1521" s="10">
        <v>2025</v>
      </c>
      <c r="C1521" s="10" t="s">
        <v>29</v>
      </c>
      <c r="D1521" s="10" t="s">
        <v>31</v>
      </c>
      <c r="E1521" s="10" t="s">
        <v>35</v>
      </c>
      <c r="F1521" s="10" t="s">
        <v>18</v>
      </c>
      <c r="G1521" s="10" t="s">
        <v>40</v>
      </c>
      <c r="H1521" s="10" t="s">
        <v>27</v>
      </c>
      <c r="I1521" s="10" t="s">
        <v>21</v>
      </c>
      <c r="O1521" s="10">
        <f t="shared" si="23"/>
        <v>1</v>
      </c>
    </row>
    <row r="1522" spans="2:15" x14ac:dyDescent="0.3">
      <c r="B1522" s="10">
        <v>2021</v>
      </c>
      <c r="C1522" s="10" t="s">
        <v>41</v>
      </c>
      <c r="D1522" s="10" t="s">
        <v>37</v>
      </c>
      <c r="E1522" s="10" t="s">
        <v>17</v>
      </c>
      <c r="F1522" s="10" t="s">
        <v>30</v>
      </c>
      <c r="G1522" s="10" t="s">
        <v>26</v>
      </c>
      <c r="H1522" s="10" t="s">
        <v>20</v>
      </c>
      <c r="I1522" s="10" t="s">
        <v>28</v>
      </c>
      <c r="O1522" s="10">
        <f t="shared" si="23"/>
        <v>1</v>
      </c>
    </row>
    <row r="1523" spans="2:15" x14ac:dyDescent="0.3">
      <c r="B1523" s="10">
        <v>2024</v>
      </c>
      <c r="C1523" s="10" t="s">
        <v>22</v>
      </c>
      <c r="D1523" s="10" t="s">
        <v>33</v>
      </c>
      <c r="E1523" s="10" t="s">
        <v>24</v>
      </c>
      <c r="F1523" s="10" t="s">
        <v>18</v>
      </c>
      <c r="G1523" s="10" t="s">
        <v>44</v>
      </c>
      <c r="H1523" s="10" t="s">
        <v>34</v>
      </c>
      <c r="I1523" s="10" t="s">
        <v>28</v>
      </c>
      <c r="O1523" s="10">
        <f t="shared" si="23"/>
        <v>1</v>
      </c>
    </row>
    <row r="1524" spans="2:15" x14ac:dyDescent="0.3">
      <c r="B1524" s="10">
        <v>2020</v>
      </c>
      <c r="C1524" s="10" t="s">
        <v>45</v>
      </c>
      <c r="D1524" s="10" t="s">
        <v>33</v>
      </c>
      <c r="E1524" s="10" t="s">
        <v>35</v>
      </c>
      <c r="F1524" s="10" t="s">
        <v>30</v>
      </c>
      <c r="G1524" s="10" t="s">
        <v>19</v>
      </c>
      <c r="H1524" s="10" t="s">
        <v>27</v>
      </c>
      <c r="I1524" s="10" t="s">
        <v>28</v>
      </c>
      <c r="O1524" s="10">
        <f t="shared" si="23"/>
        <v>1</v>
      </c>
    </row>
    <row r="1525" spans="2:15" x14ac:dyDescent="0.3">
      <c r="B1525" s="10">
        <v>2026</v>
      </c>
      <c r="C1525" s="10" t="s">
        <v>36</v>
      </c>
      <c r="D1525" s="10" t="s">
        <v>16</v>
      </c>
      <c r="E1525" s="10" t="s">
        <v>17</v>
      </c>
      <c r="F1525" s="10" t="s">
        <v>25</v>
      </c>
      <c r="G1525" s="10" t="s">
        <v>19</v>
      </c>
      <c r="H1525" s="10" t="s">
        <v>27</v>
      </c>
      <c r="I1525" s="10" t="s">
        <v>21</v>
      </c>
      <c r="O1525" s="10">
        <f t="shared" si="23"/>
        <v>1</v>
      </c>
    </row>
    <row r="1526" spans="2:15" x14ac:dyDescent="0.3">
      <c r="B1526" s="10">
        <v>2021</v>
      </c>
      <c r="C1526" s="10" t="s">
        <v>22</v>
      </c>
      <c r="D1526" s="10" t="s">
        <v>42</v>
      </c>
      <c r="E1526" s="10" t="s">
        <v>35</v>
      </c>
      <c r="F1526" s="10" t="s">
        <v>18</v>
      </c>
      <c r="G1526" s="10" t="s">
        <v>26</v>
      </c>
      <c r="H1526" s="10" t="s">
        <v>39</v>
      </c>
      <c r="I1526" s="10" t="s">
        <v>28</v>
      </c>
      <c r="O1526" s="10">
        <f t="shared" si="23"/>
        <v>1</v>
      </c>
    </row>
    <row r="1527" spans="2:15" x14ac:dyDescent="0.3">
      <c r="B1527" s="10">
        <v>2021</v>
      </c>
      <c r="C1527" s="10" t="s">
        <v>22</v>
      </c>
      <c r="D1527" s="10" t="s">
        <v>16</v>
      </c>
      <c r="E1527" s="10" t="s">
        <v>24</v>
      </c>
      <c r="F1527" s="10" t="s">
        <v>18</v>
      </c>
      <c r="G1527" s="10" t="s">
        <v>40</v>
      </c>
      <c r="H1527" s="10" t="s">
        <v>27</v>
      </c>
      <c r="I1527" s="10" t="s">
        <v>28</v>
      </c>
      <c r="O1527" s="10">
        <f t="shared" si="23"/>
        <v>1</v>
      </c>
    </row>
    <row r="1528" spans="2:15" x14ac:dyDescent="0.3">
      <c r="B1528" s="10">
        <v>2020</v>
      </c>
      <c r="C1528" s="10" t="s">
        <v>43</v>
      </c>
      <c r="D1528" s="10" t="s">
        <v>37</v>
      </c>
      <c r="E1528" s="10" t="s">
        <v>24</v>
      </c>
      <c r="F1528" s="10" t="s">
        <v>18</v>
      </c>
      <c r="G1528" s="10" t="s">
        <v>32</v>
      </c>
      <c r="H1528" s="10" t="s">
        <v>20</v>
      </c>
      <c r="I1528" s="10" t="s">
        <v>34</v>
      </c>
      <c r="O1528" s="10">
        <f t="shared" si="23"/>
        <v>1</v>
      </c>
    </row>
    <row r="1529" spans="2:15" x14ac:dyDescent="0.3">
      <c r="B1529" s="10">
        <v>2026</v>
      </c>
      <c r="C1529" s="10" t="s">
        <v>41</v>
      </c>
      <c r="D1529" s="10" t="s">
        <v>31</v>
      </c>
      <c r="E1529" s="10" t="s">
        <v>35</v>
      </c>
      <c r="F1529" s="10" t="s">
        <v>25</v>
      </c>
      <c r="G1529" s="10" t="s">
        <v>44</v>
      </c>
      <c r="H1529" s="10" t="s">
        <v>27</v>
      </c>
      <c r="I1529" s="10" t="s">
        <v>28</v>
      </c>
      <c r="O1529" s="10">
        <f t="shared" si="23"/>
        <v>1</v>
      </c>
    </row>
    <row r="1530" spans="2:15" x14ac:dyDescent="0.3">
      <c r="B1530" s="10">
        <v>2025</v>
      </c>
      <c r="C1530" s="10" t="s">
        <v>29</v>
      </c>
      <c r="D1530" s="10" t="s">
        <v>33</v>
      </c>
      <c r="E1530" s="10" t="s">
        <v>24</v>
      </c>
      <c r="F1530" s="10" t="s">
        <v>18</v>
      </c>
      <c r="G1530" s="10" t="s">
        <v>19</v>
      </c>
      <c r="H1530" s="10" t="s">
        <v>34</v>
      </c>
      <c r="I1530" s="10" t="s">
        <v>34</v>
      </c>
      <c r="O1530" s="10">
        <f t="shared" si="23"/>
        <v>1</v>
      </c>
    </row>
    <row r="1531" spans="2:15" x14ac:dyDescent="0.3">
      <c r="B1531" s="10">
        <v>2023</v>
      </c>
      <c r="C1531" s="10" t="s">
        <v>36</v>
      </c>
      <c r="D1531" s="10" t="s">
        <v>33</v>
      </c>
      <c r="E1531" s="10" t="s">
        <v>35</v>
      </c>
      <c r="F1531" s="10" t="s">
        <v>25</v>
      </c>
      <c r="G1531" s="10" t="s">
        <v>32</v>
      </c>
      <c r="H1531" s="10" t="s">
        <v>39</v>
      </c>
      <c r="I1531" s="10" t="s">
        <v>21</v>
      </c>
      <c r="O1531" s="10">
        <f t="shared" si="23"/>
        <v>1</v>
      </c>
    </row>
    <row r="1532" spans="2:15" x14ac:dyDescent="0.3">
      <c r="B1532" s="10">
        <v>2022</v>
      </c>
      <c r="C1532" s="10" t="s">
        <v>15</v>
      </c>
      <c r="D1532" s="10" t="s">
        <v>31</v>
      </c>
      <c r="E1532" s="10" t="s">
        <v>24</v>
      </c>
      <c r="F1532" s="10" t="s">
        <v>18</v>
      </c>
      <c r="G1532" s="10" t="s">
        <v>40</v>
      </c>
      <c r="H1532" s="10" t="s">
        <v>39</v>
      </c>
      <c r="I1532" s="10" t="s">
        <v>21</v>
      </c>
      <c r="O1532" s="10">
        <f t="shared" si="23"/>
        <v>1</v>
      </c>
    </row>
    <row r="1533" spans="2:15" x14ac:dyDescent="0.3">
      <c r="B1533" s="10">
        <v>2021</v>
      </c>
      <c r="C1533" s="10" t="s">
        <v>15</v>
      </c>
      <c r="D1533" s="10" t="s">
        <v>16</v>
      </c>
      <c r="E1533" s="10" t="s">
        <v>35</v>
      </c>
      <c r="F1533" s="10" t="s">
        <v>30</v>
      </c>
      <c r="G1533" s="10" t="s">
        <v>44</v>
      </c>
      <c r="H1533" s="10" t="s">
        <v>34</v>
      </c>
      <c r="I1533" s="10" t="s">
        <v>34</v>
      </c>
      <c r="O1533" s="10">
        <f t="shared" si="23"/>
        <v>1</v>
      </c>
    </row>
    <row r="1534" spans="2:15" x14ac:dyDescent="0.3">
      <c r="B1534" s="10">
        <v>2024</v>
      </c>
      <c r="C1534" s="10" t="s">
        <v>45</v>
      </c>
      <c r="D1534" s="10" t="s">
        <v>31</v>
      </c>
      <c r="E1534" s="10" t="s">
        <v>17</v>
      </c>
      <c r="F1534" s="10" t="s">
        <v>25</v>
      </c>
      <c r="G1534" s="10" t="s">
        <v>38</v>
      </c>
      <c r="H1534" s="10" t="s">
        <v>34</v>
      </c>
      <c r="I1534" s="10" t="s">
        <v>21</v>
      </c>
      <c r="O1534" s="10">
        <f t="shared" si="23"/>
        <v>1</v>
      </c>
    </row>
    <row r="1535" spans="2:15" x14ac:dyDescent="0.3">
      <c r="B1535" s="10">
        <v>2023</v>
      </c>
      <c r="C1535" s="10" t="s">
        <v>41</v>
      </c>
      <c r="D1535" s="10" t="s">
        <v>16</v>
      </c>
      <c r="E1535" s="10" t="s">
        <v>17</v>
      </c>
      <c r="F1535" s="10" t="s">
        <v>25</v>
      </c>
      <c r="G1535" s="10" t="s">
        <v>19</v>
      </c>
      <c r="H1535" s="10" t="s">
        <v>34</v>
      </c>
      <c r="I1535" s="10" t="s">
        <v>34</v>
      </c>
      <c r="O1535" s="10">
        <f t="shared" si="23"/>
        <v>1</v>
      </c>
    </row>
    <row r="1536" spans="2:15" x14ac:dyDescent="0.3">
      <c r="B1536" s="10">
        <v>2023</v>
      </c>
      <c r="C1536" s="10" t="s">
        <v>45</v>
      </c>
      <c r="D1536" s="10" t="s">
        <v>23</v>
      </c>
      <c r="E1536" s="10" t="s">
        <v>17</v>
      </c>
      <c r="F1536" s="10" t="s">
        <v>25</v>
      </c>
      <c r="G1536" s="10" t="s">
        <v>44</v>
      </c>
      <c r="H1536" s="10" t="s">
        <v>39</v>
      </c>
      <c r="I1536" s="10" t="s">
        <v>28</v>
      </c>
      <c r="O1536" s="10">
        <f t="shared" si="23"/>
        <v>1</v>
      </c>
    </row>
    <row r="1537" spans="2:15" x14ac:dyDescent="0.3">
      <c r="B1537" s="10">
        <v>2022</v>
      </c>
      <c r="C1537" s="10" t="s">
        <v>15</v>
      </c>
      <c r="D1537" s="10" t="s">
        <v>23</v>
      </c>
      <c r="E1537" s="10" t="s">
        <v>35</v>
      </c>
      <c r="F1537" s="10" t="s">
        <v>18</v>
      </c>
      <c r="G1537" s="10" t="s">
        <v>38</v>
      </c>
      <c r="H1537" s="10" t="s">
        <v>27</v>
      </c>
      <c r="I1537" s="10" t="s">
        <v>21</v>
      </c>
      <c r="O1537" s="10">
        <f t="shared" si="23"/>
        <v>1</v>
      </c>
    </row>
    <row r="1538" spans="2:15" x14ac:dyDescent="0.3">
      <c r="B1538" s="10">
        <v>2020</v>
      </c>
      <c r="C1538" s="10" t="s">
        <v>15</v>
      </c>
      <c r="D1538" s="10" t="s">
        <v>42</v>
      </c>
      <c r="E1538" s="10" t="s">
        <v>17</v>
      </c>
      <c r="F1538" s="10" t="s">
        <v>30</v>
      </c>
      <c r="G1538" s="10" t="s">
        <v>44</v>
      </c>
      <c r="H1538" s="10" t="s">
        <v>20</v>
      </c>
      <c r="I1538" s="10" t="s">
        <v>21</v>
      </c>
      <c r="O1538" s="10">
        <f t="shared" si="23"/>
        <v>1</v>
      </c>
    </row>
    <row r="1539" spans="2:15" x14ac:dyDescent="0.3">
      <c r="B1539" s="10">
        <v>2020</v>
      </c>
      <c r="C1539" s="10" t="s">
        <v>45</v>
      </c>
      <c r="D1539" s="10" t="s">
        <v>37</v>
      </c>
      <c r="E1539" s="10" t="s">
        <v>24</v>
      </c>
      <c r="F1539" s="10" t="s">
        <v>25</v>
      </c>
      <c r="G1539" s="10" t="s">
        <v>32</v>
      </c>
      <c r="H1539" s="10" t="s">
        <v>27</v>
      </c>
      <c r="I1539" s="10" t="s">
        <v>28</v>
      </c>
      <c r="O1539" s="10">
        <f t="shared" si="23"/>
        <v>1</v>
      </c>
    </row>
    <row r="1540" spans="2:15" x14ac:dyDescent="0.3">
      <c r="B1540" s="10">
        <v>2020</v>
      </c>
      <c r="C1540" s="10" t="s">
        <v>15</v>
      </c>
      <c r="D1540" s="10" t="s">
        <v>23</v>
      </c>
      <c r="E1540" s="10" t="s">
        <v>17</v>
      </c>
      <c r="F1540" s="10" t="s">
        <v>18</v>
      </c>
      <c r="G1540" s="10" t="s">
        <v>26</v>
      </c>
      <c r="H1540" s="10" t="s">
        <v>27</v>
      </c>
      <c r="I1540" s="10" t="s">
        <v>28</v>
      </c>
      <c r="O1540" s="10">
        <f t="shared" si="23"/>
        <v>1</v>
      </c>
    </row>
    <row r="1541" spans="2:15" x14ac:dyDescent="0.3">
      <c r="B1541" s="10">
        <v>2024</v>
      </c>
      <c r="C1541" s="10" t="s">
        <v>15</v>
      </c>
      <c r="D1541" s="10" t="s">
        <v>42</v>
      </c>
      <c r="E1541" s="10" t="s">
        <v>24</v>
      </c>
      <c r="F1541" s="10" t="s">
        <v>30</v>
      </c>
      <c r="G1541" s="10" t="s">
        <v>44</v>
      </c>
      <c r="H1541" s="10" t="s">
        <v>27</v>
      </c>
      <c r="I1541" s="10" t="s">
        <v>34</v>
      </c>
      <c r="O1541" s="10">
        <f t="shared" ref="O1541:O1604" si="24">SUBTOTAL(103,B1541)</f>
        <v>1</v>
      </c>
    </row>
    <row r="1542" spans="2:15" x14ac:dyDescent="0.3">
      <c r="B1542" s="10">
        <v>2021</v>
      </c>
      <c r="C1542" s="10" t="s">
        <v>45</v>
      </c>
      <c r="D1542" s="10" t="s">
        <v>37</v>
      </c>
      <c r="E1542" s="10" t="s">
        <v>17</v>
      </c>
      <c r="F1542" s="10" t="s">
        <v>25</v>
      </c>
      <c r="G1542" s="10" t="s">
        <v>26</v>
      </c>
      <c r="H1542" s="10" t="s">
        <v>27</v>
      </c>
      <c r="I1542" s="10" t="s">
        <v>34</v>
      </c>
      <c r="O1542" s="10">
        <f t="shared" si="24"/>
        <v>1</v>
      </c>
    </row>
    <row r="1543" spans="2:15" x14ac:dyDescent="0.3">
      <c r="B1543" s="10">
        <v>2023</v>
      </c>
      <c r="C1543" s="10" t="s">
        <v>15</v>
      </c>
      <c r="D1543" s="10" t="s">
        <v>37</v>
      </c>
      <c r="E1543" s="10" t="s">
        <v>17</v>
      </c>
      <c r="F1543" s="10" t="s">
        <v>18</v>
      </c>
      <c r="G1543" s="10" t="s">
        <v>19</v>
      </c>
      <c r="H1543" s="10" t="s">
        <v>27</v>
      </c>
      <c r="I1543" s="10" t="s">
        <v>28</v>
      </c>
      <c r="O1543" s="10">
        <f t="shared" si="24"/>
        <v>1</v>
      </c>
    </row>
    <row r="1544" spans="2:15" x14ac:dyDescent="0.3">
      <c r="B1544" s="10">
        <v>2023</v>
      </c>
      <c r="C1544" s="10" t="s">
        <v>43</v>
      </c>
      <c r="D1544" s="10" t="s">
        <v>31</v>
      </c>
      <c r="E1544" s="10" t="s">
        <v>17</v>
      </c>
      <c r="F1544" s="10" t="s">
        <v>18</v>
      </c>
      <c r="G1544" s="10" t="s">
        <v>44</v>
      </c>
      <c r="H1544" s="10" t="s">
        <v>34</v>
      </c>
      <c r="I1544" s="10" t="s">
        <v>34</v>
      </c>
      <c r="O1544" s="10">
        <f t="shared" si="24"/>
        <v>1</v>
      </c>
    </row>
    <row r="1545" spans="2:15" x14ac:dyDescent="0.3">
      <c r="B1545" s="10">
        <v>2023</v>
      </c>
      <c r="C1545" s="10" t="s">
        <v>41</v>
      </c>
      <c r="D1545" s="10" t="s">
        <v>23</v>
      </c>
      <c r="E1545" s="10" t="s">
        <v>35</v>
      </c>
      <c r="F1545" s="10" t="s">
        <v>25</v>
      </c>
      <c r="G1545" s="10" t="s">
        <v>26</v>
      </c>
      <c r="H1545" s="10" t="s">
        <v>27</v>
      </c>
      <c r="I1545" s="10" t="s">
        <v>21</v>
      </c>
      <c r="O1545" s="10">
        <f t="shared" si="24"/>
        <v>1</v>
      </c>
    </row>
    <row r="1546" spans="2:15" x14ac:dyDescent="0.3">
      <c r="B1546" s="10">
        <v>2025</v>
      </c>
      <c r="C1546" s="10" t="s">
        <v>22</v>
      </c>
      <c r="D1546" s="10" t="s">
        <v>23</v>
      </c>
      <c r="E1546" s="10" t="s">
        <v>24</v>
      </c>
      <c r="F1546" s="10" t="s">
        <v>25</v>
      </c>
      <c r="G1546" s="10" t="s">
        <v>19</v>
      </c>
      <c r="H1546" s="10" t="s">
        <v>39</v>
      </c>
      <c r="I1546" s="10" t="s">
        <v>34</v>
      </c>
      <c r="O1546" s="10">
        <f t="shared" si="24"/>
        <v>1</v>
      </c>
    </row>
    <row r="1547" spans="2:15" x14ac:dyDescent="0.3">
      <c r="B1547" s="10">
        <v>2025</v>
      </c>
      <c r="C1547" s="10" t="s">
        <v>22</v>
      </c>
      <c r="D1547" s="10" t="s">
        <v>42</v>
      </c>
      <c r="E1547" s="10" t="s">
        <v>35</v>
      </c>
      <c r="F1547" s="10" t="s">
        <v>18</v>
      </c>
      <c r="G1547" s="10" t="s">
        <v>38</v>
      </c>
      <c r="H1547" s="10" t="s">
        <v>34</v>
      </c>
      <c r="I1547" s="10" t="s">
        <v>21</v>
      </c>
      <c r="O1547" s="10">
        <f t="shared" si="24"/>
        <v>1</v>
      </c>
    </row>
    <row r="1548" spans="2:15" x14ac:dyDescent="0.3">
      <c r="B1548" s="10">
        <v>2022</v>
      </c>
      <c r="C1548" s="10" t="s">
        <v>22</v>
      </c>
      <c r="D1548" s="10" t="s">
        <v>31</v>
      </c>
      <c r="E1548" s="10" t="s">
        <v>35</v>
      </c>
      <c r="F1548" s="10" t="s">
        <v>30</v>
      </c>
      <c r="G1548" s="10" t="s">
        <v>44</v>
      </c>
      <c r="H1548" s="10" t="s">
        <v>34</v>
      </c>
      <c r="I1548" s="10" t="s">
        <v>28</v>
      </c>
      <c r="O1548" s="10">
        <f t="shared" si="24"/>
        <v>1</v>
      </c>
    </row>
    <row r="1549" spans="2:15" x14ac:dyDescent="0.3">
      <c r="B1549" s="10">
        <v>2025</v>
      </c>
      <c r="C1549" s="10" t="s">
        <v>29</v>
      </c>
      <c r="D1549" s="10" t="s">
        <v>33</v>
      </c>
      <c r="E1549" s="10" t="s">
        <v>17</v>
      </c>
      <c r="F1549" s="10" t="s">
        <v>18</v>
      </c>
      <c r="G1549" s="10" t="s">
        <v>19</v>
      </c>
      <c r="H1549" s="10" t="s">
        <v>20</v>
      </c>
      <c r="I1549" s="10" t="s">
        <v>21</v>
      </c>
      <c r="O1549" s="10">
        <f t="shared" si="24"/>
        <v>1</v>
      </c>
    </row>
    <row r="1550" spans="2:15" x14ac:dyDescent="0.3">
      <c r="B1550" s="10">
        <v>2025</v>
      </c>
      <c r="C1550" s="10" t="s">
        <v>41</v>
      </c>
      <c r="D1550" s="10" t="s">
        <v>23</v>
      </c>
      <c r="E1550" s="10" t="s">
        <v>24</v>
      </c>
      <c r="F1550" s="10" t="s">
        <v>30</v>
      </c>
      <c r="G1550" s="10" t="s">
        <v>40</v>
      </c>
      <c r="H1550" s="10" t="s">
        <v>27</v>
      </c>
      <c r="I1550" s="10" t="s">
        <v>28</v>
      </c>
      <c r="O1550" s="10">
        <f t="shared" si="24"/>
        <v>1</v>
      </c>
    </row>
    <row r="1551" spans="2:15" x14ac:dyDescent="0.3">
      <c r="B1551" s="10">
        <v>2024</v>
      </c>
      <c r="C1551" s="10" t="s">
        <v>43</v>
      </c>
      <c r="D1551" s="10" t="s">
        <v>31</v>
      </c>
      <c r="E1551" s="10" t="s">
        <v>24</v>
      </c>
      <c r="F1551" s="10" t="s">
        <v>25</v>
      </c>
      <c r="G1551" s="10" t="s">
        <v>40</v>
      </c>
      <c r="H1551" s="10" t="s">
        <v>20</v>
      </c>
      <c r="I1551" s="10" t="s">
        <v>28</v>
      </c>
      <c r="O1551" s="10">
        <f t="shared" si="24"/>
        <v>1</v>
      </c>
    </row>
    <row r="1552" spans="2:15" x14ac:dyDescent="0.3">
      <c r="B1552" s="10">
        <v>2025</v>
      </c>
      <c r="C1552" s="10" t="s">
        <v>29</v>
      </c>
      <c r="D1552" s="10" t="s">
        <v>42</v>
      </c>
      <c r="E1552" s="10" t="s">
        <v>24</v>
      </c>
      <c r="F1552" s="10" t="s">
        <v>18</v>
      </c>
      <c r="G1552" s="10" t="s">
        <v>26</v>
      </c>
      <c r="H1552" s="10" t="s">
        <v>34</v>
      </c>
      <c r="I1552" s="10" t="s">
        <v>21</v>
      </c>
      <c r="O1552" s="10">
        <f t="shared" si="24"/>
        <v>1</v>
      </c>
    </row>
    <row r="1553" spans="2:15" x14ac:dyDescent="0.3">
      <c r="B1553" s="10">
        <v>2020</v>
      </c>
      <c r="C1553" s="10" t="s">
        <v>36</v>
      </c>
      <c r="D1553" s="10" t="s">
        <v>31</v>
      </c>
      <c r="E1553" s="10" t="s">
        <v>17</v>
      </c>
      <c r="F1553" s="10" t="s">
        <v>30</v>
      </c>
      <c r="G1553" s="10" t="s">
        <v>19</v>
      </c>
      <c r="H1553" s="10" t="s">
        <v>20</v>
      </c>
      <c r="I1553" s="10" t="s">
        <v>28</v>
      </c>
      <c r="O1553" s="10">
        <f t="shared" si="24"/>
        <v>1</v>
      </c>
    </row>
    <row r="1554" spans="2:15" x14ac:dyDescent="0.3">
      <c r="B1554" s="10">
        <v>2021</v>
      </c>
      <c r="C1554" s="10" t="s">
        <v>15</v>
      </c>
      <c r="D1554" s="10" t="s">
        <v>33</v>
      </c>
      <c r="E1554" s="10" t="s">
        <v>17</v>
      </c>
      <c r="F1554" s="10" t="s">
        <v>18</v>
      </c>
      <c r="G1554" s="10" t="s">
        <v>44</v>
      </c>
      <c r="H1554" s="10" t="s">
        <v>39</v>
      </c>
      <c r="I1554" s="10" t="s">
        <v>28</v>
      </c>
      <c r="O1554" s="10">
        <f t="shared" si="24"/>
        <v>1</v>
      </c>
    </row>
    <row r="1555" spans="2:15" x14ac:dyDescent="0.3">
      <c r="B1555" s="10">
        <v>2021</v>
      </c>
      <c r="C1555" s="10" t="s">
        <v>41</v>
      </c>
      <c r="D1555" s="10" t="s">
        <v>23</v>
      </c>
      <c r="E1555" s="10" t="s">
        <v>17</v>
      </c>
      <c r="F1555" s="10" t="s">
        <v>25</v>
      </c>
      <c r="G1555" s="10" t="s">
        <v>38</v>
      </c>
      <c r="H1555" s="10" t="s">
        <v>20</v>
      </c>
      <c r="I1555" s="10" t="s">
        <v>28</v>
      </c>
      <c r="O1555" s="10">
        <f t="shared" si="24"/>
        <v>1</v>
      </c>
    </row>
    <row r="1556" spans="2:15" x14ac:dyDescent="0.3">
      <c r="B1556" s="10">
        <v>2024</v>
      </c>
      <c r="C1556" s="10" t="s">
        <v>36</v>
      </c>
      <c r="D1556" s="10" t="s">
        <v>37</v>
      </c>
      <c r="E1556" s="10" t="s">
        <v>24</v>
      </c>
      <c r="F1556" s="10" t="s">
        <v>30</v>
      </c>
      <c r="G1556" s="10" t="s">
        <v>44</v>
      </c>
      <c r="H1556" s="10" t="s">
        <v>27</v>
      </c>
      <c r="I1556" s="10" t="s">
        <v>34</v>
      </c>
      <c r="O1556" s="10">
        <f t="shared" si="24"/>
        <v>1</v>
      </c>
    </row>
    <row r="1557" spans="2:15" x14ac:dyDescent="0.3">
      <c r="B1557" s="10">
        <v>2022</v>
      </c>
      <c r="C1557" s="10" t="s">
        <v>22</v>
      </c>
      <c r="D1557" s="10" t="s">
        <v>31</v>
      </c>
      <c r="E1557" s="10" t="s">
        <v>24</v>
      </c>
      <c r="F1557" s="10" t="s">
        <v>18</v>
      </c>
      <c r="G1557" s="10" t="s">
        <v>44</v>
      </c>
      <c r="H1557" s="10" t="s">
        <v>34</v>
      </c>
      <c r="I1557" s="10" t="s">
        <v>28</v>
      </c>
      <c r="O1557" s="10">
        <f t="shared" si="24"/>
        <v>1</v>
      </c>
    </row>
    <row r="1558" spans="2:15" x14ac:dyDescent="0.3">
      <c r="B1558" s="10">
        <v>2022</v>
      </c>
      <c r="C1558" s="10" t="s">
        <v>43</v>
      </c>
      <c r="D1558" s="10" t="s">
        <v>42</v>
      </c>
      <c r="E1558" s="10" t="s">
        <v>17</v>
      </c>
      <c r="F1558" s="10" t="s">
        <v>18</v>
      </c>
      <c r="G1558" s="10" t="s">
        <v>19</v>
      </c>
      <c r="H1558" s="10" t="s">
        <v>27</v>
      </c>
      <c r="I1558" s="10" t="s">
        <v>28</v>
      </c>
      <c r="O1558" s="10">
        <f t="shared" si="24"/>
        <v>1</v>
      </c>
    </row>
    <row r="1559" spans="2:15" x14ac:dyDescent="0.3">
      <c r="B1559" s="10">
        <v>2022</v>
      </c>
      <c r="C1559" s="10" t="s">
        <v>29</v>
      </c>
      <c r="D1559" s="10" t="s">
        <v>16</v>
      </c>
      <c r="E1559" s="10" t="s">
        <v>35</v>
      </c>
      <c r="F1559" s="10" t="s">
        <v>18</v>
      </c>
      <c r="G1559" s="10" t="s">
        <v>19</v>
      </c>
      <c r="H1559" s="10" t="s">
        <v>34</v>
      </c>
      <c r="I1559" s="10" t="s">
        <v>28</v>
      </c>
      <c r="O1559" s="10">
        <f t="shared" si="24"/>
        <v>1</v>
      </c>
    </row>
    <row r="1560" spans="2:15" x14ac:dyDescent="0.3">
      <c r="B1560" s="10">
        <v>2024</v>
      </c>
      <c r="C1560" s="10" t="s">
        <v>29</v>
      </c>
      <c r="D1560" s="10" t="s">
        <v>16</v>
      </c>
      <c r="E1560" s="10" t="s">
        <v>24</v>
      </c>
      <c r="F1560" s="10" t="s">
        <v>18</v>
      </c>
      <c r="G1560" s="10" t="s">
        <v>26</v>
      </c>
      <c r="H1560" s="10" t="s">
        <v>27</v>
      </c>
      <c r="I1560" s="10" t="s">
        <v>34</v>
      </c>
      <c r="O1560" s="10">
        <f t="shared" si="24"/>
        <v>1</v>
      </c>
    </row>
    <row r="1561" spans="2:15" x14ac:dyDescent="0.3">
      <c r="B1561" s="10">
        <v>2020</v>
      </c>
      <c r="C1561" s="10" t="s">
        <v>36</v>
      </c>
      <c r="D1561" s="10" t="s">
        <v>31</v>
      </c>
      <c r="E1561" s="10" t="s">
        <v>17</v>
      </c>
      <c r="F1561" s="10" t="s">
        <v>30</v>
      </c>
      <c r="G1561" s="10" t="s">
        <v>40</v>
      </c>
      <c r="H1561" s="10" t="s">
        <v>34</v>
      </c>
      <c r="I1561" s="10" t="s">
        <v>34</v>
      </c>
      <c r="O1561" s="10">
        <f t="shared" si="24"/>
        <v>1</v>
      </c>
    </row>
    <row r="1562" spans="2:15" x14ac:dyDescent="0.3">
      <c r="B1562" s="10">
        <v>2022</v>
      </c>
      <c r="C1562" s="10" t="s">
        <v>45</v>
      </c>
      <c r="D1562" s="10" t="s">
        <v>31</v>
      </c>
      <c r="E1562" s="10" t="s">
        <v>24</v>
      </c>
      <c r="F1562" s="10" t="s">
        <v>30</v>
      </c>
      <c r="G1562" s="10" t="s">
        <v>19</v>
      </c>
      <c r="H1562" s="10" t="s">
        <v>27</v>
      </c>
      <c r="I1562" s="10" t="s">
        <v>34</v>
      </c>
      <c r="O1562" s="10">
        <f t="shared" si="24"/>
        <v>1</v>
      </c>
    </row>
    <row r="1563" spans="2:15" x14ac:dyDescent="0.3">
      <c r="B1563" s="10">
        <v>2023</v>
      </c>
      <c r="C1563" s="10" t="s">
        <v>45</v>
      </c>
      <c r="D1563" s="10" t="s">
        <v>42</v>
      </c>
      <c r="E1563" s="10" t="s">
        <v>17</v>
      </c>
      <c r="F1563" s="10" t="s">
        <v>30</v>
      </c>
      <c r="G1563" s="10" t="s">
        <v>44</v>
      </c>
      <c r="H1563" s="10" t="s">
        <v>34</v>
      </c>
      <c r="I1563" s="10" t="s">
        <v>28</v>
      </c>
      <c r="O1563" s="10">
        <f t="shared" si="24"/>
        <v>1</v>
      </c>
    </row>
    <row r="1564" spans="2:15" x14ac:dyDescent="0.3">
      <c r="B1564" s="10">
        <v>2024</v>
      </c>
      <c r="C1564" s="10" t="s">
        <v>45</v>
      </c>
      <c r="D1564" s="10" t="s">
        <v>16</v>
      </c>
      <c r="E1564" s="10" t="s">
        <v>35</v>
      </c>
      <c r="F1564" s="10" t="s">
        <v>30</v>
      </c>
      <c r="G1564" s="10" t="s">
        <v>32</v>
      </c>
      <c r="H1564" s="10" t="s">
        <v>39</v>
      </c>
      <c r="I1564" s="10" t="s">
        <v>28</v>
      </c>
      <c r="O1564" s="10">
        <f t="shared" si="24"/>
        <v>1</v>
      </c>
    </row>
    <row r="1565" spans="2:15" x14ac:dyDescent="0.3">
      <c r="B1565" s="10">
        <v>2022</v>
      </c>
      <c r="C1565" s="10" t="s">
        <v>15</v>
      </c>
      <c r="D1565" s="10" t="s">
        <v>33</v>
      </c>
      <c r="E1565" s="10" t="s">
        <v>24</v>
      </c>
      <c r="F1565" s="10" t="s">
        <v>18</v>
      </c>
      <c r="G1565" s="10" t="s">
        <v>32</v>
      </c>
      <c r="H1565" s="10" t="s">
        <v>34</v>
      </c>
      <c r="I1565" s="10" t="s">
        <v>28</v>
      </c>
      <c r="O1565" s="10">
        <f t="shared" si="24"/>
        <v>1</v>
      </c>
    </row>
    <row r="1566" spans="2:15" x14ac:dyDescent="0.3">
      <c r="B1566" s="10">
        <v>2022</v>
      </c>
      <c r="C1566" s="10" t="s">
        <v>22</v>
      </c>
      <c r="D1566" s="10" t="s">
        <v>16</v>
      </c>
      <c r="E1566" s="10" t="s">
        <v>35</v>
      </c>
      <c r="F1566" s="10" t="s">
        <v>25</v>
      </c>
      <c r="G1566" s="10" t="s">
        <v>26</v>
      </c>
      <c r="H1566" s="10" t="s">
        <v>34</v>
      </c>
      <c r="I1566" s="10" t="s">
        <v>28</v>
      </c>
      <c r="O1566" s="10">
        <f t="shared" si="24"/>
        <v>1</v>
      </c>
    </row>
    <row r="1567" spans="2:15" x14ac:dyDescent="0.3">
      <c r="B1567" s="10">
        <v>2022</v>
      </c>
      <c r="C1567" s="10" t="s">
        <v>15</v>
      </c>
      <c r="D1567" s="10" t="s">
        <v>31</v>
      </c>
      <c r="E1567" s="10" t="s">
        <v>35</v>
      </c>
      <c r="F1567" s="10" t="s">
        <v>30</v>
      </c>
      <c r="G1567" s="10" t="s">
        <v>40</v>
      </c>
      <c r="H1567" s="10" t="s">
        <v>20</v>
      </c>
      <c r="I1567" s="10" t="s">
        <v>21</v>
      </c>
      <c r="O1567" s="10">
        <f t="shared" si="24"/>
        <v>1</v>
      </c>
    </row>
    <row r="1568" spans="2:15" x14ac:dyDescent="0.3">
      <c r="B1568" s="10">
        <v>2023</v>
      </c>
      <c r="C1568" s="10" t="s">
        <v>43</v>
      </c>
      <c r="D1568" s="10" t="s">
        <v>31</v>
      </c>
      <c r="E1568" s="10" t="s">
        <v>35</v>
      </c>
      <c r="F1568" s="10" t="s">
        <v>25</v>
      </c>
      <c r="G1568" s="10" t="s">
        <v>32</v>
      </c>
      <c r="H1568" s="10" t="s">
        <v>27</v>
      </c>
      <c r="I1568" s="10" t="s">
        <v>34</v>
      </c>
      <c r="O1568" s="10">
        <f t="shared" si="24"/>
        <v>1</v>
      </c>
    </row>
    <row r="1569" spans="2:15" x14ac:dyDescent="0.3">
      <c r="B1569" s="10">
        <v>2025</v>
      </c>
      <c r="C1569" s="10" t="s">
        <v>29</v>
      </c>
      <c r="D1569" s="10" t="s">
        <v>23</v>
      </c>
      <c r="E1569" s="10" t="s">
        <v>24</v>
      </c>
      <c r="F1569" s="10" t="s">
        <v>25</v>
      </c>
      <c r="G1569" s="10" t="s">
        <v>26</v>
      </c>
      <c r="H1569" s="10" t="s">
        <v>39</v>
      </c>
      <c r="I1569" s="10" t="s">
        <v>28</v>
      </c>
      <c r="O1569" s="10">
        <f t="shared" si="24"/>
        <v>1</v>
      </c>
    </row>
    <row r="1570" spans="2:15" x14ac:dyDescent="0.3">
      <c r="B1570" s="10">
        <v>2025</v>
      </c>
      <c r="C1570" s="10" t="s">
        <v>45</v>
      </c>
      <c r="D1570" s="10" t="s">
        <v>31</v>
      </c>
      <c r="E1570" s="10" t="s">
        <v>17</v>
      </c>
      <c r="F1570" s="10" t="s">
        <v>25</v>
      </c>
      <c r="G1570" s="10" t="s">
        <v>40</v>
      </c>
      <c r="H1570" s="10" t="s">
        <v>20</v>
      </c>
      <c r="I1570" s="10" t="s">
        <v>28</v>
      </c>
      <c r="O1570" s="10">
        <f t="shared" si="24"/>
        <v>1</v>
      </c>
    </row>
    <row r="1571" spans="2:15" x14ac:dyDescent="0.3">
      <c r="B1571" s="10">
        <v>2024</v>
      </c>
      <c r="C1571" s="10" t="s">
        <v>29</v>
      </c>
      <c r="D1571" s="10" t="s">
        <v>16</v>
      </c>
      <c r="E1571" s="10" t="s">
        <v>24</v>
      </c>
      <c r="F1571" s="10" t="s">
        <v>30</v>
      </c>
      <c r="G1571" s="10" t="s">
        <v>38</v>
      </c>
      <c r="H1571" s="10" t="s">
        <v>34</v>
      </c>
      <c r="I1571" s="10" t="s">
        <v>21</v>
      </c>
      <c r="O1571" s="10">
        <f t="shared" si="24"/>
        <v>1</v>
      </c>
    </row>
    <row r="1572" spans="2:15" x14ac:dyDescent="0.3">
      <c r="B1572" s="10">
        <v>2020</v>
      </c>
      <c r="C1572" s="10" t="s">
        <v>22</v>
      </c>
      <c r="D1572" s="10" t="s">
        <v>31</v>
      </c>
      <c r="E1572" s="10" t="s">
        <v>17</v>
      </c>
      <c r="F1572" s="10" t="s">
        <v>25</v>
      </c>
      <c r="G1572" s="10" t="s">
        <v>40</v>
      </c>
      <c r="H1572" s="10" t="s">
        <v>27</v>
      </c>
      <c r="I1572" s="10" t="s">
        <v>21</v>
      </c>
      <c r="O1572" s="10">
        <f t="shared" si="24"/>
        <v>1</v>
      </c>
    </row>
    <row r="1573" spans="2:15" x14ac:dyDescent="0.3">
      <c r="B1573" s="10">
        <v>2026</v>
      </c>
      <c r="C1573" s="10" t="s">
        <v>29</v>
      </c>
      <c r="D1573" s="10" t="s">
        <v>31</v>
      </c>
      <c r="E1573" s="10" t="s">
        <v>17</v>
      </c>
      <c r="F1573" s="10" t="s">
        <v>25</v>
      </c>
      <c r="G1573" s="10" t="s">
        <v>38</v>
      </c>
      <c r="H1573" s="10" t="s">
        <v>34</v>
      </c>
      <c r="I1573" s="10" t="s">
        <v>21</v>
      </c>
      <c r="O1573" s="10">
        <f t="shared" si="24"/>
        <v>1</v>
      </c>
    </row>
    <row r="1574" spans="2:15" x14ac:dyDescent="0.3">
      <c r="B1574" s="10">
        <v>2022</v>
      </c>
      <c r="C1574" s="10" t="s">
        <v>43</v>
      </c>
      <c r="D1574" s="10" t="s">
        <v>16</v>
      </c>
      <c r="E1574" s="10" t="s">
        <v>24</v>
      </c>
      <c r="F1574" s="10" t="s">
        <v>25</v>
      </c>
      <c r="G1574" s="10" t="s">
        <v>38</v>
      </c>
      <c r="H1574" s="10" t="s">
        <v>39</v>
      </c>
      <c r="I1574" s="10" t="s">
        <v>34</v>
      </c>
      <c r="O1574" s="10">
        <f t="shared" si="24"/>
        <v>1</v>
      </c>
    </row>
    <row r="1575" spans="2:15" x14ac:dyDescent="0.3">
      <c r="B1575" s="10">
        <v>2022</v>
      </c>
      <c r="C1575" s="10" t="s">
        <v>22</v>
      </c>
      <c r="D1575" s="10" t="s">
        <v>31</v>
      </c>
      <c r="E1575" s="10" t="s">
        <v>24</v>
      </c>
      <c r="F1575" s="10" t="s">
        <v>25</v>
      </c>
      <c r="G1575" s="10" t="s">
        <v>40</v>
      </c>
      <c r="H1575" s="10" t="s">
        <v>39</v>
      </c>
      <c r="I1575" s="10" t="s">
        <v>28</v>
      </c>
      <c r="O1575" s="10">
        <f t="shared" si="24"/>
        <v>1</v>
      </c>
    </row>
    <row r="1576" spans="2:15" x14ac:dyDescent="0.3">
      <c r="B1576" s="10">
        <v>2021</v>
      </c>
      <c r="C1576" s="10" t="s">
        <v>22</v>
      </c>
      <c r="D1576" s="10" t="s">
        <v>31</v>
      </c>
      <c r="E1576" s="10" t="s">
        <v>35</v>
      </c>
      <c r="F1576" s="10" t="s">
        <v>25</v>
      </c>
      <c r="G1576" s="10" t="s">
        <v>44</v>
      </c>
      <c r="H1576" s="10" t="s">
        <v>39</v>
      </c>
      <c r="I1576" s="10" t="s">
        <v>28</v>
      </c>
      <c r="O1576" s="10">
        <f t="shared" si="24"/>
        <v>1</v>
      </c>
    </row>
    <row r="1577" spans="2:15" x14ac:dyDescent="0.3">
      <c r="B1577" s="10">
        <v>2024</v>
      </c>
      <c r="C1577" s="10" t="s">
        <v>29</v>
      </c>
      <c r="D1577" s="10" t="s">
        <v>23</v>
      </c>
      <c r="E1577" s="10" t="s">
        <v>35</v>
      </c>
      <c r="F1577" s="10" t="s">
        <v>18</v>
      </c>
      <c r="G1577" s="10" t="s">
        <v>44</v>
      </c>
      <c r="H1577" s="10" t="s">
        <v>39</v>
      </c>
      <c r="I1577" s="10" t="s">
        <v>28</v>
      </c>
      <c r="O1577" s="10">
        <f t="shared" si="24"/>
        <v>1</v>
      </c>
    </row>
    <row r="1578" spans="2:15" x14ac:dyDescent="0.3">
      <c r="B1578" s="10">
        <v>2026</v>
      </c>
      <c r="C1578" s="10" t="s">
        <v>29</v>
      </c>
      <c r="D1578" s="10" t="s">
        <v>16</v>
      </c>
      <c r="E1578" s="10" t="s">
        <v>17</v>
      </c>
      <c r="F1578" s="10" t="s">
        <v>18</v>
      </c>
      <c r="G1578" s="10" t="s">
        <v>38</v>
      </c>
      <c r="H1578" s="10" t="s">
        <v>39</v>
      </c>
      <c r="I1578" s="10" t="s">
        <v>21</v>
      </c>
      <c r="O1578" s="10">
        <f t="shared" si="24"/>
        <v>1</v>
      </c>
    </row>
    <row r="1579" spans="2:15" x14ac:dyDescent="0.3">
      <c r="B1579" s="10">
        <v>2023</v>
      </c>
      <c r="C1579" s="10" t="s">
        <v>36</v>
      </c>
      <c r="D1579" s="10" t="s">
        <v>16</v>
      </c>
      <c r="E1579" s="10" t="s">
        <v>24</v>
      </c>
      <c r="F1579" s="10" t="s">
        <v>18</v>
      </c>
      <c r="G1579" s="10" t="s">
        <v>40</v>
      </c>
      <c r="H1579" s="10" t="s">
        <v>27</v>
      </c>
      <c r="I1579" s="10" t="s">
        <v>21</v>
      </c>
      <c r="O1579" s="10">
        <f t="shared" si="24"/>
        <v>1</v>
      </c>
    </row>
    <row r="1580" spans="2:15" x14ac:dyDescent="0.3">
      <c r="B1580" s="10">
        <v>2021</v>
      </c>
      <c r="C1580" s="10" t="s">
        <v>36</v>
      </c>
      <c r="D1580" s="10" t="s">
        <v>16</v>
      </c>
      <c r="E1580" s="10" t="s">
        <v>24</v>
      </c>
      <c r="F1580" s="10" t="s">
        <v>18</v>
      </c>
      <c r="G1580" s="10" t="s">
        <v>38</v>
      </c>
      <c r="H1580" s="10" t="s">
        <v>34</v>
      </c>
      <c r="I1580" s="10" t="s">
        <v>21</v>
      </c>
      <c r="O1580" s="10">
        <f t="shared" si="24"/>
        <v>1</v>
      </c>
    </row>
    <row r="1581" spans="2:15" x14ac:dyDescent="0.3">
      <c r="B1581" s="10">
        <v>2025</v>
      </c>
      <c r="C1581" s="10" t="s">
        <v>41</v>
      </c>
      <c r="D1581" s="10" t="s">
        <v>37</v>
      </c>
      <c r="E1581" s="10" t="s">
        <v>35</v>
      </c>
      <c r="F1581" s="10" t="s">
        <v>18</v>
      </c>
      <c r="G1581" s="10" t="s">
        <v>32</v>
      </c>
      <c r="H1581" s="10" t="s">
        <v>20</v>
      </c>
      <c r="I1581" s="10" t="s">
        <v>28</v>
      </c>
      <c r="O1581" s="10">
        <f t="shared" si="24"/>
        <v>1</v>
      </c>
    </row>
    <row r="1582" spans="2:15" x14ac:dyDescent="0.3">
      <c r="B1582" s="10">
        <v>2025</v>
      </c>
      <c r="C1582" s="10" t="s">
        <v>43</v>
      </c>
      <c r="D1582" s="10" t="s">
        <v>37</v>
      </c>
      <c r="E1582" s="10" t="s">
        <v>24</v>
      </c>
      <c r="F1582" s="10" t="s">
        <v>25</v>
      </c>
      <c r="G1582" s="10" t="s">
        <v>26</v>
      </c>
      <c r="H1582" s="10" t="s">
        <v>20</v>
      </c>
      <c r="I1582" s="10" t="s">
        <v>28</v>
      </c>
      <c r="O1582" s="10">
        <f t="shared" si="24"/>
        <v>1</v>
      </c>
    </row>
    <row r="1583" spans="2:15" x14ac:dyDescent="0.3">
      <c r="B1583" s="10">
        <v>2020</v>
      </c>
      <c r="C1583" s="10" t="s">
        <v>29</v>
      </c>
      <c r="D1583" s="10" t="s">
        <v>31</v>
      </c>
      <c r="E1583" s="10" t="s">
        <v>24</v>
      </c>
      <c r="F1583" s="10" t="s">
        <v>25</v>
      </c>
      <c r="G1583" s="10" t="s">
        <v>38</v>
      </c>
      <c r="H1583" s="10" t="s">
        <v>39</v>
      </c>
      <c r="I1583" s="10" t="s">
        <v>28</v>
      </c>
      <c r="O1583" s="10">
        <f t="shared" si="24"/>
        <v>1</v>
      </c>
    </row>
    <row r="1584" spans="2:15" x14ac:dyDescent="0.3">
      <c r="B1584" s="10">
        <v>2021</v>
      </c>
      <c r="C1584" s="10" t="s">
        <v>45</v>
      </c>
      <c r="D1584" s="10" t="s">
        <v>23</v>
      </c>
      <c r="E1584" s="10" t="s">
        <v>35</v>
      </c>
      <c r="F1584" s="10" t="s">
        <v>18</v>
      </c>
      <c r="G1584" s="10" t="s">
        <v>19</v>
      </c>
      <c r="H1584" s="10" t="s">
        <v>34</v>
      </c>
      <c r="I1584" s="10" t="s">
        <v>21</v>
      </c>
      <c r="O1584" s="10">
        <f t="shared" si="24"/>
        <v>1</v>
      </c>
    </row>
    <row r="1585" spans="2:15" x14ac:dyDescent="0.3">
      <c r="B1585" s="10">
        <v>2023</v>
      </c>
      <c r="C1585" s="10" t="s">
        <v>45</v>
      </c>
      <c r="D1585" s="10" t="s">
        <v>33</v>
      </c>
      <c r="E1585" s="10" t="s">
        <v>24</v>
      </c>
      <c r="F1585" s="10" t="s">
        <v>18</v>
      </c>
      <c r="G1585" s="10" t="s">
        <v>44</v>
      </c>
      <c r="H1585" s="10" t="s">
        <v>34</v>
      </c>
      <c r="I1585" s="10" t="s">
        <v>21</v>
      </c>
      <c r="O1585" s="10">
        <f t="shared" si="24"/>
        <v>1</v>
      </c>
    </row>
    <row r="1586" spans="2:15" x14ac:dyDescent="0.3">
      <c r="B1586" s="10">
        <v>2020</v>
      </c>
      <c r="C1586" s="10" t="s">
        <v>45</v>
      </c>
      <c r="D1586" s="10" t="s">
        <v>42</v>
      </c>
      <c r="E1586" s="10" t="s">
        <v>17</v>
      </c>
      <c r="F1586" s="10" t="s">
        <v>25</v>
      </c>
      <c r="G1586" s="10" t="s">
        <v>19</v>
      </c>
      <c r="H1586" s="10" t="s">
        <v>20</v>
      </c>
      <c r="I1586" s="10" t="s">
        <v>34</v>
      </c>
      <c r="O1586" s="10">
        <f t="shared" si="24"/>
        <v>1</v>
      </c>
    </row>
    <row r="1587" spans="2:15" x14ac:dyDescent="0.3">
      <c r="B1587" s="10">
        <v>2024</v>
      </c>
      <c r="C1587" s="10" t="s">
        <v>22</v>
      </c>
      <c r="D1587" s="10" t="s">
        <v>31</v>
      </c>
      <c r="E1587" s="10" t="s">
        <v>35</v>
      </c>
      <c r="F1587" s="10" t="s">
        <v>25</v>
      </c>
      <c r="G1587" s="10" t="s">
        <v>26</v>
      </c>
      <c r="H1587" s="10" t="s">
        <v>20</v>
      </c>
      <c r="I1587" s="10" t="s">
        <v>28</v>
      </c>
      <c r="O1587" s="10">
        <f t="shared" si="24"/>
        <v>1</v>
      </c>
    </row>
    <row r="1588" spans="2:15" x14ac:dyDescent="0.3">
      <c r="B1588" s="10">
        <v>2020</v>
      </c>
      <c r="C1588" s="10" t="s">
        <v>22</v>
      </c>
      <c r="D1588" s="10" t="s">
        <v>23</v>
      </c>
      <c r="E1588" s="10" t="s">
        <v>17</v>
      </c>
      <c r="F1588" s="10" t="s">
        <v>18</v>
      </c>
      <c r="G1588" s="10" t="s">
        <v>38</v>
      </c>
      <c r="H1588" s="10" t="s">
        <v>34</v>
      </c>
      <c r="I1588" s="10" t="s">
        <v>34</v>
      </c>
      <c r="O1588" s="10">
        <f t="shared" si="24"/>
        <v>1</v>
      </c>
    </row>
    <row r="1589" spans="2:15" x14ac:dyDescent="0.3">
      <c r="B1589" s="10">
        <v>2020</v>
      </c>
      <c r="C1589" s="10" t="s">
        <v>43</v>
      </c>
      <c r="D1589" s="10" t="s">
        <v>37</v>
      </c>
      <c r="E1589" s="10" t="s">
        <v>17</v>
      </c>
      <c r="F1589" s="10" t="s">
        <v>30</v>
      </c>
      <c r="G1589" s="10" t="s">
        <v>38</v>
      </c>
      <c r="H1589" s="10" t="s">
        <v>27</v>
      </c>
      <c r="I1589" s="10" t="s">
        <v>28</v>
      </c>
      <c r="O1589" s="10">
        <f t="shared" si="24"/>
        <v>1</v>
      </c>
    </row>
    <row r="1590" spans="2:15" x14ac:dyDescent="0.3">
      <c r="B1590" s="10">
        <v>2025</v>
      </c>
      <c r="C1590" s="10" t="s">
        <v>41</v>
      </c>
      <c r="D1590" s="10" t="s">
        <v>37</v>
      </c>
      <c r="E1590" s="10" t="s">
        <v>35</v>
      </c>
      <c r="F1590" s="10" t="s">
        <v>18</v>
      </c>
      <c r="G1590" s="10" t="s">
        <v>19</v>
      </c>
      <c r="H1590" s="10" t="s">
        <v>20</v>
      </c>
      <c r="I1590" s="10" t="s">
        <v>28</v>
      </c>
      <c r="O1590" s="10">
        <f t="shared" si="24"/>
        <v>1</v>
      </c>
    </row>
    <row r="1591" spans="2:15" x14ac:dyDescent="0.3">
      <c r="B1591" s="10">
        <v>2022</v>
      </c>
      <c r="C1591" s="10" t="s">
        <v>29</v>
      </c>
      <c r="D1591" s="10" t="s">
        <v>16</v>
      </c>
      <c r="E1591" s="10" t="s">
        <v>24</v>
      </c>
      <c r="F1591" s="10" t="s">
        <v>30</v>
      </c>
      <c r="G1591" s="10" t="s">
        <v>44</v>
      </c>
      <c r="H1591" s="10" t="s">
        <v>34</v>
      </c>
      <c r="I1591" s="10" t="s">
        <v>28</v>
      </c>
      <c r="O1591" s="10">
        <f t="shared" si="24"/>
        <v>1</v>
      </c>
    </row>
    <row r="1592" spans="2:15" x14ac:dyDescent="0.3">
      <c r="B1592" s="10">
        <v>2022</v>
      </c>
      <c r="C1592" s="10" t="s">
        <v>45</v>
      </c>
      <c r="D1592" s="10" t="s">
        <v>37</v>
      </c>
      <c r="E1592" s="10" t="s">
        <v>17</v>
      </c>
      <c r="F1592" s="10" t="s">
        <v>30</v>
      </c>
      <c r="G1592" s="10" t="s">
        <v>38</v>
      </c>
      <c r="H1592" s="10" t="s">
        <v>34</v>
      </c>
      <c r="I1592" s="10" t="s">
        <v>28</v>
      </c>
      <c r="O1592" s="10">
        <f t="shared" si="24"/>
        <v>1</v>
      </c>
    </row>
    <row r="1593" spans="2:15" x14ac:dyDescent="0.3">
      <c r="B1593" s="10">
        <v>2026</v>
      </c>
      <c r="C1593" s="10" t="s">
        <v>15</v>
      </c>
      <c r="D1593" s="10" t="s">
        <v>16</v>
      </c>
      <c r="E1593" s="10" t="s">
        <v>24</v>
      </c>
      <c r="F1593" s="10" t="s">
        <v>25</v>
      </c>
      <c r="G1593" s="10" t="s">
        <v>19</v>
      </c>
      <c r="H1593" s="10" t="s">
        <v>20</v>
      </c>
      <c r="I1593" s="10" t="s">
        <v>28</v>
      </c>
      <c r="O1593" s="10">
        <f t="shared" si="24"/>
        <v>1</v>
      </c>
    </row>
    <row r="1594" spans="2:15" x14ac:dyDescent="0.3">
      <c r="B1594" s="10">
        <v>2025</v>
      </c>
      <c r="C1594" s="10" t="s">
        <v>45</v>
      </c>
      <c r="D1594" s="10" t="s">
        <v>42</v>
      </c>
      <c r="E1594" s="10" t="s">
        <v>17</v>
      </c>
      <c r="F1594" s="10" t="s">
        <v>30</v>
      </c>
      <c r="G1594" s="10" t="s">
        <v>40</v>
      </c>
      <c r="H1594" s="10" t="s">
        <v>34</v>
      </c>
      <c r="I1594" s="10" t="s">
        <v>21</v>
      </c>
      <c r="O1594" s="10">
        <f t="shared" si="24"/>
        <v>1</v>
      </c>
    </row>
    <row r="1595" spans="2:15" x14ac:dyDescent="0.3">
      <c r="B1595" s="10">
        <v>2021</v>
      </c>
      <c r="C1595" s="10" t="s">
        <v>29</v>
      </c>
      <c r="D1595" s="10" t="s">
        <v>37</v>
      </c>
      <c r="E1595" s="10" t="s">
        <v>24</v>
      </c>
      <c r="F1595" s="10" t="s">
        <v>25</v>
      </c>
      <c r="G1595" s="10" t="s">
        <v>44</v>
      </c>
      <c r="H1595" s="10" t="s">
        <v>27</v>
      </c>
      <c r="I1595" s="10" t="s">
        <v>28</v>
      </c>
      <c r="O1595" s="10">
        <f t="shared" si="24"/>
        <v>1</v>
      </c>
    </row>
    <row r="1596" spans="2:15" x14ac:dyDescent="0.3">
      <c r="B1596" s="10">
        <v>2025</v>
      </c>
      <c r="C1596" s="10" t="s">
        <v>41</v>
      </c>
      <c r="D1596" s="10" t="s">
        <v>33</v>
      </c>
      <c r="E1596" s="10" t="s">
        <v>35</v>
      </c>
      <c r="F1596" s="10" t="s">
        <v>25</v>
      </c>
      <c r="G1596" s="10" t="s">
        <v>38</v>
      </c>
      <c r="H1596" s="10" t="s">
        <v>27</v>
      </c>
      <c r="I1596" s="10" t="s">
        <v>28</v>
      </c>
      <c r="O1596" s="10">
        <f t="shared" si="24"/>
        <v>1</v>
      </c>
    </row>
    <row r="1597" spans="2:15" x14ac:dyDescent="0.3">
      <c r="B1597" s="10">
        <v>2021</v>
      </c>
      <c r="C1597" s="10" t="s">
        <v>15</v>
      </c>
      <c r="D1597" s="10" t="s">
        <v>16</v>
      </c>
      <c r="E1597" s="10" t="s">
        <v>17</v>
      </c>
      <c r="F1597" s="10" t="s">
        <v>18</v>
      </c>
      <c r="G1597" s="10" t="s">
        <v>40</v>
      </c>
      <c r="H1597" s="10" t="s">
        <v>20</v>
      </c>
      <c r="I1597" s="10" t="s">
        <v>21</v>
      </c>
      <c r="O1597" s="10">
        <f t="shared" si="24"/>
        <v>1</v>
      </c>
    </row>
    <row r="1598" spans="2:15" x14ac:dyDescent="0.3">
      <c r="B1598" s="10">
        <v>2023</v>
      </c>
      <c r="C1598" s="10" t="s">
        <v>43</v>
      </c>
      <c r="D1598" s="10" t="s">
        <v>37</v>
      </c>
      <c r="E1598" s="10" t="s">
        <v>24</v>
      </c>
      <c r="F1598" s="10" t="s">
        <v>30</v>
      </c>
      <c r="G1598" s="10" t="s">
        <v>40</v>
      </c>
      <c r="H1598" s="10" t="s">
        <v>39</v>
      </c>
      <c r="I1598" s="10" t="s">
        <v>21</v>
      </c>
      <c r="O1598" s="10">
        <f t="shared" si="24"/>
        <v>1</v>
      </c>
    </row>
    <row r="1599" spans="2:15" x14ac:dyDescent="0.3">
      <c r="B1599" s="10">
        <v>2021</v>
      </c>
      <c r="C1599" s="10" t="s">
        <v>29</v>
      </c>
      <c r="D1599" s="10" t="s">
        <v>37</v>
      </c>
      <c r="E1599" s="10" t="s">
        <v>24</v>
      </c>
      <c r="F1599" s="10" t="s">
        <v>25</v>
      </c>
      <c r="G1599" s="10" t="s">
        <v>40</v>
      </c>
      <c r="H1599" s="10" t="s">
        <v>20</v>
      </c>
      <c r="I1599" s="10" t="s">
        <v>28</v>
      </c>
      <c r="O1599" s="10">
        <f t="shared" si="24"/>
        <v>1</v>
      </c>
    </row>
    <row r="1600" spans="2:15" x14ac:dyDescent="0.3">
      <c r="B1600" s="10">
        <v>2025</v>
      </c>
      <c r="C1600" s="10" t="s">
        <v>22</v>
      </c>
      <c r="D1600" s="10" t="s">
        <v>33</v>
      </c>
      <c r="E1600" s="10" t="s">
        <v>17</v>
      </c>
      <c r="F1600" s="10" t="s">
        <v>30</v>
      </c>
      <c r="G1600" s="10" t="s">
        <v>32</v>
      </c>
      <c r="H1600" s="10" t="s">
        <v>39</v>
      </c>
      <c r="I1600" s="10" t="s">
        <v>28</v>
      </c>
      <c r="O1600" s="10">
        <f t="shared" si="24"/>
        <v>1</v>
      </c>
    </row>
    <row r="1601" spans="2:15" x14ac:dyDescent="0.3">
      <c r="B1601" s="10">
        <v>2020</v>
      </c>
      <c r="C1601" s="10" t="s">
        <v>22</v>
      </c>
      <c r="D1601" s="10" t="s">
        <v>16</v>
      </c>
      <c r="E1601" s="10" t="s">
        <v>24</v>
      </c>
      <c r="F1601" s="10" t="s">
        <v>18</v>
      </c>
      <c r="G1601" s="10" t="s">
        <v>26</v>
      </c>
      <c r="H1601" s="10" t="s">
        <v>34</v>
      </c>
      <c r="I1601" s="10" t="s">
        <v>28</v>
      </c>
      <c r="O1601" s="10">
        <f t="shared" si="24"/>
        <v>1</v>
      </c>
    </row>
    <row r="1602" spans="2:15" x14ac:dyDescent="0.3">
      <c r="B1602" s="10">
        <v>2025</v>
      </c>
      <c r="C1602" s="10" t="s">
        <v>43</v>
      </c>
      <c r="D1602" s="10" t="s">
        <v>23</v>
      </c>
      <c r="E1602" s="10" t="s">
        <v>24</v>
      </c>
      <c r="F1602" s="10" t="s">
        <v>30</v>
      </c>
      <c r="G1602" s="10" t="s">
        <v>44</v>
      </c>
      <c r="H1602" s="10" t="s">
        <v>20</v>
      </c>
      <c r="I1602" s="10" t="s">
        <v>28</v>
      </c>
      <c r="O1602" s="10">
        <f t="shared" si="24"/>
        <v>1</v>
      </c>
    </row>
    <row r="1603" spans="2:15" x14ac:dyDescent="0.3">
      <c r="B1603" s="10">
        <v>2020</v>
      </c>
      <c r="C1603" s="10" t="s">
        <v>15</v>
      </c>
      <c r="D1603" s="10" t="s">
        <v>37</v>
      </c>
      <c r="E1603" s="10" t="s">
        <v>35</v>
      </c>
      <c r="F1603" s="10" t="s">
        <v>25</v>
      </c>
      <c r="G1603" s="10" t="s">
        <v>32</v>
      </c>
      <c r="H1603" s="10" t="s">
        <v>34</v>
      </c>
      <c r="I1603" s="10" t="s">
        <v>34</v>
      </c>
      <c r="O1603" s="10">
        <f t="shared" si="24"/>
        <v>1</v>
      </c>
    </row>
    <row r="1604" spans="2:15" x14ac:dyDescent="0.3">
      <c r="B1604" s="10">
        <v>2026</v>
      </c>
      <c r="C1604" s="10" t="s">
        <v>43</v>
      </c>
      <c r="D1604" s="10" t="s">
        <v>42</v>
      </c>
      <c r="E1604" s="10" t="s">
        <v>24</v>
      </c>
      <c r="F1604" s="10" t="s">
        <v>30</v>
      </c>
      <c r="G1604" s="10" t="s">
        <v>40</v>
      </c>
      <c r="H1604" s="10" t="s">
        <v>39</v>
      </c>
      <c r="I1604" s="10" t="s">
        <v>21</v>
      </c>
      <c r="O1604" s="10">
        <f t="shared" si="24"/>
        <v>1</v>
      </c>
    </row>
    <row r="1605" spans="2:15" x14ac:dyDescent="0.3">
      <c r="B1605" s="10">
        <v>2024</v>
      </c>
      <c r="C1605" s="10" t="s">
        <v>15</v>
      </c>
      <c r="D1605" s="10" t="s">
        <v>42</v>
      </c>
      <c r="E1605" s="10" t="s">
        <v>35</v>
      </c>
      <c r="F1605" s="10" t="s">
        <v>30</v>
      </c>
      <c r="G1605" s="10" t="s">
        <v>38</v>
      </c>
      <c r="H1605" s="10" t="s">
        <v>39</v>
      </c>
      <c r="I1605" s="10" t="s">
        <v>28</v>
      </c>
      <c r="O1605" s="10">
        <f t="shared" ref="O1605:O1668" si="25">SUBTOTAL(103,B1605)</f>
        <v>1</v>
      </c>
    </row>
    <row r="1606" spans="2:15" x14ac:dyDescent="0.3">
      <c r="B1606" s="10">
        <v>2022</v>
      </c>
      <c r="C1606" s="10" t="s">
        <v>41</v>
      </c>
      <c r="D1606" s="10" t="s">
        <v>33</v>
      </c>
      <c r="E1606" s="10" t="s">
        <v>17</v>
      </c>
      <c r="F1606" s="10" t="s">
        <v>30</v>
      </c>
      <c r="G1606" s="10" t="s">
        <v>32</v>
      </c>
      <c r="H1606" s="10" t="s">
        <v>20</v>
      </c>
      <c r="I1606" s="10" t="s">
        <v>28</v>
      </c>
      <c r="O1606" s="10">
        <f t="shared" si="25"/>
        <v>1</v>
      </c>
    </row>
    <row r="1607" spans="2:15" x14ac:dyDescent="0.3">
      <c r="B1607" s="10">
        <v>2023</v>
      </c>
      <c r="C1607" s="10" t="s">
        <v>41</v>
      </c>
      <c r="D1607" s="10" t="s">
        <v>23</v>
      </c>
      <c r="E1607" s="10" t="s">
        <v>35</v>
      </c>
      <c r="F1607" s="10" t="s">
        <v>18</v>
      </c>
      <c r="G1607" s="10" t="s">
        <v>40</v>
      </c>
      <c r="H1607" s="10" t="s">
        <v>39</v>
      </c>
      <c r="I1607" s="10" t="s">
        <v>28</v>
      </c>
      <c r="O1607" s="10">
        <f t="shared" si="25"/>
        <v>1</v>
      </c>
    </row>
    <row r="1608" spans="2:15" x14ac:dyDescent="0.3">
      <c r="B1608" s="10">
        <v>2025</v>
      </c>
      <c r="C1608" s="10" t="s">
        <v>15</v>
      </c>
      <c r="D1608" s="10" t="s">
        <v>33</v>
      </c>
      <c r="E1608" s="10" t="s">
        <v>17</v>
      </c>
      <c r="F1608" s="10" t="s">
        <v>30</v>
      </c>
      <c r="G1608" s="10" t="s">
        <v>44</v>
      </c>
      <c r="H1608" s="10" t="s">
        <v>39</v>
      </c>
      <c r="I1608" s="10" t="s">
        <v>28</v>
      </c>
      <c r="O1608" s="10">
        <f t="shared" si="25"/>
        <v>1</v>
      </c>
    </row>
    <row r="1609" spans="2:15" x14ac:dyDescent="0.3">
      <c r="B1609" s="10">
        <v>2020</v>
      </c>
      <c r="C1609" s="10" t="s">
        <v>29</v>
      </c>
      <c r="D1609" s="10" t="s">
        <v>16</v>
      </c>
      <c r="E1609" s="10" t="s">
        <v>24</v>
      </c>
      <c r="F1609" s="10" t="s">
        <v>18</v>
      </c>
      <c r="G1609" s="10" t="s">
        <v>19</v>
      </c>
      <c r="H1609" s="10" t="s">
        <v>27</v>
      </c>
      <c r="I1609" s="10" t="s">
        <v>34</v>
      </c>
      <c r="O1609" s="10">
        <f t="shared" si="25"/>
        <v>1</v>
      </c>
    </row>
    <row r="1610" spans="2:15" x14ac:dyDescent="0.3">
      <c r="B1610" s="10">
        <v>2025</v>
      </c>
      <c r="C1610" s="10" t="s">
        <v>43</v>
      </c>
      <c r="D1610" s="10" t="s">
        <v>33</v>
      </c>
      <c r="E1610" s="10" t="s">
        <v>17</v>
      </c>
      <c r="F1610" s="10" t="s">
        <v>25</v>
      </c>
      <c r="G1610" s="10" t="s">
        <v>26</v>
      </c>
      <c r="H1610" s="10" t="s">
        <v>34</v>
      </c>
      <c r="I1610" s="10" t="s">
        <v>28</v>
      </c>
      <c r="O1610" s="10">
        <f t="shared" si="25"/>
        <v>1</v>
      </c>
    </row>
    <row r="1611" spans="2:15" x14ac:dyDescent="0.3">
      <c r="B1611" s="10">
        <v>2021</v>
      </c>
      <c r="C1611" s="10" t="s">
        <v>15</v>
      </c>
      <c r="D1611" s="10" t="s">
        <v>16</v>
      </c>
      <c r="E1611" s="10" t="s">
        <v>35</v>
      </c>
      <c r="F1611" s="10" t="s">
        <v>18</v>
      </c>
      <c r="G1611" s="10" t="s">
        <v>26</v>
      </c>
      <c r="H1611" s="10" t="s">
        <v>27</v>
      </c>
      <c r="I1611" s="10" t="s">
        <v>34</v>
      </c>
      <c r="O1611" s="10">
        <f t="shared" si="25"/>
        <v>1</v>
      </c>
    </row>
    <row r="1612" spans="2:15" x14ac:dyDescent="0.3">
      <c r="B1612" s="10">
        <v>2022</v>
      </c>
      <c r="C1612" s="10" t="s">
        <v>36</v>
      </c>
      <c r="D1612" s="10" t="s">
        <v>23</v>
      </c>
      <c r="E1612" s="10" t="s">
        <v>17</v>
      </c>
      <c r="F1612" s="10" t="s">
        <v>18</v>
      </c>
      <c r="G1612" s="10" t="s">
        <v>26</v>
      </c>
      <c r="H1612" s="10" t="s">
        <v>20</v>
      </c>
      <c r="I1612" s="10" t="s">
        <v>28</v>
      </c>
      <c r="O1612" s="10">
        <f t="shared" si="25"/>
        <v>1</v>
      </c>
    </row>
    <row r="1613" spans="2:15" x14ac:dyDescent="0.3">
      <c r="B1613" s="10">
        <v>2025</v>
      </c>
      <c r="C1613" s="10" t="s">
        <v>43</v>
      </c>
      <c r="D1613" s="10" t="s">
        <v>23</v>
      </c>
      <c r="E1613" s="10" t="s">
        <v>24</v>
      </c>
      <c r="F1613" s="10" t="s">
        <v>30</v>
      </c>
      <c r="G1613" s="10" t="s">
        <v>32</v>
      </c>
      <c r="H1613" s="10" t="s">
        <v>34</v>
      </c>
      <c r="I1613" s="10" t="s">
        <v>28</v>
      </c>
      <c r="O1613" s="10">
        <f t="shared" si="25"/>
        <v>1</v>
      </c>
    </row>
    <row r="1614" spans="2:15" x14ac:dyDescent="0.3">
      <c r="B1614" s="10">
        <v>2021</v>
      </c>
      <c r="C1614" s="10" t="s">
        <v>29</v>
      </c>
      <c r="D1614" s="10" t="s">
        <v>33</v>
      </c>
      <c r="E1614" s="10" t="s">
        <v>24</v>
      </c>
      <c r="F1614" s="10" t="s">
        <v>30</v>
      </c>
      <c r="G1614" s="10" t="s">
        <v>19</v>
      </c>
      <c r="H1614" s="10" t="s">
        <v>27</v>
      </c>
      <c r="I1614" s="10" t="s">
        <v>34</v>
      </c>
      <c r="O1614" s="10">
        <f t="shared" si="25"/>
        <v>1</v>
      </c>
    </row>
    <row r="1615" spans="2:15" x14ac:dyDescent="0.3">
      <c r="B1615" s="10">
        <v>2020</v>
      </c>
      <c r="C1615" s="10" t="s">
        <v>36</v>
      </c>
      <c r="D1615" s="10" t="s">
        <v>16</v>
      </c>
      <c r="E1615" s="10" t="s">
        <v>24</v>
      </c>
      <c r="F1615" s="10" t="s">
        <v>25</v>
      </c>
      <c r="G1615" s="10" t="s">
        <v>19</v>
      </c>
      <c r="H1615" s="10" t="s">
        <v>27</v>
      </c>
      <c r="I1615" s="10" t="s">
        <v>28</v>
      </c>
      <c r="O1615" s="10">
        <f t="shared" si="25"/>
        <v>1</v>
      </c>
    </row>
    <row r="1616" spans="2:15" x14ac:dyDescent="0.3">
      <c r="B1616" s="10">
        <v>2023</v>
      </c>
      <c r="C1616" s="10" t="s">
        <v>22</v>
      </c>
      <c r="D1616" s="10" t="s">
        <v>37</v>
      </c>
      <c r="E1616" s="10" t="s">
        <v>35</v>
      </c>
      <c r="F1616" s="10" t="s">
        <v>30</v>
      </c>
      <c r="G1616" s="10" t="s">
        <v>38</v>
      </c>
      <c r="H1616" s="10" t="s">
        <v>20</v>
      </c>
      <c r="I1616" s="10" t="s">
        <v>28</v>
      </c>
      <c r="O1616" s="10">
        <f t="shared" si="25"/>
        <v>1</v>
      </c>
    </row>
    <row r="1617" spans="2:15" x14ac:dyDescent="0.3">
      <c r="B1617" s="10">
        <v>2026</v>
      </c>
      <c r="C1617" s="10" t="s">
        <v>36</v>
      </c>
      <c r="D1617" s="10" t="s">
        <v>23</v>
      </c>
      <c r="E1617" s="10" t="s">
        <v>24</v>
      </c>
      <c r="F1617" s="10" t="s">
        <v>18</v>
      </c>
      <c r="G1617" s="10" t="s">
        <v>40</v>
      </c>
      <c r="H1617" s="10" t="s">
        <v>27</v>
      </c>
      <c r="I1617" s="10" t="s">
        <v>21</v>
      </c>
      <c r="O1617" s="10">
        <f t="shared" si="25"/>
        <v>1</v>
      </c>
    </row>
    <row r="1618" spans="2:15" x14ac:dyDescent="0.3">
      <c r="B1618" s="10">
        <v>2023</v>
      </c>
      <c r="C1618" s="10" t="s">
        <v>43</v>
      </c>
      <c r="D1618" s="10" t="s">
        <v>23</v>
      </c>
      <c r="E1618" s="10" t="s">
        <v>35</v>
      </c>
      <c r="F1618" s="10" t="s">
        <v>18</v>
      </c>
      <c r="G1618" s="10" t="s">
        <v>26</v>
      </c>
      <c r="H1618" s="10" t="s">
        <v>20</v>
      </c>
      <c r="I1618" s="10" t="s">
        <v>28</v>
      </c>
      <c r="O1618" s="10">
        <f t="shared" si="25"/>
        <v>1</v>
      </c>
    </row>
    <row r="1619" spans="2:15" x14ac:dyDescent="0.3">
      <c r="B1619" s="10">
        <v>2022</v>
      </c>
      <c r="C1619" s="10" t="s">
        <v>15</v>
      </c>
      <c r="D1619" s="10" t="s">
        <v>31</v>
      </c>
      <c r="E1619" s="10" t="s">
        <v>24</v>
      </c>
      <c r="F1619" s="10" t="s">
        <v>30</v>
      </c>
      <c r="G1619" s="10" t="s">
        <v>44</v>
      </c>
      <c r="H1619" s="10" t="s">
        <v>27</v>
      </c>
      <c r="I1619" s="10" t="s">
        <v>21</v>
      </c>
      <c r="O1619" s="10">
        <f t="shared" si="25"/>
        <v>1</v>
      </c>
    </row>
    <row r="1620" spans="2:15" x14ac:dyDescent="0.3">
      <c r="B1620" s="10">
        <v>2024</v>
      </c>
      <c r="C1620" s="10" t="s">
        <v>43</v>
      </c>
      <c r="D1620" s="10" t="s">
        <v>31</v>
      </c>
      <c r="E1620" s="10" t="s">
        <v>17</v>
      </c>
      <c r="F1620" s="10" t="s">
        <v>25</v>
      </c>
      <c r="G1620" s="10" t="s">
        <v>26</v>
      </c>
      <c r="H1620" s="10" t="s">
        <v>39</v>
      </c>
      <c r="I1620" s="10" t="s">
        <v>28</v>
      </c>
      <c r="O1620" s="10">
        <f t="shared" si="25"/>
        <v>1</v>
      </c>
    </row>
    <row r="1621" spans="2:15" x14ac:dyDescent="0.3">
      <c r="B1621" s="10">
        <v>2020</v>
      </c>
      <c r="C1621" s="10" t="s">
        <v>36</v>
      </c>
      <c r="D1621" s="10" t="s">
        <v>42</v>
      </c>
      <c r="E1621" s="10" t="s">
        <v>17</v>
      </c>
      <c r="F1621" s="10" t="s">
        <v>30</v>
      </c>
      <c r="G1621" s="10" t="s">
        <v>19</v>
      </c>
      <c r="H1621" s="10" t="s">
        <v>34</v>
      </c>
      <c r="I1621" s="10" t="s">
        <v>21</v>
      </c>
      <c r="O1621" s="10">
        <f t="shared" si="25"/>
        <v>1</v>
      </c>
    </row>
    <row r="1622" spans="2:15" x14ac:dyDescent="0.3">
      <c r="B1622" s="10">
        <v>2022</v>
      </c>
      <c r="C1622" s="10" t="s">
        <v>15</v>
      </c>
      <c r="D1622" s="10" t="s">
        <v>42</v>
      </c>
      <c r="E1622" s="10" t="s">
        <v>24</v>
      </c>
      <c r="F1622" s="10" t="s">
        <v>18</v>
      </c>
      <c r="G1622" s="10" t="s">
        <v>40</v>
      </c>
      <c r="H1622" s="10" t="s">
        <v>27</v>
      </c>
      <c r="I1622" s="10" t="s">
        <v>34</v>
      </c>
      <c r="O1622" s="10">
        <f t="shared" si="25"/>
        <v>1</v>
      </c>
    </row>
    <row r="1623" spans="2:15" x14ac:dyDescent="0.3">
      <c r="B1623" s="10">
        <v>2023</v>
      </c>
      <c r="C1623" s="10" t="s">
        <v>36</v>
      </c>
      <c r="D1623" s="10" t="s">
        <v>23</v>
      </c>
      <c r="E1623" s="10" t="s">
        <v>35</v>
      </c>
      <c r="F1623" s="10" t="s">
        <v>30</v>
      </c>
      <c r="G1623" s="10" t="s">
        <v>26</v>
      </c>
      <c r="H1623" s="10" t="s">
        <v>39</v>
      </c>
      <c r="I1623" s="10" t="s">
        <v>34</v>
      </c>
      <c r="O1623" s="10">
        <f t="shared" si="25"/>
        <v>1</v>
      </c>
    </row>
    <row r="1624" spans="2:15" x14ac:dyDescent="0.3">
      <c r="B1624" s="10">
        <v>2025</v>
      </c>
      <c r="C1624" s="10" t="s">
        <v>36</v>
      </c>
      <c r="D1624" s="10" t="s">
        <v>42</v>
      </c>
      <c r="E1624" s="10" t="s">
        <v>17</v>
      </c>
      <c r="F1624" s="10" t="s">
        <v>30</v>
      </c>
      <c r="G1624" s="10" t="s">
        <v>38</v>
      </c>
      <c r="H1624" s="10" t="s">
        <v>27</v>
      </c>
      <c r="I1624" s="10" t="s">
        <v>28</v>
      </c>
      <c r="O1624" s="10">
        <f t="shared" si="25"/>
        <v>1</v>
      </c>
    </row>
    <row r="1625" spans="2:15" x14ac:dyDescent="0.3">
      <c r="B1625" s="10">
        <v>2020</v>
      </c>
      <c r="C1625" s="10" t="s">
        <v>29</v>
      </c>
      <c r="D1625" s="10" t="s">
        <v>37</v>
      </c>
      <c r="E1625" s="10" t="s">
        <v>35</v>
      </c>
      <c r="F1625" s="10" t="s">
        <v>30</v>
      </c>
      <c r="G1625" s="10" t="s">
        <v>26</v>
      </c>
      <c r="H1625" s="10" t="s">
        <v>20</v>
      </c>
      <c r="I1625" s="10" t="s">
        <v>28</v>
      </c>
      <c r="O1625" s="10">
        <f t="shared" si="25"/>
        <v>1</v>
      </c>
    </row>
    <row r="1626" spans="2:15" x14ac:dyDescent="0.3">
      <c r="B1626" s="10">
        <v>2021</v>
      </c>
      <c r="C1626" s="10" t="s">
        <v>36</v>
      </c>
      <c r="D1626" s="10" t="s">
        <v>42</v>
      </c>
      <c r="E1626" s="10" t="s">
        <v>35</v>
      </c>
      <c r="F1626" s="10" t="s">
        <v>18</v>
      </c>
      <c r="G1626" s="10" t="s">
        <v>38</v>
      </c>
      <c r="H1626" s="10" t="s">
        <v>34</v>
      </c>
      <c r="I1626" s="10" t="s">
        <v>28</v>
      </c>
      <c r="O1626" s="10">
        <f t="shared" si="25"/>
        <v>1</v>
      </c>
    </row>
    <row r="1627" spans="2:15" x14ac:dyDescent="0.3">
      <c r="B1627" s="10">
        <v>2022</v>
      </c>
      <c r="C1627" s="10" t="s">
        <v>15</v>
      </c>
      <c r="D1627" s="10" t="s">
        <v>42</v>
      </c>
      <c r="E1627" s="10" t="s">
        <v>24</v>
      </c>
      <c r="F1627" s="10" t="s">
        <v>25</v>
      </c>
      <c r="G1627" s="10" t="s">
        <v>26</v>
      </c>
      <c r="H1627" s="10" t="s">
        <v>39</v>
      </c>
      <c r="I1627" s="10" t="s">
        <v>21</v>
      </c>
      <c r="O1627" s="10">
        <f t="shared" si="25"/>
        <v>1</v>
      </c>
    </row>
    <row r="1628" spans="2:15" x14ac:dyDescent="0.3">
      <c r="B1628" s="10">
        <v>2025</v>
      </c>
      <c r="C1628" s="10" t="s">
        <v>15</v>
      </c>
      <c r="D1628" s="10" t="s">
        <v>42</v>
      </c>
      <c r="E1628" s="10" t="s">
        <v>24</v>
      </c>
      <c r="F1628" s="10" t="s">
        <v>25</v>
      </c>
      <c r="G1628" s="10" t="s">
        <v>40</v>
      </c>
      <c r="H1628" s="10" t="s">
        <v>20</v>
      </c>
      <c r="I1628" s="10" t="s">
        <v>28</v>
      </c>
      <c r="O1628" s="10">
        <f t="shared" si="25"/>
        <v>1</v>
      </c>
    </row>
    <row r="1629" spans="2:15" x14ac:dyDescent="0.3">
      <c r="B1629" s="10">
        <v>2024</v>
      </c>
      <c r="C1629" s="10" t="s">
        <v>29</v>
      </c>
      <c r="D1629" s="10" t="s">
        <v>37</v>
      </c>
      <c r="E1629" s="10" t="s">
        <v>35</v>
      </c>
      <c r="F1629" s="10" t="s">
        <v>18</v>
      </c>
      <c r="G1629" s="10" t="s">
        <v>40</v>
      </c>
      <c r="H1629" s="10" t="s">
        <v>39</v>
      </c>
      <c r="I1629" s="10" t="s">
        <v>21</v>
      </c>
      <c r="O1629" s="10">
        <f t="shared" si="25"/>
        <v>1</v>
      </c>
    </row>
    <row r="1630" spans="2:15" x14ac:dyDescent="0.3">
      <c r="B1630" s="10">
        <v>2020</v>
      </c>
      <c r="C1630" s="10" t="s">
        <v>45</v>
      </c>
      <c r="D1630" s="10" t="s">
        <v>16</v>
      </c>
      <c r="E1630" s="10" t="s">
        <v>24</v>
      </c>
      <c r="F1630" s="10" t="s">
        <v>30</v>
      </c>
      <c r="G1630" s="10" t="s">
        <v>44</v>
      </c>
      <c r="H1630" s="10" t="s">
        <v>27</v>
      </c>
      <c r="I1630" s="10" t="s">
        <v>28</v>
      </c>
      <c r="O1630" s="10">
        <f t="shared" si="25"/>
        <v>1</v>
      </c>
    </row>
    <row r="1631" spans="2:15" x14ac:dyDescent="0.3">
      <c r="B1631" s="10">
        <v>2025</v>
      </c>
      <c r="C1631" s="10" t="s">
        <v>41</v>
      </c>
      <c r="D1631" s="10" t="s">
        <v>33</v>
      </c>
      <c r="E1631" s="10" t="s">
        <v>35</v>
      </c>
      <c r="F1631" s="10" t="s">
        <v>25</v>
      </c>
      <c r="G1631" s="10" t="s">
        <v>38</v>
      </c>
      <c r="H1631" s="10" t="s">
        <v>34</v>
      </c>
      <c r="I1631" s="10" t="s">
        <v>21</v>
      </c>
      <c r="O1631" s="10">
        <f t="shared" si="25"/>
        <v>1</v>
      </c>
    </row>
    <row r="1632" spans="2:15" x14ac:dyDescent="0.3">
      <c r="B1632" s="10">
        <v>2026</v>
      </c>
      <c r="C1632" s="10" t="s">
        <v>45</v>
      </c>
      <c r="D1632" s="10" t="s">
        <v>31</v>
      </c>
      <c r="E1632" s="10" t="s">
        <v>17</v>
      </c>
      <c r="F1632" s="10" t="s">
        <v>25</v>
      </c>
      <c r="G1632" s="10" t="s">
        <v>40</v>
      </c>
      <c r="H1632" s="10" t="s">
        <v>27</v>
      </c>
      <c r="I1632" s="10" t="s">
        <v>21</v>
      </c>
      <c r="O1632" s="10">
        <f t="shared" si="25"/>
        <v>1</v>
      </c>
    </row>
    <row r="1633" spans="2:15" x14ac:dyDescent="0.3">
      <c r="B1633" s="10">
        <v>2023</v>
      </c>
      <c r="C1633" s="10" t="s">
        <v>45</v>
      </c>
      <c r="D1633" s="10" t="s">
        <v>16</v>
      </c>
      <c r="E1633" s="10" t="s">
        <v>17</v>
      </c>
      <c r="F1633" s="10" t="s">
        <v>30</v>
      </c>
      <c r="G1633" s="10" t="s">
        <v>19</v>
      </c>
      <c r="H1633" s="10" t="s">
        <v>39</v>
      </c>
      <c r="I1633" s="10" t="s">
        <v>28</v>
      </c>
      <c r="O1633" s="10">
        <f t="shared" si="25"/>
        <v>1</v>
      </c>
    </row>
    <row r="1634" spans="2:15" x14ac:dyDescent="0.3">
      <c r="B1634" s="10">
        <v>2026</v>
      </c>
      <c r="C1634" s="10" t="s">
        <v>36</v>
      </c>
      <c r="D1634" s="10" t="s">
        <v>31</v>
      </c>
      <c r="E1634" s="10" t="s">
        <v>24</v>
      </c>
      <c r="F1634" s="10" t="s">
        <v>18</v>
      </c>
      <c r="G1634" s="10" t="s">
        <v>38</v>
      </c>
      <c r="H1634" s="10" t="s">
        <v>39</v>
      </c>
      <c r="I1634" s="10" t="s">
        <v>34</v>
      </c>
      <c r="O1634" s="10">
        <f t="shared" si="25"/>
        <v>1</v>
      </c>
    </row>
    <row r="1635" spans="2:15" x14ac:dyDescent="0.3">
      <c r="B1635" s="10">
        <v>2025</v>
      </c>
      <c r="C1635" s="10" t="s">
        <v>29</v>
      </c>
      <c r="D1635" s="10" t="s">
        <v>42</v>
      </c>
      <c r="E1635" s="10" t="s">
        <v>17</v>
      </c>
      <c r="F1635" s="10" t="s">
        <v>30</v>
      </c>
      <c r="G1635" s="10" t="s">
        <v>26</v>
      </c>
      <c r="H1635" s="10" t="s">
        <v>20</v>
      </c>
      <c r="I1635" s="10" t="s">
        <v>28</v>
      </c>
      <c r="O1635" s="10">
        <f t="shared" si="25"/>
        <v>1</v>
      </c>
    </row>
    <row r="1636" spans="2:15" x14ac:dyDescent="0.3">
      <c r="B1636" s="10">
        <v>2024</v>
      </c>
      <c r="C1636" s="10" t="s">
        <v>43</v>
      </c>
      <c r="D1636" s="10" t="s">
        <v>31</v>
      </c>
      <c r="E1636" s="10" t="s">
        <v>35</v>
      </c>
      <c r="F1636" s="10" t="s">
        <v>18</v>
      </c>
      <c r="G1636" s="10" t="s">
        <v>19</v>
      </c>
      <c r="H1636" s="10" t="s">
        <v>20</v>
      </c>
      <c r="I1636" s="10" t="s">
        <v>28</v>
      </c>
      <c r="O1636" s="10">
        <f t="shared" si="25"/>
        <v>1</v>
      </c>
    </row>
    <row r="1637" spans="2:15" x14ac:dyDescent="0.3">
      <c r="B1637" s="10">
        <v>2022</v>
      </c>
      <c r="C1637" s="10" t="s">
        <v>36</v>
      </c>
      <c r="D1637" s="10" t="s">
        <v>37</v>
      </c>
      <c r="E1637" s="10" t="s">
        <v>17</v>
      </c>
      <c r="F1637" s="10" t="s">
        <v>25</v>
      </c>
      <c r="G1637" s="10" t="s">
        <v>19</v>
      </c>
      <c r="H1637" s="10" t="s">
        <v>34</v>
      </c>
      <c r="I1637" s="10" t="s">
        <v>28</v>
      </c>
      <c r="O1637" s="10">
        <f t="shared" si="25"/>
        <v>1</v>
      </c>
    </row>
    <row r="1638" spans="2:15" x14ac:dyDescent="0.3">
      <c r="B1638" s="10">
        <v>2021</v>
      </c>
      <c r="C1638" s="10" t="s">
        <v>22</v>
      </c>
      <c r="D1638" s="10" t="s">
        <v>37</v>
      </c>
      <c r="E1638" s="10" t="s">
        <v>17</v>
      </c>
      <c r="F1638" s="10" t="s">
        <v>25</v>
      </c>
      <c r="G1638" s="10" t="s">
        <v>19</v>
      </c>
      <c r="H1638" s="10" t="s">
        <v>27</v>
      </c>
      <c r="I1638" s="10" t="s">
        <v>28</v>
      </c>
      <c r="O1638" s="10">
        <f t="shared" si="25"/>
        <v>1</v>
      </c>
    </row>
    <row r="1639" spans="2:15" x14ac:dyDescent="0.3">
      <c r="B1639" s="10">
        <v>2026</v>
      </c>
      <c r="C1639" s="10" t="s">
        <v>29</v>
      </c>
      <c r="D1639" s="10" t="s">
        <v>37</v>
      </c>
      <c r="E1639" s="10" t="s">
        <v>24</v>
      </c>
      <c r="F1639" s="10" t="s">
        <v>25</v>
      </c>
      <c r="G1639" s="10" t="s">
        <v>40</v>
      </c>
      <c r="H1639" s="10" t="s">
        <v>20</v>
      </c>
      <c r="I1639" s="10" t="s">
        <v>28</v>
      </c>
      <c r="O1639" s="10">
        <f t="shared" si="25"/>
        <v>1</v>
      </c>
    </row>
    <row r="1640" spans="2:15" x14ac:dyDescent="0.3">
      <c r="B1640" s="10">
        <v>2025</v>
      </c>
      <c r="C1640" s="10" t="s">
        <v>15</v>
      </c>
      <c r="D1640" s="10" t="s">
        <v>23</v>
      </c>
      <c r="E1640" s="10" t="s">
        <v>17</v>
      </c>
      <c r="F1640" s="10" t="s">
        <v>25</v>
      </c>
      <c r="G1640" s="10" t="s">
        <v>26</v>
      </c>
      <c r="H1640" s="10" t="s">
        <v>39</v>
      </c>
      <c r="I1640" s="10" t="s">
        <v>28</v>
      </c>
      <c r="O1640" s="10">
        <f t="shared" si="25"/>
        <v>1</v>
      </c>
    </row>
    <row r="1641" spans="2:15" x14ac:dyDescent="0.3">
      <c r="B1641" s="10">
        <v>2022</v>
      </c>
      <c r="C1641" s="10" t="s">
        <v>15</v>
      </c>
      <c r="D1641" s="10" t="s">
        <v>16</v>
      </c>
      <c r="E1641" s="10" t="s">
        <v>17</v>
      </c>
      <c r="F1641" s="10" t="s">
        <v>25</v>
      </c>
      <c r="G1641" s="10" t="s">
        <v>19</v>
      </c>
      <c r="H1641" s="10" t="s">
        <v>39</v>
      </c>
      <c r="I1641" s="10" t="s">
        <v>28</v>
      </c>
      <c r="O1641" s="10">
        <f t="shared" si="25"/>
        <v>1</v>
      </c>
    </row>
    <row r="1642" spans="2:15" x14ac:dyDescent="0.3">
      <c r="B1642" s="10">
        <v>2021</v>
      </c>
      <c r="C1642" s="10" t="s">
        <v>15</v>
      </c>
      <c r="D1642" s="10" t="s">
        <v>42</v>
      </c>
      <c r="E1642" s="10" t="s">
        <v>17</v>
      </c>
      <c r="F1642" s="10" t="s">
        <v>30</v>
      </c>
      <c r="G1642" s="10" t="s">
        <v>32</v>
      </c>
      <c r="H1642" s="10" t="s">
        <v>27</v>
      </c>
      <c r="I1642" s="10" t="s">
        <v>34</v>
      </c>
      <c r="O1642" s="10">
        <f t="shared" si="25"/>
        <v>1</v>
      </c>
    </row>
    <row r="1643" spans="2:15" x14ac:dyDescent="0.3">
      <c r="B1643" s="10">
        <v>2021</v>
      </c>
      <c r="C1643" s="10" t="s">
        <v>15</v>
      </c>
      <c r="D1643" s="10" t="s">
        <v>23</v>
      </c>
      <c r="E1643" s="10" t="s">
        <v>24</v>
      </c>
      <c r="F1643" s="10" t="s">
        <v>25</v>
      </c>
      <c r="G1643" s="10" t="s">
        <v>40</v>
      </c>
      <c r="H1643" s="10" t="s">
        <v>20</v>
      </c>
      <c r="I1643" s="10" t="s">
        <v>28</v>
      </c>
      <c r="O1643" s="10">
        <f t="shared" si="25"/>
        <v>1</v>
      </c>
    </row>
    <row r="1644" spans="2:15" x14ac:dyDescent="0.3">
      <c r="B1644" s="10">
        <v>2023</v>
      </c>
      <c r="C1644" s="10" t="s">
        <v>29</v>
      </c>
      <c r="D1644" s="10" t="s">
        <v>31</v>
      </c>
      <c r="E1644" s="10" t="s">
        <v>17</v>
      </c>
      <c r="F1644" s="10" t="s">
        <v>25</v>
      </c>
      <c r="G1644" s="10" t="s">
        <v>26</v>
      </c>
      <c r="H1644" s="10" t="s">
        <v>20</v>
      </c>
      <c r="I1644" s="10" t="s">
        <v>34</v>
      </c>
      <c r="O1644" s="10">
        <f t="shared" si="25"/>
        <v>1</v>
      </c>
    </row>
    <row r="1645" spans="2:15" x14ac:dyDescent="0.3">
      <c r="B1645" s="10">
        <v>2026</v>
      </c>
      <c r="C1645" s="10" t="s">
        <v>41</v>
      </c>
      <c r="D1645" s="10" t="s">
        <v>23</v>
      </c>
      <c r="E1645" s="10" t="s">
        <v>17</v>
      </c>
      <c r="F1645" s="10" t="s">
        <v>25</v>
      </c>
      <c r="G1645" s="10" t="s">
        <v>32</v>
      </c>
      <c r="H1645" s="10" t="s">
        <v>20</v>
      </c>
      <c r="I1645" s="10" t="s">
        <v>28</v>
      </c>
      <c r="O1645" s="10">
        <f t="shared" si="25"/>
        <v>1</v>
      </c>
    </row>
    <row r="1646" spans="2:15" x14ac:dyDescent="0.3">
      <c r="B1646" s="10">
        <v>2021</v>
      </c>
      <c r="C1646" s="10" t="s">
        <v>43</v>
      </c>
      <c r="D1646" s="10" t="s">
        <v>42</v>
      </c>
      <c r="E1646" s="10" t="s">
        <v>24</v>
      </c>
      <c r="F1646" s="10" t="s">
        <v>30</v>
      </c>
      <c r="G1646" s="10" t="s">
        <v>26</v>
      </c>
      <c r="H1646" s="10" t="s">
        <v>27</v>
      </c>
      <c r="I1646" s="10" t="s">
        <v>28</v>
      </c>
      <c r="O1646" s="10">
        <f t="shared" si="25"/>
        <v>1</v>
      </c>
    </row>
    <row r="1647" spans="2:15" x14ac:dyDescent="0.3">
      <c r="B1647" s="10">
        <v>2021</v>
      </c>
      <c r="C1647" s="10" t="s">
        <v>15</v>
      </c>
      <c r="D1647" s="10" t="s">
        <v>31</v>
      </c>
      <c r="E1647" s="10" t="s">
        <v>17</v>
      </c>
      <c r="F1647" s="10" t="s">
        <v>18</v>
      </c>
      <c r="G1647" s="10" t="s">
        <v>26</v>
      </c>
      <c r="H1647" s="10" t="s">
        <v>20</v>
      </c>
      <c r="I1647" s="10" t="s">
        <v>28</v>
      </c>
      <c r="O1647" s="10">
        <f t="shared" si="25"/>
        <v>1</v>
      </c>
    </row>
    <row r="1648" spans="2:15" x14ac:dyDescent="0.3">
      <c r="B1648" s="10">
        <v>2022</v>
      </c>
      <c r="C1648" s="10" t="s">
        <v>36</v>
      </c>
      <c r="D1648" s="10" t="s">
        <v>37</v>
      </c>
      <c r="E1648" s="10" t="s">
        <v>24</v>
      </c>
      <c r="F1648" s="10" t="s">
        <v>18</v>
      </c>
      <c r="G1648" s="10" t="s">
        <v>40</v>
      </c>
      <c r="H1648" s="10" t="s">
        <v>27</v>
      </c>
      <c r="I1648" s="10" t="s">
        <v>34</v>
      </c>
      <c r="O1648" s="10">
        <f t="shared" si="25"/>
        <v>1</v>
      </c>
    </row>
    <row r="1649" spans="2:15" x14ac:dyDescent="0.3">
      <c r="B1649" s="10">
        <v>2024</v>
      </c>
      <c r="C1649" s="10" t="s">
        <v>22</v>
      </c>
      <c r="D1649" s="10" t="s">
        <v>31</v>
      </c>
      <c r="E1649" s="10" t="s">
        <v>35</v>
      </c>
      <c r="F1649" s="10" t="s">
        <v>25</v>
      </c>
      <c r="G1649" s="10" t="s">
        <v>38</v>
      </c>
      <c r="H1649" s="10" t="s">
        <v>20</v>
      </c>
      <c r="I1649" s="10" t="s">
        <v>28</v>
      </c>
      <c r="O1649" s="10">
        <f t="shared" si="25"/>
        <v>1</v>
      </c>
    </row>
    <row r="1650" spans="2:15" x14ac:dyDescent="0.3">
      <c r="B1650" s="10">
        <v>2022</v>
      </c>
      <c r="C1650" s="10" t="s">
        <v>45</v>
      </c>
      <c r="D1650" s="10" t="s">
        <v>33</v>
      </c>
      <c r="E1650" s="10" t="s">
        <v>24</v>
      </c>
      <c r="F1650" s="10" t="s">
        <v>30</v>
      </c>
      <c r="G1650" s="10" t="s">
        <v>38</v>
      </c>
      <c r="H1650" s="10" t="s">
        <v>20</v>
      </c>
      <c r="I1650" s="10" t="s">
        <v>28</v>
      </c>
      <c r="O1650" s="10">
        <f t="shared" si="25"/>
        <v>1</v>
      </c>
    </row>
    <row r="1651" spans="2:15" x14ac:dyDescent="0.3">
      <c r="B1651" s="10">
        <v>2024</v>
      </c>
      <c r="C1651" s="10" t="s">
        <v>22</v>
      </c>
      <c r="D1651" s="10" t="s">
        <v>33</v>
      </c>
      <c r="E1651" s="10" t="s">
        <v>24</v>
      </c>
      <c r="F1651" s="10" t="s">
        <v>18</v>
      </c>
      <c r="G1651" s="10" t="s">
        <v>40</v>
      </c>
      <c r="H1651" s="10" t="s">
        <v>20</v>
      </c>
      <c r="I1651" s="10" t="s">
        <v>21</v>
      </c>
      <c r="O1651" s="10">
        <f t="shared" si="25"/>
        <v>1</v>
      </c>
    </row>
    <row r="1652" spans="2:15" x14ac:dyDescent="0.3">
      <c r="B1652" s="10">
        <v>2022</v>
      </c>
      <c r="C1652" s="10" t="s">
        <v>29</v>
      </c>
      <c r="D1652" s="10" t="s">
        <v>37</v>
      </c>
      <c r="E1652" s="10" t="s">
        <v>24</v>
      </c>
      <c r="F1652" s="10" t="s">
        <v>18</v>
      </c>
      <c r="G1652" s="10" t="s">
        <v>44</v>
      </c>
      <c r="H1652" s="10" t="s">
        <v>27</v>
      </c>
      <c r="I1652" s="10" t="s">
        <v>34</v>
      </c>
      <c r="O1652" s="10">
        <f t="shared" si="25"/>
        <v>1</v>
      </c>
    </row>
    <row r="1653" spans="2:15" x14ac:dyDescent="0.3">
      <c r="B1653" s="10">
        <v>2023</v>
      </c>
      <c r="C1653" s="10" t="s">
        <v>29</v>
      </c>
      <c r="D1653" s="10" t="s">
        <v>31</v>
      </c>
      <c r="E1653" s="10" t="s">
        <v>35</v>
      </c>
      <c r="F1653" s="10" t="s">
        <v>30</v>
      </c>
      <c r="G1653" s="10" t="s">
        <v>19</v>
      </c>
      <c r="H1653" s="10" t="s">
        <v>27</v>
      </c>
      <c r="I1653" s="10" t="s">
        <v>28</v>
      </c>
      <c r="O1653" s="10">
        <f t="shared" si="25"/>
        <v>1</v>
      </c>
    </row>
    <row r="1654" spans="2:15" x14ac:dyDescent="0.3">
      <c r="B1654" s="10">
        <v>2020</v>
      </c>
      <c r="C1654" s="10" t="s">
        <v>43</v>
      </c>
      <c r="D1654" s="10" t="s">
        <v>33</v>
      </c>
      <c r="E1654" s="10" t="s">
        <v>17</v>
      </c>
      <c r="F1654" s="10" t="s">
        <v>30</v>
      </c>
      <c r="G1654" s="10" t="s">
        <v>44</v>
      </c>
      <c r="H1654" s="10" t="s">
        <v>20</v>
      </c>
      <c r="I1654" s="10" t="s">
        <v>28</v>
      </c>
      <c r="O1654" s="10">
        <f t="shared" si="25"/>
        <v>1</v>
      </c>
    </row>
    <row r="1655" spans="2:15" x14ac:dyDescent="0.3">
      <c r="B1655" s="10">
        <v>2025</v>
      </c>
      <c r="C1655" s="10" t="s">
        <v>45</v>
      </c>
      <c r="D1655" s="10" t="s">
        <v>37</v>
      </c>
      <c r="E1655" s="10" t="s">
        <v>17</v>
      </c>
      <c r="F1655" s="10" t="s">
        <v>25</v>
      </c>
      <c r="G1655" s="10" t="s">
        <v>44</v>
      </c>
      <c r="H1655" s="10" t="s">
        <v>27</v>
      </c>
      <c r="I1655" s="10" t="s">
        <v>34</v>
      </c>
      <c r="O1655" s="10">
        <f t="shared" si="25"/>
        <v>1</v>
      </c>
    </row>
    <row r="1656" spans="2:15" x14ac:dyDescent="0.3">
      <c r="B1656" s="10">
        <v>2020</v>
      </c>
      <c r="C1656" s="10" t="s">
        <v>43</v>
      </c>
      <c r="D1656" s="10" t="s">
        <v>23</v>
      </c>
      <c r="E1656" s="10" t="s">
        <v>17</v>
      </c>
      <c r="F1656" s="10" t="s">
        <v>30</v>
      </c>
      <c r="G1656" s="10" t="s">
        <v>26</v>
      </c>
      <c r="H1656" s="10" t="s">
        <v>39</v>
      </c>
      <c r="I1656" s="10" t="s">
        <v>28</v>
      </c>
      <c r="O1656" s="10">
        <f t="shared" si="25"/>
        <v>1</v>
      </c>
    </row>
    <row r="1657" spans="2:15" x14ac:dyDescent="0.3">
      <c r="B1657" s="10">
        <v>2023</v>
      </c>
      <c r="C1657" s="10" t="s">
        <v>41</v>
      </c>
      <c r="D1657" s="10" t="s">
        <v>16</v>
      </c>
      <c r="E1657" s="10" t="s">
        <v>35</v>
      </c>
      <c r="F1657" s="10" t="s">
        <v>25</v>
      </c>
      <c r="G1657" s="10" t="s">
        <v>40</v>
      </c>
      <c r="H1657" s="10" t="s">
        <v>34</v>
      </c>
      <c r="I1657" s="10" t="s">
        <v>28</v>
      </c>
      <c r="O1657" s="10">
        <f t="shared" si="25"/>
        <v>1</v>
      </c>
    </row>
    <row r="1658" spans="2:15" x14ac:dyDescent="0.3">
      <c r="B1658" s="10">
        <v>2024</v>
      </c>
      <c r="C1658" s="10" t="s">
        <v>41</v>
      </c>
      <c r="D1658" s="10" t="s">
        <v>37</v>
      </c>
      <c r="E1658" s="10" t="s">
        <v>24</v>
      </c>
      <c r="F1658" s="10" t="s">
        <v>18</v>
      </c>
      <c r="G1658" s="10" t="s">
        <v>19</v>
      </c>
      <c r="H1658" s="10" t="s">
        <v>20</v>
      </c>
      <c r="I1658" s="10" t="s">
        <v>21</v>
      </c>
      <c r="O1658" s="10">
        <f t="shared" si="25"/>
        <v>1</v>
      </c>
    </row>
    <row r="1659" spans="2:15" x14ac:dyDescent="0.3">
      <c r="B1659" s="10">
        <v>2026</v>
      </c>
      <c r="C1659" s="10" t="s">
        <v>43</v>
      </c>
      <c r="D1659" s="10" t="s">
        <v>42</v>
      </c>
      <c r="E1659" s="10" t="s">
        <v>17</v>
      </c>
      <c r="F1659" s="10" t="s">
        <v>25</v>
      </c>
      <c r="G1659" s="10" t="s">
        <v>26</v>
      </c>
      <c r="H1659" s="10" t="s">
        <v>39</v>
      </c>
      <c r="I1659" s="10" t="s">
        <v>28</v>
      </c>
      <c r="O1659" s="10">
        <f t="shared" si="25"/>
        <v>1</v>
      </c>
    </row>
    <row r="1660" spans="2:15" x14ac:dyDescent="0.3">
      <c r="B1660" s="10">
        <v>2022</v>
      </c>
      <c r="C1660" s="10" t="s">
        <v>36</v>
      </c>
      <c r="D1660" s="10" t="s">
        <v>23</v>
      </c>
      <c r="E1660" s="10" t="s">
        <v>17</v>
      </c>
      <c r="F1660" s="10" t="s">
        <v>18</v>
      </c>
      <c r="G1660" s="10" t="s">
        <v>19</v>
      </c>
      <c r="H1660" s="10" t="s">
        <v>34</v>
      </c>
      <c r="I1660" s="10" t="s">
        <v>34</v>
      </c>
      <c r="O1660" s="10">
        <f t="shared" si="25"/>
        <v>1</v>
      </c>
    </row>
    <row r="1661" spans="2:15" x14ac:dyDescent="0.3">
      <c r="B1661" s="10">
        <v>2022</v>
      </c>
      <c r="C1661" s="10" t="s">
        <v>45</v>
      </c>
      <c r="D1661" s="10" t="s">
        <v>37</v>
      </c>
      <c r="E1661" s="10" t="s">
        <v>24</v>
      </c>
      <c r="F1661" s="10" t="s">
        <v>18</v>
      </c>
      <c r="G1661" s="10" t="s">
        <v>19</v>
      </c>
      <c r="H1661" s="10" t="s">
        <v>20</v>
      </c>
      <c r="I1661" s="10" t="s">
        <v>21</v>
      </c>
      <c r="O1661" s="10">
        <f t="shared" si="25"/>
        <v>1</v>
      </c>
    </row>
    <row r="1662" spans="2:15" x14ac:dyDescent="0.3">
      <c r="B1662" s="10">
        <v>2023</v>
      </c>
      <c r="C1662" s="10" t="s">
        <v>41</v>
      </c>
      <c r="D1662" s="10" t="s">
        <v>33</v>
      </c>
      <c r="E1662" s="10" t="s">
        <v>17</v>
      </c>
      <c r="F1662" s="10" t="s">
        <v>30</v>
      </c>
      <c r="G1662" s="10" t="s">
        <v>32</v>
      </c>
      <c r="H1662" s="10" t="s">
        <v>34</v>
      </c>
      <c r="I1662" s="10" t="s">
        <v>21</v>
      </c>
      <c r="O1662" s="10">
        <f t="shared" si="25"/>
        <v>1</v>
      </c>
    </row>
    <row r="1663" spans="2:15" x14ac:dyDescent="0.3">
      <c r="B1663" s="10">
        <v>2020</v>
      </c>
      <c r="C1663" s="10" t="s">
        <v>45</v>
      </c>
      <c r="D1663" s="10" t="s">
        <v>23</v>
      </c>
      <c r="E1663" s="10" t="s">
        <v>24</v>
      </c>
      <c r="F1663" s="10" t="s">
        <v>18</v>
      </c>
      <c r="G1663" s="10" t="s">
        <v>32</v>
      </c>
      <c r="H1663" s="10" t="s">
        <v>20</v>
      </c>
      <c r="I1663" s="10" t="s">
        <v>34</v>
      </c>
      <c r="O1663" s="10">
        <f t="shared" si="25"/>
        <v>1</v>
      </c>
    </row>
    <row r="1664" spans="2:15" x14ac:dyDescent="0.3">
      <c r="B1664" s="10">
        <v>2026</v>
      </c>
      <c r="C1664" s="10" t="s">
        <v>41</v>
      </c>
      <c r="D1664" s="10" t="s">
        <v>16</v>
      </c>
      <c r="E1664" s="10" t="s">
        <v>24</v>
      </c>
      <c r="F1664" s="10" t="s">
        <v>18</v>
      </c>
      <c r="G1664" s="10" t="s">
        <v>32</v>
      </c>
      <c r="H1664" s="10" t="s">
        <v>27</v>
      </c>
      <c r="I1664" s="10" t="s">
        <v>28</v>
      </c>
      <c r="O1664" s="10">
        <f t="shared" si="25"/>
        <v>1</v>
      </c>
    </row>
    <row r="1665" spans="2:15" x14ac:dyDescent="0.3">
      <c r="B1665" s="10">
        <v>2025</v>
      </c>
      <c r="C1665" s="10" t="s">
        <v>36</v>
      </c>
      <c r="D1665" s="10" t="s">
        <v>16</v>
      </c>
      <c r="E1665" s="10" t="s">
        <v>35</v>
      </c>
      <c r="F1665" s="10" t="s">
        <v>30</v>
      </c>
      <c r="G1665" s="10" t="s">
        <v>32</v>
      </c>
      <c r="H1665" s="10" t="s">
        <v>34</v>
      </c>
      <c r="I1665" s="10" t="s">
        <v>28</v>
      </c>
      <c r="O1665" s="10">
        <f t="shared" si="25"/>
        <v>1</v>
      </c>
    </row>
    <row r="1666" spans="2:15" x14ac:dyDescent="0.3">
      <c r="B1666" s="10">
        <v>2023</v>
      </c>
      <c r="C1666" s="10" t="s">
        <v>15</v>
      </c>
      <c r="D1666" s="10" t="s">
        <v>37</v>
      </c>
      <c r="E1666" s="10" t="s">
        <v>35</v>
      </c>
      <c r="F1666" s="10" t="s">
        <v>30</v>
      </c>
      <c r="G1666" s="10" t="s">
        <v>32</v>
      </c>
      <c r="H1666" s="10" t="s">
        <v>39</v>
      </c>
      <c r="I1666" s="10" t="s">
        <v>28</v>
      </c>
      <c r="O1666" s="10">
        <f t="shared" si="25"/>
        <v>1</v>
      </c>
    </row>
    <row r="1667" spans="2:15" x14ac:dyDescent="0.3">
      <c r="B1667" s="10">
        <v>2026</v>
      </c>
      <c r="C1667" s="10" t="s">
        <v>45</v>
      </c>
      <c r="D1667" s="10" t="s">
        <v>37</v>
      </c>
      <c r="E1667" s="10" t="s">
        <v>24</v>
      </c>
      <c r="F1667" s="10" t="s">
        <v>18</v>
      </c>
      <c r="G1667" s="10" t="s">
        <v>32</v>
      </c>
      <c r="H1667" s="10" t="s">
        <v>34</v>
      </c>
      <c r="I1667" s="10" t="s">
        <v>34</v>
      </c>
      <c r="O1667" s="10">
        <f t="shared" si="25"/>
        <v>1</v>
      </c>
    </row>
    <row r="1668" spans="2:15" x14ac:dyDescent="0.3">
      <c r="B1668" s="10">
        <v>2024</v>
      </c>
      <c r="C1668" s="10" t="s">
        <v>41</v>
      </c>
      <c r="D1668" s="10" t="s">
        <v>31</v>
      </c>
      <c r="E1668" s="10" t="s">
        <v>17</v>
      </c>
      <c r="F1668" s="10" t="s">
        <v>25</v>
      </c>
      <c r="G1668" s="10" t="s">
        <v>19</v>
      </c>
      <c r="H1668" s="10" t="s">
        <v>27</v>
      </c>
      <c r="I1668" s="10" t="s">
        <v>28</v>
      </c>
      <c r="O1668" s="10">
        <f t="shared" si="25"/>
        <v>1</v>
      </c>
    </row>
    <row r="1669" spans="2:15" x14ac:dyDescent="0.3">
      <c r="B1669" s="10">
        <v>2026</v>
      </c>
      <c r="C1669" s="10" t="s">
        <v>36</v>
      </c>
      <c r="D1669" s="10" t="s">
        <v>37</v>
      </c>
      <c r="E1669" s="10" t="s">
        <v>17</v>
      </c>
      <c r="F1669" s="10" t="s">
        <v>25</v>
      </c>
      <c r="G1669" s="10" t="s">
        <v>32</v>
      </c>
      <c r="H1669" s="10" t="s">
        <v>20</v>
      </c>
      <c r="I1669" s="10" t="s">
        <v>28</v>
      </c>
      <c r="O1669" s="10">
        <f t="shared" ref="O1669:O1732" si="26">SUBTOTAL(103,B1669)</f>
        <v>1</v>
      </c>
    </row>
    <row r="1670" spans="2:15" x14ac:dyDescent="0.3">
      <c r="B1670" s="10">
        <v>2021</v>
      </c>
      <c r="C1670" s="10" t="s">
        <v>36</v>
      </c>
      <c r="D1670" s="10" t="s">
        <v>33</v>
      </c>
      <c r="E1670" s="10" t="s">
        <v>17</v>
      </c>
      <c r="F1670" s="10" t="s">
        <v>30</v>
      </c>
      <c r="G1670" s="10" t="s">
        <v>26</v>
      </c>
      <c r="H1670" s="10" t="s">
        <v>34</v>
      </c>
      <c r="I1670" s="10" t="s">
        <v>28</v>
      </c>
      <c r="O1670" s="10">
        <f t="shared" si="26"/>
        <v>1</v>
      </c>
    </row>
    <row r="1671" spans="2:15" x14ac:dyDescent="0.3">
      <c r="B1671" s="10">
        <v>2021</v>
      </c>
      <c r="C1671" s="10" t="s">
        <v>41</v>
      </c>
      <c r="D1671" s="10" t="s">
        <v>33</v>
      </c>
      <c r="E1671" s="10" t="s">
        <v>17</v>
      </c>
      <c r="F1671" s="10" t="s">
        <v>25</v>
      </c>
      <c r="G1671" s="10" t="s">
        <v>40</v>
      </c>
      <c r="H1671" s="10" t="s">
        <v>20</v>
      </c>
      <c r="I1671" s="10" t="s">
        <v>28</v>
      </c>
      <c r="O1671" s="10">
        <f t="shared" si="26"/>
        <v>1</v>
      </c>
    </row>
    <row r="1672" spans="2:15" x14ac:dyDescent="0.3">
      <c r="B1672" s="10">
        <v>2023</v>
      </c>
      <c r="C1672" s="10" t="s">
        <v>45</v>
      </c>
      <c r="D1672" s="10" t="s">
        <v>42</v>
      </c>
      <c r="E1672" s="10" t="s">
        <v>35</v>
      </c>
      <c r="F1672" s="10" t="s">
        <v>25</v>
      </c>
      <c r="G1672" s="10" t="s">
        <v>32</v>
      </c>
      <c r="H1672" s="10" t="s">
        <v>34</v>
      </c>
      <c r="I1672" s="10" t="s">
        <v>28</v>
      </c>
      <c r="O1672" s="10">
        <f t="shared" si="26"/>
        <v>1</v>
      </c>
    </row>
    <row r="1673" spans="2:15" x14ac:dyDescent="0.3">
      <c r="B1673" s="10">
        <v>2026</v>
      </c>
      <c r="C1673" s="10" t="s">
        <v>45</v>
      </c>
      <c r="D1673" s="10" t="s">
        <v>23</v>
      </c>
      <c r="E1673" s="10" t="s">
        <v>24</v>
      </c>
      <c r="F1673" s="10" t="s">
        <v>18</v>
      </c>
      <c r="G1673" s="10" t="s">
        <v>26</v>
      </c>
      <c r="H1673" s="10" t="s">
        <v>27</v>
      </c>
      <c r="I1673" s="10" t="s">
        <v>21</v>
      </c>
      <c r="O1673" s="10">
        <f t="shared" si="26"/>
        <v>1</v>
      </c>
    </row>
    <row r="1674" spans="2:15" x14ac:dyDescent="0.3">
      <c r="B1674" s="10">
        <v>2024</v>
      </c>
      <c r="C1674" s="10" t="s">
        <v>43</v>
      </c>
      <c r="D1674" s="10" t="s">
        <v>42</v>
      </c>
      <c r="E1674" s="10" t="s">
        <v>35</v>
      </c>
      <c r="F1674" s="10" t="s">
        <v>25</v>
      </c>
      <c r="G1674" s="10" t="s">
        <v>26</v>
      </c>
      <c r="H1674" s="10" t="s">
        <v>27</v>
      </c>
      <c r="I1674" s="10" t="s">
        <v>21</v>
      </c>
      <c r="O1674" s="10">
        <f t="shared" si="26"/>
        <v>1</v>
      </c>
    </row>
    <row r="1675" spans="2:15" x14ac:dyDescent="0.3">
      <c r="B1675" s="10">
        <v>2021</v>
      </c>
      <c r="C1675" s="10" t="s">
        <v>15</v>
      </c>
      <c r="D1675" s="10" t="s">
        <v>37</v>
      </c>
      <c r="E1675" s="10" t="s">
        <v>24</v>
      </c>
      <c r="F1675" s="10" t="s">
        <v>30</v>
      </c>
      <c r="G1675" s="10" t="s">
        <v>19</v>
      </c>
      <c r="H1675" s="10" t="s">
        <v>39</v>
      </c>
      <c r="I1675" s="10" t="s">
        <v>28</v>
      </c>
      <c r="O1675" s="10">
        <f t="shared" si="26"/>
        <v>1</v>
      </c>
    </row>
    <row r="1676" spans="2:15" x14ac:dyDescent="0.3">
      <c r="B1676" s="10">
        <v>2024</v>
      </c>
      <c r="C1676" s="10" t="s">
        <v>29</v>
      </c>
      <c r="D1676" s="10" t="s">
        <v>16</v>
      </c>
      <c r="E1676" s="10" t="s">
        <v>24</v>
      </c>
      <c r="F1676" s="10" t="s">
        <v>30</v>
      </c>
      <c r="G1676" s="10" t="s">
        <v>44</v>
      </c>
      <c r="H1676" s="10" t="s">
        <v>27</v>
      </c>
      <c r="I1676" s="10" t="s">
        <v>28</v>
      </c>
      <c r="O1676" s="10">
        <f t="shared" si="26"/>
        <v>1</v>
      </c>
    </row>
    <row r="1677" spans="2:15" x14ac:dyDescent="0.3">
      <c r="B1677" s="10">
        <v>2022</v>
      </c>
      <c r="C1677" s="10" t="s">
        <v>15</v>
      </c>
      <c r="D1677" s="10" t="s">
        <v>33</v>
      </c>
      <c r="E1677" s="10" t="s">
        <v>35</v>
      </c>
      <c r="F1677" s="10" t="s">
        <v>25</v>
      </c>
      <c r="G1677" s="10" t="s">
        <v>26</v>
      </c>
      <c r="H1677" s="10" t="s">
        <v>34</v>
      </c>
      <c r="I1677" s="10" t="s">
        <v>28</v>
      </c>
      <c r="O1677" s="10">
        <f t="shared" si="26"/>
        <v>1</v>
      </c>
    </row>
    <row r="1678" spans="2:15" x14ac:dyDescent="0.3">
      <c r="B1678" s="10">
        <v>2022</v>
      </c>
      <c r="C1678" s="10" t="s">
        <v>45</v>
      </c>
      <c r="D1678" s="10" t="s">
        <v>33</v>
      </c>
      <c r="E1678" s="10" t="s">
        <v>17</v>
      </c>
      <c r="F1678" s="10" t="s">
        <v>18</v>
      </c>
      <c r="G1678" s="10" t="s">
        <v>40</v>
      </c>
      <c r="H1678" s="10" t="s">
        <v>20</v>
      </c>
      <c r="I1678" s="10" t="s">
        <v>21</v>
      </c>
      <c r="O1678" s="10">
        <f t="shared" si="26"/>
        <v>1</v>
      </c>
    </row>
    <row r="1679" spans="2:15" x14ac:dyDescent="0.3">
      <c r="B1679" s="10">
        <v>2021</v>
      </c>
      <c r="C1679" s="10" t="s">
        <v>45</v>
      </c>
      <c r="D1679" s="10" t="s">
        <v>37</v>
      </c>
      <c r="E1679" s="10" t="s">
        <v>35</v>
      </c>
      <c r="F1679" s="10" t="s">
        <v>18</v>
      </c>
      <c r="G1679" s="10" t="s">
        <v>44</v>
      </c>
      <c r="H1679" s="10" t="s">
        <v>27</v>
      </c>
      <c r="I1679" s="10" t="s">
        <v>28</v>
      </c>
      <c r="O1679" s="10">
        <f t="shared" si="26"/>
        <v>1</v>
      </c>
    </row>
    <row r="1680" spans="2:15" x14ac:dyDescent="0.3">
      <c r="B1680" s="10">
        <v>2023</v>
      </c>
      <c r="C1680" s="10" t="s">
        <v>15</v>
      </c>
      <c r="D1680" s="10" t="s">
        <v>33</v>
      </c>
      <c r="E1680" s="10" t="s">
        <v>24</v>
      </c>
      <c r="F1680" s="10" t="s">
        <v>25</v>
      </c>
      <c r="G1680" s="10" t="s">
        <v>40</v>
      </c>
      <c r="H1680" s="10" t="s">
        <v>20</v>
      </c>
      <c r="I1680" s="10" t="s">
        <v>28</v>
      </c>
      <c r="O1680" s="10">
        <f t="shared" si="26"/>
        <v>1</v>
      </c>
    </row>
    <row r="1681" spans="2:15" x14ac:dyDescent="0.3">
      <c r="B1681" s="10">
        <v>2020</v>
      </c>
      <c r="C1681" s="10" t="s">
        <v>36</v>
      </c>
      <c r="D1681" s="10" t="s">
        <v>16</v>
      </c>
      <c r="E1681" s="10" t="s">
        <v>17</v>
      </c>
      <c r="F1681" s="10" t="s">
        <v>18</v>
      </c>
      <c r="G1681" s="10" t="s">
        <v>38</v>
      </c>
      <c r="H1681" s="10" t="s">
        <v>34</v>
      </c>
      <c r="I1681" s="10" t="s">
        <v>21</v>
      </c>
      <c r="O1681" s="10">
        <f t="shared" si="26"/>
        <v>1</v>
      </c>
    </row>
    <row r="1682" spans="2:15" x14ac:dyDescent="0.3">
      <c r="B1682" s="10">
        <v>2020</v>
      </c>
      <c r="C1682" s="10" t="s">
        <v>22</v>
      </c>
      <c r="D1682" s="10" t="s">
        <v>37</v>
      </c>
      <c r="E1682" s="10" t="s">
        <v>24</v>
      </c>
      <c r="F1682" s="10" t="s">
        <v>18</v>
      </c>
      <c r="G1682" s="10" t="s">
        <v>26</v>
      </c>
      <c r="H1682" s="10" t="s">
        <v>27</v>
      </c>
      <c r="I1682" s="10" t="s">
        <v>28</v>
      </c>
      <c r="O1682" s="10">
        <f t="shared" si="26"/>
        <v>1</v>
      </c>
    </row>
    <row r="1683" spans="2:15" x14ac:dyDescent="0.3">
      <c r="B1683" s="10">
        <v>2024</v>
      </c>
      <c r="C1683" s="10" t="s">
        <v>29</v>
      </c>
      <c r="D1683" s="10" t="s">
        <v>16</v>
      </c>
      <c r="E1683" s="10" t="s">
        <v>17</v>
      </c>
      <c r="F1683" s="10" t="s">
        <v>18</v>
      </c>
      <c r="G1683" s="10" t="s">
        <v>32</v>
      </c>
      <c r="H1683" s="10" t="s">
        <v>27</v>
      </c>
      <c r="I1683" s="10" t="s">
        <v>21</v>
      </c>
      <c r="O1683" s="10">
        <f t="shared" si="26"/>
        <v>1</v>
      </c>
    </row>
    <row r="1684" spans="2:15" x14ac:dyDescent="0.3">
      <c r="B1684" s="10">
        <v>2024</v>
      </c>
      <c r="C1684" s="10" t="s">
        <v>45</v>
      </c>
      <c r="D1684" s="10" t="s">
        <v>42</v>
      </c>
      <c r="E1684" s="10" t="s">
        <v>24</v>
      </c>
      <c r="F1684" s="10" t="s">
        <v>25</v>
      </c>
      <c r="G1684" s="10" t="s">
        <v>26</v>
      </c>
      <c r="H1684" s="10" t="s">
        <v>27</v>
      </c>
      <c r="I1684" s="10" t="s">
        <v>21</v>
      </c>
      <c r="O1684" s="10">
        <f t="shared" si="26"/>
        <v>1</v>
      </c>
    </row>
    <row r="1685" spans="2:15" x14ac:dyDescent="0.3">
      <c r="B1685" s="10">
        <v>2020</v>
      </c>
      <c r="C1685" s="10" t="s">
        <v>41</v>
      </c>
      <c r="D1685" s="10" t="s">
        <v>23</v>
      </c>
      <c r="E1685" s="10" t="s">
        <v>24</v>
      </c>
      <c r="F1685" s="10" t="s">
        <v>30</v>
      </c>
      <c r="G1685" s="10" t="s">
        <v>32</v>
      </c>
      <c r="H1685" s="10" t="s">
        <v>39</v>
      </c>
      <c r="I1685" s="10" t="s">
        <v>28</v>
      </c>
      <c r="O1685" s="10">
        <f t="shared" si="26"/>
        <v>1</v>
      </c>
    </row>
    <row r="1686" spans="2:15" x14ac:dyDescent="0.3">
      <c r="B1686" s="10">
        <v>2021</v>
      </c>
      <c r="C1686" s="10" t="s">
        <v>43</v>
      </c>
      <c r="D1686" s="10" t="s">
        <v>23</v>
      </c>
      <c r="E1686" s="10" t="s">
        <v>17</v>
      </c>
      <c r="F1686" s="10" t="s">
        <v>25</v>
      </c>
      <c r="G1686" s="10" t="s">
        <v>38</v>
      </c>
      <c r="H1686" s="10" t="s">
        <v>27</v>
      </c>
      <c r="I1686" s="10" t="s">
        <v>21</v>
      </c>
      <c r="O1686" s="10">
        <f t="shared" si="26"/>
        <v>1</v>
      </c>
    </row>
    <row r="1687" spans="2:15" x14ac:dyDescent="0.3">
      <c r="B1687" s="10">
        <v>2026</v>
      </c>
      <c r="C1687" s="10" t="s">
        <v>41</v>
      </c>
      <c r="D1687" s="10" t="s">
        <v>23</v>
      </c>
      <c r="E1687" s="10" t="s">
        <v>35</v>
      </c>
      <c r="F1687" s="10" t="s">
        <v>18</v>
      </c>
      <c r="G1687" s="10" t="s">
        <v>44</v>
      </c>
      <c r="H1687" s="10" t="s">
        <v>20</v>
      </c>
      <c r="I1687" s="10" t="s">
        <v>28</v>
      </c>
      <c r="O1687" s="10">
        <f t="shared" si="26"/>
        <v>1</v>
      </c>
    </row>
    <row r="1688" spans="2:15" x14ac:dyDescent="0.3">
      <c r="B1688" s="10">
        <v>2022</v>
      </c>
      <c r="C1688" s="10" t="s">
        <v>43</v>
      </c>
      <c r="D1688" s="10" t="s">
        <v>37</v>
      </c>
      <c r="E1688" s="10" t="s">
        <v>24</v>
      </c>
      <c r="F1688" s="10" t="s">
        <v>30</v>
      </c>
      <c r="G1688" s="10" t="s">
        <v>40</v>
      </c>
      <c r="H1688" s="10" t="s">
        <v>20</v>
      </c>
      <c r="I1688" s="10" t="s">
        <v>28</v>
      </c>
      <c r="O1688" s="10">
        <f t="shared" si="26"/>
        <v>1</v>
      </c>
    </row>
    <row r="1689" spans="2:15" x14ac:dyDescent="0.3">
      <c r="B1689" s="10">
        <v>2022</v>
      </c>
      <c r="C1689" s="10" t="s">
        <v>29</v>
      </c>
      <c r="D1689" s="10" t="s">
        <v>23</v>
      </c>
      <c r="E1689" s="10" t="s">
        <v>35</v>
      </c>
      <c r="F1689" s="10" t="s">
        <v>18</v>
      </c>
      <c r="G1689" s="10" t="s">
        <v>40</v>
      </c>
      <c r="H1689" s="10" t="s">
        <v>20</v>
      </c>
      <c r="I1689" s="10" t="s">
        <v>34</v>
      </c>
      <c r="O1689" s="10">
        <f t="shared" si="26"/>
        <v>1</v>
      </c>
    </row>
    <row r="1690" spans="2:15" x14ac:dyDescent="0.3">
      <c r="B1690" s="10">
        <v>2026</v>
      </c>
      <c r="C1690" s="10" t="s">
        <v>41</v>
      </c>
      <c r="D1690" s="10" t="s">
        <v>23</v>
      </c>
      <c r="E1690" s="10" t="s">
        <v>35</v>
      </c>
      <c r="F1690" s="10" t="s">
        <v>18</v>
      </c>
      <c r="G1690" s="10" t="s">
        <v>40</v>
      </c>
      <c r="H1690" s="10" t="s">
        <v>27</v>
      </c>
      <c r="I1690" s="10" t="s">
        <v>21</v>
      </c>
      <c r="O1690" s="10">
        <f t="shared" si="26"/>
        <v>1</v>
      </c>
    </row>
    <row r="1691" spans="2:15" x14ac:dyDescent="0.3">
      <c r="B1691" s="10">
        <v>2026</v>
      </c>
      <c r="C1691" s="10" t="s">
        <v>36</v>
      </c>
      <c r="D1691" s="10" t="s">
        <v>33</v>
      </c>
      <c r="E1691" s="10" t="s">
        <v>35</v>
      </c>
      <c r="F1691" s="10" t="s">
        <v>25</v>
      </c>
      <c r="G1691" s="10" t="s">
        <v>19</v>
      </c>
      <c r="H1691" s="10" t="s">
        <v>34</v>
      </c>
      <c r="I1691" s="10" t="s">
        <v>28</v>
      </c>
      <c r="O1691" s="10">
        <f t="shared" si="26"/>
        <v>1</v>
      </c>
    </row>
    <row r="1692" spans="2:15" x14ac:dyDescent="0.3">
      <c r="B1692" s="10">
        <v>2020</v>
      </c>
      <c r="C1692" s="10" t="s">
        <v>45</v>
      </c>
      <c r="D1692" s="10" t="s">
        <v>16</v>
      </c>
      <c r="E1692" s="10" t="s">
        <v>35</v>
      </c>
      <c r="F1692" s="10" t="s">
        <v>25</v>
      </c>
      <c r="G1692" s="10" t="s">
        <v>38</v>
      </c>
      <c r="H1692" s="10" t="s">
        <v>27</v>
      </c>
      <c r="I1692" s="10" t="s">
        <v>21</v>
      </c>
      <c r="O1692" s="10">
        <f t="shared" si="26"/>
        <v>1</v>
      </c>
    </row>
    <row r="1693" spans="2:15" x14ac:dyDescent="0.3">
      <c r="B1693" s="10">
        <v>2026</v>
      </c>
      <c r="C1693" s="10" t="s">
        <v>29</v>
      </c>
      <c r="D1693" s="10" t="s">
        <v>33</v>
      </c>
      <c r="E1693" s="10" t="s">
        <v>24</v>
      </c>
      <c r="F1693" s="10" t="s">
        <v>25</v>
      </c>
      <c r="G1693" s="10" t="s">
        <v>40</v>
      </c>
      <c r="H1693" s="10" t="s">
        <v>34</v>
      </c>
      <c r="I1693" s="10" t="s">
        <v>34</v>
      </c>
      <c r="O1693" s="10">
        <f t="shared" si="26"/>
        <v>1</v>
      </c>
    </row>
    <row r="1694" spans="2:15" x14ac:dyDescent="0.3">
      <c r="B1694" s="10">
        <v>2022</v>
      </c>
      <c r="C1694" s="10" t="s">
        <v>41</v>
      </c>
      <c r="D1694" s="10" t="s">
        <v>23</v>
      </c>
      <c r="E1694" s="10" t="s">
        <v>35</v>
      </c>
      <c r="F1694" s="10" t="s">
        <v>30</v>
      </c>
      <c r="G1694" s="10" t="s">
        <v>26</v>
      </c>
      <c r="H1694" s="10" t="s">
        <v>20</v>
      </c>
      <c r="I1694" s="10" t="s">
        <v>28</v>
      </c>
      <c r="O1694" s="10">
        <f t="shared" si="26"/>
        <v>1</v>
      </c>
    </row>
    <row r="1695" spans="2:15" x14ac:dyDescent="0.3">
      <c r="B1695" s="10">
        <v>2024</v>
      </c>
      <c r="C1695" s="10" t="s">
        <v>15</v>
      </c>
      <c r="D1695" s="10" t="s">
        <v>33</v>
      </c>
      <c r="E1695" s="10" t="s">
        <v>24</v>
      </c>
      <c r="F1695" s="10" t="s">
        <v>18</v>
      </c>
      <c r="G1695" s="10" t="s">
        <v>38</v>
      </c>
      <c r="H1695" s="10" t="s">
        <v>39</v>
      </c>
      <c r="I1695" s="10" t="s">
        <v>34</v>
      </c>
      <c r="O1695" s="10">
        <f t="shared" si="26"/>
        <v>1</v>
      </c>
    </row>
    <row r="1696" spans="2:15" x14ac:dyDescent="0.3">
      <c r="B1696" s="10">
        <v>2025</v>
      </c>
      <c r="C1696" s="10" t="s">
        <v>43</v>
      </c>
      <c r="D1696" s="10" t="s">
        <v>31</v>
      </c>
      <c r="E1696" s="10" t="s">
        <v>24</v>
      </c>
      <c r="F1696" s="10" t="s">
        <v>25</v>
      </c>
      <c r="G1696" s="10" t="s">
        <v>32</v>
      </c>
      <c r="H1696" s="10" t="s">
        <v>39</v>
      </c>
      <c r="I1696" s="10" t="s">
        <v>34</v>
      </c>
      <c r="O1696" s="10">
        <f t="shared" si="26"/>
        <v>1</v>
      </c>
    </row>
    <row r="1697" spans="2:15" x14ac:dyDescent="0.3">
      <c r="B1697" s="10">
        <v>2020</v>
      </c>
      <c r="C1697" s="10" t="s">
        <v>41</v>
      </c>
      <c r="D1697" s="10" t="s">
        <v>37</v>
      </c>
      <c r="E1697" s="10" t="s">
        <v>35</v>
      </c>
      <c r="F1697" s="10" t="s">
        <v>25</v>
      </c>
      <c r="G1697" s="10" t="s">
        <v>38</v>
      </c>
      <c r="H1697" s="10" t="s">
        <v>27</v>
      </c>
      <c r="I1697" s="10" t="s">
        <v>28</v>
      </c>
      <c r="O1697" s="10">
        <f t="shared" si="26"/>
        <v>1</v>
      </c>
    </row>
    <row r="1698" spans="2:15" x14ac:dyDescent="0.3">
      <c r="B1698" s="10">
        <v>2025</v>
      </c>
      <c r="C1698" s="10" t="s">
        <v>29</v>
      </c>
      <c r="D1698" s="10" t="s">
        <v>23</v>
      </c>
      <c r="E1698" s="10" t="s">
        <v>35</v>
      </c>
      <c r="F1698" s="10" t="s">
        <v>18</v>
      </c>
      <c r="G1698" s="10" t="s">
        <v>19</v>
      </c>
      <c r="H1698" s="10" t="s">
        <v>27</v>
      </c>
      <c r="I1698" s="10" t="s">
        <v>28</v>
      </c>
      <c r="O1698" s="10">
        <f t="shared" si="26"/>
        <v>1</v>
      </c>
    </row>
    <row r="1699" spans="2:15" x14ac:dyDescent="0.3">
      <c r="B1699" s="10">
        <v>2020</v>
      </c>
      <c r="C1699" s="10" t="s">
        <v>41</v>
      </c>
      <c r="D1699" s="10" t="s">
        <v>23</v>
      </c>
      <c r="E1699" s="10" t="s">
        <v>17</v>
      </c>
      <c r="F1699" s="10" t="s">
        <v>18</v>
      </c>
      <c r="G1699" s="10" t="s">
        <v>32</v>
      </c>
      <c r="H1699" s="10" t="s">
        <v>39</v>
      </c>
      <c r="I1699" s="10" t="s">
        <v>28</v>
      </c>
      <c r="O1699" s="10">
        <f t="shared" si="26"/>
        <v>1</v>
      </c>
    </row>
    <row r="1700" spans="2:15" x14ac:dyDescent="0.3">
      <c r="B1700" s="10">
        <v>2021</v>
      </c>
      <c r="C1700" s="10" t="s">
        <v>41</v>
      </c>
      <c r="D1700" s="10" t="s">
        <v>16</v>
      </c>
      <c r="E1700" s="10" t="s">
        <v>17</v>
      </c>
      <c r="F1700" s="10" t="s">
        <v>18</v>
      </c>
      <c r="G1700" s="10" t="s">
        <v>32</v>
      </c>
      <c r="H1700" s="10" t="s">
        <v>20</v>
      </c>
      <c r="I1700" s="10" t="s">
        <v>28</v>
      </c>
      <c r="O1700" s="10">
        <f t="shared" si="26"/>
        <v>1</v>
      </c>
    </row>
    <row r="1701" spans="2:15" x14ac:dyDescent="0.3">
      <c r="B1701" s="10">
        <v>2022</v>
      </c>
      <c r="C1701" s="10" t="s">
        <v>15</v>
      </c>
      <c r="D1701" s="10" t="s">
        <v>37</v>
      </c>
      <c r="E1701" s="10" t="s">
        <v>24</v>
      </c>
      <c r="F1701" s="10" t="s">
        <v>25</v>
      </c>
      <c r="G1701" s="10" t="s">
        <v>38</v>
      </c>
      <c r="H1701" s="10" t="s">
        <v>20</v>
      </c>
      <c r="I1701" s="10" t="s">
        <v>34</v>
      </c>
      <c r="O1701" s="10">
        <f t="shared" si="26"/>
        <v>1</v>
      </c>
    </row>
    <row r="1702" spans="2:15" x14ac:dyDescent="0.3">
      <c r="B1702" s="10">
        <v>2024</v>
      </c>
      <c r="C1702" s="10" t="s">
        <v>45</v>
      </c>
      <c r="D1702" s="10" t="s">
        <v>33</v>
      </c>
      <c r="E1702" s="10" t="s">
        <v>17</v>
      </c>
      <c r="F1702" s="10" t="s">
        <v>18</v>
      </c>
      <c r="G1702" s="10" t="s">
        <v>44</v>
      </c>
      <c r="H1702" s="10" t="s">
        <v>20</v>
      </c>
      <c r="I1702" s="10" t="s">
        <v>34</v>
      </c>
      <c r="O1702" s="10">
        <f t="shared" si="26"/>
        <v>1</v>
      </c>
    </row>
    <row r="1703" spans="2:15" x14ac:dyDescent="0.3">
      <c r="B1703" s="10">
        <v>2024</v>
      </c>
      <c r="C1703" s="10" t="s">
        <v>15</v>
      </c>
      <c r="D1703" s="10" t="s">
        <v>23</v>
      </c>
      <c r="E1703" s="10" t="s">
        <v>24</v>
      </c>
      <c r="F1703" s="10" t="s">
        <v>18</v>
      </c>
      <c r="G1703" s="10" t="s">
        <v>32</v>
      </c>
      <c r="H1703" s="10" t="s">
        <v>34</v>
      </c>
      <c r="I1703" s="10" t="s">
        <v>28</v>
      </c>
      <c r="O1703" s="10">
        <f t="shared" si="26"/>
        <v>1</v>
      </c>
    </row>
    <row r="1704" spans="2:15" x14ac:dyDescent="0.3">
      <c r="B1704" s="10">
        <v>2026</v>
      </c>
      <c r="C1704" s="10" t="s">
        <v>41</v>
      </c>
      <c r="D1704" s="10" t="s">
        <v>31</v>
      </c>
      <c r="E1704" s="10" t="s">
        <v>35</v>
      </c>
      <c r="F1704" s="10" t="s">
        <v>18</v>
      </c>
      <c r="G1704" s="10" t="s">
        <v>44</v>
      </c>
      <c r="H1704" s="10" t="s">
        <v>34</v>
      </c>
      <c r="I1704" s="10" t="s">
        <v>28</v>
      </c>
      <c r="O1704" s="10">
        <f t="shared" si="26"/>
        <v>1</v>
      </c>
    </row>
    <row r="1705" spans="2:15" x14ac:dyDescent="0.3">
      <c r="B1705" s="10">
        <v>2021</v>
      </c>
      <c r="C1705" s="10" t="s">
        <v>45</v>
      </c>
      <c r="D1705" s="10" t="s">
        <v>42</v>
      </c>
      <c r="E1705" s="10" t="s">
        <v>35</v>
      </c>
      <c r="F1705" s="10" t="s">
        <v>25</v>
      </c>
      <c r="G1705" s="10" t="s">
        <v>44</v>
      </c>
      <c r="H1705" s="10" t="s">
        <v>20</v>
      </c>
      <c r="I1705" s="10" t="s">
        <v>28</v>
      </c>
      <c r="O1705" s="10">
        <f t="shared" si="26"/>
        <v>1</v>
      </c>
    </row>
    <row r="1706" spans="2:15" x14ac:dyDescent="0.3">
      <c r="B1706" s="10">
        <v>2026</v>
      </c>
      <c r="C1706" s="10" t="s">
        <v>41</v>
      </c>
      <c r="D1706" s="10" t="s">
        <v>33</v>
      </c>
      <c r="E1706" s="10" t="s">
        <v>24</v>
      </c>
      <c r="F1706" s="10" t="s">
        <v>25</v>
      </c>
      <c r="G1706" s="10" t="s">
        <v>32</v>
      </c>
      <c r="H1706" s="10" t="s">
        <v>20</v>
      </c>
      <c r="I1706" s="10" t="s">
        <v>28</v>
      </c>
      <c r="O1706" s="10">
        <f t="shared" si="26"/>
        <v>1</v>
      </c>
    </row>
    <row r="1707" spans="2:15" x14ac:dyDescent="0.3">
      <c r="B1707" s="10">
        <v>2020</v>
      </c>
      <c r="C1707" s="10" t="s">
        <v>43</v>
      </c>
      <c r="D1707" s="10" t="s">
        <v>33</v>
      </c>
      <c r="E1707" s="10" t="s">
        <v>35</v>
      </c>
      <c r="F1707" s="10" t="s">
        <v>18</v>
      </c>
      <c r="G1707" s="10" t="s">
        <v>32</v>
      </c>
      <c r="H1707" s="10" t="s">
        <v>20</v>
      </c>
      <c r="I1707" s="10" t="s">
        <v>28</v>
      </c>
      <c r="O1707" s="10">
        <f t="shared" si="26"/>
        <v>1</v>
      </c>
    </row>
    <row r="1708" spans="2:15" x14ac:dyDescent="0.3">
      <c r="B1708" s="10">
        <v>2021</v>
      </c>
      <c r="C1708" s="10" t="s">
        <v>15</v>
      </c>
      <c r="D1708" s="10" t="s">
        <v>16</v>
      </c>
      <c r="E1708" s="10" t="s">
        <v>17</v>
      </c>
      <c r="F1708" s="10" t="s">
        <v>25</v>
      </c>
      <c r="G1708" s="10" t="s">
        <v>26</v>
      </c>
      <c r="H1708" s="10" t="s">
        <v>27</v>
      </c>
      <c r="I1708" s="10" t="s">
        <v>21</v>
      </c>
      <c r="O1708" s="10">
        <f t="shared" si="26"/>
        <v>1</v>
      </c>
    </row>
    <row r="1709" spans="2:15" x14ac:dyDescent="0.3">
      <c r="B1709" s="10">
        <v>2021</v>
      </c>
      <c r="C1709" s="10" t="s">
        <v>29</v>
      </c>
      <c r="D1709" s="10" t="s">
        <v>23</v>
      </c>
      <c r="E1709" s="10" t="s">
        <v>35</v>
      </c>
      <c r="F1709" s="10" t="s">
        <v>30</v>
      </c>
      <c r="G1709" s="10" t="s">
        <v>26</v>
      </c>
      <c r="H1709" s="10" t="s">
        <v>39</v>
      </c>
      <c r="I1709" s="10" t="s">
        <v>28</v>
      </c>
      <c r="O1709" s="10">
        <f t="shared" si="26"/>
        <v>1</v>
      </c>
    </row>
    <row r="1710" spans="2:15" x14ac:dyDescent="0.3">
      <c r="B1710" s="10">
        <v>2026</v>
      </c>
      <c r="C1710" s="10" t="s">
        <v>15</v>
      </c>
      <c r="D1710" s="10" t="s">
        <v>42</v>
      </c>
      <c r="E1710" s="10" t="s">
        <v>24</v>
      </c>
      <c r="F1710" s="10" t="s">
        <v>30</v>
      </c>
      <c r="G1710" s="10" t="s">
        <v>38</v>
      </c>
      <c r="H1710" s="10" t="s">
        <v>39</v>
      </c>
      <c r="I1710" s="10" t="s">
        <v>28</v>
      </c>
      <c r="O1710" s="10">
        <f t="shared" si="26"/>
        <v>1</v>
      </c>
    </row>
    <row r="1711" spans="2:15" x14ac:dyDescent="0.3">
      <c r="B1711" s="10">
        <v>2022</v>
      </c>
      <c r="C1711" s="10" t="s">
        <v>15</v>
      </c>
      <c r="D1711" s="10" t="s">
        <v>42</v>
      </c>
      <c r="E1711" s="10" t="s">
        <v>24</v>
      </c>
      <c r="F1711" s="10" t="s">
        <v>25</v>
      </c>
      <c r="G1711" s="10" t="s">
        <v>38</v>
      </c>
      <c r="H1711" s="10" t="s">
        <v>20</v>
      </c>
      <c r="I1711" s="10" t="s">
        <v>21</v>
      </c>
      <c r="O1711" s="10">
        <f t="shared" si="26"/>
        <v>1</v>
      </c>
    </row>
    <row r="1712" spans="2:15" x14ac:dyDescent="0.3">
      <c r="B1712" s="10">
        <v>2020</v>
      </c>
      <c r="C1712" s="10" t="s">
        <v>45</v>
      </c>
      <c r="D1712" s="10" t="s">
        <v>31</v>
      </c>
      <c r="E1712" s="10" t="s">
        <v>35</v>
      </c>
      <c r="F1712" s="10" t="s">
        <v>25</v>
      </c>
      <c r="G1712" s="10" t="s">
        <v>19</v>
      </c>
      <c r="H1712" s="10" t="s">
        <v>20</v>
      </c>
      <c r="I1712" s="10" t="s">
        <v>21</v>
      </c>
      <c r="O1712" s="10">
        <f t="shared" si="26"/>
        <v>1</v>
      </c>
    </row>
    <row r="1713" spans="2:15" x14ac:dyDescent="0.3">
      <c r="B1713" s="10">
        <v>2025</v>
      </c>
      <c r="C1713" s="10" t="s">
        <v>29</v>
      </c>
      <c r="D1713" s="10" t="s">
        <v>31</v>
      </c>
      <c r="E1713" s="10" t="s">
        <v>35</v>
      </c>
      <c r="F1713" s="10" t="s">
        <v>18</v>
      </c>
      <c r="G1713" s="10" t="s">
        <v>44</v>
      </c>
      <c r="H1713" s="10" t="s">
        <v>39</v>
      </c>
      <c r="I1713" s="10" t="s">
        <v>28</v>
      </c>
      <c r="O1713" s="10">
        <f t="shared" si="26"/>
        <v>1</v>
      </c>
    </row>
    <row r="1714" spans="2:15" x14ac:dyDescent="0.3">
      <c r="B1714" s="10">
        <v>2020</v>
      </c>
      <c r="C1714" s="10" t="s">
        <v>22</v>
      </c>
      <c r="D1714" s="10" t="s">
        <v>16</v>
      </c>
      <c r="E1714" s="10" t="s">
        <v>24</v>
      </c>
      <c r="F1714" s="10" t="s">
        <v>18</v>
      </c>
      <c r="G1714" s="10" t="s">
        <v>26</v>
      </c>
      <c r="H1714" s="10" t="s">
        <v>27</v>
      </c>
      <c r="I1714" s="10" t="s">
        <v>34</v>
      </c>
      <c r="O1714" s="10">
        <f t="shared" si="26"/>
        <v>1</v>
      </c>
    </row>
    <row r="1715" spans="2:15" x14ac:dyDescent="0.3">
      <c r="B1715" s="10">
        <v>2024</v>
      </c>
      <c r="C1715" s="10" t="s">
        <v>29</v>
      </c>
      <c r="D1715" s="10" t="s">
        <v>16</v>
      </c>
      <c r="E1715" s="10" t="s">
        <v>35</v>
      </c>
      <c r="F1715" s="10" t="s">
        <v>18</v>
      </c>
      <c r="G1715" s="10" t="s">
        <v>26</v>
      </c>
      <c r="H1715" s="10" t="s">
        <v>27</v>
      </c>
      <c r="I1715" s="10" t="s">
        <v>28</v>
      </c>
      <c r="O1715" s="10">
        <f t="shared" si="26"/>
        <v>1</v>
      </c>
    </row>
    <row r="1716" spans="2:15" x14ac:dyDescent="0.3">
      <c r="B1716" s="10">
        <v>2023</v>
      </c>
      <c r="C1716" s="10" t="s">
        <v>45</v>
      </c>
      <c r="D1716" s="10" t="s">
        <v>33</v>
      </c>
      <c r="E1716" s="10" t="s">
        <v>35</v>
      </c>
      <c r="F1716" s="10" t="s">
        <v>18</v>
      </c>
      <c r="G1716" s="10" t="s">
        <v>26</v>
      </c>
      <c r="H1716" s="10" t="s">
        <v>39</v>
      </c>
      <c r="I1716" s="10" t="s">
        <v>28</v>
      </c>
      <c r="O1716" s="10">
        <f t="shared" si="26"/>
        <v>1</v>
      </c>
    </row>
    <row r="1717" spans="2:15" x14ac:dyDescent="0.3">
      <c r="B1717" s="10">
        <v>2026</v>
      </c>
      <c r="C1717" s="10" t="s">
        <v>36</v>
      </c>
      <c r="D1717" s="10" t="s">
        <v>42</v>
      </c>
      <c r="E1717" s="10" t="s">
        <v>35</v>
      </c>
      <c r="F1717" s="10" t="s">
        <v>18</v>
      </c>
      <c r="G1717" s="10" t="s">
        <v>40</v>
      </c>
      <c r="H1717" s="10" t="s">
        <v>39</v>
      </c>
      <c r="I1717" s="10" t="s">
        <v>34</v>
      </c>
      <c r="O1717" s="10">
        <f t="shared" si="26"/>
        <v>1</v>
      </c>
    </row>
    <row r="1718" spans="2:15" x14ac:dyDescent="0.3">
      <c r="B1718" s="10">
        <v>2025</v>
      </c>
      <c r="C1718" s="10" t="s">
        <v>45</v>
      </c>
      <c r="D1718" s="10" t="s">
        <v>42</v>
      </c>
      <c r="E1718" s="10" t="s">
        <v>35</v>
      </c>
      <c r="F1718" s="10" t="s">
        <v>18</v>
      </c>
      <c r="G1718" s="10" t="s">
        <v>19</v>
      </c>
      <c r="H1718" s="10" t="s">
        <v>20</v>
      </c>
      <c r="I1718" s="10" t="s">
        <v>34</v>
      </c>
      <c r="O1718" s="10">
        <f t="shared" si="26"/>
        <v>1</v>
      </c>
    </row>
    <row r="1719" spans="2:15" x14ac:dyDescent="0.3">
      <c r="B1719" s="10">
        <v>2023</v>
      </c>
      <c r="C1719" s="10" t="s">
        <v>29</v>
      </c>
      <c r="D1719" s="10" t="s">
        <v>16</v>
      </c>
      <c r="E1719" s="10" t="s">
        <v>35</v>
      </c>
      <c r="F1719" s="10" t="s">
        <v>18</v>
      </c>
      <c r="G1719" s="10" t="s">
        <v>19</v>
      </c>
      <c r="H1719" s="10" t="s">
        <v>27</v>
      </c>
      <c r="I1719" s="10" t="s">
        <v>28</v>
      </c>
      <c r="O1719" s="10">
        <f t="shared" si="26"/>
        <v>1</v>
      </c>
    </row>
    <row r="1720" spans="2:15" x14ac:dyDescent="0.3">
      <c r="B1720" s="10">
        <v>2021</v>
      </c>
      <c r="C1720" s="10" t="s">
        <v>45</v>
      </c>
      <c r="D1720" s="10" t="s">
        <v>31</v>
      </c>
      <c r="E1720" s="10" t="s">
        <v>24</v>
      </c>
      <c r="F1720" s="10" t="s">
        <v>30</v>
      </c>
      <c r="G1720" s="10" t="s">
        <v>19</v>
      </c>
      <c r="H1720" s="10" t="s">
        <v>20</v>
      </c>
      <c r="I1720" s="10" t="s">
        <v>34</v>
      </c>
      <c r="O1720" s="10">
        <f t="shared" si="26"/>
        <v>1</v>
      </c>
    </row>
    <row r="1721" spans="2:15" x14ac:dyDescent="0.3">
      <c r="B1721" s="10">
        <v>2020</v>
      </c>
      <c r="C1721" s="10" t="s">
        <v>41</v>
      </c>
      <c r="D1721" s="10" t="s">
        <v>42</v>
      </c>
      <c r="E1721" s="10" t="s">
        <v>24</v>
      </c>
      <c r="F1721" s="10" t="s">
        <v>25</v>
      </c>
      <c r="G1721" s="10" t="s">
        <v>44</v>
      </c>
      <c r="H1721" s="10" t="s">
        <v>34</v>
      </c>
      <c r="I1721" s="10" t="s">
        <v>34</v>
      </c>
      <c r="O1721" s="10">
        <f t="shared" si="26"/>
        <v>1</v>
      </c>
    </row>
    <row r="1722" spans="2:15" x14ac:dyDescent="0.3">
      <c r="B1722" s="10">
        <v>2023</v>
      </c>
      <c r="C1722" s="10" t="s">
        <v>41</v>
      </c>
      <c r="D1722" s="10" t="s">
        <v>16</v>
      </c>
      <c r="E1722" s="10" t="s">
        <v>35</v>
      </c>
      <c r="F1722" s="10" t="s">
        <v>25</v>
      </c>
      <c r="G1722" s="10" t="s">
        <v>26</v>
      </c>
      <c r="H1722" s="10" t="s">
        <v>34</v>
      </c>
      <c r="I1722" s="10" t="s">
        <v>28</v>
      </c>
      <c r="O1722" s="10">
        <f t="shared" si="26"/>
        <v>1</v>
      </c>
    </row>
    <row r="1723" spans="2:15" x14ac:dyDescent="0.3">
      <c r="B1723" s="10">
        <v>2020</v>
      </c>
      <c r="C1723" s="10" t="s">
        <v>29</v>
      </c>
      <c r="D1723" s="10" t="s">
        <v>33</v>
      </c>
      <c r="E1723" s="10" t="s">
        <v>17</v>
      </c>
      <c r="F1723" s="10" t="s">
        <v>18</v>
      </c>
      <c r="G1723" s="10" t="s">
        <v>32</v>
      </c>
      <c r="H1723" s="10" t="s">
        <v>39</v>
      </c>
      <c r="I1723" s="10" t="s">
        <v>28</v>
      </c>
      <c r="O1723" s="10">
        <f t="shared" si="26"/>
        <v>1</v>
      </c>
    </row>
    <row r="1724" spans="2:15" x14ac:dyDescent="0.3">
      <c r="B1724" s="10">
        <v>2020</v>
      </c>
      <c r="C1724" s="10" t="s">
        <v>29</v>
      </c>
      <c r="D1724" s="10" t="s">
        <v>42</v>
      </c>
      <c r="E1724" s="10" t="s">
        <v>35</v>
      </c>
      <c r="F1724" s="10" t="s">
        <v>25</v>
      </c>
      <c r="G1724" s="10" t="s">
        <v>44</v>
      </c>
      <c r="H1724" s="10" t="s">
        <v>20</v>
      </c>
      <c r="I1724" s="10" t="s">
        <v>28</v>
      </c>
      <c r="O1724" s="10">
        <f t="shared" si="26"/>
        <v>1</v>
      </c>
    </row>
    <row r="1725" spans="2:15" x14ac:dyDescent="0.3">
      <c r="B1725" s="10">
        <v>2023</v>
      </c>
      <c r="C1725" s="10" t="s">
        <v>43</v>
      </c>
      <c r="D1725" s="10" t="s">
        <v>33</v>
      </c>
      <c r="E1725" s="10" t="s">
        <v>24</v>
      </c>
      <c r="F1725" s="10" t="s">
        <v>25</v>
      </c>
      <c r="G1725" s="10" t="s">
        <v>38</v>
      </c>
      <c r="H1725" s="10" t="s">
        <v>27</v>
      </c>
      <c r="I1725" s="10" t="s">
        <v>28</v>
      </c>
      <c r="O1725" s="10">
        <f t="shared" si="26"/>
        <v>1</v>
      </c>
    </row>
    <row r="1726" spans="2:15" x14ac:dyDescent="0.3">
      <c r="B1726" s="10">
        <v>2024</v>
      </c>
      <c r="C1726" s="10" t="s">
        <v>36</v>
      </c>
      <c r="D1726" s="10" t="s">
        <v>23</v>
      </c>
      <c r="E1726" s="10" t="s">
        <v>35</v>
      </c>
      <c r="F1726" s="10" t="s">
        <v>30</v>
      </c>
      <c r="G1726" s="10" t="s">
        <v>32</v>
      </c>
      <c r="H1726" s="10" t="s">
        <v>39</v>
      </c>
      <c r="I1726" s="10" t="s">
        <v>21</v>
      </c>
      <c r="O1726" s="10">
        <f t="shared" si="26"/>
        <v>1</v>
      </c>
    </row>
    <row r="1727" spans="2:15" x14ac:dyDescent="0.3">
      <c r="B1727" s="10">
        <v>2022</v>
      </c>
      <c r="C1727" s="10" t="s">
        <v>45</v>
      </c>
      <c r="D1727" s="10" t="s">
        <v>16</v>
      </c>
      <c r="E1727" s="10" t="s">
        <v>24</v>
      </c>
      <c r="F1727" s="10" t="s">
        <v>18</v>
      </c>
      <c r="G1727" s="10" t="s">
        <v>38</v>
      </c>
      <c r="H1727" s="10" t="s">
        <v>20</v>
      </c>
      <c r="I1727" s="10" t="s">
        <v>28</v>
      </c>
      <c r="O1727" s="10">
        <f t="shared" si="26"/>
        <v>1</v>
      </c>
    </row>
    <row r="1728" spans="2:15" x14ac:dyDescent="0.3">
      <c r="B1728" s="10">
        <v>2022</v>
      </c>
      <c r="C1728" s="10" t="s">
        <v>22</v>
      </c>
      <c r="D1728" s="10" t="s">
        <v>31</v>
      </c>
      <c r="E1728" s="10" t="s">
        <v>17</v>
      </c>
      <c r="F1728" s="10" t="s">
        <v>30</v>
      </c>
      <c r="G1728" s="10" t="s">
        <v>40</v>
      </c>
      <c r="H1728" s="10" t="s">
        <v>27</v>
      </c>
      <c r="I1728" s="10" t="s">
        <v>28</v>
      </c>
      <c r="O1728" s="10">
        <f t="shared" si="26"/>
        <v>1</v>
      </c>
    </row>
    <row r="1729" spans="2:15" x14ac:dyDescent="0.3">
      <c r="B1729" s="10">
        <v>2022</v>
      </c>
      <c r="C1729" s="10" t="s">
        <v>41</v>
      </c>
      <c r="D1729" s="10" t="s">
        <v>16</v>
      </c>
      <c r="E1729" s="10" t="s">
        <v>24</v>
      </c>
      <c r="F1729" s="10" t="s">
        <v>30</v>
      </c>
      <c r="G1729" s="10" t="s">
        <v>32</v>
      </c>
      <c r="H1729" s="10" t="s">
        <v>27</v>
      </c>
      <c r="I1729" s="10" t="s">
        <v>28</v>
      </c>
      <c r="O1729" s="10">
        <f t="shared" si="26"/>
        <v>1</v>
      </c>
    </row>
    <row r="1730" spans="2:15" x14ac:dyDescent="0.3">
      <c r="B1730" s="10">
        <v>2024</v>
      </c>
      <c r="C1730" s="10" t="s">
        <v>36</v>
      </c>
      <c r="D1730" s="10" t="s">
        <v>42</v>
      </c>
      <c r="E1730" s="10" t="s">
        <v>24</v>
      </c>
      <c r="F1730" s="10" t="s">
        <v>18</v>
      </c>
      <c r="G1730" s="10" t="s">
        <v>44</v>
      </c>
      <c r="H1730" s="10" t="s">
        <v>34</v>
      </c>
      <c r="I1730" s="10" t="s">
        <v>21</v>
      </c>
      <c r="O1730" s="10">
        <f t="shared" si="26"/>
        <v>1</v>
      </c>
    </row>
    <row r="1731" spans="2:15" x14ac:dyDescent="0.3">
      <c r="B1731" s="10">
        <v>2020</v>
      </c>
      <c r="C1731" s="10" t="s">
        <v>22</v>
      </c>
      <c r="D1731" s="10" t="s">
        <v>31</v>
      </c>
      <c r="E1731" s="10" t="s">
        <v>24</v>
      </c>
      <c r="F1731" s="10" t="s">
        <v>18</v>
      </c>
      <c r="G1731" s="10" t="s">
        <v>44</v>
      </c>
      <c r="H1731" s="10" t="s">
        <v>27</v>
      </c>
      <c r="I1731" s="10" t="s">
        <v>28</v>
      </c>
      <c r="O1731" s="10">
        <f t="shared" si="26"/>
        <v>1</v>
      </c>
    </row>
    <row r="1732" spans="2:15" x14ac:dyDescent="0.3">
      <c r="B1732" s="10">
        <v>2021</v>
      </c>
      <c r="C1732" s="10" t="s">
        <v>41</v>
      </c>
      <c r="D1732" s="10" t="s">
        <v>33</v>
      </c>
      <c r="E1732" s="10" t="s">
        <v>35</v>
      </c>
      <c r="F1732" s="10" t="s">
        <v>30</v>
      </c>
      <c r="G1732" s="10" t="s">
        <v>19</v>
      </c>
      <c r="H1732" s="10" t="s">
        <v>39</v>
      </c>
      <c r="I1732" s="10" t="s">
        <v>28</v>
      </c>
      <c r="O1732" s="10">
        <f t="shared" si="26"/>
        <v>1</v>
      </c>
    </row>
    <row r="1733" spans="2:15" x14ac:dyDescent="0.3">
      <c r="B1733" s="10">
        <v>2023</v>
      </c>
      <c r="C1733" s="10" t="s">
        <v>41</v>
      </c>
      <c r="D1733" s="10" t="s">
        <v>37</v>
      </c>
      <c r="E1733" s="10" t="s">
        <v>17</v>
      </c>
      <c r="F1733" s="10" t="s">
        <v>18</v>
      </c>
      <c r="G1733" s="10" t="s">
        <v>19</v>
      </c>
      <c r="H1733" s="10" t="s">
        <v>34</v>
      </c>
      <c r="I1733" s="10" t="s">
        <v>21</v>
      </c>
      <c r="O1733" s="10">
        <f t="shared" ref="O1733:O1796" si="27">SUBTOTAL(103,B1733)</f>
        <v>1</v>
      </c>
    </row>
    <row r="1734" spans="2:15" x14ac:dyDescent="0.3">
      <c r="B1734" s="10">
        <v>2023</v>
      </c>
      <c r="C1734" s="10" t="s">
        <v>41</v>
      </c>
      <c r="D1734" s="10" t="s">
        <v>37</v>
      </c>
      <c r="E1734" s="10" t="s">
        <v>35</v>
      </c>
      <c r="F1734" s="10" t="s">
        <v>30</v>
      </c>
      <c r="G1734" s="10" t="s">
        <v>40</v>
      </c>
      <c r="H1734" s="10" t="s">
        <v>39</v>
      </c>
      <c r="I1734" s="10" t="s">
        <v>28</v>
      </c>
      <c r="O1734" s="10">
        <f t="shared" si="27"/>
        <v>1</v>
      </c>
    </row>
    <row r="1735" spans="2:15" x14ac:dyDescent="0.3">
      <c r="B1735" s="10">
        <v>2020</v>
      </c>
      <c r="C1735" s="10" t="s">
        <v>41</v>
      </c>
      <c r="D1735" s="10" t="s">
        <v>16</v>
      </c>
      <c r="E1735" s="10" t="s">
        <v>17</v>
      </c>
      <c r="F1735" s="10" t="s">
        <v>18</v>
      </c>
      <c r="G1735" s="10" t="s">
        <v>38</v>
      </c>
      <c r="H1735" s="10" t="s">
        <v>20</v>
      </c>
      <c r="I1735" s="10" t="s">
        <v>28</v>
      </c>
      <c r="O1735" s="10">
        <f t="shared" si="27"/>
        <v>1</v>
      </c>
    </row>
    <row r="1736" spans="2:15" x14ac:dyDescent="0.3">
      <c r="B1736" s="10">
        <v>2024</v>
      </c>
      <c r="C1736" s="10" t="s">
        <v>29</v>
      </c>
      <c r="D1736" s="10" t="s">
        <v>33</v>
      </c>
      <c r="E1736" s="10" t="s">
        <v>17</v>
      </c>
      <c r="F1736" s="10" t="s">
        <v>25</v>
      </c>
      <c r="G1736" s="10" t="s">
        <v>26</v>
      </c>
      <c r="H1736" s="10" t="s">
        <v>27</v>
      </c>
      <c r="I1736" s="10" t="s">
        <v>34</v>
      </c>
      <c r="O1736" s="10">
        <f t="shared" si="27"/>
        <v>1</v>
      </c>
    </row>
    <row r="1737" spans="2:15" x14ac:dyDescent="0.3">
      <c r="B1737" s="10">
        <v>2022</v>
      </c>
      <c r="C1737" s="10" t="s">
        <v>41</v>
      </c>
      <c r="D1737" s="10" t="s">
        <v>33</v>
      </c>
      <c r="E1737" s="10" t="s">
        <v>24</v>
      </c>
      <c r="F1737" s="10" t="s">
        <v>25</v>
      </c>
      <c r="G1737" s="10" t="s">
        <v>19</v>
      </c>
      <c r="H1737" s="10" t="s">
        <v>20</v>
      </c>
      <c r="I1737" s="10" t="s">
        <v>21</v>
      </c>
      <c r="O1737" s="10">
        <f t="shared" si="27"/>
        <v>1</v>
      </c>
    </row>
    <row r="1738" spans="2:15" x14ac:dyDescent="0.3">
      <c r="B1738" s="10">
        <v>2024</v>
      </c>
      <c r="C1738" s="10" t="s">
        <v>36</v>
      </c>
      <c r="D1738" s="10" t="s">
        <v>31</v>
      </c>
      <c r="E1738" s="10" t="s">
        <v>17</v>
      </c>
      <c r="F1738" s="10" t="s">
        <v>30</v>
      </c>
      <c r="G1738" s="10" t="s">
        <v>38</v>
      </c>
      <c r="H1738" s="10" t="s">
        <v>27</v>
      </c>
      <c r="I1738" s="10" t="s">
        <v>28</v>
      </c>
      <c r="O1738" s="10">
        <f t="shared" si="27"/>
        <v>1</v>
      </c>
    </row>
    <row r="1739" spans="2:15" x14ac:dyDescent="0.3">
      <c r="B1739" s="10">
        <v>2026</v>
      </c>
      <c r="C1739" s="10" t="s">
        <v>43</v>
      </c>
      <c r="D1739" s="10" t="s">
        <v>23</v>
      </c>
      <c r="E1739" s="10" t="s">
        <v>17</v>
      </c>
      <c r="F1739" s="10" t="s">
        <v>18</v>
      </c>
      <c r="G1739" s="10" t="s">
        <v>44</v>
      </c>
      <c r="H1739" s="10" t="s">
        <v>27</v>
      </c>
      <c r="I1739" s="10" t="s">
        <v>28</v>
      </c>
      <c r="O1739" s="10">
        <f t="shared" si="27"/>
        <v>1</v>
      </c>
    </row>
    <row r="1740" spans="2:15" x14ac:dyDescent="0.3">
      <c r="B1740" s="10">
        <v>2020</v>
      </c>
      <c r="C1740" s="10" t="s">
        <v>36</v>
      </c>
      <c r="D1740" s="10" t="s">
        <v>42</v>
      </c>
      <c r="E1740" s="10" t="s">
        <v>24</v>
      </c>
      <c r="F1740" s="10" t="s">
        <v>25</v>
      </c>
      <c r="G1740" s="10" t="s">
        <v>40</v>
      </c>
      <c r="H1740" s="10" t="s">
        <v>27</v>
      </c>
      <c r="I1740" s="10" t="s">
        <v>28</v>
      </c>
      <c r="O1740" s="10">
        <f t="shared" si="27"/>
        <v>1</v>
      </c>
    </row>
    <row r="1741" spans="2:15" x14ac:dyDescent="0.3">
      <c r="B1741" s="10">
        <v>2026</v>
      </c>
      <c r="C1741" s="10" t="s">
        <v>29</v>
      </c>
      <c r="D1741" s="10" t="s">
        <v>16</v>
      </c>
      <c r="E1741" s="10" t="s">
        <v>17</v>
      </c>
      <c r="F1741" s="10" t="s">
        <v>18</v>
      </c>
      <c r="G1741" s="10" t="s">
        <v>19</v>
      </c>
      <c r="H1741" s="10" t="s">
        <v>34</v>
      </c>
      <c r="I1741" s="10" t="s">
        <v>28</v>
      </c>
      <c r="O1741" s="10">
        <f t="shared" si="27"/>
        <v>1</v>
      </c>
    </row>
    <row r="1742" spans="2:15" x14ac:dyDescent="0.3">
      <c r="B1742" s="10">
        <v>2025</v>
      </c>
      <c r="C1742" s="10" t="s">
        <v>22</v>
      </c>
      <c r="D1742" s="10" t="s">
        <v>31</v>
      </c>
      <c r="E1742" s="10" t="s">
        <v>17</v>
      </c>
      <c r="F1742" s="10" t="s">
        <v>30</v>
      </c>
      <c r="G1742" s="10" t="s">
        <v>40</v>
      </c>
      <c r="H1742" s="10" t="s">
        <v>34</v>
      </c>
      <c r="I1742" s="10" t="s">
        <v>28</v>
      </c>
      <c r="O1742" s="10">
        <f t="shared" si="27"/>
        <v>1</v>
      </c>
    </row>
    <row r="1743" spans="2:15" x14ac:dyDescent="0.3">
      <c r="B1743" s="10">
        <v>2022</v>
      </c>
      <c r="C1743" s="10" t="s">
        <v>15</v>
      </c>
      <c r="D1743" s="10" t="s">
        <v>42</v>
      </c>
      <c r="E1743" s="10" t="s">
        <v>24</v>
      </c>
      <c r="F1743" s="10" t="s">
        <v>25</v>
      </c>
      <c r="G1743" s="10" t="s">
        <v>26</v>
      </c>
      <c r="H1743" s="10" t="s">
        <v>39</v>
      </c>
      <c r="I1743" s="10" t="s">
        <v>21</v>
      </c>
      <c r="O1743" s="10">
        <f t="shared" si="27"/>
        <v>1</v>
      </c>
    </row>
    <row r="1744" spans="2:15" x14ac:dyDescent="0.3">
      <c r="B1744" s="10">
        <v>2024</v>
      </c>
      <c r="C1744" s="10" t="s">
        <v>29</v>
      </c>
      <c r="D1744" s="10" t="s">
        <v>42</v>
      </c>
      <c r="E1744" s="10" t="s">
        <v>17</v>
      </c>
      <c r="F1744" s="10" t="s">
        <v>25</v>
      </c>
      <c r="G1744" s="10" t="s">
        <v>26</v>
      </c>
      <c r="H1744" s="10" t="s">
        <v>27</v>
      </c>
      <c r="I1744" s="10" t="s">
        <v>28</v>
      </c>
      <c r="O1744" s="10">
        <f t="shared" si="27"/>
        <v>1</v>
      </c>
    </row>
    <row r="1745" spans="2:15" x14ac:dyDescent="0.3">
      <c r="B1745" s="10">
        <v>2023</v>
      </c>
      <c r="C1745" s="10" t="s">
        <v>15</v>
      </c>
      <c r="D1745" s="10" t="s">
        <v>42</v>
      </c>
      <c r="E1745" s="10" t="s">
        <v>24</v>
      </c>
      <c r="F1745" s="10" t="s">
        <v>30</v>
      </c>
      <c r="G1745" s="10" t="s">
        <v>44</v>
      </c>
      <c r="H1745" s="10" t="s">
        <v>39</v>
      </c>
      <c r="I1745" s="10" t="s">
        <v>28</v>
      </c>
      <c r="O1745" s="10">
        <f t="shared" si="27"/>
        <v>1</v>
      </c>
    </row>
    <row r="1746" spans="2:15" x14ac:dyDescent="0.3">
      <c r="B1746" s="10">
        <v>2023</v>
      </c>
      <c r="C1746" s="10" t="s">
        <v>15</v>
      </c>
      <c r="D1746" s="10" t="s">
        <v>31</v>
      </c>
      <c r="E1746" s="10" t="s">
        <v>17</v>
      </c>
      <c r="F1746" s="10" t="s">
        <v>30</v>
      </c>
      <c r="G1746" s="10" t="s">
        <v>40</v>
      </c>
      <c r="H1746" s="10" t="s">
        <v>27</v>
      </c>
      <c r="I1746" s="10" t="s">
        <v>21</v>
      </c>
      <c r="O1746" s="10">
        <f t="shared" si="27"/>
        <v>1</v>
      </c>
    </row>
    <row r="1747" spans="2:15" x14ac:dyDescent="0.3">
      <c r="B1747" s="10">
        <v>2023</v>
      </c>
      <c r="C1747" s="10" t="s">
        <v>45</v>
      </c>
      <c r="D1747" s="10" t="s">
        <v>33</v>
      </c>
      <c r="E1747" s="10" t="s">
        <v>35</v>
      </c>
      <c r="F1747" s="10" t="s">
        <v>30</v>
      </c>
      <c r="G1747" s="10" t="s">
        <v>44</v>
      </c>
      <c r="H1747" s="10" t="s">
        <v>39</v>
      </c>
      <c r="I1747" s="10" t="s">
        <v>28</v>
      </c>
      <c r="O1747" s="10">
        <f t="shared" si="27"/>
        <v>1</v>
      </c>
    </row>
    <row r="1748" spans="2:15" x14ac:dyDescent="0.3">
      <c r="B1748" s="10">
        <v>2020</v>
      </c>
      <c r="C1748" s="10" t="s">
        <v>41</v>
      </c>
      <c r="D1748" s="10" t="s">
        <v>37</v>
      </c>
      <c r="E1748" s="10" t="s">
        <v>35</v>
      </c>
      <c r="F1748" s="10" t="s">
        <v>30</v>
      </c>
      <c r="G1748" s="10" t="s">
        <v>19</v>
      </c>
      <c r="H1748" s="10" t="s">
        <v>27</v>
      </c>
      <c r="I1748" s="10" t="s">
        <v>28</v>
      </c>
      <c r="O1748" s="10">
        <f t="shared" si="27"/>
        <v>1</v>
      </c>
    </row>
    <row r="1749" spans="2:15" x14ac:dyDescent="0.3">
      <c r="B1749" s="10">
        <v>2021</v>
      </c>
      <c r="C1749" s="10" t="s">
        <v>41</v>
      </c>
      <c r="D1749" s="10" t="s">
        <v>31</v>
      </c>
      <c r="E1749" s="10" t="s">
        <v>35</v>
      </c>
      <c r="F1749" s="10" t="s">
        <v>30</v>
      </c>
      <c r="G1749" s="10" t="s">
        <v>44</v>
      </c>
      <c r="H1749" s="10" t="s">
        <v>20</v>
      </c>
      <c r="I1749" s="10" t="s">
        <v>34</v>
      </c>
      <c r="O1749" s="10">
        <f t="shared" si="27"/>
        <v>1</v>
      </c>
    </row>
    <row r="1750" spans="2:15" x14ac:dyDescent="0.3">
      <c r="B1750" s="10">
        <v>2025</v>
      </c>
      <c r="C1750" s="10" t="s">
        <v>36</v>
      </c>
      <c r="D1750" s="10" t="s">
        <v>16</v>
      </c>
      <c r="E1750" s="10" t="s">
        <v>24</v>
      </c>
      <c r="F1750" s="10" t="s">
        <v>30</v>
      </c>
      <c r="G1750" s="10" t="s">
        <v>38</v>
      </c>
      <c r="H1750" s="10" t="s">
        <v>27</v>
      </c>
      <c r="I1750" s="10" t="s">
        <v>34</v>
      </c>
      <c r="O1750" s="10">
        <f t="shared" si="27"/>
        <v>1</v>
      </c>
    </row>
    <row r="1751" spans="2:15" x14ac:dyDescent="0.3">
      <c r="B1751" s="10">
        <v>2024</v>
      </c>
      <c r="C1751" s="10" t="s">
        <v>22</v>
      </c>
      <c r="D1751" s="10" t="s">
        <v>37</v>
      </c>
      <c r="E1751" s="10" t="s">
        <v>35</v>
      </c>
      <c r="F1751" s="10" t="s">
        <v>25</v>
      </c>
      <c r="G1751" s="10" t="s">
        <v>38</v>
      </c>
      <c r="H1751" s="10" t="s">
        <v>34</v>
      </c>
      <c r="I1751" s="10" t="s">
        <v>34</v>
      </c>
      <c r="O1751" s="10">
        <f t="shared" si="27"/>
        <v>1</v>
      </c>
    </row>
    <row r="1752" spans="2:15" x14ac:dyDescent="0.3">
      <c r="B1752" s="10">
        <v>2025</v>
      </c>
      <c r="C1752" s="10" t="s">
        <v>43</v>
      </c>
      <c r="D1752" s="10" t="s">
        <v>23</v>
      </c>
      <c r="E1752" s="10" t="s">
        <v>17</v>
      </c>
      <c r="F1752" s="10" t="s">
        <v>30</v>
      </c>
      <c r="G1752" s="10" t="s">
        <v>38</v>
      </c>
      <c r="H1752" s="10" t="s">
        <v>34</v>
      </c>
      <c r="I1752" s="10" t="s">
        <v>21</v>
      </c>
      <c r="O1752" s="10">
        <f t="shared" si="27"/>
        <v>1</v>
      </c>
    </row>
    <row r="1753" spans="2:15" x14ac:dyDescent="0.3">
      <c r="B1753" s="10">
        <v>2021</v>
      </c>
      <c r="C1753" s="10" t="s">
        <v>22</v>
      </c>
      <c r="D1753" s="10" t="s">
        <v>42</v>
      </c>
      <c r="E1753" s="10" t="s">
        <v>35</v>
      </c>
      <c r="F1753" s="10" t="s">
        <v>25</v>
      </c>
      <c r="G1753" s="10" t="s">
        <v>32</v>
      </c>
      <c r="H1753" s="10" t="s">
        <v>39</v>
      </c>
      <c r="I1753" s="10" t="s">
        <v>28</v>
      </c>
      <c r="O1753" s="10">
        <f t="shared" si="27"/>
        <v>1</v>
      </c>
    </row>
    <row r="1754" spans="2:15" x14ac:dyDescent="0.3">
      <c r="B1754" s="10">
        <v>2025</v>
      </c>
      <c r="C1754" s="10" t="s">
        <v>15</v>
      </c>
      <c r="D1754" s="10" t="s">
        <v>42</v>
      </c>
      <c r="E1754" s="10" t="s">
        <v>17</v>
      </c>
      <c r="F1754" s="10" t="s">
        <v>18</v>
      </c>
      <c r="G1754" s="10" t="s">
        <v>40</v>
      </c>
      <c r="H1754" s="10" t="s">
        <v>39</v>
      </c>
      <c r="I1754" s="10" t="s">
        <v>21</v>
      </c>
      <c r="O1754" s="10">
        <f t="shared" si="27"/>
        <v>1</v>
      </c>
    </row>
    <row r="1755" spans="2:15" x14ac:dyDescent="0.3">
      <c r="B1755" s="10">
        <v>2023</v>
      </c>
      <c r="C1755" s="10" t="s">
        <v>15</v>
      </c>
      <c r="D1755" s="10" t="s">
        <v>42</v>
      </c>
      <c r="E1755" s="10" t="s">
        <v>17</v>
      </c>
      <c r="F1755" s="10" t="s">
        <v>25</v>
      </c>
      <c r="G1755" s="10" t="s">
        <v>44</v>
      </c>
      <c r="H1755" s="10" t="s">
        <v>20</v>
      </c>
      <c r="I1755" s="10" t="s">
        <v>34</v>
      </c>
      <c r="O1755" s="10">
        <f t="shared" si="27"/>
        <v>1</v>
      </c>
    </row>
    <row r="1756" spans="2:15" x14ac:dyDescent="0.3">
      <c r="B1756" s="10">
        <v>2026</v>
      </c>
      <c r="C1756" s="10" t="s">
        <v>22</v>
      </c>
      <c r="D1756" s="10" t="s">
        <v>33</v>
      </c>
      <c r="E1756" s="10" t="s">
        <v>24</v>
      </c>
      <c r="F1756" s="10" t="s">
        <v>25</v>
      </c>
      <c r="G1756" s="10" t="s">
        <v>26</v>
      </c>
      <c r="H1756" s="10" t="s">
        <v>20</v>
      </c>
      <c r="I1756" s="10" t="s">
        <v>34</v>
      </c>
      <c r="O1756" s="10">
        <f t="shared" si="27"/>
        <v>1</v>
      </c>
    </row>
    <row r="1757" spans="2:15" x14ac:dyDescent="0.3">
      <c r="B1757" s="10">
        <v>2022</v>
      </c>
      <c r="C1757" s="10" t="s">
        <v>15</v>
      </c>
      <c r="D1757" s="10" t="s">
        <v>33</v>
      </c>
      <c r="E1757" s="10" t="s">
        <v>35</v>
      </c>
      <c r="F1757" s="10" t="s">
        <v>18</v>
      </c>
      <c r="G1757" s="10" t="s">
        <v>19</v>
      </c>
      <c r="H1757" s="10" t="s">
        <v>39</v>
      </c>
      <c r="I1757" s="10" t="s">
        <v>34</v>
      </c>
      <c r="O1757" s="10">
        <f t="shared" si="27"/>
        <v>1</v>
      </c>
    </row>
    <row r="1758" spans="2:15" x14ac:dyDescent="0.3">
      <c r="B1758" s="10">
        <v>2020</v>
      </c>
      <c r="C1758" s="10" t="s">
        <v>43</v>
      </c>
      <c r="D1758" s="10" t="s">
        <v>42</v>
      </c>
      <c r="E1758" s="10" t="s">
        <v>17</v>
      </c>
      <c r="F1758" s="10" t="s">
        <v>18</v>
      </c>
      <c r="G1758" s="10" t="s">
        <v>38</v>
      </c>
      <c r="H1758" s="10" t="s">
        <v>20</v>
      </c>
      <c r="I1758" s="10" t="s">
        <v>28</v>
      </c>
      <c r="O1758" s="10">
        <f t="shared" si="27"/>
        <v>1</v>
      </c>
    </row>
    <row r="1759" spans="2:15" x14ac:dyDescent="0.3">
      <c r="B1759" s="10">
        <v>2022</v>
      </c>
      <c r="C1759" s="10" t="s">
        <v>15</v>
      </c>
      <c r="D1759" s="10" t="s">
        <v>37</v>
      </c>
      <c r="E1759" s="10" t="s">
        <v>35</v>
      </c>
      <c r="F1759" s="10" t="s">
        <v>30</v>
      </c>
      <c r="G1759" s="10" t="s">
        <v>38</v>
      </c>
      <c r="H1759" s="10" t="s">
        <v>20</v>
      </c>
      <c r="I1759" s="10" t="s">
        <v>28</v>
      </c>
      <c r="O1759" s="10">
        <f t="shared" si="27"/>
        <v>1</v>
      </c>
    </row>
    <row r="1760" spans="2:15" x14ac:dyDescent="0.3">
      <c r="B1760" s="10">
        <v>2022</v>
      </c>
      <c r="C1760" s="10" t="s">
        <v>22</v>
      </c>
      <c r="D1760" s="10" t="s">
        <v>31</v>
      </c>
      <c r="E1760" s="10" t="s">
        <v>17</v>
      </c>
      <c r="F1760" s="10" t="s">
        <v>25</v>
      </c>
      <c r="G1760" s="10" t="s">
        <v>38</v>
      </c>
      <c r="H1760" s="10" t="s">
        <v>39</v>
      </c>
      <c r="I1760" s="10" t="s">
        <v>28</v>
      </c>
      <c r="O1760" s="10">
        <f t="shared" si="27"/>
        <v>1</v>
      </c>
    </row>
    <row r="1761" spans="2:15" x14ac:dyDescent="0.3">
      <c r="B1761" s="10">
        <v>2026</v>
      </c>
      <c r="C1761" s="10" t="s">
        <v>15</v>
      </c>
      <c r="D1761" s="10" t="s">
        <v>37</v>
      </c>
      <c r="E1761" s="10" t="s">
        <v>35</v>
      </c>
      <c r="F1761" s="10" t="s">
        <v>30</v>
      </c>
      <c r="G1761" s="10" t="s">
        <v>32</v>
      </c>
      <c r="H1761" s="10" t="s">
        <v>20</v>
      </c>
      <c r="I1761" s="10" t="s">
        <v>28</v>
      </c>
      <c r="O1761" s="10">
        <f t="shared" si="27"/>
        <v>1</v>
      </c>
    </row>
    <row r="1762" spans="2:15" x14ac:dyDescent="0.3">
      <c r="B1762" s="10">
        <v>2021</v>
      </c>
      <c r="C1762" s="10" t="s">
        <v>15</v>
      </c>
      <c r="D1762" s="10" t="s">
        <v>33</v>
      </c>
      <c r="E1762" s="10" t="s">
        <v>35</v>
      </c>
      <c r="F1762" s="10" t="s">
        <v>18</v>
      </c>
      <c r="G1762" s="10" t="s">
        <v>19</v>
      </c>
      <c r="H1762" s="10" t="s">
        <v>27</v>
      </c>
      <c r="I1762" s="10" t="s">
        <v>28</v>
      </c>
      <c r="O1762" s="10">
        <f t="shared" si="27"/>
        <v>1</v>
      </c>
    </row>
    <row r="1763" spans="2:15" x14ac:dyDescent="0.3">
      <c r="B1763" s="10">
        <v>2021</v>
      </c>
      <c r="C1763" s="10" t="s">
        <v>36</v>
      </c>
      <c r="D1763" s="10" t="s">
        <v>33</v>
      </c>
      <c r="E1763" s="10" t="s">
        <v>17</v>
      </c>
      <c r="F1763" s="10" t="s">
        <v>30</v>
      </c>
      <c r="G1763" s="10" t="s">
        <v>32</v>
      </c>
      <c r="H1763" s="10" t="s">
        <v>34</v>
      </c>
      <c r="I1763" s="10" t="s">
        <v>28</v>
      </c>
      <c r="O1763" s="10">
        <f t="shared" si="27"/>
        <v>1</v>
      </c>
    </row>
    <row r="1764" spans="2:15" x14ac:dyDescent="0.3">
      <c r="B1764" s="10">
        <v>2023</v>
      </c>
      <c r="C1764" s="10" t="s">
        <v>45</v>
      </c>
      <c r="D1764" s="10" t="s">
        <v>23</v>
      </c>
      <c r="E1764" s="10" t="s">
        <v>17</v>
      </c>
      <c r="F1764" s="10" t="s">
        <v>18</v>
      </c>
      <c r="G1764" s="10" t="s">
        <v>44</v>
      </c>
      <c r="H1764" s="10" t="s">
        <v>34</v>
      </c>
      <c r="I1764" s="10" t="s">
        <v>34</v>
      </c>
      <c r="O1764" s="10">
        <f t="shared" si="27"/>
        <v>1</v>
      </c>
    </row>
    <row r="1765" spans="2:15" x14ac:dyDescent="0.3">
      <c r="B1765" s="10">
        <v>2022</v>
      </c>
      <c r="C1765" s="10" t="s">
        <v>45</v>
      </c>
      <c r="D1765" s="10" t="s">
        <v>23</v>
      </c>
      <c r="E1765" s="10" t="s">
        <v>17</v>
      </c>
      <c r="F1765" s="10" t="s">
        <v>18</v>
      </c>
      <c r="G1765" s="10" t="s">
        <v>32</v>
      </c>
      <c r="H1765" s="10" t="s">
        <v>39</v>
      </c>
      <c r="I1765" s="10" t="s">
        <v>21</v>
      </c>
      <c r="O1765" s="10">
        <f t="shared" si="27"/>
        <v>1</v>
      </c>
    </row>
    <row r="1766" spans="2:15" x14ac:dyDescent="0.3">
      <c r="B1766" s="10">
        <v>2026</v>
      </c>
      <c r="C1766" s="10" t="s">
        <v>43</v>
      </c>
      <c r="D1766" s="10" t="s">
        <v>37</v>
      </c>
      <c r="E1766" s="10" t="s">
        <v>24</v>
      </c>
      <c r="F1766" s="10" t="s">
        <v>25</v>
      </c>
      <c r="G1766" s="10" t="s">
        <v>32</v>
      </c>
      <c r="H1766" s="10" t="s">
        <v>34</v>
      </c>
      <c r="I1766" s="10" t="s">
        <v>21</v>
      </c>
      <c r="O1766" s="10">
        <f t="shared" si="27"/>
        <v>1</v>
      </c>
    </row>
    <row r="1767" spans="2:15" x14ac:dyDescent="0.3">
      <c r="B1767" s="10">
        <v>2026</v>
      </c>
      <c r="C1767" s="10" t="s">
        <v>29</v>
      </c>
      <c r="D1767" s="10" t="s">
        <v>31</v>
      </c>
      <c r="E1767" s="10" t="s">
        <v>35</v>
      </c>
      <c r="F1767" s="10" t="s">
        <v>25</v>
      </c>
      <c r="G1767" s="10" t="s">
        <v>19</v>
      </c>
      <c r="H1767" s="10" t="s">
        <v>34</v>
      </c>
      <c r="I1767" s="10" t="s">
        <v>21</v>
      </c>
      <c r="O1767" s="10">
        <f t="shared" si="27"/>
        <v>1</v>
      </c>
    </row>
    <row r="1768" spans="2:15" x14ac:dyDescent="0.3">
      <c r="B1768" s="10">
        <v>2021</v>
      </c>
      <c r="C1768" s="10" t="s">
        <v>36</v>
      </c>
      <c r="D1768" s="10" t="s">
        <v>33</v>
      </c>
      <c r="E1768" s="10" t="s">
        <v>24</v>
      </c>
      <c r="F1768" s="10" t="s">
        <v>18</v>
      </c>
      <c r="G1768" s="10" t="s">
        <v>19</v>
      </c>
      <c r="H1768" s="10" t="s">
        <v>27</v>
      </c>
      <c r="I1768" s="10" t="s">
        <v>28</v>
      </c>
      <c r="O1768" s="10">
        <f t="shared" si="27"/>
        <v>1</v>
      </c>
    </row>
    <row r="1769" spans="2:15" x14ac:dyDescent="0.3">
      <c r="B1769" s="10">
        <v>2025</v>
      </c>
      <c r="C1769" s="10" t="s">
        <v>29</v>
      </c>
      <c r="D1769" s="10" t="s">
        <v>23</v>
      </c>
      <c r="E1769" s="10" t="s">
        <v>24</v>
      </c>
      <c r="F1769" s="10" t="s">
        <v>30</v>
      </c>
      <c r="G1769" s="10" t="s">
        <v>40</v>
      </c>
      <c r="H1769" s="10" t="s">
        <v>20</v>
      </c>
      <c r="I1769" s="10" t="s">
        <v>28</v>
      </c>
      <c r="O1769" s="10">
        <f t="shared" si="27"/>
        <v>1</v>
      </c>
    </row>
    <row r="1770" spans="2:15" x14ac:dyDescent="0.3">
      <c r="B1770" s="10">
        <v>2023</v>
      </c>
      <c r="C1770" s="10" t="s">
        <v>36</v>
      </c>
      <c r="D1770" s="10" t="s">
        <v>33</v>
      </c>
      <c r="E1770" s="10" t="s">
        <v>35</v>
      </c>
      <c r="F1770" s="10" t="s">
        <v>25</v>
      </c>
      <c r="G1770" s="10" t="s">
        <v>26</v>
      </c>
      <c r="H1770" s="10" t="s">
        <v>20</v>
      </c>
      <c r="I1770" s="10" t="s">
        <v>21</v>
      </c>
      <c r="O1770" s="10">
        <f t="shared" si="27"/>
        <v>1</v>
      </c>
    </row>
    <row r="1771" spans="2:15" x14ac:dyDescent="0.3">
      <c r="B1771" s="10">
        <v>2021</v>
      </c>
      <c r="C1771" s="10" t="s">
        <v>41</v>
      </c>
      <c r="D1771" s="10" t="s">
        <v>23</v>
      </c>
      <c r="E1771" s="10" t="s">
        <v>35</v>
      </c>
      <c r="F1771" s="10" t="s">
        <v>18</v>
      </c>
      <c r="G1771" s="10" t="s">
        <v>26</v>
      </c>
      <c r="H1771" s="10" t="s">
        <v>27</v>
      </c>
      <c r="I1771" s="10" t="s">
        <v>28</v>
      </c>
      <c r="O1771" s="10">
        <f t="shared" si="27"/>
        <v>1</v>
      </c>
    </row>
    <row r="1772" spans="2:15" x14ac:dyDescent="0.3">
      <c r="B1772" s="10">
        <v>2020</v>
      </c>
      <c r="C1772" s="10" t="s">
        <v>43</v>
      </c>
      <c r="D1772" s="10" t="s">
        <v>42</v>
      </c>
      <c r="E1772" s="10" t="s">
        <v>17</v>
      </c>
      <c r="F1772" s="10" t="s">
        <v>18</v>
      </c>
      <c r="G1772" s="10" t="s">
        <v>44</v>
      </c>
      <c r="H1772" s="10" t="s">
        <v>20</v>
      </c>
      <c r="I1772" s="10" t="s">
        <v>28</v>
      </c>
      <c r="O1772" s="10">
        <f t="shared" si="27"/>
        <v>1</v>
      </c>
    </row>
    <row r="1773" spans="2:15" x14ac:dyDescent="0.3">
      <c r="B1773" s="10">
        <v>2024</v>
      </c>
      <c r="C1773" s="10" t="s">
        <v>36</v>
      </c>
      <c r="D1773" s="10" t="s">
        <v>37</v>
      </c>
      <c r="E1773" s="10" t="s">
        <v>17</v>
      </c>
      <c r="F1773" s="10" t="s">
        <v>18</v>
      </c>
      <c r="G1773" s="10" t="s">
        <v>32</v>
      </c>
      <c r="H1773" s="10" t="s">
        <v>27</v>
      </c>
      <c r="I1773" s="10" t="s">
        <v>28</v>
      </c>
      <c r="O1773" s="10">
        <f t="shared" si="27"/>
        <v>1</v>
      </c>
    </row>
    <row r="1774" spans="2:15" x14ac:dyDescent="0.3">
      <c r="B1774" s="10">
        <v>2020</v>
      </c>
      <c r="C1774" s="10" t="s">
        <v>41</v>
      </c>
      <c r="D1774" s="10" t="s">
        <v>31</v>
      </c>
      <c r="E1774" s="10" t="s">
        <v>35</v>
      </c>
      <c r="F1774" s="10" t="s">
        <v>18</v>
      </c>
      <c r="G1774" s="10" t="s">
        <v>26</v>
      </c>
      <c r="H1774" s="10" t="s">
        <v>39</v>
      </c>
      <c r="I1774" s="10" t="s">
        <v>28</v>
      </c>
      <c r="O1774" s="10">
        <f t="shared" si="27"/>
        <v>1</v>
      </c>
    </row>
    <row r="1775" spans="2:15" x14ac:dyDescent="0.3">
      <c r="B1775" s="10">
        <v>2023</v>
      </c>
      <c r="C1775" s="10" t="s">
        <v>43</v>
      </c>
      <c r="D1775" s="10" t="s">
        <v>16</v>
      </c>
      <c r="E1775" s="10" t="s">
        <v>17</v>
      </c>
      <c r="F1775" s="10" t="s">
        <v>18</v>
      </c>
      <c r="G1775" s="10" t="s">
        <v>32</v>
      </c>
      <c r="H1775" s="10" t="s">
        <v>34</v>
      </c>
      <c r="I1775" s="10" t="s">
        <v>34</v>
      </c>
      <c r="O1775" s="10">
        <f t="shared" si="27"/>
        <v>1</v>
      </c>
    </row>
    <row r="1776" spans="2:15" x14ac:dyDescent="0.3">
      <c r="B1776" s="10">
        <v>2022</v>
      </c>
      <c r="C1776" s="10" t="s">
        <v>36</v>
      </c>
      <c r="D1776" s="10" t="s">
        <v>33</v>
      </c>
      <c r="E1776" s="10" t="s">
        <v>24</v>
      </c>
      <c r="F1776" s="10" t="s">
        <v>25</v>
      </c>
      <c r="G1776" s="10" t="s">
        <v>40</v>
      </c>
      <c r="H1776" s="10" t="s">
        <v>34</v>
      </c>
      <c r="I1776" s="10" t="s">
        <v>28</v>
      </c>
      <c r="O1776" s="10">
        <f t="shared" si="27"/>
        <v>1</v>
      </c>
    </row>
    <row r="1777" spans="2:15" x14ac:dyDescent="0.3">
      <c r="B1777" s="10">
        <v>2022</v>
      </c>
      <c r="C1777" s="10" t="s">
        <v>15</v>
      </c>
      <c r="D1777" s="10" t="s">
        <v>42</v>
      </c>
      <c r="E1777" s="10" t="s">
        <v>24</v>
      </c>
      <c r="F1777" s="10" t="s">
        <v>18</v>
      </c>
      <c r="G1777" s="10" t="s">
        <v>38</v>
      </c>
      <c r="H1777" s="10" t="s">
        <v>34</v>
      </c>
      <c r="I1777" s="10" t="s">
        <v>28</v>
      </c>
      <c r="O1777" s="10">
        <f t="shared" si="27"/>
        <v>1</v>
      </c>
    </row>
    <row r="1778" spans="2:15" x14ac:dyDescent="0.3">
      <c r="B1778" s="10">
        <v>2020</v>
      </c>
      <c r="C1778" s="10" t="s">
        <v>36</v>
      </c>
      <c r="D1778" s="10" t="s">
        <v>37</v>
      </c>
      <c r="E1778" s="10" t="s">
        <v>17</v>
      </c>
      <c r="F1778" s="10" t="s">
        <v>18</v>
      </c>
      <c r="G1778" s="10" t="s">
        <v>26</v>
      </c>
      <c r="H1778" s="10" t="s">
        <v>27</v>
      </c>
      <c r="I1778" s="10" t="s">
        <v>28</v>
      </c>
      <c r="O1778" s="10">
        <f t="shared" si="27"/>
        <v>1</v>
      </c>
    </row>
    <row r="1779" spans="2:15" x14ac:dyDescent="0.3">
      <c r="B1779" s="10">
        <v>2024</v>
      </c>
      <c r="C1779" s="10" t="s">
        <v>15</v>
      </c>
      <c r="D1779" s="10" t="s">
        <v>33</v>
      </c>
      <c r="E1779" s="10" t="s">
        <v>24</v>
      </c>
      <c r="F1779" s="10" t="s">
        <v>25</v>
      </c>
      <c r="G1779" s="10" t="s">
        <v>40</v>
      </c>
      <c r="H1779" s="10" t="s">
        <v>20</v>
      </c>
      <c r="I1779" s="10" t="s">
        <v>28</v>
      </c>
      <c r="O1779" s="10">
        <f t="shared" si="27"/>
        <v>1</v>
      </c>
    </row>
    <row r="1780" spans="2:15" x14ac:dyDescent="0.3">
      <c r="B1780" s="10">
        <v>2026</v>
      </c>
      <c r="C1780" s="10" t="s">
        <v>29</v>
      </c>
      <c r="D1780" s="10" t="s">
        <v>31</v>
      </c>
      <c r="E1780" s="10" t="s">
        <v>35</v>
      </c>
      <c r="F1780" s="10" t="s">
        <v>18</v>
      </c>
      <c r="G1780" s="10" t="s">
        <v>26</v>
      </c>
      <c r="H1780" s="10" t="s">
        <v>34</v>
      </c>
      <c r="I1780" s="10" t="s">
        <v>21</v>
      </c>
      <c r="O1780" s="10">
        <f t="shared" si="27"/>
        <v>1</v>
      </c>
    </row>
    <row r="1781" spans="2:15" x14ac:dyDescent="0.3">
      <c r="B1781" s="10">
        <v>2026</v>
      </c>
      <c r="C1781" s="10" t="s">
        <v>29</v>
      </c>
      <c r="D1781" s="10" t="s">
        <v>33</v>
      </c>
      <c r="E1781" s="10" t="s">
        <v>17</v>
      </c>
      <c r="F1781" s="10" t="s">
        <v>25</v>
      </c>
      <c r="G1781" s="10" t="s">
        <v>38</v>
      </c>
      <c r="H1781" s="10" t="s">
        <v>20</v>
      </c>
      <c r="I1781" s="10" t="s">
        <v>28</v>
      </c>
      <c r="O1781" s="10">
        <f t="shared" si="27"/>
        <v>1</v>
      </c>
    </row>
    <row r="1782" spans="2:15" x14ac:dyDescent="0.3">
      <c r="B1782" s="10">
        <v>2023</v>
      </c>
      <c r="C1782" s="10" t="s">
        <v>29</v>
      </c>
      <c r="D1782" s="10" t="s">
        <v>31</v>
      </c>
      <c r="E1782" s="10" t="s">
        <v>24</v>
      </c>
      <c r="F1782" s="10" t="s">
        <v>18</v>
      </c>
      <c r="G1782" s="10" t="s">
        <v>44</v>
      </c>
      <c r="H1782" s="10" t="s">
        <v>20</v>
      </c>
      <c r="I1782" s="10" t="s">
        <v>28</v>
      </c>
      <c r="O1782" s="10">
        <f t="shared" si="27"/>
        <v>1</v>
      </c>
    </row>
    <row r="1783" spans="2:15" x14ac:dyDescent="0.3">
      <c r="B1783" s="10">
        <v>2022</v>
      </c>
      <c r="C1783" s="10" t="s">
        <v>15</v>
      </c>
      <c r="D1783" s="10" t="s">
        <v>37</v>
      </c>
      <c r="E1783" s="10" t="s">
        <v>24</v>
      </c>
      <c r="F1783" s="10" t="s">
        <v>30</v>
      </c>
      <c r="G1783" s="10" t="s">
        <v>19</v>
      </c>
      <c r="H1783" s="10" t="s">
        <v>39</v>
      </c>
      <c r="I1783" s="10" t="s">
        <v>28</v>
      </c>
      <c r="O1783" s="10">
        <f t="shared" si="27"/>
        <v>1</v>
      </c>
    </row>
    <row r="1784" spans="2:15" x14ac:dyDescent="0.3">
      <c r="B1784" s="10">
        <v>2021</v>
      </c>
      <c r="C1784" s="10" t="s">
        <v>29</v>
      </c>
      <c r="D1784" s="10" t="s">
        <v>31</v>
      </c>
      <c r="E1784" s="10" t="s">
        <v>35</v>
      </c>
      <c r="F1784" s="10" t="s">
        <v>18</v>
      </c>
      <c r="G1784" s="10" t="s">
        <v>38</v>
      </c>
      <c r="H1784" s="10" t="s">
        <v>34</v>
      </c>
      <c r="I1784" s="10" t="s">
        <v>34</v>
      </c>
      <c r="O1784" s="10">
        <f t="shared" si="27"/>
        <v>1</v>
      </c>
    </row>
    <row r="1785" spans="2:15" x14ac:dyDescent="0.3">
      <c r="B1785" s="10">
        <v>2024</v>
      </c>
      <c r="C1785" s="10" t="s">
        <v>36</v>
      </c>
      <c r="D1785" s="10" t="s">
        <v>33</v>
      </c>
      <c r="E1785" s="10" t="s">
        <v>35</v>
      </c>
      <c r="F1785" s="10" t="s">
        <v>25</v>
      </c>
      <c r="G1785" s="10" t="s">
        <v>19</v>
      </c>
      <c r="H1785" s="10" t="s">
        <v>34</v>
      </c>
      <c r="I1785" s="10" t="s">
        <v>21</v>
      </c>
      <c r="O1785" s="10">
        <f t="shared" si="27"/>
        <v>1</v>
      </c>
    </row>
    <row r="1786" spans="2:15" x14ac:dyDescent="0.3">
      <c r="B1786" s="10">
        <v>2025</v>
      </c>
      <c r="C1786" s="10" t="s">
        <v>15</v>
      </c>
      <c r="D1786" s="10" t="s">
        <v>23</v>
      </c>
      <c r="E1786" s="10" t="s">
        <v>35</v>
      </c>
      <c r="F1786" s="10" t="s">
        <v>25</v>
      </c>
      <c r="G1786" s="10" t="s">
        <v>44</v>
      </c>
      <c r="H1786" s="10" t="s">
        <v>20</v>
      </c>
      <c r="I1786" s="10" t="s">
        <v>28</v>
      </c>
      <c r="O1786" s="10">
        <f t="shared" si="27"/>
        <v>1</v>
      </c>
    </row>
    <row r="1787" spans="2:15" x14ac:dyDescent="0.3">
      <c r="B1787" s="10">
        <v>2025</v>
      </c>
      <c r="C1787" s="10" t="s">
        <v>43</v>
      </c>
      <c r="D1787" s="10" t="s">
        <v>16</v>
      </c>
      <c r="E1787" s="10" t="s">
        <v>17</v>
      </c>
      <c r="F1787" s="10" t="s">
        <v>30</v>
      </c>
      <c r="G1787" s="10" t="s">
        <v>26</v>
      </c>
      <c r="H1787" s="10" t="s">
        <v>34</v>
      </c>
      <c r="I1787" s="10" t="s">
        <v>21</v>
      </c>
      <c r="O1787" s="10">
        <f t="shared" si="27"/>
        <v>1</v>
      </c>
    </row>
    <row r="1788" spans="2:15" x14ac:dyDescent="0.3">
      <c r="B1788" s="10">
        <v>2025</v>
      </c>
      <c r="C1788" s="10" t="s">
        <v>15</v>
      </c>
      <c r="D1788" s="10" t="s">
        <v>42</v>
      </c>
      <c r="E1788" s="10" t="s">
        <v>35</v>
      </c>
      <c r="F1788" s="10" t="s">
        <v>18</v>
      </c>
      <c r="G1788" s="10" t="s">
        <v>38</v>
      </c>
      <c r="H1788" s="10" t="s">
        <v>20</v>
      </c>
      <c r="I1788" s="10" t="s">
        <v>34</v>
      </c>
      <c r="O1788" s="10">
        <f t="shared" si="27"/>
        <v>1</v>
      </c>
    </row>
    <row r="1789" spans="2:15" x14ac:dyDescent="0.3">
      <c r="B1789" s="10">
        <v>2022</v>
      </c>
      <c r="C1789" s="10" t="s">
        <v>15</v>
      </c>
      <c r="D1789" s="10" t="s">
        <v>31</v>
      </c>
      <c r="E1789" s="10" t="s">
        <v>24</v>
      </c>
      <c r="F1789" s="10" t="s">
        <v>18</v>
      </c>
      <c r="G1789" s="10" t="s">
        <v>26</v>
      </c>
      <c r="H1789" s="10" t="s">
        <v>34</v>
      </c>
      <c r="I1789" s="10" t="s">
        <v>21</v>
      </c>
      <c r="O1789" s="10">
        <f t="shared" si="27"/>
        <v>1</v>
      </c>
    </row>
    <row r="1790" spans="2:15" x14ac:dyDescent="0.3">
      <c r="B1790" s="10">
        <v>2025</v>
      </c>
      <c r="C1790" s="10" t="s">
        <v>36</v>
      </c>
      <c r="D1790" s="10" t="s">
        <v>31</v>
      </c>
      <c r="E1790" s="10" t="s">
        <v>17</v>
      </c>
      <c r="F1790" s="10" t="s">
        <v>25</v>
      </c>
      <c r="G1790" s="10" t="s">
        <v>38</v>
      </c>
      <c r="H1790" s="10" t="s">
        <v>34</v>
      </c>
      <c r="I1790" s="10" t="s">
        <v>34</v>
      </c>
      <c r="O1790" s="10">
        <f t="shared" si="27"/>
        <v>1</v>
      </c>
    </row>
    <row r="1791" spans="2:15" x14ac:dyDescent="0.3">
      <c r="B1791" s="10">
        <v>2025</v>
      </c>
      <c r="C1791" s="10" t="s">
        <v>22</v>
      </c>
      <c r="D1791" s="10" t="s">
        <v>16</v>
      </c>
      <c r="E1791" s="10" t="s">
        <v>17</v>
      </c>
      <c r="F1791" s="10" t="s">
        <v>25</v>
      </c>
      <c r="G1791" s="10" t="s">
        <v>19</v>
      </c>
      <c r="H1791" s="10" t="s">
        <v>39</v>
      </c>
      <c r="I1791" s="10" t="s">
        <v>21</v>
      </c>
      <c r="O1791" s="10">
        <f t="shared" si="27"/>
        <v>1</v>
      </c>
    </row>
    <row r="1792" spans="2:15" x14ac:dyDescent="0.3">
      <c r="B1792" s="10">
        <v>2025</v>
      </c>
      <c r="C1792" s="10" t="s">
        <v>43</v>
      </c>
      <c r="D1792" s="10" t="s">
        <v>42</v>
      </c>
      <c r="E1792" s="10" t="s">
        <v>17</v>
      </c>
      <c r="F1792" s="10" t="s">
        <v>25</v>
      </c>
      <c r="G1792" s="10" t="s">
        <v>44</v>
      </c>
      <c r="H1792" s="10" t="s">
        <v>34</v>
      </c>
      <c r="I1792" s="10" t="s">
        <v>28</v>
      </c>
      <c r="O1792" s="10">
        <f t="shared" si="27"/>
        <v>1</v>
      </c>
    </row>
    <row r="1793" spans="2:15" x14ac:dyDescent="0.3">
      <c r="B1793" s="10">
        <v>2021</v>
      </c>
      <c r="C1793" s="10" t="s">
        <v>29</v>
      </c>
      <c r="D1793" s="10" t="s">
        <v>23</v>
      </c>
      <c r="E1793" s="10" t="s">
        <v>17</v>
      </c>
      <c r="F1793" s="10" t="s">
        <v>18</v>
      </c>
      <c r="G1793" s="10" t="s">
        <v>19</v>
      </c>
      <c r="H1793" s="10" t="s">
        <v>20</v>
      </c>
      <c r="I1793" s="10" t="s">
        <v>28</v>
      </c>
      <c r="O1793" s="10">
        <f t="shared" si="27"/>
        <v>1</v>
      </c>
    </row>
    <row r="1794" spans="2:15" x14ac:dyDescent="0.3">
      <c r="B1794" s="10">
        <v>2021</v>
      </c>
      <c r="C1794" s="10" t="s">
        <v>22</v>
      </c>
      <c r="D1794" s="10" t="s">
        <v>37</v>
      </c>
      <c r="E1794" s="10" t="s">
        <v>35</v>
      </c>
      <c r="F1794" s="10" t="s">
        <v>25</v>
      </c>
      <c r="G1794" s="10" t="s">
        <v>44</v>
      </c>
      <c r="H1794" s="10" t="s">
        <v>20</v>
      </c>
      <c r="I1794" s="10" t="s">
        <v>28</v>
      </c>
      <c r="O1794" s="10">
        <f t="shared" si="27"/>
        <v>1</v>
      </c>
    </row>
    <row r="1795" spans="2:15" x14ac:dyDescent="0.3">
      <c r="B1795" s="10">
        <v>2023</v>
      </c>
      <c r="C1795" s="10" t="s">
        <v>41</v>
      </c>
      <c r="D1795" s="10" t="s">
        <v>31</v>
      </c>
      <c r="E1795" s="10" t="s">
        <v>35</v>
      </c>
      <c r="F1795" s="10" t="s">
        <v>30</v>
      </c>
      <c r="G1795" s="10" t="s">
        <v>32</v>
      </c>
      <c r="H1795" s="10" t="s">
        <v>39</v>
      </c>
      <c r="I1795" s="10" t="s">
        <v>28</v>
      </c>
      <c r="O1795" s="10">
        <f t="shared" si="27"/>
        <v>1</v>
      </c>
    </row>
    <row r="1796" spans="2:15" x14ac:dyDescent="0.3">
      <c r="B1796" s="10">
        <v>2020</v>
      </c>
      <c r="C1796" s="10" t="s">
        <v>43</v>
      </c>
      <c r="D1796" s="10" t="s">
        <v>31</v>
      </c>
      <c r="E1796" s="10" t="s">
        <v>35</v>
      </c>
      <c r="F1796" s="10" t="s">
        <v>18</v>
      </c>
      <c r="G1796" s="10" t="s">
        <v>19</v>
      </c>
      <c r="H1796" s="10" t="s">
        <v>39</v>
      </c>
      <c r="I1796" s="10" t="s">
        <v>28</v>
      </c>
      <c r="O1796" s="10">
        <f t="shared" si="27"/>
        <v>1</v>
      </c>
    </row>
    <row r="1797" spans="2:15" x14ac:dyDescent="0.3">
      <c r="B1797" s="10">
        <v>2024</v>
      </c>
      <c r="C1797" s="10" t="s">
        <v>43</v>
      </c>
      <c r="D1797" s="10" t="s">
        <v>31</v>
      </c>
      <c r="E1797" s="10" t="s">
        <v>17</v>
      </c>
      <c r="F1797" s="10" t="s">
        <v>30</v>
      </c>
      <c r="G1797" s="10" t="s">
        <v>38</v>
      </c>
      <c r="H1797" s="10" t="s">
        <v>27</v>
      </c>
      <c r="I1797" s="10" t="s">
        <v>21</v>
      </c>
      <c r="O1797" s="10">
        <f t="shared" ref="O1797:O1860" si="28">SUBTOTAL(103,B1797)</f>
        <v>1</v>
      </c>
    </row>
    <row r="1798" spans="2:15" x14ac:dyDescent="0.3">
      <c r="B1798" s="10">
        <v>2026</v>
      </c>
      <c r="C1798" s="10" t="s">
        <v>22</v>
      </c>
      <c r="D1798" s="10" t="s">
        <v>16</v>
      </c>
      <c r="E1798" s="10" t="s">
        <v>17</v>
      </c>
      <c r="F1798" s="10" t="s">
        <v>25</v>
      </c>
      <c r="G1798" s="10" t="s">
        <v>32</v>
      </c>
      <c r="H1798" s="10" t="s">
        <v>39</v>
      </c>
      <c r="I1798" s="10" t="s">
        <v>34</v>
      </c>
      <c r="O1798" s="10">
        <f t="shared" si="28"/>
        <v>1</v>
      </c>
    </row>
    <row r="1799" spans="2:15" x14ac:dyDescent="0.3">
      <c r="B1799" s="10">
        <v>2024</v>
      </c>
      <c r="C1799" s="10" t="s">
        <v>43</v>
      </c>
      <c r="D1799" s="10" t="s">
        <v>42</v>
      </c>
      <c r="E1799" s="10" t="s">
        <v>35</v>
      </c>
      <c r="F1799" s="10" t="s">
        <v>30</v>
      </c>
      <c r="G1799" s="10" t="s">
        <v>32</v>
      </c>
      <c r="H1799" s="10" t="s">
        <v>34</v>
      </c>
      <c r="I1799" s="10" t="s">
        <v>28</v>
      </c>
      <c r="O1799" s="10">
        <f t="shared" si="28"/>
        <v>1</v>
      </c>
    </row>
    <row r="1800" spans="2:15" x14ac:dyDescent="0.3">
      <c r="B1800" s="10">
        <v>2026</v>
      </c>
      <c r="C1800" s="10" t="s">
        <v>45</v>
      </c>
      <c r="D1800" s="10" t="s">
        <v>42</v>
      </c>
      <c r="E1800" s="10" t="s">
        <v>35</v>
      </c>
      <c r="F1800" s="10" t="s">
        <v>25</v>
      </c>
      <c r="G1800" s="10" t="s">
        <v>40</v>
      </c>
      <c r="H1800" s="10" t="s">
        <v>39</v>
      </c>
      <c r="I1800" s="10" t="s">
        <v>28</v>
      </c>
      <c r="O1800" s="10">
        <f t="shared" si="28"/>
        <v>1</v>
      </c>
    </row>
    <row r="1801" spans="2:15" x14ac:dyDescent="0.3">
      <c r="B1801" s="10">
        <v>2026</v>
      </c>
      <c r="C1801" s="10" t="s">
        <v>15</v>
      </c>
      <c r="D1801" s="10" t="s">
        <v>33</v>
      </c>
      <c r="E1801" s="10" t="s">
        <v>17</v>
      </c>
      <c r="F1801" s="10" t="s">
        <v>18</v>
      </c>
      <c r="G1801" s="10" t="s">
        <v>40</v>
      </c>
      <c r="H1801" s="10" t="s">
        <v>39</v>
      </c>
      <c r="I1801" s="10" t="s">
        <v>21</v>
      </c>
      <c r="O1801" s="10">
        <f t="shared" si="28"/>
        <v>1</v>
      </c>
    </row>
    <row r="1802" spans="2:15" x14ac:dyDescent="0.3">
      <c r="B1802" s="10">
        <v>2021</v>
      </c>
      <c r="C1802" s="10" t="s">
        <v>29</v>
      </c>
      <c r="D1802" s="10" t="s">
        <v>37</v>
      </c>
      <c r="E1802" s="10" t="s">
        <v>24</v>
      </c>
      <c r="F1802" s="10" t="s">
        <v>25</v>
      </c>
      <c r="G1802" s="10" t="s">
        <v>32</v>
      </c>
      <c r="H1802" s="10" t="s">
        <v>34</v>
      </c>
      <c r="I1802" s="10" t="s">
        <v>34</v>
      </c>
      <c r="O1802" s="10">
        <f t="shared" si="28"/>
        <v>1</v>
      </c>
    </row>
    <row r="1803" spans="2:15" x14ac:dyDescent="0.3">
      <c r="B1803" s="10">
        <v>2026</v>
      </c>
      <c r="C1803" s="10" t="s">
        <v>41</v>
      </c>
      <c r="D1803" s="10" t="s">
        <v>37</v>
      </c>
      <c r="E1803" s="10" t="s">
        <v>17</v>
      </c>
      <c r="F1803" s="10" t="s">
        <v>25</v>
      </c>
      <c r="G1803" s="10" t="s">
        <v>44</v>
      </c>
      <c r="H1803" s="10" t="s">
        <v>34</v>
      </c>
      <c r="I1803" s="10" t="s">
        <v>28</v>
      </c>
      <c r="O1803" s="10">
        <f t="shared" si="28"/>
        <v>1</v>
      </c>
    </row>
    <row r="1804" spans="2:15" x14ac:dyDescent="0.3">
      <c r="B1804" s="10">
        <v>2026</v>
      </c>
      <c r="C1804" s="10" t="s">
        <v>41</v>
      </c>
      <c r="D1804" s="10" t="s">
        <v>31</v>
      </c>
      <c r="E1804" s="10" t="s">
        <v>17</v>
      </c>
      <c r="F1804" s="10" t="s">
        <v>25</v>
      </c>
      <c r="G1804" s="10" t="s">
        <v>44</v>
      </c>
      <c r="H1804" s="10" t="s">
        <v>20</v>
      </c>
      <c r="I1804" s="10" t="s">
        <v>21</v>
      </c>
      <c r="O1804" s="10">
        <f t="shared" si="28"/>
        <v>1</v>
      </c>
    </row>
    <row r="1805" spans="2:15" x14ac:dyDescent="0.3">
      <c r="B1805" s="10">
        <v>2021</v>
      </c>
      <c r="C1805" s="10" t="s">
        <v>29</v>
      </c>
      <c r="D1805" s="10" t="s">
        <v>37</v>
      </c>
      <c r="E1805" s="10" t="s">
        <v>35</v>
      </c>
      <c r="F1805" s="10" t="s">
        <v>30</v>
      </c>
      <c r="G1805" s="10" t="s">
        <v>19</v>
      </c>
      <c r="H1805" s="10" t="s">
        <v>39</v>
      </c>
      <c r="I1805" s="10" t="s">
        <v>28</v>
      </c>
      <c r="O1805" s="10">
        <f t="shared" si="28"/>
        <v>1</v>
      </c>
    </row>
    <row r="1806" spans="2:15" x14ac:dyDescent="0.3">
      <c r="B1806" s="10">
        <v>2026</v>
      </c>
      <c r="C1806" s="10" t="s">
        <v>22</v>
      </c>
      <c r="D1806" s="10" t="s">
        <v>33</v>
      </c>
      <c r="E1806" s="10" t="s">
        <v>24</v>
      </c>
      <c r="F1806" s="10" t="s">
        <v>25</v>
      </c>
      <c r="G1806" s="10" t="s">
        <v>32</v>
      </c>
      <c r="H1806" s="10" t="s">
        <v>20</v>
      </c>
      <c r="I1806" s="10" t="s">
        <v>28</v>
      </c>
      <c r="O1806" s="10">
        <f t="shared" si="28"/>
        <v>1</v>
      </c>
    </row>
    <row r="1807" spans="2:15" x14ac:dyDescent="0.3">
      <c r="B1807" s="10">
        <v>2025</v>
      </c>
      <c r="C1807" s="10" t="s">
        <v>36</v>
      </c>
      <c r="D1807" s="10" t="s">
        <v>42</v>
      </c>
      <c r="E1807" s="10" t="s">
        <v>24</v>
      </c>
      <c r="F1807" s="10" t="s">
        <v>25</v>
      </c>
      <c r="G1807" s="10" t="s">
        <v>38</v>
      </c>
      <c r="H1807" s="10" t="s">
        <v>39</v>
      </c>
      <c r="I1807" s="10" t="s">
        <v>21</v>
      </c>
      <c r="O1807" s="10">
        <f t="shared" si="28"/>
        <v>1</v>
      </c>
    </row>
    <row r="1808" spans="2:15" x14ac:dyDescent="0.3">
      <c r="B1808" s="10">
        <v>2025</v>
      </c>
      <c r="C1808" s="10" t="s">
        <v>43</v>
      </c>
      <c r="D1808" s="10" t="s">
        <v>23</v>
      </c>
      <c r="E1808" s="10" t="s">
        <v>17</v>
      </c>
      <c r="F1808" s="10" t="s">
        <v>25</v>
      </c>
      <c r="G1808" s="10" t="s">
        <v>44</v>
      </c>
      <c r="H1808" s="10" t="s">
        <v>20</v>
      </c>
      <c r="I1808" s="10" t="s">
        <v>28</v>
      </c>
      <c r="O1808" s="10">
        <f t="shared" si="28"/>
        <v>1</v>
      </c>
    </row>
    <row r="1809" spans="2:15" x14ac:dyDescent="0.3">
      <c r="B1809" s="10">
        <v>2020</v>
      </c>
      <c r="C1809" s="10" t="s">
        <v>29</v>
      </c>
      <c r="D1809" s="10" t="s">
        <v>42</v>
      </c>
      <c r="E1809" s="10" t="s">
        <v>24</v>
      </c>
      <c r="F1809" s="10" t="s">
        <v>30</v>
      </c>
      <c r="G1809" s="10" t="s">
        <v>40</v>
      </c>
      <c r="H1809" s="10" t="s">
        <v>20</v>
      </c>
      <c r="I1809" s="10" t="s">
        <v>28</v>
      </c>
      <c r="O1809" s="10">
        <f t="shared" si="28"/>
        <v>1</v>
      </c>
    </row>
    <row r="1810" spans="2:15" x14ac:dyDescent="0.3">
      <c r="B1810" s="10">
        <v>2023</v>
      </c>
      <c r="C1810" s="10" t="s">
        <v>43</v>
      </c>
      <c r="D1810" s="10" t="s">
        <v>23</v>
      </c>
      <c r="E1810" s="10" t="s">
        <v>35</v>
      </c>
      <c r="F1810" s="10" t="s">
        <v>18</v>
      </c>
      <c r="G1810" s="10" t="s">
        <v>26</v>
      </c>
      <c r="H1810" s="10" t="s">
        <v>34</v>
      </c>
      <c r="I1810" s="10" t="s">
        <v>21</v>
      </c>
      <c r="O1810" s="10">
        <f t="shared" si="28"/>
        <v>1</v>
      </c>
    </row>
    <row r="1811" spans="2:15" x14ac:dyDescent="0.3">
      <c r="B1811" s="10">
        <v>2024</v>
      </c>
      <c r="C1811" s="10" t="s">
        <v>22</v>
      </c>
      <c r="D1811" s="10" t="s">
        <v>33</v>
      </c>
      <c r="E1811" s="10" t="s">
        <v>35</v>
      </c>
      <c r="F1811" s="10" t="s">
        <v>30</v>
      </c>
      <c r="G1811" s="10" t="s">
        <v>19</v>
      </c>
      <c r="H1811" s="10" t="s">
        <v>34</v>
      </c>
      <c r="I1811" s="10" t="s">
        <v>28</v>
      </c>
      <c r="O1811" s="10">
        <f t="shared" si="28"/>
        <v>1</v>
      </c>
    </row>
    <row r="1812" spans="2:15" x14ac:dyDescent="0.3">
      <c r="B1812" s="10">
        <v>2025</v>
      </c>
      <c r="C1812" s="10" t="s">
        <v>22</v>
      </c>
      <c r="D1812" s="10" t="s">
        <v>31</v>
      </c>
      <c r="E1812" s="10" t="s">
        <v>35</v>
      </c>
      <c r="F1812" s="10" t="s">
        <v>30</v>
      </c>
      <c r="G1812" s="10" t="s">
        <v>32</v>
      </c>
      <c r="H1812" s="10" t="s">
        <v>20</v>
      </c>
      <c r="I1812" s="10" t="s">
        <v>21</v>
      </c>
      <c r="O1812" s="10">
        <f t="shared" si="28"/>
        <v>1</v>
      </c>
    </row>
    <row r="1813" spans="2:15" x14ac:dyDescent="0.3">
      <c r="B1813" s="10">
        <v>2026</v>
      </c>
      <c r="C1813" s="10" t="s">
        <v>29</v>
      </c>
      <c r="D1813" s="10" t="s">
        <v>42</v>
      </c>
      <c r="E1813" s="10" t="s">
        <v>24</v>
      </c>
      <c r="F1813" s="10" t="s">
        <v>30</v>
      </c>
      <c r="G1813" s="10" t="s">
        <v>44</v>
      </c>
      <c r="H1813" s="10" t="s">
        <v>27</v>
      </c>
      <c r="I1813" s="10" t="s">
        <v>34</v>
      </c>
      <c r="O1813" s="10">
        <f t="shared" si="28"/>
        <v>1</v>
      </c>
    </row>
    <row r="1814" spans="2:15" x14ac:dyDescent="0.3">
      <c r="B1814" s="10">
        <v>2023</v>
      </c>
      <c r="C1814" s="10" t="s">
        <v>41</v>
      </c>
      <c r="D1814" s="10" t="s">
        <v>31</v>
      </c>
      <c r="E1814" s="10" t="s">
        <v>17</v>
      </c>
      <c r="F1814" s="10" t="s">
        <v>30</v>
      </c>
      <c r="G1814" s="10" t="s">
        <v>38</v>
      </c>
      <c r="H1814" s="10" t="s">
        <v>39</v>
      </c>
      <c r="I1814" s="10" t="s">
        <v>34</v>
      </c>
      <c r="O1814" s="10">
        <f t="shared" si="28"/>
        <v>1</v>
      </c>
    </row>
    <row r="1815" spans="2:15" x14ac:dyDescent="0.3">
      <c r="B1815" s="10">
        <v>2022</v>
      </c>
      <c r="C1815" s="10" t="s">
        <v>41</v>
      </c>
      <c r="D1815" s="10" t="s">
        <v>23</v>
      </c>
      <c r="E1815" s="10" t="s">
        <v>24</v>
      </c>
      <c r="F1815" s="10" t="s">
        <v>18</v>
      </c>
      <c r="G1815" s="10" t="s">
        <v>19</v>
      </c>
      <c r="H1815" s="10" t="s">
        <v>27</v>
      </c>
      <c r="I1815" s="10" t="s">
        <v>21</v>
      </c>
      <c r="O1815" s="10">
        <f t="shared" si="28"/>
        <v>1</v>
      </c>
    </row>
    <row r="1816" spans="2:15" x14ac:dyDescent="0.3">
      <c r="B1816" s="10">
        <v>2021</v>
      </c>
      <c r="C1816" s="10" t="s">
        <v>45</v>
      </c>
      <c r="D1816" s="10" t="s">
        <v>23</v>
      </c>
      <c r="E1816" s="10" t="s">
        <v>24</v>
      </c>
      <c r="F1816" s="10" t="s">
        <v>30</v>
      </c>
      <c r="G1816" s="10" t="s">
        <v>40</v>
      </c>
      <c r="H1816" s="10" t="s">
        <v>39</v>
      </c>
      <c r="I1816" s="10" t="s">
        <v>34</v>
      </c>
      <c r="O1816" s="10">
        <f t="shared" si="28"/>
        <v>1</v>
      </c>
    </row>
    <row r="1817" spans="2:15" x14ac:dyDescent="0.3">
      <c r="B1817" s="10">
        <v>2020</v>
      </c>
      <c r="C1817" s="10" t="s">
        <v>15</v>
      </c>
      <c r="D1817" s="10" t="s">
        <v>23</v>
      </c>
      <c r="E1817" s="10" t="s">
        <v>24</v>
      </c>
      <c r="F1817" s="10" t="s">
        <v>30</v>
      </c>
      <c r="G1817" s="10" t="s">
        <v>44</v>
      </c>
      <c r="H1817" s="10" t="s">
        <v>27</v>
      </c>
      <c r="I1817" s="10" t="s">
        <v>28</v>
      </c>
      <c r="O1817" s="10">
        <f t="shared" si="28"/>
        <v>1</v>
      </c>
    </row>
    <row r="1818" spans="2:15" x14ac:dyDescent="0.3">
      <c r="B1818" s="10">
        <v>2024</v>
      </c>
      <c r="C1818" s="10" t="s">
        <v>36</v>
      </c>
      <c r="D1818" s="10" t="s">
        <v>33</v>
      </c>
      <c r="E1818" s="10" t="s">
        <v>17</v>
      </c>
      <c r="F1818" s="10" t="s">
        <v>25</v>
      </c>
      <c r="G1818" s="10" t="s">
        <v>26</v>
      </c>
      <c r="H1818" s="10" t="s">
        <v>27</v>
      </c>
      <c r="I1818" s="10" t="s">
        <v>34</v>
      </c>
      <c r="O1818" s="10">
        <f t="shared" si="28"/>
        <v>1</v>
      </c>
    </row>
    <row r="1819" spans="2:15" x14ac:dyDescent="0.3">
      <c r="B1819" s="10">
        <v>2025</v>
      </c>
      <c r="C1819" s="10" t="s">
        <v>41</v>
      </c>
      <c r="D1819" s="10" t="s">
        <v>42</v>
      </c>
      <c r="E1819" s="10" t="s">
        <v>24</v>
      </c>
      <c r="F1819" s="10" t="s">
        <v>18</v>
      </c>
      <c r="G1819" s="10" t="s">
        <v>44</v>
      </c>
      <c r="H1819" s="10" t="s">
        <v>39</v>
      </c>
      <c r="I1819" s="10" t="s">
        <v>28</v>
      </c>
      <c r="O1819" s="10">
        <f t="shared" si="28"/>
        <v>1</v>
      </c>
    </row>
    <row r="1820" spans="2:15" x14ac:dyDescent="0.3">
      <c r="B1820" s="10">
        <v>2022</v>
      </c>
      <c r="C1820" s="10" t="s">
        <v>36</v>
      </c>
      <c r="D1820" s="10" t="s">
        <v>31</v>
      </c>
      <c r="E1820" s="10" t="s">
        <v>35</v>
      </c>
      <c r="F1820" s="10" t="s">
        <v>18</v>
      </c>
      <c r="G1820" s="10" t="s">
        <v>44</v>
      </c>
      <c r="H1820" s="10" t="s">
        <v>39</v>
      </c>
      <c r="I1820" s="10" t="s">
        <v>34</v>
      </c>
      <c r="O1820" s="10">
        <f t="shared" si="28"/>
        <v>1</v>
      </c>
    </row>
    <row r="1821" spans="2:15" x14ac:dyDescent="0.3">
      <c r="B1821" s="10">
        <v>2025</v>
      </c>
      <c r="C1821" s="10" t="s">
        <v>41</v>
      </c>
      <c r="D1821" s="10" t="s">
        <v>33</v>
      </c>
      <c r="E1821" s="10" t="s">
        <v>24</v>
      </c>
      <c r="F1821" s="10" t="s">
        <v>30</v>
      </c>
      <c r="G1821" s="10" t="s">
        <v>26</v>
      </c>
      <c r="H1821" s="10" t="s">
        <v>34</v>
      </c>
      <c r="I1821" s="10" t="s">
        <v>21</v>
      </c>
      <c r="O1821" s="10">
        <f t="shared" si="28"/>
        <v>1</v>
      </c>
    </row>
    <row r="1822" spans="2:15" x14ac:dyDescent="0.3">
      <c r="B1822" s="10">
        <v>2023</v>
      </c>
      <c r="C1822" s="10" t="s">
        <v>43</v>
      </c>
      <c r="D1822" s="10" t="s">
        <v>33</v>
      </c>
      <c r="E1822" s="10" t="s">
        <v>35</v>
      </c>
      <c r="F1822" s="10" t="s">
        <v>30</v>
      </c>
      <c r="G1822" s="10" t="s">
        <v>32</v>
      </c>
      <c r="H1822" s="10" t="s">
        <v>27</v>
      </c>
      <c r="I1822" s="10" t="s">
        <v>21</v>
      </c>
      <c r="O1822" s="10">
        <f t="shared" si="28"/>
        <v>1</v>
      </c>
    </row>
    <row r="1823" spans="2:15" x14ac:dyDescent="0.3">
      <c r="B1823" s="10">
        <v>2026</v>
      </c>
      <c r="C1823" s="10" t="s">
        <v>36</v>
      </c>
      <c r="D1823" s="10" t="s">
        <v>31</v>
      </c>
      <c r="E1823" s="10" t="s">
        <v>24</v>
      </c>
      <c r="F1823" s="10" t="s">
        <v>25</v>
      </c>
      <c r="G1823" s="10" t="s">
        <v>38</v>
      </c>
      <c r="H1823" s="10" t="s">
        <v>39</v>
      </c>
      <c r="I1823" s="10" t="s">
        <v>28</v>
      </c>
      <c r="O1823" s="10">
        <f t="shared" si="28"/>
        <v>1</v>
      </c>
    </row>
    <row r="1824" spans="2:15" x14ac:dyDescent="0.3">
      <c r="B1824" s="10">
        <v>2026</v>
      </c>
      <c r="C1824" s="10" t="s">
        <v>45</v>
      </c>
      <c r="D1824" s="10" t="s">
        <v>23</v>
      </c>
      <c r="E1824" s="10" t="s">
        <v>24</v>
      </c>
      <c r="F1824" s="10" t="s">
        <v>18</v>
      </c>
      <c r="G1824" s="10" t="s">
        <v>40</v>
      </c>
      <c r="H1824" s="10" t="s">
        <v>27</v>
      </c>
      <c r="I1824" s="10" t="s">
        <v>28</v>
      </c>
      <c r="O1824" s="10">
        <f t="shared" si="28"/>
        <v>1</v>
      </c>
    </row>
    <row r="1825" spans="2:15" x14ac:dyDescent="0.3">
      <c r="B1825" s="10">
        <v>2020</v>
      </c>
      <c r="C1825" s="10" t="s">
        <v>29</v>
      </c>
      <c r="D1825" s="10" t="s">
        <v>33</v>
      </c>
      <c r="E1825" s="10" t="s">
        <v>24</v>
      </c>
      <c r="F1825" s="10" t="s">
        <v>30</v>
      </c>
      <c r="G1825" s="10" t="s">
        <v>40</v>
      </c>
      <c r="H1825" s="10" t="s">
        <v>20</v>
      </c>
      <c r="I1825" s="10" t="s">
        <v>34</v>
      </c>
      <c r="O1825" s="10">
        <f t="shared" si="28"/>
        <v>1</v>
      </c>
    </row>
    <row r="1826" spans="2:15" x14ac:dyDescent="0.3">
      <c r="B1826" s="10">
        <v>2025</v>
      </c>
      <c r="C1826" s="10" t="s">
        <v>43</v>
      </c>
      <c r="D1826" s="10" t="s">
        <v>23</v>
      </c>
      <c r="E1826" s="10" t="s">
        <v>17</v>
      </c>
      <c r="F1826" s="10" t="s">
        <v>30</v>
      </c>
      <c r="G1826" s="10" t="s">
        <v>38</v>
      </c>
      <c r="H1826" s="10" t="s">
        <v>39</v>
      </c>
      <c r="I1826" s="10" t="s">
        <v>28</v>
      </c>
      <c r="O1826" s="10">
        <f t="shared" si="28"/>
        <v>1</v>
      </c>
    </row>
    <row r="1827" spans="2:15" x14ac:dyDescent="0.3">
      <c r="B1827" s="10">
        <v>2026</v>
      </c>
      <c r="C1827" s="10" t="s">
        <v>45</v>
      </c>
      <c r="D1827" s="10" t="s">
        <v>42</v>
      </c>
      <c r="E1827" s="10" t="s">
        <v>17</v>
      </c>
      <c r="F1827" s="10" t="s">
        <v>30</v>
      </c>
      <c r="G1827" s="10" t="s">
        <v>19</v>
      </c>
      <c r="H1827" s="10" t="s">
        <v>20</v>
      </c>
      <c r="I1827" s="10" t="s">
        <v>28</v>
      </c>
      <c r="O1827" s="10">
        <f t="shared" si="28"/>
        <v>1</v>
      </c>
    </row>
    <row r="1828" spans="2:15" x14ac:dyDescent="0.3">
      <c r="B1828" s="10">
        <v>2026</v>
      </c>
      <c r="C1828" s="10" t="s">
        <v>22</v>
      </c>
      <c r="D1828" s="10" t="s">
        <v>37</v>
      </c>
      <c r="E1828" s="10" t="s">
        <v>35</v>
      </c>
      <c r="F1828" s="10" t="s">
        <v>30</v>
      </c>
      <c r="G1828" s="10" t="s">
        <v>40</v>
      </c>
      <c r="H1828" s="10" t="s">
        <v>20</v>
      </c>
      <c r="I1828" s="10" t="s">
        <v>34</v>
      </c>
      <c r="O1828" s="10">
        <f t="shared" si="28"/>
        <v>1</v>
      </c>
    </row>
    <row r="1829" spans="2:15" x14ac:dyDescent="0.3">
      <c r="B1829" s="10">
        <v>2020</v>
      </c>
      <c r="C1829" s="10" t="s">
        <v>45</v>
      </c>
      <c r="D1829" s="10" t="s">
        <v>31</v>
      </c>
      <c r="E1829" s="10" t="s">
        <v>35</v>
      </c>
      <c r="F1829" s="10" t="s">
        <v>30</v>
      </c>
      <c r="G1829" s="10" t="s">
        <v>26</v>
      </c>
      <c r="H1829" s="10" t="s">
        <v>27</v>
      </c>
      <c r="I1829" s="10" t="s">
        <v>34</v>
      </c>
      <c r="O1829" s="10">
        <f t="shared" si="28"/>
        <v>1</v>
      </c>
    </row>
    <row r="1830" spans="2:15" x14ac:dyDescent="0.3">
      <c r="B1830" s="10">
        <v>2025</v>
      </c>
      <c r="C1830" s="10" t="s">
        <v>29</v>
      </c>
      <c r="D1830" s="10" t="s">
        <v>16</v>
      </c>
      <c r="E1830" s="10" t="s">
        <v>17</v>
      </c>
      <c r="F1830" s="10" t="s">
        <v>25</v>
      </c>
      <c r="G1830" s="10" t="s">
        <v>38</v>
      </c>
      <c r="H1830" s="10" t="s">
        <v>34</v>
      </c>
      <c r="I1830" s="10" t="s">
        <v>28</v>
      </c>
      <c r="O1830" s="10">
        <f t="shared" si="28"/>
        <v>1</v>
      </c>
    </row>
    <row r="1831" spans="2:15" x14ac:dyDescent="0.3">
      <c r="B1831" s="10">
        <v>2022</v>
      </c>
      <c r="C1831" s="10" t="s">
        <v>22</v>
      </c>
      <c r="D1831" s="10" t="s">
        <v>31</v>
      </c>
      <c r="E1831" s="10" t="s">
        <v>35</v>
      </c>
      <c r="F1831" s="10" t="s">
        <v>25</v>
      </c>
      <c r="G1831" s="10" t="s">
        <v>26</v>
      </c>
      <c r="H1831" s="10" t="s">
        <v>20</v>
      </c>
      <c r="I1831" s="10" t="s">
        <v>28</v>
      </c>
      <c r="O1831" s="10">
        <f t="shared" si="28"/>
        <v>1</v>
      </c>
    </row>
    <row r="1832" spans="2:15" x14ac:dyDescent="0.3">
      <c r="B1832" s="10">
        <v>2026</v>
      </c>
      <c r="C1832" s="10" t="s">
        <v>22</v>
      </c>
      <c r="D1832" s="10" t="s">
        <v>31</v>
      </c>
      <c r="E1832" s="10" t="s">
        <v>17</v>
      </c>
      <c r="F1832" s="10" t="s">
        <v>30</v>
      </c>
      <c r="G1832" s="10" t="s">
        <v>40</v>
      </c>
      <c r="H1832" s="10" t="s">
        <v>27</v>
      </c>
      <c r="I1832" s="10" t="s">
        <v>34</v>
      </c>
      <c r="O1832" s="10">
        <f t="shared" si="28"/>
        <v>1</v>
      </c>
    </row>
    <row r="1833" spans="2:15" x14ac:dyDescent="0.3">
      <c r="B1833" s="10">
        <v>2023</v>
      </c>
      <c r="C1833" s="10" t="s">
        <v>36</v>
      </c>
      <c r="D1833" s="10" t="s">
        <v>16</v>
      </c>
      <c r="E1833" s="10" t="s">
        <v>17</v>
      </c>
      <c r="F1833" s="10" t="s">
        <v>18</v>
      </c>
      <c r="G1833" s="10" t="s">
        <v>19</v>
      </c>
      <c r="H1833" s="10" t="s">
        <v>39</v>
      </c>
      <c r="I1833" s="10" t="s">
        <v>28</v>
      </c>
      <c r="O1833" s="10">
        <f t="shared" si="28"/>
        <v>1</v>
      </c>
    </row>
    <row r="1834" spans="2:15" x14ac:dyDescent="0.3">
      <c r="B1834" s="10">
        <v>2021</v>
      </c>
      <c r="C1834" s="10" t="s">
        <v>29</v>
      </c>
      <c r="D1834" s="10" t="s">
        <v>23</v>
      </c>
      <c r="E1834" s="10" t="s">
        <v>35</v>
      </c>
      <c r="F1834" s="10" t="s">
        <v>18</v>
      </c>
      <c r="G1834" s="10" t="s">
        <v>44</v>
      </c>
      <c r="H1834" s="10" t="s">
        <v>39</v>
      </c>
      <c r="I1834" s="10" t="s">
        <v>28</v>
      </c>
      <c r="O1834" s="10">
        <f t="shared" si="28"/>
        <v>1</v>
      </c>
    </row>
    <row r="1835" spans="2:15" x14ac:dyDescent="0.3">
      <c r="B1835" s="10">
        <v>2021</v>
      </c>
      <c r="C1835" s="10" t="s">
        <v>15</v>
      </c>
      <c r="D1835" s="10" t="s">
        <v>31</v>
      </c>
      <c r="E1835" s="10" t="s">
        <v>24</v>
      </c>
      <c r="F1835" s="10" t="s">
        <v>30</v>
      </c>
      <c r="G1835" s="10" t="s">
        <v>44</v>
      </c>
      <c r="H1835" s="10" t="s">
        <v>34</v>
      </c>
      <c r="I1835" s="10" t="s">
        <v>28</v>
      </c>
      <c r="O1835" s="10">
        <f t="shared" si="28"/>
        <v>1</v>
      </c>
    </row>
    <row r="1836" spans="2:15" x14ac:dyDescent="0.3">
      <c r="B1836" s="10">
        <v>2026</v>
      </c>
      <c r="C1836" s="10" t="s">
        <v>36</v>
      </c>
      <c r="D1836" s="10" t="s">
        <v>37</v>
      </c>
      <c r="E1836" s="10" t="s">
        <v>24</v>
      </c>
      <c r="F1836" s="10" t="s">
        <v>30</v>
      </c>
      <c r="G1836" s="10" t="s">
        <v>38</v>
      </c>
      <c r="H1836" s="10" t="s">
        <v>20</v>
      </c>
      <c r="I1836" s="10" t="s">
        <v>34</v>
      </c>
      <c r="O1836" s="10">
        <f t="shared" si="28"/>
        <v>1</v>
      </c>
    </row>
    <row r="1837" spans="2:15" x14ac:dyDescent="0.3">
      <c r="B1837" s="10">
        <v>2025</v>
      </c>
      <c r="C1837" s="10" t="s">
        <v>22</v>
      </c>
      <c r="D1837" s="10" t="s">
        <v>42</v>
      </c>
      <c r="E1837" s="10" t="s">
        <v>17</v>
      </c>
      <c r="F1837" s="10" t="s">
        <v>25</v>
      </c>
      <c r="G1837" s="10" t="s">
        <v>32</v>
      </c>
      <c r="H1837" s="10" t="s">
        <v>20</v>
      </c>
      <c r="I1837" s="10" t="s">
        <v>34</v>
      </c>
      <c r="O1837" s="10">
        <f t="shared" si="28"/>
        <v>1</v>
      </c>
    </row>
    <row r="1838" spans="2:15" x14ac:dyDescent="0.3">
      <c r="B1838" s="10">
        <v>2024</v>
      </c>
      <c r="C1838" s="10" t="s">
        <v>29</v>
      </c>
      <c r="D1838" s="10" t="s">
        <v>16</v>
      </c>
      <c r="E1838" s="10" t="s">
        <v>35</v>
      </c>
      <c r="F1838" s="10" t="s">
        <v>30</v>
      </c>
      <c r="G1838" s="10" t="s">
        <v>32</v>
      </c>
      <c r="H1838" s="10" t="s">
        <v>27</v>
      </c>
      <c r="I1838" s="10" t="s">
        <v>28</v>
      </c>
      <c r="O1838" s="10">
        <f t="shared" si="28"/>
        <v>1</v>
      </c>
    </row>
    <row r="1839" spans="2:15" x14ac:dyDescent="0.3">
      <c r="B1839" s="10">
        <v>2026</v>
      </c>
      <c r="C1839" s="10" t="s">
        <v>45</v>
      </c>
      <c r="D1839" s="10" t="s">
        <v>16</v>
      </c>
      <c r="E1839" s="10" t="s">
        <v>35</v>
      </c>
      <c r="F1839" s="10" t="s">
        <v>18</v>
      </c>
      <c r="G1839" s="10" t="s">
        <v>44</v>
      </c>
      <c r="H1839" s="10" t="s">
        <v>27</v>
      </c>
      <c r="I1839" s="10" t="s">
        <v>21</v>
      </c>
      <c r="O1839" s="10">
        <f t="shared" si="28"/>
        <v>1</v>
      </c>
    </row>
    <row r="1840" spans="2:15" x14ac:dyDescent="0.3">
      <c r="B1840" s="10">
        <v>2024</v>
      </c>
      <c r="C1840" s="10" t="s">
        <v>29</v>
      </c>
      <c r="D1840" s="10" t="s">
        <v>31</v>
      </c>
      <c r="E1840" s="10" t="s">
        <v>35</v>
      </c>
      <c r="F1840" s="10" t="s">
        <v>18</v>
      </c>
      <c r="G1840" s="10" t="s">
        <v>40</v>
      </c>
      <c r="H1840" s="10" t="s">
        <v>20</v>
      </c>
      <c r="I1840" s="10" t="s">
        <v>21</v>
      </c>
      <c r="O1840" s="10">
        <f t="shared" si="28"/>
        <v>1</v>
      </c>
    </row>
    <row r="1841" spans="2:15" x14ac:dyDescent="0.3">
      <c r="B1841" s="10">
        <v>2025</v>
      </c>
      <c r="C1841" s="10" t="s">
        <v>41</v>
      </c>
      <c r="D1841" s="10" t="s">
        <v>16</v>
      </c>
      <c r="E1841" s="10" t="s">
        <v>24</v>
      </c>
      <c r="F1841" s="10" t="s">
        <v>30</v>
      </c>
      <c r="G1841" s="10" t="s">
        <v>44</v>
      </c>
      <c r="H1841" s="10" t="s">
        <v>20</v>
      </c>
      <c r="I1841" s="10" t="s">
        <v>28</v>
      </c>
      <c r="O1841" s="10">
        <f t="shared" si="28"/>
        <v>1</v>
      </c>
    </row>
    <row r="1842" spans="2:15" x14ac:dyDescent="0.3">
      <c r="B1842" s="10">
        <v>2020</v>
      </c>
      <c r="C1842" s="10" t="s">
        <v>36</v>
      </c>
      <c r="D1842" s="10" t="s">
        <v>16</v>
      </c>
      <c r="E1842" s="10" t="s">
        <v>24</v>
      </c>
      <c r="F1842" s="10" t="s">
        <v>18</v>
      </c>
      <c r="G1842" s="10" t="s">
        <v>40</v>
      </c>
      <c r="H1842" s="10" t="s">
        <v>27</v>
      </c>
      <c r="I1842" s="10" t="s">
        <v>28</v>
      </c>
      <c r="O1842" s="10">
        <f t="shared" si="28"/>
        <v>1</v>
      </c>
    </row>
    <row r="1843" spans="2:15" x14ac:dyDescent="0.3">
      <c r="B1843" s="10">
        <v>2023</v>
      </c>
      <c r="C1843" s="10" t="s">
        <v>29</v>
      </c>
      <c r="D1843" s="10" t="s">
        <v>37</v>
      </c>
      <c r="E1843" s="10" t="s">
        <v>35</v>
      </c>
      <c r="F1843" s="10" t="s">
        <v>18</v>
      </c>
      <c r="G1843" s="10" t="s">
        <v>32</v>
      </c>
      <c r="H1843" s="10" t="s">
        <v>34</v>
      </c>
      <c r="I1843" s="10" t="s">
        <v>34</v>
      </c>
      <c r="O1843" s="10">
        <f t="shared" si="28"/>
        <v>1</v>
      </c>
    </row>
    <row r="1844" spans="2:15" x14ac:dyDescent="0.3">
      <c r="B1844" s="10">
        <v>2023</v>
      </c>
      <c r="C1844" s="10" t="s">
        <v>22</v>
      </c>
      <c r="D1844" s="10" t="s">
        <v>31</v>
      </c>
      <c r="E1844" s="10" t="s">
        <v>35</v>
      </c>
      <c r="F1844" s="10" t="s">
        <v>30</v>
      </c>
      <c r="G1844" s="10" t="s">
        <v>32</v>
      </c>
      <c r="H1844" s="10" t="s">
        <v>34</v>
      </c>
      <c r="I1844" s="10" t="s">
        <v>34</v>
      </c>
      <c r="O1844" s="10">
        <f t="shared" si="28"/>
        <v>1</v>
      </c>
    </row>
    <row r="1845" spans="2:15" x14ac:dyDescent="0.3">
      <c r="B1845" s="10">
        <v>2024</v>
      </c>
      <c r="C1845" s="10" t="s">
        <v>36</v>
      </c>
      <c r="D1845" s="10" t="s">
        <v>16</v>
      </c>
      <c r="E1845" s="10" t="s">
        <v>24</v>
      </c>
      <c r="F1845" s="10" t="s">
        <v>30</v>
      </c>
      <c r="G1845" s="10" t="s">
        <v>26</v>
      </c>
      <c r="H1845" s="10" t="s">
        <v>27</v>
      </c>
      <c r="I1845" s="10" t="s">
        <v>28</v>
      </c>
      <c r="O1845" s="10">
        <f t="shared" si="28"/>
        <v>1</v>
      </c>
    </row>
    <row r="1846" spans="2:15" x14ac:dyDescent="0.3">
      <c r="B1846" s="10">
        <v>2021</v>
      </c>
      <c r="C1846" s="10" t="s">
        <v>43</v>
      </c>
      <c r="D1846" s="10" t="s">
        <v>42</v>
      </c>
      <c r="E1846" s="10" t="s">
        <v>17</v>
      </c>
      <c r="F1846" s="10" t="s">
        <v>30</v>
      </c>
      <c r="G1846" s="10" t="s">
        <v>26</v>
      </c>
      <c r="H1846" s="10" t="s">
        <v>34</v>
      </c>
      <c r="I1846" s="10" t="s">
        <v>34</v>
      </c>
      <c r="O1846" s="10">
        <f t="shared" si="28"/>
        <v>1</v>
      </c>
    </row>
    <row r="1847" spans="2:15" x14ac:dyDescent="0.3">
      <c r="B1847" s="10">
        <v>2023</v>
      </c>
      <c r="C1847" s="10" t="s">
        <v>29</v>
      </c>
      <c r="D1847" s="10" t="s">
        <v>31</v>
      </c>
      <c r="E1847" s="10" t="s">
        <v>24</v>
      </c>
      <c r="F1847" s="10" t="s">
        <v>30</v>
      </c>
      <c r="G1847" s="10" t="s">
        <v>40</v>
      </c>
      <c r="H1847" s="10" t="s">
        <v>34</v>
      </c>
      <c r="I1847" s="10" t="s">
        <v>28</v>
      </c>
      <c r="O1847" s="10">
        <f t="shared" si="28"/>
        <v>1</v>
      </c>
    </row>
    <row r="1848" spans="2:15" x14ac:dyDescent="0.3">
      <c r="B1848" s="10">
        <v>2022</v>
      </c>
      <c r="C1848" s="10" t="s">
        <v>22</v>
      </c>
      <c r="D1848" s="10" t="s">
        <v>23</v>
      </c>
      <c r="E1848" s="10" t="s">
        <v>17</v>
      </c>
      <c r="F1848" s="10" t="s">
        <v>25</v>
      </c>
      <c r="G1848" s="10" t="s">
        <v>19</v>
      </c>
      <c r="H1848" s="10" t="s">
        <v>39</v>
      </c>
      <c r="I1848" s="10" t="s">
        <v>28</v>
      </c>
      <c r="O1848" s="10">
        <f t="shared" si="28"/>
        <v>1</v>
      </c>
    </row>
    <row r="1849" spans="2:15" x14ac:dyDescent="0.3">
      <c r="B1849" s="10">
        <v>2023</v>
      </c>
      <c r="C1849" s="10" t="s">
        <v>41</v>
      </c>
      <c r="D1849" s="10" t="s">
        <v>31</v>
      </c>
      <c r="E1849" s="10" t="s">
        <v>24</v>
      </c>
      <c r="F1849" s="10" t="s">
        <v>18</v>
      </c>
      <c r="G1849" s="10" t="s">
        <v>32</v>
      </c>
      <c r="H1849" s="10" t="s">
        <v>27</v>
      </c>
      <c r="I1849" s="10" t="s">
        <v>21</v>
      </c>
      <c r="O1849" s="10">
        <f t="shared" si="28"/>
        <v>1</v>
      </c>
    </row>
    <row r="1850" spans="2:15" x14ac:dyDescent="0.3">
      <c r="B1850" s="10">
        <v>2025</v>
      </c>
      <c r="C1850" s="10" t="s">
        <v>45</v>
      </c>
      <c r="D1850" s="10" t="s">
        <v>31</v>
      </c>
      <c r="E1850" s="10" t="s">
        <v>17</v>
      </c>
      <c r="F1850" s="10" t="s">
        <v>30</v>
      </c>
      <c r="G1850" s="10" t="s">
        <v>40</v>
      </c>
      <c r="H1850" s="10" t="s">
        <v>34</v>
      </c>
      <c r="I1850" s="10" t="s">
        <v>21</v>
      </c>
      <c r="O1850" s="10">
        <f t="shared" si="28"/>
        <v>1</v>
      </c>
    </row>
    <row r="1851" spans="2:15" x14ac:dyDescent="0.3">
      <c r="B1851" s="10">
        <v>2021</v>
      </c>
      <c r="C1851" s="10" t="s">
        <v>22</v>
      </c>
      <c r="D1851" s="10" t="s">
        <v>37</v>
      </c>
      <c r="E1851" s="10" t="s">
        <v>17</v>
      </c>
      <c r="F1851" s="10" t="s">
        <v>30</v>
      </c>
      <c r="G1851" s="10" t="s">
        <v>38</v>
      </c>
      <c r="H1851" s="10" t="s">
        <v>20</v>
      </c>
      <c r="I1851" s="10" t="s">
        <v>34</v>
      </c>
      <c r="O1851" s="10">
        <f t="shared" si="28"/>
        <v>1</v>
      </c>
    </row>
    <row r="1852" spans="2:15" x14ac:dyDescent="0.3">
      <c r="B1852" s="10">
        <v>2025</v>
      </c>
      <c r="C1852" s="10" t="s">
        <v>22</v>
      </c>
      <c r="D1852" s="10" t="s">
        <v>42</v>
      </c>
      <c r="E1852" s="10" t="s">
        <v>17</v>
      </c>
      <c r="F1852" s="10" t="s">
        <v>18</v>
      </c>
      <c r="G1852" s="10" t="s">
        <v>26</v>
      </c>
      <c r="H1852" s="10" t="s">
        <v>39</v>
      </c>
      <c r="I1852" s="10" t="s">
        <v>28</v>
      </c>
      <c r="O1852" s="10">
        <f t="shared" si="28"/>
        <v>1</v>
      </c>
    </row>
    <row r="1853" spans="2:15" x14ac:dyDescent="0.3">
      <c r="B1853" s="10">
        <v>2024</v>
      </c>
      <c r="C1853" s="10" t="s">
        <v>22</v>
      </c>
      <c r="D1853" s="10" t="s">
        <v>23</v>
      </c>
      <c r="E1853" s="10" t="s">
        <v>24</v>
      </c>
      <c r="F1853" s="10" t="s">
        <v>30</v>
      </c>
      <c r="G1853" s="10" t="s">
        <v>44</v>
      </c>
      <c r="H1853" s="10" t="s">
        <v>27</v>
      </c>
      <c r="I1853" s="10" t="s">
        <v>34</v>
      </c>
      <c r="O1853" s="10">
        <f t="shared" si="28"/>
        <v>1</v>
      </c>
    </row>
    <row r="1854" spans="2:15" x14ac:dyDescent="0.3">
      <c r="B1854" s="10">
        <v>2026</v>
      </c>
      <c r="C1854" s="10" t="s">
        <v>36</v>
      </c>
      <c r="D1854" s="10" t="s">
        <v>23</v>
      </c>
      <c r="E1854" s="10" t="s">
        <v>24</v>
      </c>
      <c r="F1854" s="10" t="s">
        <v>18</v>
      </c>
      <c r="G1854" s="10" t="s">
        <v>19</v>
      </c>
      <c r="H1854" s="10" t="s">
        <v>39</v>
      </c>
      <c r="I1854" s="10" t="s">
        <v>21</v>
      </c>
      <c r="O1854" s="10">
        <f t="shared" si="28"/>
        <v>1</v>
      </c>
    </row>
    <row r="1855" spans="2:15" x14ac:dyDescent="0.3">
      <c r="B1855" s="10">
        <v>2021</v>
      </c>
      <c r="C1855" s="10" t="s">
        <v>15</v>
      </c>
      <c r="D1855" s="10" t="s">
        <v>16</v>
      </c>
      <c r="E1855" s="10" t="s">
        <v>17</v>
      </c>
      <c r="F1855" s="10" t="s">
        <v>30</v>
      </c>
      <c r="G1855" s="10" t="s">
        <v>19</v>
      </c>
      <c r="H1855" s="10" t="s">
        <v>34</v>
      </c>
      <c r="I1855" s="10" t="s">
        <v>28</v>
      </c>
      <c r="O1855" s="10">
        <f t="shared" si="28"/>
        <v>1</v>
      </c>
    </row>
    <row r="1856" spans="2:15" x14ac:dyDescent="0.3">
      <c r="B1856" s="10">
        <v>2023</v>
      </c>
      <c r="C1856" s="10" t="s">
        <v>15</v>
      </c>
      <c r="D1856" s="10" t="s">
        <v>37</v>
      </c>
      <c r="E1856" s="10" t="s">
        <v>24</v>
      </c>
      <c r="F1856" s="10" t="s">
        <v>18</v>
      </c>
      <c r="G1856" s="10" t="s">
        <v>26</v>
      </c>
      <c r="H1856" s="10" t="s">
        <v>39</v>
      </c>
      <c r="I1856" s="10" t="s">
        <v>21</v>
      </c>
      <c r="O1856" s="10">
        <f t="shared" si="28"/>
        <v>1</v>
      </c>
    </row>
    <row r="1857" spans="2:15" x14ac:dyDescent="0.3">
      <c r="B1857" s="10">
        <v>2026</v>
      </c>
      <c r="C1857" s="10" t="s">
        <v>36</v>
      </c>
      <c r="D1857" s="10" t="s">
        <v>16</v>
      </c>
      <c r="E1857" s="10" t="s">
        <v>24</v>
      </c>
      <c r="F1857" s="10" t="s">
        <v>18</v>
      </c>
      <c r="G1857" s="10" t="s">
        <v>32</v>
      </c>
      <c r="H1857" s="10" t="s">
        <v>20</v>
      </c>
      <c r="I1857" s="10" t="s">
        <v>28</v>
      </c>
      <c r="O1857" s="10">
        <f t="shared" si="28"/>
        <v>1</v>
      </c>
    </row>
    <row r="1858" spans="2:15" x14ac:dyDescent="0.3">
      <c r="B1858" s="10">
        <v>2023</v>
      </c>
      <c r="C1858" s="10" t="s">
        <v>22</v>
      </c>
      <c r="D1858" s="10" t="s">
        <v>16</v>
      </c>
      <c r="E1858" s="10" t="s">
        <v>17</v>
      </c>
      <c r="F1858" s="10" t="s">
        <v>30</v>
      </c>
      <c r="G1858" s="10" t="s">
        <v>44</v>
      </c>
      <c r="H1858" s="10" t="s">
        <v>27</v>
      </c>
      <c r="I1858" s="10" t="s">
        <v>28</v>
      </c>
      <c r="O1858" s="10">
        <f t="shared" si="28"/>
        <v>1</v>
      </c>
    </row>
    <row r="1859" spans="2:15" x14ac:dyDescent="0.3">
      <c r="B1859" s="10">
        <v>2024</v>
      </c>
      <c r="C1859" s="10" t="s">
        <v>15</v>
      </c>
      <c r="D1859" s="10" t="s">
        <v>16</v>
      </c>
      <c r="E1859" s="10" t="s">
        <v>35</v>
      </c>
      <c r="F1859" s="10" t="s">
        <v>18</v>
      </c>
      <c r="G1859" s="10" t="s">
        <v>26</v>
      </c>
      <c r="H1859" s="10" t="s">
        <v>39</v>
      </c>
      <c r="I1859" s="10" t="s">
        <v>34</v>
      </c>
      <c r="O1859" s="10">
        <f t="shared" si="28"/>
        <v>1</v>
      </c>
    </row>
    <row r="1860" spans="2:15" x14ac:dyDescent="0.3">
      <c r="B1860" s="10">
        <v>2025</v>
      </c>
      <c r="C1860" s="10" t="s">
        <v>22</v>
      </c>
      <c r="D1860" s="10" t="s">
        <v>33</v>
      </c>
      <c r="E1860" s="10" t="s">
        <v>17</v>
      </c>
      <c r="F1860" s="10" t="s">
        <v>18</v>
      </c>
      <c r="G1860" s="10" t="s">
        <v>19</v>
      </c>
      <c r="H1860" s="10" t="s">
        <v>20</v>
      </c>
      <c r="I1860" s="10" t="s">
        <v>28</v>
      </c>
      <c r="O1860" s="10">
        <f t="shared" si="28"/>
        <v>1</v>
      </c>
    </row>
    <row r="1861" spans="2:15" x14ac:dyDescent="0.3">
      <c r="B1861" s="10">
        <v>2025</v>
      </c>
      <c r="C1861" s="10" t="s">
        <v>29</v>
      </c>
      <c r="D1861" s="10" t="s">
        <v>16</v>
      </c>
      <c r="E1861" s="10" t="s">
        <v>17</v>
      </c>
      <c r="F1861" s="10" t="s">
        <v>18</v>
      </c>
      <c r="G1861" s="10" t="s">
        <v>19</v>
      </c>
      <c r="H1861" s="10" t="s">
        <v>34</v>
      </c>
      <c r="I1861" s="10" t="s">
        <v>28</v>
      </c>
      <c r="O1861" s="10">
        <f t="shared" ref="O1861:O1924" si="29">SUBTOTAL(103,B1861)</f>
        <v>1</v>
      </c>
    </row>
    <row r="1862" spans="2:15" x14ac:dyDescent="0.3">
      <c r="B1862" s="10">
        <v>2020</v>
      </c>
      <c r="C1862" s="10" t="s">
        <v>41</v>
      </c>
      <c r="D1862" s="10" t="s">
        <v>31</v>
      </c>
      <c r="E1862" s="10" t="s">
        <v>17</v>
      </c>
      <c r="F1862" s="10" t="s">
        <v>25</v>
      </c>
      <c r="G1862" s="10" t="s">
        <v>44</v>
      </c>
      <c r="H1862" s="10" t="s">
        <v>39</v>
      </c>
      <c r="I1862" s="10" t="s">
        <v>28</v>
      </c>
      <c r="O1862" s="10">
        <f t="shared" si="29"/>
        <v>1</v>
      </c>
    </row>
    <row r="1863" spans="2:15" x14ac:dyDescent="0.3">
      <c r="B1863" s="10">
        <v>2024</v>
      </c>
      <c r="C1863" s="10" t="s">
        <v>22</v>
      </c>
      <c r="D1863" s="10" t="s">
        <v>16</v>
      </c>
      <c r="E1863" s="10" t="s">
        <v>17</v>
      </c>
      <c r="F1863" s="10" t="s">
        <v>25</v>
      </c>
      <c r="G1863" s="10" t="s">
        <v>19</v>
      </c>
      <c r="H1863" s="10" t="s">
        <v>27</v>
      </c>
      <c r="I1863" s="10" t="s">
        <v>28</v>
      </c>
      <c r="O1863" s="10">
        <f t="shared" si="29"/>
        <v>1</v>
      </c>
    </row>
    <row r="1864" spans="2:15" x14ac:dyDescent="0.3">
      <c r="B1864" s="10">
        <v>2025</v>
      </c>
      <c r="C1864" s="10" t="s">
        <v>45</v>
      </c>
      <c r="D1864" s="10" t="s">
        <v>33</v>
      </c>
      <c r="E1864" s="10" t="s">
        <v>35</v>
      </c>
      <c r="F1864" s="10" t="s">
        <v>18</v>
      </c>
      <c r="G1864" s="10" t="s">
        <v>19</v>
      </c>
      <c r="H1864" s="10" t="s">
        <v>39</v>
      </c>
      <c r="I1864" s="10" t="s">
        <v>28</v>
      </c>
      <c r="O1864" s="10">
        <f t="shared" si="29"/>
        <v>1</v>
      </c>
    </row>
    <row r="1865" spans="2:15" x14ac:dyDescent="0.3">
      <c r="B1865" s="10">
        <v>2022</v>
      </c>
      <c r="C1865" s="10" t="s">
        <v>45</v>
      </c>
      <c r="D1865" s="10" t="s">
        <v>16</v>
      </c>
      <c r="E1865" s="10" t="s">
        <v>17</v>
      </c>
      <c r="F1865" s="10" t="s">
        <v>18</v>
      </c>
      <c r="G1865" s="10" t="s">
        <v>26</v>
      </c>
      <c r="H1865" s="10" t="s">
        <v>39</v>
      </c>
      <c r="I1865" s="10" t="s">
        <v>28</v>
      </c>
      <c r="O1865" s="10">
        <f t="shared" si="29"/>
        <v>1</v>
      </c>
    </row>
    <row r="1866" spans="2:15" x14ac:dyDescent="0.3">
      <c r="B1866" s="10">
        <v>2026</v>
      </c>
      <c r="C1866" s="10" t="s">
        <v>29</v>
      </c>
      <c r="D1866" s="10" t="s">
        <v>31</v>
      </c>
      <c r="E1866" s="10" t="s">
        <v>17</v>
      </c>
      <c r="F1866" s="10" t="s">
        <v>25</v>
      </c>
      <c r="G1866" s="10" t="s">
        <v>40</v>
      </c>
      <c r="H1866" s="10" t="s">
        <v>34</v>
      </c>
      <c r="I1866" s="10" t="s">
        <v>28</v>
      </c>
      <c r="O1866" s="10">
        <f t="shared" si="29"/>
        <v>1</v>
      </c>
    </row>
    <row r="1867" spans="2:15" x14ac:dyDescent="0.3">
      <c r="B1867" s="10">
        <v>2020</v>
      </c>
      <c r="C1867" s="10" t="s">
        <v>15</v>
      </c>
      <c r="D1867" s="10" t="s">
        <v>33</v>
      </c>
      <c r="E1867" s="10" t="s">
        <v>35</v>
      </c>
      <c r="F1867" s="10" t="s">
        <v>30</v>
      </c>
      <c r="G1867" s="10" t="s">
        <v>32</v>
      </c>
      <c r="H1867" s="10" t="s">
        <v>20</v>
      </c>
      <c r="I1867" s="10" t="s">
        <v>28</v>
      </c>
      <c r="O1867" s="10">
        <f t="shared" si="29"/>
        <v>1</v>
      </c>
    </row>
    <row r="1868" spans="2:15" x14ac:dyDescent="0.3">
      <c r="B1868" s="10">
        <v>2021</v>
      </c>
      <c r="C1868" s="10" t="s">
        <v>45</v>
      </c>
      <c r="D1868" s="10" t="s">
        <v>42</v>
      </c>
      <c r="E1868" s="10" t="s">
        <v>35</v>
      </c>
      <c r="F1868" s="10" t="s">
        <v>18</v>
      </c>
      <c r="G1868" s="10" t="s">
        <v>38</v>
      </c>
      <c r="H1868" s="10" t="s">
        <v>20</v>
      </c>
      <c r="I1868" s="10" t="s">
        <v>28</v>
      </c>
      <c r="O1868" s="10">
        <f t="shared" si="29"/>
        <v>1</v>
      </c>
    </row>
    <row r="1869" spans="2:15" x14ac:dyDescent="0.3">
      <c r="B1869" s="10">
        <v>2023</v>
      </c>
      <c r="C1869" s="10" t="s">
        <v>45</v>
      </c>
      <c r="D1869" s="10" t="s">
        <v>16</v>
      </c>
      <c r="E1869" s="10" t="s">
        <v>17</v>
      </c>
      <c r="F1869" s="10" t="s">
        <v>18</v>
      </c>
      <c r="G1869" s="10" t="s">
        <v>32</v>
      </c>
      <c r="H1869" s="10" t="s">
        <v>39</v>
      </c>
      <c r="I1869" s="10" t="s">
        <v>21</v>
      </c>
      <c r="O1869" s="10">
        <f t="shared" si="29"/>
        <v>1</v>
      </c>
    </row>
    <row r="1870" spans="2:15" x14ac:dyDescent="0.3">
      <c r="B1870" s="10">
        <v>2020</v>
      </c>
      <c r="C1870" s="10" t="s">
        <v>43</v>
      </c>
      <c r="D1870" s="10" t="s">
        <v>31</v>
      </c>
      <c r="E1870" s="10" t="s">
        <v>17</v>
      </c>
      <c r="F1870" s="10" t="s">
        <v>25</v>
      </c>
      <c r="G1870" s="10" t="s">
        <v>44</v>
      </c>
      <c r="H1870" s="10" t="s">
        <v>34</v>
      </c>
      <c r="I1870" s="10" t="s">
        <v>28</v>
      </c>
      <c r="O1870" s="10">
        <f t="shared" si="29"/>
        <v>1</v>
      </c>
    </row>
    <row r="1871" spans="2:15" x14ac:dyDescent="0.3">
      <c r="B1871" s="10">
        <v>2024</v>
      </c>
      <c r="C1871" s="10" t="s">
        <v>15</v>
      </c>
      <c r="D1871" s="10" t="s">
        <v>16</v>
      </c>
      <c r="E1871" s="10" t="s">
        <v>17</v>
      </c>
      <c r="F1871" s="10" t="s">
        <v>30</v>
      </c>
      <c r="G1871" s="10" t="s">
        <v>40</v>
      </c>
      <c r="H1871" s="10" t="s">
        <v>20</v>
      </c>
      <c r="I1871" s="10" t="s">
        <v>21</v>
      </c>
      <c r="O1871" s="10">
        <f t="shared" si="29"/>
        <v>1</v>
      </c>
    </row>
    <row r="1872" spans="2:15" x14ac:dyDescent="0.3">
      <c r="B1872" s="10">
        <v>2021</v>
      </c>
      <c r="C1872" s="10" t="s">
        <v>22</v>
      </c>
      <c r="D1872" s="10" t="s">
        <v>42</v>
      </c>
      <c r="E1872" s="10" t="s">
        <v>17</v>
      </c>
      <c r="F1872" s="10" t="s">
        <v>30</v>
      </c>
      <c r="G1872" s="10" t="s">
        <v>40</v>
      </c>
      <c r="H1872" s="10" t="s">
        <v>27</v>
      </c>
      <c r="I1872" s="10" t="s">
        <v>28</v>
      </c>
      <c r="O1872" s="10">
        <f t="shared" si="29"/>
        <v>1</v>
      </c>
    </row>
    <row r="1873" spans="2:15" x14ac:dyDescent="0.3">
      <c r="B1873" s="10">
        <v>2025</v>
      </c>
      <c r="C1873" s="10" t="s">
        <v>43</v>
      </c>
      <c r="D1873" s="10" t="s">
        <v>33</v>
      </c>
      <c r="E1873" s="10" t="s">
        <v>35</v>
      </c>
      <c r="F1873" s="10" t="s">
        <v>18</v>
      </c>
      <c r="G1873" s="10" t="s">
        <v>26</v>
      </c>
      <c r="H1873" s="10" t="s">
        <v>39</v>
      </c>
      <c r="I1873" s="10" t="s">
        <v>28</v>
      </c>
      <c r="O1873" s="10">
        <f t="shared" si="29"/>
        <v>1</v>
      </c>
    </row>
    <row r="1874" spans="2:15" x14ac:dyDescent="0.3">
      <c r="B1874" s="10">
        <v>2024</v>
      </c>
      <c r="C1874" s="10" t="s">
        <v>15</v>
      </c>
      <c r="D1874" s="10" t="s">
        <v>31</v>
      </c>
      <c r="E1874" s="10" t="s">
        <v>35</v>
      </c>
      <c r="F1874" s="10" t="s">
        <v>18</v>
      </c>
      <c r="G1874" s="10" t="s">
        <v>32</v>
      </c>
      <c r="H1874" s="10" t="s">
        <v>34</v>
      </c>
      <c r="I1874" s="10" t="s">
        <v>21</v>
      </c>
      <c r="O1874" s="10">
        <f t="shared" si="29"/>
        <v>1</v>
      </c>
    </row>
    <row r="1875" spans="2:15" x14ac:dyDescent="0.3">
      <c r="B1875" s="10">
        <v>2026</v>
      </c>
      <c r="C1875" s="10" t="s">
        <v>22</v>
      </c>
      <c r="D1875" s="10" t="s">
        <v>31</v>
      </c>
      <c r="E1875" s="10" t="s">
        <v>17</v>
      </c>
      <c r="F1875" s="10" t="s">
        <v>18</v>
      </c>
      <c r="G1875" s="10" t="s">
        <v>19</v>
      </c>
      <c r="H1875" s="10" t="s">
        <v>34</v>
      </c>
      <c r="I1875" s="10" t="s">
        <v>28</v>
      </c>
      <c r="O1875" s="10">
        <f t="shared" si="29"/>
        <v>1</v>
      </c>
    </row>
    <row r="1876" spans="2:15" x14ac:dyDescent="0.3">
      <c r="B1876" s="10">
        <v>2021</v>
      </c>
      <c r="C1876" s="10" t="s">
        <v>45</v>
      </c>
      <c r="D1876" s="10" t="s">
        <v>33</v>
      </c>
      <c r="E1876" s="10" t="s">
        <v>35</v>
      </c>
      <c r="F1876" s="10" t="s">
        <v>30</v>
      </c>
      <c r="G1876" s="10" t="s">
        <v>26</v>
      </c>
      <c r="H1876" s="10" t="s">
        <v>27</v>
      </c>
      <c r="I1876" s="10" t="s">
        <v>21</v>
      </c>
      <c r="O1876" s="10">
        <f t="shared" si="29"/>
        <v>1</v>
      </c>
    </row>
    <row r="1877" spans="2:15" x14ac:dyDescent="0.3">
      <c r="B1877" s="10">
        <v>2026</v>
      </c>
      <c r="C1877" s="10" t="s">
        <v>41</v>
      </c>
      <c r="D1877" s="10" t="s">
        <v>16</v>
      </c>
      <c r="E1877" s="10" t="s">
        <v>35</v>
      </c>
      <c r="F1877" s="10" t="s">
        <v>18</v>
      </c>
      <c r="G1877" s="10" t="s">
        <v>19</v>
      </c>
      <c r="H1877" s="10" t="s">
        <v>34</v>
      </c>
      <c r="I1877" s="10" t="s">
        <v>28</v>
      </c>
      <c r="O1877" s="10">
        <f t="shared" si="29"/>
        <v>1</v>
      </c>
    </row>
    <row r="1878" spans="2:15" x14ac:dyDescent="0.3">
      <c r="B1878" s="10">
        <v>2022</v>
      </c>
      <c r="C1878" s="10" t="s">
        <v>15</v>
      </c>
      <c r="D1878" s="10" t="s">
        <v>31</v>
      </c>
      <c r="E1878" s="10" t="s">
        <v>35</v>
      </c>
      <c r="F1878" s="10" t="s">
        <v>30</v>
      </c>
      <c r="G1878" s="10" t="s">
        <v>44</v>
      </c>
      <c r="H1878" s="10" t="s">
        <v>34</v>
      </c>
      <c r="I1878" s="10" t="s">
        <v>28</v>
      </c>
      <c r="O1878" s="10">
        <f t="shared" si="29"/>
        <v>1</v>
      </c>
    </row>
    <row r="1879" spans="2:15" x14ac:dyDescent="0.3">
      <c r="B1879" s="10">
        <v>2024</v>
      </c>
      <c r="C1879" s="10" t="s">
        <v>45</v>
      </c>
      <c r="D1879" s="10" t="s">
        <v>37</v>
      </c>
      <c r="E1879" s="10" t="s">
        <v>24</v>
      </c>
      <c r="F1879" s="10" t="s">
        <v>18</v>
      </c>
      <c r="G1879" s="10" t="s">
        <v>19</v>
      </c>
      <c r="H1879" s="10" t="s">
        <v>27</v>
      </c>
      <c r="I1879" s="10" t="s">
        <v>28</v>
      </c>
      <c r="O1879" s="10">
        <f t="shared" si="29"/>
        <v>1</v>
      </c>
    </row>
    <row r="1880" spans="2:15" x14ac:dyDescent="0.3">
      <c r="B1880" s="10">
        <v>2024</v>
      </c>
      <c r="C1880" s="10" t="s">
        <v>43</v>
      </c>
      <c r="D1880" s="10" t="s">
        <v>31</v>
      </c>
      <c r="E1880" s="10" t="s">
        <v>24</v>
      </c>
      <c r="F1880" s="10" t="s">
        <v>25</v>
      </c>
      <c r="G1880" s="10" t="s">
        <v>19</v>
      </c>
      <c r="H1880" s="10" t="s">
        <v>27</v>
      </c>
      <c r="I1880" s="10" t="s">
        <v>28</v>
      </c>
      <c r="O1880" s="10">
        <f t="shared" si="29"/>
        <v>1</v>
      </c>
    </row>
    <row r="1881" spans="2:15" x14ac:dyDescent="0.3">
      <c r="B1881" s="10">
        <v>2021</v>
      </c>
      <c r="C1881" s="10" t="s">
        <v>41</v>
      </c>
      <c r="D1881" s="10" t="s">
        <v>37</v>
      </c>
      <c r="E1881" s="10" t="s">
        <v>17</v>
      </c>
      <c r="F1881" s="10" t="s">
        <v>18</v>
      </c>
      <c r="G1881" s="10" t="s">
        <v>44</v>
      </c>
      <c r="H1881" s="10" t="s">
        <v>34</v>
      </c>
      <c r="I1881" s="10" t="s">
        <v>28</v>
      </c>
      <c r="O1881" s="10">
        <f t="shared" si="29"/>
        <v>1</v>
      </c>
    </row>
    <row r="1882" spans="2:15" x14ac:dyDescent="0.3">
      <c r="B1882" s="10">
        <v>2023</v>
      </c>
      <c r="C1882" s="10" t="s">
        <v>36</v>
      </c>
      <c r="D1882" s="10" t="s">
        <v>33</v>
      </c>
      <c r="E1882" s="10" t="s">
        <v>17</v>
      </c>
      <c r="F1882" s="10" t="s">
        <v>30</v>
      </c>
      <c r="G1882" s="10" t="s">
        <v>32</v>
      </c>
      <c r="H1882" s="10" t="s">
        <v>27</v>
      </c>
      <c r="I1882" s="10" t="s">
        <v>28</v>
      </c>
      <c r="O1882" s="10">
        <f t="shared" si="29"/>
        <v>1</v>
      </c>
    </row>
    <row r="1883" spans="2:15" x14ac:dyDescent="0.3">
      <c r="B1883" s="10">
        <v>2022</v>
      </c>
      <c r="C1883" s="10" t="s">
        <v>41</v>
      </c>
      <c r="D1883" s="10" t="s">
        <v>37</v>
      </c>
      <c r="E1883" s="10" t="s">
        <v>35</v>
      </c>
      <c r="F1883" s="10" t="s">
        <v>25</v>
      </c>
      <c r="G1883" s="10" t="s">
        <v>32</v>
      </c>
      <c r="H1883" s="10" t="s">
        <v>27</v>
      </c>
      <c r="I1883" s="10" t="s">
        <v>21</v>
      </c>
      <c r="O1883" s="10">
        <f t="shared" si="29"/>
        <v>1</v>
      </c>
    </row>
    <row r="1884" spans="2:15" x14ac:dyDescent="0.3">
      <c r="B1884" s="10">
        <v>2023</v>
      </c>
      <c r="C1884" s="10" t="s">
        <v>43</v>
      </c>
      <c r="D1884" s="10" t="s">
        <v>37</v>
      </c>
      <c r="E1884" s="10" t="s">
        <v>24</v>
      </c>
      <c r="F1884" s="10" t="s">
        <v>25</v>
      </c>
      <c r="G1884" s="10" t="s">
        <v>26</v>
      </c>
      <c r="H1884" s="10" t="s">
        <v>34</v>
      </c>
      <c r="I1884" s="10" t="s">
        <v>28</v>
      </c>
      <c r="O1884" s="10">
        <f t="shared" si="29"/>
        <v>1</v>
      </c>
    </row>
    <row r="1885" spans="2:15" x14ac:dyDescent="0.3">
      <c r="B1885" s="10">
        <v>2026</v>
      </c>
      <c r="C1885" s="10" t="s">
        <v>43</v>
      </c>
      <c r="D1885" s="10" t="s">
        <v>42</v>
      </c>
      <c r="E1885" s="10" t="s">
        <v>24</v>
      </c>
      <c r="F1885" s="10" t="s">
        <v>18</v>
      </c>
      <c r="G1885" s="10" t="s">
        <v>32</v>
      </c>
      <c r="H1885" s="10" t="s">
        <v>39</v>
      </c>
      <c r="I1885" s="10" t="s">
        <v>34</v>
      </c>
      <c r="O1885" s="10">
        <f t="shared" si="29"/>
        <v>1</v>
      </c>
    </row>
    <row r="1886" spans="2:15" x14ac:dyDescent="0.3">
      <c r="B1886" s="10">
        <v>2024</v>
      </c>
      <c r="C1886" s="10" t="s">
        <v>43</v>
      </c>
      <c r="D1886" s="10" t="s">
        <v>16</v>
      </c>
      <c r="E1886" s="10" t="s">
        <v>35</v>
      </c>
      <c r="F1886" s="10" t="s">
        <v>18</v>
      </c>
      <c r="G1886" s="10" t="s">
        <v>26</v>
      </c>
      <c r="H1886" s="10" t="s">
        <v>39</v>
      </c>
      <c r="I1886" s="10" t="s">
        <v>34</v>
      </c>
      <c r="O1886" s="10">
        <f t="shared" si="29"/>
        <v>1</v>
      </c>
    </row>
    <row r="1887" spans="2:15" x14ac:dyDescent="0.3">
      <c r="B1887" s="10">
        <v>2022</v>
      </c>
      <c r="C1887" s="10" t="s">
        <v>41</v>
      </c>
      <c r="D1887" s="10" t="s">
        <v>37</v>
      </c>
      <c r="E1887" s="10" t="s">
        <v>17</v>
      </c>
      <c r="F1887" s="10" t="s">
        <v>25</v>
      </c>
      <c r="G1887" s="10" t="s">
        <v>19</v>
      </c>
      <c r="H1887" s="10" t="s">
        <v>34</v>
      </c>
      <c r="I1887" s="10" t="s">
        <v>28</v>
      </c>
      <c r="O1887" s="10">
        <f t="shared" si="29"/>
        <v>1</v>
      </c>
    </row>
    <row r="1888" spans="2:15" x14ac:dyDescent="0.3">
      <c r="B1888" s="10">
        <v>2024</v>
      </c>
      <c r="C1888" s="10" t="s">
        <v>43</v>
      </c>
      <c r="D1888" s="10" t="s">
        <v>23</v>
      </c>
      <c r="E1888" s="10" t="s">
        <v>24</v>
      </c>
      <c r="F1888" s="10" t="s">
        <v>30</v>
      </c>
      <c r="G1888" s="10" t="s">
        <v>32</v>
      </c>
      <c r="H1888" s="10" t="s">
        <v>20</v>
      </c>
      <c r="I1888" s="10" t="s">
        <v>28</v>
      </c>
      <c r="O1888" s="10">
        <f t="shared" si="29"/>
        <v>1</v>
      </c>
    </row>
    <row r="1889" spans="2:15" x14ac:dyDescent="0.3">
      <c r="B1889" s="10">
        <v>2022</v>
      </c>
      <c r="C1889" s="10" t="s">
        <v>36</v>
      </c>
      <c r="D1889" s="10" t="s">
        <v>42</v>
      </c>
      <c r="E1889" s="10" t="s">
        <v>24</v>
      </c>
      <c r="F1889" s="10" t="s">
        <v>25</v>
      </c>
      <c r="G1889" s="10" t="s">
        <v>26</v>
      </c>
      <c r="H1889" s="10" t="s">
        <v>20</v>
      </c>
      <c r="I1889" s="10" t="s">
        <v>34</v>
      </c>
      <c r="O1889" s="10">
        <f t="shared" si="29"/>
        <v>1</v>
      </c>
    </row>
    <row r="1890" spans="2:15" x14ac:dyDescent="0.3">
      <c r="B1890" s="10">
        <v>2023</v>
      </c>
      <c r="C1890" s="10" t="s">
        <v>45</v>
      </c>
      <c r="D1890" s="10" t="s">
        <v>23</v>
      </c>
      <c r="E1890" s="10" t="s">
        <v>17</v>
      </c>
      <c r="F1890" s="10" t="s">
        <v>30</v>
      </c>
      <c r="G1890" s="10" t="s">
        <v>26</v>
      </c>
      <c r="H1890" s="10" t="s">
        <v>39</v>
      </c>
      <c r="I1890" s="10" t="s">
        <v>21</v>
      </c>
      <c r="O1890" s="10">
        <f t="shared" si="29"/>
        <v>1</v>
      </c>
    </row>
    <row r="1891" spans="2:15" x14ac:dyDescent="0.3">
      <c r="B1891" s="10">
        <v>2025</v>
      </c>
      <c r="C1891" s="10" t="s">
        <v>22</v>
      </c>
      <c r="D1891" s="10" t="s">
        <v>42</v>
      </c>
      <c r="E1891" s="10" t="s">
        <v>24</v>
      </c>
      <c r="F1891" s="10" t="s">
        <v>30</v>
      </c>
      <c r="G1891" s="10" t="s">
        <v>26</v>
      </c>
      <c r="H1891" s="10" t="s">
        <v>27</v>
      </c>
      <c r="I1891" s="10" t="s">
        <v>28</v>
      </c>
      <c r="O1891" s="10">
        <f t="shared" si="29"/>
        <v>1</v>
      </c>
    </row>
    <row r="1892" spans="2:15" x14ac:dyDescent="0.3">
      <c r="B1892" s="10">
        <v>2022</v>
      </c>
      <c r="C1892" s="10" t="s">
        <v>36</v>
      </c>
      <c r="D1892" s="10" t="s">
        <v>42</v>
      </c>
      <c r="E1892" s="10" t="s">
        <v>24</v>
      </c>
      <c r="F1892" s="10" t="s">
        <v>30</v>
      </c>
      <c r="G1892" s="10" t="s">
        <v>40</v>
      </c>
      <c r="H1892" s="10" t="s">
        <v>20</v>
      </c>
      <c r="I1892" s="10" t="s">
        <v>28</v>
      </c>
      <c r="O1892" s="10">
        <f t="shared" si="29"/>
        <v>1</v>
      </c>
    </row>
    <row r="1893" spans="2:15" x14ac:dyDescent="0.3">
      <c r="B1893" s="10">
        <v>2026</v>
      </c>
      <c r="C1893" s="10" t="s">
        <v>22</v>
      </c>
      <c r="D1893" s="10" t="s">
        <v>33</v>
      </c>
      <c r="E1893" s="10" t="s">
        <v>24</v>
      </c>
      <c r="F1893" s="10" t="s">
        <v>18</v>
      </c>
      <c r="G1893" s="10" t="s">
        <v>38</v>
      </c>
      <c r="H1893" s="10" t="s">
        <v>20</v>
      </c>
      <c r="I1893" s="10" t="s">
        <v>28</v>
      </c>
      <c r="O1893" s="10">
        <f t="shared" si="29"/>
        <v>1</v>
      </c>
    </row>
    <row r="1894" spans="2:15" x14ac:dyDescent="0.3">
      <c r="B1894" s="10">
        <v>2020</v>
      </c>
      <c r="C1894" s="10" t="s">
        <v>15</v>
      </c>
      <c r="D1894" s="10" t="s">
        <v>33</v>
      </c>
      <c r="E1894" s="10" t="s">
        <v>17</v>
      </c>
      <c r="F1894" s="10" t="s">
        <v>30</v>
      </c>
      <c r="G1894" s="10" t="s">
        <v>19</v>
      </c>
      <c r="H1894" s="10" t="s">
        <v>20</v>
      </c>
      <c r="I1894" s="10" t="s">
        <v>21</v>
      </c>
      <c r="O1894" s="10">
        <f t="shared" si="29"/>
        <v>1</v>
      </c>
    </row>
    <row r="1895" spans="2:15" x14ac:dyDescent="0.3">
      <c r="B1895" s="10">
        <v>2026</v>
      </c>
      <c r="C1895" s="10" t="s">
        <v>29</v>
      </c>
      <c r="D1895" s="10" t="s">
        <v>31</v>
      </c>
      <c r="E1895" s="10" t="s">
        <v>24</v>
      </c>
      <c r="F1895" s="10" t="s">
        <v>18</v>
      </c>
      <c r="G1895" s="10" t="s">
        <v>32</v>
      </c>
      <c r="H1895" s="10" t="s">
        <v>34</v>
      </c>
      <c r="I1895" s="10" t="s">
        <v>28</v>
      </c>
      <c r="O1895" s="10">
        <f t="shared" si="29"/>
        <v>1</v>
      </c>
    </row>
    <row r="1896" spans="2:15" x14ac:dyDescent="0.3">
      <c r="B1896" s="10">
        <v>2024</v>
      </c>
      <c r="C1896" s="10" t="s">
        <v>29</v>
      </c>
      <c r="D1896" s="10" t="s">
        <v>37</v>
      </c>
      <c r="E1896" s="10" t="s">
        <v>35</v>
      </c>
      <c r="F1896" s="10" t="s">
        <v>25</v>
      </c>
      <c r="G1896" s="10" t="s">
        <v>44</v>
      </c>
      <c r="H1896" s="10" t="s">
        <v>27</v>
      </c>
      <c r="I1896" s="10" t="s">
        <v>34</v>
      </c>
      <c r="O1896" s="10">
        <f t="shared" si="29"/>
        <v>1</v>
      </c>
    </row>
    <row r="1897" spans="2:15" x14ac:dyDescent="0.3">
      <c r="B1897" s="10">
        <v>2021</v>
      </c>
      <c r="C1897" s="10" t="s">
        <v>41</v>
      </c>
      <c r="D1897" s="10" t="s">
        <v>23</v>
      </c>
      <c r="E1897" s="10" t="s">
        <v>24</v>
      </c>
      <c r="F1897" s="10" t="s">
        <v>30</v>
      </c>
      <c r="G1897" s="10" t="s">
        <v>32</v>
      </c>
      <c r="H1897" s="10" t="s">
        <v>34</v>
      </c>
      <c r="I1897" s="10" t="s">
        <v>34</v>
      </c>
      <c r="O1897" s="10">
        <f t="shared" si="29"/>
        <v>1</v>
      </c>
    </row>
    <row r="1898" spans="2:15" x14ac:dyDescent="0.3">
      <c r="B1898" s="10">
        <v>2022</v>
      </c>
      <c r="C1898" s="10" t="s">
        <v>41</v>
      </c>
      <c r="D1898" s="10" t="s">
        <v>16</v>
      </c>
      <c r="E1898" s="10" t="s">
        <v>24</v>
      </c>
      <c r="F1898" s="10" t="s">
        <v>30</v>
      </c>
      <c r="G1898" s="10" t="s">
        <v>32</v>
      </c>
      <c r="H1898" s="10" t="s">
        <v>27</v>
      </c>
      <c r="I1898" s="10" t="s">
        <v>34</v>
      </c>
      <c r="O1898" s="10">
        <f t="shared" si="29"/>
        <v>1</v>
      </c>
    </row>
    <row r="1899" spans="2:15" x14ac:dyDescent="0.3">
      <c r="B1899" s="10">
        <v>2020</v>
      </c>
      <c r="C1899" s="10" t="s">
        <v>29</v>
      </c>
      <c r="D1899" s="10" t="s">
        <v>37</v>
      </c>
      <c r="E1899" s="10" t="s">
        <v>24</v>
      </c>
      <c r="F1899" s="10" t="s">
        <v>18</v>
      </c>
      <c r="G1899" s="10" t="s">
        <v>44</v>
      </c>
      <c r="H1899" s="10" t="s">
        <v>34</v>
      </c>
      <c r="I1899" s="10" t="s">
        <v>28</v>
      </c>
      <c r="O1899" s="10">
        <f t="shared" si="29"/>
        <v>1</v>
      </c>
    </row>
    <row r="1900" spans="2:15" x14ac:dyDescent="0.3">
      <c r="B1900" s="10">
        <v>2024</v>
      </c>
      <c r="C1900" s="10" t="s">
        <v>22</v>
      </c>
      <c r="D1900" s="10" t="s">
        <v>16</v>
      </c>
      <c r="E1900" s="10" t="s">
        <v>24</v>
      </c>
      <c r="F1900" s="10" t="s">
        <v>25</v>
      </c>
      <c r="G1900" s="10" t="s">
        <v>40</v>
      </c>
      <c r="H1900" s="10" t="s">
        <v>34</v>
      </c>
      <c r="I1900" s="10" t="s">
        <v>21</v>
      </c>
      <c r="O1900" s="10">
        <f t="shared" si="29"/>
        <v>1</v>
      </c>
    </row>
    <row r="1901" spans="2:15" x14ac:dyDescent="0.3">
      <c r="B1901" s="10">
        <v>2025</v>
      </c>
      <c r="C1901" s="10" t="s">
        <v>45</v>
      </c>
      <c r="D1901" s="10" t="s">
        <v>42</v>
      </c>
      <c r="E1901" s="10" t="s">
        <v>24</v>
      </c>
      <c r="F1901" s="10" t="s">
        <v>18</v>
      </c>
      <c r="G1901" s="10" t="s">
        <v>40</v>
      </c>
      <c r="H1901" s="10" t="s">
        <v>34</v>
      </c>
      <c r="I1901" s="10" t="s">
        <v>21</v>
      </c>
      <c r="O1901" s="10">
        <f t="shared" si="29"/>
        <v>1</v>
      </c>
    </row>
    <row r="1902" spans="2:15" x14ac:dyDescent="0.3">
      <c r="B1902" s="10">
        <v>2026</v>
      </c>
      <c r="C1902" s="10" t="s">
        <v>43</v>
      </c>
      <c r="D1902" s="10" t="s">
        <v>16</v>
      </c>
      <c r="E1902" s="10" t="s">
        <v>35</v>
      </c>
      <c r="F1902" s="10" t="s">
        <v>30</v>
      </c>
      <c r="G1902" s="10" t="s">
        <v>19</v>
      </c>
      <c r="H1902" s="10" t="s">
        <v>39</v>
      </c>
      <c r="I1902" s="10" t="s">
        <v>28</v>
      </c>
      <c r="O1902" s="10">
        <f t="shared" si="29"/>
        <v>1</v>
      </c>
    </row>
    <row r="1903" spans="2:15" x14ac:dyDescent="0.3">
      <c r="B1903" s="10">
        <v>2025</v>
      </c>
      <c r="C1903" s="10" t="s">
        <v>36</v>
      </c>
      <c r="D1903" s="10" t="s">
        <v>42</v>
      </c>
      <c r="E1903" s="10" t="s">
        <v>24</v>
      </c>
      <c r="F1903" s="10" t="s">
        <v>25</v>
      </c>
      <c r="G1903" s="10" t="s">
        <v>40</v>
      </c>
      <c r="H1903" s="10" t="s">
        <v>34</v>
      </c>
      <c r="I1903" s="10" t="s">
        <v>28</v>
      </c>
      <c r="O1903" s="10">
        <f t="shared" si="29"/>
        <v>1</v>
      </c>
    </row>
    <row r="1904" spans="2:15" x14ac:dyDescent="0.3">
      <c r="B1904" s="10">
        <v>2024</v>
      </c>
      <c r="C1904" s="10" t="s">
        <v>45</v>
      </c>
      <c r="D1904" s="10" t="s">
        <v>16</v>
      </c>
      <c r="E1904" s="10" t="s">
        <v>35</v>
      </c>
      <c r="F1904" s="10" t="s">
        <v>30</v>
      </c>
      <c r="G1904" s="10" t="s">
        <v>26</v>
      </c>
      <c r="H1904" s="10" t="s">
        <v>39</v>
      </c>
      <c r="I1904" s="10" t="s">
        <v>21</v>
      </c>
      <c r="O1904" s="10">
        <f t="shared" si="29"/>
        <v>1</v>
      </c>
    </row>
    <row r="1905" spans="2:15" x14ac:dyDescent="0.3">
      <c r="B1905" s="10">
        <v>2020</v>
      </c>
      <c r="C1905" s="10" t="s">
        <v>22</v>
      </c>
      <c r="D1905" s="10" t="s">
        <v>16</v>
      </c>
      <c r="E1905" s="10" t="s">
        <v>35</v>
      </c>
      <c r="F1905" s="10" t="s">
        <v>30</v>
      </c>
      <c r="G1905" s="10" t="s">
        <v>19</v>
      </c>
      <c r="H1905" s="10" t="s">
        <v>34</v>
      </c>
      <c r="I1905" s="10" t="s">
        <v>28</v>
      </c>
      <c r="O1905" s="10">
        <f t="shared" si="29"/>
        <v>1</v>
      </c>
    </row>
    <row r="1906" spans="2:15" x14ac:dyDescent="0.3">
      <c r="B1906" s="10">
        <v>2023</v>
      </c>
      <c r="C1906" s="10" t="s">
        <v>36</v>
      </c>
      <c r="D1906" s="10" t="s">
        <v>33</v>
      </c>
      <c r="E1906" s="10" t="s">
        <v>17</v>
      </c>
      <c r="F1906" s="10" t="s">
        <v>18</v>
      </c>
      <c r="G1906" s="10" t="s">
        <v>44</v>
      </c>
      <c r="H1906" s="10" t="s">
        <v>34</v>
      </c>
      <c r="I1906" s="10" t="s">
        <v>34</v>
      </c>
      <c r="O1906" s="10">
        <f t="shared" si="29"/>
        <v>1</v>
      </c>
    </row>
    <row r="1907" spans="2:15" x14ac:dyDescent="0.3">
      <c r="B1907" s="10">
        <v>2023</v>
      </c>
      <c r="C1907" s="10" t="s">
        <v>15</v>
      </c>
      <c r="D1907" s="10" t="s">
        <v>23</v>
      </c>
      <c r="E1907" s="10" t="s">
        <v>17</v>
      </c>
      <c r="F1907" s="10" t="s">
        <v>18</v>
      </c>
      <c r="G1907" s="10" t="s">
        <v>32</v>
      </c>
      <c r="H1907" s="10" t="s">
        <v>39</v>
      </c>
      <c r="I1907" s="10" t="s">
        <v>34</v>
      </c>
      <c r="O1907" s="10">
        <f t="shared" si="29"/>
        <v>1</v>
      </c>
    </row>
    <row r="1908" spans="2:15" x14ac:dyDescent="0.3">
      <c r="B1908" s="10">
        <v>2026</v>
      </c>
      <c r="C1908" s="10" t="s">
        <v>36</v>
      </c>
      <c r="D1908" s="10" t="s">
        <v>16</v>
      </c>
      <c r="E1908" s="10" t="s">
        <v>35</v>
      </c>
      <c r="F1908" s="10" t="s">
        <v>25</v>
      </c>
      <c r="G1908" s="10" t="s">
        <v>40</v>
      </c>
      <c r="H1908" s="10" t="s">
        <v>27</v>
      </c>
      <c r="I1908" s="10" t="s">
        <v>34</v>
      </c>
      <c r="O1908" s="10">
        <f t="shared" si="29"/>
        <v>1</v>
      </c>
    </row>
    <row r="1909" spans="2:15" x14ac:dyDescent="0.3">
      <c r="B1909" s="10">
        <v>2026</v>
      </c>
      <c r="C1909" s="10" t="s">
        <v>43</v>
      </c>
      <c r="D1909" s="10" t="s">
        <v>23</v>
      </c>
      <c r="E1909" s="10" t="s">
        <v>17</v>
      </c>
      <c r="F1909" s="10" t="s">
        <v>30</v>
      </c>
      <c r="G1909" s="10" t="s">
        <v>32</v>
      </c>
      <c r="H1909" s="10" t="s">
        <v>20</v>
      </c>
      <c r="I1909" s="10" t="s">
        <v>21</v>
      </c>
      <c r="O1909" s="10">
        <f t="shared" si="29"/>
        <v>1</v>
      </c>
    </row>
    <row r="1910" spans="2:15" x14ac:dyDescent="0.3">
      <c r="B1910" s="10">
        <v>2023</v>
      </c>
      <c r="C1910" s="10" t="s">
        <v>36</v>
      </c>
      <c r="D1910" s="10" t="s">
        <v>37</v>
      </c>
      <c r="E1910" s="10" t="s">
        <v>35</v>
      </c>
      <c r="F1910" s="10" t="s">
        <v>18</v>
      </c>
      <c r="G1910" s="10" t="s">
        <v>32</v>
      </c>
      <c r="H1910" s="10" t="s">
        <v>20</v>
      </c>
      <c r="I1910" s="10" t="s">
        <v>34</v>
      </c>
      <c r="O1910" s="10">
        <f t="shared" si="29"/>
        <v>1</v>
      </c>
    </row>
    <row r="1911" spans="2:15" x14ac:dyDescent="0.3">
      <c r="B1911" s="10">
        <v>2022</v>
      </c>
      <c r="C1911" s="10" t="s">
        <v>41</v>
      </c>
      <c r="D1911" s="10" t="s">
        <v>37</v>
      </c>
      <c r="E1911" s="10" t="s">
        <v>35</v>
      </c>
      <c r="F1911" s="10" t="s">
        <v>25</v>
      </c>
      <c r="G1911" s="10" t="s">
        <v>26</v>
      </c>
      <c r="H1911" s="10" t="s">
        <v>39</v>
      </c>
      <c r="I1911" s="10" t="s">
        <v>21</v>
      </c>
      <c r="O1911" s="10">
        <f t="shared" si="29"/>
        <v>1</v>
      </c>
    </row>
    <row r="1912" spans="2:15" x14ac:dyDescent="0.3">
      <c r="B1912" s="10">
        <v>2026</v>
      </c>
      <c r="C1912" s="10" t="s">
        <v>29</v>
      </c>
      <c r="D1912" s="10" t="s">
        <v>31</v>
      </c>
      <c r="E1912" s="10" t="s">
        <v>35</v>
      </c>
      <c r="F1912" s="10" t="s">
        <v>18</v>
      </c>
      <c r="G1912" s="10" t="s">
        <v>44</v>
      </c>
      <c r="H1912" s="10" t="s">
        <v>34</v>
      </c>
      <c r="I1912" s="10" t="s">
        <v>21</v>
      </c>
      <c r="O1912" s="10">
        <f t="shared" si="29"/>
        <v>1</v>
      </c>
    </row>
    <row r="1913" spans="2:15" x14ac:dyDescent="0.3">
      <c r="B1913" s="10">
        <v>2021</v>
      </c>
      <c r="C1913" s="10" t="s">
        <v>43</v>
      </c>
      <c r="D1913" s="10" t="s">
        <v>33</v>
      </c>
      <c r="E1913" s="10" t="s">
        <v>35</v>
      </c>
      <c r="F1913" s="10" t="s">
        <v>18</v>
      </c>
      <c r="G1913" s="10" t="s">
        <v>26</v>
      </c>
      <c r="H1913" s="10" t="s">
        <v>20</v>
      </c>
      <c r="I1913" s="10" t="s">
        <v>28</v>
      </c>
      <c r="O1913" s="10">
        <f t="shared" si="29"/>
        <v>1</v>
      </c>
    </row>
    <row r="1914" spans="2:15" x14ac:dyDescent="0.3">
      <c r="B1914" s="10">
        <v>2024</v>
      </c>
      <c r="C1914" s="10" t="s">
        <v>22</v>
      </c>
      <c r="D1914" s="10" t="s">
        <v>42</v>
      </c>
      <c r="E1914" s="10" t="s">
        <v>17</v>
      </c>
      <c r="F1914" s="10" t="s">
        <v>18</v>
      </c>
      <c r="G1914" s="10" t="s">
        <v>44</v>
      </c>
      <c r="H1914" s="10" t="s">
        <v>34</v>
      </c>
      <c r="I1914" s="10" t="s">
        <v>28</v>
      </c>
      <c r="O1914" s="10">
        <f t="shared" si="29"/>
        <v>1</v>
      </c>
    </row>
    <row r="1915" spans="2:15" x14ac:dyDescent="0.3">
      <c r="B1915" s="10">
        <v>2022</v>
      </c>
      <c r="C1915" s="10" t="s">
        <v>22</v>
      </c>
      <c r="D1915" s="10" t="s">
        <v>42</v>
      </c>
      <c r="E1915" s="10" t="s">
        <v>17</v>
      </c>
      <c r="F1915" s="10" t="s">
        <v>30</v>
      </c>
      <c r="G1915" s="10" t="s">
        <v>38</v>
      </c>
      <c r="H1915" s="10" t="s">
        <v>39</v>
      </c>
      <c r="I1915" s="10" t="s">
        <v>28</v>
      </c>
      <c r="O1915" s="10">
        <f t="shared" si="29"/>
        <v>1</v>
      </c>
    </row>
    <row r="1916" spans="2:15" x14ac:dyDescent="0.3">
      <c r="B1916" s="10">
        <v>2022</v>
      </c>
      <c r="C1916" s="10" t="s">
        <v>41</v>
      </c>
      <c r="D1916" s="10" t="s">
        <v>37</v>
      </c>
      <c r="E1916" s="10" t="s">
        <v>17</v>
      </c>
      <c r="F1916" s="10" t="s">
        <v>18</v>
      </c>
      <c r="G1916" s="10" t="s">
        <v>44</v>
      </c>
      <c r="H1916" s="10" t="s">
        <v>34</v>
      </c>
      <c r="I1916" s="10" t="s">
        <v>28</v>
      </c>
      <c r="O1916" s="10">
        <f t="shared" si="29"/>
        <v>1</v>
      </c>
    </row>
    <row r="1917" spans="2:15" x14ac:dyDescent="0.3">
      <c r="B1917" s="10">
        <v>2023</v>
      </c>
      <c r="C1917" s="10" t="s">
        <v>41</v>
      </c>
      <c r="D1917" s="10" t="s">
        <v>37</v>
      </c>
      <c r="E1917" s="10" t="s">
        <v>17</v>
      </c>
      <c r="F1917" s="10" t="s">
        <v>18</v>
      </c>
      <c r="G1917" s="10" t="s">
        <v>40</v>
      </c>
      <c r="H1917" s="10" t="s">
        <v>39</v>
      </c>
      <c r="I1917" s="10" t="s">
        <v>28</v>
      </c>
      <c r="O1917" s="10">
        <f t="shared" si="29"/>
        <v>1</v>
      </c>
    </row>
    <row r="1918" spans="2:15" x14ac:dyDescent="0.3">
      <c r="B1918" s="10">
        <v>2022</v>
      </c>
      <c r="C1918" s="10" t="s">
        <v>15</v>
      </c>
      <c r="D1918" s="10" t="s">
        <v>42</v>
      </c>
      <c r="E1918" s="10" t="s">
        <v>24</v>
      </c>
      <c r="F1918" s="10" t="s">
        <v>30</v>
      </c>
      <c r="G1918" s="10" t="s">
        <v>44</v>
      </c>
      <c r="H1918" s="10" t="s">
        <v>20</v>
      </c>
      <c r="I1918" s="10" t="s">
        <v>28</v>
      </c>
      <c r="O1918" s="10">
        <f t="shared" si="29"/>
        <v>1</v>
      </c>
    </row>
    <row r="1919" spans="2:15" x14ac:dyDescent="0.3">
      <c r="B1919" s="10">
        <v>2025</v>
      </c>
      <c r="C1919" s="10" t="s">
        <v>29</v>
      </c>
      <c r="D1919" s="10" t="s">
        <v>33</v>
      </c>
      <c r="E1919" s="10" t="s">
        <v>24</v>
      </c>
      <c r="F1919" s="10" t="s">
        <v>30</v>
      </c>
      <c r="G1919" s="10" t="s">
        <v>32</v>
      </c>
      <c r="H1919" s="10" t="s">
        <v>39</v>
      </c>
      <c r="I1919" s="10" t="s">
        <v>21</v>
      </c>
      <c r="O1919" s="10">
        <f t="shared" si="29"/>
        <v>1</v>
      </c>
    </row>
    <row r="1920" spans="2:15" x14ac:dyDescent="0.3">
      <c r="B1920" s="10">
        <v>2025</v>
      </c>
      <c r="C1920" s="10" t="s">
        <v>41</v>
      </c>
      <c r="D1920" s="10" t="s">
        <v>23</v>
      </c>
      <c r="E1920" s="10" t="s">
        <v>17</v>
      </c>
      <c r="F1920" s="10" t="s">
        <v>25</v>
      </c>
      <c r="G1920" s="10" t="s">
        <v>40</v>
      </c>
      <c r="H1920" s="10" t="s">
        <v>39</v>
      </c>
      <c r="I1920" s="10" t="s">
        <v>34</v>
      </c>
      <c r="O1920" s="10">
        <f t="shared" si="29"/>
        <v>1</v>
      </c>
    </row>
    <row r="1921" spans="2:15" x14ac:dyDescent="0.3">
      <c r="B1921" s="10">
        <v>2023</v>
      </c>
      <c r="C1921" s="10" t="s">
        <v>43</v>
      </c>
      <c r="D1921" s="10" t="s">
        <v>33</v>
      </c>
      <c r="E1921" s="10" t="s">
        <v>24</v>
      </c>
      <c r="F1921" s="10" t="s">
        <v>18</v>
      </c>
      <c r="G1921" s="10" t="s">
        <v>38</v>
      </c>
      <c r="H1921" s="10" t="s">
        <v>27</v>
      </c>
      <c r="I1921" s="10" t="s">
        <v>21</v>
      </c>
      <c r="O1921" s="10">
        <f t="shared" si="29"/>
        <v>1</v>
      </c>
    </row>
    <row r="1922" spans="2:15" x14ac:dyDescent="0.3">
      <c r="B1922" s="10">
        <v>2023</v>
      </c>
      <c r="C1922" s="10" t="s">
        <v>29</v>
      </c>
      <c r="D1922" s="10" t="s">
        <v>23</v>
      </c>
      <c r="E1922" s="10" t="s">
        <v>24</v>
      </c>
      <c r="F1922" s="10" t="s">
        <v>30</v>
      </c>
      <c r="G1922" s="10" t="s">
        <v>44</v>
      </c>
      <c r="H1922" s="10" t="s">
        <v>34</v>
      </c>
      <c r="I1922" s="10" t="s">
        <v>21</v>
      </c>
      <c r="O1922" s="10">
        <f t="shared" si="29"/>
        <v>1</v>
      </c>
    </row>
    <row r="1923" spans="2:15" x14ac:dyDescent="0.3">
      <c r="B1923" s="10">
        <v>2020</v>
      </c>
      <c r="C1923" s="10" t="s">
        <v>45</v>
      </c>
      <c r="D1923" s="10" t="s">
        <v>31</v>
      </c>
      <c r="E1923" s="10" t="s">
        <v>35</v>
      </c>
      <c r="F1923" s="10" t="s">
        <v>18</v>
      </c>
      <c r="G1923" s="10" t="s">
        <v>19</v>
      </c>
      <c r="H1923" s="10" t="s">
        <v>27</v>
      </c>
      <c r="I1923" s="10" t="s">
        <v>28</v>
      </c>
      <c r="O1923" s="10">
        <f t="shared" si="29"/>
        <v>1</v>
      </c>
    </row>
    <row r="1924" spans="2:15" x14ac:dyDescent="0.3">
      <c r="B1924" s="10">
        <v>2021</v>
      </c>
      <c r="C1924" s="10" t="s">
        <v>36</v>
      </c>
      <c r="D1924" s="10" t="s">
        <v>31</v>
      </c>
      <c r="E1924" s="10" t="s">
        <v>17</v>
      </c>
      <c r="F1924" s="10" t="s">
        <v>18</v>
      </c>
      <c r="G1924" s="10" t="s">
        <v>44</v>
      </c>
      <c r="H1924" s="10" t="s">
        <v>34</v>
      </c>
      <c r="I1924" s="10" t="s">
        <v>21</v>
      </c>
      <c r="O1924" s="10">
        <f t="shared" si="29"/>
        <v>1</v>
      </c>
    </row>
    <row r="1925" spans="2:15" x14ac:dyDescent="0.3">
      <c r="B1925" s="10">
        <v>2021</v>
      </c>
      <c r="C1925" s="10" t="s">
        <v>22</v>
      </c>
      <c r="D1925" s="10" t="s">
        <v>23</v>
      </c>
      <c r="E1925" s="10" t="s">
        <v>17</v>
      </c>
      <c r="F1925" s="10" t="s">
        <v>30</v>
      </c>
      <c r="G1925" s="10" t="s">
        <v>26</v>
      </c>
      <c r="H1925" s="10" t="s">
        <v>39</v>
      </c>
      <c r="I1925" s="10" t="s">
        <v>28</v>
      </c>
      <c r="O1925" s="10">
        <f t="shared" ref="O1925:O1988" si="30">SUBTOTAL(103,B1925)</f>
        <v>1</v>
      </c>
    </row>
    <row r="1926" spans="2:15" x14ac:dyDescent="0.3">
      <c r="B1926" s="10">
        <v>2021</v>
      </c>
      <c r="C1926" s="10" t="s">
        <v>41</v>
      </c>
      <c r="D1926" s="10" t="s">
        <v>37</v>
      </c>
      <c r="E1926" s="10" t="s">
        <v>24</v>
      </c>
      <c r="F1926" s="10" t="s">
        <v>18</v>
      </c>
      <c r="G1926" s="10" t="s">
        <v>38</v>
      </c>
      <c r="H1926" s="10" t="s">
        <v>39</v>
      </c>
      <c r="I1926" s="10" t="s">
        <v>28</v>
      </c>
      <c r="O1926" s="10">
        <f t="shared" si="30"/>
        <v>1</v>
      </c>
    </row>
    <row r="1927" spans="2:15" x14ac:dyDescent="0.3">
      <c r="B1927" s="10">
        <v>2023</v>
      </c>
      <c r="C1927" s="10" t="s">
        <v>15</v>
      </c>
      <c r="D1927" s="10" t="s">
        <v>42</v>
      </c>
      <c r="E1927" s="10" t="s">
        <v>17</v>
      </c>
      <c r="F1927" s="10" t="s">
        <v>25</v>
      </c>
      <c r="G1927" s="10" t="s">
        <v>26</v>
      </c>
      <c r="H1927" s="10" t="s">
        <v>34</v>
      </c>
      <c r="I1927" s="10" t="s">
        <v>34</v>
      </c>
      <c r="O1927" s="10">
        <f t="shared" si="30"/>
        <v>1</v>
      </c>
    </row>
    <row r="1928" spans="2:15" x14ac:dyDescent="0.3">
      <c r="B1928" s="10">
        <v>2021</v>
      </c>
      <c r="C1928" s="10" t="s">
        <v>36</v>
      </c>
      <c r="D1928" s="10" t="s">
        <v>23</v>
      </c>
      <c r="E1928" s="10" t="s">
        <v>17</v>
      </c>
      <c r="F1928" s="10" t="s">
        <v>18</v>
      </c>
      <c r="G1928" s="10" t="s">
        <v>44</v>
      </c>
      <c r="H1928" s="10" t="s">
        <v>39</v>
      </c>
      <c r="I1928" s="10" t="s">
        <v>28</v>
      </c>
      <c r="O1928" s="10">
        <f t="shared" si="30"/>
        <v>1</v>
      </c>
    </row>
    <row r="1929" spans="2:15" x14ac:dyDescent="0.3">
      <c r="B1929" s="10">
        <v>2020</v>
      </c>
      <c r="C1929" s="10" t="s">
        <v>29</v>
      </c>
      <c r="D1929" s="10" t="s">
        <v>31</v>
      </c>
      <c r="E1929" s="10" t="s">
        <v>24</v>
      </c>
      <c r="F1929" s="10" t="s">
        <v>30</v>
      </c>
      <c r="G1929" s="10" t="s">
        <v>40</v>
      </c>
      <c r="H1929" s="10" t="s">
        <v>20</v>
      </c>
      <c r="I1929" s="10" t="s">
        <v>34</v>
      </c>
      <c r="O1929" s="10">
        <f t="shared" si="30"/>
        <v>1</v>
      </c>
    </row>
    <row r="1930" spans="2:15" x14ac:dyDescent="0.3">
      <c r="B1930" s="10">
        <v>2022</v>
      </c>
      <c r="C1930" s="10" t="s">
        <v>41</v>
      </c>
      <c r="D1930" s="10" t="s">
        <v>31</v>
      </c>
      <c r="E1930" s="10" t="s">
        <v>17</v>
      </c>
      <c r="F1930" s="10" t="s">
        <v>30</v>
      </c>
      <c r="G1930" s="10" t="s">
        <v>40</v>
      </c>
      <c r="H1930" s="10" t="s">
        <v>20</v>
      </c>
      <c r="I1930" s="10" t="s">
        <v>28</v>
      </c>
      <c r="O1930" s="10">
        <f t="shared" si="30"/>
        <v>1</v>
      </c>
    </row>
    <row r="1931" spans="2:15" x14ac:dyDescent="0.3">
      <c r="B1931" s="10">
        <v>2026</v>
      </c>
      <c r="C1931" s="10" t="s">
        <v>43</v>
      </c>
      <c r="D1931" s="10" t="s">
        <v>42</v>
      </c>
      <c r="E1931" s="10" t="s">
        <v>24</v>
      </c>
      <c r="F1931" s="10" t="s">
        <v>18</v>
      </c>
      <c r="G1931" s="10" t="s">
        <v>19</v>
      </c>
      <c r="H1931" s="10" t="s">
        <v>20</v>
      </c>
      <c r="I1931" s="10" t="s">
        <v>21</v>
      </c>
      <c r="O1931" s="10">
        <f t="shared" si="30"/>
        <v>1</v>
      </c>
    </row>
    <row r="1932" spans="2:15" x14ac:dyDescent="0.3">
      <c r="B1932" s="10">
        <v>2021</v>
      </c>
      <c r="C1932" s="10" t="s">
        <v>43</v>
      </c>
      <c r="D1932" s="10" t="s">
        <v>31</v>
      </c>
      <c r="E1932" s="10" t="s">
        <v>17</v>
      </c>
      <c r="F1932" s="10" t="s">
        <v>30</v>
      </c>
      <c r="G1932" s="10" t="s">
        <v>38</v>
      </c>
      <c r="H1932" s="10" t="s">
        <v>27</v>
      </c>
      <c r="I1932" s="10" t="s">
        <v>28</v>
      </c>
      <c r="O1932" s="10">
        <f t="shared" si="30"/>
        <v>1</v>
      </c>
    </row>
    <row r="1933" spans="2:15" x14ac:dyDescent="0.3">
      <c r="B1933" s="10">
        <v>2020</v>
      </c>
      <c r="C1933" s="10" t="s">
        <v>22</v>
      </c>
      <c r="D1933" s="10" t="s">
        <v>37</v>
      </c>
      <c r="E1933" s="10" t="s">
        <v>24</v>
      </c>
      <c r="F1933" s="10" t="s">
        <v>18</v>
      </c>
      <c r="G1933" s="10" t="s">
        <v>40</v>
      </c>
      <c r="H1933" s="10" t="s">
        <v>27</v>
      </c>
      <c r="I1933" s="10" t="s">
        <v>34</v>
      </c>
      <c r="O1933" s="10">
        <f t="shared" si="30"/>
        <v>1</v>
      </c>
    </row>
    <row r="1934" spans="2:15" x14ac:dyDescent="0.3">
      <c r="B1934" s="10">
        <v>2025</v>
      </c>
      <c r="C1934" s="10" t="s">
        <v>29</v>
      </c>
      <c r="D1934" s="10" t="s">
        <v>37</v>
      </c>
      <c r="E1934" s="10" t="s">
        <v>17</v>
      </c>
      <c r="F1934" s="10" t="s">
        <v>25</v>
      </c>
      <c r="G1934" s="10" t="s">
        <v>32</v>
      </c>
      <c r="H1934" s="10" t="s">
        <v>20</v>
      </c>
      <c r="I1934" s="10" t="s">
        <v>21</v>
      </c>
      <c r="O1934" s="10">
        <f t="shared" si="30"/>
        <v>1</v>
      </c>
    </row>
    <row r="1935" spans="2:15" x14ac:dyDescent="0.3">
      <c r="B1935" s="10">
        <v>2022</v>
      </c>
      <c r="C1935" s="10" t="s">
        <v>41</v>
      </c>
      <c r="D1935" s="10" t="s">
        <v>33</v>
      </c>
      <c r="E1935" s="10" t="s">
        <v>17</v>
      </c>
      <c r="F1935" s="10" t="s">
        <v>25</v>
      </c>
      <c r="G1935" s="10" t="s">
        <v>32</v>
      </c>
      <c r="H1935" s="10" t="s">
        <v>39</v>
      </c>
      <c r="I1935" s="10" t="s">
        <v>34</v>
      </c>
      <c r="O1935" s="10">
        <f t="shared" si="30"/>
        <v>1</v>
      </c>
    </row>
    <row r="1936" spans="2:15" x14ac:dyDescent="0.3">
      <c r="B1936" s="10">
        <v>2021</v>
      </c>
      <c r="C1936" s="10" t="s">
        <v>43</v>
      </c>
      <c r="D1936" s="10" t="s">
        <v>37</v>
      </c>
      <c r="E1936" s="10" t="s">
        <v>24</v>
      </c>
      <c r="F1936" s="10" t="s">
        <v>18</v>
      </c>
      <c r="G1936" s="10" t="s">
        <v>26</v>
      </c>
      <c r="H1936" s="10" t="s">
        <v>20</v>
      </c>
      <c r="I1936" s="10" t="s">
        <v>28</v>
      </c>
      <c r="O1936" s="10">
        <f t="shared" si="30"/>
        <v>1</v>
      </c>
    </row>
    <row r="1937" spans="2:15" x14ac:dyDescent="0.3">
      <c r="B1937" s="10">
        <v>2023</v>
      </c>
      <c r="C1937" s="10" t="s">
        <v>15</v>
      </c>
      <c r="D1937" s="10" t="s">
        <v>16</v>
      </c>
      <c r="E1937" s="10" t="s">
        <v>35</v>
      </c>
      <c r="F1937" s="10" t="s">
        <v>18</v>
      </c>
      <c r="G1937" s="10" t="s">
        <v>40</v>
      </c>
      <c r="H1937" s="10" t="s">
        <v>34</v>
      </c>
      <c r="I1937" s="10" t="s">
        <v>28</v>
      </c>
      <c r="O1937" s="10">
        <f t="shared" si="30"/>
        <v>1</v>
      </c>
    </row>
    <row r="1938" spans="2:15" x14ac:dyDescent="0.3">
      <c r="B1938" s="10">
        <v>2026</v>
      </c>
      <c r="C1938" s="10" t="s">
        <v>29</v>
      </c>
      <c r="D1938" s="10" t="s">
        <v>23</v>
      </c>
      <c r="E1938" s="10" t="s">
        <v>35</v>
      </c>
      <c r="F1938" s="10" t="s">
        <v>18</v>
      </c>
      <c r="G1938" s="10" t="s">
        <v>40</v>
      </c>
      <c r="H1938" s="10" t="s">
        <v>39</v>
      </c>
      <c r="I1938" s="10" t="s">
        <v>28</v>
      </c>
      <c r="O1938" s="10">
        <f t="shared" si="30"/>
        <v>1</v>
      </c>
    </row>
    <row r="1939" spans="2:15" x14ac:dyDescent="0.3">
      <c r="B1939" s="10">
        <v>2025</v>
      </c>
      <c r="C1939" s="10" t="s">
        <v>15</v>
      </c>
      <c r="D1939" s="10" t="s">
        <v>23</v>
      </c>
      <c r="E1939" s="10" t="s">
        <v>24</v>
      </c>
      <c r="F1939" s="10" t="s">
        <v>30</v>
      </c>
      <c r="G1939" s="10" t="s">
        <v>44</v>
      </c>
      <c r="H1939" s="10" t="s">
        <v>34</v>
      </c>
      <c r="I1939" s="10" t="s">
        <v>28</v>
      </c>
      <c r="O1939" s="10">
        <f t="shared" si="30"/>
        <v>1</v>
      </c>
    </row>
    <row r="1940" spans="2:15" x14ac:dyDescent="0.3">
      <c r="B1940" s="10">
        <v>2021</v>
      </c>
      <c r="C1940" s="10" t="s">
        <v>43</v>
      </c>
      <c r="D1940" s="10" t="s">
        <v>42</v>
      </c>
      <c r="E1940" s="10" t="s">
        <v>35</v>
      </c>
      <c r="F1940" s="10" t="s">
        <v>25</v>
      </c>
      <c r="G1940" s="10" t="s">
        <v>19</v>
      </c>
      <c r="H1940" s="10" t="s">
        <v>39</v>
      </c>
      <c r="I1940" s="10" t="s">
        <v>28</v>
      </c>
      <c r="O1940" s="10">
        <f t="shared" si="30"/>
        <v>1</v>
      </c>
    </row>
    <row r="1941" spans="2:15" x14ac:dyDescent="0.3">
      <c r="B1941" s="10">
        <v>2025</v>
      </c>
      <c r="C1941" s="10" t="s">
        <v>45</v>
      </c>
      <c r="D1941" s="10" t="s">
        <v>33</v>
      </c>
      <c r="E1941" s="10" t="s">
        <v>24</v>
      </c>
      <c r="F1941" s="10" t="s">
        <v>25</v>
      </c>
      <c r="G1941" s="10" t="s">
        <v>26</v>
      </c>
      <c r="H1941" s="10" t="s">
        <v>34</v>
      </c>
      <c r="I1941" s="10" t="s">
        <v>28</v>
      </c>
      <c r="O1941" s="10">
        <f t="shared" si="30"/>
        <v>1</v>
      </c>
    </row>
    <row r="1942" spans="2:15" x14ac:dyDescent="0.3">
      <c r="B1942" s="10">
        <v>2026</v>
      </c>
      <c r="C1942" s="10" t="s">
        <v>15</v>
      </c>
      <c r="D1942" s="10" t="s">
        <v>42</v>
      </c>
      <c r="E1942" s="10" t="s">
        <v>17</v>
      </c>
      <c r="F1942" s="10" t="s">
        <v>30</v>
      </c>
      <c r="G1942" s="10" t="s">
        <v>26</v>
      </c>
      <c r="H1942" s="10" t="s">
        <v>34</v>
      </c>
      <c r="I1942" s="10" t="s">
        <v>28</v>
      </c>
      <c r="O1942" s="10">
        <f t="shared" si="30"/>
        <v>1</v>
      </c>
    </row>
    <row r="1943" spans="2:15" x14ac:dyDescent="0.3">
      <c r="B1943" s="10">
        <v>2025</v>
      </c>
      <c r="C1943" s="10" t="s">
        <v>43</v>
      </c>
      <c r="D1943" s="10" t="s">
        <v>16</v>
      </c>
      <c r="E1943" s="10" t="s">
        <v>35</v>
      </c>
      <c r="F1943" s="10" t="s">
        <v>30</v>
      </c>
      <c r="G1943" s="10" t="s">
        <v>44</v>
      </c>
      <c r="H1943" s="10" t="s">
        <v>20</v>
      </c>
      <c r="I1943" s="10" t="s">
        <v>28</v>
      </c>
      <c r="O1943" s="10">
        <f t="shared" si="30"/>
        <v>1</v>
      </c>
    </row>
    <row r="1944" spans="2:15" x14ac:dyDescent="0.3">
      <c r="B1944" s="10">
        <v>2023</v>
      </c>
      <c r="C1944" s="10" t="s">
        <v>22</v>
      </c>
      <c r="D1944" s="10" t="s">
        <v>33</v>
      </c>
      <c r="E1944" s="10" t="s">
        <v>35</v>
      </c>
      <c r="F1944" s="10" t="s">
        <v>18</v>
      </c>
      <c r="G1944" s="10" t="s">
        <v>38</v>
      </c>
      <c r="H1944" s="10" t="s">
        <v>20</v>
      </c>
      <c r="I1944" s="10" t="s">
        <v>28</v>
      </c>
      <c r="O1944" s="10">
        <f t="shared" si="30"/>
        <v>1</v>
      </c>
    </row>
    <row r="1945" spans="2:15" x14ac:dyDescent="0.3">
      <c r="B1945" s="10">
        <v>2024</v>
      </c>
      <c r="C1945" s="10" t="s">
        <v>45</v>
      </c>
      <c r="D1945" s="10" t="s">
        <v>37</v>
      </c>
      <c r="E1945" s="10" t="s">
        <v>17</v>
      </c>
      <c r="F1945" s="10" t="s">
        <v>25</v>
      </c>
      <c r="G1945" s="10" t="s">
        <v>40</v>
      </c>
      <c r="H1945" s="10" t="s">
        <v>27</v>
      </c>
      <c r="I1945" s="10" t="s">
        <v>28</v>
      </c>
      <c r="O1945" s="10">
        <f t="shared" si="30"/>
        <v>1</v>
      </c>
    </row>
    <row r="1946" spans="2:15" x14ac:dyDescent="0.3">
      <c r="B1946" s="10">
        <v>2024</v>
      </c>
      <c r="C1946" s="10" t="s">
        <v>36</v>
      </c>
      <c r="D1946" s="10" t="s">
        <v>16</v>
      </c>
      <c r="E1946" s="10" t="s">
        <v>35</v>
      </c>
      <c r="F1946" s="10" t="s">
        <v>25</v>
      </c>
      <c r="G1946" s="10" t="s">
        <v>26</v>
      </c>
      <c r="H1946" s="10" t="s">
        <v>39</v>
      </c>
      <c r="I1946" s="10" t="s">
        <v>28</v>
      </c>
      <c r="O1946" s="10">
        <f t="shared" si="30"/>
        <v>1</v>
      </c>
    </row>
    <row r="1947" spans="2:15" x14ac:dyDescent="0.3">
      <c r="B1947" s="10">
        <v>2021</v>
      </c>
      <c r="C1947" s="10" t="s">
        <v>15</v>
      </c>
      <c r="D1947" s="10" t="s">
        <v>16</v>
      </c>
      <c r="E1947" s="10" t="s">
        <v>35</v>
      </c>
      <c r="F1947" s="10" t="s">
        <v>25</v>
      </c>
      <c r="G1947" s="10" t="s">
        <v>32</v>
      </c>
      <c r="H1947" s="10" t="s">
        <v>39</v>
      </c>
      <c r="I1947" s="10" t="s">
        <v>34</v>
      </c>
      <c r="O1947" s="10">
        <f t="shared" si="30"/>
        <v>1</v>
      </c>
    </row>
    <row r="1948" spans="2:15" x14ac:dyDescent="0.3">
      <c r="B1948" s="10">
        <v>2022</v>
      </c>
      <c r="C1948" s="10" t="s">
        <v>45</v>
      </c>
      <c r="D1948" s="10" t="s">
        <v>37</v>
      </c>
      <c r="E1948" s="10" t="s">
        <v>17</v>
      </c>
      <c r="F1948" s="10" t="s">
        <v>25</v>
      </c>
      <c r="G1948" s="10" t="s">
        <v>19</v>
      </c>
      <c r="H1948" s="10" t="s">
        <v>39</v>
      </c>
      <c r="I1948" s="10" t="s">
        <v>21</v>
      </c>
      <c r="O1948" s="10">
        <f t="shared" si="30"/>
        <v>1</v>
      </c>
    </row>
    <row r="1949" spans="2:15" x14ac:dyDescent="0.3">
      <c r="B1949" s="10">
        <v>2022</v>
      </c>
      <c r="C1949" s="10" t="s">
        <v>41</v>
      </c>
      <c r="D1949" s="10" t="s">
        <v>33</v>
      </c>
      <c r="E1949" s="10" t="s">
        <v>35</v>
      </c>
      <c r="F1949" s="10" t="s">
        <v>18</v>
      </c>
      <c r="G1949" s="10" t="s">
        <v>44</v>
      </c>
      <c r="H1949" s="10" t="s">
        <v>34</v>
      </c>
      <c r="I1949" s="10" t="s">
        <v>28</v>
      </c>
      <c r="O1949" s="10">
        <f t="shared" si="30"/>
        <v>1</v>
      </c>
    </row>
    <row r="1950" spans="2:15" x14ac:dyDescent="0.3">
      <c r="B1950" s="10">
        <v>2022</v>
      </c>
      <c r="C1950" s="10" t="s">
        <v>45</v>
      </c>
      <c r="D1950" s="10" t="s">
        <v>23</v>
      </c>
      <c r="E1950" s="10" t="s">
        <v>17</v>
      </c>
      <c r="F1950" s="10" t="s">
        <v>18</v>
      </c>
      <c r="G1950" s="10" t="s">
        <v>32</v>
      </c>
      <c r="H1950" s="10" t="s">
        <v>34</v>
      </c>
      <c r="I1950" s="10" t="s">
        <v>34</v>
      </c>
      <c r="O1950" s="10">
        <f t="shared" si="30"/>
        <v>1</v>
      </c>
    </row>
    <row r="1951" spans="2:15" x14ac:dyDescent="0.3">
      <c r="B1951" s="10">
        <v>2022</v>
      </c>
      <c r="C1951" s="10" t="s">
        <v>29</v>
      </c>
      <c r="D1951" s="10" t="s">
        <v>33</v>
      </c>
      <c r="E1951" s="10" t="s">
        <v>17</v>
      </c>
      <c r="F1951" s="10" t="s">
        <v>30</v>
      </c>
      <c r="G1951" s="10" t="s">
        <v>19</v>
      </c>
      <c r="H1951" s="10" t="s">
        <v>20</v>
      </c>
      <c r="I1951" s="10" t="s">
        <v>28</v>
      </c>
      <c r="O1951" s="10">
        <f t="shared" si="30"/>
        <v>1</v>
      </c>
    </row>
    <row r="1952" spans="2:15" x14ac:dyDescent="0.3">
      <c r="B1952" s="10">
        <v>2025</v>
      </c>
      <c r="C1952" s="10" t="s">
        <v>45</v>
      </c>
      <c r="D1952" s="10" t="s">
        <v>23</v>
      </c>
      <c r="E1952" s="10" t="s">
        <v>35</v>
      </c>
      <c r="F1952" s="10" t="s">
        <v>30</v>
      </c>
      <c r="G1952" s="10" t="s">
        <v>40</v>
      </c>
      <c r="H1952" s="10" t="s">
        <v>39</v>
      </c>
      <c r="I1952" s="10" t="s">
        <v>21</v>
      </c>
      <c r="O1952" s="10">
        <f t="shared" si="30"/>
        <v>1</v>
      </c>
    </row>
    <row r="1953" spans="2:15" x14ac:dyDescent="0.3">
      <c r="B1953" s="10">
        <v>2024</v>
      </c>
      <c r="C1953" s="10" t="s">
        <v>29</v>
      </c>
      <c r="D1953" s="10" t="s">
        <v>42</v>
      </c>
      <c r="E1953" s="10" t="s">
        <v>17</v>
      </c>
      <c r="F1953" s="10" t="s">
        <v>18</v>
      </c>
      <c r="G1953" s="10" t="s">
        <v>38</v>
      </c>
      <c r="H1953" s="10" t="s">
        <v>39</v>
      </c>
      <c r="I1953" s="10" t="s">
        <v>21</v>
      </c>
      <c r="O1953" s="10">
        <f t="shared" si="30"/>
        <v>1</v>
      </c>
    </row>
    <row r="1954" spans="2:15" x14ac:dyDescent="0.3">
      <c r="B1954" s="10">
        <v>2024</v>
      </c>
      <c r="C1954" s="10" t="s">
        <v>41</v>
      </c>
      <c r="D1954" s="10" t="s">
        <v>16</v>
      </c>
      <c r="E1954" s="10" t="s">
        <v>24</v>
      </c>
      <c r="F1954" s="10" t="s">
        <v>25</v>
      </c>
      <c r="G1954" s="10" t="s">
        <v>26</v>
      </c>
      <c r="H1954" s="10" t="s">
        <v>39</v>
      </c>
      <c r="I1954" s="10" t="s">
        <v>28</v>
      </c>
      <c r="O1954" s="10">
        <f t="shared" si="30"/>
        <v>1</v>
      </c>
    </row>
    <row r="1955" spans="2:15" x14ac:dyDescent="0.3">
      <c r="B1955" s="10">
        <v>2024</v>
      </c>
      <c r="C1955" s="10" t="s">
        <v>29</v>
      </c>
      <c r="D1955" s="10" t="s">
        <v>33</v>
      </c>
      <c r="E1955" s="10" t="s">
        <v>17</v>
      </c>
      <c r="F1955" s="10" t="s">
        <v>25</v>
      </c>
      <c r="G1955" s="10" t="s">
        <v>26</v>
      </c>
      <c r="H1955" s="10" t="s">
        <v>20</v>
      </c>
      <c r="I1955" s="10" t="s">
        <v>21</v>
      </c>
      <c r="O1955" s="10">
        <f t="shared" si="30"/>
        <v>1</v>
      </c>
    </row>
    <row r="1956" spans="2:15" x14ac:dyDescent="0.3">
      <c r="B1956" s="10">
        <v>2024</v>
      </c>
      <c r="C1956" s="10" t="s">
        <v>45</v>
      </c>
      <c r="D1956" s="10" t="s">
        <v>42</v>
      </c>
      <c r="E1956" s="10" t="s">
        <v>35</v>
      </c>
      <c r="F1956" s="10" t="s">
        <v>25</v>
      </c>
      <c r="G1956" s="10" t="s">
        <v>32</v>
      </c>
      <c r="H1956" s="10" t="s">
        <v>27</v>
      </c>
      <c r="I1956" s="10" t="s">
        <v>28</v>
      </c>
      <c r="O1956" s="10">
        <f t="shared" si="30"/>
        <v>1</v>
      </c>
    </row>
    <row r="1957" spans="2:15" x14ac:dyDescent="0.3">
      <c r="B1957" s="10">
        <v>2026</v>
      </c>
      <c r="C1957" s="10" t="s">
        <v>43</v>
      </c>
      <c r="D1957" s="10" t="s">
        <v>42</v>
      </c>
      <c r="E1957" s="10" t="s">
        <v>35</v>
      </c>
      <c r="F1957" s="10" t="s">
        <v>30</v>
      </c>
      <c r="G1957" s="10" t="s">
        <v>26</v>
      </c>
      <c r="H1957" s="10" t="s">
        <v>39</v>
      </c>
      <c r="I1957" s="10" t="s">
        <v>34</v>
      </c>
      <c r="O1957" s="10">
        <f t="shared" si="30"/>
        <v>1</v>
      </c>
    </row>
    <row r="1958" spans="2:15" x14ac:dyDescent="0.3">
      <c r="B1958" s="10">
        <v>2025</v>
      </c>
      <c r="C1958" s="10" t="s">
        <v>45</v>
      </c>
      <c r="D1958" s="10" t="s">
        <v>42</v>
      </c>
      <c r="E1958" s="10" t="s">
        <v>24</v>
      </c>
      <c r="F1958" s="10" t="s">
        <v>18</v>
      </c>
      <c r="G1958" s="10" t="s">
        <v>44</v>
      </c>
      <c r="H1958" s="10" t="s">
        <v>20</v>
      </c>
      <c r="I1958" s="10" t="s">
        <v>28</v>
      </c>
      <c r="O1958" s="10">
        <f t="shared" si="30"/>
        <v>1</v>
      </c>
    </row>
    <row r="1959" spans="2:15" x14ac:dyDescent="0.3">
      <c r="B1959" s="10">
        <v>2026</v>
      </c>
      <c r="C1959" s="10" t="s">
        <v>29</v>
      </c>
      <c r="D1959" s="10" t="s">
        <v>16</v>
      </c>
      <c r="E1959" s="10" t="s">
        <v>17</v>
      </c>
      <c r="F1959" s="10" t="s">
        <v>18</v>
      </c>
      <c r="G1959" s="10" t="s">
        <v>26</v>
      </c>
      <c r="H1959" s="10" t="s">
        <v>20</v>
      </c>
      <c r="I1959" s="10" t="s">
        <v>21</v>
      </c>
      <c r="O1959" s="10">
        <f t="shared" si="30"/>
        <v>1</v>
      </c>
    </row>
    <row r="1960" spans="2:15" x14ac:dyDescent="0.3">
      <c r="B1960" s="10">
        <v>2023</v>
      </c>
      <c r="C1960" s="10" t="s">
        <v>43</v>
      </c>
      <c r="D1960" s="10" t="s">
        <v>16</v>
      </c>
      <c r="E1960" s="10" t="s">
        <v>24</v>
      </c>
      <c r="F1960" s="10" t="s">
        <v>18</v>
      </c>
      <c r="G1960" s="10" t="s">
        <v>19</v>
      </c>
      <c r="H1960" s="10" t="s">
        <v>34</v>
      </c>
      <c r="I1960" s="10" t="s">
        <v>28</v>
      </c>
      <c r="O1960" s="10">
        <f t="shared" si="30"/>
        <v>1</v>
      </c>
    </row>
    <row r="1961" spans="2:15" x14ac:dyDescent="0.3">
      <c r="B1961" s="10">
        <v>2026</v>
      </c>
      <c r="C1961" s="10" t="s">
        <v>45</v>
      </c>
      <c r="D1961" s="10" t="s">
        <v>33</v>
      </c>
      <c r="E1961" s="10" t="s">
        <v>35</v>
      </c>
      <c r="F1961" s="10" t="s">
        <v>25</v>
      </c>
      <c r="G1961" s="10" t="s">
        <v>26</v>
      </c>
      <c r="H1961" s="10" t="s">
        <v>27</v>
      </c>
      <c r="I1961" s="10" t="s">
        <v>21</v>
      </c>
      <c r="O1961" s="10">
        <f t="shared" si="30"/>
        <v>1</v>
      </c>
    </row>
    <row r="1962" spans="2:15" x14ac:dyDescent="0.3">
      <c r="B1962" s="10">
        <v>2024</v>
      </c>
      <c r="C1962" s="10" t="s">
        <v>43</v>
      </c>
      <c r="D1962" s="10" t="s">
        <v>33</v>
      </c>
      <c r="E1962" s="10" t="s">
        <v>24</v>
      </c>
      <c r="F1962" s="10" t="s">
        <v>18</v>
      </c>
      <c r="G1962" s="10" t="s">
        <v>40</v>
      </c>
      <c r="H1962" s="10" t="s">
        <v>39</v>
      </c>
      <c r="I1962" s="10" t="s">
        <v>21</v>
      </c>
      <c r="O1962" s="10">
        <f t="shared" si="30"/>
        <v>1</v>
      </c>
    </row>
    <row r="1963" spans="2:15" x14ac:dyDescent="0.3">
      <c r="B1963" s="10">
        <v>2021</v>
      </c>
      <c r="C1963" s="10" t="s">
        <v>43</v>
      </c>
      <c r="D1963" s="10" t="s">
        <v>37</v>
      </c>
      <c r="E1963" s="10" t="s">
        <v>35</v>
      </c>
      <c r="F1963" s="10" t="s">
        <v>25</v>
      </c>
      <c r="G1963" s="10" t="s">
        <v>19</v>
      </c>
      <c r="H1963" s="10" t="s">
        <v>39</v>
      </c>
      <c r="I1963" s="10" t="s">
        <v>28</v>
      </c>
      <c r="O1963" s="10">
        <f t="shared" si="30"/>
        <v>1</v>
      </c>
    </row>
    <row r="1964" spans="2:15" x14ac:dyDescent="0.3">
      <c r="B1964" s="10">
        <v>2023</v>
      </c>
      <c r="C1964" s="10" t="s">
        <v>43</v>
      </c>
      <c r="D1964" s="10" t="s">
        <v>16</v>
      </c>
      <c r="E1964" s="10" t="s">
        <v>17</v>
      </c>
      <c r="F1964" s="10" t="s">
        <v>30</v>
      </c>
      <c r="G1964" s="10" t="s">
        <v>38</v>
      </c>
      <c r="H1964" s="10" t="s">
        <v>34</v>
      </c>
      <c r="I1964" s="10" t="s">
        <v>21</v>
      </c>
      <c r="O1964" s="10">
        <f t="shared" si="30"/>
        <v>1</v>
      </c>
    </row>
    <row r="1965" spans="2:15" x14ac:dyDescent="0.3">
      <c r="B1965" s="10">
        <v>2022</v>
      </c>
      <c r="C1965" s="10" t="s">
        <v>22</v>
      </c>
      <c r="D1965" s="10" t="s">
        <v>31</v>
      </c>
      <c r="E1965" s="10" t="s">
        <v>24</v>
      </c>
      <c r="F1965" s="10" t="s">
        <v>18</v>
      </c>
      <c r="G1965" s="10" t="s">
        <v>38</v>
      </c>
      <c r="H1965" s="10" t="s">
        <v>34</v>
      </c>
      <c r="I1965" s="10" t="s">
        <v>34</v>
      </c>
      <c r="O1965" s="10">
        <f t="shared" si="30"/>
        <v>1</v>
      </c>
    </row>
    <row r="1966" spans="2:15" x14ac:dyDescent="0.3">
      <c r="B1966" s="10">
        <v>2020</v>
      </c>
      <c r="C1966" s="10" t="s">
        <v>36</v>
      </c>
      <c r="D1966" s="10" t="s">
        <v>31</v>
      </c>
      <c r="E1966" s="10" t="s">
        <v>17</v>
      </c>
      <c r="F1966" s="10" t="s">
        <v>30</v>
      </c>
      <c r="G1966" s="10" t="s">
        <v>38</v>
      </c>
      <c r="H1966" s="10" t="s">
        <v>34</v>
      </c>
      <c r="I1966" s="10" t="s">
        <v>28</v>
      </c>
      <c r="O1966" s="10">
        <f t="shared" si="30"/>
        <v>1</v>
      </c>
    </row>
    <row r="1967" spans="2:15" x14ac:dyDescent="0.3">
      <c r="B1967" s="10">
        <v>2021</v>
      </c>
      <c r="C1967" s="10" t="s">
        <v>15</v>
      </c>
      <c r="D1967" s="10" t="s">
        <v>16</v>
      </c>
      <c r="E1967" s="10" t="s">
        <v>24</v>
      </c>
      <c r="F1967" s="10" t="s">
        <v>25</v>
      </c>
      <c r="G1967" s="10" t="s">
        <v>32</v>
      </c>
      <c r="H1967" s="10" t="s">
        <v>27</v>
      </c>
      <c r="I1967" s="10" t="s">
        <v>28</v>
      </c>
      <c r="O1967" s="10">
        <f t="shared" si="30"/>
        <v>1</v>
      </c>
    </row>
    <row r="1968" spans="2:15" x14ac:dyDescent="0.3">
      <c r="B1968" s="10">
        <v>2022</v>
      </c>
      <c r="C1968" s="10" t="s">
        <v>29</v>
      </c>
      <c r="D1968" s="10" t="s">
        <v>16</v>
      </c>
      <c r="E1968" s="10" t="s">
        <v>35</v>
      </c>
      <c r="F1968" s="10" t="s">
        <v>25</v>
      </c>
      <c r="G1968" s="10" t="s">
        <v>19</v>
      </c>
      <c r="H1968" s="10" t="s">
        <v>27</v>
      </c>
      <c r="I1968" s="10" t="s">
        <v>34</v>
      </c>
      <c r="O1968" s="10">
        <f t="shared" si="30"/>
        <v>1</v>
      </c>
    </row>
    <row r="1969" spans="2:15" x14ac:dyDescent="0.3">
      <c r="B1969" s="10">
        <v>2025</v>
      </c>
      <c r="C1969" s="10" t="s">
        <v>22</v>
      </c>
      <c r="D1969" s="10" t="s">
        <v>37</v>
      </c>
      <c r="E1969" s="10" t="s">
        <v>17</v>
      </c>
      <c r="F1969" s="10" t="s">
        <v>25</v>
      </c>
      <c r="G1969" s="10" t="s">
        <v>26</v>
      </c>
      <c r="H1969" s="10" t="s">
        <v>34</v>
      </c>
      <c r="I1969" s="10" t="s">
        <v>21</v>
      </c>
      <c r="O1969" s="10">
        <f t="shared" si="30"/>
        <v>1</v>
      </c>
    </row>
    <row r="1970" spans="2:15" x14ac:dyDescent="0.3">
      <c r="B1970" s="10">
        <v>2022</v>
      </c>
      <c r="C1970" s="10" t="s">
        <v>22</v>
      </c>
      <c r="D1970" s="10" t="s">
        <v>23</v>
      </c>
      <c r="E1970" s="10" t="s">
        <v>24</v>
      </c>
      <c r="F1970" s="10" t="s">
        <v>18</v>
      </c>
      <c r="G1970" s="10" t="s">
        <v>44</v>
      </c>
      <c r="H1970" s="10" t="s">
        <v>27</v>
      </c>
      <c r="I1970" s="10" t="s">
        <v>28</v>
      </c>
      <c r="O1970" s="10">
        <f t="shared" si="30"/>
        <v>1</v>
      </c>
    </row>
    <row r="1971" spans="2:15" x14ac:dyDescent="0.3">
      <c r="B1971" s="10">
        <v>2022</v>
      </c>
      <c r="C1971" s="10" t="s">
        <v>22</v>
      </c>
      <c r="D1971" s="10" t="s">
        <v>37</v>
      </c>
      <c r="E1971" s="10" t="s">
        <v>17</v>
      </c>
      <c r="F1971" s="10" t="s">
        <v>25</v>
      </c>
      <c r="G1971" s="10" t="s">
        <v>40</v>
      </c>
      <c r="H1971" s="10" t="s">
        <v>27</v>
      </c>
      <c r="I1971" s="10" t="s">
        <v>28</v>
      </c>
      <c r="O1971" s="10">
        <f t="shared" si="30"/>
        <v>1</v>
      </c>
    </row>
    <row r="1972" spans="2:15" x14ac:dyDescent="0.3">
      <c r="B1972" s="10">
        <v>2023</v>
      </c>
      <c r="C1972" s="10" t="s">
        <v>45</v>
      </c>
      <c r="D1972" s="10" t="s">
        <v>33</v>
      </c>
      <c r="E1972" s="10" t="s">
        <v>35</v>
      </c>
      <c r="F1972" s="10" t="s">
        <v>30</v>
      </c>
      <c r="G1972" s="10" t="s">
        <v>40</v>
      </c>
      <c r="H1972" s="10" t="s">
        <v>20</v>
      </c>
      <c r="I1972" s="10" t="s">
        <v>28</v>
      </c>
      <c r="O1972" s="10">
        <f t="shared" si="30"/>
        <v>1</v>
      </c>
    </row>
    <row r="1973" spans="2:15" x14ac:dyDescent="0.3">
      <c r="B1973" s="10">
        <v>2020</v>
      </c>
      <c r="C1973" s="10" t="s">
        <v>15</v>
      </c>
      <c r="D1973" s="10" t="s">
        <v>23</v>
      </c>
      <c r="E1973" s="10" t="s">
        <v>17</v>
      </c>
      <c r="F1973" s="10" t="s">
        <v>25</v>
      </c>
      <c r="G1973" s="10" t="s">
        <v>26</v>
      </c>
      <c r="H1973" s="10" t="s">
        <v>27</v>
      </c>
      <c r="I1973" s="10" t="s">
        <v>28</v>
      </c>
      <c r="O1973" s="10">
        <f t="shared" si="30"/>
        <v>1</v>
      </c>
    </row>
    <row r="1974" spans="2:15" x14ac:dyDescent="0.3">
      <c r="B1974" s="10">
        <v>2021</v>
      </c>
      <c r="C1974" s="10" t="s">
        <v>22</v>
      </c>
      <c r="D1974" s="10" t="s">
        <v>33</v>
      </c>
      <c r="E1974" s="10" t="s">
        <v>24</v>
      </c>
      <c r="F1974" s="10" t="s">
        <v>30</v>
      </c>
      <c r="G1974" s="10" t="s">
        <v>40</v>
      </c>
      <c r="H1974" s="10" t="s">
        <v>27</v>
      </c>
      <c r="I1974" s="10" t="s">
        <v>28</v>
      </c>
      <c r="O1974" s="10">
        <f t="shared" si="30"/>
        <v>1</v>
      </c>
    </row>
    <row r="1975" spans="2:15" x14ac:dyDescent="0.3">
      <c r="B1975" s="10">
        <v>2022</v>
      </c>
      <c r="C1975" s="10" t="s">
        <v>29</v>
      </c>
      <c r="D1975" s="10" t="s">
        <v>31</v>
      </c>
      <c r="E1975" s="10" t="s">
        <v>24</v>
      </c>
      <c r="F1975" s="10" t="s">
        <v>18</v>
      </c>
      <c r="G1975" s="10" t="s">
        <v>19</v>
      </c>
      <c r="H1975" s="10" t="s">
        <v>20</v>
      </c>
      <c r="I1975" s="10" t="s">
        <v>28</v>
      </c>
      <c r="O1975" s="10">
        <f t="shared" si="30"/>
        <v>1</v>
      </c>
    </row>
    <row r="1976" spans="2:15" x14ac:dyDescent="0.3">
      <c r="B1976" s="10">
        <v>2022</v>
      </c>
      <c r="C1976" s="10" t="s">
        <v>22</v>
      </c>
      <c r="D1976" s="10" t="s">
        <v>31</v>
      </c>
      <c r="E1976" s="10" t="s">
        <v>35</v>
      </c>
      <c r="F1976" s="10" t="s">
        <v>18</v>
      </c>
      <c r="G1976" s="10" t="s">
        <v>32</v>
      </c>
      <c r="H1976" s="10" t="s">
        <v>20</v>
      </c>
      <c r="I1976" s="10" t="s">
        <v>28</v>
      </c>
      <c r="O1976" s="10">
        <f t="shared" si="30"/>
        <v>1</v>
      </c>
    </row>
    <row r="1977" spans="2:15" x14ac:dyDescent="0.3">
      <c r="B1977" s="10">
        <v>2023</v>
      </c>
      <c r="C1977" s="10" t="s">
        <v>36</v>
      </c>
      <c r="D1977" s="10" t="s">
        <v>37</v>
      </c>
      <c r="E1977" s="10" t="s">
        <v>35</v>
      </c>
      <c r="F1977" s="10" t="s">
        <v>25</v>
      </c>
      <c r="G1977" s="10" t="s">
        <v>32</v>
      </c>
      <c r="H1977" s="10" t="s">
        <v>39</v>
      </c>
      <c r="I1977" s="10" t="s">
        <v>21</v>
      </c>
      <c r="O1977" s="10">
        <f t="shared" si="30"/>
        <v>1</v>
      </c>
    </row>
    <row r="1978" spans="2:15" x14ac:dyDescent="0.3">
      <c r="B1978" s="10">
        <v>2024</v>
      </c>
      <c r="C1978" s="10" t="s">
        <v>29</v>
      </c>
      <c r="D1978" s="10" t="s">
        <v>16</v>
      </c>
      <c r="E1978" s="10" t="s">
        <v>24</v>
      </c>
      <c r="F1978" s="10" t="s">
        <v>18</v>
      </c>
      <c r="G1978" s="10" t="s">
        <v>26</v>
      </c>
      <c r="H1978" s="10" t="s">
        <v>34</v>
      </c>
      <c r="I1978" s="10" t="s">
        <v>21</v>
      </c>
      <c r="O1978" s="10">
        <f t="shared" si="30"/>
        <v>1</v>
      </c>
    </row>
    <row r="1979" spans="2:15" x14ac:dyDescent="0.3">
      <c r="B1979" s="10">
        <v>2021</v>
      </c>
      <c r="C1979" s="10" t="s">
        <v>29</v>
      </c>
      <c r="D1979" s="10" t="s">
        <v>33</v>
      </c>
      <c r="E1979" s="10" t="s">
        <v>35</v>
      </c>
      <c r="F1979" s="10" t="s">
        <v>25</v>
      </c>
      <c r="G1979" s="10" t="s">
        <v>40</v>
      </c>
      <c r="H1979" s="10" t="s">
        <v>20</v>
      </c>
      <c r="I1979" s="10" t="s">
        <v>28</v>
      </c>
      <c r="O1979" s="10">
        <f t="shared" si="30"/>
        <v>1</v>
      </c>
    </row>
    <row r="1980" spans="2:15" x14ac:dyDescent="0.3">
      <c r="B1980" s="10">
        <v>2020</v>
      </c>
      <c r="C1980" s="10" t="s">
        <v>41</v>
      </c>
      <c r="D1980" s="10" t="s">
        <v>31</v>
      </c>
      <c r="E1980" s="10" t="s">
        <v>35</v>
      </c>
      <c r="F1980" s="10" t="s">
        <v>25</v>
      </c>
      <c r="G1980" s="10" t="s">
        <v>26</v>
      </c>
      <c r="H1980" s="10" t="s">
        <v>34</v>
      </c>
      <c r="I1980" s="10" t="s">
        <v>28</v>
      </c>
      <c r="O1980" s="10">
        <f t="shared" si="30"/>
        <v>1</v>
      </c>
    </row>
    <row r="1981" spans="2:15" x14ac:dyDescent="0.3">
      <c r="B1981" s="10">
        <v>2025</v>
      </c>
      <c r="C1981" s="10" t="s">
        <v>29</v>
      </c>
      <c r="D1981" s="10" t="s">
        <v>37</v>
      </c>
      <c r="E1981" s="10" t="s">
        <v>24</v>
      </c>
      <c r="F1981" s="10" t="s">
        <v>30</v>
      </c>
      <c r="G1981" s="10" t="s">
        <v>19</v>
      </c>
      <c r="H1981" s="10" t="s">
        <v>39</v>
      </c>
      <c r="I1981" s="10" t="s">
        <v>28</v>
      </c>
      <c r="O1981" s="10">
        <f t="shared" si="30"/>
        <v>1</v>
      </c>
    </row>
    <row r="1982" spans="2:15" x14ac:dyDescent="0.3">
      <c r="B1982" s="10">
        <v>2021</v>
      </c>
      <c r="C1982" s="10" t="s">
        <v>15</v>
      </c>
      <c r="D1982" s="10" t="s">
        <v>16</v>
      </c>
      <c r="E1982" s="10" t="s">
        <v>35</v>
      </c>
      <c r="F1982" s="10" t="s">
        <v>30</v>
      </c>
      <c r="G1982" s="10" t="s">
        <v>40</v>
      </c>
      <c r="H1982" s="10" t="s">
        <v>34</v>
      </c>
      <c r="I1982" s="10" t="s">
        <v>21</v>
      </c>
      <c r="O1982" s="10">
        <f t="shared" si="30"/>
        <v>1</v>
      </c>
    </row>
    <row r="1983" spans="2:15" x14ac:dyDescent="0.3">
      <c r="B1983" s="10">
        <v>2026</v>
      </c>
      <c r="C1983" s="10" t="s">
        <v>36</v>
      </c>
      <c r="D1983" s="10" t="s">
        <v>42</v>
      </c>
      <c r="E1983" s="10" t="s">
        <v>17</v>
      </c>
      <c r="F1983" s="10" t="s">
        <v>18</v>
      </c>
      <c r="G1983" s="10" t="s">
        <v>44</v>
      </c>
      <c r="H1983" s="10" t="s">
        <v>27</v>
      </c>
      <c r="I1983" s="10" t="s">
        <v>21</v>
      </c>
      <c r="O1983" s="10">
        <f t="shared" si="30"/>
        <v>1</v>
      </c>
    </row>
    <row r="1984" spans="2:15" x14ac:dyDescent="0.3">
      <c r="B1984" s="10">
        <v>2020</v>
      </c>
      <c r="C1984" s="10" t="s">
        <v>45</v>
      </c>
      <c r="D1984" s="10" t="s">
        <v>42</v>
      </c>
      <c r="E1984" s="10" t="s">
        <v>24</v>
      </c>
      <c r="F1984" s="10" t="s">
        <v>30</v>
      </c>
      <c r="G1984" s="10" t="s">
        <v>38</v>
      </c>
      <c r="H1984" s="10" t="s">
        <v>34</v>
      </c>
      <c r="I1984" s="10" t="s">
        <v>21</v>
      </c>
      <c r="O1984" s="10">
        <f t="shared" si="30"/>
        <v>1</v>
      </c>
    </row>
    <row r="1985" spans="2:15" x14ac:dyDescent="0.3">
      <c r="B1985" s="10">
        <v>2024</v>
      </c>
      <c r="C1985" s="10" t="s">
        <v>43</v>
      </c>
      <c r="D1985" s="10" t="s">
        <v>42</v>
      </c>
      <c r="E1985" s="10" t="s">
        <v>17</v>
      </c>
      <c r="F1985" s="10" t="s">
        <v>25</v>
      </c>
      <c r="G1985" s="10" t="s">
        <v>32</v>
      </c>
      <c r="H1985" s="10" t="s">
        <v>39</v>
      </c>
      <c r="I1985" s="10" t="s">
        <v>34</v>
      </c>
      <c r="O1985" s="10">
        <f t="shared" si="30"/>
        <v>1</v>
      </c>
    </row>
    <row r="1986" spans="2:15" x14ac:dyDescent="0.3">
      <c r="B1986" s="10">
        <v>2021</v>
      </c>
      <c r="C1986" s="10" t="s">
        <v>15</v>
      </c>
      <c r="D1986" s="10" t="s">
        <v>42</v>
      </c>
      <c r="E1986" s="10" t="s">
        <v>35</v>
      </c>
      <c r="F1986" s="10" t="s">
        <v>30</v>
      </c>
      <c r="G1986" s="10" t="s">
        <v>26</v>
      </c>
      <c r="H1986" s="10" t="s">
        <v>39</v>
      </c>
      <c r="I1986" s="10" t="s">
        <v>28</v>
      </c>
      <c r="O1986" s="10">
        <f t="shared" si="30"/>
        <v>1</v>
      </c>
    </row>
    <row r="1987" spans="2:15" x14ac:dyDescent="0.3">
      <c r="B1987" s="10">
        <v>2022</v>
      </c>
      <c r="C1987" s="10" t="s">
        <v>36</v>
      </c>
      <c r="D1987" s="10" t="s">
        <v>33</v>
      </c>
      <c r="E1987" s="10" t="s">
        <v>24</v>
      </c>
      <c r="F1987" s="10" t="s">
        <v>30</v>
      </c>
      <c r="G1987" s="10" t="s">
        <v>40</v>
      </c>
      <c r="H1987" s="10" t="s">
        <v>39</v>
      </c>
      <c r="I1987" s="10" t="s">
        <v>28</v>
      </c>
      <c r="O1987" s="10">
        <f t="shared" si="30"/>
        <v>1</v>
      </c>
    </row>
    <row r="1988" spans="2:15" x14ac:dyDescent="0.3">
      <c r="B1988" s="10">
        <v>2020</v>
      </c>
      <c r="C1988" s="10" t="s">
        <v>41</v>
      </c>
      <c r="D1988" s="10" t="s">
        <v>16</v>
      </c>
      <c r="E1988" s="10" t="s">
        <v>35</v>
      </c>
      <c r="F1988" s="10" t="s">
        <v>18</v>
      </c>
      <c r="G1988" s="10" t="s">
        <v>32</v>
      </c>
      <c r="H1988" s="10" t="s">
        <v>34</v>
      </c>
      <c r="I1988" s="10" t="s">
        <v>34</v>
      </c>
      <c r="O1988" s="10">
        <f t="shared" si="30"/>
        <v>1</v>
      </c>
    </row>
    <row r="1989" spans="2:15" x14ac:dyDescent="0.3">
      <c r="B1989" s="10">
        <v>2024</v>
      </c>
      <c r="C1989" s="10" t="s">
        <v>41</v>
      </c>
      <c r="D1989" s="10" t="s">
        <v>31</v>
      </c>
      <c r="E1989" s="10" t="s">
        <v>17</v>
      </c>
      <c r="F1989" s="10" t="s">
        <v>25</v>
      </c>
      <c r="G1989" s="10" t="s">
        <v>32</v>
      </c>
      <c r="H1989" s="10" t="s">
        <v>27</v>
      </c>
      <c r="I1989" s="10" t="s">
        <v>21</v>
      </c>
      <c r="O1989" s="10">
        <f t="shared" ref="O1989:O2052" si="31">SUBTOTAL(103,B1989)</f>
        <v>1</v>
      </c>
    </row>
    <row r="1990" spans="2:15" x14ac:dyDescent="0.3">
      <c r="B1990" s="10">
        <v>2023</v>
      </c>
      <c r="C1990" s="10" t="s">
        <v>45</v>
      </c>
      <c r="D1990" s="10" t="s">
        <v>42</v>
      </c>
      <c r="E1990" s="10" t="s">
        <v>24</v>
      </c>
      <c r="F1990" s="10" t="s">
        <v>30</v>
      </c>
      <c r="G1990" s="10" t="s">
        <v>40</v>
      </c>
      <c r="H1990" s="10" t="s">
        <v>34</v>
      </c>
      <c r="I1990" s="10" t="s">
        <v>28</v>
      </c>
      <c r="O1990" s="10">
        <f t="shared" si="31"/>
        <v>1</v>
      </c>
    </row>
    <row r="1991" spans="2:15" x14ac:dyDescent="0.3">
      <c r="B1991" s="10">
        <v>2022</v>
      </c>
      <c r="C1991" s="10" t="s">
        <v>29</v>
      </c>
      <c r="D1991" s="10" t="s">
        <v>37</v>
      </c>
      <c r="E1991" s="10" t="s">
        <v>24</v>
      </c>
      <c r="F1991" s="10" t="s">
        <v>25</v>
      </c>
      <c r="G1991" s="10" t="s">
        <v>38</v>
      </c>
      <c r="H1991" s="10" t="s">
        <v>34</v>
      </c>
      <c r="I1991" s="10" t="s">
        <v>28</v>
      </c>
      <c r="O1991" s="10">
        <f t="shared" si="31"/>
        <v>1</v>
      </c>
    </row>
    <row r="1992" spans="2:15" x14ac:dyDescent="0.3">
      <c r="B1992" s="10">
        <v>2021</v>
      </c>
      <c r="C1992" s="10" t="s">
        <v>45</v>
      </c>
      <c r="D1992" s="10" t="s">
        <v>37</v>
      </c>
      <c r="E1992" s="10" t="s">
        <v>35</v>
      </c>
      <c r="F1992" s="10" t="s">
        <v>30</v>
      </c>
      <c r="G1992" s="10" t="s">
        <v>19</v>
      </c>
      <c r="H1992" s="10" t="s">
        <v>20</v>
      </c>
      <c r="I1992" s="10" t="s">
        <v>28</v>
      </c>
      <c r="O1992" s="10">
        <f t="shared" si="31"/>
        <v>1</v>
      </c>
    </row>
    <row r="1993" spans="2:15" x14ac:dyDescent="0.3">
      <c r="B1993" s="10">
        <v>2023</v>
      </c>
      <c r="C1993" s="10" t="s">
        <v>41</v>
      </c>
      <c r="D1993" s="10" t="s">
        <v>31</v>
      </c>
      <c r="E1993" s="10" t="s">
        <v>17</v>
      </c>
      <c r="F1993" s="10" t="s">
        <v>25</v>
      </c>
      <c r="G1993" s="10" t="s">
        <v>40</v>
      </c>
      <c r="H1993" s="10" t="s">
        <v>20</v>
      </c>
      <c r="I1993" s="10" t="s">
        <v>34</v>
      </c>
      <c r="O1993" s="10">
        <f t="shared" si="31"/>
        <v>1</v>
      </c>
    </row>
    <row r="1994" spans="2:15" x14ac:dyDescent="0.3">
      <c r="B1994" s="10">
        <v>2021</v>
      </c>
      <c r="C1994" s="10" t="s">
        <v>22</v>
      </c>
      <c r="D1994" s="10" t="s">
        <v>23</v>
      </c>
      <c r="E1994" s="10" t="s">
        <v>24</v>
      </c>
      <c r="F1994" s="10" t="s">
        <v>18</v>
      </c>
      <c r="G1994" s="10" t="s">
        <v>19</v>
      </c>
      <c r="H1994" s="10" t="s">
        <v>20</v>
      </c>
      <c r="I1994" s="10" t="s">
        <v>28</v>
      </c>
      <c r="O1994" s="10">
        <f t="shared" si="31"/>
        <v>1</v>
      </c>
    </row>
    <row r="1995" spans="2:15" x14ac:dyDescent="0.3">
      <c r="B1995" s="10">
        <v>2022</v>
      </c>
      <c r="C1995" s="10" t="s">
        <v>36</v>
      </c>
      <c r="D1995" s="10" t="s">
        <v>42</v>
      </c>
      <c r="E1995" s="10" t="s">
        <v>35</v>
      </c>
      <c r="F1995" s="10" t="s">
        <v>25</v>
      </c>
      <c r="G1995" s="10" t="s">
        <v>38</v>
      </c>
      <c r="H1995" s="10" t="s">
        <v>27</v>
      </c>
      <c r="I1995" s="10" t="s">
        <v>28</v>
      </c>
      <c r="O1995" s="10">
        <f t="shared" si="31"/>
        <v>1</v>
      </c>
    </row>
    <row r="1996" spans="2:15" x14ac:dyDescent="0.3">
      <c r="B1996" s="10">
        <v>2021</v>
      </c>
      <c r="C1996" s="10" t="s">
        <v>45</v>
      </c>
      <c r="D1996" s="10" t="s">
        <v>42</v>
      </c>
      <c r="E1996" s="10" t="s">
        <v>17</v>
      </c>
      <c r="F1996" s="10" t="s">
        <v>30</v>
      </c>
      <c r="G1996" s="10" t="s">
        <v>26</v>
      </c>
      <c r="H1996" s="10" t="s">
        <v>20</v>
      </c>
      <c r="I1996" s="10" t="s">
        <v>28</v>
      </c>
      <c r="O1996" s="10">
        <f t="shared" si="31"/>
        <v>1</v>
      </c>
    </row>
    <row r="1997" spans="2:15" x14ac:dyDescent="0.3">
      <c r="B1997" s="10">
        <v>2020</v>
      </c>
      <c r="C1997" s="10" t="s">
        <v>45</v>
      </c>
      <c r="D1997" s="10" t="s">
        <v>33</v>
      </c>
      <c r="E1997" s="10" t="s">
        <v>17</v>
      </c>
      <c r="F1997" s="10" t="s">
        <v>30</v>
      </c>
      <c r="G1997" s="10" t="s">
        <v>26</v>
      </c>
      <c r="H1997" s="10" t="s">
        <v>27</v>
      </c>
      <c r="I1997" s="10" t="s">
        <v>34</v>
      </c>
      <c r="O1997" s="10">
        <f t="shared" si="31"/>
        <v>1</v>
      </c>
    </row>
    <row r="1998" spans="2:15" x14ac:dyDescent="0.3">
      <c r="B1998" s="10">
        <v>2020</v>
      </c>
      <c r="C1998" s="10" t="s">
        <v>29</v>
      </c>
      <c r="D1998" s="10" t="s">
        <v>16</v>
      </c>
      <c r="E1998" s="10" t="s">
        <v>35</v>
      </c>
      <c r="F1998" s="10" t="s">
        <v>30</v>
      </c>
      <c r="G1998" s="10" t="s">
        <v>40</v>
      </c>
      <c r="H1998" s="10" t="s">
        <v>27</v>
      </c>
      <c r="I1998" s="10" t="s">
        <v>21</v>
      </c>
      <c r="O1998" s="10">
        <f t="shared" si="31"/>
        <v>1</v>
      </c>
    </row>
    <row r="1999" spans="2:15" x14ac:dyDescent="0.3">
      <c r="B1999" s="10">
        <v>2026</v>
      </c>
      <c r="C1999" s="10" t="s">
        <v>22</v>
      </c>
      <c r="D1999" s="10" t="s">
        <v>37</v>
      </c>
      <c r="E1999" s="10" t="s">
        <v>24</v>
      </c>
      <c r="F1999" s="10" t="s">
        <v>25</v>
      </c>
      <c r="G1999" s="10" t="s">
        <v>44</v>
      </c>
      <c r="H1999" s="10" t="s">
        <v>34</v>
      </c>
      <c r="I1999" s="10" t="s">
        <v>34</v>
      </c>
      <c r="O1999" s="10">
        <f t="shared" si="31"/>
        <v>1</v>
      </c>
    </row>
    <row r="2000" spans="2:15" x14ac:dyDescent="0.3">
      <c r="B2000" s="10">
        <v>2021</v>
      </c>
      <c r="C2000" s="10" t="s">
        <v>22</v>
      </c>
      <c r="D2000" s="10" t="s">
        <v>31</v>
      </c>
      <c r="E2000" s="10" t="s">
        <v>17</v>
      </c>
      <c r="F2000" s="10" t="s">
        <v>30</v>
      </c>
      <c r="G2000" s="10" t="s">
        <v>44</v>
      </c>
      <c r="H2000" s="10" t="s">
        <v>34</v>
      </c>
      <c r="I2000" s="10" t="s">
        <v>28</v>
      </c>
      <c r="O2000" s="10">
        <f t="shared" si="31"/>
        <v>1</v>
      </c>
    </row>
    <row r="2001" spans="2:15" x14ac:dyDescent="0.3">
      <c r="B2001" s="10">
        <v>2023</v>
      </c>
      <c r="C2001" s="10" t="s">
        <v>29</v>
      </c>
      <c r="D2001" s="10" t="s">
        <v>31</v>
      </c>
      <c r="E2001" s="10" t="s">
        <v>24</v>
      </c>
      <c r="F2001" s="10" t="s">
        <v>25</v>
      </c>
      <c r="G2001" s="10" t="s">
        <v>40</v>
      </c>
      <c r="H2001" s="10" t="s">
        <v>39</v>
      </c>
      <c r="I2001" s="10" t="s">
        <v>28</v>
      </c>
      <c r="O2001" s="10">
        <f t="shared" si="31"/>
        <v>1</v>
      </c>
    </row>
    <row r="2002" spans="2:15" x14ac:dyDescent="0.3">
      <c r="B2002" s="10">
        <v>2026</v>
      </c>
      <c r="C2002" s="10" t="s">
        <v>29</v>
      </c>
      <c r="D2002" s="10" t="s">
        <v>37</v>
      </c>
      <c r="E2002" s="10" t="s">
        <v>35</v>
      </c>
      <c r="F2002" s="10" t="s">
        <v>25</v>
      </c>
      <c r="G2002" s="10" t="s">
        <v>40</v>
      </c>
      <c r="H2002" s="10" t="s">
        <v>27</v>
      </c>
      <c r="I2002" s="10" t="s">
        <v>28</v>
      </c>
      <c r="O2002" s="10">
        <f t="shared" si="31"/>
        <v>1</v>
      </c>
    </row>
    <row r="2003" spans="2:15" x14ac:dyDescent="0.3">
      <c r="B2003" s="10">
        <v>2020</v>
      </c>
      <c r="C2003" s="10" t="s">
        <v>43</v>
      </c>
      <c r="D2003" s="10" t="s">
        <v>37</v>
      </c>
      <c r="E2003" s="10" t="s">
        <v>17</v>
      </c>
      <c r="F2003" s="10" t="s">
        <v>18</v>
      </c>
      <c r="G2003" s="10" t="s">
        <v>40</v>
      </c>
      <c r="H2003" s="10" t="s">
        <v>20</v>
      </c>
      <c r="I2003" s="10" t="s">
        <v>34</v>
      </c>
      <c r="O2003" s="10">
        <f t="shared" si="31"/>
        <v>1</v>
      </c>
    </row>
    <row r="2004" spans="2:15" x14ac:dyDescent="0.3">
      <c r="B2004" s="10">
        <v>2021</v>
      </c>
      <c r="C2004" s="10" t="s">
        <v>29</v>
      </c>
      <c r="D2004" s="10" t="s">
        <v>33</v>
      </c>
      <c r="E2004" s="10" t="s">
        <v>24</v>
      </c>
      <c r="F2004" s="10" t="s">
        <v>30</v>
      </c>
      <c r="G2004" s="10" t="s">
        <v>32</v>
      </c>
      <c r="H2004" s="10" t="s">
        <v>20</v>
      </c>
      <c r="I2004" s="10" t="s">
        <v>21</v>
      </c>
      <c r="O2004" s="10">
        <f t="shared" si="31"/>
        <v>1</v>
      </c>
    </row>
    <row r="2005" spans="2:15" x14ac:dyDescent="0.3">
      <c r="B2005" s="10">
        <v>2025</v>
      </c>
      <c r="C2005" s="10" t="s">
        <v>45</v>
      </c>
      <c r="D2005" s="10" t="s">
        <v>16</v>
      </c>
      <c r="E2005" s="10" t="s">
        <v>35</v>
      </c>
      <c r="F2005" s="10" t="s">
        <v>25</v>
      </c>
      <c r="G2005" s="10" t="s">
        <v>19</v>
      </c>
      <c r="H2005" s="10" t="s">
        <v>34</v>
      </c>
      <c r="I2005" s="10" t="s">
        <v>28</v>
      </c>
      <c r="O2005" s="10">
        <f t="shared" si="31"/>
        <v>1</v>
      </c>
    </row>
    <row r="2006" spans="2:15" x14ac:dyDescent="0.3">
      <c r="B2006" s="10">
        <v>2025</v>
      </c>
      <c r="C2006" s="10" t="s">
        <v>15</v>
      </c>
      <c r="D2006" s="10" t="s">
        <v>16</v>
      </c>
      <c r="E2006" s="10" t="s">
        <v>35</v>
      </c>
      <c r="F2006" s="10" t="s">
        <v>18</v>
      </c>
      <c r="G2006" s="10" t="s">
        <v>32</v>
      </c>
      <c r="H2006" s="10" t="s">
        <v>27</v>
      </c>
      <c r="I2006" s="10" t="s">
        <v>28</v>
      </c>
      <c r="O2006" s="10">
        <f t="shared" si="31"/>
        <v>1</v>
      </c>
    </row>
    <row r="2007" spans="2:15" x14ac:dyDescent="0.3">
      <c r="B2007" s="10">
        <v>2020</v>
      </c>
      <c r="C2007" s="10" t="s">
        <v>15</v>
      </c>
      <c r="D2007" s="10" t="s">
        <v>31</v>
      </c>
      <c r="E2007" s="10" t="s">
        <v>17</v>
      </c>
      <c r="F2007" s="10" t="s">
        <v>18</v>
      </c>
      <c r="G2007" s="10" t="s">
        <v>44</v>
      </c>
      <c r="H2007" s="10" t="s">
        <v>20</v>
      </c>
      <c r="I2007" s="10" t="s">
        <v>34</v>
      </c>
      <c r="O2007" s="10">
        <f t="shared" si="31"/>
        <v>1</v>
      </c>
    </row>
    <row r="2008" spans="2:15" x14ac:dyDescent="0.3">
      <c r="B2008" s="10">
        <v>2024</v>
      </c>
      <c r="C2008" s="10" t="s">
        <v>36</v>
      </c>
      <c r="D2008" s="10" t="s">
        <v>16</v>
      </c>
      <c r="E2008" s="10" t="s">
        <v>24</v>
      </c>
      <c r="F2008" s="10" t="s">
        <v>18</v>
      </c>
      <c r="G2008" s="10" t="s">
        <v>32</v>
      </c>
      <c r="H2008" s="10" t="s">
        <v>34</v>
      </c>
      <c r="I2008" s="10" t="s">
        <v>34</v>
      </c>
      <c r="O2008" s="10">
        <f t="shared" si="31"/>
        <v>1</v>
      </c>
    </row>
    <row r="2009" spans="2:15" x14ac:dyDescent="0.3">
      <c r="B2009" s="10">
        <v>2021</v>
      </c>
      <c r="C2009" s="10" t="s">
        <v>41</v>
      </c>
      <c r="D2009" s="10" t="s">
        <v>33</v>
      </c>
      <c r="E2009" s="10" t="s">
        <v>35</v>
      </c>
      <c r="F2009" s="10" t="s">
        <v>25</v>
      </c>
      <c r="G2009" s="10" t="s">
        <v>26</v>
      </c>
      <c r="H2009" s="10" t="s">
        <v>27</v>
      </c>
      <c r="I2009" s="10" t="s">
        <v>28</v>
      </c>
      <c r="O2009" s="10">
        <f t="shared" si="31"/>
        <v>1</v>
      </c>
    </row>
    <row r="2010" spans="2:15" x14ac:dyDescent="0.3">
      <c r="B2010" s="10">
        <v>2022</v>
      </c>
      <c r="C2010" s="10" t="s">
        <v>29</v>
      </c>
      <c r="D2010" s="10" t="s">
        <v>31</v>
      </c>
      <c r="E2010" s="10" t="s">
        <v>17</v>
      </c>
      <c r="F2010" s="10" t="s">
        <v>18</v>
      </c>
      <c r="G2010" s="10" t="s">
        <v>32</v>
      </c>
      <c r="H2010" s="10" t="s">
        <v>27</v>
      </c>
      <c r="I2010" s="10" t="s">
        <v>34</v>
      </c>
      <c r="O2010" s="10">
        <f t="shared" si="31"/>
        <v>1</v>
      </c>
    </row>
    <row r="2011" spans="2:15" x14ac:dyDescent="0.3">
      <c r="B2011" s="10">
        <v>2021</v>
      </c>
      <c r="C2011" s="10" t="s">
        <v>41</v>
      </c>
      <c r="D2011" s="10" t="s">
        <v>33</v>
      </c>
      <c r="E2011" s="10" t="s">
        <v>17</v>
      </c>
      <c r="F2011" s="10" t="s">
        <v>25</v>
      </c>
      <c r="G2011" s="10" t="s">
        <v>19</v>
      </c>
      <c r="H2011" s="10" t="s">
        <v>27</v>
      </c>
      <c r="I2011" s="10" t="s">
        <v>21</v>
      </c>
      <c r="O2011" s="10">
        <f t="shared" si="31"/>
        <v>1</v>
      </c>
    </row>
    <row r="2012" spans="2:15" x14ac:dyDescent="0.3">
      <c r="B2012" s="10">
        <v>2020</v>
      </c>
      <c r="C2012" s="10" t="s">
        <v>29</v>
      </c>
      <c r="D2012" s="10" t="s">
        <v>33</v>
      </c>
      <c r="E2012" s="10" t="s">
        <v>35</v>
      </c>
      <c r="F2012" s="10" t="s">
        <v>30</v>
      </c>
      <c r="G2012" s="10" t="s">
        <v>32</v>
      </c>
      <c r="H2012" s="10" t="s">
        <v>34</v>
      </c>
      <c r="I2012" s="10" t="s">
        <v>28</v>
      </c>
      <c r="O2012" s="10">
        <f t="shared" si="31"/>
        <v>1</v>
      </c>
    </row>
    <row r="2013" spans="2:15" x14ac:dyDescent="0.3">
      <c r="B2013" s="10">
        <v>2020</v>
      </c>
      <c r="C2013" s="10" t="s">
        <v>41</v>
      </c>
      <c r="D2013" s="10" t="s">
        <v>16</v>
      </c>
      <c r="E2013" s="10" t="s">
        <v>17</v>
      </c>
      <c r="F2013" s="10" t="s">
        <v>30</v>
      </c>
      <c r="G2013" s="10" t="s">
        <v>26</v>
      </c>
      <c r="H2013" s="10" t="s">
        <v>39</v>
      </c>
      <c r="I2013" s="10" t="s">
        <v>28</v>
      </c>
      <c r="O2013" s="10">
        <f t="shared" si="31"/>
        <v>1</v>
      </c>
    </row>
    <row r="2014" spans="2:15" x14ac:dyDescent="0.3">
      <c r="B2014" s="10">
        <v>2022</v>
      </c>
      <c r="C2014" s="10" t="s">
        <v>45</v>
      </c>
      <c r="D2014" s="10" t="s">
        <v>16</v>
      </c>
      <c r="E2014" s="10" t="s">
        <v>24</v>
      </c>
      <c r="F2014" s="10" t="s">
        <v>18</v>
      </c>
      <c r="G2014" s="10" t="s">
        <v>26</v>
      </c>
      <c r="H2014" s="10" t="s">
        <v>34</v>
      </c>
      <c r="I2014" s="10" t="s">
        <v>21</v>
      </c>
      <c r="O2014" s="10">
        <f t="shared" si="31"/>
        <v>1</v>
      </c>
    </row>
    <row r="2015" spans="2:15" x14ac:dyDescent="0.3">
      <c r="B2015" s="10">
        <v>2020</v>
      </c>
      <c r="C2015" s="10" t="s">
        <v>29</v>
      </c>
      <c r="D2015" s="10" t="s">
        <v>33</v>
      </c>
      <c r="E2015" s="10" t="s">
        <v>17</v>
      </c>
      <c r="F2015" s="10" t="s">
        <v>25</v>
      </c>
      <c r="G2015" s="10" t="s">
        <v>44</v>
      </c>
      <c r="H2015" s="10" t="s">
        <v>39</v>
      </c>
      <c r="I2015" s="10" t="s">
        <v>21</v>
      </c>
      <c r="O2015" s="10">
        <f t="shared" si="31"/>
        <v>1</v>
      </c>
    </row>
    <row r="2016" spans="2:15" x14ac:dyDescent="0.3">
      <c r="B2016" s="10">
        <v>2023</v>
      </c>
      <c r="C2016" s="10" t="s">
        <v>41</v>
      </c>
      <c r="D2016" s="10" t="s">
        <v>42</v>
      </c>
      <c r="E2016" s="10" t="s">
        <v>24</v>
      </c>
      <c r="F2016" s="10" t="s">
        <v>30</v>
      </c>
      <c r="G2016" s="10" t="s">
        <v>40</v>
      </c>
      <c r="H2016" s="10" t="s">
        <v>34</v>
      </c>
      <c r="I2016" s="10" t="s">
        <v>21</v>
      </c>
      <c r="O2016" s="10">
        <f t="shared" si="31"/>
        <v>1</v>
      </c>
    </row>
    <row r="2017" spans="2:15" x14ac:dyDescent="0.3">
      <c r="B2017" s="10">
        <v>2020</v>
      </c>
      <c r="C2017" s="10" t="s">
        <v>43</v>
      </c>
      <c r="D2017" s="10" t="s">
        <v>33</v>
      </c>
      <c r="E2017" s="10" t="s">
        <v>24</v>
      </c>
      <c r="F2017" s="10" t="s">
        <v>25</v>
      </c>
      <c r="G2017" s="10" t="s">
        <v>40</v>
      </c>
      <c r="H2017" s="10" t="s">
        <v>20</v>
      </c>
      <c r="I2017" s="10" t="s">
        <v>28</v>
      </c>
      <c r="O2017" s="10">
        <f t="shared" si="31"/>
        <v>1</v>
      </c>
    </row>
    <row r="2018" spans="2:15" x14ac:dyDescent="0.3">
      <c r="B2018" s="10">
        <v>2020</v>
      </c>
      <c r="C2018" s="10" t="s">
        <v>22</v>
      </c>
      <c r="D2018" s="10" t="s">
        <v>23</v>
      </c>
      <c r="E2018" s="10" t="s">
        <v>17</v>
      </c>
      <c r="F2018" s="10" t="s">
        <v>25</v>
      </c>
      <c r="G2018" s="10" t="s">
        <v>38</v>
      </c>
      <c r="H2018" s="10" t="s">
        <v>34</v>
      </c>
      <c r="I2018" s="10" t="s">
        <v>28</v>
      </c>
      <c r="O2018" s="10">
        <f t="shared" si="31"/>
        <v>1</v>
      </c>
    </row>
    <row r="2019" spans="2:15" x14ac:dyDescent="0.3">
      <c r="B2019" s="10">
        <v>2023</v>
      </c>
      <c r="C2019" s="10" t="s">
        <v>29</v>
      </c>
      <c r="D2019" s="10" t="s">
        <v>31</v>
      </c>
      <c r="E2019" s="10" t="s">
        <v>35</v>
      </c>
      <c r="F2019" s="10" t="s">
        <v>25</v>
      </c>
      <c r="G2019" s="10" t="s">
        <v>19</v>
      </c>
      <c r="H2019" s="10" t="s">
        <v>34</v>
      </c>
      <c r="I2019" s="10" t="s">
        <v>28</v>
      </c>
      <c r="O2019" s="10">
        <f t="shared" si="31"/>
        <v>1</v>
      </c>
    </row>
    <row r="2020" spans="2:15" x14ac:dyDescent="0.3">
      <c r="B2020" s="10">
        <v>2022</v>
      </c>
      <c r="C2020" s="10" t="s">
        <v>22</v>
      </c>
      <c r="D2020" s="10" t="s">
        <v>33</v>
      </c>
      <c r="E2020" s="10" t="s">
        <v>35</v>
      </c>
      <c r="F2020" s="10" t="s">
        <v>18</v>
      </c>
      <c r="G2020" s="10" t="s">
        <v>26</v>
      </c>
      <c r="H2020" s="10" t="s">
        <v>39</v>
      </c>
      <c r="I2020" s="10" t="s">
        <v>34</v>
      </c>
      <c r="O2020" s="10">
        <f t="shared" si="31"/>
        <v>1</v>
      </c>
    </row>
    <row r="2021" spans="2:15" x14ac:dyDescent="0.3">
      <c r="B2021" s="10">
        <v>2022</v>
      </c>
      <c r="C2021" s="10" t="s">
        <v>22</v>
      </c>
      <c r="D2021" s="10" t="s">
        <v>31</v>
      </c>
      <c r="E2021" s="10" t="s">
        <v>24</v>
      </c>
      <c r="F2021" s="10" t="s">
        <v>30</v>
      </c>
      <c r="G2021" s="10" t="s">
        <v>44</v>
      </c>
      <c r="H2021" s="10" t="s">
        <v>39</v>
      </c>
      <c r="I2021" s="10" t="s">
        <v>28</v>
      </c>
      <c r="O2021" s="10">
        <f t="shared" si="31"/>
        <v>1</v>
      </c>
    </row>
    <row r="2022" spans="2:15" x14ac:dyDescent="0.3">
      <c r="B2022" s="10">
        <v>2025</v>
      </c>
      <c r="C2022" s="10" t="s">
        <v>29</v>
      </c>
      <c r="D2022" s="10" t="s">
        <v>33</v>
      </c>
      <c r="E2022" s="10" t="s">
        <v>35</v>
      </c>
      <c r="F2022" s="10" t="s">
        <v>25</v>
      </c>
      <c r="G2022" s="10" t="s">
        <v>38</v>
      </c>
      <c r="H2022" s="10" t="s">
        <v>34</v>
      </c>
      <c r="I2022" s="10" t="s">
        <v>28</v>
      </c>
      <c r="O2022" s="10">
        <f t="shared" si="31"/>
        <v>1</v>
      </c>
    </row>
    <row r="2023" spans="2:15" x14ac:dyDescent="0.3">
      <c r="B2023" s="10">
        <v>2025</v>
      </c>
      <c r="C2023" s="10" t="s">
        <v>15</v>
      </c>
      <c r="D2023" s="10" t="s">
        <v>16</v>
      </c>
      <c r="E2023" s="10" t="s">
        <v>17</v>
      </c>
      <c r="F2023" s="10" t="s">
        <v>25</v>
      </c>
      <c r="G2023" s="10" t="s">
        <v>26</v>
      </c>
      <c r="H2023" s="10" t="s">
        <v>39</v>
      </c>
      <c r="I2023" s="10" t="s">
        <v>28</v>
      </c>
      <c r="O2023" s="10">
        <f t="shared" si="31"/>
        <v>1</v>
      </c>
    </row>
    <row r="2024" spans="2:15" x14ac:dyDescent="0.3">
      <c r="B2024" s="10">
        <v>2025</v>
      </c>
      <c r="C2024" s="10" t="s">
        <v>41</v>
      </c>
      <c r="D2024" s="10" t="s">
        <v>16</v>
      </c>
      <c r="E2024" s="10" t="s">
        <v>35</v>
      </c>
      <c r="F2024" s="10" t="s">
        <v>30</v>
      </c>
      <c r="G2024" s="10" t="s">
        <v>19</v>
      </c>
      <c r="H2024" s="10" t="s">
        <v>39</v>
      </c>
      <c r="I2024" s="10" t="s">
        <v>28</v>
      </c>
      <c r="O2024" s="10">
        <f t="shared" si="31"/>
        <v>1</v>
      </c>
    </row>
    <row r="2025" spans="2:15" x14ac:dyDescent="0.3">
      <c r="B2025" s="10">
        <v>2025</v>
      </c>
      <c r="C2025" s="10" t="s">
        <v>41</v>
      </c>
      <c r="D2025" s="10" t="s">
        <v>31</v>
      </c>
      <c r="E2025" s="10" t="s">
        <v>17</v>
      </c>
      <c r="F2025" s="10" t="s">
        <v>18</v>
      </c>
      <c r="G2025" s="10" t="s">
        <v>44</v>
      </c>
      <c r="H2025" s="10" t="s">
        <v>20</v>
      </c>
      <c r="I2025" s="10" t="s">
        <v>28</v>
      </c>
      <c r="O2025" s="10">
        <f t="shared" si="31"/>
        <v>1</v>
      </c>
    </row>
    <row r="2026" spans="2:15" x14ac:dyDescent="0.3">
      <c r="B2026" s="10">
        <v>2020</v>
      </c>
      <c r="C2026" s="10" t="s">
        <v>45</v>
      </c>
      <c r="D2026" s="10" t="s">
        <v>23</v>
      </c>
      <c r="E2026" s="10" t="s">
        <v>24</v>
      </c>
      <c r="F2026" s="10" t="s">
        <v>25</v>
      </c>
      <c r="G2026" s="10" t="s">
        <v>38</v>
      </c>
      <c r="H2026" s="10" t="s">
        <v>20</v>
      </c>
      <c r="I2026" s="10" t="s">
        <v>21</v>
      </c>
      <c r="O2026" s="10">
        <f t="shared" si="31"/>
        <v>1</v>
      </c>
    </row>
    <row r="2027" spans="2:15" x14ac:dyDescent="0.3">
      <c r="B2027" s="10">
        <v>2024</v>
      </c>
      <c r="C2027" s="10" t="s">
        <v>43</v>
      </c>
      <c r="D2027" s="10" t="s">
        <v>16</v>
      </c>
      <c r="E2027" s="10" t="s">
        <v>24</v>
      </c>
      <c r="F2027" s="10" t="s">
        <v>30</v>
      </c>
      <c r="G2027" s="10" t="s">
        <v>44</v>
      </c>
      <c r="H2027" s="10" t="s">
        <v>39</v>
      </c>
      <c r="I2027" s="10" t="s">
        <v>28</v>
      </c>
      <c r="O2027" s="10">
        <f t="shared" si="31"/>
        <v>1</v>
      </c>
    </row>
    <row r="2028" spans="2:15" x14ac:dyDescent="0.3">
      <c r="B2028" s="10">
        <v>2023</v>
      </c>
      <c r="C2028" s="10" t="s">
        <v>15</v>
      </c>
      <c r="D2028" s="10" t="s">
        <v>31</v>
      </c>
      <c r="E2028" s="10" t="s">
        <v>24</v>
      </c>
      <c r="F2028" s="10" t="s">
        <v>30</v>
      </c>
      <c r="G2028" s="10" t="s">
        <v>44</v>
      </c>
      <c r="H2028" s="10" t="s">
        <v>27</v>
      </c>
      <c r="I2028" s="10" t="s">
        <v>21</v>
      </c>
      <c r="O2028" s="10">
        <f t="shared" si="31"/>
        <v>1</v>
      </c>
    </row>
    <row r="2029" spans="2:15" x14ac:dyDescent="0.3">
      <c r="B2029" s="10">
        <v>2024</v>
      </c>
      <c r="C2029" s="10" t="s">
        <v>29</v>
      </c>
      <c r="D2029" s="10" t="s">
        <v>33</v>
      </c>
      <c r="E2029" s="10" t="s">
        <v>35</v>
      </c>
      <c r="F2029" s="10" t="s">
        <v>25</v>
      </c>
      <c r="G2029" s="10" t="s">
        <v>40</v>
      </c>
      <c r="H2029" s="10" t="s">
        <v>20</v>
      </c>
      <c r="I2029" s="10" t="s">
        <v>21</v>
      </c>
      <c r="O2029" s="10">
        <f t="shared" si="31"/>
        <v>1</v>
      </c>
    </row>
    <row r="2030" spans="2:15" x14ac:dyDescent="0.3">
      <c r="B2030" s="10">
        <v>2020</v>
      </c>
      <c r="C2030" s="10" t="s">
        <v>15</v>
      </c>
      <c r="D2030" s="10" t="s">
        <v>31</v>
      </c>
      <c r="E2030" s="10" t="s">
        <v>17</v>
      </c>
      <c r="F2030" s="10" t="s">
        <v>30</v>
      </c>
      <c r="G2030" s="10" t="s">
        <v>26</v>
      </c>
      <c r="H2030" s="10" t="s">
        <v>34</v>
      </c>
      <c r="I2030" s="10" t="s">
        <v>28</v>
      </c>
      <c r="O2030" s="10">
        <f t="shared" si="31"/>
        <v>1</v>
      </c>
    </row>
    <row r="2031" spans="2:15" x14ac:dyDescent="0.3">
      <c r="B2031" s="10">
        <v>2022</v>
      </c>
      <c r="C2031" s="10" t="s">
        <v>43</v>
      </c>
      <c r="D2031" s="10" t="s">
        <v>23</v>
      </c>
      <c r="E2031" s="10" t="s">
        <v>24</v>
      </c>
      <c r="F2031" s="10" t="s">
        <v>30</v>
      </c>
      <c r="G2031" s="10" t="s">
        <v>38</v>
      </c>
      <c r="H2031" s="10" t="s">
        <v>39</v>
      </c>
      <c r="I2031" s="10" t="s">
        <v>28</v>
      </c>
      <c r="O2031" s="10">
        <f t="shared" si="31"/>
        <v>1</v>
      </c>
    </row>
    <row r="2032" spans="2:15" x14ac:dyDescent="0.3">
      <c r="B2032" s="10">
        <v>2020</v>
      </c>
      <c r="C2032" s="10" t="s">
        <v>43</v>
      </c>
      <c r="D2032" s="10" t="s">
        <v>33</v>
      </c>
      <c r="E2032" s="10" t="s">
        <v>17</v>
      </c>
      <c r="F2032" s="10" t="s">
        <v>30</v>
      </c>
      <c r="G2032" s="10" t="s">
        <v>40</v>
      </c>
      <c r="H2032" s="10" t="s">
        <v>39</v>
      </c>
      <c r="I2032" s="10" t="s">
        <v>34</v>
      </c>
      <c r="O2032" s="10">
        <f t="shared" si="31"/>
        <v>1</v>
      </c>
    </row>
    <row r="2033" spans="2:15" x14ac:dyDescent="0.3">
      <c r="B2033" s="10">
        <v>2021</v>
      </c>
      <c r="C2033" s="10" t="s">
        <v>29</v>
      </c>
      <c r="D2033" s="10" t="s">
        <v>23</v>
      </c>
      <c r="E2033" s="10" t="s">
        <v>35</v>
      </c>
      <c r="F2033" s="10" t="s">
        <v>25</v>
      </c>
      <c r="G2033" s="10" t="s">
        <v>44</v>
      </c>
      <c r="H2033" s="10" t="s">
        <v>20</v>
      </c>
      <c r="I2033" s="10" t="s">
        <v>28</v>
      </c>
      <c r="O2033" s="10">
        <f t="shared" si="31"/>
        <v>1</v>
      </c>
    </row>
    <row r="2034" spans="2:15" x14ac:dyDescent="0.3">
      <c r="B2034" s="10">
        <v>2020</v>
      </c>
      <c r="C2034" s="10" t="s">
        <v>22</v>
      </c>
      <c r="D2034" s="10" t="s">
        <v>31</v>
      </c>
      <c r="E2034" s="10" t="s">
        <v>35</v>
      </c>
      <c r="F2034" s="10" t="s">
        <v>25</v>
      </c>
      <c r="G2034" s="10" t="s">
        <v>26</v>
      </c>
      <c r="H2034" s="10" t="s">
        <v>27</v>
      </c>
      <c r="I2034" s="10" t="s">
        <v>34</v>
      </c>
      <c r="O2034" s="10">
        <f t="shared" si="31"/>
        <v>1</v>
      </c>
    </row>
    <row r="2035" spans="2:15" x14ac:dyDescent="0.3">
      <c r="B2035" s="10">
        <v>2024</v>
      </c>
      <c r="C2035" s="10" t="s">
        <v>36</v>
      </c>
      <c r="D2035" s="10" t="s">
        <v>33</v>
      </c>
      <c r="E2035" s="10" t="s">
        <v>35</v>
      </c>
      <c r="F2035" s="10" t="s">
        <v>18</v>
      </c>
      <c r="G2035" s="10" t="s">
        <v>19</v>
      </c>
      <c r="H2035" s="10" t="s">
        <v>34</v>
      </c>
      <c r="I2035" s="10" t="s">
        <v>34</v>
      </c>
      <c r="O2035" s="10">
        <f t="shared" si="31"/>
        <v>1</v>
      </c>
    </row>
    <row r="2036" spans="2:15" x14ac:dyDescent="0.3">
      <c r="B2036" s="10">
        <v>2021</v>
      </c>
      <c r="C2036" s="10" t="s">
        <v>36</v>
      </c>
      <c r="D2036" s="10" t="s">
        <v>42</v>
      </c>
      <c r="E2036" s="10" t="s">
        <v>17</v>
      </c>
      <c r="F2036" s="10" t="s">
        <v>18</v>
      </c>
      <c r="G2036" s="10" t="s">
        <v>19</v>
      </c>
      <c r="H2036" s="10" t="s">
        <v>27</v>
      </c>
      <c r="I2036" s="10" t="s">
        <v>34</v>
      </c>
      <c r="O2036" s="10">
        <f t="shared" si="31"/>
        <v>1</v>
      </c>
    </row>
    <row r="2037" spans="2:15" x14ac:dyDescent="0.3">
      <c r="B2037" s="10">
        <v>2023</v>
      </c>
      <c r="C2037" s="10" t="s">
        <v>29</v>
      </c>
      <c r="D2037" s="10" t="s">
        <v>23</v>
      </c>
      <c r="E2037" s="10" t="s">
        <v>35</v>
      </c>
      <c r="F2037" s="10" t="s">
        <v>18</v>
      </c>
      <c r="G2037" s="10" t="s">
        <v>32</v>
      </c>
      <c r="H2037" s="10" t="s">
        <v>39</v>
      </c>
      <c r="I2037" s="10" t="s">
        <v>28</v>
      </c>
      <c r="O2037" s="10">
        <f t="shared" si="31"/>
        <v>1</v>
      </c>
    </row>
    <row r="2038" spans="2:15" x14ac:dyDescent="0.3">
      <c r="B2038" s="10">
        <v>2025</v>
      </c>
      <c r="C2038" s="10" t="s">
        <v>29</v>
      </c>
      <c r="D2038" s="10" t="s">
        <v>23</v>
      </c>
      <c r="E2038" s="10" t="s">
        <v>35</v>
      </c>
      <c r="F2038" s="10" t="s">
        <v>18</v>
      </c>
      <c r="G2038" s="10" t="s">
        <v>38</v>
      </c>
      <c r="H2038" s="10" t="s">
        <v>20</v>
      </c>
      <c r="I2038" s="10" t="s">
        <v>21</v>
      </c>
      <c r="O2038" s="10">
        <f t="shared" si="31"/>
        <v>1</v>
      </c>
    </row>
    <row r="2039" spans="2:15" x14ac:dyDescent="0.3">
      <c r="B2039" s="10">
        <v>2022</v>
      </c>
      <c r="C2039" s="10" t="s">
        <v>36</v>
      </c>
      <c r="D2039" s="10" t="s">
        <v>37</v>
      </c>
      <c r="E2039" s="10" t="s">
        <v>24</v>
      </c>
      <c r="F2039" s="10" t="s">
        <v>18</v>
      </c>
      <c r="G2039" s="10" t="s">
        <v>32</v>
      </c>
      <c r="H2039" s="10" t="s">
        <v>27</v>
      </c>
      <c r="I2039" s="10" t="s">
        <v>34</v>
      </c>
      <c r="O2039" s="10">
        <f t="shared" si="31"/>
        <v>1</v>
      </c>
    </row>
    <row r="2040" spans="2:15" x14ac:dyDescent="0.3">
      <c r="B2040" s="10">
        <v>2021</v>
      </c>
      <c r="C2040" s="10" t="s">
        <v>43</v>
      </c>
      <c r="D2040" s="10" t="s">
        <v>37</v>
      </c>
      <c r="E2040" s="10" t="s">
        <v>17</v>
      </c>
      <c r="F2040" s="10" t="s">
        <v>18</v>
      </c>
      <c r="G2040" s="10" t="s">
        <v>26</v>
      </c>
      <c r="H2040" s="10" t="s">
        <v>34</v>
      </c>
      <c r="I2040" s="10" t="s">
        <v>21</v>
      </c>
      <c r="O2040" s="10">
        <f t="shared" si="31"/>
        <v>1</v>
      </c>
    </row>
    <row r="2041" spans="2:15" x14ac:dyDescent="0.3">
      <c r="B2041" s="10">
        <v>2023</v>
      </c>
      <c r="C2041" s="10" t="s">
        <v>45</v>
      </c>
      <c r="D2041" s="10" t="s">
        <v>37</v>
      </c>
      <c r="E2041" s="10" t="s">
        <v>17</v>
      </c>
      <c r="F2041" s="10" t="s">
        <v>25</v>
      </c>
      <c r="G2041" s="10" t="s">
        <v>38</v>
      </c>
      <c r="H2041" s="10" t="s">
        <v>20</v>
      </c>
      <c r="I2041" s="10" t="s">
        <v>28</v>
      </c>
      <c r="O2041" s="10">
        <f t="shared" si="31"/>
        <v>1</v>
      </c>
    </row>
    <row r="2042" spans="2:15" x14ac:dyDescent="0.3">
      <c r="B2042" s="10">
        <v>2026</v>
      </c>
      <c r="C2042" s="10" t="s">
        <v>36</v>
      </c>
      <c r="D2042" s="10" t="s">
        <v>31</v>
      </c>
      <c r="E2042" s="10" t="s">
        <v>24</v>
      </c>
      <c r="F2042" s="10" t="s">
        <v>30</v>
      </c>
      <c r="G2042" s="10" t="s">
        <v>38</v>
      </c>
      <c r="H2042" s="10" t="s">
        <v>27</v>
      </c>
      <c r="I2042" s="10" t="s">
        <v>28</v>
      </c>
      <c r="O2042" s="10">
        <f t="shared" si="31"/>
        <v>1</v>
      </c>
    </row>
    <row r="2043" spans="2:15" x14ac:dyDescent="0.3">
      <c r="B2043" s="10">
        <v>2023</v>
      </c>
      <c r="C2043" s="10" t="s">
        <v>15</v>
      </c>
      <c r="D2043" s="10" t="s">
        <v>33</v>
      </c>
      <c r="E2043" s="10" t="s">
        <v>24</v>
      </c>
      <c r="F2043" s="10" t="s">
        <v>25</v>
      </c>
      <c r="G2043" s="10" t="s">
        <v>44</v>
      </c>
      <c r="H2043" s="10" t="s">
        <v>39</v>
      </c>
      <c r="I2043" s="10" t="s">
        <v>28</v>
      </c>
      <c r="O2043" s="10">
        <f t="shared" si="31"/>
        <v>1</v>
      </c>
    </row>
    <row r="2044" spans="2:15" x14ac:dyDescent="0.3">
      <c r="B2044" s="10">
        <v>2023</v>
      </c>
      <c r="C2044" s="10" t="s">
        <v>22</v>
      </c>
      <c r="D2044" s="10" t="s">
        <v>31</v>
      </c>
      <c r="E2044" s="10" t="s">
        <v>35</v>
      </c>
      <c r="F2044" s="10" t="s">
        <v>25</v>
      </c>
      <c r="G2044" s="10" t="s">
        <v>26</v>
      </c>
      <c r="H2044" s="10" t="s">
        <v>34</v>
      </c>
      <c r="I2044" s="10" t="s">
        <v>28</v>
      </c>
      <c r="O2044" s="10">
        <f t="shared" si="31"/>
        <v>1</v>
      </c>
    </row>
    <row r="2045" spans="2:15" x14ac:dyDescent="0.3">
      <c r="B2045" s="10">
        <v>2023</v>
      </c>
      <c r="C2045" s="10" t="s">
        <v>15</v>
      </c>
      <c r="D2045" s="10" t="s">
        <v>37</v>
      </c>
      <c r="E2045" s="10" t="s">
        <v>17</v>
      </c>
      <c r="F2045" s="10" t="s">
        <v>30</v>
      </c>
      <c r="G2045" s="10" t="s">
        <v>32</v>
      </c>
      <c r="H2045" s="10" t="s">
        <v>20</v>
      </c>
      <c r="I2045" s="10" t="s">
        <v>28</v>
      </c>
      <c r="O2045" s="10">
        <f t="shared" si="31"/>
        <v>1</v>
      </c>
    </row>
    <row r="2046" spans="2:15" x14ac:dyDescent="0.3">
      <c r="B2046" s="10">
        <v>2026</v>
      </c>
      <c r="C2046" s="10" t="s">
        <v>36</v>
      </c>
      <c r="D2046" s="10" t="s">
        <v>37</v>
      </c>
      <c r="E2046" s="10" t="s">
        <v>24</v>
      </c>
      <c r="F2046" s="10" t="s">
        <v>30</v>
      </c>
      <c r="G2046" s="10" t="s">
        <v>26</v>
      </c>
      <c r="H2046" s="10" t="s">
        <v>39</v>
      </c>
      <c r="I2046" s="10" t="s">
        <v>34</v>
      </c>
      <c r="O2046" s="10">
        <f t="shared" si="31"/>
        <v>1</v>
      </c>
    </row>
    <row r="2047" spans="2:15" x14ac:dyDescent="0.3">
      <c r="B2047" s="10">
        <v>2020</v>
      </c>
      <c r="C2047" s="10" t="s">
        <v>29</v>
      </c>
      <c r="D2047" s="10" t="s">
        <v>33</v>
      </c>
      <c r="E2047" s="10" t="s">
        <v>17</v>
      </c>
      <c r="F2047" s="10" t="s">
        <v>30</v>
      </c>
      <c r="G2047" s="10" t="s">
        <v>38</v>
      </c>
      <c r="H2047" s="10" t="s">
        <v>39</v>
      </c>
      <c r="I2047" s="10" t="s">
        <v>34</v>
      </c>
      <c r="O2047" s="10">
        <f t="shared" si="31"/>
        <v>1</v>
      </c>
    </row>
    <row r="2048" spans="2:15" x14ac:dyDescent="0.3">
      <c r="B2048" s="10">
        <v>2020</v>
      </c>
      <c r="C2048" s="10" t="s">
        <v>29</v>
      </c>
      <c r="D2048" s="10" t="s">
        <v>37</v>
      </c>
      <c r="E2048" s="10" t="s">
        <v>24</v>
      </c>
      <c r="F2048" s="10" t="s">
        <v>30</v>
      </c>
      <c r="G2048" s="10" t="s">
        <v>19</v>
      </c>
      <c r="H2048" s="10" t="s">
        <v>34</v>
      </c>
      <c r="I2048" s="10" t="s">
        <v>28</v>
      </c>
      <c r="O2048" s="10">
        <f t="shared" si="31"/>
        <v>1</v>
      </c>
    </row>
    <row r="2049" spans="2:15" x14ac:dyDescent="0.3">
      <c r="B2049" s="10">
        <v>2021</v>
      </c>
      <c r="C2049" s="10" t="s">
        <v>22</v>
      </c>
      <c r="D2049" s="10" t="s">
        <v>33</v>
      </c>
      <c r="E2049" s="10" t="s">
        <v>35</v>
      </c>
      <c r="F2049" s="10" t="s">
        <v>18</v>
      </c>
      <c r="G2049" s="10" t="s">
        <v>40</v>
      </c>
      <c r="H2049" s="10" t="s">
        <v>20</v>
      </c>
      <c r="I2049" s="10" t="s">
        <v>28</v>
      </c>
      <c r="O2049" s="10">
        <f t="shared" si="31"/>
        <v>1</v>
      </c>
    </row>
    <row r="2050" spans="2:15" x14ac:dyDescent="0.3">
      <c r="B2050" s="10">
        <v>2020</v>
      </c>
      <c r="C2050" s="10" t="s">
        <v>36</v>
      </c>
      <c r="D2050" s="10" t="s">
        <v>23</v>
      </c>
      <c r="E2050" s="10" t="s">
        <v>24</v>
      </c>
      <c r="F2050" s="10" t="s">
        <v>25</v>
      </c>
      <c r="G2050" s="10" t="s">
        <v>44</v>
      </c>
      <c r="H2050" s="10" t="s">
        <v>34</v>
      </c>
      <c r="I2050" s="10" t="s">
        <v>28</v>
      </c>
      <c r="O2050" s="10">
        <f t="shared" si="31"/>
        <v>1</v>
      </c>
    </row>
    <row r="2051" spans="2:15" x14ac:dyDescent="0.3">
      <c r="B2051" s="10">
        <v>2020</v>
      </c>
      <c r="C2051" s="10" t="s">
        <v>36</v>
      </c>
      <c r="D2051" s="10" t="s">
        <v>23</v>
      </c>
      <c r="E2051" s="10" t="s">
        <v>24</v>
      </c>
      <c r="F2051" s="10" t="s">
        <v>25</v>
      </c>
      <c r="G2051" s="10" t="s">
        <v>44</v>
      </c>
      <c r="H2051" s="10" t="s">
        <v>39</v>
      </c>
      <c r="I2051" s="10" t="s">
        <v>28</v>
      </c>
      <c r="O2051" s="10">
        <f t="shared" si="31"/>
        <v>1</v>
      </c>
    </row>
    <row r="2052" spans="2:15" x14ac:dyDescent="0.3">
      <c r="B2052" s="10">
        <v>2024</v>
      </c>
      <c r="C2052" s="10" t="s">
        <v>36</v>
      </c>
      <c r="D2052" s="10" t="s">
        <v>23</v>
      </c>
      <c r="E2052" s="10" t="s">
        <v>24</v>
      </c>
      <c r="F2052" s="10" t="s">
        <v>18</v>
      </c>
      <c r="G2052" s="10" t="s">
        <v>38</v>
      </c>
      <c r="H2052" s="10" t="s">
        <v>39</v>
      </c>
      <c r="I2052" s="10" t="s">
        <v>28</v>
      </c>
      <c r="O2052" s="10">
        <f t="shared" si="31"/>
        <v>1</v>
      </c>
    </row>
    <row r="2053" spans="2:15" x14ac:dyDescent="0.3">
      <c r="B2053" s="10">
        <v>2024</v>
      </c>
      <c r="C2053" s="10" t="s">
        <v>29</v>
      </c>
      <c r="D2053" s="10" t="s">
        <v>33</v>
      </c>
      <c r="E2053" s="10" t="s">
        <v>17</v>
      </c>
      <c r="F2053" s="10" t="s">
        <v>18</v>
      </c>
      <c r="G2053" s="10" t="s">
        <v>19</v>
      </c>
      <c r="H2053" s="10" t="s">
        <v>39</v>
      </c>
      <c r="I2053" s="10" t="s">
        <v>28</v>
      </c>
      <c r="O2053" s="10">
        <f t="shared" ref="O2053:O2116" si="32">SUBTOTAL(103,B2053)</f>
        <v>1</v>
      </c>
    </row>
    <row r="2054" spans="2:15" x14ac:dyDescent="0.3">
      <c r="B2054" s="10">
        <v>2024</v>
      </c>
      <c r="C2054" s="10" t="s">
        <v>15</v>
      </c>
      <c r="D2054" s="10" t="s">
        <v>16</v>
      </c>
      <c r="E2054" s="10" t="s">
        <v>24</v>
      </c>
      <c r="F2054" s="10" t="s">
        <v>25</v>
      </c>
      <c r="G2054" s="10" t="s">
        <v>44</v>
      </c>
      <c r="H2054" s="10" t="s">
        <v>20</v>
      </c>
      <c r="I2054" s="10" t="s">
        <v>34</v>
      </c>
      <c r="O2054" s="10">
        <f t="shared" si="32"/>
        <v>1</v>
      </c>
    </row>
    <row r="2055" spans="2:15" x14ac:dyDescent="0.3">
      <c r="B2055" s="10">
        <v>2025</v>
      </c>
      <c r="C2055" s="10" t="s">
        <v>41</v>
      </c>
      <c r="D2055" s="10" t="s">
        <v>31</v>
      </c>
      <c r="E2055" s="10" t="s">
        <v>17</v>
      </c>
      <c r="F2055" s="10" t="s">
        <v>30</v>
      </c>
      <c r="G2055" s="10" t="s">
        <v>32</v>
      </c>
      <c r="H2055" s="10" t="s">
        <v>27</v>
      </c>
      <c r="I2055" s="10" t="s">
        <v>28</v>
      </c>
      <c r="O2055" s="10">
        <f t="shared" si="32"/>
        <v>1</v>
      </c>
    </row>
    <row r="2056" spans="2:15" x14ac:dyDescent="0.3">
      <c r="B2056" s="10">
        <v>2025</v>
      </c>
      <c r="C2056" s="10" t="s">
        <v>36</v>
      </c>
      <c r="D2056" s="10" t="s">
        <v>42</v>
      </c>
      <c r="E2056" s="10" t="s">
        <v>35</v>
      </c>
      <c r="F2056" s="10" t="s">
        <v>30</v>
      </c>
      <c r="G2056" s="10" t="s">
        <v>38</v>
      </c>
      <c r="H2056" s="10" t="s">
        <v>39</v>
      </c>
      <c r="I2056" s="10" t="s">
        <v>34</v>
      </c>
      <c r="O2056" s="10">
        <f t="shared" si="32"/>
        <v>1</v>
      </c>
    </row>
    <row r="2057" spans="2:15" x14ac:dyDescent="0.3">
      <c r="B2057" s="10">
        <v>2020</v>
      </c>
      <c r="C2057" s="10" t="s">
        <v>22</v>
      </c>
      <c r="D2057" s="10" t="s">
        <v>31</v>
      </c>
      <c r="E2057" s="10" t="s">
        <v>24</v>
      </c>
      <c r="F2057" s="10" t="s">
        <v>30</v>
      </c>
      <c r="G2057" s="10" t="s">
        <v>38</v>
      </c>
      <c r="H2057" s="10" t="s">
        <v>27</v>
      </c>
      <c r="I2057" s="10" t="s">
        <v>28</v>
      </c>
      <c r="O2057" s="10">
        <f t="shared" si="32"/>
        <v>1</v>
      </c>
    </row>
    <row r="2058" spans="2:15" x14ac:dyDescent="0.3">
      <c r="B2058" s="10">
        <v>2026</v>
      </c>
      <c r="C2058" s="10" t="s">
        <v>29</v>
      </c>
      <c r="D2058" s="10" t="s">
        <v>42</v>
      </c>
      <c r="E2058" s="10" t="s">
        <v>24</v>
      </c>
      <c r="F2058" s="10" t="s">
        <v>30</v>
      </c>
      <c r="G2058" s="10" t="s">
        <v>40</v>
      </c>
      <c r="H2058" s="10" t="s">
        <v>20</v>
      </c>
      <c r="I2058" s="10" t="s">
        <v>28</v>
      </c>
      <c r="O2058" s="10">
        <f t="shared" si="32"/>
        <v>1</v>
      </c>
    </row>
    <row r="2059" spans="2:15" x14ac:dyDescent="0.3">
      <c r="B2059" s="10">
        <v>2026</v>
      </c>
      <c r="C2059" s="10" t="s">
        <v>15</v>
      </c>
      <c r="D2059" s="10" t="s">
        <v>33</v>
      </c>
      <c r="E2059" s="10" t="s">
        <v>24</v>
      </c>
      <c r="F2059" s="10" t="s">
        <v>30</v>
      </c>
      <c r="G2059" s="10" t="s">
        <v>44</v>
      </c>
      <c r="H2059" s="10" t="s">
        <v>39</v>
      </c>
      <c r="I2059" s="10" t="s">
        <v>28</v>
      </c>
      <c r="O2059" s="10">
        <f t="shared" si="32"/>
        <v>1</v>
      </c>
    </row>
    <row r="2060" spans="2:15" x14ac:dyDescent="0.3">
      <c r="B2060" s="10">
        <v>2023</v>
      </c>
      <c r="C2060" s="10" t="s">
        <v>43</v>
      </c>
      <c r="D2060" s="10" t="s">
        <v>37</v>
      </c>
      <c r="E2060" s="10" t="s">
        <v>35</v>
      </c>
      <c r="F2060" s="10" t="s">
        <v>25</v>
      </c>
      <c r="G2060" s="10" t="s">
        <v>40</v>
      </c>
      <c r="H2060" s="10" t="s">
        <v>20</v>
      </c>
      <c r="I2060" s="10" t="s">
        <v>28</v>
      </c>
      <c r="O2060" s="10">
        <f t="shared" si="32"/>
        <v>1</v>
      </c>
    </row>
    <row r="2061" spans="2:15" x14ac:dyDescent="0.3">
      <c r="B2061" s="10">
        <v>2021</v>
      </c>
      <c r="C2061" s="10" t="s">
        <v>15</v>
      </c>
      <c r="D2061" s="10" t="s">
        <v>16</v>
      </c>
      <c r="E2061" s="10" t="s">
        <v>17</v>
      </c>
      <c r="F2061" s="10" t="s">
        <v>18</v>
      </c>
      <c r="G2061" s="10" t="s">
        <v>44</v>
      </c>
      <c r="H2061" s="10" t="s">
        <v>34</v>
      </c>
      <c r="I2061" s="10" t="s">
        <v>21</v>
      </c>
      <c r="O2061" s="10">
        <f t="shared" si="32"/>
        <v>1</v>
      </c>
    </row>
    <row r="2062" spans="2:15" x14ac:dyDescent="0.3">
      <c r="B2062" s="10">
        <v>2022</v>
      </c>
      <c r="C2062" s="10" t="s">
        <v>45</v>
      </c>
      <c r="D2062" s="10" t="s">
        <v>16</v>
      </c>
      <c r="E2062" s="10" t="s">
        <v>24</v>
      </c>
      <c r="F2062" s="10" t="s">
        <v>18</v>
      </c>
      <c r="G2062" s="10" t="s">
        <v>40</v>
      </c>
      <c r="H2062" s="10" t="s">
        <v>39</v>
      </c>
      <c r="I2062" s="10" t="s">
        <v>28</v>
      </c>
      <c r="O2062" s="10">
        <f t="shared" si="32"/>
        <v>1</v>
      </c>
    </row>
    <row r="2063" spans="2:15" x14ac:dyDescent="0.3">
      <c r="B2063" s="10">
        <v>2026</v>
      </c>
      <c r="C2063" s="10" t="s">
        <v>41</v>
      </c>
      <c r="D2063" s="10" t="s">
        <v>16</v>
      </c>
      <c r="E2063" s="10" t="s">
        <v>24</v>
      </c>
      <c r="F2063" s="10" t="s">
        <v>30</v>
      </c>
      <c r="G2063" s="10" t="s">
        <v>40</v>
      </c>
      <c r="H2063" s="10" t="s">
        <v>39</v>
      </c>
      <c r="I2063" s="10" t="s">
        <v>21</v>
      </c>
      <c r="O2063" s="10">
        <f t="shared" si="32"/>
        <v>1</v>
      </c>
    </row>
    <row r="2064" spans="2:15" x14ac:dyDescent="0.3">
      <c r="B2064" s="10">
        <v>2021</v>
      </c>
      <c r="C2064" s="10" t="s">
        <v>22</v>
      </c>
      <c r="D2064" s="10" t="s">
        <v>42</v>
      </c>
      <c r="E2064" s="10" t="s">
        <v>35</v>
      </c>
      <c r="F2064" s="10" t="s">
        <v>30</v>
      </c>
      <c r="G2064" s="10" t="s">
        <v>26</v>
      </c>
      <c r="H2064" s="10" t="s">
        <v>39</v>
      </c>
      <c r="I2064" s="10" t="s">
        <v>28</v>
      </c>
      <c r="O2064" s="10">
        <f t="shared" si="32"/>
        <v>1</v>
      </c>
    </row>
    <row r="2065" spans="2:15" x14ac:dyDescent="0.3">
      <c r="B2065" s="10">
        <v>2023</v>
      </c>
      <c r="C2065" s="10" t="s">
        <v>15</v>
      </c>
      <c r="D2065" s="10" t="s">
        <v>31</v>
      </c>
      <c r="E2065" s="10" t="s">
        <v>17</v>
      </c>
      <c r="F2065" s="10" t="s">
        <v>18</v>
      </c>
      <c r="G2065" s="10" t="s">
        <v>40</v>
      </c>
      <c r="H2065" s="10" t="s">
        <v>34</v>
      </c>
      <c r="I2065" s="10" t="s">
        <v>28</v>
      </c>
      <c r="O2065" s="10">
        <f t="shared" si="32"/>
        <v>1</v>
      </c>
    </row>
    <row r="2066" spans="2:15" x14ac:dyDescent="0.3">
      <c r="B2066" s="10">
        <v>2022</v>
      </c>
      <c r="C2066" s="10" t="s">
        <v>41</v>
      </c>
      <c r="D2066" s="10" t="s">
        <v>42</v>
      </c>
      <c r="E2066" s="10" t="s">
        <v>35</v>
      </c>
      <c r="F2066" s="10" t="s">
        <v>30</v>
      </c>
      <c r="G2066" s="10" t="s">
        <v>32</v>
      </c>
      <c r="H2066" s="10" t="s">
        <v>20</v>
      </c>
      <c r="I2066" s="10" t="s">
        <v>28</v>
      </c>
      <c r="O2066" s="10">
        <f t="shared" si="32"/>
        <v>1</v>
      </c>
    </row>
    <row r="2067" spans="2:15" x14ac:dyDescent="0.3">
      <c r="B2067" s="10">
        <v>2024</v>
      </c>
      <c r="C2067" s="10" t="s">
        <v>41</v>
      </c>
      <c r="D2067" s="10" t="s">
        <v>37</v>
      </c>
      <c r="E2067" s="10" t="s">
        <v>24</v>
      </c>
      <c r="F2067" s="10" t="s">
        <v>25</v>
      </c>
      <c r="G2067" s="10" t="s">
        <v>38</v>
      </c>
      <c r="H2067" s="10" t="s">
        <v>27</v>
      </c>
      <c r="I2067" s="10" t="s">
        <v>21</v>
      </c>
      <c r="O2067" s="10">
        <f t="shared" si="32"/>
        <v>1</v>
      </c>
    </row>
    <row r="2068" spans="2:15" x14ac:dyDescent="0.3">
      <c r="B2068" s="10">
        <v>2024</v>
      </c>
      <c r="C2068" s="10" t="s">
        <v>41</v>
      </c>
      <c r="D2068" s="10" t="s">
        <v>42</v>
      </c>
      <c r="E2068" s="10" t="s">
        <v>17</v>
      </c>
      <c r="F2068" s="10" t="s">
        <v>18</v>
      </c>
      <c r="G2068" s="10" t="s">
        <v>44</v>
      </c>
      <c r="H2068" s="10" t="s">
        <v>20</v>
      </c>
      <c r="I2068" s="10" t="s">
        <v>28</v>
      </c>
      <c r="O2068" s="10">
        <f t="shared" si="32"/>
        <v>1</v>
      </c>
    </row>
    <row r="2069" spans="2:15" x14ac:dyDescent="0.3">
      <c r="B2069" s="10">
        <v>2025</v>
      </c>
      <c r="C2069" s="10" t="s">
        <v>22</v>
      </c>
      <c r="D2069" s="10" t="s">
        <v>37</v>
      </c>
      <c r="E2069" s="10" t="s">
        <v>17</v>
      </c>
      <c r="F2069" s="10" t="s">
        <v>30</v>
      </c>
      <c r="G2069" s="10" t="s">
        <v>32</v>
      </c>
      <c r="H2069" s="10" t="s">
        <v>34</v>
      </c>
      <c r="I2069" s="10" t="s">
        <v>28</v>
      </c>
      <c r="O2069" s="10">
        <f t="shared" si="32"/>
        <v>1</v>
      </c>
    </row>
    <row r="2070" spans="2:15" x14ac:dyDescent="0.3">
      <c r="B2070" s="10">
        <v>2022</v>
      </c>
      <c r="C2070" s="10" t="s">
        <v>22</v>
      </c>
      <c r="D2070" s="10" t="s">
        <v>33</v>
      </c>
      <c r="E2070" s="10" t="s">
        <v>24</v>
      </c>
      <c r="F2070" s="10" t="s">
        <v>30</v>
      </c>
      <c r="G2070" s="10" t="s">
        <v>40</v>
      </c>
      <c r="H2070" s="10" t="s">
        <v>20</v>
      </c>
      <c r="I2070" s="10" t="s">
        <v>21</v>
      </c>
      <c r="O2070" s="10">
        <f t="shared" si="32"/>
        <v>1</v>
      </c>
    </row>
    <row r="2071" spans="2:15" x14ac:dyDescent="0.3">
      <c r="B2071" s="10">
        <v>2021</v>
      </c>
      <c r="C2071" s="10" t="s">
        <v>15</v>
      </c>
      <c r="D2071" s="10" t="s">
        <v>42</v>
      </c>
      <c r="E2071" s="10" t="s">
        <v>17</v>
      </c>
      <c r="F2071" s="10" t="s">
        <v>25</v>
      </c>
      <c r="G2071" s="10" t="s">
        <v>26</v>
      </c>
      <c r="H2071" s="10" t="s">
        <v>20</v>
      </c>
      <c r="I2071" s="10" t="s">
        <v>28</v>
      </c>
      <c r="O2071" s="10">
        <f t="shared" si="32"/>
        <v>1</v>
      </c>
    </row>
    <row r="2072" spans="2:15" x14ac:dyDescent="0.3">
      <c r="B2072" s="10">
        <v>2024</v>
      </c>
      <c r="C2072" s="10" t="s">
        <v>15</v>
      </c>
      <c r="D2072" s="10" t="s">
        <v>42</v>
      </c>
      <c r="E2072" s="10" t="s">
        <v>35</v>
      </c>
      <c r="F2072" s="10" t="s">
        <v>25</v>
      </c>
      <c r="G2072" s="10" t="s">
        <v>44</v>
      </c>
      <c r="H2072" s="10" t="s">
        <v>20</v>
      </c>
      <c r="I2072" s="10" t="s">
        <v>28</v>
      </c>
      <c r="O2072" s="10">
        <f t="shared" si="32"/>
        <v>1</v>
      </c>
    </row>
    <row r="2073" spans="2:15" x14ac:dyDescent="0.3">
      <c r="B2073" s="10">
        <v>2022</v>
      </c>
      <c r="C2073" s="10" t="s">
        <v>15</v>
      </c>
      <c r="D2073" s="10" t="s">
        <v>23</v>
      </c>
      <c r="E2073" s="10" t="s">
        <v>24</v>
      </c>
      <c r="F2073" s="10" t="s">
        <v>30</v>
      </c>
      <c r="G2073" s="10" t="s">
        <v>40</v>
      </c>
      <c r="H2073" s="10" t="s">
        <v>39</v>
      </c>
      <c r="I2073" s="10" t="s">
        <v>28</v>
      </c>
      <c r="O2073" s="10">
        <f t="shared" si="32"/>
        <v>1</v>
      </c>
    </row>
    <row r="2074" spans="2:15" x14ac:dyDescent="0.3">
      <c r="B2074" s="10">
        <v>2023</v>
      </c>
      <c r="C2074" s="10" t="s">
        <v>45</v>
      </c>
      <c r="D2074" s="10" t="s">
        <v>42</v>
      </c>
      <c r="E2074" s="10" t="s">
        <v>35</v>
      </c>
      <c r="F2074" s="10" t="s">
        <v>18</v>
      </c>
      <c r="G2074" s="10" t="s">
        <v>26</v>
      </c>
      <c r="H2074" s="10" t="s">
        <v>20</v>
      </c>
      <c r="I2074" s="10" t="s">
        <v>34</v>
      </c>
      <c r="O2074" s="10">
        <f t="shared" si="32"/>
        <v>1</v>
      </c>
    </row>
    <row r="2075" spans="2:15" x14ac:dyDescent="0.3">
      <c r="B2075" s="10">
        <v>2025</v>
      </c>
      <c r="C2075" s="10" t="s">
        <v>45</v>
      </c>
      <c r="D2075" s="10" t="s">
        <v>37</v>
      </c>
      <c r="E2075" s="10" t="s">
        <v>35</v>
      </c>
      <c r="F2075" s="10" t="s">
        <v>18</v>
      </c>
      <c r="G2075" s="10" t="s">
        <v>40</v>
      </c>
      <c r="H2075" s="10" t="s">
        <v>20</v>
      </c>
      <c r="I2075" s="10" t="s">
        <v>34</v>
      </c>
      <c r="O2075" s="10">
        <f t="shared" si="32"/>
        <v>1</v>
      </c>
    </row>
    <row r="2076" spans="2:15" x14ac:dyDescent="0.3">
      <c r="B2076" s="10">
        <v>2021</v>
      </c>
      <c r="C2076" s="10" t="s">
        <v>41</v>
      </c>
      <c r="D2076" s="10" t="s">
        <v>23</v>
      </c>
      <c r="E2076" s="10" t="s">
        <v>17</v>
      </c>
      <c r="F2076" s="10" t="s">
        <v>25</v>
      </c>
      <c r="G2076" s="10" t="s">
        <v>26</v>
      </c>
      <c r="H2076" s="10" t="s">
        <v>20</v>
      </c>
      <c r="I2076" s="10" t="s">
        <v>21</v>
      </c>
      <c r="O2076" s="10">
        <f t="shared" si="32"/>
        <v>1</v>
      </c>
    </row>
    <row r="2077" spans="2:15" x14ac:dyDescent="0.3">
      <c r="B2077" s="10">
        <v>2025</v>
      </c>
      <c r="C2077" s="10" t="s">
        <v>36</v>
      </c>
      <c r="D2077" s="10" t="s">
        <v>31</v>
      </c>
      <c r="E2077" s="10" t="s">
        <v>35</v>
      </c>
      <c r="F2077" s="10" t="s">
        <v>30</v>
      </c>
      <c r="G2077" s="10" t="s">
        <v>38</v>
      </c>
      <c r="H2077" s="10" t="s">
        <v>39</v>
      </c>
      <c r="I2077" s="10" t="s">
        <v>28</v>
      </c>
      <c r="O2077" s="10">
        <f t="shared" si="32"/>
        <v>1</v>
      </c>
    </row>
    <row r="2078" spans="2:15" x14ac:dyDescent="0.3">
      <c r="B2078" s="10">
        <v>2024</v>
      </c>
      <c r="C2078" s="10" t="s">
        <v>45</v>
      </c>
      <c r="D2078" s="10" t="s">
        <v>16</v>
      </c>
      <c r="E2078" s="10" t="s">
        <v>24</v>
      </c>
      <c r="F2078" s="10" t="s">
        <v>30</v>
      </c>
      <c r="G2078" s="10" t="s">
        <v>32</v>
      </c>
      <c r="H2078" s="10" t="s">
        <v>39</v>
      </c>
      <c r="I2078" s="10" t="s">
        <v>21</v>
      </c>
      <c r="O2078" s="10">
        <f t="shared" si="32"/>
        <v>1</v>
      </c>
    </row>
    <row r="2079" spans="2:15" x14ac:dyDescent="0.3">
      <c r="B2079" s="10">
        <v>2024</v>
      </c>
      <c r="C2079" s="10" t="s">
        <v>15</v>
      </c>
      <c r="D2079" s="10" t="s">
        <v>31</v>
      </c>
      <c r="E2079" s="10" t="s">
        <v>17</v>
      </c>
      <c r="F2079" s="10" t="s">
        <v>30</v>
      </c>
      <c r="G2079" s="10" t="s">
        <v>32</v>
      </c>
      <c r="H2079" s="10" t="s">
        <v>20</v>
      </c>
      <c r="I2079" s="10" t="s">
        <v>28</v>
      </c>
      <c r="O2079" s="10">
        <f t="shared" si="32"/>
        <v>1</v>
      </c>
    </row>
    <row r="2080" spans="2:15" x14ac:dyDescent="0.3">
      <c r="B2080" s="10">
        <v>2024</v>
      </c>
      <c r="C2080" s="10" t="s">
        <v>45</v>
      </c>
      <c r="D2080" s="10" t="s">
        <v>33</v>
      </c>
      <c r="E2080" s="10" t="s">
        <v>35</v>
      </c>
      <c r="F2080" s="10" t="s">
        <v>30</v>
      </c>
      <c r="G2080" s="10" t="s">
        <v>40</v>
      </c>
      <c r="H2080" s="10" t="s">
        <v>39</v>
      </c>
      <c r="I2080" s="10" t="s">
        <v>21</v>
      </c>
      <c r="O2080" s="10">
        <f t="shared" si="32"/>
        <v>1</v>
      </c>
    </row>
    <row r="2081" spans="2:15" x14ac:dyDescent="0.3">
      <c r="B2081" s="10">
        <v>2020</v>
      </c>
      <c r="C2081" s="10" t="s">
        <v>43</v>
      </c>
      <c r="D2081" s="10" t="s">
        <v>16</v>
      </c>
      <c r="E2081" s="10" t="s">
        <v>17</v>
      </c>
      <c r="F2081" s="10" t="s">
        <v>18</v>
      </c>
      <c r="G2081" s="10" t="s">
        <v>44</v>
      </c>
      <c r="H2081" s="10" t="s">
        <v>27</v>
      </c>
      <c r="I2081" s="10" t="s">
        <v>28</v>
      </c>
      <c r="O2081" s="10">
        <f t="shared" si="32"/>
        <v>1</v>
      </c>
    </row>
    <row r="2082" spans="2:15" x14ac:dyDescent="0.3">
      <c r="B2082" s="10">
        <v>2023</v>
      </c>
      <c r="C2082" s="10" t="s">
        <v>43</v>
      </c>
      <c r="D2082" s="10" t="s">
        <v>33</v>
      </c>
      <c r="E2082" s="10" t="s">
        <v>35</v>
      </c>
      <c r="F2082" s="10" t="s">
        <v>25</v>
      </c>
      <c r="G2082" s="10" t="s">
        <v>44</v>
      </c>
      <c r="H2082" s="10" t="s">
        <v>39</v>
      </c>
      <c r="I2082" s="10" t="s">
        <v>34</v>
      </c>
      <c r="O2082" s="10">
        <f t="shared" si="32"/>
        <v>1</v>
      </c>
    </row>
    <row r="2083" spans="2:15" x14ac:dyDescent="0.3">
      <c r="B2083" s="10">
        <v>2025</v>
      </c>
      <c r="C2083" s="10" t="s">
        <v>41</v>
      </c>
      <c r="D2083" s="10" t="s">
        <v>31</v>
      </c>
      <c r="E2083" s="10" t="s">
        <v>35</v>
      </c>
      <c r="F2083" s="10" t="s">
        <v>25</v>
      </c>
      <c r="G2083" s="10" t="s">
        <v>38</v>
      </c>
      <c r="H2083" s="10" t="s">
        <v>27</v>
      </c>
      <c r="I2083" s="10" t="s">
        <v>21</v>
      </c>
      <c r="O2083" s="10">
        <f t="shared" si="32"/>
        <v>1</v>
      </c>
    </row>
    <row r="2084" spans="2:15" x14ac:dyDescent="0.3">
      <c r="B2084" s="10">
        <v>2022</v>
      </c>
      <c r="C2084" s="10" t="s">
        <v>29</v>
      </c>
      <c r="D2084" s="10" t="s">
        <v>16</v>
      </c>
      <c r="E2084" s="10" t="s">
        <v>24</v>
      </c>
      <c r="F2084" s="10" t="s">
        <v>18</v>
      </c>
      <c r="G2084" s="10" t="s">
        <v>26</v>
      </c>
      <c r="H2084" s="10" t="s">
        <v>39</v>
      </c>
      <c r="I2084" s="10" t="s">
        <v>28</v>
      </c>
      <c r="O2084" s="10">
        <f t="shared" si="32"/>
        <v>1</v>
      </c>
    </row>
    <row r="2085" spans="2:15" x14ac:dyDescent="0.3">
      <c r="B2085" s="10">
        <v>2020</v>
      </c>
      <c r="C2085" s="10" t="s">
        <v>36</v>
      </c>
      <c r="D2085" s="10" t="s">
        <v>23</v>
      </c>
      <c r="E2085" s="10" t="s">
        <v>24</v>
      </c>
      <c r="F2085" s="10" t="s">
        <v>30</v>
      </c>
      <c r="G2085" s="10" t="s">
        <v>32</v>
      </c>
      <c r="H2085" s="10" t="s">
        <v>39</v>
      </c>
      <c r="I2085" s="10" t="s">
        <v>28</v>
      </c>
      <c r="O2085" s="10">
        <f t="shared" si="32"/>
        <v>1</v>
      </c>
    </row>
    <row r="2086" spans="2:15" x14ac:dyDescent="0.3">
      <c r="B2086" s="10">
        <v>2026</v>
      </c>
      <c r="C2086" s="10" t="s">
        <v>45</v>
      </c>
      <c r="D2086" s="10" t="s">
        <v>31</v>
      </c>
      <c r="E2086" s="10" t="s">
        <v>35</v>
      </c>
      <c r="F2086" s="10" t="s">
        <v>18</v>
      </c>
      <c r="G2086" s="10" t="s">
        <v>38</v>
      </c>
      <c r="H2086" s="10" t="s">
        <v>20</v>
      </c>
      <c r="I2086" s="10" t="s">
        <v>34</v>
      </c>
      <c r="O2086" s="10">
        <f t="shared" si="32"/>
        <v>1</v>
      </c>
    </row>
    <row r="2087" spans="2:15" x14ac:dyDescent="0.3">
      <c r="B2087" s="10">
        <v>2024</v>
      </c>
      <c r="C2087" s="10" t="s">
        <v>45</v>
      </c>
      <c r="D2087" s="10" t="s">
        <v>37</v>
      </c>
      <c r="E2087" s="10" t="s">
        <v>35</v>
      </c>
      <c r="F2087" s="10" t="s">
        <v>18</v>
      </c>
      <c r="G2087" s="10" t="s">
        <v>40</v>
      </c>
      <c r="H2087" s="10" t="s">
        <v>20</v>
      </c>
      <c r="I2087" s="10" t="s">
        <v>28</v>
      </c>
      <c r="O2087" s="10">
        <f t="shared" si="32"/>
        <v>1</v>
      </c>
    </row>
    <row r="2088" spans="2:15" x14ac:dyDescent="0.3">
      <c r="B2088" s="10">
        <v>2026</v>
      </c>
      <c r="C2088" s="10" t="s">
        <v>29</v>
      </c>
      <c r="D2088" s="10" t="s">
        <v>37</v>
      </c>
      <c r="E2088" s="10" t="s">
        <v>24</v>
      </c>
      <c r="F2088" s="10" t="s">
        <v>18</v>
      </c>
      <c r="G2088" s="10" t="s">
        <v>38</v>
      </c>
      <c r="H2088" s="10" t="s">
        <v>34</v>
      </c>
      <c r="I2088" s="10" t="s">
        <v>28</v>
      </c>
      <c r="O2088" s="10">
        <f t="shared" si="32"/>
        <v>1</v>
      </c>
    </row>
    <row r="2089" spans="2:15" x14ac:dyDescent="0.3">
      <c r="B2089" s="10">
        <v>2020</v>
      </c>
      <c r="C2089" s="10" t="s">
        <v>15</v>
      </c>
      <c r="D2089" s="10" t="s">
        <v>31</v>
      </c>
      <c r="E2089" s="10" t="s">
        <v>35</v>
      </c>
      <c r="F2089" s="10" t="s">
        <v>25</v>
      </c>
      <c r="G2089" s="10" t="s">
        <v>40</v>
      </c>
      <c r="H2089" s="10" t="s">
        <v>20</v>
      </c>
      <c r="I2089" s="10" t="s">
        <v>34</v>
      </c>
      <c r="O2089" s="10">
        <f t="shared" si="32"/>
        <v>1</v>
      </c>
    </row>
    <row r="2090" spans="2:15" x14ac:dyDescent="0.3">
      <c r="B2090" s="10">
        <v>2021</v>
      </c>
      <c r="C2090" s="10" t="s">
        <v>45</v>
      </c>
      <c r="D2090" s="10" t="s">
        <v>16</v>
      </c>
      <c r="E2090" s="10" t="s">
        <v>35</v>
      </c>
      <c r="F2090" s="10" t="s">
        <v>30</v>
      </c>
      <c r="G2090" s="10" t="s">
        <v>40</v>
      </c>
      <c r="H2090" s="10" t="s">
        <v>34</v>
      </c>
      <c r="I2090" s="10" t="s">
        <v>28</v>
      </c>
      <c r="O2090" s="10">
        <f t="shared" si="32"/>
        <v>1</v>
      </c>
    </row>
    <row r="2091" spans="2:15" x14ac:dyDescent="0.3">
      <c r="B2091" s="10">
        <v>2026</v>
      </c>
      <c r="C2091" s="10" t="s">
        <v>29</v>
      </c>
      <c r="D2091" s="10" t="s">
        <v>23</v>
      </c>
      <c r="E2091" s="10" t="s">
        <v>24</v>
      </c>
      <c r="F2091" s="10" t="s">
        <v>25</v>
      </c>
      <c r="G2091" s="10" t="s">
        <v>38</v>
      </c>
      <c r="H2091" s="10" t="s">
        <v>20</v>
      </c>
      <c r="I2091" s="10" t="s">
        <v>21</v>
      </c>
      <c r="O2091" s="10">
        <f t="shared" si="32"/>
        <v>1</v>
      </c>
    </row>
    <row r="2092" spans="2:15" x14ac:dyDescent="0.3">
      <c r="B2092" s="10">
        <v>2020</v>
      </c>
      <c r="C2092" s="10" t="s">
        <v>22</v>
      </c>
      <c r="D2092" s="10" t="s">
        <v>31</v>
      </c>
      <c r="E2092" s="10" t="s">
        <v>35</v>
      </c>
      <c r="F2092" s="10" t="s">
        <v>25</v>
      </c>
      <c r="G2092" s="10" t="s">
        <v>40</v>
      </c>
      <c r="H2092" s="10" t="s">
        <v>27</v>
      </c>
      <c r="I2092" s="10" t="s">
        <v>34</v>
      </c>
      <c r="O2092" s="10">
        <f t="shared" si="32"/>
        <v>1</v>
      </c>
    </row>
    <row r="2093" spans="2:15" x14ac:dyDescent="0.3">
      <c r="B2093" s="10">
        <v>2021</v>
      </c>
      <c r="C2093" s="10" t="s">
        <v>29</v>
      </c>
      <c r="D2093" s="10" t="s">
        <v>33</v>
      </c>
      <c r="E2093" s="10" t="s">
        <v>17</v>
      </c>
      <c r="F2093" s="10" t="s">
        <v>18</v>
      </c>
      <c r="G2093" s="10" t="s">
        <v>26</v>
      </c>
      <c r="H2093" s="10" t="s">
        <v>34</v>
      </c>
      <c r="I2093" s="10" t="s">
        <v>34</v>
      </c>
      <c r="O2093" s="10">
        <f t="shared" si="32"/>
        <v>1</v>
      </c>
    </row>
    <row r="2094" spans="2:15" x14ac:dyDescent="0.3">
      <c r="B2094" s="10">
        <v>2025</v>
      </c>
      <c r="C2094" s="10" t="s">
        <v>29</v>
      </c>
      <c r="D2094" s="10" t="s">
        <v>37</v>
      </c>
      <c r="E2094" s="10" t="s">
        <v>35</v>
      </c>
      <c r="F2094" s="10" t="s">
        <v>18</v>
      </c>
      <c r="G2094" s="10" t="s">
        <v>44</v>
      </c>
      <c r="H2094" s="10" t="s">
        <v>34</v>
      </c>
      <c r="I2094" s="10" t="s">
        <v>28</v>
      </c>
      <c r="O2094" s="10">
        <f t="shared" si="32"/>
        <v>1</v>
      </c>
    </row>
    <row r="2095" spans="2:15" x14ac:dyDescent="0.3">
      <c r="B2095" s="10">
        <v>2024</v>
      </c>
      <c r="C2095" s="10" t="s">
        <v>29</v>
      </c>
      <c r="D2095" s="10" t="s">
        <v>31</v>
      </c>
      <c r="E2095" s="10" t="s">
        <v>17</v>
      </c>
      <c r="F2095" s="10" t="s">
        <v>18</v>
      </c>
      <c r="G2095" s="10" t="s">
        <v>19</v>
      </c>
      <c r="H2095" s="10" t="s">
        <v>39</v>
      </c>
      <c r="I2095" s="10" t="s">
        <v>28</v>
      </c>
      <c r="O2095" s="10">
        <f t="shared" si="32"/>
        <v>1</v>
      </c>
    </row>
    <row r="2096" spans="2:15" x14ac:dyDescent="0.3">
      <c r="B2096" s="10">
        <v>2023</v>
      </c>
      <c r="C2096" s="10" t="s">
        <v>29</v>
      </c>
      <c r="D2096" s="10" t="s">
        <v>31</v>
      </c>
      <c r="E2096" s="10" t="s">
        <v>24</v>
      </c>
      <c r="F2096" s="10" t="s">
        <v>18</v>
      </c>
      <c r="G2096" s="10" t="s">
        <v>44</v>
      </c>
      <c r="H2096" s="10" t="s">
        <v>20</v>
      </c>
      <c r="I2096" s="10" t="s">
        <v>34</v>
      </c>
      <c r="O2096" s="10">
        <f t="shared" si="32"/>
        <v>1</v>
      </c>
    </row>
    <row r="2097" spans="2:15" x14ac:dyDescent="0.3">
      <c r="B2097" s="10">
        <v>2020</v>
      </c>
      <c r="C2097" s="10" t="s">
        <v>22</v>
      </c>
      <c r="D2097" s="10" t="s">
        <v>31</v>
      </c>
      <c r="E2097" s="10" t="s">
        <v>24</v>
      </c>
      <c r="F2097" s="10" t="s">
        <v>18</v>
      </c>
      <c r="G2097" s="10" t="s">
        <v>26</v>
      </c>
      <c r="H2097" s="10" t="s">
        <v>39</v>
      </c>
      <c r="I2097" s="10" t="s">
        <v>34</v>
      </c>
      <c r="O2097" s="10">
        <f t="shared" si="32"/>
        <v>1</v>
      </c>
    </row>
    <row r="2098" spans="2:15" x14ac:dyDescent="0.3">
      <c r="B2098" s="10">
        <v>2020</v>
      </c>
      <c r="C2098" s="10" t="s">
        <v>45</v>
      </c>
      <c r="D2098" s="10" t="s">
        <v>16</v>
      </c>
      <c r="E2098" s="10" t="s">
        <v>17</v>
      </c>
      <c r="F2098" s="10" t="s">
        <v>30</v>
      </c>
      <c r="G2098" s="10" t="s">
        <v>40</v>
      </c>
      <c r="H2098" s="10" t="s">
        <v>34</v>
      </c>
      <c r="I2098" s="10" t="s">
        <v>34</v>
      </c>
      <c r="O2098" s="10">
        <f t="shared" si="32"/>
        <v>1</v>
      </c>
    </row>
    <row r="2099" spans="2:15" x14ac:dyDescent="0.3">
      <c r="B2099" s="10">
        <v>2021</v>
      </c>
      <c r="C2099" s="10" t="s">
        <v>45</v>
      </c>
      <c r="D2099" s="10" t="s">
        <v>31</v>
      </c>
      <c r="E2099" s="10" t="s">
        <v>35</v>
      </c>
      <c r="F2099" s="10" t="s">
        <v>18</v>
      </c>
      <c r="G2099" s="10" t="s">
        <v>19</v>
      </c>
      <c r="H2099" s="10" t="s">
        <v>20</v>
      </c>
      <c r="I2099" s="10" t="s">
        <v>28</v>
      </c>
      <c r="O2099" s="10">
        <f t="shared" si="32"/>
        <v>1</v>
      </c>
    </row>
    <row r="2100" spans="2:15" x14ac:dyDescent="0.3">
      <c r="B2100" s="10">
        <v>2023</v>
      </c>
      <c r="C2100" s="10" t="s">
        <v>22</v>
      </c>
      <c r="D2100" s="10" t="s">
        <v>16</v>
      </c>
      <c r="E2100" s="10" t="s">
        <v>17</v>
      </c>
      <c r="F2100" s="10" t="s">
        <v>18</v>
      </c>
      <c r="G2100" s="10" t="s">
        <v>38</v>
      </c>
      <c r="H2100" s="10" t="s">
        <v>34</v>
      </c>
      <c r="I2100" s="10" t="s">
        <v>34</v>
      </c>
      <c r="O2100" s="10">
        <f t="shared" si="32"/>
        <v>1</v>
      </c>
    </row>
    <row r="2101" spans="2:15" x14ac:dyDescent="0.3">
      <c r="B2101" s="10">
        <v>2026</v>
      </c>
      <c r="C2101" s="10" t="s">
        <v>41</v>
      </c>
      <c r="D2101" s="10" t="s">
        <v>16</v>
      </c>
      <c r="E2101" s="10" t="s">
        <v>35</v>
      </c>
      <c r="F2101" s="10" t="s">
        <v>30</v>
      </c>
      <c r="G2101" s="10" t="s">
        <v>40</v>
      </c>
      <c r="H2101" s="10" t="s">
        <v>20</v>
      </c>
      <c r="I2101" s="10" t="s">
        <v>28</v>
      </c>
      <c r="O2101" s="10">
        <f t="shared" si="32"/>
        <v>1</v>
      </c>
    </row>
    <row r="2102" spans="2:15" x14ac:dyDescent="0.3">
      <c r="B2102" s="10">
        <v>2021</v>
      </c>
      <c r="C2102" s="10" t="s">
        <v>43</v>
      </c>
      <c r="D2102" s="10" t="s">
        <v>37</v>
      </c>
      <c r="E2102" s="10" t="s">
        <v>35</v>
      </c>
      <c r="F2102" s="10" t="s">
        <v>25</v>
      </c>
      <c r="G2102" s="10" t="s">
        <v>40</v>
      </c>
      <c r="H2102" s="10" t="s">
        <v>34</v>
      </c>
      <c r="I2102" s="10" t="s">
        <v>21</v>
      </c>
      <c r="O2102" s="10">
        <f t="shared" si="32"/>
        <v>1</v>
      </c>
    </row>
    <row r="2103" spans="2:15" x14ac:dyDescent="0.3">
      <c r="B2103" s="10">
        <v>2021</v>
      </c>
      <c r="C2103" s="10" t="s">
        <v>41</v>
      </c>
      <c r="D2103" s="10" t="s">
        <v>23</v>
      </c>
      <c r="E2103" s="10" t="s">
        <v>17</v>
      </c>
      <c r="F2103" s="10" t="s">
        <v>30</v>
      </c>
      <c r="G2103" s="10" t="s">
        <v>44</v>
      </c>
      <c r="H2103" s="10" t="s">
        <v>34</v>
      </c>
      <c r="I2103" s="10" t="s">
        <v>28</v>
      </c>
      <c r="O2103" s="10">
        <f t="shared" si="32"/>
        <v>1</v>
      </c>
    </row>
    <row r="2104" spans="2:15" x14ac:dyDescent="0.3">
      <c r="B2104" s="10">
        <v>2022</v>
      </c>
      <c r="C2104" s="10" t="s">
        <v>43</v>
      </c>
      <c r="D2104" s="10" t="s">
        <v>23</v>
      </c>
      <c r="E2104" s="10" t="s">
        <v>17</v>
      </c>
      <c r="F2104" s="10" t="s">
        <v>18</v>
      </c>
      <c r="G2104" s="10" t="s">
        <v>19</v>
      </c>
      <c r="H2104" s="10" t="s">
        <v>27</v>
      </c>
      <c r="I2104" s="10" t="s">
        <v>34</v>
      </c>
      <c r="O2104" s="10">
        <f t="shared" si="32"/>
        <v>1</v>
      </c>
    </row>
    <row r="2105" spans="2:15" x14ac:dyDescent="0.3">
      <c r="B2105" s="10">
        <v>2026</v>
      </c>
      <c r="C2105" s="10" t="s">
        <v>29</v>
      </c>
      <c r="D2105" s="10" t="s">
        <v>16</v>
      </c>
      <c r="E2105" s="10" t="s">
        <v>35</v>
      </c>
      <c r="F2105" s="10" t="s">
        <v>25</v>
      </c>
      <c r="G2105" s="10" t="s">
        <v>32</v>
      </c>
      <c r="H2105" s="10" t="s">
        <v>34</v>
      </c>
      <c r="I2105" s="10" t="s">
        <v>28</v>
      </c>
      <c r="O2105" s="10">
        <f t="shared" si="32"/>
        <v>1</v>
      </c>
    </row>
    <row r="2106" spans="2:15" x14ac:dyDescent="0.3">
      <c r="B2106" s="10">
        <v>2021</v>
      </c>
      <c r="C2106" s="10" t="s">
        <v>29</v>
      </c>
      <c r="D2106" s="10" t="s">
        <v>33</v>
      </c>
      <c r="E2106" s="10" t="s">
        <v>24</v>
      </c>
      <c r="F2106" s="10" t="s">
        <v>18</v>
      </c>
      <c r="G2106" s="10" t="s">
        <v>38</v>
      </c>
      <c r="H2106" s="10" t="s">
        <v>27</v>
      </c>
      <c r="I2106" s="10" t="s">
        <v>28</v>
      </c>
      <c r="O2106" s="10">
        <f t="shared" si="32"/>
        <v>1</v>
      </c>
    </row>
    <row r="2107" spans="2:15" x14ac:dyDescent="0.3">
      <c r="B2107" s="10">
        <v>2026</v>
      </c>
      <c r="C2107" s="10" t="s">
        <v>36</v>
      </c>
      <c r="D2107" s="10" t="s">
        <v>16</v>
      </c>
      <c r="E2107" s="10" t="s">
        <v>24</v>
      </c>
      <c r="F2107" s="10" t="s">
        <v>18</v>
      </c>
      <c r="G2107" s="10" t="s">
        <v>26</v>
      </c>
      <c r="H2107" s="10" t="s">
        <v>39</v>
      </c>
      <c r="I2107" s="10" t="s">
        <v>28</v>
      </c>
      <c r="O2107" s="10">
        <f t="shared" si="32"/>
        <v>1</v>
      </c>
    </row>
    <row r="2108" spans="2:15" x14ac:dyDescent="0.3">
      <c r="B2108" s="10">
        <v>2025</v>
      </c>
      <c r="C2108" s="10" t="s">
        <v>29</v>
      </c>
      <c r="D2108" s="10" t="s">
        <v>16</v>
      </c>
      <c r="E2108" s="10" t="s">
        <v>35</v>
      </c>
      <c r="F2108" s="10" t="s">
        <v>25</v>
      </c>
      <c r="G2108" s="10" t="s">
        <v>44</v>
      </c>
      <c r="H2108" s="10" t="s">
        <v>34</v>
      </c>
      <c r="I2108" s="10" t="s">
        <v>21</v>
      </c>
      <c r="O2108" s="10">
        <f t="shared" si="32"/>
        <v>1</v>
      </c>
    </row>
    <row r="2109" spans="2:15" x14ac:dyDescent="0.3">
      <c r="B2109" s="10">
        <v>2023</v>
      </c>
      <c r="C2109" s="10" t="s">
        <v>29</v>
      </c>
      <c r="D2109" s="10" t="s">
        <v>31</v>
      </c>
      <c r="E2109" s="10" t="s">
        <v>24</v>
      </c>
      <c r="F2109" s="10" t="s">
        <v>25</v>
      </c>
      <c r="G2109" s="10" t="s">
        <v>19</v>
      </c>
      <c r="H2109" s="10" t="s">
        <v>20</v>
      </c>
      <c r="I2109" s="10" t="s">
        <v>28</v>
      </c>
      <c r="O2109" s="10">
        <f t="shared" si="32"/>
        <v>1</v>
      </c>
    </row>
    <row r="2110" spans="2:15" x14ac:dyDescent="0.3">
      <c r="B2110" s="10">
        <v>2023</v>
      </c>
      <c r="C2110" s="10" t="s">
        <v>29</v>
      </c>
      <c r="D2110" s="10" t="s">
        <v>37</v>
      </c>
      <c r="E2110" s="10" t="s">
        <v>35</v>
      </c>
      <c r="F2110" s="10" t="s">
        <v>25</v>
      </c>
      <c r="G2110" s="10" t="s">
        <v>44</v>
      </c>
      <c r="H2110" s="10" t="s">
        <v>34</v>
      </c>
      <c r="I2110" s="10" t="s">
        <v>34</v>
      </c>
      <c r="O2110" s="10">
        <f t="shared" si="32"/>
        <v>1</v>
      </c>
    </row>
    <row r="2111" spans="2:15" x14ac:dyDescent="0.3">
      <c r="B2111" s="10">
        <v>2021</v>
      </c>
      <c r="C2111" s="10" t="s">
        <v>29</v>
      </c>
      <c r="D2111" s="10" t="s">
        <v>33</v>
      </c>
      <c r="E2111" s="10" t="s">
        <v>17</v>
      </c>
      <c r="F2111" s="10" t="s">
        <v>30</v>
      </c>
      <c r="G2111" s="10" t="s">
        <v>19</v>
      </c>
      <c r="H2111" s="10" t="s">
        <v>34</v>
      </c>
      <c r="I2111" s="10" t="s">
        <v>34</v>
      </c>
      <c r="O2111" s="10">
        <f t="shared" si="32"/>
        <v>1</v>
      </c>
    </row>
    <row r="2112" spans="2:15" x14ac:dyDescent="0.3">
      <c r="B2112" s="10">
        <v>2026</v>
      </c>
      <c r="C2112" s="10" t="s">
        <v>43</v>
      </c>
      <c r="D2112" s="10" t="s">
        <v>33</v>
      </c>
      <c r="E2112" s="10" t="s">
        <v>35</v>
      </c>
      <c r="F2112" s="10" t="s">
        <v>18</v>
      </c>
      <c r="G2112" s="10" t="s">
        <v>26</v>
      </c>
      <c r="H2112" s="10" t="s">
        <v>27</v>
      </c>
      <c r="I2112" s="10" t="s">
        <v>28</v>
      </c>
      <c r="O2112" s="10">
        <f t="shared" si="32"/>
        <v>1</v>
      </c>
    </row>
    <row r="2113" spans="2:15" x14ac:dyDescent="0.3">
      <c r="B2113" s="10">
        <v>2022</v>
      </c>
      <c r="C2113" s="10" t="s">
        <v>45</v>
      </c>
      <c r="D2113" s="10" t="s">
        <v>23</v>
      </c>
      <c r="E2113" s="10" t="s">
        <v>24</v>
      </c>
      <c r="F2113" s="10" t="s">
        <v>30</v>
      </c>
      <c r="G2113" s="10" t="s">
        <v>19</v>
      </c>
      <c r="H2113" s="10" t="s">
        <v>39</v>
      </c>
      <c r="I2113" s="10" t="s">
        <v>34</v>
      </c>
      <c r="O2113" s="10">
        <f t="shared" si="32"/>
        <v>1</v>
      </c>
    </row>
    <row r="2114" spans="2:15" x14ac:dyDescent="0.3">
      <c r="B2114" s="10">
        <v>2020</v>
      </c>
      <c r="C2114" s="10" t="s">
        <v>29</v>
      </c>
      <c r="D2114" s="10" t="s">
        <v>33</v>
      </c>
      <c r="E2114" s="10" t="s">
        <v>35</v>
      </c>
      <c r="F2114" s="10" t="s">
        <v>25</v>
      </c>
      <c r="G2114" s="10" t="s">
        <v>38</v>
      </c>
      <c r="H2114" s="10" t="s">
        <v>39</v>
      </c>
      <c r="I2114" s="10" t="s">
        <v>28</v>
      </c>
      <c r="O2114" s="10">
        <f t="shared" si="32"/>
        <v>1</v>
      </c>
    </row>
    <row r="2115" spans="2:15" x14ac:dyDescent="0.3">
      <c r="B2115" s="10">
        <v>2026</v>
      </c>
      <c r="C2115" s="10" t="s">
        <v>45</v>
      </c>
      <c r="D2115" s="10" t="s">
        <v>37</v>
      </c>
      <c r="E2115" s="10" t="s">
        <v>17</v>
      </c>
      <c r="F2115" s="10" t="s">
        <v>25</v>
      </c>
      <c r="G2115" s="10" t="s">
        <v>32</v>
      </c>
      <c r="H2115" s="10" t="s">
        <v>39</v>
      </c>
      <c r="I2115" s="10" t="s">
        <v>21</v>
      </c>
      <c r="O2115" s="10">
        <f t="shared" si="32"/>
        <v>1</v>
      </c>
    </row>
    <row r="2116" spans="2:15" x14ac:dyDescent="0.3">
      <c r="B2116" s="10">
        <v>2025</v>
      </c>
      <c r="C2116" s="10" t="s">
        <v>36</v>
      </c>
      <c r="D2116" s="10" t="s">
        <v>31</v>
      </c>
      <c r="E2116" s="10" t="s">
        <v>24</v>
      </c>
      <c r="F2116" s="10" t="s">
        <v>18</v>
      </c>
      <c r="G2116" s="10" t="s">
        <v>44</v>
      </c>
      <c r="H2116" s="10" t="s">
        <v>20</v>
      </c>
      <c r="I2116" s="10" t="s">
        <v>28</v>
      </c>
      <c r="O2116" s="10">
        <f t="shared" si="32"/>
        <v>1</v>
      </c>
    </row>
    <row r="2117" spans="2:15" x14ac:dyDescent="0.3">
      <c r="B2117" s="10">
        <v>2025</v>
      </c>
      <c r="C2117" s="10" t="s">
        <v>41</v>
      </c>
      <c r="D2117" s="10" t="s">
        <v>42</v>
      </c>
      <c r="E2117" s="10" t="s">
        <v>17</v>
      </c>
      <c r="F2117" s="10" t="s">
        <v>18</v>
      </c>
      <c r="G2117" s="10" t="s">
        <v>38</v>
      </c>
      <c r="H2117" s="10" t="s">
        <v>27</v>
      </c>
      <c r="I2117" s="10" t="s">
        <v>28</v>
      </c>
      <c r="O2117" s="10">
        <f t="shared" ref="O2117:O2180" si="33">SUBTOTAL(103,B2117)</f>
        <v>1</v>
      </c>
    </row>
    <row r="2118" spans="2:15" x14ac:dyDescent="0.3">
      <c r="B2118" s="10">
        <v>2020</v>
      </c>
      <c r="C2118" s="10" t="s">
        <v>45</v>
      </c>
      <c r="D2118" s="10" t="s">
        <v>31</v>
      </c>
      <c r="E2118" s="10" t="s">
        <v>17</v>
      </c>
      <c r="F2118" s="10" t="s">
        <v>25</v>
      </c>
      <c r="G2118" s="10" t="s">
        <v>40</v>
      </c>
      <c r="H2118" s="10" t="s">
        <v>20</v>
      </c>
      <c r="I2118" s="10" t="s">
        <v>21</v>
      </c>
      <c r="O2118" s="10">
        <f t="shared" si="33"/>
        <v>1</v>
      </c>
    </row>
    <row r="2119" spans="2:15" x14ac:dyDescent="0.3">
      <c r="B2119" s="10">
        <v>2022</v>
      </c>
      <c r="C2119" s="10" t="s">
        <v>36</v>
      </c>
      <c r="D2119" s="10" t="s">
        <v>23</v>
      </c>
      <c r="E2119" s="10" t="s">
        <v>35</v>
      </c>
      <c r="F2119" s="10" t="s">
        <v>30</v>
      </c>
      <c r="G2119" s="10" t="s">
        <v>38</v>
      </c>
      <c r="H2119" s="10" t="s">
        <v>20</v>
      </c>
      <c r="I2119" s="10" t="s">
        <v>28</v>
      </c>
      <c r="O2119" s="10">
        <f t="shared" si="33"/>
        <v>1</v>
      </c>
    </row>
    <row r="2120" spans="2:15" x14ac:dyDescent="0.3">
      <c r="B2120" s="10">
        <v>2026</v>
      </c>
      <c r="C2120" s="10" t="s">
        <v>43</v>
      </c>
      <c r="D2120" s="10" t="s">
        <v>16</v>
      </c>
      <c r="E2120" s="10" t="s">
        <v>24</v>
      </c>
      <c r="F2120" s="10" t="s">
        <v>30</v>
      </c>
      <c r="G2120" s="10" t="s">
        <v>40</v>
      </c>
      <c r="H2120" s="10" t="s">
        <v>39</v>
      </c>
      <c r="I2120" s="10" t="s">
        <v>28</v>
      </c>
      <c r="O2120" s="10">
        <f t="shared" si="33"/>
        <v>1</v>
      </c>
    </row>
    <row r="2121" spans="2:15" x14ac:dyDescent="0.3">
      <c r="B2121" s="10">
        <v>2024</v>
      </c>
      <c r="C2121" s="10" t="s">
        <v>43</v>
      </c>
      <c r="D2121" s="10" t="s">
        <v>23</v>
      </c>
      <c r="E2121" s="10" t="s">
        <v>17</v>
      </c>
      <c r="F2121" s="10" t="s">
        <v>30</v>
      </c>
      <c r="G2121" s="10" t="s">
        <v>19</v>
      </c>
      <c r="H2121" s="10" t="s">
        <v>27</v>
      </c>
      <c r="I2121" s="10" t="s">
        <v>34</v>
      </c>
      <c r="O2121" s="10">
        <f t="shared" si="33"/>
        <v>1</v>
      </c>
    </row>
    <row r="2122" spans="2:15" x14ac:dyDescent="0.3">
      <c r="B2122" s="10">
        <v>2022</v>
      </c>
      <c r="C2122" s="10" t="s">
        <v>45</v>
      </c>
      <c r="D2122" s="10" t="s">
        <v>33</v>
      </c>
      <c r="E2122" s="10" t="s">
        <v>17</v>
      </c>
      <c r="F2122" s="10" t="s">
        <v>18</v>
      </c>
      <c r="G2122" s="10" t="s">
        <v>19</v>
      </c>
      <c r="H2122" s="10" t="s">
        <v>27</v>
      </c>
      <c r="I2122" s="10" t="s">
        <v>21</v>
      </c>
      <c r="O2122" s="10">
        <f t="shared" si="33"/>
        <v>1</v>
      </c>
    </row>
    <row r="2123" spans="2:15" x14ac:dyDescent="0.3">
      <c r="B2123" s="10">
        <v>2021</v>
      </c>
      <c r="C2123" s="10" t="s">
        <v>15</v>
      </c>
      <c r="D2123" s="10" t="s">
        <v>31</v>
      </c>
      <c r="E2123" s="10" t="s">
        <v>24</v>
      </c>
      <c r="F2123" s="10" t="s">
        <v>25</v>
      </c>
      <c r="G2123" s="10" t="s">
        <v>38</v>
      </c>
      <c r="H2123" s="10" t="s">
        <v>27</v>
      </c>
      <c r="I2123" s="10" t="s">
        <v>28</v>
      </c>
      <c r="O2123" s="10">
        <f t="shared" si="33"/>
        <v>1</v>
      </c>
    </row>
    <row r="2124" spans="2:15" x14ac:dyDescent="0.3">
      <c r="B2124" s="10">
        <v>2024</v>
      </c>
      <c r="C2124" s="10" t="s">
        <v>22</v>
      </c>
      <c r="D2124" s="10" t="s">
        <v>42</v>
      </c>
      <c r="E2124" s="10" t="s">
        <v>35</v>
      </c>
      <c r="F2124" s="10" t="s">
        <v>25</v>
      </c>
      <c r="G2124" s="10" t="s">
        <v>19</v>
      </c>
      <c r="H2124" s="10" t="s">
        <v>39</v>
      </c>
      <c r="I2124" s="10" t="s">
        <v>21</v>
      </c>
      <c r="O2124" s="10">
        <f t="shared" si="33"/>
        <v>1</v>
      </c>
    </row>
    <row r="2125" spans="2:15" x14ac:dyDescent="0.3">
      <c r="B2125" s="10">
        <v>2026</v>
      </c>
      <c r="C2125" s="10" t="s">
        <v>22</v>
      </c>
      <c r="D2125" s="10" t="s">
        <v>33</v>
      </c>
      <c r="E2125" s="10" t="s">
        <v>17</v>
      </c>
      <c r="F2125" s="10" t="s">
        <v>25</v>
      </c>
      <c r="G2125" s="10" t="s">
        <v>38</v>
      </c>
      <c r="H2125" s="10" t="s">
        <v>34</v>
      </c>
      <c r="I2125" s="10" t="s">
        <v>34</v>
      </c>
      <c r="O2125" s="10">
        <f t="shared" si="33"/>
        <v>1</v>
      </c>
    </row>
    <row r="2126" spans="2:15" x14ac:dyDescent="0.3">
      <c r="B2126" s="10">
        <v>2021</v>
      </c>
      <c r="C2126" s="10" t="s">
        <v>29</v>
      </c>
      <c r="D2126" s="10" t="s">
        <v>23</v>
      </c>
      <c r="E2126" s="10" t="s">
        <v>17</v>
      </c>
      <c r="F2126" s="10" t="s">
        <v>25</v>
      </c>
      <c r="G2126" s="10" t="s">
        <v>38</v>
      </c>
      <c r="H2126" s="10" t="s">
        <v>20</v>
      </c>
      <c r="I2126" s="10" t="s">
        <v>28</v>
      </c>
      <c r="O2126" s="10">
        <f t="shared" si="33"/>
        <v>1</v>
      </c>
    </row>
    <row r="2127" spans="2:15" x14ac:dyDescent="0.3">
      <c r="B2127" s="10">
        <v>2026</v>
      </c>
      <c r="C2127" s="10" t="s">
        <v>15</v>
      </c>
      <c r="D2127" s="10" t="s">
        <v>16</v>
      </c>
      <c r="E2127" s="10" t="s">
        <v>24</v>
      </c>
      <c r="F2127" s="10" t="s">
        <v>18</v>
      </c>
      <c r="G2127" s="10" t="s">
        <v>38</v>
      </c>
      <c r="H2127" s="10" t="s">
        <v>34</v>
      </c>
      <c r="I2127" s="10" t="s">
        <v>34</v>
      </c>
      <c r="O2127" s="10">
        <f t="shared" si="33"/>
        <v>1</v>
      </c>
    </row>
    <row r="2128" spans="2:15" x14ac:dyDescent="0.3">
      <c r="B2128" s="10">
        <v>2021</v>
      </c>
      <c r="C2128" s="10" t="s">
        <v>22</v>
      </c>
      <c r="D2128" s="10" t="s">
        <v>31</v>
      </c>
      <c r="E2128" s="10" t="s">
        <v>35</v>
      </c>
      <c r="F2128" s="10" t="s">
        <v>30</v>
      </c>
      <c r="G2128" s="10" t="s">
        <v>19</v>
      </c>
      <c r="H2128" s="10" t="s">
        <v>27</v>
      </c>
      <c r="I2128" s="10" t="s">
        <v>34</v>
      </c>
      <c r="O2128" s="10">
        <f t="shared" si="33"/>
        <v>1</v>
      </c>
    </row>
    <row r="2129" spans="2:15" x14ac:dyDescent="0.3">
      <c r="B2129" s="10">
        <v>2025</v>
      </c>
      <c r="C2129" s="10" t="s">
        <v>43</v>
      </c>
      <c r="D2129" s="10" t="s">
        <v>33</v>
      </c>
      <c r="E2129" s="10" t="s">
        <v>24</v>
      </c>
      <c r="F2129" s="10" t="s">
        <v>30</v>
      </c>
      <c r="G2129" s="10" t="s">
        <v>26</v>
      </c>
      <c r="H2129" s="10" t="s">
        <v>34</v>
      </c>
      <c r="I2129" s="10" t="s">
        <v>34</v>
      </c>
      <c r="O2129" s="10">
        <f t="shared" si="33"/>
        <v>1</v>
      </c>
    </row>
    <row r="2130" spans="2:15" x14ac:dyDescent="0.3">
      <c r="B2130" s="10">
        <v>2023</v>
      </c>
      <c r="C2130" s="10" t="s">
        <v>41</v>
      </c>
      <c r="D2130" s="10" t="s">
        <v>31</v>
      </c>
      <c r="E2130" s="10" t="s">
        <v>35</v>
      </c>
      <c r="F2130" s="10" t="s">
        <v>25</v>
      </c>
      <c r="G2130" s="10" t="s">
        <v>32</v>
      </c>
      <c r="H2130" s="10" t="s">
        <v>27</v>
      </c>
      <c r="I2130" s="10" t="s">
        <v>34</v>
      </c>
      <c r="O2130" s="10">
        <f t="shared" si="33"/>
        <v>1</v>
      </c>
    </row>
    <row r="2131" spans="2:15" x14ac:dyDescent="0.3">
      <c r="B2131" s="10">
        <v>2020</v>
      </c>
      <c r="C2131" s="10" t="s">
        <v>15</v>
      </c>
      <c r="D2131" s="10" t="s">
        <v>16</v>
      </c>
      <c r="E2131" s="10" t="s">
        <v>17</v>
      </c>
      <c r="F2131" s="10" t="s">
        <v>30</v>
      </c>
      <c r="G2131" s="10" t="s">
        <v>40</v>
      </c>
      <c r="H2131" s="10" t="s">
        <v>27</v>
      </c>
      <c r="I2131" s="10" t="s">
        <v>34</v>
      </c>
      <c r="O2131" s="10">
        <f t="shared" si="33"/>
        <v>1</v>
      </c>
    </row>
    <row r="2132" spans="2:15" x14ac:dyDescent="0.3">
      <c r="B2132" s="10">
        <v>2025</v>
      </c>
      <c r="C2132" s="10" t="s">
        <v>15</v>
      </c>
      <c r="D2132" s="10" t="s">
        <v>31</v>
      </c>
      <c r="E2132" s="10" t="s">
        <v>17</v>
      </c>
      <c r="F2132" s="10" t="s">
        <v>25</v>
      </c>
      <c r="G2132" s="10" t="s">
        <v>32</v>
      </c>
      <c r="H2132" s="10" t="s">
        <v>20</v>
      </c>
      <c r="I2132" s="10" t="s">
        <v>28</v>
      </c>
      <c r="O2132" s="10">
        <f t="shared" si="33"/>
        <v>1</v>
      </c>
    </row>
    <row r="2133" spans="2:15" x14ac:dyDescent="0.3">
      <c r="B2133" s="10">
        <v>2026</v>
      </c>
      <c r="C2133" s="10" t="s">
        <v>15</v>
      </c>
      <c r="D2133" s="10" t="s">
        <v>42</v>
      </c>
      <c r="E2133" s="10" t="s">
        <v>35</v>
      </c>
      <c r="F2133" s="10" t="s">
        <v>30</v>
      </c>
      <c r="G2133" s="10" t="s">
        <v>38</v>
      </c>
      <c r="H2133" s="10" t="s">
        <v>20</v>
      </c>
      <c r="I2133" s="10" t="s">
        <v>34</v>
      </c>
      <c r="O2133" s="10">
        <f t="shared" si="33"/>
        <v>1</v>
      </c>
    </row>
    <row r="2134" spans="2:15" x14ac:dyDescent="0.3">
      <c r="B2134" s="10">
        <v>2024</v>
      </c>
      <c r="C2134" s="10" t="s">
        <v>41</v>
      </c>
      <c r="D2134" s="10" t="s">
        <v>23</v>
      </c>
      <c r="E2134" s="10" t="s">
        <v>17</v>
      </c>
      <c r="F2134" s="10" t="s">
        <v>25</v>
      </c>
      <c r="G2134" s="10" t="s">
        <v>40</v>
      </c>
      <c r="H2134" s="10" t="s">
        <v>34</v>
      </c>
      <c r="I2134" s="10" t="s">
        <v>28</v>
      </c>
      <c r="O2134" s="10">
        <f t="shared" si="33"/>
        <v>1</v>
      </c>
    </row>
    <row r="2135" spans="2:15" x14ac:dyDescent="0.3">
      <c r="B2135" s="10">
        <v>2024</v>
      </c>
      <c r="C2135" s="10" t="s">
        <v>43</v>
      </c>
      <c r="D2135" s="10" t="s">
        <v>23</v>
      </c>
      <c r="E2135" s="10" t="s">
        <v>35</v>
      </c>
      <c r="F2135" s="10" t="s">
        <v>30</v>
      </c>
      <c r="G2135" s="10" t="s">
        <v>19</v>
      </c>
      <c r="H2135" s="10" t="s">
        <v>39</v>
      </c>
      <c r="I2135" s="10" t="s">
        <v>34</v>
      </c>
      <c r="O2135" s="10">
        <f t="shared" si="33"/>
        <v>1</v>
      </c>
    </row>
    <row r="2136" spans="2:15" x14ac:dyDescent="0.3">
      <c r="B2136" s="10">
        <v>2026</v>
      </c>
      <c r="C2136" s="10" t="s">
        <v>41</v>
      </c>
      <c r="D2136" s="10" t="s">
        <v>31</v>
      </c>
      <c r="E2136" s="10" t="s">
        <v>17</v>
      </c>
      <c r="F2136" s="10" t="s">
        <v>18</v>
      </c>
      <c r="G2136" s="10" t="s">
        <v>38</v>
      </c>
      <c r="H2136" s="10" t="s">
        <v>20</v>
      </c>
      <c r="I2136" s="10" t="s">
        <v>34</v>
      </c>
      <c r="O2136" s="10">
        <f t="shared" si="33"/>
        <v>1</v>
      </c>
    </row>
    <row r="2137" spans="2:15" x14ac:dyDescent="0.3">
      <c r="B2137" s="10">
        <v>2024</v>
      </c>
      <c r="C2137" s="10" t="s">
        <v>29</v>
      </c>
      <c r="D2137" s="10" t="s">
        <v>33</v>
      </c>
      <c r="E2137" s="10" t="s">
        <v>35</v>
      </c>
      <c r="F2137" s="10" t="s">
        <v>25</v>
      </c>
      <c r="G2137" s="10" t="s">
        <v>44</v>
      </c>
      <c r="H2137" s="10" t="s">
        <v>27</v>
      </c>
      <c r="I2137" s="10" t="s">
        <v>34</v>
      </c>
      <c r="O2137" s="10">
        <f t="shared" si="33"/>
        <v>1</v>
      </c>
    </row>
    <row r="2138" spans="2:15" x14ac:dyDescent="0.3">
      <c r="B2138" s="10">
        <v>2024</v>
      </c>
      <c r="C2138" s="10" t="s">
        <v>41</v>
      </c>
      <c r="D2138" s="10" t="s">
        <v>37</v>
      </c>
      <c r="E2138" s="10" t="s">
        <v>17</v>
      </c>
      <c r="F2138" s="10" t="s">
        <v>18</v>
      </c>
      <c r="G2138" s="10" t="s">
        <v>32</v>
      </c>
      <c r="H2138" s="10" t="s">
        <v>20</v>
      </c>
      <c r="I2138" s="10" t="s">
        <v>34</v>
      </c>
      <c r="O2138" s="10">
        <f t="shared" si="33"/>
        <v>1</v>
      </c>
    </row>
    <row r="2139" spans="2:15" x14ac:dyDescent="0.3">
      <c r="B2139" s="10">
        <v>2024</v>
      </c>
      <c r="C2139" s="10" t="s">
        <v>41</v>
      </c>
      <c r="D2139" s="10" t="s">
        <v>23</v>
      </c>
      <c r="E2139" s="10" t="s">
        <v>17</v>
      </c>
      <c r="F2139" s="10" t="s">
        <v>18</v>
      </c>
      <c r="G2139" s="10" t="s">
        <v>40</v>
      </c>
      <c r="H2139" s="10" t="s">
        <v>39</v>
      </c>
      <c r="I2139" s="10" t="s">
        <v>21</v>
      </c>
      <c r="O2139" s="10">
        <f t="shared" si="33"/>
        <v>1</v>
      </c>
    </row>
    <row r="2140" spans="2:15" x14ac:dyDescent="0.3">
      <c r="B2140" s="10">
        <v>2025</v>
      </c>
      <c r="C2140" s="10" t="s">
        <v>45</v>
      </c>
      <c r="D2140" s="10" t="s">
        <v>37</v>
      </c>
      <c r="E2140" s="10" t="s">
        <v>35</v>
      </c>
      <c r="F2140" s="10" t="s">
        <v>18</v>
      </c>
      <c r="G2140" s="10" t="s">
        <v>32</v>
      </c>
      <c r="H2140" s="10" t="s">
        <v>39</v>
      </c>
      <c r="I2140" s="10" t="s">
        <v>28</v>
      </c>
      <c r="O2140" s="10">
        <f t="shared" si="33"/>
        <v>1</v>
      </c>
    </row>
    <row r="2141" spans="2:15" x14ac:dyDescent="0.3">
      <c r="B2141" s="10">
        <v>2022</v>
      </c>
      <c r="C2141" s="10" t="s">
        <v>22</v>
      </c>
      <c r="D2141" s="10" t="s">
        <v>23</v>
      </c>
      <c r="E2141" s="10" t="s">
        <v>17</v>
      </c>
      <c r="F2141" s="10" t="s">
        <v>18</v>
      </c>
      <c r="G2141" s="10" t="s">
        <v>38</v>
      </c>
      <c r="H2141" s="10" t="s">
        <v>34</v>
      </c>
      <c r="I2141" s="10" t="s">
        <v>34</v>
      </c>
      <c r="O2141" s="10">
        <f t="shared" si="33"/>
        <v>1</v>
      </c>
    </row>
    <row r="2142" spans="2:15" x14ac:dyDescent="0.3">
      <c r="B2142" s="10">
        <v>2024</v>
      </c>
      <c r="C2142" s="10" t="s">
        <v>41</v>
      </c>
      <c r="D2142" s="10" t="s">
        <v>42</v>
      </c>
      <c r="E2142" s="10" t="s">
        <v>35</v>
      </c>
      <c r="F2142" s="10" t="s">
        <v>18</v>
      </c>
      <c r="G2142" s="10" t="s">
        <v>38</v>
      </c>
      <c r="H2142" s="10" t="s">
        <v>27</v>
      </c>
      <c r="I2142" s="10" t="s">
        <v>21</v>
      </c>
      <c r="O2142" s="10">
        <f t="shared" si="33"/>
        <v>1</v>
      </c>
    </row>
    <row r="2143" spans="2:15" x14ac:dyDescent="0.3">
      <c r="B2143" s="10">
        <v>2025</v>
      </c>
      <c r="C2143" s="10" t="s">
        <v>36</v>
      </c>
      <c r="D2143" s="10" t="s">
        <v>33</v>
      </c>
      <c r="E2143" s="10" t="s">
        <v>24</v>
      </c>
      <c r="F2143" s="10" t="s">
        <v>18</v>
      </c>
      <c r="G2143" s="10" t="s">
        <v>40</v>
      </c>
      <c r="H2143" s="10" t="s">
        <v>39</v>
      </c>
      <c r="I2143" s="10" t="s">
        <v>28</v>
      </c>
      <c r="O2143" s="10">
        <f t="shared" si="33"/>
        <v>1</v>
      </c>
    </row>
    <row r="2144" spans="2:15" x14ac:dyDescent="0.3">
      <c r="B2144" s="10">
        <v>2021</v>
      </c>
      <c r="C2144" s="10" t="s">
        <v>43</v>
      </c>
      <c r="D2144" s="10" t="s">
        <v>31</v>
      </c>
      <c r="E2144" s="10" t="s">
        <v>35</v>
      </c>
      <c r="F2144" s="10" t="s">
        <v>18</v>
      </c>
      <c r="G2144" s="10" t="s">
        <v>44</v>
      </c>
      <c r="H2144" s="10" t="s">
        <v>39</v>
      </c>
      <c r="I2144" s="10" t="s">
        <v>28</v>
      </c>
      <c r="O2144" s="10">
        <f t="shared" si="33"/>
        <v>1</v>
      </c>
    </row>
    <row r="2145" spans="2:15" x14ac:dyDescent="0.3">
      <c r="B2145" s="10">
        <v>2020</v>
      </c>
      <c r="C2145" s="10" t="s">
        <v>15</v>
      </c>
      <c r="D2145" s="10" t="s">
        <v>42</v>
      </c>
      <c r="E2145" s="10" t="s">
        <v>35</v>
      </c>
      <c r="F2145" s="10" t="s">
        <v>25</v>
      </c>
      <c r="G2145" s="10" t="s">
        <v>40</v>
      </c>
      <c r="H2145" s="10" t="s">
        <v>20</v>
      </c>
      <c r="I2145" s="10" t="s">
        <v>34</v>
      </c>
      <c r="O2145" s="10">
        <f t="shared" si="33"/>
        <v>1</v>
      </c>
    </row>
    <row r="2146" spans="2:15" x14ac:dyDescent="0.3">
      <c r="B2146" s="10">
        <v>2025</v>
      </c>
      <c r="C2146" s="10" t="s">
        <v>15</v>
      </c>
      <c r="D2146" s="10" t="s">
        <v>31</v>
      </c>
      <c r="E2146" s="10" t="s">
        <v>24</v>
      </c>
      <c r="F2146" s="10" t="s">
        <v>30</v>
      </c>
      <c r="G2146" s="10" t="s">
        <v>44</v>
      </c>
      <c r="H2146" s="10" t="s">
        <v>27</v>
      </c>
      <c r="I2146" s="10" t="s">
        <v>21</v>
      </c>
      <c r="O2146" s="10">
        <f t="shared" si="33"/>
        <v>1</v>
      </c>
    </row>
    <row r="2147" spans="2:15" x14ac:dyDescent="0.3">
      <c r="B2147" s="10">
        <v>2020</v>
      </c>
      <c r="C2147" s="10" t="s">
        <v>41</v>
      </c>
      <c r="D2147" s="10" t="s">
        <v>23</v>
      </c>
      <c r="E2147" s="10" t="s">
        <v>17</v>
      </c>
      <c r="F2147" s="10" t="s">
        <v>18</v>
      </c>
      <c r="G2147" s="10" t="s">
        <v>38</v>
      </c>
      <c r="H2147" s="10" t="s">
        <v>20</v>
      </c>
      <c r="I2147" s="10" t="s">
        <v>28</v>
      </c>
      <c r="O2147" s="10">
        <f t="shared" si="33"/>
        <v>1</v>
      </c>
    </row>
    <row r="2148" spans="2:15" x14ac:dyDescent="0.3">
      <c r="B2148" s="10">
        <v>2021</v>
      </c>
      <c r="C2148" s="10" t="s">
        <v>15</v>
      </c>
      <c r="D2148" s="10" t="s">
        <v>16</v>
      </c>
      <c r="E2148" s="10" t="s">
        <v>35</v>
      </c>
      <c r="F2148" s="10" t="s">
        <v>25</v>
      </c>
      <c r="G2148" s="10" t="s">
        <v>26</v>
      </c>
      <c r="H2148" s="10" t="s">
        <v>27</v>
      </c>
      <c r="I2148" s="10" t="s">
        <v>28</v>
      </c>
      <c r="O2148" s="10">
        <f t="shared" si="33"/>
        <v>1</v>
      </c>
    </row>
    <row r="2149" spans="2:15" x14ac:dyDescent="0.3">
      <c r="B2149" s="10">
        <v>2026</v>
      </c>
      <c r="C2149" s="10" t="s">
        <v>15</v>
      </c>
      <c r="D2149" s="10" t="s">
        <v>16</v>
      </c>
      <c r="E2149" s="10" t="s">
        <v>17</v>
      </c>
      <c r="F2149" s="10" t="s">
        <v>25</v>
      </c>
      <c r="G2149" s="10" t="s">
        <v>32</v>
      </c>
      <c r="H2149" s="10" t="s">
        <v>34</v>
      </c>
      <c r="I2149" s="10" t="s">
        <v>28</v>
      </c>
      <c r="O2149" s="10">
        <f t="shared" si="33"/>
        <v>1</v>
      </c>
    </row>
    <row r="2150" spans="2:15" x14ac:dyDescent="0.3">
      <c r="B2150" s="10">
        <v>2020</v>
      </c>
      <c r="C2150" s="10" t="s">
        <v>22</v>
      </c>
      <c r="D2150" s="10" t="s">
        <v>23</v>
      </c>
      <c r="E2150" s="10" t="s">
        <v>24</v>
      </c>
      <c r="F2150" s="10" t="s">
        <v>30</v>
      </c>
      <c r="G2150" s="10" t="s">
        <v>44</v>
      </c>
      <c r="H2150" s="10" t="s">
        <v>20</v>
      </c>
      <c r="I2150" s="10" t="s">
        <v>28</v>
      </c>
      <c r="O2150" s="10">
        <f t="shared" si="33"/>
        <v>1</v>
      </c>
    </row>
    <row r="2151" spans="2:15" x14ac:dyDescent="0.3">
      <c r="B2151" s="10">
        <v>2021</v>
      </c>
      <c r="C2151" s="10" t="s">
        <v>29</v>
      </c>
      <c r="D2151" s="10" t="s">
        <v>31</v>
      </c>
      <c r="E2151" s="10" t="s">
        <v>35</v>
      </c>
      <c r="F2151" s="10" t="s">
        <v>18</v>
      </c>
      <c r="G2151" s="10" t="s">
        <v>44</v>
      </c>
      <c r="H2151" s="10" t="s">
        <v>20</v>
      </c>
      <c r="I2151" s="10" t="s">
        <v>28</v>
      </c>
      <c r="O2151" s="10">
        <f t="shared" si="33"/>
        <v>1</v>
      </c>
    </row>
    <row r="2152" spans="2:15" x14ac:dyDescent="0.3">
      <c r="B2152" s="10">
        <v>2022</v>
      </c>
      <c r="C2152" s="10" t="s">
        <v>29</v>
      </c>
      <c r="D2152" s="10" t="s">
        <v>42</v>
      </c>
      <c r="E2152" s="10" t="s">
        <v>24</v>
      </c>
      <c r="F2152" s="10" t="s">
        <v>30</v>
      </c>
      <c r="G2152" s="10" t="s">
        <v>38</v>
      </c>
      <c r="H2152" s="10" t="s">
        <v>39</v>
      </c>
      <c r="I2152" s="10" t="s">
        <v>28</v>
      </c>
      <c r="O2152" s="10">
        <f t="shared" si="33"/>
        <v>1</v>
      </c>
    </row>
    <row r="2153" spans="2:15" x14ac:dyDescent="0.3">
      <c r="B2153" s="10">
        <v>2021</v>
      </c>
      <c r="C2153" s="10" t="s">
        <v>43</v>
      </c>
      <c r="D2153" s="10" t="s">
        <v>42</v>
      </c>
      <c r="E2153" s="10" t="s">
        <v>35</v>
      </c>
      <c r="F2153" s="10" t="s">
        <v>18</v>
      </c>
      <c r="G2153" s="10" t="s">
        <v>38</v>
      </c>
      <c r="H2153" s="10" t="s">
        <v>39</v>
      </c>
      <c r="I2153" s="10" t="s">
        <v>21</v>
      </c>
      <c r="O2153" s="10">
        <f t="shared" si="33"/>
        <v>1</v>
      </c>
    </row>
    <row r="2154" spans="2:15" x14ac:dyDescent="0.3">
      <c r="B2154" s="10">
        <v>2024</v>
      </c>
      <c r="C2154" s="10" t="s">
        <v>22</v>
      </c>
      <c r="D2154" s="10" t="s">
        <v>31</v>
      </c>
      <c r="E2154" s="10" t="s">
        <v>17</v>
      </c>
      <c r="F2154" s="10" t="s">
        <v>25</v>
      </c>
      <c r="G2154" s="10" t="s">
        <v>44</v>
      </c>
      <c r="H2154" s="10" t="s">
        <v>34</v>
      </c>
      <c r="I2154" s="10" t="s">
        <v>34</v>
      </c>
      <c r="O2154" s="10">
        <f t="shared" si="33"/>
        <v>1</v>
      </c>
    </row>
    <row r="2155" spans="2:15" x14ac:dyDescent="0.3">
      <c r="B2155" s="10">
        <v>2025</v>
      </c>
      <c r="C2155" s="10" t="s">
        <v>43</v>
      </c>
      <c r="D2155" s="10" t="s">
        <v>33</v>
      </c>
      <c r="E2155" s="10" t="s">
        <v>35</v>
      </c>
      <c r="F2155" s="10" t="s">
        <v>18</v>
      </c>
      <c r="G2155" s="10" t="s">
        <v>32</v>
      </c>
      <c r="H2155" s="10" t="s">
        <v>20</v>
      </c>
      <c r="I2155" s="10" t="s">
        <v>21</v>
      </c>
      <c r="O2155" s="10">
        <f t="shared" si="33"/>
        <v>1</v>
      </c>
    </row>
    <row r="2156" spans="2:15" x14ac:dyDescent="0.3">
      <c r="B2156" s="10">
        <v>2020</v>
      </c>
      <c r="C2156" s="10" t="s">
        <v>45</v>
      </c>
      <c r="D2156" s="10" t="s">
        <v>23</v>
      </c>
      <c r="E2156" s="10" t="s">
        <v>17</v>
      </c>
      <c r="F2156" s="10" t="s">
        <v>18</v>
      </c>
      <c r="G2156" s="10" t="s">
        <v>38</v>
      </c>
      <c r="H2156" s="10" t="s">
        <v>20</v>
      </c>
      <c r="I2156" s="10" t="s">
        <v>28</v>
      </c>
      <c r="O2156" s="10">
        <f t="shared" si="33"/>
        <v>1</v>
      </c>
    </row>
    <row r="2157" spans="2:15" x14ac:dyDescent="0.3">
      <c r="B2157" s="10">
        <v>2026</v>
      </c>
      <c r="C2157" s="10" t="s">
        <v>15</v>
      </c>
      <c r="D2157" s="10" t="s">
        <v>33</v>
      </c>
      <c r="E2157" s="10" t="s">
        <v>17</v>
      </c>
      <c r="F2157" s="10" t="s">
        <v>25</v>
      </c>
      <c r="G2157" s="10" t="s">
        <v>44</v>
      </c>
      <c r="H2157" s="10" t="s">
        <v>34</v>
      </c>
      <c r="I2157" s="10" t="s">
        <v>34</v>
      </c>
      <c r="O2157" s="10">
        <f t="shared" si="33"/>
        <v>1</v>
      </c>
    </row>
    <row r="2158" spans="2:15" x14ac:dyDescent="0.3">
      <c r="B2158" s="10">
        <v>2020</v>
      </c>
      <c r="C2158" s="10" t="s">
        <v>36</v>
      </c>
      <c r="D2158" s="10" t="s">
        <v>16</v>
      </c>
      <c r="E2158" s="10" t="s">
        <v>17</v>
      </c>
      <c r="F2158" s="10" t="s">
        <v>25</v>
      </c>
      <c r="G2158" s="10" t="s">
        <v>38</v>
      </c>
      <c r="H2158" s="10" t="s">
        <v>27</v>
      </c>
      <c r="I2158" s="10" t="s">
        <v>28</v>
      </c>
      <c r="O2158" s="10">
        <f t="shared" si="33"/>
        <v>1</v>
      </c>
    </row>
    <row r="2159" spans="2:15" x14ac:dyDescent="0.3">
      <c r="B2159" s="10">
        <v>2022</v>
      </c>
      <c r="C2159" s="10" t="s">
        <v>43</v>
      </c>
      <c r="D2159" s="10" t="s">
        <v>42</v>
      </c>
      <c r="E2159" s="10" t="s">
        <v>24</v>
      </c>
      <c r="F2159" s="10" t="s">
        <v>18</v>
      </c>
      <c r="G2159" s="10" t="s">
        <v>38</v>
      </c>
      <c r="H2159" s="10" t="s">
        <v>39</v>
      </c>
      <c r="I2159" s="10" t="s">
        <v>34</v>
      </c>
      <c r="O2159" s="10">
        <f t="shared" si="33"/>
        <v>1</v>
      </c>
    </row>
    <row r="2160" spans="2:15" x14ac:dyDescent="0.3">
      <c r="B2160" s="10">
        <v>2026</v>
      </c>
      <c r="C2160" s="10" t="s">
        <v>36</v>
      </c>
      <c r="D2160" s="10" t="s">
        <v>33</v>
      </c>
      <c r="E2160" s="10" t="s">
        <v>35</v>
      </c>
      <c r="F2160" s="10" t="s">
        <v>18</v>
      </c>
      <c r="G2160" s="10" t="s">
        <v>19</v>
      </c>
      <c r="H2160" s="10" t="s">
        <v>27</v>
      </c>
      <c r="I2160" s="10" t="s">
        <v>34</v>
      </c>
      <c r="O2160" s="10">
        <f t="shared" si="33"/>
        <v>1</v>
      </c>
    </row>
    <row r="2161" spans="2:15" x14ac:dyDescent="0.3">
      <c r="B2161" s="10">
        <v>2022</v>
      </c>
      <c r="C2161" s="10" t="s">
        <v>45</v>
      </c>
      <c r="D2161" s="10" t="s">
        <v>33</v>
      </c>
      <c r="E2161" s="10" t="s">
        <v>17</v>
      </c>
      <c r="F2161" s="10" t="s">
        <v>25</v>
      </c>
      <c r="G2161" s="10" t="s">
        <v>32</v>
      </c>
      <c r="H2161" s="10" t="s">
        <v>20</v>
      </c>
      <c r="I2161" s="10" t="s">
        <v>34</v>
      </c>
      <c r="O2161" s="10">
        <f t="shared" si="33"/>
        <v>1</v>
      </c>
    </row>
    <row r="2162" spans="2:15" x14ac:dyDescent="0.3">
      <c r="B2162" s="10">
        <v>2021</v>
      </c>
      <c r="C2162" s="10" t="s">
        <v>15</v>
      </c>
      <c r="D2162" s="10" t="s">
        <v>23</v>
      </c>
      <c r="E2162" s="10" t="s">
        <v>24</v>
      </c>
      <c r="F2162" s="10" t="s">
        <v>25</v>
      </c>
      <c r="G2162" s="10" t="s">
        <v>38</v>
      </c>
      <c r="H2162" s="10" t="s">
        <v>27</v>
      </c>
      <c r="I2162" s="10" t="s">
        <v>28</v>
      </c>
      <c r="O2162" s="10">
        <f t="shared" si="33"/>
        <v>1</v>
      </c>
    </row>
    <row r="2163" spans="2:15" x14ac:dyDescent="0.3">
      <c r="B2163" s="10">
        <v>2020</v>
      </c>
      <c r="C2163" s="10" t="s">
        <v>41</v>
      </c>
      <c r="D2163" s="10" t="s">
        <v>42</v>
      </c>
      <c r="E2163" s="10" t="s">
        <v>17</v>
      </c>
      <c r="F2163" s="10" t="s">
        <v>25</v>
      </c>
      <c r="G2163" s="10" t="s">
        <v>32</v>
      </c>
      <c r="H2163" s="10" t="s">
        <v>34</v>
      </c>
      <c r="I2163" s="10" t="s">
        <v>21</v>
      </c>
      <c r="O2163" s="10">
        <f t="shared" si="33"/>
        <v>1</v>
      </c>
    </row>
    <row r="2164" spans="2:15" x14ac:dyDescent="0.3">
      <c r="B2164" s="10">
        <v>2021</v>
      </c>
      <c r="C2164" s="10" t="s">
        <v>41</v>
      </c>
      <c r="D2164" s="10" t="s">
        <v>16</v>
      </c>
      <c r="E2164" s="10" t="s">
        <v>17</v>
      </c>
      <c r="F2164" s="10" t="s">
        <v>18</v>
      </c>
      <c r="G2164" s="10" t="s">
        <v>38</v>
      </c>
      <c r="H2164" s="10" t="s">
        <v>20</v>
      </c>
      <c r="I2164" s="10" t="s">
        <v>21</v>
      </c>
      <c r="O2164" s="10">
        <f t="shared" si="33"/>
        <v>1</v>
      </c>
    </row>
    <row r="2165" spans="2:15" x14ac:dyDescent="0.3">
      <c r="B2165" s="10">
        <v>2023</v>
      </c>
      <c r="C2165" s="10" t="s">
        <v>36</v>
      </c>
      <c r="D2165" s="10" t="s">
        <v>16</v>
      </c>
      <c r="E2165" s="10" t="s">
        <v>24</v>
      </c>
      <c r="F2165" s="10" t="s">
        <v>30</v>
      </c>
      <c r="G2165" s="10" t="s">
        <v>40</v>
      </c>
      <c r="H2165" s="10" t="s">
        <v>34</v>
      </c>
      <c r="I2165" s="10" t="s">
        <v>28</v>
      </c>
      <c r="O2165" s="10">
        <f t="shared" si="33"/>
        <v>1</v>
      </c>
    </row>
    <row r="2166" spans="2:15" x14ac:dyDescent="0.3">
      <c r="B2166" s="10">
        <v>2024</v>
      </c>
      <c r="C2166" s="10" t="s">
        <v>29</v>
      </c>
      <c r="D2166" s="10" t="s">
        <v>33</v>
      </c>
      <c r="E2166" s="10" t="s">
        <v>35</v>
      </c>
      <c r="F2166" s="10" t="s">
        <v>25</v>
      </c>
      <c r="G2166" s="10" t="s">
        <v>19</v>
      </c>
      <c r="H2166" s="10" t="s">
        <v>27</v>
      </c>
      <c r="I2166" s="10" t="s">
        <v>21</v>
      </c>
      <c r="O2166" s="10">
        <f t="shared" si="33"/>
        <v>1</v>
      </c>
    </row>
    <row r="2167" spans="2:15" x14ac:dyDescent="0.3">
      <c r="B2167" s="10">
        <v>2026</v>
      </c>
      <c r="C2167" s="10" t="s">
        <v>36</v>
      </c>
      <c r="D2167" s="10" t="s">
        <v>23</v>
      </c>
      <c r="E2167" s="10" t="s">
        <v>24</v>
      </c>
      <c r="F2167" s="10" t="s">
        <v>18</v>
      </c>
      <c r="G2167" s="10" t="s">
        <v>38</v>
      </c>
      <c r="H2167" s="10" t="s">
        <v>20</v>
      </c>
      <c r="I2167" s="10" t="s">
        <v>28</v>
      </c>
      <c r="O2167" s="10">
        <f t="shared" si="33"/>
        <v>1</v>
      </c>
    </row>
    <row r="2168" spans="2:15" x14ac:dyDescent="0.3">
      <c r="B2168" s="10">
        <v>2024</v>
      </c>
      <c r="C2168" s="10" t="s">
        <v>45</v>
      </c>
      <c r="D2168" s="10" t="s">
        <v>23</v>
      </c>
      <c r="E2168" s="10" t="s">
        <v>24</v>
      </c>
      <c r="F2168" s="10" t="s">
        <v>25</v>
      </c>
      <c r="G2168" s="10" t="s">
        <v>38</v>
      </c>
      <c r="H2168" s="10" t="s">
        <v>39</v>
      </c>
      <c r="I2168" s="10" t="s">
        <v>21</v>
      </c>
      <c r="O2168" s="10">
        <f t="shared" si="33"/>
        <v>1</v>
      </c>
    </row>
    <row r="2169" spans="2:15" x14ac:dyDescent="0.3">
      <c r="B2169" s="10">
        <v>2020</v>
      </c>
      <c r="C2169" s="10" t="s">
        <v>36</v>
      </c>
      <c r="D2169" s="10" t="s">
        <v>16</v>
      </c>
      <c r="E2169" s="10" t="s">
        <v>24</v>
      </c>
      <c r="F2169" s="10" t="s">
        <v>25</v>
      </c>
      <c r="G2169" s="10" t="s">
        <v>44</v>
      </c>
      <c r="H2169" s="10" t="s">
        <v>20</v>
      </c>
      <c r="I2169" s="10" t="s">
        <v>21</v>
      </c>
      <c r="O2169" s="10">
        <f t="shared" si="33"/>
        <v>1</v>
      </c>
    </row>
    <row r="2170" spans="2:15" x14ac:dyDescent="0.3">
      <c r="B2170" s="10">
        <v>2025</v>
      </c>
      <c r="C2170" s="10" t="s">
        <v>45</v>
      </c>
      <c r="D2170" s="10" t="s">
        <v>16</v>
      </c>
      <c r="E2170" s="10" t="s">
        <v>24</v>
      </c>
      <c r="F2170" s="10" t="s">
        <v>30</v>
      </c>
      <c r="G2170" s="10" t="s">
        <v>26</v>
      </c>
      <c r="H2170" s="10" t="s">
        <v>20</v>
      </c>
      <c r="I2170" s="10" t="s">
        <v>28</v>
      </c>
      <c r="O2170" s="10">
        <f t="shared" si="33"/>
        <v>1</v>
      </c>
    </row>
    <row r="2171" spans="2:15" x14ac:dyDescent="0.3">
      <c r="B2171" s="10">
        <v>2023</v>
      </c>
      <c r="C2171" s="10" t="s">
        <v>43</v>
      </c>
      <c r="D2171" s="10" t="s">
        <v>23</v>
      </c>
      <c r="E2171" s="10" t="s">
        <v>17</v>
      </c>
      <c r="F2171" s="10" t="s">
        <v>30</v>
      </c>
      <c r="G2171" s="10" t="s">
        <v>19</v>
      </c>
      <c r="H2171" s="10" t="s">
        <v>27</v>
      </c>
      <c r="I2171" s="10" t="s">
        <v>21</v>
      </c>
      <c r="O2171" s="10">
        <f t="shared" si="33"/>
        <v>1</v>
      </c>
    </row>
    <row r="2172" spans="2:15" x14ac:dyDescent="0.3">
      <c r="B2172" s="10">
        <v>2024</v>
      </c>
      <c r="C2172" s="10" t="s">
        <v>29</v>
      </c>
      <c r="D2172" s="10" t="s">
        <v>33</v>
      </c>
      <c r="E2172" s="10" t="s">
        <v>17</v>
      </c>
      <c r="F2172" s="10" t="s">
        <v>25</v>
      </c>
      <c r="G2172" s="10" t="s">
        <v>40</v>
      </c>
      <c r="H2172" s="10" t="s">
        <v>20</v>
      </c>
      <c r="I2172" s="10" t="s">
        <v>28</v>
      </c>
      <c r="O2172" s="10">
        <f t="shared" si="33"/>
        <v>1</v>
      </c>
    </row>
    <row r="2173" spans="2:15" x14ac:dyDescent="0.3">
      <c r="B2173" s="10">
        <v>2026</v>
      </c>
      <c r="C2173" s="10" t="s">
        <v>43</v>
      </c>
      <c r="D2173" s="10" t="s">
        <v>42</v>
      </c>
      <c r="E2173" s="10" t="s">
        <v>17</v>
      </c>
      <c r="F2173" s="10" t="s">
        <v>25</v>
      </c>
      <c r="G2173" s="10" t="s">
        <v>40</v>
      </c>
      <c r="H2173" s="10" t="s">
        <v>39</v>
      </c>
      <c r="I2173" s="10" t="s">
        <v>28</v>
      </c>
      <c r="O2173" s="10">
        <f t="shared" si="33"/>
        <v>1</v>
      </c>
    </row>
    <row r="2174" spans="2:15" x14ac:dyDescent="0.3">
      <c r="B2174" s="10">
        <v>2024</v>
      </c>
      <c r="C2174" s="10" t="s">
        <v>36</v>
      </c>
      <c r="D2174" s="10" t="s">
        <v>16</v>
      </c>
      <c r="E2174" s="10" t="s">
        <v>17</v>
      </c>
      <c r="F2174" s="10" t="s">
        <v>30</v>
      </c>
      <c r="G2174" s="10" t="s">
        <v>44</v>
      </c>
      <c r="H2174" s="10" t="s">
        <v>27</v>
      </c>
      <c r="I2174" s="10" t="s">
        <v>21</v>
      </c>
      <c r="O2174" s="10">
        <f t="shared" si="33"/>
        <v>1</v>
      </c>
    </row>
    <row r="2175" spans="2:15" x14ac:dyDescent="0.3">
      <c r="B2175" s="10">
        <v>2025</v>
      </c>
      <c r="C2175" s="10" t="s">
        <v>22</v>
      </c>
      <c r="D2175" s="10" t="s">
        <v>42</v>
      </c>
      <c r="E2175" s="10" t="s">
        <v>24</v>
      </c>
      <c r="F2175" s="10" t="s">
        <v>18</v>
      </c>
      <c r="G2175" s="10" t="s">
        <v>26</v>
      </c>
      <c r="H2175" s="10" t="s">
        <v>27</v>
      </c>
      <c r="I2175" s="10" t="s">
        <v>34</v>
      </c>
      <c r="O2175" s="10">
        <f t="shared" si="33"/>
        <v>1</v>
      </c>
    </row>
    <row r="2176" spans="2:15" x14ac:dyDescent="0.3">
      <c r="B2176" s="10">
        <v>2026</v>
      </c>
      <c r="C2176" s="10" t="s">
        <v>15</v>
      </c>
      <c r="D2176" s="10" t="s">
        <v>16</v>
      </c>
      <c r="E2176" s="10" t="s">
        <v>17</v>
      </c>
      <c r="F2176" s="10" t="s">
        <v>30</v>
      </c>
      <c r="G2176" s="10" t="s">
        <v>19</v>
      </c>
      <c r="H2176" s="10" t="s">
        <v>27</v>
      </c>
      <c r="I2176" s="10" t="s">
        <v>34</v>
      </c>
      <c r="O2176" s="10">
        <f t="shared" si="33"/>
        <v>1</v>
      </c>
    </row>
    <row r="2177" spans="2:15" x14ac:dyDescent="0.3">
      <c r="B2177" s="10">
        <v>2021</v>
      </c>
      <c r="C2177" s="10" t="s">
        <v>15</v>
      </c>
      <c r="D2177" s="10" t="s">
        <v>37</v>
      </c>
      <c r="E2177" s="10" t="s">
        <v>35</v>
      </c>
      <c r="F2177" s="10" t="s">
        <v>25</v>
      </c>
      <c r="G2177" s="10" t="s">
        <v>19</v>
      </c>
      <c r="H2177" s="10" t="s">
        <v>27</v>
      </c>
      <c r="I2177" s="10" t="s">
        <v>28</v>
      </c>
      <c r="O2177" s="10">
        <f t="shared" si="33"/>
        <v>1</v>
      </c>
    </row>
    <row r="2178" spans="2:15" x14ac:dyDescent="0.3">
      <c r="B2178" s="10">
        <v>2024</v>
      </c>
      <c r="C2178" s="10" t="s">
        <v>45</v>
      </c>
      <c r="D2178" s="10" t="s">
        <v>16</v>
      </c>
      <c r="E2178" s="10" t="s">
        <v>17</v>
      </c>
      <c r="F2178" s="10" t="s">
        <v>18</v>
      </c>
      <c r="G2178" s="10" t="s">
        <v>40</v>
      </c>
      <c r="H2178" s="10" t="s">
        <v>39</v>
      </c>
      <c r="I2178" s="10" t="s">
        <v>34</v>
      </c>
      <c r="O2178" s="10">
        <f t="shared" si="33"/>
        <v>1</v>
      </c>
    </row>
    <row r="2179" spans="2:15" x14ac:dyDescent="0.3">
      <c r="B2179" s="10">
        <v>2023</v>
      </c>
      <c r="C2179" s="10" t="s">
        <v>41</v>
      </c>
      <c r="D2179" s="10" t="s">
        <v>16</v>
      </c>
      <c r="E2179" s="10" t="s">
        <v>17</v>
      </c>
      <c r="F2179" s="10" t="s">
        <v>18</v>
      </c>
      <c r="G2179" s="10" t="s">
        <v>44</v>
      </c>
      <c r="H2179" s="10" t="s">
        <v>34</v>
      </c>
      <c r="I2179" s="10" t="s">
        <v>34</v>
      </c>
      <c r="O2179" s="10">
        <f t="shared" si="33"/>
        <v>1</v>
      </c>
    </row>
    <row r="2180" spans="2:15" x14ac:dyDescent="0.3">
      <c r="B2180" s="10">
        <v>2023</v>
      </c>
      <c r="C2180" s="10" t="s">
        <v>22</v>
      </c>
      <c r="D2180" s="10" t="s">
        <v>37</v>
      </c>
      <c r="E2180" s="10" t="s">
        <v>17</v>
      </c>
      <c r="F2180" s="10" t="s">
        <v>18</v>
      </c>
      <c r="G2180" s="10" t="s">
        <v>32</v>
      </c>
      <c r="H2180" s="10" t="s">
        <v>34</v>
      </c>
      <c r="I2180" s="10" t="s">
        <v>28</v>
      </c>
      <c r="O2180" s="10">
        <f t="shared" si="33"/>
        <v>1</v>
      </c>
    </row>
    <row r="2181" spans="2:15" x14ac:dyDescent="0.3">
      <c r="B2181" s="10">
        <v>2022</v>
      </c>
      <c r="C2181" s="10" t="s">
        <v>41</v>
      </c>
      <c r="D2181" s="10" t="s">
        <v>37</v>
      </c>
      <c r="E2181" s="10" t="s">
        <v>24</v>
      </c>
      <c r="F2181" s="10" t="s">
        <v>25</v>
      </c>
      <c r="G2181" s="10" t="s">
        <v>44</v>
      </c>
      <c r="H2181" s="10" t="s">
        <v>27</v>
      </c>
      <c r="I2181" s="10" t="s">
        <v>28</v>
      </c>
      <c r="O2181" s="10">
        <f t="shared" ref="O2181:O2244" si="34">SUBTOTAL(103,B2181)</f>
        <v>1</v>
      </c>
    </row>
    <row r="2182" spans="2:15" x14ac:dyDescent="0.3">
      <c r="B2182" s="10">
        <v>2022</v>
      </c>
      <c r="C2182" s="10" t="s">
        <v>36</v>
      </c>
      <c r="D2182" s="10" t="s">
        <v>33</v>
      </c>
      <c r="E2182" s="10" t="s">
        <v>24</v>
      </c>
      <c r="F2182" s="10" t="s">
        <v>30</v>
      </c>
      <c r="G2182" s="10" t="s">
        <v>26</v>
      </c>
      <c r="H2182" s="10" t="s">
        <v>27</v>
      </c>
      <c r="I2182" s="10" t="s">
        <v>34</v>
      </c>
      <c r="O2182" s="10">
        <f t="shared" si="34"/>
        <v>1</v>
      </c>
    </row>
    <row r="2183" spans="2:15" x14ac:dyDescent="0.3">
      <c r="B2183" s="10">
        <v>2021</v>
      </c>
      <c r="C2183" s="10" t="s">
        <v>43</v>
      </c>
      <c r="D2183" s="10" t="s">
        <v>31</v>
      </c>
      <c r="E2183" s="10" t="s">
        <v>17</v>
      </c>
      <c r="F2183" s="10" t="s">
        <v>30</v>
      </c>
      <c r="G2183" s="10" t="s">
        <v>38</v>
      </c>
      <c r="H2183" s="10" t="s">
        <v>20</v>
      </c>
      <c r="I2183" s="10" t="s">
        <v>21</v>
      </c>
      <c r="O2183" s="10">
        <f t="shared" si="34"/>
        <v>1</v>
      </c>
    </row>
    <row r="2184" spans="2:15" x14ac:dyDescent="0.3">
      <c r="B2184" s="10">
        <v>2023</v>
      </c>
      <c r="C2184" s="10" t="s">
        <v>29</v>
      </c>
      <c r="D2184" s="10" t="s">
        <v>23</v>
      </c>
      <c r="E2184" s="10" t="s">
        <v>17</v>
      </c>
      <c r="F2184" s="10" t="s">
        <v>30</v>
      </c>
      <c r="G2184" s="10" t="s">
        <v>40</v>
      </c>
      <c r="H2184" s="10" t="s">
        <v>39</v>
      </c>
      <c r="I2184" s="10" t="s">
        <v>21</v>
      </c>
      <c r="O2184" s="10">
        <f t="shared" si="34"/>
        <v>1</v>
      </c>
    </row>
    <row r="2185" spans="2:15" x14ac:dyDescent="0.3">
      <c r="B2185" s="10">
        <v>2020</v>
      </c>
      <c r="C2185" s="10" t="s">
        <v>45</v>
      </c>
      <c r="D2185" s="10" t="s">
        <v>37</v>
      </c>
      <c r="E2185" s="10" t="s">
        <v>24</v>
      </c>
      <c r="F2185" s="10" t="s">
        <v>18</v>
      </c>
      <c r="G2185" s="10" t="s">
        <v>19</v>
      </c>
      <c r="H2185" s="10" t="s">
        <v>27</v>
      </c>
      <c r="I2185" s="10" t="s">
        <v>21</v>
      </c>
      <c r="O2185" s="10">
        <f t="shared" si="34"/>
        <v>1</v>
      </c>
    </row>
    <row r="2186" spans="2:15" x14ac:dyDescent="0.3">
      <c r="B2186" s="10">
        <v>2022</v>
      </c>
      <c r="C2186" s="10" t="s">
        <v>15</v>
      </c>
      <c r="D2186" s="10" t="s">
        <v>42</v>
      </c>
      <c r="E2186" s="10" t="s">
        <v>17</v>
      </c>
      <c r="F2186" s="10" t="s">
        <v>25</v>
      </c>
      <c r="G2186" s="10" t="s">
        <v>40</v>
      </c>
      <c r="H2186" s="10" t="s">
        <v>39</v>
      </c>
      <c r="I2186" s="10" t="s">
        <v>34</v>
      </c>
      <c r="O2186" s="10">
        <f t="shared" si="34"/>
        <v>1</v>
      </c>
    </row>
    <row r="2187" spans="2:15" x14ac:dyDescent="0.3">
      <c r="B2187" s="10">
        <v>2021</v>
      </c>
      <c r="C2187" s="10" t="s">
        <v>43</v>
      </c>
      <c r="D2187" s="10" t="s">
        <v>31</v>
      </c>
      <c r="E2187" s="10" t="s">
        <v>24</v>
      </c>
      <c r="F2187" s="10" t="s">
        <v>30</v>
      </c>
      <c r="G2187" s="10" t="s">
        <v>38</v>
      </c>
      <c r="H2187" s="10" t="s">
        <v>20</v>
      </c>
      <c r="I2187" s="10" t="s">
        <v>34</v>
      </c>
      <c r="O2187" s="10">
        <f t="shared" si="34"/>
        <v>1</v>
      </c>
    </row>
    <row r="2188" spans="2:15" x14ac:dyDescent="0.3">
      <c r="B2188" s="10">
        <v>2025</v>
      </c>
      <c r="C2188" s="10" t="s">
        <v>22</v>
      </c>
      <c r="D2188" s="10" t="s">
        <v>23</v>
      </c>
      <c r="E2188" s="10" t="s">
        <v>24</v>
      </c>
      <c r="F2188" s="10" t="s">
        <v>30</v>
      </c>
      <c r="G2188" s="10" t="s">
        <v>44</v>
      </c>
      <c r="H2188" s="10" t="s">
        <v>39</v>
      </c>
      <c r="I2188" s="10" t="s">
        <v>28</v>
      </c>
      <c r="O2188" s="10">
        <f t="shared" si="34"/>
        <v>1</v>
      </c>
    </row>
    <row r="2189" spans="2:15" x14ac:dyDescent="0.3">
      <c r="B2189" s="10">
        <v>2026</v>
      </c>
      <c r="C2189" s="10" t="s">
        <v>22</v>
      </c>
      <c r="D2189" s="10" t="s">
        <v>42</v>
      </c>
      <c r="E2189" s="10" t="s">
        <v>17</v>
      </c>
      <c r="F2189" s="10" t="s">
        <v>25</v>
      </c>
      <c r="G2189" s="10" t="s">
        <v>19</v>
      </c>
      <c r="H2189" s="10" t="s">
        <v>27</v>
      </c>
      <c r="I2189" s="10" t="s">
        <v>28</v>
      </c>
      <c r="O2189" s="10">
        <f t="shared" si="34"/>
        <v>1</v>
      </c>
    </row>
    <row r="2190" spans="2:15" x14ac:dyDescent="0.3">
      <c r="B2190" s="10">
        <v>2025</v>
      </c>
      <c r="C2190" s="10" t="s">
        <v>29</v>
      </c>
      <c r="D2190" s="10" t="s">
        <v>33</v>
      </c>
      <c r="E2190" s="10" t="s">
        <v>35</v>
      </c>
      <c r="F2190" s="10" t="s">
        <v>25</v>
      </c>
      <c r="G2190" s="10" t="s">
        <v>32</v>
      </c>
      <c r="H2190" s="10" t="s">
        <v>39</v>
      </c>
      <c r="I2190" s="10" t="s">
        <v>28</v>
      </c>
      <c r="O2190" s="10">
        <f t="shared" si="34"/>
        <v>1</v>
      </c>
    </row>
    <row r="2191" spans="2:15" x14ac:dyDescent="0.3">
      <c r="B2191" s="10">
        <v>2024</v>
      </c>
      <c r="C2191" s="10" t="s">
        <v>15</v>
      </c>
      <c r="D2191" s="10" t="s">
        <v>31</v>
      </c>
      <c r="E2191" s="10" t="s">
        <v>24</v>
      </c>
      <c r="F2191" s="10" t="s">
        <v>30</v>
      </c>
      <c r="G2191" s="10" t="s">
        <v>38</v>
      </c>
      <c r="H2191" s="10" t="s">
        <v>34</v>
      </c>
      <c r="I2191" s="10" t="s">
        <v>34</v>
      </c>
      <c r="O2191" s="10">
        <f t="shared" si="34"/>
        <v>1</v>
      </c>
    </row>
    <row r="2192" spans="2:15" x14ac:dyDescent="0.3">
      <c r="B2192" s="10">
        <v>2020</v>
      </c>
      <c r="C2192" s="10" t="s">
        <v>15</v>
      </c>
      <c r="D2192" s="10" t="s">
        <v>31</v>
      </c>
      <c r="E2192" s="10" t="s">
        <v>35</v>
      </c>
      <c r="F2192" s="10" t="s">
        <v>18</v>
      </c>
      <c r="G2192" s="10" t="s">
        <v>32</v>
      </c>
      <c r="H2192" s="10" t="s">
        <v>39</v>
      </c>
      <c r="I2192" s="10" t="s">
        <v>21</v>
      </c>
      <c r="O2192" s="10">
        <f t="shared" si="34"/>
        <v>1</v>
      </c>
    </row>
    <row r="2193" spans="2:15" x14ac:dyDescent="0.3">
      <c r="B2193" s="10">
        <v>2020</v>
      </c>
      <c r="C2193" s="10" t="s">
        <v>15</v>
      </c>
      <c r="D2193" s="10" t="s">
        <v>16</v>
      </c>
      <c r="E2193" s="10" t="s">
        <v>17</v>
      </c>
      <c r="F2193" s="10" t="s">
        <v>30</v>
      </c>
      <c r="G2193" s="10" t="s">
        <v>40</v>
      </c>
      <c r="H2193" s="10" t="s">
        <v>27</v>
      </c>
      <c r="I2193" s="10" t="s">
        <v>28</v>
      </c>
      <c r="O2193" s="10">
        <f t="shared" si="34"/>
        <v>1</v>
      </c>
    </row>
    <row r="2194" spans="2:15" x14ac:dyDescent="0.3">
      <c r="B2194" s="10">
        <v>2025</v>
      </c>
      <c r="C2194" s="10" t="s">
        <v>41</v>
      </c>
      <c r="D2194" s="10" t="s">
        <v>31</v>
      </c>
      <c r="E2194" s="10" t="s">
        <v>17</v>
      </c>
      <c r="F2194" s="10" t="s">
        <v>30</v>
      </c>
      <c r="G2194" s="10" t="s">
        <v>26</v>
      </c>
      <c r="H2194" s="10" t="s">
        <v>39</v>
      </c>
      <c r="I2194" s="10" t="s">
        <v>34</v>
      </c>
      <c r="O2194" s="10">
        <f t="shared" si="34"/>
        <v>1</v>
      </c>
    </row>
    <row r="2195" spans="2:15" x14ac:dyDescent="0.3">
      <c r="B2195" s="10">
        <v>2022</v>
      </c>
      <c r="C2195" s="10" t="s">
        <v>29</v>
      </c>
      <c r="D2195" s="10" t="s">
        <v>23</v>
      </c>
      <c r="E2195" s="10" t="s">
        <v>35</v>
      </c>
      <c r="F2195" s="10" t="s">
        <v>25</v>
      </c>
      <c r="G2195" s="10" t="s">
        <v>44</v>
      </c>
      <c r="H2195" s="10" t="s">
        <v>39</v>
      </c>
      <c r="I2195" s="10" t="s">
        <v>28</v>
      </c>
      <c r="O2195" s="10">
        <f t="shared" si="34"/>
        <v>1</v>
      </c>
    </row>
    <row r="2196" spans="2:15" x14ac:dyDescent="0.3">
      <c r="B2196" s="10">
        <v>2020</v>
      </c>
      <c r="C2196" s="10" t="s">
        <v>45</v>
      </c>
      <c r="D2196" s="10" t="s">
        <v>37</v>
      </c>
      <c r="E2196" s="10" t="s">
        <v>24</v>
      </c>
      <c r="F2196" s="10" t="s">
        <v>25</v>
      </c>
      <c r="G2196" s="10" t="s">
        <v>44</v>
      </c>
      <c r="H2196" s="10" t="s">
        <v>20</v>
      </c>
      <c r="I2196" s="10" t="s">
        <v>28</v>
      </c>
      <c r="O2196" s="10">
        <f t="shared" si="34"/>
        <v>1</v>
      </c>
    </row>
    <row r="2197" spans="2:15" x14ac:dyDescent="0.3">
      <c r="B2197" s="10">
        <v>2023</v>
      </c>
      <c r="C2197" s="10" t="s">
        <v>36</v>
      </c>
      <c r="D2197" s="10" t="s">
        <v>31</v>
      </c>
      <c r="E2197" s="10" t="s">
        <v>35</v>
      </c>
      <c r="F2197" s="10" t="s">
        <v>25</v>
      </c>
      <c r="G2197" s="10" t="s">
        <v>40</v>
      </c>
      <c r="H2197" s="10" t="s">
        <v>20</v>
      </c>
      <c r="I2197" s="10" t="s">
        <v>28</v>
      </c>
      <c r="O2197" s="10">
        <f t="shared" si="34"/>
        <v>1</v>
      </c>
    </row>
    <row r="2198" spans="2:15" x14ac:dyDescent="0.3">
      <c r="B2198" s="10">
        <v>2023</v>
      </c>
      <c r="C2198" s="10" t="s">
        <v>29</v>
      </c>
      <c r="D2198" s="10" t="s">
        <v>37</v>
      </c>
      <c r="E2198" s="10" t="s">
        <v>35</v>
      </c>
      <c r="F2198" s="10" t="s">
        <v>25</v>
      </c>
      <c r="G2198" s="10" t="s">
        <v>19</v>
      </c>
      <c r="H2198" s="10" t="s">
        <v>34</v>
      </c>
      <c r="I2198" s="10" t="s">
        <v>28</v>
      </c>
      <c r="O2198" s="10">
        <f t="shared" si="34"/>
        <v>1</v>
      </c>
    </row>
    <row r="2199" spans="2:15" x14ac:dyDescent="0.3">
      <c r="B2199" s="10">
        <v>2021</v>
      </c>
      <c r="C2199" s="10" t="s">
        <v>43</v>
      </c>
      <c r="D2199" s="10" t="s">
        <v>31</v>
      </c>
      <c r="E2199" s="10" t="s">
        <v>35</v>
      </c>
      <c r="F2199" s="10" t="s">
        <v>30</v>
      </c>
      <c r="G2199" s="10" t="s">
        <v>19</v>
      </c>
      <c r="H2199" s="10" t="s">
        <v>27</v>
      </c>
      <c r="I2199" s="10" t="s">
        <v>34</v>
      </c>
      <c r="O2199" s="10">
        <f t="shared" si="34"/>
        <v>1</v>
      </c>
    </row>
    <row r="2200" spans="2:15" x14ac:dyDescent="0.3">
      <c r="B2200" s="10">
        <v>2022</v>
      </c>
      <c r="C2200" s="10" t="s">
        <v>15</v>
      </c>
      <c r="D2200" s="10" t="s">
        <v>16</v>
      </c>
      <c r="E2200" s="10" t="s">
        <v>35</v>
      </c>
      <c r="F2200" s="10" t="s">
        <v>30</v>
      </c>
      <c r="G2200" s="10" t="s">
        <v>44</v>
      </c>
      <c r="H2200" s="10" t="s">
        <v>34</v>
      </c>
      <c r="I2200" s="10" t="s">
        <v>28</v>
      </c>
      <c r="O2200" s="10">
        <f t="shared" si="34"/>
        <v>1</v>
      </c>
    </row>
    <row r="2201" spans="2:15" x14ac:dyDescent="0.3">
      <c r="B2201" s="10">
        <v>2024</v>
      </c>
      <c r="C2201" s="10" t="s">
        <v>22</v>
      </c>
      <c r="D2201" s="10" t="s">
        <v>33</v>
      </c>
      <c r="E2201" s="10" t="s">
        <v>35</v>
      </c>
      <c r="F2201" s="10" t="s">
        <v>30</v>
      </c>
      <c r="G2201" s="10" t="s">
        <v>38</v>
      </c>
      <c r="H2201" s="10" t="s">
        <v>27</v>
      </c>
      <c r="I2201" s="10" t="s">
        <v>21</v>
      </c>
      <c r="O2201" s="10">
        <f t="shared" si="34"/>
        <v>1</v>
      </c>
    </row>
    <row r="2202" spans="2:15" x14ac:dyDescent="0.3">
      <c r="B2202" s="10">
        <v>2025</v>
      </c>
      <c r="C2202" s="10" t="s">
        <v>45</v>
      </c>
      <c r="D2202" s="10" t="s">
        <v>33</v>
      </c>
      <c r="E2202" s="10" t="s">
        <v>35</v>
      </c>
      <c r="F2202" s="10" t="s">
        <v>25</v>
      </c>
      <c r="G2202" s="10" t="s">
        <v>38</v>
      </c>
      <c r="H2202" s="10" t="s">
        <v>39</v>
      </c>
      <c r="I2202" s="10" t="s">
        <v>28</v>
      </c>
      <c r="O2202" s="10">
        <f t="shared" si="34"/>
        <v>1</v>
      </c>
    </row>
    <row r="2203" spans="2:15" x14ac:dyDescent="0.3">
      <c r="B2203" s="10">
        <v>2022</v>
      </c>
      <c r="C2203" s="10" t="s">
        <v>22</v>
      </c>
      <c r="D2203" s="10" t="s">
        <v>31</v>
      </c>
      <c r="E2203" s="10" t="s">
        <v>35</v>
      </c>
      <c r="F2203" s="10" t="s">
        <v>25</v>
      </c>
      <c r="G2203" s="10" t="s">
        <v>32</v>
      </c>
      <c r="H2203" s="10" t="s">
        <v>27</v>
      </c>
      <c r="I2203" s="10" t="s">
        <v>28</v>
      </c>
      <c r="O2203" s="10">
        <f t="shared" si="34"/>
        <v>1</v>
      </c>
    </row>
    <row r="2204" spans="2:15" x14ac:dyDescent="0.3">
      <c r="B2204" s="10">
        <v>2020</v>
      </c>
      <c r="C2204" s="10" t="s">
        <v>36</v>
      </c>
      <c r="D2204" s="10" t="s">
        <v>23</v>
      </c>
      <c r="E2204" s="10" t="s">
        <v>35</v>
      </c>
      <c r="F2204" s="10" t="s">
        <v>30</v>
      </c>
      <c r="G2204" s="10" t="s">
        <v>44</v>
      </c>
      <c r="H2204" s="10" t="s">
        <v>34</v>
      </c>
      <c r="I2204" s="10" t="s">
        <v>34</v>
      </c>
      <c r="O2204" s="10">
        <f t="shared" si="34"/>
        <v>1</v>
      </c>
    </row>
    <row r="2205" spans="2:15" x14ac:dyDescent="0.3">
      <c r="B2205" s="10">
        <v>2022</v>
      </c>
      <c r="C2205" s="10" t="s">
        <v>29</v>
      </c>
      <c r="D2205" s="10" t="s">
        <v>42</v>
      </c>
      <c r="E2205" s="10" t="s">
        <v>24</v>
      </c>
      <c r="F2205" s="10" t="s">
        <v>30</v>
      </c>
      <c r="G2205" s="10" t="s">
        <v>26</v>
      </c>
      <c r="H2205" s="10" t="s">
        <v>20</v>
      </c>
      <c r="I2205" s="10" t="s">
        <v>28</v>
      </c>
      <c r="O2205" s="10">
        <f t="shared" si="34"/>
        <v>1</v>
      </c>
    </row>
    <row r="2206" spans="2:15" x14ac:dyDescent="0.3">
      <c r="B2206" s="10">
        <v>2024</v>
      </c>
      <c r="C2206" s="10" t="s">
        <v>41</v>
      </c>
      <c r="D2206" s="10" t="s">
        <v>16</v>
      </c>
      <c r="E2206" s="10" t="s">
        <v>24</v>
      </c>
      <c r="F2206" s="10" t="s">
        <v>25</v>
      </c>
      <c r="G2206" s="10" t="s">
        <v>44</v>
      </c>
      <c r="H2206" s="10" t="s">
        <v>39</v>
      </c>
      <c r="I2206" s="10" t="s">
        <v>28</v>
      </c>
      <c r="O2206" s="10">
        <f t="shared" si="34"/>
        <v>1</v>
      </c>
    </row>
    <row r="2207" spans="2:15" x14ac:dyDescent="0.3">
      <c r="B2207" s="10">
        <v>2021</v>
      </c>
      <c r="C2207" s="10" t="s">
        <v>45</v>
      </c>
      <c r="D2207" s="10" t="s">
        <v>23</v>
      </c>
      <c r="E2207" s="10" t="s">
        <v>17</v>
      </c>
      <c r="F2207" s="10" t="s">
        <v>25</v>
      </c>
      <c r="G2207" s="10" t="s">
        <v>44</v>
      </c>
      <c r="H2207" s="10" t="s">
        <v>27</v>
      </c>
      <c r="I2207" s="10" t="s">
        <v>28</v>
      </c>
      <c r="O2207" s="10">
        <f t="shared" si="34"/>
        <v>1</v>
      </c>
    </row>
    <row r="2208" spans="2:15" x14ac:dyDescent="0.3">
      <c r="B2208" s="10">
        <v>2021</v>
      </c>
      <c r="C2208" s="10" t="s">
        <v>41</v>
      </c>
      <c r="D2208" s="10" t="s">
        <v>33</v>
      </c>
      <c r="E2208" s="10" t="s">
        <v>24</v>
      </c>
      <c r="F2208" s="10" t="s">
        <v>18</v>
      </c>
      <c r="G2208" s="10" t="s">
        <v>26</v>
      </c>
      <c r="H2208" s="10" t="s">
        <v>20</v>
      </c>
      <c r="I2208" s="10" t="s">
        <v>34</v>
      </c>
      <c r="O2208" s="10">
        <f t="shared" si="34"/>
        <v>1</v>
      </c>
    </row>
    <row r="2209" spans="2:15" x14ac:dyDescent="0.3">
      <c r="B2209" s="10">
        <v>2020</v>
      </c>
      <c r="C2209" s="10" t="s">
        <v>22</v>
      </c>
      <c r="D2209" s="10" t="s">
        <v>37</v>
      </c>
      <c r="E2209" s="10" t="s">
        <v>35</v>
      </c>
      <c r="F2209" s="10" t="s">
        <v>25</v>
      </c>
      <c r="G2209" s="10" t="s">
        <v>44</v>
      </c>
      <c r="H2209" s="10" t="s">
        <v>34</v>
      </c>
      <c r="I2209" s="10" t="s">
        <v>28</v>
      </c>
      <c r="O2209" s="10">
        <f t="shared" si="34"/>
        <v>1</v>
      </c>
    </row>
    <row r="2210" spans="2:15" x14ac:dyDescent="0.3">
      <c r="B2210" s="10">
        <v>2021</v>
      </c>
      <c r="C2210" s="10" t="s">
        <v>15</v>
      </c>
      <c r="D2210" s="10" t="s">
        <v>16</v>
      </c>
      <c r="E2210" s="10" t="s">
        <v>24</v>
      </c>
      <c r="F2210" s="10" t="s">
        <v>18</v>
      </c>
      <c r="G2210" s="10" t="s">
        <v>44</v>
      </c>
      <c r="H2210" s="10" t="s">
        <v>27</v>
      </c>
      <c r="I2210" s="10" t="s">
        <v>28</v>
      </c>
      <c r="O2210" s="10">
        <f t="shared" si="34"/>
        <v>1</v>
      </c>
    </row>
    <row r="2211" spans="2:15" x14ac:dyDescent="0.3">
      <c r="B2211" s="10">
        <v>2020</v>
      </c>
      <c r="C2211" s="10" t="s">
        <v>43</v>
      </c>
      <c r="D2211" s="10" t="s">
        <v>37</v>
      </c>
      <c r="E2211" s="10" t="s">
        <v>17</v>
      </c>
      <c r="F2211" s="10" t="s">
        <v>25</v>
      </c>
      <c r="G2211" s="10" t="s">
        <v>19</v>
      </c>
      <c r="H2211" s="10" t="s">
        <v>27</v>
      </c>
      <c r="I2211" s="10" t="s">
        <v>28</v>
      </c>
      <c r="O2211" s="10">
        <f t="shared" si="34"/>
        <v>1</v>
      </c>
    </row>
    <row r="2212" spans="2:15" x14ac:dyDescent="0.3">
      <c r="B2212" s="10">
        <v>2020</v>
      </c>
      <c r="C2212" s="10" t="s">
        <v>45</v>
      </c>
      <c r="D2212" s="10" t="s">
        <v>23</v>
      </c>
      <c r="E2212" s="10" t="s">
        <v>24</v>
      </c>
      <c r="F2212" s="10" t="s">
        <v>18</v>
      </c>
      <c r="G2212" s="10" t="s">
        <v>19</v>
      </c>
      <c r="H2212" s="10" t="s">
        <v>20</v>
      </c>
      <c r="I2212" s="10" t="s">
        <v>28</v>
      </c>
      <c r="O2212" s="10">
        <f t="shared" si="34"/>
        <v>1</v>
      </c>
    </row>
    <row r="2213" spans="2:15" x14ac:dyDescent="0.3">
      <c r="B2213" s="10">
        <v>2024</v>
      </c>
      <c r="C2213" s="10" t="s">
        <v>36</v>
      </c>
      <c r="D2213" s="10" t="s">
        <v>16</v>
      </c>
      <c r="E2213" s="10" t="s">
        <v>24</v>
      </c>
      <c r="F2213" s="10" t="s">
        <v>18</v>
      </c>
      <c r="G2213" s="10" t="s">
        <v>32</v>
      </c>
      <c r="H2213" s="10" t="s">
        <v>39</v>
      </c>
      <c r="I2213" s="10" t="s">
        <v>28</v>
      </c>
      <c r="O2213" s="10">
        <f t="shared" si="34"/>
        <v>1</v>
      </c>
    </row>
    <row r="2214" spans="2:15" x14ac:dyDescent="0.3">
      <c r="B2214" s="10">
        <v>2026</v>
      </c>
      <c r="C2214" s="10" t="s">
        <v>41</v>
      </c>
      <c r="D2214" s="10" t="s">
        <v>16</v>
      </c>
      <c r="E2214" s="10" t="s">
        <v>17</v>
      </c>
      <c r="F2214" s="10" t="s">
        <v>25</v>
      </c>
      <c r="G2214" s="10" t="s">
        <v>26</v>
      </c>
      <c r="H2214" s="10" t="s">
        <v>20</v>
      </c>
      <c r="I2214" s="10" t="s">
        <v>28</v>
      </c>
      <c r="O2214" s="10">
        <f t="shared" si="34"/>
        <v>1</v>
      </c>
    </row>
    <row r="2215" spans="2:15" x14ac:dyDescent="0.3">
      <c r="B2215" s="10">
        <v>2024</v>
      </c>
      <c r="C2215" s="10" t="s">
        <v>43</v>
      </c>
      <c r="D2215" s="10" t="s">
        <v>16</v>
      </c>
      <c r="E2215" s="10" t="s">
        <v>35</v>
      </c>
      <c r="F2215" s="10" t="s">
        <v>25</v>
      </c>
      <c r="G2215" s="10" t="s">
        <v>44</v>
      </c>
      <c r="H2215" s="10" t="s">
        <v>34</v>
      </c>
      <c r="I2215" s="10" t="s">
        <v>28</v>
      </c>
      <c r="O2215" s="10">
        <f t="shared" si="34"/>
        <v>1</v>
      </c>
    </row>
    <row r="2216" spans="2:15" x14ac:dyDescent="0.3">
      <c r="B2216" s="10">
        <v>2025</v>
      </c>
      <c r="C2216" s="10" t="s">
        <v>45</v>
      </c>
      <c r="D2216" s="10" t="s">
        <v>33</v>
      </c>
      <c r="E2216" s="10" t="s">
        <v>17</v>
      </c>
      <c r="F2216" s="10" t="s">
        <v>18</v>
      </c>
      <c r="G2216" s="10" t="s">
        <v>38</v>
      </c>
      <c r="H2216" s="10" t="s">
        <v>20</v>
      </c>
      <c r="I2216" s="10" t="s">
        <v>34</v>
      </c>
      <c r="O2216" s="10">
        <f t="shared" si="34"/>
        <v>1</v>
      </c>
    </row>
    <row r="2217" spans="2:15" x14ac:dyDescent="0.3">
      <c r="B2217" s="10">
        <v>2024</v>
      </c>
      <c r="C2217" s="10" t="s">
        <v>43</v>
      </c>
      <c r="D2217" s="10" t="s">
        <v>33</v>
      </c>
      <c r="E2217" s="10" t="s">
        <v>24</v>
      </c>
      <c r="F2217" s="10" t="s">
        <v>25</v>
      </c>
      <c r="G2217" s="10" t="s">
        <v>19</v>
      </c>
      <c r="H2217" s="10" t="s">
        <v>27</v>
      </c>
      <c r="I2217" s="10" t="s">
        <v>28</v>
      </c>
      <c r="O2217" s="10">
        <f t="shared" si="34"/>
        <v>1</v>
      </c>
    </row>
    <row r="2218" spans="2:15" x14ac:dyDescent="0.3">
      <c r="B2218" s="10">
        <v>2025</v>
      </c>
      <c r="C2218" s="10" t="s">
        <v>41</v>
      </c>
      <c r="D2218" s="10" t="s">
        <v>33</v>
      </c>
      <c r="E2218" s="10" t="s">
        <v>35</v>
      </c>
      <c r="F2218" s="10" t="s">
        <v>30</v>
      </c>
      <c r="G2218" s="10" t="s">
        <v>19</v>
      </c>
      <c r="H2218" s="10" t="s">
        <v>34</v>
      </c>
      <c r="I2218" s="10" t="s">
        <v>28</v>
      </c>
      <c r="O2218" s="10">
        <f t="shared" si="34"/>
        <v>1</v>
      </c>
    </row>
    <row r="2219" spans="2:15" x14ac:dyDescent="0.3">
      <c r="B2219" s="10">
        <v>2021</v>
      </c>
      <c r="C2219" s="10" t="s">
        <v>29</v>
      </c>
      <c r="D2219" s="10" t="s">
        <v>37</v>
      </c>
      <c r="E2219" s="10" t="s">
        <v>24</v>
      </c>
      <c r="F2219" s="10" t="s">
        <v>25</v>
      </c>
      <c r="G2219" s="10" t="s">
        <v>19</v>
      </c>
      <c r="H2219" s="10" t="s">
        <v>20</v>
      </c>
      <c r="I2219" s="10" t="s">
        <v>34</v>
      </c>
      <c r="O2219" s="10">
        <f t="shared" si="34"/>
        <v>1</v>
      </c>
    </row>
    <row r="2220" spans="2:15" x14ac:dyDescent="0.3">
      <c r="B2220" s="10">
        <v>2022</v>
      </c>
      <c r="C2220" s="10" t="s">
        <v>36</v>
      </c>
      <c r="D2220" s="10" t="s">
        <v>33</v>
      </c>
      <c r="E2220" s="10" t="s">
        <v>35</v>
      </c>
      <c r="F2220" s="10" t="s">
        <v>25</v>
      </c>
      <c r="G2220" s="10" t="s">
        <v>19</v>
      </c>
      <c r="H2220" s="10" t="s">
        <v>20</v>
      </c>
      <c r="I2220" s="10" t="s">
        <v>28</v>
      </c>
      <c r="O2220" s="10">
        <f t="shared" si="34"/>
        <v>1</v>
      </c>
    </row>
    <row r="2221" spans="2:15" x14ac:dyDescent="0.3">
      <c r="B2221" s="10">
        <v>2021</v>
      </c>
      <c r="C2221" s="10" t="s">
        <v>36</v>
      </c>
      <c r="D2221" s="10" t="s">
        <v>31</v>
      </c>
      <c r="E2221" s="10" t="s">
        <v>35</v>
      </c>
      <c r="F2221" s="10" t="s">
        <v>18</v>
      </c>
      <c r="G2221" s="10" t="s">
        <v>38</v>
      </c>
      <c r="H2221" s="10" t="s">
        <v>39</v>
      </c>
      <c r="I2221" s="10" t="s">
        <v>21</v>
      </c>
      <c r="O2221" s="10">
        <f t="shared" si="34"/>
        <v>1</v>
      </c>
    </row>
    <row r="2222" spans="2:15" x14ac:dyDescent="0.3">
      <c r="B2222" s="10">
        <v>2020</v>
      </c>
      <c r="C2222" s="10" t="s">
        <v>45</v>
      </c>
      <c r="D2222" s="10" t="s">
        <v>33</v>
      </c>
      <c r="E2222" s="10" t="s">
        <v>24</v>
      </c>
      <c r="F2222" s="10" t="s">
        <v>25</v>
      </c>
      <c r="G2222" s="10" t="s">
        <v>40</v>
      </c>
      <c r="H2222" s="10" t="s">
        <v>34</v>
      </c>
      <c r="I2222" s="10" t="s">
        <v>21</v>
      </c>
      <c r="O2222" s="10">
        <f t="shared" si="34"/>
        <v>1</v>
      </c>
    </row>
    <row r="2223" spans="2:15" x14ac:dyDescent="0.3">
      <c r="B2223" s="10">
        <v>2025</v>
      </c>
      <c r="C2223" s="10" t="s">
        <v>45</v>
      </c>
      <c r="D2223" s="10" t="s">
        <v>23</v>
      </c>
      <c r="E2223" s="10" t="s">
        <v>35</v>
      </c>
      <c r="F2223" s="10" t="s">
        <v>18</v>
      </c>
      <c r="G2223" s="10" t="s">
        <v>44</v>
      </c>
      <c r="H2223" s="10" t="s">
        <v>20</v>
      </c>
      <c r="I2223" s="10" t="s">
        <v>28</v>
      </c>
      <c r="O2223" s="10">
        <f t="shared" si="34"/>
        <v>1</v>
      </c>
    </row>
    <row r="2224" spans="2:15" x14ac:dyDescent="0.3">
      <c r="B2224" s="10">
        <v>2024</v>
      </c>
      <c r="C2224" s="10" t="s">
        <v>36</v>
      </c>
      <c r="D2224" s="10" t="s">
        <v>42</v>
      </c>
      <c r="E2224" s="10" t="s">
        <v>24</v>
      </c>
      <c r="F2224" s="10" t="s">
        <v>30</v>
      </c>
      <c r="G2224" s="10" t="s">
        <v>38</v>
      </c>
      <c r="H2224" s="10" t="s">
        <v>20</v>
      </c>
      <c r="I2224" s="10" t="s">
        <v>28</v>
      </c>
      <c r="O2224" s="10">
        <f t="shared" si="34"/>
        <v>1</v>
      </c>
    </row>
    <row r="2225" spans="2:15" x14ac:dyDescent="0.3">
      <c r="B2225" s="10">
        <v>2024</v>
      </c>
      <c r="C2225" s="10" t="s">
        <v>29</v>
      </c>
      <c r="D2225" s="10" t="s">
        <v>37</v>
      </c>
      <c r="E2225" s="10" t="s">
        <v>17</v>
      </c>
      <c r="F2225" s="10" t="s">
        <v>30</v>
      </c>
      <c r="G2225" s="10" t="s">
        <v>44</v>
      </c>
      <c r="H2225" s="10" t="s">
        <v>27</v>
      </c>
      <c r="I2225" s="10" t="s">
        <v>28</v>
      </c>
      <c r="O2225" s="10">
        <f t="shared" si="34"/>
        <v>1</v>
      </c>
    </row>
    <row r="2226" spans="2:15" x14ac:dyDescent="0.3">
      <c r="B2226" s="10">
        <v>2022</v>
      </c>
      <c r="C2226" s="10" t="s">
        <v>43</v>
      </c>
      <c r="D2226" s="10" t="s">
        <v>16</v>
      </c>
      <c r="E2226" s="10" t="s">
        <v>17</v>
      </c>
      <c r="F2226" s="10" t="s">
        <v>25</v>
      </c>
      <c r="G2226" s="10" t="s">
        <v>38</v>
      </c>
      <c r="H2226" s="10" t="s">
        <v>34</v>
      </c>
      <c r="I2226" s="10" t="s">
        <v>28</v>
      </c>
      <c r="O2226" s="10">
        <f t="shared" si="34"/>
        <v>1</v>
      </c>
    </row>
    <row r="2227" spans="2:15" x14ac:dyDescent="0.3">
      <c r="B2227" s="10">
        <v>2023</v>
      </c>
      <c r="C2227" s="10" t="s">
        <v>29</v>
      </c>
      <c r="D2227" s="10" t="s">
        <v>16</v>
      </c>
      <c r="E2227" s="10" t="s">
        <v>35</v>
      </c>
      <c r="F2227" s="10" t="s">
        <v>18</v>
      </c>
      <c r="G2227" s="10" t="s">
        <v>19</v>
      </c>
      <c r="H2227" s="10" t="s">
        <v>34</v>
      </c>
      <c r="I2227" s="10" t="s">
        <v>34</v>
      </c>
      <c r="O2227" s="10">
        <f t="shared" si="34"/>
        <v>1</v>
      </c>
    </row>
    <row r="2228" spans="2:15" x14ac:dyDescent="0.3">
      <c r="B2228" s="10">
        <v>2022</v>
      </c>
      <c r="C2228" s="10" t="s">
        <v>15</v>
      </c>
      <c r="D2228" s="10" t="s">
        <v>33</v>
      </c>
      <c r="E2228" s="10" t="s">
        <v>17</v>
      </c>
      <c r="F2228" s="10" t="s">
        <v>25</v>
      </c>
      <c r="G2228" s="10" t="s">
        <v>26</v>
      </c>
      <c r="H2228" s="10" t="s">
        <v>34</v>
      </c>
      <c r="I2228" s="10" t="s">
        <v>28</v>
      </c>
      <c r="O2228" s="10">
        <f t="shared" si="34"/>
        <v>1</v>
      </c>
    </row>
    <row r="2229" spans="2:15" x14ac:dyDescent="0.3">
      <c r="B2229" s="10">
        <v>2026</v>
      </c>
      <c r="C2229" s="10" t="s">
        <v>43</v>
      </c>
      <c r="D2229" s="10" t="s">
        <v>16</v>
      </c>
      <c r="E2229" s="10" t="s">
        <v>17</v>
      </c>
      <c r="F2229" s="10" t="s">
        <v>18</v>
      </c>
      <c r="G2229" s="10" t="s">
        <v>26</v>
      </c>
      <c r="H2229" s="10" t="s">
        <v>27</v>
      </c>
      <c r="I2229" s="10" t="s">
        <v>34</v>
      </c>
      <c r="O2229" s="10">
        <f t="shared" si="34"/>
        <v>1</v>
      </c>
    </row>
    <row r="2230" spans="2:15" x14ac:dyDescent="0.3">
      <c r="B2230" s="10">
        <v>2021</v>
      </c>
      <c r="C2230" s="10" t="s">
        <v>29</v>
      </c>
      <c r="D2230" s="10" t="s">
        <v>16</v>
      </c>
      <c r="E2230" s="10" t="s">
        <v>17</v>
      </c>
      <c r="F2230" s="10" t="s">
        <v>18</v>
      </c>
      <c r="G2230" s="10" t="s">
        <v>44</v>
      </c>
      <c r="H2230" s="10" t="s">
        <v>20</v>
      </c>
      <c r="I2230" s="10" t="s">
        <v>21</v>
      </c>
      <c r="O2230" s="10">
        <f t="shared" si="34"/>
        <v>1</v>
      </c>
    </row>
    <row r="2231" spans="2:15" x14ac:dyDescent="0.3">
      <c r="B2231" s="10">
        <v>2024</v>
      </c>
      <c r="C2231" s="10" t="s">
        <v>41</v>
      </c>
      <c r="D2231" s="10" t="s">
        <v>31</v>
      </c>
      <c r="E2231" s="10" t="s">
        <v>24</v>
      </c>
      <c r="F2231" s="10" t="s">
        <v>30</v>
      </c>
      <c r="G2231" s="10" t="s">
        <v>38</v>
      </c>
      <c r="H2231" s="10" t="s">
        <v>20</v>
      </c>
      <c r="I2231" s="10" t="s">
        <v>34</v>
      </c>
      <c r="O2231" s="10">
        <f t="shared" si="34"/>
        <v>1</v>
      </c>
    </row>
    <row r="2232" spans="2:15" x14ac:dyDescent="0.3">
      <c r="B2232" s="10">
        <v>2023</v>
      </c>
      <c r="C2232" s="10" t="s">
        <v>29</v>
      </c>
      <c r="D2232" s="10" t="s">
        <v>16</v>
      </c>
      <c r="E2232" s="10" t="s">
        <v>35</v>
      </c>
      <c r="F2232" s="10" t="s">
        <v>18</v>
      </c>
      <c r="G2232" s="10" t="s">
        <v>19</v>
      </c>
      <c r="H2232" s="10" t="s">
        <v>27</v>
      </c>
      <c r="I2232" s="10" t="s">
        <v>28</v>
      </c>
      <c r="O2232" s="10">
        <f t="shared" si="34"/>
        <v>1</v>
      </c>
    </row>
    <row r="2233" spans="2:15" x14ac:dyDescent="0.3">
      <c r="B2233" s="10">
        <v>2021</v>
      </c>
      <c r="C2233" s="10" t="s">
        <v>45</v>
      </c>
      <c r="D2233" s="10" t="s">
        <v>37</v>
      </c>
      <c r="E2233" s="10" t="s">
        <v>24</v>
      </c>
      <c r="F2233" s="10" t="s">
        <v>30</v>
      </c>
      <c r="G2233" s="10" t="s">
        <v>44</v>
      </c>
      <c r="H2233" s="10" t="s">
        <v>39</v>
      </c>
      <c r="I2233" s="10" t="s">
        <v>34</v>
      </c>
      <c r="O2233" s="10">
        <f t="shared" si="34"/>
        <v>1</v>
      </c>
    </row>
    <row r="2234" spans="2:15" x14ac:dyDescent="0.3">
      <c r="B2234" s="10">
        <v>2020</v>
      </c>
      <c r="C2234" s="10" t="s">
        <v>29</v>
      </c>
      <c r="D2234" s="10" t="s">
        <v>31</v>
      </c>
      <c r="E2234" s="10" t="s">
        <v>17</v>
      </c>
      <c r="F2234" s="10" t="s">
        <v>18</v>
      </c>
      <c r="G2234" s="10" t="s">
        <v>32</v>
      </c>
      <c r="H2234" s="10" t="s">
        <v>27</v>
      </c>
      <c r="I2234" s="10" t="s">
        <v>21</v>
      </c>
      <c r="O2234" s="10">
        <f t="shared" si="34"/>
        <v>1</v>
      </c>
    </row>
    <row r="2235" spans="2:15" x14ac:dyDescent="0.3">
      <c r="B2235" s="10">
        <v>2021</v>
      </c>
      <c r="C2235" s="10" t="s">
        <v>15</v>
      </c>
      <c r="D2235" s="10" t="s">
        <v>37</v>
      </c>
      <c r="E2235" s="10" t="s">
        <v>17</v>
      </c>
      <c r="F2235" s="10" t="s">
        <v>18</v>
      </c>
      <c r="G2235" s="10" t="s">
        <v>32</v>
      </c>
      <c r="H2235" s="10" t="s">
        <v>34</v>
      </c>
      <c r="I2235" s="10" t="s">
        <v>28</v>
      </c>
      <c r="O2235" s="10">
        <f t="shared" si="34"/>
        <v>1</v>
      </c>
    </row>
    <row r="2236" spans="2:15" x14ac:dyDescent="0.3">
      <c r="B2236" s="10">
        <v>2020</v>
      </c>
      <c r="C2236" s="10" t="s">
        <v>36</v>
      </c>
      <c r="D2236" s="10" t="s">
        <v>33</v>
      </c>
      <c r="E2236" s="10" t="s">
        <v>35</v>
      </c>
      <c r="F2236" s="10" t="s">
        <v>25</v>
      </c>
      <c r="G2236" s="10" t="s">
        <v>32</v>
      </c>
      <c r="H2236" s="10" t="s">
        <v>27</v>
      </c>
      <c r="I2236" s="10" t="s">
        <v>28</v>
      </c>
      <c r="O2236" s="10">
        <f t="shared" si="34"/>
        <v>1</v>
      </c>
    </row>
    <row r="2237" spans="2:15" x14ac:dyDescent="0.3">
      <c r="B2237" s="10">
        <v>2025</v>
      </c>
      <c r="C2237" s="10" t="s">
        <v>22</v>
      </c>
      <c r="D2237" s="10" t="s">
        <v>23</v>
      </c>
      <c r="E2237" s="10" t="s">
        <v>17</v>
      </c>
      <c r="F2237" s="10" t="s">
        <v>30</v>
      </c>
      <c r="G2237" s="10" t="s">
        <v>44</v>
      </c>
      <c r="H2237" s="10" t="s">
        <v>27</v>
      </c>
      <c r="I2237" s="10" t="s">
        <v>28</v>
      </c>
      <c r="O2237" s="10">
        <f t="shared" si="34"/>
        <v>1</v>
      </c>
    </row>
    <row r="2238" spans="2:15" x14ac:dyDescent="0.3">
      <c r="B2238" s="10">
        <v>2020</v>
      </c>
      <c r="C2238" s="10" t="s">
        <v>22</v>
      </c>
      <c r="D2238" s="10" t="s">
        <v>23</v>
      </c>
      <c r="E2238" s="10" t="s">
        <v>35</v>
      </c>
      <c r="F2238" s="10" t="s">
        <v>18</v>
      </c>
      <c r="G2238" s="10" t="s">
        <v>44</v>
      </c>
      <c r="H2238" s="10" t="s">
        <v>27</v>
      </c>
      <c r="I2238" s="10" t="s">
        <v>28</v>
      </c>
      <c r="O2238" s="10">
        <f t="shared" si="34"/>
        <v>1</v>
      </c>
    </row>
    <row r="2239" spans="2:15" x14ac:dyDescent="0.3">
      <c r="B2239" s="10">
        <v>2024</v>
      </c>
      <c r="C2239" s="10" t="s">
        <v>29</v>
      </c>
      <c r="D2239" s="10" t="s">
        <v>31</v>
      </c>
      <c r="E2239" s="10" t="s">
        <v>35</v>
      </c>
      <c r="F2239" s="10" t="s">
        <v>18</v>
      </c>
      <c r="G2239" s="10" t="s">
        <v>32</v>
      </c>
      <c r="H2239" s="10" t="s">
        <v>27</v>
      </c>
      <c r="I2239" s="10" t="s">
        <v>21</v>
      </c>
      <c r="O2239" s="10">
        <f t="shared" si="34"/>
        <v>1</v>
      </c>
    </row>
    <row r="2240" spans="2:15" x14ac:dyDescent="0.3">
      <c r="B2240" s="10">
        <v>2023</v>
      </c>
      <c r="C2240" s="10" t="s">
        <v>36</v>
      </c>
      <c r="D2240" s="10" t="s">
        <v>16</v>
      </c>
      <c r="E2240" s="10" t="s">
        <v>17</v>
      </c>
      <c r="F2240" s="10" t="s">
        <v>30</v>
      </c>
      <c r="G2240" s="10" t="s">
        <v>26</v>
      </c>
      <c r="H2240" s="10" t="s">
        <v>34</v>
      </c>
      <c r="I2240" s="10" t="s">
        <v>21</v>
      </c>
      <c r="O2240" s="10">
        <f t="shared" si="34"/>
        <v>1</v>
      </c>
    </row>
    <row r="2241" spans="2:15" x14ac:dyDescent="0.3">
      <c r="B2241" s="10">
        <v>2026</v>
      </c>
      <c r="C2241" s="10" t="s">
        <v>22</v>
      </c>
      <c r="D2241" s="10" t="s">
        <v>37</v>
      </c>
      <c r="E2241" s="10" t="s">
        <v>35</v>
      </c>
      <c r="F2241" s="10" t="s">
        <v>30</v>
      </c>
      <c r="G2241" s="10" t="s">
        <v>38</v>
      </c>
      <c r="H2241" s="10" t="s">
        <v>34</v>
      </c>
      <c r="I2241" s="10" t="s">
        <v>28</v>
      </c>
      <c r="O2241" s="10">
        <f t="shared" si="34"/>
        <v>1</v>
      </c>
    </row>
    <row r="2242" spans="2:15" x14ac:dyDescent="0.3">
      <c r="B2242" s="10">
        <v>2023</v>
      </c>
      <c r="C2242" s="10" t="s">
        <v>15</v>
      </c>
      <c r="D2242" s="10" t="s">
        <v>31</v>
      </c>
      <c r="E2242" s="10" t="s">
        <v>35</v>
      </c>
      <c r="F2242" s="10" t="s">
        <v>30</v>
      </c>
      <c r="G2242" s="10" t="s">
        <v>32</v>
      </c>
      <c r="H2242" s="10" t="s">
        <v>34</v>
      </c>
      <c r="I2242" s="10" t="s">
        <v>28</v>
      </c>
      <c r="O2242" s="10">
        <f t="shared" si="34"/>
        <v>1</v>
      </c>
    </row>
    <row r="2243" spans="2:15" x14ac:dyDescent="0.3">
      <c r="B2243" s="10">
        <v>2025</v>
      </c>
      <c r="C2243" s="10" t="s">
        <v>36</v>
      </c>
      <c r="D2243" s="10" t="s">
        <v>23</v>
      </c>
      <c r="E2243" s="10" t="s">
        <v>17</v>
      </c>
      <c r="F2243" s="10" t="s">
        <v>30</v>
      </c>
      <c r="G2243" s="10" t="s">
        <v>19</v>
      </c>
      <c r="H2243" s="10" t="s">
        <v>34</v>
      </c>
      <c r="I2243" s="10" t="s">
        <v>21</v>
      </c>
      <c r="O2243" s="10">
        <f t="shared" si="34"/>
        <v>1</v>
      </c>
    </row>
    <row r="2244" spans="2:15" x14ac:dyDescent="0.3">
      <c r="B2244" s="10">
        <v>2026</v>
      </c>
      <c r="C2244" s="10" t="s">
        <v>41</v>
      </c>
      <c r="D2244" s="10" t="s">
        <v>23</v>
      </c>
      <c r="E2244" s="10" t="s">
        <v>17</v>
      </c>
      <c r="F2244" s="10" t="s">
        <v>30</v>
      </c>
      <c r="G2244" s="10" t="s">
        <v>38</v>
      </c>
      <c r="H2244" s="10" t="s">
        <v>27</v>
      </c>
      <c r="I2244" s="10" t="s">
        <v>21</v>
      </c>
      <c r="O2244" s="10">
        <f t="shared" si="34"/>
        <v>1</v>
      </c>
    </row>
    <row r="2245" spans="2:15" x14ac:dyDescent="0.3">
      <c r="B2245" s="10">
        <v>2020</v>
      </c>
      <c r="C2245" s="10" t="s">
        <v>29</v>
      </c>
      <c r="D2245" s="10" t="s">
        <v>42</v>
      </c>
      <c r="E2245" s="10" t="s">
        <v>24</v>
      </c>
      <c r="F2245" s="10" t="s">
        <v>30</v>
      </c>
      <c r="G2245" s="10" t="s">
        <v>19</v>
      </c>
      <c r="H2245" s="10" t="s">
        <v>39</v>
      </c>
      <c r="I2245" s="10" t="s">
        <v>28</v>
      </c>
      <c r="O2245" s="10">
        <f t="shared" ref="O2245:O2308" si="35">SUBTOTAL(103,B2245)</f>
        <v>1</v>
      </c>
    </row>
    <row r="2246" spans="2:15" x14ac:dyDescent="0.3">
      <c r="B2246" s="10">
        <v>2021</v>
      </c>
      <c r="C2246" s="10" t="s">
        <v>45</v>
      </c>
      <c r="D2246" s="10" t="s">
        <v>31</v>
      </c>
      <c r="E2246" s="10" t="s">
        <v>17</v>
      </c>
      <c r="F2246" s="10" t="s">
        <v>30</v>
      </c>
      <c r="G2246" s="10" t="s">
        <v>19</v>
      </c>
      <c r="H2246" s="10" t="s">
        <v>27</v>
      </c>
      <c r="I2246" s="10" t="s">
        <v>28</v>
      </c>
      <c r="O2246" s="10">
        <f t="shared" si="35"/>
        <v>1</v>
      </c>
    </row>
    <row r="2247" spans="2:15" x14ac:dyDescent="0.3">
      <c r="B2247" s="10">
        <v>2020</v>
      </c>
      <c r="C2247" s="10" t="s">
        <v>29</v>
      </c>
      <c r="D2247" s="10" t="s">
        <v>16</v>
      </c>
      <c r="E2247" s="10" t="s">
        <v>35</v>
      </c>
      <c r="F2247" s="10" t="s">
        <v>30</v>
      </c>
      <c r="G2247" s="10" t="s">
        <v>19</v>
      </c>
      <c r="H2247" s="10" t="s">
        <v>39</v>
      </c>
      <c r="I2247" s="10" t="s">
        <v>21</v>
      </c>
      <c r="O2247" s="10">
        <f t="shared" si="35"/>
        <v>1</v>
      </c>
    </row>
    <row r="2248" spans="2:15" x14ac:dyDescent="0.3">
      <c r="B2248" s="10">
        <v>2020</v>
      </c>
      <c r="C2248" s="10" t="s">
        <v>43</v>
      </c>
      <c r="D2248" s="10" t="s">
        <v>37</v>
      </c>
      <c r="E2248" s="10" t="s">
        <v>35</v>
      </c>
      <c r="F2248" s="10" t="s">
        <v>30</v>
      </c>
      <c r="G2248" s="10" t="s">
        <v>40</v>
      </c>
      <c r="H2248" s="10" t="s">
        <v>27</v>
      </c>
      <c r="I2248" s="10" t="s">
        <v>21</v>
      </c>
      <c r="O2248" s="10">
        <f t="shared" si="35"/>
        <v>1</v>
      </c>
    </row>
    <row r="2249" spans="2:15" x14ac:dyDescent="0.3">
      <c r="B2249" s="10">
        <v>2023</v>
      </c>
      <c r="C2249" s="10" t="s">
        <v>15</v>
      </c>
      <c r="D2249" s="10" t="s">
        <v>16</v>
      </c>
      <c r="E2249" s="10" t="s">
        <v>17</v>
      </c>
      <c r="F2249" s="10" t="s">
        <v>25</v>
      </c>
      <c r="G2249" s="10" t="s">
        <v>32</v>
      </c>
      <c r="H2249" s="10" t="s">
        <v>20</v>
      </c>
      <c r="I2249" s="10" t="s">
        <v>28</v>
      </c>
      <c r="O2249" s="10">
        <f t="shared" si="35"/>
        <v>1</v>
      </c>
    </row>
    <row r="2250" spans="2:15" x14ac:dyDescent="0.3">
      <c r="B2250" s="10">
        <v>2021</v>
      </c>
      <c r="C2250" s="10" t="s">
        <v>45</v>
      </c>
      <c r="D2250" s="10" t="s">
        <v>33</v>
      </c>
      <c r="E2250" s="10" t="s">
        <v>35</v>
      </c>
      <c r="F2250" s="10" t="s">
        <v>25</v>
      </c>
      <c r="G2250" s="10" t="s">
        <v>26</v>
      </c>
      <c r="H2250" s="10" t="s">
        <v>20</v>
      </c>
      <c r="I2250" s="10" t="s">
        <v>28</v>
      </c>
      <c r="O2250" s="10">
        <f t="shared" si="35"/>
        <v>1</v>
      </c>
    </row>
    <row r="2251" spans="2:15" x14ac:dyDescent="0.3">
      <c r="B2251" s="10">
        <v>2024</v>
      </c>
      <c r="C2251" s="10" t="s">
        <v>15</v>
      </c>
      <c r="D2251" s="10" t="s">
        <v>31</v>
      </c>
      <c r="E2251" s="10" t="s">
        <v>17</v>
      </c>
      <c r="F2251" s="10" t="s">
        <v>30</v>
      </c>
      <c r="G2251" s="10" t="s">
        <v>19</v>
      </c>
      <c r="H2251" s="10" t="s">
        <v>34</v>
      </c>
      <c r="I2251" s="10" t="s">
        <v>34</v>
      </c>
      <c r="O2251" s="10">
        <f t="shared" si="35"/>
        <v>1</v>
      </c>
    </row>
    <row r="2252" spans="2:15" x14ac:dyDescent="0.3">
      <c r="B2252" s="10">
        <v>2023</v>
      </c>
      <c r="C2252" s="10" t="s">
        <v>22</v>
      </c>
      <c r="D2252" s="10" t="s">
        <v>33</v>
      </c>
      <c r="E2252" s="10" t="s">
        <v>17</v>
      </c>
      <c r="F2252" s="10" t="s">
        <v>18</v>
      </c>
      <c r="G2252" s="10" t="s">
        <v>40</v>
      </c>
      <c r="H2252" s="10" t="s">
        <v>39</v>
      </c>
      <c r="I2252" s="10" t="s">
        <v>21</v>
      </c>
      <c r="O2252" s="10">
        <f t="shared" si="35"/>
        <v>1</v>
      </c>
    </row>
    <row r="2253" spans="2:15" x14ac:dyDescent="0.3">
      <c r="B2253" s="10">
        <v>2022</v>
      </c>
      <c r="C2253" s="10" t="s">
        <v>41</v>
      </c>
      <c r="D2253" s="10" t="s">
        <v>31</v>
      </c>
      <c r="E2253" s="10" t="s">
        <v>17</v>
      </c>
      <c r="F2253" s="10" t="s">
        <v>18</v>
      </c>
      <c r="G2253" s="10" t="s">
        <v>38</v>
      </c>
      <c r="H2253" s="10" t="s">
        <v>39</v>
      </c>
      <c r="I2253" s="10" t="s">
        <v>28</v>
      </c>
      <c r="O2253" s="10">
        <f t="shared" si="35"/>
        <v>1</v>
      </c>
    </row>
    <row r="2254" spans="2:15" x14ac:dyDescent="0.3">
      <c r="B2254" s="10">
        <v>2025</v>
      </c>
      <c r="C2254" s="10" t="s">
        <v>15</v>
      </c>
      <c r="D2254" s="10" t="s">
        <v>33</v>
      </c>
      <c r="E2254" s="10" t="s">
        <v>24</v>
      </c>
      <c r="F2254" s="10" t="s">
        <v>18</v>
      </c>
      <c r="G2254" s="10" t="s">
        <v>38</v>
      </c>
      <c r="H2254" s="10" t="s">
        <v>34</v>
      </c>
      <c r="I2254" s="10" t="s">
        <v>28</v>
      </c>
      <c r="O2254" s="10">
        <f t="shared" si="35"/>
        <v>1</v>
      </c>
    </row>
    <row r="2255" spans="2:15" x14ac:dyDescent="0.3">
      <c r="B2255" s="10">
        <v>2021</v>
      </c>
      <c r="C2255" s="10" t="s">
        <v>41</v>
      </c>
      <c r="D2255" s="10" t="s">
        <v>37</v>
      </c>
      <c r="E2255" s="10" t="s">
        <v>24</v>
      </c>
      <c r="F2255" s="10" t="s">
        <v>25</v>
      </c>
      <c r="G2255" s="10" t="s">
        <v>26</v>
      </c>
      <c r="H2255" s="10" t="s">
        <v>34</v>
      </c>
      <c r="I2255" s="10" t="s">
        <v>28</v>
      </c>
      <c r="O2255" s="10">
        <f t="shared" si="35"/>
        <v>1</v>
      </c>
    </row>
    <row r="2256" spans="2:15" x14ac:dyDescent="0.3">
      <c r="B2256" s="10">
        <v>2025</v>
      </c>
      <c r="C2256" s="10" t="s">
        <v>29</v>
      </c>
      <c r="D2256" s="10" t="s">
        <v>23</v>
      </c>
      <c r="E2256" s="10" t="s">
        <v>17</v>
      </c>
      <c r="F2256" s="10" t="s">
        <v>18</v>
      </c>
      <c r="G2256" s="10" t="s">
        <v>40</v>
      </c>
      <c r="H2256" s="10" t="s">
        <v>34</v>
      </c>
      <c r="I2256" s="10" t="s">
        <v>28</v>
      </c>
      <c r="O2256" s="10">
        <f t="shared" si="35"/>
        <v>1</v>
      </c>
    </row>
    <row r="2257" spans="2:15" x14ac:dyDescent="0.3">
      <c r="B2257" s="10">
        <v>2022</v>
      </c>
      <c r="C2257" s="10" t="s">
        <v>29</v>
      </c>
      <c r="D2257" s="10" t="s">
        <v>23</v>
      </c>
      <c r="E2257" s="10" t="s">
        <v>35</v>
      </c>
      <c r="F2257" s="10" t="s">
        <v>30</v>
      </c>
      <c r="G2257" s="10" t="s">
        <v>26</v>
      </c>
      <c r="H2257" s="10" t="s">
        <v>39</v>
      </c>
      <c r="I2257" s="10" t="s">
        <v>28</v>
      </c>
      <c r="O2257" s="10">
        <f t="shared" si="35"/>
        <v>1</v>
      </c>
    </row>
    <row r="2258" spans="2:15" x14ac:dyDescent="0.3">
      <c r="B2258" s="10">
        <v>2026</v>
      </c>
      <c r="C2258" s="10" t="s">
        <v>41</v>
      </c>
      <c r="D2258" s="10" t="s">
        <v>16</v>
      </c>
      <c r="E2258" s="10" t="s">
        <v>35</v>
      </c>
      <c r="F2258" s="10" t="s">
        <v>30</v>
      </c>
      <c r="G2258" s="10" t="s">
        <v>44</v>
      </c>
      <c r="H2258" s="10" t="s">
        <v>39</v>
      </c>
      <c r="I2258" s="10" t="s">
        <v>34</v>
      </c>
      <c r="O2258" s="10">
        <f t="shared" si="35"/>
        <v>1</v>
      </c>
    </row>
    <row r="2259" spans="2:15" x14ac:dyDescent="0.3">
      <c r="B2259" s="10">
        <v>2021</v>
      </c>
      <c r="C2259" s="10" t="s">
        <v>36</v>
      </c>
      <c r="D2259" s="10" t="s">
        <v>37</v>
      </c>
      <c r="E2259" s="10" t="s">
        <v>35</v>
      </c>
      <c r="F2259" s="10" t="s">
        <v>25</v>
      </c>
      <c r="G2259" s="10" t="s">
        <v>38</v>
      </c>
      <c r="H2259" s="10" t="s">
        <v>39</v>
      </c>
      <c r="I2259" s="10" t="s">
        <v>28</v>
      </c>
      <c r="O2259" s="10">
        <f t="shared" si="35"/>
        <v>1</v>
      </c>
    </row>
    <row r="2260" spans="2:15" x14ac:dyDescent="0.3">
      <c r="B2260" s="10">
        <v>2022</v>
      </c>
      <c r="C2260" s="10" t="s">
        <v>15</v>
      </c>
      <c r="D2260" s="10" t="s">
        <v>37</v>
      </c>
      <c r="E2260" s="10" t="s">
        <v>24</v>
      </c>
      <c r="F2260" s="10" t="s">
        <v>18</v>
      </c>
      <c r="G2260" s="10" t="s">
        <v>40</v>
      </c>
      <c r="H2260" s="10" t="s">
        <v>27</v>
      </c>
      <c r="I2260" s="10" t="s">
        <v>28</v>
      </c>
      <c r="O2260" s="10">
        <f t="shared" si="35"/>
        <v>1</v>
      </c>
    </row>
    <row r="2261" spans="2:15" x14ac:dyDescent="0.3">
      <c r="B2261" s="10">
        <v>2023</v>
      </c>
      <c r="C2261" s="10" t="s">
        <v>15</v>
      </c>
      <c r="D2261" s="10" t="s">
        <v>37</v>
      </c>
      <c r="E2261" s="10" t="s">
        <v>17</v>
      </c>
      <c r="F2261" s="10" t="s">
        <v>30</v>
      </c>
      <c r="G2261" s="10" t="s">
        <v>32</v>
      </c>
      <c r="H2261" s="10" t="s">
        <v>39</v>
      </c>
      <c r="I2261" s="10" t="s">
        <v>28</v>
      </c>
      <c r="O2261" s="10">
        <f t="shared" si="35"/>
        <v>1</v>
      </c>
    </row>
    <row r="2262" spans="2:15" x14ac:dyDescent="0.3">
      <c r="B2262" s="10">
        <v>2026</v>
      </c>
      <c r="C2262" s="10" t="s">
        <v>45</v>
      </c>
      <c r="D2262" s="10" t="s">
        <v>23</v>
      </c>
      <c r="E2262" s="10" t="s">
        <v>24</v>
      </c>
      <c r="F2262" s="10" t="s">
        <v>30</v>
      </c>
      <c r="G2262" s="10" t="s">
        <v>38</v>
      </c>
      <c r="H2262" s="10" t="s">
        <v>27</v>
      </c>
      <c r="I2262" s="10" t="s">
        <v>21</v>
      </c>
      <c r="O2262" s="10">
        <f t="shared" si="35"/>
        <v>1</v>
      </c>
    </row>
    <row r="2263" spans="2:15" x14ac:dyDescent="0.3">
      <c r="B2263" s="10">
        <v>2024</v>
      </c>
      <c r="C2263" s="10" t="s">
        <v>41</v>
      </c>
      <c r="D2263" s="10" t="s">
        <v>31</v>
      </c>
      <c r="E2263" s="10" t="s">
        <v>17</v>
      </c>
      <c r="F2263" s="10" t="s">
        <v>18</v>
      </c>
      <c r="G2263" s="10" t="s">
        <v>38</v>
      </c>
      <c r="H2263" s="10" t="s">
        <v>27</v>
      </c>
      <c r="I2263" s="10" t="s">
        <v>28</v>
      </c>
      <c r="O2263" s="10">
        <f t="shared" si="35"/>
        <v>1</v>
      </c>
    </row>
    <row r="2264" spans="2:15" x14ac:dyDescent="0.3">
      <c r="B2264" s="10">
        <v>2023</v>
      </c>
      <c r="C2264" s="10" t="s">
        <v>22</v>
      </c>
      <c r="D2264" s="10" t="s">
        <v>42</v>
      </c>
      <c r="E2264" s="10" t="s">
        <v>17</v>
      </c>
      <c r="F2264" s="10" t="s">
        <v>18</v>
      </c>
      <c r="G2264" s="10" t="s">
        <v>44</v>
      </c>
      <c r="H2264" s="10" t="s">
        <v>34</v>
      </c>
      <c r="I2264" s="10" t="s">
        <v>28</v>
      </c>
      <c r="O2264" s="10">
        <f t="shared" si="35"/>
        <v>1</v>
      </c>
    </row>
    <row r="2265" spans="2:15" x14ac:dyDescent="0.3">
      <c r="B2265" s="10">
        <v>2026</v>
      </c>
      <c r="C2265" s="10" t="s">
        <v>29</v>
      </c>
      <c r="D2265" s="10" t="s">
        <v>37</v>
      </c>
      <c r="E2265" s="10" t="s">
        <v>35</v>
      </c>
      <c r="F2265" s="10" t="s">
        <v>30</v>
      </c>
      <c r="G2265" s="10" t="s">
        <v>44</v>
      </c>
      <c r="H2265" s="10" t="s">
        <v>39</v>
      </c>
      <c r="I2265" s="10" t="s">
        <v>28</v>
      </c>
      <c r="O2265" s="10">
        <f t="shared" si="35"/>
        <v>1</v>
      </c>
    </row>
    <row r="2266" spans="2:15" x14ac:dyDescent="0.3">
      <c r="B2266" s="10">
        <v>2020</v>
      </c>
      <c r="C2266" s="10" t="s">
        <v>36</v>
      </c>
      <c r="D2266" s="10" t="s">
        <v>23</v>
      </c>
      <c r="E2266" s="10" t="s">
        <v>35</v>
      </c>
      <c r="F2266" s="10" t="s">
        <v>25</v>
      </c>
      <c r="G2266" s="10" t="s">
        <v>38</v>
      </c>
      <c r="H2266" s="10" t="s">
        <v>27</v>
      </c>
      <c r="I2266" s="10" t="s">
        <v>28</v>
      </c>
      <c r="O2266" s="10">
        <f t="shared" si="35"/>
        <v>1</v>
      </c>
    </row>
    <row r="2267" spans="2:15" x14ac:dyDescent="0.3">
      <c r="B2267" s="10">
        <v>2022</v>
      </c>
      <c r="C2267" s="10" t="s">
        <v>15</v>
      </c>
      <c r="D2267" s="10" t="s">
        <v>42</v>
      </c>
      <c r="E2267" s="10" t="s">
        <v>24</v>
      </c>
      <c r="F2267" s="10" t="s">
        <v>25</v>
      </c>
      <c r="G2267" s="10" t="s">
        <v>32</v>
      </c>
      <c r="H2267" s="10" t="s">
        <v>34</v>
      </c>
      <c r="I2267" s="10" t="s">
        <v>34</v>
      </c>
      <c r="O2267" s="10">
        <f t="shared" si="35"/>
        <v>1</v>
      </c>
    </row>
    <row r="2268" spans="2:15" x14ac:dyDescent="0.3">
      <c r="B2268" s="10">
        <v>2021</v>
      </c>
      <c r="C2268" s="10" t="s">
        <v>43</v>
      </c>
      <c r="D2268" s="10" t="s">
        <v>31</v>
      </c>
      <c r="E2268" s="10" t="s">
        <v>17</v>
      </c>
      <c r="F2268" s="10" t="s">
        <v>25</v>
      </c>
      <c r="G2268" s="10" t="s">
        <v>40</v>
      </c>
      <c r="H2268" s="10" t="s">
        <v>20</v>
      </c>
      <c r="I2268" s="10" t="s">
        <v>28</v>
      </c>
      <c r="O2268" s="10">
        <f t="shared" si="35"/>
        <v>1</v>
      </c>
    </row>
    <row r="2269" spans="2:15" x14ac:dyDescent="0.3">
      <c r="B2269" s="10">
        <v>2023</v>
      </c>
      <c r="C2269" s="10" t="s">
        <v>22</v>
      </c>
      <c r="D2269" s="10" t="s">
        <v>33</v>
      </c>
      <c r="E2269" s="10" t="s">
        <v>24</v>
      </c>
      <c r="F2269" s="10" t="s">
        <v>25</v>
      </c>
      <c r="G2269" s="10" t="s">
        <v>26</v>
      </c>
      <c r="H2269" s="10" t="s">
        <v>27</v>
      </c>
      <c r="I2269" s="10" t="s">
        <v>34</v>
      </c>
      <c r="O2269" s="10">
        <f t="shared" si="35"/>
        <v>1</v>
      </c>
    </row>
    <row r="2270" spans="2:15" x14ac:dyDescent="0.3">
      <c r="B2270" s="10">
        <v>2022</v>
      </c>
      <c r="C2270" s="10" t="s">
        <v>43</v>
      </c>
      <c r="D2270" s="10" t="s">
        <v>16</v>
      </c>
      <c r="E2270" s="10" t="s">
        <v>35</v>
      </c>
      <c r="F2270" s="10" t="s">
        <v>30</v>
      </c>
      <c r="G2270" s="10" t="s">
        <v>26</v>
      </c>
      <c r="H2270" s="10" t="s">
        <v>39</v>
      </c>
      <c r="I2270" s="10" t="s">
        <v>28</v>
      </c>
      <c r="O2270" s="10">
        <f t="shared" si="35"/>
        <v>1</v>
      </c>
    </row>
    <row r="2271" spans="2:15" x14ac:dyDescent="0.3">
      <c r="B2271" s="10">
        <v>2023</v>
      </c>
      <c r="C2271" s="10" t="s">
        <v>36</v>
      </c>
      <c r="D2271" s="10" t="s">
        <v>37</v>
      </c>
      <c r="E2271" s="10" t="s">
        <v>24</v>
      </c>
      <c r="F2271" s="10" t="s">
        <v>25</v>
      </c>
      <c r="G2271" s="10" t="s">
        <v>19</v>
      </c>
      <c r="H2271" s="10" t="s">
        <v>20</v>
      </c>
      <c r="I2271" s="10" t="s">
        <v>28</v>
      </c>
      <c r="O2271" s="10">
        <f t="shared" si="35"/>
        <v>1</v>
      </c>
    </row>
    <row r="2272" spans="2:15" x14ac:dyDescent="0.3">
      <c r="B2272" s="10">
        <v>2025</v>
      </c>
      <c r="C2272" s="10" t="s">
        <v>41</v>
      </c>
      <c r="D2272" s="10" t="s">
        <v>23</v>
      </c>
      <c r="E2272" s="10" t="s">
        <v>35</v>
      </c>
      <c r="F2272" s="10" t="s">
        <v>25</v>
      </c>
      <c r="G2272" s="10" t="s">
        <v>38</v>
      </c>
      <c r="H2272" s="10" t="s">
        <v>39</v>
      </c>
      <c r="I2272" s="10" t="s">
        <v>21</v>
      </c>
      <c r="O2272" s="10">
        <f t="shared" si="35"/>
        <v>1</v>
      </c>
    </row>
    <row r="2273" spans="2:15" x14ac:dyDescent="0.3">
      <c r="B2273" s="10">
        <v>2022</v>
      </c>
      <c r="C2273" s="10" t="s">
        <v>15</v>
      </c>
      <c r="D2273" s="10" t="s">
        <v>42</v>
      </c>
      <c r="E2273" s="10" t="s">
        <v>24</v>
      </c>
      <c r="F2273" s="10" t="s">
        <v>30</v>
      </c>
      <c r="G2273" s="10" t="s">
        <v>32</v>
      </c>
      <c r="H2273" s="10" t="s">
        <v>39</v>
      </c>
      <c r="I2273" s="10" t="s">
        <v>34</v>
      </c>
      <c r="O2273" s="10">
        <f t="shared" si="35"/>
        <v>1</v>
      </c>
    </row>
    <row r="2274" spans="2:15" x14ac:dyDescent="0.3">
      <c r="B2274" s="10">
        <v>2024</v>
      </c>
      <c r="C2274" s="10" t="s">
        <v>45</v>
      </c>
      <c r="D2274" s="10" t="s">
        <v>33</v>
      </c>
      <c r="E2274" s="10" t="s">
        <v>24</v>
      </c>
      <c r="F2274" s="10" t="s">
        <v>25</v>
      </c>
      <c r="G2274" s="10" t="s">
        <v>19</v>
      </c>
      <c r="H2274" s="10" t="s">
        <v>39</v>
      </c>
      <c r="I2274" s="10" t="s">
        <v>28</v>
      </c>
      <c r="O2274" s="10">
        <f t="shared" si="35"/>
        <v>1</v>
      </c>
    </row>
    <row r="2275" spans="2:15" x14ac:dyDescent="0.3">
      <c r="B2275" s="10">
        <v>2025</v>
      </c>
      <c r="C2275" s="10" t="s">
        <v>15</v>
      </c>
      <c r="D2275" s="10" t="s">
        <v>16</v>
      </c>
      <c r="E2275" s="10" t="s">
        <v>17</v>
      </c>
      <c r="F2275" s="10" t="s">
        <v>25</v>
      </c>
      <c r="G2275" s="10" t="s">
        <v>32</v>
      </c>
      <c r="H2275" s="10" t="s">
        <v>27</v>
      </c>
      <c r="I2275" s="10" t="s">
        <v>21</v>
      </c>
      <c r="O2275" s="10">
        <f t="shared" si="35"/>
        <v>1</v>
      </c>
    </row>
    <row r="2276" spans="2:15" x14ac:dyDescent="0.3">
      <c r="B2276" s="10">
        <v>2025</v>
      </c>
      <c r="C2276" s="10" t="s">
        <v>22</v>
      </c>
      <c r="D2276" s="10" t="s">
        <v>16</v>
      </c>
      <c r="E2276" s="10" t="s">
        <v>35</v>
      </c>
      <c r="F2276" s="10" t="s">
        <v>30</v>
      </c>
      <c r="G2276" s="10" t="s">
        <v>26</v>
      </c>
      <c r="H2276" s="10" t="s">
        <v>34</v>
      </c>
      <c r="I2276" s="10" t="s">
        <v>28</v>
      </c>
      <c r="O2276" s="10">
        <f t="shared" si="35"/>
        <v>1</v>
      </c>
    </row>
    <row r="2277" spans="2:15" x14ac:dyDescent="0.3">
      <c r="B2277" s="10">
        <v>2026</v>
      </c>
      <c r="C2277" s="10" t="s">
        <v>41</v>
      </c>
      <c r="D2277" s="10" t="s">
        <v>42</v>
      </c>
      <c r="E2277" s="10" t="s">
        <v>24</v>
      </c>
      <c r="F2277" s="10" t="s">
        <v>30</v>
      </c>
      <c r="G2277" s="10" t="s">
        <v>38</v>
      </c>
      <c r="H2277" s="10" t="s">
        <v>27</v>
      </c>
      <c r="I2277" s="10" t="s">
        <v>28</v>
      </c>
      <c r="O2277" s="10">
        <f t="shared" si="35"/>
        <v>1</v>
      </c>
    </row>
    <row r="2278" spans="2:15" x14ac:dyDescent="0.3">
      <c r="B2278" s="10">
        <v>2023</v>
      </c>
      <c r="C2278" s="10" t="s">
        <v>15</v>
      </c>
      <c r="D2278" s="10" t="s">
        <v>42</v>
      </c>
      <c r="E2278" s="10" t="s">
        <v>17</v>
      </c>
      <c r="F2278" s="10" t="s">
        <v>18</v>
      </c>
      <c r="G2278" s="10" t="s">
        <v>40</v>
      </c>
      <c r="H2278" s="10" t="s">
        <v>39</v>
      </c>
      <c r="I2278" s="10" t="s">
        <v>21</v>
      </c>
      <c r="O2278" s="10">
        <f t="shared" si="35"/>
        <v>1</v>
      </c>
    </row>
    <row r="2279" spans="2:15" x14ac:dyDescent="0.3">
      <c r="B2279" s="10">
        <v>2022</v>
      </c>
      <c r="C2279" s="10" t="s">
        <v>36</v>
      </c>
      <c r="D2279" s="10" t="s">
        <v>37</v>
      </c>
      <c r="E2279" s="10" t="s">
        <v>24</v>
      </c>
      <c r="F2279" s="10" t="s">
        <v>18</v>
      </c>
      <c r="G2279" s="10" t="s">
        <v>19</v>
      </c>
      <c r="H2279" s="10" t="s">
        <v>20</v>
      </c>
      <c r="I2279" s="10" t="s">
        <v>28</v>
      </c>
      <c r="O2279" s="10">
        <f t="shared" si="35"/>
        <v>1</v>
      </c>
    </row>
    <row r="2280" spans="2:15" x14ac:dyDescent="0.3">
      <c r="B2280" s="10">
        <v>2026</v>
      </c>
      <c r="C2280" s="10" t="s">
        <v>43</v>
      </c>
      <c r="D2280" s="10" t="s">
        <v>37</v>
      </c>
      <c r="E2280" s="10" t="s">
        <v>17</v>
      </c>
      <c r="F2280" s="10" t="s">
        <v>25</v>
      </c>
      <c r="G2280" s="10" t="s">
        <v>40</v>
      </c>
      <c r="H2280" s="10" t="s">
        <v>20</v>
      </c>
      <c r="I2280" s="10" t="s">
        <v>21</v>
      </c>
      <c r="O2280" s="10">
        <f t="shared" si="35"/>
        <v>1</v>
      </c>
    </row>
    <row r="2281" spans="2:15" x14ac:dyDescent="0.3">
      <c r="B2281" s="10">
        <v>2022</v>
      </c>
      <c r="C2281" s="10" t="s">
        <v>41</v>
      </c>
      <c r="D2281" s="10" t="s">
        <v>31</v>
      </c>
      <c r="E2281" s="10" t="s">
        <v>17</v>
      </c>
      <c r="F2281" s="10" t="s">
        <v>25</v>
      </c>
      <c r="G2281" s="10" t="s">
        <v>26</v>
      </c>
      <c r="H2281" s="10" t="s">
        <v>34</v>
      </c>
      <c r="I2281" s="10" t="s">
        <v>28</v>
      </c>
      <c r="O2281" s="10">
        <f t="shared" si="35"/>
        <v>1</v>
      </c>
    </row>
    <row r="2282" spans="2:15" x14ac:dyDescent="0.3">
      <c r="B2282" s="10">
        <v>2026</v>
      </c>
      <c r="C2282" s="10" t="s">
        <v>15</v>
      </c>
      <c r="D2282" s="10" t="s">
        <v>33</v>
      </c>
      <c r="E2282" s="10" t="s">
        <v>35</v>
      </c>
      <c r="F2282" s="10" t="s">
        <v>18</v>
      </c>
      <c r="G2282" s="10" t="s">
        <v>38</v>
      </c>
      <c r="H2282" s="10" t="s">
        <v>27</v>
      </c>
      <c r="I2282" s="10" t="s">
        <v>28</v>
      </c>
      <c r="O2282" s="10">
        <f t="shared" si="35"/>
        <v>1</v>
      </c>
    </row>
    <row r="2283" spans="2:15" x14ac:dyDescent="0.3">
      <c r="B2283" s="10">
        <v>2025</v>
      </c>
      <c r="C2283" s="10" t="s">
        <v>36</v>
      </c>
      <c r="D2283" s="10" t="s">
        <v>31</v>
      </c>
      <c r="E2283" s="10" t="s">
        <v>17</v>
      </c>
      <c r="F2283" s="10" t="s">
        <v>25</v>
      </c>
      <c r="G2283" s="10" t="s">
        <v>40</v>
      </c>
      <c r="H2283" s="10" t="s">
        <v>27</v>
      </c>
      <c r="I2283" s="10" t="s">
        <v>21</v>
      </c>
      <c r="O2283" s="10">
        <f t="shared" si="35"/>
        <v>1</v>
      </c>
    </row>
    <row r="2284" spans="2:15" x14ac:dyDescent="0.3">
      <c r="B2284" s="10">
        <v>2022</v>
      </c>
      <c r="C2284" s="10" t="s">
        <v>29</v>
      </c>
      <c r="D2284" s="10" t="s">
        <v>16</v>
      </c>
      <c r="E2284" s="10" t="s">
        <v>24</v>
      </c>
      <c r="F2284" s="10" t="s">
        <v>30</v>
      </c>
      <c r="G2284" s="10" t="s">
        <v>40</v>
      </c>
      <c r="H2284" s="10" t="s">
        <v>20</v>
      </c>
      <c r="I2284" s="10" t="s">
        <v>28</v>
      </c>
      <c r="O2284" s="10">
        <f t="shared" si="35"/>
        <v>1</v>
      </c>
    </row>
    <row r="2285" spans="2:15" x14ac:dyDescent="0.3">
      <c r="B2285" s="10">
        <v>2022</v>
      </c>
      <c r="C2285" s="10" t="s">
        <v>45</v>
      </c>
      <c r="D2285" s="10" t="s">
        <v>31</v>
      </c>
      <c r="E2285" s="10" t="s">
        <v>35</v>
      </c>
      <c r="F2285" s="10" t="s">
        <v>25</v>
      </c>
      <c r="G2285" s="10" t="s">
        <v>44</v>
      </c>
      <c r="H2285" s="10" t="s">
        <v>27</v>
      </c>
      <c r="I2285" s="10" t="s">
        <v>21</v>
      </c>
      <c r="O2285" s="10">
        <f t="shared" si="35"/>
        <v>1</v>
      </c>
    </row>
    <row r="2286" spans="2:15" x14ac:dyDescent="0.3">
      <c r="B2286" s="10">
        <v>2024</v>
      </c>
      <c r="C2286" s="10" t="s">
        <v>45</v>
      </c>
      <c r="D2286" s="10" t="s">
        <v>23</v>
      </c>
      <c r="E2286" s="10" t="s">
        <v>24</v>
      </c>
      <c r="F2286" s="10" t="s">
        <v>18</v>
      </c>
      <c r="G2286" s="10" t="s">
        <v>38</v>
      </c>
      <c r="H2286" s="10" t="s">
        <v>34</v>
      </c>
      <c r="I2286" s="10" t="s">
        <v>21</v>
      </c>
      <c r="O2286" s="10">
        <f t="shared" si="35"/>
        <v>1</v>
      </c>
    </row>
    <row r="2287" spans="2:15" x14ac:dyDescent="0.3">
      <c r="B2287" s="10">
        <v>2024</v>
      </c>
      <c r="C2287" s="10" t="s">
        <v>15</v>
      </c>
      <c r="D2287" s="10" t="s">
        <v>33</v>
      </c>
      <c r="E2287" s="10" t="s">
        <v>17</v>
      </c>
      <c r="F2287" s="10" t="s">
        <v>30</v>
      </c>
      <c r="G2287" s="10" t="s">
        <v>19</v>
      </c>
      <c r="H2287" s="10" t="s">
        <v>20</v>
      </c>
      <c r="I2287" s="10" t="s">
        <v>28</v>
      </c>
      <c r="O2287" s="10">
        <f t="shared" si="35"/>
        <v>1</v>
      </c>
    </row>
    <row r="2288" spans="2:15" x14ac:dyDescent="0.3">
      <c r="B2288" s="10">
        <v>2026</v>
      </c>
      <c r="C2288" s="10" t="s">
        <v>29</v>
      </c>
      <c r="D2288" s="10" t="s">
        <v>16</v>
      </c>
      <c r="E2288" s="10" t="s">
        <v>17</v>
      </c>
      <c r="F2288" s="10" t="s">
        <v>30</v>
      </c>
      <c r="G2288" s="10" t="s">
        <v>44</v>
      </c>
      <c r="H2288" s="10" t="s">
        <v>34</v>
      </c>
      <c r="I2288" s="10" t="s">
        <v>28</v>
      </c>
      <c r="O2288" s="10">
        <f t="shared" si="35"/>
        <v>1</v>
      </c>
    </row>
    <row r="2289" spans="2:15" x14ac:dyDescent="0.3">
      <c r="B2289" s="10">
        <v>2025</v>
      </c>
      <c r="C2289" s="10" t="s">
        <v>22</v>
      </c>
      <c r="D2289" s="10" t="s">
        <v>16</v>
      </c>
      <c r="E2289" s="10" t="s">
        <v>24</v>
      </c>
      <c r="F2289" s="10" t="s">
        <v>18</v>
      </c>
      <c r="G2289" s="10" t="s">
        <v>40</v>
      </c>
      <c r="H2289" s="10" t="s">
        <v>27</v>
      </c>
      <c r="I2289" s="10" t="s">
        <v>21</v>
      </c>
      <c r="O2289" s="10">
        <f t="shared" si="35"/>
        <v>1</v>
      </c>
    </row>
    <row r="2290" spans="2:15" x14ac:dyDescent="0.3">
      <c r="B2290" s="10">
        <v>2021</v>
      </c>
      <c r="C2290" s="10" t="s">
        <v>43</v>
      </c>
      <c r="D2290" s="10" t="s">
        <v>37</v>
      </c>
      <c r="E2290" s="10" t="s">
        <v>17</v>
      </c>
      <c r="F2290" s="10" t="s">
        <v>30</v>
      </c>
      <c r="G2290" s="10" t="s">
        <v>44</v>
      </c>
      <c r="H2290" s="10" t="s">
        <v>34</v>
      </c>
      <c r="I2290" s="10" t="s">
        <v>21</v>
      </c>
      <c r="O2290" s="10">
        <f t="shared" si="35"/>
        <v>1</v>
      </c>
    </row>
    <row r="2291" spans="2:15" x14ac:dyDescent="0.3">
      <c r="B2291" s="10">
        <v>2022</v>
      </c>
      <c r="C2291" s="10" t="s">
        <v>43</v>
      </c>
      <c r="D2291" s="10" t="s">
        <v>16</v>
      </c>
      <c r="E2291" s="10" t="s">
        <v>17</v>
      </c>
      <c r="F2291" s="10" t="s">
        <v>30</v>
      </c>
      <c r="G2291" s="10" t="s">
        <v>19</v>
      </c>
      <c r="H2291" s="10" t="s">
        <v>34</v>
      </c>
      <c r="I2291" s="10" t="s">
        <v>21</v>
      </c>
      <c r="O2291" s="10">
        <f t="shared" si="35"/>
        <v>1</v>
      </c>
    </row>
    <row r="2292" spans="2:15" x14ac:dyDescent="0.3">
      <c r="B2292" s="10">
        <v>2025</v>
      </c>
      <c r="C2292" s="10" t="s">
        <v>43</v>
      </c>
      <c r="D2292" s="10" t="s">
        <v>23</v>
      </c>
      <c r="E2292" s="10" t="s">
        <v>17</v>
      </c>
      <c r="F2292" s="10" t="s">
        <v>25</v>
      </c>
      <c r="G2292" s="10" t="s">
        <v>26</v>
      </c>
      <c r="H2292" s="10" t="s">
        <v>27</v>
      </c>
      <c r="I2292" s="10" t="s">
        <v>28</v>
      </c>
      <c r="O2292" s="10">
        <f t="shared" si="35"/>
        <v>1</v>
      </c>
    </row>
    <row r="2293" spans="2:15" x14ac:dyDescent="0.3">
      <c r="B2293" s="10">
        <v>2022</v>
      </c>
      <c r="C2293" s="10" t="s">
        <v>36</v>
      </c>
      <c r="D2293" s="10" t="s">
        <v>33</v>
      </c>
      <c r="E2293" s="10" t="s">
        <v>24</v>
      </c>
      <c r="F2293" s="10" t="s">
        <v>30</v>
      </c>
      <c r="G2293" s="10" t="s">
        <v>40</v>
      </c>
      <c r="H2293" s="10" t="s">
        <v>27</v>
      </c>
      <c r="I2293" s="10" t="s">
        <v>34</v>
      </c>
      <c r="O2293" s="10">
        <f t="shared" si="35"/>
        <v>1</v>
      </c>
    </row>
    <row r="2294" spans="2:15" x14ac:dyDescent="0.3">
      <c r="B2294" s="10">
        <v>2020</v>
      </c>
      <c r="C2294" s="10" t="s">
        <v>15</v>
      </c>
      <c r="D2294" s="10" t="s">
        <v>16</v>
      </c>
      <c r="E2294" s="10" t="s">
        <v>17</v>
      </c>
      <c r="F2294" s="10" t="s">
        <v>30</v>
      </c>
      <c r="G2294" s="10" t="s">
        <v>19</v>
      </c>
      <c r="H2294" s="10" t="s">
        <v>34</v>
      </c>
      <c r="I2294" s="10" t="s">
        <v>28</v>
      </c>
      <c r="O2294" s="10">
        <f t="shared" si="35"/>
        <v>1</v>
      </c>
    </row>
    <row r="2295" spans="2:15" x14ac:dyDescent="0.3">
      <c r="B2295" s="10">
        <v>2024</v>
      </c>
      <c r="C2295" s="10" t="s">
        <v>43</v>
      </c>
      <c r="D2295" s="10" t="s">
        <v>37</v>
      </c>
      <c r="E2295" s="10" t="s">
        <v>24</v>
      </c>
      <c r="F2295" s="10" t="s">
        <v>18</v>
      </c>
      <c r="G2295" s="10" t="s">
        <v>44</v>
      </c>
      <c r="H2295" s="10" t="s">
        <v>39</v>
      </c>
      <c r="I2295" s="10" t="s">
        <v>28</v>
      </c>
      <c r="O2295" s="10">
        <f t="shared" si="35"/>
        <v>1</v>
      </c>
    </row>
    <row r="2296" spans="2:15" x14ac:dyDescent="0.3">
      <c r="B2296" s="10">
        <v>2021</v>
      </c>
      <c r="C2296" s="10" t="s">
        <v>15</v>
      </c>
      <c r="D2296" s="10" t="s">
        <v>42</v>
      </c>
      <c r="E2296" s="10" t="s">
        <v>17</v>
      </c>
      <c r="F2296" s="10" t="s">
        <v>18</v>
      </c>
      <c r="G2296" s="10" t="s">
        <v>26</v>
      </c>
      <c r="H2296" s="10" t="s">
        <v>27</v>
      </c>
      <c r="I2296" s="10" t="s">
        <v>28</v>
      </c>
      <c r="O2296" s="10">
        <f t="shared" si="35"/>
        <v>1</v>
      </c>
    </row>
    <row r="2297" spans="2:15" x14ac:dyDescent="0.3">
      <c r="B2297" s="10">
        <v>2025</v>
      </c>
      <c r="C2297" s="10" t="s">
        <v>45</v>
      </c>
      <c r="D2297" s="10" t="s">
        <v>16</v>
      </c>
      <c r="E2297" s="10" t="s">
        <v>35</v>
      </c>
      <c r="F2297" s="10" t="s">
        <v>18</v>
      </c>
      <c r="G2297" s="10" t="s">
        <v>38</v>
      </c>
      <c r="H2297" s="10" t="s">
        <v>34</v>
      </c>
      <c r="I2297" s="10" t="s">
        <v>28</v>
      </c>
      <c r="O2297" s="10">
        <f t="shared" si="35"/>
        <v>1</v>
      </c>
    </row>
    <row r="2298" spans="2:15" x14ac:dyDescent="0.3">
      <c r="B2298" s="10">
        <v>2026</v>
      </c>
      <c r="C2298" s="10" t="s">
        <v>29</v>
      </c>
      <c r="D2298" s="10" t="s">
        <v>16</v>
      </c>
      <c r="E2298" s="10" t="s">
        <v>17</v>
      </c>
      <c r="F2298" s="10" t="s">
        <v>18</v>
      </c>
      <c r="G2298" s="10" t="s">
        <v>19</v>
      </c>
      <c r="H2298" s="10" t="s">
        <v>20</v>
      </c>
      <c r="I2298" s="10" t="s">
        <v>21</v>
      </c>
      <c r="O2298" s="10">
        <f t="shared" si="35"/>
        <v>1</v>
      </c>
    </row>
    <row r="2299" spans="2:15" x14ac:dyDescent="0.3">
      <c r="B2299" s="10">
        <v>2023</v>
      </c>
      <c r="C2299" s="10" t="s">
        <v>36</v>
      </c>
      <c r="D2299" s="10" t="s">
        <v>31</v>
      </c>
      <c r="E2299" s="10" t="s">
        <v>24</v>
      </c>
      <c r="F2299" s="10" t="s">
        <v>18</v>
      </c>
      <c r="G2299" s="10" t="s">
        <v>19</v>
      </c>
      <c r="H2299" s="10" t="s">
        <v>20</v>
      </c>
      <c r="I2299" s="10" t="s">
        <v>34</v>
      </c>
      <c r="O2299" s="10">
        <f t="shared" si="35"/>
        <v>1</v>
      </c>
    </row>
    <row r="2300" spans="2:15" x14ac:dyDescent="0.3">
      <c r="B2300" s="10">
        <v>2022</v>
      </c>
      <c r="C2300" s="10" t="s">
        <v>36</v>
      </c>
      <c r="D2300" s="10" t="s">
        <v>37</v>
      </c>
      <c r="E2300" s="10" t="s">
        <v>17</v>
      </c>
      <c r="F2300" s="10" t="s">
        <v>18</v>
      </c>
      <c r="G2300" s="10" t="s">
        <v>19</v>
      </c>
      <c r="H2300" s="10" t="s">
        <v>39</v>
      </c>
      <c r="I2300" s="10" t="s">
        <v>28</v>
      </c>
      <c r="O2300" s="10">
        <f t="shared" si="35"/>
        <v>1</v>
      </c>
    </row>
    <row r="2301" spans="2:15" x14ac:dyDescent="0.3">
      <c r="B2301" s="10">
        <v>2026</v>
      </c>
      <c r="C2301" s="10" t="s">
        <v>15</v>
      </c>
      <c r="D2301" s="10" t="s">
        <v>31</v>
      </c>
      <c r="E2301" s="10" t="s">
        <v>17</v>
      </c>
      <c r="F2301" s="10" t="s">
        <v>25</v>
      </c>
      <c r="G2301" s="10" t="s">
        <v>26</v>
      </c>
      <c r="H2301" s="10" t="s">
        <v>20</v>
      </c>
      <c r="I2301" s="10" t="s">
        <v>21</v>
      </c>
      <c r="O2301" s="10">
        <f t="shared" si="35"/>
        <v>1</v>
      </c>
    </row>
    <row r="2302" spans="2:15" x14ac:dyDescent="0.3">
      <c r="B2302" s="10">
        <v>2023</v>
      </c>
      <c r="C2302" s="10" t="s">
        <v>43</v>
      </c>
      <c r="D2302" s="10" t="s">
        <v>42</v>
      </c>
      <c r="E2302" s="10" t="s">
        <v>17</v>
      </c>
      <c r="F2302" s="10" t="s">
        <v>30</v>
      </c>
      <c r="G2302" s="10" t="s">
        <v>19</v>
      </c>
      <c r="H2302" s="10" t="s">
        <v>20</v>
      </c>
      <c r="I2302" s="10" t="s">
        <v>28</v>
      </c>
      <c r="O2302" s="10">
        <f t="shared" si="35"/>
        <v>1</v>
      </c>
    </row>
    <row r="2303" spans="2:15" x14ac:dyDescent="0.3">
      <c r="B2303" s="10">
        <v>2021</v>
      </c>
      <c r="C2303" s="10" t="s">
        <v>22</v>
      </c>
      <c r="D2303" s="10" t="s">
        <v>33</v>
      </c>
      <c r="E2303" s="10" t="s">
        <v>17</v>
      </c>
      <c r="F2303" s="10" t="s">
        <v>18</v>
      </c>
      <c r="G2303" s="10" t="s">
        <v>19</v>
      </c>
      <c r="H2303" s="10" t="s">
        <v>27</v>
      </c>
      <c r="I2303" s="10" t="s">
        <v>28</v>
      </c>
      <c r="O2303" s="10">
        <f t="shared" si="35"/>
        <v>1</v>
      </c>
    </row>
    <row r="2304" spans="2:15" x14ac:dyDescent="0.3">
      <c r="B2304" s="10">
        <v>2020</v>
      </c>
      <c r="C2304" s="10" t="s">
        <v>15</v>
      </c>
      <c r="D2304" s="10" t="s">
        <v>23</v>
      </c>
      <c r="E2304" s="10" t="s">
        <v>17</v>
      </c>
      <c r="F2304" s="10" t="s">
        <v>30</v>
      </c>
      <c r="G2304" s="10" t="s">
        <v>38</v>
      </c>
      <c r="H2304" s="10" t="s">
        <v>39</v>
      </c>
      <c r="I2304" s="10" t="s">
        <v>34</v>
      </c>
      <c r="O2304" s="10">
        <f t="shared" si="35"/>
        <v>1</v>
      </c>
    </row>
    <row r="2305" spans="2:15" x14ac:dyDescent="0.3">
      <c r="B2305" s="10">
        <v>2021</v>
      </c>
      <c r="C2305" s="10" t="s">
        <v>43</v>
      </c>
      <c r="D2305" s="10" t="s">
        <v>31</v>
      </c>
      <c r="E2305" s="10" t="s">
        <v>24</v>
      </c>
      <c r="F2305" s="10" t="s">
        <v>18</v>
      </c>
      <c r="G2305" s="10" t="s">
        <v>32</v>
      </c>
      <c r="H2305" s="10" t="s">
        <v>39</v>
      </c>
      <c r="I2305" s="10" t="s">
        <v>34</v>
      </c>
      <c r="O2305" s="10">
        <f t="shared" si="35"/>
        <v>1</v>
      </c>
    </row>
    <row r="2306" spans="2:15" x14ac:dyDescent="0.3">
      <c r="B2306" s="10">
        <v>2020</v>
      </c>
      <c r="C2306" s="10" t="s">
        <v>43</v>
      </c>
      <c r="D2306" s="10" t="s">
        <v>31</v>
      </c>
      <c r="E2306" s="10" t="s">
        <v>17</v>
      </c>
      <c r="F2306" s="10" t="s">
        <v>30</v>
      </c>
      <c r="G2306" s="10" t="s">
        <v>44</v>
      </c>
      <c r="H2306" s="10" t="s">
        <v>34</v>
      </c>
      <c r="I2306" s="10" t="s">
        <v>34</v>
      </c>
      <c r="O2306" s="10">
        <f t="shared" si="35"/>
        <v>1</v>
      </c>
    </row>
    <row r="2307" spans="2:15" x14ac:dyDescent="0.3">
      <c r="B2307" s="10">
        <v>2025</v>
      </c>
      <c r="C2307" s="10" t="s">
        <v>36</v>
      </c>
      <c r="D2307" s="10" t="s">
        <v>42</v>
      </c>
      <c r="E2307" s="10" t="s">
        <v>24</v>
      </c>
      <c r="F2307" s="10" t="s">
        <v>30</v>
      </c>
      <c r="G2307" s="10" t="s">
        <v>19</v>
      </c>
      <c r="H2307" s="10" t="s">
        <v>20</v>
      </c>
      <c r="I2307" s="10" t="s">
        <v>21</v>
      </c>
      <c r="O2307" s="10">
        <f t="shared" si="35"/>
        <v>1</v>
      </c>
    </row>
    <row r="2308" spans="2:15" x14ac:dyDescent="0.3">
      <c r="B2308" s="10">
        <v>2022</v>
      </c>
      <c r="C2308" s="10" t="s">
        <v>15</v>
      </c>
      <c r="D2308" s="10" t="s">
        <v>31</v>
      </c>
      <c r="E2308" s="10" t="s">
        <v>17</v>
      </c>
      <c r="F2308" s="10" t="s">
        <v>18</v>
      </c>
      <c r="G2308" s="10" t="s">
        <v>38</v>
      </c>
      <c r="H2308" s="10" t="s">
        <v>34</v>
      </c>
      <c r="I2308" s="10" t="s">
        <v>21</v>
      </c>
      <c r="O2308" s="10">
        <f t="shared" si="35"/>
        <v>1</v>
      </c>
    </row>
    <row r="2309" spans="2:15" x14ac:dyDescent="0.3">
      <c r="B2309" s="10">
        <v>2023</v>
      </c>
      <c r="C2309" s="10" t="s">
        <v>41</v>
      </c>
      <c r="D2309" s="10" t="s">
        <v>23</v>
      </c>
      <c r="E2309" s="10" t="s">
        <v>24</v>
      </c>
      <c r="F2309" s="10" t="s">
        <v>30</v>
      </c>
      <c r="G2309" s="10" t="s">
        <v>44</v>
      </c>
      <c r="H2309" s="10" t="s">
        <v>34</v>
      </c>
      <c r="I2309" s="10" t="s">
        <v>28</v>
      </c>
      <c r="O2309" s="10">
        <f t="shared" ref="O2309:O2372" si="36">SUBTOTAL(103,B2309)</f>
        <v>1</v>
      </c>
    </row>
    <row r="2310" spans="2:15" x14ac:dyDescent="0.3">
      <c r="B2310" s="10">
        <v>2026</v>
      </c>
      <c r="C2310" s="10" t="s">
        <v>43</v>
      </c>
      <c r="D2310" s="10" t="s">
        <v>33</v>
      </c>
      <c r="E2310" s="10" t="s">
        <v>24</v>
      </c>
      <c r="F2310" s="10" t="s">
        <v>30</v>
      </c>
      <c r="G2310" s="10" t="s">
        <v>38</v>
      </c>
      <c r="H2310" s="10" t="s">
        <v>27</v>
      </c>
      <c r="I2310" s="10" t="s">
        <v>28</v>
      </c>
      <c r="O2310" s="10">
        <f t="shared" si="36"/>
        <v>1</v>
      </c>
    </row>
    <row r="2311" spans="2:15" x14ac:dyDescent="0.3">
      <c r="B2311" s="10">
        <v>2020</v>
      </c>
      <c r="C2311" s="10" t="s">
        <v>43</v>
      </c>
      <c r="D2311" s="10" t="s">
        <v>33</v>
      </c>
      <c r="E2311" s="10" t="s">
        <v>24</v>
      </c>
      <c r="F2311" s="10" t="s">
        <v>30</v>
      </c>
      <c r="G2311" s="10" t="s">
        <v>32</v>
      </c>
      <c r="H2311" s="10" t="s">
        <v>39</v>
      </c>
      <c r="I2311" s="10" t="s">
        <v>28</v>
      </c>
      <c r="O2311" s="10">
        <f t="shared" si="36"/>
        <v>1</v>
      </c>
    </row>
    <row r="2312" spans="2:15" x14ac:dyDescent="0.3">
      <c r="B2312" s="10">
        <v>2023</v>
      </c>
      <c r="C2312" s="10" t="s">
        <v>41</v>
      </c>
      <c r="D2312" s="10" t="s">
        <v>33</v>
      </c>
      <c r="E2312" s="10" t="s">
        <v>35</v>
      </c>
      <c r="F2312" s="10" t="s">
        <v>25</v>
      </c>
      <c r="G2312" s="10" t="s">
        <v>40</v>
      </c>
      <c r="H2312" s="10" t="s">
        <v>34</v>
      </c>
      <c r="I2312" s="10" t="s">
        <v>34</v>
      </c>
      <c r="O2312" s="10">
        <f t="shared" si="36"/>
        <v>1</v>
      </c>
    </row>
    <row r="2313" spans="2:15" x14ac:dyDescent="0.3">
      <c r="B2313" s="10">
        <v>2021</v>
      </c>
      <c r="C2313" s="10" t="s">
        <v>45</v>
      </c>
      <c r="D2313" s="10" t="s">
        <v>16</v>
      </c>
      <c r="E2313" s="10" t="s">
        <v>24</v>
      </c>
      <c r="F2313" s="10" t="s">
        <v>25</v>
      </c>
      <c r="G2313" s="10" t="s">
        <v>44</v>
      </c>
      <c r="H2313" s="10" t="s">
        <v>27</v>
      </c>
      <c r="I2313" s="10" t="s">
        <v>28</v>
      </c>
      <c r="O2313" s="10">
        <f t="shared" si="36"/>
        <v>1</v>
      </c>
    </row>
    <row r="2314" spans="2:15" x14ac:dyDescent="0.3">
      <c r="B2314" s="10">
        <v>2025</v>
      </c>
      <c r="C2314" s="10" t="s">
        <v>15</v>
      </c>
      <c r="D2314" s="10" t="s">
        <v>37</v>
      </c>
      <c r="E2314" s="10" t="s">
        <v>17</v>
      </c>
      <c r="F2314" s="10" t="s">
        <v>18</v>
      </c>
      <c r="G2314" s="10" t="s">
        <v>26</v>
      </c>
      <c r="H2314" s="10" t="s">
        <v>34</v>
      </c>
      <c r="I2314" s="10" t="s">
        <v>34</v>
      </c>
      <c r="O2314" s="10">
        <f t="shared" si="36"/>
        <v>1</v>
      </c>
    </row>
    <row r="2315" spans="2:15" x14ac:dyDescent="0.3">
      <c r="B2315" s="10">
        <v>2026</v>
      </c>
      <c r="C2315" s="10" t="s">
        <v>15</v>
      </c>
      <c r="D2315" s="10" t="s">
        <v>16</v>
      </c>
      <c r="E2315" s="10" t="s">
        <v>24</v>
      </c>
      <c r="F2315" s="10" t="s">
        <v>30</v>
      </c>
      <c r="G2315" s="10" t="s">
        <v>44</v>
      </c>
      <c r="H2315" s="10" t="s">
        <v>27</v>
      </c>
      <c r="I2315" s="10" t="s">
        <v>34</v>
      </c>
      <c r="O2315" s="10">
        <f t="shared" si="36"/>
        <v>1</v>
      </c>
    </row>
    <row r="2316" spans="2:15" x14ac:dyDescent="0.3">
      <c r="B2316" s="10">
        <v>2020</v>
      </c>
      <c r="C2316" s="10" t="s">
        <v>29</v>
      </c>
      <c r="D2316" s="10" t="s">
        <v>31</v>
      </c>
      <c r="E2316" s="10" t="s">
        <v>24</v>
      </c>
      <c r="F2316" s="10" t="s">
        <v>25</v>
      </c>
      <c r="G2316" s="10" t="s">
        <v>32</v>
      </c>
      <c r="H2316" s="10" t="s">
        <v>34</v>
      </c>
      <c r="I2316" s="10" t="s">
        <v>28</v>
      </c>
      <c r="O2316" s="10">
        <f t="shared" si="36"/>
        <v>1</v>
      </c>
    </row>
    <row r="2317" spans="2:15" x14ac:dyDescent="0.3">
      <c r="B2317" s="10">
        <v>2023</v>
      </c>
      <c r="C2317" s="10" t="s">
        <v>22</v>
      </c>
      <c r="D2317" s="10" t="s">
        <v>33</v>
      </c>
      <c r="E2317" s="10" t="s">
        <v>17</v>
      </c>
      <c r="F2317" s="10" t="s">
        <v>25</v>
      </c>
      <c r="G2317" s="10" t="s">
        <v>19</v>
      </c>
      <c r="H2317" s="10" t="s">
        <v>27</v>
      </c>
      <c r="I2317" s="10" t="s">
        <v>28</v>
      </c>
      <c r="O2317" s="10">
        <f t="shared" si="36"/>
        <v>1</v>
      </c>
    </row>
    <row r="2318" spans="2:15" x14ac:dyDescent="0.3">
      <c r="B2318" s="10">
        <v>2023</v>
      </c>
      <c r="C2318" s="10" t="s">
        <v>22</v>
      </c>
      <c r="D2318" s="10" t="s">
        <v>42</v>
      </c>
      <c r="E2318" s="10" t="s">
        <v>35</v>
      </c>
      <c r="F2318" s="10" t="s">
        <v>25</v>
      </c>
      <c r="G2318" s="10" t="s">
        <v>38</v>
      </c>
      <c r="H2318" s="10" t="s">
        <v>34</v>
      </c>
      <c r="I2318" s="10" t="s">
        <v>21</v>
      </c>
      <c r="O2318" s="10">
        <f t="shared" si="36"/>
        <v>1</v>
      </c>
    </row>
    <row r="2319" spans="2:15" x14ac:dyDescent="0.3">
      <c r="B2319" s="10">
        <v>2023</v>
      </c>
      <c r="C2319" s="10" t="s">
        <v>36</v>
      </c>
      <c r="D2319" s="10" t="s">
        <v>33</v>
      </c>
      <c r="E2319" s="10" t="s">
        <v>17</v>
      </c>
      <c r="F2319" s="10" t="s">
        <v>18</v>
      </c>
      <c r="G2319" s="10" t="s">
        <v>44</v>
      </c>
      <c r="H2319" s="10" t="s">
        <v>27</v>
      </c>
      <c r="I2319" s="10" t="s">
        <v>28</v>
      </c>
      <c r="O2319" s="10">
        <f t="shared" si="36"/>
        <v>1</v>
      </c>
    </row>
    <row r="2320" spans="2:15" x14ac:dyDescent="0.3">
      <c r="B2320" s="10">
        <v>2021</v>
      </c>
      <c r="C2320" s="10" t="s">
        <v>45</v>
      </c>
      <c r="D2320" s="10" t="s">
        <v>42</v>
      </c>
      <c r="E2320" s="10" t="s">
        <v>24</v>
      </c>
      <c r="F2320" s="10" t="s">
        <v>25</v>
      </c>
      <c r="G2320" s="10" t="s">
        <v>32</v>
      </c>
      <c r="H2320" s="10" t="s">
        <v>20</v>
      </c>
      <c r="I2320" s="10" t="s">
        <v>21</v>
      </c>
      <c r="O2320" s="10">
        <f t="shared" si="36"/>
        <v>1</v>
      </c>
    </row>
    <row r="2321" spans="2:15" x14ac:dyDescent="0.3">
      <c r="B2321" s="10">
        <v>2020</v>
      </c>
      <c r="C2321" s="10" t="s">
        <v>15</v>
      </c>
      <c r="D2321" s="10" t="s">
        <v>16</v>
      </c>
      <c r="E2321" s="10" t="s">
        <v>35</v>
      </c>
      <c r="F2321" s="10" t="s">
        <v>25</v>
      </c>
      <c r="G2321" s="10" t="s">
        <v>32</v>
      </c>
      <c r="H2321" s="10" t="s">
        <v>34</v>
      </c>
      <c r="I2321" s="10" t="s">
        <v>34</v>
      </c>
      <c r="O2321" s="10">
        <f t="shared" si="36"/>
        <v>1</v>
      </c>
    </row>
    <row r="2322" spans="2:15" x14ac:dyDescent="0.3">
      <c r="B2322" s="10">
        <v>2022</v>
      </c>
      <c r="C2322" s="10" t="s">
        <v>41</v>
      </c>
      <c r="D2322" s="10" t="s">
        <v>37</v>
      </c>
      <c r="E2322" s="10" t="s">
        <v>24</v>
      </c>
      <c r="F2322" s="10" t="s">
        <v>18</v>
      </c>
      <c r="G2322" s="10" t="s">
        <v>19</v>
      </c>
      <c r="H2322" s="10" t="s">
        <v>27</v>
      </c>
      <c r="I2322" s="10" t="s">
        <v>28</v>
      </c>
      <c r="O2322" s="10">
        <f t="shared" si="36"/>
        <v>1</v>
      </c>
    </row>
    <row r="2323" spans="2:15" x14ac:dyDescent="0.3">
      <c r="B2323" s="10">
        <v>2023</v>
      </c>
      <c r="C2323" s="10" t="s">
        <v>15</v>
      </c>
      <c r="D2323" s="10" t="s">
        <v>16</v>
      </c>
      <c r="E2323" s="10" t="s">
        <v>24</v>
      </c>
      <c r="F2323" s="10" t="s">
        <v>25</v>
      </c>
      <c r="G2323" s="10" t="s">
        <v>19</v>
      </c>
      <c r="H2323" s="10" t="s">
        <v>20</v>
      </c>
      <c r="I2323" s="10" t="s">
        <v>28</v>
      </c>
      <c r="O2323" s="10">
        <f t="shared" si="36"/>
        <v>1</v>
      </c>
    </row>
    <row r="2324" spans="2:15" x14ac:dyDescent="0.3">
      <c r="B2324" s="10">
        <v>2021</v>
      </c>
      <c r="C2324" s="10" t="s">
        <v>15</v>
      </c>
      <c r="D2324" s="10" t="s">
        <v>42</v>
      </c>
      <c r="E2324" s="10" t="s">
        <v>17</v>
      </c>
      <c r="F2324" s="10" t="s">
        <v>18</v>
      </c>
      <c r="G2324" s="10" t="s">
        <v>40</v>
      </c>
      <c r="H2324" s="10" t="s">
        <v>34</v>
      </c>
      <c r="I2324" s="10" t="s">
        <v>28</v>
      </c>
      <c r="O2324" s="10">
        <f t="shared" si="36"/>
        <v>1</v>
      </c>
    </row>
    <row r="2325" spans="2:15" x14ac:dyDescent="0.3">
      <c r="B2325" s="10">
        <v>2020</v>
      </c>
      <c r="C2325" s="10" t="s">
        <v>22</v>
      </c>
      <c r="D2325" s="10" t="s">
        <v>42</v>
      </c>
      <c r="E2325" s="10" t="s">
        <v>35</v>
      </c>
      <c r="F2325" s="10" t="s">
        <v>30</v>
      </c>
      <c r="G2325" s="10" t="s">
        <v>19</v>
      </c>
      <c r="H2325" s="10" t="s">
        <v>20</v>
      </c>
      <c r="I2325" s="10" t="s">
        <v>34</v>
      </c>
      <c r="O2325" s="10">
        <f t="shared" si="36"/>
        <v>1</v>
      </c>
    </row>
    <row r="2326" spans="2:15" x14ac:dyDescent="0.3">
      <c r="B2326" s="10">
        <v>2021</v>
      </c>
      <c r="C2326" s="10" t="s">
        <v>22</v>
      </c>
      <c r="D2326" s="10" t="s">
        <v>16</v>
      </c>
      <c r="E2326" s="10" t="s">
        <v>17</v>
      </c>
      <c r="F2326" s="10" t="s">
        <v>18</v>
      </c>
      <c r="G2326" s="10" t="s">
        <v>40</v>
      </c>
      <c r="H2326" s="10" t="s">
        <v>39</v>
      </c>
      <c r="I2326" s="10" t="s">
        <v>28</v>
      </c>
      <c r="O2326" s="10">
        <f t="shared" si="36"/>
        <v>1</v>
      </c>
    </row>
    <row r="2327" spans="2:15" x14ac:dyDescent="0.3">
      <c r="B2327" s="10">
        <v>2020</v>
      </c>
      <c r="C2327" s="10" t="s">
        <v>15</v>
      </c>
      <c r="D2327" s="10" t="s">
        <v>33</v>
      </c>
      <c r="E2327" s="10" t="s">
        <v>24</v>
      </c>
      <c r="F2327" s="10" t="s">
        <v>30</v>
      </c>
      <c r="G2327" s="10" t="s">
        <v>40</v>
      </c>
      <c r="H2327" s="10" t="s">
        <v>39</v>
      </c>
      <c r="I2327" s="10" t="s">
        <v>28</v>
      </c>
      <c r="O2327" s="10">
        <f t="shared" si="36"/>
        <v>1</v>
      </c>
    </row>
    <row r="2328" spans="2:15" x14ac:dyDescent="0.3">
      <c r="B2328" s="10">
        <v>2021</v>
      </c>
      <c r="C2328" s="10" t="s">
        <v>15</v>
      </c>
      <c r="D2328" s="10" t="s">
        <v>31</v>
      </c>
      <c r="E2328" s="10" t="s">
        <v>17</v>
      </c>
      <c r="F2328" s="10" t="s">
        <v>25</v>
      </c>
      <c r="G2328" s="10" t="s">
        <v>40</v>
      </c>
      <c r="H2328" s="10" t="s">
        <v>39</v>
      </c>
      <c r="I2328" s="10" t="s">
        <v>34</v>
      </c>
      <c r="O2328" s="10">
        <f t="shared" si="36"/>
        <v>1</v>
      </c>
    </row>
    <row r="2329" spans="2:15" x14ac:dyDescent="0.3">
      <c r="B2329" s="10">
        <v>2025</v>
      </c>
      <c r="C2329" s="10" t="s">
        <v>22</v>
      </c>
      <c r="D2329" s="10" t="s">
        <v>23</v>
      </c>
      <c r="E2329" s="10" t="s">
        <v>17</v>
      </c>
      <c r="F2329" s="10" t="s">
        <v>30</v>
      </c>
      <c r="G2329" s="10" t="s">
        <v>40</v>
      </c>
      <c r="H2329" s="10" t="s">
        <v>34</v>
      </c>
      <c r="I2329" s="10" t="s">
        <v>21</v>
      </c>
      <c r="O2329" s="10">
        <f t="shared" si="36"/>
        <v>1</v>
      </c>
    </row>
    <row r="2330" spans="2:15" x14ac:dyDescent="0.3">
      <c r="B2330" s="10">
        <v>2026</v>
      </c>
      <c r="C2330" s="10" t="s">
        <v>36</v>
      </c>
      <c r="D2330" s="10" t="s">
        <v>42</v>
      </c>
      <c r="E2330" s="10" t="s">
        <v>17</v>
      </c>
      <c r="F2330" s="10" t="s">
        <v>18</v>
      </c>
      <c r="G2330" s="10" t="s">
        <v>32</v>
      </c>
      <c r="H2330" s="10" t="s">
        <v>27</v>
      </c>
      <c r="I2330" s="10" t="s">
        <v>34</v>
      </c>
      <c r="O2330" s="10">
        <f t="shared" si="36"/>
        <v>1</v>
      </c>
    </row>
    <row r="2331" spans="2:15" x14ac:dyDescent="0.3">
      <c r="B2331" s="10">
        <v>2020</v>
      </c>
      <c r="C2331" s="10" t="s">
        <v>22</v>
      </c>
      <c r="D2331" s="10" t="s">
        <v>16</v>
      </c>
      <c r="E2331" s="10" t="s">
        <v>35</v>
      </c>
      <c r="F2331" s="10" t="s">
        <v>18</v>
      </c>
      <c r="G2331" s="10" t="s">
        <v>19</v>
      </c>
      <c r="H2331" s="10" t="s">
        <v>20</v>
      </c>
      <c r="I2331" s="10" t="s">
        <v>21</v>
      </c>
      <c r="O2331" s="10">
        <f t="shared" si="36"/>
        <v>1</v>
      </c>
    </row>
    <row r="2332" spans="2:15" x14ac:dyDescent="0.3">
      <c r="B2332" s="10">
        <v>2020</v>
      </c>
      <c r="C2332" s="10" t="s">
        <v>22</v>
      </c>
      <c r="D2332" s="10" t="s">
        <v>23</v>
      </c>
      <c r="E2332" s="10" t="s">
        <v>35</v>
      </c>
      <c r="F2332" s="10" t="s">
        <v>18</v>
      </c>
      <c r="G2332" s="10" t="s">
        <v>38</v>
      </c>
      <c r="H2332" s="10" t="s">
        <v>39</v>
      </c>
      <c r="I2332" s="10" t="s">
        <v>28</v>
      </c>
      <c r="O2332" s="10">
        <f t="shared" si="36"/>
        <v>1</v>
      </c>
    </row>
    <row r="2333" spans="2:15" x14ac:dyDescent="0.3">
      <c r="B2333" s="10">
        <v>2026</v>
      </c>
      <c r="C2333" s="10" t="s">
        <v>41</v>
      </c>
      <c r="D2333" s="10" t="s">
        <v>16</v>
      </c>
      <c r="E2333" s="10" t="s">
        <v>35</v>
      </c>
      <c r="F2333" s="10" t="s">
        <v>30</v>
      </c>
      <c r="G2333" s="10" t="s">
        <v>19</v>
      </c>
      <c r="H2333" s="10" t="s">
        <v>27</v>
      </c>
      <c r="I2333" s="10" t="s">
        <v>28</v>
      </c>
      <c r="O2333" s="10">
        <f t="shared" si="36"/>
        <v>1</v>
      </c>
    </row>
    <row r="2334" spans="2:15" x14ac:dyDescent="0.3">
      <c r="B2334" s="10">
        <v>2021</v>
      </c>
      <c r="C2334" s="10" t="s">
        <v>41</v>
      </c>
      <c r="D2334" s="10" t="s">
        <v>37</v>
      </c>
      <c r="E2334" s="10" t="s">
        <v>35</v>
      </c>
      <c r="F2334" s="10" t="s">
        <v>30</v>
      </c>
      <c r="G2334" s="10" t="s">
        <v>19</v>
      </c>
      <c r="H2334" s="10" t="s">
        <v>27</v>
      </c>
      <c r="I2334" s="10" t="s">
        <v>34</v>
      </c>
      <c r="O2334" s="10">
        <f t="shared" si="36"/>
        <v>1</v>
      </c>
    </row>
    <row r="2335" spans="2:15" x14ac:dyDescent="0.3">
      <c r="B2335" s="10">
        <v>2024</v>
      </c>
      <c r="C2335" s="10" t="s">
        <v>45</v>
      </c>
      <c r="D2335" s="10" t="s">
        <v>33</v>
      </c>
      <c r="E2335" s="10" t="s">
        <v>24</v>
      </c>
      <c r="F2335" s="10" t="s">
        <v>30</v>
      </c>
      <c r="G2335" s="10" t="s">
        <v>38</v>
      </c>
      <c r="H2335" s="10" t="s">
        <v>34</v>
      </c>
      <c r="I2335" s="10" t="s">
        <v>21</v>
      </c>
      <c r="O2335" s="10">
        <f t="shared" si="36"/>
        <v>1</v>
      </c>
    </row>
    <row r="2336" spans="2:15" x14ac:dyDescent="0.3">
      <c r="B2336" s="10">
        <v>2021</v>
      </c>
      <c r="C2336" s="10" t="s">
        <v>29</v>
      </c>
      <c r="D2336" s="10" t="s">
        <v>37</v>
      </c>
      <c r="E2336" s="10" t="s">
        <v>24</v>
      </c>
      <c r="F2336" s="10" t="s">
        <v>30</v>
      </c>
      <c r="G2336" s="10" t="s">
        <v>26</v>
      </c>
      <c r="H2336" s="10" t="s">
        <v>34</v>
      </c>
      <c r="I2336" s="10" t="s">
        <v>28</v>
      </c>
      <c r="O2336" s="10">
        <f t="shared" si="36"/>
        <v>1</v>
      </c>
    </row>
    <row r="2337" spans="2:15" x14ac:dyDescent="0.3">
      <c r="B2337" s="10">
        <v>2024</v>
      </c>
      <c r="C2337" s="10" t="s">
        <v>41</v>
      </c>
      <c r="D2337" s="10" t="s">
        <v>31</v>
      </c>
      <c r="E2337" s="10" t="s">
        <v>17</v>
      </c>
      <c r="F2337" s="10" t="s">
        <v>30</v>
      </c>
      <c r="G2337" s="10" t="s">
        <v>32</v>
      </c>
      <c r="H2337" s="10" t="s">
        <v>20</v>
      </c>
      <c r="I2337" s="10" t="s">
        <v>28</v>
      </c>
      <c r="O2337" s="10">
        <f t="shared" si="36"/>
        <v>1</v>
      </c>
    </row>
    <row r="2338" spans="2:15" x14ac:dyDescent="0.3">
      <c r="B2338" s="10">
        <v>2023</v>
      </c>
      <c r="C2338" s="10" t="s">
        <v>29</v>
      </c>
      <c r="D2338" s="10" t="s">
        <v>37</v>
      </c>
      <c r="E2338" s="10" t="s">
        <v>24</v>
      </c>
      <c r="F2338" s="10" t="s">
        <v>30</v>
      </c>
      <c r="G2338" s="10" t="s">
        <v>19</v>
      </c>
      <c r="H2338" s="10" t="s">
        <v>34</v>
      </c>
      <c r="I2338" s="10" t="s">
        <v>28</v>
      </c>
      <c r="O2338" s="10">
        <f t="shared" si="36"/>
        <v>1</v>
      </c>
    </row>
    <row r="2339" spans="2:15" x14ac:dyDescent="0.3">
      <c r="B2339" s="10">
        <v>2023</v>
      </c>
      <c r="C2339" s="10" t="s">
        <v>15</v>
      </c>
      <c r="D2339" s="10" t="s">
        <v>23</v>
      </c>
      <c r="E2339" s="10" t="s">
        <v>24</v>
      </c>
      <c r="F2339" s="10" t="s">
        <v>25</v>
      </c>
      <c r="G2339" s="10" t="s">
        <v>44</v>
      </c>
      <c r="H2339" s="10" t="s">
        <v>39</v>
      </c>
      <c r="I2339" s="10" t="s">
        <v>28</v>
      </c>
      <c r="O2339" s="10">
        <f t="shared" si="36"/>
        <v>1</v>
      </c>
    </row>
    <row r="2340" spans="2:15" x14ac:dyDescent="0.3">
      <c r="B2340" s="10">
        <v>2022</v>
      </c>
      <c r="C2340" s="10" t="s">
        <v>29</v>
      </c>
      <c r="D2340" s="10" t="s">
        <v>37</v>
      </c>
      <c r="E2340" s="10" t="s">
        <v>24</v>
      </c>
      <c r="F2340" s="10" t="s">
        <v>25</v>
      </c>
      <c r="G2340" s="10" t="s">
        <v>40</v>
      </c>
      <c r="H2340" s="10" t="s">
        <v>27</v>
      </c>
      <c r="I2340" s="10" t="s">
        <v>34</v>
      </c>
      <c r="O2340" s="10">
        <f t="shared" si="36"/>
        <v>1</v>
      </c>
    </row>
    <row r="2341" spans="2:15" x14ac:dyDescent="0.3">
      <c r="B2341" s="10">
        <v>2024</v>
      </c>
      <c r="C2341" s="10" t="s">
        <v>29</v>
      </c>
      <c r="D2341" s="10" t="s">
        <v>23</v>
      </c>
      <c r="E2341" s="10" t="s">
        <v>17</v>
      </c>
      <c r="F2341" s="10" t="s">
        <v>30</v>
      </c>
      <c r="G2341" s="10" t="s">
        <v>44</v>
      </c>
      <c r="H2341" s="10" t="s">
        <v>20</v>
      </c>
      <c r="I2341" s="10" t="s">
        <v>21</v>
      </c>
      <c r="O2341" s="10">
        <f t="shared" si="36"/>
        <v>1</v>
      </c>
    </row>
    <row r="2342" spans="2:15" x14ac:dyDescent="0.3">
      <c r="B2342" s="10">
        <v>2025</v>
      </c>
      <c r="C2342" s="10" t="s">
        <v>45</v>
      </c>
      <c r="D2342" s="10" t="s">
        <v>31</v>
      </c>
      <c r="E2342" s="10" t="s">
        <v>35</v>
      </c>
      <c r="F2342" s="10" t="s">
        <v>30</v>
      </c>
      <c r="G2342" s="10" t="s">
        <v>40</v>
      </c>
      <c r="H2342" s="10" t="s">
        <v>34</v>
      </c>
      <c r="I2342" s="10" t="s">
        <v>34</v>
      </c>
      <c r="O2342" s="10">
        <f t="shared" si="36"/>
        <v>1</v>
      </c>
    </row>
    <row r="2343" spans="2:15" x14ac:dyDescent="0.3">
      <c r="B2343" s="10">
        <v>2024</v>
      </c>
      <c r="C2343" s="10" t="s">
        <v>36</v>
      </c>
      <c r="D2343" s="10" t="s">
        <v>37</v>
      </c>
      <c r="E2343" s="10" t="s">
        <v>35</v>
      </c>
      <c r="F2343" s="10" t="s">
        <v>30</v>
      </c>
      <c r="G2343" s="10" t="s">
        <v>38</v>
      </c>
      <c r="H2343" s="10" t="s">
        <v>39</v>
      </c>
      <c r="I2343" s="10" t="s">
        <v>28</v>
      </c>
      <c r="O2343" s="10">
        <f t="shared" si="36"/>
        <v>1</v>
      </c>
    </row>
    <row r="2344" spans="2:15" x14ac:dyDescent="0.3">
      <c r="B2344" s="10">
        <v>2024</v>
      </c>
      <c r="C2344" s="10" t="s">
        <v>43</v>
      </c>
      <c r="D2344" s="10" t="s">
        <v>37</v>
      </c>
      <c r="E2344" s="10" t="s">
        <v>24</v>
      </c>
      <c r="F2344" s="10" t="s">
        <v>25</v>
      </c>
      <c r="G2344" s="10" t="s">
        <v>40</v>
      </c>
      <c r="H2344" s="10" t="s">
        <v>20</v>
      </c>
      <c r="I2344" s="10" t="s">
        <v>34</v>
      </c>
      <c r="O2344" s="10">
        <f t="shared" si="36"/>
        <v>1</v>
      </c>
    </row>
    <row r="2345" spans="2:15" x14ac:dyDescent="0.3">
      <c r="B2345" s="10">
        <v>2023</v>
      </c>
      <c r="C2345" s="10" t="s">
        <v>15</v>
      </c>
      <c r="D2345" s="10" t="s">
        <v>42</v>
      </c>
      <c r="E2345" s="10" t="s">
        <v>24</v>
      </c>
      <c r="F2345" s="10" t="s">
        <v>18</v>
      </c>
      <c r="G2345" s="10" t="s">
        <v>40</v>
      </c>
      <c r="H2345" s="10" t="s">
        <v>39</v>
      </c>
      <c r="I2345" s="10" t="s">
        <v>34</v>
      </c>
      <c r="O2345" s="10">
        <f t="shared" si="36"/>
        <v>1</v>
      </c>
    </row>
    <row r="2346" spans="2:15" x14ac:dyDescent="0.3">
      <c r="B2346" s="10">
        <v>2023</v>
      </c>
      <c r="C2346" s="10" t="s">
        <v>43</v>
      </c>
      <c r="D2346" s="10" t="s">
        <v>33</v>
      </c>
      <c r="E2346" s="10" t="s">
        <v>24</v>
      </c>
      <c r="F2346" s="10" t="s">
        <v>25</v>
      </c>
      <c r="G2346" s="10" t="s">
        <v>19</v>
      </c>
      <c r="H2346" s="10" t="s">
        <v>34</v>
      </c>
      <c r="I2346" s="10" t="s">
        <v>34</v>
      </c>
      <c r="O2346" s="10">
        <f t="shared" si="36"/>
        <v>1</v>
      </c>
    </row>
    <row r="2347" spans="2:15" x14ac:dyDescent="0.3">
      <c r="B2347" s="10">
        <v>2021</v>
      </c>
      <c r="C2347" s="10" t="s">
        <v>36</v>
      </c>
      <c r="D2347" s="10" t="s">
        <v>23</v>
      </c>
      <c r="E2347" s="10" t="s">
        <v>35</v>
      </c>
      <c r="F2347" s="10" t="s">
        <v>25</v>
      </c>
      <c r="G2347" s="10" t="s">
        <v>38</v>
      </c>
      <c r="H2347" s="10" t="s">
        <v>34</v>
      </c>
      <c r="I2347" s="10" t="s">
        <v>28</v>
      </c>
      <c r="O2347" s="10">
        <f t="shared" si="36"/>
        <v>1</v>
      </c>
    </row>
    <row r="2348" spans="2:15" x14ac:dyDescent="0.3">
      <c r="B2348" s="10">
        <v>2022</v>
      </c>
      <c r="C2348" s="10" t="s">
        <v>15</v>
      </c>
      <c r="D2348" s="10" t="s">
        <v>16</v>
      </c>
      <c r="E2348" s="10" t="s">
        <v>17</v>
      </c>
      <c r="F2348" s="10" t="s">
        <v>25</v>
      </c>
      <c r="G2348" s="10" t="s">
        <v>44</v>
      </c>
      <c r="H2348" s="10" t="s">
        <v>27</v>
      </c>
      <c r="I2348" s="10" t="s">
        <v>21</v>
      </c>
      <c r="O2348" s="10">
        <f t="shared" si="36"/>
        <v>1</v>
      </c>
    </row>
    <row r="2349" spans="2:15" x14ac:dyDescent="0.3">
      <c r="B2349" s="10">
        <v>2022</v>
      </c>
      <c r="C2349" s="10" t="s">
        <v>15</v>
      </c>
      <c r="D2349" s="10" t="s">
        <v>42</v>
      </c>
      <c r="E2349" s="10" t="s">
        <v>24</v>
      </c>
      <c r="F2349" s="10" t="s">
        <v>25</v>
      </c>
      <c r="G2349" s="10" t="s">
        <v>44</v>
      </c>
      <c r="H2349" s="10" t="s">
        <v>20</v>
      </c>
      <c r="I2349" s="10" t="s">
        <v>34</v>
      </c>
      <c r="O2349" s="10">
        <f t="shared" si="36"/>
        <v>1</v>
      </c>
    </row>
    <row r="2350" spans="2:15" x14ac:dyDescent="0.3">
      <c r="B2350" s="10">
        <v>2025</v>
      </c>
      <c r="C2350" s="10" t="s">
        <v>45</v>
      </c>
      <c r="D2350" s="10" t="s">
        <v>33</v>
      </c>
      <c r="E2350" s="10" t="s">
        <v>35</v>
      </c>
      <c r="F2350" s="10" t="s">
        <v>18</v>
      </c>
      <c r="G2350" s="10" t="s">
        <v>19</v>
      </c>
      <c r="H2350" s="10" t="s">
        <v>39</v>
      </c>
      <c r="I2350" s="10" t="s">
        <v>28</v>
      </c>
      <c r="O2350" s="10">
        <f t="shared" si="36"/>
        <v>1</v>
      </c>
    </row>
    <row r="2351" spans="2:15" x14ac:dyDescent="0.3">
      <c r="B2351" s="10">
        <v>2024</v>
      </c>
      <c r="C2351" s="10" t="s">
        <v>29</v>
      </c>
      <c r="D2351" s="10" t="s">
        <v>37</v>
      </c>
      <c r="E2351" s="10" t="s">
        <v>24</v>
      </c>
      <c r="F2351" s="10" t="s">
        <v>30</v>
      </c>
      <c r="G2351" s="10" t="s">
        <v>38</v>
      </c>
      <c r="H2351" s="10" t="s">
        <v>34</v>
      </c>
      <c r="I2351" s="10" t="s">
        <v>28</v>
      </c>
      <c r="O2351" s="10">
        <f t="shared" si="36"/>
        <v>1</v>
      </c>
    </row>
    <row r="2352" spans="2:15" x14ac:dyDescent="0.3">
      <c r="B2352" s="10">
        <v>2020</v>
      </c>
      <c r="C2352" s="10" t="s">
        <v>41</v>
      </c>
      <c r="D2352" s="10" t="s">
        <v>33</v>
      </c>
      <c r="E2352" s="10" t="s">
        <v>35</v>
      </c>
      <c r="F2352" s="10" t="s">
        <v>18</v>
      </c>
      <c r="G2352" s="10" t="s">
        <v>38</v>
      </c>
      <c r="H2352" s="10" t="s">
        <v>34</v>
      </c>
      <c r="I2352" s="10" t="s">
        <v>21</v>
      </c>
      <c r="O2352" s="10">
        <f t="shared" si="36"/>
        <v>1</v>
      </c>
    </row>
    <row r="2353" spans="2:15" x14ac:dyDescent="0.3">
      <c r="B2353" s="10">
        <v>2025</v>
      </c>
      <c r="C2353" s="10" t="s">
        <v>43</v>
      </c>
      <c r="D2353" s="10" t="s">
        <v>37</v>
      </c>
      <c r="E2353" s="10" t="s">
        <v>35</v>
      </c>
      <c r="F2353" s="10" t="s">
        <v>25</v>
      </c>
      <c r="G2353" s="10" t="s">
        <v>32</v>
      </c>
      <c r="H2353" s="10" t="s">
        <v>39</v>
      </c>
      <c r="I2353" s="10" t="s">
        <v>28</v>
      </c>
      <c r="O2353" s="10">
        <f t="shared" si="36"/>
        <v>1</v>
      </c>
    </row>
    <row r="2354" spans="2:15" x14ac:dyDescent="0.3">
      <c r="B2354" s="10">
        <v>2026</v>
      </c>
      <c r="C2354" s="10" t="s">
        <v>36</v>
      </c>
      <c r="D2354" s="10" t="s">
        <v>33</v>
      </c>
      <c r="E2354" s="10" t="s">
        <v>24</v>
      </c>
      <c r="F2354" s="10" t="s">
        <v>25</v>
      </c>
      <c r="G2354" s="10" t="s">
        <v>32</v>
      </c>
      <c r="H2354" s="10" t="s">
        <v>34</v>
      </c>
      <c r="I2354" s="10" t="s">
        <v>34</v>
      </c>
      <c r="O2354" s="10">
        <f t="shared" si="36"/>
        <v>1</v>
      </c>
    </row>
    <row r="2355" spans="2:15" x14ac:dyDescent="0.3">
      <c r="B2355" s="10">
        <v>2022</v>
      </c>
      <c r="C2355" s="10" t="s">
        <v>41</v>
      </c>
      <c r="D2355" s="10" t="s">
        <v>37</v>
      </c>
      <c r="E2355" s="10" t="s">
        <v>17</v>
      </c>
      <c r="F2355" s="10" t="s">
        <v>25</v>
      </c>
      <c r="G2355" s="10" t="s">
        <v>19</v>
      </c>
      <c r="H2355" s="10" t="s">
        <v>27</v>
      </c>
      <c r="I2355" s="10" t="s">
        <v>34</v>
      </c>
      <c r="O2355" s="10">
        <f t="shared" si="36"/>
        <v>1</v>
      </c>
    </row>
    <row r="2356" spans="2:15" x14ac:dyDescent="0.3">
      <c r="B2356" s="10">
        <v>2021</v>
      </c>
      <c r="C2356" s="10" t="s">
        <v>45</v>
      </c>
      <c r="D2356" s="10" t="s">
        <v>33</v>
      </c>
      <c r="E2356" s="10" t="s">
        <v>35</v>
      </c>
      <c r="F2356" s="10" t="s">
        <v>18</v>
      </c>
      <c r="G2356" s="10" t="s">
        <v>19</v>
      </c>
      <c r="H2356" s="10" t="s">
        <v>34</v>
      </c>
      <c r="I2356" s="10" t="s">
        <v>28</v>
      </c>
      <c r="O2356" s="10">
        <f t="shared" si="36"/>
        <v>1</v>
      </c>
    </row>
    <row r="2357" spans="2:15" x14ac:dyDescent="0.3">
      <c r="B2357" s="10">
        <v>2022</v>
      </c>
      <c r="C2357" s="10" t="s">
        <v>41</v>
      </c>
      <c r="D2357" s="10" t="s">
        <v>23</v>
      </c>
      <c r="E2357" s="10" t="s">
        <v>35</v>
      </c>
      <c r="F2357" s="10" t="s">
        <v>30</v>
      </c>
      <c r="G2357" s="10" t="s">
        <v>40</v>
      </c>
      <c r="H2357" s="10" t="s">
        <v>39</v>
      </c>
      <c r="I2357" s="10" t="s">
        <v>34</v>
      </c>
      <c r="O2357" s="10">
        <f t="shared" si="36"/>
        <v>1</v>
      </c>
    </row>
    <row r="2358" spans="2:15" x14ac:dyDescent="0.3">
      <c r="B2358" s="10">
        <v>2021</v>
      </c>
      <c r="C2358" s="10" t="s">
        <v>45</v>
      </c>
      <c r="D2358" s="10" t="s">
        <v>42</v>
      </c>
      <c r="E2358" s="10" t="s">
        <v>17</v>
      </c>
      <c r="F2358" s="10" t="s">
        <v>25</v>
      </c>
      <c r="G2358" s="10" t="s">
        <v>19</v>
      </c>
      <c r="H2358" s="10" t="s">
        <v>20</v>
      </c>
      <c r="I2358" s="10" t="s">
        <v>34</v>
      </c>
      <c r="O2358" s="10">
        <f t="shared" si="36"/>
        <v>1</v>
      </c>
    </row>
    <row r="2359" spans="2:15" x14ac:dyDescent="0.3">
      <c r="B2359" s="10">
        <v>2020</v>
      </c>
      <c r="C2359" s="10" t="s">
        <v>45</v>
      </c>
      <c r="D2359" s="10" t="s">
        <v>31</v>
      </c>
      <c r="E2359" s="10" t="s">
        <v>24</v>
      </c>
      <c r="F2359" s="10" t="s">
        <v>18</v>
      </c>
      <c r="G2359" s="10" t="s">
        <v>40</v>
      </c>
      <c r="H2359" s="10" t="s">
        <v>34</v>
      </c>
      <c r="I2359" s="10" t="s">
        <v>28</v>
      </c>
      <c r="O2359" s="10">
        <f t="shared" si="36"/>
        <v>1</v>
      </c>
    </row>
    <row r="2360" spans="2:15" x14ac:dyDescent="0.3">
      <c r="B2360" s="10">
        <v>2021</v>
      </c>
      <c r="C2360" s="10" t="s">
        <v>29</v>
      </c>
      <c r="D2360" s="10" t="s">
        <v>16</v>
      </c>
      <c r="E2360" s="10" t="s">
        <v>24</v>
      </c>
      <c r="F2360" s="10" t="s">
        <v>30</v>
      </c>
      <c r="G2360" s="10" t="s">
        <v>19</v>
      </c>
      <c r="H2360" s="10" t="s">
        <v>27</v>
      </c>
      <c r="I2360" s="10" t="s">
        <v>28</v>
      </c>
      <c r="O2360" s="10">
        <f t="shared" si="36"/>
        <v>1</v>
      </c>
    </row>
    <row r="2361" spans="2:15" x14ac:dyDescent="0.3">
      <c r="B2361" s="10">
        <v>2020</v>
      </c>
      <c r="C2361" s="10" t="s">
        <v>15</v>
      </c>
      <c r="D2361" s="10" t="s">
        <v>33</v>
      </c>
      <c r="E2361" s="10" t="s">
        <v>35</v>
      </c>
      <c r="F2361" s="10" t="s">
        <v>25</v>
      </c>
      <c r="G2361" s="10" t="s">
        <v>44</v>
      </c>
      <c r="H2361" s="10" t="s">
        <v>27</v>
      </c>
      <c r="I2361" s="10" t="s">
        <v>21</v>
      </c>
      <c r="O2361" s="10">
        <f t="shared" si="36"/>
        <v>1</v>
      </c>
    </row>
    <row r="2362" spans="2:15" x14ac:dyDescent="0.3">
      <c r="B2362" s="10">
        <v>2025</v>
      </c>
      <c r="C2362" s="10" t="s">
        <v>43</v>
      </c>
      <c r="D2362" s="10" t="s">
        <v>23</v>
      </c>
      <c r="E2362" s="10" t="s">
        <v>35</v>
      </c>
      <c r="F2362" s="10" t="s">
        <v>30</v>
      </c>
      <c r="G2362" s="10" t="s">
        <v>19</v>
      </c>
      <c r="H2362" s="10" t="s">
        <v>34</v>
      </c>
      <c r="I2362" s="10" t="s">
        <v>21</v>
      </c>
      <c r="O2362" s="10">
        <f t="shared" si="36"/>
        <v>1</v>
      </c>
    </row>
    <row r="2363" spans="2:15" x14ac:dyDescent="0.3">
      <c r="B2363" s="10">
        <v>2026</v>
      </c>
      <c r="C2363" s="10" t="s">
        <v>22</v>
      </c>
      <c r="D2363" s="10" t="s">
        <v>23</v>
      </c>
      <c r="E2363" s="10" t="s">
        <v>35</v>
      </c>
      <c r="F2363" s="10" t="s">
        <v>25</v>
      </c>
      <c r="G2363" s="10" t="s">
        <v>44</v>
      </c>
      <c r="H2363" s="10" t="s">
        <v>39</v>
      </c>
      <c r="I2363" s="10" t="s">
        <v>21</v>
      </c>
      <c r="O2363" s="10">
        <f t="shared" si="36"/>
        <v>1</v>
      </c>
    </row>
    <row r="2364" spans="2:15" x14ac:dyDescent="0.3">
      <c r="B2364" s="10">
        <v>2023</v>
      </c>
      <c r="C2364" s="10" t="s">
        <v>45</v>
      </c>
      <c r="D2364" s="10" t="s">
        <v>23</v>
      </c>
      <c r="E2364" s="10" t="s">
        <v>35</v>
      </c>
      <c r="F2364" s="10" t="s">
        <v>25</v>
      </c>
      <c r="G2364" s="10" t="s">
        <v>26</v>
      </c>
      <c r="H2364" s="10" t="s">
        <v>39</v>
      </c>
      <c r="I2364" s="10" t="s">
        <v>28</v>
      </c>
      <c r="O2364" s="10">
        <f t="shared" si="36"/>
        <v>1</v>
      </c>
    </row>
    <row r="2365" spans="2:15" x14ac:dyDescent="0.3">
      <c r="B2365" s="10">
        <v>2024</v>
      </c>
      <c r="C2365" s="10" t="s">
        <v>22</v>
      </c>
      <c r="D2365" s="10" t="s">
        <v>31</v>
      </c>
      <c r="E2365" s="10" t="s">
        <v>24</v>
      </c>
      <c r="F2365" s="10" t="s">
        <v>30</v>
      </c>
      <c r="G2365" s="10" t="s">
        <v>19</v>
      </c>
      <c r="H2365" s="10" t="s">
        <v>20</v>
      </c>
      <c r="I2365" s="10" t="s">
        <v>28</v>
      </c>
      <c r="O2365" s="10">
        <f t="shared" si="36"/>
        <v>1</v>
      </c>
    </row>
    <row r="2366" spans="2:15" x14ac:dyDescent="0.3">
      <c r="B2366" s="10">
        <v>2025</v>
      </c>
      <c r="C2366" s="10" t="s">
        <v>45</v>
      </c>
      <c r="D2366" s="10" t="s">
        <v>42</v>
      </c>
      <c r="E2366" s="10" t="s">
        <v>35</v>
      </c>
      <c r="F2366" s="10" t="s">
        <v>18</v>
      </c>
      <c r="G2366" s="10" t="s">
        <v>40</v>
      </c>
      <c r="H2366" s="10" t="s">
        <v>20</v>
      </c>
      <c r="I2366" s="10" t="s">
        <v>21</v>
      </c>
      <c r="O2366" s="10">
        <f t="shared" si="36"/>
        <v>1</v>
      </c>
    </row>
    <row r="2367" spans="2:15" x14ac:dyDescent="0.3">
      <c r="B2367" s="10">
        <v>2024</v>
      </c>
      <c r="C2367" s="10" t="s">
        <v>29</v>
      </c>
      <c r="D2367" s="10" t="s">
        <v>23</v>
      </c>
      <c r="E2367" s="10" t="s">
        <v>17</v>
      </c>
      <c r="F2367" s="10" t="s">
        <v>30</v>
      </c>
      <c r="G2367" s="10" t="s">
        <v>32</v>
      </c>
      <c r="H2367" s="10" t="s">
        <v>34</v>
      </c>
      <c r="I2367" s="10" t="s">
        <v>21</v>
      </c>
      <c r="O2367" s="10">
        <f t="shared" si="36"/>
        <v>1</v>
      </c>
    </row>
    <row r="2368" spans="2:15" x14ac:dyDescent="0.3">
      <c r="B2368" s="10">
        <v>2021</v>
      </c>
      <c r="C2368" s="10" t="s">
        <v>45</v>
      </c>
      <c r="D2368" s="10" t="s">
        <v>33</v>
      </c>
      <c r="E2368" s="10" t="s">
        <v>35</v>
      </c>
      <c r="F2368" s="10" t="s">
        <v>25</v>
      </c>
      <c r="G2368" s="10" t="s">
        <v>19</v>
      </c>
      <c r="H2368" s="10" t="s">
        <v>34</v>
      </c>
      <c r="I2368" s="10" t="s">
        <v>28</v>
      </c>
      <c r="O2368" s="10">
        <f t="shared" si="36"/>
        <v>1</v>
      </c>
    </row>
    <row r="2369" spans="2:15" x14ac:dyDescent="0.3">
      <c r="B2369" s="10">
        <v>2026</v>
      </c>
      <c r="C2369" s="10" t="s">
        <v>29</v>
      </c>
      <c r="D2369" s="10" t="s">
        <v>37</v>
      </c>
      <c r="E2369" s="10" t="s">
        <v>35</v>
      </c>
      <c r="F2369" s="10" t="s">
        <v>30</v>
      </c>
      <c r="G2369" s="10" t="s">
        <v>19</v>
      </c>
      <c r="H2369" s="10" t="s">
        <v>27</v>
      </c>
      <c r="I2369" s="10" t="s">
        <v>21</v>
      </c>
      <c r="O2369" s="10">
        <f t="shared" si="36"/>
        <v>1</v>
      </c>
    </row>
    <row r="2370" spans="2:15" x14ac:dyDescent="0.3">
      <c r="B2370" s="10">
        <v>2024</v>
      </c>
      <c r="C2370" s="10" t="s">
        <v>43</v>
      </c>
      <c r="D2370" s="10" t="s">
        <v>31</v>
      </c>
      <c r="E2370" s="10" t="s">
        <v>24</v>
      </c>
      <c r="F2370" s="10" t="s">
        <v>25</v>
      </c>
      <c r="G2370" s="10" t="s">
        <v>44</v>
      </c>
      <c r="H2370" s="10" t="s">
        <v>34</v>
      </c>
      <c r="I2370" s="10" t="s">
        <v>34</v>
      </c>
      <c r="O2370" s="10">
        <f t="shared" si="36"/>
        <v>1</v>
      </c>
    </row>
    <row r="2371" spans="2:15" x14ac:dyDescent="0.3">
      <c r="B2371" s="10">
        <v>2026</v>
      </c>
      <c r="C2371" s="10" t="s">
        <v>15</v>
      </c>
      <c r="D2371" s="10" t="s">
        <v>16</v>
      </c>
      <c r="E2371" s="10" t="s">
        <v>35</v>
      </c>
      <c r="F2371" s="10" t="s">
        <v>18</v>
      </c>
      <c r="G2371" s="10" t="s">
        <v>44</v>
      </c>
      <c r="H2371" s="10" t="s">
        <v>34</v>
      </c>
      <c r="I2371" s="10" t="s">
        <v>28</v>
      </c>
      <c r="O2371" s="10">
        <f t="shared" si="36"/>
        <v>1</v>
      </c>
    </row>
    <row r="2372" spans="2:15" x14ac:dyDescent="0.3">
      <c r="B2372" s="10">
        <v>2025</v>
      </c>
      <c r="C2372" s="10" t="s">
        <v>15</v>
      </c>
      <c r="D2372" s="10" t="s">
        <v>31</v>
      </c>
      <c r="E2372" s="10" t="s">
        <v>24</v>
      </c>
      <c r="F2372" s="10" t="s">
        <v>30</v>
      </c>
      <c r="G2372" s="10" t="s">
        <v>32</v>
      </c>
      <c r="H2372" s="10" t="s">
        <v>34</v>
      </c>
      <c r="I2372" s="10" t="s">
        <v>21</v>
      </c>
      <c r="O2372" s="10">
        <f t="shared" si="36"/>
        <v>1</v>
      </c>
    </row>
    <row r="2373" spans="2:15" x14ac:dyDescent="0.3">
      <c r="B2373" s="10">
        <v>2024</v>
      </c>
      <c r="C2373" s="10" t="s">
        <v>15</v>
      </c>
      <c r="D2373" s="10" t="s">
        <v>16</v>
      </c>
      <c r="E2373" s="10" t="s">
        <v>35</v>
      </c>
      <c r="F2373" s="10" t="s">
        <v>30</v>
      </c>
      <c r="G2373" s="10" t="s">
        <v>38</v>
      </c>
      <c r="H2373" s="10" t="s">
        <v>39</v>
      </c>
      <c r="I2373" s="10" t="s">
        <v>34</v>
      </c>
      <c r="O2373" s="10">
        <f t="shared" ref="O2373:O2436" si="37">SUBTOTAL(103,B2373)</f>
        <v>1</v>
      </c>
    </row>
    <row r="2374" spans="2:15" x14ac:dyDescent="0.3">
      <c r="B2374" s="10">
        <v>2022</v>
      </c>
      <c r="C2374" s="10" t="s">
        <v>43</v>
      </c>
      <c r="D2374" s="10" t="s">
        <v>37</v>
      </c>
      <c r="E2374" s="10" t="s">
        <v>24</v>
      </c>
      <c r="F2374" s="10" t="s">
        <v>25</v>
      </c>
      <c r="G2374" s="10" t="s">
        <v>40</v>
      </c>
      <c r="H2374" s="10" t="s">
        <v>34</v>
      </c>
      <c r="I2374" s="10" t="s">
        <v>28</v>
      </c>
      <c r="O2374" s="10">
        <f t="shared" si="37"/>
        <v>1</v>
      </c>
    </row>
    <row r="2375" spans="2:15" x14ac:dyDescent="0.3">
      <c r="B2375" s="10">
        <v>2020</v>
      </c>
      <c r="C2375" s="10" t="s">
        <v>36</v>
      </c>
      <c r="D2375" s="10" t="s">
        <v>23</v>
      </c>
      <c r="E2375" s="10" t="s">
        <v>17</v>
      </c>
      <c r="F2375" s="10" t="s">
        <v>25</v>
      </c>
      <c r="G2375" s="10" t="s">
        <v>44</v>
      </c>
      <c r="H2375" s="10" t="s">
        <v>34</v>
      </c>
      <c r="I2375" s="10" t="s">
        <v>28</v>
      </c>
      <c r="O2375" s="10">
        <f t="shared" si="37"/>
        <v>1</v>
      </c>
    </row>
    <row r="2376" spans="2:15" x14ac:dyDescent="0.3">
      <c r="B2376" s="10">
        <v>2025</v>
      </c>
      <c r="C2376" s="10" t="s">
        <v>36</v>
      </c>
      <c r="D2376" s="10" t="s">
        <v>16</v>
      </c>
      <c r="E2376" s="10" t="s">
        <v>17</v>
      </c>
      <c r="F2376" s="10" t="s">
        <v>25</v>
      </c>
      <c r="G2376" s="10" t="s">
        <v>19</v>
      </c>
      <c r="H2376" s="10" t="s">
        <v>27</v>
      </c>
      <c r="I2376" s="10" t="s">
        <v>34</v>
      </c>
      <c r="O2376" s="10">
        <f t="shared" si="37"/>
        <v>1</v>
      </c>
    </row>
    <row r="2377" spans="2:15" x14ac:dyDescent="0.3">
      <c r="B2377" s="10">
        <v>2025</v>
      </c>
      <c r="C2377" s="10" t="s">
        <v>15</v>
      </c>
      <c r="D2377" s="10" t="s">
        <v>37</v>
      </c>
      <c r="E2377" s="10" t="s">
        <v>24</v>
      </c>
      <c r="F2377" s="10" t="s">
        <v>25</v>
      </c>
      <c r="G2377" s="10" t="s">
        <v>38</v>
      </c>
      <c r="H2377" s="10" t="s">
        <v>39</v>
      </c>
      <c r="I2377" s="10" t="s">
        <v>34</v>
      </c>
      <c r="O2377" s="10">
        <f t="shared" si="37"/>
        <v>1</v>
      </c>
    </row>
    <row r="2378" spans="2:15" x14ac:dyDescent="0.3">
      <c r="B2378" s="10">
        <v>2024</v>
      </c>
      <c r="C2378" s="10" t="s">
        <v>22</v>
      </c>
      <c r="D2378" s="10" t="s">
        <v>42</v>
      </c>
      <c r="E2378" s="10" t="s">
        <v>17</v>
      </c>
      <c r="F2378" s="10" t="s">
        <v>30</v>
      </c>
      <c r="G2378" s="10" t="s">
        <v>38</v>
      </c>
      <c r="H2378" s="10" t="s">
        <v>20</v>
      </c>
      <c r="I2378" s="10" t="s">
        <v>28</v>
      </c>
      <c r="O2378" s="10">
        <f t="shared" si="37"/>
        <v>1</v>
      </c>
    </row>
    <row r="2379" spans="2:15" x14ac:dyDescent="0.3">
      <c r="B2379" s="10">
        <v>2020</v>
      </c>
      <c r="C2379" s="10" t="s">
        <v>45</v>
      </c>
      <c r="D2379" s="10" t="s">
        <v>42</v>
      </c>
      <c r="E2379" s="10" t="s">
        <v>35</v>
      </c>
      <c r="F2379" s="10" t="s">
        <v>18</v>
      </c>
      <c r="G2379" s="10" t="s">
        <v>32</v>
      </c>
      <c r="H2379" s="10" t="s">
        <v>34</v>
      </c>
      <c r="I2379" s="10" t="s">
        <v>28</v>
      </c>
      <c r="O2379" s="10">
        <f t="shared" si="37"/>
        <v>1</v>
      </c>
    </row>
    <row r="2380" spans="2:15" x14ac:dyDescent="0.3">
      <c r="B2380" s="10">
        <v>2026</v>
      </c>
      <c r="C2380" s="10" t="s">
        <v>29</v>
      </c>
      <c r="D2380" s="10" t="s">
        <v>31</v>
      </c>
      <c r="E2380" s="10" t="s">
        <v>24</v>
      </c>
      <c r="F2380" s="10" t="s">
        <v>25</v>
      </c>
      <c r="G2380" s="10" t="s">
        <v>44</v>
      </c>
      <c r="H2380" s="10" t="s">
        <v>20</v>
      </c>
      <c r="I2380" s="10" t="s">
        <v>28</v>
      </c>
      <c r="O2380" s="10">
        <f t="shared" si="37"/>
        <v>1</v>
      </c>
    </row>
    <row r="2381" spans="2:15" x14ac:dyDescent="0.3">
      <c r="B2381" s="10">
        <v>2026</v>
      </c>
      <c r="C2381" s="10" t="s">
        <v>45</v>
      </c>
      <c r="D2381" s="10" t="s">
        <v>23</v>
      </c>
      <c r="E2381" s="10" t="s">
        <v>24</v>
      </c>
      <c r="F2381" s="10" t="s">
        <v>18</v>
      </c>
      <c r="G2381" s="10" t="s">
        <v>44</v>
      </c>
      <c r="H2381" s="10" t="s">
        <v>34</v>
      </c>
      <c r="I2381" s="10" t="s">
        <v>28</v>
      </c>
      <c r="O2381" s="10">
        <f t="shared" si="37"/>
        <v>1</v>
      </c>
    </row>
    <row r="2382" spans="2:15" x14ac:dyDescent="0.3">
      <c r="B2382" s="10">
        <v>2022</v>
      </c>
      <c r="C2382" s="10" t="s">
        <v>43</v>
      </c>
      <c r="D2382" s="10" t="s">
        <v>42</v>
      </c>
      <c r="E2382" s="10" t="s">
        <v>24</v>
      </c>
      <c r="F2382" s="10" t="s">
        <v>25</v>
      </c>
      <c r="G2382" s="10" t="s">
        <v>38</v>
      </c>
      <c r="H2382" s="10" t="s">
        <v>20</v>
      </c>
      <c r="I2382" s="10" t="s">
        <v>28</v>
      </c>
      <c r="O2382" s="10">
        <f t="shared" si="37"/>
        <v>1</v>
      </c>
    </row>
    <row r="2383" spans="2:15" x14ac:dyDescent="0.3">
      <c r="B2383" s="10">
        <v>2021</v>
      </c>
      <c r="C2383" s="10" t="s">
        <v>45</v>
      </c>
      <c r="D2383" s="10" t="s">
        <v>33</v>
      </c>
      <c r="E2383" s="10" t="s">
        <v>24</v>
      </c>
      <c r="F2383" s="10" t="s">
        <v>25</v>
      </c>
      <c r="G2383" s="10" t="s">
        <v>44</v>
      </c>
      <c r="H2383" s="10" t="s">
        <v>20</v>
      </c>
      <c r="I2383" s="10" t="s">
        <v>28</v>
      </c>
      <c r="O2383" s="10">
        <f t="shared" si="37"/>
        <v>1</v>
      </c>
    </row>
    <row r="2384" spans="2:15" x14ac:dyDescent="0.3">
      <c r="B2384" s="10">
        <v>2020</v>
      </c>
      <c r="C2384" s="10" t="s">
        <v>41</v>
      </c>
      <c r="D2384" s="10" t="s">
        <v>37</v>
      </c>
      <c r="E2384" s="10" t="s">
        <v>35</v>
      </c>
      <c r="F2384" s="10" t="s">
        <v>30</v>
      </c>
      <c r="G2384" s="10" t="s">
        <v>40</v>
      </c>
      <c r="H2384" s="10" t="s">
        <v>27</v>
      </c>
      <c r="I2384" s="10" t="s">
        <v>21</v>
      </c>
      <c r="O2384" s="10">
        <f t="shared" si="37"/>
        <v>1</v>
      </c>
    </row>
    <row r="2385" spans="2:15" x14ac:dyDescent="0.3">
      <c r="B2385" s="10">
        <v>2022</v>
      </c>
      <c r="C2385" s="10" t="s">
        <v>36</v>
      </c>
      <c r="D2385" s="10" t="s">
        <v>23</v>
      </c>
      <c r="E2385" s="10" t="s">
        <v>24</v>
      </c>
      <c r="F2385" s="10" t="s">
        <v>30</v>
      </c>
      <c r="G2385" s="10" t="s">
        <v>44</v>
      </c>
      <c r="H2385" s="10" t="s">
        <v>39</v>
      </c>
      <c r="I2385" s="10" t="s">
        <v>34</v>
      </c>
      <c r="O2385" s="10">
        <f t="shared" si="37"/>
        <v>1</v>
      </c>
    </row>
    <row r="2386" spans="2:15" x14ac:dyDescent="0.3">
      <c r="B2386" s="10">
        <v>2020</v>
      </c>
      <c r="C2386" s="10" t="s">
        <v>43</v>
      </c>
      <c r="D2386" s="10" t="s">
        <v>16</v>
      </c>
      <c r="E2386" s="10" t="s">
        <v>24</v>
      </c>
      <c r="F2386" s="10" t="s">
        <v>25</v>
      </c>
      <c r="G2386" s="10" t="s">
        <v>38</v>
      </c>
      <c r="H2386" s="10" t="s">
        <v>39</v>
      </c>
      <c r="I2386" s="10" t="s">
        <v>28</v>
      </c>
      <c r="O2386" s="10">
        <f t="shared" si="37"/>
        <v>1</v>
      </c>
    </row>
    <row r="2387" spans="2:15" x14ac:dyDescent="0.3">
      <c r="B2387" s="10">
        <v>2025</v>
      </c>
      <c r="C2387" s="10" t="s">
        <v>15</v>
      </c>
      <c r="D2387" s="10" t="s">
        <v>31</v>
      </c>
      <c r="E2387" s="10" t="s">
        <v>17</v>
      </c>
      <c r="F2387" s="10" t="s">
        <v>30</v>
      </c>
      <c r="G2387" s="10" t="s">
        <v>26</v>
      </c>
      <c r="H2387" s="10" t="s">
        <v>34</v>
      </c>
      <c r="I2387" s="10" t="s">
        <v>21</v>
      </c>
      <c r="O2387" s="10">
        <f t="shared" si="37"/>
        <v>1</v>
      </c>
    </row>
    <row r="2388" spans="2:15" x14ac:dyDescent="0.3">
      <c r="B2388" s="10">
        <v>2020</v>
      </c>
      <c r="C2388" s="10" t="s">
        <v>45</v>
      </c>
      <c r="D2388" s="10" t="s">
        <v>31</v>
      </c>
      <c r="E2388" s="10" t="s">
        <v>35</v>
      </c>
      <c r="F2388" s="10" t="s">
        <v>30</v>
      </c>
      <c r="G2388" s="10" t="s">
        <v>19</v>
      </c>
      <c r="H2388" s="10" t="s">
        <v>34</v>
      </c>
      <c r="I2388" s="10" t="s">
        <v>28</v>
      </c>
      <c r="O2388" s="10">
        <f t="shared" si="37"/>
        <v>1</v>
      </c>
    </row>
    <row r="2389" spans="2:15" x14ac:dyDescent="0.3">
      <c r="B2389" s="10">
        <v>2024</v>
      </c>
      <c r="C2389" s="10" t="s">
        <v>15</v>
      </c>
      <c r="D2389" s="10" t="s">
        <v>16</v>
      </c>
      <c r="E2389" s="10" t="s">
        <v>24</v>
      </c>
      <c r="F2389" s="10" t="s">
        <v>30</v>
      </c>
      <c r="G2389" s="10" t="s">
        <v>44</v>
      </c>
      <c r="H2389" s="10" t="s">
        <v>27</v>
      </c>
      <c r="I2389" s="10" t="s">
        <v>21</v>
      </c>
      <c r="O2389" s="10">
        <f t="shared" si="37"/>
        <v>1</v>
      </c>
    </row>
    <row r="2390" spans="2:15" x14ac:dyDescent="0.3">
      <c r="B2390" s="10">
        <v>2025</v>
      </c>
      <c r="C2390" s="10" t="s">
        <v>36</v>
      </c>
      <c r="D2390" s="10" t="s">
        <v>42</v>
      </c>
      <c r="E2390" s="10" t="s">
        <v>24</v>
      </c>
      <c r="F2390" s="10" t="s">
        <v>18</v>
      </c>
      <c r="G2390" s="10" t="s">
        <v>32</v>
      </c>
      <c r="H2390" s="10" t="s">
        <v>27</v>
      </c>
      <c r="I2390" s="10" t="s">
        <v>28</v>
      </c>
      <c r="O2390" s="10">
        <f t="shared" si="37"/>
        <v>1</v>
      </c>
    </row>
    <row r="2391" spans="2:15" x14ac:dyDescent="0.3">
      <c r="B2391" s="10">
        <v>2022</v>
      </c>
      <c r="C2391" s="10" t="s">
        <v>41</v>
      </c>
      <c r="D2391" s="10" t="s">
        <v>33</v>
      </c>
      <c r="E2391" s="10" t="s">
        <v>35</v>
      </c>
      <c r="F2391" s="10" t="s">
        <v>25</v>
      </c>
      <c r="G2391" s="10" t="s">
        <v>40</v>
      </c>
      <c r="H2391" s="10" t="s">
        <v>39</v>
      </c>
      <c r="I2391" s="10" t="s">
        <v>28</v>
      </c>
      <c r="O2391" s="10">
        <f t="shared" si="37"/>
        <v>1</v>
      </c>
    </row>
    <row r="2392" spans="2:15" x14ac:dyDescent="0.3">
      <c r="B2392" s="10">
        <v>2021</v>
      </c>
      <c r="C2392" s="10" t="s">
        <v>45</v>
      </c>
      <c r="D2392" s="10" t="s">
        <v>37</v>
      </c>
      <c r="E2392" s="10" t="s">
        <v>35</v>
      </c>
      <c r="F2392" s="10" t="s">
        <v>25</v>
      </c>
      <c r="G2392" s="10" t="s">
        <v>40</v>
      </c>
      <c r="H2392" s="10" t="s">
        <v>20</v>
      </c>
      <c r="I2392" s="10" t="s">
        <v>21</v>
      </c>
      <c r="O2392" s="10">
        <f t="shared" si="37"/>
        <v>1</v>
      </c>
    </row>
    <row r="2393" spans="2:15" x14ac:dyDescent="0.3">
      <c r="B2393" s="10">
        <v>2022</v>
      </c>
      <c r="C2393" s="10" t="s">
        <v>45</v>
      </c>
      <c r="D2393" s="10" t="s">
        <v>23</v>
      </c>
      <c r="E2393" s="10" t="s">
        <v>24</v>
      </c>
      <c r="F2393" s="10" t="s">
        <v>18</v>
      </c>
      <c r="G2393" s="10" t="s">
        <v>40</v>
      </c>
      <c r="H2393" s="10" t="s">
        <v>39</v>
      </c>
      <c r="I2393" s="10" t="s">
        <v>21</v>
      </c>
      <c r="O2393" s="10">
        <f t="shared" si="37"/>
        <v>1</v>
      </c>
    </row>
    <row r="2394" spans="2:15" x14ac:dyDescent="0.3">
      <c r="B2394" s="10">
        <v>2026</v>
      </c>
      <c r="C2394" s="10" t="s">
        <v>36</v>
      </c>
      <c r="D2394" s="10" t="s">
        <v>23</v>
      </c>
      <c r="E2394" s="10" t="s">
        <v>35</v>
      </c>
      <c r="F2394" s="10" t="s">
        <v>18</v>
      </c>
      <c r="G2394" s="10" t="s">
        <v>19</v>
      </c>
      <c r="H2394" s="10" t="s">
        <v>39</v>
      </c>
      <c r="I2394" s="10" t="s">
        <v>21</v>
      </c>
      <c r="O2394" s="10">
        <f t="shared" si="37"/>
        <v>1</v>
      </c>
    </row>
    <row r="2395" spans="2:15" x14ac:dyDescent="0.3">
      <c r="B2395" s="10">
        <v>2025</v>
      </c>
      <c r="C2395" s="10" t="s">
        <v>45</v>
      </c>
      <c r="D2395" s="10" t="s">
        <v>37</v>
      </c>
      <c r="E2395" s="10" t="s">
        <v>35</v>
      </c>
      <c r="F2395" s="10" t="s">
        <v>18</v>
      </c>
      <c r="G2395" s="10" t="s">
        <v>40</v>
      </c>
      <c r="H2395" s="10" t="s">
        <v>20</v>
      </c>
      <c r="I2395" s="10" t="s">
        <v>34</v>
      </c>
      <c r="O2395" s="10">
        <f t="shared" si="37"/>
        <v>1</v>
      </c>
    </row>
    <row r="2396" spans="2:15" x14ac:dyDescent="0.3">
      <c r="B2396" s="10">
        <v>2023</v>
      </c>
      <c r="C2396" s="10" t="s">
        <v>29</v>
      </c>
      <c r="D2396" s="10" t="s">
        <v>33</v>
      </c>
      <c r="E2396" s="10" t="s">
        <v>24</v>
      </c>
      <c r="F2396" s="10" t="s">
        <v>25</v>
      </c>
      <c r="G2396" s="10" t="s">
        <v>44</v>
      </c>
      <c r="H2396" s="10" t="s">
        <v>27</v>
      </c>
      <c r="I2396" s="10" t="s">
        <v>21</v>
      </c>
      <c r="O2396" s="10">
        <f t="shared" si="37"/>
        <v>1</v>
      </c>
    </row>
    <row r="2397" spans="2:15" x14ac:dyDescent="0.3">
      <c r="B2397" s="10">
        <v>2020</v>
      </c>
      <c r="C2397" s="10" t="s">
        <v>22</v>
      </c>
      <c r="D2397" s="10" t="s">
        <v>33</v>
      </c>
      <c r="E2397" s="10" t="s">
        <v>24</v>
      </c>
      <c r="F2397" s="10" t="s">
        <v>18</v>
      </c>
      <c r="G2397" s="10" t="s">
        <v>38</v>
      </c>
      <c r="H2397" s="10" t="s">
        <v>20</v>
      </c>
      <c r="I2397" s="10" t="s">
        <v>28</v>
      </c>
      <c r="O2397" s="10">
        <f t="shared" si="37"/>
        <v>1</v>
      </c>
    </row>
    <row r="2398" spans="2:15" x14ac:dyDescent="0.3">
      <c r="B2398" s="10">
        <v>2025</v>
      </c>
      <c r="C2398" s="10" t="s">
        <v>45</v>
      </c>
      <c r="D2398" s="10" t="s">
        <v>37</v>
      </c>
      <c r="E2398" s="10" t="s">
        <v>35</v>
      </c>
      <c r="F2398" s="10" t="s">
        <v>25</v>
      </c>
      <c r="G2398" s="10" t="s">
        <v>19</v>
      </c>
      <c r="H2398" s="10" t="s">
        <v>34</v>
      </c>
      <c r="I2398" s="10" t="s">
        <v>21</v>
      </c>
      <c r="O2398" s="10">
        <f t="shared" si="37"/>
        <v>1</v>
      </c>
    </row>
    <row r="2399" spans="2:15" x14ac:dyDescent="0.3">
      <c r="B2399" s="10">
        <v>2022</v>
      </c>
      <c r="C2399" s="10" t="s">
        <v>36</v>
      </c>
      <c r="D2399" s="10" t="s">
        <v>31</v>
      </c>
      <c r="E2399" s="10" t="s">
        <v>35</v>
      </c>
      <c r="F2399" s="10" t="s">
        <v>18</v>
      </c>
      <c r="G2399" s="10" t="s">
        <v>26</v>
      </c>
      <c r="H2399" s="10" t="s">
        <v>34</v>
      </c>
      <c r="I2399" s="10" t="s">
        <v>21</v>
      </c>
      <c r="O2399" s="10">
        <f t="shared" si="37"/>
        <v>1</v>
      </c>
    </row>
    <row r="2400" spans="2:15" x14ac:dyDescent="0.3">
      <c r="B2400" s="10">
        <v>2022</v>
      </c>
      <c r="C2400" s="10" t="s">
        <v>43</v>
      </c>
      <c r="D2400" s="10" t="s">
        <v>33</v>
      </c>
      <c r="E2400" s="10" t="s">
        <v>35</v>
      </c>
      <c r="F2400" s="10" t="s">
        <v>25</v>
      </c>
      <c r="G2400" s="10" t="s">
        <v>38</v>
      </c>
      <c r="H2400" s="10" t="s">
        <v>39</v>
      </c>
      <c r="I2400" s="10" t="s">
        <v>28</v>
      </c>
      <c r="O2400" s="10">
        <f t="shared" si="37"/>
        <v>1</v>
      </c>
    </row>
    <row r="2401" spans="2:15" x14ac:dyDescent="0.3">
      <c r="B2401" s="10">
        <v>2021</v>
      </c>
      <c r="C2401" s="10" t="s">
        <v>36</v>
      </c>
      <c r="D2401" s="10" t="s">
        <v>23</v>
      </c>
      <c r="E2401" s="10" t="s">
        <v>17</v>
      </c>
      <c r="F2401" s="10" t="s">
        <v>18</v>
      </c>
      <c r="G2401" s="10" t="s">
        <v>26</v>
      </c>
      <c r="H2401" s="10" t="s">
        <v>20</v>
      </c>
      <c r="I2401" s="10" t="s">
        <v>28</v>
      </c>
      <c r="O2401" s="10">
        <f t="shared" si="37"/>
        <v>1</v>
      </c>
    </row>
    <row r="2402" spans="2:15" x14ac:dyDescent="0.3">
      <c r="B2402" s="10">
        <v>2020</v>
      </c>
      <c r="C2402" s="10" t="s">
        <v>29</v>
      </c>
      <c r="D2402" s="10" t="s">
        <v>23</v>
      </c>
      <c r="E2402" s="10" t="s">
        <v>35</v>
      </c>
      <c r="F2402" s="10" t="s">
        <v>25</v>
      </c>
      <c r="G2402" s="10" t="s">
        <v>26</v>
      </c>
      <c r="H2402" s="10" t="s">
        <v>34</v>
      </c>
      <c r="I2402" s="10" t="s">
        <v>28</v>
      </c>
      <c r="O2402" s="10">
        <f t="shared" si="37"/>
        <v>1</v>
      </c>
    </row>
    <row r="2403" spans="2:15" x14ac:dyDescent="0.3">
      <c r="B2403" s="10">
        <v>2023</v>
      </c>
      <c r="C2403" s="10" t="s">
        <v>43</v>
      </c>
      <c r="D2403" s="10" t="s">
        <v>31</v>
      </c>
      <c r="E2403" s="10" t="s">
        <v>24</v>
      </c>
      <c r="F2403" s="10" t="s">
        <v>18</v>
      </c>
      <c r="G2403" s="10" t="s">
        <v>19</v>
      </c>
      <c r="H2403" s="10" t="s">
        <v>20</v>
      </c>
      <c r="I2403" s="10" t="s">
        <v>21</v>
      </c>
      <c r="O2403" s="10">
        <f t="shared" si="37"/>
        <v>1</v>
      </c>
    </row>
    <row r="2404" spans="2:15" x14ac:dyDescent="0.3">
      <c r="B2404" s="10">
        <v>2025</v>
      </c>
      <c r="C2404" s="10" t="s">
        <v>22</v>
      </c>
      <c r="D2404" s="10" t="s">
        <v>23</v>
      </c>
      <c r="E2404" s="10" t="s">
        <v>35</v>
      </c>
      <c r="F2404" s="10" t="s">
        <v>30</v>
      </c>
      <c r="G2404" s="10" t="s">
        <v>44</v>
      </c>
      <c r="H2404" s="10" t="s">
        <v>34</v>
      </c>
      <c r="I2404" s="10" t="s">
        <v>21</v>
      </c>
      <c r="O2404" s="10">
        <f t="shared" si="37"/>
        <v>1</v>
      </c>
    </row>
    <row r="2405" spans="2:15" x14ac:dyDescent="0.3">
      <c r="B2405" s="10">
        <v>2026</v>
      </c>
      <c r="C2405" s="10" t="s">
        <v>43</v>
      </c>
      <c r="D2405" s="10" t="s">
        <v>23</v>
      </c>
      <c r="E2405" s="10" t="s">
        <v>24</v>
      </c>
      <c r="F2405" s="10" t="s">
        <v>30</v>
      </c>
      <c r="G2405" s="10" t="s">
        <v>40</v>
      </c>
      <c r="H2405" s="10" t="s">
        <v>34</v>
      </c>
      <c r="I2405" s="10" t="s">
        <v>21</v>
      </c>
      <c r="O2405" s="10">
        <f t="shared" si="37"/>
        <v>1</v>
      </c>
    </row>
    <row r="2406" spans="2:15" x14ac:dyDescent="0.3">
      <c r="B2406" s="10">
        <v>2020</v>
      </c>
      <c r="C2406" s="10" t="s">
        <v>36</v>
      </c>
      <c r="D2406" s="10" t="s">
        <v>16</v>
      </c>
      <c r="E2406" s="10" t="s">
        <v>35</v>
      </c>
      <c r="F2406" s="10" t="s">
        <v>30</v>
      </c>
      <c r="G2406" s="10" t="s">
        <v>26</v>
      </c>
      <c r="H2406" s="10" t="s">
        <v>27</v>
      </c>
      <c r="I2406" s="10" t="s">
        <v>28</v>
      </c>
      <c r="O2406" s="10">
        <f t="shared" si="37"/>
        <v>1</v>
      </c>
    </row>
    <row r="2407" spans="2:15" x14ac:dyDescent="0.3">
      <c r="B2407" s="10">
        <v>2023</v>
      </c>
      <c r="C2407" s="10" t="s">
        <v>41</v>
      </c>
      <c r="D2407" s="10" t="s">
        <v>16</v>
      </c>
      <c r="E2407" s="10" t="s">
        <v>24</v>
      </c>
      <c r="F2407" s="10" t="s">
        <v>18</v>
      </c>
      <c r="G2407" s="10" t="s">
        <v>19</v>
      </c>
      <c r="H2407" s="10" t="s">
        <v>20</v>
      </c>
      <c r="I2407" s="10" t="s">
        <v>28</v>
      </c>
      <c r="O2407" s="10">
        <f t="shared" si="37"/>
        <v>1</v>
      </c>
    </row>
    <row r="2408" spans="2:15" x14ac:dyDescent="0.3">
      <c r="B2408" s="10">
        <v>2025</v>
      </c>
      <c r="C2408" s="10" t="s">
        <v>43</v>
      </c>
      <c r="D2408" s="10" t="s">
        <v>37</v>
      </c>
      <c r="E2408" s="10" t="s">
        <v>24</v>
      </c>
      <c r="F2408" s="10" t="s">
        <v>25</v>
      </c>
      <c r="G2408" s="10" t="s">
        <v>32</v>
      </c>
      <c r="H2408" s="10" t="s">
        <v>20</v>
      </c>
      <c r="I2408" s="10" t="s">
        <v>21</v>
      </c>
      <c r="O2408" s="10">
        <f t="shared" si="37"/>
        <v>1</v>
      </c>
    </row>
    <row r="2409" spans="2:15" x14ac:dyDescent="0.3">
      <c r="B2409" s="10">
        <v>2025</v>
      </c>
      <c r="C2409" s="10" t="s">
        <v>22</v>
      </c>
      <c r="D2409" s="10" t="s">
        <v>42</v>
      </c>
      <c r="E2409" s="10" t="s">
        <v>35</v>
      </c>
      <c r="F2409" s="10" t="s">
        <v>18</v>
      </c>
      <c r="G2409" s="10" t="s">
        <v>38</v>
      </c>
      <c r="H2409" s="10" t="s">
        <v>34</v>
      </c>
      <c r="I2409" s="10" t="s">
        <v>28</v>
      </c>
      <c r="O2409" s="10">
        <f t="shared" si="37"/>
        <v>1</v>
      </c>
    </row>
    <row r="2410" spans="2:15" x14ac:dyDescent="0.3">
      <c r="B2410" s="10">
        <v>2022</v>
      </c>
      <c r="C2410" s="10" t="s">
        <v>15</v>
      </c>
      <c r="D2410" s="10" t="s">
        <v>42</v>
      </c>
      <c r="E2410" s="10" t="s">
        <v>35</v>
      </c>
      <c r="F2410" s="10" t="s">
        <v>30</v>
      </c>
      <c r="G2410" s="10" t="s">
        <v>26</v>
      </c>
      <c r="H2410" s="10" t="s">
        <v>27</v>
      </c>
      <c r="I2410" s="10" t="s">
        <v>28</v>
      </c>
      <c r="O2410" s="10">
        <f t="shared" si="37"/>
        <v>1</v>
      </c>
    </row>
    <row r="2411" spans="2:15" x14ac:dyDescent="0.3">
      <c r="B2411" s="10">
        <v>2023</v>
      </c>
      <c r="C2411" s="10" t="s">
        <v>29</v>
      </c>
      <c r="D2411" s="10" t="s">
        <v>33</v>
      </c>
      <c r="E2411" s="10" t="s">
        <v>24</v>
      </c>
      <c r="F2411" s="10" t="s">
        <v>18</v>
      </c>
      <c r="G2411" s="10" t="s">
        <v>44</v>
      </c>
      <c r="H2411" s="10" t="s">
        <v>27</v>
      </c>
      <c r="I2411" s="10" t="s">
        <v>21</v>
      </c>
      <c r="O2411" s="10">
        <f t="shared" si="37"/>
        <v>1</v>
      </c>
    </row>
    <row r="2412" spans="2:15" x14ac:dyDescent="0.3">
      <c r="B2412" s="10">
        <v>2020</v>
      </c>
      <c r="C2412" s="10" t="s">
        <v>45</v>
      </c>
      <c r="D2412" s="10" t="s">
        <v>33</v>
      </c>
      <c r="E2412" s="10" t="s">
        <v>35</v>
      </c>
      <c r="F2412" s="10" t="s">
        <v>25</v>
      </c>
      <c r="G2412" s="10" t="s">
        <v>19</v>
      </c>
      <c r="H2412" s="10" t="s">
        <v>20</v>
      </c>
      <c r="I2412" s="10" t="s">
        <v>28</v>
      </c>
      <c r="O2412" s="10">
        <f t="shared" si="37"/>
        <v>1</v>
      </c>
    </row>
    <row r="2413" spans="2:15" x14ac:dyDescent="0.3">
      <c r="B2413" s="10">
        <v>2024</v>
      </c>
      <c r="C2413" s="10" t="s">
        <v>36</v>
      </c>
      <c r="D2413" s="10" t="s">
        <v>23</v>
      </c>
      <c r="E2413" s="10" t="s">
        <v>35</v>
      </c>
      <c r="F2413" s="10" t="s">
        <v>18</v>
      </c>
      <c r="G2413" s="10" t="s">
        <v>40</v>
      </c>
      <c r="H2413" s="10" t="s">
        <v>34</v>
      </c>
      <c r="I2413" s="10" t="s">
        <v>34</v>
      </c>
      <c r="O2413" s="10">
        <f t="shared" si="37"/>
        <v>1</v>
      </c>
    </row>
    <row r="2414" spans="2:15" x14ac:dyDescent="0.3">
      <c r="B2414" s="10">
        <v>2026</v>
      </c>
      <c r="C2414" s="10" t="s">
        <v>43</v>
      </c>
      <c r="D2414" s="10" t="s">
        <v>23</v>
      </c>
      <c r="E2414" s="10" t="s">
        <v>24</v>
      </c>
      <c r="F2414" s="10" t="s">
        <v>25</v>
      </c>
      <c r="G2414" s="10" t="s">
        <v>40</v>
      </c>
      <c r="H2414" s="10" t="s">
        <v>20</v>
      </c>
      <c r="I2414" s="10" t="s">
        <v>28</v>
      </c>
      <c r="O2414" s="10">
        <f t="shared" si="37"/>
        <v>1</v>
      </c>
    </row>
    <row r="2415" spans="2:15" x14ac:dyDescent="0.3">
      <c r="B2415" s="10">
        <v>2026</v>
      </c>
      <c r="C2415" s="10" t="s">
        <v>29</v>
      </c>
      <c r="D2415" s="10" t="s">
        <v>42</v>
      </c>
      <c r="E2415" s="10" t="s">
        <v>35</v>
      </c>
      <c r="F2415" s="10" t="s">
        <v>25</v>
      </c>
      <c r="G2415" s="10" t="s">
        <v>26</v>
      </c>
      <c r="H2415" s="10" t="s">
        <v>27</v>
      </c>
      <c r="I2415" s="10" t="s">
        <v>34</v>
      </c>
      <c r="O2415" s="10">
        <f t="shared" si="37"/>
        <v>1</v>
      </c>
    </row>
    <row r="2416" spans="2:15" x14ac:dyDescent="0.3">
      <c r="B2416" s="10">
        <v>2024</v>
      </c>
      <c r="C2416" s="10" t="s">
        <v>45</v>
      </c>
      <c r="D2416" s="10" t="s">
        <v>31</v>
      </c>
      <c r="E2416" s="10" t="s">
        <v>24</v>
      </c>
      <c r="F2416" s="10" t="s">
        <v>25</v>
      </c>
      <c r="G2416" s="10" t="s">
        <v>26</v>
      </c>
      <c r="H2416" s="10" t="s">
        <v>20</v>
      </c>
      <c r="I2416" s="10" t="s">
        <v>28</v>
      </c>
      <c r="O2416" s="10">
        <f t="shared" si="37"/>
        <v>1</v>
      </c>
    </row>
    <row r="2417" spans="2:15" x14ac:dyDescent="0.3">
      <c r="B2417" s="10">
        <v>2020</v>
      </c>
      <c r="C2417" s="10" t="s">
        <v>29</v>
      </c>
      <c r="D2417" s="10" t="s">
        <v>42</v>
      </c>
      <c r="E2417" s="10" t="s">
        <v>35</v>
      </c>
      <c r="F2417" s="10" t="s">
        <v>18</v>
      </c>
      <c r="G2417" s="10" t="s">
        <v>19</v>
      </c>
      <c r="H2417" s="10" t="s">
        <v>20</v>
      </c>
      <c r="I2417" s="10" t="s">
        <v>21</v>
      </c>
      <c r="O2417" s="10">
        <f t="shared" si="37"/>
        <v>1</v>
      </c>
    </row>
    <row r="2418" spans="2:15" x14ac:dyDescent="0.3">
      <c r="B2418" s="10">
        <v>2025</v>
      </c>
      <c r="C2418" s="10" t="s">
        <v>36</v>
      </c>
      <c r="D2418" s="10" t="s">
        <v>23</v>
      </c>
      <c r="E2418" s="10" t="s">
        <v>17</v>
      </c>
      <c r="F2418" s="10" t="s">
        <v>25</v>
      </c>
      <c r="G2418" s="10" t="s">
        <v>38</v>
      </c>
      <c r="H2418" s="10" t="s">
        <v>34</v>
      </c>
      <c r="I2418" s="10" t="s">
        <v>28</v>
      </c>
      <c r="O2418" s="10">
        <f t="shared" si="37"/>
        <v>1</v>
      </c>
    </row>
    <row r="2419" spans="2:15" x14ac:dyDescent="0.3">
      <c r="B2419" s="10">
        <v>2024</v>
      </c>
      <c r="C2419" s="10" t="s">
        <v>29</v>
      </c>
      <c r="D2419" s="10" t="s">
        <v>31</v>
      </c>
      <c r="E2419" s="10" t="s">
        <v>17</v>
      </c>
      <c r="F2419" s="10" t="s">
        <v>18</v>
      </c>
      <c r="G2419" s="10" t="s">
        <v>44</v>
      </c>
      <c r="H2419" s="10" t="s">
        <v>39</v>
      </c>
      <c r="I2419" s="10" t="s">
        <v>34</v>
      </c>
      <c r="O2419" s="10">
        <f t="shared" si="37"/>
        <v>1</v>
      </c>
    </row>
    <row r="2420" spans="2:15" x14ac:dyDescent="0.3">
      <c r="B2420" s="10">
        <v>2023</v>
      </c>
      <c r="C2420" s="10" t="s">
        <v>36</v>
      </c>
      <c r="D2420" s="10" t="s">
        <v>42</v>
      </c>
      <c r="E2420" s="10" t="s">
        <v>24</v>
      </c>
      <c r="F2420" s="10" t="s">
        <v>30</v>
      </c>
      <c r="G2420" s="10" t="s">
        <v>44</v>
      </c>
      <c r="H2420" s="10" t="s">
        <v>34</v>
      </c>
      <c r="I2420" s="10" t="s">
        <v>28</v>
      </c>
      <c r="O2420" s="10">
        <f t="shared" si="37"/>
        <v>1</v>
      </c>
    </row>
    <row r="2421" spans="2:15" x14ac:dyDescent="0.3">
      <c r="B2421" s="10">
        <v>2026</v>
      </c>
      <c r="C2421" s="10" t="s">
        <v>43</v>
      </c>
      <c r="D2421" s="10" t="s">
        <v>37</v>
      </c>
      <c r="E2421" s="10" t="s">
        <v>24</v>
      </c>
      <c r="F2421" s="10" t="s">
        <v>30</v>
      </c>
      <c r="G2421" s="10" t="s">
        <v>26</v>
      </c>
      <c r="H2421" s="10" t="s">
        <v>39</v>
      </c>
      <c r="I2421" s="10" t="s">
        <v>21</v>
      </c>
      <c r="O2421" s="10">
        <f t="shared" si="37"/>
        <v>1</v>
      </c>
    </row>
    <row r="2422" spans="2:15" x14ac:dyDescent="0.3">
      <c r="B2422" s="10">
        <v>2021</v>
      </c>
      <c r="C2422" s="10" t="s">
        <v>45</v>
      </c>
      <c r="D2422" s="10" t="s">
        <v>23</v>
      </c>
      <c r="E2422" s="10" t="s">
        <v>17</v>
      </c>
      <c r="F2422" s="10" t="s">
        <v>25</v>
      </c>
      <c r="G2422" s="10" t="s">
        <v>44</v>
      </c>
      <c r="H2422" s="10" t="s">
        <v>27</v>
      </c>
      <c r="I2422" s="10" t="s">
        <v>34</v>
      </c>
      <c r="O2422" s="10">
        <f t="shared" si="37"/>
        <v>1</v>
      </c>
    </row>
    <row r="2423" spans="2:15" x14ac:dyDescent="0.3">
      <c r="B2423" s="10">
        <v>2021</v>
      </c>
      <c r="C2423" s="10" t="s">
        <v>43</v>
      </c>
      <c r="D2423" s="10" t="s">
        <v>16</v>
      </c>
      <c r="E2423" s="10" t="s">
        <v>24</v>
      </c>
      <c r="F2423" s="10" t="s">
        <v>30</v>
      </c>
      <c r="G2423" s="10" t="s">
        <v>32</v>
      </c>
      <c r="H2423" s="10" t="s">
        <v>20</v>
      </c>
      <c r="I2423" s="10" t="s">
        <v>21</v>
      </c>
      <c r="O2423" s="10">
        <f t="shared" si="37"/>
        <v>1</v>
      </c>
    </row>
    <row r="2424" spans="2:15" x14ac:dyDescent="0.3">
      <c r="B2424" s="10">
        <v>2020</v>
      </c>
      <c r="C2424" s="10" t="s">
        <v>36</v>
      </c>
      <c r="D2424" s="10" t="s">
        <v>31</v>
      </c>
      <c r="E2424" s="10" t="s">
        <v>24</v>
      </c>
      <c r="F2424" s="10" t="s">
        <v>30</v>
      </c>
      <c r="G2424" s="10" t="s">
        <v>40</v>
      </c>
      <c r="H2424" s="10" t="s">
        <v>27</v>
      </c>
      <c r="I2424" s="10" t="s">
        <v>28</v>
      </c>
      <c r="O2424" s="10">
        <f t="shared" si="37"/>
        <v>1</v>
      </c>
    </row>
    <row r="2425" spans="2:15" x14ac:dyDescent="0.3">
      <c r="B2425" s="10">
        <v>2022</v>
      </c>
      <c r="C2425" s="10" t="s">
        <v>41</v>
      </c>
      <c r="D2425" s="10" t="s">
        <v>23</v>
      </c>
      <c r="E2425" s="10" t="s">
        <v>35</v>
      </c>
      <c r="F2425" s="10" t="s">
        <v>18</v>
      </c>
      <c r="G2425" s="10" t="s">
        <v>44</v>
      </c>
      <c r="H2425" s="10" t="s">
        <v>20</v>
      </c>
      <c r="I2425" s="10" t="s">
        <v>28</v>
      </c>
      <c r="O2425" s="10">
        <f t="shared" si="37"/>
        <v>1</v>
      </c>
    </row>
    <row r="2426" spans="2:15" x14ac:dyDescent="0.3">
      <c r="B2426" s="10">
        <v>2026</v>
      </c>
      <c r="C2426" s="10" t="s">
        <v>36</v>
      </c>
      <c r="D2426" s="10" t="s">
        <v>33</v>
      </c>
      <c r="E2426" s="10" t="s">
        <v>35</v>
      </c>
      <c r="F2426" s="10" t="s">
        <v>30</v>
      </c>
      <c r="G2426" s="10" t="s">
        <v>26</v>
      </c>
      <c r="H2426" s="10" t="s">
        <v>20</v>
      </c>
      <c r="I2426" s="10" t="s">
        <v>28</v>
      </c>
      <c r="O2426" s="10">
        <f t="shared" si="37"/>
        <v>1</v>
      </c>
    </row>
    <row r="2427" spans="2:15" x14ac:dyDescent="0.3">
      <c r="B2427" s="10">
        <v>2026</v>
      </c>
      <c r="C2427" s="10" t="s">
        <v>43</v>
      </c>
      <c r="D2427" s="10" t="s">
        <v>16</v>
      </c>
      <c r="E2427" s="10" t="s">
        <v>35</v>
      </c>
      <c r="F2427" s="10" t="s">
        <v>30</v>
      </c>
      <c r="G2427" s="10" t="s">
        <v>26</v>
      </c>
      <c r="H2427" s="10" t="s">
        <v>27</v>
      </c>
      <c r="I2427" s="10" t="s">
        <v>28</v>
      </c>
      <c r="O2427" s="10">
        <f t="shared" si="37"/>
        <v>1</v>
      </c>
    </row>
    <row r="2428" spans="2:15" x14ac:dyDescent="0.3">
      <c r="B2428" s="10">
        <v>2024</v>
      </c>
      <c r="C2428" s="10" t="s">
        <v>45</v>
      </c>
      <c r="D2428" s="10" t="s">
        <v>42</v>
      </c>
      <c r="E2428" s="10" t="s">
        <v>17</v>
      </c>
      <c r="F2428" s="10" t="s">
        <v>18</v>
      </c>
      <c r="G2428" s="10" t="s">
        <v>38</v>
      </c>
      <c r="H2428" s="10" t="s">
        <v>39</v>
      </c>
      <c r="I2428" s="10" t="s">
        <v>34</v>
      </c>
      <c r="O2428" s="10">
        <f t="shared" si="37"/>
        <v>1</v>
      </c>
    </row>
    <row r="2429" spans="2:15" x14ac:dyDescent="0.3">
      <c r="B2429" s="10">
        <v>2026</v>
      </c>
      <c r="C2429" s="10" t="s">
        <v>41</v>
      </c>
      <c r="D2429" s="10" t="s">
        <v>33</v>
      </c>
      <c r="E2429" s="10" t="s">
        <v>24</v>
      </c>
      <c r="F2429" s="10" t="s">
        <v>30</v>
      </c>
      <c r="G2429" s="10" t="s">
        <v>19</v>
      </c>
      <c r="H2429" s="10" t="s">
        <v>20</v>
      </c>
      <c r="I2429" s="10" t="s">
        <v>28</v>
      </c>
      <c r="O2429" s="10">
        <f t="shared" si="37"/>
        <v>1</v>
      </c>
    </row>
    <row r="2430" spans="2:15" x14ac:dyDescent="0.3">
      <c r="B2430" s="10">
        <v>2025</v>
      </c>
      <c r="C2430" s="10" t="s">
        <v>45</v>
      </c>
      <c r="D2430" s="10" t="s">
        <v>42</v>
      </c>
      <c r="E2430" s="10" t="s">
        <v>35</v>
      </c>
      <c r="F2430" s="10" t="s">
        <v>18</v>
      </c>
      <c r="G2430" s="10" t="s">
        <v>40</v>
      </c>
      <c r="H2430" s="10" t="s">
        <v>27</v>
      </c>
      <c r="I2430" s="10" t="s">
        <v>28</v>
      </c>
      <c r="O2430" s="10">
        <f t="shared" si="37"/>
        <v>1</v>
      </c>
    </row>
    <row r="2431" spans="2:15" x14ac:dyDescent="0.3">
      <c r="B2431" s="10">
        <v>2022</v>
      </c>
      <c r="C2431" s="10" t="s">
        <v>45</v>
      </c>
      <c r="D2431" s="10" t="s">
        <v>23</v>
      </c>
      <c r="E2431" s="10" t="s">
        <v>35</v>
      </c>
      <c r="F2431" s="10" t="s">
        <v>25</v>
      </c>
      <c r="G2431" s="10" t="s">
        <v>44</v>
      </c>
      <c r="H2431" s="10" t="s">
        <v>27</v>
      </c>
      <c r="I2431" s="10" t="s">
        <v>21</v>
      </c>
      <c r="O2431" s="10">
        <f t="shared" si="37"/>
        <v>1</v>
      </c>
    </row>
    <row r="2432" spans="2:15" x14ac:dyDescent="0.3">
      <c r="B2432" s="10">
        <v>2020</v>
      </c>
      <c r="C2432" s="10" t="s">
        <v>43</v>
      </c>
      <c r="D2432" s="10" t="s">
        <v>23</v>
      </c>
      <c r="E2432" s="10" t="s">
        <v>24</v>
      </c>
      <c r="F2432" s="10" t="s">
        <v>18</v>
      </c>
      <c r="G2432" s="10" t="s">
        <v>32</v>
      </c>
      <c r="H2432" s="10" t="s">
        <v>34</v>
      </c>
      <c r="I2432" s="10" t="s">
        <v>34</v>
      </c>
      <c r="O2432" s="10">
        <f t="shared" si="37"/>
        <v>1</v>
      </c>
    </row>
    <row r="2433" spans="2:15" x14ac:dyDescent="0.3">
      <c r="B2433" s="10">
        <v>2022</v>
      </c>
      <c r="C2433" s="10" t="s">
        <v>29</v>
      </c>
      <c r="D2433" s="10" t="s">
        <v>23</v>
      </c>
      <c r="E2433" s="10" t="s">
        <v>24</v>
      </c>
      <c r="F2433" s="10" t="s">
        <v>18</v>
      </c>
      <c r="G2433" s="10" t="s">
        <v>38</v>
      </c>
      <c r="H2433" s="10" t="s">
        <v>20</v>
      </c>
      <c r="I2433" s="10" t="s">
        <v>28</v>
      </c>
      <c r="O2433" s="10">
        <f t="shared" si="37"/>
        <v>1</v>
      </c>
    </row>
    <row r="2434" spans="2:15" x14ac:dyDescent="0.3">
      <c r="B2434" s="10">
        <v>2026</v>
      </c>
      <c r="C2434" s="10" t="s">
        <v>22</v>
      </c>
      <c r="D2434" s="10" t="s">
        <v>16</v>
      </c>
      <c r="E2434" s="10" t="s">
        <v>35</v>
      </c>
      <c r="F2434" s="10" t="s">
        <v>30</v>
      </c>
      <c r="G2434" s="10" t="s">
        <v>38</v>
      </c>
      <c r="H2434" s="10" t="s">
        <v>27</v>
      </c>
      <c r="I2434" s="10" t="s">
        <v>28</v>
      </c>
      <c r="O2434" s="10">
        <f t="shared" si="37"/>
        <v>1</v>
      </c>
    </row>
    <row r="2435" spans="2:15" x14ac:dyDescent="0.3">
      <c r="B2435" s="10">
        <v>2023</v>
      </c>
      <c r="C2435" s="10" t="s">
        <v>15</v>
      </c>
      <c r="D2435" s="10" t="s">
        <v>31</v>
      </c>
      <c r="E2435" s="10" t="s">
        <v>17</v>
      </c>
      <c r="F2435" s="10" t="s">
        <v>30</v>
      </c>
      <c r="G2435" s="10" t="s">
        <v>38</v>
      </c>
      <c r="H2435" s="10" t="s">
        <v>27</v>
      </c>
      <c r="I2435" s="10" t="s">
        <v>28</v>
      </c>
      <c r="O2435" s="10">
        <f t="shared" si="37"/>
        <v>1</v>
      </c>
    </row>
    <row r="2436" spans="2:15" x14ac:dyDescent="0.3">
      <c r="B2436" s="10">
        <v>2025</v>
      </c>
      <c r="C2436" s="10" t="s">
        <v>22</v>
      </c>
      <c r="D2436" s="10" t="s">
        <v>23</v>
      </c>
      <c r="E2436" s="10" t="s">
        <v>35</v>
      </c>
      <c r="F2436" s="10" t="s">
        <v>25</v>
      </c>
      <c r="G2436" s="10" t="s">
        <v>44</v>
      </c>
      <c r="H2436" s="10" t="s">
        <v>39</v>
      </c>
      <c r="I2436" s="10" t="s">
        <v>34</v>
      </c>
      <c r="O2436" s="10">
        <f t="shared" si="37"/>
        <v>1</v>
      </c>
    </row>
    <row r="2437" spans="2:15" x14ac:dyDescent="0.3">
      <c r="B2437" s="10">
        <v>2021</v>
      </c>
      <c r="C2437" s="10" t="s">
        <v>29</v>
      </c>
      <c r="D2437" s="10" t="s">
        <v>42</v>
      </c>
      <c r="E2437" s="10" t="s">
        <v>17</v>
      </c>
      <c r="F2437" s="10" t="s">
        <v>25</v>
      </c>
      <c r="G2437" s="10" t="s">
        <v>26</v>
      </c>
      <c r="H2437" s="10" t="s">
        <v>20</v>
      </c>
      <c r="I2437" s="10" t="s">
        <v>28</v>
      </c>
      <c r="O2437" s="10">
        <f t="shared" ref="O2437:O2500" si="38">SUBTOTAL(103,B2437)</f>
        <v>1</v>
      </c>
    </row>
    <row r="2438" spans="2:15" x14ac:dyDescent="0.3">
      <c r="B2438" s="10">
        <v>2024</v>
      </c>
      <c r="C2438" s="10" t="s">
        <v>43</v>
      </c>
      <c r="D2438" s="10" t="s">
        <v>16</v>
      </c>
      <c r="E2438" s="10" t="s">
        <v>17</v>
      </c>
      <c r="F2438" s="10" t="s">
        <v>18</v>
      </c>
      <c r="G2438" s="10" t="s">
        <v>26</v>
      </c>
      <c r="H2438" s="10" t="s">
        <v>34</v>
      </c>
      <c r="I2438" s="10" t="s">
        <v>21</v>
      </c>
      <c r="O2438" s="10">
        <f t="shared" si="38"/>
        <v>1</v>
      </c>
    </row>
    <row r="2439" spans="2:15" x14ac:dyDescent="0.3">
      <c r="B2439" s="10">
        <v>2021</v>
      </c>
      <c r="C2439" s="10" t="s">
        <v>45</v>
      </c>
      <c r="D2439" s="10" t="s">
        <v>16</v>
      </c>
      <c r="E2439" s="10" t="s">
        <v>24</v>
      </c>
      <c r="F2439" s="10" t="s">
        <v>30</v>
      </c>
      <c r="G2439" s="10" t="s">
        <v>40</v>
      </c>
      <c r="H2439" s="10" t="s">
        <v>20</v>
      </c>
      <c r="I2439" s="10" t="s">
        <v>28</v>
      </c>
      <c r="O2439" s="10">
        <f t="shared" si="38"/>
        <v>1</v>
      </c>
    </row>
    <row r="2440" spans="2:15" x14ac:dyDescent="0.3">
      <c r="B2440" s="10">
        <v>2024</v>
      </c>
      <c r="C2440" s="10" t="s">
        <v>43</v>
      </c>
      <c r="D2440" s="10" t="s">
        <v>37</v>
      </c>
      <c r="E2440" s="10" t="s">
        <v>24</v>
      </c>
      <c r="F2440" s="10" t="s">
        <v>18</v>
      </c>
      <c r="G2440" s="10" t="s">
        <v>19</v>
      </c>
      <c r="H2440" s="10" t="s">
        <v>20</v>
      </c>
      <c r="I2440" s="10" t="s">
        <v>28</v>
      </c>
      <c r="O2440" s="10">
        <f t="shared" si="38"/>
        <v>1</v>
      </c>
    </row>
    <row r="2441" spans="2:15" x14ac:dyDescent="0.3">
      <c r="B2441" s="10">
        <v>2020</v>
      </c>
      <c r="C2441" s="10" t="s">
        <v>41</v>
      </c>
      <c r="D2441" s="10" t="s">
        <v>37</v>
      </c>
      <c r="E2441" s="10" t="s">
        <v>35</v>
      </c>
      <c r="F2441" s="10" t="s">
        <v>30</v>
      </c>
      <c r="G2441" s="10" t="s">
        <v>26</v>
      </c>
      <c r="H2441" s="10" t="s">
        <v>27</v>
      </c>
      <c r="I2441" s="10" t="s">
        <v>28</v>
      </c>
      <c r="O2441" s="10">
        <f t="shared" si="38"/>
        <v>1</v>
      </c>
    </row>
    <row r="2442" spans="2:15" x14ac:dyDescent="0.3">
      <c r="B2442" s="10">
        <v>2024</v>
      </c>
      <c r="C2442" s="10" t="s">
        <v>15</v>
      </c>
      <c r="D2442" s="10" t="s">
        <v>37</v>
      </c>
      <c r="E2442" s="10" t="s">
        <v>17</v>
      </c>
      <c r="F2442" s="10" t="s">
        <v>30</v>
      </c>
      <c r="G2442" s="10" t="s">
        <v>19</v>
      </c>
      <c r="H2442" s="10" t="s">
        <v>39</v>
      </c>
      <c r="I2442" s="10" t="s">
        <v>21</v>
      </c>
      <c r="O2442" s="10">
        <f t="shared" si="38"/>
        <v>1</v>
      </c>
    </row>
    <row r="2443" spans="2:15" x14ac:dyDescent="0.3">
      <c r="B2443" s="10">
        <v>2024</v>
      </c>
      <c r="C2443" s="10" t="s">
        <v>43</v>
      </c>
      <c r="D2443" s="10" t="s">
        <v>42</v>
      </c>
      <c r="E2443" s="10" t="s">
        <v>17</v>
      </c>
      <c r="F2443" s="10" t="s">
        <v>30</v>
      </c>
      <c r="G2443" s="10" t="s">
        <v>26</v>
      </c>
      <c r="H2443" s="10" t="s">
        <v>20</v>
      </c>
      <c r="I2443" s="10" t="s">
        <v>21</v>
      </c>
      <c r="O2443" s="10">
        <f t="shared" si="38"/>
        <v>1</v>
      </c>
    </row>
    <row r="2444" spans="2:15" x14ac:dyDescent="0.3">
      <c r="B2444" s="10">
        <v>2025</v>
      </c>
      <c r="C2444" s="10" t="s">
        <v>43</v>
      </c>
      <c r="D2444" s="10" t="s">
        <v>33</v>
      </c>
      <c r="E2444" s="10" t="s">
        <v>24</v>
      </c>
      <c r="F2444" s="10" t="s">
        <v>30</v>
      </c>
      <c r="G2444" s="10" t="s">
        <v>19</v>
      </c>
      <c r="H2444" s="10" t="s">
        <v>27</v>
      </c>
      <c r="I2444" s="10" t="s">
        <v>28</v>
      </c>
      <c r="O2444" s="10">
        <f t="shared" si="38"/>
        <v>1</v>
      </c>
    </row>
    <row r="2445" spans="2:15" x14ac:dyDescent="0.3">
      <c r="B2445" s="10">
        <v>2021</v>
      </c>
      <c r="C2445" s="10" t="s">
        <v>29</v>
      </c>
      <c r="D2445" s="10" t="s">
        <v>33</v>
      </c>
      <c r="E2445" s="10" t="s">
        <v>17</v>
      </c>
      <c r="F2445" s="10" t="s">
        <v>30</v>
      </c>
      <c r="G2445" s="10" t="s">
        <v>38</v>
      </c>
      <c r="H2445" s="10" t="s">
        <v>34</v>
      </c>
      <c r="I2445" s="10" t="s">
        <v>34</v>
      </c>
      <c r="O2445" s="10">
        <f t="shared" si="38"/>
        <v>1</v>
      </c>
    </row>
    <row r="2446" spans="2:15" x14ac:dyDescent="0.3">
      <c r="B2446" s="10">
        <v>2022</v>
      </c>
      <c r="C2446" s="10" t="s">
        <v>36</v>
      </c>
      <c r="D2446" s="10" t="s">
        <v>42</v>
      </c>
      <c r="E2446" s="10" t="s">
        <v>17</v>
      </c>
      <c r="F2446" s="10" t="s">
        <v>30</v>
      </c>
      <c r="G2446" s="10" t="s">
        <v>44</v>
      </c>
      <c r="H2446" s="10" t="s">
        <v>20</v>
      </c>
      <c r="I2446" s="10" t="s">
        <v>28</v>
      </c>
      <c r="O2446" s="10">
        <f t="shared" si="38"/>
        <v>1</v>
      </c>
    </row>
    <row r="2447" spans="2:15" x14ac:dyDescent="0.3">
      <c r="B2447" s="10">
        <v>2023</v>
      </c>
      <c r="C2447" s="10" t="s">
        <v>15</v>
      </c>
      <c r="D2447" s="10" t="s">
        <v>16</v>
      </c>
      <c r="E2447" s="10" t="s">
        <v>24</v>
      </c>
      <c r="F2447" s="10" t="s">
        <v>25</v>
      </c>
      <c r="G2447" s="10" t="s">
        <v>40</v>
      </c>
      <c r="H2447" s="10" t="s">
        <v>34</v>
      </c>
      <c r="I2447" s="10" t="s">
        <v>28</v>
      </c>
      <c r="O2447" s="10">
        <f t="shared" si="38"/>
        <v>1</v>
      </c>
    </row>
    <row r="2448" spans="2:15" x14ac:dyDescent="0.3">
      <c r="B2448" s="10">
        <v>2024</v>
      </c>
      <c r="C2448" s="10" t="s">
        <v>45</v>
      </c>
      <c r="D2448" s="10" t="s">
        <v>37</v>
      </c>
      <c r="E2448" s="10" t="s">
        <v>24</v>
      </c>
      <c r="F2448" s="10" t="s">
        <v>25</v>
      </c>
      <c r="G2448" s="10" t="s">
        <v>32</v>
      </c>
      <c r="H2448" s="10" t="s">
        <v>20</v>
      </c>
      <c r="I2448" s="10" t="s">
        <v>34</v>
      </c>
      <c r="O2448" s="10">
        <f t="shared" si="38"/>
        <v>1</v>
      </c>
    </row>
    <row r="2449" spans="2:15" x14ac:dyDescent="0.3">
      <c r="B2449" s="10">
        <v>2022</v>
      </c>
      <c r="C2449" s="10" t="s">
        <v>36</v>
      </c>
      <c r="D2449" s="10" t="s">
        <v>16</v>
      </c>
      <c r="E2449" s="10" t="s">
        <v>35</v>
      </c>
      <c r="F2449" s="10" t="s">
        <v>25</v>
      </c>
      <c r="G2449" s="10" t="s">
        <v>19</v>
      </c>
      <c r="H2449" s="10" t="s">
        <v>27</v>
      </c>
      <c r="I2449" s="10" t="s">
        <v>28</v>
      </c>
      <c r="O2449" s="10">
        <f t="shared" si="38"/>
        <v>1</v>
      </c>
    </row>
    <row r="2450" spans="2:15" x14ac:dyDescent="0.3">
      <c r="B2450" s="10">
        <v>2024</v>
      </c>
      <c r="C2450" s="10" t="s">
        <v>45</v>
      </c>
      <c r="D2450" s="10" t="s">
        <v>23</v>
      </c>
      <c r="E2450" s="10" t="s">
        <v>35</v>
      </c>
      <c r="F2450" s="10" t="s">
        <v>25</v>
      </c>
      <c r="G2450" s="10" t="s">
        <v>40</v>
      </c>
      <c r="H2450" s="10" t="s">
        <v>39</v>
      </c>
      <c r="I2450" s="10" t="s">
        <v>21</v>
      </c>
      <c r="O2450" s="10">
        <f t="shared" si="38"/>
        <v>1</v>
      </c>
    </row>
    <row r="2451" spans="2:15" x14ac:dyDescent="0.3">
      <c r="B2451" s="10">
        <v>2023</v>
      </c>
      <c r="C2451" s="10" t="s">
        <v>41</v>
      </c>
      <c r="D2451" s="10" t="s">
        <v>23</v>
      </c>
      <c r="E2451" s="10" t="s">
        <v>24</v>
      </c>
      <c r="F2451" s="10" t="s">
        <v>25</v>
      </c>
      <c r="G2451" s="10" t="s">
        <v>32</v>
      </c>
      <c r="H2451" s="10" t="s">
        <v>34</v>
      </c>
      <c r="I2451" s="10" t="s">
        <v>28</v>
      </c>
      <c r="O2451" s="10">
        <f t="shared" si="38"/>
        <v>1</v>
      </c>
    </row>
    <row r="2452" spans="2:15" x14ac:dyDescent="0.3">
      <c r="B2452" s="10">
        <v>2022</v>
      </c>
      <c r="C2452" s="10" t="s">
        <v>43</v>
      </c>
      <c r="D2452" s="10" t="s">
        <v>16</v>
      </c>
      <c r="E2452" s="10" t="s">
        <v>17</v>
      </c>
      <c r="F2452" s="10" t="s">
        <v>25</v>
      </c>
      <c r="G2452" s="10" t="s">
        <v>26</v>
      </c>
      <c r="H2452" s="10" t="s">
        <v>27</v>
      </c>
      <c r="I2452" s="10" t="s">
        <v>34</v>
      </c>
      <c r="O2452" s="10">
        <f t="shared" si="38"/>
        <v>1</v>
      </c>
    </row>
    <row r="2453" spans="2:15" x14ac:dyDescent="0.3">
      <c r="B2453" s="10">
        <v>2026</v>
      </c>
      <c r="C2453" s="10" t="s">
        <v>15</v>
      </c>
      <c r="D2453" s="10" t="s">
        <v>33</v>
      </c>
      <c r="E2453" s="10" t="s">
        <v>24</v>
      </c>
      <c r="F2453" s="10" t="s">
        <v>25</v>
      </c>
      <c r="G2453" s="10" t="s">
        <v>44</v>
      </c>
      <c r="H2453" s="10" t="s">
        <v>39</v>
      </c>
      <c r="I2453" s="10" t="s">
        <v>28</v>
      </c>
      <c r="O2453" s="10">
        <f t="shared" si="38"/>
        <v>1</v>
      </c>
    </row>
    <row r="2454" spans="2:15" x14ac:dyDescent="0.3">
      <c r="B2454" s="10">
        <v>2024</v>
      </c>
      <c r="C2454" s="10" t="s">
        <v>45</v>
      </c>
      <c r="D2454" s="10" t="s">
        <v>33</v>
      </c>
      <c r="E2454" s="10" t="s">
        <v>35</v>
      </c>
      <c r="F2454" s="10" t="s">
        <v>30</v>
      </c>
      <c r="G2454" s="10" t="s">
        <v>44</v>
      </c>
      <c r="H2454" s="10" t="s">
        <v>20</v>
      </c>
      <c r="I2454" s="10" t="s">
        <v>28</v>
      </c>
      <c r="O2454" s="10">
        <f t="shared" si="38"/>
        <v>1</v>
      </c>
    </row>
    <row r="2455" spans="2:15" x14ac:dyDescent="0.3">
      <c r="B2455" s="10">
        <v>2020</v>
      </c>
      <c r="C2455" s="10" t="s">
        <v>15</v>
      </c>
      <c r="D2455" s="10" t="s">
        <v>16</v>
      </c>
      <c r="E2455" s="10" t="s">
        <v>17</v>
      </c>
      <c r="F2455" s="10" t="s">
        <v>30</v>
      </c>
      <c r="G2455" s="10" t="s">
        <v>40</v>
      </c>
      <c r="H2455" s="10" t="s">
        <v>20</v>
      </c>
      <c r="I2455" s="10" t="s">
        <v>28</v>
      </c>
      <c r="O2455" s="10">
        <f t="shared" si="38"/>
        <v>1</v>
      </c>
    </row>
    <row r="2456" spans="2:15" x14ac:dyDescent="0.3">
      <c r="B2456" s="10">
        <v>2022</v>
      </c>
      <c r="C2456" s="10" t="s">
        <v>36</v>
      </c>
      <c r="D2456" s="10" t="s">
        <v>37</v>
      </c>
      <c r="E2456" s="10" t="s">
        <v>35</v>
      </c>
      <c r="F2456" s="10" t="s">
        <v>18</v>
      </c>
      <c r="G2456" s="10" t="s">
        <v>38</v>
      </c>
      <c r="H2456" s="10" t="s">
        <v>39</v>
      </c>
      <c r="I2456" s="10" t="s">
        <v>28</v>
      </c>
      <c r="O2456" s="10">
        <f t="shared" si="38"/>
        <v>1</v>
      </c>
    </row>
    <row r="2457" spans="2:15" x14ac:dyDescent="0.3">
      <c r="B2457" s="10">
        <v>2023</v>
      </c>
      <c r="C2457" s="10" t="s">
        <v>41</v>
      </c>
      <c r="D2457" s="10" t="s">
        <v>16</v>
      </c>
      <c r="E2457" s="10" t="s">
        <v>35</v>
      </c>
      <c r="F2457" s="10" t="s">
        <v>25</v>
      </c>
      <c r="G2457" s="10" t="s">
        <v>32</v>
      </c>
      <c r="H2457" s="10" t="s">
        <v>39</v>
      </c>
      <c r="I2457" s="10" t="s">
        <v>28</v>
      </c>
      <c r="O2457" s="10">
        <f t="shared" si="38"/>
        <v>1</v>
      </c>
    </row>
    <row r="2458" spans="2:15" x14ac:dyDescent="0.3">
      <c r="B2458" s="10">
        <v>2023</v>
      </c>
      <c r="C2458" s="10" t="s">
        <v>22</v>
      </c>
      <c r="D2458" s="10" t="s">
        <v>33</v>
      </c>
      <c r="E2458" s="10" t="s">
        <v>24</v>
      </c>
      <c r="F2458" s="10" t="s">
        <v>30</v>
      </c>
      <c r="G2458" s="10" t="s">
        <v>40</v>
      </c>
      <c r="H2458" s="10" t="s">
        <v>27</v>
      </c>
      <c r="I2458" s="10" t="s">
        <v>21</v>
      </c>
      <c r="O2458" s="10">
        <f t="shared" si="38"/>
        <v>1</v>
      </c>
    </row>
    <row r="2459" spans="2:15" x14ac:dyDescent="0.3">
      <c r="B2459" s="10">
        <v>2021</v>
      </c>
      <c r="C2459" s="10" t="s">
        <v>41</v>
      </c>
      <c r="D2459" s="10" t="s">
        <v>31</v>
      </c>
      <c r="E2459" s="10" t="s">
        <v>24</v>
      </c>
      <c r="F2459" s="10" t="s">
        <v>25</v>
      </c>
      <c r="G2459" s="10" t="s">
        <v>40</v>
      </c>
      <c r="H2459" s="10" t="s">
        <v>39</v>
      </c>
      <c r="I2459" s="10" t="s">
        <v>28</v>
      </c>
      <c r="O2459" s="10">
        <f t="shared" si="38"/>
        <v>1</v>
      </c>
    </row>
    <row r="2460" spans="2:15" x14ac:dyDescent="0.3">
      <c r="B2460" s="10">
        <v>2022</v>
      </c>
      <c r="C2460" s="10" t="s">
        <v>43</v>
      </c>
      <c r="D2460" s="10" t="s">
        <v>42</v>
      </c>
      <c r="E2460" s="10" t="s">
        <v>35</v>
      </c>
      <c r="F2460" s="10" t="s">
        <v>25</v>
      </c>
      <c r="G2460" s="10" t="s">
        <v>44</v>
      </c>
      <c r="H2460" s="10" t="s">
        <v>39</v>
      </c>
      <c r="I2460" s="10" t="s">
        <v>34</v>
      </c>
      <c r="O2460" s="10">
        <f t="shared" si="38"/>
        <v>1</v>
      </c>
    </row>
    <row r="2461" spans="2:15" x14ac:dyDescent="0.3">
      <c r="B2461" s="10">
        <v>2024</v>
      </c>
      <c r="C2461" s="10" t="s">
        <v>15</v>
      </c>
      <c r="D2461" s="10" t="s">
        <v>23</v>
      </c>
      <c r="E2461" s="10" t="s">
        <v>24</v>
      </c>
      <c r="F2461" s="10" t="s">
        <v>30</v>
      </c>
      <c r="G2461" s="10" t="s">
        <v>19</v>
      </c>
      <c r="H2461" s="10" t="s">
        <v>34</v>
      </c>
      <c r="I2461" s="10" t="s">
        <v>28</v>
      </c>
      <c r="O2461" s="10">
        <f t="shared" si="38"/>
        <v>1</v>
      </c>
    </row>
    <row r="2462" spans="2:15" x14ac:dyDescent="0.3">
      <c r="B2462" s="10">
        <v>2026</v>
      </c>
      <c r="C2462" s="10" t="s">
        <v>41</v>
      </c>
      <c r="D2462" s="10" t="s">
        <v>23</v>
      </c>
      <c r="E2462" s="10" t="s">
        <v>24</v>
      </c>
      <c r="F2462" s="10" t="s">
        <v>30</v>
      </c>
      <c r="G2462" s="10" t="s">
        <v>38</v>
      </c>
      <c r="H2462" s="10" t="s">
        <v>27</v>
      </c>
      <c r="I2462" s="10" t="s">
        <v>21</v>
      </c>
      <c r="O2462" s="10">
        <f t="shared" si="38"/>
        <v>1</v>
      </c>
    </row>
    <row r="2463" spans="2:15" x14ac:dyDescent="0.3">
      <c r="B2463" s="10">
        <v>2020</v>
      </c>
      <c r="C2463" s="10" t="s">
        <v>43</v>
      </c>
      <c r="D2463" s="10" t="s">
        <v>42</v>
      </c>
      <c r="E2463" s="10" t="s">
        <v>24</v>
      </c>
      <c r="F2463" s="10" t="s">
        <v>30</v>
      </c>
      <c r="G2463" s="10" t="s">
        <v>40</v>
      </c>
      <c r="H2463" s="10" t="s">
        <v>39</v>
      </c>
      <c r="I2463" s="10" t="s">
        <v>34</v>
      </c>
      <c r="O2463" s="10">
        <f t="shared" si="38"/>
        <v>1</v>
      </c>
    </row>
    <row r="2464" spans="2:15" x14ac:dyDescent="0.3">
      <c r="B2464" s="10">
        <v>2026</v>
      </c>
      <c r="C2464" s="10" t="s">
        <v>15</v>
      </c>
      <c r="D2464" s="10" t="s">
        <v>37</v>
      </c>
      <c r="E2464" s="10" t="s">
        <v>17</v>
      </c>
      <c r="F2464" s="10" t="s">
        <v>30</v>
      </c>
      <c r="G2464" s="10" t="s">
        <v>32</v>
      </c>
      <c r="H2464" s="10" t="s">
        <v>27</v>
      </c>
      <c r="I2464" s="10" t="s">
        <v>21</v>
      </c>
      <c r="O2464" s="10">
        <f t="shared" si="38"/>
        <v>1</v>
      </c>
    </row>
    <row r="2465" spans="2:15" x14ac:dyDescent="0.3">
      <c r="B2465" s="10">
        <v>2022</v>
      </c>
      <c r="C2465" s="10" t="s">
        <v>45</v>
      </c>
      <c r="D2465" s="10" t="s">
        <v>23</v>
      </c>
      <c r="E2465" s="10" t="s">
        <v>35</v>
      </c>
      <c r="F2465" s="10" t="s">
        <v>25</v>
      </c>
      <c r="G2465" s="10" t="s">
        <v>26</v>
      </c>
      <c r="H2465" s="10" t="s">
        <v>20</v>
      </c>
      <c r="I2465" s="10" t="s">
        <v>28</v>
      </c>
      <c r="O2465" s="10">
        <f t="shared" si="38"/>
        <v>1</v>
      </c>
    </row>
    <row r="2466" spans="2:15" x14ac:dyDescent="0.3">
      <c r="B2466" s="10">
        <v>2026</v>
      </c>
      <c r="C2466" s="10" t="s">
        <v>15</v>
      </c>
      <c r="D2466" s="10" t="s">
        <v>37</v>
      </c>
      <c r="E2466" s="10" t="s">
        <v>17</v>
      </c>
      <c r="F2466" s="10" t="s">
        <v>18</v>
      </c>
      <c r="G2466" s="10" t="s">
        <v>26</v>
      </c>
      <c r="H2466" s="10" t="s">
        <v>39</v>
      </c>
      <c r="I2466" s="10" t="s">
        <v>34</v>
      </c>
      <c r="O2466" s="10">
        <f t="shared" si="38"/>
        <v>1</v>
      </c>
    </row>
    <row r="2467" spans="2:15" x14ac:dyDescent="0.3">
      <c r="B2467" s="10">
        <v>2024</v>
      </c>
      <c r="C2467" s="10" t="s">
        <v>36</v>
      </c>
      <c r="D2467" s="10" t="s">
        <v>37</v>
      </c>
      <c r="E2467" s="10" t="s">
        <v>35</v>
      </c>
      <c r="F2467" s="10" t="s">
        <v>18</v>
      </c>
      <c r="G2467" s="10" t="s">
        <v>32</v>
      </c>
      <c r="H2467" s="10" t="s">
        <v>39</v>
      </c>
      <c r="I2467" s="10" t="s">
        <v>34</v>
      </c>
      <c r="O2467" s="10">
        <f t="shared" si="38"/>
        <v>1</v>
      </c>
    </row>
    <row r="2468" spans="2:15" x14ac:dyDescent="0.3">
      <c r="B2468" s="10">
        <v>2026</v>
      </c>
      <c r="C2468" s="10" t="s">
        <v>15</v>
      </c>
      <c r="D2468" s="10" t="s">
        <v>23</v>
      </c>
      <c r="E2468" s="10" t="s">
        <v>24</v>
      </c>
      <c r="F2468" s="10" t="s">
        <v>25</v>
      </c>
      <c r="G2468" s="10" t="s">
        <v>40</v>
      </c>
      <c r="H2468" s="10" t="s">
        <v>39</v>
      </c>
      <c r="I2468" s="10" t="s">
        <v>28</v>
      </c>
      <c r="O2468" s="10">
        <f t="shared" si="38"/>
        <v>1</v>
      </c>
    </row>
    <row r="2469" spans="2:15" x14ac:dyDescent="0.3">
      <c r="B2469" s="10">
        <v>2025</v>
      </c>
      <c r="C2469" s="10" t="s">
        <v>36</v>
      </c>
      <c r="D2469" s="10" t="s">
        <v>33</v>
      </c>
      <c r="E2469" s="10" t="s">
        <v>24</v>
      </c>
      <c r="F2469" s="10" t="s">
        <v>30</v>
      </c>
      <c r="G2469" s="10" t="s">
        <v>40</v>
      </c>
      <c r="H2469" s="10" t="s">
        <v>20</v>
      </c>
      <c r="I2469" s="10" t="s">
        <v>28</v>
      </c>
      <c r="O2469" s="10">
        <f t="shared" si="38"/>
        <v>1</v>
      </c>
    </row>
    <row r="2470" spans="2:15" x14ac:dyDescent="0.3">
      <c r="B2470" s="10">
        <v>2023</v>
      </c>
      <c r="C2470" s="10" t="s">
        <v>15</v>
      </c>
      <c r="D2470" s="10" t="s">
        <v>16</v>
      </c>
      <c r="E2470" s="10" t="s">
        <v>35</v>
      </c>
      <c r="F2470" s="10" t="s">
        <v>18</v>
      </c>
      <c r="G2470" s="10" t="s">
        <v>19</v>
      </c>
      <c r="H2470" s="10" t="s">
        <v>20</v>
      </c>
      <c r="I2470" s="10" t="s">
        <v>28</v>
      </c>
      <c r="O2470" s="10">
        <f t="shared" si="38"/>
        <v>1</v>
      </c>
    </row>
    <row r="2471" spans="2:15" x14ac:dyDescent="0.3">
      <c r="B2471" s="10">
        <v>2023</v>
      </c>
      <c r="C2471" s="10" t="s">
        <v>36</v>
      </c>
      <c r="D2471" s="10" t="s">
        <v>23</v>
      </c>
      <c r="E2471" s="10" t="s">
        <v>17</v>
      </c>
      <c r="F2471" s="10" t="s">
        <v>25</v>
      </c>
      <c r="G2471" s="10" t="s">
        <v>32</v>
      </c>
      <c r="H2471" s="10" t="s">
        <v>27</v>
      </c>
      <c r="I2471" s="10" t="s">
        <v>28</v>
      </c>
      <c r="O2471" s="10">
        <f t="shared" si="38"/>
        <v>1</v>
      </c>
    </row>
    <row r="2472" spans="2:15" x14ac:dyDescent="0.3">
      <c r="B2472" s="10">
        <v>2021</v>
      </c>
      <c r="C2472" s="10" t="s">
        <v>36</v>
      </c>
      <c r="D2472" s="10" t="s">
        <v>42</v>
      </c>
      <c r="E2472" s="10" t="s">
        <v>24</v>
      </c>
      <c r="F2472" s="10" t="s">
        <v>25</v>
      </c>
      <c r="G2472" s="10" t="s">
        <v>44</v>
      </c>
      <c r="H2472" s="10" t="s">
        <v>34</v>
      </c>
      <c r="I2472" s="10" t="s">
        <v>28</v>
      </c>
      <c r="O2472" s="10">
        <f t="shared" si="38"/>
        <v>1</v>
      </c>
    </row>
    <row r="2473" spans="2:15" x14ac:dyDescent="0.3">
      <c r="B2473" s="10">
        <v>2024</v>
      </c>
      <c r="C2473" s="10" t="s">
        <v>15</v>
      </c>
      <c r="D2473" s="10" t="s">
        <v>16</v>
      </c>
      <c r="E2473" s="10" t="s">
        <v>35</v>
      </c>
      <c r="F2473" s="10" t="s">
        <v>30</v>
      </c>
      <c r="G2473" s="10" t="s">
        <v>26</v>
      </c>
      <c r="H2473" s="10" t="s">
        <v>34</v>
      </c>
      <c r="I2473" s="10" t="s">
        <v>21</v>
      </c>
      <c r="O2473" s="10">
        <f t="shared" si="38"/>
        <v>1</v>
      </c>
    </row>
    <row r="2474" spans="2:15" x14ac:dyDescent="0.3">
      <c r="B2474" s="10">
        <v>2023</v>
      </c>
      <c r="C2474" s="10" t="s">
        <v>15</v>
      </c>
      <c r="D2474" s="10" t="s">
        <v>37</v>
      </c>
      <c r="E2474" s="10" t="s">
        <v>17</v>
      </c>
      <c r="F2474" s="10" t="s">
        <v>18</v>
      </c>
      <c r="G2474" s="10" t="s">
        <v>19</v>
      </c>
      <c r="H2474" s="10" t="s">
        <v>20</v>
      </c>
      <c r="I2474" s="10" t="s">
        <v>28</v>
      </c>
      <c r="O2474" s="10">
        <f t="shared" si="38"/>
        <v>1</v>
      </c>
    </row>
    <row r="2475" spans="2:15" x14ac:dyDescent="0.3">
      <c r="B2475" s="10">
        <v>2022</v>
      </c>
      <c r="C2475" s="10" t="s">
        <v>45</v>
      </c>
      <c r="D2475" s="10" t="s">
        <v>31</v>
      </c>
      <c r="E2475" s="10" t="s">
        <v>24</v>
      </c>
      <c r="F2475" s="10" t="s">
        <v>30</v>
      </c>
      <c r="G2475" s="10" t="s">
        <v>32</v>
      </c>
      <c r="H2475" s="10" t="s">
        <v>39</v>
      </c>
      <c r="I2475" s="10" t="s">
        <v>34</v>
      </c>
      <c r="O2475" s="10">
        <f t="shared" si="38"/>
        <v>1</v>
      </c>
    </row>
    <row r="2476" spans="2:15" x14ac:dyDescent="0.3">
      <c r="B2476" s="10">
        <v>2021</v>
      </c>
      <c r="C2476" s="10" t="s">
        <v>22</v>
      </c>
      <c r="D2476" s="10" t="s">
        <v>37</v>
      </c>
      <c r="E2476" s="10" t="s">
        <v>35</v>
      </c>
      <c r="F2476" s="10" t="s">
        <v>30</v>
      </c>
      <c r="G2476" s="10" t="s">
        <v>19</v>
      </c>
      <c r="H2476" s="10" t="s">
        <v>39</v>
      </c>
      <c r="I2476" s="10" t="s">
        <v>21</v>
      </c>
      <c r="O2476" s="10">
        <f t="shared" si="38"/>
        <v>1</v>
      </c>
    </row>
    <row r="2477" spans="2:15" x14ac:dyDescent="0.3">
      <c r="B2477" s="10">
        <v>2022</v>
      </c>
      <c r="C2477" s="10" t="s">
        <v>22</v>
      </c>
      <c r="D2477" s="10" t="s">
        <v>37</v>
      </c>
      <c r="E2477" s="10" t="s">
        <v>17</v>
      </c>
      <c r="F2477" s="10" t="s">
        <v>30</v>
      </c>
      <c r="G2477" s="10" t="s">
        <v>44</v>
      </c>
      <c r="H2477" s="10" t="s">
        <v>27</v>
      </c>
      <c r="I2477" s="10" t="s">
        <v>34</v>
      </c>
      <c r="O2477" s="10">
        <f t="shared" si="38"/>
        <v>1</v>
      </c>
    </row>
    <row r="2478" spans="2:15" x14ac:dyDescent="0.3">
      <c r="B2478" s="10">
        <v>2024</v>
      </c>
      <c r="C2478" s="10" t="s">
        <v>22</v>
      </c>
      <c r="D2478" s="10" t="s">
        <v>31</v>
      </c>
      <c r="E2478" s="10" t="s">
        <v>17</v>
      </c>
      <c r="F2478" s="10" t="s">
        <v>25</v>
      </c>
      <c r="G2478" s="10" t="s">
        <v>40</v>
      </c>
      <c r="H2478" s="10" t="s">
        <v>34</v>
      </c>
      <c r="I2478" s="10" t="s">
        <v>34</v>
      </c>
      <c r="O2478" s="10">
        <f t="shared" si="38"/>
        <v>1</v>
      </c>
    </row>
    <row r="2479" spans="2:15" x14ac:dyDescent="0.3">
      <c r="B2479" s="10">
        <v>2023</v>
      </c>
      <c r="C2479" s="10" t="s">
        <v>41</v>
      </c>
      <c r="D2479" s="10" t="s">
        <v>31</v>
      </c>
      <c r="E2479" s="10" t="s">
        <v>35</v>
      </c>
      <c r="F2479" s="10" t="s">
        <v>30</v>
      </c>
      <c r="G2479" s="10" t="s">
        <v>19</v>
      </c>
      <c r="H2479" s="10" t="s">
        <v>20</v>
      </c>
      <c r="I2479" s="10" t="s">
        <v>28</v>
      </c>
      <c r="O2479" s="10">
        <f t="shared" si="38"/>
        <v>1</v>
      </c>
    </row>
    <row r="2480" spans="2:15" x14ac:dyDescent="0.3">
      <c r="B2480" s="10">
        <v>2023</v>
      </c>
      <c r="C2480" s="10" t="s">
        <v>43</v>
      </c>
      <c r="D2480" s="10" t="s">
        <v>37</v>
      </c>
      <c r="E2480" s="10" t="s">
        <v>24</v>
      </c>
      <c r="F2480" s="10" t="s">
        <v>25</v>
      </c>
      <c r="G2480" s="10" t="s">
        <v>19</v>
      </c>
      <c r="H2480" s="10" t="s">
        <v>34</v>
      </c>
      <c r="I2480" s="10" t="s">
        <v>21</v>
      </c>
      <c r="O2480" s="10">
        <f t="shared" si="38"/>
        <v>1</v>
      </c>
    </row>
    <row r="2481" spans="2:15" x14ac:dyDescent="0.3">
      <c r="B2481" s="10">
        <v>2021</v>
      </c>
      <c r="C2481" s="10" t="s">
        <v>36</v>
      </c>
      <c r="D2481" s="10" t="s">
        <v>33</v>
      </c>
      <c r="E2481" s="10" t="s">
        <v>24</v>
      </c>
      <c r="F2481" s="10" t="s">
        <v>18</v>
      </c>
      <c r="G2481" s="10" t="s">
        <v>44</v>
      </c>
      <c r="H2481" s="10" t="s">
        <v>20</v>
      </c>
      <c r="I2481" s="10" t="s">
        <v>28</v>
      </c>
      <c r="O2481" s="10">
        <f t="shared" si="38"/>
        <v>1</v>
      </c>
    </row>
    <row r="2482" spans="2:15" x14ac:dyDescent="0.3">
      <c r="B2482" s="10">
        <v>2021</v>
      </c>
      <c r="C2482" s="10" t="s">
        <v>36</v>
      </c>
      <c r="D2482" s="10" t="s">
        <v>42</v>
      </c>
      <c r="E2482" s="10" t="s">
        <v>35</v>
      </c>
      <c r="F2482" s="10" t="s">
        <v>25</v>
      </c>
      <c r="G2482" s="10" t="s">
        <v>40</v>
      </c>
      <c r="H2482" s="10" t="s">
        <v>20</v>
      </c>
      <c r="I2482" s="10" t="s">
        <v>21</v>
      </c>
      <c r="O2482" s="10">
        <f t="shared" si="38"/>
        <v>1</v>
      </c>
    </row>
    <row r="2483" spans="2:15" x14ac:dyDescent="0.3">
      <c r="B2483" s="10">
        <v>2022</v>
      </c>
      <c r="C2483" s="10" t="s">
        <v>41</v>
      </c>
      <c r="D2483" s="10" t="s">
        <v>33</v>
      </c>
      <c r="E2483" s="10" t="s">
        <v>24</v>
      </c>
      <c r="F2483" s="10" t="s">
        <v>18</v>
      </c>
      <c r="G2483" s="10" t="s">
        <v>32</v>
      </c>
      <c r="H2483" s="10" t="s">
        <v>34</v>
      </c>
      <c r="I2483" s="10" t="s">
        <v>34</v>
      </c>
      <c r="O2483" s="10">
        <f t="shared" si="38"/>
        <v>1</v>
      </c>
    </row>
    <row r="2484" spans="2:15" x14ac:dyDescent="0.3">
      <c r="B2484" s="10">
        <v>2024</v>
      </c>
      <c r="C2484" s="10" t="s">
        <v>41</v>
      </c>
      <c r="D2484" s="10" t="s">
        <v>16</v>
      </c>
      <c r="E2484" s="10" t="s">
        <v>24</v>
      </c>
      <c r="F2484" s="10" t="s">
        <v>30</v>
      </c>
      <c r="G2484" s="10" t="s">
        <v>38</v>
      </c>
      <c r="H2484" s="10" t="s">
        <v>34</v>
      </c>
      <c r="I2484" s="10" t="s">
        <v>28</v>
      </c>
      <c r="O2484" s="10">
        <f t="shared" si="38"/>
        <v>1</v>
      </c>
    </row>
    <row r="2485" spans="2:15" x14ac:dyDescent="0.3">
      <c r="B2485" s="10">
        <v>2026</v>
      </c>
      <c r="C2485" s="10" t="s">
        <v>43</v>
      </c>
      <c r="D2485" s="10" t="s">
        <v>42</v>
      </c>
      <c r="E2485" s="10" t="s">
        <v>17</v>
      </c>
      <c r="F2485" s="10" t="s">
        <v>30</v>
      </c>
      <c r="G2485" s="10" t="s">
        <v>38</v>
      </c>
      <c r="H2485" s="10" t="s">
        <v>27</v>
      </c>
      <c r="I2485" s="10" t="s">
        <v>28</v>
      </c>
      <c r="O2485" s="10">
        <f t="shared" si="38"/>
        <v>1</v>
      </c>
    </row>
    <row r="2486" spans="2:15" x14ac:dyDescent="0.3">
      <c r="B2486" s="10">
        <v>2023</v>
      </c>
      <c r="C2486" s="10" t="s">
        <v>22</v>
      </c>
      <c r="D2486" s="10" t="s">
        <v>31</v>
      </c>
      <c r="E2486" s="10" t="s">
        <v>24</v>
      </c>
      <c r="F2486" s="10" t="s">
        <v>18</v>
      </c>
      <c r="G2486" s="10" t="s">
        <v>26</v>
      </c>
      <c r="H2486" s="10" t="s">
        <v>20</v>
      </c>
      <c r="I2486" s="10" t="s">
        <v>28</v>
      </c>
      <c r="O2486" s="10">
        <f t="shared" si="38"/>
        <v>1</v>
      </c>
    </row>
    <row r="2487" spans="2:15" x14ac:dyDescent="0.3">
      <c r="B2487" s="10">
        <v>2024</v>
      </c>
      <c r="C2487" s="10" t="s">
        <v>29</v>
      </c>
      <c r="D2487" s="10" t="s">
        <v>31</v>
      </c>
      <c r="E2487" s="10" t="s">
        <v>17</v>
      </c>
      <c r="F2487" s="10" t="s">
        <v>30</v>
      </c>
      <c r="G2487" s="10" t="s">
        <v>44</v>
      </c>
      <c r="H2487" s="10" t="s">
        <v>39</v>
      </c>
      <c r="I2487" s="10" t="s">
        <v>21</v>
      </c>
      <c r="O2487" s="10">
        <f t="shared" si="38"/>
        <v>1</v>
      </c>
    </row>
    <row r="2488" spans="2:15" x14ac:dyDescent="0.3">
      <c r="B2488" s="10">
        <v>2023</v>
      </c>
      <c r="C2488" s="10" t="s">
        <v>45</v>
      </c>
      <c r="D2488" s="10" t="s">
        <v>23</v>
      </c>
      <c r="E2488" s="10" t="s">
        <v>35</v>
      </c>
      <c r="F2488" s="10" t="s">
        <v>30</v>
      </c>
      <c r="G2488" s="10" t="s">
        <v>26</v>
      </c>
      <c r="H2488" s="10" t="s">
        <v>34</v>
      </c>
      <c r="I2488" s="10" t="s">
        <v>21</v>
      </c>
      <c r="O2488" s="10">
        <f t="shared" si="38"/>
        <v>1</v>
      </c>
    </row>
    <row r="2489" spans="2:15" x14ac:dyDescent="0.3">
      <c r="B2489" s="10">
        <v>2021</v>
      </c>
      <c r="C2489" s="10" t="s">
        <v>36</v>
      </c>
      <c r="D2489" s="10" t="s">
        <v>33</v>
      </c>
      <c r="E2489" s="10" t="s">
        <v>35</v>
      </c>
      <c r="F2489" s="10" t="s">
        <v>30</v>
      </c>
      <c r="G2489" s="10" t="s">
        <v>19</v>
      </c>
      <c r="H2489" s="10" t="s">
        <v>20</v>
      </c>
      <c r="I2489" s="10" t="s">
        <v>28</v>
      </c>
      <c r="O2489" s="10">
        <f t="shared" si="38"/>
        <v>1</v>
      </c>
    </row>
    <row r="2490" spans="2:15" x14ac:dyDescent="0.3">
      <c r="B2490" s="10">
        <v>2024</v>
      </c>
      <c r="C2490" s="10" t="s">
        <v>45</v>
      </c>
      <c r="D2490" s="10" t="s">
        <v>37</v>
      </c>
      <c r="E2490" s="10" t="s">
        <v>35</v>
      </c>
      <c r="F2490" s="10" t="s">
        <v>30</v>
      </c>
      <c r="G2490" s="10" t="s">
        <v>26</v>
      </c>
      <c r="H2490" s="10" t="s">
        <v>34</v>
      </c>
      <c r="I2490" s="10" t="s">
        <v>21</v>
      </c>
      <c r="O2490" s="10">
        <f t="shared" si="38"/>
        <v>1</v>
      </c>
    </row>
    <row r="2491" spans="2:15" x14ac:dyDescent="0.3">
      <c r="B2491" s="10">
        <v>2023</v>
      </c>
      <c r="C2491" s="10" t="s">
        <v>43</v>
      </c>
      <c r="D2491" s="10" t="s">
        <v>31</v>
      </c>
      <c r="E2491" s="10" t="s">
        <v>35</v>
      </c>
      <c r="F2491" s="10" t="s">
        <v>18</v>
      </c>
      <c r="G2491" s="10" t="s">
        <v>44</v>
      </c>
      <c r="H2491" s="10" t="s">
        <v>20</v>
      </c>
      <c r="I2491" s="10" t="s">
        <v>28</v>
      </c>
      <c r="O2491" s="10">
        <f t="shared" si="38"/>
        <v>1</v>
      </c>
    </row>
    <row r="2492" spans="2:15" x14ac:dyDescent="0.3">
      <c r="B2492" s="10">
        <v>2024</v>
      </c>
      <c r="C2492" s="10" t="s">
        <v>43</v>
      </c>
      <c r="D2492" s="10" t="s">
        <v>16</v>
      </c>
      <c r="E2492" s="10" t="s">
        <v>35</v>
      </c>
      <c r="F2492" s="10" t="s">
        <v>30</v>
      </c>
      <c r="G2492" s="10" t="s">
        <v>32</v>
      </c>
      <c r="H2492" s="10" t="s">
        <v>27</v>
      </c>
      <c r="I2492" s="10" t="s">
        <v>28</v>
      </c>
      <c r="O2492" s="10">
        <f t="shared" si="38"/>
        <v>1</v>
      </c>
    </row>
    <row r="2493" spans="2:15" x14ac:dyDescent="0.3">
      <c r="B2493" s="10">
        <v>2025</v>
      </c>
      <c r="C2493" s="10" t="s">
        <v>36</v>
      </c>
      <c r="D2493" s="10" t="s">
        <v>37</v>
      </c>
      <c r="E2493" s="10" t="s">
        <v>24</v>
      </c>
      <c r="F2493" s="10" t="s">
        <v>25</v>
      </c>
      <c r="G2493" s="10" t="s">
        <v>26</v>
      </c>
      <c r="H2493" s="10" t="s">
        <v>34</v>
      </c>
      <c r="I2493" s="10" t="s">
        <v>34</v>
      </c>
      <c r="O2493" s="10">
        <f t="shared" si="38"/>
        <v>1</v>
      </c>
    </row>
    <row r="2494" spans="2:15" x14ac:dyDescent="0.3">
      <c r="B2494" s="10">
        <v>2022</v>
      </c>
      <c r="C2494" s="10" t="s">
        <v>22</v>
      </c>
      <c r="D2494" s="10" t="s">
        <v>16</v>
      </c>
      <c r="E2494" s="10" t="s">
        <v>17</v>
      </c>
      <c r="F2494" s="10" t="s">
        <v>30</v>
      </c>
      <c r="G2494" s="10" t="s">
        <v>44</v>
      </c>
      <c r="H2494" s="10" t="s">
        <v>34</v>
      </c>
      <c r="I2494" s="10" t="s">
        <v>28</v>
      </c>
      <c r="O2494" s="10">
        <f t="shared" si="38"/>
        <v>1</v>
      </c>
    </row>
    <row r="2495" spans="2:15" x14ac:dyDescent="0.3">
      <c r="B2495" s="10">
        <v>2020</v>
      </c>
      <c r="C2495" s="10" t="s">
        <v>29</v>
      </c>
      <c r="D2495" s="10" t="s">
        <v>42</v>
      </c>
      <c r="E2495" s="10" t="s">
        <v>17</v>
      </c>
      <c r="F2495" s="10" t="s">
        <v>25</v>
      </c>
      <c r="G2495" s="10" t="s">
        <v>38</v>
      </c>
      <c r="H2495" s="10" t="s">
        <v>39</v>
      </c>
      <c r="I2495" s="10" t="s">
        <v>28</v>
      </c>
      <c r="O2495" s="10">
        <f t="shared" si="38"/>
        <v>1</v>
      </c>
    </row>
    <row r="2496" spans="2:15" x14ac:dyDescent="0.3">
      <c r="B2496" s="10">
        <v>2026</v>
      </c>
      <c r="C2496" s="10" t="s">
        <v>45</v>
      </c>
      <c r="D2496" s="10" t="s">
        <v>33</v>
      </c>
      <c r="E2496" s="10" t="s">
        <v>35</v>
      </c>
      <c r="F2496" s="10" t="s">
        <v>18</v>
      </c>
      <c r="G2496" s="10" t="s">
        <v>40</v>
      </c>
      <c r="H2496" s="10" t="s">
        <v>39</v>
      </c>
      <c r="I2496" s="10" t="s">
        <v>28</v>
      </c>
      <c r="O2496" s="10">
        <f t="shared" si="38"/>
        <v>1</v>
      </c>
    </row>
    <row r="2497" spans="2:15" x14ac:dyDescent="0.3">
      <c r="B2497" s="10">
        <v>2026</v>
      </c>
      <c r="C2497" s="10" t="s">
        <v>22</v>
      </c>
      <c r="D2497" s="10" t="s">
        <v>31</v>
      </c>
      <c r="E2497" s="10" t="s">
        <v>24</v>
      </c>
      <c r="F2497" s="10" t="s">
        <v>30</v>
      </c>
      <c r="G2497" s="10" t="s">
        <v>44</v>
      </c>
      <c r="H2497" s="10" t="s">
        <v>39</v>
      </c>
      <c r="I2497" s="10" t="s">
        <v>21</v>
      </c>
      <c r="O2497" s="10">
        <f t="shared" si="38"/>
        <v>1</v>
      </c>
    </row>
    <row r="2498" spans="2:15" x14ac:dyDescent="0.3">
      <c r="B2498" s="10">
        <v>2022</v>
      </c>
      <c r="C2498" s="10" t="s">
        <v>41</v>
      </c>
      <c r="D2498" s="10" t="s">
        <v>37</v>
      </c>
      <c r="E2498" s="10" t="s">
        <v>24</v>
      </c>
      <c r="F2498" s="10" t="s">
        <v>30</v>
      </c>
      <c r="G2498" s="10" t="s">
        <v>40</v>
      </c>
      <c r="H2498" s="10" t="s">
        <v>20</v>
      </c>
      <c r="I2498" s="10" t="s">
        <v>21</v>
      </c>
      <c r="O2498" s="10">
        <f t="shared" si="38"/>
        <v>1</v>
      </c>
    </row>
    <row r="2499" spans="2:15" x14ac:dyDescent="0.3">
      <c r="B2499" s="10">
        <v>2022</v>
      </c>
      <c r="C2499" s="10" t="s">
        <v>41</v>
      </c>
      <c r="D2499" s="10" t="s">
        <v>23</v>
      </c>
      <c r="E2499" s="10" t="s">
        <v>24</v>
      </c>
      <c r="F2499" s="10" t="s">
        <v>18</v>
      </c>
      <c r="G2499" s="10" t="s">
        <v>44</v>
      </c>
      <c r="H2499" s="10" t="s">
        <v>27</v>
      </c>
      <c r="I2499" s="10" t="s">
        <v>34</v>
      </c>
      <c r="O2499" s="10">
        <f t="shared" si="38"/>
        <v>1</v>
      </c>
    </row>
    <row r="2500" spans="2:15" x14ac:dyDescent="0.3">
      <c r="B2500" s="10">
        <v>2023</v>
      </c>
      <c r="C2500" s="10" t="s">
        <v>43</v>
      </c>
      <c r="D2500" s="10" t="s">
        <v>42</v>
      </c>
      <c r="E2500" s="10" t="s">
        <v>35</v>
      </c>
      <c r="F2500" s="10" t="s">
        <v>30</v>
      </c>
      <c r="G2500" s="10" t="s">
        <v>26</v>
      </c>
      <c r="H2500" s="10" t="s">
        <v>27</v>
      </c>
      <c r="I2500" s="10" t="s">
        <v>21</v>
      </c>
      <c r="O2500" s="10">
        <f t="shared" si="38"/>
        <v>1</v>
      </c>
    </row>
    <row r="2501" spans="2:15" x14ac:dyDescent="0.3">
      <c r="B2501" s="10">
        <v>2026</v>
      </c>
      <c r="C2501" s="10" t="s">
        <v>45</v>
      </c>
      <c r="D2501" s="10" t="s">
        <v>16</v>
      </c>
      <c r="E2501" s="10" t="s">
        <v>17</v>
      </c>
      <c r="F2501" s="10" t="s">
        <v>18</v>
      </c>
      <c r="G2501" s="10" t="s">
        <v>19</v>
      </c>
      <c r="H2501" s="10" t="s">
        <v>20</v>
      </c>
      <c r="I2501" s="10" t="s">
        <v>28</v>
      </c>
      <c r="O2501" s="10">
        <f t="shared" ref="O2501:O2564" si="39">SUBTOTAL(103,B2501)</f>
        <v>1</v>
      </c>
    </row>
    <row r="2502" spans="2:15" x14ac:dyDescent="0.3">
      <c r="B2502" s="10">
        <v>2023</v>
      </c>
      <c r="C2502" s="10" t="s">
        <v>22</v>
      </c>
      <c r="D2502" s="10" t="s">
        <v>31</v>
      </c>
      <c r="E2502" s="10" t="s">
        <v>24</v>
      </c>
      <c r="F2502" s="10" t="s">
        <v>18</v>
      </c>
      <c r="G2502" s="10" t="s">
        <v>44</v>
      </c>
      <c r="H2502" s="10" t="s">
        <v>34</v>
      </c>
      <c r="I2502" s="10" t="s">
        <v>21</v>
      </c>
      <c r="O2502" s="10">
        <f t="shared" si="39"/>
        <v>1</v>
      </c>
    </row>
    <row r="2503" spans="2:15" x14ac:dyDescent="0.3">
      <c r="B2503" s="10">
        <v>2025</v>
      </c>
      <c r="C2503" s="10" t="s">
        <v>15</v>
      </c>
      <c r="D2503" s="10" t="s">
        <v>42</v>
      </c>
      <c r="E2503" s="10" t="s">
        <v>17</v>
      </c>
      <c r="F2503" s="10" t="s">
        <v>18</v>
      </c>
      <c r="G2503" s="10" t="s">
        <v>19</v>
      </c>
      <c r="H2503" s="10" t="s">
        <v>27</v>
      </c>
      <c r="I2503" s="10" t="s">
        <v>28</v>
      </c>
      <c r="O2503" s="10">
        <f t="shared" si="39"/>
        <v>1</v>
      </c>
    </row>
    <row r="2504" spans="2:15" x14ac:dyDescent="0.3">
      <c r="B2504" s="10">
        <v>2023</v>
      </c>
      <c r="C2504" s="10" t="s">
        <v>36</v>
      </c>
      <c r="D2504" s="10" t="s">
        <v>23</v>
      </c>
      <c r="E2504" s="10" t="s">
        <v>35</v>
      </c>
      <c r="F2504" s="10" t="s">
        <v>18</v>
      </c>
      <c r="G2504" s="10" t="s">
        <v>38</v>
      </c>
      <c r="H2504" s="10" t="s">
        <v>34</v>
      </c>
      <c r="I2504" s="10" t="s">
        <v>28</v>
      </c>
      <c r="O2504" s="10">
        <f t="shared" si="39"/>
        <v>1</v>
      </c>
    </row>
    <row r="2505" spans="2:15" x14ac:dyDescent="0.3">
      <c r="B2505" s="10">
        <v>2023</v>
      </c>
      <c r="C2505" s="10" t="s">
        <v>45</v>
      </c>
      <c r="D2505" s="10" t="s">
        <v>37</v>
      </c>
      <c r="E2505" s="10" t="s">
        <v>17</v>
      </c>
      <c r="F2505" s="10" t="s">
        <v>18</v>
      </c>
      <c r="G2505" s="10" t="s">
        <v>26</v>
      </c>
      <c r="H2505" s="10" t="s">
        <v>39</v>
      </c>
      <c r="I2505" s="10" t="s">
        <v>34</v>
      </c>
      <c r="O2505" s="10">
        <f t="shared" si="39"/>
        <v>1</v>
      </c>
    </row>
    <row r="2506" spans="2:15" x14ac:dyDescent="0.3">
      <c r="B2506" s="10">
        <v>2026</v>
      </c>
      <c r="C2506" s="10" t="s">
        <v>45</v>
      </c>
      <c r="D2506" s="10" t="s">
        <v>33</v>
      </c>
      <c r="E2506" s="10" t="s">
        <v>24</v>
      </c>
      <c r="F2506" s="10" t="s">
        <v>30</v>
      </c>
      <c r="G2506" s="10" t="s">
        <v>38</v>
      </c>
      <c r="H2506" s="10" t="s">
        <v>39</v>
      </c>
      <c r="I2506" s="10" t="s">
        <v>21</v>
      </c>
      <c r="O2506" s="10">
        <f t="shared" si="39"/>
        <v>1</v>
      </c>
    </row>
    <row r="2507" spans="2:15" x14ac:dyDescent="0.3">
      <c r="B2507" s="10">
        <v>2024</v>
      </c>
      <c r="C2507" s="10" t="s">
        <v>22</v>
      </c>
      <c r="D2507" s="10" t="s">
        <v>33</v>
      </c>
      <c r="E2507" s="10" t="s">
        <v>35</v>
      </c>
      <c r="F2507" s="10" t="s">
        <v>25</v>
      </c>
      <c r="G2507" s="10" t="s">
        <v>40</v>
      </c>
      <c r="H2507" s="10" t="s">
        <v>20</v>
      </c>
      <c r="I2507" s="10" t="s">
        <v>21</v>
      </c>
      <c r="O2507" s="10">
        <f t="shared" si="39"/>
        <v>1</v>
      </c>
    </row>
    <row r="2508" spans="2:15" x14ac:dyDescent="0.3">
      <c r="B2508" s="10">
        <v>2026</v>
      </c>
      <c r="C2508" s="10" t="s">
        <v>43</v>
      </c>
      <c r="D2508" s="10" t="s">
        <v>42</v>
      </c>
      <c r="E2508" s="10" t="s">
        <v>24</v>
      </c>
      <c r="F2508" s="10" t="s">
        <v>30</v>
      </c>
      <c r="G2508" s="10" t="s">
        <v>19</v>
      </c>
      <c r="H2508" s="10" t="s">
        <v>34</v>
      </c>
      <c r="I2508" s="10" t="s">
        <v>34</v>
      </c>
      <c r="O2508" s="10">
        <f t="shared" si="39"/>
        <v>1</v>
      </c>
    </row>
    <row r="2509" spans="2:15" x14ac:dyDescent="0.3">
      <c r="B2509" s="10">
        <v>2021</v>
      </c>
      <c r="C2509" s="10" t="s">
        <v>22</v>
      </c>
      <c r="D2509" s="10" t="s">
        <v>16</v>
      </c>
      <c r="E2509" s="10" t="s">
        <v>24</v>
      </c>
      <c r="F2509" s="10" t="s">
        <v>30</v>
      </c>
      <c r="G2509" s="10" t="s">
        <v>38</v>
      </c>
      <c r="H2509" s="10" t="s">
        <v>27</v>
      </c>
      <c r="I2509" s="10" t="s">
        <v>28</v>
      </c>
      <c r="O2509" s="10">
        <f t="shared" si="39"/>
        <v>1</v>
      </c>
    </row>
    <row r="2510" spans="2:15" x14ac:dyDescent="0.3">
      <c r="B2510" s="10">
        <v>2021</v>
      </c>
      <c r="C2510" s="10" t="s">
        <v>29</v>
      </c>
      <c r="D2510" s="10" t="s">
        <v>37</v>
      </c>
      <c r="E2510" s="10" t="s">
        <v>35</v>
      </c>
      <c r="F2510" s="10" t="s">
        <v>25</v>
      </c>
      <c r="G2510" s="10" t="s">
        <v>26</v>
      </c>
      <c r="H2510" s="10" t="s">
        <v>27</v>
      </c>
      <c r="I2510" s="10" t="s">
        <v>28</v>
      </c>
      <c r="O2510" s="10">
        <f t="shared" si="39"/>
        <v>1</v>
      </c>
    </row>
    <row r="2511" spans="2:15" x14ac:dyDescent="0.3">
      <c r="B2511" s="10">
        <v>2020</v>
      </c>
      <c r="C2511" s="10" t="s">
        <v>41</v>
      </c>
      <c r="D2511" s="10" t="s">
        <v>23</v>
      </c>
      <c r="E2511" s="10" t="s">
        <v>35</v>
      </c>
      <c r="F2511" s="10" t="s">
        <v>18</v>
      </c>
      <c r="G2511" s="10" t="s">
        <v>19</v>
      </c>
      <c r="H2511" s="10" t="s">
        <v>20</v>
      </c>
      <c r="I2511" s="10" t="s">
        <v>28</v>
      </c>
      <c r="O2511" s="10">
        <f t="shared" si="39"/>
        <v>1</v>
      </c>
    </row>
    <row r="2512" spans="2:15" x14ac:dyDescent="0.3">
      <c r="B2512" s="10">
        <v>2023</v>
      </c>
      <c r="C2512" s="10" t="s">
        <v>43</v>
      </c>
      <c r="D2512" s="10" t="s">
        <v>37</v>
      </c>
      <c r="E2512" s="10" t="s">
        <v>24</v>
      </c>
      <c r="F2512" s="10" t="s">
        <v>18</v>
      </c>
      <c r="G2512" s="10" t="s">
        <v>32</v>
      </c>
      <c r="H2512" s="10" t="s">
        <v>39</v>
      </c>
      <c r="I2512" s="10" t="s">
        <v>34</v>
      </c>
      <c r="O2512" s="10">
        <f t="shared" si="39"/>
        <v>1</v>
      </c>
    </row>
    <row r="2513" spans="2:15" x14ac:dyDescent="0.3">
      <c r="B2513" s="10">
        <v>2026</v>
      </c>
      <c r="C2513" s="10" t="s">
        <v>45</v>
      </c>
      <c r="D2513" s="10" t="s">
        <v>37</v>
      </c>
      <c r="E2513" s="10" t="s">
        <v>17</v>
      </c>
      <c r="F2513" s="10" t="s">
        <v>18</v>
      </c>
      <c r="G2513" s="10" t="s">
        <v>32</v>
      </c>
      <c r="H2513" s="10" t="s">
        <v>27</v>
      </c>
      <c r="I2513" s="10" t="s">
        <v>28</v>
      </c>
      <c r="O2513" s="10">
        <f t="shared" si="39"/>
        <v>1</v>
      </c>
    </row>
    <row r="2514" spans="2:15" x14ac:dyDescent="0.3">
      <c r="B2514" s="10">
        <v>2021</v>
      </c>
      <c r="C2514" s="10" t="s">
        <v>29</v>
      </c>
      <c r="D2514" s="10" t="s">
        <v>23</v>
      </c>
      <c r="E2514" s="10" t="s">
        <v>24</v>
      </c>
      <c r="F2514" s="10" t="s">
        <v>25</v>
      </c>
      <c r="G2514" s="10" t="s">
        <v>19</v>
      </c>
      <c r="H2514" s="10" t="s">
        <v>39</v>
      </c>
      <c r="I2514" s="10" t="s">
        <v>28</v>
      </c>
      <c r="O2514" s="10">
        <f t="shared" si="39"/>
        <v>1</v>
      </c>
    </row>
    <row r="2515" spans="2:15" x14ac:dyDescent="0.3">
      <c r="B2515" s="10">
        <v>2020</v>
      </c>
      <c r="C2515" s="10" t="s">
        <v>43</v>
      </c>
      <c r="D2515" s="10" t="s">
        <v>37</v>
      </c>
      <c r="E2515" s="10" t="s">
        <v>24</v>
      </c>
      <c r="F2515" s="10" t="s">
        <v>25</v>
      </c>
      <c r="G2515" s="10" t="s">
        <v>19</v>
      </c>
      <c r="H2515" s="10" t="s">
        <v>34</v>
      </c>
      <c r="I2515" s="10" t="s">
        <v>21</v>
      </c>
      <c r="O2515" s="10">
        <f t="shared" si="39"/>
        <v>1</v>
      </c>
    </row>
    <row r="2516" spans="2:15" x14ac:dyDescent="0.3">
      <c r="B2516" s="10">
        <v>2024</v>
      </c>
      <c r="C2516" s="10" t="s">
        <v>15</v>
      </c>
      <c r="D2516" s="10" t="s">
        <v>37</v>
      </c>
      <c r="E2516" s="10" t="s">
        <v>17</v>
      </c>
      <c r="F2516" s="10" t="s">
        <v>30</v>
      </c>
      <c r="G2516" s="10" t="s">
        <v>32</v>
      </c>
      <c r="H2516" s="10" t="s">
        <v>39</v>
      </c>
      <c r="I2516" s="10" t="s">
        <v>28</v>
      </c>
      <c r="O2516" s="10">
        <f t="shared" si="39"/>
        <v>1</v>
      </c>
    </row>
    <row r="2517" spans="2:15" x14ac:dyDescent="0.3">
      <c r="B2517" s="10">
        <v>2024</v>
      </c>
      <c r="C2517" s="10" t="s">
        <v>29</v>
      </c>
      <c r="D2517" s="10" t="s">
        <v>31</v>
      </c>
      <c r="E2517" s="10" t="s">
        <v>17</v>
      </c>
      <c r="F2517" s="10" t="s">
        <v>30</v>
      </c>
      <c r="G2517" s="10" t="s">
        <v>40</v>
      </c>
      <c r="H2517" s="10" t="s">
        <v>27</v>
      </c>
      <c r="I2517" s="10" t="s">
        <v>34</v>
      </c>
      <c r="O2517" s="10">
        <f t="shared" si="39"/>
        <v>1</v>
      </c>
    </row>
    <row r="2518" spans="2:15" x14ac:dyDescent="0.3">
      <c r="B2518" s="10">
        <v>2020</v>
      </c>
      <c r="C2518" s="10" t="s">
        <v>36</v>
      </c>
      <c r="D2518" s="10" t="s">
        <v>33</v>
      </c>
      <c r="E2518" s="10" t="s">
        <v>17</v>
      </c>
      <c r="F2518" s="10" t="s">
        <v>18</v>
      </c>
      <c r="G2518" s="10" t="s">
        <v>26</v>
      </c>
      <c r="H2518" s="10" t="s">
        <v>27</v>
      </c>
      <c r="I2518" s="10" t="s">
        <v>28</v>
      </c>
      <c r="O2518" s="10">
        <f t="shared" si="39"/>
        <v>1</v>
      </c>
    </row>
    <row r="2519" spans="2:15" x14ac:dyDescent="0.3">
      <c r="B2519" s="10">
        <v>2026</v>
      </c>
      <c r="C2519" s="10" t="s">
        <v>43</v>
      </c>
      <c r="D2519" s="10" t="s">
        <v>42</v>
      </c>
      <c r="E2519" s="10" t="s">
        <v>35</v>
      </c>
      <c r="F2519" s="10" t="s">
        <v>30</v>
      </c>
      <c r="G2519" s="10" t="s">
        <v>19</v>
      </c>
      <c r="H2519" s="10" t="s">
        <v>39</v>
      </c>
      <c r="I2519" s="10" t="s">
        <v>28</v>
      </c>
      <c r="O2519" s="10">
        <f t="shared" si="39"/>
        <v>1</v>
      </c>
    </row>
    <row r="2520" spans="2:15" x14ac:dyDescent="0.3">
      <c r="B2520" s="10">
        <v>2024</v>
      </c>
      <c r="C2520" s="10" t="s">
        <v>45</v>
      </c>
      <c r="D2520" s="10" t="s">
        <v>42</v>
      </c>
      <c r="E2520" s="10" t="s">
        <v>17</v>
      </c>
      <c r="F2520" s="10" t="s">
        <v>25</v>
      </c>
      <c r="G2520" s="10" t="s">
        <v>38</v>
      </c>
      <c r="H2520" s="10" t="s">
        <v>27</v>
      </c>
      <c r="I2520" s="10" t="s">
        <v>28</v>
      </c>
      <c r="O2520" s="10">
        <f t="shared" si="39"/>
        <v>1</v>
      </c>
    </row>
    <row r="2521" spans="2:15" x14ac:dyDescent="0.3">
      <c r="B2521" s="10">
        <v>2022</v>
      </c>
      <c r="C2521" s="10" t="s">
        <v>45</v>
      </c>
      <c r="D2521" s="10" t="s">
        <v>16</v>
      </c>
      <c r="E2521" s="10" t="s">
        <v>35</v>
      </c>
      <c r="F2521" s="10" t="s">
        <v>30</v>
      </c>
      <c r="G2521" s="10" t="s">
        <v>19</v>
      </c>
      <c r="H2521" s="10" t="s">
        <v>39</v>
      </c>
      <c r="I2521" s="10" t="s">
        <v>28</v>
      </c>
      <c r="O2521" s="10">
        <f t="shared" si="39"/>
        <v>1</v>
      </c>
    </row>
    <row r="2522" spans="2:15" x14ac:dyDescent="0.3">
      <c r="B2522" s="10">
        <v>2024</v>
      </c>
      <c r="C2522" s="10" t="s">
        <v>29</v>
      </c>
      <c r="D2522" s="10" t="s">
        <v>33</v>
      </c>
      <c r="E2522" s="10" t="s">
        <v>24</v>
      </c>
      <c r="F2522" s="10" t="s">
        <v>25</v>
      </c>
      <c r="G2522" s="10" t="s">
        <v>19</v>
      </c>
      <c r="H2522" s="10" t="s">
        <v>20</v>
      </c>
      <c r="I2522" s="10" t="s">
        <v>28</v>
      </c>
      <c r="O2522" s="10">
        <f t="shared" si="39"/>
        <v>1</v>
      </c>
    </row>
    <row r="2523" spans="2:15" x14ac:dyDescent="0.3">
      <c r="B2523" s="10">
        <v>2022</v>
      </c>
      <c r="C2523" s="10" t="s">
        <v>41</v>
      </c>
      <c r="D2523" s="10" t="s">
        <v>37</v>
      </c>
      <c r="E2523" s="10" t="s">
        <v>17</v>
      </c>
      <c r="F2523" s="10" t="s">
        <v>30</v>
      </c>
      <c r="G2523" s="10" t="s">
        <v>40</v>
      </c>
      <c r="H2523" s="10" t="s">
        <v>27</v>
      </c>
      <c r="I2523" s="10" t="s">
        <v>28</v>
      </c>
      <c r="O2523" s="10">
        <f t="shared" si="39"/>
        <v>1</v>
      </c>
    </row>
    <row r="2524" spans="2:15" x14ac:dyDescent="0.3">
      <c r="B2524" s="10">
        <v>2024</v>
      </c>
      <c r="C2524" s="10" t="s">
        <v>43</v>
      </c>
      <c r="D2524" s="10" t="s">
        <v>33</v>
      </c>
      <c r="E2524" s="10" t="s">
        <v>24</v>
      </c>
      <c r="F2524" s="10" t="s">
        <v>18</v>
      </c>
      <c r="G2524" s="10" t="s">
        <v>32</v>
      </c>
      <c r="H2524" s="10" t="s">
        <v>27</v>
      </c>
      <c r="I2524" s="10" t="s">
        <v>28</v>
      </c>
      <c r="O2524" s="10">
        <f t="shared" si="39"/>
        <v>1</v>
      </c>
    </row>
    <row r="2525" spans="2:15" x14ac:dyDescent="0.3">
      <c r="B2525" s="10">
        <v>2023</v>
      </c>
      <c r="C2525" s="10" t="s">
        <v>43</v>
      </c>
      <c r="D2525" s="10" t="s">
        <v>16</v>
      </c>
      <c r="E2525" s="10" t="s">
        <v>24</v>
      </c>
      <c r="F2525" s="10" t="s">
        <v>18</v>
      </c>
      <c r="G2525" s="10" t="s">
        <v>32</v>
      </c>
      <c r="H2525" s="10" t="s">
        <v>27</v>
      </c>
      <c r="I2525" s="10" t="s">
        <v>28</v>
      </c>
      <c r="O2525" s="10">
        <f t="shared" si="39"/>
        <v>1</v>
      </c>
    </row>
    <row r="2526" spans="2:15" x14ac:dyDescent="0.3">
      <c r="B2526" s="10">
        <v>2020</v>
      </c>
      <c r="C2526" s="10" t="s">
        <v>45</v>
      </c>
      <c r="D2526" s="10" t="s">
        <v>23</v>
      </c>
      <c r="E2526" s="10" t="s">
        <v>24</v>
      </c>
      <c r="F2526" s="10" t="s">
        <v>30</v>
      </c>
      <c r="G2526" s="10" t="s">
        <v>32</v>
      </c>
      <c r="H2526" s="10" t="s">
        <v>34</v>
      </c>
      <c r="I2526" s="10" t="s">
        <v>28</v>
      </c>
      <c r="O2526" s="10">
        <f t="shared" si="39"/>
        <v>1</v>
      </c>
    </row>
    <row r="2527" spans="2:15" x14ac:dyDescent="0.3">
      <c r="B2527" s="10">
        <v>2025</v>
      </c>
      <c r="C2527" s="10" t="s">
        <v>36</v>
      </c>
      <c r="D2527" s="10" t="s">
        <v>42</v>
      </c>
      <c r="E2527" s="10" t="s">
        <v>35</v>
      </c>
      <c r="F2527" s="10" t="s">
        <v>30</v>
      </c>
      <c r="G2527" s="10" t="s">
        <v>38</v>
      </c>
      <c r="H2527" s="10" t="s">
        <v>39</v>
      </c>
      <c r="I2527" s="10" t="s">
        <v>34</v>
      </c>
      <c r="O2527" s="10">
        <f t="shared" si="39"/>
        <v>1</v>
      </c>
    </row>
    <row r="2528" spans="2:15" x14ac:dyDescent="0.3">
      <c r="B2528" s="10">
        <v>2025</v>
      </c>
      <c r="C2528" s="10" t="s">
        <v>22</v>
      </c>
      <c r="D2528" s="10" t="s">
        <v>42</v>
      </c>
      <c r="E2528" s="10" t="s">
        <v>35</v>
      </c>
      <c r="F2528" s="10" t="s">
        <v>25</v>
      </c>
      <c r="G2528" s="10" t="s">
        <v>19</v>
      </c>
      <c r="H2528" s="10" t="s">
        <v>27</v>
      </c>
      <c r="I2528" s="10" t="s">
        <v>21</v>
      </c>
      <c r="O2528" s="10">
        <f t="shared" si="39"/>
        <v>1</v>
      </c>
    </row>
    <row r="2529" spans="2:15" x14ac:dyDescent="0.3">
      <c r="B2529" s="10">
        <v>2024</v>
      </c>
      <c r="C2529" s="10" t="s">
        <v>43</v>
      </c>
      <c r="D2529" s="10" t="s">
        <v>37</v>
      </c>
      <c r="E2529" s="10" t="s">
        <v>17</v>
      </c>
      <c r="F2529" s="10" t="s">
        <v>30</v>
      </c>
      <c r="G2529" s="10" t="s">
        <v>38</v>
      </c>
      <c r="H2529" s="10" t="s">
        <v>20</v>
      </c>
      <c r="I2529" s="10" t="s">
        <v>34</v>
      </c>
      <c r="O2529" s="10">
        <f t="shared" si="39"/>
        <v>1</v>
      </c>
    </row>
    <row r="2530" spans="2:15" x14ac:dyDescent="0.3">
      <c r="B2530" s="10">
        <v>2026</v>
      </c>
      <c r="C2530" s="10" t="s">
        <v>36</v>
      </c>
      <c r="D2530" s="10" t="s">
        <v>23</v>
      </c>
      <c r="E2530" s="10" t="s">
        <v>24</v>
      </c>
      <c r="F2530" s="10" t="s">
        <v>18</v>
      </c>
      <c r="G2530" s="10" t="s">
        <v>26</v>
      </c>
      <c r="H2530" s="10" t="s">
        <v>27</v>
      </c>
      <c r="I2530" s="10" t="s">
        <v>28</v>
      </c>
      <c r="O2530" s="10">
        <f t="shared" si="39"/>
        <v>1</v>
      </c>
    </row>
    <row r="2531" spans="2:15" x14ac:dyDescent="0.3">
      <c r="B2531" s="10">
        <v>2023</v>
      </c>
      <c r="C2531" s="10" t="s">
        <v>29</v>
      </c>
      <c r="D2531" s="10" t="s">
        <v>23</v>
      </c>
      <c r="E2531" s="10" t="s">
        <v>17</v>
      </c>
      <c r="F2531" s="10" t="s">
        <v>30</v>
      </c>
      <c r="G2531" s="10" t="s">
        <v>40</v>
      </c>
      <c r="H2531" s="10" t="s">
        <v>20</v>
      </c>
      <c r="I2531" s="10" t="s">
        <v>21</v>
      </c>
      <c r="O2531" s="10">
        <f t="shared" si="39"/>
        <v>1</v>
      </c>
    </row>
    <row r="2532" spans="2:15" x14ac:dyDescent="0.3">
      <c r="B2532" s="10">
        <v>2026</v>
      </c>
      <c r="C2532" s="10" t="s">
        <v>22</v>
      </c>
      <c r="D2532" s="10" t="s">
        <v>33</v>
      </c>
      <c r="E2532" s="10" t="s">
        <v>35</v>
      </c>
      <c r="F2532" s="10" t="s">
        <v>25</v>
      </c>
      <c r="G2532" s="10" t="s">
        <v>32</v>
      </c>
      <c r="H2532" s="10" t="s">
        <v>20</v>
      </c>
      <c r="I2532" s="10" t="s">
        <v>28</v>
      </c>
      <c r="O2532" s="10">
        <f t="shared" si="39"/>
        <v>1</v>
      </c>
    </row>
    <row r="2533" spans="2:15" x14ac:dyDescent="0.3">
      <c r="B2533" s="10">
        <v>2020</v>
      </c>
      <c r="C2533" s="10" t="s">
        <v>15</v>
      </c>
      <c r="D2533" s="10" t="s">
        <v>23</v>
      </c>
      <c r="E2533" s="10" t="s">
        <v>17</v>
      </c>
      <c r="F2533" s="10" t="s">
        <v>18</v>
      </c>
      <c r="G2533" s="10" t="s">
        <v>26</v>
      </c>
      <c r="H2533" s="10" t="s">
        <v>20</v>
      </c>
      <c r="I2533" s="10" t="s">
        <v>34</v>
      </c>
      <c r="O2533" s="10">
        <f t="shared" si="39"/>
        <v>1</v>
      </c>
    </row>
    <row r="2534" spans="2:15" x14ac:dyDescent="0.3">
      <c r="B2534" s="10">
        <v>2021</v>
      </c>
      <c r="C2534" s="10" t="s">
        <v>43</v>
      </c>
      <c r="D2534" s="10" t="s">
        <v>31</v>
      </c>
      <c r="E2534" s="10" t="s">
        <v>17</v>
      </c>
      <c r="F2534" s="10" t="s">
        <v>18</v>
      </c>
      <c r="G2534" s="10" t="s">
        <v>19</v>
      </c>
      <c r="H2534" s="10" t="s">
        <v>39</v>
      </c>
      <c r="I2534" s="10" t="s">
        <v>21</v>
      </c>
      <c r="O2534" s="10">
        <f t="shared" si="39"/>
        <v>1</v>
      </c>
    </row>
    <row r="2535" spans="2:15" x14ac:dyDescent="0.3">
      <c r="B2535" s="10">
        <v>2025</v>
      </c>
      <c r="C2535" s="10" t="s">
        <v>45</v>
      </c>
      <c r="D2535" s="10" t="s">
        <v>33</v>
      </c>
      <c r="E2535" s="10" t="s">
        <v>24</v>
      </c>
      <c r="F2535" s="10" t="s">
        <v>18</v>
      </c>
      <c r="G2535" s="10" t="s">
        <v>26</v>
      </c>
      <c r="H2535" s="10" t="s">
        <v>27</v>
      </c>
      <c r="I2535" s="10" t="s">
        <v>34</v>
      </c>
      <c r="O2535" s="10">
        <f t="shared" si="39"/>
        <v>1</v>
      </c>
    </row>
    <row r="2536" spans="2:15" x14ac:dyDescent="0.3">
      <c r="B2536" s="10">
        <v>2024</v>
      </c>
      <c r="C2536" s="10" t="s">
        <v>43</v>
      </c>
      <c r="D2536" s="10" t="s">
        <v>31</v>
      </c>
      <c r="E2536" s="10" t="s">
        <v>17</v>
      </c>
      <c r="F2536" s="10" t="s">
        <v>25</v>
      </c>
      <c r="G2536" s="10" t="s">
        <v>40</v>
      </c>
      <c r="H2536" s="10" t="s">
        <v>27</v>
      </c>
      <c r="I2536" s="10" t="s">
        <v>34</v>
      </c>
      <c r="O2536" s="10">
        <f t="shared" si="39"/>
        <v>1</v>
      </c>
    </row>
    <row r="2537" spans="2:15" x14ac:dyDescent="0.3">
      <c r="B2537" s="10">
        <v>2024</v>
      </c>
      <c r="C2537" s="10" t="s">
        <v>41</v>
      </c>
      <c r="D2537" s="10" t="s">
        <v>31</v>
      </c>
      <c r="E2537" s="10" t="s">
        <v>35</v>
      </c>
      <c r="F2537" s="10" t="s">
        <v>18</v>
      </c>
      <c r="G2537" s="10" t="s">
        <v>32</v>
      </c>
      <c r="H2537" s="10" t="s">
        <v>20</v>
      </c>
      <c r="I2537" s="10" t="s">
        <v>28</v>
      </c>
      <c r="O2537" s="10">
        <f t="shared" si="39"/>
        <v>1</v>
      </c>
    </row>
    <row r="2538" spans="2:15" x14ac:dyDescent="0.3">
      <c r="B2538" s="10">
        <v>2024</v>
      </c>
      <c r="C2538" s="10" t="s">
        <v>29</v>
      </c>
      <c r="D2538" s="10" t="s">
        <v>31</v>
      </c>
      <c r="E2538" s="10" t="s">
        <v>24</v>
      </c>
      <c r="F2538" s="10" t="s">
        <v>18</v>
      </c>
      <c r="G2538" s="10" t="s">
        <v>40</v>
      </c>
      <c r="H2538" s="10" t="s">
        <v>34</v>
      </c>
      <c r="I2538" s="10" t="s">
        <v>21</v>
      </c>
      <c r="O2538" s="10">
        <f t="shared" si="39"/>
        <v>1</v>
      </c>
    </row>
    <row r="2539" spans="2:15" x14ac:dyDescent="0.3">
      <c r="B2539" s="10">
        <v>2023</v>
      </c>
      <c r="C2539" s="10" t="s">
        <v>22</v>
      </c>
      <c r="D2539" s="10" t="s">
        <v>42</v>
      </c>
      <c r="E2539" s="10" t="s">
        <v>17</v>
      </c>
      <c r="F2539" s="10" t="s">
        <v>18</v>
      </c>
      <c r="G2539" s="10" t="s">
        <v>19</v>
      </c>
      <c r="H2539" s="10" t="s">
        <v>39</v>
      </c>
      <c r="I2539" s="10" t="s">
        <v>21</v>
      </c>
      <c r="O2539" s="10">
        <f t="shared" si="39"/>
        <v>1</v>
      </c>
    </row>
    <row r="2540" spans="2:15" x14ac:dyDescent="0.3">
      <c r="B2540" s="10">
        <v>2026</v>
      </c>
      <c r="C2540" s="10" t="s">
        <v>29</v>
      </c>
      <c r="D2540" s="10" t="s">
        <v>42</v>
      </c>
      <c r="E2540" s="10" t="s">
        <v>35</v>
      </c>
      <c r="F2540" s="10" t="s">
        <v>30</v>
      </c>
      <c r="G2540" s="10" t="s">
        <v>32</v>
      </c>
      <c r="H2540" s="10" t="s">
        <v>27</v>
      </c>
      <c r="I2540" s="10" t="s">
        <v>28</v>
      </c>
      <c r="O2540" s="10">
        <f t="shared" si="39"/>
        <v>1</v>
      </c>
    </row>
    <row r="2541" spans="2:15" x14ac:dyDescent="0.3">
      <c r="B2541" s="10">
        <v>2024</v>
      </c>
      <c r="C2541" s="10" t="s">
        <v>45</v>
      </c>
      <c r="D2541" s="10" t="s">
        <v>42</v>
      </c>
      <c r="E2541" s="10" t="s">
        <v>17</v>
      </c>
      <c r="F2541" s="10" t="s">
        <v>25</v>
      </c>
      <c r="G2541" s="10" t="s">
        <v>26</v>
      </c>
      <c r="H2541" s="10" t="s">
        <v>39</v>
      </c>
      <c r="I2541" s="10" t="s">
        <v>28</v>
      </c>
      <c r="O2541" s="10">
        <f t="shared" si="39"/>
        <v>1</v>
      </c>
    </row>
    <row r="2542" spans="2:15" x14ac:dyDescent="0.3">
      <c r="B2542" s="10">
        <v>2024</v>
      </c>
      <c r="C2542" s="10" t="s">
        <v>36</v>
      </c>
      <c r="D2542" s="10" t="s">
        <v>31</v>
      </c>
      <c r="E2542" s="10" t="s">
        <v>17</v>
      </c>
      <c r="F2542" s="10" t="s">
        <v>18</v>
      </c>
      <c r="G2542" s="10" t="s">
        <v>26</v>
      </c>
      <c r="H2542" s="10" t="s">
        <v>39</v>
      </c>
      <c r="I2542" s="10" t="s">
        <v>34</v>
      </c>
      <c r="O2542" s="10">
        <f t="shared" si="39"/>
        <v>1</v>
      </c>
    </row>
    <row r="2543" spans="2:15" x14ac:dyDescent="0.3">
      <c r="B2543" s="10">
        <v>2026</v>
      </c>
      <c r="C2543" s="10" t="s">
        <v>36</v>
      </c>
      <c r="D2543" s="10" t="s">
        <v>42</v>
      </c>
      <c r="E2543" s="10" t="s">
        <v>35</v>
      </c>
      <c r="F2543" s="10" t="s">
        <v>30</v>
      </c>
      <c r="G2543" s="10" t="s">
        <v>40</v>
      </c>
      <c r="H2543" s="10" t="s">
        <v>34</v>
      </c>
      <c r="I2543" s="10" t="s">
        <v>34</v>
      </c>
      <c r="O2543" s="10">
        <f t="shared" si="39"/>
        <v>1</v>
      </c>
    </row>
    <row r="2544" spans="2:15" x14ac:dyDescent="0.3">
      <c r="B2544" s="10">
        <v>2022</v>
      </c>
      <c r="C2544" s="10" t="s">
        <v>36</v>
      </c>
      <c r="D2544" s="10" t="s">
        <v>37</v>
      </c>
      <c r="E2544" s="10" t="s">
        <v>35</v>
      </c>
      <c r="F2544" s="10" t="s">
        <v>30</v>
      </c>
      <c r="G2544" s="10" t="s">
        <v>19</v>
      </c>
      <c r="H2544" s="10" t="s">
        <v>34</v>
      </c>
      <c r="I2544" s="10" t="s">
        <v>28</v>
      </c>
      <c r="O2544" s="10">
        <f t="shared" si="39"/>
        <v>1</v>
      </c>
    </row>
    <row r="2545" spans="2:15" x14ac:dyDescent="0.3">
      <c r="B2545" s="10">
        <v>2021</v>
      </c>
      <c r="C2545" s="10" t="s">
        <v>15</v>
      </c>
      <c r="D2545" s="10" t="s">
        <v>33</v>
      </c>
      <c r="E2545" s="10" t="s">
        <v>35</v>
      </c>
      <c r="F2545" s="10" t="s">
        <v>18</v>
      </c>
      <c r="G2545" s="10" t="s">
        <v>26</v>
      </c>
      <c r="H2545" s="10" t="s">
        <v>39</v>
      </c>
      <c r="I2545" s="10" t="s">
        <v>34</v>
      </c>
      <c r="O2545" s="10">
        <f t="shared" si="39"/>
        <v>1</v>
      </c>
    </row>
    <row r="2546" spans="2:15" x14ac:dyDescent="0.3">
      <c r="B2546" s="10">
        <v>2022</v>
      </c>
      <c r="C2546" s="10" t="s">
        <v>43</v>
      </c>
      <c r="D2546" s="10" t="s">
        <v>37</v>
      </c>
      <c r="E2546" s="10" t="s">
        <v>24</v>
      </c>
      <c r="F2546" s="10" t="s">
        <v>18</v>
      </c>
      <c r="G2546" s="10" t="s">
        <v>26</v>
      </c>
      <c r="H2546" s="10" t="s">
        <v>39</v>
      </c>
      <c r="I2546" s="10" t="s">
        <v>21</v>
      </c>
      <c r="O2546" s="10">
        <f t="shared" si="39"/>
        <v>1</v>
      </c>
    </row>
    <row r="2547" spans="2:15" x14ac:dyDescent="0.3">
      <c r="B2547" s="10">
        <v>2022</v>
      </c>
      <c r="C2547" s="10" t="s">
        <v>22</v>
      </c>
      <c r="D2547" s="10" t="s">
        <v>37</v>
      </c>
      <c r="E2547" s="10" t="s">
        <v>17</v>
      </c>
      <c r="F2547" s="10" t="s">
        <v>18</v>
      </c>
      <c r="G2547" s="10" t="s">
        <v>40</v>
      </c>
      <c r="H2547" s="10" t="s">
        <v>20</v>
      </c>
      <c r="I2547" s="10" t="s">
        <v>28</v>
      </c>
      <c r="O2547" s="10">
        <f t="shared" si="39"/>
        <v>1</v>
      </c>
    </row>
    <row r="2548" spans="2:15" x14ac:dyDescent="0.3">
      <c r="B2548" s="10">
        <v>2025</v>
      </c>
      <c r="C2548" s="10" t="s">
        <v>45</v>
      </c>
      <c r="D2548" s="10" t="s">
        <v>31</v>
      </c>
      <c r="E2548" s="10" t="s">
        <v>17</v>
      </c>
      <c r="F2548" s="10" t="s">
        <v>30</v>
      </c>
      <c r="G2548" s="10" t="s">
        <v>44</v>
      </c>
      <c r="H2548" s="10" t="s">
        <v>39</v>
      </c>
      <c r="I2548" s="10" t="s">
        <v>28</v>
      </c>
      <c r="O2548" s="10">
        <f t="shared" si="39"/>
        <v>1</v>
      </c>
    </row>
    <row r="2549" spans="2:15" x14ac:dyDescent="0.3">
      <c r="B2549" s="10">
        <v>2024</v>
      </c>
      <c r="C2549" s="10" t="s">
        <v>15</v>
      </c>
      <c r="D2549" s="10" t="s">
        <v>37</v>
      </c>
      <c r="E2549" s="10" t="s">
        <v>17</v>
      </c>
      <c r="F2549" s="10" t="s">
        <v>18</v>
      </c>
      <c r="G2549" s="10" t="s">
        <v>32</v>
      </c>
      <c r="H2549" s="10" t="s">
        <v>27</v>
      </c>
      <c r="I2549" s="10" t="s">
        <v>21</v>
      </c>
      <c r="O2549" s="10">
        <f t="shared" si="39"/>
        <v>1</v>
      </c>
    </row>
    <row r="2550" spans="2:15" x14ac:dyDescent="0.3">
      <c r="B2550" s="10">
        <v>2020</v>
      </c>
      <c r="C2550" s="10" t="s">
        <v>43</v>
      </c>
      <c r="D2550" s="10" t="s">
        <v>16</v>
      </c>
      <c r="E2550" s="10" t="s">
        <v>17</v>
      </c>
      <c r="F2550" s="10" t="s">
        <v>25</v>
      </c>
      <c r="G2550" s="10" t="s">
        <v>40</v>
      </c>
      <c r="H2550" s="10" t="s">
        <v>20</v>
      </c>
      <c r="I2550" s="10" t="s">
        <v>34</v>
      </c>
      <c r="O2550" s="10">
        <f t="shared" si="39"/>
        <v>1</v>
      </c>
    </row>
    <row r="2551" spans="2:15" x14ac:dyDescent="0.3">
      <c r="B2551" s="10">
        <v>2025</v>
      </c>
      <c r="C2551" s="10" t="s">
        <v>36</v>
      </c>
      <c r="D2551" s="10" t="s">
        <v>23</v>
      </c>
      <c r="E2551" s="10" t="s">
        <v>24</v>
      </c>
      <c r="F2551" s="10" t="s">
        <v>25</v>
      </c>
      <c r="G2551" s="10" t="s">
        <v>26</v>
      </c>
      <c r="H2551" s="10" t="s">
        <v>20</v>
      </c>
      <c r="I2551" s="10" t="s">
        <v>21</v>
      </c>
      <c r="O2551" s="10">
        <f t="shared" si="39"/>
        <v>1</v>
      </c>
    </row>
    <row r="2552" spans="2:15" x14ac:dyDescent="0.3">
      <c r="B2552" s="10">
        <v>2026</v>
      </c>
      <c r="C2552" s="10" t="s">
        <v>22</v>
      </c>
      <c r="D2552" s="10" t="s">
        <v>31</v>
      </c>
      <c r="E2552" s="10" t="s">
        <v>24</v>
      </c>
      <c r="F2552" s="10" t="s">
        <v>18</v>
      </c>
      <c r="G2552" s="10" t="s">
        <v>32</v>
      </c>
      <c r="H2552" s="10" t="s">
        <v>27</v>
      </c>
      <c r="I2552" s="10" t="s">
        <v>28</v>
      </c>
      <c r="O2552" s="10">
        <f t="shared" si="39"/>
        <v>1</v>
      </c>
    </row>
    <row r="2553" spans="2:15" x14ac:dyDescent="0.3">
      <c r="B2553" s="10">
        <v>2024</v>
      </c>
      <c r="C2553" s="10" t="s">
        <v>22</v>
      </c>
      <c r="D2553" s="10" t="s">
        <v>33</v>
      </c>
      <c r="E2553" s="10" t="s">
        <v>17</v>
      </c>
      <c r="F2553" s="10" t="s">
        <v>25</v>
      </c>
      <c r="G2553" s="10" t="s">
        <v>40</v>
      </c>
      <c r="H2553" s="10" t="s">
        <v>27</v>
      </c>
      <c r="I2553" s="10" t="s">
        <v>28</v>
      </c>
      <c r="O2553" s="10">
        <f t="shared" si="39"/>
        <v>1</v>
      </c>
    </row>
    <row r="2554" spans="2:15" x14ac:dyDescent="0.3">
      <c r="B2554" s="10">
        <v>2021</v>
      </c>
      <c r="C2554" s="10" t="s">
        <v>41</v>
      </c>
      <c r="D2554" s="10" t="s">
        <v>42</v>
      </c>
      <c r="E2554" s="10" t="s">
        <v>17</v>
      </c>
      <c r="F2554" s="10" t="s">
        <v>25</v>
      </c>
      <c r="G2554" s="10" t="s">
        <v>38</v>
      </c>
      <c r="H2554" s="10" t="s">
        <v>27</v>
      </c>
      <c r="I2554" s="10" t="s">
        <v>28</v>
      </c>
      <c r="O2554" s="10">
        <f t="shared" si="39"/>
        <v>1</v>
      </c>
    </row>
    <row r="2555" spans="2:15" x14ac:dyDescent="0.3">
      <c r="B2555" s="10">
        <v>2025</v>
      </c>
      <c r="C2555" s="10" t="s">
        <v>41</v>
      </c>
      <c r="D2555" s="10" t="s">
        <v>42</v>
      </c>
      <c r="E2555" s="10" t="s">
        <v>24</v>
      </c>
      <c r="F2555" s="10" t="s">
        <v>18</v>
      </c>
      <c r="G2555" s="10" t="s">
        <v>32</v>
      </c>
      <c r="H2555" s="10" t="s">
        <v>34</v>
      </c>
      <c r="I2555" s="10" t="s">
        <v>21</v>
      </c>
      <c r="O2555" s="10">
        <f t="shared" si="39"/>
        <v>1</v>
      </c>
    </row>
    <row r="2556" spans="2:15" x14ac:dyDescent="0.3">
      <c r="B2556" s="10">
        <v>2026</v>
      </c>
      <c r="C2556" s="10" t="s">
        <v>36</v>
      </c>
      <c r="D2556" s="10" t="s">
        <v>33</v>
      </c>
      <c r="E2556" s="10" t="s">
        <v>35</v>
      </c>
      <c r="F2556" s="10" t="s">
        <v>25</v>
      </c>
      <c r="G2556" s="10" t="s">
        <v>38</v>
      </c>
      <c r="H2556" s="10" t="s">
        <v>39</v>
      </c>
      <c r="I2556" s="10" t="s">
        <v>28</v>
      </c>
      <c r="O2556" s="10">
        <f t="shared" si="39"/>
        <v>1</v>
      </c>
    </row>
    <row r="2557" spans="2:15" x14ac:dyDescent="0.3">
      <c r="B2557" s="10">
        <v>2024</v>
      </c>
      <c r="C2557" s="10" t="s">
        <v>45</v>
      </c>
      <c r="D2557" s="10" t="s">
        <v>33</v>
      </c>
      <c r="E2557" s="10" t="s">
        <v>35</v>
      </c>
      <c r="F2557" s="10" t="s">
        <v>18</v>
      </c>
      <c r="G2557" s="10" t="s">
        <v>26</v>
      </c>
      <c r="H2557" s="10" t="s">
        <v>34</v>
      </c>
      <c r="I2557" s="10" t="s">
        <v>28</v>
      </c>
      <c r="O2557" s="10">
        <f t="shared" si="39"/>
        <v>1</v>
      </c>
    </row>
    <row r="2558" spans="2:15" x14ac:dyDescent="0.3">
      <c r="B2558" s="10">
        <v>2022</v>
      </c>
      <c r="C2558" s="10" t="s">
        <v>15</v>
      </c>
      <c r="D2558" s="10" t="s">
        <v>31</v>
      </c>
      <c r="E2558" s="10" t="s">
        <v>24</v>
      </c>
      <c r="F2558" s="10" t="s">
        <v>18</v>
      </c>
      <c r="G2558" s="10" t="s">
        <v>32</v>
      </c>
      <c r="H2558" s="10" t="s">
        <v>20</v>
      </c>
      <c r="I2558" s="10" t="s">
        <v>34</v>
      </c>
      <c r="O2558" s="10">
        <f t="shared" si="39"/>
        <v>1</v>
      </c>
    </row>
    <row r="2559" spans="2:15" x14ac:dyDescent="0.3">
      <c r="B2559" s="10">
        <v>2024</v>
      </c>
      <c r="C2559" s="10" t="s">
        <v>15</v>
      </c>
      <c r="D2559" s="10" t="s">
        <v>23</v>
      </c>
      <c r="E2559" s="10" t="s">
        <v>17</v>
      </c>
      <c r="F2559" s="10" t="s">
        <v>18</v>
      </c>
      <c r="G2559" s="10" t="s">
        <v>38</v>
      </c>
      <c r="H2559" s="10" t="s">
        <v>20</v>
      </c>
      <c r="I2559" s="10" t="s">
        <v>28</v>
      </c>
      <c r="O2559" s="10">
        <f t="shared" si="39"/>
        <v>1</v>
      </c>
    </row>
    <row r="2560" spans="2:15" x14ac:dyDescent="0.3">
      <c r="B2560" s="10">
        <v>2024</v>
      </c>
      <c r="C2560" s="10" t="s">
        <v>22</v>
      </c>
      <c r="D2560" s="10" t="s">
        <v>23</v>
      </c>
      <c r="E2560" s="10" t="s">
        <v>17</v>
      </c>
      <c r="F2560" s="10" t="s">
        <v>25</v>
      </c>
      <c r="G2560" s="10" t="s">
        <v>26</v>
      </c>
      <c r="H2560" s="10" t="s">
        <v>20</v>
      </c>
      <c r="I2560" s="10" t="s">
        <v>28</v>
      </c>
      <c r="O2560" s="10">
        <f t="shared" si="39"/>
        <v>1</v>
      </c>
    </row>
    <row r="2561" spans="2:15" x14ac:dyDescent="0.3">
      <c r="B2561" s="10">
        <v>2023</v>
      </c>
      <c r="C2561" s="10" t="s">
        <v>45</v>
      </c>
      <c r="D2561" s="10" t="s">
        <v>23</v>
      </c>
      <c r="E2561" s="10" t="s">
        <v>35</v>
      </c>
      <c r="F2561" s="10" t="s">
        <v>25</v>
      </c>
      <c r="G2561" s="10" t="s">
        <v>44</v>
      </c>
      <c r="H2561" s="10" t="s">
        <v>34</v>
      </c>
      <c r="I2561" s="10" t="s">
        <v>34</v>
      </c>
      <c r="O2561" s="10">
        <f t="shared" si="39"/>
        <v>1</v>
      </c>
    </row>
    <row r="2562" spans="2:15" x14ac:dyDescent="0.3">
      <c r="B2562" s="10">
        <v>2024</v>
      </c>
      <c r="C2562" s="10" t="s">
        <v>43</v>
      </c>
      <c r="D2562" s="10" t="s">
        <v>42</v>
      </c>
      <c r="E2562" s="10" t="s">
        <v>17</v>
      </c>
      <c r="F2562" s="10" t="s">
        <v>30</v>
      </c>
      <c r="G2562" s="10" t="s">
        <v>44</v>
      </c>
      <c r="H2562" s="10" t="s">
        <v>27</v>
      </c>
      <c r="I2562" s="10" t="s">
        <v>28</v>
      </c>
      <c r="O2562" s="10">
        <f t="shared" si="39"/>
        <v>1</v>
      </c>
    </row>
    <row r="2563" spans="2:15" x14ac:dyDescent="0.3">
      <c r="B2563" s="10">
        <v>2024</v>
      </c>
      <c r="C2563" s="10" t="s">
        <v>41</v>
      </c>
      <c r="D2563" s="10" t="s">
        <v>42</v>
      </c>
      <c r="E2563" s="10" t="s">
        <v>17</v>
      </c>
      <c r="F2563" s="10" t="s">
        <v>25</v>
      </c>
      <c r="G2563" s="10" t="s">
        <v>26</v>
      </c>
      <c r="H2563" s="10" t="s">
        <v>27</v>
      </c>
      <c r="I2563" s="10" t="s">
        <v>28</v>
      </c>
      <c r="O2563" s="10">
        <f t="shared" si="39"/>
        <v>1</v>
      </c>
    </row>
    <row r="2564" spans="2:15" x14ac:dyDescent="0.3">
      <c r="B2564" s="10">
        <v>2023</v>
      </c>
      <c r="C2564" s="10" t="s">
        <v>36</v>
      </c>
      <c r="D2564" s="10" t="s">
        <v>16</v>
      </c>
      <c r="E2564" s="10" t="s">
        <v>24</v>
      </c>
      <c r="F2564" s="10" t="s">
        <v>18</v>
      </c>
      <c r="G2564" s="10" t="s">
        <v>40</v>
      </c>
      <c r="H2564" s="10" t="s">
        <v>39</v>
      </c>
      <c r="I2564" s="10" t="s">
        <v>34</v>
      </c>
      <c r="O2564" s="10">
        <f t="shared" si="39"/>
        <v>1</v>
      </c>
    </row>
    <row r="2565" spans="2:15" x14ac:dyDescent="0.3">
      <c r="B2565" s="10">
        <v>2022</v>
      </c>
      <c r="C2565" s="10" t="s">
        <v>36</v>
      </c>
      <c r="D2565" s="10" t="s">
        <v>31</v>
      </c>
      <c r="E2565" s="10" t="s">
        <v>24</v>
      </c>
      <c r="F2565" s="10" t="s">
        <v>30</v>
      </c>
      <c r="G2565" s="10" t="s">
        <v>40</v>
      </c>
      <c r="H2565" s="10" t="s">
        <v>34</v>
      </c>
      <c r="I2565" s="10" t="s">
        <v>21</v>
      </c>
      <c r="O2565" s="10">
        <f t="shared" ref="O2565:O2628" si="40">SUBTOTAL(103,B2565)</f>
        <v>1</v>
      </c>
    </row>
    <row r="2566" spans="2:15" x14ac:dyDescent="0.3">
      <c r="B2566" s="10">
        <v>2023</v>
      </c>
      <c r="C2566" s="10" t="s">
        <v>29</v>
      </c>
      <c r="D2566" s="10" t="s">
        <v>33</v>
      </c>
      <c r="E2566" s="10" t="s">
        <v>24</v>
      </c>
      <c r="F2566" s="10" t="s">
        <v>30</v>
      </c>
      <c r="G2566" s="10" t="s">
        <v>32</v>
      </c>
      <c r="H2566" s="10" t="s">
        <v>20</v>
      </c>
      <c r="I2566" s="10" t="s">
        <v>21</v>
      </c>
      <c r="O2566" s="10">
        <f t="shared" si="40"/>
        <v>1</v>
      </c>
    </row>
    <row r="2567" spans="2:15" x14ac:dyDescent="0.3">
      <c r="B2567" s="10">
        <v>2025</v>
      </c>
      <c r="C2567" s="10" t="s">
        <v>29</v>
      </c>
      <c r="D2567" s="10" t="s">
        <v>23</v>
      </c>
      <c r="E2567" s="10" t="s">
        <v>35</v>
      </c>
      <c r="F2567" s="10" t="s">
        <v>30</v>
      </c>
      <c r="G2567" s="10" t="s">
        <v>44</v>
      </c>
      <c r="H2567" s="10" t="s">
        <v>34</v>
      </c>
      <c r="I2567" s="10" t="s">
        <v>28</v>
      </c>
      <c r="O2567" s="10">
        <f t="shared" si="40"/>
        <v>1</v>
      </c>
    </row>
    <row r="2568" spans="2:15" x14ac:dyDescent="0.3">
      <c r="B2568" s="10">
        <v>2022</v>
      </c>
      <c r="C2568" s="10" t="s">
        <v>29</v>
      </c>
      <c r="D2568" s="10" t="s">
        <v>37</v>
      </c>
      <c r="E2568" s="10" t="s">
        <v>17</v>
      </c>
      <c r="F2568" s="10" t="s">
        <v>25</v>
      </c>
      <c r="G2568" s="10" t="s">
        <v>19</v>
      </c>
      <c r="H2568" s="10" t="s">
        <v>20</v>
      </c>
      <c r="I2568" s="10" t="s">
        <v>21</v>
      </c>
      <c r="O2568" s="10">
        <f t="shared" si="40"/>
        <v>1</v>
      </c>
    </row>
    <row r="2569" spans="2:15" x14ac:dyDescent="0.3">
      <c r="B2569" s="10">
        <v>2020</v>
      </c>
      <c r="C2569" s="10" t="s">
        <v>41</v>
      </c>
      <c r="D2569" s="10" t="s">
        <v>16</v>
      </c>
      <c r="E2569" s="10" t="s">
        <v>35</v>
      </c>
      <c r="F2569" s="10" t="s">
        <v>25</v>
      </c>
      <c r="G2569" s="10" t="s">
        <v>38</v>
      </c>
      <c r="H2569" s="10" t="s">
        <v>34</v>
      </c>
      <c r="I2569" s="10" t="s">
        <v>28</v>
      </c>
      <c r="O2569" s="10">
        <f t="shared" si="40"/>
        <v>1</v>
      </c>
    </row>
    <row r="2570" spans="2:15" x14ac:dyDescent="0.3">
      <c r="B2570" s="10">
        <v>2021</v>
      </c>
      <c r="C2570" s="10" t="s">
        <v>36</v>
      </c>
      <c r="D2570" s="10" t="s">
        <v>31</v>
      </c>
      <c r="E2570" s="10" t="s">
        <v>35</v>
      </c>
      <c r="F2570" s="10" t="s">
        <v>18</v>
      </c>
      <c r="G2570" s="10" t="s">
        <v>32</v>
      </c>
      <c r="H2570" s="10" t="s">
        <v>27</v>
      </c>
      <c r="I2570" s="10" t="s">
        <v>28</v>
      </c>
      <c r="O2570" s="10">
        <f t="shared" si="40"/>
        <v>1</v>
      </c>
    </row>
    <row r="2571" spans="2:15" x14ac:dyDescent="0.3">
      <c r="B2571" s="10">
        <v>2025</v>
      </c>
      <c r="C2571" s="10" t="s">
        <v>22</v>
      </c>
      <c r="D2571" s="10" t="s">
        <v>16</v>
      </c>
      <c r="E2571" s="10" t="s">
        <v>17</v>
      </c>
      <c r="F2571" s="10" t="s">
        <v>18</v>
      </c>
      <c r="G2571" s="10" t="s">
        <v>44</v>
      </c>
      <c r="H2571" s="10" t="s">
        <v>20</v>
      </c>
      <c r="I2571" s="10" t="s">
        <v>21</v>
      </c>
      <c r="O2571" s="10">
        <f t="shared" si="40"/>
        <v>1</v>
      </c>
    </row>
    <row r="2572" spans="2:15" x14ac:dyDescent="0.3">
      <c r="B2572" s="10">
        <v>2021</v>
      </c>
      <c r="C2572" s="10" t="s">
        <v>22</v>
      </c>
      <c r="D2572" s="10" t="s">
        <v>16</v>
      </c>
      <c r="E2572" s="10" t="s">
        <v>24</v>
      </c>
      <c r="F2572" s="10" t="s">
        <v>25</v>
      </c>
      <c r="G2572" s="10" t="s">
        <v>40</v>
      </c>
      <c r="H2572" s="10" t="s">
        <v>34</v>
      </c>
      <c r="I2572" s="10" t="s">
        <v>28</v>
      </c>
      <c r="O2572" s="10">
        <f t="shared" si="40"/>
        <v>1</v>
      </c>
    </row>
    <row r="2573" spans="2:15" x14ac:dyDescent="0.3">
      <c r="B2573" s="10">
        <v>2026</v>
      </c>
      <c r="C2573" s="10" t="s">
        <v>22</v>
      </c>
      <c r="D2573" s="10" t="s">
        <v>31</v>
      </c>
      <c r="E2573" s="10" t="s">
        <v>35</v>
      </c>
      <c r="F2573" s="10" t="s">
        <v>30</v>
      </c>
      <c r="G2573" s="10" t="s">
        <v>26</v>
      </c>
      <c r="H2573" s="10" t="s">
        <v>34</v>
      </c>
      <c r="I2573" s="10" t="s">
        <v>34</v>
      </c>
      <c r="O2573" s="10">
        <f t="shared" si="40"/>
        <v>1</v>
      </c>
    </row>
    <row r="2574" spans="2:15" x14ac:dyDescent="0.3">
      <c r="B2574" s="10">
        <v>2026</v>
      </c>
      <c r="C2574" s="10" t="s">
        <v>36</v>
      </c>
      <c r="D2574" s="10" t="s">
        <v>42</v>
      </c>
      <c r="E2574" s="10" t="s">
        <v>35</v>
      </c>
      <c r="F2574" s="10" t="s">
        <v>18</v>
      </c>
      <c r="G2574" s="10" t="s">
        <v>32</v>
      </c>
      <c r="H2574" s="10" t="s">
        <v>34</v>
      </c>
      <c r="I2574" s="10" t="s">
        <v>34</v>
      </c>
      <c r="O2574" s="10">
        <f t="shared" si="40"/>
        <v>1</v>
      </c>
    </row>
    <row r="2575" spans="2:15" x14ac:dyDescent="0.3">
      <c r="B2575" s="10">
        <v>2026</v>
      </c>
      <c r="C2575" s="10" t="s">
        <v>41</v>
      </c>
      <c r="D2575" s="10" t="s">
        <v>42</v>
      </c>
      <c r="E2575" s="10" t="s">
        <v>24</v>
      </c>
      <c r="F2575" s="10" t="s">
        <v>18</v>
      </c>
      <c r="G2575" s="10" t="s">
        <v>26</v>
      </c>
      <c r="H2575" s="10" t="s">
        <v>39</v>
      </c>
      <c r="I2575" s="10" t="s">
        <v>28</v>
      </c>
      <c r="O2575" s="10">
        <f t="shared" si="40"/>
        <v>1</v>
      </c>
    </row>
    <row r="2576" spans="2:15" x14ac:dyDescent="0.3">
      <c r="B2576" s="10">
        <v>2020</v>
      </c>
      <c r="C2576" s="10" t="s">
        <v>22</v>
      </c>
      <c r="D2576" s="10" t="s">
        <v>31</v>
      </c>
      <c r="E2576" s="10" t="s">
        <v>24</v>
      </c>
      <c r="F2576" s="10" t="s">
        <v>30</v>
      </c>
      <c r="G2576" s="10" t="s">
        <v>26</v>
      </c>
      <c r="H2576" s="10" t="s">
        <v>20</v>
      </c>
      <c r="I2576" s="10" t="s">
        <v>34</v>
      </c>
      <c r="O2576" s="10">
        <f t="shared" si="40"/>
        <v>1</v>
      </c>
    </row>
    <row r="2577" spans="2:15" x14ac:dyDescent="0.3">
      <c r="B2577" s="10">
        <v>2020</v>
      </c>
      <c r="C2577" s="10" t="s">
        <v>45</v>
      </c>
      <c r="D2577" s="10" t="s">
        <v>33</v>
      </c>
      <c r="E2577" s="10" t="s">
        <v>35</v>
      </c>
      <c r="F2577" s="10" t="s">
        <v>18</v>
      </c>
      <c r="G2577" s="10" t="s">
        <v>38</v>
      </c>
      <c r="H2577" s="10" t="s">
        <v>20</v>
      </c>
      <c r="I2577" s="10" t="s">
        <v>34</v>
      </c>
      <c r="O2577" s="10">
        <f t="shared" si="40"/>
        <v>1</v>
      </c>
    </row>
    <row r="2578" spans="2:15" x14ac:dyDescent="0.3">
      <c r="B2578" s="10">
        <v>2024</v>
      </c>
      <c r="C2578" s="10" t="s">
        <v>36</v>
      </c>
      <c r="D2578" s="10" t="s">
        <v>42</v>
      </c>
      <c r="E2578" s="10" t="s">
        <v>35</v>
      </c>
      <c r="F2578" s="10" t="s">
        <v>30</v>
      </c>
      <c r="G2578" s="10" t="s">
        <v>40</v>
      </c>
      <c r="H2578" s="10" t="s">
        <v>20</v>
      </c>
      <c r="I2578" s="10" t="s">
        <v>28</v>
      </c>
      <c r="O2578" s="10">
        <f t="shared" si="40"/>
        <v>1</v>
      </c>
    </row>
    <row r="2579" spans="2:15" x14ac:dyDescent="0.3">
      <c r="B2579" s="10">
        <v>2020</v>
      </c>
      <c r="C2579" s="10" t="s">
        <v>15</v>
      </c>
      <c r="D2579" s="10" t="s">
        <v>16</v>
      </c>
      <c r="E2579" s="10" t="s">
        <v>35</v>
      </c>
      <c r="F2579" s="10" t="s">
        <v>25</v>
      </c>
      <c r="G2579" s="10" t="s">
        <v>19</v>
      </c>
      <c r="H2579" s="10" t="s">
        <v>39</v>
      </c>
      <c r="I2579" s="10" t="s">
        <v>34</v>
      </c>
      <c r="O2579" s="10">
        <f t="shared" si="40"/>
        <v>1</v>
      </c>
    </row>
    <row r="2580" spans="2:15" x14ac:dyDescent="0.3">
      <c r="B2580" s="10">
        <v>2026</v>
      </c>
      <c r="C2580" s="10" t="s">
        <v>15</v>
      </c>
      <c r="D2580" s="10" t="s">
        <v>33</v>
      </c>
      <c r="E2580" s="10" t="s">
        <v>17</v>
      </c>
      <c r="F2580" s="10" t="s">
        <v>25</v>
      </c>
      <c r="G2580" s="10" t="s">
        <v>44</v>
      </c>
      <c r="H2580" s="10" t="s">
        <v>27</v>
      </c>
      <c r="I2580" s="10" t="s">
        <v>21</v>
      </c>
      <c r="O2580" s="10">
        <f t="shared" si="40"/>
        <v>1</v>
      </c>
    </row>
    <row r="2581" spans="2:15" x14ac:dyDescent="0.3">
      <c r="B2581" s="10">
        <v>2023</v>
      </c>
      <c r="C2581" s="10" t="s">
        <v>29</v>
      </c>
      <c r="D2581" s="10" t="s">
        <v>31</v>
      </c>
      <c r="E2581" s="10" t="s">
        <v>35</v>
      </c>
      <c r="F2581" s="10" t="s">
        <v>18</v>
      </c>
      <c r="G2581" s="10" t="s">
        <v>19</v>
      </c>
      <c r="H2581" s="10" t="s">
        <v>34</v>
      </c>
      <c r="I2581" s="10" t="s">
        <v>28</v>
      </c>
      <c r="O2581" s="10">
        <f t="shared" si="40"/>
        <v>1</v>
      </c>
    </row>
    <row r="2582" spans="2:15" x14ac:dyDescent="0.3">
      <c r="B2582" s="10">
        <v>2024</v>
      </c>
      <c r="C2582" s="10" t="s">
        <v>29</v>
      </c>
      <c r="D2582" s="10" t="s">
        <v>42</v>
      </c>
      <c r="E2582" s="10" t="s">
        <v>35</v>
      </c>
      <c r="F2582" s="10" t="s">
        <v>18</v>
      </c>
      <c r="G2582" s="10" t="s">
        <v>40</v>
      </c>
      <c r="H2582" s="10" t="s">
        <v>20</v>
      </c>
      <c r="I2582" s="10" t="s">
        <v>21</v>
      </c>
      <c r="O2582" s="10">
        <f t="shared" si="40"/>
        <v>1</v>
      </c>
    </row>
    <row r="2583" spans="2:15" x14ac:dyDescent="0.3">
      <c r="B2583" s="10">
        <v>2023</v>
      </c>
      <c r="C2583" s="10" t="s">
        <v>15</v>
      </c>
      <c r="D2583" s="10" t="s">
        <v>33</v>
      </c>
      <c r="E2583" s="10" t="s">
        <v>35</v>
      </c>
      <c r="F2583" s="10" t="s">
        <v>25</v>
      </c>
      <c r="G2583" s="10" t="s">
        <v>40</v>
      </c>
      <c r="H2583" s="10" t="s">
        <v>27</v>
      </c>
      <c r="I2583" s="10" t="s">
        <v>21</v>
      </c>
      <c r="O2583" s="10">
        <f t="shared" si="40"/>
        <v>1</v>
      </c>
    </row>
    <row r="2584" spans="2:15" x14ac:dyDescent="0.3">
      <c r="B2584" s="10">
        <v>2021</v>
      </c>
      <c r="C2584" s="10" t="s">
        <v>45</v>
      </c>
      <c r="D2584" s="10" t="s">
        <v>42</v>
      </c>
      <c r="E2584" s="10" t="s">
        <v>17</v>
      </c>
      <c r="F2584" s="10" t="s">
        <v>30</v>
      </c>
      <c r="G2584" s="10" t="s">
        <v>40</v>
      </c>
      <c r="H2584" s="10" t="s">
        <v>34</v>
      </c>
      <c r="I2584" s="10" t="s">
        <v>21</v>
      </c>
      <c r="O2584" s="10">
        <f t="shared" si="40"/>
        <v>1</v>
      </c>
    </row>
    <row r="2585" spans="2:15" x14ac:dyDescent="0.3">
      <c r="B2585" s="10">
        <v>2022</v>
      </c>
      <c r="C2585" s="10" t="s">
        <v>15</v>
      </c>
      <c r="D2585" s="10" t="s">
        <v>37</v>
      </c>
      <c r="E2585" s="10" t="s">
        <v>35</v>
      </c>
      <c r="F2585" s="10" t="s">
        <v>30</v>
      </c>
      <c r="G2585" s="10" t="s">
        <v>40</v>
      </c>
      <c r="H2585" s="10" t="s">
        <v>27</v>
      </c>
      <c r="I2585" s="10" t="s">
        <v>34</v>
      </c>
      <c r="O2585" s="10">
        <f t="shared" si="40"/>
        <v>1</v>
      </c>
    </row>
    <row r="2586" spans="2:15" x14ac:dyDescent="0.3">
      <c r="B2586" s="10">
        <v>2026</v>
      </c>
      <c r="C2586" s="10" t="s">
        <v>43</v>
      </c>
      <c r="D2586" s="10" t="s">
        <v>42</v>
      </c>
      <c r="E2586" s="10" t="s">
        <v>17</v>
      </c>
      <c r="F2586" s="10" t="s">
        <v>25</v>
      </c>
      <c r="G2586" s="10" t="s">
        <v>40</v>
      </c>
      <c r="H2586" s="10" t="s">
        <v>20</v>
      </c>
      <c r="I2586" s="10" t="s">
        <v>21</v>
      </c>
      <c r="O2586" s="10">
        <f t="shared" si="40"/>
        <v>1</v>
      </c>
    </row>
    <row r="2587" spans="2:15" x14ac:dyDescent="0.3">
      <c r="B2587" s="10">
        <v>2025</v>
      </c>
      <c r="C2587" s="10" t="s">
        <v>29</v>
      </c>
      <c r="D2587" s="10" t="s">
        <v>16</v>
      </c>
      <c r="E2587" s="10" t="s">
        <v>24</v>
      </c>
      <c r="F2587" s="10" t="s">
        <v>18</v>
      </c>
      <c r="G2587" s="10" t="s">
        <v>38</v>
      </c>
      <c r="H2587" s="10" t="s">
        <v>39</v>
      </c>
      <c r="I2587" s="10" t="s">
        <v>28</v>
      </c>
      <c r="O2587" s="10">
        <f t="shared" si="40"/>
        <v>1</v>
      </c>
    </row>
    <row r="2588" spans="2:15" x14ac:dyDescent="0.3">
      <c r="B2588" s="10">
        <v>2021</v>
      </c>
      <c r="C2588" s="10" t="s">
        <v>22</v>
      </c>
      <c r="D2588" s="10" t="s">
        <v>31</v>
      </c>
      <c r="E2588" s="10" t="s">
        <v>17</v>
      </c>
      <c r="F2588" s="10" t="s">
        <v>30</v>
      </c>
      <c r="G2588" s="10" t="s">
        <v>38</v>
      </c>
      <c r="H2588" s="10" t="s">
        <v>20</v>
      </c>
      <c r="I2588" s="10" t="s">
        <v>28</v>
      </c>
      <c r="O2588" s="10">
        <f t="shared" si="40"/>
        <v>1</v>
      </c>
    </row>
    <row r="2589" spans="2:15" x14ac:dyDescent="0.3">
      <c r="B2589" s="10">
        <v>2024</v>
      </c>
      <c r="C2589" s="10" t="s">
        <v>45</v>
      </c>
      <c r="D2589" s="10" t="s">
        <v>23</v>
      </c>
      <c r="E2589" s="10" t="s">
        <v>35</v>
      </c>
      <c r="F2589" s="10" t="s">
        <v>30</v>
      </c>
      <c r="G2589" s="10" t="s">
        <v>32</v>
      </c>
      <c r="H2589" s="10" t="s">
        <v>27</v>
      </c>
      <c r="I2589" s="10" t="s">
        <v>21</v>
      </c>
      <c r="O2589" s="10">
        <f t="shared" si="40"/>
        <v>1</v>
      </c>
    </row>
    <row r="2590" spans="2:15" x14ac:dyDescent="0.3">
      <c r="B2590" s="10">
        <v>2022</v>
      </c>
      <c r="C2590" s="10" t="s">
        <v>41</v>
      </c>
      <c r="D2590" s="10" t="s">
        <v>16</v>
      </c>
      <c r="E2590" s="10" t="s">
        <v>24</v>
      </c>
      <c r="F2590" s="10" t="s">
        <v>18</v>
      </c>
      <c r="G2590" s="10" t="s">
        <v>44</v>
      </c>
      <c r="H2590" s="10" t="s">
        <v>39</v>
      </c>
      <c r="I2590" s="10" t="s">
        <v>21</v>
      </c>
      <c r="O2590" s="10">
        <f t="shared" si="40"/>
        <v>1</v>
      </c>
    </row>
    <row r="2591" spans="2:15" x14ac:dyDescent="0.3">
      <c r="B2591" s="10">
        <v>2024</v>
      </c>
      <c r="C2591" s="10" t="s">
        <v>22</v>
      </c>
      <c r="D2591" s="10" t="s">
        <v>31</v>
      </c>
      <c r="E2591" s="10" t="s">
        <v>24</v>
      </c>
      <c r="F2591" s="10" t="s">
        <v>25</v>
      </c>
      <c r="G2591" s="10" t="s">
        <v>32</v>
      </c>
      <c r="H2591" s="10" t="s">
        <v>20</v>
      </c>
      <c r="I2591" s="10" t="s">
        <v>34</v>
      </c>
      <c r="O2591" s="10">
        <f t="shared" si="40"/>
        <v>1</v>
      </c>
    </row>
    <row r="2592" spans="2:15" x14ac:dyDescent="0.3">
      <c r="B2592" s="10">
        <v>2023</v>
      </c>
      <c r="C2592" s="10" t="s">
        <v>29</v>
      </c>
      <c r="D2592" s="10" t="s">
        <v>33</v>
      </c>
      <c r="E2592" s="10" t="s">
        <v>35</v>
      </c>
      <c r="F2592" s="10" t="s">
        <v>25</v>
      </c>
      <c r="G2592" s="10" t="s">
        <v>32</v>
      </c>
      <c r="H2592" s="10" t="s">
        <v>39</v>
      </c>
      <c r="I2592" s="10" t="s">
        <v>28</v>
      </c>
      <c r="O2592" s="10">
        <f t="shared" si="40"/>
        <v>1</v>
      </c>
    </row>
    <row r="2593" spans="2:15" x14ac:dyDescent="0.3">
      <c r="B2593" s="10">
        <v>2026</v>
      </c>
      <c r="C2593" s="10" t="s">
        <v>36</v>
      </c>
      <c r="D2593" s="10" t="s">
        <v>33</v>
      </c>
      <c r="E2593" s="10" t="s">
        <v>35</v>
      </c>
      <c r="F2593" s="10" t="s">
        <v>18</v>
      </c>
      <c r="G2593" s="10" t="s">
        <v>44</v>
      </c>
      <c r="H2593" s="10" t="s">
        <v>20</v>
      </c>
      <c r="I2593" s="10" t="s">
        <v>21</v>
      </c>
      <c r="O2593" s="10">
        <f t="shared" si="40"/>
        <v>1</v>
      </c>
    </row>
    <row r="2594" spans="2:15" x14ac:dyDescent="0.3">
      <c r="B2594" s="10">
        <v>2021</v>
      </c>
      <c r="C2594" s="10" t="s">
        <v>36</v>
      </c>
      <c r="D2594" s="10" t="s">
        <v>37</v>
      </c>
      <c r="E2594" s="10" t="s">
        <v>35</v>
      </c>
      <c r="F2594" s="10" t="s">
        <v>30</v>
      </c>
      <c r="G2594" s="10" t="s">
        <v>26</v>
      </c>
      <c r="H2594" s="10" t="s">
        <v>20</v>
      </c>
      <c r="I2594" s="10" t="s">
        <v>34</v>
      </c>
      <c r="O2594" s="10">
        <f t="shared" si="40"/>
        <v>1</v>
      </c>
    </row>
    <row r="2595" spans="2:15" x14ac:dyDescent="0.3">
      <c r="B2595" s="10">
        <v>2022</v>
      </c>
      <c r="C2595" s="10" t="s">
        <v>15</v>
      </c>
      <c r="D2595" s="10" t="s">
        <v>37</v>
      </c>
      <c r="E2595" s="10" t="s">
        <v>17</v>
      </c>
      <c r="F2595" s="10" t="s">
        <v>18</v>
      </c>
      <c r="G2595" s="10" t="s">
        <v>19</v>
      </c>
      <c r="H2595" s="10" t="s">
        <v>27</v>
      </c>
      <c r="I2595" s="10" t="s">
        <v>28</v>
      </c>
      <c r="O2595" s="10">
        <f t="shared" si="40"/>
        <v>1</v>
      </c>
    </row>
    <row r="2596" spans="2:15" x14ac:dyDescent="0.3">
      <c r="B2596" s="10">
        <v>2026</v>
      </c>
      <c r="C2596" s="10" t="s">
        <v>41</v>
      </c>
      <c r="D2596" s="10" t="s">
        <v>23</v>
      </c>
      <c r="E2596" s="10" t="s">
        <v>24</v>
      </c>
      <c r="F2596" s="10" t="s">
        <v>18</v>
      </c>
      <c r="G2596" s="10" t="s">
        <v>19</v>
      </c>
      <c r="H2596" s="10" t="s">
        <v>39</v>
      </c>
      <c r="I2596" s="10" t="s">
        <v>28</v>
      </c>
      <c r="O2596" s="10">
        <f t="shared" si="40"/>
        <v>1</v>
      </c>
    </row>
    <row r="2597" spans="2:15" x14ac:dyDescent="0.3">
      <c r="B2597" s="10">
        <v>2025</v>
      </c>
      <c r="C2597" s="10" t="s">
        <v>41</v>
      </c>
      <c r="D2597" s="10" t="s">
        <v>31</v>
      </c>
      <c r="E2597" s="10" t="s">
        <v>24</v>
      </c>
      <c r="F2597" s="10" t="s">
        <v>25</v>
      </c>
      <c r="G2597" s="10" t="s">
        <v>40</v>
      </c>
      <c r="H2597" s="10" t="s">
        <v>34</v>
      </c>
      <c r="I2597" s="10" t="s">
        <v>21</v>
      </c>
      <c r="O2597" s="10">
        <f t="shared" si="40"/>
        <v>1</v>
      </c>
    </row>
    <row r="2598" spans="2:15" x14ac:dyDescent="0.3">
      <c r="B2598" s="10">
        <v>2024</v>
      </c>
      <c r="C2598" s="10" t="s">
        <v>36</v>
      </c>
      <c r="D2598" s="10" t="s">
        <v>23</v>
      </c>
      <c r="E2598" s="10" t="s">
        <v>35</v>
      </c>
      <c r="F2598" s="10" t="s">
        <v>30</v>
      </c>
      <c r="G2598" s="10" t="s">
        <v>38</v>
      </c>
      <c r="H2598" s="10" t="s">
        <v>27</v>
      </c>
      <c r="I2598" s="10" t="s">
        <v>34</v>
      </c>
      <c r="O2598" s="10">
        <f t="shared" si="40"/>
        <v>1</v>
      </c>
    </row>
    <row r="2599" spans="2:15" x14ac:dyDescent="0.3">
      <c r="B2599" s="10">
        <v>2021</v>
      </c>
      <c r="C2599" s="10" t="s">
        <v>15</v>
      </c>
      <c r="D2599" s="10" t="s">
        <v>16</v>
      </c>
      <c r="E2599" s="10" t="s">
        <v>24</v>
      </c>
      <c r="F2599" s="10" t="s">
        <v>18</v>
      </c>
      <c r="G2599" s="10" t="s">
        <v>44</v>
      </c>
      <c r="H2599" s="10" t="s">
        <v>27</v>
      </c>
      <c r="I2599" s="10" t="s">
        <v>34</v>
      </c>
      <c r="O2599" s="10">
        <f t="shared" si="40"/>
        <v>1</v>
      </c>
    </row>
    <row r="2600" spans="2:15" x14ac:dyDescent="0.3">
      <c r="B2600" s="10">
        <v>2025</v>
      </c>
      <c r="C2600" s="10" t="s">
        <v>43</v>
      </c>
      <c r="D2600" s="10" t="s">
        <v>33</v>
      </c>
      <c r="E2600" s="10" t="s">
        <v>24</v>
      </c>
      <c r="F2600" s="10" t="s">
        <v>18</v>
      </c>
      <c r="G2600" s="10" t="s">
        <v>44</v>
      </c>
      <c r="H2600" s="10" t="s">
        <v>34</v>
      </c>
      <c r="I2600" s="10" t="s">
        <v>34</v>
      </c>
      <c r="O2600" s="10">
        <f t="shared" si="40"/>
        <v>1</v>
      </c>
    </row>
    <row r="2601" spans="2:15" x14ac:dyDescent="0.3">
      <c r="B2601" s="10">
        <v>2024</v>
      </c>
      <c r="C2601" s="10" t="s">
        <v>36</v>
      </c>
      <c r="D2601" s="10" t="s">
        <v>37</v>
      </c>
      <c r="E2601" s="10" t="s">
        <v>24</v>
      </c>
      <c r="F2601" s="10" t="s">
        <v>30</v>
      </c>
      <c r="G2601" s="10" t="s">
        <v>38</v>
      </c>
      <c r="H2601" s="10" t="s">
        <v>20</v>
      </c>
      <c r="I2601" s="10" t="s">
        <v>21</v>
      </c>
      <c r="O2601" s="10">
        <f t="shared" si="40"/>
        <v>1</v>
      </c>
    </row>
    <row r="2602" spans="2:15" x14ac:dyDescent="0.3">
      <c r="B2602" s="10">
        <v>2023</v>
      </c>
      <c r="C2602" s="10" t="s">
        <v>22</v>
      </c>
      <c r="D2602" s="10" t="s">
        <v>37</v>
      </c>
      <c r="E2602" s="10" t="s">
        <v>35</v>
      </c>
      <c r="F2602" s="10" t="s">
        <v>25</v>
      </c>
      <c r="G2602" s="10" t="s">
        <v>40</v>
      </c>
      <c r="H2602" s="10" t="s">
        <v>39</v>
      </c>
      <c r="I2602" s="10" t="s">
        <v>28</v>
      </c>
      <c r="O2602" s="10">
        <f t="shared" si="40"/>
        <v>1</v>
      </c>
    </row>
    <row r="2603" spans="2:15" x14ac:dyDescent="0.3">
      <c r="B2603" s="10">
        <v>2025</v>
      </c>
      <c r="C2603" s="10" t="s">
        <v>36</v>
      </c>
      <c r="D2603" s="10" t="s">
        <v>33</v>
      </c>
      <c r="E2603" s="10" t="s">
        <v>35</v>
      </c>
      <c r="F2603" s="10" t="s">
        <v>30</v>
      </c>
      <c r="G2603" s="10" t="s">
        <v>40</v>
      </c>
      <c r="H2603" s="10" t="s">
        <v>34</v>
      </c>
      <c r="I2603" s="10" t="s">
        <v>34</v>
      </c>
      <c r="O2603" s="10">
        <f t="shared" si="40"/>
        <v>1</v>
      </c>
    </row>
    <row r="2604" spans="2:15" x14ac:dyDescent="0.3">
      <c r="B2604" s="10">
        <v>2021</v>
      </c>
      <c r="C2604" s="10" t="s">
        <v>29</v>
      </c>
      <c r="D2604" s="10" t="s">
        <v>23</v>
      </c>
      <c r="E2604" s="10" t="s">
        <v>35</v>
      </c>
      <c r="F2604" s="10" t="s">
        <v>30</v>
      </c>
      <c r="G2604" s="10" t="s">
        <v>19</v>
      </c>
      <c r="H2604" s="10" t="s">
        <v>34</v>
      </c>
      <c r="I2604" s="10" t="s">
        <v>28</v>
      </c>
      <c r="O2604" s="10">
        <f t="shared" si="40"/>
        <v>1</v>
      </c>
    </row>
    <row r="2605" spans="2:15" x14ac:dyDescent="0.3">
      <c r="B2605" s="10">
        <v>2024</v>
      </c>
      <c r="C2605" s="10" t="s">
        <v>15</v>
      </c>
      <c r="D2605" s="10" t="s">
        <v>23</v>
      </c>
      <c r="E2605" s="10" t="s">
        <v>17</v>
      </c>
      <c r="F2605" s="10" t="s">
        <v>30</v>
      </c>
      <c r="G2605" s="10" t="s">
        <v>19</v>
      </c>
      <c r="H2605" s="10" t="s">
        <v>20</v>
      </c>
      <c r="I2605" s="10" t="s">
        <v>28</v>
      </c>
      <c r="O2605" s="10">
        <f t="shared" si="40"/>
        <v>1</v>
      </c>
    </row>
    <row r="2606" spans="2:15" x14ac:dyDescent="0.3">
      <c r="B2606" s="10">
        <v>2024</v>
      </c>
      <c r="C2606" s="10" t="s">
        <v>29</v>
      </c>
      <c r="D2606" s="10" t="s">
        <v>31</v>
      </c>
      <c r="E2606" s="10" t="s">
        <v>24</v>
      </c>
      <c r="F2606" s="10" t="s">
        <v>18</v>
      </c>
      <c r="G2606" s="10" t="s">
        <v>40</v>
      </c>
      <c r="H2606" s="10" t="s">
        <v>27</v>
      </c>
      <c r="I2606" s="10" t="s">
        <v>34</v>
      </c>
      <c r="O2606" s="10">
        <f t="shared" si="40"/>
        <v>1</v>
      </c>
    </row>
    <row r="2607" spans="2:15" x14ac:dyDescent="0.3">
      <c r="B2607" s="10">
        <v>2022</v>
      </c>
      <c r="C2607" s="10" t="s">
        <v>22</v>
      </c>
      <c r="D2607" s="10" t="s">
        <v>31</v>
      </c>
      <c r="E2607" s="10" t="s">
        <v>35</v>
      </c>
      <c r="F2607" s="10" t="s">
        <v>18</v>
      </c>
      <c r="G2607" s="10" t="s">
        <v>44</v>
      </c>
      <c r="H2607" s="10" t="s">
        <v>39</v>
      </c>
      <c r="I2607" s="10" t="s">
        <v>28</v>
      </c>
      <c r="O2607" s="10">
        <f t="shared" si="40"/>
        <v>1</v>
      </c>
    </row>
    <row r="2608" spans="2:15" x14ac:dyDescent="0.3">
      <c r="B2608" s="10">
        <v>2026</v>
      </c>
      <c r="C2608" s="10" t="s">
        <v>43</v>
      </c>
      <c r="D2608" s="10" t="s">
        <v>23</v>
      </c>
      <c r="E2608" s="10" t="s">
        <v>24</v>
      </c>
      <c r="F2608" s="10" t="s">
        <v>25</v>
      </c>
      <c r="G2608" s="10" t="s">
        <v>19</v>
      </c>
      <c r="H2608" s="10" t="s">
        <v>34</v>
      </c>
      <c r="I2608" s="10" t="s">
        <v>34</v>
      </c>
      <c r="O2608" s="10">
        <f t="shared" si="40"/>
        <v>1</v>
      </c>
    </row>
    <row r="2609" spans="2:15" x14ac:dyDescent="0.3">
      <c r="B2609" s="10">
        <v>2026</v>
      </c>
      <c r="C2609" s="10" t="s">
        <v>29</v>
      </c>
      <c r="D2609" s="10" t="s">
        <v>23</v>
      </c>
      <c r="E2609" s="10" t="s">
        <v>35</v>
      </c>
      <c r="F2609" s="10" t="s">
        <v>25</v>
      </c>
      <c r="G2609" s="10" t="s">
        <v>19</v>
      </c>
      <c r="H2609" s="10" t="s">
        <v>39</v>
      </c>
      <c r="I2609" s="10" t="s">
        <v>21</v>
      </c>
      <c r="O2609" s="10">
        <f t="shared" si="40"/>
        <v>1</v>
      </c>
    </row>
    <row r="2610" spans="2:15" x14ac:dyDescent="0.3">
      <c r="B2610" s="10">
        <v>2026</v>
      </c>
      <c r="C2610" s="10" t="s">
        <v>41</v>
      </c>
      <c r="D2610" s="10" t="s">
        <v>16</v>
      </c>
      <c r="E2610" s="10" t="s">
        <v>24</v>
      </c>
      <c r="F2610" s="10" t="s">
        <v>25</v>
      </c>
      <c r="G2610" s="10" t="s">
        <v>40</v>
      </c>
      <c r="H2610" s="10" t="s">
        <v>20</v>
      </c>
      <c r="I2610" s="10" t="s">
        <v>34</v>
      </c>
      <c r="O2610" s="10">
        <f t="shared" si="40"/>
        <v>1</v>
      </c>
    </row>
    <row r="2611" spans="2:15" x14ac:dyDescent="0.3">
      <c r="B2611" s="10">
        <v>2021</v>
      </c>
      <c r="C2611" s="10" t="s">
        <v>15</v>
      </c>
      <c r="D2611" s="10" t="s">
        <v>42</v>
      </c>
      <c r="E2611" s="10" t="s">
        <v>35</v>
      </c>
      <c r="F2611" s="10" t="s">
        <v>25</v>
      </c>
      <c r="G2611" s="10" t="s">
        <v>38</v>
      </c>
      <c r="H2611" s="10" t="s">
        <v>27</v>
      </c>
      <c r="I2611" s="10" t="s">
        <v>28</v>
      </c>
      <c r="O2611" s="10">
        <f t="shared" si="40"/>
        <v>1</v>
      </c>
    </row>
    <row r="2612" spans="2:15" x14ac:dyDescent="0.3">
      <c r="B2612" s="10">
        <v>2025</v>
      </c>
      <c r="C2612" s="10" t="s">
        <v>36</v>
      </c>
      <c r="D2612" s="10" t="s">
        <v>23</v>
      </c>
      <c r="E2612" s="10" t="s">
        <v>24</v>
      </c>
      <c r="F2612" s="10" t="s">
        <v>30</v>
      </c>
      <c r="G2612" s="10" t="s">
        <v>19</v>
      </c>
      <c r="H2612" s="10" t="s">
        <v>39</v>
      </c>
      <c r="I2612" s="10" t="s">
        <v>21</v>
      </c>
      <c r="O2612" s="10">
        <f t="shared" si="40"/>
        <v>1</v>
      </c>
    </row>
    <row r="2613" spans="2:15" x14ac:dyDescent="0.3">
      <c r="B2613" s="10">
        <v>2025</v>
      </c>
      <c r="C2613" s="10" t="s">
        <v>41</v>
      </c>
      <c r="D2613" s="10" t="s">
        <v>33</v>
      </c>
      <c r="E2613" s="10" t="s">
        <v>17</v>
      </c>
      <c r="F2613" s="10" t="s">
        <v>25</v>
      </c>
      <c r="G2613" s="10" t="s">
        <v>26</v>
      </c>
      <c r="H2613" s="10" t="s">
        <v>27</v>
      </c>
      <c r="I2613" s="10" t="s">
        <v>28</v>
      </c>
      <c r="O2613" s="10">
        <f t="shared" si="40"/>
        <v>1</v>
      </c>
    </row>
    <row r="2614" spans="2:15" x14ac:dyDescent="0.3">
      <c r="B2614" s="10">
        <v>2020</v>
      </c>
      <c r="C2614" s="10" t="s">
        <v>15</v>
      </c>
      <c r="D2614" s="10" t="s">
        <v>42</v>
      </c>
      <c r="E2614" s="10" t="s">
        <v>24</v>
      </c>
      <c r="F2614" s="10" t="s">
        <v>18</v>
      </c>
      <c r="G2614" s="10" t="s">
        <v>32</v>
      </c>
      <c r="H2614" s="10" t="s">
        <v>27</v>
      </c>
      <c r="I2614" s="10" t="s">
        <v>21</v>
      </c>
      <c r="O2614" s="10">
        <f t="shared" si="40"/>
        <v>1</v>
      </c>
    </row>
    <row r="2615" spans="2:15" x14ac:dyDescent="0.3">
      <c r="B2615" s="10">
        <v>2025</v>
      </c>
      <c r="C2615" s="10" t="s">
        <v>29</v>
      </c>
      <c r="D2615" s="10" t="s">
        <v>31</v>
      </c>
      <c r="E2615" s="10" t="s">
        <v>24</v>
      </c>
      <c r="F2615" s="10" t="s">
        <v>25</v>
      </c>
      <c r="G2615" s="10" t="s">
        <v>40</v>
      </c>
      <c r="H2615" s="10" t="s">
        <v>34</v>
      </c>
      <c r="I2615" s="10" t="s">
        <v>28</v>
      </c>
      <c r="O2615" s="10">
        <f t="shared" si="40"/>
        <v>1</v>
      </c>
    </row>
    <row r="2616" spans="2:15" x14ac:dyDescent="0.3">
      <c r="B2616" s="10">
        <v>2022</v>
      </c>
      <c r="C2616" s="10" t="s">
        <v>22</v>
      </c>
      <c r="D2616" s="10" t="s">
        <v>37</v>
      </c>
      <c r="E2616" s="10" t="s">
        <v>24</v>
      </c>
      <c r="F2616" s="10" t="s">
        <v>30</v>
      </c>
      <c r="G2616" s="10" t="s">
        <v>38</v>
      </c>
      <c r="H2616" s="10" t="s">
        <v>20</v>
      </c>
      <c r="I2616" s="10" t="s">
        <v>34</v>
      </c>
      <c r="O2616" s="10">
        <f t="shared" si="40"/>
        <v>1</v>
      </c>
    </row>
    <row r="2617" spans="2:15" x14ac:dyDescent="0.3">
      <c r="B2617" s="10">
        <v>2024</v>
      </c>
      <c r="C2617" s="10" t="s">
        <v>36</v>
      </c>
      <c r="D2617" s="10" t="s">
        <v>42</v>
      </c>
      <c r="E2617" s="10" t="s">
        <v>35</v>
      </c>
      <c r="F2617" s="10" t="s">
        <v>30</v>
      </c>
      <c r="G2617" s="10" t="s">
        <v>26</v>
      </c>
      <c r="H2617" s="10" t="s">
        <v>39</v>
      </c>
      <c r="I2617" s="10" t="s">
        <v>28</v>
      </c>
      <c r="O2617" s="10">
        <f t="shared" si="40"/>
        <v>1</v>
      </c>
    </row>
    <row r="2618" spans="2:15" x14ac:dyDescent="0.3">
      <c r="B2618" s="10">
        <v>2021</v>
      </c>
      <c r="C2618" s="10" t="s">
        <v>15</v>
      </c>
      <c r="D2618" s="10" t="s">
        <v>23</v>
      </c>
      <c r="E2618" s="10" t="s">
        <v>35</v>
      </c>
      <c r="F2618" s="10" t="s">
        <v>18</v>
      </c>
      <c r="G2618" s="10" t="s">
        <v>38</v>
      </c>
      <c r="H2618" s="10" t="s">
        <v>39</v>
      </c>
      <c r="I2618" s="10" t="s">
        <v>34</v>
      </c>
      <c r="O2618" s="10">
        <f t="shared" si="40"/>
        <v>1</v>
      </c>
    </row>
    <row r="2619" spans="2:15" x14ac:dyDescent="0.3">
      <c r="B2619" s="10">
        <v>2026</v>
      </c>
      <c r="C2619" s="10" t="s">
        <v>29</v>
      </c>
      <c r="D2619" s="10" t="s">
        <v>37</v>
      </c>
      <c r="E2619" s="10" t="s">
        <v>35</v>
      </c>
      <c r="F2619" s="10" t="s">
        <v>30</v>
      </c>
      <c r="G2619" s="10" t="s">
        <v>38</v>
      </c>
      <c r="H2619" s="10" t="s">
        <v>34</v>
      </c>
      <c r="I2619" s="10" t="s">
        <v>28</v>
      </c>
      <c r="O2619" s="10">
        <f t="shared" si="40"/>
        <v>1</v>
      </c>
    </row>
    <row r="2620" spans="2:15" x14ac:dyDescent="0.3">
      <c r="B2620" s="10">
        <v>2025</v>
      </c>
      <c r="C2620" s="10" t="s">
        <v>22</v>
      </c>
      <c r="D2620" s="10" t="s">
        <v>42</v>
      </c>
      <c r="E2620" s="10" t="s">
        <v>24</v>
      </c>
      <c r="F2620" s="10" t="s">
        <v>30</v>
      </c>
      <c r="G2620" s="10" t="s">
        <v>19</v>
      </c>
      <c r="H2620" s="10" t="s">
        <v>34</v>
      </c>
      <c r="I2620" s="10" t="s">
        <v>28</v>
      </c>
      <c r="O2620" s="10">
        <f t="shared" si="40"/>
        <v>1</v>
      </c>
    </row>
    <row r="2621" spans="2:15" x14ac:dyDescent="0.3">
      <c r="B2621" s="10">
        <v>2025</v>
      </c>
      <c r="C2621" s="10" t="s">
        <v>15</v>
      </c>
      <c r="D2621" s="10" t="s">
        <v>37</v>
      </c>
      <c r="E2621" s="10" t="s">
        <v>35</v>
      </c>
      <c r="F2621" s="10" t="s">
        <v>18</v>
      </c>
      <c r="G2621" s="10" t="s">
        <v>26</v>
      </c>
      <c r="H2621" s="10" t="s">
        <v>20</v>
      </c>
      <c r="I2621" s="10" t="s">
        <v>28</v>
      </c>
      <c r="O2621" s="10">
        <f t="shared" si="40"/>
        <v>1</v>
      </c>
    </row>
    <row r="2622" spans="2:15" x14ac:dyDescent="0.3">
      <c r="B2622" s="10">
        <v>2022</v>
      </c>
      <c r="C2622" s="10" t="s">
        <v>22</v>
      </c>
      <c r="D2622" s="10" t="s">
        <v>42</v>
      </c>
      <c r="E2622" s="10" t="s">
        <v>35</v>
      </c>
      <c r="F2622" s="10" t="s">
        <v>25</v>
      </c>
      <c r="G2622" s="10" t="s">
        <v>38</v>
      </c>
      <c r="H2622" s="10" t="s">
        <v>20</v>
      </c>
      <c r="I2622" s="10" t="s">
        <v>34</v>
      </c>
      <c r="O2622" s="10">
        <f t="shared" si="40"/>
        <v>1</v>
      </c>
    </row>
    <row r="2623" spans="2:15" x14ac:dyDescent="0.3">
      <c r="B2623" s="10">
        <v>2026</v>
      </c>
      <c r="C2623" s="10" t="s">
        <v>43</v>
      </c>
      <c r="D2623" s="10" t="s">
        <v>23</v>
      </c>
      <c r="E2623" s="10" t="s">
        <v>35</v>
      </c>
      <c r="F2623" s="10" t="s">
        <v>18</v>
      </c>
      <c r="G2623" s="10" t="s">
        <v>40</v>
      </c>
      <c r="H2623" s="10" t="s">
        <v>27</v>
      </c>
      <c r="I2623" s="10" t="s">
        <v>28</v>
      </c>
      <c r="O2623" s="10">
        <f t="shared" si="40"/>
        <v>1</v>
      </c>
    </row>
    <row r="2624" spans="2:15" x14ac:dyDescent="0.3">
      <c r="B2624" s="10">
        <v>2020</v>
      </c>
      <c r="C2624" s="10" t="s">
        <v>45</v>
      </c>
      <c r="D2624" s="10" t="s">
        <v>31</v>
      </c>
      <c r="E2624" s="10" t="s">
        <v>35</v>
      </c>
      <c r="F2624" s="10" t="s">
        <v>25</v>
      </c>
      <c r="G2624" s="10" t="s">
        <v>44</v>
      </c>
      <c r="H2624" s="10" t="s">
        <v>39</v>
      </c>
      <c r="I2624" s="10" t="s">
        <v>28</v>
      </c>
      <c r="O2624" s="10">
        <f t="shared" si="40"/>
        <v>1</v>
      </c>
    </row>
    <row r="2625" spans="2:15" x14ac:dyDescent="0.3">
      <c r="B2625" s="10">
        <v>2025</v>
      </c>
      <c r="C2625" s="10" t="s">
        <v>15</v>
      </c>
      <c r="D2625" s="10" t="s">
        <v>23</v>
      </c>
      <c r="E2625" s="10" t="s">
        <v>24</v>
      </c>
      <c r="F2625" s="10" t="s">
        <v>30</v>
      </c>
      <c r="G2625" s="10" t="s">
        <v>26</v>
      </c>
      <c r="H2625" s="10" t="s">
        <v>20</v>
      </c>
      <c r="I2625" s="10" t="s">
        <v>28</v>
      </c>
      <c r="O2625" s="10">
        <f t="shared" si="40"/>
        <v>1</v>
      </c>
    </row>
    <row r="2626" spans="2:15" x14ac:dyDescent="0.3">
      <c r="B2626" s="10">
        <v>2025</v>
      </c>
      <c r="C2626" s="10" t="s">
        <v>45</v>
      </c>
      <c r="D2626" s="10" t="s">
        <v>37</v>
      </c>
      <c r="E2626" s="10" t="s">
        <v>17</v>
      </c>
      <c r="F2626" s="10" t="s">
        <v>18</v>
      </c>
      <c r="G2626" s="10" t="s">
        <v>38</v>
      </c>
      <c r="H2626" s="10" t="s">
        <v>34</v>
      </c>
      <c r="I2626" s="10" t="s">
        <v>28</v>
      </c>
      <c r="O2626" s="10">
        <f t="shared" si="40"/>
        <v>1</v>
      </c>
    </row>
    <row r="2627" spans="2:15" x14ac:dyDescent="0.3">
      <c r="B2627" s="10">
        <v>2022</v>
      </c>
      <c r="C2627" s="10" t="s">
        <v>36</v>
      </c>
      <c r="D2627" s="10" t="s">
        <v>33</v>
      </c>
      <c r="E2627" s="10" t="s">
        <v>35</v>
      </c>
      <c r="F2627" s="10" t="s">
        <v>25</v>
      </c>
      <c r="G2627" s="10" t="s">
        <v>32</v>
      </c>
      <c r="H2627" s="10" t="s">
        <v>20</v>
      </c>
      <c r="I2627" s="10" t="s">
        <v>28</v>
      </c>
      <c r="O2627" s="10">
        <f t="shared" si="40"/>
        <v>1</v>
      </c>
    </row>
    <row r="2628" spans="2:15" x14ac:dyDescent="0.3">
      <c r="B2628" s="10">
        <v>2022</v>
      </c>
      <c r="C2628" s="10" t="s">
        <v>41</v>
      </c>
      <c r="D2628" s="10" t="s">
        <v>23</v>
      </c>
      <c r="E2628" s="10" t="s">
        <v>24</v>
      </c>
      <c r="F2628" s="10" t="s">
        <v>18</v>
      </c>
      <c r="G2628" s="10" t="s">
        <v>38</v>
      </c>
      <c r="H2628" s="10" t="s">
        <v>20</v>
      </c>
      <c r="I2628" s="10" t="s">
        <v>34</v>
      </c>
      <c r="O2628" s="10">
        <f t="shared" si="40"/>
        <v>1</v>
      </c>
    </row>
    <row r="2629" spans="2:15" x14ac:dyDescent="0.3">
      <c r="B2629" s="10">
        <v>2023</v>
      </c>
      <c r="C2629" s="10" t="s">
        <v>45</v>
      </c>
      <c r="D2629" s="10" t="s">
        <v>42</v>
      </c>
      <c r="E2629" s="10" t="s">
        <v>35</v>
      </c>
      <c r="F2629" s="10" t="s">
        <v>30</v>
      </c>
      <c r="G2629" s="10" t="s">
        <v>19</v>
      </c>
      <c r="H2629" s="10" t="s">
        <v>39</v>
      </c>
      <c r="I2629" s="10" t="s">
        <v>34</v>
      </c>
      <c r="O2629" s="10">
        <f t="shared" ref="O2629:O2692" si="41">SUBTOTAL(103,B2629)</f>
        <v>1</v>
      </c>
    </row>
    <row r="2630" spans="2:15" x14ac:dyDescent="0.3">
      <c r="B2630" s="10">
        <v>2022</v>
      </c>
      <c r="C2630" s="10" t="s">
        <v>45</v>
      </c>
      <c r="D2630" s="10" t="s">
        <v>16</v>
      </c>
      <c r="E2630" s="10" t="s">
        <v>35</v>
      </c>
      <c r="F2630" s="10" t="s">
        <v>25</v>
      </c>
      <c r="G2630" s="10" t="s">
        <v>44</v>
      </c>
      <c r="H2630" s="10" t="s">
        <v>27</v>
      </c>
      <c r="I2630" s="10" t="s">
        <v>21</v>
      </c>
      <c r="O2630" s="10">
        <f t="shared" si="41"/>
        <v>1</v>
      </c>
    </row>
    <row r="2631" spans="2:15" x14ac:dyDescent="0.3">
      <c r="B2631" s="10">
        <v>2022</v>
      </c>
      <c r="C2631" s="10" t="s">
        <v>36</v>
      </c>
      <c r="D2631" s="10" t="s">
        <v>42</v>
      </c>
      <c r="E2631" s="10" t="s">
        <v>17</v>
      </c>
      <c r="F2631" s="10" t="s">
        <v>25</v>
      </c>
      <c r="G2631" s="10" t="s">
        <v>26</v>
      </c>
      <c r="H2631" s="10" t="s">
        <v>34</v>
      </c>
      <c r="I2631" s="10" t="s">
        <v>28</v>
      </c>
      <c r="O2631" s="10">
        <f t="shared" si="41"/>
        <v>1</v>
      </c>
    </row>
    <row r="2632" spans="2:15" x14ac:dyDescent="0.3">
      <c r="B2632" s="10">
        <v>2024</v>
      </c>
      <c r="C2632" s="10" t="s">
        <v>15</v>
      </c>
      <c r="D2632" s="10" t="s">
        <v>33</v>
      </c>
      <c r="E2632" s="10" t="s">
        <v>24</v>
      </c>
      <c r="F2632" s="10" t="s">
        <v>18</v>
      </c>
      <c r="G2632" s="10" t="s">
        <v>19</v>
      </c>
      <c r="H2632" s="10" t="s">
        <v>39</v>
      </c>
      <c r="I2632" s="10" t="s">
        <v>21</v>
      </c>
      <c r="O2632" s="10">
        <f t="shared" si="41"/>
        <v>1</v>
      </c>
    </row>
    <row r="2633" spans="2:15" x14ac:dyDescent="0.3">
      <c r="B2633" s="10">
        <v>2020</v>
      </c>
      <c r="C2633" s="10" t="s">
        <v>22</v>
      </c>
      <c r="D2633" s="10" t="s">
        <v>33</v>
      </c>
      <c r="E2633" s="10" t="s">
        <v>24</v>
      </c>
      <c r="F2633" s="10" t="s">
        <v>25</v>
      </c>
      <c r="G2633" s="10" t="s">
        <v>44</v>
      </c>
      <c r="H2633" s="10" t="s">
        <v>39</v>
      </c>
      <c r="I2633" s="10" t="s">
        <v>21</v>
      </c>
      <c r="O2633" s="10">
        <f t="shared" si="41"/>
        <v>1</v>
      </c>
    </row>
    <row r="2634" spans="2:15" x14ac:dyDescent="0.3">
      <c r="B2634" s="10">
        <v>2025</v>
      </c>
      <c r="C2634" s="10" t="s">
        <v>36</v>
      </c>
      <c r="D2634" s="10" t="s">
        <v>23</v>
      </c>
      <c r="E2634" s="10" t="s">
        <v>17</v>
      </c>
      <c r="F2634" s="10" t="s">
        <v>30</v>
      </c>
      <c r="G2634" s="10" t="s">
        <v>32</v>
      </c>
      <c r="H2634" s="10" t="s">
        <v>39</v>
      </c>
      <c r="I2634" s="10" t="s">
        <v>28</v>
      </c>
      <c r="O2634" s="10">
        <f t="shared" si="41"/>
        <v>1</v>
      </c>
    </row>
    <row r="2635" spans="2:15" x14ac:dyDescent="0.3">
      <c r="B2635" s="10">
        <v>2020</v>
      </c>
      <c r="C2635" s="10" t="s">
        <v>36</v>
      </c>
      <c r="D2635" s="10" t="s">
        <v>42</v>
      </c>
      <c r="E2635" s="10" t="s">
        <v>35</v>
      </c>
      <c r="F2635" s="10" t="s">
        <v>18</v>
      </c>
      <c r="G2635" s="10" t="s">
        <v>38</v>
      </c>
      <c r="H2635" s="10" t="s">
        <v>20</v>
      </c>
      <c r="I2635" s="10" t="s">
        <v>28</v>
      </c>
      <c r="O2635" s="10">
        <f t="shared" si="41"/>
        <v>1</v>
      </c>
    </row>
    <row r="2636" spans="2:15" x14ac:dyDescent="0.3">
      <c r="B2636" s="10">
        <v>2026</v>
      </c>
      <c r="C2636" s="10" t="s">
        <v>22</v>
      </c>
      <c r="D2636" s="10" t="s">
        <v>31</v>
      </c>
      <c r="E2636" s="10" t="s">
        <v>24</v>
      </c>
      <c r="F2636" s="10" t="s">
        <v>25</v>
      </c>
      <c r="G2636" s="10" t="s">
        <v>32</v>
      </c>
      <c r="H2636" s="10" t="s">
        <v>20</v>
      </c>
      <c r="I2636" s="10" t="s">
        <v>28</v>
      </c>
      <c r="O2636" s="10">
        <f t="shared" si="41"/>
        <v>1</v>
      </c>
    </row>
    <row r="2637" spans="2:15" x14ac:dyDescent="0.3">
      <c r="B2637" s="10">
        <v>2023</v>
      </c>
      <c r="C2637" s="10" t="s">
        <v>22</v>
      </c>
      <c r="D2637" s="10" t="s">
        <v>33</v>
      </c>
      <c r="E2637" s="10" t="s">
        <v>17</v>
      </c>
      <c r="F2637" s="10" t="s">
        <v>18</v>
      </c>
      <c r="G2637" s="10" t="s">
        <v>44</v>
      </c>
      <c r="H2637" s="10" t="s">
        <v>34</v>
      </c>
      <c r="I2637" s="10" t="s">
        <v>28</v>
      </c>
      <c r="O2637" s="10">
        <f t="shared" si="41"/>
        <v>1</v>
      </c>
    </row>
    <row r="2638" spans="2:15" x14ac:dyDescent="0.3">
      <c r="B2638" s="10">
        <v>2024</v>
      </c>
      <c r="C2638" s="10" t="s">
        <v>45</v>
      </c>
      <c r="D2638" s="10" t="s">
        <v>37</v>
      </c>
      <c r="E2638" s="10" t="s">
        <v>17</v>
      </c>
      <c r="F2638" s="10" t="s">
        <v>18</v>
      </c>
      <c r="G2638" s="10" t="s">
        <v>38</v>
      </c>
      <c r="H2638" s="10" t="s">
        <v>27</v>
      </c>
      <c r="I2638" s="10" t="s">
        <v>28</v>
      </c>
      <c r="O2638" s="10">
        <f t="shared" si="41"/>
        <v>1</v>
      </c>
    </row>
    <row r="2639" spans="2:15" x14ac:dyDescent="0.3">
      <c r="B2639" s="10">
        <v>2022</v>
      </c>
      <c r="C2639" s="10" t="s">
        <v>45</v>
      </c>
      <c r="D2639" s="10" t="s">
        <v>16</v>
      </c>
      <c r="E2639" s="10" t="s">
        <v>24</v>
      </c>
      <c r="F2639" s="10" t="s">
        <v>25</v>
      </c>
      <c r="G2639" s="10" t="s">
        <v>38</v>
      </c>
      <c r="H2639" s="10" t="s">
        <v>20</v>
      </c>
      <c r="I2639" s="10" t="s">
        <v>21</v>
      </c>
      <c r="O2639" s="10">
        <f t="shared" si="41"/>
        <v>1</v>
      </c>
    </row>
    <row r="2640" spans="2:15" x14ac:dyDescent="0.3">
      <c r="B2640" s="10">
        <v>2026</v>
      </c>
      <c r="C2640" s="10" t="s">
        <v>36</v>
      </c>
      <c r="D2640" s="10" t="s">
        <v>23</v>
      </c>
      <c r="E2640" s="10" t="s">
        <v>17</v>
      </c>
      <c r="F2640" s="10" t="s">
        <v>18</v>
      </c>
      <c r="G2640" s="10" t="s">
        <v>38</v>
      </c>
      <c r="H2640" s="10" t="s">
        <v>20</v>
      </c>
      <c r="I2640" s="10" t="s">
        <v>21</v>
      </c>
      <c r="O2640" s="10">
        <f t="shared" si="41"/>
        <v>1</v>
      </c>
    </row>
    <row r="2641" spans="2:15" x14ac:dyDescent="0.3">
      <c r="B2641" s="10">
        <v>2023</v>
      </c>
      <c r="C2641" s="10" t="s">
        <v>45</v>
      </c>
      <c r="D2641" s="10" t="s">
        <v>33</v>
      </c>
      <c r="E2641" s="10" t="s">
        <v>17</v>
      </c>
      <c r="F2641" s="10" t="s">
        <v>18</v>
      </c>
      <c r="G2641" s="10" t="s">
        <v>19</v>
      </c>
      <c r="H2641" s="10" t="s">
        <v>27</v>
      </c>
      <c r="I2641" s="10" t="s">
        <v>28</v>
      </c>
      <c r="O2641" s="10">
        <f t="shared" si="41"/>
        <v>1</v>
      </c>
    </row>
    <row r="2642" spans="2:15" x14ac:dyDescent="0.3">
      <c r="B2642" s="10">
        <v>2025</v>
      </c>
      <c r="C2642" s="10" t="s">
        <v>36</v>
      </c>
      <c r="D2642" s="10" t="s">
        <v>33</v>
      </c>
      <c r="E2642" s="10" t="s">
        <v>24</v>
      </c>
      <c r="F2642" s="10" t="s">
        <v>18</v>
      </c>
      <c r="G2642" s="10" t="s">
        <v>32</v>
      </c>
      <c r="H2642" s="10" t="s">
        <v>34</v>
      </c>
      <c r="I2642" s="10" t="s">
        <v>21</v>
      </c>
      <c r="O2642" s="10">
        <f t="shared" si="41"/>
        <v>1</v>
      </c>
    </row>
    <row r="2643" spans="2:15" x14ac:dyDescent="0.3">
      <c r="B2643" s="10">
        <v>2026</v>
      </c>
      <c r="C2643" s="10" t="s">
        <v>41</v>
      </c>
      <c r="D2643" s="10" t="s">
        <v>33</v>
      </c>
      <c r="E2643" s="10" t="s">
        <v>24</v>
      </c>
      <c r="F2643" s="10" t="s">
        <v>25</v>
      </c>
      <c r="G2643" s="10" t="s">
        <v>32</v>
      </c>
      <c r="H2643" s="10" t="s">
        <v>27</v>
      </c>
      <c r="I2643" s="10" t="s">
        <v>28</v>
      </c>
      <c r="O2643" s="10">
        <f t="shared" si="41"/>
        <v>1</v>
      </c>
    </row>
    <row r="2644" spans="2:15" x14ac:dyDescent="0.3">
      <c r="B2644" s="10">
        <v>2026</v>
      </c>
      <c r="C2644" s="10" t="s">
        <v>41</v>
      </c>
      <c r="D2644" s="10" t="s">
        <v>31</v>
      </c>
      <c r="E2644" s="10" t="s">
        <v>24</v>
      </c>
      <c r="F2644" s="10" t="s">
        <v>18</v>
      </c>
      <c r="G2644" s="10" t="s">
        <v>26</v>
      </c>
      <c r="H2644" s="10" t="s">
        <v>20</v>
      </c>
      <c r="I2644" s="10" t="s">
        <v>28</v>
      </c>
      <c r="O2644" s="10">
        <f t="shared" si="41"/>
        <v>1</v>
      </c>
    </row>
    <row r="2645" spans="2:15" x14ac:dyDescent="0.3">
      <c r="B2645" s="10">
        <v>2022</v>
      </c>
      <c r="C2645" s="10" t="s">
        <v>45</v>
      </c>
      <c r="D2645" s="10" t="s">
        <v>42</v>
      </c>
      <c r="E2645" s="10" t="s">
        <v>35</v>
      </c>
      <c r="F2645" s="10" t="s">
        <v>25</v>
      </c>
      <c r="G2645" s="10" t="s">
        <v>32</v>
      </c>
      <c r="H2645" s="10" t="s">
        <v>27</v>
      </c>
      <c r="I2645" s="10" t="s">
        <v>28</v>
      </c>
      <c r="O2645" s="10">
        <f t="shared" si="41"/>
        <v>1</v>
      </c>
    </row>
    <row r="2646" spans="2:15" x14ac:dyDescent="0.3">
      <c r="B2646" s="10">
        <v>2025</v>
      </c>
      <c r="C2646" s="10" t="s">
        <v>43</v>
      </c>
      <c r="D2646" s="10" t="s">
        <v>33</v>
      </c>
      <c r="E2646" s="10" t="s">
        <v>17</v>
      </c>
      <c r="F2646" s="10" t="s">
        <v>18</v>
      </c>
      <c r="G2646" s="10" t="s">
        <v>32</v>
      </c>
      <c r="H2646" s="10" t="s">
        <v>39</v>
      </c>
      <c r="I2646" s="10" t="s">
        <v>34</v>
      </c>
      <c r="O2646" s="10">
        <f t="shared" si="41"/>
        <v>1</v>
      </c>
    </row>
    <row r="2647" spans="2:15" x14ac:dyDescent="0.3">
      <c r="B2647" s="10">
        <v>2022</v>
      </c>
      <c r="C2647" s="10" t="s">
        <v>15</v>
      </c>
      <c r="D2647" s="10" t="s">
        <v>42</v>
      </c>
      <c r="E2647" s="10" t="s">
        <v>17</v>
      </c>
      <c r="F2647" s="10" t="s">
        <v>18</v>
      </c>
      <c r="G2647" s="10" t="s">
        <v>40</v>
      </c>
      <c r="H2647" s="10" t="s">
        <v>27</v>
      </c>
      <c r="I2647" s="10" t="s">
        <v>21</v>
      </c>
      <c r="O2647" s="10">
        <f t="shared" si="41"/>
        <v>1</v>
      </c>
    </row>
    <row r="2648" spans="2:15" x14ac:dyDescent="0.3">
      <c r="B2648" s="10">
        <v>2026</v>
      </c>
      <c r="C2648" s="10" t="s">
        <v>29</v>
      </c>
      <c r="D2648" s="10" t="s">
        <v>16</v>
      </c>
      <c r="E2648" s="10" t="s">
        <v>17</v>
      </c>
      <c r="F2648" s="10" t="s">
        <v>18</v>
      </c>
      <c r="G2648" s="10" t="s">
        <v>26</v>
      </c>
      <c r="H2648" s="10" t="s">
        <v>34</v>
      </c>
      <c r="I2648" s="10" t="s">
        <v>28</v>
      </c>
      <c r="O2648" s="10">
        <f t="shared" si="41"/>
        <v>1</v>
      </c>
    </row>
    <row r="2649" spans="2:15" x14ac:dyDescent="0.3">
      <c r="B2649" s="10">
        <v>2022</v>
      </c>
      <c r="C2649" s="10" t="s">
        <v>41</v>
      </c>
      <c r="D2649" s="10" t="s">
        <v>31</v>
      </c>
      <c r="E2649" s="10" t="s">
        <v>24</v>
      </c>
      <c r="F2649" s="10" t="s">
        <v>18</v>
      </c>
      <c r="G2649" s="10" t="s">
        <v>19</v>
      </c>
      <c r="H2649" s="10" t="s">
        <v>20</v>
      </c>
      <c r="I2649" s="10" t="s">
        <v>28</v>
      </c>
      <c r="O2649" s="10">
        <f t="shared" si="41"/>
        <v>1</v>
      </c>
    </row>
    <row r="2650" spans="2:15" x14ac:dyDescent="0.3">
      <c r="B2650" s="10">
        <v>2020</v>
      </c>
      <c r="C2650" s="10" t="s">
        <v>41</v>
      </c>
      <c r="D2650" s="10" t="s">
        <v>31</v>
      </c>
      <c r="E2650" s="10" t="s">
        <v>24</v>
      </c>
      <c r="F2650" s="10" t="s">
        <v>25</v>
      </c>
      <c r="G2650" s="10" t="s">
        <v>38</v>
      </c>
      <c r="H2650" s="10" t="s">
        <v>27</v>
      </c>
      <c r="I2650" s="10" t="s">
        <v>34</v>
      </c>
      <c r="O2650" s="10">
        <f t="shared" si="41"/>
        <v>1</v>
      </c>
    </row>
    <row r="2651" spans="2:15" x14ac:dyDescent="0.3">
      <c r="B2651" s="10">
        <v>2022</v>
      </c>
      <c r="C2651" s="10" t="s">
        <v>29</v>
      </c>
      <c r="D2651" s="10" t="s">
        <v>42</v>
      </c>
      <c r="E2651" s="10" t="s">
        <v>24</v>
      </c>
      <c r="F2651" s="10" t="s">
        <v>25</v>
      </c>
      <c r="G2651" s="10" t="s">
        <v>32</v>
      </c>
      <c r="H2651" s="10" t="s">
        <v>20</v>
      </c>
      <c r="I2651" s="10" t="s">
        <v>21</v>
      </c>
      <c r="O2651" s="10">
        <f t="shared" si="41"/>
        <v>1</v>
      </c>
    </row>
    <row r="2652" spans="2:15" x14ac:dyDescent="0.3">
      <c r="B2652" s="10">
        <v>2022</v>
      </c>
      <c r="C2652" s="10" t="s">
        <v>15</v>
      </c>
      <c r="D2652" s="10" t="s">
        <v>16</v>
      </c>
      <c r="E2652" s="10" t="s">
        <v>24</v>
      </c>
      <c r="F2652" s="10" t="s">
        <v>18</v>
      </c>
      <c r="G2652" s="10" t="s">
        <v>40</v>
      </c>
      <c r="H2652" s="10" t="s">
        <v>39</v>
      </c>
      <c r="I2652" s="10" t="s">
        <v>28</v>
      </c>
      <c r="O2652" s="10">
        <f t="shared" si="41"/>
        <v>1</v>
      </c>
    </row>
    <row r="2653" spans="2:15" x14ac:dyDescent="0.3">
      <c r="B2653" s="10">
        <v>2026</v>
      </c>
      <c r="C2653" s="10" t="s">
        <v>36</v>
      </c>
      <c r="D2653" s="10" t="s">
        <v>31</v>
      </c>
      <c r="E2653" s="10" t="s">
        <v>24</v>
      </c>
      <c r="F2653" s="10" t="s">
        <v>25</v>
      </c>
      <c r="G2653" s="10" t="s">
        <v>26</v>
      </c>
      <c r="H2653" s="10" t="s">
        <v>34</v>
      </c>
      <c r="I2653" s="10" t="s">
        <v>28</v>
      </c>
      <c r="O2653" s="10">
        <f t="shared" si="41"/>
        <v>1</v>
      </c>
    </row>
    <row r="2654" spans="2:15" x14ac:dyDescent="0.3">
      <c r="B2654" s="10">
        <v>2024</v>
      </c>
      <c r="C2654" s="10" t="s">
        <v>45</v>
      </c>
      <c r="D2654" s="10" t="s">
        <v>23</v>
      </c>
      <c r="E2654" s="10" t="s">
        <v>24</v>
      </c>
      <c r="F2654" s="10" t="s">
        <v>30</v>
      </c>
      <c r="G2654" s="10" t="s">
        <v>38</v>
      </c>
      <c r="H2654" s="10" t="s">
        <v>34</v>
      </c>
      <c r="I2654" s="10" t="s">
        <v>21</v>
      </c>
      <c r="O2654" s="10">
        <f t="shared" si="41"/>
        <v>1</v>
      </c>
    </row>
    <row r="2655" spans="2:15" x14ac:dyDescent="0.3">
      <c r="B2655" s="10">
        <v>2025</v>
      </c>
      <c r="C2655" s="10" t="s">
        <v>45</v>
      </c>
      <c r="D2655" s="10" t="s">
        <v>23</v>
      </c>
      <c r="E2655" s="10" t="s">
        <v>24</v>
      </c>
      <c r="F2655" s="10" t="s">
        <v>18</v>
      </c>
      <c r="G2655" s="10" t="s">
        <v>26</v>
      </c>
      <c r="H2655" s="10" t="s">
        <v>20</v>
      </c>
      <c r="I2655" s="10" t="s">
        <v>28</v>
      </c>
      <c r="O2655" s="10">
        <f t="shared" si="41"/>
        <v>1</v>
      </c>
    </row>
    <row r="2656" spans="2:15" x14ac:dyDescent="0.3">
      <c r="B2656" s="10">
        <v>2023</v>
      </c>
      <c r="C2656" s="10" t="s">
        <v>41</v>
      </c>
      <c r="D2656" s="10" t="s">
        <v>31</v>
      </c>
      <c r="E2656" s="10" t="s">
        <v>35</v>
      </c>
      <c r="F2656" s="10" t="s">
        <v>18</v>
      </c>
      <c r="G2656" s="10" t="s">
        <v>26</v>
      </c>
      <c r="H2656" s="10" t="s">
        <v>27</v>
      </c>
      <c r="I2656" s="10" t="s">
        <v>21</v>
      </c>
      <c r="O2656" s="10">
        <f t="shared" si="41"/>
        <v>1</v>
      </c>
    </row>
    <row r="2657" spans="2:15" x14ac:dyDescent="0.3">
      <c r="B2657" s="10">
        <v>2022</v>
      </c>
      <c r="C2657" s="10" t="s">
        <v>15</v>
      </c>
      <c r="D2657" s="10" t="s">
        <v>23</v>
      </c>
      <c r="E2657" s="10" t="s">
        <v>35</v>
      </c>
      <c r="F2657" s="10" t="s">
        <v>30</v>
      </c>
      <c r="G2657" s="10" t="s">
        <v>26</v>
      </c>
      <c r="H2657" s="10" t="s">
        <v>20</v>
      </c>
      <c r="I2657" s="10" t="s">
        <v>28</v>
      </c>
      <c r="O2657" s="10">
        <f t="shared" si="41"/>
        <v>1</v>
      </c>
    </row>
    <row r="2658" spans="2:15" x14ac:dyDescent="0.3">
      <c r="B2658" s="10">
        <v>2020</v>
      </c>
      <c r="C2658" s="10" t="s">
        <v>43</v>
      </c>
      <c r="D2658" s="10" t="s">
        <v>33</v>
      </c>
      <c r="E2658" s="10" t="s">
        <v>17</v>
      </c>
      <c r="F2658" s="10" t="s">
        <v>18</v>
      </c>
      <c r="G2658" s="10" t="s">
        <v>26</v>
      </c>
      <c r="H2658" s="10" t="s">
        <v>34</v>
      </c>
      <c r="I2658" s="10" t="s">
        <v>28</v>
      </c>
      <c r="O2658" s="10">
        <f t="shared" si="41"/>
        <v>1</v>
      </c>
    </row>
    <row r="2659" spans="2:15" x14ac:dyDescent="0.3">
      <c r="B2659" s="10">
        <v>2023</v>
      </c>
      <c r="C2659" s="10" t="s">
        <v>22</v>
      </c>
      <c r="D2659" s="10" t="s">
        <v>23</v>
      </c>
      <c r="E2659" s="10" t="s">
        <v>24</v>
      </c>
      <c r="F2659" s="10" t="s">
        <v>30</v>
      </c>
      <c r="G2659" s="10" t="s">
        <v>19</v>
      </c>
      <c r="H2659" s="10" t="s">
        <v>34</v>
      </c>
      <c r="I2659" s="10" t="s">
        <v>28</v>
      </c>
      <c r="O2659" s="10">
        <f t="shared" si="41"/>
        <v>1</v>
      </c>
    </row>
    <row r="2660" spans="2:15" x14ac:dyDescent="0.3">
      <c r="B2660" s="10">
        <v>2020</v>
      </c>
      <c r="C2660" s="10" t="s">
        <v>36</v>
      </c>
      <c r="D2660" s="10" t="s">
        <v>31</v>
      </c>
      <c r="E2660" s="10" t="s">
        <v>17</v>
      </c>
      <c r="F2660" s="10" t="s">
        <v>18</v>
      </c>
      <c r="G2660" s="10" t="s">
        <v>26</v>
      </c>
      <c r="H2660" s="10" t="s">
        <v>20</v>
      </c>
      <c r="I2660" s="10" t="s">
        <v>28</v>
      </c>
      <c r="O2660" s="10">
        <f t="shared" si="41"/>
        <v>1</v>
      </c>
    </row>
    <row r="2661" spans="2:15" x14ac:dyDescent="0.3">
      <c r="B2661" s="10">
        <v>2026</v>
      </c>
      <c r="C2661" s="10" t="s">
        <v>29</v>
      </c>
      <c r="D2661" s="10" t="s">
        <v>16</v>
      </c>
      <c r="E2661" s="10" t="s">
        <v>35</v>
      </c>
      <c r="F2661" s="10" t="s">
        <v>18</v>
      </c>
      <c r="G2661" s="10" t="s">
        <v>19</v>
      </c>
      <c r="H2661" s="10" t="s">
        <v>39</v>
      </c>
      <c r="I2661" s="10" t="s">
        <v>21</v>
      </c>
      <c r="O2661" s="10">
        <f t="shared" si="41"/>
        <v>1</v>
      </c>
    </row>
    <row r="2662" spans="2:15" x14ac:dyDescent="0.3">
      <c r="B2662" s="10">
        <v>2021</v>
      </c>
      <c r="C2662" s="10" t="s">
        <v>43</v>
      </c>
      <c r="D2662" s="10" t="s">
        <v>42</v>
      </c>
      <c r="E2662" s="10" t="s">
        <v>17</v>
      </c>
      <c r="F2662" s="10" t="s">
        <v>25</v>
      </c>
      <c r="G2662" s="10" t="s">
        <v>26</v>
      </c>
      <c r="H2662" s="10" t="s">
        <v>27</v>
      </c>
      <c r="I2662" s="10" t="s">
        <v>28</v>
      </c>
      <c r="O2662" s="10">
        <f t="shared" si="41"/>
        <v>1</v>
      </c>
    </row>
    <row r="2663" spans="2:15" x14ac:dyDescent="0.3">
      <c r="B2663" s="10">
        <v>2024</v>
      </c>
      <c r="C2663" s="10" t="s">
        <v>29</v>
      </c>
      <c r="D2663" s="10" t="s">
        <v>16</v>
      </c>
      <c r="E2663" s="10" t="s">
        <v>35</v>
      </c>
      <c r="F2663" s="10" t="s">
        <v>18</v>
      </c>
      <c r="G2663" s="10" t="s">
        <v>38</v>
      </c>
      <c r="H2663" s="10" t="s">
        <v>20</v>
      </c>
      <c r="I2663" s="10" t="s">
        <v>21</v>
      </c>
      <c r="O2663" s="10">
        <f t="shared" si="41"/>
        <v>1</v>
      </c>
    </row>
    <row r="2664" spans="2:15" x14ac:dyDescent="0.3">
      <c r="B2664" s="10">
        <v>2022</v>
      </c>
      <c r="C2664" s="10" t="s">
        <v>22</v>
      </c>
      <c r="D2664" s="10" t="s">
        <v>33</v>
      </c>
      <c r="E2664" s="10" t="s">
        <v>35</v>
      </c>
      <c r="F2664" s="10" t="s">
        <v>30</v>
      </c>
      <c r="G2664" s="10" t="s">
        <v>19</v>
      </c>
      <c r="H2664" s="10" t="s">
        <v>39</v>
      </c>
      <c r="I2664" s="10" t="s">
        <v>28</v>
      </c>
      <c r="O2664" s="10">
        <f t="shared" si="41"/>
        <v>1</v>
      </c>
    </row>
    <row r="2665" spans="2:15" x14ac:dyDescent="0.3">
      <c r="B2665" s="10">
        <v>2022</v>
      </c>
      <c r="C2665" s="10" t="s">
        <v>29</v>
      </c>
      <c r="D2665" s="10" t="s">
        <v>37</v>
      </c>
      <c r="E2665" s="10" t="s">
        <v>17</v>
      </c>
      <c r="F2665" s="10" t="s">
        <v>30</v>
      </c>
      <c r="G2665" s="10" t="s">
        <v>32</v>
      </c>
      <c r="H2665" s="10" t="s">
        <v>20</v>
      </c>
      <c r="I2665" s="10" t="s">
        <v>28</v>
      </c>
      <c r="O2665" s="10">
        <f t="shared" si="41"/>
        <v>1</v>
      </c>
    </row>
    <row r="2666" spans="2:15" x14ac:dyDescent="0.3">
      <c r="B2666" s="10">
        <v>2026</v>
      </c>
      <c r="C2666" s="10" t="s">
        <v>22</v>
      </c>
      <c r="D2666" s="10" t="s">
        <v>23</v>
      </c>
      <c r="E2666" s="10" t="s">
        <v>24</v>
      </c>
      <c r="F2666" s="10" t="s">
        <v>25</v>
      </c>
      <c r="G2666" s="10" t="s">
        <v>38</v>
      </c>
      <c r="H2666" s="10" t="s">
        <v>27</v>
      </c>
      <c r="I2666" s="10" t="s">
        <v>28</v>
      </c>
      <c r="O2666" s="10">
        <f t="shared" si="41"/>
        <v>1</v>
      </c>
    </row>
    <row r="2667" spans="2:15" x14ac:dyDescent="0.3">
      <c r="B2667" s="10">
        <v>2023</v>
      </c>
      <c r="C2667" s="10" t="s">
        <v>15</v>
      </c>
      <c r="D2667" s="10" t="s">
        <v>42</v>
      </c>
      <c r="E2667" s="10" t="s">
        <v>24</v>
      </c>
      <c r="F2667" s="10" t="s">
        <v>18</v>
      </c>
      <c r="G2667" s="10" t="s">
        <v>44</v>
      </c>
      <c r="H2667" s="10" t="s">
        <v>34</v>
      </c>
      <c r="I2667" s="10" t="s">
        <v>28</v>
      </c>
      <c r="O2667" s="10">
        <f t="shared" si="41"/>
        <v>1</v>
      </c>
    </row>
    <row r="2668" spans="2:15" x14ac:dyDescent="0.3">
      <c r="B2668" s="10">
        <v>2022</v>
      </c>
      <c r="C2668" s="10" t="s">
        <v>22</v>
      </c>
      <c r="D2668" s="10" t="s">
        <v>42</v>
      </c>
      <c r="E2668" s="10" t="s">
        <v>24</v>
      </c>
      <c r="F2668" s="10" t="s">
        <v>18</v>
      </c>
      <c r="G2668" s="10" t="s">
        <v>38</v>
      </c>
      <c r="H2668" s="10" t="s">
        <v>39</v>
      </c>
      <c r="I2668" s="10" t="s">
        <v>34</v>
      </c>
      <c r="O2668" s="10">
        <f t="shared" si="41"/>
        <v>1</v>
      </c>
    </row>
    <row r="2669" spans="2:15" x14ac:dyDescent="0.3">
      <c r="B2669" s="10">
        <v>2025</v>
      </c>
      <c r="C2669" s="10" t="s">
        <v>43</v>
      </c>
      <c r="D2669" s="10" t="s">
        <v>42</v>
      </c>
      <c r="E2669" s="10" t="s">
        <v>24</v>
      </c>
      <c r="F2669" s="10" t="s">
        <v>30</v>
      </c>
      <c r="G2669" s="10" t="s">
        <v>19</v>
      </c>
      <c r="H2669" s="10" t="s">
        <v>39</v>
      </c>
      <c r="I2669" s="10" t="s">
        <v>21</v>
      </c>
      <c r="O2669" s="10">
        <f t="shared" si="41"/>
        <v>1</v>
      </c>
    </row>
    <row r="2670" spans="2:15" x14ac:dyDescent="0.3">
      <c r="B2670" s="10">
        <v>2021</v>
      </c>
      <c r="C2670" s="10" t="s">
        <v>36</v>
      </c>
      <c r="D2670" s="10" t="s">
        <v>42</v>
      </c>
      <c r="E2670" s="10" t="s">
        <v>17</v>
      </c>
      <c r="F2670" s="10" t="s">
        <v>18</v>
      </c>
      <c r="G2670" s="10" t="s">
        <v>32</v>
      </c>
      <c r="H2670" s="10" t="s">
        <v>27</v>
      </c>
      <c r="I2670" s="10" t="s">
        <v>28</v>
      </c>
      <c r="O2670" s="10">
        <f t="shared" si="41"/>
        <v>1</v>
      </c>
    </row>
    <row r="2671" spans="2:15" x14ac:dyDescent="0.3">
      <c r="B2671" s="10">
        <v>2025</v>
      </c>
      <c r="C2671" s="10" t="s">
        <v>36</v>
      </c>
      <c r="D2671" s="10" t="s">
        <v>37</v>
      </c>
      <c r="E2671" s="10" t="s">
        <v>35</v>
      </c>
      <c r="F2671" s="10" t="s">
        <v>25</v>
      </c>
      <c r="G2671" s="10" t="s">
        <v>19</v>
      </c>
      <c r="H2671" s="10" t="s">
        <v>39</v>
      </c>
      <c r="I2671" s="10" t="s">
        <v>28</v>
      </c>
      <c r="O2671" s="10">
        <f t="shared" si="41"/>
        <v>1</v>
      </c>
    </row>
    <row r="2672" spans="2:15" x14ac:dyDescent="0.3">
      <c r="B2672" s="10">
        <v>2021</v>
      </c>
      <c r="C2672" s="10" t="s">
        <v>45</v>
      </c>
      <c r="D2672" s="10" t="s">
        <v>23</v>
      </c>
      <c r="E2672" s="10" t="s">
        <v>24</v>
      </c>
      <c r="F2672" s="10" t="s">
        <v>18</v>
      </c>
      <c r="G2672" s="10" t="s">
        <v>32</v>
      </c>
      <c r="H2672" s="10" t="s">
        <v>20</v>
      </c>
      <c r="I2672" s="10" t="s">
        <v>28</v>
      </c>
      <c r="O2672" s="10">
        <f t="shared" si="41"/>
        <v>1</v>
      </c>
    </row>
    <row r="2673" spans="2:15" x14ac:dyDescent="0.3">
      <c r="B2673" s="10">
        <v>2023</v>
      </c>
      <c r="C2673" s="10" t="s">
        <v>43</v>
      </c>
      <c r="D2673" s="10" t="s">
        <v>42</v>
      </c>
      <c r="E2673" s="10" t="s">
        <v>24</v>
      </c>
      <c r="F2673" s="10" t="s">
        <v>25</v>
      </c>
      <c r="G2673" s="10" t="s">
        <v>19</v>
      </c>
      <c r="H2673" s="10" t="s">
        <v>27</v>
      </c>
      <c r="I2673" s="10" t="s">
        <v>34</v>
      </c>
      <c r="O2673" s="10">
        <f t="shared" si="41"/>
        <v>1</v>
      </c>
    </row>
    <row r="2674" spans="2:15" x14ac:dyDescent="0.3">
      <c r="B2674" s="10">
        <v>2023</v>
      </c>
      <c r="C2674" s="10" t="s">
        <v>15</v>
      </c>
      <c r="D2674" s="10" t="s">
        <v>42</v>
      </c>
      <c r="E2674" s="10" t="s">
        <v>17</v>
      </c>
      <c r="F2674" s="10" t="s">
        <v>30</v>
      </c>
      <c r="G2674" s="10" t="s">
        <v>40</v>
      </c>
      <c r="H2674" s="10" t="s">
        <v>20</v>
      </c>
      <c r="I2674" s="10" t="s">
        <v>34</v>
      </c>
      <c r="O2674" s="10">
        <f t="shared" si="41"/>
        <v>1</v>
      </c>
    </row>
    <row r="2675" spans="2:15" x14ac:dyDescent="0.3">
      <c r="B2675" s="10">
        <v>2026</v>
      </c>
      <c r="C2675" s="10" t="s">
        <v>45</v>
      </c>
      <c r="D2675" s="10" t="s">
        <v>42</v>
      </c>
      <c r="E2675" s="10" t="s">
        <v>24</v>
      </c>
      <c r="F2675" s="10" t="s">
        <v>18</v>
      </c>
      <c r="G2675" s="10" t="s">
        <v>40</v>
      </c>
      <c r="H2675" s="10" t="s">
        <v>34</v>
      </c>
      <c r="I2675" s="10" t="s">
        <v>34</v>
      </c>
      <c r="O2675" s="10">
        <f t="shared" si="41"/>
        <v>1</v>
      </c>
    </row>
    <row r="2676" spans="2:15" x14ac:dyDescent="0.3">
      <c r="B2676" s="10">
        <v>2025</v>
      </c>
      <c r="C2676" s="10" t="s">
        <v>41</v>
      </c>
      <c r="D2676" s="10" t="s">
        <v>31</v>
      </c>
      <c r="E2676" s="10" t="s">
        <v>24</v>
      </c>
      <c r="F2676" s="10" t="s">
        <v>25</v>
      </c>
      <c r="G2676" s="10" t="s">
        <v>19</v>
      </c>
      <c r="H2676" s="10" t="s">
        <v>34</v>
      </c>
      <c r="I2676" s="10" t="s">
        <v>34</v>
      </c>
      <c r="O2676" s="10">
        <f t="shared" si="41"/>
        <v>1</v>
      </c>
    </row>
    <row r="2677" spans="2:15" x14ac:dyDescent="0.3">
      <c r="B2677" s="10">
        <v>2021</v>
      </c>
      <c r="C2677" s="10" t="s">
        <v>45</v>
      </c>
      <c r="D2677" s="10" t="s">
        <v>16</v>
      </c>
      <c r="E2677" s="10" t="s">
        <v>35</v>
      </c>
      <c r="F2677" s="10" t="s">
        <v>25</v>
      </c>
      <c r="G2677" s="10" t="s">
        <v>32</v>
      </c>
      <c r="H2677" s="10" t="s">
        <v>20</v>
      </c>
      <c r="I2677" s="10" t="s">
        <v>21</v>
      </c>
      <c r="O2677" s="10">
        <f t="shared" si="41"/>
        <v>1</v>
      </c>
    </row>
    <row r="2678" spans="2:15" x14ac:dyDescent="0.3">
      <c r="B2678" s="10">
        <v>2024</v>
      </c>
      <c r="C2678" s="10" t="s">
        <v>45</v>
      </c>
      <c r="D2678" s="10" t="s">
        <v>23</v>
      </c>
      <c r="E2678" s="10" t="s">
        <v>35</v>
      </c>
      <c r="F2678" s="10" t="s">
        <v>30</v>
      </c>
      <c r="G2678" s="10" t="s">
        <v>19</v>
      </c>
      <c r="H2678" s="10" t="s">
        <v>34</v>
      </c>
      <c r="I2678" s="10" t="s">
        <v>28</v>
      </c>
      <c r="O2678" s="10">
        <f t="shared" si="41"/>
        <v>1</v>
      </c>
    </row>
    <row r="2679" spans="2:15" x14ac:dyDescent="0.3">
      <c r="B2679" s="10">
        <v>2024</v>
      </c>
      <c r="C2679" s="10" t="s">
        <v>43</v>
      </c>
      <c r="D2679" s="10" t="s">
        <v>31</v>
      </c>
      <c r="E2679" s="10" t="s">
        <v>35</v>
      </c>
      <c r="F2679" s="10" t="s">
        <v>18</v>
      </c>
      <c r="G2679" s="10" t="s">
        <v>32</v>
      </c>
      <c r="H2679" s="10" t="s">
        <v>34</v>
      </c>
      <c r="I2679" s="10" t="s">
        <v>34</v>
      </c>
      <c r="O2679" s="10">
        <f t="shared" si="41"/>
        <v>1</v>
      </c>
    </row>
    <row r="2680" spans="2:15" x14ac:dyDescent="0.3">
      <c r="B2680" s="10">
        <v>2024</v>
      </c>
      <c r="C2680" s="10" t="s">
        <v>15</v>
      </c>
      <c r="D2680" s="10" t="s">
        <v>42</v>
      </c>
      <c r="E2680" s="10" t="s">
        <v>35</v>
      </c>
      <c r="F2680" s="10" t="s">
        <v>30</v>
      </c>
      <c r="G2680" s="10" t="s">
        <v>32</v>
      </c>
      <c r="H2680" s="10" t="s">
        <v>27</v>
      </c>
      <c r="I2680" s="10" t="s">
        <v>21</v>
      </c>
      <c r="O2680" s="10">
        <f t="shared" si="41"/>
        <v>1</v>
      </c>
    </row>
    <row r="2681" spans="2:15" x14ac:dyDescent="0.3">
      <c r="B2681" s="10">
        <v>2020</v>
      </c>
      <c r="C2681" s="10" t="s">
        <v>29</v>
      </c>
      <c r="D2681" s="10" t="s">
        <v>33</v>
      </c>
      <c r="E2681" s="10" t="s">
        <v>24</v>
      </c>
      <c r="F2681" s="10" t="s">
        <v>18</v>
      </c>
      <c r="G2681" s="10" t="s">
        <v>40</v>
      </c>
      <c r="H2681" s="10" t="s">
        <v>39</v>
      </c>
      <c r="I2681" s="10" t="s">
        <v>21</v>
      </c>
      <c r="O2681" s="10">
        <f t="shared" si="41"/>
        <v>1</v>
      </c>
    </row>
    <row r="2682" spans="2:15" x14ac:dyDescent="0.3">
      <c r="B2682" s="10">
        <v>2021</v>
      </c>
      <c r="C2682" s="10" t="s">
        <v>15</v>
      </c>
      <c r="D2682" s="10" t="s">
        <v>42</v>
      </c>
      <c r="E2682" s="10" t="s">
        <v>24</v>
      </c>
      <c r="F2682" s="10" t="s">
        <v>30</v>
      </c>
      <c r="G2682" s="10" t="s">
        <v>32</v>
      </c>
      <c r="H2682" s="10" t="s">
        <v>39</v>
      </c>
      <c r="I2682" s="10" t="s">
        <v>21</v>
      </c>
      <c r="O2682" s="10">
        <f t="shared" si="41"/>
        <v>1</v>
      </c>
    </row>
    <row r="2683" spans="2:15" x14ac:dyDescent="0.3">
      <c r="B2683" s="10">
        <v>2025</v>
      </c>
      <c r="C2683" s="10" t="s">
        <v>41</v>
      </c>
      <c r="D2683" s="10" t="s">
        <v>42</v>
      </c>
      <c r="E2683" s="10" t="s">
        <v>35</v>
      </c>
      <c r="F2683" s="10" t="s">
        <v>18</v>
      </c>
      <c r="G2683" s="10" t="s">
        <v>44</v>
      </c>
      <c r="H2683" s="10" t="s">
        <v>34</v>
      </c>
      <c r="I2683" s="10" t="s">
        <v>34</v>
      </c>
      <c r="O2683" s="10">
        <f t="shared" si="41"/>
        <v>1</v>
      </c>
    </row>
    <row r="2684" spans="2:15" x14ac:dyDescent="0.3">
      <c r="B2684" s="10">
        <v>2026</v>
      </c>
      <c r="C2684" s="10" t="s">
        <v>15</v>
      </c>
      <c r="D2684" s="10" t="s">
        <v>31</v>
      </c>
      <c r="E2684" s="10" t="s">
        <v>35</v>
      </c>
      <c r="F2684" s="10" t="s">
        <v>25</v>
      </c>
      <c r="G2684" s="10" t="s">
        <v>32</v>
      </c>
      <c r="H2684" s="10" t="s">
        <v>27</v>
      </c>
      <c r="I2684" s="10" t="s">
        <v>34</v>
      </c>
      <c r="O2684" s="10">
        <f t="shared" si="41"/>
        <v>1</v>
      </c>
    </row>
    <row r="2685" spans="2:15" x14ac:dyDescent="0.3">
      <c r="B2685" s="10">
        <v>2024</v>
      </c>
      <c r="C2685" s="10" t="s">
        <v>41</v>
      </c>
      <c r="D2685" s="10" t="s">
        <v>42</v>
      </c>
      <c r="E2685" s="10" t="s">
        <v>17</v>
      </c>
      <c r="F2685" s="10" t="s">
        <v>30</v>
      </c>
      <c r="G2685" s="10" t="s">
        <v>26</v>
      </c>
      <c r="H2685" s="10" t="s">
        <v>27</v>
      </c>
      <c r="I2685" s="10" t="s">
        <v>28</v>
      </c>
      <c r="O2685" s="10">
        <f t="shared" si="41"/>
        <v>1</v>
      </c>
    </row>
    <row r="2686" spans="2:15" x14ac:dyDescent="0.3">
      <c r="B2686" s="10">
        <v>2022</v>
      </c>
      <c r="C2686" s="10" t="s">
        <v>15</v>
      </c>
      <c r="D2686" s="10" t="s">
        <v>16</v>
      </c>
      <c r="E2686" s="10" t="s">
        <v>17</v>
      </c>
      <c r="F2686" s="10" t="s">
        <v>18</v>
      </c>
      <c r="G2686" s="10" t="s">
        <v>19</v>
      </c>
      <c r="H2686" s="10" t="s">
        <v>27</v>
      </c>
      <c r="I2686" s="10" t="s">
        <v>28</v>
      </c>
      <c r="O2686" s="10">
        <f t="shared" si="41"/>
        <v>1</v>
      </c>
    </row>
    <row r="2687" spans="2:15" x14ac:dyDescent="0.3">
      <c r="B2687" s="10">
        <v>2021</v>
      </c>
      <c r="C2687" s="10" t="s">
        <v>36</v>
      </c>
      <c r="D2687" s="10" t="s">
        <v>23</v>
      </c>
      <c r="E2687" s="10" t="s">
        <v>17</v>
      </c>
      <c r="F2687" s="10" t="s">
        <v>18</v>
      </c>
      <c r="G2687" s="10" t="s">
        <v>19</v>
      </c>
      <c r="H2687" s="10" t="s">
        <v>20</v>
      </c>
      <c r="I2687" s="10" t="s">
        <v>28</v>
      </c>
      <c r="O2687" s="10">
        <f t="shared" si="41"/>
        <v>1</v>
      </c>
    </row>
    <row r="2688" spans="2:15" x14ac:dyDescent="0.3">
      <c r="B2688" s="10">
        <v>2023</v>
      </c>
      <c r="C2688" s="10" t="s">
        <v>45</v>
      </c>
      <c r="D2688" s="10" t="s">
        <v>42</v>
      </c>
      <c r="E2688" s="10" t="s">
        <v>24</v>
      </c>
      <c r="F2688" s="10" t="s">
        <v>30</v>
      </c>
      <c r="G2688" s="10" t="s">
        <v>40</v>
      </c>
      <c r="H2688" s="10" t="s">
        <v>34</v>
      </c>
      <c r="I2688" s="10" t="s">
        <v>34</v>
      </c>
      <c r="O2688" s="10">
        <f t="shared" si="41"/>
        <v>1</v>
      </c>
    </row>
    <row r="2689" spans="2:15" x14ac:dyDescent="0.3">
      <c r="B2689" s="10">
        <v>2023</v>
      </c>
      <c r="C2689" s="10" t="s">
        <v>22</v>
      </c>
      <c r="D2689" s="10" t="s">
        <v>31</v>
      </c>
      <c r="E2689" s="10" t="s">
        <v>24</v>
      </c>
      <c r="F2689" s="10" t="s">
        <v>25</v>
      </c>
      <c r="G2689" s="10" t="s">
        <v>32</v>
      </c>
      <c r="H2689" s="10" t="s">
        <v>20</v>
      </c>
      <c r="I2689" s="10" t="s">
        <v>28</v>
      </c>
      <c r="O2689" s="10">
        <f t="shared" si="41"/>
        <v>1</v>
      </c>
    </row>
    <row r="2690" spans="2:15" x14ac:dyDescent="0.3">
      <c r="B2690" s="10">
        <v>2022</v>
      </c>
      <c r="C2690" s="10" t="s">
        <v>41</v>
      </c>
      <c r="D2690" s="10" t="s">
        <v>31</v>
      </c>
      <c r="E2690" s="10" t="s">
        <v>24</v>
      </c>
      <c r="F2690" s="10" t="s">
        <v>25</v>
      </c>
      <c r="G2690" s="10" t="s">
        <v>19</v>
      </c>
      <c r="H2690" s="10" t="s">
        <v>27</v>
      </c>
      <c r="I2690" s="10" t="s">
        <v>28</v>
      </c>
      <c r="O2690" s="10">
        <f t="shared" si="41"/>
        <v>1</v>
      </c>
    </row>
    <row r="2691" spans="2:15" x14ac:dyDescent="0.3">
      <c r="B2691" s="10">
        <v>2025</v>
      </c>
      <c r="C2691" s="10" t="s">
        <v>36</v>
      </c>
      <c r="D2691" s="10" t="s">
        <v>16</v>
      </c>
      <c r="E2691" s="10" t="s">
        <v>17</v>
      </c>
      <c r="F2691" s="10" t="s">
        <v>25</v>
      </c>
      <c r="G2691" s="10" t="s">
        <v>19</v>
      </c>
      <c r="H2691" s="10" t="s">
        <v>34</v>
      </c>
      <c r="I2691" s="10" t="s">
        <v>21</v>
      </c>
      <c r="O2691" s="10">
        <f t="shared" si="41"/>
        <v>1</v>
      </c>
    </row>
    <row r="2692" spans="2:15" x14ac:dyDescent="0.3">
      <c r="B2692" s="10">
        <v>2024</v>
      </c>
      <c r="C2692" s="10" t="s">
        <v>36</v>
      </c>
      <c r="D2692" s="10" t="s">
        <v>33</v>
      </c>
      <c r="E2692" s="10" t="s">
        <v>24</v>
      </c>
      <c r="F2692" s="10" t="s">
        <v>25</v>
      </c>
      <c r="G2692" s="10" t="s">
        <v>38</v>
      </c>
      <c r="H2692" s="10" t="s">
        <v>20</v>
      </c>
      <c r="I2692" s="10" t="s">
        <v>21</v>
      </c>
      <c r="O2692" s="10">
        <f t="shared" si="41"/>
        <v>1</v>
      </c>
    </row>
    <row r="2693" spans="2:15" x14ac:dyDescent="0.3">
      <c r="B2693" s="10">
        <v>2025</v>
      </c>
      <c r="C2693" s="10" t="s">
        <v>15</v>
      </c>
      <c r="D2693" s="10" t="s">
        <v>33</v>
      </c>
      <c r="E2693" s="10" t="s">
        <v>24</v>
      </c>
      <c r="F2693" s="10" t="s">
        <v>25</v>
      </c>
      <c r="G2693" s="10" t="s">
        <v>32</v>
      </c>
      <c r="H2693" s="10" t="s">
        <v>39</v>
      </c>
      <c r="I2693" s="10" t="s">
        <v>28</v>
      </c>
      <c r="O2693" s="10">
        <f t="shared" ref="O2693:O2756" si="42">SUBTOTAL(103,B2693)</f>
        <v>1</v>
      </c>
    </row>
    <row r="2694" spans="2:15" x14ac:dyDescent="0.3">
      <c r="B2694" s="10">
        <v>2022</v>
      </c>
      <c r="C2694" s="10" t="s">
        <v>22</v>
      </c>
      <c r="D2694" s="10" t="s">
        <v>23</v>
      </c>
      <c r="E2694" s="10" t="s">
        <v>17</v>
      </c>
      <c r="F2694" s="10" t="s">
        <v>18</v>
      </c>
      <c r="G2694" s="10" t="s">
        <v>19</v>
      </c>
      <c r="H2694" s="10" t="s">
        <v>27</v>
      </c>
      <c r="I2694" s="10" t="s">
        <v>34</v>
      </c>
      <c r="O2694" s="10">
        <f t="shared" si="42"/>
        <v>1</v>
      </c>
    </row>
    <row r="2695" spans="2:15" x14ac:dyDescent="0.3">
      <c r="B2695" s="10">
        <v>2026</v>
      </c>
      <c r="C2695" s="10" t="s">
        <v>29</v>
      </c>
      <c r="D2695" s="10" t="s">
        <v>42</v>
      </c>
      <c r="E2695" s="10" t="s">
        <v>17</v>
      </c>
      <c r="F2695" s="10" t="s">
        <v>30</v>
      </c>
      <c r="G2695" s="10" t="s">
        <v>32</v>
      </c>
      <c r="H2695" s="10" t="s">
        <v>27</v>
      </c>
      <c r="I2695" s="10" t="s">
        <v>21</v>
      </c>
      <c r="O2695" s="10">
        <f t="shared" si="42"/>
        <v>1</v>
      </c>
    </row>
    <row r="2696" spans="2:15" x14ac:dyDescent="0.3">
      <c r="B2696" s="10">
        <v>2023</v>
      </c>
      <c r="C2696" s="10" t="s">
        <v>22</v>
      </c>
      <c r="D2696" s="10" t="s">
        <v>23</v>
      </c>
      <c r="E2696" s="10" t="s">
        <v>35</v>
      </c>
      <c r="F2696" s="10" t="s">
        <v>18</v>
      </c>
      <c r="G2696" s="10" t="s">
        <v>32</v>
      </c>
      <c r="H2696" s="10" t="s">
        <v>20</v>
      </c>
      <c r="I2696" s="10" t="s">
        <v>28</v>
      </c>
      <c r="O2696" s="10">
        <f t="shared" si="42"/>
        <v>1</v>
      </c>
    </row>
    <row r="2697" spans="2:15" x14ac:dyDescent="0.3">
      <c r="B2697" s="10">
        <v>2020</v>
      </c>
      <c r="C2697" s="10" t="s">
        <v>36</v>
      </c>
      <c r="D2697" s="10" t="s">
        <v>31</v>
      </c>
      <c r="E2697" s="10" t="s">
        <v>17</v>
      </c>
      <c r="F2697" s="10" t="s">
        <v>30</v>
      </c>
      <c r="G2697" s="10" t="s">
        <v>44</v>
      </c>
      <c r="H2697" s="10" t="s">
        <v>34</v>
      </c>
      <c r="I2697" s="10" t="s">
        <v>21</v>
      </c>
      <c r="O2697" s="10">
        <f t="shared" si="42"/>
        <v>1</v>
      </c>
    </row>
    <row r="2698" spans="2:15" x14ac:dyDescent="0.3">
      <c r="B2698" s="10">
        <v>2024</v>
      </c>
      <c r="C2698" s="10" t="s">
        <v>36</v>
      </c>
      <c r="D2698" s="10" t="s">
        <v>16</v>
      </c>
      <c r="E2698" s="10" t="s">
        <v>17</v>
      </c>
      <c r="F2698" s="10" t="s">
        <v>30</v>
      </c>
      <c r="G2698" s="10" t="s">
        <v>44</v>
      </c>
      <c r="H2698" s="10" t="s">
        <v>34</v>
      </c>
      <c r="I2698" s="10" t="s">
        <v>28</v>
      </c>
      <c r="O2698" s="10">
        <f t="shared" si="42"/>
        <v>1</v>
      </c>
    </row>
    <row r="2699" spans="2:15" x14ac:dyDescent="0.3">
      <c r="B2699" s="10">
        <v>2023</v>
      </c>
      <c r="C2699" s="10" t="s">
        <v>36</v>
      </c>
      <c r="D2699" s="10" t="s">
        <v>16</v>
      </c>
      <c r="E2699" s="10" t="s">
        <v>24</v>
      </c>
      <c r="F2699" s="10" t="s">
        <v>18</v>
      </c>
      <c r="G2699" s="10" t="s">
        <v>26</v>
      </c>
      <c r="H2699" s="10" t="s">
        <v>27</v>
      </c>
      <c r="I2699" s="10" t="s">
        <v>28</v>
      </c>
      <c r="O2699" s="10">
        <f t="shared" si="42"/>
        <v>1</v>
      </c>
    </row>
    <row r="2700" spans="2:15" x14ac:dyDescent="0.3">
      <c r="B2700" s="10">
        <v>2020</v>
      </c>
      <c r="C2700" s="10" t="s">
        <v>43</v>
      </c>
      <c r="D2700" s="10" t="s">
        <v>37</v>
      </c>
      <c r="E2700" s="10" t="s">
        <v>24</v>
      </c>
      <c r="F2700" s="10" t="s">
        <v>25</v>
      </c>
      <c r="G2700" s="10" t="s">
        <v>32</v>
      </c>
      <c r="H2700" s="10" t="s">
        <v>34</v>
      </c>
      <c r="I2700" s="10" t="s">
        <v>28</v>
      </c>
      <c r="O2700" s="10">
        <f t="shared" si="42"/>
        <v>1</v>
      </c>
    </row>
    <row r="2701" spans="2:15" x14ac:dyDescent="0.3">
      <c r="B2701" s="10">
        <v>2021</v>
      </c>
      <c r="C2701" s="10" t="s">
        <v>45</v>
      </c>
      <c r="D2701" s="10" t="s">
        <v>23</v>
      </c>
      <c r="E2701" s="10" t="s">
        <v>17</v>
      </c>
      <c r="F2701" s="10" t="s">
        <v>25</v>
      </c>
      <c r="G2701" s="10" t="s">
        <v>19</v>
      </c>
      <c r="H2701" s="10" t="s">
        <v>20</v>
      </c>
      <c r="I2701" s="10" t="s">
        <v>28</v>
      </c>
      <c r="O2701" s="10">
        <f t="shared" si="42"/>
        <v>1</v>
      </c>
    </row>
    <row r="2702" spans="2:15" x14ac:dyDescent="0.3">
      <c r="B2702" s="10">
        <v>2023</v>
      </c>
      <c r="C2702" s="10" t="s">
        <v>43</v>
      </c>
      <c r="D2702" s="10" t="s">
        <v>31</v>
      </c>
      <c r="E2702" s="10" t="s">
        <v>17</v>
      </c>
      <c r="F2702" s="10" t="s">
        <v>25</v>
      </c>
      <c r="G2702" s="10" t="s">
        <v>32</v>
      </c>
      <c r="H2702" s="10" t="s">
        <v>27</v>
      </c>
      <c r="I2702" s="10" t="s">
        <v>21</v>
      </c>
      <c r="O2702" s="10">
        <f t="shared" si="42"/>
        <v>1</v>
      </c>
    </row>
    <row r="2703" spans="2:15" x14ac:dyDescent="0.3">
      <c r="B2703" s="10">
        <v>2022</v>
      </c>
      <c r="C2703" s="10" t="s">
        <v>15</v>
      </c>
      <c r="D2703" s="10" t="s">
        <v>37</v>
      </c>
      <c r="E2703" s="10" t="s">
        <v>17</v>
      </c>
      <c r="F2703" s="10" t="s">
        <v>25</v>
      </c>
      <c r="G2703" s="10" t="s">
        <v>40</v>
      </c>
      <c r="H2703" s="10" t="s">
        <v>27</v>
      </c>
      <c r="I2703" s="10" t="s">
        <v>28</v>
      </c>
      <c r="O2703" s="10">
        <f t="shared" si="42"/>
        <v>1</v>
      </c>
    </row>
    <row r="2704" spans="2:15" x14ac:dyDescent="0.3">
      <c r="B2704" s="10">
        <v>2022</v>
      </c>
      <c r="C2704" s="10" t="s">
        <v>29</v>
      </c>
      <c r="D2704" s="10" t="s">
        <v>37</v>
      </c>
      <c r="E2704" s="10" t="s">
        <v>17</v>
      </c>
      <c r="F2704" s="10" t="s">
        <v>18</v>
      </c>
      <c r="G2704" s="10" t="s">
        <v>40</v>
      </c>
      <c r="H2704" s="10" t="s">
        <v>34</v>
      </c>
      <c r="I2704" s="10" t="s">
        <v>21</v>
      </c>
      <c r="O2704" s="10">
        <f t="shared" si="42"/>
        <v>1</v>
      </c>
    </row>
    <row r="2705" spans="2:15" x14ac:dyDescent="0.3">
      <c r="B2705" s="10">
        <v>2021</v>
      </c>
      <c r="C2705" s="10" t="s">
        <v>29</v>
      </c>
      <c r="D2705" s="10" t="s">
        <v>37</v>
      </c>
      <c r="E2705" s="10" t="s">
        <v>35</v>
      </c>
      <c r="F2705" s="10" t="s">
        <v>18</v>
      </c>
      <c r="G2705" s="10" t="s">
        <v>26</v>
      </c>
      <c r="H2705" s="10" t="s">
        <v>39</v>
      </c>
      <c r="I2705" s="10" t="s">
        <v>28</v>
      </c>
      <c r="O2705" s="10">
        <f t="shared" si="42"/>
        <v>1</v>
      </c>
    </row>
    <row r="2706" spans="2:15" x14ac:dyDescent="0.3">
      <c r="B2706" s="10">
        <v>2024</v>
      </c>
      <c r="C2706" s="10" t="s">
        <v>36</v>
      </c>
      <c r="D2706" s="10" t="s">
        <v>42</v>
      </c>
      <c r="E2706" s="10" t="s">
        <v>17</v>
      </c>
      <c r="F2706" s="10" t="s">
        <v>18</v>
      </c>
      <c r="G2706" s="10" t="s">
        <v>38</v>
      </c>
      <c r="H2706" s="10" t="s">
        <v>39</v>
      </c>
      <c r="I2706" s="10" t="s">
        <v>34</v>
      </c>
      <c r="O2706" s="10">
        <f t="shared" si="42"/>
        <v>1</v>
      </c>
    </row>
    <row r="2707" spans="2:15" x14ac:dyDescent="0.3">
      <c r="B2707" s="10">
        <v>2020</v>
      </c>
      <c r="C2707" s="10" t="s">
        <v>45</v>
      </c>
      <c r="D2707" s="10" t="s">
        <v>37</v>
      </c>
      <c r="E2707" s="10" t="s">
        <v>24</v>
      </c>
      <c r="F2707" s="10" t="s">
        <v>30</v>
      </c>
      <c r="G2707" s="10" t="s">
        <v>44</v>
      </c>
      <c r="H2707" s="10" t="s">
        <v>39</v>
      </c>
      <c r="I2707" s="10" t="s">
        <v>28</v>
      </c>
      <c r="O2707" s="10">
        <f t="shared" si="42"/>
        <v>1</v>
      </c>
    </row>
    <row r="2708" spans="2:15" x14ac:dyDescent="0.3">
      <c r="B2708" s="10">
        <v>2026</v>
      </c>
      <c r="C2708" s="10" t="s">
        <v>45</v>
      </c>
      <c r="D2708" s="10" t="s">
        <v>23</v>
      </c>
      <c r="E2708" s="10" t="s">
        <v>24</v>
      </c>
      <c r="F2708" s="10" t="s">
        <v>25</v>
      </c>
      <c r="G2708" s="10" t="s">
        <v>38</v>
      </c>
      <c r="H2708" s="10" t="s">
        <v>34</v>
      </c>
      <c r="I2708" s="10" t="s">
        <v>21</v>
      </c>
      <c r="O2708" s="10">
        <f t="shared" si="42"/>
        <v>1</v>
      </c>
    </row>
    <row r="2709" spans="2:15" x14ac:dyDescent="0.3">
      <c r="B2709" s="10">
        <v>2023</v>
      </c>
      <c r="C2709" s="10" t="s">
        <v>43</v>
      </c>
      <c r="D2709" s="10" t="s">
        <v>31</v>
      </c>
      <c r="E2709" s="10" t="s">
        <v>17</v>
      </c>
      <c r="F2709" s="10" t="s">
        <v>30</v>
      </c>
      <c r="G2709" s="10" t="s">
        <v>44</v>
      </c>
      <c r="H2709" s="10" t="s">
        <v>39</v>
      </c>
      <c r="I2709" s="10" t="s">
        <v>21</v>
      </c>
      <c r="O2709" s="10">
        <f t="shared" si="42"/>
        <v>1</v>
      </c>
    </row>
    <row r="2710" spans="2:15" x14ac:dyDescent="0.3">
      <c r="B2710" s="10">
        <v>2021</v>
      </c>
      <c r="C2710" s="10" t="s">
        <v>41</v>
      </c>
      <c r="D2710" s="10" t="s">
        <v>16</v>
      </c>
      <c r="E2710" s="10" t="s">
        <v>17</v>
      </c>
      <c r="F2710" s="10" t="s">
        <v>30</v>
      </c>
      <c r="G2710" s="10" t="s">
        <v>26</v>
      </c>
      <c r="H2710" s="10" t="s">
        <v>34</v>
      </c>
      <c r="I2710" s="10" t="s">
        <v>28</v>
      </c>
      <c r="O2710" s="10">
        <f t="shared" si="42"/>
        <v>1</v>
      </c>
    </row>
    <row r="2711" spans="2:15" x14ac:dyDescent="0.3">
      <c r="B2711" s="10">
        <v>2026</v>
      </c>
      <c r="C2711" s="10" t="s">
        <v>15</v>
      </c>
      <c r="D2711" s="10" t="s">
        <v>37</v>
      </c>
      <c r="E2711" s="10" t="s">
        <v>35</v>
      </c>
      <c r="F2711" s="10" t="s">
        <v>25</v>
      </c>
      <c r="G2711" s="10" t="s">
        <v>44</v>
      </c>
      <c r="H2711" s="10" t="s">
        <v>20</v>
      </c>
      <c r="I2711" s="10" t="s">
        <v>28</v>
      </c>
      <c r="O2711" s="10">
        <f t="shared" si="42"/>
        <v>1</v>
      </c>
    </row>
    <row r="2712" spans="2:15" x14ac:dyDescent="0.3">
      <c r="B2712" s="10">
        <v>2023</v>
      </c>
      <c r="C2712" s="10" t="s">
        <v>41</v>
      </c>
      <c r="D2712" s="10" t="s">
        <v>16</v>
      </c>
      <c r="E2712" s="10" t="s">
        <v>17</v>
      </c>
      <c r="F2712" s="10" t="s">
        <v>25</v>
      </c>
      <c r="G2712" s="10" t="s">
        <v>19</v>
      </c>
      <c r="H2712" s="10" t="s">
        <v>27</v>
      </c>
      <c r="I2712" s="10" t="s">
        <v>28</v>
      </c>
      <c r="O2712" s="10">
        <f t="shared" si="42"/>
        <v>1</v>
      </c>
    </row>
    <row r="2713" spans="2:15" x14ac:dyDescent="0.3">
      <c r="B2713" s="10">
        <v>2021</v>
      </c>
      <c r="C2713" s="10" t="s">
        <v>15</v>
      </c>
      <c r="D2713" s="10" t="s">
        <v>33</v>
      </c>
      <c r="E2713" s="10" t="s">
        <v>24</v>
      </c>
      <c r="F2713" s="10" t="s">
        <v>30</v>
      </c>
      <c r="G2713" s="10" t="s">
        <v>44</v>
      </c>
      <c r="H2713" s="10" t="s">
        <v>20</v>
      </c>
      <c r="I2713" s="10" t="s">
        <v>21</v>
      </c>
      <c r="O2713" s="10">
        <f t="shared" si="42"/>
        <v>1</v>
      </c>
    </row>
    <row r="2714" spans="2:15" x14ac:dyDescent="0.3">
      <c r="B2714" s="10">
        <v>2024</v>
      </c>
      <c r="C2714" s="10" t="s">
        <v>15</v>
      </c>
      <c r="D2714" s="10" t="s">
        <v>33</v>
      </c>
      <c r="E2714" s="10" t="s">
        <v>17</v>
      </c>
      <c r="F2714" s="10" t="s">
        <v>25</v>
      </c>
      <c r="G2714" s="10" t="s">
        <v>26</v>
      </c>
      <c r="H2714" s="10" t="s">
        <v>27</v>
      </c>
      <c r="I2714" s="10" t="s">
        <v>21</v>
      </c>
      <c r="O2714" s="10">
        <f t="shared" si="42"/>
        <v>1</v>
      </c>
    </row>
    <row r="2715" spans="2:15" x14ac:dyDescent="0.3">
      <c r="B2715" s="10">
        <v>2021</v>
      </c>
      <c r="C2715" s="10" t="s">
        <v>36</v>
      </c>
      <c r="D2715" s="10" t="s">
        <v>33</v>
      </c>
      <c r="E2715" s="10" t="s">
        <v>35</v>
      </c>
      <c r="F2715" s="10" t="s">
        <v>25</v>
      </c>
      <c r="G2715" s="10" t="s">
        <v>40</v>
      </c>
      <c r="H2715" s="10" t="s">
        <v>39</v>
      </c>
      <c r="I2715" s="10" t="s">
        <v>21</v>
      </c>
      <c r="O2715" s="10">
        <f t="shared" si="42"/>
        <v>1</v>
      </c>
    </row>
    <row r="2716" spans="2:15" x14ac:dyDescent="0.3">
      <c r="B2716" s="10">
        <v>2022</v>
      </c>
      <c r="C2716" s="10" t="s">
        <v>29</v>
      </c>
      <c r="D2716" s="10" t="s">
        <v>37</v>
      </c>
      <c r="E2716" s="10" t="s">
        <v>24</v>
      </c>
      <c r="F2716" s="10" t="s">
        <v>18</v>
      </c>
      <c r="G2716" s="10" t="s">
        <v>26</v>
      </c>
      <c r="H2716" s="10" t="s">
        <v>20</v>
      </c>
      <c r="I2716" s="10" t="s">
        <v>28</v>
      </c>
      <c r="O2716" s="10">
        <f t="shared" si="42"/>
        <v>1</v>
      </c>
    </row>
    <row r="2717" spans="2:15" x14ac:dyDescent="0.3">
      <c r="B2717" s="10">
        <v>2025</v>
      </c>
      <c r="C2717" s="10" t="s">
        <v>15</v>
      </c>
      <c r="D2717" s="10" t="s">
        <v>33</v>
      </c>
      <c r="E2717" s="10" t="s">
        <v>24</v>
      </c>
      <c r="F2717" s="10" t="s">
        <v>25</v>
      </c>
      <c r="G2717" s="10" t="s">
        <v>38</v>
      </c>
      <c r="H2717" s="10" t="s">
        <v>27</v>
      </c>
      <c r="I2717" s="10" t="s">
        <v>21</v>
      </c>
      <c r="O2717" s="10">
        <f t="shared" si="42"/>
        <v>1</v>
      </c>
    </row>
    <row r="2718" spans="2:15" x14ac:dyDescent="0.3">
      <c r="B2718" s="10">
        <v>2021</v>
      </c>
      <c r="C2718" s="10" t="s">
        <v>41</v>
      </c>
      <c r="D2718" s="10" t="s">
        <v>37</v>
      </c>
      <c r="E2718" s="10" t="s">
        <v>35</v>
      </c>
      <c r="F2718" s="10" t="s">
        <v>25</v>
      </c>
      <c r="G2718" s="10" t="s">
        <v>26</v>
      </c>
      <c r="H2718" s="10" t="s">
        <v>27</v>
      </c>
      <c r="I2718" s="10" t="s">
        <v>28</v>
      </c>
      <c r="O2718" s="10">
        <f t="shared" si="42"/>
        <v>1</v>
      </c>
    </row>
    <row r="2719" spans="2:15" x14ac:dyDescent="0.3">
      <c r="B2719" s="10">
        <v>2022</v>
      </c>
      <c r="C2719" s="10" t="s">
        <v>45</v>
      </c>
      <c r="D2719" s="10" t="s">
        <v>42</v>
      </c>
      <c r="E2719" s="10" t="s">
        <v>17</v>
      </c>
      <c r="F2719" s="10" t="s">
        <v>18</v>
      </c>
      <c r="G2719" s="10" t="s">
        <v>40</v>
      </c>
      <c r="H2719" s="10" t="s">
        <v>34</v>
      </c>
      <c r="I2719" s="10" t="s">
        <v>28</v>
      </c>
      <c r="O2719" s="10">
        <f t="shared" si="42"/>
        <v>1</v>
      </c>
    </row>
    <row r="2720" spans="2:15" x14ac:dyDescent="0.3">
      <c r="B2720" s="10">
        <v>2023</v>
      </c>
      <c r="C2720" s="10" t="s">
        <v>29</v>
      </c>
      <c r="D2720" s="10" t="s">
        <v>37</v>
      </c>
      <c r="E2720" s="10" t="s">
        <v>35</v>
      </c>
      <c r="F2720" s="10" t="s">
        <v>25</v>
      </c>
      <c r="G2720" s="10" t="s">
        <v>19</v>
      </c>
      <c r="H2720" s="10" t="s">
        <v>27</v>
      </c>
      <c r="I2720" s="10" t="s">
        <v>34</v>
      </c>
      <c r="O2720" s="10">
        <f t="shared" si="42"/>
        <v>1</v>
      </c>
    </row>
    <row r="2721" spans="2:15" x14ac:dyDescent="0.3">
      <c r="B2721" s="10">
        <v>2023</v>
      </c>
      <c r="C2721" s="10" t="s">
        <v>15</v>
      </c>
      <c r="D2721" s="10" t="s">
        <v>33</v>
      </c>
      <c r="E2721" s="10" t="s">
        <v>24</v>
      </c>
      <c r="F2721" s="10" t="s">
        <v>18</v>
      </c>
      <c r="G2721" s="10" t="s">
        <v>32</v>
      </c>
      <c r="H2721" s="10" t="s">
        <v>27</v>
      </c>
      <c r="I2721" s="10" t="s">
        <v>34</v>
      </c>
      <c r="O2721" s="10">
        <f t="shared" si="42"/>
        <v>1</v>
      </c>
    </row>
    <row r="2722" spans="2:15" x14ac:dyDescent="0.3">
      <c r="B2722" s="10">
        <v>2022</v>
      </c>
      <c r="C2722" s="10" t="s">
        <v>45</v>
      </c>
      <c r="D2722" s="10" t="s">
        <v>23</v>
      </c>
      <c r="E2722" s="10" t="s">
        <v>35</v>
      </c>
      <c r="F2722" s="10" t="s">
        <v>30</v>
      </c>
      <c r="G2722" s="10" t="s">
        <v>26</v>
      </c>
      <c r="H2722" s="10" t="s">
        <v>20</v>
      </c>
      <c r="I2722" s="10" t="s">
        <v>34</v>
      </c>
      <c r="O2722" s="10">
        <f t="shared" si="42"/>
        <v>1</v>
      </c>
    </row>
    <row r="2723" spans="2:15" x14ac:dyDescent="0.3">
      <c r="B2723" s="10">
        <v>2020</v>
      </c>
      <c r="C2723" s="10" t="s">
        <v>45</v>
      </c>
      <c r="D2723" s="10" t="s">
        <v>16</v>
      </c>
      <c r="E2723" s="10" t="s">
        <v>24</v>
      </c>
      <c r="F2723" s="10" t="s">
        <v>18</v>
      </c>
      <c r="G2723" s="10" t="s">
        <v>26</v>
      </c>
      <c r="H2723" s="10" t="s">
        <v>34</v>
      </c>
      <c r="I2723" s="10" t="s">
        <v>28</v>
      </c>
      <c r="O2723" s="10">
        <f t="shared" si="42"/>
        <v>1</v>
      </c>
    </row>
    <row r="2724" spans="2:15" x14ac:dyDescent="0.3">
      <c r="B2724" s="10">
        <v>2025</v>
      </c>
      <c r="C2724" s="10" t="s">
        <v>45</v>
      </c>
      <c r="D2724" s="10" t="s">
        <v>23</v>
      </c>
      <c r="E2724" s="10" t="s">
        <v>35</v>
      </c>
      <c r="F2724" s="10" t="s">
        <v>25</v>
      </c>
      <c r="G2724" s="10" t="s">
        <v>32</v>
      </c>
      <c r="H2724" s="10" t="s">
        <v>27</v>
      </c>
      <c r="I2724" s="10" t="s">
        <v>34</v>
      </c>
      <c r="O2724" s="10">
        <f t="shared" si="42"/>
        <v>1</v>
      </c>
    </row>
    <row r="2725" spans="2:15" x14ac:dyDescent="0.3">
      <c r="B2725" s="10">
        <v>2020</v>
      </c>
      <c r="C2725" s="10" t="s">
        <v>15</v>
      </c>
      <c r="D2725" s="10" t="s">
        <v>42</v>
      </c>
      <c r="E2725" s="10" t="s">
        <v>24</v>
      </c>
      <c r="F2725" s="10" t="s">
        <v>25</v>
      </c>
      <c r="G2725" s="10" t="s">
        <v>26</v>
      </c>
      <c r="H2725" s="10" t="s">
        <v>27</v>
      </c>
      <c r="I2725" s="10" t="s">
        <v>28</v>
      </c>
      <c r="O2725" s="10">
        <f t="shared" si="42"/>
        <v>1</v>
      </c>
    </row>
    <row r="2726" spans="2:15" x14ac:dyDescent="0.3">
      <c r="B2726" s="10">
        <v>2024</v>
      </c>
      <c r="C2726" s="10" t="s">
        <v>45</v>
      </c>
      <c r="D2726" s="10" t="s">
        <v>31</v>
      </c>
      <c r="E2726" s="10" t="s">
        <v>35</v>
      </c>
      <c r="F2726" s="10" t="s">
        <v>18</v>
      </c>
      <c r="G2726" s="10" t="s">
        <v>40</v>
      </c>
      <c r="H2726" s="10" t="s">
        <v>27</v>
      </c>
      <c r="I2726" s="10" t="s">
        <v>28</v>
      </c>
      <c r="O2726" s="10">
        <f t="shared" si="42"/>
        <v>1</v>
      </c>
    </row>
    <row r="2727" spans="2:15" x14ac:dyDescent="0.3">
      <c r="B2727" s="10">
        <v>2023</v>
      </c>
      <c r="C2727" s="10" t="s">
        <v>45</v>
      </c>
      <c r="D2727" s="10" t="s">
        <v>23</v>
      </c>
      <c r="E2727" s="10" t="s">
        <v>24</v>
      </c>
      <c r="F2727" s="10" t="s">
        <v>30</v>
      </c>
      <c r="G2727" s="10" t="s">
        <v>44</v>
      </c>
      <c r="H2727" s="10" t="s">
        <v>39</v>
      </c>
      <c r="I2727" s="10" t="s">
        <v>21</v>
      </c>
      <c r="O2727" s="10">
        <f t="shared" si="42"/>
        <v>1</v>
      </c>
    </row>
    <row r="2728" spans="2:15" x14ac:dyDescent="0.3">
      <c r="B2728" s="10">
        <v>2022</v>
      </c>
      <c r="C2728" s="10" t="s">
        <v>43</v>
      </c>
      <c r="D2728" s="10" t="s">
        <v>33</v>
      </c>
      <c r="E2728" s="10" t="s">
        <v>17</v>
      </c>
      <c r="F2728" s="10" t="s">
        <v>25</v>
      </c>
      <c r="G2728" s="10" t="s">
        <v>40</v>
      </c>
      <c r="H2728" s="10" t="s">
        <v>20</v>
      </c>
      <c r="I2728" s="10" t="s">
        <v>28</v>
      </c>
      <c r="O2728" s="10">
        <f t="shared" si="42"/>
        <v>1</v>
      </c>
    </row>
    <row r="2729" spans="2:15" x14ac:dyDescent="0.3">
      <c r="B2729" s="10">
        <v>2020</v>
      </c>
      <c r="C2729" s="10" t="s">
        <v>22</v>
      </c>
      <c r="D2729" s="10" t="s">
        <v>33</v>
      </c>
      <c r="E2729" s="10" t="s">
        <v>35</v>
      </c>
      <c r="F2729" s="10" t="s">
        <v>25</v>
      </c>
      <c r="G2729" s="10" t="s">
        <v>44</v>
      </c>
      <c r="H2729" s="10" t="s">
        <v>27</v>
      </c>
      <c r="I2729" s="10" t="s">
        <v>34</v>
      </c>
      <c r="O2729" s="10">
        <f t="shared" si="42"/>
        <v>1</v>
      </c>
    </row>
    <row r="2730" spans="2:15" x14ac:dyDescent="0.3">
      <c r="B2730" s="10">
        <v>2024</v>
      </c>
      <c r="C2730" s="10" t="s">
        <v>22</v>
      </c>
      <c r="D2730" s="10" t="s">
        <v>33</v>
      </c>
      <c r="E2730" s="10" t="s">
        <v>17</v>
      </c>
      <c r="F2730" s="10" t="s">
        <v>18</v>
      </c>
      <c r="G2730" s="10" t="s">
        <v>32</v>
      </c>
      <c r="H2730" s="10" t="s">
        <v>20</v>
      </c>
      <c r="I2730" s="10" t="s">
        <v>28</v>
      </c>
      <c r="O2730" s="10">
        <f t="shared" si="42"/>
        <v>1</v>
      </c>
    </row>
    <row r="2731" spans="2:15" x14ac:dyDescent="0.3">
      <c r="B2731" s="10">
        <v>2021</v>
      </c>
      <c r="C2731" s="10" t="s">
        <v>29</v>
      </c>
      <c r="D2731" s="10" t="s">
        <v>31</v>
      </c>
      <c r="E2731" s="10" t="s">
        <v>24</v>
      </c>
      <c r="F2731" s="10" t="s">
        <v>30</v>
      </c>
      <c r="G2731" s="10" t="s">
        <v>38</v>
      </c>
      <c r="H2731" s="10" t="s">
        <v>20</v>
      </c>
      <c r="I2731" s="10" t="s">
        <v>21</v>
      </c>
      <c r="O2731" s="10">
        <f t="shared" si="42"/>
        <v>1</v>
      </c>
    </row>
    <row r="2732" spans="2:15" x14ac:dyDescent="0.3">
      <c r="B2732" s="10">
        <v>2024</v>
      </c>
      <c r="C2732" s="10" t="s">
        <v>29</v>
      </c>
      <c r="D2732" s="10" t="s">
        <v>16</v>
      </c>
      <c r="E2732" s="10" t="s">
        <v>35</v>
      </c>
      <c r="F2732" s="10" t="s">
        <v>25</v>
      </c>
      <c r="G2732" s="10" t="s">
        <v>26</v>
      </c>
      <c r="H2732" s="10" t="s">
        <v>39</v>
      </c>
      <c r="I2732" s="10" t="s">
        <v>21</v>
      </c>
      <c r="O2732" s="10">
        <f t="shared" si="42"/>
        <v>1</v>
      </c>
    </row>
    <row r="2733" spans="2:15" x14ac:dyDescent="0.3">
      <c r="B2733" s="10">
        <v>2023</v>
      </c>
      <c r="C2733" s="10" t="s">
        <v>41</v>
      </c>
      <c r="D2733" s="10" t="s">
        <v>16</v>
      </c>
      <c r="E2733" s="10" t="s">
        <v>17</v>
      </c>
      <c r="F2733" s="10" t="s">
        <v>30</v>
      </c>
      <c r="G2733" s="10" t="s">
        <v>19</v>
      </c>
      <c r="H2733" s="10" t="s">
        <v>39</v>
      </c>
      <c r="I2733" s="10" t="s">
        <v>34</v>
      </c>
      <c r="O2733" s="10">
        <f t="shared" si="42"/>
        <v>1</v>
      </c>
    </row>
    <row r="2734" spans="2:15" x14ac:dyDescent="0.3">
      <c r="B2734" s="10">
        <v>2024</v>
      </c>
      <c r="C2734" s="10" t="s">
        <v>15</v>
      </c>
      <c r="D2734" s="10" t="s">
        <v>23</v>
      </c>
      <c r="E2734" s="10" t="s">
        <v>17</v>
      </c>
      <c r="F2734" s="10" t="s">
        <v>30</v>
      </c>
      <c r="G2734" s="10" t="s">
        <v>40</v>
      </c>
      <c r="H2734" s="10" t="s">
        <v>27</v>
      </c>
      <c r="I2734" s="10" t="s">
        <v>34</v>
      </c>
      <c r="O2734" s="10">
        <f t="shared" si="42"/>
        <v>1</v>
      </c>
    </row>
    <row r="2735" spans="2:15" x14ac:dyDescent="0.3">
      <c r="B2735" s="10">
        <v>2024</v>
      </c>
      <c r="C2735" s="10" t="s">
        <v>22</v>
      </c>
      <c r="D2735" s="10" t="s">
        <v>42</v>
      </c>
      <c r="E2735" s="10" t="s">
        <v>35</v>
      </c>
      <c r="F2735" s="10" t="s">
        <v>30</v>
      </c>
      <c r="G2735" s="10" t="s">
        <v>40</v>
      </c>
      <c r="H2735" s="10" t="s">
        <v>34</v>
      </c>
      <c r="I2735" s="10" t="s">
        <v>21</v>
      </c>
      <c r="O2735" s="10">
        <f t="shared" si="42"/>
        <v>1</v>
      </c>
    </row>
    <row r="2736" spans="2:15" x14ac:dyDescent="0.3">
      <c r="B2736" s="10">
        <v>2021</v>
      </c>
      <c r="C2736" s="10" t="s">
        <v>45</v>
      </c>
      <c r="D2736" s="10" t="s">
        <v>42</v>
      </c>
      <c r="E2736" s="10" t="s">
        <v>35</v>
      </c>
      <c r="F2736" s="10" t="s">
        <v>25</v>
      </c>
      <c r="G2736" s="10" t="s">
        <v>26</v>
      </c>
      <c r="H2736" s="10" t="s">
        <v>39</v>
      </c>
      <c r="I2736" s="10" t="s">
        <v>34</v>
      </c>
      <c r="O2736" s="10">
        <f t="shared" si="42"/>
        <v>1</v>
      </c>
    </row>
    <row r="2737" spans="2:15" x14ac:dyDescent="0.3">
      <c r="B2737" s="10">
        <v>2026</v>
      </c>
      <c r="C2737" s="10" t="s">
        <v>15</v>
      </c>
      <c r="D2737" s="10" t="s">
        <v>33</v>
      </c>
      <c r="E2737" s="10" t="s">
        <v>35</v>
      </c>
      <c r="F2737" s="10" t="s">
        <v>25</v>
      </c>
      <c r="G2737" s="10" t="s">
        <v>26</v>
      </c>
      <c r="H2737" s="10" t="s">
        <v>27</v>
      </c>
      <c r="I2737" s="10" t="s">
        <v>28</v>
      </c>
      <c r="O2737" s="10">
        <f t="shared" si="42"/>
        <v>1</v>
      </c>
    </row>
    <row r="2738" spans="2:15" x14ac:dyDescent="0.3">
      <c r="B2738" s="10">
        <v>2025</v>
      </c>
      <c r="C2738" s="10" t="s">
        <v>15</v>
      </c>
      <c r="D2738" s="10" t="s">
        <v>31</v>
      </c>
      <c r="E2738" s="10" t="s">
        <v>17</v>
      </c>
      <c r="F2738" s="10" t="s">
        <v>25</v>
      </c>
      <c r="G2738" s="10" t="s">
        <v>38</v>
      </c>
      <c r="H2738" s="10" t="s">
        <v>27</v>
      </c>
      <c r="I2738" s="10" t="s">
        <v>21</v>
      </c>
      <c r="O2738" s="10">
        <f t="shared" si="42"/>
        <v>1</v>
      </c>
    </row>
    <row r="2739" spans="2:15" x14ac:dyDescent="0.3">
      <c r="B2739" s="10">
        <v>2023</v>
      </c>
      <c r="C2739" s="10" t="s">
        <v>29</v>
      </c>
      <c r="D2739" s="10" t="s">
        <v>37</v>
      </c>
      <c r="E2739" s="10" t="s">
        <v>35</v>
      </c>
      <c r="F2739" s="10" t="s">
        <v>25</v>
      </c>
      <c r="G2739" s="10" t="s">
        <v>40</v>
      </c>
      <c r="H2739" s="10" t="s">
        <v>27</v>
      </c>
      <c r="I2739" s="10" t="s">
        <v>28</v>
      </c>
      <c r="O2739" s="10">
        <f t="shared" si="42"/>
        <v>1</v>
      </c>
    </row>
    <row r="2740" spans="2:15" x14ac:dyDescent="0.3">
      <c r="B2740" s="10">
        <v>2022</v>
      </c>
      <c r="C2740" s="10" t="s">
        <v>41</v>
      </c>
      <c r="D2740" s="10" t="s">
        <v>16</v>
      </c>
      <c r="E2740" s="10" t="s">
        <v>24</v>
      </c>
      <c r="F2740" s="10" t="s">
        <v>25</v>
      </c>
      <c r="G2740" s="10" t="s">
        <v>26</v>
      </c>
      <c r="H2740" s="10" t="s">
        <v>27</v>
      </c>
      <c r="I2740" s="10" t="s">
        <v>28</v>
      </c>
      <c r="O2740" s="10">
        <f t="shared" si="42"/>
        <v>1</v>
      </c>
    </row>
    <row r="2741" spans="2:15" x14ac:dyDescent="0.3">
      <c r="B2741" s="10">
        <v>2022</v>
      </c>
      <c r="C2741" s="10" t="s">
        <v>41</v>
      </c>
      <c r="D2741" s="10" t="s">
        <v>31</v>
      </c>
      <c r="E2741" s="10" t="s">
        <v>24</v>
      </c>
      <c r="F2741" s="10" t="s">
        <v>18</v>
      </c>
      <c r="G2741" s="10" t="s">
        <v>40</v>
      </c>
      <c r="H2741" s="10" t="s">
        <v>39</v>
      </c>
      <c r="I2741" s="10" t="s">
        <v>21</v>
      </c>
      <c r="O2741" s="10">
        <f t="shared" si="42"/>
        <v>1</v>
      </c>
    </row>
    <row r="2742" spans="2:15" x14ac:dyDescent="0.3">
      <c r="B2742" s="10">
        <v>2024</v>
      </c>
      <c r="C2742" s="10" t="s">
        <v>41</v>
      </c>
      <c r="D2742" s="10" t="s">
        <v>16</v>
      </c>
      <c r="E2742" s="10" t="s">
        <v>24</v>
      </c>
      <c r="F2742" s="10" t="s">
        <v>18</v>
      </c>
      <c r="G2742" s="10" t="s">
        <v>38</v>
      </c>
      <c r="H2742" s="10" t="s">
        <v>27</v>
      </c>
      <c r="I2742" s="10" t="s">
        <v>28</v>
      </c>
      <c r="O2742" s="10">
        <f t="shared" si="42"/>
        <v>1</v>
      </c>
    </row>
    <row r="2743" spans="2:15" x14ac:dyDescent="0.3">
      <c r="B2743" s="10">
        <v>2023</v>
      </c>
      <c r="C2743" s="10" t="s">
        <v>43</v>
      </c>
      <c r="D2743" s="10" t="s">
        <v>16</v>
      </c>
      <c r="E2743" s="10" t="s">
        <v>17</v>
      </c>
      <c r="F2743" s="10" t="s">
        <v>25</v>
      </c>
      <c r="G2743" s="10" t="s">
        <v>38</v>
      </c>
      <c r="H2743" s="10" t="s">
        <v>27</v>
      </c>
      <c r="I2743" s="10" t="s">
        <v>34</v>
      </c>
      <c r="O2743" s="10">
        <f t="shared" si="42"/>
        <v>1</v>
      </c>
    </row>
    <row r="2744" spans="2:15" x14ac:dyDescent="0.3">
      <c r="B2744" s="10">
        <v>2023</v>
      </c>
      <c r="C2744" s="10" t="s">
        <v>29</v>
      </c>
      <c r="D2744" s="10" t="s">
        <v>16</v>
      </c>
      <c r="E2744" s="10" t="s">
        <v>24</v>
      </c>
      <c r="F2744" s="10" t="s">
        <v>18</v>
      </c>
      <c r="G2744" s="10" t="s">
        <v>26</v>
      </c>
      <c r="H2744" s="10" t="s">
        <v>20</v>
      </c>
      <c r="I2744" s="10" t="s">
        <v>28</v>
      </c>
      <c r="O2744" s="10">
        <f t="shared" si="42"/>
        <v>1</v>
      </c>
    </row>
    <row r="2745" spans="2:15" x14ac:dyDescent="0.3">
      <c r="B2745" s="10">
        <v>2020</v>
      </c>
      <c r="C2745" s="10" t="s">
        <v>29</v>
      </c>
      <c r="D2745" s="10" t="s">
        <v>33</v>
      </c>
      <c r="E2745" s="10" t="s">
        <v>24</v>
      </c>
      <c r="F2745" s="10" t="s">
        <v>30</v>
      </c>
      <c r="G2745" s="10" t="s">
        <v>44</v>
      </c>
      <c r="H2745" s="10" t="s">
        <v>39</v>
      </c>
      <c r="I2745" s="10" t="s">
        <v>28</v>
      </c>
      <c r="O2745" s="10">
        <f t="shared" si="42"/>
        <v>1</v>
      </c>
    </row>
    <row r="2746" spans="2:15" x14ac:dyDescent="0.3">
      <c r="B2746" s="10">
        <v>2025</v>
      </c>
      <c r="C2746" s="10" t="s">
        <v>41</v>
      </c>
      <c r="D2746" s="10" t="s">
        <v>42</v>
      </c>
      <c r="E2746" s="10" t="s">
        <v>24</v>
      </c>
      <c r="F2746" s="10" t="s">
        <v>30</v>
      </c>
      <c r="G2746" s="10" t="s">
        <v>26</v>
      </c>
      <c r="H2746" s="10" t="s">
        <v>39</v>
      </c>
      <c r="I2746" s="10" t="s">
        <v>28</v>
      </c>
      <c r="O2746" s="10">
        <f t="shared" si="42"/>
        <v>1</v>
      </c>
    </row>
    <row r="2747" spans="2:15" x14ac:dyDescent="0.3">
      <c r="B2747" s="10">
        <v>2023</v>
      </c>
      <c r="C2747" s="10" t="s">
        <v>41</v>
      </c>
      <c r="D2747" s="10" t="s">
        <v>33</v>
      </c>
      <c r="E2747" s="10" t="s">
        <v>17</v>
      </c>
      <c r="F2747" s="10" t="s">
        <v>18</v>
      </c>
      <c r="G2747" s="10" t="s">
        <v>40</v>
      </c>
      <c r="H2747" s="10" t="s">
        <v>39</v>
      </c>
      <c r="I2747" s="10" t="s">
        <v>28</v>
      </c>
      <c r="O2747" s="10">
        <f t="shared" si="42"/>
        <v>1</v>
      </c>
    </row>
    <row r="2748" spans="2:15" x14ac:dyDescent="0.3">
      <c r="B2748" s="10">
        <v>2023</v>
      </c>
      <c r="C2748" s="10" t="s">
        <v>15</v>
      </c>
      <c r="D2748" s="10" t="s">
        <v>16</v>
      </c>
      <c r="E2748" s="10" t="s">
        <v>24</v>
      </c>
      <c r="F2748" s="10" t="s">
        <v>30</v>
      </c>
      <c r="G2748" s="10" t="s">
        <v>19</v>
      </c>
      <c r="H2748" s="10" t="s">
        <v>34</v>
      </c>
      <c r="I2748" s="10" t="s">
        <v>28</v>
      </c>
      <c r="O2748" s="10">
        <f t="shared" si="42"/>
        <v>1</v>
      </c>
    </row>
    <row r="2749" spans="2:15" x14ac:dyDescent="0.3">
      <c r="B2749" s="10">
        <v>2024</v>
      </c>
      <c r="C2749" s="10" t="s">
        <v>15</v>
      </c>
      <c r="D2749" s="10" t="s">
        <v>31</v>
      </c>
      <c r="E2749" s="10" t="s">
        <v>35</v>
      </c>
      <c r="F2749" s="10" t="s">
        <v>25</v>
      </c>
      <c r="G2749" s="10" t="s">
        <v>38</v>
      </c>
      <c r="H2749" s="10" t="s">
        <v>34</v>
      </c>
      <c r="I2749" s="10" t="s">
        <v>28</v>
      </c>
      <c r="O2749" s="10">
        <f t="shared" si="42"/>
        <v>1</v>
      </c>
    </row>
    <row r="2750" spans="2:15" x14ac:dyDescent="0.3">
      <c r="B2750" s="10">
        <v>2026</v>
      </c>
      <c r="C2750" s="10" t="s">
        <v>22</v>
      </c>
      <c r="D2750" s="10" t="s">
        <v>16</v>
      </c>
      <c r="E2750" s="10" t="s">
        <v>24</v>
      </c>
      <c r="F2750" s="10" t="s">
        <v>18</v>
      </c>
      <c r="G2750" s="10" t="s">
        <v>44</v>
      </c>
      <c r="H2750" s="10" t="s">
        <v>27</v>
      </c>
      <c r="I2750" s="10" t="s">
        <v>34</v>
      </c>
      <c r="O2750" s="10">
        <f t="shared" si="42"/>
        <v>1</v>
      </c>
    </row>
    <row r="2751" spans="2:15" x14ac:dyDescent="0.3">
      <c r="B2751" s="10">
        <v>2025</v>
      </c>
      <c r="C2751" s="10" t="s">
        <v>15</v>
      </c>
      <c r="D2751" s="10" t="s">
        <v>37</v>
      </c>
      <c r="E2751" s="10" t="s">
        <v>17</v>
      </c>
      <c r="F2751" s="10" t="s">
        <v>18</v>
      </c>
      <c r="G2751" s="10" t="s">
        <v>40</v>
      </c>
      <c r="H2751" s="10" t="s">
        <v>27</v>
      </c>
      <c r="I2751" s="10" t="s">
        <v>21</v>
      </c>
      <c r="O2751" s="10">
        <f t="shared" si="42"/>
        <v>1</v>
      </c>
    </row>
    <row r="2752" spans="2:15" x14ac:dyDescent="0.3">
      <c r="B2752" s="10">
        <v>2020</v>
      </c>
      <c r="C2752" s="10" t="s">
        <v>41</v>
      </c>
      <c r="D2752" s="10" t="s">
        <v>42</v>
      </c>
      <c r="E2752" s="10" t="s">
        <v>24</v>
      </c>
      <c r="F2752" s="10" t="s">
        <v>18</v>
      </c>
      <c r="G2752" s="10" t="s">
        <v>44</v>
      </c>
      <c r="H2752" s="10" t="s">
        <v>39</v>
      </c>
      <c r="I2752" s="10" t="s">
        <v>28</v>
      </c>
      <c r="O2752" s="10">
        <f t="shared" si="42"/>
        <v>1</v>
      </c>
    </row>
    <row r="2753" spans="2:15" x14ac:dyDescent="0.3">
      <c r="B2753" s="10">
        <v>2023</v>
      </c>
      <c r="C2753" s="10" t="s">
        <v>29</v>
      </c>
      <c r="D2753" s="10" t="s">
        <v>31</v>
      </c>
      <c r="E2753" s="10" t="s">
        <v>17</v>
      </c>
      <c r="F2753" s="10" t="s">
        <v>18</v>
      </c>
      <c r="G2753" s="10" t="s">
        <v>44</v>
      </c>
      <c r="H2753" s="10" t="s">
        <v>20</v>
      </c>
      <c r="I2753" s="10" t="s">
        <v>21</v>
      </c>
      <c r="O2753" s="10">
        <f t="shared" si="42"/>
        <v>1</v>
      </c>
    </row>
    <row r="2754" spans="2:15" x14ac:dyDescent="0.3">
      <c r="B2754" s="10">
        <v>2026</v>
      </c>
      <c r="C2754" s="10" t="s">
        <v>43</v>
      </c>
      <c r="D2754" s="10" t="s">
        <v>33</v>
      </c>
      <c r="E2754" s="10" t="s">
        <v>35</v>
      </c>
      <c r="F2754" s="10" t="s">
        <v>18</v>
      </c>
      <c r="G2754" s="10" t="s">
        <v>32</v>
      </c>
      <c r="H2754" s="10" t="s">
        <v>34</v>
      </c>
      <c r="I2754" s="10" t="s">
        <v>21</v>
      </c>
      <c r="O2754" s="10">
        <f t="shared" si="42"/>
        <v>1</v>
      </c>
    </row>
    <row r="2755" spans="2:15" x14ac:dyDescent="0.3">
      <c r="B2755" s="10">
        <v>2025</v>
      </c>
      <c r="C2755" s="10" t="s">
        <v>22</v>
      </c>
      <c r="D2755" s="10" t="s">
        <v>37</v>
      </c>
      <c r="E2755" s="10" t="s">
        <v>17</v>
      </c>
      <c r="F2755" s="10" t="s">
        <v>25</v>
      </c>
      <c r="G2755" s="10" t="s">
        <v>26</v>
      </c>
      <c r="H2755" s="10" t="s">
        <v>34</v>
      </c>
      <c r="I2755" s="10" t="s">
        <v>28</v>
      </c>
      <c r="O2755" s="10">
        <f t="shared" si="42"/>
        <v>1</v>
      </c>
    </row>
    <row r="2756" spans="2:15" x14ac:dyDescent="0.3">
      <c r="B2756" s="10">
        <v>2020</v>
      </c>
      <c r="C2756" s="10" t="s">
        <v>43</v>
      </c>
      <c r="D2756" s="10" t="s">
        <v>37</v>
      </c>
      <c r="E2756" s="10" t="s">
        <v>24</v>
      </c>
      <c r="F2756" s="10" t="s">
        <v>25</v>
      </c>
      <c r="G2756" s="10" t="s">
        <v>26</v>
      </c>
      <c r="H2756" s="10" t="s">
        <v>27</v>
      </c>
      <c r="I2756" s="10" t="s">
        <v>28</v>
      </c>
      <c r="O2756" s="10">
        <f t="shared" si="42"/>
        <v>1</v>
      </c>
    </row>
    <row r="2757" spans="2:15" x14ac:dyDescent="0.3">
      <c r="B2757" s="10">
        <v>2024</v>
      </c>
      <c r="C2757" s="10" t="s">
        <v>41</v>
      </c>
      <c r="D2757" s="10" t="s">
        <v>33</v>
      </c>
      <c r="E2757" s="10" t="s">
        <v>17</v>
      </c>
      <c r="F2757" s="10" t="s">
        <v>18</v>
      </c>
      <c r="G2757" s="10" t="s">
        <v>44</v>
      </c>
      <c r="H2757" s="10" t="s">
        <v>20</v>
      </c>
      <c r="I2757" s="10" t="s">
        <v>28</v>
      </c>
      <c r="O2757" s="10">
        <f t="shared" ref="O2757:O2820" si="43">SUBTOTAL(103,B2757)</f>
        <v>1</v>
      </c>
    </row>
    <row r="2758" spans="2:15" x14ac:dyDescent="0.3">
      <c r="B2758" s="10">
        <v>2022</v>
      </c>
      <c r="C2758" s="10" t="s">
        <v>29</v>
      </c>
      <c r="D2758" s="10" t="s">
        <v>16</v>
      </c>
      <c r="E2758" s="10" t="s">
        <v>17</v>
      </c>
      <c r="F2758" s="10" t="s">
        <v>25</v>
      </c>
      <c r="G2758" s="10" t="s">
        <v>38</v>
      </c>
      <c r="H2758" s="10" t="s">
        <v>39</v>
      </c>
      <c r="I2758" s="10" t="s">
        <v>21</v>
      </c>
      <c r="O2758" s="10">
        <f t="shared" si="43"/>
        <v>1</v>
      </c>
    </row>
    <row r="2759" spans="2:15" x14ac:dyDescent="0.3">
      <c r="B2759" s="10">
        <v>2020</v>
      </c>
      <c r="C2759" s="10" t="s">
        <v>22</v>
      </c>
      <c r="D2759" s="10" t="s">
        <v>16</v>
      </c>
      <c r="E2759" s="10" t="s">
        <v>35</v>
      </c>
      <c r="F2759" s="10" t="s">
        <v>18</v>
      </c>
      <c r="G2759" s="10" t="s">
        <v>40</v>
      </c>
      <c r="H2759" s="10" t="s">
        <v>34</v>
      </c>
      <c r="I2759" s="10" t="s">
        <v>28</v>
      </c>
      <c r="O2759" s="10">
        <f t="shared" si="43"/>
        <v>1</v>
      </c>
    </row>
    <row r="2760" spans="2:15" x14ac:dyDescent="0.3">
      <c r="B2760" s="10">
        <v>2025</v>
      </c>
      <c r="C2760" s="10" t="s">
        <v>41</v>
      </c>
      <c r="D2760" s="10" t="s">
        <v>16</v>
      </c>
      <c r="E2760" s="10" t="s">
        <v>35</v>
      </c>
      <c r="F2760" s="10" t="s">
        <v>25</v>
      </c>
      <c r="G2760" s="10" t="s">
        <v>32</v>
      </c>
      <c r="H2760" s="10" t="s">
        <v>27</v>
      </c>
      <c r="I2760" s="10" t="s">
        <v>34</v>
      </c>
      <c r="O2760" s="10">
        <f t="shared" si="43"/>
        <v>1</v>
      </c>
    </row>
    <row r="2761" spans="2:15" x14ac:dyDescent="0.3">
      <c r="B2761" s="10">
        <v>2020</v>
      </c>
      <c r="C2761" s="10" t="s">
        <v>22</v>
      </c>
      <c r="D2761" s="10" t="s">
        <v>16</v>
      </c>
      <c r="E2761" s="10" t="s">
        <v>24</v>
      </c>
      <c r="F2761" s="10" t="s">
        <v>25</v>
      </c>
      <c r="G2761" s="10" t="s">
        <v>26</v>
      </c>
      <c r="H2761" s="10" t="s">
        <v>34</v>
      </c>
      <c r="I2761" s="10" t="s">
        <v>28</v>
      </c>
      <c r="O2761" s="10">
        <f t="shared" si="43"/>
        <v>1</v>
      </c>
    </row>
    <row r="2762" spans="2:15" x14ac:dyDescent="0.3">
      <c r="B2762" s="10">
        <v>2023</v>
      </c>
      <c r="C2762" s="10" t="s">
        <v>29</v>
      </c>
      <c r="D2762" s="10" t="s">
        <v>16</v>
      </c>
      <c r="E2762" s="10" t="s">
        <v>17</v>
      </c>
      <c r="F2762" s="10" t="s">
        <v>30</v>
      </c>
      <c r="G2762" s="10" t="s">
        <v>40</v>
      </c>
      <c r="H2762" s="10" t="s">
        <v>39</v>
      </c>
      <c r="I2762" s="10" t="s">
        <v>28</v>
      </c>
      <c r="O2762" s="10">
        <f t="shared" si="43"/>
        <v>1</v>
      </c>
    </row>
    <row r="2763" spans="2:15" x14ac:dyDescent="0.3">
      <c r="B2763" s="10">
        <v>2023</v>
      </c>
      <c r="C2763" s="10" t="s">
        <v>45</v>
      </c>
      <c r="D2763" s="10" t="s">
        <v>23</v>
      </c>
      <c r="E2763" s="10" t="s">
        <v>35</v>
      </c>
      <c r="F2763" s="10" t="s">
        <v>18</v>
      </c>
      <c r="G2763" s="10" t="s">
        <v>19</v>
      </c>
      <c r="H2763" s="10" t="s">
        <v>39</v>
      </c>
      <c r="I2763" s="10" t="s">
        <v>28</v>
      </c>
      <c r="O2763" s="10">
        <f t="shared" si="43"/>
        <v>1</v>
      </c>
    </row>
    <row r="2764" spans="2:15" x14ac:dyDescent="0.3">
      <c r="B2764" s="10">
        <v>2024</v>
      </c>
      <c r="C2764" s="10" t="s">
        <v>15</v>
      </c>
      <c r="D2764" s="10" t="s">
        <v>16</v>
      </c>
      <c r="E2764" s="10" t="s">
        <v>17</v>
      </c>
      <c r="F2764" s="10" t="s">
        <v>18</v>
      </c>
      <c r="G2764" s="10" t="s">
        <v>19</v>
      </c>
      <c r="H2764" s="10" t="s">
        <v>20</v>
      </c>
      <c r="I2764" s="10" t="s">
        <v>28</v>
      </c>
      <c r="O2764" s="10">
        <f t="shared" si="43"/>
        <v>1</v>
      </c>
    </row>
    <row r="2765" spans="2:15" x14ac:dyDescent="0.3">
      <c r="B2765" s="10">
        <v>2026</v>
      </c>
      <c r="C2765" s="10" t="s">
        <v>45</v>
      </c>
      <c r="D2765" s="10" t="s">
        <v>23</v>
      </c>
      <c r="E2765" s="10" t="s">
        <v>35</v>
      </c>
      <c r="F2765" s="10" t="s">
        <v>18</v>
      </c>
      <c r="G2765" s="10" t="s">
        <v>32</v>
      </c>
      <c r="H2765" s="10" t="s">
        <v>27</v>
      </c>
      <c r="I2765" s="10" t="s">
        <v>34</v>
      </c>
      <c r="O2765" s="10">
        <f t="shared" si="43"/>
        <v>1</v>
      </c>
    </row>
    <row r="2766" spans="2:15" x14ac:dyDescent="0.3">
      <c r="B2766" s="10">
        <v>2022</v>
      </c>
      <c r="C2766" s="10" t="s">
        <v>22</v>
      </c>
      <c r="D2766" s="10" t="s">
        <v>16</v>
      </c>
      <c r="E2766" s="10" t="s">
        <v>17</v>
      </c>
      <c r="F2766" s="10" t="s">
        <v>30</v>
      </c>
      <c r="G2766" s="10" t="s">
        <v>19</v>
      </c>
      <c r="H2766" s="10" t="s">
        <v>39</v>
      </c>
      <c r="I2766" s="10" t="s">
        <v>28</v>
      </c>
      <c r="O2766" s="10">
        <f t="shared" si="43"/>
        <v>1</v>
      </c>
    </row>
    <row r="2767" spans="2:15" x14ac:dyDescent="0.3">
      <c r="B2767" s="10">
        <v>2022</v>
      </c>
      <c r="C2767" s="10" t="s">
        <v>43</v>
      </c>
      <c r="D2767" s="10" t="s">
        <v>31</v>
      </c>
      <c r="E2767" s="10" t="s">
        <v>24</v>
      </c>
      <c r="F2767" s="10" t="s">
        <v>30</v>
      </c>
      <c r="G2767" s="10" t="s">
        <v>44</v>
      </c>
      <c r="H2767" s="10" t="s">
        <v>20</v>
      </c>
      <c r="I2767" s="10" t="s">
        <v>28</v>
      </c>
      <c r="O2767" s="10">
        <f t="shared" si="43"/>
        <v>1</v>
      </c>
    </row>
    <row r="2768" spans="2:15" x14ac:dyDescent="0.3">
      <c r="B2768" s="10">
        <v>2020</v>
      </c>
      <c r="C2768" s="10" t="s">
        <v>15</v>
      </c>
      <c r="D2768" s="10" t="s">
        <v>31</v>
      </c>
      <c r="E2768" s="10" t="s">
        <v>17</v>
      </c>
      <c r="F2768" s="10" t="s">
        <v>30</v>
      </c>
      <c r="G2768" s="10" t="s">
        <v>38</v>
      </c>
      <c r="H2768" s="10" t="s">
        <v>39</v>
      </c>
      <c r="I2768" s="10" t="s">
        <v>34</v>
      </c>
      <c r="O2768" s="10">
        <f t="shared" si="43"/>
        <v>1</v>
      </c>
    </row>
    <row r="2769" spans="2:15" x14ac:dyDescent="0.3">
      <c r="B2769" s="10">
        <v>2026</v>
      </c>
      <c r="C2769" s="10" t="s">
        <v>45</v>
      </c>
      <c r="D2769" s="10" t="s">
        <v>42</v>
      </c>
      <c r="E2769" s="10" t="s">
        <v>17</v>
      </c>
      <c r="F2769" s="10" t="s">
        <v>30</v>
      </c>
      <c r="G2769" s="10" t="s">
        <v>32</v>
      </c>
      <c r="H2769" s="10" t="s">
        <v>20</v>
      </c>
      <c r="I2769" s="10" t="s">
        <v>34</v>
      </c>
      <c r="O2769" s="10">
        <f t="shared" si="43"/>
        <v>1</v>
      </c>
    </row>
    <row r="2770" spans="2:15" x14ac:dyDescent="0.3">
      <c r="B2770" s="10">
        <v>2021</v>
      </c>
      <c r="C2770" s="10" t="s">
        <v>41</v>
      </c>
      <c r="D2770" s="10" t="s">
        <v>16</v>
      </c>
      <c r="E2770" s="10" t="s">
        <v>17</v>
      </c>
      <c r="F2770" s="10" t="s">
        <v>18</v>
      </c>
      <c r="G2770" s="10" t="s">
        <v>32</v>
      </c>
      <c r="H2770" s="10" t="s">
        <v>39</v>
      </c>
      <c r="I2770" s="10" t="s">
        <v>21</v>
      </c>
      <c r="O2770" s="10">
        <f t="shared" si="43"/>
        <v>1</v>
      </c>
    </row>
    <row r="2771" spans="2:15" x14ac:dyDescent="0.3">
      <c r="B2771" s="10">
        <v>2021</v>
      </c>
      <c r="C2771" s="10" t="s">
        <v>36</v>
      </c>
      <c r="D2771" s="10" t="s">
        <v>16</v>
      </c>
      <c r="E2771" s="10" t="s">
        <v>35</v>
      </c>
      <c r="F2771" s="10" t="s">
        <v>25</v>
      </c>
      <c r="G2771" s="10" t="s">
        <v>32</v>
      </c>
      <c r="H2771" s="10" t="s">
        <v>20</v>
      </c>
      <c r="I2771" s="10" t="s">
        <v>21</v>
      </c>
      <c r="O2771" s="10">
        <f t="shared" si="43"/>
        <v>1</v>
      </c>
    </row>
    <row r="2772" spans="2:15" x14ac:dyDescent="0.3">
      <c r="B2772" s="10">
        <v>2025</v>
      </c>
      <c r="C2772" s="10" t="s">
        <v>29</v>
      </c>
      <c r="D2772" s="10" t="s">
        <v>31</v>
      </c>
      <c r="E2772" s="10" t="s">
        <v>35</v>
      </c>
      <c r="F2772" s="10" t="s">
        <v>25</v>
      </c>
      <c r="G2772" s="10" t="s">
        <v>44</v>
      </c>
      <c r="H2772" s="10" t="s">
        <v>27</v>
      </c>
      <c r="I2772" s="10" t="s">
        <v>34</v>
      </c>
      <c r="O2772" s="10">
        <f t="shared" si="43"/>
        <v>1</v>
      </c>
    </row>
    <row r="2773" spans="2:15" x14ac:dyDescent="0.3">
      <c r="B2773" s="10">
        <v>2024</v>
      </c>
      <c r="C2773" s="10" t="s">
        <v>36</v>
      </c>
      <c r="D2773" s="10" t="s">
        <v>33</v>
      </c>
      <c r="E2773" s="10" t="s">
        <v>24</v>
      </c>
      <c r="F2773" s="10" t="s">
        <v>18</v>
      </c>
      <c r="G2773" s="10" t="s">
        <v>44</v>
      </c>
      <c r="H2773" s="10" t="s">
        <v>39</v>
      </c>
      <c r="I2773" s="10" t="s">
        <v>21</v>
      </c>
      <c r="O2773" s="10">
        <f t="shared" si="43"/>
        <v>1</v>
      </c>
    </row>
    <row r="2774" spans="2:15" x14ac:dyDescent="0.3">
      <c r="B2774" s="10">
        <v>2023</v>
      </c>
      <c r="C2774" s="10" t="s">
        <v>29</v>
      </c>
      <c r="D2774" s="10" t="s">
        <v>31</v>
      </c>
      <c r="E2774" s="10" t="s">
        <v>24</v>
      </c>
      <c r="F2774" s="10" t="s">
        <v>18</v>
      </c>
      <c r="G2774" s="10" t="s">
        <v>44</v>
      </c>
      <c r="H2774" s="10" t="s">
        <v>39</v>
      </c>
      <c r="I2774" s="10" t="s">
        <v>34</v>
      </c>
      <c r="O2774" s="10">
        <f t="shared" si="43"/>
        <v>1</v>
      </c>
    </row>
    <row r="2775" spans="2:15" x14ac:dyDescent="0.3">
      <c r="B2775" s="10">
        <v>2022</v>
      </c>
      <c r="C2775" s="10" t="s">
        <v>43</v>
      </c>
      <c r="D2775" s="10" t="s">
        <v>16</v>
      </c>
      <c r="E2775" s="10" t="s">
        <v>17</v>
      </c>
      <c r="F2775" s="10" t="s">
        <v>30</v>
      </c>
      <c r="G2775" s="10" t="s">
        <v>26</v>
      </c>
      <c r="H2775" s="10" t="s">
        <v>39</v>
      </c>
      <c r="I2775" s="10" t="s">
        <v>28</v>
      </c>
      <c r="O2775" s="10">
        <f t="shared" si="43"/>
        <v>1</v>
      </c>
    </row>
    <row r="2776" spans="2:15" x14ac:dyDescent="0.3">
      <c r="B2776" s="10">
        <v>2023</v>
      </c>
      <c r="C2776" s="10" t="s">
        <v>22</v>
      </c>
      <c r="D2776" s="10" t="s">
        <v>37</v>
      </c>
      <c r="E2776" s="10" t="s">
        <v>24</v>
      </c>
      <c r="F2776" s="10" t="s">
        <v>25</v>
      </c>
      <c r="G2776" s="10" t="s">
        <v>40</v>
      </c>
      <c r="H2776" s="10" t="s">
        <v>27</v>
      </c>
      <c r="I2776" s="10" t="s">
        <v>34</v>
      </c>
      <c r="O2776" s="10">
        <f t="shared" si="43"/>
        <v>1</v>
      </c>
    </row>
    <row r="2777" spans="2:15" x14ac:dyDescent="0.3">
      <c r="B2777" s="10">
        <v>2020</v>
      </c>
      <c r="C2777" s="10" t="s">
        <v>15</v>
      </c>
      <c r="D2777" s="10" t="s">
        <v>16</v>
      </c>
      <c r="E2777" s="10" t="s">
        <v>24</v>
      </c>
      <c r="F2777" s="10" t="s">
        <v>30</v>
      </c>
      <c r="G2777" s="10" t="s">
        <v>44</v>
      </c>
      <c r="H2777" s="10" t="s">
        <v>39</v>
      </c>
      <c r="I2777" s="10" t="s">
        <v>28</v>
      </c>
      <c r="O2777" s="10">
        <f t="shared" si="43"/>
        <v>1</v>
      </c>
    </row>
    <row r="2778" spans="2:15" x14ac:dyDescent="0.3">
      <c r="B2778" s="10">
        <v>2020</v>
      </c>
      <c r="C2778" s="10" t="s">
        <v>43</v>
      </c>
      <c r="D2778" s="10" t="s">
        <v>23</v>
      </c>
      <c r="E2778" s="10" t="s">
        <v>17</v>
      </c>
      <c r="F2778" s="10" t="s">
        <v>25</v>
      </c>
      <c r="G2778" s="10" t="s">
        <v>32</v>
      </c>
      <c r="H2778" s="10" t="s">
        <v>20</v>
      </c>
      <c r="I2778" s="10" t="s">
        <v>28</v>
      </c>
      <c r="O2778" s="10">
        <f t="shared" si="43"/>
        <v>1</v>
      </c>
    </row>
    <row r="2779" spans="2:15" x14ac:dyDescent="0.3">
      <c r="B2779" s="10">
        <v>2025</v>
      </c>
      <c r="C2779" s="10" t="s">
        <v>45</v>
      </c>
      <c r="D2779" s="10" t="s">
        <v>23</v>
      </c>
      <c r="E2779" s="10" t="s">
        <v>17</v>
      </c>
      <c r="F2779" s="10" t="s">
        <v>18</v>
      </c>
      <c r="G2779" s="10" t="s">
        <v>40</v>
      </c>
      <c r="H2779" s="10" t="s">
        <v>34</v>
      </c>
      <c r="I2779" s="10" t="s">
        <v>28</v>
      </c>
      <c r="O2779" s="10">
        <f t="shared" si="43"/>
        <v>1</v>
      </c>
    </row>
    <row r="2780" spans="2:15" x14ac:dyDescent="0.3">
      <c r="B2780" s="10">
        <v>2026</v>
      </c>
      <c r="C2780" s="10" t="s">
        <v>45</v>
      </c>
      <c r="D2780" s="10" t="s">
        <v>16</v>
      </c>
      <c r="E2780" s="10" t="s">
        <v>35</v>
      </c>
      <c r="F2780" s="10" t="s">
        <v>18</v>
      </c>
      <c r="G2780" s="10" t="s">
        <v>26</v>
      </c>
      <c r="H2780" s="10" t="s">
        <v>27</v>
      </c>
      <c r="I2780" s="10" t="s">
        <v>28</v>
      </c>
      <c r="O2780" s="10">
        <f t="shared" si="43"/>
        <v>1</v>
      </c>
    </row>
    <row r="2781" spans="2:15" x14ac:dyDescent="0.3">
      <c r="B2781" s="10">
        <v>2023</v>
      </c>
      <c r="C2781" s="10" t="s">
        <v>45</v>
      </c>
      <c r="D2781" s="10" t="s">
        <v>37</v>
      </c>
      <c r="E2781" s="10" t="s">
        <v>17</v>
      </c>
      <c r="F2781" s="10" t="s">
        <v>30</v>
      </c>
      <c r="G2781" s="10" t="s">
        <v>26</v>
      </c>
      <c r="H2781" s="10" t="s">
        <v>27</v>
      </c>
      <c r="I2781" s="10" t="s">
        <v>34</v>
      </c>
      <c r="O2781" s="10">
        <f t="shared" si="43"/>
        <v>1</v>
      </c>
    </row>
    <row r="2782" spans="2:15" x14ac:dyDescent="0.3">
      <c r="B2782" s="10">
        <v>2026</v>
      </c>
      <c r="C2782" s="10" t="s">
        <v>15</v>
      </c>
      <c r="D2782" s="10" t="s">
        <v>31</v>
      </c>
      <c r="E2782" s="10" t="s">
        <v>17</v>
      </c>
      <c r="F2782" s="10" t="s">
        <v>25</v>
      </c>
      <c r="G2782" s="10" t="s">
        <v>40</v>
      </c>
      <c r="H2782" s="10" t="s">
        <v>39</v>
      </c>
      <c r="I2782" s="10" t="s">
        <v>34</v>
      </c>
      <c r="O2782" s="10">
        <f t="shared" si="43"/>
        <v>1</v>
      </c>
    </row>
    <row r="2783" spans="2:15" x14ac:dyDescent="0.3">
      <c r="B2783" s="10">
        <v>2021</v>
      </c>
      <c r="C2783" s="10" t="s">
        <v>36</v>
      </c>
      <c r="D2783" s="10" t="s">
        <v>37</v>
      </c>
      <c r="E2783" s="10" t="s">
        <v>35</v>
      </c>
      <c r="F2783" s="10" t="s">
        <v>30</v>
      </c>
      <c r="G2783" s="10" t="s">
        <v>19</v>
      </c>
      <c r="H2783" s="10" t="s">
        <v>20</v>
      </c>
      <c r="I2783" s="10" t="s">
        <v>28</v>
      </c>
      <c r="O2783" s="10">
        <f t="shared" si="43"/>
        <v>1</v>
      </c>
    </row>
    <row r="2784" spans="2:15" x14ac:dyDescent="0.3">
      <c r="B2784" s="10">
        <v>2026</v>
      </c>
      <c r="C2784" s="10" t="s">
        <v>15</v>
      </c>
      <c r="D2784" s="10" t="s">
        <v>33</v>
      </c>
      <c r="E2784" s="10" t="s">
        <v>17</v>
      </c>
      <c r="F2784" s="10" t="s">
        <v>25</v>
      </c>
      <c r="G2784" s="10" t="s">
        <v>32</v>
      </c>
      <c r="H2784" s="10" t="s">
        <v>34</v>
      </c>
      <c r="I2784" s="10" t="s">
        <v>34</v>
      </c>
      <c r="O2784" s="10">
        <f t="shared" si="43"/>
        <v>1</v>
      </c>
    </row>
    <row r="2785" spans="2:15" x14ac:dyDescent="0.3">
      <c r="B2785" s="10">
        <v>2025</v>
      </c>
      <c r="C2785" s="10" t="s">
        <v>43</v>
      </c>
      <c r="D2785" s="10" t="s">
        <v>37</v>
      </c>
      <c r="E2785" s="10" t="s">
        <v>17</v>
      </c>
      <c r="F2785" s="10" t="s">
        <v>18</v>
      </c>
      <c r="G2785" s="10" t="s">
        <v>40</v>
      </c>
      <c r="H2785" s="10" t="s">
        <v>34</v>
      </c>
      <c r="I2785" s="10" t="s">
        <v>28</v>
      </c>
      <c r="O2785" s="10">
        <f t="shared" si="43"/>
        <v>1</v>
      </c>
    </row>
    <row r="2786" spans="2:15" x14ac:dyDescent="0.3">
      <c r="B2786" s="10">
        <v>2022</v>
      </c>
      <c r="C2786" s="10" t="s">
        <v>41</v>
      </c>
      <c r="D2786" s="10" t="s">
        <v>16</v>
      </c>
      <c r="E2786" s="10" t="s">
        <v>17</v>
      </c>
      <c r="F2786" s="10" t="s">
        <v>25</v>
      </c>
      <c r="G2786" s="10" t="s">
        <v>40</v>
      </c>
      <c r="H2786" s="10" t="s">
        <v>34</v>
      </c>
      <c r="I2786" s="10" t="s">
        <v>21</v>
      </c>
      <c r="O2786" s="10">
        <f t="shared" si="43"/>
        <v>1</v>
      </c>
    </row>
    <row r="2787" spans="2:15" x14ac:dyDescent="0.3">
      <c r="B2787" s="10">
        <v>2024</v>
      </c>
      <c r="C2787" s="10" t="s">
        <v>45</v>
      </c>
      <c r="D2787" s="10" t="s">
        <v>33</v>
      </c>
      <c r="E2787" s="10" t="s">
        <v>17</v>
      </c>
      <c r="F2787" s="10" t="s">
        <v>25</v>
      </c>
      <c r="G2787" s="10" t="s">
        <v>40</v>
      </c>
      <c r="H2787" s="10" t="s">
        <v>39</v>
      </c>
      <c r="I2787" s="10" t="s">
        <v>28</v>
      </c>
      <c r="O2787" s="10">
        <f t="shared" si="43"/>
        <v>1</v>
      </c>
    </row>
    <row r="2788" spans="2:15" x14ac:dyDescent="0.3">
      <c r="B2788" s="10">
        <v>2022</v>
      </c>
      <c r="C2788" s="10" t="s">
        <v>15</v>
      </c>
      <c r="D2788" s="10" t="s">
        <v>16</v>
      </c>
      <c r="E2788" s="10" t="s">
        <v>17</v>
      </c>
      <c r="F2788" s="10" t="s">
        <v>25</v>
      </c>
      <c r="G2788" s="10" t="s">
        <v>38</v>
      </c>
      <c r="H2788" s="10" t="s">
        <v>39</v>
      </c>
      <c r="I2788" s="10" t="s">
        <v>34</v>
      </c>
      <c r="O2788" s="10">
        <f t="shared" si="43"/>
        <v>1</v>
      </c>
    </row>
    <row r="2789" spans="2:15" x14ac:dyDescent="0.3">
      <c r="B2789" s="10">
        <v>2025</v>
      </c>
      <c r="C2789" s="10" t="s">
        <v>22</v>
      </c>
      <c r="D2789" s="10" t="s">
        <v>31</v>
      </c>
      <c r="E2789" s="10" t="s">
        <v>17</v>
      </c>
      <c r="F2789" s="10" t="s">
        <v>30</v>
      </c>
      <c r="G2789" s="10" t="s">
        <v>19</v>
      </c>
      <c r="H2789" s="10" t="s">
        <v>34</v>
      </c>
      <c r="I2789" s="10" t="s">
        <v>28</v>
      </c>
      <c r="O2789" s="10">
        <f t="shared" si="43"/>
        <v>1</v>
      </c>
    </row>
    <row r="2790" spans="2:15" x14ac:dyDescent="0.3">
      <c r="B2790" s="10">
        <v>2023</v>
      </c>
      <c r="C2790" s="10" t="s">
        <v>45</v>
      </c>
      <c r="D2790" s="10" t="s">
        <v>31</v>
      </c>
      <c r="E2790" s="10" t="s">
        <v>35</v>
      </c>
      <c r="F2790" s="10" t="s">
        <v>25</v>
      </c>
      <c r="G2790" s="10" t="s">
        <v>44</v>
      </c>
      <c r="H2790" s="10" t="s">
        <v>20</v>
      </c>
      <c r="I2790" s="10" t="s">
        <v>34</v>
      </c>
      <c r="O2790" s="10">
        <f t="shared" si="43"/>
        <v>1</v>
      </c>
    </row>
    <row r="2791" spans="2:15" x14ac:dyDescent="0.3">
      <c r="B2791" s="10">
        <v>2025</v>
      </c>
      <c r="C2791" s="10" t="s">
        <v>22</v>
      </c>
      <c r="D2791" s="10" t="s">
        <v>37</v>
      </c>
      <c r="E2791" s="10" t="s">
        <v>35</v>
      </c>
      <c r="F2791" s="10" t="s">
        <v>25</v>
      </c>
      <c r="G2791" s="10" t="s">
        <v>19</v>
      </c>
      <c r="H2791" s="10" t="s">
        <v>20</v>
      </c>
      <c r="I2791" s="10" t="s">
        <v>28</v>
      </c>
      <c r="O2791" s="10">
        <f t="shared" si="43"/>
        <v>1</v>
      </c>
    </row>
    <row r="2792" spans="2:15" x14ac:dyDescent="0.3">
      <c r="B2792" s="10">
        <v>2025</v>
      </c>
      <c r="C2792" s="10" t="s">
        <v>36</v>
      </c>
      <c r="D2792" s="10" t="s">
        <v>16</v>
      </c>
      <c r="E2792" s="10" t="s">
        <v>24</v>
      </c>
      <c r="F2792" s="10" t="s">
        <v>30</v>
      </c>
      <c r="G2792" s="10" t="s">
        <v>38</v>
      </c>
      <c r="H2792" s="10" t="s">
        <v>39</v>
      </c>
      <c r="I2792" s="10" t="s">
        <v>21</v>
      </c>
      <c r="O2792" s="10">
        <f t="shared" si="43"/>
        <v>1</v>
      </c>
    </row>
    <row r="2793" spans="2:15" x14ac:dyDescent="0.3">
      <c r="B2793" s="10">
        <v>2020</v>
      </c>
      <c r="C2793" s="10" t="s">
        <v>36</v>
      </c>
      <c r="D2793" s="10" t="s">
        <v>33</v>
      </c>
      <c r="E2793" s="10" t="s">
        <v>17</v>
      </c>
      <c r="F2793" s="10" t="s">
        <v>30</v>
      </c>
      <c r="G2793" s="10" t="s">
        <v>32</v>
      </c>
      <c r="H2793" s="10" t="s">
        <v>39</v>
      </c>
      <c r="I2793" s="10" t="s">
        <v>28</v>
      </c>
      <c r="O2793" s="10">
        <f t="shared" si="43"/>
        <v>1</v>
      </c>
    </row>
    <row r="2794" spans="2:15" x14ac:dyDescent="0.3">
      <c r="B2794" s="10">
        <v>2023</v>
      </c>
      <c r="C2794" s="10" t="s">
        <v>45</v>
      </c>
      <c r="D2794" s="10" t="s">
        <v>16</v>
      </c>
      <c r="E2794" s="10" t="s">
        <v>35</v>
      </c>
      <c r="F2794" s="10" t="s">
        <v>25</v>
      </c>
      <c r="G2794" s="10" t="s">
        <v>19</v>
      </c>
      <c r="H2794" s="10" t="s">
        <v>27</v>
      </c>
      <c r="I2794" s="10" t="s">
        <v>28</v>
      </c>
      <c r="O2794" s="10">
        <f t="shared" si="43"/>
        <v>1</v>
      </c>
    </row>
    <row r="2795" spans="2:15" x14ac:dyDescent="0.3">
      <c r="B2795" s="10">
        <v>2020</v>
      </c>
      <c r="C2795" s="10" t="s">
        <v>43</v>
      </c>
      <c r="D2795" s="10" t="s">
        <v>16</v>
      </c>
      <c r="E2795" s="10" t="s">
        <v>17</v>
      </c>
      <c r="F2795" s="10" t="s">
        <v>18</v>
      </c>
      <c r="G2795" s="10" t="s">
        <v>32</v>
      </c>
      <c r="H2795" s="10" t="s">
        <v>34</v>
      </c>
      <c r="I2795" s="10" t="s">
        <v>28</v>
      </c>
      <c r="O2795" s="10">
        <f t="shared" si="43"/>
        <v>1</v>
      </c>
    </row>
    <row r="2796" spans="2:15" x14ac:dyDescent="0.3">
      <c r="B2796" s="10">
        <v>2021</v>
      </c>
      <c r="C2796" s="10" t="s">
        <v>29</v>
      </c>
      <c r="D2796" s="10" t="s">
        <v>23</v>
      </c>
      <c r="E2796" s="10" t="s">
        <v>17</v>
      </c>
      <c r="F2796" s="10" t="s">
        <v>30</v>
      </c>
      <c r="G2796" s="10" t="s">
        <v>32</v>
      </c>
      <c r="H2796" s="10" t="s">
        <v>20</v>
      </c>
      <c r="I2796" s="10" t="s">
        <v>21</v>
      </c>
      <c r="O2796" s="10">
        <f t="shared" si="43"/>
        <v>1</v>
      </c>
    </row>
    <row r="2797" spans="2:15" x14ac:dyDescent="0.3">
      <c r="B2797" s="10">
        <v>2023</v>
      </c>
      <c r="C2797" s="10" t="s">
        <v>22</v>
      </c>
      <c r="D2797" s="10" t="s">
        <v>23</v>
      </c>
      <c r="E2797" s="10" t="s">
        <v>24</v>
      </c>
      <c r="F2797" s="10" t="s">
        <v>25</v>
      </c>
      <c r="G2797" s="10" t="s">
        <v>38</v>
      </c>
      <c r="H2797" s="10" t="s">
        <v>27</v>
      </c>
      <c r="I2797" s="10" t="s">
        <v>28</v>
      </c>
      <c r="O2797" s="10">
        <f t="shared" si="43"/>
        <v>1</v>
      </c>
    </row>
    <row r="2798" spans="2:15" x14ac:dyDescent="0.3">
      <c r="B2798" s="10">
        <v>2022</v>
      </c>
      <c r="C2798" s="10" t="s">
        <v>15</v>
      </c>
      <c r="D2798" s="10" t="s">
        <v>16</v>
      </c>
      <c r="E2798" s="10" t="s">
        <v>24</v>
      </c>
      <c r="F2798" s="10" t="s">
        <v>25</v>
      </c>
      <c r="G2798" s="10" t="s">
        <v>38</v>
      </c>
      <c r="H2798" s="10" t="s">
        <v>27</v>
      </c>
      <c r="I2798" s="10" t="s">
        <v>21</v>
      </c>
      <c r="O2798" s="10">
        <f t="shared" si="43"/>
        <v>1</v>
      </c>
    </row>
    <row r="2799" spans="2:15" x14ac:dyDescent="0.3">
      <c r="B2799" s="10">
        <v>2024</v>
      </c>
      <c r="C2799" s="10" t="s">
        <v>36</v>
      </c>
      <c r="D2799" s="10" t="s">
        <v>23</v>
      </c>
      <c r="E2799" s="10" t="s">
        <v>35</v>
      </c>
      <c r="F2799" s="10" t="s">
        <v>25</v>
      </c>
      <c r="G2799" s="10" t="s">
        <v>40</v>
      </c>
      <c r="H2799" s="10" t="s">
        <v>39</v>
      </c>
      <c r="I2799" s="10" t="s">
        <v>21</v>
      </c>
      <c r="O2799" s="10">
        <f t="shared" si="43"/>
        <v>1</v>
      </c>
    </row>
    <row r="2800" spans="2:15" x14ac:dyDescent="0.3">
      <c r="B2800" s="10">
        <v>2022</v>
      </c>
      <c r="C2800" s="10" t="s">
        <v>29</v>
      </c>
      <c r="D2800" s="10" t="s">
        <v>23</v>
      </c>
      <c r="E2800" s="10" t="s">
        <v>35</v>
      </c>
      <c r="F2800" s="10" t="s">
        <v>18</v>
      </c>
      <c r="G2800" s="10" t="s">
        <v>19</v>
      </c>
      <c r="H2800" s="10" t="s">
        <v>34</v>
      </c>
      <c r="I2800" s="10" t="s">
        <v>28</v>
      </c>
      <c r="O2800" s="10">
        <f t="shared" si="43"/>
        <v>1</v>
      </c>
    </row>
    <row r="2801" spans="2:15" x14ac:dyDescent="0.3">
      <c r="B2801" s="10">
        <v>2021</v>
      </c>
      <c r="C2801" s="10" t="s">
        <v>41</v>
      </c>
      <c r="D2801" s="10" t="s">
        <v>16</v>
      </c>
      <c r="E2801" s="10" t="s">
        <v>17</v>
      </c>
      <c r="F2801" s="10" t="s">
        <v>25</v>
      </c>
      <c r="G2801" s="10" t="s">
        <v>32</v>
      </c>
      <c r="H2801" s="10" t="s">
        <v>39</v>
      </c>
      <c r="I2801" s="10" t="s">
        <v>28</v>
      </c>
      <c r="O2801" s="10">
        <f t="shared" si="43"/>
        <v>1</v>
      </c>
    </row>
    <row r="2802" spans="2:15" x14ac:dyDescent="0.3">
      <c r="B2802" s="10">
        <v>2024</v>
      </c>
      <c r="C2802" s="10" t="s">
        <v>41</v>
      </c>
      <c r="D2802" s="10" t="s">
        <v>31</v>
      </c>
      <c r="E2802" s="10" t="s">
        <v>17</v>
      </c>
      <c r="F2802" s="10" t="s">
        <v>25</v>
      </c>
      <c r="G2802" s="10" t="s">
        <v>44</v>
      </c>
      <c r="H2802" s="10" t="s">
        <v>27</v>
      </c>
      <c r="I2802" s="10" t="s">
        <v>28</v>
      </c>
      <c r="O2802" s="10">
        <f t="shared" si="43"/>
        <v>1</v>
      </c>
    </row>
    <row r="2803" spans="2:15" x14ac:dyDescent="0.3">
      <c r="B2803" s="10">
        <v>2021</v>
      </c>
      <c r="C2803" s="10" t="s">
        <v>41</v>
      </c>
      <c r="D2803" s="10" t="s">
        <v>37</v>
      </c>
      <c r="E2803" s="10" t="s">
        <v>35</v>
      </c>
      <c r="F2803" s="10" t="s">
        <v>30</v>
      </c>
      <c r="G2803" s="10" t="s">
        <v>40</v>
      </c>
      <c r="H2803" s="10" t="s">
        <v>20</v>
      </c>
      <c r="I2803" s="10" t="s">
        <v>34</v>
      </c>
      <c r="O2803" s="10">
        <f t="shared" si="43"/>
        <v>1</v>
      </c>
    </row>
    <row r="2804" spans="2:15" x14ac:dyDescent="0.3">
      <c r="B2804" s="10">
        <v>2020</v>
      </c>
      <c r="C2804" s="10" t="s">
        <v>22</v>
      </c>
      <c r="D2804" s="10" t="s">
        <v>31</v>
      </c>
      <c r="E2804" s="10" t="s">
        <v>35</v>
      </c>
      <c r="F2804" s="10" t="s">
        <v>25</v>
      </c>
      <c r="G2804" s="10" t="s">
        <v>32</v>
      </c>
      <c r="H2804" s="10" t="s">
        <v>34</v>
      </c>
      <c r="I2804" s="10" t="s">
        <v>28</v>
      </c>
      <c r="O2804" s="10">
        <f t="shared" si="43"/>
        <v>1</v>
      </c>
    </row>
    <row r="2805" spans="2:15" x14ac:dyDescent="0.3">
      <c r="B2805" s="10">
        <v>2022</v>
      </c>
      <c r="C2805" s="10" t="s">
        <v>29</v>
      </c>
      <c r="D2805" s="10" t="s">
        <v>37</v>
      </c>
      <c r="E2805" s="10" t="s">
        <v>17</v>
      </c>
      <c r="F2805" s="10" t="s">
        <v>25</v>
      </c>
      <c r="G2805" s="10" t="s">
        <v>19</v>
      </c>
      <c r="H2805" s="10" t="s">
        <v>39</v>
      </c>
      <c r="I2805" s="10" t="s">
        <v>28</v>
      </c>
      <c r="O2805" s="10">
        <f t="shared" si="43"/>
        <v>1</v>
      </c>
    </row>
    <row r="2806" spans="2:15" x14ac:dyDescent="0.3">
      <c r="B2806" s="10">
        <v>2026</v>
      </c>
      <c r="C2806" s="10" t="s">
        <v>36</v>
      </c>
      <c r="D2806" s="10" t="s">
        <v>16</v>
      </c>
      <c r="E2806" s="10" t="s">
        <v>35</v>
      </c>
      <c r="F2806" s="10" t="s">
        <v>18</v>
      </c>
      <c r="G2806" s="10" t="s">
        <v>19</v>
      </c>
      <c r="H2806" s="10" t="s">
        <v>39</v>
      </c>
      <c r="I2806" s="10" t="s">
        <v>28</v>
      </c>
      <c r="O2806" s="10">
        <f t="shared" si="43"/>
        <v>1</v>
      </c>
    </row>
    <row r="2807" spans="2:15" x14ac:dyDescent="0.3">
      <c r="B2807" s="10">
        <v>2022</v>
      </c>
      <c r="C2807" s="10" t="s">
        <v>29</v>
      </c>
      <c r="D2807" s="10" t="s">
        <v>42</v>
      </c>
      <c r="E2807" s="10" t="s">
        <v>24</v>
      </c>
      <c r="F2807" s="10" t="s">
        <v>18</v>
      </c>
      <c r="G2807" s="10" t="s">
        <v>26</v>
      </c>
      <c r="H2807" s="10" t="s">
        <v>34</v>
      </c>
      <c r="I2807" s="10" t="s">
        <v>34</v>
      </c>
      <c r="O2807" s="10">
        <f t="shared" si="43"/>
        <v>1</v>
      </c>
    </row>
    <row r="2808" spans="2:15" x14ac:dyDescent="0.3">
      <c r="B2808" s="10">
        <v>2021</v>
      </c>
      <c r="C2808" s="10" t="s">
        <v>36</v>
      </c>
      <c r="D2808" s="10" t="s">
        <v>16</v>
      </c>
      <c r="E2808" s="10" t="s">
        <v>24</v>
      </c>
      <c r="F2808" s="10" t="s">
        <v>25</v>
      </c>
      <c r="G2808" s="10" t="s">
        <v>32</v>
      </c>
      <c r="H2808" s="10" t="s">
        <v>34</v>
      </c>
      <c r="I2808" s="10" t="s">
        <v>34</v>
      </c>
      <c r="O2808" s="10">
        <f t="shared" si="43"/>
        <v>1</v>
      </c>
    </row>
    <row r="2809" spans="2:15" x14ac:dyDescent="0.3">
      <c r="B2809" s="10">
        <v>2023</v>
      </c>
      <c r="C2809" s="10" t="s">
        <v>15</v>
      </c>
      <c r="D2809" s="10" t="s">
        <v>33</v>
      </c>
      <c r="E2809" s="10" t="s">
        <v>17</v>
      </c>
      <c r="F2809" s="10" t="s">
        <v>18</v>
      </c>
      <c r="G2809" s="10" t="s">
        <v>44</v>
      </c>
      <c r="H2809" s="10" t="s">
        <v>39</v>
      </c>
      <c r="I2809" s="10" t="s">
        <v>34</v>
      </c>
      <c r="O2809" s="10">
        <f t="shared" si="43"/>
        <v>1</v>
      </c>
    </row>
    <row r="2810" spans="2:15" x14ac:dyDescent="0.3">
      <c r="B2810" s="10">
        <v>2023</v>
      </c>
      <c r="C2810" s="10" t="s">
        <v>36</v>
      </c>
      <c r="D2810" s="10" t="s">
        <v>23</v>
      </c>
      <c r="E2810" s="10" t="s">
        <v>24</v>
      </c>
      <c r="F2810" s="10" t="s">
        <v>25</v>
      </c>
      <c r="G2810" s="10" t="s">
        <v>44</v>
      </c>
      <c r="H2810" s="10" t="s">
        <v>34</v>
      </c>
      <c r="I2810" s="10" t="s">
        <v>28</v>
      </c>
      <c r="O2810" s="10">
        <f t="shared" si="43"/>
        <v>1</v>
      </c>
    </row>
    <row r="2811" spans="2:15" x14ac:dyDescent="0.3">
      <c r="B2811" s="10">
        <v>2020</v>
      </c>
      <c r="C2811" s="10" t="s">
        <v>15</v>
      </c>
      <c r="D2811" s="10" t="s">
        <v>16</v>
      </c>
      <c r="E2811" s="10" t="s">
        <v>35</v>
      </c>
      <c r="F2811" s="10" t="s">
        <v>18</v>
      </c>
      <c r="G2811" s="10" t="s">
        <v>19</v>
      </c>
      <c r="H2811" s="10" t="s">
        <v>27</v>
      </c>
      <c r="I2811" s="10" t="s">
        <v>28</v>
      </c>
      <c r="O2811" s="10">
        <f t="shared" si="43"/>
        <v>1</v>
      </c>
    </row>
    <row r="2812" spans="2:15" x14ac:dyDescent="0.3">
      <c r="B2812" s="10">
        <v>2022</v>
      </c>
      <c r="C2812" s="10" t="s">
        <v>43</v>
      </c>
      <c r="D2812" s="10" t="s">
        <v>16</v>
      </c>
      <c r="E2812" s="10" t="s">
        <v>24</v>
      </c>
      <c r="F2812" s="10" t="s">
        <v>30</v>
      </c>
      <c r="G2812" s="10" t="s">
        <v>40</v>
      </c>
      <c r="H2812" s="10" t="s">
        <v>34</v>
      </c>
      <c r="I2812" s="10" t="s">
        <v>21</v>
      </c>
      <c r="O2812" s="10">
        <f t="shared" si="43"/>
        <v>1</v>
      </c>
    </row>
    <row r="2813" spans="2:15" x14ac:dyDescent="0.3">
      <c r="B2813" s="10">
        <v>2024</v>
      </c>
      <c r="C2813" s="10" t="s">
        <v>29</v>
      </c>
      <c r="D2813" s="10" t="s">
        <v>23</v>
      </c>
      <c r="E2813" s="10" t="s">
        <v>35</v>
      </c>
      <c r="F2813" s="10" t="s">
        <v>25</v>
      </c>
      <c r="G2813" s="10" t="s">
        <v>38</v>
      </c>
      <c r="H2813" s="10" t="s">
        <v>34</v>
      </c>
      <c r="I2813" s="10" t="s">
        <v>28</v>
      </c>
      <c r="O2813" s="10">
        <f t="shared" si="43"/>
        <v>1</v>
      </c>
    </row>
    <row r="2814" spans="2:15" x14ac:dyDescent="0.3">
      <c r="B2814" s="10">
        <v>2026</v>
      </c>
      <c r="C2814" s="10" t="s">
        <v>29</v>
      </c>
      <c r="D2814" s="10" t="s">
        <v>33</v>
      </c>
      <c r="E2814" s="10" t="s">
        <v>24</v>
      </c>
      <c r="F2814" s="10" t="s">
        <v>30</v>
      </c>
      <c r="G2814" s="10" t="s">
        <v>19</v>
      </c>
      <c r="H2814" s="10" t="s">
        <v>39</v>
      </c>
      <c r="I2814" s="10" t="s">
        <v>28</v>
      </c>
      <c r="O2814" s="10">
        <f t="shared" si="43"/>
        <v>1</v>
      </c>
    </row>
    <row r="2815" spans="2:15" x14ac:dyDescent="0.3">
      <c r="B2815" s="10">
        <v>2022</v>
      </c>
      <c r="C2815" s="10" t="s">
        <v>45</v>
      </c>
      <c r="D2815" s="10" t="s">
        <v>16</v>
      </c>
      <c r="E2815" s="10" t="s">
        <v>24</v>
      </c>
      <c r="F2815" s="10" t="s">
        <v>18</v>
      </c>
      <c r="G2815" s="10" t="s">
        <v>40</v>
      </c>
      <c r="H2815" s="10" t="s">
        <v>20</v>
      </c>
      <c r="I2815" s="10" t="s">
        <v>28</v>
      </c>
      <c r="O2815" s="10">
        <f t="shared" si="43"/>
        <v>1</v>
      </c>
    </row>
    <row r="2816" spans="2:15" x14ac:dyDescent="0.3">
      <c r="B2816" s="10">
        <v>2021</v>
      </c>
      <c r="C2816" s="10" t="s">
        <v>43</v>
      </c>
      <c r="D2816" s="10" t="s">
        <v>16</v>
      </c>
      <c r="E2816" s="10" t="s">
        <v>24</v>
      </c>
      <c r="F2816" s="10" t="s">
        <v>30</v>
      </c>
      <c r="G2816" s="10" t="s">
        <v>40</v>
      </c>
      <c r="H2816" s="10" t="s">
        <v>27</v>
      </c>
      <c r="I2816" s="10" t="s">
        <v>21</v>
      </c>
      <c r="O2816" s="10">
        <f t="shared" si="43"/>
        <v>1</v>
      </c>
    </row>
    <row r="2817" spans="2:15" x14ac:dyDescent="0.3">
      <c r="B2817" s="10">
        <v>2020</v>
      </c>
      <c r="C2817" s="10" t="s">
        <v>43</v>
      </c>
      <c r="D2817" s="10" t="s">
        <v>23</v>
      </c>
      <c r="E2817" s="10" t="s">
        <v>35</v>
      </c>
      <c r="F2817" s="10" t="s">
        <v>30</v>
      </c>
      <c r="G2817" s="10" t="s">
        <v>32</v>
      </c>
      <c r="H2817" s="10" t="s">
        <v>34</v>
      </c>
      <c r="I2817" s="10" t="s">
        <v>21</v>
      </c>
      <c r="O2817" s="10">
        <f t="shared" si="43"/>
        <v>1</v>
      </c>
    </row>
    <row r="2818" spans="2:15" x14ac:dyDescent="0.3">
      <c r="B2818" s="10">
        <v>2026</v>
      </c>
      <c r="C2818" s="10" t="s">
        <v>41</v>
      </c>
      <c r="D2818" s="10" t="s">
        <v>33</v>
      </c>
      <c r="E2818" s="10" t="s">
        <v>24</v>
      </c>
      <c r="F2818" s="10" t="s">
        <v>25</v>
      </c>
      <c r="G2818" s="10" t="s">
        <v>32</v>
      </c>
      <c r="H2818" s="10" t="s">
        <v>20</v>
      </c>
      <c r="I2818" s="10" t="s">
        <v>28</v>
      </c>
      <c r="O2818" s="10">
        <f t="shared" si="43"/>
        <v>1</v>
      </c>
    </row>
    <row r="2819" spans="2:15" x14ac:dyDescent="0.3">
      <c r="B2819" s="10">
        <v>2020</v>
      </c>
      <c r="C2819" s="10" t="s">
        <v>15</v>
      </c>
      <c r="D2819" s="10" t="s">
        <v>37</v>
      </c>
      <c r="E2819" s="10" t="s">
        <v>24</v>
      </c>
      <c r="F2819" s="10" t="s">
        <v>30</v>
      </c>
      <c r="G2819" s="10" t="s">
        <v>26</v>
      </c>
      <c r="H2819" s="10" t="s">
        <v>27</v>
      </c>
      <c r="I2819" s="10" t="s">
        <v>21</v>
      </c>
      <c r="O2819" s="10">
        <f t="shared" si="43"/>
        <v>1</v>
      </c>
    </row>
    <row r="2820" spans="2:15" x14ac:dyDescent="0.3">
      <c r="B2820" s="10">
        <v>2023</v>
      </c>
      <c r="C2820" s="10" t="s">
        <v>29</v>
      </c>
      <c r="D2820" s="10" t="s">
        <v>33</v>
      </c>
      <c r="E2820" s="10" t="s">
        <v>17</v>
      </c>
      <c r="F2820" s="10" t="s">
        <v>18</v>
      </c>
      <c r="G2820" s="10" t="s">
        <v>19</v>
      </c>
      <c r="H2820" s="10" t="s">
        <v>39</v>
      </c>
      <c r="I2820" s="10" t="s">
        <v>28</v>
      </c>
      <c r="O2820" s="10">
        <f t="shared" si="43"/>
        <v>1</v>
      </c>
    </row>
    <row r="2821" spans="2:15" x14ac:dyDescent="0.3">
      <c r="B2821" s="10">
        <v>2021</v>
      </c>
      <c r="C2821" s="10" t="s">
        <v>41</v>
      </c>
      <c r="D2821" s="10" t="s">
        <v>16</v>
      </c>
      <c r="E2821" s="10" t="s">
        <v>17</v>
      </c>
      <c r="F2821" s="10" t="s">
        <v>30</v>
      </c>
      <c r="G2821" s="10" t="s">
        <v>44</v>
      </c>
      <c r="H2821" s="10" t="s">
        <v>39</v>
      </c>
      <c r="I2821" s="10" t="s">
        <v>21</v>
      </c>
      <c r="O2821" s="10">
        <f t="shared" ref="O2821:O2884" si="44">SUBTOTAL(103,B2821)</f>
        <v>1</v>
      </c>
    </row>
    <row r="2822" spans="2:15" x14ac:dyDescent="0.3">
      <c r="B2822" s="10">
        <v>2020</v>
      </c>
      <c r="C2822" s="10" t="s">
        <v>29</v>
      </c>
      <c r="D2822" s="10" t="s">
        <v>16</v>
      </c>
      <c r="E2822" s="10" t="s">
        <v>35</v>
      </c>
      <c r="F2822" s="10" t="s">
        <v>18</v>
      </c>
      <c r="G2822" s="10" t="s">
        <v>40</v>
      </c>
      <c r="H2822" s="10" t="s">
        <v>34</v>
      </c>
      <c r="I2822" s="10" t="s">
        <v>28</v>
      </c>
      <c r="O2822" s="10">
        <f t="shared" si="44"/>
        <v>1</v>
      </c>
    </row>
    <row r="2823" spans="2:15" x14ac:dyDescent="0.3">
      <c r="B2823" s="10">
        <v>2024</v>
      </c>
      <c r="C2823" s="10" t="s">
        <v>29</v>
      </c>
      <c r="D2823" s="10" t="s">
        <v>33</v>
      </c>
      <c r="E2823" s="10" t="s">
        <v>35</v>
      </c>
      <c r="F2823" s="10" t="s">
        <v>25</v>
      </c>
      <c r="G2823" s="10" t="s">
        <v>19</v>
      </c>
      <c r="H2823" s="10" t="s">
        <v>34</v>
      </c>
      <c r="I2823" s="10" t="s">
        <v>28</v>
      </c>
      <c r="O2823" s="10">
        <f t="shared" si="44"/>
        <v>1</v>
      </c>
    </row>
    <row r="2824" spans="2:15" x14ac:dyDescent="0.3">
      <c r="B2824" s="10">
        <v>2022</v>
      </c>
      <c r="C2824" s="10" t="s">
        <v>45</v>
      </c>
      <c r="D2824" s="10" t="s">
        <v>42</v>
      </c>
      <c r="E2824" s="10" t="s">
        <v>17</v>
      </c>
      <c r="F2824" s="10" t="s">
        <v>30</v>
      </c>
      <c r="G2824" s="10" t="s">
        <v>32</v>
      </c>
      <c r="H2824" s="10" t="s">
        <v>20</v>
      </c>
      <c r="I2824" s="10" t="s">
        <v>34</v>
      </c>
      <c r="O2824" s="10">
        <f t="shared" si="44"/>
        <v>1</v>
      </c>
    </row>
    <row r="2825" spans="2:15" x14ac:dyDescent="0.3">
      <c r="B2825" s="10">
        <v>2023</v>
      </c>
      <c r="C2825" s="10" t="s">
        <v>43</v>
      </c>
      <c r="D2825" s="10" t="s">
        <v>31</v>
      </c>
      <c r="E2825" s="10" t="s">
        <v>17</v>
      </c>
      <c r="F2825" s="10" t="s">
        <v>30</v>
      </c>
      <c r="G2825" s="10" t="s">
        <v>32</v>
      </c>
      <c r="H2825" s="10" t="s">
        <v>27</v>
      </c>
      <c r="I2825" s="10" t="s">
        <v>28</v>
      </c>
      <c r="O2825" s="10">
        <f t="shared" si="44"/>
        <v>1</v>
      </c>
    </row>
    <row r="2826" spans="2:15" x14ac:dyDescent="0.3">
      <c r="B2826" s="10">
        <v>2021</v>
      </c>
      <c r="C2826" s="10" t="s">
        <v>45</v>
      </c>
      <c r="D2826" s="10" t="s">
        <v>23</v>
      </c>
      <c r="E2826" s="10" t="s">
        <v>35</v>
      </c>
      <c r="F2826" s="10" t="s">
        <v>18</v>
      </c>
      <c r="G2826" s="10" t="s">
        <v>44</v>
      </c>
      <c r="H2826" s="10" t="s">
        <v>27</v>
      </c>
      <c r="I2826" s="10" t="s">
        <v>28</v>
      </c>
      <c r="O2826" s="10">
        <f t="shared" si="44"/>
        <v>1</v>
      </c>
    </row>
    <row r="2827" spans="2:15" x14ac:dyDescent="0.3">
      <c r="B2827" s="10">
        <v>2022</v>
      </c>
      <c r="C2827" s="10" t="s">
        <v>41</v>
      </c>
      <c r="D2827" s="10" t="s">
        <v>31</v>
      </c>
      <c r="E2827" s="10" t="s">
        <v>24</v>
      </c>
      <c r="F2827" s="10" t="s">
        <v>25</v>
      </c>
      <c r="G2827" s="10" t="s">
        <v>32</v>
      </c>
      <c r="H2827" s="10" t="s">
        <v>27</v>
      </c>
      <c r="I2827" s="10" t="s">
        <v>28</v>
      </c>
      <c r="O2827" s="10">
        <f t="shared" si="44"/>
        <v>1</v>
      </c>
    </row>
    <row r="2828" spans="2:15" x14ac:dyDescent="0.3">
      <c r="B2828" s="10">
        <v>2025</v>
      </c>
      <c r="C2828" s="10" t="s">
        <v>29</v>
      </c>
      <c r="D2828" s="10" t="s">
        <v>31</v>
      </c>
      <c r="E2828" s="10" t="s">
        <v>17</v>
      </c>
      <c r="F2828" s="10" t="s">
        <v>30</v>
      </c>
      <c r="G2828" s="10" t="s">
        <v>38</v>
      </c>
      <c r="H2828" s="10" t="s">
        <v>20</v>
      </c>
      <c r="I2828" s="10" t="s">
        <v>21</v>
      </c>
      <c r="O2828" s="10">
        <f t="shared" si="44"/>
        <v>1</v>
      </c>
    </row>
    <row r="2829" spans="2:15" x14ac:dyDescent="0.3">
      <c r="B2829" s="10">
        <v>2025</v>
      </c>
      <c r="C2829" s="10" t="s">
        <v>29</v>
      </c>
      <c r="D2829" s="10" t="s">
        <v>37</v>
      </c>
      <c r="E2829" s="10" t="s">
        <v>24</v>
      </c>
      <c r="F2829" s="10" t="s">
        <v>30</v>
      </c>
      <c r="G2829" s="10" t="s">
        <v>32</v>
      </c>
      <c r="H2829" s="10" t="s">
        <v>20</v>
      </c>
      <c r="I2829" s="10" t="s">
        <v>28</v>
      </c>
      <c r="O2829" s="10">
        <f t="shared" si="44"/>
        <v>1</v>
      </c>
    </row>
    <row r="2830" spans="2:15" x14ac:dyDescent="0.3">
      <c r="B2830" s="10">
        <v>2024</v>
      </c>
      <c r="C2830" s="10" t="s">
        <v>45</v>
      </c>
      <c r="D2830" s="10" t="s">
        <v>31</v>
      </c>
      <c r="E2830" s="10" t="s">
        <v>17</v>
      </c>
      <c r="F2830" s="10" t="s">
        <v>30</v>
      </c>
      <c r="G2830" s="10" t="s">
        <v>38</v>
      </c>
      <c r="H2830" s="10" t="s">
        <v>20</v>
      </c>
      <c r="I2830" s="10" t="s">
        <v>34</v>
      </c>
      <c r="O2830" s="10">
        <f t="shared" si="44"/>
        <v>1</v>
      </c>
    </row>
    <row r="2831" spans="2:15" x14ac:dyDescent="0.3">
      <c r="B2831" s="10">
        <v>2026</v>
      </c>
      <c r="C2831" s="10" t="s">
        <v>22</v>
      </c>
      <c r="D2831" s="10" t="s">
        <v>31</v>
      </c>
      <c r="E2831" s="10" t="s">
        <v>17</v>
      </c>
      <c r="F2831" s="10" t="s">
        <v>25</v>
      </c>
      <c r="G2831" s="10" t="s">
        <v>26</v>
      </c>
      <c r="H2831" s="10" t="s">
        <v>39</v>
      </c>
      <c r="I2831" s="10" t="s">
        <v>28</v>
      </c>
      <c r="O2831" s="10">
        <f t="shared" si="44"/>
        <v>1</v>
      </c>
    </row>
    <row r="2832" spans="2:15" x14ac:dyDescent="0.3">
      <c r="B2832" s="10">
        <v>2022</v>
      </c>
      <c r="C2832" s="10" t="s">
        <v>45</v>
      </c>
      <c r="D2832" s="10" t="s">
        <v>33</v>
      </c>
      <c r="E2832" s="10" t="s">
        <v>35</v>
      </c>
      <c r="F2832" s="10" t="s">
        <v>30</v>
      </c>
      <c r="G2832" s="10" t="s">
        <v>40</v>
      </c>
      <c r="H2832" s="10" t="s">
        <v>34</v>
      </c>
      <c r="I2832" s="10" t="s">
        <v>28</v>
      </c>
      <c r="O2832" s="10">
        <f t="shared" si="44"/>
        <v>1</v>
      </c>
    </row>
    <row r="2833" spans="2:15" x14ac:dyDescent="0.3">
      <c r="B2833" s="10">
        <v>2026</v>
      </c>
      <c r="C2833" s="10" t="s">
        <v>15</v>
      </c>
      <c r="D2833" s="10" t="s">
        <v>16</v>
      </c>
      <c r="E2833" s="10" t="s">
        <v>35</v>
      </c>
      <c r="F2833" s="10" t="s">
        <v>25</v>
      </c>
      <c r="G2833" s="10" t="s">
        <v>44</v>
      </c>
      <c r="H2833" s="10" t="s">
        <v>39</v>
      </c>
      <c r="I2833" s="10" t="s">
        <v>34</v>
      </c>
      <c r="O2833" s="10">
        <f t="shared" si="44"/>
        <v>1</v>
      </c>
    </row>
    <row r="2834" spans="2:15" x14ac:dyDescent="0.3">
      <c r="B2834" s="10">
        <v>2026</v>
      </c>
      <c r="C2834" s="10" t="s">
        <v>36</v>
      </c>
      <c r="D2834" s="10" t="s">
        <v>31</v>
      </c>
      <c r="E2834" s="10" t="s">
        <v>24</v>
      </c>
      <c r="F2834" s="10" t="s">
        <v>30</v>
      </c>
      <c r="G2834" s="10" t="s">
        <v>19</v>
      </c>
      <c r="H2834" s="10" t="s">
        <v>39</v>
      </c>
      <c r="I2834" s="10" t="s">
        <v>21</v>
      </c>
      <c r="O2834" s="10">
        <f t="shared" si="44"/>
        <v>1</v>
      </c>
    </row>
    <row r="2835" spans="2:15" x14ac:dyDescent="0.3">
      <c r="B2835" s="10">
        <v>2021</v>
      </c>
      <c r="C2835" s="10" t="s">
        <v>15</v>
      </c>
      <c r="D2835" s="10" t="s">
        <v>42</v>
      </c>
      <c r="E2835" s="10" t="s">
        <v>17</v>
      </c>
      <c r="F2835" s="10" t="s">
        <v>30</v>
      </c>
      <c r="G2835" s="10" t="s">
        <v>32</v>
      </c>
      <c r="H2835" s="10" t="s">
        <v>39</v>
      </c>
      <c r="I2835" s="10" t="s">
        <v>28</v>
      </c>
      <c r="O2835" s="10">
        <f t="shared" si="44"/>
        <v>1</v>
      </c>
    </row>
    <row r="2836" spans="2:15" x14ac:dyDescent="0.3">
      <c r="B2836" s="10">
        <v>2023</v>
      </c>
      <c r="C2836" s="10" t="s">
        <v>22</v>
      </c>
      <c r="D2836" s="10" t="s">
        <v>31</v>
      </c>
      <c r="E2836" s="10" t="s">
        <v>17</v>
      </c>
      <c r="F2836" s="10" t="s">
        <v>30</v>
      </c>
      <c r="G2836" s="10" t="s">
        <v>44</v>
      </c>
      <c r="H2836" s="10" t="s">
        <v>20</v>
      </c>
      <c r="I2836" s="10" t="s">
        <v>28</v>
      </c>
      <c r="O2836" s="10">
        <f t="shared" si="44"/>
        <v>1</v>
      </c>
    </row>
    <row r="2837" spans="2:15" x14ac:dyDescent="0.3">
      <c r="B2837" s="10">
        <v>2022</v>
      </c>
      <c r="C2837" s="10" t="s">
        <v>29</v>
      </c>
      <c r="D2837" s="10" t="s">
        <v>16</v>
      </c>
      <c r="E2837" s="10" t="s">
        <v>24</v>
      </c>
      <c r="F2837" s="10" t="s">
        <v>30</v>
      </c>
      <c r="G2837" s="10" t="s">
        <v>32</v>
      </c>
      <c r="H2837" s="10" t="s">
        <v>27</v>
      </c>
      <c r="I2837" s="10" t="s">
        <v>21</v>
      </c>
      <c r="O2837" s="10">
        <f t="shared" si="44"/>
        <v>1</v>
      </c>
    </row>
    <row r="2838" spans="2:15" x14ac:dyDescent="0.3">
      <c r="B2838" s="10">
        <v>2026</v>
      </c>
      <c r="C2838" s="10" t="s">
        <v>45</v>
      </c>
      <c r="D2838" s="10" t="s">
        <v>37</v>
      </c>
      <c r="E2838" s="10" t="s">
        <v>17</v>
      </c>
      <c r="F2838" s="10" t="s">
        <v>25</v>
      </c>
      <c r="G2838" s="10" t="s">
        <v>19</v>
      </c>
      <c r="H2838" s="10" t="s">
        <v>20</v>
      </c>
      <c r="I2838" s="10" t="s">
        <v>28</v>
      </c>
      <c r="O2838" s="10">
        <f t="shared" si="44"/>
        <v>1</v>
      </c>
    </row>
    <row r="2839" spans="2:15" x14ac:dyDescent="0.3">
      <c r="B2839" s="10">
        <v>2026</v>
      </c>
      <c r="C2839" s="10" t="s">
        <v>22</v>
      </c>
      <c r="D2839" s="10" t="s">
        <v>33</v>
      </c>
      <c r="E2839" s="10" t="s">
        <v>17</v>
      </c>
      <c r="F2839" s="10" t="s">
        <v>18</v>
      </c>
      <c r="G2839" s="10" t="s">
        <v>44</v>
      </c>
      <c r="H2839" s="10" t="s">
        <v>34</v>
      </c>
      <c r="I2839" s="10" t="s">
        <v>21</v>
      </c>
      <c r="O2839" s="10">
        <f t="shared" si="44"/>
        <v>1</v>
      </c>
    </row>
    <row r="2840" spans="2:15" x14ac:dyDescent="0.3">
      <c r="B2840" s="10">
        <v>2022</v>
      </c>
      <c r="C2840" s="10" t="s">
        <v>22</v>
      </c>
      <c r="D2840" s="10" t="s">
        <v>42</v>
      </c>
      <c r="E2840" s="10" t="s">
        <v>17</v>
      </c>
      <c r="F2840" s="10" t="s">
        <v>25</v>
      </c>
      <c r="G2840" s="10" t="s">
        <v>19</v>
      </c>
      <c r="H2840" s="10" t="s">
        <v>27</v>
      </c>
      <c r="I2840" s="10" t="s">
        <v>21</v>
      </c>
      <c r="O2840" s="10">
        <f t="shared" si="44"/>
        <v>1</v>
      </c>
    </row>
    <row r="2841" spans="2:15" x14ac:dyDescent="0.3">
      <c r="B2841" s="10">
        <v>2024</v>
      </c>
      <c r="C2841" s="10" t="s">
        <v>29</v>
      </c>
      <c r="D2841" s="10" t="s">
        <v>42</v>
      </c>
      <c r="E2841" s="10" t="s">
        <v>35</v>
      </c>
      <c r="F2841" s="10" t="s">
        <v>18</v>
      </c>
      <c r="G2841" s="10" t="s">
        <v>19</v>
      </c>
      <c r="H2841" s="10" t="s">
        <v>20</v>
      </c>
      <c r="I2841" s="10" t="s">
        <v>28</v>
      </c>
      <c r="O2841" s="10">
        <f t="shared" si="44"/>
        <v>1</v>
      </c>
    </row>
    <row r="2842" spans="2:15" x14ac:dyDescent="0.3">
      <c r="B2842" s="10">
        <v>2020</v>
      </c>
      <c r="C2842" s="10" t="s">
        <v>36</v>
      </c>
      <c r="D2842" s="10" t="s">
        <v>31</v>
      </c>
      <c r="E2842" s="10" t="s">
        <v>17</v>
      </c>
      <c r="F2842" s="10" t="s">
        <v>18</v>
      </c>
      <c r="G2842" s="10" t="s">
        <v>19</v>
      </c>
      <c r="H2842" s="10" t="s">
        <v>20</v>
      </c>
      <c r="I2842" s="10" t="s">
        <v>34</v>
      </c>
      <c r="O2842" s="10">
        <f t="shared" si="44"/>
        <v>1</v>
      </c>
    </row>
    <row r="2843" spans="2:15" x14ac:dyDescent="0.3">
      <c r="B2843" s="10">
        <v>2020</v>
      </c>
      <c r="C2843" s="10" t="s">
        <v>15</v>
      </c>
      <c r="D2843" s="10" t="s">
        <v>42</v>
      </c>
      <c r="E2843" s="10" t="s">
        <v>24</v>
      </c>
      <c r="F2843" s="10" t="s">
        <v>18</v>
      </c>
      <c r="G2843" s="10" t="s">
        <v>19</v>
      </c>
      <c r="H2843" s="10" t="s">
        <v>34</v>
      </c>
      <c r="I2843" s="10" t="s">
        <v>34</v>
      </c>
      <c r="O2843" s="10">
        <f t="shared" si="44"/>
        <v>1</v>
      </c>
    </row>
    <row r="2844" spans="2:15" x14ac:dyDescent="0.3">
      <c r="B2844" s="10">
        <v>2024</v>
      </c>
      <c r="C2844" s="10" t="s">
        <v>29</v>
      </c>
      <c r="D2844" s="10" t="s">
        <v>37</v>
      </c>
      <c r="E2844" s="10" t="s">
        <v>17</v>
      </c>
      <c r="F2844" s="10" t="s">
        <v>25</v>
      </c>
      <c r="G2844" s="10" t="s">
        <v>32</v>
      </c>
      <c r="H2844" s="10" t="s">
        <v>39</v>
      </c>
      <c r="I2844" s="10" t="s">
        <v>34</v>
      </c>
      <c r="O2844" s="10">
        <f t="shared" si="44"/>
        <v>1</v>
      </c>
    </row>
    <row r="2845" spans="2:15" x14ac:dyDescent="0.3">
      <c r="B2845" s="10">
        <v>2024</v>
      </c>
      <c r="C2845" s="10" t="s">
        <v>36</v>
      </c>
      <c r="D2845" s="10" t="s">
        <v>42</v>
      </c>
      <c r="E2845" s="10" t="s">
        <v>17</v>
      </c>
      <c r="F2845" s="10" t="s">
        <v>30</v>
      </c>
      <c r="G2845" s="10" t="s">
        <v>19</v>
      </c>
      <c r="H2845" s="10" t="s">
        <v>39</v>
      </c>
      <c r="I2845" s="10" t="s">
        <v>28</v>
      </c>
      <c r="O2845" s="10">
        <f t="shared" si="44"/>
        <v>1</v>
      </c>
    </row>
    <row r="2846" spans="2:15" x14ac:dyDescent="0.3">
      <c r="B2846" s="10">
        <v>2026</v>
      </c>
      <c r="C2846" s="10" t="s">
        <v>15</v>
      </c>
      <c r="D2846" s="10" t="s">
        <v>23</v>
      </c>
      <c r="E2846" s="10" t="s">
        <v>17</v>
      </c>
      <c r="F2846" s="10" t="s">
        <v>18</v>
      </c>
      <c r="G2846" s="10" t="s">
        <v>38</v>
      </c>
      <c r="H2846" s="10" t="s">
        <v>20</v>
      </c>
      <c r="I2846" s="10" t="s">
        <v>34</v>
      </c>
      <c r="O2846" s="10">
        <f t="shared" si="44"/>
        <v>1</v>
      </c>
    </row>
    <row r="2847" spans="2:15" x14ac:dyDescent="0.3">
      <c r="B2847" s="10">
        <v>2020</v>
      </c>
      <c r="C2847" s="10" t="s">
        <v>15</v>
      </c>
      <c r="D2847" s="10" t="s">
        <v>37</v>
      </c>
      <c r="E2847" s="10" t="s">
        <v>17</v>
      </c>
      <c r="F2847" s="10" t="s">
        <v>30</v>
      </c>
      <c r="G2847" s="10" t="s">
        <v>26</v>
      </c>
      <c r="H2847" s="10" t="s">
        <v>34</v>
      </c>
      <c r="I2847" s="10" t="s">
        <v>21</v>
      </c>
      <c r="O2847" s="10">
        <f t="shared" si="44"/>
        <v>1</v>
      </c>
    </row>
    <row r="2848" spans="2:15" x14ac:dyDescent="0.3">
      <c r="B2848" s="10">
        <v>2023</v>
      </c>
      <c r="C2848" s="10" t="s">
        <v>15</v>
      </c>
      <c r="D2848" s="10" t="s">
        <v>16</v>
      </c>
      <c r="E2848" s="10" t="s">
        <v>17</v>
      </c>
      <c r="F2848" s="10" t="s">
        <v>18</v>
      </c>
      <c r="G2848" s="10" t="s">
        <v>40</v>
      </c>
      <c r="H2848" s="10" t="s">
        <v>39</v>
      </c>
      <c r="I2848" s="10" t="s">
        <v>21</v>
      </c>
      <c r="O2848" s="10">
        <f t="shared" si="44"/>
        <v>1</v>
      </c>
    </row>
    <row r="2849" spans="2:15" x14ac:dyDescent="0.3">
      <c r="B2849" s="10">
        <v>2026</v>
      </c>
      <c r="C2849" s="10" t="s">
        <v>29</v>
      </c>
      <c r="D2849" s="10" t="s">
        <v>33</v>
      </c>
      <c r="E2849" s="10" t="s">
        <v>17</v>
      </c>
      <c r="F2849" s="10" t="s">
        <v>18</v>
      </c>
      <c r="G2849" s="10" t="s">
        <v>40</v>
      </c>
      <c r="H2849" s="10" t="s">
        <v>27</v>
      </c>
      <c r="I2849" s="10" t="s">
        <v>28</v>
      </c>
      <c r="O2849" s="10">
        <f t="shared" si="44"/>
        <v>1</v>
      </c>
    </row>
    <row r="2850" spans="2:15" x14ac:dyDescent="0.3">
      <c r="B2850" s="10">
        <v>2023</v>
      </c>
      <c r="C2850" s="10" t="s">
        <v>45</v>
      </c>
      <c r="D2850" s="10" t="s">
        <v>33</v>
      </c>
      <c r="E2850" s="10" t="s">
        <v>35</v>
      </c>
      <c r="F2850" s="10" t="s">
        <v>25</v>
      </c>
      <c r="G2850" s="10" t="s">
        <v>32</v>
      </c>
      <c r="H2850" s="10" t="s">
        <v>20</v>
      </c>
      <c r="I2850" s="10" t="s">
        <v>21</v>
      </c>
      <c r="O2850" s="10">
        <f t="shared" si="44"/>
        <v>1</v>
      </c>
    </row>
    <row r="2851" spans="2:15" x14ac:dyDescent="0.3">
      <c r="B2851" s="10">
        <v>2021</v>
      </c>
      <c r="C2851" s="10" t="s">
        <v>36</v>
      </c>
      <c r="D2851" s="10" t="s">
        <v>37</v>
      </c>
      <c r="E2851" s="10" t="s">
        <v>24</v>
      </c>
      <c r="F2851" s="10" t="s">
        <v>25</v>
      </c>
      <c r="G2851" s="10" t="s">
        <v>40</v>
      </c>
      <c r="H2851" s="10" t="s">
        <v>20</v>
      </c>
      <c r="I2851" s="10" t="s">
        <v>21</v>
      </c>
      <c r="O2851" s="10">
        <f t="shared" si="44"/>
        <v>1</v>
      </c>
    </row>
    <row r="2852" spans="2:15" x14ac:dyDescent="0.3">
      <c r="B2852" s="10">
        <v>2023</v>
      </c>
      <c r="C2852" s="10" t="s">
        <v>15</v>
      </c>
      <c r="D2852" s="10" t="s">
        <v>37</v>
      </c>
      <c r="E2852" s="10" t="s">
        <v>35</v>
      </c>
      <c r="F2852" s="10" t="s">
        <v>18</v>
      </c>
      <c r="G2852" s="10" t="s">
        <v>26</v>
      </c>
      <c r="H2852" s="10" t="s">
        <v>20</v>
      </c>
      <c r="I2852" s="10" t="s">
        <v>21</v>
      </c>
      <c r="O2852" s="10">
        <f t="shared" si="44"/>
        <v>1</v>
      </c>
    </row>
    <row r="2853" spans="2:15" x14ac:dyDescent="0.3">
      <c r="B2853" s="10">
        <v>2023</v>
      </c>
      <c r="C2853" s="10" t="s">
        <v>45</v>
      </c>
      <c r="D2853" s="10" t="s">
        <v>42</v>
      </c>
      <c r="E2853" s="10" t="s">
        <v>35</v>
      </c>
      <c r="F2853" s="10" t="s">
        <v>18</v>
      </c>
      <c r="G2853" s="10" t="s">
        <v>19</v>
      </c>
      <c r="H2853" s="10" t="s">
        <v>27</v>
      </c>
      <c r="I2853" s="10" t="s">
        <v>28</v>
      </c>
      <c r="O2853" s="10">
        <f t="shared" si="44"/>
        <v>1</v>
      </c>
    </row>
    <row r="2854" spans="2:15" x14ac:dyDescent="0.3">
      <c r="B2854" s="10">
        <v>2020</v>
      </c>
      <c r="C2854" s="10" t="s">
        <v>45</v>
      </c>
      <c r="D2854" s="10" t="s">
        <v>23</v>
      </c>
      <c r="E2854" s="10" t="s">
        <v>17</v>
      </c>
      <c r="F2854" s="10" t="s">
        <v>25</v>
      </c>
      <c r="G2854" s="10" t="s">
        <v>40</v>
      </c>
      <c r="H2854" s="10" t="s">
        <v>27</v>
      </c>
      <c r="I2854" s="10" t="s">
        <v>28</v>
      </c>
      <c r="O2854" s="10">
        <f t="shared" si="44"/>
        <v>1</v>
      </c>
    </row>
    <row r="2855" spans="2:15" x14ac:dyDescent="0.3">
      <c r="B2855" s="10">
        <v>2025</v>
      </c>
      <c r="C2855" s="10" t="s">
        <v>43</v>
      </c>
      <c r="D2855" s="10" t="s">
        <v>16</v>
      </c>
      <c r="E2855" s="10" t="s">
        <v>24</v>
      </c>
      <c r="F2855" s="10" t="s">
        <v>25</v>
      </c>
      <c r="G2855" s="10" t="s">
        <v>44</v>
      </c>
      <c r="H2855" s="10" t="s">
        <v>39</v>
      </c>
      <c r="I2855" s="10" t="s">
        <v>21</v>
      </c>
      <c r="O2855" s="10">
        <f t="shared" si="44"/>
        <v>1</v>
      </c>
    </row>
    <row r="2856" spans="2:15" x14ac:dyDescent="0.3">
      <c r="B2856" s="10">
        <v>2022</v>
      </c>
      <c r="C2856" s="10" t="s">
        <v>22</v>
      </c>
      <c r="D2856" s="10" t="s">
        <v>42</v>
      </c>
      <c r="E2856" s="10" t="s">
        <v>24</v>
      </c>
      <c r="F2856" s="10" t="s">
        <v>18</v>
      </c>
      <c r="G2856" s="10" t="s">
        <v>38</v>
      </c>
      <c r="H2856" s="10" t="s">
        <v>34</v>
      </c>
      <c r="I2856" s="10" t="s">
        <v>28</v>
      </c>
      <c r="O2856" s="10">
        <f t="shared" si="44"/>
        <v>1</v>
      </c>
    </row>
    <row r="2857" spans="2:15" x14ac:dyDescent="0.3">
      <c r="B2857" s="10">
        <v>2022</v>
      </c>
      <c r="C2857" s="10" t="s">
        <v>36</v>
      </c>
      <c r="D2857" s="10" t="s">
        <v>42</v>
      </c>
      <c r="E2857" s="10" t="s">
        <v>35</v>
      </c>
      <c r="F2857" s="10" t="s">
        <v>30</v>
      </c>
      <c r="G2857" s="10" t="s">
        <v>44</v>
      </c>
      <c r="H2857" s="10" t="s">
        <v>34</v>
      </c>
      <c r="I2857" s="10" t="s">
        <v>28</v>
      </c>
      <c r="O2857" s="10">
        <f t="shared" si="44"/>
        <v>1</v>
      </c>
    </row>
    <row r="2858" spans="2:15" x14ac:dyDescent="0.3">
      <c r="B2858" s="10">
        <v>2026</v>
      </c>
      <c r="C2858" s="10" t="s">
        <v>22</v>
      </c>
      <c r="D2858" s="10" t="s">
        <v>37</v>
      </c>
      <c r="E2858" s="10" t="s">
        <v>24</v>
      </c>
      <c r="F2858" s="10" t="s">
        <v>30</v>
      </c>
      <c r="G2858" s="10" t="s">
        <v>40</v>
      </c>
      <c r="H2858" s="10" t="s">
        <v>34</v>
      </c>
      <c r="I2858" s="10" t="s">
        <v>28</v>
      </c>
      <c r="O2858" s="10">
        <f t="shared" si="44"/>
        <v>1</v>
      </c>
    </row>
    <row r="2859" spans="2:15" x14ac:dyDescent="0.3">
      <c r="B2859" s="10">
        <v>2025</v>
      </c>
      <c r="C2859" s="10" t="s">
        <v>36</v>
      </c>
      <c r="D2859" s="10" t="s">
        <v>33</v>
      </c>
      <c r="E2859" s="10" t="s">
        <v>35</v>
      </c>
      <c r="F2859" s="10" t="s">
        <v>25</v>
      </c>
      <c r="G2859" s="10" t="s">
        <v>19</v>
      </c>
      <c r="H2859" s="10" t="s">
        <v>39</v>
      </c>
      <c r="I2859" s="10" t="s">
        <v>28</v>
      </c>
      <c r="O2859" s="10">
        <f t="shared" si="44"/>
        <v>1</v>
      </c>
    </row>
    <row r="2860" spans="2:15" x14ac:dyDescent="0.3">
      <c r="B2860" s="10">
        <v>2020</v>
      </c>
      <c r="C2860" s="10" t="s">
        <v>43</v>
      </c>
      <c r="D2860" s="10" t="s">
        <v>33</v>
      </c>
      <c r="E2860" s="10" t="s">
        <v>24</v>
      </c>
      <c r="F2860" s="10" t="s">
        <v>30</v>
      </c>
      <c r="G2860" s="10" t="s">
        <v>32</v>
      </c>
      <c r="H2860" s="10" t="s">
        <v>20</v>
      </c>
      <c r="I2860" s="10" t="s">
        <v>34</v>
      </c>
      <c r="O2860" s="10">
        <f t="shared" si="44"/>
        <v>1</v>
      </c>
    </row>
    <row r="2861" spans="2:15" x14ac:dyDescent="0.3">
      <c r="B2861" s="10">
        <v>2022</v>
      </c>
      <c r="C2861" s="10" t="s">
        <v>41</v>
      </c>
      <c r="D2861" s="10" t="s">
        <v>33</v>
      </c>
      <c r="E2861" s="10" t="s">
        <v>24</v>
      </c>
      <c r="F2861" s="10" t="s">
        <v>18</v>
      </c>
      <c r="G2861" s="10" t="s">
        <v>38</v>
      </c>
      <c r="H2861" s="10" t="s">
        <v>27</v>
      </c>
      <c r="I2861" s="10" t="s">
        <v>28</v>
      </c>
      <c r="O2861" s="10">
        <f t="shared" si="44"/>
        <v>1</v>
      </c>
    </row>
    <row r="2862" spans="2:15" x14ac:dyDescent="0.3">
      <c r="B2862" s="10">
        <v>2023</v>
      </c>
      <c r="C2862" s="10" t="s">
        <v>15</v>
      </c>
      <c r="D2862" s="10" t="s">
        <v>33</v>
      </c>
      <c r="E2862" s="10" t="s">
        <v>24</v>
      </c>
      <c r="F2862" s="10" t="s">
        <v>18</v>
      </c>
      <c r="G2862" s="10" t="s">
        <v>32</v>
      </c>
      <c r="H2862" s="10" t="s">
        <v>39</v>
      </c>
      <c r="I2862" s="10" t="s">
        <v>28</v>
      </c>
      <c r="O2862" s="10">
        <f t="shared" si="44"/>
        <v>1</v>
      </c>
    </row>
    <row r="2863" spans="2:15" x14ac:dyDescent="0.3">
      <c r="B2863" s="10">
        <v>2025</v>
      </c>
      <c r="C2863" s="10" t="s">
        <v>41</v>
      </c>
      <c r="D2863" s="10" t="s">
        <v>37</v>
      </c>
      <c r="E2863" s="10" t="s">
        <v>24</v>
      </c>
      <c r="F2863" s="10" t="s">
        <v>25</v>
      </c>
      <c r="G2863" s="10" t="s">
        <v>19</v>
      </c>
      <c r="H2863" s="10" t="s">
        <v>27</v>
      </c>
      <c r="I2863" s="10" t="s">
        <v>28</v>
      </c>
      <c r="O2863" s="10">
        <f t="shared" si="44"/>
        <v>1</v>
      </c>
    </row>
    <row r="2864" spans="2:15" x14ac:dyDescent="0.3">
      <c r="B2864" s="10">
        <v>2022</v>
      </c>
      <c r="C2864" s="10" t="s">
        <v>22</v>
      </c>
      <c r="D2864" s="10" t="s">
        <v>16</v>
      </c>
      <c r="E2864" s="10" t="s">
        <v>24</v>
      </c>
      <c r="F2864" s="10" t="s">
        <v>30</v>
      </c>
      <c r="G2864" s="10" t="s">
        <v>40</v>
      </c>
      <c r="H2864" s="10" t="s">
        <v>27</v>
      </c>
      <c r="I2864" s="10" t="s">
        <v>28</v>
      </c>
      <c r="O2864" s="10">
        <f t="shared" si="44"/>
        <v>1</v>
      </c>
    </row>
    <row r="2865" spans="2:15" x14ac:dyDescent="0.3">
      <c r="B2865" s="10">
        <v>2026</v>
      </c>
      <c r="C2865" s="10" t="s">
        <v>36</v>
      </c>
      <c r="D2865" s="10" t="s">
        <v>31</v>
      </c>
      <c r="E2865" s="10" t="s">
        <v>17</v>
      </c>
      <c r="F2865" s="10" t="s">
        <v>18</v>
      </c>
      <c r="G2865" s="10" t="s">
        <v>26</v>
      </c>
      <c r="H2865" s="10" t="s">
        <v>39</v>
      </c>
      <c r="I2865" s="10" t="s">
        <v>34</v>
      </c>
      <c r="O2865" s="10">
        <f t="shared" si="44"/>
        <v>1</v>
      </c>
    </row>
    <row r="2866" spans="2:15" x14ac:dyDescent="0.3">
      <c r="B2866" s="10">
        <v>2026</v>
      </c>
      <c r="C2866" s="10" t="s">
        <v>15</v>
      </c>
      <c r="D2866" s="10" t="s">
        <v>23</v>
      </c>
      <c r="E2866" s="10" t="s">
        <v>24</v>
      </c>
      <c r="F2866" s="10" t="s">
        <v>30</v>
      </c>
      <c r="G2866" s="10" t="s">
        <v>40</v>
      </c>
      <c r="H2866" s="10" t="s">
        <v>39</v>
      </c>
      <c r="I2866" s="10" t="s">
        <v>28</v>
      </c>
      <c r="O2866" s="10">
        <f t="shared" si="44"/>
        <v>1</v>
      </c>
    </row>
    <row r="2867" spans="2:15" x14ac:dyDescent="0.3">
      <c r="B2867" s="10">
        <v>2026</v>
      </c>
      <c r="C2867" s="10" t="s">
        <v>36</v>
      </c>
      <c r="D2867" s="10" t="s">
        <v>31</v>
      </c>
      <c r="E2867" s="10" t="s">
        <v>24</v>
      </c>
      <c r="F2867" s="10" t="s">
        <v>25</v>
      </c>
      <c r="G2867" s="10" t="s">
        <v>32</v>
      </c>
      <c r="H2867" s="10" t="s">
        <v>34</v>
      </c>
      <c r="I2867" s="10" t="s">
        <v>28</v>
      </c>
      <c r="O2867" s="10">
        <f t="shared" si="44"/>
        <v>1</v>
      </c>
    </row>
    <row r="2868" spans="2:15" x14ac:dyDescent="0.3">
      <c r="B2868" s="10">
        <v>2025</v>
      </c>
      <c r="C2868" s="10" t="s">
        <v>15</v>
      </c>
      <c r="D2868" s="10" t="s">
        <v>31</v>
      </c>
      <c r="E2868" s="10" t="s">
        <v>24</v>
      </c>
      <c r="F2868" s="10" t="s">
        <v>18</v>
      </c>
      <c r="G2868" s="10" t="s">
        <v>32</v>
      </c>
      <c r="H2868" s="10" t="s">
        <v>27</v>
      </c>
      <c r="I2868" s="10" t="s">
        <v>34</v>
      </c>
      <c r="O2868" s="10">
        <f t="shared" si="44"/>
        <v>1</v>
      </c>
    </row>
    <row r="2869" spans="2:15" x14ac:dyDescent="0.3">
      <c r="B2869" s="10">
        <v>2026</v>
      </c>
      <c r="C2869" s="10" t="s">
        <v>36</v>
      </c>
      <c r="D2869" s="10" t="s">
        <v>42</v>
      </c>
      <c r="E2869" s="10" t="s">
        <v>24</v>
      </c>
      <c r="F2869" s="10" t="s">
        <v>18</v>
      </c>
      <c r="G2869" s="10" t="s">
        <v>19</v>
      </c>
      <c r="H2869" s="10" t="s">
        <v>27</v>
      </c>
      <c r="I2869" s="10" t="s">
        <v>34</v>
      </c>
      <c r="O2869" s="10">
        <f t="shared" si="44"/>
        <v>1</v>
      </c>
    </row>
    <row r="2870" spans="2:15" x14ac:dyDescent="0.3">
      <c r="B2870" s="10">
        <v>2025</v>
      </c>
      <c r="C2870" s="10" t="s">
        <v>29</v>
      </c>
      <c r="D2870" s="10" t="s">
        <v>37</v>
      </c>
      <c r="E2870" s="10" t="s">
        <v>17</v>
      </c>
      <c r="F2870" s="10" t="s">
        <v>18</v>
      </c>
      <c r="G2870" s="10" t="s">
        <v>32</v>
      </c>
      <c r="H2870" s="10" t="s">
        <v>27</v>
      </c>
      <c r="I2870" s="10" t="s">
        <v>34</v>
      </c>
      <c r="O2870" s="10">
        <f t="shared" si="44"/>
        <v>1</v>
      </c>
    </row>
    <row r="2871" spans="2:15" x14ac:dyDescent="0.3">
      <c r="B2871" s="10">
        <v>2026</v>
      </c>
      <c r="C2871" s="10" t="s">
        <v>45</v>
      </c>
      <c r="D2871" s="10" t="s">
        <v>31</v>
      </c>
      <c r="E2871" s="10" t="s">
        <v>17</v>
      </c>
      <c r="F2871" s="10" t="s">
        <v>25</v>
      </c>
      <c r="G2871" s="10" t="s">
        <v>44</v>
      </c>
      <c r="H2871" s="10" t="s">
        <v>39</v>
      </c>
      <c r="I2871" s="10" t="s">
        <v>28</v>
      </c>
      <c r="O2871" s="10">
        <f t="shared" si="44"/>
        <v>1</v>
      </c>
    </row>
    <row r="2872" spans="2:15" x14ac:dyDescent="0.3">
      <c r="B2872" s="10">
        <v>2023</v>
      </c>
      <c r="C2872" s="10" t="s">
        <v>45</v>
      </c>
      <c r="D2872" s="10" t="s">
        <v>33</v>
      </c>
      <c r="E2872" s="10" t="s">
        <v>17</v>
      </c>
      <c r="F2872" s="10" t="s">
        <v>18</v>
      </c>
      <c r="G2872" s="10" t="s">
        <v>38</v>
      </c>
      <c r="H2872" s="10" t="s">
        <v>34</v>
      </c>
      <c r="I2872" s="10" t="s">
        <v>28</v>
      </c>
      <c r="O2872" s="10">
        <f t="shared" si="44"/>
        <v>1</v>
      </c>
    </row>
    <row r="2873" spans="2:15" x14ac:dyDescent="0.3">
      <c r="B2873" s="10">
        <v>2023</v>
      </c>
      <c r="C2873" s="10" t="s">
        <v>22</v>
      </c>
      <c r="D2873" s="10" t="s">
        <v>16</v>
      </c>
      <c r="E2873" s="10" t="s">
        <v>17</v>
      </c>
      <c r="F2873" s="10" t="s">
        <v>30</v>
      </c>
      <c r="G2873" s="10" t="s">
        <v>40</v>
      </c>
      <c r="H2873" s="10" t="s">
        <v>27</v>
      </c>
      <c r="I2873" s="10" t="s">
        <v>21</v>
      </c>
      <c r="O2873" s="10">
        <f t="shared" si="44"/>
        <v>1</v>
      </c>
    </row>
    <row r="2874" spans="2:15" x14ac:dyDescent="0.3">
      <c r="B2874" s="10">
        <v>2020</v>
      </c>
      <c r="C2874" s="10" t="s">
        <v>43</v>
      </c>
      <c r="D2874" s="10" t="s">
        <v>16</v>
      </c>
      <c r="E2874" s="10" t="s">
        <v>24</v>
      </c>
      <c r="F2874" s="10" t="s">
        <v>30</v>
      </c>
      <c r="G2874" s="10" t="s">
        <v>26</v>
      </c>
      <c r="H2874" s="10" t="s">
        <v>20</v>
      </c>
      <c r="I2874" s="10" t="s">
        <v>28</v>
      </c>
      <c r="O2874" s="10">
        <f t="shared" si="44"/>
        <v>1</v>
      </c>
    </row>
    <row r="2875" spans="2:15" x14ac:dyDescent="0.3">
      <c r="B2875" s="10">
        <v>2024</v>
      </c>
      <c r="C2875" s="10" t="s">
        <v>45</v>
      </c>
      <c r="D2875" s="10" t="s">
        <v>33</v>
      </c>
      <c r="E2875" s="10" t="s">
        <v>17</v>
      </c>
      <c r="F2875" s="10" t="s">
        <v>30</v>
      </c>
      <c r="G2875" s="10" t="s">
        <v>19</v>
      </c>
      <c r="H2875" s="10" t="s">
        <v>27</v>
      </c>
      <c r="I2875" s="10" t="s">
        <v>21</v>
      </c>
      <c r="O2875" s="10">
        <f t="shared" si="44"/>
        <v>1</v>
      </c>
    </row>
    <row r="2876" spans="2:15" x14ac:dyDescent="0.3">
      <c r="B2876" s="10">
        <v>2025</v>
      </c>
      <c r="C2876" s="10" t="s">
        <v>15</v>
      </c>
      <c r="D2876" s="10" t="s">
        <v>42</v>
      </c>
      <c r="E2876" s="10" t="s">
        <v>24</v>
      </c>
      <c r="F2876" s="10" t="s">
        <v>25</v>
      </c>
      <c r="G2876" s="10" t="s">
        <v>44</v>
      </c>
      <c r="H2876" s="10" t="s">
        <v>34</v>
      </c>
      <c r="I2876" s="10" t="s">
        <v>34</v>
      </c>
      <c r="O2876" s="10">
        <f t="shared" si="44"/>
        <v>1</v>
      </c>
    </row>
    <row r="2877" spans="2:15" x14ac:dyDescent="0.3">
      <c r="B2877" s="10">
        <v>2020</v>
      </c>
      <c r="C2877" s="10" t="s">
        <v>41</v>
      </c>
      <c r="D2877" s="10" t="s">
        <v>31</v>
      </c>
      <c r="E2877" s="10" t="s">
        <v>17</v>
      </c>
      <c r="F2877" s="10" t="s">
        <v>30</v>
      </c>
      <c r="G2877" s="10" t="s">
        <v>44</v>
      </c>
      <c r="H2877" s="10" t="s">
        <v>39</v>
      </c>
      <c r="I2877" s="10" t="s">
        <v>28</v>
      </c>
      <c r="O2877" s="10">
        <f t="shared" si="44"/>
        <v>1</v>
      </c>
    </row>
    <row r="2878" spans="2:15" x14ac:dyDescent="0.3">
      <c r="B2878" s="10">
        <v>2024</v>
      </c>
      <c r="C2878" s="10" t="s">
        <v>22</v>
      </c>
      <c r="D2878" s="10" t="s">
        <v>23</v>
      </c>
      <c r="E2878" s="10" t="s">
        <v>24</v>
      </c>
      <c r="F2878" s="10" t="s">
        <v>25</v>
      </c>
      <c r="G2878" s="10" t="s">
        <v>19</v>
      </c>
      <c r="H2878" s="10" t="s">
        <v>20</v>
      </c>
      <c r="I2878" s="10" t="s">
        <v>28</v>
      </c>
      <c r="O2878" s="10">
        <f t="shared" si="44"/>
        <v>1</v>
      </c>
    </row>
    <row r="2879" spans="2:15" x14ac:dyDescent="0.3">
      <c r="B2879" s="10">
        <v>2023</v>
      </c>
      <c r="C2879" s="10" t="s">
        <v>15</v>
      </c>
      <c r="D2879" s="10" t="s">
        <v>33</v>
      </c>
      <c r="E2879" s="10" t="s">
        <v>35</v>
      </c>
      <c r="F2879" s="10" t="s">
        <v>25</v>
      </c>
      <c r="G2879" s="10" t="s">
        <v>26</v>
      </c>
      <c r="H2879" s="10" t="s">
        <v>27</v>
      </c>
      <c r="I2879" s="10" t="s">
        <v>28</v>
      </c>
      <c r="O2879" s="10">
        <f t="shared" si="44"/>
        <v>1</v>
      </c>
    </row>
    <row r="2880" spans="2:15" x14ac:dyDescent="0.3">
      <c r="B2880" s="10">
        <v>2025</v>
      </c>
      <c r="C2880" s="10" t="s">
        <v>45</v>
      </c>
      <c r="D2880" s="10" t="s">
        <v>23</v>
      </c>
      <c r="E2880" s="10" t="s">
        <v>17</v>
      </c>
      <c r="F2880" s="10" t="s">
        <v>30</v>
      </c>
      <c r="G2880" s="10" t="s">
        <v>19</v>
      </c>
      <c r="H2880" s="10" t="s">
        <v>39</v>
      </c>
      <c r="I2880" s="10" t="s">
        <v>34</v>
      </c>
      <c r="O2880" s="10">
        <f t="shared" si="44"/>
        <v>1</v>
      </c>
    </row>
    <row r="2881" spans="2:15" x14ac:dyDescent="0.3">
      <c r="B2881" s="10">
        <v>2025</v>
      </c>
      <c r="C2881" s="10" t="s">
        <v>43</v>
      </c>
      <c r="D2881" s="10" t="s">
        <v>42</v>
      </c>
      <c r="E2881" s="10" t="s">
        <v>17</v>
      </c>
      <c r="F2881" s="10" t="s">
        <v>18</v>
      </c>
      <c r="G2881" s="10" t="s">
        <v>38</v>
      </c>
      <c r="H2881" s="10" t="s">
        <v>27</v>
      </c>
      <c r="I2881" s="10" t="s">
        <v>28</v>
      </c>
      <c r="O2881" s="10">
        <f t="shared" si="44"/>
        <v>1</v>
      </c>
    </row>
    <row r="2882" spans="2:15" x14ac:dyDescent="0.3">
      <c r="B2882" s="10">
        <v>2024</v>
      </c>
      <c r="C2882" s="10" t="s">
        <v>45</v>
      </c>
      <c r="D2882" s="10" t="s">
        <v>37</v>
      </c>
      <c r="E2882" s="10" t="s">
        <v>24</v>
      </c>
      <c r="F2882" s="10" t="s">
        <v>30</v>
      </c>
      <c r="G2882" s="10" t="s">
        <v>19</v>
      </c>
      <c r="H2882" s="10" t="s">
        <v>34</v>
      </c>
      <c r="I2882" s="10" t="s">
        <v>34</v>
      </c>
      <c r="O2882" s="10">
        <f t="shared" si="44"/>
        <v>1</v>
      </c>
    </row>
    <row r="2883" spans="2:15" x14ac:dyDescent="0.3">
      <c r="B2883" s="10">
        <v>2022</v>
      </c>
      <c r="C2883" s="10" t="s">
        <v>22</v>
      </c>
      <c r="D2883" s="10" t="s">
        <v>42</v>
      </c>
      <c r="E2883" s="10" t="s">
        <v>17</v>
      </c>
      <c r="F2883" s="10" t="s">
        <v>30</v>
      </c>
      <c r="G2883" s="10" t="s">
        <v>40</v>
      </c>
      <c r="H2883" s="10" t="s">
        <v>27</v>
      </c>
      <c r="I2883" s="10" t="s">
        <v>34</v>
      </c>
      <c r="O2883" s="10">
        <f t="shared" si="44"/>
        <v>1</v>
      </c>
    </row>
    <row r="2884" spans="2:15" x14ac:dyDescent="0.3">
      <c r="B2884" s="10">
        <v>2022</v>
      </c>
      <c r="C2884" s="10" t="s">
        <v>22</v>
      </c>
      <c r="D2884" s="10" t="s">
        <v>42</v>
      </c>
      <c r="E2884" s="10" t="s">
        <v>17</v>
      </c>
      <c r="F2884" s="10" t="s">
        <v>18</v>
      </c>
      <c r="G2884" s="10" t="s">
        <v>26</v>
      </c>
      <c r="H2884" s="10" t="s">
        <v>20</v>
      </c>
      <c r="I2884" s="10" t="s">
        <v>28</v>
      </c>
      <c r="O2884" s="10">
        <f t="shared" si="44"/>
        <v>1</v>
      </c>
    </row>
    <row r="2885" spans="2:15" x14ac:dyDescent="0.3">
      <c r="B2885" s="10">
        <v>2026</v>
      </c>
      <c r="C2885" s="10" t="s">
        <v>22</v>
      </c>
      <c r="D2885" s="10" t="s">
        <v>42</v>
      </c>
      <c r="E2885" s="10" t="s">
        <v>24</v>
      </c>
      <c r="F2885" s="10" t="s">
        <v>30</v>
      </c>
      <c r="G2885" s="10" t="s">
        <v>19</v>
      </c>
      <c r="H2885" s="10" t="s">
        <v>39</v>
      </c>
      <c r="I2885" s="10" t="s">
        <v>28</v>
      </c>
      <c r="O2885" s="10">
        <f t="shared" ref="O2885:O2948" si="45">SUBTOTAL(103,B2885)</f>
        <v>1</v>
      </c>
    </row>
    <row r="2886" spans="2:15" x14ac:dyDescent="0.3">
      <c r="B2886" s="10">
        <v>2020</v>
      </c>
      <c r="C2886" s="10" t="s">
        <v>15</v>
      </c>
      <c r="D2886" s="10" t="s">
        <v>31</v>
      </c>
      <c r="E2886" s="10" t="s">
        <v>24</v>
      </c>
      <c r="F2886" s="10" t="s">
        <v>18</v>
      </c>
      <c r="G2886" s="10" t="s">
        <v>19</v>
      </c>
      <c r="H2886" s="10" t="s">
        <v>27</v>
      </c>
      <c r="I2886" s="10" t="s">
        <v>28</v>
      </c>
      <c r="O2886" s="10">
        <f t="shared" si="45"/>
        <v>1</v>
      </c>
    </row>
    <row r="2887" spans="2:15" x14ac:dyDescent="0.3">
      <c r="B2887" s="10">
        <v>2022</v>
      </c>
      <c r="C2887" s="10" t="s">
        <v>43</v>
      </c>
      <c r="D2887" s="10" t="s">
        <v>31</v>
      </c>
      <c r="E2887" s="10" t="s">
        <v>35</v>
      </c>
      <c r="F2887" s="10" t="s">
        <v>18</v>
      </c>
      <c r="G2887" s="10" t="s">
        <v>40</v>
      </c>
      <c r="H2887" s="10" t="s">
        <v>34</v>
      </c>
      <c r="I2887" s="10" t="s">
        <v>28</v>
      </c>
      <c r="O2887" s="10">
        <f t="shared" si="45"/>
        <v>1</v>
      </c>
    </row>
    <row r="2888" spans="2:15" x14ac:dyDescent="0.3">
      <c r="B2888" s="10">
        <v>2020</v>
      </c>
      <c r="C2888" s="10" t="s">
        <v>43</v>
      </c>
      <c r="D2888" s="10" t="s">
        <v>37</v>
      </c>
      <c r="E2888" s="10" t="s">
        <v>17</v>
      </c>
      <c r="F2888" s="10" t="s">
        <v>18</v>
      </c>
      <c r="G2888" s="10" t="s">
        <v>40</v>
      </c>
      <c r="H2888" s="10" t="s">
        <v>34</v>
      </c>
      <c r="I2888" s="10" t="s">
        <v>21</v>
      </c>
      <c r="O2888" s="10">
        <f t="shared" si="45"/>
        <v>1</v>
      </c>
    </row>
    <row r="2889" spans="2:15" x14ac:dyDescent="0.3">
      <c r="B2889" s="10">
        <v>2026</v>
      </c>
      <c r="C2889" s="10" t="s">
        <v>43</v>
      </c>
      <c r="D2889" s="10" t="s">
        <v>16</v>
      </c>
      <c r="E2889" s="10" t="s">
        <v>35</v>
      </c>
      <c r="F2889" s="10" t="s">
        <v>18</v>
      </c>
      <c r="G2889" s="10" t="s">
        <v>19</v>
      </c>
      <c r="H2889" s="10" t="s">
        <v>27</v>
      </c>
      <c r="I2889" s="10" t="s">
        <v>21</v>
      </c>
      <c r="O2889" s="10">
        <f t="shared" si="45"/>
        <v>1</v>
      </c>
    </row>
    <row r="2890" spans="2:15" x14ac:dyDescent="0.3">
      <c r="B2890" s="10">
        <v>2026</v>
      </c>
      <c r="C2890" s="10" t="s">
        <v>41</v>
      </c>
      <c r="D2890" s="10" t="s">
        <v>37</v>
      </c>
      <c r="E2890" s="10" t="s">
        <v>17</v>
      </c>
      <c r="F2890" s="10" t="s">
        <v>30</v>
      </c>
      <c r="G2890" s="10" t="s">
        <v>32</v>
      </c>
      <c r="H2890" s="10" t="s">
        <v>27</v>
      </c>
      <c r="I2890" s="10" t="s">
        <v>28</v>
      </c>
      <c r="O2890" s="10">
        <f t="shared" si="45"/>
        <v>1</v>
      </c>
    </row>
    <row r="2891" spans="2:15" x14ac:dyDescent="0.3">
      <c r="B2891" s="10">
        <v>2024</v>
      </c>
      <c r="C2891" s="10" t="s">
        <v>45</v>
      </c>
      <c r="D2891" s="10" t="s">
        <v>42</v>
      </c>
      <c r="E2891" s="10" t="s">
        <v>35</v>
      </c>
      <c r="F2891" s="10" t="s">
        <v>18</v>
      </c>
      <c r="G2891" s="10" t="s">
        <v>40</v>
      </c>
      <c r="H2891" s="10" t="s">
        <v>39</v>
      </c>
      <c r="I2891" s="10" t="s">
        <v>34</v>
      </c>
      <c r="O2891" s="10">
        <f t="shared" si="45"/>
        <v>1</v>
      </c>
    </row>
    <row r="2892" spans="2:15" x14ac:dyDescent="0.3">
      <c r="B2892" s="10">
        <v>2022</v>
      </c>
      <c r="C2892" s="10" t="s">
        <v>22</v>
      </c>
      <c r="D2892" s="10" t="s">
        <v>33</v>
      </c>
      <c r="E2892" s="10" t="s">
        <v>17</v>
      </c>
      <c r="F2892" s="10" t="s">
        <v>30</v>
      </c>
      <c r="G2892" s="10" t="s">
        <v>40</v>
      </c>
      <c r="H2892" s="10" t="s">
        <v>39</v>
      </c>
      <c r="I2892" s="10" t="s">
        <v>28</v>
      </c>
      <c r="O2892" s="10">
        <f t="shared" si="45"/>
        <v>1</v>
      </c>
    </row>
    <row r="2893" spans="2:15" x14ac:dyDescent="0.3">
      <c r="B2893" s="10">
        <v>2021</v>
      </c>
      <c r="C2893" s="10" t="s">
        <v>29</v>
      </c>
      <c r="D2893" s="10" t="s">
        <v>37</v>
      </c>
      <c r="E2893" s="10" t="s">
        <v>24</v>
      </c>
      <c r="F2893" s="10" t="s">
        <v>18</v>
      </c>
      <c r="G2893" s="10" t="s">
        <v>32</v>
      </c>
      <c r="H2893" s="10" t="s">
        <v>34</v>
      </c>
      <c r="I2893" s="10" t="s">
        <v>28</v>
      </c>
      <c r="O2893" s="10">
        <f t="shared" si="45"/>
        <v>1</v>
      </c>
    </row>
    <row r="2894" spans="2:15" x14ac:dyDescent="0.3">
      <c r="B2894" s="10">
        <v>2026</v>
      </c>
      <c r="C2894" s="10" t="s">
        <v>36</v>
      </c>
      <c r="D2894" s="10" t="s">
        <v>31</v>
      </c>
      <c r="E2894" s="10" t="s">
        <v>17</v>
      </c>
      <c r="F2894" s="10" t="s">
        <v>18</v>
      </c>
      <c r="G2894" s="10" t="s">
        <v>44</v>
      </c>
      <c r="H2894" s="10" t="s">
        <v>20</v>
      </c>
      <c r="I2894" s="10" t="s">
        <v>34</v>
      </c>
      <c r="O2894" s="10">
        <f t="shared" si="45"/>
        <v>1</v>
      </c>
    </row>
    <row r="2895" spans="2:15" x14ac:dyDescent="0.3">
      <c r="B2895" s="10">
        <v>2023</v>
      </c>
      <c r="C2895" s="10" t="s">
        <v>43</v>
      </c>
      <c r="D2895" s="10" t="s">
        <v>37</v>
      </c>
      <c r="E2895" s="10" t="s">
        <v>17</v>
      </c>
      <c r="F2895" s="10" t="s">
        <v>30</v>
      </c>
      <c r="G2895" s="10" t="s">
        <v>40</v>
      </c>
      <c r="H2895" s="10" t="s">
        <v>34</v>
      </c>
      <c r="I2895" s="10" t="s">
        <v>21</v>
      </c>
      <c r="O2895" s="10">
        <f t="shared" si="45"/>
        <v>1</v>
      </c>
    </row>
    <row r="2896" spans="2:15" x14ac:dyDescent="0.3">
      <c r="B2896" s="10">
        <v>2026</v>
      </c>
      <c r="C2896" s="10" t="s">
        <v>41</v>
      </c>
      <c r="D2896" s="10" t="s">
        <v>23</v>
      </c>
      <c r="E2896" s="10" t="s">
        <v>24</v>
      </c>
      <c r="F2896" s="10" t="s">
        <v>18</v>
      </c>
      <c r="G2896" s="10" t="s">
        <v>40</v>
      </c>
      <c r="H2896" s="10" t="s">
        <v>34</v>
      </c>
      <c r="I2896" s="10" t="s">
        <v>21</v>
      </c>
      <c r="O2896" s="10">
        <f t="shared" si="45"/>
        <v>1</v>
      </c>
    </row>
    <row r="2897" spans="2:15" x14ac:dyDescent="0.3">
      <c r="B2897" s="10">
        <v>2022</v>
      </c>
      <c r="C2897" s="10" t="s">
        <v>45</v>
      </c>
      <c r="D2897" s="10" t="s">
        <v>16</v>
      </c>
      <c r="E2897" s="10" t="s">
        <v>24</v>
      </c>
      <c r="F2897" s="10" t="s">
        <v>18</v>
      </c>
      <c r="G2897" s="10" t="s">
        <v>44</v>
      </c>
      <c r="H2897" s="10" t="s">
        <v>34</v>
      </c>
      <c r="I2897" s="10" t="s">
        <v>34</v>
      </c>
      <c r="O2897" s="10">
        <f t="shared" si="45"/>
        <v>1</v>
      </c>
    </row>
    <row r="2898" spans="2:15" x14ac:dyDescent="0.3">
      <c r="B2898" s="10">
        <v>2026</v>
      </c>
      <c r="C2898" s="10" t="s">
        <v>29</v>
      </c>
      <c r="D2898" s="10" t="s">
        <v>16</v>
      </c>
      <c r="E2898" s="10" t="s">
        <v>35</v>
      </c>
      <c r="F2898" s="10" t="s">
        <v>25</v>
      </c>
      <c r="G2898" s="10" t="s">
        <v>32</v>
      </c>
      <c r="H2898" s="10" t="s">
        <v>34</v>
      </c>
      <c r="I2898" s="10" t="s">
        <v>28</v>
      </c>
      <c r="O2898" s="10">
        <f t="shared" si="45"/>
        <v>1</v>
      </c>
    </row>
    <row r="2899" spans="2:15" x14ac:dyDescent="0.3">
      <c r="B2899" s="10">
        <v>2022</v>
      </c>
      <c r="C2899" s="10" t="s">
        <v>45</v>
      </c>
      <c r="D2899" s="10" t="s">
        <v>16</v>
      </c>
      <c r="E2899" s="10" t="s">
        <v>17</v>
      </c>
      <c r="F2899" s="10" t="s">
        <v>18</v>
      </c>
      <c r="G2899" s="10" t="s">
        <v>44</v>
      </c>
      <c r="H2899" s="10" t="s">
        <v>39</v>
      </c>
      <c r="I2899" s="10" t="s">
        <v>21</v>
      </c>
      <c r="O2899" s="10">
        <f t="shared" si="45"/>
        <v>1</v>
      </c>
    </row>
    <row r="2900" spans="2:15" x14ac:dyDescent="0.3">
      <c r="B2900" s="10">
        <v>2022</v>
      </c>
      <c r="C2900" s="10" t="s">
        <v>36</v>
      </c>
      <c r="D2900" s="10" t="s">
        <v>42</v>
      </c>
      <c r="E2900" s="10" t="s">
        <v>35</v>
      </c>
      <c r="F2900" s="10" t="s">
        <v>25</v>
      </c>
      <c r="G2900" s="10" t="s">
        <v>40</v>
      </c>
      <c r="H2900" s="10" t="s">
        <v>34</v>
      </c>
      <c r="I2900" s="10" t="s">
        <v>21</v>
      </c>
      <c r="O2900" s="10">
        <f t="shared" si="45"/>
        <v>1</v>
      </c>
    </row>
    <row r="2901" spans="2:15" x14ac:dyDescent="0.3">
      <c r="B2901" s="10">
        <v>2023</v>
      </c>
      <c r="C2901" s="10" t="s">
        <v>45</v>
      </c>
      <c r="D2901" s="10" t="s">
        <v>16</v>
      </c>
      <c r="E2901" s="10" t="s">
        <v>35</v>
      </c>
      <c r="F2901" s="10" t="s">
        <v>25</v>
      </c>
      <c r="G2901" s="10" t="s">
        <v>38</v>
      </c>
      <c r="H2901" s="10" t="s">
        <v>20</v>
      </c>
      <c r="I2901" s="10" t="s">
        <v>28</v>
      </c>
      <c r="O2901" s="10">
        <f t="shared" si="45"/>
        <v>1</v>
      </c>
    </row>
    <row r="2902" spans="2:15" x14ac:dyDescent="0.3">
      <c r="B2902" s="10">
        <v>2024</v>
      </c>
      <c r="C2902" s="10" t="s">
        <v>29</v>
      </c>
      <c r="D2902" s="10" t="s">
        <v>31</v>
      </c>
      <c r="E2902" s="10" t="s">
        <v>24</v>
      </c>
      <c r="F2902" s="10" t="s">
        <v>18</v>
      </c>
      <c r="G2902" s="10" t="s">
        <v>44</v>
      </c>
      <c r="H2902" s="10" t="s">
        <v>20</v>
      </c>
      <c r="I2902" s="10" t="s">
        <v>28</v>
      </c>
      <c r="O2902" s="10">
        <f t="shared" si="45"/>
        <v>1</v>
      </c>
    </row>
    <row r="2903" spans="2:15" x14ac:dyDescent="0.3">
      <c r="B2903" s="10">
        <v>2020</v>
      </c>
      <c r="C2903" s="10" t="s">
        <v>43</v>
      </c>
      <c r="D2903" s="10" t="s">
        <v>31</v>
      </c>
      <c r="E2903" s="10" t="s">
        <v>35</v>
      </c>
      <c r="F2903" s="10" t="s">
        <v>18</v>
      </c>
      <c r="G2903" s="10" t="s">
        <v>38</v>
      </c>
      <c r="H2903" s="10" t="s">
        <v>34</v>
      </c>
      <c r="I2903" s="10" t="s">
        <v>34</v>
      </c>
      <c r="O2903" s="10">
        <f t="shared" si="45"/>
        <v>1</v>
      </c>
    </row>
    <row r="2904" spans="2:15" x14ac:dyDescent="0.3">
      <c r="B2904" s="10">
        <v>2021</v>
      </c>
      <c r="C2904" s="10" t="s">
        <v>36</v>
      </c>
      <c r="D2904" s="10" t="s">
        <v>16</v>
      </c>
      <c r="E2904" s="10" t="s">
        <v>35</v>
      </c>
      <c r="F2904" s="10" t="s">
        <v>25</v>
      </c>
      <c r="G2904" s="10" t="s">
        <v>26</v>
      </c>
      <c r="H2904" s="10" t="s">
        <v>34</v>
      </c>
      <c r="I2904" s="10" t="s">
        <v>21</v>
      </c>
      <c r="O2904" s="10">
        <f t="shared" si="45"/>
        <v>1</v>
      </c>
    </row>
    <row r="2905" spans="2:15" x14ac:dyDescent="0.3">
      <c r="B2905" s="10">
        <v>2026</v>
      </c>
      <c r="C2905" s="10" t="s">
        <v>29</v>
      </c>
      <c r="D2905" s="10" t="s">
        <v>37</v>
      </c>
      <c r="E2905" s="10" t="s">
        <v>24</v>
      </c>
      <c r="F2905" s="10" t="s">
        <v>30</v>
      </c>
      <c r="G2905" s="10" t="s">
        <v>32</v>
      </c>
      <c r="H2905" s="10" t="s">
        <v>20</v>
      </c>
      <c r="I2905" s="10" t="s">
        <v>21</v>
      </c>
      <c r="O2905" s="10">
        <f t="shared" si="45"/>
        <v>1</v>
      </c>
    </row>
    <row r="2906" spans="2:15" x14ac:dyDescent="0.3">
      <c r="B2906" s="10">
        <v>2024</v>
      </c>
      <c r="C2906" s="10" t="s">
        <v>43</v>
      </c>
      <c r="D2906" s="10" t="s">
        <v>31</v>
      </c>
      <c r="E2906" s="10" t="s">
        <v>17</v>
      </c>
      <c r="F2906" s="10" t="s">
        <v>25</v>
      </c>
      <c r="G2906" s="10" t="s">
        <v>44</v>
      </c>
      <c r="H2906" s="10" t="s">
        <v>39</v>
      </c>
      <c r="I2906" s="10" t="s">
        <v>28</v>
      </c>
      <c r="O2906" s="10">
        <f t="shared" si="45"/>
        <v>1</v>
      </c>
    </row>
    <row r="2907" spans="2:15" x14ac:dyDescent="0.3">
      <c r="B2907" s="10">
        <v>2021</v>
      </c>
      <c r="C2907" s="10" t="s">
        <v>43</v>
      </c>
      <c r="D2907" s="10" t="s">
        <v>37</v>
      </c>
      <c r="E2907" s="10" t="s">
        <v>17</v>
      </c>
      <c r="F2907" s="10" t="s">
        <v>30</v>
      </c>
      <c r="G2907" s="10" t="s">
        <v>44</v>
      </c>
      <c r="H2907" s="10" t="s">
        <v>27</v>
      </c>
      <c r="I2907" s="10" t="s">
        <v>34</v>
      </c>
      <c r="O2907" s="10">
        <f t="shared" si="45"/>
        <v>1</v>
      </c>
    </row>
    <row r="2908" spans="2:15" x14ac:dyDescent="0.3">
      <c r="B2908" s="10">
        <v>2020</v>
      </c>
      <c r="C2908" s="10" t="s">
        <v>15</v>
      </c>
      <c r="D2908" s="10" t="s">
        <v>37</v>
      </c>
      <c r="E2908" s="10" t="s">
        <v>17</v>
      </c>
      <c r="F2908" s="10" t="s">
        <v>25</v>
      </c>
      <c r="G2908" s="10" t="s">
        <v>38</v>
      </c>
      <c r="H2908" s="10" t="s">
        <v>39</v>
      </c>
      <c r="I2908" s="10" t="s">
        <v>28</v>
      </c>
      <c r="O2908" s="10">
        <f t="shared" si="45"/>
        <v>1</v>
      </c>
    </row>
    <row r="2909" spans="2:15" x14ac:dyDescent="0.3">
      <c r="B2909" s="10">
        <v>2025</v>
      </c>
      <c r="C2909" s="10" t="s">
        <v>22</v>
      </c>
      <c r="D2909" s="10" t="s">
        <v>31</v>
      </c>
      <c r="E2909" s="10" t="s">
        <v>35</v>
      </c>
      <c r="F2909" s="10" t="s">
        <v>18</v>
      </c>
      <c r="G2909" s="10" t="s">
        <v>38</v>
      </c>
      <c r="H2909" s="10" t="s">
        <v>39</v>
      </c>
      <c r="I2909" s="10" t="s">
        <v>28</v>
      </c>
      <c r="O2909" s="10">
        <f t="shared" si="45"/>
        <v>1</v>
      </c>
    </row>
    <row r="2910" spans="2:15" x14ac:dyDescent="0.3">
      <c r="B2910" s="10">
        <v>2021</v>
      </c>
      <c r="C2910" s="10" t="s">
        <v>29</v>
      </c>
      <c r="D2910" s="10" t="s">
        <v>33</v>
      </c>
      <c r="E2910" s="10" t="s">
        <v>35</v>
      </c>
      <c r="F2910" s="10" t="s">
        <v>25</v>
      </c>
      <c r="G2910" s="10" t="s">
        <v>32</v>
      </c>
      <c r="H2910" s="10" t="s">
        <v>20</v>
      </c>
      <c r="I2910" s="10" t="s">
        <v>34</v>
      </c>
      <c r="O2910" s="10">
        <f t="shared" si="45"/>
        <v>1</v>
      </c>
    </row>
    <row r="2911" spans="2:15" x14ac:dyDescent="0.3">
      <c r="B2911" s="10">
        <v>2024</v>
      </c>
      <c r="C2911" s="10" t="s">
        <v>45</v>
      </c>
      <c r="D2911" s="10" t="s">
        <v>31</v>
      </c>
      <c r="E2911" s="10" t="s">
        <v>17</v>
      </c>
      <c r="F2911" s="10" t="s">
        <v>30</v>
      </c>
      <c r="G2911" s="10" t="s">
        <v>38</v>
      </c>
      <c r="H2911" s="10" t="s">
        <v>34</v>
      </c>
      <c r="I2911" s="10" t="s">
        <v>34</v>
      </c>
      <c r="O2911" s="10">
        <f t="shared" si="45"/>
        <v>1</v>
      </c>
    </row>
    <row r="2912" spans="2:15" x14ac:dyDescent="0.3">
      <c r="B2912" s="10">
        <v>2026</v>
      </c>
      <c r="C2912" s="10" t="s">
        <v>22</v>
      </c>
      <c r="D2912" s="10" t="s">
        <v>16</v>
      </c>
      <c r="E2912" s="10" t="s">
        <v>17</v>
      </c>
      <c r="F2912" s="10" t="s">
        <v>25</v>
      </c>
      <c r="G2912" s="10" t="s">
        <v>44</v>
      </c>
      <c r="H2912" s="10" t="s">
        <v>27</v>
      </c>
      <c r="I2912" s="10" t="s">
        <v>34</v>
      </c>
      <c r="O2912" s="10">
        <f t="shared" si="45"/>
        <v>1</v>
      </c>
    </row>
    <row r="2913" spans="2:15" x14ac:dyDescent="0.3">
      <c r="B2913" s="10">
        <v>2024</v>
      </c>
      <c r="C2913" s="10" t="s">
        <v>22</v>
      </c>
      <c r="D2913" s="10" t="s">
        <v>33</v>
      </c>
      <c r="E2913" s="10" t="s">
        <v>17</v>
      </c>
      <c r="F2913" s="10" t="s">
        <v>25</v>
      </c>
      <c r="G2913" s="10" t="s">
        <v>40</v>
      </c>
      <c r="H2913" s="10" t="s">
        <v>20</v>
      </c>
      <c r="I2913" s="10" t="s">
        <v>34</v>
      </c>
      <c r="O2913" s="10">
        <f t="shared" si="45"/>
        <v>1</v>
      </c>
    </row>
    <row r="2914" spans="2:15" x14ac:dyDescent="0.3">
      <c r="B2914" s="10">
        <v>2022</v>
      </c>
      <c r="C2914" s="10" t="s">
        <v>45</v>
      </c>
      <c r="D2914" s="10" t="s">
        <v>16</v>
      </c>
      <c r="E2914" s="10" t="s">
        <v>24</v>
      </c>
      <c r="F2914" s="10" t="s">
        <v>25</v>
      </c>
      <c r="G2914" s="10" t="s">
        <v>38</v>
      </c>
      <c r="H2914" s="10" t="s">
        <v>34</v>
      </c>
      <c r="I2914" s="10" t="s">
        <v>28</v>
      </c>
      <c r="O2914" s="10">
        <f t="shared" si="45"/>
        <v>1</v>
      </c>
    </row>
    <row r="2915" spans="2:15" x14ac:dyDescent="0.3">
      <c r="B2915" s="10">
        <v>2024</v>
      </c>
      <c r="C2915" s="10" t="s">
        <v>43</v>
      </c>
      <c r="D2915" s="10" t="s">
        <v>23</v>
      </c>
      <c r="E2915" s="10" t="s">
        <v>35</v>
      </c>
      <c r="F2915" s="10" t="s">
        <v>30</v>
      </c>
      <c r="G2915" s="10" t="s">
        <v>44</v>
      </c>
      <c r="H2915" s="10" t="s">
        <v>27</v>
      </c>
      <c r="I2915" s="10" t="s">
        <v>28</v>
      </c>
      <c r="O2915" s="10">
        <f t="shared" si="45"/>
        <v>1</v>
      </c>
    </row>
    <row r="2916" spans="2:15" x14ac:dyDescent="0.3">
      <c r="B2916" s="10">
        <v>2025</v>
      </c>
      <c r="C2916" s="10" t="s">
        <v>43</v>
      </c>
      <c r="D2916" s="10" t="s">
        <v>23</v>
      </c>
      <c r="E2916" s="10" t="s">
        <v>35</v>
      </c>
      <c r="F2916" s="10" t="s">
        <v>30</v>
      </c>
      <c r="G2916" s="10" t="s">
        <v>38</v>
      </c>
      <c r="H2916" s="10" t="s">
        <v>34</v>
      </c>
      <c r="I2916" s="10" t="s">
        <v>21</v>
      </c>
      <c r="O2916" s="10">
        <f t="shared" si="45"/>
        <v>1</v>
      </c>
    </row>
    <row r="2917" spans="2:15" x14ac:dyDescent="0.3">
      <c r="B2917" s="10">
        <v>2024</v>
      </c>
      <c r="C2917" s="10" t="s">
        <v>36</v>
      </c>
      <c r="D2917" s="10" t="s">
        <v>33</v>
      </c>
      <c r="E2917" s="10" t="s">
        <v>17</v>
      </c>
      <c r="F2917" s="10" t="s">
        <v>18</v>
      </c>
      <c r="G2917" s="10" t="s">
        <v>32</v>
      </c>
      <c r="H2917" s="10" t="s">
        <v>27</v>
      </c>
      <c r="I2917" s="10" t="s">
        <v>21</v>
      </c>
      <c r="O2917" s="10">
        <f t="shared" si="45"/>
        <v>1</v>
      </c>
    </row>
    <row r="2918" spans="2:15" x14ac:dyDescent="0.3">
      <c r="B2918" s="10">
        <v>2021</v>
      </c>
      <c r="C2918" s="10" t="s">
        <v>45</v>
      </c>
      <c r="D2918" s="10" t="s">
        <v>33</v>
      </c>
      <c r="E2918" s="10" t="s">
        <v>17</v>
      </c>
      <c r="F2918" s="10" t="s">
        <v>18</v>
      </c>
      <c r="G2918" s="10" t="s">
        <v>26</v>
      </c>
      <c r="H2918" s="10" t="s">
        <v>20</v>
      </c>
      <c r="I2918" s="10" t="s">
        <v>21</v>
      </c>
      <c r="O2918" s="10">
        <f t="shared" si="45"/>
        <v>1</v>
      </c>
    </row>
    <row r="2919" spans="2:15" x14ac:dyDescent="0.3">
      <c r="B2919" s="10">
        <v>2025</v>
      </c>
      <c r="C2919" s="10" t="s">
        <v>36</v>
      </c>
      <c r="D2919" s="10" t="s">
        <v>16</v>
      </c>
      <c r="E2919" s="10" t="s">
        <v>35</v>
      </c>
      <c r="F2919" s="10" t="s">
        <v>18</v>
      </c>
      <c r="G2919" s="10" t="s">
        <v>32</v>
      </c>
      <c r="H2919" s="10" t="s">
        <v>34</v>
      </c>
      <c r="I2919" s="10" t="s">
        <v>34</v>
      </c>
      <c r="O2919" s="10">
        <f t="shared" si="45"/>
        <v>1</v>
      </c>
    </row>
    <row r="2920" spans="2:15" x14ac:dyDescent="0.3">
      <c r="B2920" s="10">
        <v>2024</v>
      </c>
      <c r="C2920" s="10" t="s">
        <v>43</v>
      </c>
      <c r="D2920" s="10" t="s">
        <v>16</v>
      </c>
      <c r="E2920" s="10" t="s">
        <v>24</v>
      </c>
      <c r="F2920" s="10" t="s">
        <v>18</v>
      </c>
      <c r="G2920" s="10" t="s">
        <v>40</v>
      </c>
      <c r="H2920" s="10" t="s">
        <v>20</v>
      </c>
      <c r="I2920" s="10" t="s">
        <v>21</v>
      </c>
      <c r="O2920" s="10">
        <f t="shared" si="45"/>
        <v>1</v>
      </c>
    </row>
    <row r="2921" spans="2:15" x14ac:dyDescent="0.3">
      <c r="B2921" s="10">
        <v>2020</v>
      </c>
      <c r="C2921" s="10" t="s">
        <v>22</v>
      </c>
      <c r="D2921" s="10" t="s">
        <v>33</v>
      </c>
      <c r="E2921" s="10" t="s">
        <v>17</v>
      </c>
      <c r="F2921" s="10" t="s">
        <v>18</v>
      </c>
      <c r="G2921" s="10" t="s">
        <v>40</v>
      </c>
      <c r="H2921" s="10" t="s">
        <v>20</v>
      </c>
      <c r="I2921" s="10" t="s">
        <v>34</v>
      </c>
      <c r="O2921" s="10">
        <f t="shared" si="45"/>
        <v>1</v>
      </c>
    </row>
    <row r="2922" spans="2:15" x14ac:dyDescent="0.3">
      <c r="B2922" s="10">
        <v>2020</v>
      </c>
      <c r="C2922" s="10" t="s">
        <v>36</v>
      </c>
      <c r="D2922" s="10" t="s">
        <v>16</v>
      </c>
      <c r="E2922" s="10" t="s">
        <v>17</v>
      </c>
      <c r="F2922" s="10" t="s">
        <v>25</v>
      </c>
      <c r="G2922" s="10" t="s">
        <v>26</v>
      </c>
      <c r="H2922" s="10" t="s">
        <v>20</v>
      </c>
      <c r="I2922" s="10" t="s">
        <v>28</v>
      </c>
      <c r="O2922" s="10">
        <f t="shared" si="45"/>
        <v>1</v>
      </c>
    </row>
    <row r="2923" spans="2:15" x14ac:dyDescent="0.3">
      <c r="B2923" s="10">
        <v>2021</v>
      </c>
      <c r="C2923" s="10" t="s">
        <v>43</v>
      </c>
      <c r="D2923" s="10" t="s">
        <v>42</v>
      </c>
      <c r="E2923" s="10" t="s">
        <v>24</v>
      </c>
      <c r="F2923" s="10" t="s">
        <v>25</v>
      </c>
      <c r="G2923" s="10" t="s">
        <v>44</v>
      </c>
      <c r="H2923" s="10" t="s">
        <v>39</v>
      </c>
      <c r="I2923" s="10" t="s">
        <v>28</v>
      </c>
      <c r="O2923" s="10">
        <f t="shared" si="45"/>
        <v>1</v>
      </c>
    </row>
    <row r="2924" spans="2:15" x14ac:dyDescent="0.3">
      <c r="B2924" s="10">
        <v>2022</v>
      </c>
      <c r="C2924" s="10" t="s">
        <v>29</v>
      </c>
      <c r="D2924" s="10" t="s">
        <v>33</v>
      </c>
      <c r="E2924" s="10" t="s">
        <v>35</v>
      </c>
      <c r="F2924" s="10" t="s">
        <v>25</v>
      </c>
      <c r="G2924" s="10" t="s">
        <v>32</v>
      </c>
      <c r="H2924" s="10" t="s">
        <v>39</v>
      </c>
      <c r="I2924" s="10" t="s">
        <v>28</v>
      </c>
      <c r="O2924" s="10">
        <f t="shared" si="45"/>
        <v>1</v>
      </c>
    </row>
    <row r="2925" spans="2:15" x14ac:dyDescent="0.3">
      <c r="B2925" s="10">
        <v>2025</v>
      </c>
      <c r="C2925" s="10" t="s">
        <v>45</v>
      </c>
      <c r="D2925" s="10" t="s">
        <v>33</v>
      </c>
      <c r="E2925" s="10" t="s">
        <v>35</v>
      </c>
      <c r="F2925" s="10" t="s">
        <v>18</v>
      </c>
      <c r="G2925" s="10" t="s">
        <v>38</v>
      </c>
      <c r="H2925" s="10" t="s">
        <v>34</v>
      </c>
      <c r="I2925" s="10" t="s">
        <v>21</v>
      </c>
      <c r="O2925" s="10">
        <f t="shared" si="45"/>
        <v>1</v>
      </c>
    </row>
    <row r="2926" spans="2:15" x14ac:dyDescent="0.3">
      <c r="B2926" s="10">
        <v>2025</v>
      </c>
      <c r="C2926" s="10" t="s">
        <v>22</v>
      </c>
      <c r="D2926" s="10" t="s">
        <v>16</v>
      </c>
      <c r="E2926" s="10" t="s">
        <v>35</v>
      </c>
      <c r="F2926" s="10" t="s">
        <v>18</v>
      </c>
      <c r="G2926" s="10" t="s">
        <v>32</v>
      </c>
      <c r="H2926" s="10" t="s">
        <v>34</v>
      </c>
      <c r="I2926" s="10" t="s">
        <v>21</v>
      </c>
      <c r="O2926" s="10">
        <f t="shared" si="45"/>
        <v>1</v>
      </c>
    </row>
    <row r="2927" spans="2:15" x14ac:dyDescent="0.3">
      <c r="B2927" s="10">
        <v>2024</v>
      </c>
      <c r="C2927" s="10" t="s">
        <v>41</v>
      </c>
      <c r="D2927" s="10" t="s">
        <v>33</v>
      </c>
      <c r="E2927" s="10" t="s">
        <v>24</v>
      </c>
      <c r="F2927" s="10" t="s">
        <v>30</v>
      </c>
      <c r="G2927" s="10" t="s">
        <v>32</v>
      </c>
      <c r="H2927" s="10" t="s">
        <v>39</v>
      </c>
      <c r="I2927" s="10" t="s">
        <v>28</v>
      </c>
      <c r="O2927" s="10">
        <f t="shared" si="45"/>
        <v>1</v>
      </c>
    </row>
    <row r="2928" spans="2:15" x14ac:dyDescent="0.3">
      <c r="B2928" s="10">
        <v>2020</v>
      </c>
      <c r="C2928" s="10" t="s">
        <v>15</v>
      </c>
      <c r="D2928" s="10" t="s">
        <v>37</v>
      </c>
      <c r="E2928" s="10" t="s">
        <v>24</v>
      </c>
      <c r="F2928" s="10" t="s">
        <v>18</v>
      </c>
      <c r="G2928" s="10" t="s">
        <v>19</v>
      </c>
      <c r="H2928" s="10" t="s">
        <v>39</v>
      </c>
      <c r="I2928" s="10" t="s">
        <v>21</v>
      </c>
      <c r="O2928" s="10">
        <f t="shared" si="45"/>
        <v>1</v>
      </c>
    </row>
    <row r="2929" spans="2:15" x14ac:dyDescent="0.3">
      <c r="B2929" s="10">
        <v>2022</v>
      </c>
      <c r="C2929" s="10" t="s">
        <v>29</v>
      </c>
      <c r="D2929" s="10" t="s">
        <v>16</v>
      </c>
      <c r="E2929" s="10" t="s">
        <v>17</v>
      </c>
      <c r="F2929" s="10" t="s">
        <v>18</v>
      </c>
      <c r="G2929" s="10" t="s">
        <v>26</v>
      </c>
      <c r="H2929" s="10" t="s">
        <v>39</v>
      </c>
      <c r="I2929" s="10" t="s">
        <v>21</v>
      </c>
      <c r="O2929" s="10">
        <f t="shared" si="45"/>
        <v>1</v>
      </c>
    </row>
    <row r="2930" spans="2:15" x14ac:dyDescent="0.3">
      <c r="B2930" s="10">
        <v>2020</v>
      </c>
      <c r="C2930" s="10" t="s">
        <v>15</v>
      </c>
      <c r="D2930" s="10" t="s">
        <v>23</v>
      </c>
      <c r="E2930" s="10" t="s">
        <v>35</v>
      </c>
      <c r="F2930" s="10" t="s">
        <v>25</v>
      </c>
      <c r="G2930" s="10" t="s">
        <v>32</v>
      </c>
      <c r="H2930" s="10" t="s">
        <v>20</v>
      </c>
      <c r="I2930" s="10" t="s">
        <v>28</v>
      </c>
      <c r="O2930" s="10">
        <f t="shared" si="45"/>
        <v>1</v>
      </c>
    </row>
    <row r="2931" spans="2:15" x14ac:dyDescent="0.3">
      <c r="B2931" s="10">
        <v>2023</v>
      </c>
      <c r="C2931" s="10" t="s">
        <v>29</v>
      </c>
      <c r="D2931" s="10" t="s">
        <v>33</v>
      </c>
      <c r="E2931" s="10" t="s">
        <v>24</v>
      </c>
      <c r="F2931" s="10" t="s">
        <v>30</v>
      </c>
      <c r="G2931" s="10" t="s">
        <v>19</v>
      </c>
      <c r="H2931" s="10" t="s">
        <v>27</v>
      </c>
      <c r="I2931" s="10" t="s">
        <v>28</v>
      </c>
      <c r="O2931" s="10">
        <f t="shared" si="45"/>
        <v>1</v>
      </c>
    </row>
    <row r="2932" spans="2:15" x14ac:dyDescent="0.3">
      <c r="B2932" s="10">
        <v>2025</v>
      </c>
      <c r="C2932" s="10" t="s">
        <v>36</v>
      </c>
      <c r="D2932" s="10" t="s">
        <v>16</v>
      </c>
      <c r="E2932" s="10" t="s">
        <v>24</v>
      </c>
      <c r="F2932" s="10" t="s">
        <v>18</v>
      </c>
      <c r="G2932" s="10" t="s">
        <v>40</v>
      </c>
      <c r="H2932" s="10" t="s">
        <v>39</v>
      </c>
      <c r="I2932" s="10" t="s">
        <v>28</v>
      </c>
      <c r="O2932" s="10">
        <f t="shared" si="45"/>
        <v>1</v>
      </c>
    </row>
    <row r="2933" spans="2:15" x14ac:dyDescent="0.3">
      <c r="B2933" s="10">
        <v>2026</v>
      </c>
      <c r="C2933" s="10" t="s">
        <v>43</v>
      </c>
      <c r="D2933" s="10" t="s">
        <v>33</v>
      </c>
      <c r="E2933" s="10" t="s">
        <v>35</v>
      </c>
      <c r="F2933" s="10" t="s">
        <v>30</v>
      </c>
      <c r="G2933" s="10" t="s">
        <v>32</v>
      </c>
      <c r="H2933" s="10" t="s">
        <v>34</v>
      </c>
      <c r="I2933" s="10" t="s">
        <v>28</v>
      </c>
      <c r="O2933" s="10">
        <f t="shared" si="45"/>
        <v>1</v>
      </c>
    </row>
    <row r="2934" spans="2:15" x14ac:dyDescent="0.3">
      <c r="B2934" s="10">
        <v>2020</v>
      </c>
      <c r="C2934" s="10" t="s">
        <v>41</v>
      </c>
      <c r="D2934" s="10" t="s">
        <v>16</v>
      </c>
      <c r="E2934" s="10" t="s">
        <v>17</v>
      </c>
      <c r="F2934" s="10" t="s">
        <v>30</v>
      </c>
      <c r="G2934" s="10" t="s">
        <v>38</v>
      </c>
      <c r="H2934" s="10" t="s">
        <v>20</v>
      </c>
      <c r="I2934" s="10" t="s">
        <v>28</v>
      </c>
      <c r="O2934" s="10">
        <f t="shared" si="45"/>
        <v>1</v>
      </c>
    </row>
    <row r="2935" spans="2:15" x14ac:dyDescent="0.3">
      <c r="B2935" s="10">
        <v>2025</v>
      </c>
      <c r="C2935" s="10" t="s">
        <v>41</v>
      </c>
      <c r="D2935" s="10" t="s">
        <v>42</v>
      </c>
      <c r="E2935" s="10" t="s">
        <v>17</v>
      </c>
      <c r="F2935" s="10" t="s">
        <v>30</v>
      </c>
      <c r="G2935" s="10" t="s">
        <v>26</v>
      </c>
      <c r="H2935" s="10" t="s">
        <v>27</v>
      </c>
      <c r="I2935" s="10" t="s">
        <v>28</v>
      </c>
      <c r="O2935" s="10">
        <f t="shared" si="45"/>
        <v>1</v>
      </c>
    </row>
    <row r="2936" spans="2:15" x14ac:dyDescent="0.3">
      <c r="B2936" s="10">
        <v>2025</v>
      </c>
      <c r="C2936" s="10" t="s">
        <v>45</v>
      </c>
      <c r="D2936" s="10" t="s">
        <v>42</v>
      </c>
      <c r="E2936" s="10" t="s">
        <v>24</v>
      </c>
      <c r="F2936" s="10" t="s">
        <v>25</v>
      </c>
      <c r="G2936" s="10" t="s">
        <v>40</v>
      </c>
      <c r="H2936" s="10" t="s">
        <v>27</v>
      </c>
      <c r="I2936" s="10" t="s">
        <v>34</v>
      </c>
      <c r="O2936" s="10">
        <f t="shared" si="45"/>
        <v>1</v>
      </c>
    </row>
    <row r="2937" spans="2:15" x14ac:dyDescent="0.3">
      <c r="B2937" s="10">
        <v>2024</v>
      </c>
      <c r="C2937" s="10" t="s">
        <v>15</v>
      </c>
      <c r="D2937" s="10" t="s">
        <v>31</v>
      </c>
      <c r="E2937" s="10" t="s">
        <v>35</v>
      </c>
      <c r="F2937" s="10" t="s">
        <v>25</v>
      </c>
      <c r="G2937" s="10" t="s">
        <v>44</v>
      </c>
      <c r="H2937" s="10" t="s">
        <v>27</v>
      </c>
      <c r="I2937" s="10" t="s">
        <v>28</v>
      </c>
      <c r="O2937" s="10">
        <f t="shared" si="45"/>
        <v>1</v>
      </c>
    </row>
    <row r="2938" spans="2:15" x14ac:dyDescent="0.3">
      <c r="B2938" s="10">
        <v>2022</v>
      </c>
      <c r="C2938" s="10" t="s">
        <v>29</v>
      </c>
      <c r="D2938" s="10" t="s">
        <v>37</v>
      </c>
      <c r="E2938" s="10" t="s">
        <v>17</v>
      </c>
      <c r="F2938" s="10" t="s">
        <v>25</v>
      </c>
      <c r="G2938" s="10" t="s">
        <v>32</v>
      </c>
      <c r="H2938" s="10" t="s">
        <v>39</v>
      </c>
      <c r="I2938" s="10" t="s">
        <v>21</v>
      </c>
      <c r="O2938" s="10">
        <f t="shared" si="45"/>
        <v>1</v>
      </c>
    </row>
    <row r="2939" spans="2:15" x14ac:dyDescent="0.3">
      <c r="B2939" s="10">
        <v>2026</v>
      </c>
      <c r="C2939" s="10" t="s">
        <v>29</v>
      </c>
      <c r="D2939" s="10" t="s">
        <v>31</v>
      </c>
      <c r="E2939" s="10" t="s">
        <v>17</v>
      </c>
      <c r="F2939" s="10" t="s">
        <v>25</v>
      </c>
      <c r="G2939" s="10" t="s">
        <v>44</v>
      </c>
      <c r="H2939" s="10" t="s">
        <v>20</v>
      </c>
      <c r="I2939" s="10" t="s">
        <v>34</v>
      </c>
      <c r="O2939" s="10">
        <f t="shared" si="45"/>
        <v>1</v>
      </c>
    </row>
    <row r="2940" spans="2:15" x14ac:dyDescent="0.3">
      <c r="B2940" s="10">
        <v>2023</v>
      </c>
      <c r="C2940" s="10" t="s">
        <v>36</v>
      </c>
      <c r="D2940" s="10" t="s">
        <v>23</v>
      </c>
      <c r="E2940" s="10" t="s">
        <v>17</v>
      </c>
      <c r="F2940" s="10" t="s">
        <v>18</v>
      </c>
      <c r="G2940" s="10" t="s">
        <v>44</v>
      </c>
      <c r="H2940" s="10" t="s">
        <v>39</v>
      </c>
      <c r="I2940" s="10" t="s">
        <v>28</v>
      </c>
      <c r="O2940" s="10">
        <f t="shared" si="45"/>
        <v>1</v>
      </c>
    </row>
    <row r="2941" spans="2:15" x14ac:dyDescent="0.3">
      <c r="B2941" s="10">
        <v>2025</v>
      </c>
      <c r="C2941" s="10" t="s">
        <v>43</v>
      </c>
      <c r="D2941" s="10" t="s">
        <v>31</v>
      </c>
      <c r="E2941" s="10" t="s">
        <v>35</v>
      </c>
      <c r="F2941" s="10" t="s">
        <v>25</v>
      </c>
      <c r="G2941" s="10" t="s">
        <v>32</v>
      </c>
      <c r="H2941" s="10" t="s">
        <v>27</v>
      </c>
      <c r="I2941" s="10" t="s">
        <v>34</v>
      </c>
      <c r="O2941" s="10">
        <f t="shared" si="45"/>
        <v>1</v>
      </c>
    </row>
    <row r="2942" spans="2:15" x14ac:dyDescent="0.3">
      <c r="B2942" s="10">
        <v>2022</v>
      </c>
      <c r="C2942" s="10" t="s">
        <v>22</v>
      </c>
      <c r="D2942" s="10" t="s">
        <v>23</v>
      </c>
      <c r="E2942" s="10" t="s">
        <v>35</v>
      </c>
      <c r="F2942" s="10" t="s">
        <v>18</v>
      </c>
      <c r="G2942" s="10" t="s">
        <v>26</v>
      </c>
      <c r="H2942" s="10" t="s">
        <v>27</v>
      </c>
      <c r="I2942" s="10" t="s">
        <v>21</v>
      </c>
      <c r="O2942" s="10">
        <f t="shared" si="45"/>
        <v>1</v>
      </c>
    </row>
    <row r="2943" spans="2:15" x14ac:dyDescent="0.3">
      <c r="B2943" s="10">
        <v>2022</v>
      </c>
      <c r="C2943" s="10" t="s">
        <v>15</v>
      </c>
      <c r="D2943" s="10" t="s">
        <v>23</v>
      </c>
      <c r="E2943" s="10" t="s">
        <v>24</v>
      </c>
      <c r="F2943" s="10" t="s">
        <v>25</v>
      </c>
      <c r="G2943" s="10" t="s">
        <v>32</v>
      </c>
      <c r="H2943" s="10" t="s">
        <v>27</v>
      </c>
      <c r="I2943" s="10" t="s">
        <v>21</v>
      </c>
      <c r="O2943" s="10">
        <f t="shared" si="45"/>
        <v>1</v>
      </c>
    </row>
    <row r="2944" spans="2:15" x14ac:dyDescent="0.3">
      <c r="B2944" s="10">
        <v>2020</v>
      </c>
      <c r="C2944" s="10" t="s">
        <v>45</v>
      </c>
      <c r="D2944" s="10" t="s">
        <v>37</v>
      </c>
      <c r="E2944" s="10" t="s">
        <v>24</v>
      </c>
      <c r="F2944" s="10" t="s">
        <v>30</v>
      </c>
      <c r="G2944" s="10" t="s">
        <v>38</v>
      </c>
      <c r="H2944" s="10" t="s">
        <v>34</v>
      </c>
      <c r="I2944" s="10" t="s">
        <v>21</v>
      </c>
      <c r="O2944" s="10">
        <f t="shared" si="45"/>
        <v>1</v>
      </c>
    </row>
    <row r="2945" spans="2:15" x14ac:dyDescent="0.3">
      <c r="B2945" s="10">
        <v>2020</v>
      </c>
      <c r="C2945" s="10" t="s">
        <v>36</v>
      </c>
      <c r="D2945" s="10" t="s">
        <v>33</v>
      </c>
      <c r="E2945" s="10" t="s">
        <v>35</v>
      </c>
      <c r="F2945" s="10" t="s">
        <v>30</v>
      </c>
      <c r="G2945" s="10" t="s">
        <v>40</v>
      </c>
      <c r="H2945" s="10" t="s">
        <v>39</v>
      </c>
      <c r="I2945" s="10" t="s">
        <v>34</v>
      </c>
      <c r="O2945" s="10">
        <f t="shared" si="45"/>
        <v>1</v>
      </c>
    </row>
    <row r="2946" spans="2:15" x14ac:dyDescent="0.3">
      <c r="B2946" s="10">
        <v>2025</v>
      </c>
      <c r="C2946" s="10" t="s">
        <v>29</v>
      </c>
      <c r="D2946" s="10" t="s">
        <v>31</v>
      </c>
      <c r="E2946" s="10" t="s">
        <v>17</v>
      </c>
      <c r="F2946" s="10" t="s">
        <v>18</v>
      </c>
      <c r="G2946" s="10" t="s">
        <v>26</v>
      </c>
      <c r="H2946" s="10" t="s">
        <v>34</v>
      </c>
      <c r="I2946" s="10" t="s">
        <v>28</v>
      </c>
      <c r="O2946" s="10">
        <f t="shared" si="45"/>
        <v>1</v>
      </c>
    </row>
    <row r="2947" spans="2:15" x14ac:dyDescent="0.3">
      <c r="B2947" s="10">
        <v>2022</v>
      </c>
      <c r="C2947" s="10" t="s">
        <v>15</v>
      </c>
      <c r="D2947" s="10" t="s">
        <v>37</v>
      </c>
      <c r="E2947" s="10" t="s">
        <v>35</v>
      </c>
      <c r="F2947" s="10" t="s">
        <v>25</v>
      </c>
      <c r="G2947" s="10" t="s">
        <v>40</v>
      </c>
      <c r="H2947" s="10" t="s">
        <v>39</v>
      </c>
      <c r="I2947" s="10" t="s">
        <v>28</v>
      </c>
      <c r="O2947" s="10">
        <f t="shared" si="45"/>
        <v>1</v>
      </c>
    </row>
    <row r="2948" spans="2:15" x14ac:dyDescent="0.3">
      <c r="B2948" s="10">
        <v>2021</v>
      </c>
      <c r="C2948" s="10" t="s">
        <v>36</v>
      </c>
      <c r="D2948" s="10" t="s">
        <v>23</v>
      </c>
      <c r="E2948" s="10" t="s">
        <v>17</v>
      </c>
      <c r="F2948" s="10" t="s">
        <v>30</v>
      </c>
      <c r="G2948" s="10" t="s">
        <v>19</v>
      </c>
      <c r="H2948" s="10" t="s">
        <v>39</v>
      </c>
      <c r="I2948" s="10" t="s">
        <v>34</v>
      </c>
      <c r="O2948" s="10">
        <f t="shared" si="45"/>
        <v>1</v>
      </c>
    </row>
    <row r="2949" spans="2:15" x14ac:dyDescent="0.3">
      <c r="B2949" s="10">
        <v>2023</v>
      </c>
      <c r="C2949" s="10" t="s">
        <v>29</v>
      </c>
      <c r="D2949" s="10" t="s">
        <v>16</v>
      </c>
      <c r="E2949" s="10" t="s">
        <v>35</v>
      </c>
      <c r="F2949" s="10" t="s">
        <v>30</v>
      </c>
      <c r="G2949" s="10" t="s">
        <v>38</v>
      </c>
      <c r="H2949" s="10" t="s">
        <v>20</v>
      </c>
      <c r="I2949" s="10" t="s">
        <v>28</v>
      </c>
      <c r="O2949" s="10">
        <f t="shared" ref="O2949:O3012" si="46">SUBTOTAL(103,B2949)</f>
        <v>1</v>
      </c>
    </row>
    <row r="2950" spans="2:15" x14ac:dyDescent="0.3">
      <c r="B2950" s="10">
        <v>2025</v>
      </c>
      <c r="C2950" s="10" t="s">
        <v>15</v>
      </c>
      <c r="D2950" s="10" t="s">
        <v>16</v>
      </c>
      <c r="E2950" s="10" t="s">
        <v>35</v>
      </c>
      <c r="F2950" s="10" t="s">
        <v>30</v>
      </c>
      <c r="G2950" s="10" t="s">
        <v>40</v>
      </c>
      <c r="H2950" s="10" t="s">
        <v>39</v>
      </c>
      <c r="I2950" s="10" t="s">
        <v>34</v>
      </c>
      <c r="O2950" s="10">
        <f t="shared" si="46"/>
        <v>1</v>
      </c>
    </row>
    <row r="2951" spans="2:15" x14ac:dyDescent="0.3">
      <c r="B2951" s="10">
        <v>2021</v>
      </c>
      <c r="C2951" s="10" t="s">
        <v>22</v>
      </c>
      <c r="D2951" s="10" t="s">
        <v>42</v>
      </c>
      <c r="E2951" s="10" t="s">
        <v>24</v>
      </c>
      <c r="F2951" s="10" t="s">
        <v>25</v>
      </c>
      <c r="G2951" s="10" t="s">
        <v>32</v>
      </c>
      <c r="H2951" s="10" t="s">
        <v>27</v>
      </c>
      <c r="I2951" s="10" t="s">
        <v>28</v>
      </c>
      <c r="O2951" s="10">
        <f t="shared" si="46"/>
        <v>1</v>
      </c>
    </row>
    <row r="2952" spans="2:15" x14ac:dyDescent="0.3">
      <c r="B2952" s="10">
        <v>2026</v>
      </c>
      <c r="C2952" s="10" t="s">
        <v>43</v>
      </c>
      <c r="D2952" s="10" t="s">
        <v>37</v>
      </c>
      <c r="E2952" s="10" t="s">
        <v>24</v>
      </c>
      <c r="F2952" s="10" t="s">
        <v>30</v>
      </c>
      <c r="G2952" s="10" t="s">
        <v>32</v>
      </c>
      <c r="H2952" s="10" t="s">
        <v>27</v>
      </c>
      <c r="I2952" s="10" t="s">
        <v>34</v>
      </c>
      <c r="O2952" s="10">
        <f t="shared" si="46"/>
        <v>1</v>
      </c>
    </row>
    <row r="2953" spans="2:15" x14ac:dyDescent="0.3">
      <c r="B2953" s="10">
        <v>2022</v>
      </c>
      <c r="C2953" s="10" t="s">
        <v>41</v>
      </c>
      <c r="D2953" s="10" t="s">
        <v>37</v>
      </c>
      <c r="E2953" s="10" t="s">
        <v>17</v>
      </c>
      <c r="F2953" s="10" t="s">
        <v>25</v>
      </c>
      <c r="G2953" s="10" t="s">
        <v>44</v>
      </c>
      <c r="H2953" s="10" t="s">
        <v>20</v>
      </c>
      <c r="I2953" s="10" t="s">
        <v>28</v>
      </c>
      <c r="O2953" s="10">
        <f t="shared" si="46"/>
        <v>1</v>
      </c>
    </row>
    <row r="2954" spans="2:15" x14ac:dyDescent="0.3">
      <c r="B2954" s="10">
        <v>2026</v>
      </c>
      <c r="C2954" s="10" t="s">
        <v>43</v>
      </c>
      <c r="D2954" s="10" t="s">
        <v>23</v>
      </c>
      <c r="E2954" s="10" t="s">
        <v>24</v>
      </c>
      <c r="F2954" s="10" t="s">
        <v>18</v>
      </c>
      <c r="G2954" s="10" t="s">
        <v>19</v>
      </c>
      <c r="H2954" s="10" t="s">
        <v>27</v>
      </c>
      <c r="I2954" s="10" t="s">
        <v>28</v>
      </c>
      <c r="O2954" s="10">
        <f t="shared" si="46"/>
        <v>1</v>
      </c>
    </row>
    <row r="2955" spans="2:15" x14ac:dyDescent="0.3">
      <c r="B2955" s="10">
        <v>2025</v>
      </c>
      <c r="C2955" s="10" t="s">
        <v>45</v>
      </c>
      <c r="D2955" s="10" t="s">
        <v>31</v>
      </c>
      <c r="E2955" s="10" t="s">
        <v>24</v>
      </c>
      <c r="F2955" s="10" t="s">
        <v>18</v>
      </c>
      <c r="G2955" s="10" t="s">
        <v>19</v>
      </c>
      <c r="H2955" s="10" t="s">
        <v>20</v>
      </c>
      <c r="I2955" s="10" t="s">
        <v>21</v>
      </c>
      <c r="O2955" s="10">
        <f t="shared" si="46"/>
        <v>1</v>
      </c>
    </row>
    <row r="2956" spans="2:15" x14ac:dyDescent="0.3">
      <c r="B2956" s="10">
        <v>2021</v>
      </c>
      <c r="C2956" s="10" t="s">
        <v>29</v>
      </c>
      <c r="D2956" s="10" t="s">
        <v>37</v>
      </c>
      <c r="E2956" s="10" t="s">
        <v>24</v>
      </c>
      <c r="F2956" s="10" t="s">
        <v>18</v>
      </c>
      <c r="G2956" s="10" t="s">
        <v>44</v>
      </c>
      <c r="H2956" s="10" t="s">
        <v>39</v>
      </c>
      <c r="I2956" s="10" t="s">
        <v>34</v>
      </c>
      <c r="O2956" s="10">
        <f t="shared" si="46"/>
        <v>1</v>
      </c>
    </row>
    <row r="2957" spans="2:15" x14ac:dyDescent="0.3">
      <c r="B2957" s="10">
        <v>2025</v>
      </c>
      <c r="C2957" s="10" t="s">
        <v>41</v>
      </c>
      <c r="D2957" s="10" t="s">
        <v>16</v>
      </c>
      <c r="E2957" s="10" t="s">
        <v>24</v>
      </c>
      <c r="F2957" s="10" t="s">
        <v>25</v>
      </c>
      <c r="G2957" s="10" t="s">
        <v>32</v>
      </c>
      <c r="H2957" s="10" t="s">
        <v>20</v>
      </c>
      <c r="I2957" s="10" t="s">
        <v>28</v>
      </c>
      <c r="O2957" s="10">
        <f t="shared" si="46"/>
        <v>1</v>
      </c>
    </row>
    <row r="2958" spans="2:15" x14ac:dyDescent="0.3">
      <c r="B2958" s="10">
        <v>2025</v>
      </c>
      <c r="C2958" s="10" t="s">
        <v>41</v>
      </c>
      <c r="D2958" s="10" t="s">
        <v>23</v>
      </c>
      <c r="E2958" s="10" t="s">
        <v>24</v>
      </c>
      <c r="F2958" s="10" t="s">
        <v>25</v>
      </c>
      <c r="G2958" s="10" t="s">
        <v>19</v>
      </c>
      <c r="H2958" s="10" t="s">
        <v>34</v>
      </c>
      <c r="I2958" s="10" t="s">
        <v>28</v>
      </c>
      <c r="O2958" s="10">
        <f t="shared" si="46"/>
        <v>1</v>
      </c>
    </row>
    <row r="2959" spans="2:15" x14ac:dyDescent="0.3">
      <c r="B2959" s="10">
        <v>2026</v>
      </c>
      <c r="C2959" s="10" t="s">
        <v>45</v>
      </c>
      <c r="D2959" s="10" t="s">
        <v>31</v>
      </c>
      <c r="E2959" s="10" t="s">
        <v>24</v>
      </c>
      <c r="F2959" s="10" t="s">
        <v>25</v>
      </c>
      <c r="G2959" s="10" t="s">
        <v>38</v>
      </c>
      <c r="H2959" s="10" t="s">
        <v>34</v>
      </c>
      <c r="I2959" s="10" t="s">
        <v>28</v>
      </c>
      <c r="O2959" s="10">
        <f t="shared" si="46"/>
        <v>1</v>
      </c>
    </row>
    <row r="2960" spans="2:15" x14ac:dyDescent="0.3">
      <c r="B2960" s="10">
        <v>2022</v>
      </c>
      <c r="C2960" s="10" t="s">
        <v>15</v>
      </c>
      <c r="D2960" s="10" t="s">
        <v>37</v>
      </c>
      <c r="E2960" s="10" t="s">
        <v>24</v>
      </c>
      <c r="F2960" s="10" t="s">
        <v>25</v>
      </c>
      <c r="G2960" s="10" t="s">
        <v>19</v>
      </c>
      <c r="H2960" s="10" t="s">
        <v>39</v>
      </c>
      <c r="I2960" s="10" t="s">
        <v>21</v>
      </c>
      <c r="O2960" s="10">
        <f t="shared" si="46"/>
        <v>1</v>
      </c>
    </row>
    <row r="2961" spans="2:15" x14ac:dyDescent="0.3">
      <c r="B2961" s="10">
        <v>2025</v>
      </c>
      <c r="C2961" s="10" t="s">
        <v>22</v>
      </c>
      <c r="D2961" s="10" t="s">
        <v>33</v>
      </c>
      <c r="E2961" s="10" t="s">
        <v>35</v>
      </c>
      <c r="F2961" s="10" t="s">
        <v>25</v>
      </c>
      <c r="G2961" s="10" t="s">
        <v>38</v>
      </c>
      <c r="H2961" s="10" t="s">
        <v>27</v>
      </c>
      <c r="I2961" s="10" t="s">
        <v>21</v>
      </c>
      <c r="O2961" s="10">
        <f t="shared" si="46"/>
        <v>1</v>
      </c>
    </row>
    <row r="2962" spans="2:15" x14ac:dyDescent="0.3">
      <c r="B2962" s="10">
        <v>2026</v>
      </c>
      <c r="C2962" s="10" t="s">
        <v>29</v>
      </c>
      <c r="D2962" s="10" t="s">
        <v>31</v>
      </c>
      <c r="E2962" s="10" t="s">
        <v>17</v>
      </c>
      <c r="F2962" s="10" t="s">
        <v>30</v>
      </c>
      <c r="G2962" s="10" t="s">
        <v>19</v>
      </c>
      <c r="H2962" s="10" t="s">
        <v>27</v>
      </c>
      <c r="I2962" s="10" t="s">
        <v>28</v>
      </c>
      <c r="O2962" s="10">
        <f t="shared" si="46"/>
        <v>1</v>
      </c>
    </row>
    <row r="2963" spans="2:15" x14ac:dyDescent="0.3">
      <c r="B2963" s="10">
        <v>2022</v>
      </c>
      <c r="C2963" s="10" t="s">
        <v>36</v>
      </c>
      <c r="D2963" s="10" t="s">
        <v>37</v>
      </c>
      <c r="E2963" s="10" t="s">
        <v>35</v>
      </c>
      <c r="F2963" s="10" t="s">
        <v>25</v>
      </c>
      <c r="G2963" s="10" t="s">
        <v>19</v>
      </c>
      <c r="H2963" s="10" t="s">
        <v>20</v>
      </c>
      <c r="I2963" s="10" t="s">
        <v>28</v>
      </c>
      <c r="O2963" s="10">
        <f t="shared" si="46"/>
        <v>1</v>
      </c>
    </row>
    <row r="2964" spans="2:15" x14ac:dyDescent="0.3">
      <c r="B2964" s="10">
        <v>2020</v>
      </c>
      <c r="C2964" s="10" t="s">
        <v>41</v>
      </c>
      <c r="D2964" s="10" t="s">
        <v>42</v>
      </c>
      <c r="E2964" s="10" t="s">
        <v>24</v>
      </c>
      <c r="F2964" s="10" t="s">
        <v>30</v>
      </c>
      <c r="G2964" s="10" t="s">
        <v>44</v>
      </c>
      <c r="H2964" s="10" t="s">
        <v>39</v>
      </c>
      <c r="I2964" s="10" t="s">
        <v>34</v>
      </c>
      <c r="O2964" s="10">
        <f t="shared" si="46"/>
        <v>1</v>
      </c>
    </row>
    <row r="2965" spans="2:15" x14ac:dyDescent="0.3">
      <c r="B2965" s="10">
        <v>2021</v>
      </c>
      <c r="C2965" s="10" t="s">
        <v>45</v>
      </c>
      <c r="D2965" s="10" t="s">
        <v>31</v>
      </c>
      <c r="E2965" s="10" t="s">
        <v>35</v>
      </c>
      <c r="F2965" s="10" t="s">
        <v>30</v>
      </c>
      <c r="G2965" s="10" t="s">
        <v>38</v>
      </c>
      <c r="H2965" s="10" t="s">
        <v>34</v>
      </c>
      <c r="I2965" s="10" t="s">
        <v>34</v>
      </c>
      <c r="O2965" s="10">
        <f t="shared" si="46"/>
        <v>1</v>
      </c>
    </row>
    <row r="2966" spans="2:15" x14ac:dyDescent="0.3">
      <c r="B2966" s="10">
        <v>2020</v>
      </c>
      <c r="C2966" s="10" t="s">
        <v>45</v>
      </c>
      <c r="D2966" s="10" t="s">
        <v>37</v>
      </c>
      <c r="E2966" s="10" t="s">
        <v>35</v>
      </c>
      <c r="F2966" s="10" t="s">
        <v>30</v>
      </c>
      <c r="G2966" s="10" t="s">
        <v>44</v>
      </c>
      <c r="H2966" s="10" t="s">
        <v>34</v>
      </c>
      <c r="I2966" s="10" t="s">
        <v>21</v>
      </c>
      <c r="O2966" s="10">
        <f t="shared" si="46"/>
        <v>1</v>
      </c>
    </row>
    <row r="2967" spans="2:15" x14ac:dyDescent="0.3">
      <c r="B2967" s="10">
        <v>2020</v>
      </c>
      <c r="C2967" s="10" t="s">
        <v>41</v>
      </c>
      <c r="D2967" s="10" t="s">
        <v>37</v>
      </c>
      <c r="E2967" s="10" t="s">
        <v>24</v>
      </c>
      <c r="F2967" s="10" t="s">
        <v>30</v>
      </c>
      <c r="G2967" s="10" t="s">
        <v>44</v>
      </c>
      <c r="H2967" s="10" t="s">
        <v>34</v>
      </c>
      <c r="I2967" s="10" t="s">
        <v>21</v>
      </c>
      <c r="O2967" s="10">
        <f t="shared" si="46"/>
        <v>1</v>
      </c>
    </row>
    <row r="2968" spans="2:15" x14ac:dyDescent="0.3">
      <c r="B2968" s="10">
        <v>2024</v>
      </c>
      <c r="C2968" s="10" t="s">
        <v>29</v>
      </c>
      <c r="D2968" s="10" t="s">
        <v>37</v>
      </c>
      <c r="E2968" s="10" t="s">
        <v>35</v>
      </c>
      <c r="F2968" s="10" t="s">
        <v>25</v>
      </c>
      <c r="G2968" s="10" t="s">
        <v>44</v>
      </c>
      <c r="H2968" s="10" t="s">
        <v>34</v>
      </c>
      <c r="I2968" s="10" t="s">
        <v>21</v>
      </c>
      <c r="O2968" s="10">
        <f t="shared" si="46"/>
        <v>1</v>
      </c>
    </row>
    <row r="2969" spans="2:15" x14ac:dyDescent="0.3">
      <c r="B2969" s="10">
        <v>2021</v>
      </c>
      <c r="C2969" s="10" t="s">
        <v>22</v>
      </c>
      <c r="D2969" s="10" t="s">
        <v>42</v>
      </c>
      <c r="E2969" s="10" t="s">
        <v>35</v>
      </c>
      <c r="F2969" s="10" t="s">
        <v>30</v>
      </c>
      <c r="G2969" s="10" t="s">
        <v>19</v>
      </c>
      <c r="H2969" s="10" t="s">
        <v>34</v>
      </c>
      <c r="I2969" s="10" t="s">
        <v>34</v>
      </c>
      <c r="O2969" s="10">
        <f t="shared" si="46"/>
        <v>1</v>
      </c>
    </row>
    <row r="2970" spans="2:15" x14ac:dyDescent="0.3">
      <c r="B2970" s="10">
        <v>2023</v>
      </c>
      <c r="C2970" s="10" t="s">
        <v>45</v>
      </c>
      <c r="D2970" s="10" t="s">
        <v>37</v>
      </c>
      <c r="E2970" s="10" t="s">
        <v>24</v>
      </c>
      <c r="F2970" s="10" t="s">
        <v>18</v>
      </c>
      <c r="G2970" s="10" t="s">
        <v>26</v>
      </c>
      <c r="H2970" s="10" t="s">
        <v>39</v>
      </c>
      <c r="I2970" s="10" t="s">
        <v>28</v>
      </c>
      <c r="O2970" s="10">
        <f t="shared" si="46"/>
        <v>1</v>
      </c>
    </row>
    <row r="2971" spans="2:15" x14ac:dyDescent="0.3">
      <c r="B2971" s="10">
        <v>2021</v>
      </c>
      <c r="C2971" s="10" t="s">
        <v>22</v>
      </c>
      <c r="D2971" s="10" t="s">
        <v>37</v>
      </c>
      <c r="E2971" s="10" t="s">
        <v>17</v>
      </c>
      <c r="F2971" s="10" t="s">
        <v>30</v>
      </c>
      <c r="G2971" s="10" t="s">
        <v>38</v>
      </c>
      <c r="H2971" s="10" t="s">
        <v>27</v>
      </c>
      <c r="I2971" s="10" t="s">
        <v>28</v>
      </c>
      <c r="O2971" s="10">
        <f t="shared" si="46"/>
        <v>1</v>
      </c>
    </row>
    <row r="2972" spans="2:15" x14ac:dyDescent="0.3">
      <c r="B2972" s="10">
        <v>2026</v>
      </c>
      <c r="C2972" s="10" t="s">
        <v>36</v>
      </c>
      <c r="D2972" s="10" t="s">
        <v>31</v>
      </c>
      <c r="E2972" s="10" t="s">
        <v>35</v>
      </c>
      <c r="F2972" s="10" t="s">
        <v>30</v>
      </c>
      <c r="G2972" s="10" t="s">
        <v>40</v>
      </c>
      <c r="H2972" s="10" t="s">
        <v>34</v>
      </c>
      <c r="I2972" s="10" t="s">
        <v>21</v>
      </c>
      <c r="O2972" s="10">
        <f t="shared" si="46"/>
        <v>1</v>
      </c>
    </row>
    <row r="2973" spans="2:15" x14ac:dyDescent="0.3">
      <c r="B2973" s="10">
        <v>2026</v>
      </c>
      <c r="C2973" s="10" t="s">
        <v>43</v>
      </c>
      <c r="D2973" s="10" t="s">
        <v>31</v>
      </c>
      <c r="E2973" s="10" t="s">
        <v>35</v>
      </c>
      <c r="F2973" s="10" t="s">
        <v>25</v>
      </c>
      <c r="G2973" s="10" t="s">
        <v>44</v>
      </c>
      <c r="H2973" s="10" t="s">
        <v>20</v>
      </c>
      <c r="I2973" s="10" t="s">
        <v>28</v>
      </c>
      <c r="O2973" s="10">
        <f t="shared" si="46"/>
        <v>1</v>
      </c>
    </row>
    <row r="2974" spans="2:15" x14ac:dyDescent="0.3">
      <c r="B2974" s="10">
        <v>2026</v>
      </c>
      <c r="C2974" s="10" t="s">
        <v>36</v>
      </c>
      <c r="D2974" s="10" t="s">
        <v>33</v>
      </c>
      <c r="E2974" s="10" t="s">
        <v>24</v>
      </c>
      <c r="F2974" s="10" t="s">
        <v>30</v>
      </c>
      <c r="G2974" s="10" t="s">
        <v>26</v>
      </c>
      <c r="H2974" s="10" t="s">
        <v>39</v>
      </c>
      <c r="I2974" s="10" t="s">
        <v>28</v>
      </c>
      <c r="O2974" s="10">
        <f t="shared" si="46"/>
        <v>1</v>
      </c>
    </row>
    <row r="2975" spans="2:15" x14ac:dyDescent="0.3">
      <c r="B2975" s="10">
        <v>2021</v>
      </c>
      <c r="C2975" s="10" t="s">
        <v>15</v>
      </c>
      <c r="D2975" s="10" t="s">
        <v>42</v>
      </c>
      <c r="E2975" s="10" t="s">
        <v>17</v>
      </c>
      <c r="F2975" s="10" t="s">
        <v>30</v>
      </c>
      <c r="G2975" s="10" t="s">
        <v>19</v>
      </c>
      <c r="H2975" s="10" t="s">
        <v>20</v>
      </c>
      <c r="I2975" s="10" t="s">
        <v>28</v>
      </c>
      <c r="O2975" s="10">
        <f t="shared" si="46"/>
        <v>1</v>
      </c>
    </row>
    <row r="2976" spans="2:15" x14ac:dyDescent="0.3">
      <c r="B2976" s="10">
        <v>2024</v>
      </c>
      <c r="C2976" s="10" t="s">
        <v>36</v>
      </c>
      <c r="D2976" s="10" t="s">
        <v>33</v>
      </c>
      <c r="E2976" s="10" t="s">
        <v>24</v>
      </c>
      <c r="F2976" s="10" t="s">
        <v>30</v>
      </c>
      <c r="G2976" s="10" t="s">
        <v>26</v>
      </c>
      <c r="H2976" s="10" t="s">
        <v>27</v>
      </c>
      <c r="I2976" s="10" t="s">
        <v>28</v>
      </c>
      <c r="O2976" s="10">
        <f t="shared" si="46"/>
        <v>1</v>
      </c>
    </row>
    <row r="2977" spans="2:15" x14ac:dyDescent="0.3">
      <c r="B2977" s="10">
        <v>2024</v>
      </c>
      <c r="C2977" s="10" t="s">
        <v>41</v>
      </c>
      <c r="D2977" s="10" t="s">
        <v>16</v>
      </c>
      <c r="E2977" s="10" t="s">
        <v>24</v>
      </c>
      <c r="F2977" s="10" t="s">
        <v>30</v>
      </c>
      <c r="G2977" s="10" t="s">
        <v>26</v>
      </c>
      <c r="H2977" s="10" t="s">
        <v>34</v>
      </c>
      <c r="I2977" s="10" t="s">
        <v>28</v>
      </c>
      <c r="O2977" s="10">
        <f t="shared" si="46"/>
        <v>1</v>
      </c>
    </row>
    <row r="2978" spans="2:15" x14ac:dyDescent="0.3">
      <c r="B2978" s="10">
        <v>2020</v>
      </c>
      <c r="C2978" s="10" t="s">
        <v>36</v>
      </c>
      <c r="D2978" s="10" t="s">
        <v>31</v>
      </c>
      <c r="E2978" s="10" t="s">
        <v>35</v>
      </c>
      <c r="F2978" s="10" t="s">
        <v>25</v>
      </c>
      <c r="G2978" s="10" t="s">
        <v>26</v>
      </c>
      <c r="H2978" s="10" t="s">
        <v>27</v>
      </c>
      <c r="I2978" s="10" t="s">
        <v>34</v>
      </c>
      <c r="O2978" s="10">
        <f t="shared" si="46"/>
        <v>1</v>
      </c>
    </row>
    <row r="2979" spans="2:15" x14ac:dyDescent="0.3">
      <c r="B2979" s="10">
        <v>2026</v>
      </c>
      <c r="C2979" s="10" t="s">
        <v>41</v>
      </c>
      <c r="D2979" s="10" t="s">
        <v>31</v>
      </c>
      <c r="E2979" s="10" t="s">
        <v>35</v>
      </c>
      <c r="F2979" s="10" t="s">
        <v>30</v>
      </c>
      <c r="G2979" s="10" t="s">
        <v>19</v>
      </c>
      <c r="H2979" s="10" t="s">
        <v>34</v>
      </c>
      <c r="I2979" s="10" t="s">
        <v>21</v>
      </c>
      <c r="O2979" s="10">
        <f t="shared" si="46"/>
        <v>1</v>
      </c>
    </row>
    <row r="2980" spans="2:15" x14ac:dyDescent="0.3">
      <c r="B2980" s="10">
        <v>2020</v>
      </c>
      <c r="C2980" s="10" t="s">
        <v>22</v>
      </c>
      <c r="D2980" s="10" t="s">
        <v>42</v>
      </c>
      <c r="E2980" s="10" t="s">
        <v>24</v>
      </c>
      <c r="F2980" s="10" t="s">
        <v>25</v>
      </c>
      <c r="G2980" s="10" t="s">
        <v>19</v>
      </c>
      <c r="H2980" s="10" t="s">
        <v>27</v>
      </c>
      <c r="I2980" s="10" t="s">
        <v>34</v>
      </c>
      <c r="O2980" s="10">
        <f t="shared" si="46"/>
        <v>1</v>
      </c>
    </row>
    <row r="2981" spans="2:15" x14ac:dyDescent="0.3">
      <c r="B2981" s="10">
        <v>2021</v>
      </c>
      <c r="C2981" s="10" t="s">
        <v>29</v>
      </c>
      <c r="D2981" s="10" t="s">
        <v>16</v>
      </c>
      <c r="E2981" s="10" t="s">
        <v>35</v>
      </c>
      <c r="F2981" s="10" t="s">
        <v>18</v>
      </c>
      <c r="G2981" s="10" t="s">
        <v>26</v>
      </c>
      <c r="H2981" s="10" t="s">
        <v>27</v>
      </c>
      <c r="I2981" s="10" t="s">
        <v>28</v>
      </c>
      <c r="O2981" s="10">
        <f t="shared" si="46"/>
        <v>1</v>
      </c>
    </row>
    <row r="2982" spans="2:15" x14ac:dyDescent="0.3">
      <c r="B2982" s="10">
        <v>2021</v>
      </c>
      <c r="C2982" s="10" t="s">
        <v>43</v>
      </c>
      <c r="D2982" s="10" t="s">
        <v>33</v>
      </c>
      <c r="E2982" s="10" t="s">
        <v>17</v>
      </c>
      <c r="F2982" s="10" t="s">
        <v>18</v>
      </c>
      <c r="G2982" s="10" t="s">
        <v>32</v>
      </c>
      <c r="H2982" s="10" t="s">
        <v>20</v>
      </c>
      <c r="I2982" s="10" t="s">
        <v>28</v>
      </c>
      <c r="O2982" s="10">
        <f t="shared" si="46"/>
        <v>1</v>
      </c>
    </row>
    <row r="2983" spans="2:15" x14ac:dyDescent="0.3">
      <c r="B2983" s="10">
        <v>2024</v>
      </c>
      <c r="C2983" s="10" t="s">
        <v>43</v>
      </c>
      <c r="D2983" s="10" t="s">
        <v>33</v>
      </c>
      <c r="E2983" s="10" t="s">
        <v>35</v>
      </c>
      <c r="F2983" s="10" t="s">
        <v>30</v>
      </c>
      <c r="G2983" s="10" t="s">
        <v>32</v>
      </c>
      <c r="H2983" s="10" t="s">
        <v>39</v>
      </c>
      <c r="I2983" s="10" t="s">
        <v>28</v>
      </c>
      <c r="O2983" s="10">
        <f t="shared" si="46"/>
        <v>1</v>
      </c>
    </row>
    <row r="2984" spans="2:15" x14ac:dyDescent="0.3">
      <c r="B2984" s="10">
        <v>2022</v>
      </c>
      <c r="C2984" s="10" t="s">
        <v>45</v>
      </c>
      <c r="D2984" s="10" t="s">
        <v>23</v>
      </c>
      <c r="E2984" s="10" t="s">
        <v>24</v>
      </c>
      <c r="F2984" s="10" t="s">
        <v>18</v>
      </c>
      <c r="G2984" s="10" t="s">
        <v>32</v>
      </c>
      <c r="H2984" s="10" t="s">
        <v>34</v>
      </c>
      <c r="I2984" s="10" t="s">
        <v>34</v>
      </c>
      <c r="O2984" s="10">
        <f t="shared" si="46"/>
        <v>1</v>
      </c>
    </row>
    <row r="2985" spans="2:15" x14ac:dyDescent="0.3">
      <c r="B2985" s="10">
        <v>2024</v>
      </c>
      <c r="C2985" s="10" t="s">
        <v>22</v>
      </c>
      <c r="D2985" s="10" t="s">
        <v>42</v>
      </c>
      <c r="E2985" s="10" t="s">
        <v>24</v>
      </c>
      <c r="F2985" s="10" t="s">
        <v>18</v>
      </c>
      <c r="G2985" s="10" t="s">
        <v>26</v>
      </c>
      <c r="H2985" s="10" t="s">
        <v>27</v>
      </c>
      <c r="I2985" s="10" t="s">
        <v>34</v>
      </c>
      <c r="O2985" s="10">
        <f t="shared" si="46"/>
        <v>1</v>
      </c>
    </row>
    <row r="2986" spans="2:15" x14ac:dyDescent="0.3">
      <c r="B2986" s="10">
        <v>2025</v>
      </c>
      <c r="C2986" s="10" t="s">
        <v>45</v>
      </c>
      <c r="D2986" s="10" t="s">
        <v>16</v>
      </c>
      <c r="E2986" s="10" t="s">
        <v>35</v>
      </c>
      <c r="F2986" s="10" t="s">
        <v>30</v>
      </c>
      <c r="G2986" s="10" t="s">
        <v>32</v>
      </c>
      <c r="H2986" s="10" t="s">
        <v>27</v>
      </c>
      <c r="I2986" s="10" t="s">
        <v>28</v>
      </c>
      <c r="O2986" s="10">
        <f t="shared" si="46"/>
        <v>1</v>
      </c>
    </row>
    <row r="2987" spans="2:15" x14ac:dyDescent="0.3">
      <c r="B2987" s="10">
        <v>2026</v>
      </c>
      <c r="C2987" s="10" t="s">
        <v>36</v>
      </c>
      <c r="D2987" s="10" t="s">
        <v>31</v>
      </c>
      <c r="E2987" s="10" t="s">
        <v>17</v>
      </c>
      <c r="F2987" s="10" t="s">
        <v>25</v>
      </c>
      <c r="G2987" s="10" t="s">
        <v>19</v>
      </c>
      <c r="H2987" s="10" t="s">
        <v>39</v>
      </c>
      <c r="I2987" s="10" t="s">
        <v>28</v>
      </c>
      <c r="O2987" s="10">
        <f t="shared" si="46"/>
        <v>1</v>
      </c>
    </row>
    <row r="2988" spans="2:15" x14ac:dyDescent="0.3">
      <c r="B2988" s="10">
        <v>2026</v>
      </c>
      <c r="C2988" s="10" t="s">
        <v>45</v>
      </c>
      <c r="D2988" s="10" t="s">
        <v>23</v>
      </c>
      <c r="E2988" s="10" t="s">
        <v>35</v>
      </c>
      <c r="F2988" s="10" t="s">
        <v>25</v>
      </c>
      <c r="G2988" s="10" t="s">
        <v>19</v>
      </c>
      <c r="H2988" s="10" t="s">
        <v>27</v>
      </c>
      <c r="I2988" s="10" t="s">
        <v>34</v>
      </c>
      <c r="O2988" s="10">
        <f t="shared" si="46"/>
        <v>1</v>
      </c>
    </row>
    <row r="2989" spans="2:15" x14ac:dyDescent="0.3">
      <c r="B2989" s="10">
        <v>2022</v>
      </c>
      <c r="C2989" s="10" t="s">
        <v>41</v>
      </c>
      <c r="D2989" s="10" t="s">
        <v>37</v>
      </c>
      <c r="E2989" s="10" t="s">
        <v>24</v>
      </c>
      <c r="F2989" s="10" t="s">
        <v>18</v>
      </c>
      <c r="G2989" s="10" t="s">
        <v>44</v>
      </c>
      <c r="H2989" s="10" t="s">
        <v>39</v>
      </c>
      <c r="I2989" s="10" t="s">
        <v>28</v>
      </c>
      <c r="O2989" s="10">
        <f t="shared" si="46"/>
        <v>1</v>
      </c>
    </row>
    <row r="2990" spans="2:15" x14ac:dyDescent="0.3">
      <c r="B2990" s="10">
        <v>2023</v>
      </c>
      <c r="C2990" s="10" t="s">
        <v>45</v>
      </c>
      <c r="D2990" s="10" t="s">
        <v>23</v>
      </c>
      <c r="E2990" s="10" t="s">
        <v>17</v>
      </c>
      <c r="F2990" s="10" t="s">
        <v>25</v>
      </c>
      <c r="G2990" s="10" t="s">
        <v>44</v>
      </c>
      <c r="H2990" s="10" t="s">
        <v>39</v>
      </c>
      <c r="I2990" s="10" t="s">
        <v>34</v>
      </c>
      <c r="O2990" s="10">
        <f t="shared" si="46"/>
        <v>1</v>
      </c>
    </row>
    <row r="2991" spans="2:15" x14ac:dyDescent="0.3">
      <c r="B2991" s="10">
        <v>2024</v>
      </c>
      <c r="C2991" s="10" t="s">
        <v>41</v>
      </c>
      <c r="D2991" s="10" t="s">
        <v>37</v>
      </c>
      <c r="E2991" s="10" t="s">
        <v>17</v>
      </c>
      <c r="F2991" s="10" t="s">
        <v>18</v>
      </c>
      <c r="G2991" s="10" t="s">
        <v>44</v>
      </c>
      <c r="H2991" s="10" t="s">
        <v>20</v>
      </c>
      <c r="I2991" s="10" t="s">
        <v>28</v>
      </c>
      <c r="O2991" s="10">
        <f t="shared" si="46"/>
        <v>1</v>
      </c>
    </row>
    <row r="2992" spans="2:15" x14ac:dyDescent="0.3">
      <c r="B2992" s="10">
        <v>2026</v>
      </c>
      <c r="C2992" s="10" t="s">
        <v>15</v>
      </c>
      <c r="D2992" s="10" t="s">
        <v>42</v>
      </c>
      <c r="E2992" s="10" t="s">
        <v>24</v>
      </c>
      <c r="F2992" s="10" t="s">
        <v>18</v>
      </c>
      <c r="G2992" s="10" t="s">
        <v>40</v>
      </c>
      <c r="H2992" s="10" t="s">
        <v>39</v>
      </c>
      <c r="I2992" s="10" t="s">
        <v>28</v>
      </c>
      <c r="O2992" s="10">
        <f t="shared" si="46"/>
        <v>1</v>
      </c>
    </row>
    <row r="2993" spans="2:15" x14ac:dyDescent="0.3">
      <c r="B2993" s="10">
        <v>2021</v>
      </c>
      <c r="C2993" s="10" t="s">
        <v>41</v>
      </c>
      <c r="D2993" s="10" t="s">
        <v>33</v>
      </c>
      <c r="E2993" s="10" t="s">
        <v>17</v>
      </c>
      <c r="F2993" s="10" t="s">
        <v>30</v>
      </c>
      <c r="G2993" s="10" t="s">
        <v>44</v>
      </c>
      <c r="H2993" s="10" t="s">
        <v>39</v>
      </c>
      <c r="I2993" s="10" t="s">
        <v>28</v>
      </c>
      <c r="O2993" s="10">
        <f t="shared" si="46"/>
        <v>1</v>
      </c>
    </row>
    <row r="2994" spans="2:15" x14ac:dyDescent="0.3">
      <c r="B2994" s="10">
        <v>2021</v>
      </c>
      <c r="C2994" s="10" t="s">
        <v>43</v>
      </c>
      <c r="D2994" s="10" t="s">
        <v>33</v>
      </c>
      <c r="E2994" s="10" t="s">
        <v>24</v>
      </c>
      <c r="F2994" s="10" t="s">
        <v>25</v>
      </c>
      <c r="G2994" s="10" t="s">
        <v>40</v>
      </c>
      <c r="H2994" s="10" t="s">
        <v>39</v>
      </c>
      <c r="I2994" s="10" t="s">
        <v>28</v>
      </c>
      <c r="O2994" s="10">
        <f t="shared" si="46"/>
        <v>1</v>
      </c>
    </row>
    <row r="2995" spans="2:15" x14ac:dyDescent="0.3">
      <c r="B2995" s="10">
        <v>2021</v>
      </c>
      <c r="C2995" s="10" t="s">
        <v>43</v>
      </c>
      <c r="D2995" s="10" t="s">
        <v>23</v>
      </c>
      <c r="E2995" s="10" t="s">
        <v>17</v>
      </c>
      <c r="F2995" s="10" t="s">
        <v>25</v>
      </c>
      <c r="G2995" s="10" t="s">
        <v>19</v>
      </c>
      <c r="H2995" s="10" t="s">
        <v>27</v>
      </c>
      <c r="I2995" s="10" t="s">
        <v>28</v>
      </c>
      <c r="O2995" s="10">
        <f t="shared" si="46"/>
        <v>1</v>
      </c>
    </row>
    <row r="2996" spans="2:15" x14ac:dyDescent="0.3">
      <c r="B2996" s="10">
        <v>2026</v>
      </c>
      <c r="C2996" s="10" t="s">
        <v>29</v>
      </c>
      <c r="D2996" s="10" t="s">
        <v>42</v>
      </c>
      <c r="E2996" s="10" t="s">
        <v>35</v>
      </c>
      <c r="F2996" s="10" t="s">
        <v>30</v>
      </c>
      <c r="G2996" s="10" t="s">
        <v>44</v>
      </c>
      <c r="H2996" s="10" t="s">
        <v>34</v>
      </c>
      <c r="I2996" s="10" t="s">
        <v>28</v>
      </c>
      <c r="O2996" s="10">
        <f t="shared" si="46"/>
        <v>1</v>
      </c>
    </row>
    <row r="2997" spans="2:15" x14ac:dyDescent="0.3">
      <c r="B2997" s="10">
        <v>2020</v>
      </c>
      <c r="C2997" s="10" t="s">
        <v>36</v>
      </c>
      <c r="D2997" s="10" t="s">
        <v>16</v>
      </c>
      <c r="E2997" s="10" t="s">
        <v>24</v>
      </c>
      <c r="F2997" s="10" t="s">
        <v>18</v>
      </c>
      <c r="G2997" s="10" t="s">
        <v>19</v>
      </c>
      <c r="H2997" s="10" t="s">
        <v>39</v>
      </c>
      <c r="I2997" s="10" t="s">
        <v>28</v>
      </c>
      <c r="O2997" s="10">
        <f t="shared" si="46"/>
        <v>1</v>
      </c>
    </row>
    <row r="2998" spans="2:15" x14ac:dyDescent="0.3">
      <c r="B2998" s="10">
        <v>2023</v>
      </c>
      <c r="C2998" s="10" t="s">
        <v>36</v>
      </c>
      <c r="D2998" s="10" t="s">
        <v>16</v>
      </c>
      <c r="E2998" s="10" t="s">
        <v>17</v>
      </c>
      <c r="F2998" s="10" t="s">
        <v>25</v>
      </c>
      <c r="G2998" s="10" t="s">
        <v>32</v>
      </c>
      <c r="H2998" s="10" t="s">
        <v>39</v>
      </c>
      <c r="I2998" s="10" t="s">
        <v>21</v>
      </c>
      <c r="O2998" s="10">
        <f t="shared" si="46"/>
        <v>1</v>
      </c>
    </row>
    <row r="2999" spans="2:15" x14ac:dyDescent="0.3">
      <c r="B2999" s="10">
        <v>2023</v>
      </c>
      <c r="C2999" s="10" t="s">
        <v>36</v>
      </c>
      <c r="D2999" s="10" t="s">
        <v>16</v>
      </c>
      <c r="E2999" s="10" t="s">
        <v>35</v>
      </c>
      <c r="F2999" s="10" t="s">
        <v>30</v>
      </c>
      <c r="G2999" s="10" t="s">
        <v>26</v>
      </c>
      <c r="H2999" s="10" t="s">
        <v>34</v>
      </c>
      <c r="I2999" s="10" t="s">
        <v>28</v>
      </c>
      <c r="O2999" s="10">
        <f t="shared" si="46"/>
        <v>1</v>
      </c>
    </row>
    <row r="3000" spans="2:15" x14ac:dyDescent="0.3">
      <c r="B3000" s="10">
        <v>2025</v>
      </c>
      <c r="C3000" s="10" t="s">
        <v>43</v>
      </c>
      <c r="D3000" s="10" t="s">
        <v>42</v>
      </c>
      <c r="E3000" s="10" t="s">
        <v>35</v>
      </c>
      <c r="F3000" s="10" t="s">
        <v>25</v>
      </c>
      <c r="G3000" s="10" t="s">
        <v>19</v>
      </c>
      <c r="H3000" s="10" t="s">
        <v>39</v>
      </c>
      <c r="I3000" s="10" t="s">
        <v>28</v>
      </c>
      <c r="O3000" s="10">
        <f t="shared" si="46"/>
        <v>1</v>
      </c>
    </row>
    <row r="3001" spans="2:15" x14ac:dyDescent="0.3">
      <c r="B3001" s="10">
        <v>2022</v>
      </c>
      <c r="C3001" s="10" t="s">
        <v>43</v>
      </c>
      <c r="D3001" s="10" t="s">
        <v>23</v>
      </c>
      <c r="E3001" s="10" t="s">
        <v>17</v>
      </c>
      <c r="F3001" s="10" t="s">
        <v>25</v>
      </c>
      <c r="G3001" s="10" t="s">
        <v>26</v>
      </c>
      <c r="H3001" s="10" t="s">
        <v>27</v>
      </c>
      <c r="I3001" s="10" t="s">
        <v>21</v>
      </c>
      <c r="O3001" s="10">
        <f t="shared" si="46"/>
        <v>1</v>
      </c>
    </row>
    <row r="3002" spans="2:15" x14ac:dyDescent="0.3">
      <c r="B3002" s="10">
        <v>2026</v>
      </c>
      <c r="C3002" s="10" t="s">
        <v>15</v>
      </c>
      <c r="D3002" s="10" t="s">
        <v>16</v>
      </c>
      <c r="E3002" s="10" t="s">
        <v>24</v>
      </c>
      <c r="F3002" s="10" t="s">
        <v>25</v>
      </c>
      <c r="G3002" s="10" t="s">
        <v>32</v>
      </c>
      <c r="H3002" s="10" t="s">
        <v>20</v>
      </c>
      <c r="I3002" s="10" t="s">
        <v>34</v>
      </c>
      <c r="O3002" s="10">
        <f t="shared" si="46"/>
        <v>1</v>
      </c>
    </row>
    <row r="3003" spans="2:15" x14ac:dyDescent="0.3">
      <c r="B3003" s="10">
        <v>2025</v>
      </c>
      <c r="C3003" s="10" t="s">
        <v>36</v>
      </c>
      <c r="D3003" s="10" t="s">
        <v>23</v>
      </c>
      <c r="E3003" s="10" t="s">
        <v>17</v>
      </c>
      <c r="F3003" s="10" t="s">
        <v>18</v>
      </c>
      <c r="G3003" s="10" t="s">
        <v>26</v>
      </c>
      <c r="H3003" s="10" t="s">
        <v>20</v>
      </c>
      <c r="I3003" s="10" t="s">
        <v>28</v>
      </c>
      <c r="O3003" s="10">
        <f t="shared" si="46"/>
        <v>1</v>
      </c>
    </row>
    <row r="3004" spans="2:15" x14ac:dyDescent="0.3">
      <c r="B3004" s="10">
        <v>2024</v>
      </c>
      <c r="C3004" s="10" t="s">
        <v>41</v>
      </c>
      <c r="D3004" s="10" t="s">
        <v>16</v>
      </c>
      <c r="E3004" s="10" t="s">
        <v>17</v>
      </c>
      <c r="F3004" s="10" t="s">
        <v>25</v>
      </c>
      <c r="G3004" s="10" t="s">
        <v>19</v>
      </c>
      <c r="H3004" s="10" t="s">
        <v>20</v>
      </c>
      <c r="I3004" s="10" t="s">
        <v>28</v>
      </c>
      <c r="O3004" s="10">
        <f t="shared" si="46"/>
        <v>1</v>
      </c>
    </row>
    <row r="3005" spans="2:15" x14ac:dyDescent="0.3">
      <c r="B3005" s="10">
        <v>2021</v>
      </c>
      <c r="C3005" s="10" t="s">
        <v>29</v>
      </c>
      <c r="D3005" s="10" t="s">
        <v>37</v>
      </c>
      <c r="E3005" s="10" t="s">
        <v>35</v>
      </c>
      <c r="F3005" s="10" t="s">
        <v>25</v>
      </c>
      <c r="G3005" s="10" t="s">
        <v>38</v>
      </c>
      <c r="H3005" s="10" t="s">
        <v>27</v>
      </c>
      <c r="I3005" s="10" t="s">
        <v>28</v>
      </c>
      <c r="O3005" s="10">
        <f t="shared" si="46"/>
        <v>1</v>
      </c>
    </row>
    <row r="3006" spans="2:15" x14ac:dyDescent="0.3">
      <c r="B3006" s="10">
        <v>2020</v>
      </c>
      <c r="C3006" s="10" t="s">
        <v>29</v>
      </c>
      <c r="D3006" s="10" t="s">
        <v>37</v>
      </c>
      <c r="E3006" s="10" t="s">
        <v>35</v>
      </c>
      <c r="F3006" s="10" t="s">
        <v>18</v>
      </c>
      <c r="G3006" s="10" t="s">
        <v>38</v>
      </c>
      <c r="H3006" s="10" t="s">
        <v>20</v>
      </c>
      <c r="I3006" s="10" t="s">
        <v>34</v>
      </c>
      <c r="O3006" s="10">
        <f t="shared" si="46"/>
        <v>1</v>
      </c>
    </row>
    <row r="3007" spans="2:15" x14ac:dyDescent="0.3">
      <c r="B3007" s="10">
        <v>2024</v>
      </c>
      <c r="C3007" s="10" t="s">
        <v>22</v>
      </c>
      <c r="D3007" s="10" t="s">
        <v>16</v>
      </c>
      <c r="E3007" s="10" t="s">
        <v>35</v>
      </c>
      <c r="F3007" s="10" t="s">
        <v>30</v>
      </c>
      <c r="G3007" s="10" t="s">
        <v>26</v>
      </c>
      <c r="H3007" s="10" t="s">
        <v>20</v>
      </c>
      <c r="I3007" s="10" t="s">
        <v>28</v>
      </c>
      <c r="O3007" s="10">
        <f t="shared" si="46"/>
        <v>1</v>
      </c>
    </row>
    <row r="3008" spans="2:15" x14ac:dyDescent="0.3">
      <c r="B3008" s="10">
        <v>2026</v>
      </c>
      <c r="C3008" s="10" t="s">
        <v>45</v>
      </c>
      <c r="D3008" s="10" t="s">
        <v>31</v>
      </c>
      <c r="E3008" s="10" t="s">
        <v>35</v>
      </c>
      <c r="F3008" s="10" t="s">
        <v>30</v>
      </c>
      <c r="G3008" s="10" t="s">
        <v>32</v>
      </c>
      <c r="H3008" s="10" t="s">
        <v>27</v>
      </c>
      <c r="I3008" s="10" t="s">
        <v>34</v>
      </c>
      <c r="O3008" s="10">
        <f t="shared" si="46"/>
        <v>1</v>
      </c>
    </row>
    <row r="3009" spans="2:15" x14ac:dyDescent="0.3">
      <c r="B3009" s="10">
        <v>2025</v>
      </c>
      <c r="C3009" s="10" t="s">
        <v>22</v>
      </c>
      <c r="D3009" s="10" t="s">
        <v>33</v>
      </c>
      <c r="E3009" s="10" t="s">
        <v>17</v>
      </c>
      <c r="F3009" s="10" t="s">
        <v>18</v>
      </c>
      <c r="G3009" s="10" t="s">
        <v>32</v>
      </c>
      <c r="H3009" s="10" t="s">
        <v>20</v>
      </c>
      <c r="I3009" s="10" t="s">
        <v>34</v>
      </c>
      <c r="O3009" s="10">
        <f t="shared" si="46"/>
        <v>1</v>
      </c>
    </row>
    <row r="3010" spans="2:15" x14ac:dyDescent="0.3">
      <c r="B3010" s="10">
        <v>2020</v>
      </c>
      <c r="C3010" s="10" t="s">
        <v>45</v>
      </c>
      <c r="D3010" s="10" t="s">
        <v>23</v>
      </c>
      <c r="E3010" s="10" t="s">
        <v>35</v>
      </c>
      <c r="F3010" s="10" t="s">
        <v>25</v>
      </c>
      <c r="G3010" s="10" t="s">
        <v>26</v>
      </c>
      <c r="H3010" s="10" t="s">
        <v>20</v>
      </c>
      <c r="I3010" s="10" t="s">
        <v>28</v>
      </c>
      <c r="O3010" s="10">
        <f t="shared" si="46"/>
        <v>1</v>
      </c>
    </row>
    <row r="3011" spans="2:15" x14ac:dyDescent="0.3">
      <c r="B3011" s="10">
        <v>2023</v>
      </c>
      <c r="C3011" s="10" t="s">
        <v>29</v>
      </c>
      <c r="D3011" s="10" t="s">
        <v>16</v>
      </c>
      <c r="E3011" s="10" t="s">
        <v>17</v>
      </c>
      <c r="F3011" s="10" t="s">
        <v>30</v>
      </c>
      <c r="G3011" s="10" t="s">
        <v>38</v>
      </c>
      <c r="H3011" s="10" t="s">
        <v>39</v>
      </c>
      <c r="I3011" s="10" t="s">
        <v>28</v>
      </c>
      <c r="O3011" s="10">
        <f t="shared" si="46"/>
        <v>1</v>
      </c>
    </row>
    <row r="3012" spans="2:15" x14ac:dyDescent="0.3">
      <c r="B3012" s="10">
        <v>2026</v>
      </c>
      <c r="C3012" s="10" t="s">
        <v>29</v>
      </c>
      <c r="D3012" s="10" t="s">
        <v>37</v>
      </c>
      <c r="E3012" s="10" t="s">
        <v>17</v>
      </c>
      <c r="F3012" s="10" t="s">
        <v>25</v>
      </c>
      <c r="G3012" s="10" t="s">
        <v>40</v>
      </c>
      <c r="H3012" s="10" t="s">
        <v>39</v>
      </c>
      <c r="I3012" s="10" t="s">
        <v>21</v>
      </c>
      <c r="O3012" s="10">
        <f t="shared" si="46"/>
        <v>1</v>
      </c>
    </row>
    <row r="3013" spans="2:15" x14ac:dyDescent="0.3">
      <c r="B3013" s="10">
        <v>2026</v>
      </c>
      <c r="C3013" s="10" t="s">
        <v>29</v>
      </c>
      <c r="D3013" s="10" t="s">
        <v>23</v>
      </c>
      <c r="E3013" s="10" t="s">
        <v>24</v>
      </c>
      <c r="F3013" s="10" t="s">
        <v>30</v>
      </c>
      <c r="G3013" s="10" t="s">
        <v>38</v>
      </c>
      <c r="H3013" s="10" t="s">
        <v>34</v>
      </c>
      <c r="I3013" s="10" t="s">
        <v>28</v>
      </c>
      <c r="O3013" s="10">
        <f t="shared" ref="O3013:O3076" si="47">SUBTOTAL(103,B3013)</f>
        <v>1</v>
      </c>
    </row>
    <row r="3014" spans="2:15" x14ac:dyDescent="0.3">
      <c r="B3014" s="10">
        <v>2021</v>
      </c>
      <c r="C3014" s="10" t="s">
        <v>45</v>
      </c>
      <c r="D3014" s="10" t="s">
        <v>37</v>
      </c>
      <c r="E3014" s="10" t="s">
        <v>35</v>
      </c>
      <c r="F3014" s="10" t="s">
        <v>30</v>
      </c>
      <c r="G3014" s="10" t="s">
        <v>44</v>
      </c>
      <c r="H3014" s="10" t="s">
        <v>39</v>
      </c>
      <c r="I3014" s="10" t="s">
        <v>34</v>
      </c>
      <c r="O3014" s="10">
        <f t="shared" si="47"/>
        <v>1</v>
      </c>
    </row>
    <row r="3015" spans="2:15" x14ac:dyDescent="0.3">
      <c r="B3015" s="10">
        <v>2024</v>
      </c>
      <c r="C3015" s="10" t="s">
        <v>29</v>
      </c>
      <c r="D3015" s="10" t="s">
        <v>42</v>
      </c>
      <c r="E3015" s="10" t="s">
        <v>35</v>
      </c>
      <c r="F3015" s="10" t="s">
        <v>18</v>
      </c>
      <c r="G3015" s="10" t="s">
        <v>19</v>
      </c>
      <c r="H3015" s="10" t="s">
        <v>27</v>
      </c>
      <c r="I3015" s="10" t="s">
        <v>21</v>
      </c>
      <c r="O3015" s="10">
        <f t="shared" si="47"/>
        <v>1</v>
      </c>
    </row>
    <row r="3016" spans="2:15" x14ac:dyDescent="0.3">
      <c r="B3016" s="10">
        <v>2023</v>
      </c>
      <c r="C3016" s="10" t="s">
        <v>43</v>
      </c>
      <c r="D3016" s="10" t="s">
        <v>37</v>
      </c>
      <c r="E3016" s="10" t="s">
        <v>24</v>
      </c>
      <c r="F3016" s="10" t="s">
        <v>30</v>
      </c>
      <c r="G3016" s="10" t="s">
        <v>44</v>
      </c>
      <c r="H3016" s="10" t="s">
        <v>34</v>
      </c>
      <c r="I3016" s="10" t="s">
        <v>34</v>
      </c>
      <c r="O3016" s="10">
        <f t="shared" si="47"/>
        <v>1</v>
      </c>
    </row>
    <row r="3017" spans="2:15" x14ac:dyDescent="0.3">
      <c r="B3017" s="10">
        <v>2025</v>
      </c>
      <c r="C3017" s="10" t="s">
        <v>45</v>
      </c>
      <c r="D3017" s="10" t="s">
        <v>42</v>
      </c>
      <c r="E3017" s="10" t="s">
        <v>35</v>
      </c>
      <c r="F3017" s="10" t="s">
        <v>18</v>
      </c>
      <c r="G3017" s="10" t="s">
        <v>32</v>
      </c>
      <c r="H3017" s="10" t="s">
        <v>34</v>
      </c>
      <c r="I3017" s="10" t="s">
        <v>28</v>
      </c>
      <c r="O3017" s="10">
        <f t="shared" si="47"/>
        <v>1</v>
      </c>
    </row>
    <row r="3018" spans="2:15" x14ac:dyDescent="0.3">
      <c r="B3018" s="10">
        <v>2025</v>
      </c>
      <c r="C3018" s="10" t="s">
        <v>22</v>
      </c>
      <c r="D3018" s="10" t="s">
        <v>42</v>
      </c>
      <c r="E3018" s="10" t="s">
        <v>17</v>
      </c>
      <c r="F3018" s="10" t="s">
        <v>30</v>
      </c>
      <c r="G3018" s="10" t="s">
        <v>19</v>
      </c>
      <c r="H3018" s="10" t="s">
        <v>34</v>
      </c>
      <c r="I3018" s="10" t="s">
        <v>28</v>
      </c>
      <c r="O3018" s="10">
        <f t="shared" si="47"/>
        <v>1</v>
      </c>
    </row>
    <row r="3019" spans="2:15" x14ac:dyDescent="0.3">
      <c r="B3019" s="10">
        <v>2025</v>
      </c>
      <c r="C3019" s="10" t="s">
        <v>43</v>
      </c>
      <c r="D3019" s="10" t="s">
        <v>33</v>
      </c>
      <c r="E3019" s="10" t="s">
        <v>24</v>
      </c>
      <c r="F3019" s="10" t="s">
        <v>18</v>
      </c>
      <c r="G3019" s="10" t="s">
        <v>19</v>
      </c>
      <c r="H3019" s="10" t="s">
        <v>34</v>
      </c>
      <c r="I3019" s="10" t="s">
        <v>28</v>
      </c>
      <c r="O3019" s="10">
        <f t="shared" si="47"/>
        <v>1</v>
      </c>
    </row>
    <row r="3020" spans="2:15" x14ac:dyDescent="0.3">
      <c r="B3020" s="10">
        <v>2020</v>
      </c>
      <c r="C3020" s="10" t="s">
        <v>45</v>
      </c>
      <c r="D3020" s="10" t="s">
        <v>33</v>
      </c>
      <c r="E3020" s="10" t="s">
        <v>24</v>
      </c>
      <c r="F3020" s="10" t="s">
        <v>18</v>
      </c>
      <c r="G3020" s="10" t="s">
        <v>26</v>
      </c>
      <c r="H3020" s="10" t="s">
        <v>34</v>
      </c>
      <c r="I3020" s="10" t="s">
        <v>34</v>
      </c>
      <c r="O3020" s="10">
        <f t="shared" si="47"/>
        <v>1</v>
      </c>
    </row>
    <row r="3021" spans="2:15" x14ac:dyDescent="0.3">
      <c r="B3021" s="10">
        <v>2025</v>
      </c>
      <c r="C3021" s="10" t="s">
        <v>22</v>
      </c>
      <c r="D3021" s="10" t="s">
        <v>33</v>
      </c>
      <c r="E3021" s="10" t="s">
        <v>17</v>
      </c>
      <c r="F3021" s="10" t="s">
        <v>30</v>
      </c>
      <c r="G3021" s="10" t="s">
        <v>26</v>
      </c>
      <c r="H3021" s="10" t="s">
        <v>39</v>
      </c>
      <c r="I3021" s="10" t="s">
        <v>34</v>
      </c>
      <c r="O3021" s="10">
        <f t="shared" si="47"/>
        <v>1</v>
      </c>
    </row>
    <row r="3022" spans="2:15" x14ac:dyDescent="0.3">
      <c r="B3022" s="10">
        <v>2022</v>
      </c>
      <c r="C3022" s="10" t="s">
        <v>45</v>
      </c>
      <c r="D3022" s="10" t="s">
        <v>23</v>
      </c>
      <c r="E3022" s="10" t="s">
        <v>24</v>
      </c>
      <c r="F3022" s="10" t="s">
        <v>30</v>
      </c>
      <c r="G3022" s="10" t="s">
        <v>26</v>
      </c>
      <c r="H3022" s="10" t="s">
        <v>20</v>
      </c>
      <c r="I3022" s="10" t="s">
        <v>28</v>
      </c>
      <c r="O3022" s="10">
        <f t="shared" si="47"/>
        <v>1</v>
      </c>
    </row>
    <row r="3023" spans="2:15" x14ac:dyDescent="0.3">
      <c r="B3023" s="10">
        <v>2022</v>
      </c>
      <c r="C3023" s="10" t="s">
        <v>22</v>
      </c>
      <c r="D3023" s="10" t="s">
        <v>37</v>
      </c>
      <c r="E3023" s="10" t="s">
        <v>17</v>
      </c>
      <c r="F3023" s="10" t="s">
        <v>25</v>
      </c>
      <c r="G3023" s="10" t="s">
        <v>38</v>
      </c>
      <c r="H3023" s="10" t="s">
        <v>27</v>
      </c>
      <c r="I3023" s="10" t="s">
        <v>21</v>
      </c>
      <c r="O3023" s="10">
        <f t="shared" si="47"/>
        <v>1</v>
      </c>
    </row>
    <row r="3024" spans="2:15" x14ac:dyDescent="0.3">
      <c r="B3024" s="10">
        <v>2025</v>
      </c>
      <c r="C3024" s="10" t="s">
        <v>43</v>
      </c>
      <c r="D3024" s="10" t="s">
        <v>33</v>
      </c>
      <c r="E3024" s="10" t="s">
        <v>24</v>
      </c>
      <c r="F3024" s="10" t="s">
        <v>30</v>
      </c>
      <c r="G3024" s="10" t="s">
        <v>26</v>
      </c>
      <c r="H3024" s="10" t="s">
        <v>20</v>
      </c>
      <c r="I3024" s="10" t="s">
        <v>21</v>
      </c>
      <c r="O3024" s="10">
        <f t="shared" si="47"/>
        <v>1</v>
      </c>
    </row>
    <row r="3025" spans="2:15" x14ac:dyDescent="0.3">
      <c r="B3025" s="10">
        <v>2020</v>
      </c>
      <c r="C3025" s="10" t="s">
        <v>45</v>
      </c>
      <c r="D3025" s="10" t="s">
        <v>33</v>
      </c>
      <c r="E3025" s="10" t="s">
        <v>35</v>
      </c>
      <c r="F3025" s="10" t="s">
        <v>30</v>
      </c>
      <c r="G3025" s="10" t="s">
        <v>38</v>
      </c>
      <c r="H3025" s="10" t="s">
        <v>27</v>
      </c>
      <c r="I3025" s="10" t="s">
        <v>34</v>
      </c>
      <c r="O3025" s="10">
        <f t="shared" si="47"/>
        <v>1</v>
      </c>
    </row>
    <row r="3026" spans="2:15" x14ac:dyDescent="0.3">
      <c r="B3026" s="10">
        <v>2025</v>
      </c>
      <c r="C3026" s="10" t="s">
        <v>36</v>
      </c>
      <c r="D3026" s="10" t="s">
        <v>16</v>
      </c>
      <c r="E3026" s="10" t="s">
        <v>35</v>
      </c>
      <c r="F3026" s="10" t="s">
        <v>25</v>
      </c>
      <c r="G3026" s="10" t="s">
        <v>40</v>
      </c>
      <c r="H3026" s="10" t="s">
        <v>27</v>
      </c>
      <c r="I3026" s="10" t="s">
        <v>34</v>
      </c>
      <c r="O3026" s="10">
        <f t="shared" si="47"/>
        <v>1</v>
      </c>
    </row>
    <row r="3027" spans="2:15" x14ac:dyDescent="0.3">
      <c r="B3027" s="10">
        <v>2026</v>
      </c>
      <c r="C3027" s="10" t="s">
        <v>36</v>
      </c>
      <c r="D3027" s="10" t="s">
        <v>37</v>
      </c>
      <c r="E3027" s="10" t="s">
        <v>35</v>
      </c>
      <c r="F3027" s="10" t="s">
        <v>18</v>
      </c>
      <c r="G3027" s="10" t="s">
        <v>26</v>
      </c>
      <c r="H3027" s="10" t="s">
        <v>39</v>
      </c>
      <c r="I3027" s="10" t="s">
        <v>21</v>
      </c>
      <c r="O3027" s="10">
        <f t="shared" si="47"/>
        <v>1</v>
      </c>
    </row>
    <row r="3028" spans="2:15" x14ac:dyDescent="0.3">
      <c r="B3028" s="10">
        <v>2023</v>
      </c>
      <c r="C3028" s="10" t="s">
        <v>29</v>
      </c>
      <c r="D3028" s="10" t="s">
        <v>33</v>
      </c>
      <c r="E3028" s="10" t="s">
        <v>17</v>
      </c>
      <c r="F3028" s="10" t="s">
        <v>18</v>
      </c>
      <c r="G3028" s="10" t="s">
        <v>44</v>
      </c>
      <c r="H3028" s="10" t="s">
        <v>34</v>
      </c>
      <c r="I3028" s="10" t="s">
        <v>28</v>
      </c>
      <c r="O3028" s="10">
        <f t="shared" si="47"/>
        <v>1</v>
      </c>
    </row>
    <row r="3029" spans="2:15" x14ac:dyDescent="0.3">
      <c r="B3029" s="10">
        <v>2024</v>
      </c>
      <c r="C3029" s="10" t="s">
        <v>41</v>
      </c>
      <c r="D3029" s="10" t="s">
        <v>33</v>
      </c>
      <c r="E3029" s="10" t="s">
        <v>35</v>
      </c>
      <c r="F3029" s="10" t="s">
        <v>18</v>
      </c>
      <c r="G3029" s="10" t="s">
        <v>32</v>
      </c>
      <c r="H3029" s="10" t="s">
        <v>20</v>
      </c>
      <c r="I3029" s="10" t="s">
        <v>34</v>
      </c>
      <c r="O3029" s="10">
        <f t="shared" si="47"/>
        <v>1</v>
      </c>
    </row>
    <row r="3030" spans="2:15" x14ac:dyDescent="0.3">
      <c r="B3030" s="10">
        <v>2022</v>
      </c>
      <c r="C3030" s="10" t="s">
        <v>29</v>
      </c>
      <c r="D3030" s="10" t="s">
        <v>42</v>
      </c>
      <c r="E3030" s="10" t="s">
        <v>24</v>
      </c>
      <c r="F3030" s="10" t="s">
        <v>18</v>
      </c>
      <c r="G3030" s="10" t="s">
        <v>26</v>
      </c>
      <c r="H3030" s="10" t="s">
        <v>39</v>
      </c>
      <c r="I3030" s="10" t="s">
        <v>34</v>
      </c>
      <c r="O3030" s="10">
        <f t="shared" si="47"/>
        <v>1</v>
      </c>
    </row>
    <row r="3031" spans="2:15" x14ac:dyDescent="0.3">
      <c r="B3031" s="10">
        <v>2025</v>
      </c>
      <c r="C3031" s="10" t="s">
        <v>15</v>
      </c>
      <c r="D3031" s="10" t="s">
        <v>31</v>
      </c>
      <c r="E3031" s="10" t="s">
        <v>24</v>
      </c>
      <c r="F3031" s="10" t="s">
        <v>30</v>
      </c>
      <c r="G3031" s="10" t="s">
        <v>32</v>
      </c>
      <c r="H3031" s="10" t="s">
        <v>34</v>
      </c>
      <c r="I3031" s="10" t="s">
        <v>28</v>
      </c>
      <c r="O3031" s="10">
        <f t="shared" si="47"/>
        <v>1</v>
      </c>
    </row>
    <row r="3032" spans="2:15" x14ac:dyDescent="0.3">
      <c r="B3032" s="10">
        <v>2021</v>
      </c>
      <c r="C3032" s="10" t="s">
        <v>41</v>
      </c>
      <c r="D3032" s="10" t="s">
        <v>16</v>
      </c>
      <c r="E3032" s="10" t="s">
        <v>35</v>
      </c>
      <c r="F3032" s="10" t="s">
        <v>18</v>
      </c>
      <c r="G3032" s="10" t="s">
        <v>44</v>
      </c>
      <c r="H3032" s="10" t="s">
        <v>34</v>
      </c>
      <c r="I3032" s="10" t="s">
        <v>34</v>
      </c>
      <c r="O3032" s="10">
        <f t="shared" si="47"/>
        <v>1</v>
      </c>
    </row>
    <row r="3033" spans="2:15" x14ac:dyDescent="0.3">
      <c r="B3033" s="10">
        <v>2025</v>
      </c>
      <c r="C3033" s="10" t="s">
        <v>41</v>
      </c>
      <c r="D3033" s="10" t="s">
        <v>16</v>
      </c>
      <c r="E3033" s="10" t="s">
        <v>35</v>
      </c>
      <c r="F3033" s="10" t="s">
        <v>30</v>
      </c>
      <c r="G3033" s="10" t="s">
        <v>40</v>
      </c>
      <c r="H3033" s="10" t="s">
        <v>20</v>
      </c>
      <c r="I3033" s="10" t="s">
        <v>28</v>
      </c>
      <c r="O3033" s="10">
        <f t="shared" si="47"/>
        <v>1</v>
      </c>
    </row>
    <row r="3034" spans="2:15" x14ac:dyDescent="0.3">
      <c r="B3034" s="10">
        <v>2024</v>
      </c>
      <c r="C3034" s="10" t="s">
        <v>22</v>
      </c>
      <c r="D3034" s="10" t="s">
        <v>31</v>
      </c>
      <c r="E3034" s="10" t="s">
        <v>17</v>
      </c>
      <c r="F3034" s="10" t="s">
        <v>25</v>
      </c>
      <c r="G3034" s="10" t="s">
        <v>44</v>
      </c>
      <c r="H3034" s="10" t="s">
        <v>20</v>
      </c>
      <c r="I3034" s="10" t="s">
        <v>28</v>
      </c>
      <c r="O3034" s="10">
        <f t="shared" si="47"/>
        <v>1</v>
      </c>
    </row>
    <row r="3035" spans="2:15" x14ac:dyDescent="0.3">
      <c r="B3035" s="10">
        <v>2023</v>
      </c>
      <c r="C3035" s="10" t="s">
        <v>15</v>
      </c>
      <c r="D3035" s="10" t="s">
        <v>33</v>
      </c>
      <c r="E3035" s="10" t="s">
        <v>35</v>
      </c>
      <c r="F3035" s="10" t="s">
        <v>25</v>
      </c>
      <c r="G3035" s="10" t="s">
        <v>26</v>
      </c>
      <c r="H3035" s="10" t="s">
        <v>39</v>
      </c>
      <c r="I3035" s="10" t="s">
        <v>28</v>
      </c>
      <c r="O3035" s="10">
        <f t="shared" si="47"/>
        <v>1</v>
      </c>
    </row>
    <row r="3036" spans="2:15" x14ac:dyDescent="0.3">
      <c r="B3036" s="10">
        <v>2024</v>
      </c>
      <c r="C3036" s="10" t="s">
        <v>45</v>
      </c>
      <c r="D3036" s="10" t="s">
        <v>37</v>
      </c>
      <c r="E3036" s="10" t="s">
        <v>17</v>
      </c>
      <c r="F3036" s="10" t="s">
        <v>18</v>
      </c>
      <c r="G3036" s="10" t="s">
        <v>19</v>
      </c>
      <c r="H3036" s="10" t="s">
        <v>39</v>
      </c>
      <c r="I3036" s="10" t="s">
        <v>28</v>
      </c>
      <c r="O3036" s="10">
        <f t="shared" si="47"/>
        <v>1</v>
      </c>
    </row>
    <row r="3037" spans="2:15" x14ac:dyDescent="0.3">
      <c r="B3037" s="10">
        <v>2023</v>
      </c>
      <c r="C3037" s="10" t="s">
        <v>29</v>
      </c>
      <c r="D3037" s="10" t="s">
        <v>23</v>
      </c>
      <c r="E3037" s="10" t="s">
        <v>35</v>
      </c>
      <c r="F3037" s="10" t="s">
        <v>18</v>
      </c>
      <c r="G3037" s="10" t="s">
        <v>40</v>
      </c>
      <c r="H3037" s="10" t="s">
        <v>39</v>
      </c>
      <c r="I3037" s="10" t="s">
        <v>34</v>
      </c>
      <c r="O3037" s="10">
        <f t="shared" si="47"/>
        <v>1</v>
      </c>
    </row>
    <row r="3038" spans="2:15" x14ac:dyDescent="0.3">
      <c r="B3038" s="10">
        <v>2025</v>
      </c>
      <c r="C3038" s="10" t="s">
        <v>15</v>
      </c>
      <c r="D3038" s="10" t="s">
        <v>37</v>
      </c>
      <c r="E3038" s="10" t="s">
        <v>17</v>
      </c>
      <c r="F3038" s="10" t="s">
        <v>30</v>
      </c>
      <c r="G3038" s="10" t="s">
        <v>26</v>
      </c>
      <c r="H3038" s="10" t="s">
        <v>34</v>
      </c>
      <c r="I3038" s="10" t="s">
        <v>34</v>
      </c>
      <c r="O3038" s="10">
        <f t="shared" si="47"/>
        <v>1</v>
      </c>
    </row>
    <row r="3039" spans="2:15" x14ac:dyDescent="0.3">
      <c r="B3039" s="10">
        <v>2025</v>
      </c>
      <c r="C3039" s="10" t="s">
        <v>43</v>
      </c>
      <c r="D3039" s="10" t="s">
        <v>23</v>
      </c>
      <c r="E3039" s="10" t="s">
        <v>24</v>
      </c>
      <c r="F3039" s="10" t="s">
        <v>25</v>
      </c>
      <c r="G3039" s="10" t="s">
        <v>19</v>
      </c>
      <c r="H3039" s="10" t="s">
        <v>34</v>
      </c>
      <c r="I3039" s="10" t="s">
        <v>28</v>
      </c>
      <c r="O3039" s="10">
        <f t="shared" si="47"/>
        <v>1</v>
      </c>
    </row>
    <row r="3040" spans="2:15" x14ac:dyDescent="0.3">
      <c r="B3040" s="10">
        <v>2025</v>
      </c>
      <c r="C3040" s="10" t="s">
        <v>22</v>
      </c>
      <c r="D3040" s="10" t="s">
        <v>31</v>
      </c>
      <c r="E3040" s="10" t="s">
        <v>17</v>
      </c>
      <c r="F3040" s="10" t="s">
        <v>25</v>
      </c>
      <c r="G3040" s="10" t="s">
        <v>32</v>
      </c>
      <c r="H3040" s="10" t="s">
        <v>20</v>
      </c>
      <c r="I3040" s="10" t="s">
        <v>34</v>
      </c>
      <c r="O3040" s="10">
        <f t="shared" si="47"/>
        <v>1</v>
      </c>
    </row>
    <row r="3041" spans="2:15" x14ac:dyDescent="0.3">
      <c r="B3041" s="10">
        <v>2021</v>
      </c>
      <c r="C3041" s="10" t="s">
        <v>36</v>
      </c>
      <c r="D3041" s="10" t="s">
        <v>33</v>
      </c>
      <c r="E3041" s="10" t="s">
        <v>24</v>
      </c>
      <c r="F3041" s="10" t="s">
        <v>30</v>
      </c>
      <c r="G3041" s="10" t="s">
        <v>19</v>
      </c>
      <c r="H3041" s="10" t="s">
        <v>20</v>
      </c>
      <c r="I3041" s="10" t="s">
        <v>21</v>
      </c>
      <c r="O3041" s="10">
        <f t="shared" si="47"/>
        <v>1</v>
      </c>
    </row>
    <row r="3042" spans="2:15" x14ac:dyDescent="0.3">
      <c r="B3042" s="10">
        <v>2024</v>
      </c>
      <c r="C3042" s="10" t="s">
        <v>36</v>
      </c>
      <c r="D3042" s="10" t="s">
        <v>31</v>
      </c>
      <c r="E3042" s="10" t="s">
        <v>17</v>
      </c>
      <c r="F3042" s="10" t="s">
        <v>30</v>
      </c>
      <c r="G3042" s="10" t="s">
        <v>19</v>
      </c>
      <c r="H3042" s="10" t="s">
        <v>34</v>
      </c>
      <c r="I3042" s="10" t="s">
        <v>28</v>
      </c>
      <c r="O3042" s="10">
        <f t="shared" si="47"/>
        <v>1</v>
      </c>
    </row>
    <row r="3043" spans="2:15" x14ac:dyDescent="0.3">
      <c r="B3043" s="10">
        <v>2023</v>
      </c>
      <c r="C3043" s="10" t="s">
        <v>43</v>
      </c>
      <c r="D3043" s="10" t="s">
        <v>33</v>
      </c>
      <c r="E3043" s="10" t="s">
        <v>17</v>
      </c>
      <c r="F3043" s="10" t="s">
        <v>18</v>
      </c>
      <c r="G3043" s="10" t="s">
        <v>40</v>
      </c>
      <c r="H3043" s="10" t="s">
        <v>20</v>
      </c>
      <c r="I3043" s="10" t="s">
        <v>28</v>
      </c>
      <c r="O3043" s="10">
        <f t="shared" si="47"/>
        <v>1</v>
      </c>
    </row>
    <row r="3044" spans="2:15" x14ac:dyDescent="0.3">
      <c r="B3044" s="10">
        <v>2025</v>
      </c>
      <c r="C3044" s="10" t="s">
        <v>41</v>
      </c>
      <c r="D3044" s="10" t="s">
        <v>16</v>
      </c>
      <c r="E3044" s="10" t="s">
        <v>24</v>
      </c>
      <c r="F3044" s="10" t="s">
        <v>25</v>
      </c>
      <c r="G3044" s="10" t="s">
        <v>26</v>
      </c>
      <c r="H3044" s="10" t="s">
        <v>27</v>
      </c>
      <c r="I3044" s="10" t="s">
        <v>21</v>
      </c>
      <c r="O3044" s="10">
        <f t="shared" si="47"/>
        <v>1</v>
      </c>
    </row>
    <row r="3045" spans="2:15" x14ac:dyDescent="0.3">
      <c r="B3045" s="10">
        <v>2021</v>
      </c>
      <c r="C3045" s="10" t="s">
        <v>22</v>
      </c>
      <c r="D3045" s="10" t="s">
        <v>23</v>
      </c>
      <c r="E3045" s="10" t="s">
        <v>35</v>
      </c>
      <c r="F3045" s="10" t="s">
        <v>25</v>
      </c>
      <c r="G3045" s="10" t="s">
        <v>19</v>
      </c>
      <c r="H3045" s="10" t="s">
        <v>34</v>
      </c>
      <c r="I3045" s="10" t="s">
        <v>21</v>
      </c>
      <c r="O3045" s="10">
        <f t="shared" si="47"/>
        <v>1</v>
      </c>
    </row>
    <row r="3046" spans="2:15" x14ac:dyDescent="0.3">
      <c r="B3046" s="10">
        <v>2026</v>
      </c>
      <c r="C3046" s="10" t="s">
        <v>45</v>
      </c>
      <c r="D3046" s="10" t="s">
        <v>16</v>
      </c>
      <c r="E3046" s="10" t="s">
        <v>35</v>
      </c>
      <c r="F3046" s="10" t="s">
        <v>25</v>
      </c>
      <c r="G3046" s="10" t="s">
        <v>26</v>
      </c>
      <c r="H3046" s="10" t="s">
        <v>27</v>
      </c>
      <c r="I3046" s="10" t="s">
        <v>21</v>
      </c>
      <c r="O3046" s="10">
        <f t="shared" si="47"/>
        <v>1</v>
      </c>
    </row>
    <row r="3047" spans="2:15" x14ac:dyDescent="0.3">
      <c r="B3047" s="10">
        <v>2024</v>
      </c>
      <c r="C3047" s="10" t="s">
        <v>22</v>
      </c>
      <c r="D3047" s="10" t="s">
        <v>23</v>
      </c>
      <c r="E3047" s="10" t="s">
        <v>24</v>
      </c>
      <c r="F3047" s="10" t="s">
        <v>25</v>
      </c>
      <c r="G3047" s="10" t="s">
        <v>40</v>
      </c>
      <c r="H3047" s="10" t="s">
        <v>39</v>
      </c>
      <c r="I3047" s="10" t="s">
        <v>21</v>
      </c>
      <c r="O3047" s="10">
        <f t="shared" si="47"/>
        <v>1</v>
      </c>
    </row>
    <row r="3048" spans="2:15" x14ac:dyDescent="0.3">
      <c r="B3048" s="10">
        <v>2023</v>
      </c>
      <c r="C3048" s="10" t="s">
        <v>29</v>
      </c>
      <c r="D3048" s="10" t="s">
        <v>37</v>
      </c>
      <c r="E3048" s="10" t="s">
        <v>17</v>
      </c>
      <c r="F3048" s="10" t="s">
        <v>30</v>
      </c>
      <c r="G3048" s="10" t="s">
        <v>44</v>
      </c>
      <c r="H3048" s="10" t="s">
        <v>27</v>
      </c>
      <c r="I3048" s="10" t="s">
        <v>34</v>
      </c>
      <c r="O3048" s="10">
        <f t="shared" si="47"/>
        <v>1</v>
      </c>
    </row>
    <row r="3049" spans="2:15" x14ac:dyDescent="0.3">
      <c r="B3049" s="10">
        <v>2024</v>
      </c>
      <c r="C3049" s="10" t="s">
        <v>29</v>
      </c>
      <c r="D3049" s="10" t="s">
        <v>23</v>
      </c>
      <c r="E3049" s="10" t="s">
        <v>17</v>
      </c>
      <c r="F3049" s="10" t="s">
        <v>18</v>
      </c>
      <c r="G3049" s="10" t="s">
        <v>26</v>
      </c>
      <c r="H3049" s="10" t="s">
        <v>39</v>
      </c>
      <c r="I3049" s="10" t="s">
        <v>21</v>
      </c>
      <c r="O3049" s="10">
        <f t="shared" si="47"/>
        <v>1</v>
      </c>
    </row>
    <row r="3050" spans="2:15" x14ac:dyDescent="0.3">
      <c r="B3050" s="10">
        <v>2025</v>
      </c>
      <c r="C3050" s="10" t="s">
        <v>22</v>
      </c>
      <c r="D3050" s="10" t="s">
        <v>33</v>
      </c>
      <c r="E3050" s="10" t="s">
        <v>35</v>
      </c>
      <c r="F3050" s="10" t="s">
        <v>25</v>
      </c>
      <c r="G3050" s="10" t="s">
        <v>44</v>
      </c>
      <c r="H3050" s="10" t="s">
        <v>20</v>
      </c>
      <c r="I3050" s="10" t="s">
        <v>21</v>
      </c>
      <c r="O3050" s="10">
        <f t="shared" si="47"/>
        <v>1</v>
      </c>
    </row>
    <row r="3051" spans="2:15" x14ac:dyDescent="0.3">
      <c r="B3051" s="10">
        <v>2024</v>
      </c>
      <c r="C3051" s="10" t="s">
        <v>43</v>
      </c>
      <c r="D3051" s="10" t="s">
        <v>42</v>
      </c>
      <c r="E3051" s="10" t="s">
        <v>24</v>
      </c>
      <c r="F3051" s="10" t="s">
        <v>25</v>
      </c>
      <c r="G3051" s="10" t="s">
        <v>32</v>
      </c>
      <c r="H3051" s="10" t="s">
        <v>20</v>
      </c>
      <c r="I3051" s="10" t="s">
        <v>28</v>
      </c>
      <c r="O3051" s="10">
        <f t="shared" si="47"/>
        <v>1</v>
      </c>
    </row>
    <row r="3052" spans="2:15" x14ac:dyDescent="0.3">
      <c r="B3052" s="10">
        <v>2022</v>
      </c>
      <c r="C3052" s="10" t="s">
        <v>43</v>
      </c>
      <c r="D3052" s="10" t="s">
        <v>42</v>
      </c>
      <c r="E3052" s="10" t="s">
        <v>24</v>
      </c>
      <c r="F3052" s="10" t="s">
        <v>25</v>
      </c>
      <c r="G3052" s="10" t="s">
        <v>26</v>
      </c>
      <c r="H3052" s="10" t="s">
        <v>27</v>
      </c>
      <c r="I3052" s="10" t="s">
        <v>21</v>
      </c>
      <c r="O3052" s="10">
        <f t="shared" si="47"/>
        <v>1</v>
      </c>
    </row>
    <row r="3053" spans="2:15" x14ac:dyDescent="0.3">
      <c r="B3053" s="10">
        <v>2020</v>
      </c>
      <c r="C3053" s="10" t="s">
        <v>43</v>
      </c>
      <c r="D3053" s="10" t="s">
        <v>37</v>
      </c>
      <c r="E3053" s="10" t="s">
        <v>17</v>
      </c>
      <c r="F3053" s="10" t="s">
        <v>18</v>
      </c>
      <c r="G3053" s="10" t="s">
        <v>40</v>
      </c>
      <c r="H3053" s="10" t="s">
        <v>39</v>
      </c>
      <c r="I3053" s="10" t="s">
        <v>21</v>
      </c>
      <c r="O3053" s="10">
        <f t="shared" si="47"/>
        <v>1</v>
      </c>
    </row>
    <row r="3054" spans="2:15" x14ac:dyDescent="0.3">
      <c r="B3054" s="10">
        <v>2026</v>
      </c>
      <c r="C3054" s="10" t="s">
        <v>41</v>
      </c>
      <c r="D3054" s="10" t="s">
        <v>23</v>
      </c>
      <c r="E3054" s="10" t="s">
        <v>35</v>
      </c>
      <c r="F3054" s="10" t="s">
        <v>18</v>
      </c>
      <c r="G3054" s="10" t="s">
        <v>44</v>
      </c>
      <c r="H3054" s="10" t="s">
        <v>20</v>
      </c>
      <c r="I3054" s="10" t="s">
        <v>28</v>
      </c>
      <c r="O3054" s="10">
        <f t="shared" si="47"/>
        <v>1</v>
      </c>
    </row>
    <row r="3055" spans="2:15" x14ac:dyDescent="0.3">
      <c r="B3055" s="10">
        <v>2020</v>
      </c>
      <c r="C3055" s="10" t="s">
        <v>43</v>
      </c>
      <c r="D3055" s="10" t="s">
        <v>37</v>
      </c>
      <c r="E3055" s="10" t="s">
        <v>24</v>
      </c>
      <c r="F3055" s="10" t="s">
        <v>25</v>
      </c>
      <c r="G3055" s="10" t="s">
        <v>44</v>
      </c>
      <c r="H3055" s="10" t="s">
        <v>27</v>
      </c>
      <c r="I3055" s="10" t="s">
        <v>28</v>
      </c>
      <c r="O3055" s="10">
        <f t="shared" si="47"/>
        <v>1</v>
      </c>
    </row>
    <row r="3056" spans="2:15" x14ac:dyDescent="0.3">
      <c r="B3056" s="10">
        <v>2023</v>
      </c>
      <c r="C3056" s="10" t="s">
        <v>36</v>
      </c>
      <c r="D3056" s="10" t="s">
        <v>37</v>
      </c>
      <c r="E3056" s="10" t="s">
        <v>17</v>
      </c>
      <c r="F3056" s="10" t="s">
        <v>30</v>
      </c>
      <c r="G3056" s="10" t="s">
        <v>40</v>
      </c>
      <c r="H3056" s="10" t="s">
        <v>39</v>
      </c>
      <c r="I3056" s="10" t="s">
        <v>34</v>
      </c>
      <c r="O3056" s="10">
        <f t="shared" si="47"/>
        <v>1</v>
      </c>
    </row>
    <row r="3057" spans="2:15" x14ac:dyDescent="0.3">
      <c r="B3057" s="10">
        <v>2024</v>
      </c>
      <c r="C3057" s="10" t="s">
        <v>29</v>
      </c>
      <c r="D3057" s="10" t="s">
        <v>42</v>
      </c>
      <c r="E3057" s="10" t="s">
        <v>17</v>
      </c>
      <c r="F3057" s="10" t="s">
        <v>18</v>
      </c>
      <c r="G3057" s="10" t="s">
        <v>26</v>
      </c>
      <c r="H3057" s="10" t="s">
        <v>39</v>
      </c>
      <c r="I3057" s="10" t="s">
        <v>28</v>
      </c>
      <c r="O3057" s="10">
        <f t="shared" si="47"/>
        <v>1</v>
      </c>
    </row>
    <row r="3058" spans="2:15" x14ac:dyDescent="0.3">
      <c r="B3058" s="10">
        <v>2026</v>
      </c>
      <c r="C3058" s="10" t="s">
        <v>43</v>
      </c>
      <c r="D3058" s="10" t="s">
        <v>42</v>
      </c>
      <c r="E3058" s="10" t="s">
        <v>17</v>
      </c>
      <c r="F3058" s="10" t="s">
        <v>25</v>
      </c>
      <c r="G3058" s="10" t="s">
        <v>19</v>
      </c>
      <c r="H3058" s="10" t="s">
        <v>27</v>
      </c>
      <c r="I3058" s="10" t="s">
        <v>34</v>
      </c>
      <c r="O3058" s="10">
        <f t="shared" si="47"/>
        <v>1</v>
      </c>
    </row>
    <row r="3059" spans="2:15" x14ac:dyDescent="0.3">
      <c r="B3059" s="10">
        <v>2026</v>
      </c>
      <c r="C3059" s="10" t="s">
        <v>29</v>
      </c>
      <c r="D3059" s="10" t="s">
        <v>31</v>
      </c>
      <c r="E3059" s="10" t="s">
        <v>24</v>
      </c>
      <c r="F3059" s="10" t="s">
        <v>18</v>
      </c>
      <c r="G3059" s="10" t="s">
        <v>26</v>
      </c>
      <c r="H3059" s="10" t="s">
        <v>20</v>
      </c>
      <c r="I3059" s="10" t="s">
        <v>28</v>
      </c>
      <c r="O3059" s="10">
        <f t="shared" si="47"/>
        <v>1</v>
      </c>
    </row>
    <row r="3060" spans="2:15" x14ac:dyDescent="0.3">
      <c r="B3060" s="10">
        <v>2024</v>
      </c>
      <c r="C3060" s="10" t="s">
        <v>41</v>
      </c>
      <c r="D3060" s="10" t="s">
        <v>42</v>
      </c>
      <c r="E3060" s="10" t="s">
        <v>17</v>
      </c>
      <c r="F3060" s="10" t="s">
        <v>30</v>
      </c>
      <c r="G3060" s="10" t="s">
        <v>19</v>
      </c>
      <c r="H3060" s="10" t="s">
        <v>39</v>
      </c>
      <c r="I3060" s="10" t="s">
        <v>28</v>
      </c>
      <c r="O3060" s="10">
        <f t="shared" si="47"/>
        <v>1</v>
      </c>
    </row>
    <row r="3061" spans="2:15" x14ac:dyDescent="0.3">
      <c r="B3061" s="10">
        <v>2025</v>
      </c>
      <c r="C3061" s="10" t="s">
        <v>15</v>
      </c>
      <c r="D3061" s="10" t="s">
        <v>31</v>
      </c>
      <c r="E3061" s="10" t="s">
        <v>17</v>
      </c>
      <c r="F3061" s="10" t="s">
        <v>18</v>
      </c>
      <c r="G3061" s="10" t="s">
        <v>38</v>
      </c>
      <c r="H3061" s="10" t="s">
        <v>20</v>
      </c>
      <c r="I3061" s="10" t="s">
        <v>21</v>
      </c>
      <c r="O3061" s="10">
        <f t="shared" si="47"/>
        <v>1</v>
      </c>
    </row>
    <row r="3062" spans="2:15" x14ac:dyDescent="0.3">
      <c r="B3062" s="10">
        <v>2022</v>
      </c>
      <c r="C3062" s="10" t="s">
        <v>36</v>
      </c>
      <c r="D3062" s="10" t="s">
        <v>42</v>
      </c>
      <c r="E3062" s="10" t="s">
        <v>24</v>
      </c>
      <c r="F3062" s="10" t="s">
        <v>18</v>
      </c>
      <c r="G3062" s="10" t="s">
        <v>19</v>
      </c>
      <c r="H3062" s="10" t="s">
        <v>20</v>
      </c>
      <c r="I3062" s="10" t="s">
        <v>28</v>
      </c>
      <c r="O3062" s="10">
        <f t="shared" si="47"/>
        <v>1</v>
      </c>
    </row>
    <row r="3063" spans="2:15" x14ac:dyDescent="0.3">
      <c r="B3063" s="10">
        <v>2021</v>
      </c>
      <c r="C3063" s="10" t="s">
        <v>15</v>
      </c>
      <c r="D3063" s="10" t="s">
        <v>23</v>
      </c>
      <c r="E3063" s="10" t="s">
        <v>35</v>
      </c>
      <c r="F3063" s="10" t="s">
        <v>25</v>
      </c>
      <c r="G3063" s="10" t="s">
        <v>38</v>
      </c>
      <c r="H3063" s="10" t="s">
        <v>34</v>
      </c>
      <c r="I3063" s="10" t="s">
        <v>34</v>
      </c>
      <c r="O3063" s="10">
        <f t="shared" si="47"/>
        <v>1</v>
      </c>
    </row>
    <row r="3064" spans="2:15" x14ac:dyDescent="0.3">
      <c r="B3064" s="10">
        <v>2020</v>
      </c>
      <c r="C3064" s="10" t="s">
        <v>45</v>
      </c>
      <c r="D3064" s="10" t="s">
        <v>33</v>
      </c>
      <c r="E3064" s="10" t="s">
        <v>24</v>
      </c>
      <c r="F3064" s="10" t="s">
        <v>18</v>
      </c>
      <c r="G3064" s="10" t="s">
        <v>44</v>
      </c>
      <c r="H3064" s="10" t="s">
        <v>27</v>
      </c>
      <c r="I3064" s="10" t="s">
        <v>28</v>
      </c>
      <c r="O3064" s="10">
        <f t="shared" si="47"/>
        <v>1</v>
      </c>
    </row>
    <row r="3065" spans="2:15" x14ac:dyDescent="0.3">
      <c r="B3065" s="10">
        <v>2026</v>
      </c>
      <c r="C3065" s="10" t="s">
        <v>29</v>
      </c>
      <c r="D3065" s="10" t="s">
        <v>33</v>
      </c>
      <c r="E3065" s="10" t="s">
        <v>35</v>
      </c>
      <c r="F3065" s="10" t="s">
        <v>25</v>
      </c>
      <c r="G3065" s="10" t="s">
        <v>44</v>
      </c>
      <c r="H3065" s="10" t="s">
        <v>34</v>
      </c>
      <c r="I3065" s="10" t="s">
        <v>34</v>
      </c>
      <c r="O3065" s="10">
        <f t="shared" si="47"/>
        <v>1</v>
      </c>
    </row>
    <row r="3066" spans="2:15" x14ac:dyDescent="0.3">
      <c r="B3066" s="10">
        <v>2020</v>
      </c>
      <c r="C3066" s="10" t="s">
        <v>41</v>
      </c>
      <c r="D3066" s="10" t="s">
        <v>33</v>
      </c>
      <c r="E3066" s="10" t="s">
        <v>35</v>
      </c>
      <c r="F3066" s="10" t="s">
        <v>18</v>
      </c>
      <c r="G3066" s="10" t="s">
        <v>26</v>
      </c>
      <c r="H3066" s="10" t="s">
        <v>20</v>
      </c>
      <c r="I3066" s="10" t="s">
        <v>21</v>
      </c>
      <c r="O3066" s="10">
        <f t="shared" si="47"/>
        <v>1</v>
      </c>
    </row>
    <row r="3067" spans="2:15" x14ac:dyDescent="0.3">
      <c r="B3067" s="10">
        <v>2024</v>
      </c>
      <c r="C3067" s="10" t="s">
        <v>29</v>
      </c>
      <c r="D3067" s="10" t="s">
        <v>31</v>
      </c>
      <c r="E3067" s="10" t="s">
        <v>24</v>
      </c>
      <c r="F3067" s="10" t="s">
        <v>25</v>
      </c>
      <c r="G3067" s="10" t="s">
        <v>38</v>
      </c>
      <c r="H3067" s="10" t="s">
        <v>34</v>
      </c>
      <c r="I3067" s="10" t="s">
        <v>28</v>
      </c>
      <c r="O3067" s="10">
        <f t="shared" si="47"/>
        <v>1</v>
      </c>
    </row>
    <row r="3068" spans="2:15" x14ac:dyDescent="0.3">
      <c r="B3068" s="10">
        <v>2020</v>
      </c>
      <c r="C3068" s="10" t="s">
        <v>41</v>
      </c>
      <c r="D3068" s="10" t="s">
        <v>23</v>
      </c>
      <c r="E3068" s="10" t="s">
        <v>35</v>
      </c>
      <c r="F3068" s="10" t="s">
        <v>18</v>
      </c>
      <c r="G3068" s="10" t="s">
        <v>38</v>
      </c>
      <c r="H3068" s="10" t="s">
        <v>34</v>
      </c>
      <c r="I3068" s="10" t="s">
        <v>34</v>
      </c>
      <c r="O3068" s="10">
        <f t="shared" si="47"/>
        <v>1</v>
      </c>
    </row>
    <row r="3069" spans="2:15" x14ac:dyDescent="0.3">
      <c r="B3069" s="10">
        <v>2025</v>
      </c>
      <c r="C3069" s="10" t="s">
        <v>36</v>
      </c>
      <c r="D3069" s="10" t="s">
        <v>31</v>
      </c>
      <c r="E3069" s="10" t="s">
        <v>35</v>
      </c>
      <c r="F3069" s="10" t="s">
        <v>25</v>
      </c>
      <c r="G3069" s="10" t="s">
        <v>38</v>
      </c>
      <c r="H3069" s="10" t="s">
        <v>34</v>
      </c>
      <c r="I3069" s="10" t="s">
        <v>28</v>
      </c>
      <c r="O3069" s="10">
        <f t="shared" si="47"/>
        <v>1</v>
      </c>
    </row>
    <row r="3070" spans="2:15" x14ac:dyDescent="0.3">
      <c r="B3070" s="10">
        <v>2026</v>
      </c>
      <c r="C3070" s="10" t="s">
        <v>41</v>
      </c>
      <c r="D3070" s="10" t="s">
        <v>16</v>
      </c>
      <c r="E3070" s="10" t="s">
        <v>24</v>
      </c>
      <c r="F3070" s="10" t="s">
        <v>18</v>
      </c>
      <c r="G3070" s="10" t="s">
        <v>26</v>
      </c>
      <c r="H3070" s="10" t="s">
        <v>39</v>
      </c>
      <c r="I3070" s="10" t="s">
        <v>21</v>
      </c>
      <c r="O3070" s="10">
        <f t="shared" si="47"/>
        <v>1</v>
      </c>
    </row>
    <row r="3071" spans="2:15" x14ac:dyDescent="0.3">
      <c r="B3071" s="10">
        <v>2025</v>
      </c>
      <c r="C3071" s="10" t="s">
        <v>29</v>
      </c>
      <c r="D3071" s="10" t="s">
        <v>23</v>
      </c>
      <c r="E3071" s="10" t="s">
        <v>17</v>
      </c>
      <c r="F3071" s="10" t="s">
        <v>25</v>
      </c>
      <c r="G3071" s="10" t="s">
        <v>38</v>
      </c>
      <c r="H3071" s="10" t="s">
        <v>27</v>
      </c>
      <c r="I3071" s="10" t="s">
        <v>28</v>
      </c>
      <c r="O3071" s="10">
        <f t="shared" si="47"/>
        <v>1</v>
      </c>
    </row>
    <row r="3072" spans="2:15" x14ac:dyDescent="0.3">
      <c r="B3072" s="10">
        <v>2026</v>
      </c>
      <c r="C3072" s="10" t="s">
        <v>45</v>
      </c>
      <c r="D3072" s="10" t="s">
        <v>37</v>
      </c>
      <c r="E3072" s="10" t="s">
        <v>17</v>
      </c>
      <c r="F3072" s="10" t="s">
        <v>30</v>
      </c>
      <c r="G3072" s="10" t="s">
        <v>40</v>
      </c>
      <c r="H3072" s="10" t="s">
        <v>20</v>
      </c>
      <c r="I3072" s="10" t="s">
        <v>28</v>
      </c>
      <c r="O3072" s="10">
        <f t="shared" si="47"/>
        <v>1</v>
      </c>
    </row>
    <row r="3073" spans="2:15" x14ac:dyDescent="0.3">
      <c r="B3073" s="10">
        <v>2025</v>
      </c>
      <c r="C3073" s="10" t="s">
        <v>41</v>
      </c>
      <c r="D3073" s="10" t="s">
        <v>33</v>
      </c>
      <c r="E3073" s="10" t="s">
        <v>17</v>
      </c>
      <c r="F3073" s="10" t="s">
        <v>18</v>
      </c>
      <c r="G3073" s="10" t="s">
        <v>19</v>
      </c>
      <c r="H3073" s="10" t="s">
        <v>34</v>
      </c>
      <c r="I3073" s="10" t="s">
        <v>28</v>
      </c>
      <c r="O3073" s="10">
        <f t="shared" si="47"/>
        <v>1</v>
      </c>
    </row>
    <row r="3074" spans="2:15" x14ac:dyDescent="0.3">
      <c r="B3074" s="10">
        <v>2023</v>
      </c>
      <c r="C3074" s="10" t="s">
        <v>45</v>
      </c>
      <c r="D3074" s="10" t="s">
        <v>42</v>
      </c>
      <c r="E3074" s="10" t="s">
        <v>35</v>
      </c>
      <c r="F3074" s="10" t="s">
        <v>18</v>
      </c>
      <c r="G3074" s="10" t="s">
        <v>38</v>
      </c>
      <c r="H3074" s="10" t="s">
        <v>39</v>
      </c>
      <c r="I3074" s="10" t="s">
        <v>28</v>
      </c>
      <c r="O3074" s="10">
        <f t="shared" si="47"/>
        <v>1</v>
      </c>
    </row>
    <row r="3075" spans="2:15" x14ac:dyDescent="0.3">
      <c r="B3075" s="10">
        <v>2023</v>
      </c>
      <c r="C3075" s="10" t="s">
        <v>36</v>
      </c>
      <c r="D3075" s="10" t="s">
        <v>33</v>
      </c>
      <c r="E3075" s="10" t="s">
        <v>35</v>
      </c>
      <c r="F3075" s="10" t="s">
        <v>30</v>
      </c>
      <c r="G3075" s="10" t="s">
        <v>19</v>
      </c>
      <c r="H3075" s="10" t="s">
        <v>20</v>
      </c>
      <c r="I3075" s="10" t="s">
        <v>28</v>
      </c>
      <c r="O3075" s="10">
        <f t="shared" si="47"/>
        <v>1</v>
      </c>
    </row>
    <row r="3076" spans="2:15" x14ac:dyDescent="0.3">
      <c r="B3076" s="10">
        <v>2024</v>
      </c>
      <c r="C3076" s="10" t="s">
        <v>29</v>
      </c>
      <c r="D3076" s="10" t="s">
        <v>33</v>
      </c>
      <c r="E3076" s="10" t="s">
        <v>35</v>
      </c>
      <c r="F3076" s="10" t="s">
        <v>30</v>
      </c>
      <c r="G3076" s="10" t="s">
        <v>40</v>
      </c>
      <c r="H3076" s="10" t="s">
        <v>34</v>
      </c>
      <c r="I3076" s="10" t="s">
        <v>34</v>
      </c>
      <c r="O3076" s="10">
        <f t="shared" si="47"/>
        <v>1</v>
      </c>
    </row>
    <row r="3077" spans="2:15" x14ac:dyDescent="0.3">
      <c r="B3077" s="10">
        <v>2022</v>
      </c>
      <c r="C3077" s="10" t="s">
        <v>29</v>
      </c>
      <c r="D3077" s="10" t="s">
        <v>33</v>
      </c>
      <c r="E3077" s="10" t="s">
        <v>24</v>
      </c>
      <c r="F3077" s="10" t="s">
        <v>25</v>
      </c>
      <c r="G3077" s="10" t="s">
        <v>40</v>
      </c>
      <c r="H3077" s="10" t="s">
        <v>20</v>
      </c>
      <c r="I3077" s="10" t="s">
        <v>28</v>
      </c>
      <c r="O3077" s="10">
        <f t="shared" ref="O3077:O3140" si="48">SUBTOTAL(103,B3077)</f>
        <v>1</v>
      </c>
    </row>
    <row r="3078" spans="2:15" x14ac:dyDescent="0.3">
      <c r="B3078" s="10">
        <v>2022</v>
      </c>
      <c r="C3078" s="10" t="s">
        <v>29</v>
      </c>
      <c r="D3078" s="10" t="s">
        <v>37</v>
      </c>
      <c r="E3078" s="10" t="s">
        <v>24</v>
      </c>
      <c r="F3078" s="10" t="s">
        <v>18</v>
      </c>
      <c r="G3078" s="10" t="s">
        <v>40</v>
      </c>
      <c r="H3078" s="10" t="s">
        <v>34</v>
      </c>
      <c r="I3078" s="10" t="s">
        <v>28</v>
      </c>
      <c r="O3078" s="10">
        <f t="shared" si="48"/>
        <v>1</v>
      </c>
    </row>
    <row r="3079" spans="2:15" x14ac:dyDescent="0.3">
      <c r="B3079" s="10">
        <v>2025</v>
      </c>
      <c r="C3079" s="10" t="s">
        <v>36</v>
      </c>
      <c r="D3079" s="10" t="s">
        <v>23</v>
      </c>
      <c r="E3079" s="10" t="s">
        <v>17</v>
      </c>
      <c r="F3079" s="10" t="s">
        <v>30</v>
      </c>
      <c r="G3079" s="10" t="s">
        <v>44</v>
      </c>
      <c r="H3079" s="10" t="s">
        <v>39</v>
      </c>
      <c r="I3079" s="10" t="s">
        <v>21</v>
      </c>
      <c r="O3079" s="10">
        <f t="shared" si="48"/>
        <v>1</v>
      </c>
    </row>
    <row r="3080" spans="2:15" x14ac:dyDescent="0.3">
      <c r="B3080" s="10">
        <v>2023</v>
      </c>
      <c r="C3080" s="10" t="s">
        <v>36</v>
      </c>
      <c r="D3080" s="10" t="s">
        <v>33</v>
      </c>
      <c r="E3080" s="10" t="s">
        <v>24</v>
      </c>
      <c r="F3080" s="10" t="s">
        <v>25</v>
      </c>
      <c r="G3080" s="10" t="s">
        <v>40</v>
      </c>
      <c r="H3080" s="10" t="s">
        <v>27</v>
      </c>
      <c r="I3080" s="10" t="s">
        <v>28</v>
      </c>
      <c r="O3080" s="10">
        <f t="shared" si="48"/>
        <v>1</v>
      </c>
    </row>
    <row r="3081" spans="2:15" x14ac:dyDescent="0.3">
      <c r="B3081" s="10">
        <v>2021</v>
      </c>
      <c r="C3081" s="10" t="s">
        <v>29</v>
      </c>
      <c r="D3081" s="10" t="s">
        <v>16</v>
      </c>
      <c r="E3081" s="10" t="s">
        <v>17</v>
      </c>
      <c r="F3081" s="10" t="s">
        <v>25</v>
      </c>
      <c r="G3081" s="10" t="s">
        <v>38</v>
      </c>
      <c r="H3081" s="10" t="s">
        <v>27</v>
      </c>
      <c r="I3081" s="10" t="s">
        <v>28</v>
      </c>
      <c r="O3081" s="10">
        <f t="shared" si="48"/>
        <v>1</v>
      </c>
    </row>
    <row r="3082" spans="2:15" x14ac:dyDescent="0.3">
      <c r="B3082" s="10">
        <v>2021</v>
      </c>
      <c r="C3082" s="10" t="s">
        <v>22</v>
      </c>
      <c r="D3082" s="10" t="s">
        <v>31</v>
      </c>
      <c r="E3082" s="10" t="s">
        <v>17</v>
      </c>
      <c r="F3082" s="10" t="s">
        <v>25</v>
      </c>
      <c r="G3082" s="10" t="s">
        <v>19</v>
      </c>
      <c r="H3082" s="10" t="s">
        <v>27</v>
      </c>
      <c r="I3082" s="10" t="s">
        <v>28</v>
      </c>
      <c r="O3082" s="10">
        <f t="shared" si="48"/>
        <v>1</v>
      </c>
    </row>
    <row r="3083" spans="2:15" x14ac:dyDescent="0.3">
      <c r="B3083" s="10">
        <v>2023</v>
      </c>
      <c r="C3083" s="10" t="s">
        <v>29</v>
      </c>
      <c r="D3083" s="10" t="s">
        <v>37</v>
      </c>
      <c r="E3083" s="10" t="s">
        <v>24</v>
      </c>
      <c r="F3083" s="10" t="s">
        <v>25</v>
      </c>
      <c r="G3083" s="10" t="s">
        <v>26</v>
      </c>
      <c r="H3083" s="10" t="s">
        <v>34</v>
      </c>
      <c r="I3083" s="10" t="s">
        <v>34</v>
      </c>
      <c r="O3083" s="10">
        <f t="shared" si="48"/>
        <v>1</v>
      </c>
    </row>
    <row r="3084" spans="2:15" x14ac:dyDescent="0.3">
      <c r="B3084" s="10">
        <v>2024</v>
      </c>
      <c r="C3084" s="10" t="s">
        <v>22</v>
      </c>
      <c r="D3084" s="10" t="s">
        <v>42</v>
      </c>
      <c r="E3084" s="10" t="s">
        <v>24</v>
      </c>
      <c r="F3084" s="10" t="s">
        <v>30</v>
      </c>
      <c r="G3084" s="10" t="s">
        <v>38</v>
      </c>
      <c r="H3084" s="10" t="s">
        <v>27</v>
      </c>
      <c r="I3084" s="10" t="s">
        <v>28</v>
      </c>
      <c r="O3084" s="10">
        <f t="shared" si="48"/>
        <v>1</v>
      </c>
    </row>
    <row r="3085" spans="2:15" x14ac:dyDescent="0.3">
      <c r="B3085" s="10">
        <v>2022</v>
      </c>
      <c r="C3085" s="10" t="s">
        <v>45</v>
      </c>
      <c r="D3085" s="10" t="s">
        <v>16</v>
      </c>
      <c r="E3085" s="10" t="s">
        <v>24</v>
      </c>
      <c r="F3085" s="10" t="s">
        <v>30</v>
      </c>
      <c r="G3085" s="10" t="s">
        <v>38</v>
      </c>
      <c r="H3085" s="10" t="s">
        <v>34</v>
      </c>
      <c r="I3085" s="10" t="s">
        <v>28</v>
      </c>
      <c r="O3085" s="10">
        <f t="shared" si="48"/>
        <v>1</v>
      </c>
    </row>
    <row r="3086" spans="2:15" x14ac:dyDescent="0.3">
      <c r="B3086" s="10">
        <v>2023</v>
      </c>
      <c r="C3086" s="10" t="s">
        <v>29</v>
      </c>
      <c r="D3086" s="10" t="s">
        <v>37</v>
      </c>
      <c r="E3086" s="10" t="s">
        <v>24</v>
      </c>
      <c r="F3086" s="10" t="s">
        <v>30</v>
      </c>
      <c r="G3086" s="10" t="s">
        <v>44</v>
      </c>
      <c r="H3086" s="10" t="s">
        <v>20</v>
      </c>
      <c r="I3086" s="10" t="s">
        <v>28</v>
      </c>
      <c r="O3086" s="10">
        <f t="shared" si="48"/>
        <v>1</v>
      </c>
    </row>
    <row r="3087" spans="2:15" x14ac:dyDescent="0.3">
      <c r="B3087" s="10">
        <v>2022</v>
      </c>
      <c r="C3087" s="10" t="s">
        <v>29</v>
      </c>
      <c r="D3087" s="10" t="s">
        <v>33</v>
      </c>
      <c r="E3087" s="10" t="s">
        <v>24</v>
      </c>
      <c r="F3087" s="10" t="s">
        <v>30</v>
      </c>
      <c r="G3087" s="10" t="s">
        <v>19</v>
      </c>
      <c r="H3087" s="10" t="s">
        <v>27</v>
      </c>
      <c r="I3087" s="10" t="s">
        <v>21</v>
      </c>
      <c r="O3087" s="10">
        <f t="shared" si="48"/>
        <v>1</v>
      </c>
    </row>
    <row r="3088" spans="2:15" x14ac:dyDescent="0.3">
      <c r="B3088" s="10">
        <v>2020</v>
      </c>
      <c r="C3088" s="10" t="s">
        <v>15</v>
      </c>
      <c r="D3088" s="10" t="s">
        <v>37</v>
      </c>
      <c r="E3088" s="10" t="s">
        <v>35</v>
      </c>
      <c r="F3088" s="10" t="s">
        <v>30</v>
      </c>
      <c r="G3088" s="10" t="s">
        <v>26</v>
      </c>
      <c r="H3088" s="10" t="s">
        <v>27</v>
      </c>
      <c r="I3088" s="10" t="s">
        <v>34</v>
      </c>
      <c r="O3088" s="10">
        <f t="shared" si="48"/>
        <v>1</v>
      </c>
    </row>
    <row r="3089" spans="2:15" x14ac:dyDescent="0.3">
      <c r="B3089" s="10">
        <v>2025</v>
      </c>
      <c r="C3089" s="10" t="s">
        <v>36</v>
      </c>
      <c r="D3089" s="10" t="s">
        <v>23</v>
      </c>
      <c r="E3089" s="10" t="s">
        <v>35</v>
      </c>
      <c r="F3089" s="10" t="s">
        <v>18</v>
      </c>
      <c r="G3089" s="10" t="s">
        <v>38</v>
      </c>
      <c r="H3089" s="10" t="s">
        <v>20</v>
      </c>
      <c r="I3089" s="10" t="s">
        <v>28</v>
      </c>
      <c r="O3089" s="10">
        <f t="shared" si="48"/>
        <v>1</v>
      </c>
    </row>
    <row r="3090" spans="2:15" x14ac:dyDescent="0.3">
      <c r="B3090" s="10">
        <v>2022</v>
      </c>
      <c r="C3090" s="10" t="s">
        <v>41</v>
      </c>
      <c r="D3090" s="10" t="s">
        <v>16</v>
      </c>
      <c r="E3090" s="10" t="s">
        <v>24</v>
      </c>
      <c r="F3090" s="10" t="s">
        <v>25</v>
      </c>
      <c r="G3090" s="10" t="s">
        <v>40</v>
      </c>
      <c r="H3090" s="10" t="s">
        <v>20</v>
      </c>
      <c r="I3090" s="10" t="s">
        <v>28</v>
      </c>
      <c r="O3090" s="10">
        <f t="shared" si="48"/>
        <v>1</v>
      </c>
    </row>
    <row r="3091" spans="2:15" x14ac:dyDescent="0.3">
      <c r="B3091" s="10">
        <v>2020</v>
      </c>
      <c r="C3091" s="10" t="s">
        <v>41</v>
      </c>
      <c r="D3091" s="10" t="s">
        <v>33</v>
      </c>
      <c r="E3091" s="10" t="s">
        <v>35</v>
      </c>
      <c r="F3091" s="10" t="s">
        <v>30</v>
      </c>
      <c r="G3091" s="10" t="s">
        <v>19</v>
      </c>
      <c r="H3091" s="10" t="s">
        <v>27</v>
      </c>
      <c r="I3091" s="10" t="s">
        <v>21</v>
      </c>
      <c r="O3091" s="10">
        <f t="shared" si="48"/>
        <v>1</v>
      </c>
    </row>
    <row r="3092" spans="2:15" x14ac:dyDescent="0.3">
      <c r="B3092" s="10">
        <v>2024</v>
      </c>
      <c r="C3092" s="10" t="s">
        <v>29</v>
      </c>
      <c r="D3092" s="10" t="s">
        <v>37</v>
      </c>
      <c r="E3092" s="10" t="s">
        <v>35</v>
      </c>
      <c r="F3092" s="10" t="s">
        <v>30</v>
      </c>
      <c r="G3092" s="10" t="s">
        <v>26</v>
      </c>
      <c r="H3092" s="10" t="s">
        <v>34</v>
      </c>
      <c r="I3092" s="10" t="s">
        <v>28</v>
      </c>
      <c r="O3092" s="10">
        <f t="shared" si="48"/>
        <v>1</v>
      </c>
    </row>
    <row r="3093" spans="2:15" x14ac:dyDescent="0.3">
      <c r="B3093" s="10">
        <v>2026</v>
      </c>
      <c r="C3093" s="10" t="s">
        <v>22</v>
      </c>
      <c r="D3093" s="10" t="s">
        <v>31</v>
      </c>
      <c r="E3093" s="10" t="s">
        <v>17</v>
      </c>
      <c r="F3093" s="10" t="s">
        <v>30</v>
      </c>
      <c r="G3093" s="10" t="s">
        <v>40</v>
      </c>
      <c r="H3093" s="10" t="s">
        <v>27</v>
      </c>
      <c r="I3093" s="10" t="s">
        <v>28</v>
      </c>
      <c r="O3093" s="10">
        <f t="shared" si="48"/>
        <v>1</v>
      </c>
    </row>
    <row r="3094" spans="2:15" x14ac:dyDescent="0.3">
      <c r="B3094" s="10">
        <v>2026</v>
      </c>
      <c r="C3094" s="10" t="s">
        <v>43</v>
      </c>
      <c r="D3094" s="10" t="s">
        <v>33</v>
      </c>
      <c r="E3094" s="10" t="s">
        <v>17</v>
      </c>
      <c r="F3094" s="10" t="s">
        <v>25</v>
      </c>
      <c r="G3094" s="10" t="s">
        <v>32</v>
      </c>
      <c r="H3094" s="10" t="s">
        <v>27</v>
      </c>
      <c r="I3094" s="10" t="s">
        <v>28</v>
      </c>
      <c r="O3094" s="10">
        <f t="shared" si="48"/>
        <v>1</v>
      </c>
    </row>
    <row r="3095" spans="2:15" x14ac:dyDescent="0.3">
      <c r="B3095" s="10">
        <v>2021</v>
      </c>
      <c r="C3095" s="10" t="s">
        <v>15</v>
      </c>
      <c r="D3095" s="10" t="s">
        <v>33</v>
      </c>
      <c r="E3095" s="10" t="s">
        <v>35</v>
      </c>
      <c r="F3095" s="10" t="s">
        <v>30</v>
      </c>
      <c r="G3095" s="10" t="s">
        <v>26</v>
      </c>
      <c r="H3095" s="10" t="s">
        <v>39</v>
      </c>
      <c r="I3095" s="10" t="s">
        <v>28</v>
      </c>
      <c r="O3095" s="10">
        <f t="shared" si="48"/>
        <v>1</v>
      </c>
    </row>
    <row r="3096" spans="2:15" x14ac:dyDescent="0.3">
      <c r="B3096" s="10">
        <v>2024</v>
      </c>
      <c r="C3096" s="10" t="s">
        <v>43</v>
      </c>
      <c r="D3096" s="10" t="s">
        <v>16</v>
      </c>
      <c r="E3096" s="10" t="s">
        <v>17</v>
      </c>
      <c r="F3096" s="10" t="s">
        <v>18</v>
      </c>
      <c r="G3096" s="10" t="s">
        <v>40</v>
      </c>
      <c r="H3096" s="10" t="s">
        <v>34</v>
      </c>
      <c r="I3096" s="10" t="s">
        <v>28</v>
      </c>
      <c r="O3096" s="10">
        <f t="shared" si="48"/>
        <v>1</v>
      </c>
    </row>
    <row r="3097" spans="2:15" x14ac:dyDescent="0.3">
      <c r="B3097" s="10">
        <v>2025</v>
      </c>
      <c r="C3097" s="10" t="s">
        <v>36</v>
      </c>
      <c r="D3097" s="10" t="s">
        <v>37</v>
      </c>
      <c r="E3097" s="10" t="s">
        <v>24</v>
      </c>
      <c r="F3097" s="10" t="s">
        <v>30</v>
      </c>
      <c r="G3097" s="10" t="s">
        <v>44</v>
      </c>
      <c r="H3097" s="10" t="s">
        <v>27</v>
      </c>
      <c r="I3097" s="10" t="s">
        <v>21</v>
      </c>
      <c r="O3097" s="10">
        <f t="shared" si="48"/>
        <v>1</v>
      </c>
    </row>
    <row r="3098" spans="2:15" x14ac:dyDescent="0.3">
      <c r="B3098" s="10">
        <v>2025</v>
      </c>
      <c r="C3098" s="10" t="s">
        <v>43</v>
      </c>
      <c r="D3098" s="10" t="s">
        <v>23</v>
      </c>
      <c r="E3098" s="10" t="s">
        <v>35</v>
      </c>
      <c r="F3098" s="10" t="s">
        <v>25</v>
      </c>
      <c r="G3098" s="10" t="s">
        <v>26</v>
      </c>
      <c r="H3098" s="10" t="s">
        <v>39</v>
      </c>
      <c r="I3098" s="10" t="s">
        <v>28</v>
      </c>
      <c r="O3098" s="10">
        <f t="shared" si="48"/>
        <v>1</v>
      </c>
    </row>
    <row r="3099" spans="2:15" x14ac:dyDescent="0.3">
      <c r="B3099" s="10">
        <v>2021</v>
      </c>
      <c r="C3099" s="10" t="s">
        <v>36</v>
      </c>
      <c r="D3099" s="10" t="s">
        <v>37</v>
      </c>
      <c r="E3099" s="10" t="s">
        <v>35</v>
      </c>
      <c r="F3099" s="10" t="s">
        <v>30</v>
      </c>
      <c r="G3099" s="10" t="s">
        <v>32</v>
      </c>
      <c r="H3099" s="10" t="s">
        <v>34</v>
      </c>
      <c r="I3099" s="10" t="s">
        <v>21</v>
      </c>
      <c r="O3099" s="10">
        <f t="shared" si="48"/>
        <v>1</v>
      </c>
    </row>
    <row r="3100" spans="2:15" x14ac:dyDescent="0.3">
      <c r="B3100" s="10">
        <v>2025</v>
      </c>
      <c r="C3100" s="10" t="s">
        <v>15</v>
      </c>
      <c r="D3100" s="10" t="s">
        <v>33</v>
      </c>
      <c r="E3100" s="10" t="s">
        <v>17</v>
      </c>
      <c r="F3100" s="10" t="s">
        <v>18</v>
      </c>
      <c r="G3100" s="10" t="s">
        <v>40</v>
      </c>
      <c r="H3100" s="10" t="s">
        <v>34</v>
      </c>
      <c r="I3100" s="10" t="s">
        <v>28</v>
      </c>
      <c r="O3100" s="10">
        <f t="shared" si="48"/>
        <v>1</v>
      </c>
    </row>
    <row r="3101" spans="2:15" x14ac:dyDescent="0.3">
      <c r="B3101" s="10">
        <v>2026</v>
      </c>
      <c r="C3101" s="10" t="s">
        <v>43</v>
      </c>
      <c r="D3101" s="10" t="s">
        <v>37</v>
      </c>
      <c r="E3101" s="10" t="s">
        <v>17</v>
      </c>
      <c r="F3101" s="10" t="s">
        <v>25</v>
      </c>
      <c r="G3101" s="10" t="s">
        <v>26</v>
      </c>
      <c r="H3101" s="10" t="s">
        <v>34</v>
      </c>
      <c r="I3101" s="10" t="s">
        <v>28</v>
      </c>
      <c r="O3101" s="10">
        <f t="shared" si="48"/>
        <v>1</v>
      </c>
    </row>
    <row r="3102" spans="2:15" x14ac:dyDescent="0.3">
      <c r="B3102" s="10">
        <v>2020</v>
      </c>
      <c r="C3102" s="10" t="s">
        <v>41</v>
      </c>
      <c r="D3102" s="10" t="s">
        <v>33</v>
      </c>
      <c r="E3102" s="10" t="s">
        <v>24</v>
      </c>
      <c r="F3102" s="10" t="s">
        <v>25</v>
      </c>
      <c r="G3102" s="10" t="s">
        <v>38</v>
      </c>
      <c r="H3102" s="10" t="s">
        <v>27</v>
      </c>
      <c r="I3102" s="10" t="s">
        <v>21</v>
      </c>
      <c r="O3102" s="10">
        <f t="shared" si="48"/>
        <v>1</v>
      </c>
    </row>
    <row r="3103" spans="2:15" x14ac:dyDescent="0.3">
      <c r="B3103" s="10">
        <v>2026</v>
      </c>
      <c r="C3103" s="10" t="s">
        <v>43</v>
      </c>
      <c r="D3103" s="10" t="s">
        <v>37</v>
      </c>
      <c r="E3103" s="10" t="s">
        <v>24</v>
      </c>
      <c r="F3103" s="10" t="s">
        <v>30</v>
      </c>
      <c r="G3103" s="10" t="s">
        <v>38</v>
      </c>
      <c r="H3103" s="10" t="s">
        <v>39</v>
      </c>
      <c r="I3103" s="10" t="s">
        <v>21</v>
      </c>
      <c r="O3103" s="10">
        <f t="shared" si="48"/>
        <v>1</v>
      </c>
    </row>
    <row r="3104" spans="2:15" x14ac:dyDescent="0.3">
      <c r="B3104" s="10">
        <v>2022</v>
      </c>
      <c r="C3104" s="10" t="s">
        <v>29</v>
      </c>
      <c r="D3104" s="10" t="s">
        <v>16</v>
      </c>
      <c r="E3104" s="10" t="s">
        <v>17</v>
      </c>
      <c r="F3104" s="10" t="s">
        <v>18</v>
      </c>
      <c r="G3104" s="10" t="s">
        <v>19</v>
      </c>
      <c r="H3104" s="10" t="s">
        <v>20</v>
      </c>
      <c r="I3104" s="10" t="s">
        <v>28</v>
      </c>
      <c r="O3104" s="10">
        <f t="shared" si="48"/>
        <v>1</v>
      </c>
    </row>
    <row r="3105" spans="2:15" x14ac:dyDescent="0.3">
      <c r="B3105" s="10">
        <v>2024</v>
      </c>
      <c r="C3105" s="10" t="s">
        <v>45</v>
      </c>
      <c r="D3105" s="10" t="s">
        <v>31</v>
      </c>
      <c r="E3105" s="10" t="s">
        <v>17</v>
      </c>
      <c r="F3105" s="10" t="s">
        <v>30</v>
      </c>
      <c r="G3105" s="10" t="s">
        <v>26</v>
      </c>
      <c r="H3105" s="10" t="s">
        <v>27</v>
      </c>
      <c r="I3105" s="10" t="s">
        <v>28</v>
      </c>
      <c r="O3105" s="10">
        <f t="shared" si="48"/>
        <v>1</v>
      </c>
    </row>
    <row r="3106" spans="2:15" x14ac:dyDescent="0.3">
      <c r="B3106" s="10">
        <v>2026</v>
      </c>
      <c r="C3106" s="10" t="s">
        <v>15</v>
      </c>
      <c r="D3106" s="10" t="s">
        <v>31</v>
      </c>
      <c r="E3106" s="10" t="s">
        <v>35</v>
      </c>
      <c r="F3106" s="10" t="s">
        <v>30</v>
      </c>
      <c r="G3106" s="10" t="s">
        <v>40</v>
      </c>
      <c r="H3106" s="10" t="s">
        <v>20</v>
      </c>
      <c r="I3106" s="10" t="s">
        <v>21</v>
      </c>
      <c r="O3106" s="10">
        <f t="shared" si="48"/>
        <v>1</v>
      </c>
    </row>
    <row r="3107" spans="2:15" x14ac:dyDescent="0.3">
      <c r="B3107" s="10">
        <v>2022</v>
      </c>
      <c r="C3107" s="10" t="s">
        <v>36</v>
      </c>
      <c r="D3107" s="10" t="s">
        <v>37</v>
      </c>
      <c r="E3107" s="10" t="s">
        <v>17</v>
      </c>
      <c r="F3107" s="10" t="s">
        <v>18</v>
      </c>
      <c r="G3107" s="10" t="s">
        <v>32</v>
      </c>
      <c r="H3107" s="10" t="s">
        <v>34</v>
      </c>
      <c r="I3107" s="10" t="s">
        <v>28</v>
      </c>
      <c r="O3107" s="10">
        <f t="shared" si="48"/>
        <v>1</v>
      </c>
    </row>
    <row r="3108" spans="2:15" x14ac:dyDescent="0.3">
      <c r="B3108" s="10">
        <v>2020</v>
      </c>
      <c r="C3108" s="10" t="s">
        <v>41</v>
      </c>
      <c r="D3108" s="10" t="s">
        <v>42</v>
      </c>
      <c r="E3108" s="10" t="s">
        <v>17</v>
      </c>
      <c r="F3108" s="10" t="s">
        <v>18</v>
      </c>
      <c r="G3108" s="10" t="s">
        <v>19</v>
      </c>
      <c r="H3108" s="10" t="s">
        <v>20</v>
      </c>
      <c r="I3108" s="10" t="s">
        <v>28</v>
      </c>
      <c r="O3108" s="10">
        <f t="shared" si="48"/>
        <v>1</v>
      </c>
    </row>
    <row r="3109" spans="2:15" x14ac:dyDescent="0.3">
      <c r="B3109" s="10">
        <v>2023</v>
      </c>
      <c r="C3109" s="10" t="s">
        <v>22</v>
      </c>
      <c r="D3109" s="10" t="s">
        <v>23</v>
      </c>
      <c r="E3109" s="10" t="s">
        <v>17</v>
      </c>
      <c r="F3109" s="10" t="s">
        <v>25</v>
      </c>
      <c r="G3109" s="10" t="s">
        <v>38</v>
      </c>
      <c r="H3109" s="10" t="s">
        <v>20</v>
      </c>
      <c r="I3109" s="10" t="s">
        <v>21</v>
      </c>
      <c r="O3109" s="10">
        <f t="shared" si="48"/>
        <v>1</v>
      </c>
    </row>
    <row r="3110" spans="2:15" x14ac:dyDescent="0.3">
      <c r="B3110" s="10">
        <v>2023</v>
      </c>
      <c r="C3110" s="10" t="s">
        <v>41</v>
      </c>
      <c r="D3110" s="10" t="s">
        <v>37</v>
      </c>
      <c r="E3110" s="10" t="s">
        <v>17</v>
      </c>
      <c r="F3110" s="10" t="s">
        <v>30</v>
      </c>
      <c r="G3110" s="10" t="s">
        <v>44</v>
      </c>
      <c r="H3110" s="10" t="s">
        <v>20</v>
      </c>
      <c r="I3110" s="10" t="s">
        <v>28</v>
      </c>
      <c r="O3110" s="10">
        <f t="shared" si="48"/>
        <v>1</v>
      </c>
    </row>
    <row r="3111" spans="2:15" x14ac:dyDescent="0.3">
      <c r="B3111" s="10">
        <v>2020</v>
      </c>
      <c r="C3111" s="10" t="s">
        <v>22</v>
      </c>
      <c r="D3111" s="10" t="s">
        <v>42</v>
      </c>
      <c r="E3111" s="10" t="s">
        <v>17</v>
      </c>
      <c r="F3111" s="10" t="s">
        <v>25</v>
      </c>
      <c r="G3111" s="10" t="s">
        <v>26</v>
      </c>
      <c r="H3111" s="10" t="s">
        <v>20</v>
      </c>
      <c r="I3111" s="10" t="s">
        <v>21</v>
      </c>
      <c r="O3111" s="10">
        <f t="shared" si="48"/>
        <v>1</v>
      </c>
    </row>
    <row r="3112" spans="2:15" x14ac:dyDescent="0.3">
      <c r="B3112" s="10">
        <v>2020</v>
      </c>
      <c r="C3112" s="10" t="s">
        <v>22</v>
      </c>
      <c r="D3112" s="10" t="s">
        <v>16</v>
      </c>
      <c r="E3112" s="10" t="s">
        <v>24</v>
      </c>
      <c r="F3112" s="10" t="s">
        <v>18</v>
      </c>
      <c r="G3112" s="10" t="s">
        <v>40</v>
      </c>
      <c r="H3112" s="10" t="s">
        <v>27</v>
      </c>
      <c r="I3112" s="10" t="s">
        <v>21</v>
      </c>
      <c r="O3112" s="10">
        <f t="shared" si="48"/>
        <v>1</v>
      </c>
    </row>
    <row r="3113" spans="2:15" x14ac:dyDescent="0.3">
      <c r="B3113" s="10">
        <v>2021</v>
      </c>
      <c r="C3113" s="10" t="s">
        <v>22</v>
      </c>
      <c r="D3113" s="10" t="s">
        <v>23</v>
      </c>
      <c r="E3113" s="10" t="s">
        <v>24</v>
      </c>
      <c r="F3113" s="10" t="s">
        <v>18</v>
      </c>
      <c r="G3113" s="10" t="s">
        <v>40</v>
      </c>
      <c r="H3113" s="10" t="s">
        <v>39</v>
      </c>
      <c r="I3113" s="10" t="s">
        <v>28</v>
      </c>
      <c r="O3113" s="10">
        <f t="shared" si="48"/>
        <v>1</v>
      </c>
    </row>
    <row r="3114" spans="2:15" x14ac:dyDescent="0.3">
      <c r="B3114" s="10">
        <v>2022</v>
      </c>
      <c r="C3114" s="10" t="s">
        <v>43</v>
      </c>
      <c r="D3114" s="10" t="s">
        <v>16</v>
      </c>
      <c r="E3114" s="10" t="s">
        <v>24</v>
      </c>
      <c r="F3114" s="10" t="s">
        <v>30</v>
      </c>
      <c r="G3114" s="10" t="s">
        <v>26</v>
      </c>
      <c r="H3114" s="10" t="s">
        <v>39</v>
      </c>
      <c r="I3114" s="10" t="s">
        <v>28</v>
      </c>
      <c r="O3114" s="10">
        <f t="shared" si="48"/>
        <v>1</v>
      </c>
    </row>
    <row r="3115" spans="2:15" x14ac:dyDescent="0.3">
      <c r="B3115" s="10">
        <v>2020</v>
      </c>
      <c r="C3115" s="10" t="s">
        <v>36</v>
      </c>
      <c r="D3115" s="10" t="s">
        <v>42</v>
      </c>
      <c r="E3115" s="10" t="s">
        <v>17</v>
      </c>
      <c r="F3115" s="10" t="s">
        <v>18</v>
      </c>
      <c r="G3115" s="10" t="s">
        <v>38</v>
      </c>
      <c r="H3115" s="10" t="s">
        <v>34</v>
      </c>
      <c r="I3115" s="10" t="s">
        <v>28</v>
      </c>
      <c r="O3115" s="10">
        <f t="shared" si="48"/>
        <v>1</v>
      </c>
    </row>
    <row r="3116" spans="2:15" x14ac:dyDescent="0.3">
      <c r="B3116" s="10">
        <v>2022</v>
      </c>
      <c r="C3116" s="10" t="s">
        <v>41</v>
      </c>
      <c r="D3116" s="10" t="s">
        <v>16</v>
      </c>
      <c r="E3116" s="10" t="s">
        <v>35</v>
      </c>
      <c r="F3116" s="10" t="s">
        <v>30</v>
      </c>
      <c r="G3116" s="10" t="s">
        <v>32</v>
      </c>
      <c r="H3116" s="10" t="s">
        <v>27</v>
      </c>
      <c r="I3116" s="10" t="s">
        <v>21</v>
      </c>
      <c r="O3116" s="10">
        <f t="shared" si="48"/>
        <v>1</v>
      </c>
    </row>
    <row r="3117" spans="2:15" x14ac:dyDescent="0.3">
      <c r="B3117" s="10">
        <v>2021</v>
      </c>
      <c r="C3117" s="10" t="s">
        <v>22</v>
      </c>
      <c r="D3117" s="10" t="s">
        <v>33</v>
      </c>
      <c r="E3117" s="10" t="s">
        <v>17</v>
      </c>
      <c r="F3117" s="10" t="s">
        <v>30</v>
      </c>
      <c r="G3117" s="10" t="s">
        <v>26</v>
      </c>
      <c r="H3117" s="10" t="s">
        <v>27</v>
      </c>
      <c r="I3117" s="10" t="s">
        <v>21</v>
      </c>
      <c r="O3117" s="10">
        <f t="shared" si="48"/>
        <v>1</v>
      </c>
    </row>
    <row r="3118" spans="2:15" x14ac:dyDescent="0.3">
      <c r="B3118" s="10">
        <v>2025</v>
      </c>
      <c r="C3118" s="10" t="s">
        <v>36</v>
      </c>
      <c r="D3118" s="10" t="s">
        <v>37</v>
      </c>
      <c r="E3118" s="10" t="s">
        <v>24</v>
      </c>
      <c r="F3118" s="10" t="s">
        <v>18</v>
      </c>
      <c r="G3118" s="10" t="s">
        <v>38</v>
      </c>
      <c r="H3118" s="10" t="s">
        <v>34</v>
      </c>
      <c r="I3118" s="10" t="s">
        <v>28</v>
      </c>
      <c r="O3118" s="10">
        <f t="shared" si="48"/>
        <v>1</v>
      </c>
    </row>
    <row r="3119" spans="2:15" x14ac:dyDescent="0.3">
      <c r="B3119" s="10">
        <v>2024</v>
      </c>
      <c r="C3119" s="10" t="s">
        <v>15</v>
      </c>
      <c r="D3119" s="10" t="s">
        <v>42</v>
      </c>
      <c r="E3119" s="10" t="s">
        <v>35</v>
      </c>
      <c r="F3119" s="10" t="s">
        <v>25</v>
      </c>
      <c r="G3119" s="10" t="s">
        <v>44</v>
      </c>
      <c r="H3119" s="10" t="s">
        <v>27</v>
      </c>
      <c r="I3119" s="10" t="s">
        <v>34</v>
      </c>
      <c r="O3119" s="10">
        <f t="shared" si="48"/>
        <v>1</v>
      </c>
    </row>
    <row r="3120" spans="2:15" x14ac:dyDescent="0.3">
      <c r="B3120" s="10">
        <v>2023</v>
      </c>
      <c r="C3120" s="10" t="s">
        <v>45</v>
      </c>
      <c r="D3120" s="10" t="s">
        <v>42</v>
      </c>
      <c r="E3120" s="10" t="s">
        <v>17</v>
      </c>
      <c r="F3120" s="10" t="s">
        <v>30</v>
      </c>
      <c r="G3120" s="10" t="s">
        <v>38</v>
      </c>
      <c r="H3120" s="10" t="s">
        <v>34</v>
      </c>
      <c r="I3120" s="10" t="s">
        <v>21</v>
      </c>
      <c r="O3120" s="10">
        <f t="shared" si="48"/>
        <v>1</v>
      </c>
    </row>
    <row r="3121" spans="2:15" x14ac:dyDescent="0.3">
      <c r="B3121" s="10">
        <v>2022</v>
      </c>
      <c r="C3121" s="10" t="s">
        <v>22</v>
      </c>
      <c r="D3121" s="10" t="s">
        <v>23</v>
      </c>
      <c r="E3121" s="10" t="s">
        <v>24</v>
      </c>
      <c r="F3121" s="10" t="s">
        <v>30</v>
      </c>
      <c r="G3121" s="10" t="s">
        <v>40</v>
      </c>
      <c r="H3121" s="10" t="s">
        <v>27</v>
      </c>
      <c r="I3121" s="10" t="s">
        <v>28</v>
      </c>
      <c r="O3121" s="10">
        <f t="shared" si="48"/>
        <v>1</v>
      </c>
    </row>
    <row r="3122" spans="2:15" x14ac:dyDescent="0.3">
      <c r="B3122" s="10">
        <v>2026</v>
      </c>
      <c r="C3122" s="10" t="s">
        <v>43</v>
      </c>
      <c r="D3122" s="10" t="s">
        <v>16</v>
      </c>
      <c r="E3122" s="10" t="s">
        <v>17</v>
      </c>
      <c r="F3122" s="10" t="s">
        <v>25</v>
      </c>
      <c r="G3122" s="10" t="s">
        <v>44</v>
      </c>
      <c r="H3122" s="10" t="s">
        <v>20</v>
      </c>
      <c r="I3122" s="10" t="s">
        <v>28</v>
      </c>
      <c r="O3122" s="10">
        <f t="shared" si="48"/>
        <v>1</v>
      </c>
    </row>
    <row r="3123" spans="2:15" x14ac:dyDescent="0.3">
      <c r="B3123" s="10">
        <v>2025</v>
      </c>
      <c r="C3123" s="10" t="s">
        <v>45</v>
      </c>
      <c r="D3123" s="10" t="s">
        <v>42</v>
      </c>
      <c r="E3123" s="10" t="s">
        <v>24</v>
      </c>
      <c r="F3123" s="10" t="s">
        <v>30</v>
      </c>
      <c r="G3123" s="10" t="s">
        <v>38</v>
      </c>
      <c r="H3123" s="10" t="s">
        <v>34</v>
      </c>
      <c r="I3123" s="10" t="s">
        <v>28</v>
      </c>
      <c r="O3123" s="10">
        <f t="shared" si="48"/>
        <v>1</v>
      </c>
    </row>
    <row r="3124" spans="2:15" x14ac:dyDescent="0.3">
      <c r="B3124" s="10">
        <v>2022</v>
      </c>
      <c r="C3124" s="10" t="s">
        <v>29</v>
      </c>
      <c r="D3124" s="10" t="s">
        <v>37</v>
      </c>
      <c r="E3124" s="10" t="s">
        <v>17</v>
      </c>
      <c r="F3124" s="10" t="s">
        <v>25</v>
      </c>
      <c r="G3124" s="10" t="s">
        <v>19</v>
      </c>
      <c r="H3124" s="10" t="s">
        <v>27</v>
      </c>
      <c r="I3124" s="10" t="s">
        <v>28</v>
      </c>
      <c r="O3124" s="10">
        <f t="shared" si="48"/>
        <v>1</v>
      </c>
    </row>
    <row r="3125" spans="2:15" x14ac:dyDescent="0.3">
      <c r="B3125" s="10">
        <v>2023</v>
      </c>
      <c r="C3125" s="10" t="s">
        <v>45</v>
      </c>
      <c r="D3125" s="10" t="s">
        <v>16</v>
      </c>
      <c r="E3125" s="10" t="s">
        <v>17</v>
      </c>
      <c r="F3125" s="10" t="s">
        <v>25</v>
      </c>
      <c r="G3125" s="10" t="s">
        <v>44</v>
      </c>
      <c r="H3125" s="10" t="s">
        <v>34</v>
      </c>
      <c r="I3125" s="10" t="s">
        <v>21</v>
      </c>
      <c r="O3125" s="10">
        <f t="shared" si="48"/>
        <v>1</v>
      </c>
    </row>
    <row r="3126" spans="2:15" x14ac:dyDescent="0.3">
      <c r="B3126" s="10">
        <v>2025</v>
      </c>
      <c r="C3126" s="10" t="s">
        <v>45</v>
      </c>
      <c r="D3126" s="10" t="s">
        <v>16</v>
      </c>
      <c r="E3126" s="10" t="s">
        <v>24</v>
      </c>
      <c r="F3126" s="10" t="s">
        <v>25</v>
      </c>
      <c r="G3126" s="10" t="s">
        <v>38</v>
      </c>
      <c r="H3126" s="10" t="s">
        <v>34</v>
      </c>
      <c r="I3126" s="10" t="s">
        <v>28</v>
      </c>
      <c r="O3126" s="10">
        <f t="shared" si="48"/>
        <v>1</v>
      </c>
    </row>
    <row r="3127" spans="2:15" x14ac:dyDescent="0.3">
      <c r="B3127" s="10">
        <v>2020</v>
      </c>
      <c r="C3127" s="10" t="s">
        <v>41</v>
      </c>
      <c r="D3127" s="10" t="s">
        <v>42</v>
      </c>
      <c r="E3127" s="10" t="s">
        <v>24</v>
      </c>
      <c r="F3127" s="10" t="s">
        <v>18</v>
      </c>
      <c r="G3127" s="10" t="s">
        <v>40</v>
      </c>
      <c r="H3127" s="10" t="s">
        <v>39</v>
      </c>
      <c r="I3127" s="10" t="s">
        <v>21</v>
      </c>
      <c r="O3127" s="10">
        <f t="shared" si="48"/>
        <v>1</v>
      </c>
    </row>
    <row r="3128" spans="2:15" x14ac:dyDescent="0.3">
      <c r="B3128" s="10">
        <v>2026</v>
      </c>
      <c r="C3128" s="10" t="s">
        <v>45</v>
      </c>
      <c r="D3128" s="10" t="s">
        <v>42</v>
      </c>
      <c r="E3128" s="10" t="s">
        <v>17</v>
      </c>
      <c r="F3128" s="10" t="s">
        <v>18</v>
      </c>
      <c r="G3128" s="10" t="s">
        <v>26</v>
      </c>
      <c r="H3128" s="10" t="s">
        <v>20</v>
      </c>
      <c r="I3128" s="10" t="s">
        <v>28</v>
      </c>
      <c r="O3128" s="10">
        <f t="shared" si="48"/>
        <v>1</v>
      </c>
    </row>
    <row r="3129" spans="2:15" x14ac:dyDescent="0.3">
      <c r="B3129" s="10">
        <v>2022</v>
      </c>
      <c r="C3129" s="10" t="s">
        <v>45</v>
      </c>
      <c r="D3129" s="10" t="s">
        <v>23</v>
      </c>
      <c r="E3129" s="10" t="s">
        <v>17</v>
      </c>
      <c r="F3129" s="10" t="s">
        <v>18</v>
      </c>
      <c r="G3129" s="10" t="s">
        <v>26</v>
      </c>
      <c r="H3129" s="10" t="s">
        <v>20</v>
      </c>
      <c r="I3129" s="10" t="s">
        <v>34</v>
      </c>
      <c r="O3129" s="10">
        <f t="shared" si="48"/>
        <v>1</v>
      </c>
    </row>
    <row r="3130" spans="2:15" x14ac:dyDescent="0.3">
      <c r="B3130" s="10">
        <v>2025</v>
      </c>
      <c r="C3130" s="10" t="s">
        <v>29</v>
      </c>
      <c r="D3130" s="10" t="s">
        <v>42</v>
      </c>
      <c r="E3130" s="10" t="s">
        <v>24</v>
      </c>
      <c r="F3130" s="10" t="s">
        <v>25</v>
      </c>
      <c r="G3130" s="10" t="s">
        <v>19</v>
      </c>
      <c r="H3130" s="10" t="s">
        <v>20</v>
      </c>
      <c r="I3130" s="10" t="s">
        <v>28</v>
      </c>
      <c r="O3130" s="10">
        <f t="shared" si="48"/>
        <v>1</v>
      </c>
    </row>
    <row r="3131" spans="2:15" x14ac:dyDescent="0.3">
      <c r="B3131" s="10">
        <v>2022</v>
      </c>
      <c r="C3131" s="10" t="s">
        <v>45</v>
      </c>
      <c r="D3131" s="10" t="s">
        <v>16</v>
      </c>
      <c r="E3131" s="10" t="s">
        <v>24</v>
      </c>
      <c r="F3131" s="10" t="s">
        <v>18</v>
      </c>
      <c r="G3131" s="10" t="s">
        <v>40</v>
      </c>
      <c r="H3131" s="10" t="s">
        <v>27</v>
      </c>
      <c r="I3131" s="10" t="s">
        <v>28</v>
      </c>
      <c r="O3131" s="10">
        <f t="shared" si="48"/>
        <v>1</v>
      </c>
    </row>
    <row r="3132" spans="2:15" x14ac:dyDescent="0.3">
      <c r="B3132" s="10">
        <v>2020</v>
      </c>
      <c r="C3132" s="10" t="s">
        <v>15</v>
      </c>
      <c r="D3132" s="10" t="s">
        <v>33</v>
      </c>
      <c r="E3132" s="10" t="s">
        <v>17</v>
      </c>
      <c r="F3132" s="10" t="s">
        <v>18</v>
      </c>
      <c r="G3132" s="10" t="s">
        <v>38</v>
      </c>
      <c r="H3132" s="10" t="s">
        <v>27</v>
      </c>
      <c r="I3132" s="10" t="s">
        <v>28</v>
      </c>
      <c r="O3132" s="10">
        <f t="shared" si="48"/>
        <v>1</v>
      </c>
    </row>
    <row r="3133" spans="2:15" x14ac:dyDescent="0.3">
      <c r="B3133" s="10">
        <v>2024</v>
      </c>
      <c r="C3133" s="10" t="s">
        <v>36</v>
      </c>
      <c r="D3133" s="10" t="s">
        <v>31</v>
      </c>
      <c r="E3133" s="10" t="s">
        <v>24</v>
      </c>
      <c r="F3133" s="10" t="s">
        <v>30</v>
      </c>
      <c r="G3133" s="10" t="s">
        <v>40</v>
      </c>
      <c r="H3133" s="10" t="s">
        <v>39</v>
      </c>
      <c r="I3133" s="10" t="s">
        <v>28</v>
      </c>
      <c r="O3133" s="10">
        <f t="shared" si="48"/>
        <v>1</v>
      </c>
    </row>
    <row r="3134" spans="2:15" x14ac:dyDescent="0.3">
      <c r="B3134" s="10">
        <v>2022</v>
      </c>
      <c r="C3134" s="10" t="s">
        <v>45</v>
      </c>
      <c r="D3134" s="10" t="s">
        <v>23</v>
      </c>
      <c r="E3134" s="10" t="s">
        <v>17</v>
      </c>
      <c r="F3134" s="10" t="s">
        <v>25</v>
      </c>
      <c r="G3134" s="10" t="s">
        <v>44</v>
      </c>
      <c r="H3134" s="10" t="s">
        <v>20</v>
      </c>
      <c r="I3134" s="10" t="s">
        <v>28</v>
      </c>
      <c r="O3134" s="10">
        <f t="shared" si="48"/>
        <v>1</v>
      </c>
    </row>
    <row r="3135" spans="2:15" x14ac:dyDescent="0.3">
      <c r="B3135" s="10">
        <v>2022</v>
      </c>
      <c r="C3135" s="10" t="s">
        <v>43</v>
      </c>
      <c r="D3135" s="10" t="s">
        <v>16</v>
      </c>
      <c r="E3135" s="10" t="s">
        <v>24</v>
      </c>
      <c r="F3135" s="10" t="s">
        <v>25</v>
      </c>
      <c r="G3135" s="10" t="s">
        <v>44</v>
      </c>
      <c r="H3135" s="10" t="s">
        <v>39</v>
      </c>
      <c r="I3135" s="10" t="s">
        <v>34</v>
      </c>
      <c r="O3135" s="10">
        <f t="shared" si="48"/>
        <v>1</v>
      </c>
    </row>
    <row r="3136" spans="2:15" x14ac:dyDescent="0.3">
      <c r="B3136" s="10">
        <v>2021</v>
      </c>
      <c r="C3136" s="10" t="s">
        <v>45</v>
      </c>
      <c r="D3136" s="10" t="s">
        <v>23</v>
      </c>
      <c r="E3136" s="10" t="s">
        <v>35</v>
      </c>
      <c r="F3136" s="10" t="s">
        <v>18</v>
      </c>
      <c r="G3136" s="10" t="s">
        <v>26</v>
      </c>
      <c r="H3136" s="10" t="s">
        <v>20</v>
      </c>
      <c r="I3136" s="10" t="s">
        <v>28</v>
      </c>
      <c r="O3136" s="10">
        <f t="shared" si="48"/>
        <v>1</v>
      </c>
    </row>
    <row r="3137" spans="2:15" x14ac:dyDescent="0.3">
      <c r="B3137" s="10">
        <v>2023</v>
      </c>
      <c r="C3137" s="10" t="s">
        <v>36</v>
      </c>
      <c r="D3137" s="10" t="s">
        <v>16</v>
      </c>
      <c r="E3137" s="10" t="s">
        <v>24</v>
      </c>
      <c r="F3137" s="10" t="s">
        <v>18</v>
      </c>
      <c r="G3137" s="10" t="s">
        <v>32</v>
      </c>
      <c r="H3137" s="10" t="s">
        <v>20</v>
      </c>
      <c r="I3137" s="10" t="s">
        <v>34</v>
      </c>
      <c r="O3137" s="10">
        <f t="shared" si="48"/>
        <v>1</v>
      </c>
    </row>
    <row r="3138" spans="2:15" x14ac:dyDescent="0.3">
      <c r="B3138" s="10">
        <v>2022</v>
      </c>
      <c r="C3138" s="10" t="s">
        <v>15</v>
      </c>
      <c r="D3138" s="10" t="s">
        <v>31</v>
      </c>
      <c r="E3138" s="10" t="s">
        <v>24</v>
      </c>
      <c r="F3138" s="10" t="s">
        <v>30</v>
      </c>
      <c r="G3138" s="10" t="s">
        <v>44</v>
      </c>
      <c r="H3138" s="10" t="s">
        <v>34</v>
      </c>
      <c r="I3138" s="10" t="s">
        <v>21</v>
      </c>
      <c r="O3138" s="10">
        <f t="shared" si="48"/>
        <v>1</v>
      </c>
    </row>
    <row r="3139" spans="2:15" x14ac:dyDescent="0.3">
      <c r="B3139" s="10">
        <v>2023</v>
      </c>
      <c r="C3139" s="10" t="s">
        <v>22</v>
      </c>
      <c r="D3139" s="10" t="s">
        <v>42</v>
      </c>
      <c r="E3139" s="10" t="s">
        <v>17</v>
      </c>
      <c r="F3139" s="10" t="s">
        <v>30</v>
      </c>
      <c r="G3139" s="10" t="s">
        <v>19</v>
      </c>
      <c r="H3139" s="10" t="s">
        <v>20</v>
      </c>
      <c r="I3139" s="10" t="s">
        <v>28</v>
      </c>
      <c r="O3139" s="10">
        <f t="shared" si="48"/>
        <v>1</v>
      </c>
    </row>
    <row r="3140" spans="2:15" x14ac:dyDescent="0.3">
      <c r="B3140" s="10">
        <v>2023</v>
      </c>
      <c r="C3140" s="10" t="s">
        <v>29</v>
      </c>
      <c r="D3140" s="10" t="s">
        <v>16</v>
      </c>
      <c r="E3140" s="10" t="s">
        <v>35</v>
      </c>
      <c r="F3140" s="10" t="s">
        <v>30</v>
      </c>
      <c r="G3140" s="10" t="s">
        <v>26</v>
      </c>
      <c r="H3140" s="10" t="s">
        <v>39</v>
      </c>
      <c r="I3140" s="10" t="s">
        <v>21</v>
      </c>
      <c r="O3140" s="10">
        <f t="shared" si="48"/>
        <v>1</v>
      </c>
    </row>
    <row r="3141" spans="2:15" x14ac:dyDescent="0.3">
      <c r="B3141" s="10">
        <v>2022</v>
      </c>
      <c r="C3141" s="10" t="s">
        <v>15</v>
      </c>
      <c r="D3141" s="10" t="s">
        <v>33</v>
      </c>
      <c r="E3141" s="10" t="s">
        <v>35</v>
      </c>
      <c r="F3141" s="10" t="s">
        <v>25</v>
      </c>
      <c r="G3141" s="10" t="s">
        <v>44</v>
      </c>
      <c r="H3141" s="10" t="s">
        <v>27</v>
      </c>
      <c r="I3141" s="10" t="s">
        <v>21</v>
      </c>
      <c r="O3141" s="10">
        <f t="shared" ref="O3141:O3204" si="49">SUBTOTAL(103,B3141)</f>
        <v>1</v>
      </c>
    </row>
    <row r="3142" spans="2:15" x14ac:dyDescent="0.3">
      <c r="B3142" s="10">
        <v>2024</v>
      </c>
      <c r="C3142" s="10" t="s">
        <v>15</v>
      </c>
      <c r="D3142" s="10" t="s">
        <v>23</v>
      </c>
      <c r="E3142" s="10" t="s">
        <v>17</v>
      </c>
      <c r="F3142" s="10" t="s">
        <v>25</v>
      </c>
      <c r="G3142" s="10" t="s">
        <v>26</v>
      </c>
      <c r="H3142" s="10" t="s">
        <v>34</v>
      </c>
      <c r="I3142" s="10" t="s">
        <v>21</v>
      </c>
      <c r="O3142" s="10">
        <f t="shared" si="49"/>
        <v>1</v>
      </c>
    </row>
    <row r="3143" spans="2:15" x14ac:dyDescent="0.3">
      <c r="B3143" s="10">
        <v>2026</v>
      </c>
      <c r="C3143" s="10" t="s">
        <v>15</v>
      </c>
      <c r="D3143" s="10" t="s">
        <v>16</v>
      </c>
      <c r="E3143" s="10" t="s">
        <v>35</v>
      </c>
      <c r="F3143" s="10" t="s">
        <v>30</v>
      </c>
      <c r="G3143" s="10" t="s">
        <v>19</v>
      </c>
      <c r="H3143" s="10" t="s">
        <v>34</v>
      </c>
      <c r="I3143" s="10" t="s">
        <v>28</v>
      </c>
      <c r="O3143" s="10">
        <f t="shared" si="49"/>
        <v>1</v>
      </c>
    </row>
    <row r="3144" spans="2:15" x14ac:dyDescent="0.3">
      <c r="B3144" s="10">
        <v>2026</v>
      </c>
      <c r="C3144" s="10" t="s">
        <v>36</v>
      </c>
      <c r="D3144" s="10" t="s">
        <v>16</v>
      </c>
      <c r="E3144" s="10" t="s">
        <v>35</v>
      </c>
      <c r="F3144" s="10" t="s">
        <v>25</v>
      </c>
      <c r="G3144" s="10" t="s">
        <v>32</v>
      </c>
      <c r="H3144" s="10" t="s">
        <v>20</v>
      </c>
      <c r="I3144" s="10" t="s">
        <v>28</v>
      </c>
      <c r="O3144" s="10">
        <f t="shared" si="49"/>
        <v>1</v>
      </c>
    </row>
    <row r="3145" spans="2:15" x14ac:dyDescent="0.3">
      <c r="B3145" s="10">
        <v>2022</v>
      </c>
      <c r="C3145" s="10" t="s">
        <v>29</v>
      </c>
      <c r="D3145" s="10" t="s">
        <v>31</v>
      </c>
      <c r="E3145" s="10" t="s">
        <v>35</v>
      </c>
      <c r="F3145" s="10" t="s">
        <v>30</v>
      </c>
      <c r="G3145" s="10" t="s">
        <v>44</v>
      </c>
      <c r="H3145" s="10" t="s">
        <v>20</v>
      </c>
      <c r="I3145" s="10" t="s">
        <v>28</v>
      </c>
      <c r="O3145" s="10">
        <f t="shared" si="49"/>
        <v>1</v>
      </c>
    </row>
    <row r="3146" spans="2:15" x14ac:dyDescent="0.3">
      <c r="B3146" s="10">
        <v>2022</v>
      </c>
      <c r="C3146" s="10" t="s">
        <v>43</v>
      </c>
      <c r="D3146" s="10" t="s">
        <v>16</v>
      </c>
      <c r="E3146" s="10" t="s">
        <v>17</v>
      </c>
      <c r="F3146" s="10" t="s">
        <v>25</v>
      </c>
      <c r="G3146" s="10" t="s">
        <v>32</v>
      </c>
      <c r="H3146" s="10" t="s">
        <v>20</v>
      </c>
      <c r="I3146" s="10" t="s">
        <v>28</v>
      </c>
      <c r="O3146" s="10">
        <f t="shared" si="49"/>
        <v>1</v>
      </c>
    </row>
    <row r="3147" spans="2:15" x14ac:dyDescent="0.3">
      <c r="B3147" s="10">
        <v>2025</v>
      </c>
      <c r="C3147" s="10" t="s">
        <v>45</v>
      </c>
      <c r="D3147" s="10" t="s">
        <v>23</v>
      </c>
      <c r="E3147" s="10" t="s">
        <v>24</v>
      </c>
      <c r="F3147" s="10" t="s">
        <v>18</v>
      </c>
      <c r="G3147" s="10" t="s">
        <v>26</v>
      </c>
      <c r="H3147" s="10" t="s">
        <v>20</v>
      </c>
      <c r="I3147" s="10" t="s">
        <v>28</v>
      </c>
      <c r="O3147" s="10">
        <f t="shared" si="49"/>
        <v>1</v>
      </c>
    </row>
    <row r="3148" spans="2:15" x14ac:dyDescent="0.3">
      <c r="B3148" s="10">
        <v>2024</v>
      </c>
      <c r="C3148" s="10" t="s">
        <v>15</v>
      </c>
      <c r="D3148" s="10" t="s">
        <v>16</v>
      </c>
      <c r="E3148" s="10" t="s">
        <v>17</v>
      </c>
      <c r="F3148" s="10" t="s">
        <v>18</v>
      </c>
      <c r="G3148" s="10" t="s">
        <v>32</v>
      </c>
      <c r="H3148" s="10" t="s">
        <v>27</v>
      </c>
      <c r="I3148" s="10" t="s">
        <v>28</v>
      </c>
      <c r="O3148" s="10">
        <f t="shared" si="49"/>
        <v>1</v>
      </c>
    </row>
    <row r="3149" spans="2:15" x14ac:dyDescent="0.3">
      <c r="B3149" s="10">
        <v>2026</v>
      </c>
      <c r="C3149" s="10" t="s">
        <v>15</v>
      </c>
      <c r="D3149" s="10" t="s">
        <v>33</v>
      </c>
      <c r="E3149" s="10" t="s">
        <v>35</v>
      </c>
      <c r="F3149" s="10" t="s">
        <v>30</v>
      </c>
      <c r="G3149" s="10" t="s">
        <v>44</v>
      </c>
      <c r="H3149" s="10" t="s">
        <v>34</v>
      </c>
      <c r="I3149" s="10" t="s">
        <v>28</v>
      </c>
      <c r="O3149" s="10">
        <f t="shared" si="49"/>
        <v>1</v>
      </c>
    </row>
    <row r="3150" spans="2:15" x14ac:dyDescent="0.3">
      <c r="B3150" s="10">
        <v>2021</v>
      </c>
      <c r="C3150" s="10" t="s">
        <v>45</v>
      </c>
      <c r="D3150" s="10" t="s">
        <v>33</v>
      </c>
      <c r="E3150" s="10" t="s">
        <v>17</v>
      </c>
      <c r="F3150" s="10" t="s">
        <v>25</v>
      </c>
      <c r="G3150" s="10" t="s">
        <v>26</v>
      </c>
      <c r="H3150" s="10" t="s">
        <v>39</v>
      </c>
      <c r="I3150" s="10" t="s">
        <v>34</v>
      </c>
      <c r="O3150" s="10">
        <f t="shared" si="49"/>
        <v>1</v>
      </c>
    </row>
    <row r="3151" spans="2:15" x14ac:dyDescent="0.3">
      <c r="B3151" s="10">
        <v>2026</v>
      </c>
      <c r="C3151" s="10" t="s">
        <v>41</v>
      </c>
      <c r="D3151" s="10" t="s">
        <v>31</v>
      </c>
      <c r="E3151" s="10" t="s">
        <v>24</v>
      </c>
      <c r="F3151" s="10" t="s">
        <v>25</v>
      </c>
      <c r="G3151" s="10" t="s">
        <v>32</v>
      </c>
      <c r="H3151" s="10" t="s">
        <v>34</v>
      </c>
      <c r="I3151" s="10" t="s">
        <v>21</v>
      </c>
      <c r="O3151" s="10">
        <f t="shared" si="49"/>
        <v>1</v>
      </c>
    </row>
    <row r="3152" spans="2:15" x14ac:dyDescent="0.3">
      <c r="B3152" s="10">
        <v>2021</v>
      </c>
      <c r="C3152" s="10" t="s">
        <v>45</v>
      </c>
      <c r="D3152" s="10" t="s">
        <v>16</v>
      </c>
      <c r="E3152" s="10" t="s">
        <v>24</v>
      </c>
      <c r="F3152" s="10" t="s">
        <v>25</v>
      </c>
      <c r="G3152" s="10" t="s">
        <v>26</v>
      </c>
      <c r="H3152" s="10" t="s">
        <v>34</v>
      </c>
      <c r="I3152" s="10" t="s">
        <v>28</v>
      </c>
      <c r="O3152" s="10">
        <f t="shared" si="49"/>
        <v>1</v>
      </c>
    </row>
    <row r="3153" spans="2:15" x14ac:dyDescent="0.3">
      <c r="B3153" s="10">
        <v>2024</v>
      </c>
      <c r="C3153" s="10" t="s">
        <v>41</v>
      </c>
      <c r="D3153" s="10" t="s">
        <v>33</v>
      </c>
      <c r="E3153" s="10" t="s">
        <v>35</v>
      </c>
      <c r="F3153" s="10" t="s">
        <v>25</v>
      </c>
      <c r="G3153" s="10" t="s">
        <v>19</v>
      </c>
      <c r="H3153" s="10" t="s">
        <v>39</v>
      </c>
      <c r="I3153" s="10" t="s">
        <v>28</v>
      </c>
      <c r="O3153" s="10">
        <f t="shared" si="49"/>
        <v>1</v>
      </c>
    </row>
    <row r="3154" spans="2:15" x14ac:dyDescent="0.3">
      <c r="B3154" s="10">
        <v>2024</v>
      </c>
      <c r="C3154" s="10" t="s">
        <v>43</v>
      </c>
      <c r="D3154" s="10" t="s">
        <v>33</v>
      </c>
      <c r="E3154" s="10" t="s">
        <v>17</v>
      </c>
      <c r="F3154" s="10" t="s">
        <v>30</v>
      </c>
      <c r="G3154" s="10" t="s">
        <v>38</v>
      </c>
      <c r="H3154" s="10" t="s">
        <v>20</v>
      </c>
      <c r="I3154" s="10" t="s">
        <v>28</v>
      </c>
      <c r="O3154" s="10">
        <f t="shared" si="49"/>
        <v>1</v>
      </c>
    </row>
    <row r="3155" spans="2:15" x14ac:dyDescent="0.3">
      <c r="B3155" s="10">
        <v>2021</v>
      </c>
      <c r="C3155" s="10" t="s">
        <v>45</v>
      </c>
      <c r="D3155" s="10" t="s">
        <v>16</v>
      </c>
      <c r="E3155" s="10" t="s">
        <v>24</v>
      </c>
      <c r="F3155" s="10" t="s">
        <v>25</v>
      </c>
      <c r="G3155" s="10" t="s">
        <v>40</v>
      </c>
      <c r="H3155" s="10" t="s">
        <v>20</v>
      </c>
      <c r="I3155" s="10" t="s">
        <v>28</v>
      </c>
      <c r="O3155" s="10">
        <f t="shared" si="49"/>
        <v>1</v>
      </c>
    </row>
    <row r="3156" spans="2:15" x14ac:dyDescent="0.3">
      <c r="B3156" s="10">
        <v>2022</v>
      </c>
      <c r="C3156" s="10" t="s">
        <v>15</v>
      </c>
      <c r="D3156" s="10" t="s">
        <v>42</v>
      </c>
      <c r="E3156" s="10" t="s">
        <v>35</v>
      </c>
      <c r="F3156" s="10" t="s">
        <v>30</v>
      </c>
      <c r="G3156" s="10" t="s">
        <v>40</v>
      </c>
      <c r="H3156" s="10" t="s">
        <v>34</v>
      </c>
      <c r="I3156" s="10" t="s">
        <v>28</v>
      </c>
      <c r="O3156" s="10">
        <f t="shared" si="49"/>
        <v>1</v>
      </c>
    </row>
    <row r="3157" spans="2:15" x14ac:dyDescent="0.3">
      <c r="B3157" s="10">
        <v>2025</v>
      </c>
      <c r="C3157" s="10" t="s">
        <v>15</v>
      </c>
      <c r="D3157" s="10" t="s">
        <v>31</v>
      </c>
      <c r="E3157" s="10" t="s">
        <v>24</v>
      </c>
      <c r="F3157" s="10" t="s">
        <v>25</v>
      </c>
      <c r="G3157" s="10" t="s">
        <v>26</v>
      </c>
      <c r="H3157" s="10" t="s">
        <v>20</v>
      </c>
      <c r="I3157" s="10" t="s">
        <v>34</v>
      </c>
      <c r="O3157" s="10">
        <f t="shared" si="49"/>
        <v>1</v>
      </c>
    </row>
    <row r="3158" spans="2:15" x14ac:dyDescent="0.3">
      <c r="B3158" s="10">
        <v>2025</v>
      </c>
      <c r="C3158" s="10" t="s">
        <v>15</v>
      </c>
      <c r="D3158" s="10" t="s">
        <v>23</v>
      </c>
      <c r="E3158" s="10" t="s">
        <v>35</v>
      </c>
      <c r="F3158" s="10" t="s">
        <v>18</v>
      </c>
      <c r="G3158" s="10" t="s">
        <v>26</v>
      </c>
      <c r="H3158" s="10" t="s">
        <v>27</v>
      </c>
      <c r="I3158" s="10" t="s">
        <v>28</v>
      </c>
      <c r="O3158" s="10">
        <f t="shared" si="49"/>
        <v>1</v>
      </c>
    </row>
    <row r="3159" spans="2:15" x14ac:dyDescent="0.3">
      <c r="B3159" s="10">
        <v>2021</v>
      </c>
      <c r="C3159" s="10" t="s">
        <v>15</v>
      </c>
      <c r="D3159" s="10" t="s">
        <v>31</v>
      </c>
      <c r="E3159" s="10" t="s">
        <v>17</v>
      </c>
      <c r="F3159" s="10" t="s">
        <v>25</v>
      </c>
      <c r="G3159" s="10" t="s">
        <v>44</v>
      </c>
      <c r="H3159" s="10" t="s">
        <v>34</v>
      </c>
      <c r="I3159" s="10" t="s">
        <v>28</v>
      </c>
      <c r="O3159" s="10">
        <f t="shared" si="49"/>
        <v>1</v>
      </c>
    </row>
    <row r="3160" spans="2:15" x14ac:dyDescent="0.3">
      <c r="B3160" s="10">
        <v>2022</v>
      </c>
      <c r="C3160" s="10" t="s">
        <v>22</v>
      </c>
      <c r="D3160" s="10" t="s">
        <v>37</v>
      </c>
      <c r="E3160" s="10" t="s">
        <v>35</v>
      </c>
      <c r="F3160" s="10" t="s">
        <v>25</v>
      </c>
      <c r="G3160" s="10" t="s">
        <v>19</v>
      </c>
      <c r="H3160" s="10" t="s">
        <v>39</v>
      </c>
      <c r="I3160" s="10" t="s">
        <v>34</v>
      </c>
      <c r="O3160" s="10">
        <f t="shared" si="49"/>
        <v>1</v>
      </c>
    </row>
    <row r="3161" spans="2:15" x14ac:dyDescent="0.3">
      <c r="B3161" s="10">
        <v>2024</v>
      </c>
      <c r="C3161" s="10" t="s">
        <v>41</v>
      </c>
      <c r="D3161" s="10" t="s">
        <v>16</v>
      </c>
      <c r="E3161" s="10" t="s">
        <v>35</v>
      </c>
      <c r="F3161" s="10" t="s">
        <v>18</v>
      </c>
      <c r="G3161" s="10" t="s">
        <v>32</v>
      </c>
      <c r="H3161" s="10" t="s">
        <v>27</v>
      </c>
      <c r="I3161" s="10" t="s">
        <v>28</v>
      </c>
      <c r="O3161" s="10">
        <f t="shared" si="49"/>
        <v>1</v>
      </c>
    </row>
    <row r="3162" spans="2:15" x14ac:dyDescent="0.3">
      <c r="B3162" s="10">
        <v>2020</v>
      </c>
      <c r="C3162" s="10" t="s">
        <v>22</v>
      </c>
      <c r="D3162" s="10" t="s">
        <v>16</v>
      </c>
      <c r="E3162" s="10" t="s">
        <v>35</v>
      </c>
      <c r="F3162" s="10" t="s">
        <v>18</v>
      </c>
      <c r="G3162" s="10" t="s">
        <v>40</v>
      </c>
      <c r="H3162" s="10" t="s">
        <v>39</v>
      </c>
      <c r="I3162" s="10" t="s">
        <v>28</v>
      </c>
      <c r="O3162" s="10">
        <f t="shared" si="49"/>
        <v>1</v>
      </c>
    </row>
    <row r="3163" spans="2:15" x14ac:dyDescent="0.3">
      <c r="B3163" s="10">
        <v>2023</v>
      </c>
      <c r="C3163" s="10" t="s">
        <v>43</v>
      </c>
      <c r="D3163" s="10" t="s">
        <v>23</v>
      </c>
      <c r="E3163" s="10" t="s">
        <v>35</v>
      </c>
      <c r="F3163" s="10" t="s">
        <v>30</v>
      </c>
      <c r="G3163" s="10" t="s">
        <v>40</v>
      </c>
      <c r="H3163" s="10" t="s">
        <v>20</v>
      </c>
      <c r="I3163" s="10" t="s">
        <v>21</v>
      </c>
      <c r="O3163" s="10">
        <f t="shared" si="49"/>
        <v>1</v>
      </c>
    </row>
    <row r="3164" spans="2:15" x14ac:dyDescent="0.3">
      <c r="B3164" s="10">
        <v>2024</v>
      </c>
      <c r="C3164" s="10" t="s">
        <v>45</v>
      </c>
      <c r="D3164" s="10" t="s">
        <v>23</v>
      </c>
      <c r="E3164" s="10" t="s">
        <v>17</v>
      </c>
      <c r="F3164" s="10" t="s">
        <v>18</v>
      </c>
      <c r="G3164" s="10" t="s">
        <v>19</v>
      </c>
      <c r="H3164" s="10" t="s">
        <v>27</v>
      </c>
      <c r="I3164" s="10" t="s">
        <v>28</v>
      </c>
      <c r="O3164" s="10">
        <f t="shared" si="49"/>
        <v>1</v>
      </c>
    </row>
    <row r="3165" spans="2:15" x14ac:dyDescent="0.3">
      <c r="B3165" s="10">
        <v>2020</v>
      </c>
      <c r="C3165" s="10" t="s">
        <v>36</v>
      </c>
      <c r="D3165" s="10" t="s">
        <v>16</v>
      </c>
      <c r="E3165" s="10" t="s">
        <v>24</v>
      </c>
      <c r="F3165" s="10" t="s">
        <v>18</v>
      </c>
      <c r="G3165" s="10" t="s">
        <v>32</v>
      </c>
      <c r="H3165" s="10" t="s">
        <v>20</v>
      </c>
      <c r="I3165" s="10" t="s">
        <v>28</v>
      </c>
      <c r="O3165" s="10">
        <f t="shared" si="49"/>
        <v>1</v>
      </c>
    </row>
    <row r="3166" spans="2:15" x14ac:dyDescent="0.3">
      <c r="B3166" s="10">
        <v>2020</v>
      </c>
      <c r="C3166" s="10" t="s">
        <v>36</v>
      </c>
      <c r="D3166" s="10" t="s">
        <v>31</v>
      </c>
      <c r="E3166" s="10" t="s">
        <v>17</v>
      </c>
      <c r="F3166" s="10" t="s">
        <v>18</v>
      </c>
      <c r="G3166" s="10" t="s">
        <v>32</v>
      </c>
      <c r="H3166" s="10" t="s">
        <v>39</v>
      </c>
      <c r="I3166" s="10" t="s">
        <v>34</v>
      </c>
      <c r="O3166" s="10">
        <f t="shared" si="49"/>
        <v>1</v>
      </c>
    </row>
    <row r="3167" spans="2:15" x14ac:dyDescent="0.3">
      <c r="B3167" s="10">
        <v>2022</v>
      </c>
      <c r="C3167" s="10" t="s">
        <v>29</v>
      </c>
      <c r="D3167" s="10" t="s">
        <v>33</v>
      </c>
      <c r="E3167" s="10" t="s">
        <v>35</v>
      </c>
      <c r="F3167" s="10" t="s">
        <v>25</v>
      </c>
      <c r="G3167" s="10" t="s">
        <v>19</v>
      </c>
      <c r="H3167" s="10" t="s">
        <v>39</v>
      </c>
      <c r="I3167" s="10" t="s">
        <v>34</v>
      </c>
      <c r="O3167" s="10">
        <f t="shared" si="49"/>
        <v>1</v>
      </c>
    </row>
    <row r="3168" spans="2:15" x14ac:dyDescent="0.3">
      <c r="B3168" s="10">
        <v>2021</v>
      </c>
      <c r="C3168" s="10" t="s">
        <v>22</v>
      </c>
      <c r="D3168" s="10" t="s">
        <v>16</v>
      </c>
      <c r="E3168" s="10" t="s">
        <v>17</v>
      </c>
      <c r="F3168" s="10" t="s">
        <v>30</v>
      </c>
      <c r="G3168" s="10" t="s">
        <v>38</v>
      </c>
      <c r="H3168" s="10" t="s">
        <v>27</v>
      </c>
      <c r="I3168" s="10" t="s">
        <v>28</v>
      </c>
      <c r="O3168" s="10">
        <f t="shared" si="49"/>
        <v>1</v>
      </c>
    </row>
    <row r="3169" spans="2:15" x14ac:dyDescent="0.3">
      <c r="B3169" s="10">
        <v>2026</v>
      </c>
      <c r="C3169" s="10" t="s">
        <v>45</v>
      </c>
      <c r="D3169" s="10" t="s">
        <v>42</v>
      </c>
      <c r="E3169" s="10" t="s">
        <v>35</v>
      </c>
      <c r="F3169" s="10" t="s">
        <v>25</v>
      </c>
      <c r="G3169" s="10" t="s">
        <v>19</v>
      </c>
      <c r="H3169" s="10" t="s">
        <v>39</v>
      </c>
      <c r="I3169" s="10" t="s">
        <v>21</v>
      </c>
      <c r="O3169" s="10">
        <f t="shared" si="49"/>
        <v>1</v>
      </c>
    </row>
    <row r="3170" spans="2:15" x14ac:dyDescent="0.3">
      <c r="B3170" s="10">
        <v>2020</v>
      </c>
      <c r="C3170" s="10" t="s">
        <v>45</v>
      </c>
      <c r="D3170" s="10" t="s">
        <v>42</v>
      </c>
      <c r="E3170" s="10" t="s">
        <v>17</v>
      </c>
      <c r="F3170" s="10" t="s">
        <v>25</v>
      </c>
      <c r="G3170" s="10" t="s">
        <v>32</v>
      </c>
      <c r="H3170" s="10" t="s">
        <v>27</v>
      </c>
      <c r="I3170" s="10" t="s">
        <v>28</v>
      </c>
      <c r="O3170" s="10">
        <f t="shared" si="49"/>
        <v>1</v>
      </c>
    </row>
    <row r="3171" spans="2:15" x14ac:dyDescent="0.3">
      <c r="B3171" s="10">
        <v>2021</v>
      </c>
      <c r="C3171" s="10" t="s">
        <v>22</v>
      </c>
      <c r="D3171" s="10" t="s">
        <v>33</v>
      </c>
      <c r="E3171" s="10" t="s">
        <v>35</v>
      </c>
      <c r="F3171" s="10" t="s">
        <v>18</v>
      </c>
      <c r="G3171" s="10" t="s">
        <v>38</v>
      </c>
      <c r="H3171" s="10" t="s">
        <v>27</v>
      </c>
      <c r="I3171" s="10" t="s">
        <v>34</v>
      </c>
      <c r="O3171" s="10">
        <f t="shared" si="49"/>
        <v>1</v>
      </c>
    </row>
    <row r="3172" spans="2:15" x14ac:dyDescent="0.3">
      <c r="B3172" s="10">
        <v>2023</v>
      </c>
      <c r="C3172" s="10" t="s">
        <v>41</v>
      </c>
      <c r="D3172" s="10" t="s">
        <v>42</v>
      </c>
      <c r="E3172" s="10" t="s">
        <v>35</v>
      </c>
      <c r="F3172" s="10" t="s">
        <v>25</v>
      </c>
      <c r="G3172" s="10" t="s">
        <v>44</v>
      </c>
      <c r="H3172" s="10" t="s">
        <v>20</v>
      </c>
      <c r="I3172" s="10" t="s">
        <v>21</v>
      </c>
      <c r="O3172" s="10">
        <f t="shared" si="49"/>
        <v>1</v>
      </c>
    </row>
    <row r="3173" spans="2:15" x14ac:dyDescent="0.3">
      <c r="B3173" s="10">
        <v>2025</v>
      </c>
      <c r="C3173" s="10" t="s">
        <v>45</v>
      </c>
      <c r="D3173" s="10" t="s">
        <v>23</v>
      </c>
      <c r="E3173" s="10" t="s">
        <v>35</v>
      </c>
      <c r="F3173" s="10" t="s">
        <v>18</v>
      </c>
      <c r="G3173" s="10" t="s">
        <v>44</v>
      </c>
      <c r="H3173" s="10" t="s">
        <v>27</v>
      </c>
      <c r="I3173" s="10" t="s">
        <v>28</v>
      </c>
      <c r="O3173" s="10">
        <f t="shared" si="49"/>
        <v>1</v>
      </c>
    </row>
    <row r="3174" spans="2:15" x14ac:dyDescent="0.3">
      <c r="B3174" s="10">
        <v>2025</v>
      </c>
      <c r="C3174" s="10" t="s">
        <v>15</v>
      </c>
      <c r="D3174" s="10" t="s">
        <v>16</v>
      </c>
      <c r="E3174" s="10" t="s">
        <v>17</v>
      </c>
      <c r="F3174" s="10" t="s">
        <v>18</v>
      </c>
      <c r="G3174" s="10" t="s">
        <v>19</v>
      </c>
      <c r="H3174" s="10" t="s">
        <v>39</v>
      </c>
      <c r="I3174" s="10" t="s">
        <v>28</v>
      </c>
      <c r="O3174" s="10">
        <f t="shared" si="49"/>
        <v>1</v>
      </c>
    </row>
    <row r="3175" spans="2:15" x14ac:dyDescent="0.3">
      <c r="B3175" s="10">
        <v>2020</v>
      </c>
      <c r="C3175" s="10" t="s">
        <v>36</v>
      </c>
      <c r="D3175" s="10" t="s">
        <v>23</v>
      </c>
      <c r="E3175" s="10" t="s">
        <v>17</v>
      </c>
      <c r="F3175" s="10" t="s">
        <v>30</v>
      </c>
      <c r="G3175" s="10" t="s">
        <v>19</v>
      </c>
      <c r="H3175" s="10" t="s">
        <v>20</v>
      </c>
      <c r="I3175" s="10" t="s">
        <v>21</v>
      </c>
      <c r="O3175" s="10">
        <f t="shared" si="49"/>
        <v>1</v>
      </c>
    </row>
    <row r="3176" spans="2:15" x14ac:dyDescent="0.3">
      <c r="B3176" s="10">
        <v>2020</v>
      </c>
      <c r="C3176" s="10" t="s">
        <v>41</v>
      </c>
      <c r="D3176" s="10" t="s">
        <v>23</v>
      </c>
      <c r="E3176" s="10" t="s">
        <v>35</v>
      </c>
      <c r="F3176" s="10" t="s">
        <v>30</v>
      </c>
      <c r="G3176" s="10" t="s">
        <v>26</v>
      </c>
      <c r="H3176" s="10" t="s">
        <v>34</v>
      </c>
      <c r="I3176" s="10" t="s">
        <v>28</v>
      </c>
      <c r="O3176" s="10">
        <f t="shared" si="49"/>
        <v>1</v>
      </c>
    </row>
    <row r="3177" spans="2:15" x14ac:dyDescent="0.3">
      <c r="B3177" s="10">
        <v>2023</v>
      </c>
      <c r="C3177" s="10" t="s">
        <v>15</v>
      </c>
      <c r="D3177" s="10" t="s">
        <v>37</v>
      </c>
      <c r="E3177" s="10" t="s">
        <v>35</v>
      </c>
      <c r="F3177" s="10" t="s">
        <v>25</v>
      </c>
      <c r="G3177" s="10" t="s">
        <v>40</v>
      </c>
      <c r="H3177" s="10" t="s">
        <v>20</v>
      </c>
      <c r="I3177" s="10" t="s">
        <v>28</v>
      </c>
      <c r="O3177" s="10">
        <f t="shared" si="49"/>
        <v>1</v>
      </c>
    </row>
    <row r="3178" spans="2:15" x14ac:dyDescent="0.3">
      <c r="B3178" s="10">
        <v>2020</v>
      </c>
      <c r="C3178" s="10" t="s">
        <v>29</v>
      </c>
      <c r="D3178" s="10" t="s">
        <v>37</v>
      </c>
      <c r="E3178" s="10" t="s">
        <v>17</v>
      </c>
      <c r="F3178" s="10" t="s">
        <v>25</v>
      </c>
      <c r="G3178" s="10" t="s">
        <v>44</v>
      </c>
      <c r="H3178" s="10" t="s">
        <v>20</v>
      </c>
      <c r="I3178" s="10" t="s">
        <v>21</v>
      </c>
      <c r="O3178" s="10">
        <f t="shared" si="49"/>
        <v>1</v>
      </c>
    </row>
    <row r="3179" spans="2:15" x14ac:dyDescent="0.3">
      <c r="B3179" s="10">
        <v>2023</v>
      </c>
      <c r="C3179" s="10" t="s">
        <v>36</v>
      </c>
      <c r="D3179" s="10" t="s">
        <v>16</v>
      </c>
      <c r="E3179" s="10" t="s">
        <v>24</v>
      </c>
      <c r="F3179" s="10" t="s">
        <v>25</v>
      </c>
      <c r="G3179" s="10" t="s">
        <v>32</v>
      </c>
      <c r="H3179" s="10" t="s">
        <v>34</v>
      </c>
      <c r="I3179" s="10" t="s">
        <v>34</v>
      </c>
      <c r="O3179" s="10">
        <f t="shared" si="49"/>
        <v>1</v>
      </c>
    </row>
    <row r="3180" spans="2:15" x14ac:dyDescent="0.3">
      <c r="B3180" s="10">
        <v>2026</v>
      </c>
      <c r="C3180" s="10" t="s">
        <v>29</v>
      </c>
      <c r="D3180" s="10" t="s">
        <v>16</v>
      </c>
      <c r="E3180" s="10" t="s">
        <v>35</v>
      </c>
      <c r="F3180" s="10" t="s">
        <v>18</v>
      </c>
      <c r="G3180" s="10" t="s">
        <v>26</v>
      </c>
      <c r="H3180" s="10" t="s">
        <v>39</v>
      </c>
      <c r="I3180" s="10" t="s">
        <v>28</v>
      </c>
      <c r="O3180" s="10">
        <f t="shared" si="49"/>
        <v>1</v>
      </c>
    </row>
    <row r="3181" spans="2:15" x14ac:dyDescent="0.3">
      <c r="B3181" s="10">
        <v>2025</v>
      </c>
      <c r="C3181" s="10" t="s">
        <v>43</v>
      </c>
      <c r="D3181" s="10" t="s">
        <v>33</v>
      </c>
      <c r="E3181" s="10" t="s">
        <v>35</v>
      </c>
      <c r="F3181" s="10" t="s">
        <v>18</v>
      </c>
      <c r="G3181" s="10" t="s">
        <v>40</v>
      </c>
      <c r="H3181" s="10" t="s">
        <v>34</v>
      </c>
      <c r="I3181" s="10" t="s">
        <v>28</v>
      </c>
      <c r="O3181" s="10">
        <f t="shared" si="49"/>
        <v>1</v>
      </c>
    </row>
    <row r="3182" spans="2:15" x14ac:dyDescent="0.3">
      <c r="B3182" s="10">
        <v>2024</v>
      </c>
      <c r="C3182" s="10" t="s">
        <v>41</v>
      </c>
      <c r="D3182" s="10" t="s">
        <v>33</v>
      </c>
      <c r="E3182" s="10" t="s">
        <v>17</v>
      </c>
      <c r="F3182" s="10" t="s">
        <v>30</v>
      </c>
      <c r="G3182" s="10" t="s">
        <v>38</v>
      </c>
      <c r="H3182" s="10" t="s">
        <v>39</v>
      </c>
      <c r="I3182" s="10" t="s">
        <v>28</v>
      </c>
      <c r="O3182" s="10">
        <f t="shared" si="49"/>
        <v>1</v>
      </c>
    </row>
    <row r="3183" spans="2:15" x14ac:dyDescent="0.3">
      <c r="B3183" s="10">
        <v>2020</v>
      </c>
      <c r="C3183" s="10" t="s">
        <v>43</v>
      </c>
      <c r="D3183" s="10" t="s">
        <v>23</v>
      </c>
      <c r="E3183" s="10" t="s">
        <v>24</v>
      </c>
      <c r="F3183" s="10" t="s">
        <v>25</v>
      </c>
      <c r="G3183" s="10" t="s">
        <v>26</v>
      </c>
      <c r="H3183" s="10" t="s">
        <v>27</v>
      </c>
      <c r="I3183" s="10" t="s">
        <v>21</v>
      </c>
      <c r="O3183" s="10">
        <f t="shared" si="49"/>
        <v>1</v>
      </c>
    </row>
    <row r="3184" spans="2:15" x14ac:dyDescent="0.3">
      <c r="B3184" s="10">
        <v>2021</v>
      </c>
      <c r="C3184" s="10" t="s">
        <v>29</v>
      </c>
      <c r="D3184" s="10" t="s">
        <v>37</v>
      </c>
      <c r="E3184" s="10" t="s">
        <v>24</v>
      </c>
      <c r="F3184" s="10" t="s">
        <v>30</v>
      </c>
      <c r="G3184" s="10" t="s">
        <v>26</v>
      </c>
      <c r="H3184" s="10" t="s">
        <v>20</v>
      </c>
      <c r="I3184" s="10" t="s">
        <v>28</v>
      </c>
      <c r="O3184" s="10">
        <f t="shared" si="49"/>
        <v>1</v>
      </c>
    </row>
    <row r="3185" spans="2:15" x14ac:dyDescent="0.3">
      <c r="B3185" s="10">
        <v>2025</v>
      </c>
      <c r="C3185" s="10" t="s">
        <v>41</v>
      </c>
      <c r="D3185" s="10" t="s">
        <v>37</v>
      </c>
      <c r="E3185" s="10" t="s">
        <v>35</v>
      </c>
      <c r="F3185" s="10" t="s">
        <v>18</v>
      </c>
      <c r="G3185" s="10" t="s">
        <v>38</v>
      </c>
      <c r="H3185" s="10" t="s">
        <v>27</v>
      </c>
      <c r="I3185" s="10" t="s">
        <v>34</v>
      </c>
      <c r="O3185" s="10">
        <f t="shared" si="49"/>
        <v>1</v>
      </c>
    </row>
    <row r="3186" spans="2:15" x14ac:dyDescent="0.3">
      <c r="B3186" s="10">
        <v>2024</v>
      </c>
      <c r="C3186" s="10" t="s">
        <v>41</v>
      </c>
      <c r="D3186" s="10" t="s">
        <v>33</v>
      </c>
      <c r="E3186" s="10" t="s">
        <v>35</v>
      </c>
      <c r="F3186" s="10" t="s">
        <v>18</v>
      </c>
      <c r="G3186" s="10" t="s">
        <v>19</v>
      </c>
      <c r="H3186" s="10" t="s">
        <v>20</v>
      </c>
      <c r="I3186" s="10" t="s">
        <v>21</v>
      </c>
      <c r="O3186" s="10">
        <f t="shared" si="49"/>
        <v>1</v>
      </c>
    </row>
    <row r="3187" spans="2:15" x14ac:dyDescent="0.3">
      <c r="B3187" s="10">
        <v>2023</v>
      </c>
      <c r="C3187" s="10" t="s">
        <v>15</v>
      </c>
      <c r="D3187" s="10" t="s">
        <v>23</v>
      </c>
      <c r="E3187" s="10" t="s">
        <v>35</v>
      </c>
      <c r="F3187" s="10" t="s">
        <v>25</v>
      </c>
      <c r="G3187" s="10" t="s">
        <v>32</v>
      </c>
      <c r="H3187" s="10" t="s">
        <v>34</v>
      </c>
      <c r="I3187" s="10" t="s">
        <v>28</v>
      </c>
      <c r="O3187" s="10">
        <f t="shared" si="49"/>
        <v>1</v>
      </c>
    </row>
    <row r="3188" spans="2:15" x14ac:dyDescent="0.3">
      <c r="B3188" s="10">
        <v>2021</v>
      </c>
      <c r="C3188" s="10" t="s">
        <v>45</v>
      </c>
      <c r="D3188" s="10" t="s">
        <v>16</v>
      </c>
      <c r="E3188" s="10" t="s">
        <v>24</v>
      </c>
      <c r="F3188" s="10" t="s">
        <v>25</v>
      </c>
      <c r="G3188" s="10" t="s">
        <v>38</v>
      </c>
      <c r="H3188" s="10" t="s">
        <v>34</v>
      </c>
      <c r="I3188" s="10" t="s">
        <v>28</v>
      </c>
      <c r="O3188" s="10">
        <f t="shared" si="49"/>
        <v>1</v>
      </c>
    </row>
    <row r="3189" spans="2:15" x14ac:dyDescent="0.3">
      <c r="B3189" s="10">
        <v>2020</v>
      </c>
      <c r="C3189" s="10" t="s">
        <v>36</v>
      </c>
      <c r="D3189" s="10" t="s">
        <v>33</v>
      </c>
      <c r="E3189" s="10" t="s">
        <v>24</v>
      </c>
      <c r="F3189" s="10" t="s">
        <v>18</v>
      </c>
      <c r="G3189" s="10" t="s">
        <v>40</v>
      </c>
      <c r="H3189" s="10" t="s">
        <v>34</v>
      </c>
      <c r="I3189" s="10" t="s">
        <v>28</v>
      </c>
      <c r="O3189" s="10">
        <f t="shared" si="49"/>
        <v>1</v>
      </c>
    </row>
    <row r="3190" spans="2:15" x14ac:dyDescent="0.3">
      <c r="B3190" s="10">
        <v>2026</v>
      </c>
      <c r="C3190" s="10" t="s">
        <v>45</v>
      </c>
      <c r="D3190" s="10" t="s">
        <v>31</v>
      </c>
      <c r="E3190" s="10" t="s">
        <v>35</v>
      </c>
      <c r="F3190" s="10" t="s">
        <v>18</v>
      </c>
      <c r="G3190" s="10" t="s">
        <v>44</v>
      </c>
      <c r="H3190" s="10" t="s">
        <v>27</v>
      </c>
      <c r="I3190" s="10" t="s">
        <v>28</v>
      </c>
      <c r="O3190" s="10">
        <f t="shared" si="49"/>
        <v>1</v>
      </c>
    </row>
    <row r="3191" spans="2:15" x14ac:dyDescent="0.3">
      <c r="B3191" s="10">
        <v>2025</v>
      </c>
      <c r="C3191" s="10" t="s">
        <v>29</v>
      </c>
      <c r="D3191" s="10" t="s">
        <v>23</v>
      </c>
      <c r="E3191" s="10" t="s">
        <v>35</v>
      </c>
      <c r="F3191" s="10" t="s">
        <v>30</v>
      </c>
      <c r="G3191" s="10" t="s">
        <v>19</v>
      </c>
      <c r="H3191" s="10" t="s">
        <v>34</v>
      </c>
      <c r="I3191" s="10" t="s">
        <v>34</v>
      </c>
      <c r="O3191" s="10">
        <f t="shared" si="49"/>
        <v>1</v>
      </c>
    </row>
    <row r="3192" spans="2:15" x14ac:dyDescent="0.3">
      <c r="B3192" s="10">
        <v>2021</v>
      </c>
      <c r="C3192" s="10" t="s">
        <v>41</v>
      </c>
      <c r="D3192" s="10" t="s">
        <v>42</v>
      </c>
      <c r="E3192" s="10" t="s">
        <v>35</v>
      </c>
      <c r="F3192" s="10" t="s">
        <v>25</v>
      </c>
      <c r="G3192" s="10" t="s">
        <v>44</v>
      </c>
      <c r="H3192" s="10" t="s">
        <v>27</v>
      </c>
      <c r="I3192" s="10" t="s">
        <v>28</v>
      </c>
      <c r="O3192" s="10">
        <f t="shared" si="49"/>
        <v>1</v>
      </c>
    </row>
    <row r="3193" spans="2:15" x14ac:dyDescent="0.3">
      <c r="B3193" s="10">
        <v>2020</v>
      </c>
      <c r="C3193" s="10" t="s">
        <v>41</v>
      </c>
      <c r="D3193" s="10" t="s">
        <v>33</v>
      </c>
      <c r="E3193" s="10" t="s">
        <v>24</v>
      </c>
      <c r="F3193" s="10" t="s">
        <v>18</v>
      </c>
      <c r="G3193" s="10" t="s">
        <v>40</v>
      </c>
      <c r="H3193" s="10" t="s">
        <v>34</v>
      </c>
      <c r="I3193" s="10" t="s">
        <v>28</v>
      </c>
      <c r="O3193" s="10">
        <f t="shared" si="49"/>
        <v>1</v>
      </c>
    </row>
    <row r="3194" spans="2:15" x14ac:dyDescent="0.3">
      <c r="B3194" s="10">
        <v>2024</v>
      </c>
      <c r="C3194" s="10" t="s">
        <v>45</v>
      </c>
      <c r="D3194" s="10" t="s">
        <v>33</v>
      </c>
      <c r="E3194" s="10" t="s">
        <v>35</v>
      </c>
      <c r="F3194" s="10" t="s">
        <v>25</v>
      </c>
      <c r="G3194" s="10" t="s">
        <v>32</v>
      </c>
      <c r="H3194" s="10" t="s">
        <v>20</v>
      </c>
      <c r="I3194" s="10" t="s">
        <v>28</v>
      </c>
      <c r="O3194" s="10">
        <f t="shared" si="49"/>
        <v>1</v>
      </c>
    </row>
    <row r="3195" spans="2:15" x14ac:dyDescent="0.3">
      <c r="B3195" s="10">
        <v>2026</v>
      </c>
      <c r="C3195" s="10" t="s">
        <v>45</v>
      </c>
      <c r="D3195" s="10" t="s">
        <v>23</v>
      </c>
      <c r="E3195" s="10" t="s">
        <v>17</v>
      </c>
      <c r="F3195" s="10" t="s">
        <v>30</v>
      </c>
      <c r="G3195" s="10" t="s">
        <v>40</v>
      </c>
      <c r="H3195" s="10" t="s">
        <v>39</v>
      </c>
      <c r="I3195" s="10" t="s">
        <v>34</v>
      </c>
      <c r="O3195" s="10">
        <f t="shared" si="49"/>
        <v>1</v>
      </c>
    </row>
    <row r="3196" spans="2:15" x14ac:dyDescent="0.3">
      <c r="B3196" s="10">
        <v>2023</v>
      </c>
      <c r="C3196" s="10" t="s">
        <v>36</v>
      </c>
      <c r="D3196" s="10" t="s">
        <v>16</v>
      </c>
      <c r="E3196" s="10" t="s">
        <v>24</v>
      </c>
      <c r="F3196" s="10" t="s">
        <v>25</v>
      </c>
      <c r="G3196" s="10" t="s">
        <v>26</v>
      </c>
      <c r="H3196" s="10" t="s">
        <v>20</v>
      </c>
      <c r="I3196" s="10" t="s">
        <v>21</v>
      </c>
      <c r="O3196" s="10">
        <f t="shared" si="49"/>
        <v>1</v>
      </c>
    </row>
    <row r="3197" spans="2:15" x14ac:dyDescent="0.3">
      <c r="B3197" s="10">
        <v>2020</v>
      </c>
      <c r="C3197" s="10" t="s">
        <v>45</v>
      </c>
      <c r="D3197" s="10" t="s">
        <v>16</v>
      </c>
      <c r="E3197" s="10" t="s">
        <v>17</v>
      </c>
      <c r="F3197" s="10" t="s">
        <v>25</v>
      </c>
      <c r="G3197" s="10" t="s">
        <v>19</v>
      </c>
      <c r="H3197" s="10" t="s">
        <v>34</v>
      </c>
      <c r="I3197" s="10" t="s">
        <v>34</v>
      </c>
      <c r="O3197" s="10">
        <f t="shared" si="49"/>
        <v>1</v>
      </c>
    </row>
    <row r="3198" spans="2:15" x14ac:dyDescent="0.3">
      <c r="B3198" s="10">
        <v>2025</v>
      </c>
      <c r="C3198" s="10" t="s">
        <v>43</v>
      </c>
      <c r="D3198" s="10" t="s">
        <v>23</v>
      </c>
      <c r="E3198" s="10" t="s">
        <v>17</v>
      </c>
      <c r="F3198" s="10" t="s">
        <v>25</v>
      </c>
      <c r="G3198" s="10" t="s">
        <v>38</v>
      </c>
      <c r="H3198" s="10" t="s">
        <v>20</v>
      </c>
      <c r="I3198" s="10" t="s">
        <v>21</v>
      </c>
      <c r="O3198" s="10">
        <f t="shared" si="49"/>
        <v>1</v>
      </c>
    </row>
    <row r="3199" spans="2:15" x14ac:dyDescent="0.3">
      <c r="B3199" s="10">
        <v>2023</v>
      </c>
      <c r="C3199" s="10" t="s">
        <v>43</v>
      </c>
      <c r="D3199" s="10" t="s">
        <v>31</v>
      </c>
      <c r="E3199" s="10" t="s">
        <v>24</v>
      </c>
      <c r="F3199" s="10" t="s">
        <v>30</v>
      </c>
      <c r="G3199" s="10" t="s">
        <v>38</v>
      </c>
      <c r="H3199" s="10" t="s">
        <v>27</v>
      </c>
      <c r="I3199" s="10" t="s">
        <v>21</v>
      </c>
      <c r="O3199" s="10">
        <f t="shared" si="49"/>
        <v>1</v>
      </c>
    </row>
    <row r="3200" spans="2:15" x14ac:dyDescent="0.3">
      <c r="B3200" s="10">
        <v>2023</v>
      </c>
      <c r="C3200" s="10" t="s">
        <v>43</v>
      </c>
      <c r="D3200" s="10" t="s">
        <v>16</v>
      </c>
      <c r="E3200" s="10" t="s">
        <v>35</v>
      </c>
      <c r="F3200" s="10" t="s">
        <v>25</v>
      </c>
      <c r="G3200" s="10" t="s">
        <v>26</v>
      </c>
      <c r="H3200" s="10" t="s">
        <v>39</v>
      </c>
      <c r="I3200" s="10" t="s">
        <v>28</v>
      </c>
      <c r="O3200" s="10">
        <f t="shared" si="49"/>
        <v>1</v>
      </c>
    </row>
    <row r="3201" spans="2:15" x14ac:dyDescent="0.3">
      <c r="B3201" s="10">
        <v>2021</v>
      </c>
      <c r="C3201" s="10" t="s">
        <v>22</v>
      </c>
      <c r="D3201" s="10" t="s">
        <v>37</v>
      </c>
      <c r="E3201" s="10" t="s">
        <v>17</v>
      </c>
      <c r="F3201" s="10" t="s">
        <v>18</v>
      </c>
      <c r="G3201" s="10" t="s">
        <v>38</v>
      </c>
      <c r="H3201" s="10" t="s">
        <v>27</v>
      </c>
      <c r="I3201" s="10" t="s">
        <v>28</v>
      </c>
      <c r="O3201" s="10">
        <f t="shared" si="49"/>
        <v>1</v>
      </c>
    </row>
    <row r="3202" spans="2:15" x14ac:dyDescent="0.3">
      <c r="B3202" s="10">
        <v>2023</v>
      </c>
      <c r="C3202" s="10" t="s">
        <v>41</v>
      </c>
      <c r="D3202" s="10" t="s">
        <v>33</v>
      </c>
      <c r="E3202" s="10" t="s">
        <v>24</v>
      </c>
      <c r="F3202" s="10" t="s">
        <v>25</v>
      </c>
      <c r="G3202" s="10" t="s">
        <v>44</v>
      </c>
      <c r="H3202" s="10" t="s">
        <v>34</v>
      </c>
      <c r="I3202" s="10" t="s">
        <v>21</v>
      </c>
      <c r="O3202" s="10">
        <f t="shared" si="49"/>
        <v>1</v>
      </c>
    </row>
    <row r="3203" spans="2:15" x14ac:dyDescent="0.3">
      <c r="B3203" s="10">
        <v>2022</v>
      </c>
      <c r="C3203" s="10" t="s">
        <v>43</v>
      </c>
      <c r="D3203" s="10" t="s">
        <v>31</v>
      </c>
      <c r="E3203" s="10" t="s">
        <v>24</v>
      </c>
      <c r="F3203" s="10" t="s">
        <v>30</v>
      </c>
      <c r="G3203" s="10" t="s">
        <v>38</v>
      </c>
      <c r="H3203" s="10" t="s">
        <v>27</v>
      </c>
      <c r="I3203" s="10" t="s">
        <v>28</v>
      </c>
      <c r="O3203" s="10">
        <f t="shared" si="49"/>
        <v>1</v>
      </c>
    </row>
    <row r="3204" spans="2:15" x14ac:dyDescent="0.3">
      <c r="B3204" s="10">
        <v>2026</v>
      </c>
      <c r="C3204" s="10" t="s">
        <v>41</v>
      </c>
      <c r="D3204" s="10" t="s">
        <v>16</v>
      </c>
      <c r="E3204" s="10" t="s">
        <v>24</v>
      </c>
      <c r="F3204" s="10" t="s">
        <v>30</v>
      </c>
      <c r="G3204" s="10" t="s">
        <v>38</v>
      </c>
      <c r="H3204" s="10" t="s">
        <v>20</v>
      </c>
      <c r="I3204" s="10" t="s">
        <v>21</v>
      </c>
      <c r="O3204" s="10">
        <f t="shared" si="49"/>
        <v>1</v>
      </c>
    </row>
    <row r="3205" spans="2:15" x14ac:dyDescent="0.3">
      <c r="B3205" s="10">
        <v>2025</v>
      </c>
      <c r="C3205" s="10" t="s">
        <v>15</v>
      </c>
      <c r="D3205" s="10" t="s">
        <v>16</v>
      </c>
      <c r="E3205" s="10" t="s">
        <v>17</v>
      </c>
      <c r="F3205" s="10" t="s">
        <v>30</v>
      </c>
      <c r="G3205" s="10" t="s">
        <v>38</v>
      </c>
      <c r="H3205" s="10" t="s">
        <v>27</v>
      </c>
      <c r="I3205" s="10" t="s">
        <v>28</v>
      </c>
      <c r="O3205" s="10">
        <f t="shared" ref="O3205:O3268" si="50">SUBTOTAL(103,B3205)</f>
        <v>1</v>
      </c>
    </row>
    <row r="3206" spans="2:15" x14ac:dyDescent="0.3">
      <c r="B3206" s="10">
        <v>2023</v>
      </c>
      <c r="C3206" s="10" t="s">
        <v>45</v>
      </c>
      <c r="D3206" s="10" t="s">
        <v>42</v>
      </c>
      <c r="E3206" s="10" t="s">
        <v>24</v>
      </c>
      <c r="F3206" s="10" t="s">
        <v>30</v>
      </c>
      <c r="G3206" s="10" t="s">
        <v>38</v>
      </c>
      <c r="H3206" s="10" t="s">
        <v>34</v>
      </c>
      <c r="I3206" s="10" t="s">
        <v>21</v>
      </c>
      <c r="O3206" s="10">
        <f t="shared" si="50"/>
        <v>1</v>
      </c>
    </row>
    <row r="3207" spans="2:15" x14ac:dyDescent="0.3">
      <c r="B3207" s="10">
        <v>2022</v>
      </c>
      <c r="C3207" s="10" t="s">
        <v>29</v>
      </c>
      <c r="D3207" s="10" t="s">
        <v>42</v>
      </c>
      <c r="E3207" s="10" t="s">
        <v>17</v>
      </c>
      <c r="F3207" s="10" t="s">
        <v>18</v>
      </c>
      <c r="G3207" s="10" t="s">
        <v>26</v>
      </c>
      <c r="H3207" s="10" t="s">
        <v>34</v>
      </c>
      <c r="I3207" s="10" t="s">
        <v>28</v>
      </c>
      <c r="O3207" s="10">
        <f t="shared" si="50"/>
        <v>1</v>
      </c>
    </row>
    <row r="3208" spans="2:15" x14ac:dyDescent="0.3">
      <c r="B3208" s="10">
        <v>2025</v>
      </c>
      <c r="C3208" s="10" t="s">
        <v>22</v>
      </c>
      <c r="D3208" s="10" t="s">
        <v>16</v>
      </c>
      <c r="E3208" s="10" t="s">
        <v>24</v>
      </c>
      <c r="F3208" s="10" t="s">
        <v>18</v>
      </c>
      <c r="G3208" s="10" t="s">
        <v>19</v>
      </c>
      <c r="H3208" s="10" t="s">
        <v>27</v>
      </c>
      <c r="I3208" s="10" t="s">
        <v>34</v>
      </c>
      <c r="O3208" s="10">
        <f t="shared" si="50"/>
        <v>1</v>
      </c>
    </row>
    <row r="3209" spans="2:15" x14ac:dyDescent="0.3">
      <c r="B3209" s="10">
        <v>2025</v>
      </c>
      <c r="C3209" s="10" t="s">
        <v>36</v>
      </c>
      <c r="D3209" s="10" t="s">
        <v>23</v>
      </c>
      <c r="E3209" s="10" t="s">
        <v>17</v>
      </c>
      <c r="F3209" s="10" t="s">
        <v>30</v>
      </c>
      <c r="G3209" s="10" t="s">
        <v>19</v>
      </c>
      <c r="H3209" s="10" t="s">
        <v>20</v>
      </c>
      <c r="I3209" s="10" t="s">
        <v>28</v>
      </c>
      <c r="O3209" s="10">
        <f t="shared" si="50"/>
        <v>1</v>
      </c>
    </row>
    <row r="3210" spans="2:15" x14ac:dyDescent="0.3">
      <c r="B3210" s="10">
        <v>2022</v>
      </c>
      <c r="C3210" s="10" t="s">
        <v>41</v>
      </c>
      <c r="D3210" s="10" t="s">
        <v>23</v>
      </c>
      <c r="E3210" s="10" t="s">
        <v>24</v>
      </c>
      <c r="F3210" s="10" t="s">
        <v>18</v>
      </c>
      <c r="G3210" s="10" t="s">
        <v>19</v>
      </c>
      <c r="H3210" s="10" t="s">
        <v>39</v>
      </c>
      <c r="I3210" s="10" t="s">
        <v>28</v>
      </c>
      <c r="O3210" s="10">
        <f t="shared" si="50"/>
        <v>1</v>
      </c>
    </row>
    <row r="3211" spans="2:15" x14ac:dyDescent="0.3">
      <c r="B3211" s="10">
        <v>2026</v>
      </c>
      <c r="C3211" s="10" t="s">
        <v>29</v>
      </c>
      <c r="D3211" s="10" t="s">
        <v>33</v>
      </c>
      <c r="E3211" s="10" t="s">
        <v>24</v>
      </c>
      <c r="F3211" s="10" t="s">
        <v>25</v>
      </c>
      <c r="G3211" s="10" t="s">
        <v>44</v>
      </c>
      <c r="H3211" s="10" t="s">
        <v>34</v>
      </c>
      <c r="I3211" s="10" t="s">
        <v>28</v>
      </c>
      <c r="O3211" s="10">
        <f t="shared" si="50"/>
        <v>1</v>
      </c>
    </row>
    <row r="3212" spans="2:15" x14ac:dyDescent="0.3">
      <c r="B3212" s="10">
        <v>2022</v>
      </c>
      <c r="C3212" s="10" t="s">
        <v>36</v>
      </c>
      <c r="D3212" s="10" t="s">
        <v>16</v>
      </c>
      <c r="E3212" s="10" t="s">
        <v>17</v>
      </c>
      <c r="F3212" s="10" t="s">
        <v>25</v>
      </c>
      <c r="G3212" s="10" t="s">
        <v>44</v>
      </c>
      <c r="H3212" s="10" t="s">
        <v>20</v>
      </c>
      <c r="I3212" s="10" t="s">
        <v>28</v>
      </c>
      <c r="O3212" s="10">
        <f t="shared" si="50"/>
        <v>1</v>
      </c>
    </row>
    <row r="3213" spans="2:15" x14ac:dyDescent="0.3">
      <c r="B3213" s="10">
        <v>2026</v>
      </c>
      <c r="C3213" s="10" t="s">
        <v>45</v>
      </c>
      <c r="D3213" s="10" t="s">
        <v>31</v>
      </c>
      <c r="E3213" s="10" t="s">
        <v>17</v>
      </c>
      <c r="F3213" s="10" t="s">
        <v>30</v>
      </c>
      <c r="G3213" s="10" t="s">
        <v>32</v>
      </c>
      <c r="H3213" s="10" t="s">
        <v>34</v>
      </c>
      <c r="I3213" s="10" t="s">
        <v>28</v>
      </c>
      <c r="O3213" s="10">
        <f t="shared" si="50"/>
        <v>1</v>
      </c>
    </row>
    <row r="3214" spans="2:15" x14ac:dyDescent="0.3">
      <c r="B3214" s="10">
        <v>2026</v>
      </c>
      <c r="C3214" s="10" t="s">
        <v>41</v>
      </c>
      <c r="D3214" s="10" t="s">
        <v>23</v>
      </c>
      <c r="E3214" s="10" t="s">
        <v>35</v>
      </c>
      <c r="F3214" s="10" t="s">
        <v>25</v>
      </c>
      <c r="G3214" s="10" t="s">
        <v>26</v>
      </c>
      <c r="H3214" s="10" t="s">
        <v>27</v>
      </c>
      <c r="I3214" s="10" t="s">
        <v>28</v>
      </c>
      <c r="O3214" s="10">
        <f t="shared" si="50"/>
        <v>1</v>
      </c>
    </row>
    <row r="3215" spans="2:15" x14ac:dyDescent="0.3">
      <c r="B3215" s="10">
        <v>2025</v>
      </c>
      <c r="C3215" s="10" t="s">
        <v>22</v>
      </c>
      <c r="D3215" s="10" t="s">
        <v>37</v>
      </c>
      <c r="E3215" s="10" t="s">
        <v>24</v>
      </c>
      <c r="F3215" s="10" t="s">
        <v>30</v>
      </c>
      <c r="G3215" s="10" t="s">
        <v>38</v>
      </c>
      <c r="H3215" s="10" t="s">
        <v>34</v>
      </c>
      <c r="I3215" s="10" t="s">
        <v>28</v>
      </c>
      <c r="O3215" s="10">
        <f t="shared" si="50"/>
        <v>1</v>
      </c>
    </row>
    <row r="3216" spans="2:15" x14ac:dyDescent="0.3">
      <c r="B3216" s="10">
        <v>2026</v>
      </c>
      <c r="C3216" s="10" t="s">
        <v>29</v>
      </c>
      <c r="D3216" s="10" t="s">
        <v>23</v>
      </c>
      <c r="E3216" s="10" t="s">
        <v>24</v>
      </c>
      <c r="F3216" s="10" t="s">
        <v>18</v>
      </c>
      <c r="G3216" s="10" t="s">
        <v>32</v>
      </c>
      <c r="H3216" s="10" t="s">
        <v>39</v>
      </c>
      <c r="I3216" s="10" t="s">
        <v>21</v>
      </c>
      <c r="O3216" s="10">
        <f t="shared" si="50"/>
        <v>1</v>
      </c>
    </row>
    <row r="3217" spans="2:15" x14ac:dyDescent="0.3">
      <c r="B3217" s="10">
        <v>2022</v>
      </c>
      <c r="C3217" s="10" t="s">
        <v>41</v>
      </c>
      <c r="D3217" s="10" t="s">
        <v>37</v>
      </c>
      <c r="E3217" s="10" t="s">
        <v>17</v>
      </c>
      <c r="F3217" s="10" t="s">
        <v>25</v>
      </c>
      <c r="G3217" s="10" t="s">
        <v>40</v>
      </c>
      <c r="H3217" s="10" t="s">
        <v>34</v>
      </c>
      <c r="I3217" s="10" t="s">
        <v>21</v>
      </c>
      <c r="O3217" s="10">
        <f t="shared" si="50"/>
        <v>1</v>
      </c>
    </row>
    <row r="3218" spans="2:15" x14ac:dyDescent="0.3">
      <c r="B3218" s="10">
        <v>2025</v>
      </c>
      <c r="C3218" s="10" t="s">
        <v>15</v>
      </c>
      <c r="D3218" s="10" t="s">
        <v>16</v>
      </c>
      <c r="E3218" s="10" t="s">
        <v>24</v>
      </c>
      <c r="F3218" s="10" t="s">
        <v>18</v>
      </c>
      <c r="G3218" s="10" t="s">
        <v>44</v>
      </c>
      <c r="H3218" s="10" t="s">
        <v>34</v>
      </c>
      <c r="I3218" s="10" t="s">
        <v>28</v>
      </c>
      <c r="O3218" s="10">
        <f t="shared" si="50"/>
        <v>1</v>
      </c>
    </row>
    <row r="3219" spans="2:15" x14ac:dyDescent="0.3">
      <c r="B3219" s="10">
        <v>2025</v>
      </c>
      <c r="C3219" s="10" t="s">
        <v>36</v>
      </c>
      <c r="D3219" s="10" t="s">
        <v>23</v>
      </c>
      <c r="E3219" s="10" t="s">
        <v>24</v>
      </c>
      <c r="F3219" s="10" t="s">
        <v>25</v>
      </c>
      <c r="G3219" s="10" t="s">
        <v>40</v>
      </c>
      <c r="H3219" s="10" t="s">
        <v>27</v>
      </c>
      <c r="I3219" s="10" t="s">
        <v>28</v>
      </c>
      <c r="O3219" s="10">
        <f t="shared" si="50"/>
        <v>1</v>
      </c>
    </row>
    <row r="3220" spans="2:15" x14ac:dyDescent="0.3">
      <c r="B3220" s="10">
        <v>2023</v>
      </c>
      <c r="C3220" s="10" t="s">
        <v>41</v>
      </c>
      <c r="D3220" s="10" t="s">
        <v>23</v>
      </c>
      <c r="E3220" s="10" t="s">
        <v>24</v>
      </c>
      <c r="F3220" s="10" t="s">
        <v>30</v>
      </c>
      <c r="G3220" s="10" t="s">
        <v>19</v>
      </c>
      <c r="H3220" s="10" t="s">
        <v>27</v>
      </c>
      <c r="I3220" s="10" t="s">
        <v>28</v>
      </c>
      <c r="O3220" s="10">
        <f t="shared" si="50"/>
        <v>1</v>
      </c>
    </row>
    <row r="3221" spans="2:15" x14ac:dyDescent="0.3">
      <c r="B3221" s="10">
        <v>2026</v>
      </c>
      <c r="C3221" s="10" t="s">
        <v>45</v>
      </c>
      <c r="D3221" s="10" t="s">
        <v>37</v>
      </c>
      <c r="E3221" s="10" t="s">
        <v>24</v>
      </c>
      <c r="F3221" s="10" t="s">
        <v>25</v>
      </c>
      <c r="G3221" s="10" t="s">
        <v>26</v>
      </c>
      <c r="H3221" s="10" t="s">
        <v>39</v>
      </c>
      <c r="I3221" s="10" t="s">
        <v>28</v>
      </c>
      <c r="O3221" s="10">
        <f t="shared" si="50"/>
        <v>1</v>
      </c>
    </row>
    <row r="3222" spans="2:15" x14ac:dyDescent="0.3">
      <c r="B3222" s="10">
        <v>2021</v>
      </c>
      <c r="C3222" s="10" t="s">
        <v>36</v>
      </c>
      <c r="D3222" s="10" t="s">
        <v>33</v>
      </c>
      <c r="E3222" s="10" t="s">
        <v>24</v>
      </c>
      <c r="F3222" s="10" t="s">
        <v>18</v>
      </c>
      <c r="G3222" s="10" t="s">
        <v>32</v>
      </c>
      <c r="H3222" s="10" t="s">
        <v>34</v>
      </c>
      <c r="I3222" s="10" t="s">
        <v>34</v>
      </c>
      <c r="O3222" s="10">
        <f t="shared" si="50"/>
        <v>1</v>
      </c>
    </row>
    <row r="3223" spans="2:15" x14ac:dyDescent="0.3">
      <c r="B3223" s="10">
        <v>2025</v>
      </c>
      <c r="C3223" s="10" t="s">
        <v>43</v>
      </c>
      <c r="D3223" s="10" t="s">
        <v>33</v>
      </c>
      <c r="E3223" s="10" t="s">
        <v>24</v>
      </c>
      <c r="F3223" s="10" t="s">
        <v>18</v>
      </c>
      <c r="G3223" s="10" t="s">
        <v>19</v>
      </c>
      <c r="H3223" s="10" t="s">
        <v>20</v>
      </c>
      <c r="I3223" s="10" t="s">
        <v>28</v>
      </c>
      <c r="O3223" s="10">
        <f t="shared" si="50"/>
        <v>1</v>
      </c>
    </row>
    <row r="3224" spans="2:15" x14ac:dyDescent="0.3">
      <c r="B3224" s="10">
        <v>2022</v>
      </c>
      <c r="C3224" s="10" t="s">
        <v>43</v>
      </c>
      <c r="D3224" s="10" t="s">
        <v>42</v>
      </c>
      <c r="E3224" s="10" t="s">
        <v>35</v>
      </c>
      <c r="F3224" s="10" t="s">
        <v>30</v>
      </c>
      <c r="G3224" s="10" t="s">
        <v>32</v>
      </c>
      <c r="H3224" s="10" t="s">
        <v>20</v>
      </c>
      <c r="I3224" s="10" t="s">
        <v>34</v>
      </c>
      <c r="O3224" s="10">
        <f t="shared" si="50"/>
        <v>1</v>
      </c>
    </row>
    <row r="3225" spans="2:15" x14ac:dyDescent="0.3">
      <c r="B3225" s="10">
        <v>2025</v>
      </c>
      <c r="C3225" s="10" t="s">
        <v>43</v>
      </c>
      <c r="D3225" s="10" t="s">
        <v>37</v>
      </c>
      <c r="E3225" s="10" t="s">
        <v>35</v>
      </c>
      <c r="F3225" s="10" t="s">
        <v>25</v>
      </c>
      <c r="G3225" s="10" t="s">
        <v>44</v>
      </c>
      <c r="H3225" s="10" t="s">
        <v>27</v>
      </c>
      <c r="I3225" s="10" t="s">
        <v>34</v>
      </c>
      <c r="O3225" s="10">
        <f t="shared" si="50"/>
        <v>1</v>
      </c>
    </row>
    <row r="3226" spans="2:15" x14ac:dyDescent="0.3">
      <c r="B3226" s="10">
        <v>2024</v>
      </c>
      <c r="C3226" s="10" t="s">
        <v>41</v>
      </c>
      <c r="D3226" s="10" t="s">
        <v>23</v>
      </c>
      <c r="E3226" s="10" t="s">
        <v>35</v>
      </c>
      <c r="F3226" s="10" t="s">
        <v>18</v>
      </c>
      <c r="G3226" s="10" t="s">
        <v>44</v>
      </c>
      <c r="H3226" s="10" t="s">
        <v>39</v>
      </c>
      <c r="I3226" s="10" t="s">
        <v>34</v>
      </c>
      <c r="O3226" s="10">
        <f t="shared" si="50"/>
        <v>1</v>
      </c>
    </row>
    <row r="3227" spans="2:15" x14ac:dyDescent="0.3">
      <c r="B3227" s="10">
        <v>2021</v>
      </c>
      <c r="C3227" s="10" t="s">
        <v>43</v>
      </c>
      <c r="D3227" s="10" t="s">
        <v>37</v>
      </c>
      <c r="E3227" s="10" t="s">
        <v>35</v>
      </c>
      <c r="F3227" s="10" t="s">
        <v>30</v>
      </c>
      <c r="G3227" s="10" t="s">
        <v>32</v>
      </c>
      <c r="H3227" s="10" t="s">
        <v>34</v>
      </c>
      <c r="I3227" s="10" t="s">
        <v>21</v>
      </c>
      <c r="O3227" s="10">
        <f t="shared" si="50"/>
        <v>1</v>
      </c>
    </row>
    <row r="3228" spans="2:15" x14ac:dyDescent="0.3">
      <c r="B3228" s="10">
        <v>2020</v>
      </c>
      <c r="C3228" s="10" t="s">
        <v>43</v>
      </c>
      <c r="D3228" s="10" t="s">
        <v>37</v>
      </c>
      <c r="E3228" s="10" t="s">
        <v>17</v>
      </c>
      <c r="F3228" s="10" t="s">
        <v>25</v>
      </c>
      <c r="G3228" s="10" t="s">
        <v>19</v>
      </c>
      <c r="H3228" s="10" t="s">
        <v>34</v>
      </c>
      <c r="I3228" s="10" t="s">
        <v>34</v>
      </c>
      <c r="O3228" s="10">
        <f t="shared" si="50"/>
        <v>1</v>
      </c>
    </row>
    <row r="3229" spans="2:15" x14ac:dyDescent="0.3">
      <c r="B3229" s="10">
        <v>2020</v>
      </c>
      <c r="C3229" s="10" t="s">
        <v>36</v>
      </c>
      <c r="D3229" s="10" t="s">
        <v>33</v>
      </c>
      <c r="E3229" s="10" t="s">
        <v>35</v>
      </c>
      <c r="F3229" s="10" t="s">
        <v>18</v>
      </c>
      <c r="G3229" s="10" t="s">
        <v>32</v>
      </c>
      <c r="H3229" s="10" t="s">
        <v>20</v>
      </c>
      <c r="I3229" s="10" t="s">
        <v>21</v>
      </c>
      <c r="O3229" s="10">
        <f t="shared" si="50"/>
        <v>1</v>
      </c>
    </row>
    <row r="3230" spans="2:15" x14ac:dyDescent="0.3">
      <c r="B3230" s="10">
        <v>2024</v>
      </c>
      <c r="C3230" s="10" t="s">
        <v>22</v>
      </c>
      <c r="D3230" s="10" t="s">
        <v>33</v>
      </c>
      <c r="E3230" s="10" t="s">
        <v>35</v>
      </c>
      <c r="F3230" s="10" t="s">
        <v>30</v>
      </c>
      <c r="G3230" s="10" t="s">
        <v>32</v>
      </c>
      <c r="H3230" s="10" t="s">
        <v>39</v>
      </c>
      <c r="I3230" s="10" t="s">
        <v>28</v>
      </c>
      <c r="O3230" s="10">
        <f t="shared" si="50"/>
        <v>1</v>
      </c>
    </row>
    <row r="3231" spans="2:15" x14ac:dyDescent="0.3">
      <c r="B3231" s="10">
        <v>2020</v>
      </c>
      <c r="C3231" s="10" t="s">
        <v>45</v>
      </c>
      <c r="D3231" s="10" t="s">
        <v>31</v>
      </c>
      <c r="E3231" s="10" t="s">
        <v>35</v>
      </c>
      <c r="F3231" s="10" t="s">
        <v>30</v>
      </c>
      <c r="G3231" s="10" t="s">
        <v>32</v>
      </c>
      <c r="H3231" s="10" t="s">
        <v>39</v>
      </c>
      <c r="I3231" s="10" t="s">
        <v>34</v>
      </c>
      <c r="O3231" s="10">
        <f t="shared" si="50"/>
        <v>1</v>
      </c>
    </row>
    <row r="3232" spans="2:15" x14ac:dyDescent="0.3">
      <c r="B3232" s="10">
        <v>2023</v>
      </c>
      <c r="C3232" s="10" t="s">
        <v>36</v>
      </c>
      <c r="D3232" s="10" t="s">
        <v>31</v>
      </c>
      <c r="E3232" s="10" t="s">
        <v>24</v>
      </c>
      <c r="F3232" s="10" t="s">
        <v>18</v>
      </c>
      <c r="G3232" s="10" t="s">
        <v>38</v>
      </c>
      <c r="H3232" s="10" t="s">
        <v>39</v>
      </c>
      <c r="I3232" s="10" t="s">
        <v>28</v>
      </c>
      <c r="O3232" s="10">
        <f t="shared" si="50"/>
        <v>1</v>
      </c>
    </row>
    <row r="3233" spans="2:15" x14ac:dyDescent="0.3">
      <c r="B3233" s="10">
        <v>2023</v>
      </c>
      <c r="C3233" s="10" t="s">
        <v>45</v>
      </c>
      <c r="D3233" s="10" t="s">
        <v>33</v>
      </c>
      <c r="E3233" s="10" t="s">
        <v>35</v>
      </c>
      <c r="F3233" s="10" t="s">
        <v>18</v>
      </c>
      <c r="G3233" s="10" t="s">
        <v>38</v>
      </c>
      <c r="H3233" s="10" t="s">
        <v>20</v>
      </c>
      <c r="I3233" s="10" t="s">
        <v>28</v>
      </c>
      <c r="O3233" s="10">
        <f t="shared" si="50"/>
        <v>1</v>
      </c>
    </row>
    <row r="3234" spans="2:15" x14ac:dyDescent="0.3">
      <c r="B3234" s="10">
        <v>2023</v>
      </c>
      <c r="C3234" s="10" t="s">
        <v>43</v>
      </c>
      <c r="D3234" s="10" t="s">
        <v>42</v>
      </c>
      <c r="E3234" s="10" t="s">
        <v>17</v>
      </c>
      <c r="F3234" s="10" t="s">
        <v>30</v>
      </c>
      <c r="G3234" s="10" t="s">
        <v>38</v>
      </c>
      <c r="H3234" s="10" t="s">
        <v>20</v>
      </c>
      <c r="I3234" s="10" t="s">
        <v>28</v>
      </c>
      <c r="O3234" s="10">
        <f t="shared" si="50"/>
        <v>1</v>
      </c>
    </row>
    <row r="3235" spans="2:15" x14ac:dyDescent="0.3">
      <c r="B3235" s="10">
        <v>2026</v>
      </c>
      <c r="C3235" s="10" t="s">
        <v>36</v>
      </c>
      <c r="D3235" s="10" t="s">
        <v>23</v>
      </c>
      <c r="E3235" s="10" t="s">
        <v>17</v>
      </c>
      <c r="F3235" s="10" t="s">
        <v>25</v>
      </c>
      <c r="G3235" s="10" t="s">
        <v>38</v>
      </c>
      <c r="H3235" s="10" t="s">
        <v>39</v>
      </c>
      <c r="I3235" s="10" t="s">
        <v>28</v>
      </c>
      <c r="O3235" s="10">
        <f t="shared" si="50"/>
        <v>1</v>
      </c>
    </row>
    <row r="3236" spans="2:15" x14ac:dyDescent="0.3">
      <c r="B3236" s="10">
        <v>2023</v>
      </c>
      <c r="C3236" s="10" t="s">
        <v>36</v>
      </c>
      <c r="D3236" s="10" t="s">
        <v>31</v>
      </c>
      <c r="E3236" s="10" t="s">
        <v>24</v>
      </c>
      <c r="F3236" s="10" t="s">
        <v>30</v>
      </c>
      <c r="G3236" s="10" t="s">
        <v>38</v>
      </c>
      <c r="H3236" s="10" t="s">
        <v>34</v>
      </c>
      <c r="I3236" s="10" t="s">
        <v>21</v>
      </c>
      <c r="O3236" s="10">
        <f t="shared" si="50"/>
        <v>1</v>
      </c>
    </row>
    <row r="3237" spans="2:15" x14ac:dyDescent="0.3">
      <c r="B3237" s="10">
        <v>2021</v>
      </c>
      <c r="C3237" s="10" t="s">
        <v>45</v>
      </c>
      <c r="D3237" s="10" t="s">
        <v>33</v>
      </c>
      <c r="E3237" s="10" t="s">
        <v>35</v>
      </c>
      <c r="F3237" s="10" t="s">
        <v>25</v>
      </c>
      <c r="G3237" s="10" t="s">
        <v>40</v>
      </c>
      <c r="H3237" s="10" t="s">
        <v>20</v>
      </c>
      <c r="I3237" s="10" t="s">
        <v>28</v>
      </c>
      <c r="O3237" s="10">
        <f t="shared" si="50"/>
        <v>1</v>
      </c>
    </row>
    <row r="3238" spans="2:15" x14ac:dyDescent="0.3">
      <c r="B3238" s="10">
        <v>2025</v>
      </c>
      <c r="C3238" s="10" t="s">
        <v>45</v>
      </c>
      <c r="D3238" s="10" t="s">
        <v>37</v>
      </c>
      <c r="E3238" s="10" t="s">
        <v>35</v>
      </c>
      <c r="F3238" s="10" t="s">
        <v>18</v>
      </c>
      <c r="G3238" s="10" t="s">
        <v>40</v>
      </c>
      <c r="H3238" s="10" t="s">
        <v>20</v>
      </c>
      <c r="I3238" s="10" t="s">
        <v>21</v>
      </c>
      <c r="O3238" s="10">
        <f t="shared" si="50"/>
        <v>1</v>
      </c>
    </row>
    <row r="3239" spans="2:15" x14ac:dyDescent="0.3">
      <c r="B3239" s="10">
        <v>2023</v>
      </c>
      <c r="C3239" s="10" t="s">
        <v>36</v>
      </c>
      <c r="D3239" s="10" t="s">
        <v>23</v>
      </c>
      <c r="E3239" s="10" t="s">
        <v>17</v>
      </c>
      <c r="F3239" s="10" t="s">
        <v>30</v>
      </c>
      <c r="G3239" s="10" t="s">
        <v>38</v>
      </c>
      <c r="H3239" s="10" t="s">
        <v>34</v>
      </c>
      <c r="I3239" s="10" t="s">
        <v>28</v>
      </c>
      <c r="O3239" s="10">
        <f t="shared" si="50"/>
        <v>1</v>
      </c>
    </row>
    <row r="3240" spans="2:15" x14ac:dyDescent="0.3">
      <c r="B3240" s="10">
        <v>2024</v>
      </c>
      <c r="C3240" s="10" t="s">
        <v>45</v>
      </c>
      <c r="D3240" s="10" t="s">
        <v>16</v>
      </c>
      <c r="E3240" s="10" t="s">
        <v>24</v>
      </c>
      <c r="F3240" s="10" t="s">
        <v>25</v>
      </c>
      <c r="G3240" s="10" t="s">
        <v>32</v>
      </c>
      <c r="H3240" s="10" t="s">
        <v>34</v>
      </c>
      <c r="I3240" s="10" t="s">
        <v>21</v>
      </c>
      <c r="O3240" s="10">
        <f t="shared" si="50"/>
        <v>1</v>
      </c>
    </row>
    <row r="3241" spans="2:15" x14ac:dyDescent="0.3">
      <c r="B3241" s="10">
        <v>2023</v>
      </c>
      <c r="C3241" s="10" t="s">
        <v>45</v>
      </c>
      <c r="D3241" s="10" t="s">
        <v>31</v>
      </c>
      <c r="E3241" s="10" t="s">
        <v>17</v>
      </c>
      <c r="F3241" s="10" t="s">
        <v>25</v>
      </c>
      <c r="G3241" s="10" t="s">
        <v>26</v>
      </c>
      <c r="H3241" s="10" t="s">
        <v>27</v>
      </c>
      <c r="I3241" s="10" t="s">
        <v>28</v>
      </c>
      <c r="O3241" s="10">
        <f t="shared" si="50"/>
        <v>1</v>
      </c>
    </row>
    <row r="3242" spans="2:15" x14ac:dyDescent="0.3">
      <c r="B3242" s="10">
        <v>2023</v>
      </c>
      <c r="C3242" s="10" t="s">
        <v>22</v>
      </c>
      <c r="D3242" s="10" t="s">
        <v>33</v>
      </c>
      <c r="E3242" s="10" t="s">
        <v>17</v>
      </c>
      <c r="F3242" s="10" t="s">
        <v>30</v>
      </c>
      <c r="G3242" s="10" t="s">
        <v>44</v>
      </c>
      <c r="H3242" s="10" t="s">
        <v>27</v>
      </c>
      <c r="I3242" s="10" t="s">
        <v>28</v>
      </c>
      <c r="O3242" s="10">
        <f t="shared" si="50"/>
        <v>1</v>
      </c>
    </row>
    <row r="3243" spans="2:15" x14ac:dyDescent="0.3">
      <c r="B3243" s="10">
        <v>2025</v>
      </c>
      <c r="C3243" s="10" t="s">
        <v>22</v>
      </c>
      <c r="D3243" s="10" t="s">
        <v>33</v>
      </c>
      <c r="E3243" s="10" t="s">
        <v>24</v>
      </c>
      <c r="F3243" s="10" t="s">
        <v>18</v>
      </c>
      <c r="G3243" s="10" t="s">
        <v>19</v>
      </c>
      <c r="H3243" s="10" t="s">
        <v>39</v>
      </c>
      <c r="I3243" s="10" t="s">
        <v>21</v>
      </c>
      <c r="O3243" s="10">
        <f t="shared" si="50"/>
        <v>1</v>
      </c>
    </row>
    <row r="3244" spans="2:15" x14ac:dyDescent="0.3">
      <c r="B3244" s="10">
        <v>2026</v>
      </c>
      <c r="C3244" s="10" t="s">
        <v>45</v>
      </c>
      <c r="D3244" s="10" t="s">
        <v>37</v>
      </c>
      <c r="E3244" s="10" t="s">
        <v>35</v>
      </c>
      <c r="F3244" s="10" t="s">
        <v>25</v>
      </c>
      <c r="G3244" s="10" t="s">
        <v>32</v>
      </c>
      <c r="H3244" s="10" t="s">
        <v>39</v>
      </c>
      <c r="I3244" s="10" t="s">
        <v>28</v>
      </c>
      <c r="O3244" s="10">
        <f t="shared" si="50"/>
        <v>1</v>
      </c>
    </row>
    <row r="3245" spans="2:15" x14ac:dyDescent="0.3">
      <c r="B3245" s="10">
        <v>2023</v>
      </c>
      <c r="C3245" s="10" t="s">
        <v>43</v>
      </c>
      <c r="D3245" s="10" t="s">
        <v>16</v>
      </c>
      <c r="E3245" s="10" t="s">
        <v>17</v>
      </c>
      <c r="F3245" s="10" t="s">
        <v>30</v>
      </c>
      <c r="G3245" s="10" t="s">
        <v>26</v>
      </c>
      <c r="H3245" s="10" t="s">
        <v>39</v>
      </c>
      <c r="I3245" s="10" t="s">
        <v>28</v>
      </c>
      <c r="O3245" s="10">
        <f t="shared" si="50"/>
        <v>1</v>
      </c>
    </row>
    <row r="3246" spans="2:15" x14ac:dyDescent="0.3">
      <c r="B3246" s="10">
        <v>2020</v>
      </c>
      <c r="C3246" s="10" t="s">
        <v>43</v>
      </c>
      <c r="D3246" s="10" t="s">
        <v>23</v>
      </c>
      <c r="E3246" s="10" t="s">
        <v>24</v>
      </c>
      <c r="F3246" s="10" t="s">
        <v>18</v>
      </c>
      <c r="G3246" s="10" t="s">
        <v>38</v>
      </c>
      <c r="H3246" s="10" t="s">
        <v>27</v>
      </c>
      <c r="I3246" s="10" t="s">
        <v>34</v>
      </c>
      <c r="O3246" s="10">
        <f t="shared" si="50"/>
        <v>1</v>
      </c>
    </row>
    <row r="3247" spans="2:15" x14ac:dyDescent="0.3">
      <c r="B3247" s="10">
        <v>2023</v>
      </c>
      <c r="C3247" s="10" t="s">
        <v>36</v>
      </c>
      <c r="D3247" s="10" t="s">
        <v>16</v>
      </c>
      <c r="E3247" s="10" t="s">
        <v>24</v>
      </c>
      <c r="F3247" s="10" t="s">
        <v>30</v>
      </c>
      <c r="G3247" s="10" t="s">
        <v>19</v>
      </c>
      <c r="H3247" s="10" t="s">
        <v>39</v>
      </c>
      <c r="I3247" s="10" t="s">
        <v>28</v>
      </c>
      <c r="O3247" s="10">
        <f t="shared" si="50"/>
        <v>1</v>
      </c>
    </row>
    <row r="3248" spans="2:15" x14ac:dyDescent="0.3">
      <c r="B3248" s="10">
        <v>2021</v>
      </c>
      <c r="C3248" s="10" t="s">
        <v>43</v>
      </c>
      <c r="D3248" s="10" t="s">
        <v>23</v>
      </c>
      <c r="E3248" s="10" t="s">
        <v>17</v>
      </c>
      <c r="F3248" s="10" t="s">
        <v>25</v>
      </c>
      <c r="G3248" s="10" t="s">
        <v>26</v>
      </c>
      <c r="H3248" s="10" t="s">
        <v>27</v>
      </c>
      <c r="I3248" s="10" t="s">
        <v>28</v>
      </c>
      <c r="O3248" s="10">
        <f t="shared" si="50"/>
        <v>1</v>
      </c>
    </row>
    <row r="3249" spans="2:15" x14ac:dyDescent="0.3">
      <c r="B3249" s="10">
        <v>2024</v>
      </c>
      <c r="C3249" s="10" t="s">
        <v>15</v>
      </c>
      <c r="D3249" s="10" t="s">
        <v>16</v>
      </c>
      <c r="E3249" s="10" t="s">
        <v>35</v>
      </c>
      <c r="F3249" s="10" t="s">
        <v>18</v>
      </c>
      <c r="G3249" s="10" t="s">
        <v>32</v>
      </c>
      <c r="H3249" s="10" t="s">
        <v>34</v>
      </c>
      <c r="I3249" s="10" t="s">
        <v>28</v>
      </c>
      <c r="O3249" s="10">
        <f t="shared" si="50"/>
        <v>1</v>
      </c>
    </row>
    <row r="3250" spans="2:15" x14ac:dyDescent="0.3">
      <c r="B3250" s="10">
        <v>2026</v>
      </c>
      <c r="C3250" s="10" t="s">
        <v>43</v>
      </c>
      <c r="D3250" s="10" t="s">
        <v>37</v>
      </c>
      <c r="E3250" s="10" t="s">
        <v>24</v>
      </c>
      <c r="F3250" s="10" t="s">
        <v>30</v>
      </c>
      <c r="G3250" s="10" t="s">
        <v>26</v>
      </c>
      <c r="H3250" s="10" t="s">
        <v>27</v>
      </c>
      <c r="I3250" s="10" t="s">
        <v>21</v>
      </c>
      <c r="O3250" s="10">
        <f t="shared" si="50"/>
        <v>1</v>
      </c>
    </row>
    <row r="3251" spans="2:15" x14ac:dyDescent="0.3">
      <c r="B3251" s="10">
        <v>2021</v>
      </c>
      <c r="C3251" s="10" t="s">
        <v>41</v>
      </c>
      <c r="D3251" s="10" t="s">
        <v>31</v>
      </c>
      <c r="E3251" s="10" t="s">
        <v>35</v>
      </c>
      <c r="F3251" s="10" t="s">
        <v>25</v>
      </c>
      <c r="G3251" s="10" t="s">
        <v>38</v>
      </c>
      <c r="H3251" s="10" t="s">
        <v>39</v>
      </c>
      <c r="I3251" s="10" t="s">
        <v>34</v>
      </c>
      <c r="O3251" s="10">
        <f t="shared" si="50"/>
        <v>1</v>
      </c>
    </row>
    <row r="3252" spans="2:15" x14ac:dyDescent="0.3">
      <c r="B3252" s="10">
        <v>2020</v>
      </c>
      <c r="C3252" s="10" t="s">
        <v>15</v>
      </c>
      <c r="D3252" s="10" t="s">
        <v>23</v>
      </c>
      <c r="E3252" s="10" t="s">
        <v>17</v>
      </c>
      <c r="F3252" s="10" t="s">
        <v>25</v>
      </c>
      <c r="G3252" s="10" t="s">
        <v>38</v>
      </c>
      <c r="H3252" s="10" t="s">
        <v>20</v>
      </c>
      <c r="I3252" s="10" t="s">
        <v>34</v>
      </c>
      <c r="O3252" s="10">
        <f t="shared" si="50"/>
        <v>1</v>
      </c>
    </row>
    <row r="3253" spans="2:15" x14ac:dyDescent="0.3">
      <c r="B3253" s="10">
        <v>2021</v>
      </c>
      <c r="C3253" s="10" t="s">
        <v>45</v>
      </c>
      <c r="D3253" s="10" t="s">
        <v>37</v>
      </c>
      <c r="E3253" s="10" t="s">
        <v>24</v>
      </c>
      <c r="F3253" s="10" t="s">
        <v>18</v>
      </c>
      <c r="G3253" s="10" t="s">
        <v>38</v>
      </c>
      <c r="H3253" s="10" t="s">
        <v>39</v>
      </c>
      <c r="I3253" s="10" t="s">
        <v>28</v>
      </c>
      <c r="O3253" s="10">
        <f t="shared" si="50"/>
        <v>1</v>
      </c>
    </row>
    <row r="3254" spans="2:15" x14ac:dyDescent="0.3">
      <c r="B3254" s="10">
        <v>2026</v>
      </c>
      <c r="C3254" s="10" t="s">
        <v>43</v>
      </c>
      <c r="D3254" s="10" t="s">
        <v>31</v>
      </c>
      <c r="E3254" s="10" t="s">
        <v>24</v>
      </c>
      <c r="F3254" s="10" t="s">
        <v>25</v>
      </c>
      <c r="G3254" s="10" t="s">
        <v>44</v>
      </c>
      <c r="H3254" s="10" t="s">
        <v>39</v>
      </c>
      <c r="I3254" s="10" t="s">
        <v>28</v>
      </c>
      <c r="O3254" s="10">
        <f t="shared" si="50"/>
        <v>1</v>
      </c>
    </row>
    <row r="3255" spans="2:15" x14ac:dyDescent="0.3">
      <c r="B3255" s="10">
        <v>2026</v>
      </c>
      <c r="C3255" s="10" t="s">
        <v>29</v>
      </c>
      <c r="D3255" s="10" t="s">
        <v>33</v>
      </c>
      <c r="E3255" s="10" t="s">
        <v>17</v>
      </c>
      <c r="F3255" s="10" t="s">
        <v>30</v>
      </c>
      <c r="G3255" s="10" t="s">
        <v>32</v>
      </c>
      <c r="H3255" s="10" t="s">
        <v>39</v>
      </c>
      <c r="I3255" s="10" t="s">
        <v>34</v>
      </c>
      <c r="O3255" s="10">
        <f t="shared" si="50"/>
        <v>1</v>
      </c>
    </row>
    <row r="3256" spans="2:15" x14ac:dyDescent="0.3">
      <c r="B3256" s="10">
        <v>2022</v>
      </c>
      <c r="C3256" s="10" t="s">
        <v>22</v>
      </c>
      <c r="D3256" s="10" t="s">
        <v>23</v>
      </c>
      <c r="E3256" s="10" t="s">
        <v>17</v>
      </c>
      <c r="F3256" s="10" t="s">
        <v>25</v>
      </c>
      <c r="G3256" s="10" t="s">
        <v>38</v>
      </c>
      <c r="H3256" s="10" t="s">
        <v>39</v>
      </c>
      <c r="I3256" s="10" t="s">
        <v>28</v>
      </c>
      <c r="O3256" s="10">
        <f t="shared" si="50"/>
        <v>1</v>
      </c>
    </row>
    <row r="3257" spans="2:15" x14ac:dyDescent="0.3">
      <c r="B3257" s="10">
        <v>2022</v>
      </c>
      <c r="C3257" s="10" t="s">
        <v>29</v>
      </c>
      <c r="D3257" s="10" t="s">
        <v>33</v>
      </c>
      <c r="E3257" s="10" t="s">
        <v>17</v>
      </c>
      <c r="F3257" s="10" t="s">
        <v>25</v>
      </c>
      <c r="G3257" s="10" t="s">
        <v>19</v>
      </c>
      <c r="H3257" s="10" t="s">
        <v>39</v>
      </c>
      <c r="I3257" s="10" t="s">
        <v>28</v>
      </c>
      <c r="O3257" s="10">
        <f t="shared" si="50"/>
        <v>1</v>
      </c>
    </row>
    <row r="3258" spans="2:15" x14ac:dyDescent="0.3">
      <c r="B3258" s="10">
        <v>2024</v>
      </c>
      <c r="C3258" s="10" t="s">
        <v>22</v>
      </c>
      <c r="D3258" s="10" t="s">
        <v>23</v>
      </c>
      <c r="E3258" s="10" t="s">
        <v>17</v>
      </c>
      <c r="F3258" s="10" t="s">
        <v>25</v>
      </c>
      <c r="G3258" s="10" t="s">
        <v>32</v>
      </c>
      <c r="H3258" s="10" t="s">
        <v>39</v>
      </c>
      <c r="I3258" s="10" t="s">
        <v>21</v>
      </c>
      <c r="O3258" s="10">
        <f t="shared" si="50"/>
        <v>1</v>
      </c>
    </row>
    <row r="3259" spans="2:15" x14ac:dyDescent="0.3">
      <c r="B3259" s="10">
        <v>2021</v>
      </c>
      <c r="C3259" s="10" t="s">
        <v>43</v>
      </c>
      <c r="D3259" s="10" t="s">
        <v>33</v>
      </c>
      <c r="E3259" s="10" t="s">
        <v>17</v>
      </c>
      <c r="F3259" s="10" t="s">
        <v>25</v>
      </c>
      <c r="G3259" s="10" t="s">
        <v>44</v>
      </c>
      <c r="H3259" s="10" t="s">
        <v>39</v>
      </c>
      <c r="I3259" s="10" t="s">
        <v>34</v>
      </c>
      <c r="O3259" s="10">
        <f t="shared" si="50"/>
        <v>1</v>
      </c>
    </row>
    <row r="3260" spans="2:15" x14ac:dyDescent="0.3">
      <c r="B3260" s="10">
        <v>2021</v>
      </c>
      <c r="C3260" s="10" t="s">
        <v>29</v>
      </c>
      <c r="D3260" s="10" t="s">
        <v>37</v>
      </c>
      <c r="E3260" s="10" t="s">
        <v>24</v>
      </c>
      <c r="F3260" s="10" t="s">
        <v>30</v>
      </c>
      <c r="G3260" s="10" t="s">
        <v>44</v>
      </c>
      <c r="H3260" s="10" t="s">
        <v>20</v>
      </c>
      <c r="I3260" s="10" t="s">
        <v>34</v>
      </c>
      <c r="O3260" s="10">
        <f t="shared" si="50"/>
        <v>1</v>
      </c>
    </row>
    <row r="3261" spans="2:15" x14ac:dyDescent="0.3">
      <c r="B3261" s="10">
        <v>2021</v>
      </c>
      <c r="C3261" s="10" t="s">
        <v>36</v>
      </c>
      <c r="D3261" s="10" t="s">
        <v>42</v>
      </c>
      <c r="E3261" s="10" t="s">
        <v>24</v>
      </c>
      <c r="F3261" s="10" t="s">
        <v>30</v>
      </c>
      <c r="G3261" s="10" t="s">
        <v>26</v>
      </c>
      <c r="H3261" s="10" t="s">
        <v>34</v>
      </c>
      <c r="I3261" s="10" t="s">
        <v>34</v>
      </c>
      <c r="O3261" s="10">
        <f t="shared" si="50"/>
        <v>1</v>
      </c>
    </row>
    <row r="3262" spans="2:15" x14ac:dyDescent="0.3">
      <c r="B3262" s="10">
        <v>2020</v>
      </c>
      <c r="C3262" s="10" t="s">
        <v>29</v>
      </c>
      <c r="D3262" s="10" t="s">
        <v>37</v>
      </c>
      <c r="E3262" s="10" t="s">
        <v>35</v>
      </c>
      <c r="F3262" s="10" t="s">
        <v>25</v>
      </c>
      <c r="G3262" s="10" t="s">
        <v>26</v>
      </c>
      <c r="H3262" s="10" t="s">
        <v>27</v>
      </c>
      <c r="I3262" s="10" t="s">
        <v>34</v>
      </c>
      <c r="O3262" s="10">
        <f t="shared" si="50"/>
        <v>1</v>
      </c>
    </row>
    <row r="3263" spans="2:15" x14ac:dyDescent="0.3">
      <c r="B3263" s="10">
        <v>2025</v>
      </c>
      <c r="C3263" s="10" t="s">
        <v>45</v>
      </c>
      <c r="D3263" s="10" t="s">
        <v>33</v>
      </c>
      <c r="E3263" s="10" t="s">
        <v>35</v>
      </c>
      <c r="F3263" s="10" t="s">
        <v>30</v>
      </c>
      <c r="G3263" s="10" t="s">
        <v>19</v>
      </c>
      <c r="H3263" s="10" t="s">
        <v>39</v>
      </c>
      <c r="I3263" s="10" t="s">
        <v>28</v>
      </c>
      <c r="O3263" s="10">
        <f t="shared" si="50"/>
        <v>1</v>
      </c>
    </row>
    <row r="3264" spans="2:15" x14ac:dyDescent="0.3">
      <c r="B3264" s="10">
        <v>2022</v>
      </c>
      <c r="C3264" s="10" t="s">
        <v>22</v>
      </c>
      <c r="D3264" s="10" t="s">
        <v>37</v>
      </c>
      <c r="E3264" s="10" t="s">
        <v>35</v>
      </c>
      <c r="F3264" s="10" t="s">
        <v>25</v>
      </c>
      <c r="G3264" s="10" t="s">
        <v>32</v>
      </c>
      <c r="H3264" s="10" t="s">
        <v>34</v>
      </c>
      <c r="I3264" s="10" t="s">
        <v>34</v>
      </c>
      <c r="O3264" s="10">
        <f t="shared" si="50"/>
        <v>1</v>
      </c>
    </row>
    <row r="3265" spans="2:15" x14ac:dyDescent="0.3">
      <c r="B3265" s="10">
        <v>2021</v>
      </c>
      <c r="C3265" s="10" t="s">
        <v>29</v>
      </c>
      <c r="D3265" s="10" t="s">
        <v>37</v>
      </c>
      <c r="E3265" s="10" t="s">
        <v>35</v>
      </c>
      <c r="F3265" s="10" t="s">
        <v>25</v>
      </c>
      <c r="G3265" s="10" t="s">
        <v>19</v>
      </c>
      <c r="H3265" s="10" t="s">
        <v>27</v>
      </c>
      <c r="I3265" s="10" t="s">
        <v>28</v>
      </c>
      <c r="O3265" s="10">
        <f t="shared" si="50"/>
        <v>1</v>
      </c>
    </row>
    <row r="3266" spans="2:15" x14ac:dyDescent="0.3">
      <c r="B3266" s="10">
        <v>2026</v>
      </c>
      <c r="C3266" s="10" t="s">
        <v>43</v>
      </c>
      <c r="D3266" s="10" t="s">
        <v>33</v>
      </c>
      <c r="E3266" s="10" t="s">
        <v>35</v>
      </c>
      <c r="F3266" s="10" t="s">
        <v>18</v>
      </c>
      <c r="G3266" s="10" t="s">
        <v>26</v>
      </c>
      <c r="H3266" s="10" t="s">
        <v>34</v>
      </c>
      <c r="I3266" s="10" t="s">
        <v>34</v>
      </c>
      <c r="O3266" s="10">
        <f t="shared" si="50"/>
        <v>1</v>
      </c>
    </row>
    <row r="3267" spans="2:15" x14ac:dyDescent="0.3">
      <c r="B3267" s="10">
        <v>2025</v>
      </c>
      <c r="C3267" s="10" t="s">
        <v>22</v>
      </c>
      <c r="D3267" s="10" t="s">
        <v>37</v>
      </c>
      <c r="E3267" s="10" t="s">
        <v>24</v>
      </c>
      <c r="F3267" s="10" t="s">
        <v>18</v>
      </c>
      <c r="G3267" s="10" t="s">
        <v>32</v>
      </c>
      <c r="H3267" s="10" t="s">
        <v>39</v>
      </c>
      <c r="I3267" s="10" t="s">
        <v>34</v>
      </c>
      <c r="O3267" s="10">
        <f t="shared" si="50"/>
        <v>1</v>
      </c>
    </row>
    <row r="3268" spans="2:15" x14ac:dyDescent="0.3">
      <c r="B3268" s="10">
        <v>2024</v>
      </c>
      <c r="C3268" s="10" t="s">
        <v>41</v>
      </c>
      <c r="D3268" s="10" t="s">
        <v>31</v>
      </c>
      <c r="E3268" s="10" t="s">
        <v>35</v>
      </c>
      <c r="F3268" s="10" t="s">
        <v>30</v>
      </c>
      <c r="G3268" s="10" t="s">
        <v>44</v>
      </c>
      <c r="H3268" s="10" t="s">
        <v>39</v>
      </c>
      <c r="I3268" s="10" t="s">
        <v>21</v>
      </c>
      <c r="O3268" s="10">
        <f t="shared" si="50"/>
        <v>1</v>
      </c>
    </row>
    <row r="3269" spans="2:15" x14ac:dyDescent="0.3">
      <c r="B3269" s="10">
        <v>2020</v>
      </c>
      <c r="C3269" s="10" t="s">
        <v>22</v>
      </c>
      <c r="D3269" s="10" t="s">
        <v>16</v>
      </c>
      <c r="E3269" s="10" t="s">
        <v>17</v>
      </c>
      <c r="F3269" s="10" t="s">
        <v>30</v>
      </c>
      <c r="G3269" s="10" t="s">
        <v>40</v>
      </c>
      <c r="H3269" s="10" t="s">
        <v>39</v>
      </c>
      <c r="I3269" s="10" t="s">
        <v>34</v>
      </c>
      <c r="O3269" s="10">
        <f t="shared" ref="O3269:O3332" si="51">SUBTOTAL(103,B3269)</f>
        <v>1</v>
      </c>
    </row>
    <row r="3270" spans="2:15" x14ac:dyDescent="0.3">
      <c r="B3270" s="10">
        <v>2024</v>
      </c>
      <c r="C3270" s="10" t="s">
        <v>43</v>
      </c>
      <c r="D3270" s="10" t="s">
        <v>33</v>
      </c>
      <c r="E3270" s="10" t="s">
        <v>17</v>
      </c>
      <c r="F3270" s="10" t="s">
        <v>18</v>
      </c>
      <c r="G3270" s="10" t="s">
        <v>26</v>
      </c>
      <c r="H3270" s="10" t="s">
        <v>34</v>
      </c>
      <c r="I3270" s="10" t="s">
        <v>28</v>
      </c>
      <c r="O3270" s="10">
        <f t="shared" si="51"/>
        <v>1</v>
      </c>
    </row>
    <row r="3271" spans="2:15" x14ac:dyDescent="0.3">
      <c r="B3271" s="10">
        <v>2024</v>
      </c>
      <c r="C3271" s="10" t="s">
        <v>15</v>
      </c>
      <c r="D3271" s="10" t="s">
        <v>42</v>
      </c>
      <c r="E3271" s="10" t="s">
        <v>24</v>
      </c>
      <c r="F3271" s="10" t="s">
        <v>30</v>
      </c>
      <c r="G3271" s="10" t="s">
        <v>19</v>
      </c>
      <c r="H3271" s="10" t="s">
        <v>34</v>
      </c>
      <c r="I3271" s="10" t="s">
        <v>21</v>
      </c>
      <c r="O3271" s="10">
        <f t="shared" si="51"/>
        <v>1</v>
      </c>
    </row>
    <row r="3272" spans="2:15" x14ac:dyDescent="0.3">
      <c r="B3272" s="10">
        <v>2024</v>
      </c>
      <c r="C3272" s="10" t="s">
        <v>29</v>
      </c>
      <c r="D3272" s="10" t="s">
        <v>42</v>
      </c>
      <c r="E3272" s="10" t="s">
        <v>17</v>
      </c>
      <c r="F3272" s="10" t="s">
        <v>18</v>
      </c>
      <c r="G3272" s="10" t="s">
        <v>32</v>
      </c>
      <c r="H3272" s="10" t="s">
        <v>34</v>
      </c>
      <c r="I3272" s="10" t="s">
        <v>34</v>
      </c>
      <c r="O3272" s="10">
        <f t="shared" si="51"/>
        <v>1</v>
      </c>
    </row>
    <row r="3273" spans="2:15" x14ac:dyDescent="0.3">
      <c r="B3273" s="10">
        <v>2023</v>
      </c>
      <c r="C3273" s="10" t="s">
        <v>41</v>
      </c>
      <c r="D3273" s="10" t="s">
        <v>31</v>
      </c>
      <c r="E3273" s="10" t="s">
        <v>24</v>
      </c>
      <c r="F3273" s="10" t="s">
        <v>18</v>
      </c>
      <c r="G3273" s="10" t="s">
        <v>38</v>
      </c>
      <c r="H3273" s="10" t="s">
        <v>20</v>
      </c>
      <c r="I3273" s="10" t="s">
        <v>28</v>
      </c>
      <c r="O3273" s="10">
        <f t="shared" si="51"/>
        <v>1</v>
      </c>
    </row>
    <row r="3274" spans="2:15" x14ac:dyDescent="0.3">
      <c r="B3274" s="10">
        <v>2025</v>
      </c>
      <c r="C3274" s="10" t="s">
        <v>29</v>
      </c>
      <c r="D3274" s="10" t="s">
        <v>42</v>
      </c>
      <c r="E3274" s="10" t="s">
        <v>35</v>
      </c>
      <c r="F3274" s="10" t="s">
        <v>25</v>
      </c>
      <c r="G3274" s="10" t="s">
        <v>32</v>
      </c>
      <c r="H3274" s="10" t="s">
        <v>39</v>
      </c>
      <c r="I3274" s="10" t="s">
        <v>34</v>
      </c>
      <c r="O3274" s="10">
        <f t="shared" si="51"/>
        <v>1</v>
      </c>
    </row>
    <row r="3275" spans="2:15" x14ac:dyDescent="0.3">
      <c r="B3275" s="10">
        <v>2024</v>
      </c>
      <c r="C3275" s="10" t="s">
        <v>43</v>
      </c>
      <c r="D3275" s="10" t="s">
        <v>37</v>
      </c>
      <c r="E3275" s="10" t="s">
        <v>35</v>
      </c>
      <c r="F3275" s="10" t="s">
        <v>25</v>
      </c>
      <c r="G3275" s="10" t="s">
        <v>40</v>
      </c>
      <c r="H3275" s="10" t="s">
        <v>20</v>
      </c>
      <c r="I3275" s="10" t="s">
        <v>28</v>
      </c>
      <c r="O3275" s="10">
        <f t="shared" si="51"/>
        <v>1</v>
      </c>
    </row>
    <row r="3276" spans="2:15" x14ac:dyDescent="0.3">
      <c r="B3276" s="10">
        <v>2024</v>
      </c>
      <c r="C3276" s="10" t="s">
        <v>29</v>
      </c>
      <c r="D3276" s="10" t="s">
        <v>42</v>
      </c>
      <c r="E3276" s="10" t="s">
        <v>24</v>
      </c>
      <c r="F3276" s="10" t="s">
        <v>30</v>
      </c>
      <c r="G3276" s="10" t="s">
        <v>19</v>
      </c>
      <c r="H3276" s="10" t="s">
        <v>27</v>
      </c>
      <c r="I3276" s="10" t="s">
        <v>21</v>
      </c>
      <c r="O3276" s="10">
        <f t="shared" si="51"/>
        <v>1</v>
      </c>
    </row>
    <row r="3277" spans="2:15" x14ac:dyDescent="0.3">
      <c r="B3277" s="10">
        <v>2020</v>
      </c>
      <c r="C3277" s="10" t="s">
        <v>36</v>
      </c>
      <c r="D3277" s="10" t="s">
        <v>31</v>
      </c>
      <c r="E3277" s="10" t="s">
        <v>17</v>
      </c>
      <c r="F3277" s="10" t="s">
        <v>30</v>
      </c>
      <c r="G3277" s="10" t="s">
        <v>44</v>
      </c>
      <c r="H3277" s="10" t="s">
        <v>34</v>
      </c>
      <c r="I3277" s="10" t="s">
        <v>28</v>
      </c>
      <c r="O3277" s="10">
        <f t="shared" si="51"/>
        <v>1</v>
      </c>
    </row>
    <row r="3278" spans="2:15" x14ac:dyDescent="0.3">
      <c r="B3278" s="10">
        <v>2022</v>
      </c>
      <c r="C3278" s="10" t="s">
        <v>36</v>
      </c>
      <c r="D3278" s="10" t="s">
        <v>37</v>
      </c>
      <c r="E3278" s="10" t="s">
        <v>17</v>
      </c>
      <c r="F3278" s="10" t="s">
        <v>25</v>
      </c>
      <c r="G3278" s="10" t="s">
        <v>40</v>
      </c>
      <c r="H3278" s="10" t="s">
        <v>34</v>
      </c>
      <c r="I3278" s="10" t="s">
        <v>28</v>
      </c>
      <c r="O3278" s="10">
        <f t="shared" si="51"/>
        <v>1</v>
      </c>
    </row>
    <row r="3279" spans="2:15" x14ac:dyDescent="0.3">
      <c r="B3279" s="10">
        <v>2020</v>
      </c>
      <c r="C3279" s="10" t="s">
        <v>45</v>
      </c>
      <c r="D3279" s="10" t="s">
        <v>16</v>
      </c>
      <c r="E3279" s="10" t="s">
        <v>24</v>
      </c>
      <c r="F3279" s="10" t="s">
        <v>25</v>
      </c>
      <c r="G3279" s="10" t="s">
        <v>26</v>
      </c>
      <c r="H3279" s="10" t="s">
        <v>39</v>
      </c>
      <c r="I3279" s="10" t="s">
        <v>21</v>
      </c>
      <c r="O3279" s="10">
        <f t="shared" si="51"/>
        <v>1</v>
      </c>
    </row>
    <row r="3280" spans="2:15" x14ac:dyDescent="0.3">
      <c r="B3280" s="10">
        <v>2020</v>
      </c>
      <c r="C3280" s="10" t="s">
        <v>15</v>
      </c>
      <c r="D3280" s="10" t="s">
        <v>37</v>
      </c>
      <c r="E3280" s="10" t="s">
        <v>24</v>
      </c>
      <c r="F3280" s="10" t="s">
        <v>18</v>
      </c>
      <c r="G3280" s="10" t="s">
        <v>44</v>
      </c>
      <c r="H3280" s="10" t="s">
        <v>27</v>
      </c>
      <c r="I3280" s="10" t="s">
        <v>28</v>
      </c>
      <c r="O3280" s="10">
        <f t="shared" si="51"/>
        <v>1</v>
      </c>
    </row>
    <row r="3281" spans="2:15" x14ac:dyDescent="0.3">
      <c r="B3281" s="10">
        <v>2021</v>
      </c>
      <c r="C3281" s="10" t="s">
        <v>36</v>
      </c>
      <c r="D3281" s="10" t="s">
        <v>42</v>
      </c>
      <c r="E3281" s="10" t="s">
        <v>24</v>
      </c>
      <c r="F3281" s="10" t="s">
        <v>30</v>
      </c>
      <c r="G3281" s="10" t="s">
        <v>44</v>
      </c>
      <c r="H3281" s="10" t="s">
        <v>27</v>
      </c>
      <c r="I3281" s="10" t="s">
        <v>21</v>
      </c>
      <c r="O3281" s="10">
        <f t="shared" si="51"/>
        <v>1</v>
      </c>
    </row>
    <row r="3282" spans="2:15" x14ac:dyDescent="0.3">
      <c r="B3282" s="10">
        <v>2024</v>
      </c>
      <c r="C3282" s="10" t="s">
        <v>45</v>
      </c>
      <c r="D3282" s="10" t="s">
        <v>23</v>
      </c>
      <c r="E3282" s="10" t="s">
        <v>17</v>
      </c>
      <c r="F3282" s="10" t="s">
        <v>25</v>
      </c>
      <c r="G3282" s="10" t="s">
        <v>26</v>
      </c>
      <c r="H3282" s="10" t="s">
        <v>20</v>
      </c>
      <c r="I3282" s="10" t="s">
        <v>34</v>
      </c>
      <c r="O3282" s="10">
        <f t="shared" si="51"/>
        <v>1</v>
      </c>
    </row>
    <row r="3283" spans="2:15" x14ac:dyDescent="0.3">
      <c r="B3283" s="10">
        <v>2022</v>
      </c>
      <c r="C3283" s="10" t="s">
        <v>43</v>
      </c>
      <c r="D3283" s="10" t="s">
        <v>37</v>
      </c>
      <c r="E3283" s="10" t="s">
        <v>24</v>
      </c>
      <c r="F3283" s="10" t="s">
        <v>25</v>
      </c>
      <c r="G3283" s="10" t="s">
        <v>26</v>
      </c>
      <c r="H3283" s="10" t="s">
        <v>39</v>
      </c>
      <c r="I3283" s="10" t="s">
        <v>28</v>
      </c>
      <c r="O3283" s="10">
        <f t="shared" si="51"/>
        <v>1</v>
      </c>
    </row>
    <row r="3284" spans="2:15" x14ac:dyDescent="0.3">
      <c r="B3284" s="10">
        <v>2025</v>
      </c>
      <c r="C3284" s="10" t="s">
        <v>36</v>
      </c>
      <c r="D3284" s="10" t="s">
        <v>23</v>
      </c>
      <c r="E3284" s="10" t="s">
        <v>24</v>
      </c>
      <c r="F3284" s="10" t="s">
        <v>18</v>
      </c>
      <c r="G3284" s="10" t="s">
        <v>19</v>
      </c>
      <c r="H3284" s="10" t="s">
        <v>34</v>
      </c>
      <c r="I3284" s="10" t="s">
        <v>28</v>
      </c>
      <c r="O3284" s="10">
        <f t="shared" si="51"/>
        <v>1</v>
      </c>
    </row>
    <row r="3285" spans="2:15" x14ac:dyDescent="0.3">
      <c r="B3285" s="10">
        <v>2026</v>
      </c>
      <c r="C3285" s="10" t="s">
        <v>45</v>
      </c>
      <c r="D3285" s="10" t="s">
        <v>16</v>
      </c>
      <c r="E3285" s="10" t="s">
        <v>17</v>
      </c>
      <c r="F3285" s="10" t="s">
        <v>25</v>
      </c>
      <c r="G3285" s="10" t="s">
        <v>26</v>
      </c>
      <c r="H3285" s="10" t="s">
        <v>20</v>
      </c>
      <c r="I3285" s="10" t="s">
        <v>28</v>
      </c>
      <c r="O3285" s="10">
        <f t="shared" si="51"/>
        <v>1</v>
      </c>
    </row>
    <row r="3286" spans="2:15" x14ac:dyDescent="0.3">
      <c r="B3286" s="10">
        <v>2023</v>
      </c>
      <c r="C3286" s="10" t="s">
        <v>22</v>
      </c>
      <c r="D3286" s="10" t="s">
        <v>23</v>
      </c>
      <c r="E3286" s="10" t="s">
        <v>17</v>
      </c>
      <c r="F3286" s="10" t="s">
        <v>18</v>
      </c>
      <c r="G3286" s="10" t="s">
        <v>26</v>
      </c>
      <c r="H3286" s="10" t="s">
        <v>27</v>
      </c>
      <c r="I3286" s="10" t="s">
        <v>28</v>
      </c>
      <c r="O3286" s="10">
        <f t="shared" si="51"/>
        <v>1</v>
      </c>
    </row>
    <row r="3287" spans="2:15" x14ac:dyDescent="0.3">
      <c r="B3287" s="10">
        <v>2021</v>
      </c>
      <c r="C3287" s="10" t="s">
        <v>15</v>
      </c>
      <c r="D3287" s="10" t="s">
        <v>16</v>
      </c>
      <c r="E3287" s="10" t="s">
        <v>24</v>
      </c>
      <c r="F3287" s="10" t="s">
        <v>25</v>
      </c>
      <c r="G3287" s="10" t="s">
        <v>19</v>
      </c>
      <c r="H3287" s="10" t="s">
        <v>34</v>
      </c>
      <c r="I3287" s="10" t="s">
        <v>28</v>
      </c>
      <c r="O3287" s="10">
        <f t="shared" si="51"/>
        <v>1</v>
      </c>
    </row>
    <row r="3288" spans="2:15" x14ac:dyDescent="0.3">
      <c r="B3288" s="10">
        <v>2024</v>
      </c>
      <c r="C3288" s="10" t="s">
        <v>29</v>
      </c>
      <c r="D3288" s="10" t="s">
        <v>33</v>
      </c>
      <c r="E3288" s="10" t="s">
        <v>35</v>
      </c>
      <c r="F3288" s="10" t="s">
        <v>18</v>
      </c>
      <c r="G3288" s="10" t="s">
        <v>32</v>
      </c>
      <c r="H3288" s="10" t="s">
        <v>34</v>
      </c>
      <c r="I3288" s="10" t="s">
        <v>28</v>
      </c>
      <c r="O3288" s="10">
        <f t="shared" si="51"/>
        <v>1</v>
      </c>
    </row>
    <row r="3289" spans="2:15" x14ac:dyDescent="0.3">
      <c r="B3289" s="10">
        <v>2022</v>
      </c>
      <c r="C3289" s="10" t="s">
        <v>29</v>
      </c>
      <c r="D3289" s="10" t="s">
        <v>23</v>
      </c>
      <c r="E3289" s="10" t="s">
        <v>17</v>
      </c>
      <c r="F3289" s="10" t="s">
        <v>30</v>
      </c>
      <c r="G3289" s="10" t="s">
        <v>26</v>
      </c>
      <c r="H3289" s="10" t="s">
        <v>27</v>
      </c>
      <c r="I3289" s="10" t="s">
        <v>21</v>
      </c>
      <c r="O3289" s="10">
        <f t="shared" si="51"/>
        <v>1</v>
      </c>
    </row>
    <row r="3290" spans="2:15" x14ac:dyDescent="0.3">
      <c r="B3290" s="10">
        <v>2020</v>
      </c>
      <c r="C3290" s="10" t="s">
        <v>45</v>
      </c>
      <c r="D3290" s="10" t="s">
        <v>23</v>
      </c>
      <c r="E3290" s="10" t="s">
        <v>35</v>
      </c>
      <c r="F3290" s="10" t="s">
        <v>30</v>
      </c>
      <c r="G3290" s="10" t="s">
        <v>40</v>
      </c>
      <c r="H3290" s="10" t="s">
        <v>20</v>
      </c>
      <c r="I3290" s="10" t="s">
        <v>28</v>
      </c>
      <c r="O3290" s="10">
        <f t="shared" si="51"/>
        <v>1</v>
      </c>
    </row>
    <row r="3291" spans="2:15" x14ac:dyDescent="0.3">
      <c r="B3291" s="10">
        <v>2023</v>
      </c>
      <c r="C3291" s="10" t="s">
        <v>41</v>
      </c>
      <c r="D3291" s="10" t="s">
        <v>23</v>
      </c>
      <c r="E3291" s="10" t="s">
        <v>17</v>
      </c>
      <c r="F3291" s="10" t="s">
        <v>18</v>
      </c>
      <c r="G3291" s="10" t="s">
        <v>26</v>
      </c>
      <c r="H3291" s="10" t="s">
        <v>20</v>
      </c>
      <c r="I3291" s="10" t="s">
        <v>34</v>
      </c>
      <c r="O3291" s="10">
        <f t="shared" si="51"/>
        <v>1</v>
      </c>
    </row>
    <row r="3292" spans="2:15" x14ac:dyDescent="0.3">
      <c r="B3292" s="10">
        <v>2020</v>
      </c>
      <c r="C3292" s="10" t="s">
        <v>45</v>
      </c>
      <c r="D3292" s="10" t="s">
        <v>33</v>
      </c>
      <c r="E3292" s="10" t="s">
        <v>35</v>
      </c>
      <c r="F3292" s="10" t="s">
        <v>30</v>
      </c>
      <c r="G3292" s="10" t="s">
        <v>44</v>
      </c>
      <c r="H3292" s="10" t="s">
        <v>39</v>
      </c>
      <c r="I3292" s="10" t="s">
        <v>28</v>
      </c>
      <c r="O3292" s="10">
        <f t="shared" si="51"/>
        <v>1</v>
      </c>
    </row>
    <row r="3293" spans="2:15" x14ac:dyDescent="0.3">
      <c r="B3293" s="10">
        <v>2020</v>
      </c>
      <c r="C3293" s="10" t="s">
        <v>29</v>
      </c>
      <c r="D3293" s="10" t="s">
        <v>37</v>
      </c>
      <c r="E3293" s="10" t="s">
        <v>35</v>
      </c>
      <c r="F3293" s="10" t="s">
        <v>30</v>
      </c>
      <c r="G3293" s="10" t="s">
        <v>40</v>
      </c>
      <c r="H3293" s="10" t="s">
        <v>34</v>
      </c>
      <c r="I3293" s="10" t="s">
        <v>28</v>
      </c>
      <c r="O3293" s="10">
        <f t="shared" si="51"/>
        <v>1</v>
      </c>
    </row>
    <row r="3294" spans="2:15" x14ac:dyDescent="0.3">
      <c r="B3294" s="10">
        <v>2022</v>
      </c>
      <c r="C3294" s="10" t="s">
        <v>15</v>
      </c>
      <c r="D3294" s="10" t="s">
        <v>33</v>
      </c>
      <c r="E3294" s="10" t="s">
        <v>17</v>
      </c>
      <c r="F3294" s="10" t="s">
        <v>18</v>
      </c>
      <c r="G3294" s="10" t="s">
        <v>19</v>
      </c>
      <c r="H3294" s="10" t="s">
        <v>34</v>
      </c>
      <c r="I3294" s="10" t="s">
        <v>34</v>
      </c>
      <c r="O3294" s="10">
        <f t="shared" si="51"/>
        <v>1</v>
      </c>
    </row>
    <row r="3295" spans="2:15" x14ac:dyDescent="0.3">
      <c r="B3295" s="10">
        <v>2020</v>
      </c>
      <c r="C3295" s="10" t="s">
        <v>41</v>
      </c>
      <c r="D3295" s="10" t="s">
        <v>42</v>
      </c>
      <c r="E3295" s="10" t="s">
        <v>35</v>
      </c>
      <c r="F3295" s="10" t="s">
        <v>25</v>
      </c>
      <c r="G3295" s="10" t="s">
        <v>26</v>
      </c>
      <c r="H3295" s="10" t="s">
        <v>27</v>
      </c>
      <c r="I3295" s="10" t="s">
        <v>21</v>
      </c>
      <c r="O3295" s="10">
        <f t="shared" si="51"/>
        <v>1</v>
      </c>
    </row>
    <row r="3296" spans="2:15" x14ac:dyDescent="0.3">
      <c r="B3296" s="10">
        <v>2020</v>
      </c>
      <c r="C3296" s="10" t="s">
        <v>43</v>
      </c>
      <c r="D3296" s="10" t="s">
        <v>42</v>
      </c>
      <c r="E3296" s="10" t="s">
        <v>24</v>
      </c>
      <c r="F3296" s="10" t="s">
        <v>25</v>
      </c>
      <c r="G3296" s="10" t="s">
        <v>26</v>
      </c>
      <c r="H3296" s="10" t="s">
        <v>34</v>
      </c>
      <c r="I3296" s="10" t="s">
        <v>21</v>
      </c>
      <c r="O3296" s="10">
        <f t="shared" si="51"/>
        <v>1</v>
      </c>
    </row>
    <row r="3297" spans="2:15" x14ac:dyDescent="0.3">
      <c r="B3297" s="10">
        <v>2022</v>
      </c>
      <c r="C3297" s="10" t="s">
        <v>45</v>
      </c>
      <c r="D3297" s="10" t="s">
        <v>37</v>
      </c>
      <c r="E3297" s="10" t="s">
        <v>24</v>
      </c>
      <c r="F3297" s="10" t="s">
        <v>30</v>
      </c>
      <c r="G3297" s="10" t="s">
        <v>26</v>
      </c>
      <c r="H3297" s="10" t="s">
        <v>39</v>
      </c>
      <c r="I3297" s="10" t="s">
        <v>28</v>
      </c>
      <c r="O3297" s="10">
        <f t="shared" si="51"/>
        <v>1</v>
      </c>
    </row>
    <row r="3298" spans="2:15" x14ac:dyDescent="0.3">
      <c r="B3298" s="10">
        <v>2022</v>
      </c>
      <c r="C3298" s="10" t="s">
        <v>22</v>
      </c>
      <c r="D3298" s="10" t="s">
        <v>23</v>
      </c>
      <c r="E3298" s="10" t="s">
        <v>17</v>
      </c>
      <c r="F3298" s="10" t="s">
        <v>18</v>
      </c>
      <c r="G3298" s="10" t="s">
        <v>44</v>
      </c>
      <c r="H3298" s="10" t="s">
        <v>39</v>
      </c>
      <c r="I3298" s="10" t="s">
        <v>28</v>
      </c>
      <c r="O3298" s="10">
        <f t="shared" si="51"/>
        <v>1</v>
      </c>
    </row>
    <row r="3299" spans="2:15" x14ac:dyDescent="0.3">
      <c r="B3299" s="10">
        <v>2024</v>
      </c>
      <c r="C3299" s="10" t="s">
        <v>29</v>
      </c>
      <c r="D3299" s="10" t="s">
        <v>42</v>
      </c>
      <c r="E3299" s="10" t="s">
        <v>17</v>
      </c>
      <c r="F3299" s="10" t="s">
        <v>25</v>
      </c>
      <c r="G3299" s="10" t="s">
        <v>38</v>
      </c>
      <c r="H3299" s="10" t="s">
        <v>20</v>
      </c>
      <c r="I3299" s="10" t="s">
        <v>21</v>
      </c>
      <c r="O3299" s="10">
        <f t="shared" si="51"/>
        <v>1</v>
      </c>
    </row>
    <row r="3300" spans="2:15" x14ac:dyDescent="0.3">
      <c r="B3300" s="10">
        <v>2022</v>
      </c>
      <c r="C3300" s="10" t="s">
        <v>29</v>
      </c>
      <c r="D3300" s="10" t="s">
        <v>23</v>
      </c>
      <c r="E3300" s="10" t="s">
        <v>24</v>
      </c>
      <c r="F3300" s="10" t="s">
        <v>18</v>
      </c>
      <c r="G3300" s="10" t="s">
        <v>19</v>
      </c>
      <c r="H3300" s="10" t="s">
        <v>20</v>
      </c>
      <c r="I3300" s="10" t="s">
        <v>34</v>
      </c>
      <c r="O3300" s="10">
        <f t="shared" si="51"/>
        <v>1</v>
      </c>
    </row>
    <row r="3301" spans="2:15" x14ac:dyDescent="0.3">
      <c r="B3301" s="10">
        <v>2020</v>
      </c>
      <c r="C3301" s="10" t="s">
        <v>22</v>
      </c>
      <c r="D3301" s="10" t="s">
        <v>42</v>
      </c>
      <c r="E3301" s="10" t="s">
        <v>17</v>
      </c>
      <c r="F3301" s="10" t="s">
        <v>25</v>
      </c>
      <c r="G3301" s="10" t="s">
        <v>19</v>
      </c>
      <c r="H3301" s="10" t="s">
        <v>20</v>
      </c>
      <c r="I3301" s="10" t="s">
        <v>28</v>
      </c>
      <c r="O3301" s="10">
        <f t="shared" si="51"/>
        <v>1</v>
      </c>
    </row>
    <row r="3302" spans="2:15" x14ac:dyDescent="0.3">
      <c r="B3302" s="10">
        <v>2022</v>
      </c>
      <c r="C3302" s="10" t="s">
        <v>36</v>
      </c>
      <c r="D3302" s="10" t="s">
        <v>16</v>
      </c>
      <c r="E3302" s="10" t="s">
        <v>17</v>
      </c>
      <c r="F3302" s="10" t="s">
        <v>30</v>
      </c>
      <c r="G3302" s="10" t="s">
        <v>44</v>
      </c>
      <c r="H3302" s="10" t="s">
        <v>34</v>
      </c>
      <c r="I3302" s="10" t="s">
        <v>34</v>
      </c>
      <c r="O3302" s="10">
        <f t="shared" si="51"/>
        <v>1</v>
      </c>
    </row>
    <row r="3303" spans="2:15" x14ac:dyDescent="0.3">
      <c r="B3303" s="10">
        <v>2025</v>
      </c>
      <c r="C3303" s="10" t="s">
        <v>36</v>
      </c>
      <c r="D3303" s="10" t="s">
        <v>16</v>
      </c>
      <c r="E3303" s="10" t="s">
        <v>17</v>
      </c>
      <c r="F3303" s="10" t="s">
        <v>18</v>
      </c>
      <c r="G3303" s="10" t="s">
        <v>40</v>
      </c>
      <c r="H3303" s="10" t="s">
        <v>27</v>
      </c>
      <c r="I3303" s="10" t="s">
        <v>21</v>
      </c>
      <c r="O3303" s="10">
        <f t="shared" si="51"/>
        <v>1</v>
      </c>
    </row>
    <row r="3304" spans="2:15" x14ac:dyDescent="0.3">
      <c r="B3304" s="10">
        <v>2020</v>
      </c>
      <c r="C3304" s="10" t="s">
        <v>29</v>
      </c>
      <c r="D3304" s="10" t="s">
        <v>31</v>
      </c>
      <c r="E3304" s="10" t="s">
        <v>17</v>
      </c>
      <c r="F3304" s="10" t="s">
        <v>25</v>
      </c>
      <c r="G3304" s="10" t="s">
        <v>38</v>
      </c>
      <c r="H3304" s="10" t="s">
        <v>34</v>
      </c>
      <c r="I3304" s="10" t="s">
        <v>28</v>
      </c>
      <c r="O3304" s="10">
        <f t="shared" si="51"/>
        <v>1</v>
      </c>
    </row>
    <row r="3305" spans="2:15" x14ac:dyDescent="0.3">
      <c r="B3305" s="10">
        <v>2026</v>
      </c>
      <c r="C3305" s="10" t="s">
        <v>41</v>
      </c>
      <c r="D3305" s="10" t="s">
        <v>33</v>
      </c>
      <c r="E3305" s="10" t="s">
        <v>17</v>
      </c>
      <c r="F3305" s="10" t="s">
        <v>25</v>
      </c>
      <c r="G3305" s="10" t="s">
        <v>26</v>
      </c>
      <c r="H3305" s="10" t="s">
        <v>39</v>
      </c>
      <c r="I3305" s="10" t="s">
        <v>34</v>
      </c>
      <c r="O3305" s="10">
        <f t="shared" si="51"/>
        <v>1</v>
      </c>
    </row>
    <row r="3306" spans="2:15" x14ac:dyDescent="0.3">
      <c r="B3306" s="10">
        <v>2026</v>
      </c>
      <c r="C3306" s="10" t="s">
        <v>45</v>
      </c>
      <c r="D3306" s="10" t="s">
        <v>42</v>
      </c>
      <c r="E3306" s="10" t="s">
        <v>35</v>
      </c>
      <c r="F3306" s="10" t="s">
        <v>25</v>
      </c>
      <c r="G3306" s="10" t="s">
        <v>19</v>
      </c>
      <c r="H3306" s="10" t="s">
        <v>34</v>
      </c>
      <c r="I3306" s="10" t="s">
        <v>28</v>
      </c>
      <c r="O3306" s="10">
        <f t="shared" si="51"/>
        <v>1</v>
      </c>
    </row>
    <row r="3307" spans="2:15" x14ac:dyDescent="0.3">
      <c r="B3307" s="10">
        <v>2021</v>
      </c>
      <c r="C3307" s="10" t="s">
        <v>41</v>
      </c>
      <c r="D3307" s="10" t="s">
        <v>31</v>
      </c>
      <c r="E3307" s="10" t="s">
        <v>24</v>
      </c>
      <c r="F3307" s="10" t="s">
        <v>30</v>
      </c>
      <c r="G3307" s="10" t="s">
        <v>38</v>
      </c>
      <c r="H3307" s="10" t="s">
        <v>34</v>
      </c>
      <c r="I3307" s="10" t="s">
        <v>28</v>
      </c>
      <c r="O3307" s="10">
        <f t="shared" si="51"/>
        <v>1</v>
      </c>
    </row>
    <row r="3308" spans="2:15" x14ac:dyDescent="0.3">
      <c r="B3308" s="10">
        <v>2022</v>
      </c>
      <c r="C3308" s="10" t="s">
        <v>15</v>
      </c>
      <c r="D3308" s="10" t="s">
        <v>16</v>
      </c>
      <c r="E3308" s="10" t="s">
        <v>24</v>
      </c>
      <c r="F3308" s="10" t="s">
        <v>25</v>
      </c>
      <c r="G3308" s="10" t="s">
        <v>19</v>
      </c>
      <c r="H3308" s="10" t="s">
        <v>34</v>
      </c>
      <c r="I3308" s="10" t="s">
        <v>28</v>
      </c>
      <c r="O3308" s="10">
        <f t="shared" si="51"/>
        <v>1</v>
      </c>
    </row>
    <row r="3309" spans="2:15" x14ac:dyDescent="0.3">
      <c r="B3309" s="10">
        <v>2022</v>
      </c>
      <c r="C3309" s="10" t="s">
        <v>43</v>
      </c>
      <c r="D3309" s="10" t="s">
        <v>42</v>
      </c>
      <c r="E3309" s="10" t="s">
        <v>24</v>
      </c>
      <c r="F3309" s="10" t="s">
        <v>25</v>
      </c>
      <c r="G3309" s="10" t="s">
        <v>38</v>
      </c>
      <c r="H3309" s="10" t="s">
        <v>20</v>
      </c>
      <c r="I3309" s="10" t="s">
        <v>28</v>
      </c>
      <c r="O3309" s="10">
        <f t="shared" si="51"/>
        <v>1</v>
      </c>
    </row>
    <row r="3310" spans="2:15" x14ac:dyDescent="0.3">
      <c r="B3310" s="10">
        <v>2026</v>
      </c>
      <c r="C3310" s="10" t="s">
        <v>43</v>
      </c>
      <c r="D3310" s="10" t="s">
        <v>42</v>
      </c>
      <c r="E3310" s="10" t="s">
        <v>24</v>
      </c>
      <c r="F3310" s="10" t="s">
        <v>25</v>
      </c>
      <c r="G3310" s="10" t="s">
        <v>19</v>
      </c>
      <c r="H3310" s="10" t="s">
        <v>20</v>
      </c>
      <c r="I3310" s="10" t="s">
        <v>21</v>
      </c>
      <c r="O3310" s="10">
        <f t="shared" si="51"/>
        <v>1</v>
      </c>
    </row>
    <row r="3311" spans="2:15" x14ac:dyDescent="0.3">
      <c r="B3311" s="10">
        <v>2026</v>
      </c>
      <c r="C3311" s="10" t="s">
        <v>15</v>
      </c>
      <c r="D3311" s="10" t="s">
        <v>42</v>
      </c>
      <c r="E3311" s="10" t="s">
        <v>24</v>
      </c>
      <c r="F3311" s="10" t="s">
        <v>18</v>
      </c>
      <c r="G3311" s="10" t="s">
        <v>38</v>
      </c>
      <c r="H3311" s="10" t="s">
        <v>20</v>
      </c>
      <c r="I3311" s="10" t="s">
        <v>21</v>
      </c>
      <c r="O3311" s="10">
        <f t="shared" si="51"/>
        <v>1</v>
      </c>
    </row>
    <row r="3312" spans="2:15" x14ac:dyDescent="0.3">
      <c r="B3312" s="10">
        <v>2024</v>
      </c>
      <c r="C3312" s="10" t="s">
        <v>29</v>
      </c>
      <c r="D3312" s="10" t="s">
        <v>31</v>
      </c>
      <c r="E3312" s="10" t="s">
        <v>24</v>
      </c>
      <c r="F3312" s="10" t="s">
        <v>30</v>
      </c>
      <c r="G3312" s="10" t="s">
        <v>38</v>
      </c>
      <c r="H3312" s="10" t="s">
        <v>27</v>
      </c>
      <c r="I3312" s="10" t="s">
        <v>28</v>
      </c>
      <c r="O3312" s="10">
        <f t="shared" si="51"/>
        <v>1</v>
      </c>
    </row>
    <row r="3313" spans="2:15" x14ac:dyDescent="0.3">
      <c r="B3313" s="10">
        <v>2022</v>
      </c>
      <c r="C3313" s="10" t="s">
        <v>45</v>
      </c>
      <c r="D3313" s="10" t="s">
        <v>42</v>
      </c>
      <c r="E3313" s="10" t="s">
        <v>24</v>
      </c>
      <c r="F3313" s="10" t="s">
        <v>25</v>
      </c>
      <c r="G3313" s="10" t="s">
        <v>19</v>
      </c>
      <c r="H3313" s="10" t="s">
        <v>34</v>
      </c>
      <c r="I3313" s="10" t="s">
        <v>21</v>
      </c>
      <c r="O3313" s="10">
        <f t="shared" si="51"/>
        <v>1</v>
      </c>
    </row>
    <row r="3314" spans="2:15" x14ac:dyDescent="0.3">
      <c r="B3314" s="10">
        <v>2026</v>
      </c>
      <c r="C3314" s="10" t="s">
        <v>43</v>
      </c>
      <c r="D3314" s="10" t="s">
        <v>16</v>
      </c>
      <c r="E3314" s="10" t="s">
        <v>24</v>
      </c>
      <c r="F3314" s="10" t="s">
        <v>30</v>
      </c>
      <c r="G3314" s="10" t="s">
        <v>32</v>
      </c>
      <c r="H3314" s="10" t="s">
        <v>27</v>
      </c>
      <c r="I3314" s="10" t="s">
        <v>21</v>
      </c>
      <c r="O3314" s="10">
        <f t="shared" si="51"/>
        <v>1</v>
      </c>
    </row>
    <row r="3315" spans="2:15" x14ac:dyDescent="0.3">
      <c r="B3315" s="10">
        <v>2022</v>
      </c>
      <c r="C3315" s="10" t="s">
        <v>36</v>
      </c>
      <c r="D3315" s="10" t="s">
        <v>23</v>
      </c>
      <c r="E3315" s="10" t="s">
        <v>35</v>
      </c>
      <c r="F3315" s="10" t="s">
        <v>18</v>
      </c>
      <c r="G3315" s="10" t="s">
        <v>40</v>
      </c>
      <c r="H3315" s="10" t="s">
        <v>34</v>
      </c>
      <c r="I3315" s="10" t="s">
        <v>34</v>
      </c>
      <c r="O3315" s="10">
        <f t="shared" si="51"/>
        <v>1</v>
      </c>
    </row>
    <row r="3316" spans="2:15" x14ac:dyDescent="0.3">
      <c r="B3316" s="10">
        <v>2026</v>
      </c>
      <c r="C3316" s="10" t="s">
        <v>22</v>
      </c>
      <c r="D3316" s="10" t="s">
        <v>33</v>
      </c>
      <c r="E3316" s="10" t="s">
        <v>17</v>
      </c>
      <c r="F3316" s="10" t="s">
        <v>25</v>
      </c>
      <c r="G3316" s="10" t="s">
        <v>32</v>
      </c>
      <c r="H3316" s="10" t="s">
        <v>27</v>
      </c>
      <c r="I3316" s="10" t="s">
        <v>28</v>
      </c>
      <c r="O3316" s="10">
        <f t="shared" si="51"/>
        <v>1</v>
      </c>
    </row>
    <row r="3317" spans="2:15" x14ac:dyDescent="0.3">
      <c r="B3317" s="10">
        <v>2026</v>
      </c>
      <c r="C3317" s="10" t="s">
        <v>45</v>
      </c>
      <c r="D3317" s="10" t="s">
        <v>16</v>
      </c>
      <c r="E3317" s="10" t="s">
        <v>35</v>
      </c>
      <c r="F3317" s="10" t="s">
        <v>30</v>
      </c>
      <c r="G3317" s="10" t="s">
        <v>26</v>
      </c>
      <c r="H3317" s="10" t="s">
        <v>39</v>
      </c>
      <c r="I3317" s="10" t="s">
        <v>28</v>
      </c>
      <c r="O3317" s="10">
        <f t="shared" si="51"/>
        <v>1</v>
      </c>
    </row>
    <row r="3318" spans="2:15" x14ac:dyDescent="0.3">
      <c r="B3318" s="10">
        <v>2022</v>
      </c>
      <c r="C3318" s="10" t="s">
        <v>41</v>
      </c>
      <c r="D3318" s="10" t="s">
        <v>31</v>
      </c>
      <c r="E3318" s="10" t="s">
        <v>17</v>
      </c>
      <c r="F3318" s="10" t="s">
        <v>25</v>
      </c>
      <c r="G3318" s="10" t="s">
        <v>32</v>
      </c>
      <c r="H3318" s="10" t="s">
        <v>39</v>
      </c>
      <c r="I3318" s="10" t="s">
        <v>28</v>
      </c>
      <c r="O3318" s="10">
        <f t="shared" si="51"/>
        <v>1</v>
      </c>
    </row>
    <row r="3319" spans="2:15" x14ac:dyDescent="0.3">
      <c r="B3319" s="10">
        <v>2025</v>
      </c>
      <c r="C3319" s="10" t="s">
        <v>29</v>
      </c>
      <c r="D3319" s="10" t="s">
        <v>31</v>
      </c>
      <c r="E3319" s="10" t="s">
        <v>17</v>
      </c>
      <c r="F3319" s="10" t="s">
        <v>25</v>
      </c>
      <c r="G3319" s="10" t="s">
        <v>26</v>
      </c>
      <c r="H3319" s="10" t="s">
        <v>39</v>
      </c>
      <c r="I3319" s="10" t="s">
        <v>28</v>
      </c>
      <c r="O3319" s="10">
        <f t="shared" si="51"/>
        <v>1</v>
      </c>
    </row>
    <row r="3320" spans="2:15" x14ac:dyDescent="0.3">
      <c r="B3320" s="10">
        <v>2024</v>
      </c>
      <c r="C3320" s="10" t="s">
        <v>15</v>
      </c>
      <c r="D3320" s="10" t="s">
        <v>16</v>
      </c>
      <c r="E3320" s="10" t="s">
        <v>24</v>
      </c>
      <c r="F3320" s="10" t="s">
        <v>25</v>
      </c>
      <c r="G3320" s="10" t="s">
        <v>19</v>
      </c>
      <c r="H3320" s="10" t="s">
        <v>34</v>
      </c>
      <c r="I3320" s="10" t="s">
        <v>21</v>
      </c>
      <c r="O3320" s="10">
        <f t="shared" si="51"/>
        <v>1</v>
      </c>
    </row>
    <row r="3321" spans="2:15" x14ac:dyDescent="0.3">
      <c r="B3321" s="10">
        <v>2026</v>
      </c>
      <c r="C3321" s="10" t="s">
        <v>45</v>
      </c>
      <c r="D3321" s="10" t="s">
        <v>23</v>
      </c>
      <c r="E3321" s="10" t="s">
        <v>35</v>
      </c>
      <c r="F3321" s="10" t="s">
        <v>30</v>
      </c>
      <c r="G3321" s="10" t="s">
        <v>32</v>
      </c>
      <c r="H3321" s="10" t="s">
        <v>27</v>
      </c>
      <c r="I3321" s="10" t="s">
        <v>28</v>
      </c>
      <c r="O3321" s="10">
        <f t="shared" si="51"/>
        <v>1</v>
      </c>
    </row>
    <row r="3322" spans="2:15" x14ac:dyDescent="0.3">
      <c r="B3322" s="10">
        <v>2021</v>
      </c>
      <c r="C3322" s="10" t="s">
        <v>45</v>
      </c>
      <c r="D3322" s="10" t="s">
        <v>42</v>
      </c>
      <c r="E3322" s="10" t="s">
        <v>35</v>
      </c>
      <c r="F3322" s="10" t="s">
        <v>25</v>
      </c>
      <c r="G3322" s="10" t="s">
        <v>44</v>
      </c>
      <c r="H3322" s="10" t="s">
        <v>39</v>
      </c>
      <c r="I3322" s="10" t="s">
        <v>21</v>
      </c>
      <c r="O3322" s="10">
        <f t="shared" si="51"/>
        <v>1</v>
      </c>
    </row>
    <row r="3323" spans="2:15" x14ac:dyDescent="0.3">
      <c r="B3323" s="10">
        <v>2024</v>
      </c>
      <c r="C3323" s="10" t="s">
        <v>45</v>
      </c>
      <c r="D3323" s="10" t="s">
        <v>23</v>
      </c>
      <c r="E3323" s="10" t="s">
        <v>24</v>
      </c>
      <c r="F3323" s="10" t="s">
        <v>25</v>
      </c>
      <c r="G3323" s="10" t="s">
        <v>26</v>
      </c>
      <c r="H3323" s="10" t="s">
        <v>27</v>
      </c>
      <c r="I3323" s="10" t="s">
        <v>21</v>
      </c>
      <c r="O3323" s="10">
        <f t="shared" si="51"/>
        <v>1</v>
      </c>
    </row>
    <row r="3324" spans="2:15" x14ac:dyDescent="0.3">
      <c r="B3324" s="10">
        <v>2022</v>
      </c>
      <c r="C3324" s="10" t="s">
        <v>36</v>
      </c>
      <c r="D3324" s="10" t="s">
        <v>33</v>
      </c>
      <c r="E3324" s="10" t="s">
        <v>17</v>
      </c>
      <c r="F3324" s="10" t="s">
        <v>18</v>
      </c>
      <c r="G3324" s="10" t="s">
        <v>38</v>
      </c>
      <c r="H3324" s="10" t="s">
        <v>34</v>
      </c>
      <c r="I3324" s="10" t="s">
        <v>21</v>
      </c>
      <c r="O3324" s="10">
        <f t="shared" si="51"/>
        <v>1</v>
      </c>
    </row>
    <row r="3325" spans="2:15" x14ac:dyDescent="0.3">
      <c r="B3325" s="10">
        <v>2020</v>
      </c>
      <c r="C3325" s="10" t="s">
        <v>15</v>
      </c>
      <c r="D3325" s="10" t="s">
        <v>16</v>
      </c>
      <c r="E3325" s="10" t="s">
        <v>35</v>
      </c>
      <c r="F3325" s="10" t="s">
        <v>25</v>
      </c>
      <c r="G3325" s="10" t="s">
        <v>38</v>
      </c>
      <c r="H3325" s="10" t="s">
        <v>27</v>
      </c>
      <c r="I3325" s="10" t="s">
        <v>34</v>
      </c>
      <c r="O3325" s="10">
        <f t="shared" si="51"/>
        <v>1</v>
      </c>
    </row>
    <row r="3326" spans="2:15" x14ac:dyDescent="0.3">
      <c r="B3326" s="10">
        <v>2026</v>
      </c>
      <c r="C3326" s="10" t="s">
        <v>41</v>
      </c>
      <c r="D3326" s="10" t="s">
        <v>16</v>
      </c>
      <c r="E3326" s="10" t="s">
        <v>24</v>
      </c>
      <c r="F3326" s="10" t="s">
        <v>30</v>
      </c>
      <c r="G3326" s="10" t="s">
        <v>26</v>
      </c>
      <c r="H3326" s="10" t="s">
        <v>39</v>
      </c>
      <c r="I3326" s="10" t="s">
        <v>28</v>
      </c>
      <c r="O3326" s="10">
        <f t="shared" si="51"/>
        <v>1</v>
      </c>
    </row>
    <row r="3327" spans="2:15" x14ac:dyDescent="0.3">
      <c r="B3327" s="10">
        <v>2024</v>
      </c>
      <c r="C3327" s="10" t="s">
        <v>36</v>
      </c>
      <c r="D3327" s="10" t="s">
        <v>42</v>
      </c>
      <c r="E3327" s="10" t="s">
        <v>35</v>
      </c>
      <c r="F3327" s="10" t="s">
        <v>25</v>
      </c>
      <c r="G3327" s="10" t="s">
        <v>19</v>
      </c>
      <c r="H3327" s="10" t="s">
        <v>20</v>
      </c>
      <c r="I3327" s="10" t="s">
        <v>28</v>
      </c>
      <c r="O3327" s="10">
        <f t="shared" si="51"/>
        <v>1</v>
      </c>
    </row>
    <row r="3328" spans="2:15" x14ac:dyDescent="0.3">
      <c r="B3328" s="10">
        <v>2024</v>
      </c>
      <c r="C3328" s="10" t="s">
        <v>36</v>
      </c>
      <c r="D3328" s="10" t="s">
        <v>42</v>
      </c>
      <c r="E3328" s="10" t="s">
        <v>17</v>
      </c>
      <c r="F3328" s="10" t="s">
        <v>25</v>
      </c>
      <c r="G3328" s="10" t="s">
        <v>38</v>
      </c>
      <c r="H3328" s="10" t="s">
        <v>34</v>
      </c>
      <c r="I3328" s="10" t="s">
        <v>21</v>
      </c>
      <c r="O3328" s="10">
        <f t="shared" si="51"/>
        <v>1</v>
      </c>
    </row>
    <row r="3329" spans="2:15" x14ac:dyDescent="0.3">
      <c r="B3329" s="10">
        <v>2020</v>
      </c>
      <c r="C3329" s="10" t="s">
        <v>22</v>
      </c>
      <c r="D3329" s="10" t="s">
        <v>33</v>
      </c>
      <c r="E3329" s="10" t="s">
        <v>24</v>
      </c>
      <c r="F3329" s="10" t="s">
        <v>30</v>
      </c>
      <c r="G3329" s="10" t="s">
        <v>19</v>
      </c>
      <c r="H3329" s="10" t="s">
        <v>27</v>
      </c>
      <c r="I3329" s="10" t="s">
        <v>34</v>
      </c>
      <c r="O3329" s="10">
        <f t="shared" si="51"/>
        <v>1</v>
      </c>
    </row>
    <row r="3330" spans="2:15" x14ac:dyDescent="0.3">
      <c r="B3330" s="10">
        <v>2020</v>
      </c>
      <c r="C3330" s="10" t="s">
        <v>36</v>
      </c>
      <c r="D3330" s="10" t="s">
        <v>23</v>
      </c>
      <c r="E3330" s="10" t="s">
        <v>24</v>
      </c>
      <c r="F3330" s="10" t="s">
        <v>18</v>
      </c>
      <c r="G3330" s="10" t="s">
        <v>44</v>
      </c>
      <c r="H3330" s="10" t="s">
        <v>39</v>
      </c>
      <c r="I3330" s="10" t="s">
        <v>34</v>
      </c>
      <c r="O3330" s="10">
        <f t="shared" si="51"/>
        <v>1</v>
      </c>
    </row>
    <row r="3331" spans="2:15" x14ac:dyDescent="0.3">
      <c r="B3331" s="10">
        <v>2025</v>
      </c>
      <c r="C3331" s="10" t="s">
        <v>45</v>
      </c>
      <c r="D3331" s="10" t="s">
        <v>23</v>
      </c>
      <c r="E3331" s="10" t="s">
        <v>24</v>
      </c>
      <c r="F3331" s="10" t="s">
        <v>30</v>
      </c>
      <c r="G3331" s="10" t="s">
        <v>40</v>
      </c>
      <c r="H3331" s="10" t="s">
        <v>27</v>
      </c>
      <c r="I3331" s="10" t="s">
        <v>34</v>
      </c>
      <c r="O3331" s="10">
        <f t="shared" si="51"/>
        <v>1</v>
      </c>
    </row>
    <row r="3332" spans="2:15" x14ac:dyDescent="0.3">
      <c r="B3332" s="10">
        <v>2023</v>
      </c>
      <c r="C3332" s="10" t="s">
        <v>36</v>
      </c>
      <c r="D3332" s="10" t="s">
        <v>16</v>
      </c>
      <c r="E3332" s="10" t="s">
        <v>35</v>
      </c>
      <c r="F3332" s="10" t="s">
        <v>30</v>
      </c>
      <c r="G3332" s="10" t="s">
        <v>32</v>
      </c>
      <c r="H3332" s="10" t="s">
        <v>20</v>
      </c>
      <c r="I3332" s="10" t="s">
        <v>21</v>
      </c>
      <c r="O3332" s="10">
        <f t="shared" si="51"/>
        <v>1</v>
      </c>
    </row>
    <row r="3333" spans="2:15" x14ac:dyDescent="0.3">
      <c r="B3333" s="10">
        <v>2022</v>
      </c>
      <c r="C3333" s="10" t="s">
        <v>36</v>
      </c>
      <c r="D3333" s="10" t="s">
        <v>16</v>
      </c>
      <c r="E3333" s="10" t="s">
        <v>35</v>
      </c>
      <c r="F3333" s="10" t="s">
        <v>25</v>
      </c>
      <c r="G3333" s="10" t="s">
        <v>26</v>
      </c>
      <c r="H3333" s="10" t="s">
        <v>20</v>
      </c>
      <c r="I3333" s="10" t="s">
        <v>28</v>
      </c>
      <c r="O3333" s="10">
        <f t="shared" ref="O3333:O3396" si="52">SUBTOTAL(103,B3333)</f>
        <v>1</v>
      </c>
    </row>
    <row r="3334" spans="2:15" x14ac:dyDescent="0.3">
      <c r="B3334" s="10">
        <v>2021</v>
      </c>
      <c r="C3334" s="10" t="s">
        <v>15</v>
      </c>
      <c r="D3334" s="10" t="s">
        <v>31</v>
      </c>
      <c r="E3334" s="10" t="s">
        <v>17</v>
      </c>
      <c r="F3334" s="10" t="s">
        <v>30</v>
      </c>
      <c r="G3334" s="10" t="s">
        <v>32</v>
      </c>
      <c r="H3334" s="10" t="s">
        <v>20</v>
      </c>
      <c r="I3334" s="10" t="s">
        <v>28</v>
      </c>
      <c r="O3334" s="10">
        <f t="shared" si="52"/>
        <v>1</v>
      </c>
    </row>
    <row r="3335" spans="2:15" x14ac:dyDescent="0.3">
      <c r="B3335" s="10">
        <v>2026</v>
      </c>
      <c r="C3335" s="10" t="s">
        <v>22</v>
      </c>
      <c r="D3335" s="10" t="s">
        <v>42</v>
      </c>
      <c r="E3335" s="10" t="s">
        <v>35</v>
      </c>
      <c r="F3335" s="10" t="s">
        <v>18</v>
      </c>
      <c r="G3335" s="10" t="s">
        <v>26</v>
      </c>
      <c r="H3335" s="10" t="s">
        <v>34</v>
      </c>
      <c r="I3335" s="10" t="s">
        <v>28</v>
      </c>
      <c r="O3335" s="10">
        <f t="shared" si="52"/>
        <v>1</v>
      </c>
    </row>
    <row r="3336" spans="2:15" x14ac:dyDescent="0.3">
      <c r="B3336" s="10">
        <v>2023</v>
      </c>
      <c r="C3336" s="10" t="s">
        <v>29</v>
      </c>
      <c r="D3336" s="10" t="s">
        <v>42</v>
      </c>
      <c r="E3336" s="10" t="s">
        <v>35</v>
      </c>
      <c r="F3336" s="10" t="s">
        <v>30</v>
      </c>
      <c r="G3336" s="10" t="s">
        <v>38</v>
      </c>
      <c r="H3336" s="10" t="s">
        <v>34</v>
      </c>
      <c r="I3336" s="10" t="s">
        <v>21</v>
      </c>
      <c r="O3336" s="10">
        <f t="shared" si="52"/>
        <v>1</v>
      </c>
    </row>
    <row r="3337" spans="2:15" x14ac:dyDescent="0.3">
      <c r="B3337" s="10">
        <v>2024</v>
      </c>
      <c r="C3337" s="10" t="s">
        <v>22</v>
      </c>
      <c r="D3337" s="10" t="s">
        <v>42</v>
      </c>
      <c r="E3337" s="10" t="s">
        <v>17</v>
      </c>
      <c r="F3337" s="10" t="s">
        <v>30</v>
      </c>
      <c r="G3337" s="10" t="s">
        <v>26</v>
      </c>
      <c r="H3337" s="10" t="s">
        <v>20</v>
      </c>
      <c r="I3337" s="10" t="s">
        <v>28</v>
      </c>
      <c r="O3337" s="10">
        <f t="shared" si="52"/>
        <v>1</v>
      </c>
    </row>
    <row r="3338" spans="2:15" x14ac:dyDescent="0.3">
      <c r="B3338" s="10">
        <v>2022</v>
      </c>
      <c r="C3338" s="10" t="s">
        <v>29</v>
      </c>
      <c r="D3338" s="10" t="s">
        <v>16</v>
      </c>
      <c r="E3338" s="10" t="s">
        <v>17</v>
      </c>
      <c r="F3338" s="10" t="s">
        <v>30</v>
      </c>
      <c r="G3338" s="10" t="s">
        <v>44</v>
      </c>
      <c r="H3338" s="10" t="s">
        <v>34</v>
      </c>
      <c r="I3338" s="10" t="s">
        <v>34</v>
      </c>
      <c r="O3338" s="10">
        <f t="shared" si="52"/>
        <v>1</v>
      </c>
    </row>
    <row r="3339" spans="2:15" x14ac:dyDescent="0.3">
      <c r="B3339" s="10">
        <v>2024</v>
      </c>
      <c r="C3339" s="10" t="s">
        <v>45</v>
      </c>
      <c r="D3339" s="10" t="s">
        <v>23</v>
      </c>
      <c r="E3339" s="10" t="s">
        <v>24</v>
      </c>
      <c r="F3339" s="10" t="s">
        <v>18</v>
      </c>
      <c r="G3339" s="10" t="s">
        <v>44</v>
      </c>
      <c r="H3339" s="10" t="s">
        <v>27</v>
      </c>
      <c r="I3339" s="10" t="s">
        <v>34</v>
      </c>
      <c r="O3339" s="10">
        <f t="shared" si="52"/>
        <v>1</v>
      </c>
    </row>
    <row r="3340" spans="2:15" x14ac:dyDescent="0.3">
      <c r="B3340" s="10">
        <v>2024</v>
      </c>
      <c r="C3340" s="10" t="s">
        <v>15</v>
      </c>
      <c r="D3340" s="10" t="s">
        <v>33</v>
      </c>
      <c r="E3340" s="10" t="s">
        <v>17</v>
      </c>
      <c r="F3340" s="10" t="s">
        <v>18</v>
      </c>
      <c r="G3340" s="10" t="s">
        <v>26</v>
      </c>
      <c r="H3340" s="10" t="s">
        <v>20</v>
      </c>
      <c r="I3340" s="10" t="s">
        <v>28</v>
      </c>
      <c r="O3340" s="10">
        <f t="shared" si="52"/>
        <v>1</v>
      </c>
    </row>
    <row r="3341" spans="2:15" x14ac:dyDescent="0.3">
      <c r="B3341" s="10">
        <v>2024</v>
      </c>
      <c r="C3341" s="10" t="s">
        <v>29</v>
      </c>
      <c r="D3341" s="10" t="s">
        <v>31</v>
      </c>
      <c r="E3341" s="10" t="s">
        <v>35</v>
      </c>
      <c r="F3341" s="10" t="s">
        <v>30</v>
      </c>
      <c r="G3341" s="10" t="s">
        <v>40</v>
      </c>
      <c r="H3341" s="10" t="s">
        <v>34</v>
      </c>
      <c r="I3341" s="10" t="s">
        <v>34</v>
      </c>
      <c r="O3341" s="10">
        <f t="shared" si="52"/>
        <v>1</v>
      </c>
    </row>
    <row r="3342" spans="2:15" x14ac:dyDescent="0.3">
      <c r="B3342" s="10">
        <v>2023</v>
      </c>
      <c r="C3342" s="10" t="s">
        <v>36</v>
      </c>
      <c r="D3342" s="10" t="s">
        <v>37</v>
      </c>
      <c r="E3342" s="10" t="s">
        <v>35</v>
      </c>
      <c r="F3342" s="10" t="s">
        <v>30</v>
      </c>
      <c r="G3342" s="10" t="s">
        <v>38</v>
      </c>
      <c r="H3342" s="10" t="s">
        <v>20</v>
      </c>
      <c r="I3342" s="10" t="s">
        <v>28</v>
      </c>
      <c r="O3342" s="10">
        <f t="shared" si="52"/>
        <v>1</v>
      </c>
    </row>
    <row r="3343" spans="2:15" x14ac:dyDescent="0.3">
      <c r="B3343" s="10">
        <v>2025</v>
      </c>
      <c r="C3343" s="10" t="s">
        <v>43</v>
      </c>
      <c r="D3343" s="10" t="s">
        <v>37</v>
      </c>
      <c r="E3343" s="10" t="s">
        <v>35</v>
      </c>
      <c r="F3343" s="10" t="s">
        <v>18</v>
      </c>
      <c r="G3343" s="10" t="s">
        <v>44</v>
      </c>
      <c r="H3343" s="10" t="s">
        <v>39</v>
      </c>
      <c r="I3343" s="10" t="s">
        <v>21</v>
      </c>
      <c r="O3343" s="10">
        <f t="shared" si="52"/>
        <v>1</v>
      </c>
    </row>
    <row r="3344" spans="2:15" x14ac:dyDescent="0.3">
      <c r="B3344" s="10">
        <v>2023</v>
      </c>
      <c r="C3344" s="10" t="s">
        <v>22</v>
      </c>
      <c r="D3344" s="10" t="s">
        <v>23</v>
      </c>
      <c r="E3344" s="10" t="s">
        <v>17</v>
      </c>
      <c r="F3344" s="10" t="s">
        <v>30</v>
      </c>
      <c r="G3344" s="10" t="s">
        <v>44</v>
      </c>
      <c r="H3344" s="10" t="s">
        <v>20</v>
      </c>
      <c r="I3344" s="10" t="s">
        <v>28</v>
      </c>
      <c r="O3344" s="10">
        <f t="shared" si="52"/>
        <v>1</v>
      </c>
    </row>
    <row r="3345" spans="2:15" x14ac:dyDescent="0.3">
      <c r="B3345" s="10">
        <v>2022</v>
      </c>
      <c r="C3345" s="10" t="s">
        <v>45</v>
      </c>
      <c r="D3345" s="10" t="s">
        <v>33</v>
      </c>
      <c r="E3345" s="10" t="s">
        <v>24</v>
      </c>
      <c r="F3345" s="10" t="s">
        <v>25</v>
      </c>
      <c r="G3345" s="10" t="s">
        <v>26</v>
      </c>
      <c r="H3345" s="10" t="s">
        <v>39</v>
      </c>
      <c r="I3345" s="10" t="s">
        <v>28</v>
      </c>
      <c r="O3345" s="10">
        <f t="shared" si="52"/>
        <v>1</v>
      </c>
    </row>
    <row r="3346" spans="2:15" x14ac:dyDescent="0.3">
      <c r="B3346" s="10">
        <v>2026</v>
      </c>
      <c r="C3346" s="10" t="s">
        <v>45</v>
      </c>
      <c r="D3346" s="10" t="s">
        <v>23</v>
      </c>
      <c r="E3346" s="10" t="s">
        <v>24</v>
      </c>
      <c r="F3346" s="10" t="s">
        <v>25</v>
      </c>
      <c r="G3346" s="10" t="s">
        <v>32</v>
      </c>
      <c r="H3346" s="10" t="s">
        <v>27</v>
      </c>
      <c r="I3346" s="10" t="s">
        <v>28</v>
      </c>
      <c r="O3346" s="10">
        <f t="shared" si="52"/>
        <v>1</v>
      </c>
    </row>
    <row r="3347" spans="2:15" x14ac:dyDescent="0.3">
      <c r="B3347" s="10">
        <v>2026</v>
      </c>
      <c r="C3347" s="10" t="s">
        <v>43</v>
      </c>
      <c r="D3347" s="10" t="s">
        <v>23</v>
      </c>
      <c r="E3347" s="10" t="s">
        <v>35</v>
      </c>
      <c r="F3347" s="10" t="s">
        <v>30</v>
      </c>
      <c r="G3347" s="10" t="s">
        <v>40</v>
      </c>
      <c r="H3347" s="10" t="s">
        <v>39</v>
      </c>
      <c r="I3347" s="10" t="s">
        <v>34</v>
      </c>
      <c r="O3347" s="10">
        <f t="shared" si="52"/>
        <v>1</v>
      </c>
    </row>
    <row r="3348" spans="2:15" x14ac:dyDescent="0.3">
      <c r="B3348" s="10">
        <v>2023</v>
      </c>
      <c r="C3348" s="10" t="s">
        <v>22</v>
      </c>
      <c r="D3348" s="10" t="s">
        <v>23</v>
      </c>
      <c r="E3348" s="10" t="s">
        <v>17</v>
      </c>
      <c r="F3348" s="10" t="s">
        <v>30</v>
      </c>
      <c r="G3348" s="10" t="s">
        <v>26</v>
      </c>
      <c r="H3348" s="10" t="s">
        <v>34</v>
      </c>
      <c r="I3348" s="10" t="s">
        <v>21</v>
      </c>
      <c r="O3348" s="10">
        <f t="shared" si="52"/>
        <v>1</v>
      </c>
    </row>
    <row r="3349" spans="2:15" x14ac:dyDescent="0.3">
      <c r="B3349" s="10">
        <v>2021</v>
      </c>
      <c r="C3349" s="10" t="s">
        <v>29</v>
      </c>
      <c r="D3349" s="10" t="s">
        <v>31</v>
      </c>
      <c r="E3349" s="10" t="s">
        <v>17</v>
      </c>
      <c r="F3349" s="10" t="s">
        <v>25</v>
      </c>
      <c r="G3349" s="10" t="s">
        <v>19</v>
      </c>
      <c r="H3349" s="10" t="s">
        <v>39</v>
      </c>
      <c r="I3349" s="10" t="s">
        <v>21</v>
      </c>
      <c r="O3349" s="10">
        <f t="shared" si="52"/>
        <v>1</v>
      </c>
    </row>
    <row r="3350" spans="2:15" x14ac:dyDescent="0.3">
      <c r="B3350" s="10">
        <v>2025</v>
      </c>
      <c r="C3350" s="10" t="s">
        <v>36</v>
      </c>
      <c r="D3350" s="10" t="s">
        <v>16</v>
      </c>
      <c r="E3350" s="10" t="s">
        <v>17</v>
      </c>
      <c r="F3350" s="10" t="s">
        <v>30</v>
      </c>
      <c r="G3350" s="10" t="s">
        <v>40</v>
      </c>
      <c r="H3350" s="10" t="s">
        <v>39</v>
      </c>
      <c r="I3350" s="10" t="s">
        <v>21</v>
      </c>
      <c r="O3350" s="10">
        <f t="shared" si="52"/>
        <v>1</v>
      </c>
    </row>
    <row r="3351" spans="2:15" x14ac:dyDescent="0.3">
      <c r="B3351" s="10">
        <v>2023</v>
      </c>
      <c r="C3351" s="10" t="s">
        <v>45</v>
      </c>
      <c r="D3351" s="10" t="s">
        <v>23</v>
      </c>
      <c r="E3351" s="10" t="s">
        <v>24</v>
      </c>
      <c r="F3351" s="10" t="s">
        <v>18</v>
      </c>
      <c r="G3351" s="10" t="s">
        <v>26</v>
      </c>
      <c r="H3351" s="10" t="s">
        <v>39</v>
      </c>
      <c r="I3351" s="10" t="s">
        <v>21</v>
      </c>
      <c r="O3351" s="10">
        <f t="shared" si="52"/>
        <v>1</v>
      </c>
    </row>
    <row r="3352" spans="2:15" x14ac:dyDescent="0.3">
      <c r="B3352" s="10">
        <v>2022</v>
      </c>
      <c r="C3352" s="10" t="s">
        <v>29</v>
      </c>
      <c r="D3352" s="10" t="s">
        <v>42</v>
      </c>
      <c r="E3352" s="10" t="s">
        <v>35</v>
      </c>
      <c r="F3352" s="10" t="s">
        <v>18</v>
      </c>
      <c r="G3352" s="10" t="s">
        <v>26</v>
      </c>
      <c r="H3352" s="10" t="s">
        <v>39</v>
      </c>
      <c r="I3352" s="10" t="s">
        <v>21</v>
      </c>
      <c r="O3352" s="10">
        <f t="shared" si="52"/>
        <v>1</v>
      </c>
    </row>
    <row r="3353" spans="2:15" x14ac:dyDescent="0.3">
      <c r="B3353" s="10">
        <v>2024</v>
      </c>
      <c r="C3353" s="10" t="s">
        <v>36</v>
      </c>
      <c r="D3353" s="10" t="s">
        <v>31</v>
      </c>
      <c r="E3353" s="10" t="s">
        <v>24</v>
      </c>
      <c r="F3353" s="10" t="s">
        <v>25</v>
      </c>
      <c r="G3353" s="10" t="s">
        <v>19</v>
      </c>
      <c r="H3353" s="10" t="s">
        <v>27</v>
      </c>
      <c r="I3353" s="10" t="s">
        <v>28</v>
      </c>
      <c r="O3353" s="10">
        <f t="shared" si="52"/>
        <v>1</v>
      </c>
    </row>
    <row r="3354" spans="2:15" x14ac:dyDescent="0.3">
      <c r="B3354" s="10">
        <v>2024</v>
      </c>
      <c r="C3354" s="10" t="s">
        <v>41</v>
      </c>
      <c r="D3354" s="10" t="s">
        <v>42</v>
      </c>
      <c r="E3354" s="10" t="s">
        <v>24</v>
      </c>
      <c r="F3354" s="10" t="s">
        <v>18</v>
      </c>
      <c r="G3354" s="10" t="s">
        <v>19</v>
      </c>
      <c r="H3354" s="10" t="s">
        <v>39</v>
      </c>
      <c r="I3354" s="10" t="s">
        <v>28</v>
      </c>
      <c r="O3354" s="10">
        <f t="shared" si="52"/>
        <v>1</v>
      </c>
    </row>
    <row r="3355" spans="2:15" x14ac:dyDescent="0.3">
      <c r="B3355" s="10">
        <v>2024</v>
      </c>
      <c r="C3355" s="10" t="s">
        <v>45</v>
      </c>
      <c r="D3355" s="10" t="s">
        <v>33</v>
      </c>
      <c r="E3355" s="10" t="s">
        <v>24</v>
      </c>
      <c r="F3355" s="10" t="s">
        <v>25</v>
      </c>
      <c r="G3355" s="10" t="s">
        <v>38</v>
      </c>
      <c r="H3355" s="10" t="s">
        <v>39</v>
      </c>
      <c r="I3355" s="10" t="s">
        <v>21</v>
      </c>
      <c r="O3355" s="10">
        <f t="shared" si="52"/>
        <v>1</v>
      </c>
    </row>
    <row r="3356" spans="2:15" x14ac:dyDescent="0.3">
      <c r="B3356" s="10">
        <v>2026</v>
      </c>
      <c r="C3356" s="10" t="s">
        <v>41</v>
      </c>
      <c r="D3356" s="10" t="s">
        <v>23</v>
      </c>
      <c r="E3356" s="10" t="s">
        <v>35</v>
      </c>
      <c r="F3356" s="10" t="s">
        <v>30</v>
      </c>
      <c r="G3356" s="10" t="s">
        <v>26</v>
      </c>
      <c r="H3356" s="10" t="s">
        <v>27</v>
      </c>
      <c r="I3356" s="10" t="s">
        <v>21</v>
      </c>
      <c r="O3356" s="10">
        <f t="shared" si="52"/>
        <v>1</v>
      </c>
    </row>
    <row r="3357" spans="2:15" x14ac:dyDescent="0.3">
      <c r="B3357" s="10">
        <v>2024</v>
      </c>
      <c r="C3357" s="10" t="s">
        <v>29</v>
      </c>
      <c r="D3357" s="10" t="s">
        <v>23</v>
      </c>
      <c r="E3357" s="10" t="s">
        <v>17</v>
      </c>
      <c r="F3357" s="10" t="s">
        <v>18</v>
      </c>
      <c r="G3357" s="10" t="s">
        <v>38</v>
      </c>
      <c r="H3357" s="10" t="s">
        <v>39</v>
      </c>
      <c r="I3357" s="10" t="s">
        <v>34</v>
      </c>
      <c r="O3357" s="10">
        <f t="shared" si="52"/>
        <v>1</v>
      </c>
    </row>
    <row r="3358" spans="2:15" x14ac:dyDescent="0.3">
      <c r="B3358" s="10">
        <v>2023</v>
      </c>
      <c r="C3358" s="10" t="s">
        <v>36</v>
      </c>
      <c r="D3358" s="10" t="s">
        <v>33</v>
      </c>
      <c r="E3358" s="10" t="s">
        <v>35</v>
      </c>
      <c r="F3358" s="10" t="s">
        <v>25</v>
      </c>
      <c r="G3358" s="10" t="s">
        <v>26</v>
      </c>
      <c r="H3358" s="10" t="s">
        <v>39</v>
      </c>
      <c r="I3358" s="10" t="s">
        <v>21</v>
      </c>
      <c r="O3358" s="10">
        <f t="shared" si="52"/>
        <v>1</v>
      </c>
    </row>
    <row r="3359" spans="2:15" x14ac:dyDescent="0.3">
      <c r="B3359" s="10">
        <v>2024</v>
      </c>
      <c r="C3359" s="10" t="s">
        <v>36</v>
      </c>
      <c r="D3359" s="10" t="s">
        <v>16</v>
      </c>
      <c r="E3359" s="10" t="s">
        <v>24</v>
      </c>
      <c r="F3359" s="10" t="s">
        <v>25</v>
      </c>
      <c r="G3359" s="10" t="s">
        <v>32</v>
      </c>
      <c r="H3359" s="10" t="s">
        <v>34</v>
      </c>
      <c r="I3359" s="10" t="s">
        <v>28</v>
      </c>
      <c r="O3359" s="10">
        <f t="shared" si="52"/>
        <v>1</v>
      </c>
    </row>
    <row r="3360" spans="2:15" x14ac:dyDescent="0.3">
      <c r="B3360" s="10">
        <v>2025</v>
      </c>
      <c r="C3360" s="10" t="s">
        <v>43</v>
      </c>
      <c r="D3360" s="10" t="s">
        <v>16</v>
      </c>
      <c r="E3360" s="10" t="s">
        <v>35</v>
      </c>
      <c r="F3360" s="10" t="s">
        <v>18</v>
      </c>
      <c r="G3360" s="10" t="s">
        <v>19</v>
      </c>
      <c r="H3360" s="10" t="s">
        <v>39</v>
      </c>
      <c r="I3360" s="10" t="s">
        <v>28</v>
      </c>
      <c r="O3360" s="10">
        <f t="shared" si="52"/>
        <v>1</v>
      </c>
    </row>
    <row r="3361" spans="2:15" x14ac:dyDescent="0.3">
      <c r="B3361" s="10">
        <v>2026</v>
      </c>
      <c r="C3361" s="10" t="s">
        <v>45</v>
      </c>
      <c r="D3361" s="10" t="s">
        <v>33</v>
      </c>
      <c r="E3361" s="10" t="s">
        <v>17</v>
      </c>
      <c r="F3361" s="10" t="s">
        <v>30</v>
      </c>
      <c r="G3361" s="10" t="s">
        <v>26</v>
      </c>
      <c r="H3361" s="10" t="s">
        <v>27</v>
      </c>
      <c r="I3361" s="10" t="s">
        <v>28</v>
      </c>
      <c r="O3361" s="10">
        <f t="shared" si="52"/>
        <v>1</v>
      </c>
    </row>
    <row r="3362" spans="2:15" x14ac:dyDescent="0.3">
      <c r="B3362" s="10">
        <v>2025</v>
      </c>
      <c r="C3362" s="10" t="s">
        <v>45</v>
      </c>
      <c r="D3362" s="10" t="s">
        <v>42</v>
      </c>
      <c r="E3362" s="10" t="s">
        <v>17</v>
      </c>
      <c r="F3362" s="10" t="s">
        <v>18</v>
      </c>
      <c r="G3362" s="10" t="s">
        <v>38</v>
      </c>
      <c r="H3362" s="10" t="s">
        <v>39</v>
      </c>
      <c r="I3362" s="10" t="s">
        <v>28</v>
      </c>
      <c r="O3362" s="10">
        <f t="shared" si="52"/>
        <v>1</v>
      </c>
    </row>
    <row r="3363" spans="2:15" x14ac:dyDescent="0.3">
      <c r="B3363" s="10">
        <v>2024</v>
      </c>
      <c r="C3363" s="10" t="s">
        <v>43</v>
      </c>
      <c r="D3363" s="10" t="s">
        <v>42</v>
      </c>
      <c r="E3363" s="10" t="s">
        <v>24</v>
      </c>
      <c r="F3363" s="10" t="s">
        <v>30</v>
      </c>
      <c r="G3363" s="10" t="s">
        <v>40</v>
      </c>
      <c r="H3363" s="10" t="s">
        <v>27</v>
      </c>
      <c r="I3363" s="10" t="s">
        <v>21</v>
      </c>
      <c r="O3363" s="10">
        <f t="shared" si="52"/>
        <v>1</v>
      </c>
    </row>
    <row r="3364" spans="2:15" x14ac:dyDescent="0.3">
      <c r="B3364" s="10">
        <v>2021</v>
      </c>
      <c r="C3364" s="10" t="s">
        <v>29</v>
      </c>
      <c r="D3364" s="10" t="s">
        <v>16</v>
      </c>
      <c r="E3364" s="10" t="s">
        <v>24</v>
      </c>
      <c r="F3364" s="10" t="s">
        <v>30</v>
      </c>
      <c r="G3364" s="10" t="s">
        <v>26</v>
      </c>
      <c r="H3364" s="10" t="s">
        <v>39</v>
      </c>
      <c r="I3364" s="10" t="s">
        <v>21</v>
      </c>
      <c r="O3364" s="10">
        <f t="shared" si="52"/>
        <v>1</v>
      </c>
    </row>
    <row r="3365" spans="2:15" x14ac:dyDescent="0.3">
      <c r="B3365" s="10">
        <v>2020</v>
      </c>
      <c r="C3365" s="10" t="s">
        <v>43</v>
      </c>
      <c r="D3365" s="10" t="s">
        <v>37</v>
      </c>
      <c r="E3365" s="10" t="s">
        <v>17</v>
      </c>
      <c r="F3365" s="10" t="s">
        <v>18</v>
      </c>
      <c r="G3365" s="10" t="s">
        <v>38</v>
      </c>
      <c r="H3365" s="10" t="s">
        <v>34</v>
      </c>
      <c r="I3365" s="10" t="s">
        <v>34</v>
      </c>
      <c r="O3365" s="10">
        <f t="shared" si="52"/>
        <v>1</v>
      </c>
    </row>
    <row r="3366" spans="2:15" x14ac:dyDescent="0.3">
      <c r="B3366" s="10">
        <v>2026</v>
      </c>
      <c r="C3366" s="10" t="s">
        <v>15</v>
      </c>
      <c r="D3366" s="10" t="s">
        <v>37</v>
      </c>
      <c r="E3366" s="10" t="s">
        <v>24</v>
      </c>
      <c r="F3366" s="10" t="s">
        <v>25</v>
      </c>
      <c r="G3366" s="10" t="s">
        <v>32</v>
      </c>
      <c r="H3366" s="10" t="s">
        <v>39</v>
      </c>
      <c r="I3366" s="10" t="s">
        <v>34</v>
      </c>
      <c r="O3366" s="10">
        <f t="shared" si="52"/>
        <v>1</v>
      </c>
    </row>
    <row r="3367" spans="2:15" x14ac:dyDescent="0.3">
      <c r="B3367" s="10">
        <v>2020</v>
      </c>
      <c r="C3367" s="10" t="s">
        <v>36</v>
      </c>
      <c r="D3367" s="10" t="s">
        <v>23</v>
      </c>
      <c r="E3367" s="10" t="s">
        <v>24</v>
      </c>
      <c r="F3367" s="10" t="s">
        <v>25</v>
      </c>
      <c r="G3367" s="10" t="s">
        <v>26</v>
      </c>
      <c r="H3367" s="10" t="s">
        <v>39</v>
      </c>
      <c r="I3367" s="10" t="s">
        <v>21</v>
      </c>
      <c r="O3367" s="10">
        <f t="shared" si="52"/>
        <v>1</v>
      </c>
    </row>
    <row r="3368" spans="2:15" x14ac:dyDescent="0.3">
      <c r="B3368" s="10">
        <v>2022</v>
      </c>
      <c r="C3368" s="10" t="s">
        <v>36</v>
      </c>
      <c r="D3368" s="10" t="s">
        <v>42</v>
      </c>
      <c r="E3368" s="10" t="s">
        <v>17</v>
      </c>
      <c r="F3368" s="10" t="s">
        <v>18</v>
      </c>
      <c r="G3368" s="10" t="s">
        <v>19</v>
      </c>
      <c r="H3368" s="10" t="s">
        <v>27</v>
      </c>
      <c r="I3368" s="10" t="s">
        <v>21</v>
      </c>
      <c r="O3368" s="10">
        <f t="shared" si="52"/>
        <v>1</v>
      </c>
    </row>
    <row r="3369" spans="2:15" x14ac:dyDescent="0.3">
      <c r="B3369" s="10">
        <v>2025</v>
      </c>
      <c r="C3369" s="10" t="s">
        <v>41</v>
      </c>
      <c r="D3369" s="10" t="s">
        <v>37</v>
      </c>
      <c r="E3369" s="10" t="s">
        <v>35</v>
      </c>
      <c r="F3369" s="10" t="s">
        <v>25</v>
      </c>
      <c r="G3369" s="10" t="s">
        <v>19</v>
      </c>
      <c r="H3369" s="10" t="s">
        <v>39</v>
      </c>
      <c r="I3369" s="10" t="s">
        <v>34</v>
      </c>
      <c r="O3369" s="10">
        <f t="shared" si="52"/>
        <v>1</v>
      </c>
    </row>
    <row r="3370" spans="2:15" x14ac:dyDescent="0.3">
      <c r="B3370" s="10">
        <v>2026</v>
      </c>
      <c r="C3370" s="10" t="s">
        <v>15</v>
      </c>
      <c r="D3370" s="10" t="s">
        <v>16</v>
      </c>
      <c r="E3370" s="10" t="s">
        <v>17</v>
      </c>
      <c r="F3370" s="10" t="s">
        <v>18</v>
      </c>
      <c r="G3370" s="10" t="s">
        <v>19</v>
      </c>
      <c r="H3370" s="10" t="s">
        <v>34</v>
      </c>
      <c r="I3370" s="10" t="s">
        <v>28</v>
      </c>
      <c r="O3370" s="10">
        <f t="shared" si="52"/>
        <v>1</v>
      </c>
    </row>
    <row r="3371" spans="2:15" x14ac:dyDescent="0.3">
      <c r="B3371" s="10">
        <v>2025</v>
      </c>
      <c r="C3371" s="10" t="s">
        <v>22</v>
      </c>
      <c r="D3371" s="10" t="s">
        <v>42</v>
      </c>
      <c r="E3371" s="10" t="s">
        <v>24</v>
      </c>
      <c r="F3371" s="10" t="s">
        <v>30</v>
      </c>
      <c r="G3371" s="10" t="s">
        <v>40</v>
      </c>
      <c r="H3371" s="10" t="s">
        <v>39</v>
      </c>
      <c r="I3371" s="10" t="s">
        <v>28</v>
      </c>
      <c r="O3371" s="10">
        <f t="shared" si="52"/>
        <v>1</v>
      </c>
    </row>
    <row r="3372" spans="2:15" x14ac:dyDescent="0.3">
      <c r="B3372" s="10">
        <v>2025</v>
      </c>
      <c r="C3372" s="10" t="s">
        <v>45</v>
      </c>
      <c r="D3372" s="10" t="s">
        <v>16</v>
      </c>
      <c r="E3372" s="10" t="s">
        <v>24</v>
      </c>
      <c r="F3372" s="10" t="s">
        <v>30</v>
      </c>
      <c r="G3372" s="10" t="s">
        <v>40</v>
      </c>
      <c r="H3372" s="10" t="s">
        <v>20</v>
      </c>
      <c r="I3372" s="10" t="s">
        <v>28</v>
      </c>
      <c r="O3372" s="10">
        <f t="shared" si="52"/>
        <v>1</v>
      </c>
    </row>
    <row r="3373" spans="2:15" x14ac:dyDescent="0.3">
      <c r="B3373" s="10">
        <v>2024</v>
      </c>
      <c r="C3373" s="10" t="s">
        <v>43</v>
      </c>
      <c r="D3373" s="10" t="s">
        <v>16</v>
      </c>
      <c r="E3373" s="10" t="s">
        <v>17</v>
      </c>
      <c r="F3373" s="10" t="s">
        <v>30</v>
      </c>
      <c r="G3373" s="10" t="s">
        <v>44</v>
      </c>
      <c r="H3373" s="10" t="s">
        <v>27</v>
      </c>
      <c r="I3373" s="10" t="s">
        <v>34</v>
      </c>
      <c r="O3373" s="10">
        <f t="shared" si="52"/>
        <v>1</v>
      </c>
    </row>
    <row r="3374" spans="2:15" x14ac:dyDescent="0.3">
      <c r="B3374" s="10">
        <v>2022</v>
      </c>
      <c r="C3374" s="10" t="s">
        <v>45</v>
      </c>
      <c r="D3374" s="10" t="s">
        <v>42</v>
      </c>
      <c r="E3374" s="10" t="s">
        <v>17</v>
      </c>
      <c r="F3374" s="10" t="s">
        <v>30</v>
      </c>
      <c r="G3374" s="10" t="s">
        <v>19</v>
      </c>
      <c r="H3374" s="10" t="s">
        <v>39</v>
      </c>
      <c r="I3374" s="10" t="s">
        <v>28</v>
      </c>
      <c r="O3374" s="10">
        <f t="shared" si="52"/>
        <v>1</v>
      </c>
    </row>
    <row r="3375" spans="2:15" x14ac:dyDescent="0.3">
      <c r="B3375" s="10">
        <v>2023</v>
      </c>
      <c r="C3375" s="10" t="s">
        <v>29</v>
      </c>
      <c r="D3375" s="10" t="s">
        <v>31</v>
      </c>
      <c r="E3375" s="10" t="s">
        <v>24</v>
      </c>
      <c r="F3375" s="10" t="s">
        <v>18</v>
      </c>
      <c r="G3375" s="10" t="s">
        <v>19</v>
      </c>
      <c r="H3375" s="10" t="s">
        <v>34</v>
      </c>
      <c r="I3375" s="10" t="s">
        <v>21</v>
      </c>
      <c r="O3375" s="10">
        <f t="shared" si="52"/>
        <v>1</v>
      </c>
    </row>
    <row r="3376" spans="2:15" x14ac:dyDescent="0.3">
      <c r="B3376" s="10">
        <v>2023</v>
      </c>
      <c r="C3376" s="10" t="s">
        <v>36</v>
      </c>
      <c r="D3376" s="10" t="s">
        <v>42</v>
      </c>
      <c r="E3376" s="10" t="s">
        <v>35</v>
      </c>
      <c r="F3376" s="10" t="s">
        <v>25</v>
      </c>
      <c r="G3376" s="10" t="s">
        <v>19</v>
      </c>
      <c r="H3376" s="10" t="s">
        <v>34</v>
      </c>
      <c r="I3376" s="10" t="s">
        <v>28</v>
      </c>
      <c r="O3376" s="10">
        <f t="shared" si="52"/>
        <v>1</v>
      </c>
    </row>
    <row r="3377" spans="2:15" x14ac:dyDescent="0.3">
      <c r="B3377" s="10">
        <v>2025</v>
      </c>
      <c r="C3377" s="10" t="s">
        <v>22</v>
      </c>
      <c r="D3377" s="10" t="s">
        <v>33</v>
      </c>
      <c r="E3377" s="10" t="s">
        <v>24</v>
      </c>
      <c r="F3377" s="10" t="s">
        <v>30</v>
      </c>
      <c r="G3377" s="10" t="s">
        <v>38</v>
      </c>
      <c r="H3377" s="10" t="s">
        <v>20</v>
      </c>
      <c r="I3377" s="10" t="s">
        <v>28</v>
      </c>
      <c r="O3377" s="10">
        <f t="shared" si="52"/>
        <v>1</v>
      </c>
    </row>
    <row r="3378" spans="2:15" x14ac:dyDescent="0.3">
      <c r="B3378" s="10">
        <v>2026</v>
      </c>
      <c r="C3378" s="10" t="s">
        <v>43</v>
      </c>
      <c r="D3378" s="10" t="s">
        <v>37</v>
      </c>
      <c r="E3378" s="10" t="s">
        <v>24</v>
      </c>
      <c r="F3378" s="10" t="s">
        <v>18</v>
      </c>
      <c r="G3378" s="10" t="s">
        <v>32</v>
      </c>
      <c r="H3378" s="10" t="s">
        <v>39</v>
      </c>
      <c r="I3378" s="10" t="s">
        <v>21</v>
      </c>
      <c r="O3378" s="10">
        <f t="shared" si="52"/>
        <v>1</v>
      </c>
    </row>
    <row r="3379" spans="2:15" x14ac:dyDescent="0.3">
      <c r="B3379" s="10">
        <v>2025</v>
      </c>
      <c r="C3379" s="10" t="s">
        <v>36</v>
      </c>
      <c r="D3379" s="10" t="s">
        <v>42</v>
      </c>
      <c r="E3379" s="10" t="s">
        <v>35</v>
      </c>
      <c r="F3379" s="10" t="s">
        <v>30</v>
      </c>
      <c r="G3379" s="10" t="s">
        <v>44</v>
      </c>
      <c r="H3379" s="10" t="s">
        <v>34</v>
      </c>
      <c r="I3379" s="10" t="s">
        <v>21</v>
      </c>
      <c r="O3379" s="10">
        <f t="shared" si="52"/>
        <v>1</v>
      </c>
    </row>
    <row r="3380" spans="2:15" x14ac:dyDescent="0.3">
      <c r="B3380" s="10">
        <v>2022</v>
      </c>
      <c r="C3380" s="10" t="s">
        <v>43</v>
      </c>
      <c r="D3380" s="10" t="s">
        <v>31</v>
      </c>
      <c r="E3380" s="10" t="s">
        <v>17</v>
      </c>
      <c r="F3380" s="10" t="s">
        <v>18</v>
      </c>
      <c r="G3380" s="10" t="s">
        <v>32</v>
      </c>
      <c r="H3380" s="10" t="s">
        <v>39</v>
      </c>
      <c r="I3380" s="10" t="s">
        <v>28</v>
      </c>
      <c r="O3380" s="10">
        <f t="shared" si="52"/>
        <v>1</v>
      </c>
    </row>
    <row r="3381" spans="2:15" x14ac:dyDescent="0.3">
      <c r="B3381" s="10">
        <v>2022</v>
      </c>
      <c r="C3381" s="10" t="s">
        <v>43</v>
      </c>
      <c r="D3381" s="10" t="s">
        <v>23</v>
      </c>
      <c r="E3381" s="10" t="s">
        <v>24</v>
      </c>
      <c r="F3381" s="10" t="s">
        <v>25</v>
      </c>
      <c r="G3381" s="10" t="s">
        <v>44</v>
      </c>
      <c r="H3381" s="10" t="s">
        <v>34</v>
      </c>
      <c r="I3381" s="10" t="s">
        <v>28</v>
      </c>
      <c r="O3381" s="10">
        <f t="shared" si="52"/>
        <v>1</v>
      </c>
    </row>
    <row r="3382" spans="2:15" x14ac:dyDescent="0.3">
      <c r="B3382" s="10">
        <v>2026</v>
      </c>
      <c r="C3382" s="10" t="s">
        <v>45</v>
      </c>
      <c r="D3382" s="10" t="s">
        <v>42</v>
      </c>
      <c r="E3382" s="10" t="s">
        <v>24</v>
      </c>
      <c r="F3382" s="10" t="s">
        <v>25</v>
      </c>
      <c r="G3382" s="10" t="s">
        <v>32</v>
      </c>
      <c r="H3382" s="10" t="s">
        <v>39</v>
      </c>
      <c r="I3382" s="10" t="s">
        <v>21</v>
      </c>
      <c r="O3382" s="10">
        <f t="shared" si="52"/>
        <v>1</v>
      </c>
    </row>
    <row r="3383" spans="2:15" x14ac:dyDescent="0.3">
      <c r="B3383" s="10">
        <v>2025</v>
      </c>
      <c r="C3383" s="10" t="s">
        <v>41</v>
      </c>
      <c r="D3383" s="10" t="s">
        <v>33</v>
      </c>
      <c r="E3383" s="10" t="s">
        <v>24</v>
      </c>
      <c r="F3383" s="10" t="s">
        <v>18</v>
      </c>
      <c r="G3383" s="10" t="s">
        <v>44</v>
      </c>
      <c r="H3383" s="10" t="s">
        <v>34</v>
      </c>
      <c r="I3383" s="10" t="s">
        <v>28</v>
      </c>
      <c r="O3383" s="10">
        <f t="shared" si="52"/>
        <v>1</v>
      </c>
    </row>
    <row r="3384" spans="2:15" x14ac:dyDescent="0.3">
      <c r="B3384" s="10">
        <v>2025</v>
      </c>
      <c r="C3384" s="10" t="s">
        <v>29</v>
      </c>
      <c r="D3384" s="10" t="s">
        <v>42</v>
      </c>
      <c r="E3384" s="10" t="s">
        <v>35</v>
      </c>
      <c r="F3384" s="10" t="s">
        <v>30</v>
      </c>
      <c r="G3384" s="10" t="s">
        <v>38</v>
      </c>
      <c r="H3384" s="10" t="s">
        <v>27</v>
      </c>
      <c r="I3384" s="10" t="s">
        <v>21</v>
      </c>
      <c r="O3384" s="10">
        <f t="shared" si="52"/>
        <v>1</v>
      </c>
    </row>
    <row r="3385" spans="2:15" x14ac:dyDescent="0.3">
      <c r="B3385" s="10">
        <v>2020</v>
      </c>
      <c r="C3385" s="10" t="s">
        <v>43</v>
      </c>
      <c r="D3385" s="10" t="s">
        <v>42</v>
      </c>
      <c r="E3385" s="10" t="s">
        <v>24</v>
      </c>
      <c r="F3385" s="10" t="s">
        <v>25</v>
      </c>
      <c r="G3385" s="10" t="s">
        <v>26</v>
      </c>
      <c r="H3385" s="10" t="s">
        <v>39</v>
      </c>
      <c r="I3385" s="10" t="s">
        <v>28</v>
      </c>
      <c r="O3385" s="10">
        <f t="shared" si="52"/>
        <v>1</v>
      </c>
    </row>
    <row r="3386" spans="2:15" x14ac:dyDescent="0.3">
      <c r="B3386" s="10">
        <v>2021</v>
      </c>
      <c r="C3386" s="10" t="s">
        <v>45</v>
      </c>
      <c r="D3386" s="10" t="s">
        <v>33</v>
      </c>
      <c r="E3386" s="10" t="s">
        <v>35</v>
      </c>
      <c r="F3386" s="10" t="s">
        <v>30</v>
      </c>
      <c r="G3386" s="10" t="s">
        <v>26</v>
      </c>
      <c r="H3386" s="10" t="s">
        <v>34</v>
      </c>
      <c r="I3386" s="10" t="s">
        <v>28</v>
      </c>
      <c r="O3386" s="10">
        <f t="shared" si="52"/>
        <v>1</v>
      </c>
    </row>
    <row r="3387" spans="2:15" x14ac:dyDescent="0.3">
      <c r="B3387" s="10">
        <v>2023</v>
      </c>
      <c r="C3387" s="10" t="s">
        <v>36</v>
      </c>
      <c r="D3387" s="10" t="s">
        <v>42</v>
      </c>
      <c r="E3387" s="10" t="s">
        <v>35</v>
      </c>
      <c r="F3387" s="10" t="s">
        <v>18</v>
      </c>
      <c r="G3387" s="10" t="s">
        <v>38</v>
      </c>
      <c r="H3387" s="10" t="s">
        <v>34</v>
      </c>
      <c r="I3387" s="10" t="s">
        <v>21</v>
      </c>
      <c r="O3387" s="10">
        <f t="shared" si="52"/>
        <v>1</v>
      </c>
    </row>
    <row r="3388" spans="2:15" x14ac:dyDescent="0.3">
      <c r="B3388" s="10">
        <v>2024</v>
      </c>
      <c r="C3388" s="10" t="s">
        <v>22</v>
      </c>
      <c r="D3388" s="10" t="s">
        <v>42</v>
      </c>
      <c r="E3388" s="10" t="s">
        <v>17</v>
      </c>
      <c r="F3388" s="10" t="s">
        <v>18</v>
      </c>
      <c r="G3388" s="10" t="s">
        <v>26</v>
      </c>
      <c r="H3388" s="10" t="s">
        <v>20</v>
      </c>
      <c r="I3388" s="10" t="s">
        <v>28</v>
      </c>
      <c r="O3388" s="10">
        <f t="shared" si="52"/>
        <v>1</v>
      </c>
    </row>
    <row r="3389" spans="2:15" x14ac:dyDescent="0.3">
      <c r="B3389" s="10">
        <v>2020</v>
      </c>
      <c r="C3389" s="10" t="s">
        <v>15</v>
      </c>
      <c r="D3389" s="10" t="s">
        <v>37</v>
      </c>
      <c r="E3389" s="10" t="s">
        <v>17</v>
      </c>
      <c r="F3389" s="10" t="s">
        <v>18</v>
      </c>
      <c r="G3389" s="10" t="s">
        <v>32</v>
      </c>
      <c r="H3389" s="10" t="s">
        <v>20</v>
      </c>
      <c r="I3389" s="10" t="s">
        <v>21</v>
      </c>
      <c r="O3389" s="10">
        <f t="shared" si="52"/>
        <v>1</v>
      </c>
    </row>
    <row r="3390" spans="2:15" x14ac:dyDescent="0.3">
      <c r="B3390" s="10">
        <v>2020</v>
      </c>
      <c r="C3390" s="10" t="s">
        <v>43</v>
      </c>
      <c r="D3390" s="10" t="s">
        <v>23</v>
      </c>
      <c r="E3390" s="10" t="s">
        <v>24</v>
      </c>
      <c r="F3390" s="10" t="s">
        <v>30</v>
      </c>
      <c r="G3390" s="10" t="s">
        <v>19</v>
      </c>
      <c r="H3390" s="10" t="s">
        <v>20</v>
      </c>
      <c r="I3390" s="10" t="s">
        <v>28</v>
      </c>
      <c r="O3390" s="10">
        <f t="shared" si="52"/>
        <v>1</v>
      </c>
    </row>
    <row r="3391" spans="2:15" x14ac:dyDescent="0.3">
      <c r="B3391" s="10">
        <v>2026</v>
      </c>
      <c r="C3391" s="10" t="s">
        <v>22</v>
      </c>
      <c r="D3391" s="10" t="s">
        <v>33</v>
      </c>
      <c r="E3391" s="10" t="s">
        <v>35</v>
      </c>
      <c r="F3391" s="10" t="s">
        <v>18</v>
      </c>
      <c r="G3391" s="10" t="s">
        <v>40</v>
      </c>
      <c r="H3391" s="10" t="s">
        <v>27</v>
      </c>
      <c r="I3391" s="10" t="s">
        <v>34</v>
      </c>
      <c r="O3391" s="10">
        <f t="shared" si="52"/>
        <v>1</v>
      </c>
    </row>
    <row r="3392" spans="2:15" x14ac:dyDescent="0.3">
      <c r="B3392" s="10">
        <v>2023</v>
      </c>
      <c r="C3392" s="10" t="s">
        <v>41</v>
      </c>
      <c r="D3392" s="10" t="s">
        <v>16</v>
      </c>
      <c r="E3392" s="10" t="s">
        <v>17</v>
      </c>
      <c r="F3392" s="10" t="s">
        <v>30</v>
      </c>
      <c r="G3392" s="10" t="s">
        <v>32</v>
      </c>
      <c r="H3392" s="10" t="s">
        <v>34</v>
      </c>
      <c r="I3392" s="10" t="s">
        <v>21</v>
      </c>
      <c r="O3392" s="10">
        <f t="shared" si="52"/>
        <v>1</v>
      </c>
    </row>
    <row r="3393" spans="2:15" x14ac:dyDescent="0.3">
      <c r="B3393" s="10">
        <v>2025</v>
      </c>
      <c r="C3393" s="10" t="s">
        <v>41</v>
      </c>
      <c r="D3393" s="10" t="s">
        <v>37</v>
      </c>
      <c r="E3393" s="10" t="s">
        <v>24</v>
      </c>
      <c r="F3393" s="10" t="s">
        <v>25</v>
      </c>
      <c r="G3393" s="10" t="s">
        <v>38</v>
      </c>
      <c r="H3393" s="10" t="s">
        <v>27</v>
      </c>
      <c r="I3393" s="10" t="s">
        <v>28</v>
      </c>
      <c r="O3393" s="10">
        <f t="shared" si="52"/>
        <v>1</v>
      </c>
    </row>
    <row r="3394" spans="2:15" x14ac:dyDescent="0.3">
      <c r="B3394" s="10">
        <v>2026</v>
      </c>
      <c r="C3394" s="10" t="s">
        <v>22</v>
      </c>
      <c r="D3394" s="10" t="s">
        <v>31</v>
      </c>
      <c r="E3394" s="10" t="s">
        <v>17</v>
      </c>
      <c r="F3394" s="10" t="s">
        <v>30</v>
      </c>
      <c r="G3394" s="10" t="s">
        <v>19</v>
      </c>
      <c r="H3394" s="10" t="s">
        <v>20</v>
      </c>
      <c r="I3394" s="10" t="s">
        <v>34</v>
      </c>
      <c r="O3394" s="10">
        <f t="shared" si="52"/>
        <v>1</v>
      </c>
    </row>
    <row r="3395" spans="2:15" x14ac:dyDescent="0.3">
      <c r="B3395" s="10">
        <v>2024</v>
      </c>
      <c r="C3395" s="10" t="s">
        <v>41</v>
      </c>
      <c r="D3395" s="10" t="s">
        <v>16</v>
      </c>
      <c r="E3395" s="10" t="s">
        <v>35</v>
      </c>
      <c r="F3395" s="10" t="s">
        <v>18</v>
      </c>
      <c r="G3395" s="10" t="s">
        <v>32</v>
      </c>
      <c r="H3395" s="10" t="s">
        <v>27</v>
      </c>
      <c r="I3395" s="10" t="s">
        <v>28</v>
      </c>
      <c r="O3395" s="10">
        <f t="shared" si="52"/>
        <v>1</v>
      </c>
    </row>
    <row r="3396" spans="2:15" x14ac:dyDescent="0.3">
      <c r="B3396" s="10">
        <v>2026</v>
      </c>
      <c r="C3396" s="10" t="s">
        <v>41</v>
      </c>
      <c r="D3396" s="10" t="s">
        <v>37</v>
      </c>
      <c r="E3396" s="10" t="s">
        <v>17</v>
      </c>
      <c r="F3396" s="10" t="s">
        <v>25</v>
      </c>
      <c r="G3396" s="10" t="s">
        <v>26</v>
      </c>
      <c r="H3396" s="10" t="s">
        <v>34</v>
      </c>
      <c r="I3396" s="10" t="s">
        <v>21</v>
      </c>
      <c r="O3396" s="10">
        <f t="shared" si="52"/>
        <v>1</v>
      </c>
    </row>
    <row r="3397" spans="2:15" x14ac:dyDescent="0.3">
      <c r="B3397" s="10">
        <v>2025</v>
      </c>
      <c r="C3397" s="10" t="s">
        <v>22</v>
      </c>
      <c r="D3397" s="10" t="s">
        <v>31</v>
      </c>
      <c r="E3397" s="10" t="s">
        <v>17</v>
      </c>
      <c r="F3397" s="10" t="s">
        <v>18</v>
      </c>
      <c r="G3397" s="10" t="s">
        <v>38</v>
      </c>
      <c r="H3397" s="10" t="s">
        <v>27</v>
      </c>
      <c r="I3397" s="10" t="s">
        <v>28</v>
      </c>
      <c r="O3397" s="10">
        <f t="shared" ref="O3397:O3460" si="53">SUBTOTAL(103,B3397)</f>
        <v>1</v>
      </c>
    </row>
    <row r="3398" spans="2:15" x14ac:dyDescent="0.3">
      <c r="B3398" s="10">
        <v>2023</v>
      </c>
      <c r="C3398" s="10" t="s">
        <v>45</v>
      </c>
      <c r="D3398" s="10" t="s">
        <v>37</v>
      </c>
      <c r="E3398" s="10" t="s">
        <v>35</v>
      </c>
      <c r="F3398" s="10" t="s">
        <v>18</v>
      </c>
      <c r="G3398" s="10" t="s">
        <v>44</v>
      </c>
      <c r="H3398" s="10" t="s">
        <v>27</v>
      </c>
      <c r="I3398" s="10" t="s">
        <v>21</v>
      </c>
      <c r="O3398" s="10">
        <f t="shared" si="53"/>
        <v>1</v>
      </c>
    </row>
    <row r="3399" spans="2:15" x14ac:dyDescent="0.3">
      <c r="B3399" s="10">
        <v>2026</v>
      </c>
      <c r="C3399" s="10" t="s">
        <v>15</v>
      </c>
      <c r="D3399" s="10" t="s">
        <v>23</v>
      </c>
      <c r="E3399" s="10" t="s">
        <v>24</v>
      </c>
      <c r="F3399" s="10" t="s">
        <v>25</v>
      </c>
      <c r="G3399" s="10" t="s">
        <v>19</v>
      </c>
      <c r="H3399" s="10" t="s">
        <v>27</v>
      </c>
      <c r="I3399" s="10" t="s">
        <v>34</v>
      </c>
      <c r="O3399" s="10">
        <f t="shared" si="53"/>
        <v>1</v>
      </c>
    </row>
    <row r="3400" spans="2:15" x14ac:dyDescent="0.3">
      <c r="B3400" s="10">
        <v>2022</v>
      </c>
      <c r="C3400" s="10" t="s">
        <v>29</v>
      </c>
      <c r="D3400" s="10" t="s">
        <v>33</v>
      </c>
      <c r="E3400" s="10" t="s">
        <v>17</v>
      </c>
      <c r="F3400" s="10" t="s">
        <v>18</v>
      </c>
      <c r="G3400" s="10" t="s">
        <v>26</v>
      </c>
      <c r="H3400" s="10" t="s">
        <v>34</v>
      </c>
      <c r="I3400" s="10" t="s">
        <v>21</v>
      </c>
      <c r="O3400" s="10">
        <f t="shared" si="53"/>
        <v>1</v>
      </c>
    </row>
    <row r="3401" spans="2:15" x14ac:dyDescent="0.3">
      <c r="B3401" s="10">
        <v>2025</v>
      </c>
      <c r="C3401" s="10" t="s">
        <v>41</v>
      </c>
      <c r="D3401" s="10" t="s">
        <v>42</v>
      </c>
      <c r="E3401" s="10" t="s">
        <v>24</v>
      </c>
      <c r="F3401" s="10" t="s">
        <v>25</v>
      </c>
      <c r="G3401" s="10" t="s">
        <v>19</v>
      </c>
      <c r="H3401" s="10" t="s">
        <v>34</v>
      </c>
      <c r="I3401" s="10" t="s">
        <v>21</v>
      </c>
      <c r="O3401" s="10">
        <f t="shared" si="53"/>
        <v>1</v>
      </c>
    </row>
    <row r="3402" spans="2:15" x14ac:dyDescent="0.3">
      <c r="B3402" s="10">
        <v>2023</v>
      </c>
      <c r="C3402" s="10" t="s">
        <v>22</v>
      </c>
      <c r="D3402" s="10" t="s">
        <v>37</v>
      </c>
      <c r="E3402" s="10" t="s">
        <v>17</v>
      </c>
      <c r="F3402" s="10" t="s">
        <v>18</v>
      </c>
      <c r="G3402" s="10" t="s">
        <v>32</v>
      </c>
      <c r="H3402" s="10" t="s">
        <v>27</v>
      </c>
      <c r="I3402" s="10" t="s">
        <v>28</v>
      </c>
      <c r="O3402" s="10">
        <f t="shared" si="53"/>
        <v>1</v>
      </c>
    </row>
    <row r="3403" spans="2:15" x14ac:dyDescent="0.3">
      <c r="B3403" s="10">
        <v>2026</v>
      </c>
      <c r="C3403" s="10" t="s">
        <v>36</v>
      </c>
      <c r="D3403" s="10" t="s">
        <v>42</v>
      </c>
      <c r="E3403" s="10" t="s">
        <v>24</v>
      </c>
      <c r="F3403" s="10" t="s">
        <v>25</v>
      </c>
      <c r="G3403" s="10" t="s">
        <v>26</v>
      </c>
      <c r="H3403" s="10" t="s">
        <v>27</v>
      </c>
      <c r="I3403" s="10" t="s">
        <v>21</v>
      </c>
      <c r="O3403" s="10">
        <f t="shared" si="53"/>
        <v>1</v>
      </c>
    </row>
    <row r="3404" spans="2:15" x14ac:dyDescent="0.3">
      <c r="B3404" s="10">
        <v>2025</v>
      </c>
      <c r="C3404" s="10" t="s">
        <v>29</v>
      </c>
      <c r="D3404" s="10" t="s">
        <v>37</v>
      </c>
      <c r="E3404" s="10" t="s">
        <v>24</v>
      </c>
      <c r="F3404" s="10" t="s">
        <v>25</v>
      </c>
      <c r="G3404" s="10" t="s">
        <v>38</v>
      </c>
      <c r="H3404" s="10" t="s">
        <v>39</v>
      </c>
      <c r="I3404" s="10" t="s">
        <v>34</v>
      </c>
      <c r="O3404" s="10">
        <f t="shared" si="53"/>
        <v>1</v>
      </c>
    </row>
    <row r="3405" spans="2:15" x14ac:dyDescent="0.3">
      <c r="B3405" s="10">
        <v>2025</v>
      </c>
      <c r="C3405" s="10" t="s">
        <v>43</v>
      </c>
      <c r="D3405" s="10" t="s">
        <v>31</v>
      </c>
      <c r="E3405" s="10" t="s">
        <v>17</v>
      </c>
      <c r="F3405" s="10" t="s">
        <v>18</v>
      </c>
      <c r="G3405" s="10" t="s">
        <v>26</v>
      </c>
      <c r="H3405" s="10" t="s">
        <v>20</v>
      </c>
      <c r="I3405" s="10" t="s">
        <v>28</v>
      </c>
      <c r="O3405" s="10">
        <f t="shared" si="53"/>
        <v>1</v>
      </c>
    </row>
    <row r="3406" spans="2:15" x14ac:dyDescent="0.3">
      <c r="B3406" s="10">
        <v>2024</v>
      </c>
      <c r="C3406" s="10" t="s">
        <v>41</v>
      </c>
      <c r="D3406" s="10" t="s">
        <v>42</v>
      </c>
      <c r="E3406" s="10" t="s">
        <v>35</v>
      </c>
      <c r="F3406" s="10" t="s">
        <v>25</v>
      </c>
      <c r="G3406" s="10" t="s">
        <v>32</v>
      </c>
      <c r="H3406" s="10" t="s">
        <v>20</v>
      </c>
      <c r="I3406" s="10" t="s">
        <v>21</v>
      </c>
      <c r="O3406" s="10">
        <f t="shared" si="53"/>
        <v>1</v>
      </c>
    </row>
    <row r="3407" spans="2:15" x14ac:dyDescent="0.3">
      <c r="B3407" s="10">
        <v>2025</v>
      </c>
      <c r="C3407" s="10" t="s">
        <v>15</v>
      </c>
      <c r="D3407" s="10" t="s">
        <v>31</v>
      </c>
      <c r="E3407" s="10" t="s">
        <v>17</v>
      </c>
      <c r="F3407" s="10" t="s">
        <v>25</v>
      </c>
      <c r="G3407" s="10" t="s">
        <v>40</v>
      </c>
      <c r="H3407" s="10" t="s">
        <v>39</v>
      </c>
      <c r="I3407" s="10" t="s">
        <v>28</v>
      </c>
      <c r="O3407" s="10">
        <f t="shared" si="53"/>
        <v>1</v>
      </c>
    </row>
    <row r="3408" spans="2:15" x14ac:dyDescent="0.3">
      <c r="B3408" s="10">
        <v>2024</v>
      </c>
      <c r="C3408" s="10" t="s">
        <v>29</v>
      </c>
      <c r="D3408" s="10" t="s">
        <v>33</v>
      </c>
      <c r="E3408" s="10" t="s">
        <v>24</v>
      </c>
      <c r="F3408" s="10" t="s">
        <v>18</v>
      </c>
      <c r="G3408" s="10" t="s">
        <v>26</v>
      </c>
      <c r="H3408" s="10" t="s">
        <v>27</v>
      </c>
      <c r="I3408" s="10" t="s">
        <v>34</v>
      </c>
      <c r="O3408" s="10">
        <f t="shared" si="53"/>
        <v>1</v>
      </c>
    </row>
    <row r="3409" spans="2:15" x14ac:dyDescent="0.3">
      <c r="B3409" s="10">
        <v>2021</v>
      </c>
      <c r="C3409" s="10" t="s">
        <v>15</v>
      </c>
      <c r="D3409" s="10" t="s">
        <v>37</v>
      </c>
      <c r="E3409" s="10" t="s">
        <v>24</v>
      </c>
      <c r="F3409" s="10" t="s">
        <v>30</v>
      </c>
      <c r="G3409" s="10" t="s">
        <v>32</v>
      </c>
      <c r="H3409" s="10" t="s">
        <v>20</v>
      </c>
      <c r="I3409" s="10" t="s">
        <v>28</v>
      </c>
      <c r="O3409" s="10">
        <f t="shared" si="53"/>
        <v>1</v>
      </c>
    </row>
    <row r="3410" spans="2:15" x14ac:dyDescent="0.3">
      <c r="B3410" s="10">
        <v>2026</v>
      </c>
      <c r="C3410" s="10" t="s">
        <v>45</v>
      </c>
      <c r="D3410" s="10" t="s">
        <v>42</v>
      </c>
      <c r="E3410" s="10" t="s">
        <v>35</v>
      </c>
      <c r="F3410" s="10" t="s">
        <v>25</v>
      </c>
      <c r="G3410" s="10" t="s">
        <v>38</v>
      </c>
      <c r="H3410" s="10" t="s">
        <v>27</v>
      </c>
      <c r="I3410" s="10" t="s">
        <v>21</v>
      </c>
      <c r="O3410" s="10">
        <f t="shared" si="53"/>
        <v>1</v>
      </c>
    </row>
    <row r="3411" spans="2:15" x14ac:dyDescent="0.3">
      <c r="B3411" s="10">
        <v>2023</v>
      </c>
      <c r="C3411" s="10" t="s">
        <v>15</v>
      </c>
      <c r="D3411" s="10" t="s">
        <v>23</v>
      </c>
      <c r="E3411" s="10" t="s">
        <v>24</v>
      </c>
      <c r="F3411" s="10" t="s">
        <v>30</v>
      </c>
      <c r="G3411" s="10" t="s">
        <v>26</v>
      </c>
      <c r="H3411" s="10" t="s">
        <v>39</v>
      </c>
      <c r="I3411" s="10" t="s">
        <v>34</v>
      </c>
      <c r="O3411" s="10">
        <f t="shared" si="53"/>
        <v>1</v>
      </c>
    </row>
    <row r="3412" spans="2:15" x14ac:dyDescent="0.3">
      <c r="B3412" s="10">
        <v>2023</v>
      </c>
      <c r="C3412" s="10" t="s">
        <v>22</v>
      </c>
      <c r="D3412" s="10" t="s">
        <v>33</v>
      </c>
      <c r="E3412" s="10" t="s">
        <v>24</v>
      </c>
      <c r="F3412" s="10" t="s">
        <v>30</v>
      </c>
      <c r="G3412" s="10" t="s">
        <v>32</v>
      </c>
      <c r="H3412" s="10" t="s">
        <v>20</v>
      </c>
      <c r="I3412" s="10" t="s">
        <v>21</v>
      </c>
      <c r="O3412" s="10">
        <f t="shared" si="53"/>
        <v>1</v>
      </c>
    </row>
    <row r="3413" spans="2:15" x14ac:dyDescent="0.3">
      <c r="B3413" s="10">
        <v>2021</v>
      </c>
      <c r="C3413" s="10" t="s">
        <v>22</v>
      </c>
      <c r="D3413" s="10" t="s">
        <v>37</v>
      </c>
      <c r="E3413" s="10" t="s">
        <v>17</v>
      </c>
      <c r="F3413" s="10" t="s">
        <v>25</v>
      </c>
      <c r="G3413" s="10" t="s">
        <v>40</v>
      </c>
      <c r="H3413" s="10" t="s">
        <v>39</v>
      </c>
      <c r="I3413" s="10" t="s">
        <v>28</v>
      </c>
      <c r="O3413" s="10">
        <f t="shared" si="53"/>
        <v>1</v>
      </c>
    </row>
    <row r="3414" spans="2:15" x14ac:dyDescent="0.3">
      <c r="B3414" s="10">
        <v>2021</v>
      </c>
      <c r="C3414" s="10" t="s">
        <v>43</v>
      </c>
      <c r="D3414" s="10" t="s">
        <v>37</v>
      </c>
      <c r="E3414" s="10" t="s">
        <v>17</v>
      </c>
      <c r="F3414" s="10" t="s">
        <v>30</v>
      </c>
      <c r="G3414" s="10" t="s">
        <v>26</v>
      </c>
      <c r="H3414" s="10" t="s">
        <v>39</v>
      </c>
      <c r="I3414" s="10" t="s">
        <v>21</v>
      </c>
      <c r="O3414" s="10">
        <f t="shared" si="53"/>
        <v>1</v>
      </c>
    </row>
    <row r="3415" spans="2:15" x14ac:dyDescent="0.3">
      <c r="B3415" s="10">
        <v>2020</v>
      </c>
      <c r="C3415" s="10" t="s">
        <v>45</v>
      </c>
      <c r="D3415" s="10" t="s">
        <v>23</v>
      </c>
      <c r="E3415" s="10" t="s">
        <v>17</v>
      </c>
      <c r="F3415" s="10" t="s">
        <v>25</v>
      </c>
      <c r="G3415" s="10" t="s">
        <v>19</v>
      </c>
      <c r="H3415" s="10" t="s">
        <v>39</v>
      </c>
      <c r="I3415" s="10" t="s">
        <v>21</v>
      </c>
      <c r="O3415" s="10">
        <f t="shared" si="53"/>
        <v>1</v>
      </c>
    </row>
    <row r="3416" spans="2:15" x14ac:dyDescent="0.3">
      <c r="B3416" s="10">
        <v>2025</v>
      </c>
      <c r="C3416" s="10" t="s">
        <v>29</v>
      </c>
      <c r="D3416" s="10" t="s">
        <v>23</v>
      </c>
      <c r="E3416" s="10" t="s">
        <v>17</v>
      </c>
      <c r="F3416" s="10" t="s">
        <v>25</v>
      </c>
      <c r="G3416" s="10" t="s">
        <v>44</v>
      </c>
      <c r="H3416" s="10" t="s">
        <v>20</v>
      </c>
      <c r="I3416" s="10" t="s">
        <v>28</v>
      </c>
      <c r="O3416" s="10">
        <f t="shared" si="53"/>
        <v>1</v>
      </c>
    </row>
    <row r="3417" spans="2:15" x14ac:dyDescent="0.3">
      <c r="B3417" s="10">
        <v>2022</v>
      </c>
      <c r="C3417" s="10" t="s">
        <v>22</v>
      </c>
      <c r="D3417" s="10" t="s">
        <v>42</v>
      </c>
      <c r="E3417" s="10" t="s">
        <v>35</v>
      </c>
      <c r="F3417" s="10" t="s">
        <v>25</v>
      </c>
      <c r="G3417" s="10" t="s">
        <v>44</v>
      </c>
      <c r="H3417" s="10" t="s">
        <v>39</v>
      </c>
      <c r="I3417" s="10" t="s">
        <v>28</v>
      </c>
      <c r="O3417" s="10">
        <f t="shared" si="53"/>
        <v>1</v>
      </c>
    </row>
    <row r="3418" spans="2:15" x14ac:dyDescent="0.3">
      <c r="B3418" s="10">
        <v>2024</v>
      </c>
      <c r="C3418" s="10" t="s">
        <v>36</v>
      </c>
      <c r="D3418" s="10" t="s">
        <v>37</v>
      </c>
      <c r="E3418" s="10" t="s">
        <v>35</v>
      </c>
      <c r="F3418" s="10" t="s">
        <v>18</v>
      </c>
      <c r="G3418" s="10" t="s">
        <v>32</v>
      </c>
      <c r="H3418" s="10" t="s">
        <v>20</v>
      </c>
      <c r="I3418" s="10" t="s">
        <v>34</v>
      </c>
      <c r="O3418" s="10">
        <f t="shared" si="53"/>
        <v>1</v>
      </c>
    </row>
    <row r="3419" spans="2:15" x14ac:dyDescent="0.3">
      <c r="B3419" s="10">
        <v>2024</v>
      </c>
      <c r="C3419" s="10" t="s">
        <v>36</v>
      </c>
      <c r="D3419" s="10" t="s">
        <v>33</v>
      </c>
      <c r="E3419" s="10" t="s">
        <v>17</v>
      </c>
      <c r="F3419" s="10" t="s">
        <v>30</v>
      </c>
      <c r="G3419" s="10" t="s">
        <v>38</v>
      </c>
      <c r="H3419" s="10" t="s">
        <v>27</v>
      </c>
      <c r="I3419" s="10" t="s">
        <v>21</v>
      </c>
      <c r="O3419" s="10">
        <f t="shared" si="53"/>
        <v>1</v>
      </c>
    </row>
    <row r="3420" spans="2:15" x14ac:dyDescent="0.3">
      <c r="B3420" s="10">
        <v>2024</v>
      </c>
      <c r="C3420" s="10" t="s">
        <v>41</v>
      </c>
      <c r="D3420" s="10" t="s">
        <v>42</v>
      </c>
      <c r="E3420" s="10" t="s">
        <v>17</v>
      </c>
      <c r="F3420" s="10" t="s">
        <v>30</v>
      </c>
      <c r="G3420" s="10" t="s">
        <v>26</v>
      </c>
      <c r="H3420" s="10" t="s">
        <v>39</v>
      </c>
      <c r="I3420" s="10" t="s">
        <v>21</v>
      </c>
      <c r="O3420" s="10">
        <f t="shared" si="53"/>
        <v>1</v>
      </c>
    </row>
    <row r="3421" spans="2:15" x14ac:dyDescent="0.3">
      <c r="B3421" s="10">
        <v>2026</v>
      </c>
      <c r="C3421" s="10" t="s">
        <v>41</v>
      </c>
      <c r="D3421" s="10" t="s">
        <v>37</v>
      </c>
      <c r="E3421" s="10" t="s">
        <v>24</v>
      </c>
      <c r="F3421" s="10" t="s">
        <v>25</v>
      </c>
      <c r="G3421" s="10" t="s">
        <v>44</v>
      </c>
      <c r="H3421" s="10" t="s">
        <v>34</v>
      </c>
      <c r="I3421" s="10" t="s">
        <v>28</v>
      </c>
      <c r="O3421" s="10">
        <f t="shared" si="53"/>
        <v>1</v>
      </c>
    </row>
    <row r="3422" spans="2:15" x14ac:dyDescent="0.3">
      <c r="B3422" s="10">
        <v>2021</v>
      </c>
      <c r="C3422" s="10" t="s">
        <v>22</v>
      </c>
      <c r="D3422" s="10" t="s">
        <v>37</v>
      </c>
      <c r="E3422" s="10" t="s">
        <v>17</v>
      </c>
      <c r="F3422" s="10" t="s">
        <v>18</v>
      </c>
      <c r="G3422" s="10" t="s">
        <v>32</v>
      </c>
      <c r="H3422" s="10" t="s">
        <v>34</v>
      </c>
      <c r="I3422" s="10" t="s">
        <v>34</v>
      </c>
      <c r="O3422" s="10">
        <f t="shared" si="53"/>
        <v>1</v>
      </c>
    </row>
    <row r="3423" spans="2:15" x14ac:dyDescent="0.3">
      <c r="B3423" s="10">
        <v>2026</v>
      </c>
      <c r="C3423" s="10" t="s">
        <v>15</v>
      </c>
      <c r="D3423" s="10" t="s">
        <v>31</v>
      </c>
      <c r="E3423" s="10" t="s">
        <v>35</v>
      </c>
      <c r="F3423" s="10" t="s">
        <v>18</v>
      </c>
      <c r="G3423" s="10" t="s">
        <v>44</v>
      </c>
      <c r="H3423" s="10" t="s">
        <v>34</v>
      </c>
      <c r="I3423" s="10" t="s">
        <v>21</v>
      </c>
      <c r="O3423" s="10">
        <f t="shared" si="53"/>
        <v>1</v>
      </c>
    </row>
    <row r="3424" spans="2:15" x14ac:dyDescent="0.3">
      <c r="B3424" s="10">
        <v>2026</v>
      </c>
      <c r="C3424" s="10" t="s">
        <v>43</v>
      </c>
      <c r="D3424" s="10" t="s">
        <v>42</v>
      </c>
      <c r="E3424" s="10" t="s">
        <v>17</v>
      </c>
      <c r="F3424" s="10" t="s">
        <v>18</v>
      </c>
      <c r="G3424" s="10" t="s">
        <v>44</v>
      </c>
      <c r="H3424" s="10" t="s">
        <v>39</v>
      </c>
      <c r="I3424" s="10" t="s">
        <v>34</v>
      </c>
      <c r="O3424" s="10">
        <f t="shared" si="53"/>
        <v>1</v>
      </c>
    </row>
    <row r="3425" spans="2:15" x14ac:dyDescent="0.3">
      <c r="B3425" s="10">
        <v>2021</v>
      </c>
      <c r="C3425" s="10" t="s">
        <v>43</v>
      </c>
      <c r="D3425" s="10" t="s">
        <v>37</v>
      </c>
      <c r="E3425" s="10" t="s">
        <v>17</v>
      </c>
      <c r="F3425" s="10" t="s">
        <v>18</v>
      </c>
      <c r="G3425" s="10" t="s">
        <v>32</v>
      </c>
      <c r="H3425" s="10" t="s">
        <v>34</v>
      </c>
      <c r="I3425" s="10" t="s">
        <v>28</v>
      </c>
      <c r="O3425" s="10">
        <f t="shared" si="53"/>
        <v>1</v>
      </c>
    </row>
    <row r="3426" spans="2:15" x14ac:dyDescent="0.3">
      <c r="B3426" s="10">
        <v>2021</v>
      </c>
      <c r="C3426" s="10" t="s">
        <v>22</v>
      </c>
      <c r="D3426" s="10" t="s">
        <v>31</v>
      </c>
      <c r="E3426" s="10" t="s">
        <v>17</v>
      </c>
      <c r="F3426" s="10" t="s">
        <v>30</v>
      </c>
      <c r="G3426" s="10" t="s">
        <v>44</v>
      </c>
      <c r="H3426" s="10" t="s">
        <v>20</v>
      </c>
      <c r="I3426" s="10" t="s">
        <v>28</v>
      </c>
      <c r="O3426" s="10">
        <f t="shared" si="53"/>
        <v>1</v>
      </c>
    </row>
    <row r="3427" spans="2:15" x14ac:dyDescent="0.3">
      <c r="B3427" s="10">
        <v>2025</v>
      </c>
      <c r="C3427" s="10" t="s">
        <v>41</v>
      </c>
      <c r="D3427" s="10" t="s">
        <v>23</v>
      </c>
      <c r="E3427" s="10" t="s">
        <v>35</v>
      </c>
      <c r="F3427" s="10" t="s">
        <v>30</v>
      </c>
      <c r="G3427" s="10" t="s">
        <v>26</v>
      </c>
      <c r="H3427" s="10" t="s">
        <v>34</v>
      </c>
      <c r="I3427" s="10" t="s">
        <v>21</v>
      </c>
      <c r="O3427" s="10">
        <f t="shared" si="53"/>
        <v>1</v>
      </c>
    </row>
    <row r="3428" spans="2:15" x14ac:dyDescent="0.3">
      <c r="B3428" s="10">
        <v>2021</v>
      </c>
      <c r="C3428" s="10" t="s">
        <v>29</v>
      </c>
      <c r="D3428" s="10" t="s">
        <v>23</v>
      </c>
      <c r="E3428" s="10" t="s">
        <v>24</v>
      </c>
      <c r="F3428" s="10" t="s">
        <v>30</v>
      </c>
      <c r="G3428" s="10" t="s">
        <v>40</v>
      </c>
      <c r="H3428" s="10" t="s">
        <v>34</v>
      </c>
      <c r="I3428" s="10" t="s">
        <v>34</v>
      </c>
      <c r="O3428" s="10">
        <f t="shared" si="53"/>
        <v>1</v>
      </c>
    </row>
    <row r="3429" spans="2:15" x14ac:dyDescent="0.3">
      <c r="B3429" s="10">
        <v>2023</v>
      </c>
      <c r="C3429" s="10" t="s">
        <v>22</v>
      </c>
      <c r="D3429" s="10" t="s">
        <v>42</v>
      </c>
      <c r="E3429" s="10" t="s">
        <v>35</v>
      </c>
      <c r="F3429" s="10" t="s">
        <v>25</v>
      </c>
      <c r="G3429" s="10" t="s">
        <v>44</v>
      </c>
      <c r="H3429" s="10" t="s">
        <v>27</v>
      </c>
      <c r="I3429" s="10" t="s">
        <v>28</v>
      </c>
      <c r="O3429" s="10">
        <f t="shared" si="53"/>
        <v>1</v>
      </c>
    </row>
    <row r="3430" spans="2:15" x14ac:dyDescent="0.3">
      <c r="B3430" s="10">
        <v>2021</v>
      </c>
      <c r="C3430" s="10" t="s">
        <v>43</v>
      </c>
      <c r="D3430" s="10" t="s">
        <v>42</v>
      </c>
      <c r="E3430" s="10" t="s">
        <v>35</v>
      </c>
      <c r="F3430" s="10" t="s">
        <v>30</v>
      </c>
      <c r="G3430" s="10" t="s">
        <v>40</v>
      </c>
      <c r="H3430" s="10" t="s">
        <v>39</v>
      </c>
      <c r="I3430" s="10" t="s">
        <v>28</v>
      </c>
      <c r="O3430" s="10">
        <f t="shared" si="53"/>
        <v>1</v>
      </c>
    </row>
    <row r="3431" spans="2:15" x14ac:dyDescent="0.3">
      <c r="B3431" s="10">
        <v>2023</v>
      </c>
      <c r="C3431" s="10" t="s">
        <v>29</v>
      </c>
      <c r="D3431" s="10" t="s">
        <v>23</v>
      </c>
      <c r="E3431" s="10" t="s">
        <v>17</v>
      </c>
      <c r="F3431" s="10" t="s">
        <v>30</v>
      </c>
      <c r="G3431" s="10" t="s">
        <v>40</v>
      </c>
      <c r="H3431" s="10" t="s">
        <v>39</v>
      </c>
      <c r="I3431" s="10" t="s">
        <v>28</v>
      </c>
      <c r="O3431" s="10">
        <f t="shared" si="53"/>
        <v>1</v>
      </c>
    </row>
    <row r="3432" spans="2:15" x14ac:dyDescent="0.3">
      <c r="B3432" s="10">
        <v>2020</v>
      </c>
      <c r="C3432" s="10" t="s">
        <v>45</v>
      </c>
      <c r="D3432" s="10" t="s">
        <v>31</v>
      </c>
      <c r="E3432" s="10" t="s">
        <v>24</v>
      </c>
      <c r="F3432" s="10" t="s">
        <v>30</v>
      </c>
      <c r="G3432" s="10" t="s">
        <v>26</v>
      </c>
      <c r="H3432" s="10" t="s">
        <v>20</v>
      </c>
      <c r="I3432" s="10" t="s">
        <v>21</v>
      </c>
      <c r="O3432" s="10">
        <f t="shared" si="53"/>
        <v>1</v>
      </c>
    </row>
    <row r="3433" spans="2:15" x14ac:dyDescent="0.3">
      <c r="B3433" s="10">
        <v>2022</v>
      </c>
      <c r="C3433" s="10" t="s">
        <v>29</v>
      </c>
      <c r="D3433" s="10" t="s">
        <v>31</v>
      </c>
      <c r="E3433" s="10" t="s">
        <v>17</v>
      </c>
      <c r="F3433" s="10" t="s">
        <v>18</v>
      </c>
      <c r="G3433" s="10" t="s">
        <v>32</v>
      </c>
      <c r="H3433" s="10" t="s">
        <v>34</v>
      </c>
      <c r="I3433" s="10" t="s">
        <v>28</v>
      </c>
      <c r="O3433" s="10">
        <f t="shared" si="53"/>
        <v>1</v>
      </c>
    </row>
    <row r="3434" spans="2:15" x14ac:dyDescent="0.3">
      <c r="B3434" s="10">
        <v>2024</v>
      </c>
      <c r="C3434" s="10" t="s">
        <v>41</v>
      </c>
      <c r="D3434" s="10" t="s">
        <v>33</v>
      </c>
      <c r="E3434" s="10" t="s">
        <v>35</v>
      </c>
      <c r="F3434" s="10" t="s">
        <v>25</v>
      </c>
      <c r="G3434" s="10" t="s">
        <v>26</v>
      </c>
      <c r="H3434" s="10" t="s">
        <v>34</v>
      </c>
      <c r="I3434" s="10" t="s">
        <v>34</v>
      </c>
      <c r="O3434" s="10">
        <f t="shared" si="53"/>
        <v>1</v>
      </c>
    </row>
    <row r="3435" spans="2:15" x14ac:dyDescent="0.3">
      <c r="B3435" s="10">
        <v>2025</v>
      </c>
      <c r="C3435" s="10" t="s">
        <v>45</v>
      </c>
      <c r="D3435" s="10" t="s">
        <v>37</v>
      </c>
      <c r="E3435" s="10" t="s">
        <v>17</v>
      </c>
      <c r="F3435" s="10" t="s">
        <v>30</v>
      </c>
      <c r="G3435" s="10" t="s">
        <v>38</v>
      </c>
      <c r="H3435" s="10" t="s">
        <v>34</v>
      </c>
      <c r="I3435" s="10" t="s">
        <v>34</v>
      </c>
      <c r="O3435" s="10">
        <f t="shared" si="53"/>
        <v>1</v>
      </c>
    </row>
    <row r="3436" spans="2:15" x14ac:dyDescent="0.3">
      <c r="B3436" s="10">
        <v>2022</v>
      </c>
      <c r="C3436" s="10" t="s">
        <v>22</v>
      </c>
      <c r="D3436" s="10" t="s">
        <v>16</v>
      </c>
      <c r="E3436" s="10" t="s">
        <v>17</v>
      </c>
      <c r="F3436" s="10" t="s">
        <v>18</v>
      </c>
      <c r="G3436" s="10" t="s">
        <v>40</v>
      </c>
      <c r="H3436" s="10" t="s">
        <v>27</v>
      </c>
      <c r="I3436" s="10" t="s">
        <v>21</v>
      </c>
      <c r="O3436" s="10">
        <f t="shared" si="53"/>
        <v>1</v>
      </c>
    </row>
    <row r="3437" spans="2:15" x14ac:dyDescent="0.3">
      <c r="B3437" s="10">
        <v>2024</v>
      </c>
      <c r="C3437" s="10" t="s">
        <v>36</v>
      </c>
      <c r="D3437" s="10" t="s">
        <v>23</v>
      </c>
      <c r="E3437" s="10" t="s">
        <v>24</v>
      </c>
      <c r="F3437" s="10" t="s">
        <v>18</v>
      </c>
      <c r="G3437" s="10" t="s">
        <v>44</v>
      </c>
      <c r="H3437" s="10" t="s">
        <v>27</v>
      </c>
      <c r="I3437" s="10" t="s">
        <v>34</v>
      </c>
      <c r="O3437" s="10">
        <f t="shared" si="53"/>
        <v>1</v>
      </c>
    </row>
    <row r="3438" spans="2:15" x14ac:dyDescent="0.3">
      <c r="B3438" s="10">
        <v>2024</v>
      </c>
      <c r="C3438" s="10" t="s">
        <v>43</v>
      </c>
      <c r="D3438" s="10" t="s">
        <v>42</v>
      </c>
      <c r="E3438" s="10" t="s">
        <v>24</v>
      </c>
      <c r="F3438" s="10" t="s">
        <v>30</v>
      </c>
      <c r="G3438" s="10" t="s">
        <v>26</v>
      </c>
      <c r="H3438" s="10" t="s">
        <v>39</v>
      </c>
      <c r="I3438" s="10" t="s">
        <v>21</v>
      </c>
      <c r="O3438" s="10">
        <f t="shared" si="53"/>
        <v>1</v>
      </c>
    </row>
    <row r="3439" spans="2:15" x14ac:dyDescent="0.3">
      <c r="B3439" s="10">
        <v>2022</v>
      </c>
      <c r="C3439" s="10" t="s">
        <v>15</v>
      </c>
      <c r="D3439" s="10" t="s">
        <v>16</v>
      </c>
      <c r="E3439" s="10" t="s">
        <v>17</v>
      </c>
      <c r="F3439" s="10" t="s">
        <v>18</v>
      </c>
      <c r="G3439" s="10" t="s">
        <v>26</v>
      </c>
      <c r="H3439" s="10" t="s">
        <v>20</v>
      </c>
      <c r="I3439" s="10" t="s">
        <v>21</v>
      </c>
      <c r="O3439" s="10">
        <f t="shared" si="53"/>
        <v>1</v>
      </c>
    </row>
    <row r="3440" spans="2:15" x14ac:dyDescent="0.3">
      <c r="B3440" s="10">
        <v>2026</v>
      </c>
      <c r="C3440" s="10" t="s">
        <v>45</v>
      </c>
      <c r="D3440" s="10" t="s">
        <v>33</v>
      </c>
      <c r="E3440" s="10" t="s">
        <v>24</v>
      </c>
      <c r="F3440" s="10" t="s">
        <v>30</v>
      </c>
      <c r="G3440" s="10" t="s">
        <v>32</v>
      </c>
      <c r="H3440" s="10" t="s">
        <v>34</v>
      </c>
      <c r="I3440" s="10" t="s">
        <v>28</v>
      </c>
      <c r="O3440" s="10">
        <f t="shared" si="53"/>
        <v>1</v>
      </c>
    </row>
    <row r="3441" spans="2:15" x14ac:dyDescent="0.3">
      <c r="B3441" s="10">
        <v>2023</v>
      </c>
      <c r="C3441" s="10" t="s">
        <v>45</v>
      </c>
      <c r="D3441" s="10" t="s">
        <v>33</v>
      </c>
      <c r="E3441" s="10" t="s">
        <v>35</v>
      </c>
      <c r="F3441" s="10" t="s">
        <v>30</v>
      </c>
      <c r="G3441" s="10" t="s">
        <v>44</v>
      </c>
      <c r="H3441" s="10" t="s">
        <v>34</v>
      </c>
      <c r="I3441" s="10" t="s">
        <v>28</v>
      </c>
      <c r="O3441" s="10">
        <f t="shared" si="53"/>
        <v>1</v>
      </c>
    </row>
    <row r="3442" spans="2:15" x14ac:dyDescent="0.3">
      <c r="B3442" s="10">
        <v>2026</v>
      </c>
      <c r="C3442" s="10" t="s">
        <v>36</v>
      </c>
      <c r="D3442" s="10" t="s">
        <v>37</v>
      </c>
      <c r="E3442" s="10" t="s">
        <v>17</v>
      </c>
      <c r="F3442" s="10" t="s">
        <v>25</v>
      </c>
      <c r="G3442" s="10" t="s">
        <v>19</v>
      </c>
      <c r="H3442" s="10" t="s">
        <v>27</v>
      </c>
      <c r="I3442" s="10" t="s">
        <v>21</v>
      </c>
      <c r="O3442" s="10">
        <f t="shared" si="53"/>
        <v>1</v>
      </c>
    </row>
    <row r="3443" spans="2:15" x14ac:dyDescent="0.3">
      <c r="B3443" s="10">
        <v>2024</v>
      </c>
      <c r="C3443" s="10" t="s">
        <v>22</v>
      </c>
      <c r="D3443" s="10" t="s">
        <v>37</v>
      </c>
      <c r="E3443" s="10" t="s">
        <v>17</v>
      </c>
      <c r="F3443" s="10" t="s">
        <v>25</v>
      </c>
      <c r="G3443" s="10" t="s">
        <v>38</v>
      </c>
      <c r="H3443" s="10" t="s">
        <v>27</v>
      </c>
      <c r="I3443" s="10" t="s">
        <v>28</v>
      </c>
      <c r="O3443" s="10">
        <f t="shared" si="53"/>
        <v>1</v>
      </c>
    </row>
    <row r="3444" spans="2:15" x14ac:dyDescent="0.3">
      <c r="B3444" s="10">
        <v>2026</v>
      </c>
      <c r="C3444" s="10" t="s">
        <v>29</v>
      </c>
      <c r="D3444" s="10" t="s">
        <v>16</v>
      </c>
      <c r="E3444" s="10" t="s">
        <v>17</v>
      </c>
      <c r="F3444" s="10" t="s">
        <v>18</v>
      </c>
      <c r="G3444" s="10" t="s">
        <v>38</v>
      </c>
      <c r="H3444" s="10" t="s">
        <v>39</v>
      </c>
      <c r="I3444" s="10" t="s">
        <v>21</v>
      </c>
      <c r="O3444" s="10">
        <f t="shared" si="53"/>
        <v>1</v>
      </c>
    </row>
    <row r="3445" spans="2:15" x14ac:dyDescent="0.3">
      <c r="B3445" s="10">
        <v>2025</v>
      </c>
      <c r="C3445" s="10" t="s">
        <v>36</v>
      </c>
      <c r="D3445" s="10" t="s">
        <v>33</v>
      </c>
      <c r="E3445" s="10" t="s">
        <v>35</v>
      </c>
      <c r="F3445" s="10" t="s">
        <v>18</v>
      </c>
      <c r="G3445" s="10" t="s">
        <v>19</v>
      </c>
      <c r="H3445" s="10" t="s">
        <v>20</v>
      </c>
      <c r="I3445" s="10" t="s">
        <v>28</v>
      </c>
      <c r="O3445" s="10">
        <f t="shared" si="53"/>
        <v>1</v>
      </c>
    </row>
    <row r="3446" spans="2:15" x14ac:dyDescent="0.3">
      <c r="B3446" s="10">
        <v>2022</v>
      </c>
      <c r="C3446" s="10" t="s">
        <v>43</v>
      </c>
      <c r="D3446" s="10" t="s">
        <v>37</v>
      </c>
      <c r="E3446" s="10" t="s">
        <v>35</v>
      </c>
      <c r="F3446" s="10" t="s">
        <v>25</v>
      </c>
      <c r="G3446" s="10" t="s">
        <v>19</v>
      </c>
      <c r="H3446" s="10" t="s">
        <v>34</v>
      </c>
      <c r="I3446" s="10" t="s">
        <v>28</v>
      </c>
      <c r="O3446" s="10">
        <f t="shared" si="53"/>
        <v>1</v>
      </c>
    </row>
    <row r="3447" spans="2:15" x14ac:dyDescent="0.3">
      <c r="B3447" s="10">
        <v>2022</v>
      </c>
      <c r="C3447" s="10" t="s">
        <v>36</v>
      </c>
      <c r="D3447" s="10" t="s">
        <v>31</v>
      </c>
      <c r="E3447" s="10" t="s">
        <v>35</v>
      </c>
      <c r="F3447" s="10" t="s">
        <v>30</v>
      </c>
      <c r="G3447" s="10" t="s">
        <v>38</v>
      </c>
      <c r="H3447" s="10" t="s">
        <v>27</v>
      </c>
      <c r="I3447" s="10" t="s">
        <v>28</v>
      </c>
      <c r="O3447" s="10">
        <f t="shared" si="53"/>
        <v>1</v>
      </c>
    </row>
    <row r="3448" spans="2:15" x14ac:dyDescent="0.3">
      <c r="B3448" s="10">
        <v>2022</v>
      </c>
      <c r="C3448" s="10" t="s">
        <v>41</v>
      </c>
      <c r="D3448" s="10" t="s">
        <v>16</v>
      </c>
      <c r="E3448" s="10" t="s">
        <v>24</v>
      </c>
      <c r="F3448" s="10" t="s">
        <v>18</v>
      </c>
      <c r="G3448" s="10" t="s">
        <v>40</v>
      </c>
      <c r="H3448" s="10" t="s">
        <v>39</v>
      </c>
      <c r="I3448" s="10" t="s">
        <v>21</v>
      </c>
      <c r="O3448" s="10">
        <f t="shared" si="53"/>
        <v>1</v>
      </c>
    </row>
    <row r="3449" spans="2:15" x14ac:dyDescent="0.3">
      <c r="B3449" s="10">
        <v>2024</v>
      </c>
      <c r="C3449" s="10" t="s">
        <v>29</v>
      </c>
      <c r="D3449" s="10" t="s">
        <v>16</v>
      </c>
      <c r="E3449" s="10" t="s">
        <v>35</v>
      </c>
      <c r="F3449" s="10" t="s">
        <v>25</v>
      </c>
      <c r="G3449" s="10" t="s">
        <v>38</v>
      </c>
      <c r="H3449" s="10" t="s">
        <v>34</v>
      </c>
      <c r="I3449" s="10" t="s">
        <v>28</v>
      </c>
      <c r="O3449" s="10">
        <f t="shared" si="53"/>
        <v>1</v>
      </c>
    </row>
    <row r="3450" spans="2:15" x14ac:dyDescent="0.3">
      <c r="B3450" s="10">
        <v>2020</v>
      </c>
      <c r="C3450" s="10" t="s">
        <v>45</v>
      </c>
      <c r="D3450" s="10" t="s">
        <v>16</v>
      </c>
      <c r="E3450" s="10" t="s">
        <v>35</v>
      </c>
      <c r="F3450" s="10" t="s">
        <v>25</v>
      </c>
      <c r="G3450" s="10" t="s">
        <v>38</v>
      </c>
      <c r="H3450" s="10" t="s">
        <v>39</v>
      </c>
      <c r="I3450" s="10" t="s">
        <v>28</v>
      </c>
      <c r="O3450" s="10">
        <f t="shared" si="53"/>
        <v>1</v>
      </c>
    </row>
    <row r="3451" spans="2:15" x14ac:dyDescent="0.3">
      <c r="B3451" s="10">
        <v>2026</v>
      </c>
      <c r="C3451" s="10" t="s">
        <v>29</v>
      </c>
      <c r="D3451" s="10" t="s">
        <v>23</v>
      </c>
      <c r="E3451" s="10" t="s">
        <v>17</v>
      </c>
      <c r="F3451" s="10" t="s">
        <v>30</v>
      </c>
      <c r="G3451" s="10" t="s">
        <v>32</v>
      </c>
      <c r="H3451" s="10" t="s">
        <v>20</v>
      </c>
      <c r="I3451" s="10" t="s">
        <v>28</v>
      </c>
      <c r="O3451" s="10">
        <f t="shared" si="53"/>
        <v>1</v>
      </c>
    </row>
    <row r="3452" spans="2:15" x14ac:dyDescent="0.3">
      <c r="B3452" s="10">
        <v>2026</v>
      </c>
      <c r="C3452" s="10" t="s">
        <v>45</v>
      </c>
      <c r="D3452" s="10" t="s">
        <v>31</v>
      </c>
      <c r="E3452" s="10" t="s">
        <v>24</v>
      </c>
      <c r="F3452" s="10" t="s">
        <v>18</v>
      </c>
      <c r="G3452" s="10" t="s">
        <v>32</v>
      </c>
      <c r="H3452" s="10" t="s">
        <v>39</v>
      </c>
      <c r="I3452" s="10" t="s">
        <v>21</v>
      </c>
      <c r="O3452" s="10">
        <f t="shared" si="53"/>
        <v>1</v>
      </c>
    </row>
    <row r="3453" spans="2:15" x14ac:dyDescent="0.3">
      <c r="B3453" s="10">
        <v>2020</v>
      </c>
      <c r="C3453" s="10" t="s">
        <v>45</v>
      </c>
      <c r="D3453" s="10" t="s">
        <v>33</v>
      </c>
      <c r="E3453" s="10" t="s">
        <v>35</v>
      </c>
      <c r="F3453" s="10" t="s">
        <v>18</v>
      </c>
      <c r="G3453" s="10" t="s">
        <v>38</v>
      </c>
      <c r="H3453" s="10" t="s">
        <v>34</v>
      </c>
      <c r="I3453" s="10" t="s">
        <v>28</v>
      </c>
      <c r="O3453" s="10">
        <f t="shared" si="53"/>
        <v>1</v>
      </c>
    </row>
    <row r="3454" spans="2:15" x14ac:dyDescent="0.3">
      <c r="B3454" s="10">
        <v>2024</v>
      </c>
      <c r="C3454" s="10" t="s">
        <v>22</v>
      </c>
      <c r="D3454" s="10" t="s">
        <v>31</v>
      </c>
      <c r="E3454" s="10" t="s">
        <v>35</v>
      </c>
      <c r="F3454" s="10" t="s">
        <v>18</v>
      </c>
      <c r="G3454" s="10" t="s">
        <v>26</v>
      </c>
      <c r="H3454" s="10" t="s">
        <v>27</v>
      </c>
      <c r="I3454" s="10" t="s">
        <v>34</v>
      </c>
      <c r="O3454" s="10">
        <f t="shared" si="53"/>
        <v>1</v>
      </c>
    </row>
    <row r="3455" spans="2:15" x14ac:dyDescent="0.3">
      <c r="B3455" s="10">
        <v>2020</v>
      </c>
      <c r="C3455" s="10" t="s">
        <v>43</v>
      </c>
      <c r="D3455" s="10" t="s">
        <v>16</v>
      </c>
      <c r="E3455" s="10" t="s">
        <v>17</v>
      </c>
      <c r="F3455" s="10" t="s">
        <v>30</v>
      </c>
      <c r="G3455" s="10" t="s">
        <v>38</v>
      </c>
      <c r="H3455" s="10" t="s">
        <v>27</v>
      </c>
      <c r="I3455" s="10" t="s">
        <v>21</v>
      </c>
      <c r="O3455" s="10">
        <f t="shared" si="53"/>
        <v>1</v>
      </c>
    </row>
    <row r="3456" spans="2:15" x14ac:dyDescent="0.3">
      <c r="B3456" s="10">
        <v>2025</v>
      </c>
      <c r="C3456" s="10" t="s">
        <v>45</v>
      </c>
      <c r="D3456" s="10" t="s">
        <v>37</v>
      </c>
      <c r="E3456" s="10" t="s">
        <v>35</v>
      </c>
      <c r="F3456" s="10" t="s">
        <v>18</v>
      </c>
      <c r="G3456" s="10" t="s">
        <v>19</v>
      </c>
      <c r="H3456" s="10" t="s">
        <v>20</v>
      </c>
      <c r="I3456" s="10" t="s">
        <v>21</v>
      </c>
      <c r="O3456" s="10">
        <f t="shared" si="53"/>
        <v>1</v>
      </c>
    </row>
    <row r="3457" spans="2:15" x14ac:dyDescent="0.3">
      <c r="B3457" s="10">
        <v>2021</v>
      </c>
      <c r="C3457" s="10" t="s">
        <v>36</v>
      </c>
      <c r="D3457" s="10" t="s">
        <v>16</v>
      </c>
      <c r="E3457" s="10" t="s">
        <v>24</v>
      </c>
      <c r="F3457" s="10" t="s">
        <v>25</v>
      </c>
      <c r="G3457" s="10" t="s">
        <v>26</v>
      </c>
      <c r="H3457" s="10" t="s">
        <v>27</v>
      </c>
      <c r="I3457" s="10" t="s">
        <v>34</v>
      </c>
      <c r="O3457" s="10">
        <f t="shared" si="53"/>
        <v>1</v>
      </c>
    </row>
    <row r="3458" spans="2:15" x14ac:dyDescent="0.3">
      <c r="B3458" s="10">
        <v>2026</v>
      </c>
      <c r="C3458" s="10" t="s">
        <v>45</v>
      </c>
      <c r="D3458" s="10" t="s">
        <v>37</v>
      </c>
      <c r="E3458" s="10" t="s">
        <v>35</v>
      </c>
      <c r="F3458" s="10" t="s">
        <v>30</v>
      </c>
      <c r="G3458" s="10" t="s">
        <v>32</v>
      </c>
      <c r="H3458" s="10" t="s">
        <v>39</v>
      </c>
      <c r="I3458" s="10" t="s">
        <v>28</v>
      </c>
      <c r="O3458" s="10">
        <f t="shared" si="53"/>
        <v>1</v>
      </c>
    </row>
    <row r="3459" spans="2:15" x14ac:dyDescent="0.3">
      <c r="B3459" s="10">
        <v>2020</v>
      </c>
      <c r="C3459" s="10" t="s">
        <v>41</v>
      </c>
      <c r="D3459" s="10" t="s">
        <v>23</v>
      </c>
      <c r="E3459" s="10" t="s">
        <v>24</v>
      </c>
      <c r="F3459" s="10" t="s">
        <v>18</v>
      </c>
      <c r="G3459" s="10" t="s">
        <v>32</v>
      </c>
      <c r="H3459" s="10" t="s">
        <v>20</v>
      </c>
      <c r="I3459" s="10" t="s">
        <v>28</v>
      </c>
      <c r="O3459" s="10">
        <f t="shared" si="53"/>
        <v>1</v>
      </c>
    </row>
    <row r="3460" spans="2:15" x14ac:dyDescent="0.3">
      <c r="B3460" s="10">
        <v>2024</v>
      </c>
      <c r="C3460" s="10" t="s">
        <v>15</v>
      </c>
      <c r="D3460" s="10" t="s">
        <v>37</v>
      </c>
      <c r="E3460" s="10" t="s">
        <v>24</v>
      </c>
      <c r="F3460" s="10" t="s">
        <v>30</v>
      </c>
      <c r="G3460" s="10" t="s">
        <v>19</v>
      </c>
      <c r="H3460" s="10" t="s">
        <v>27</v>
      </c>
      <c r="I3460" s="10" t="s">
        <v>28</v>
      </c>
      <c r="O3460" s="10">
        <f t="shared" si="53"/>
        <v>1</v>
      </c>
    </row>
    <row r="3461" spans="2:15" x14ac:dyDescent="0.3">
      <c r="B3461" s="10">
        <v>2020</v>
      </c>
      <c r="C3461" s="10" t="s">
        <v>43</v>
      </c>
      <c r="D3461" s="10" t="s">
        <v>31</v>
      </c>
      <c r="E3461" s="10" t="s">
        <v>17</v>
      </c>
      <c r="F3461" s="10" t="s">
        <v>30</v>
      </c>
      <c r="G3461" s="10" t="s">
        <v>38</v>
      </c>
      <c r="H3461" s="10" t="s">
        <v>20</v>
      </c>
      <c r="I3461" s="10" t="s">
        <v>28</v>
      </c>
      <c r="O3461" s="10">
        <f t="shared" ref="O3461:O3524" si="54">SUBTOTAL(103,B3461)</f>
        <v>1</v>
      </c>
    </row>
    <row r="3462" spans="2:15" x14ac:dyDescent="0.3">
      <c r="B3462" s="10">
        <v>2024</v>
      </c>
      <c r="C3462" s="10" t="s">
        <v>45</v>
      </c>
      <c r="D3462" s="10" t="s">
        <v>16</v>
      </c>
      <c r="E3462" s="10" t="s">
        <v>17</v>
      </c>
      <c r="F3462" s="10" t="s">
        <v>18</v>
      </c>
      <c r="G3462" s="10" t="s">
        <v>19</v>
      </c>
      <c r="H3462" s="10" t="s">
        <v>20</v>
      </c>
      <c r="I3462" s="10" t="s">
        <v>28</v>
      </c>
      <c r="O3462" s="10">
        <f t="shared" si="54"/>
        <v>1</v>
      </c>
    </row>
    <row r="3463" spans="2:15" x14ac:dyDescent="0.3">
      <c r="B3463" s="10">
        <v>2025</v>
      </c>
      <c r="C3463" s="10" t="s">
        <v>22</v>
      </c>
      <c r="D3463" s="10" t="s">
        <v>31</v>
      </c>
      <c r="E3463" s="10" t="s">
        <v>35</v>
      </c>
      <c r="F3463" s="10" t="s">
        <v>18</v>
      </c>
      <c r="G3463" s="10" t="s">
        <v>38</v>
      </c>
      <c r="H3463" s="10" t="s">
        <v>27</v>
      </c>
      <c r="I3463" s="10" t="s">
        <v>34</v>
      </c>
      <c r="O3463" s="10">
        <f t="shared" si="54"/>
        <v>1</v>
      </c>
    </row>
    <row r="3464" spans="2:15" x14ac:dyDescent="0.3">
      <c r="B3464" s="10">
        <v>2022</v>
      </c>
      <c r="C3464" s="10" t="s">
        <v>43</v>
      </c>
      <c r="D3464" s="10" t="s">
        <v>16</v>
      </c>
      <c r="E3464" s="10" t="s">
        <v>35</v>
      </c>
      <c r="F3464" s="10" t="s">
        <v>25</v>
      </c>
      <c r="G3464" s="10" t="s">
        <v>19</v>
      </c>
      <c r="H3464" s="10" t="s">
        <v>20</v>
      </c>
      <c r="I3464" s="10" t="s">
        <v>34</v>
      </c>
      <c r="O3464" s="10">
        <f t="shared" si="54"/>
        <v>1</v>
      </c>
    </row>
    <row r="3465" spans="2:15" x14ac:dyDescent="0.3">
      <c r="B3465" s="10">
        <v>2020</v>
      </c>
      <c r="C3465" s="10" t="s">
        <v>22</v>
      </c>
      <c r="D3465" s="10" t="s">
        <v>16</v>
      </c>
      <c r="E3465" s="10" t="s">
        <v>24</v>
      </c>
      <c r="F3465" s="10" t="s">
        <v>25</v>
      </c>
      <c r="G3465" s="10" t="s">
        <v>44</v>
      </c>
      <c r="H3465" s="10" t="s">
        <v>27</v>
      </c>
      <c r="I3465" s="10" t="s">
        <v>21</v>
      </c>
      <c r="O3465" s="10">
        <f t="shared" si="54"/>
        <v>1</v>
      </c>
    </row>
    <row r="3466" spans="2:15" x14ac:dyDescent="0.3">
      <c r="B3466" s="10">
        <v>2021</v>
      </c>
      <c r="C3466" s="10" t="s">
        <v>15</v>
      </c>
      <c r="D3466" s="10" t="s">
        <v>42</v>
      </c>
      <c r="E3466" s="10" t="s">
        <v>35</v>
      </c>
      <c r="F3466" s="10" t="s">
        <v>25</v>
      </c>
      <c r="G3466" s="10" t="s">
        <v>26</v>
      </c>
      <c r="H3466" s="10" t="s">
        <v>27</v>
      </c>
      <c r="I3466" s="10" t="s">
        <v>28</v>
      </c>
      <c r="O3466" s="10">
        <f t="shared" si="54"/>
        <v>1</v>
      </c>
    </row>
    <row r="3467" spans="2:15" x14ac:dyDescent="0.3">
      <c r="B3467" s="10">
        <v>2025</v>
      </c>
      <c r="C3467" s="10" t="s">
        <v>41</v>
      </c>
      <c r="D3467" s="10" t="s">
        <v>37</v>
      </c>
      <c r="E3467" s="10" t="s">
        <v>24</v>
      </c>
      <c r="F3467" s="10" t="s">
        <v>18</v>
      </c>
      <c r="G3467" s="10" t="s">
        <v>40</v>
      </c>
      <c r="H3467" s="10" t="s">
        <v>27</v>
      </c>
      <c r="I3467" s="10" t="s">
        <v>21</v>
      </c>
      <c r="O3467" s="10">
        <f t="shared" si="54"/>
        <v>1</v>
      </c>
    </row>
    <row r="3468" spans="2:15" x14ac:dyDescent="0.3">
      <c r="B3468" s="10">
        <v>2025</v>
      </c>
      <c r="C3468" s="10" t="s">
        <v>29</v>
      </c>
      <c r="D3468" s="10" t="s">
        <v>16</v>
      </c>
      <c r="E3468" s="10" t="s">
        <v>35</v>
      </c>
      <c r="F3468" s="10" t="s">
        <v>30</v>
      </c>
      <c r="G3468" s="10" t="s">
        <v>40</v>
      </c>
      <c r="H3468" s="10" t="s">
        <v>34</v>
      </c>
      <c r="I3468" s="10" t="s">
        <v>28</v>
      </c>
      <c r="O3468" s="10">
        <f t="shared" si="54"/>
        <v>1</v>
      </c>
    </row>
    <row r="3469" spans="2:15" x14ac:dyDescent="0.3">
      <c r="B3469" s="10">
        <v>2021</v>
      </c>
      <c r="C3469" s="10" t="s">
        <v>36</v>
      </c>
      <c r="D3469" s="10" t="s">
        <v>31</v>
      </c>
      <c r="E3469" s="10" t="s">
        <v>17</v>
      </c>
      <c r="F3469" s="10" t="s">
        <v>18</v>
      </c>
      <c r="G3469" s="10" t="s">
        <v>40</v>
      </c>
      <c r="H3469" s="10" t="s">
        <v>20</v>
      </c>
      <c r="I3469" s="10" t="s">
        <v>34</v>
      </c>
      <c r="O3469" s="10">
        <f t="shared" si="54"/>
        <v>1</v>
      </c>
    </row>
    <row r="3470" spans="2:15" x14ac:dyDescent="0.3">
      <c r="B3470" s="10">
        <v>2026</v>
      </c>
      <c r="C3470" s="10" t="s">
        <v>22</v>
      </c>
      <c r="D3470" s="10" t="s">
        <v>37</v>
      </c>
      <c r="E3470" s="10" t="s">
        <v>24</v>
      </c>
      <c r="F3470" s="10" t="s">
        <v>30</v>
      </c>
      <c r="G3470" s="10" t="s">
        <v>32</v>
      </c>
      <c r="H3470" s="10" t="s">
        <v>34</v>
      </c>
      <c r="I3470" s="10" t="s">
        <v>28</v>
      </c>
      <c r="O3470" s="10">
        <f t="shared" si="54"/>
        <v>1</v>
      </c>
    </row>
    <row r="3471" spans="2:15" x14ac:dyDescent="0.3">
      <c r="B3471" s="10">
        <v>2026</v>
      </c>
      <c r="C3471" s="10" t="s">
        <v>15</v>
      </c>
      <c r="D3471" s="10" t="s">
        <v>16</v>
      </c>
      <c r="E3471" s="10" t="s">
        <v>17</v>
      </c>
      <c r="F3471" s="10" t="s">
        <v>25</v>
      </c>
      <c r="G3471" s="10" t="s">
        <v>44</v>
      </c>
      <c r="H3471" s="10" t="s">
        <v>20</v>
      </c>
      <c r="I3471" s="10" t="s">
        <v>34</v>
      </c>
      <c r="O3471" s="10">
        <f t="shared" si="54"/>
        <v>1</v>
      </c>
    </row>
    <row r="3472" spans="2:15" x14ac:dyDescent="0.3">
      <c r="B3472" s="10">
        <v>2022</v>
      </c>
      <c r="C3472" s="10" t="s">
        <v>29</v>
      </c>
      <c r="D3472" s="10" t="s">
        <v>37</v>
      </c>
      <c r="E3472" s="10" t="s">
        <v>24</v>
      </c>
      <c r="F3472" s="10" t="s">
        <v>30</v>
      </c>
      <c r="G3472" s="10" t="s">
        <v>32</v>
      </c>
      <c r="H3472" s="10" t="s">
        <v>39</v>
      </c>
      <c r="I3472" s="10" t="s">
        <v>28</v>
      </c>
      <c r="O3472" s="10">
        <f t="shared" si="54"/>
        <v>1</v>
      </c>
    </row>
    <row r="3473" spans="2:15" x14ac:dyDescent="0.3">
      <c r="B3473" s="10">
        <v>2022</v>
      </c>
      <c r="C3473" s="10" t="s">
        <v>45</v>
      </c>
      <c r="D3473" s="10" t="s">
        <v>31</v>
      </c>
      <c r="E3473" s="10" t="s">
        <v>17</v>
      </c>
      <c r="F3473" s="10" t="s">
        <v>18</v>
      </c>
      <c r="G3473" s="10" t="s">
        <v>40</v>
      </c>
      <c r="H3473" s="10" t="s">
        <v>34</v>
      </c>
      <c r="I3473" s="10" t="s">
        <v>34</v>
      </c>
      <c r="O3473" s="10">
        <f t="shared" si="54"/>
        <v>1</v>
      </c>
    </row>
    <row r="3474" spans="2:15" x14ac:dyDescent="0.3">
      <c r="B3474" s="10">
        <v>2026</v>
      </c>
      <c r="C3474" s="10" t="s">
        <v>45</v>
      </c>
      <c r="D3474" s="10" t="s">
        <v>42</v>
      </c>
      <c r="E3474" s="10" t="s">
        <v>24</v>
      </c>
      <c r="F3474" s="10" t="s">
        <v>18</v>
      </c>
      <c r="G3474" s="10" t="s">
        <v>44</v>
      </c>
      <c r="H3474" s="10" t="s">
        <v>27</v>
      </c>
      <c r="I3474" s="10" t="s">
        <v>28</v>
      </c>
      <c r="O3474" s="10">
        <f t="shared" si="54"/>
        <v>1</v>
      </c>
    </row>
    <row r="3475" spans="2:15" x14ac:dyDescent="0.3">
      <c r="B3475" s="10">
        <v>2024</v>
      </c>
      <c r="C3475" s="10" t="s">
        <v>29</v>
      </c>
      <c r="D3475" s="10" t="s">
        <v>37</v>
      </c>
      <c r="E3475" s="10" t="s">
        <v>24</v>
      </c>
      <c r="F3475" s="10" t="s">
        <v>25</v>
      </c>
      <c r="G3475" s="10" t="s">
        <v>32</v>
      </c>
      <c r="H3475" s="10" t="s">
        <v>27</v>
      </c>
      <c r="I3475" s="10" t="s">
        <v>34</v>
      </c>
      <c r="O3475" s="10">
        <f t="shared" si="54"/>
        <v>1</v>
      </c>
    </row>
    <row r="3476" spans="2:15" x14ac:dyDescent="0.3">
      <c r="B3476" s="10">
        <v>2023</v>
      </c>
      <c r="C3476" s="10" t="s">
        <v>43</v>
      </c>
      <c r="D3476" s="10" t="s">
        <v>33</v>
      </c>
      <c r="E3476" s="10" t="s">
        <v>17</v>
      </c>
      <c r="F3476" s="10" t="s">
        <v>30</v>
      </c>
      <c r="G3476" s="10" t="s">
        <v>40</v>
      </c>
      <c r="H3476" s="10" t="s">
        <v>39</v>
      </c>
      <c r="I3476" s="10" t="s">
        <v>21</v>
      </c>
      <c r="O3476" s="10">
        <f t="shared" si="54"/>
        <v>1</v>
      </c>
    </row>
    <row r="3477" spans="2:15" x14ac:dyDescent="0.3">
      <c r="B3477" s="10">
        <v>2021</v>
      </c>
      <c r="C3477" s="10" t="s">
        <v>22</v>
      </c>
      <c r="D3477" s="10" t="s">
        <v>33</v>
      </c>
      <c r="E3477" s="10" t="s">
        <v>24</v>
      </c>
      <c r="F3477" s="10" t="s">
        <v>30</v>
      </c>
      <c r="G3477" s="10" t="s">
        <v>44</v>
      </c>
      <c r="H3477" s="10" t="s">
        <v>27</v>
      </c>
      <c r="I3477" s="10" t="s">
        <v>28</v>
      </c>
      <c r="O3477" s="10">
        <f t="shared" si="54"/>
        <v>1</v>
      </c>
    </row>
    <row r="3478" spans="2:15" x14ac:dyDescent="0.3">
      <c r="B3478" s="10">
        <v>2023</v>
      </c>
      <c r="C3478" s="10" t="s">
        <v>15</v>
      </c>
      <c r="D3478" s="10" t="s">
        <v>37</v>
      </c>
      <c r="E3478" s="10" t="s">
        <v>17</v>
      </c>
      <c r="F3478" s="10" t="s">
        <v>25</v>
      </c>
      <c r="G3478" s="10" t="s">
        <v>44</v>
      </c>
      <c r="H3478" s="10" t="s">
        <v>27</v>
      </c>
      <c r="I3478" s="10" t="s">
        <v>28</v>
      </c>
      <c r="O3478" s="10">
        <f t="shared" si="54"/>
        <v>1</v>
      </c>
    </row>
    <row r="3479" spans="2:15" x14ac:dyDescent="0.3">
      <c r="B3479" s="10">
        <v>2025</v>
      </c>
      <c r="C3479" s="10" t="s">
        <v>45</v>
      </c>
      <c r="D3479" s="10" t="s">
        <v>42</v>
      </c>
      <c r="E3479" s="10" t="s">
        <v>24</v>
      </c>
      <c r="F3479" s="10" t="s">
        <v>25</v>
      </c>
      <c r="G3479" s="10" t="s">
        <v>26</v>
      </c>
      <c r="H3479" s="10" t="s">
        <v>27</v>
      </c>
      <c r="I3479" s="10" t="s">
        <v>34</v>
      </c>
      <c r="O3479" s="10">
        <f t="shared" si="54"/>
        <v>1</v>
      </c>
    </row>
    <row r="3480" spans="2:15" x14ac:dyDescent="0.3">
      <c r="B3480" s="10">
        <v>2025</v>
      </c>
      <c r="C3480" s="10" t="s">
        <v>41</v>
      </c>
      <c r="D3480" s="10" t="s">
        <v>16</v>
      </c>
      <c r="E3480" s="10" t="s">
        <v>35</v>
      </c>
      <c r="F3480" s="10" t="s">
        <v>30</v>
      </c>
      <c r="G3480" s="10" t="s">
        <v>32</v>
      </c>
      <c r="H3480" s="10" t="s">
        <v>39</v>
      </c>
      <c r="I3480" s="10" t="s">
        <v>34</v>
      </c>
      <c r="O3480" s="10">
        <f t="shared" si="54"/>
        <v>1</v>
      </c>
    </row>
    <row r="3481" spans="2:15" x14ac:dyDescent="0.3">
      <c r="B3481" s="10">
        <v>2022</v>
      </c>
      <c r="C3481" s="10" t="s">
        <v>22</v>
      </c>
      <c r="D3481" s="10" t="s">
        <v>42</v>
      </c>
      <c r="E3481" s="10" t="s">
        <v>17</v>
      </c>
      <c r="F3481" s="10" t="s">
        <v>30</v>
      </c>
      <c r="G3481" s="10" t="s">
        <v>19</v>
      </c>
      <c r="H3481" s="10" t="s">
        <v>27</v>
      </c>
      <c r="I3481" s="10" t="s">
        <v>21</v>
      </c>
      <c r="O3481" s="10">
        <f t="shared" si="54"/>
        <v>1</v>
      </c>
    </row>
    <row r="3482" spans="2:15" x14ac:dyDescent="0.3">
      <c r="B3482" s="10">
        <v>2023</v>
      </c>
      <c r="C3482" s="10" t="s">
        <v>22</v>
      </c>
      <c r="D3482" s="10" t="s">
        <v>33</v>
      </c>
      <c r="E3482" s="10" t="s">
        <v>24</v>
      </c>
      <c r="F3482" s="10" t="s">
        <v>18</v>
      </c>
      <c r="G3482" s="10" t="s">
        <v>19</v>
      </c>
      <c r="H3482" s="10" t="s">
        <v>20</v>
      </c>
      <c r="I3482" s="10" t="s">
        <v>34</v>
      </c>
      <c r="O3482" s="10">
        <f t="shared" si="54"/>
        <v>1</v>
      </c>
    </row>
    <row r="3483" spans="2:15" x14ac:dyDescent="0.3">
      <c r="B3483" s="10">
        <v>2025</v>
      </c>
      <c r="C3483" s="10" t="s">
        <v>22</v>
      </c>
      <c r="D3483" s="10" t="s">
        <v>37</v>
      </c>
      <c r="E3483" s="10" t="s">
        <v>17</v>
      </c>
      <c r="F3483" s="10" t="s">
        <v>25</v>
      </c>
      <c r="G3483" s="10" t="s">
        <v>44</v>
      </c>
      <c r="H3483" s="10" t="s">
        <v>39</v>
      </c>
      <c r="I3483" s="10" t="s">
        <v>28</v>
      </c>
      <c r="O3483" s="10">
        <f t="shared" si="54"/>
        <v>1</v>
      </c>
    </row>
    <row r="3484" spans="2:15" x14ac:dyDescent="0.3">
      <c r="B3484" s="10">
        <v>2023</v>
      </c>
      <c r="C3484" s="10" t="s">
        <v>22</v>
      </c>
      <c r="D3484" s="10" t="s">
        <v>16</v>
      </c>
      <c r="E3484" s="10" t="s">
        <v>17</v>
      </c>
      <c r="F3484" s="10" t="s">
        <v>25</v>
      </c>
      <c r="G3484" s="10" t="s">
        <v>40</v>
      </c>
      <c r="H3484" s="10" t="s">
        <v>34</v>
      </c>
      <c r="I3484" s="10" t="s">
        <v>28</v>
      </c>
      <c r="O3484" s="10">
        <f t="shared" si="54"/>
        <v>1</v>
      </c>
    </row>
    <row r="3485" spans="2:15" x14ac:dyDescent="0.3">
      <c r="B3485" s="10">
        <v>2024</v>
      </c>
      <c r="C3485" s="10" t="s">
        <v>43</v>
      </c>
      <c r="D3485" s="10" t="s">
        <v>31</v>
      </c>
      <c r="E3485" s="10" t="s">
        <v>35</v>
      </c>
      <c r="F3485" s="10" t="s">
        <v>30</v>
      </c>
      <c r="G3485" s="10" t="s">
        <v>38</v>
      </c>
      <c r="H3485" s="10" t="s">
        <v>20</v>
      </c>
      <c r="I3485" s="10" t="s">
        <v>28</v>
      </c>
      <c r="O3485" s="10">
        <f t="shared" si="54"/>
        <v>1</v>
      </c>
    </row>
    <row r="3486" spans="2:15" x14ac:dyDescent="0.3">
      <c r="B3486" s="10">
        <v>2025</v>
      </c>
      <c r="C3486" s="10" t="s">
        <v>45</v>
      </c>
      <c r="D3486" s="10" t="s">
        <v>33</v>
      </c>
      <c r="E3486" s="10" t="s">
        <v>35</v>
      </c>
      <c r="F3486" s="10" t="s">
        <v>30</v>
      </c>
      <c r="G3486" s="10" t="s">
        <v>19</v>
      </c>
      <c r="H3486" s="10" t="s">
        <v>27</v>
      </c>
      <c r="I3486" s="10" t="s">
        <v>21</v>
      </c>
      <c r="O3486" s="10">
        <f t="shared" si="54"/>
        <v>1</v>
      </c>
    </row>
    <row r="3487" spans="2:15" x14ac:dyDescent="0.3">
      <c r="B3487" s="10">
        <v>2024</v>
      </c>
      <c r="C3487" s="10" t="s">
        <v>45</v>
      </c>
      <c r="D3487" s="10" t="s">
        <v>37</v>
      </c>
      <c r="E3487" s="10" t="s">
        <v>24</v>
      </c>
      <c r="F3487" s="10" t="s">
        <v>30</v>
      </c>
      <c r="G3487" s="10" t="s">
        <v>44</v>
      </c>
      <c r="H3487" s="10" t="s">
        <v>27</v>
      </c>
      <c r="I3487" s="10" t="s">
        <v>28</v>
      </c>
      <c r="O3487" s="10">
        <f t="shared" si="54"/>
        <v>1</v>
      </c>
    </row>
    <row r="3488" spans="2:15" x14ac:dyDescent="0.3">
      <c r="B3488" s="10">
        <v>2021</v>
      </c>
      <c r="C3488" s="10" t="s">
        <v>22</v>
      </c>
      <c r="D3488" s="10" t="s">
        <v>31</v>
      </c>
      <c r="E3488" s="10" t="s">
        <v>35</v>
      </c>
      <c r="F3488" s="10" t="s">
        <v>18</v>
      </c>
      <c r="G3488" s="10" t="s">
        <v>44</v>
      </c>
      <c r="H3488" s="10" t="s">
        <v>39</v>
      </c>
      <c r="I3488" s="10" t="s">
        <v>28</v>
      </c>
      <c r="O3488" s="10">
        <f t="shared" si="54"/>
        <v>1</v>
      </c>
    </row>
    <row r="3489" spans="2:15" x14ac:dyDescent="0.3">
      <c r="B3489" s="10">
        <v>2022</v>
      </c>
      <c r="C3489" s="10" t="s">
        <v>29</v>
      </c>
      <c r="D3489" s="10" t="s">
        <v>16</v>
      </c>
      <c r="E3489" s="10" t="s">
        <v>24</v>
      </c>
      <c r="F3489" s="10" t="s">
        <v>18</v>
      </c>
      <c r="G3489" s="10" t="s">
        <v>38</v>
      </c>
      <c r="H3489" s="10" t="s">
        <v>27</v>
      </c>
      <c r="I3489" s="10" t="s">
        <v>34</v>
      </c>
      <c r="O3489" s="10">
        <f t="shared" si="54"/>
        <v>1</v>
      </c>
    </row>
    <row r="3490" spans="2:15" x14ac:dyDescent="0.3">
      <c r="B3490" s="10">
        <v>2022</v>
      </c>
      <c r="C3490" s="10" t="s">
        <v>22</v>
      </c>
      <c r="D3490" s="10" t="s">
        <v>31</v>
      </c>
      <c r="E3490" s="10" t="s">
        <v>17</v>
      </c>
      <c r="F3490" s="10" t="s">
        <v>30</v>
      </c>
      <c r="G3490" s="10" t="s">
        <v>26</v>
      </c>
      <c r="H3490" s="10" t="s">
        <v>27</v>
      </c>
      <c r="I3490" s="10" t="s">
        <v>28</v>
      </c>
      <c r="O3490" s="10">
        <f t="shared" si="54"/>
        <v>1</v>
      </c>
    </row>
    <row r="3491" spans="2:15" x14ac:dyDescent="0.3">
      <c r="B3491" s="10">
        <v>2022</v>
      </c>
      <c r="C3491" s="10" t="s">
        <v>15</v>
      </c>
      <c r="D3491" s="10" t="s">
        <v>42</v>
      </c>
      <c r="E3491" s="10" t="s">
        <v>24</v>
      </c>
      <c r="F3491" s="10" t="s">
        <v>25</v>
      </c>
      <c r="G3491" s="10" t="s">
        <v>44</v>
      </c>
      <c r="H3491" s="10" t="s">
        <v>27</v>
      </c>
      <c r="I3491" s="10" t="s">
        <v>28</v>
      </c>
      <c r="O3491" s="10">
        <f t="shared" si="54"/>
        <v>1</v>
      </c>
    </row>
    <row r="3492" spans="2:15" x14ac:dyDescent="0.3">
      <c r="B3492" s="10">
        <v>2024</v>
      </c>
      <c r="C3492" s="10" t="s">
        <v>29</v>
      </c>
      <c r="D3492" s="10" t="s">
        <v>33</v>
      </c>
      <c r="E3492" s="10" t="s">
        <v>35</v>
      </c>
      <c r="F3492" s="10" t="s">
        <v>18</v>
      </c>
      <c r="G3492" s="10" t="s">
        <v>19</v>
      </c>
      <c r="H3492" s="10" t="s">
        <v>39</v>
      </c>
      <c r="I3492" s="10" t="s">
        <v>21</v>
      </c>
      <c r="O3492" s="10">
        <f t="shared" si="54"/>
        <v>1</v>
      </c>
    </row>
    <row r="3493" spans="2:15" x14ac:dyDescent="0.3">
      <c r="B3493" s="10">
        <v>2020</v>
      </c>
      <c r="C3493" s="10" t="s">
        <v>29</v>
      </c>
      <c r="D3493" s="10" t="s">
        <v>42</v>
      </c>
      <c r="E3493" s="10" t="s">
        <v>35</v>
      </c>
      <c r="F3493" s="10" t="s">
        <v>18</v>
      </c>
      <c r="G3493" s="10" t="s">
        <v>44</v>
      </c>
      <c r="H3493" s="10" t="s">
        <v>27</v>
      </c>
      <c r="I3493" s="10" t="s">
        <v>28</v>
      </c>
      <c r="O3493" s="10">
        <f t="shared" si="54"/>
        <v>1</v>
      </c>
    </row>
    <row r="3494" spans="2:15" x14ac:dyDescent="0.3">
      <c r="B3494" s="10">
        <v>2026</v>
      </c>
      <c r="C3494" s="10" t="s">
        <v>45</v>
      </c>
      <c r="D3494" s="10" t="s">
        <v>33</v>
      </c>
      <c r="E3494" s="10" t="s">
        <v>35</v>
      </c>
      <c r="F3494" s="10" t="s">
        <v>25</v>
      </c>
      <c r="G3494" s="10" t="s">
        <v>32</v>
      </c>
      <c r="H3494" s="10" t="s">
        <v>20</v>
      </c>
      <c r="I3494" s="10" t="s">
        <v>21</v>
      </c>
      <c r="O3494" s="10">
        <f t="shared" si="54"/>
        <v>1</v>
      </c>
    </row>
    <row r="3495" spans="2:15" x14ac:dyDescent="0.3">
      <c r="B3495" s="10">
        <v>2021</v>
      </c>
      <c r="C3495" s="10" t="s">
        <v>15</v>
      </c>
      <c r="D3495" s="10" t="s">
        <v>16</v>
      </c>
      <c r="E3495" s="10" t="s">
        <v>17</v>
      </c>
      <c r="F3495" s="10" t="s">
        <v>25</v>
      </c>
      <c r="G3495" s="10" t="s">
        <v>38</v>
      </c>
      <c r="H3495" s="10" t="s">
        <v>27</v>
      </c>
      <c r="I3495" s="10" t="s">
        <v>28</v>
      </c>
      <c r="O3495" s="10">
        <f t="shared" si="54"/>
        <v>1</v>
      </c>
    </row>
    <row r="3496" spans="2:15" x14ac:dyDescent="0.3">
      <c r="B3496" s="10">
        <v>2024</v>
      </c>
      <c r="C3496" s="10" t="s">
        <v>22</v>
      </c>
      <c r="D3496" s="10" t="s">
        <v>33</v>
      </c>
      <c r="E3496" s="10" t="s">
        <v>17</v>
      </c>
      <c r="F3496" s="10" t="s">
        <v>25</v>
      </c>
      <c r="G3496" s="10" t="s">
        <v>44</v>
      </c>
      <c r="H3496" s="10" t="s">
        <v>27</v>
      </c>
      <c r="I3496" s="10" t="s">
        <v>34</v>
      </c>
      <c r="O3496" s="10">
        <f t="shared" si="54"/>
        <v>1</v>
      </c>
    </row>
    <row r="3497" spans="2:15" x14ac:dyDescent="0.3">
      <c r="B3497" s="10">
        <v>2026</v>
      </c>
      <c r="C3497" s="10" t="s">
        <v>43</v>
      </c>
      <c r="D3497" s="10" t="s">
        <v>31</v>
      </c>
      <c r="E3497" s="10" t="s">
        <v>17</v>
      </c>
      <c r="F3497" s="10" t="s">
        <v>18</v>
      </c>
      <c r="G3497" s="10" t="s">
        <v>19</v>
      </c>
      <c r="H3497" s="10" t="s">
        <v>27</v>
      </c>
      <c r="I3497" s="10" t="s">
        <v>21</v>
      </c>
      <c r="O3497" s="10">
        <f t="shared" si="54"/>
        <v>1</v>
      </c>
    </row>
    <row r="3498" spans="2:15" x14ac:dyDescent="0.3">
      <c r="B3498" s="10">
        <v>2021</v>
      </c>
      <c r="C3498" s="10" t="s">
        <v>15</v>
      </c>
      <c r="D3498" s="10" t="s">
        <v>16</v>
      </c>
      <c r="E3498" s="10" t="s">
        <v>17</v>
      </c>
      <c r="F3498" s="10" t="s">
        <v>25</v>
      </c>
      <c r="G3498" s="10" t="s">
        <v>26</v>
      </c>
      <c r="H3498" s="10" t="s">
        <v>39</v>
      </c>
      <c r="I3498" s="10" t="s">
        <v>21</v>
      </c>
      <c r="O3498" s="10">
        <f t="shared" si="54"/>
        <v>1</v>
      </c>
    </row>
    <row r="3499" spans="2:15" x14ac:dyDescent="0.3">
      <c r="B3499" s="10">
        <v>2023</v>
      </c>
      <c r="C3499" s="10" t="s">
        <v>41</v>
      </c>
      <c r="D3499" s="10" t="s">
        <v>16</v>
      </c>
      <c r="E3499" s="10" t="s">
        <v>24</v>
      </c>
      <c r="F3499" s="10" t="s">
        <v>18</v>
      </c>
      <c r="G3499" s="10" t="s">
        <v>38</v>
      </c>
      <c r="H3499" s="10" t="s">
        <v>34</v>
      </c>
      <c r="I3499" s="10" t="s">
        <v>21</v>
      </c>
      <c r="O3499" s="10">
        <f t="shared" si="54"/>
        <v>1</v>
      </c>
    </row>
    <row r="3500" spans="2:15" x14ac:dyDescent="0.3">
      <c r="B3500" s="10">
        <v>2021</v>
      </c>
      <c r="C3500" s="10" t="s">
        <v>15</v>
      </c>
      <c r="D3500" s="10" t="s">
        <v>16</v>
      </c>
      <c r="E3500" s="10" t="s">
        <v>17</v>
      </c>
      <c r="F3500" s="10" t="s">
        <v>18</v>
      </c>
      <c r="G3500" s="10" t="s">
        <v>26</v>
      </c>
      <c r="H3500" s="10" t="s">
        <v>27</v>
      </c>
      <c r="I3500" s="10" t="s">
        <v>28</v>
      </c>
      <c r="O3500" s="10">
        <f t="shared" si="54"/>
        <v>1</v>
      </c>
    </row>
    <row r="3501" spans="2:15" x14ac:dyDescent="0.3">
      <c r="B3501" s="10">
        <v>2025</v>
      </c>
      <c r="C3501" s="10" t="s">
        <v>36</v>
      </c>
      <c r="D3501" s="10" t="s">
        <v>31</v>
      </c>
      <c r="E3501" s="10" t="s">
        <v>17</v>
      </c>
      <c r="F3501" s="10" t="s">
        <v>30</v>
      </c>
      <c r="G3501" s="10" t="s">
        <v>40</v>
      </c>
      <c r="H3501" s="10" t="s">
        <v>39</v>
      </c>
      <c r="I3501" s="10" t="s">
        <v>21</v>
      </c>
      <c r="O3501" s="10">
        <f t="shared" si="54"/>
        <v>1</v>
      </c>
    </row>
    <row r="3502" spans="2:15" x14ac:dyDescent="0.3">
      <c r="B3502" s="10">
        <v>2024</v>
      </c>
      <c r="C3502" s="10" t="s">
        <v>43</v>
      </c>
      <c r="D3502" s="10" t="s">
        <v>37</v>
      </c>
      <c r="E3502" s="10" t="s">
        <v>24</v>
      </c>
      <c r="F3502" s="10" t="s">
        <v>18</v>
      </c>
      <c r="G3502" s="10" t="s">
        <v>19</v>
      </c>
      <c r="H3502" s="10" t="s">
        <v>39</v>
      </c>
      <c r="I3502" s="10" t="s">
        <v>34</v>
      </c>
      <c r="O3502" s="10">
        <f t="shared" si="54"/>
        <v>1</v>
      </c>
    </row>
    <row r="3503" spans="2:15" x14ac:dyDescent="0.3">
      <c r="B3503" s="10">
        <v>2020</v>
      </c>
      <c r="C3503" s="10" t="s">
        <v>43</v>
      </c>
      <c r="D3503" s="10" t="s">
        <v>23</v>
      </c>
      <c r="E3503" s="10" t="s">
        <v>35</v>
      </c>
      <c r="F3503" s="10" t="s">
        <v>25</v>
      </c>
      <c r="G3503" s="10" t="s">
        <v>44</v>
      </c>
      <c r="H3503" s="10" t="s">
        <v>20</v>
      </c>
      <c r="I3503" s="10" t="s">
        <v>21</v>
      </c>
      <c r="O3503" s="10">
        <f t="shared" si="54"/>
        <v>1</v>
      </c>
    </row>
    <row r="3504" spans="2:15" x14ac:dyDescent="0.3">
      <c r="B3504" s="10">
        <v>2021</v>
      </c>
      <c r="C3504" s="10" t="s">
        <v>43</v>
      </c>
      <c r="D3504" s="10" t="s">
        <v>23</v>
      </c>
      <c r="E3504" s="10" t="s">
        <v>35</v>
      </c>
      <c r="F3504" s="10" t="s">
        <v>18</v>
      </c>
      <c r="G3504" s="10" t="s">
        <v>40</v>
      </c>
      <c r="H3504" s="10" t="s">
        <v>20</v>
      </c>
      <c r="I3504" s="10" t="s">
        <v>28</v>
      </c>
      <c r="O3504" s="10">
        <f t="shared" si="54"/>
        <v>1</v>
      </c>
    </row>
    <row r="3505" spans="2:15" x14ac:dyDescent="0.3">
      <c r="B3505" s="10">
        <v>2024</v>
      </c>
      <c r="C3505" s="10" t="s">
        <v>41</v>
      </c>
      <c r="D3505" s="10" t="s">
        <v>31</v>
      </c>
      <c r="E3505" s="10" t="s">
        <v>17</v>
      </c>
      <c r="F3505" s="10" t="s">
        <v>25</v>
      </c>
      <c r="G3505" s="10" t="s">
        <v>44</v>
      </c>
      <c r="H3505" s="10" t="s">
        <v>39</v>
      </c>
      <c r="I3505" s="10" t="s">
        <v>28</v>
      </c>
      <c r="O3505" s="10">
        <f t="shared" si="54"/>
        <v>1</v>
      </c>
    </row>
    <row r="3506" spans="2:15" x14ac:dyDescent="0.3">
      <c r="B3506" s="10">
        <v>2026</v>
      </c>
      <c r="C3506" s="10" t="s">
        <v>45</v>
      </c>
      <c r="D3506" s="10" t="s">
        <v>42</v>
      </c>
      <c r="E3506" s="10" t="s">
        <v>24</v>
      </c>
      <c r="F3506" s="10" t="s">
        <v>25</v>
      </c>
      <c r="G3506" s="10" t="s">
        <v>32</v>
      </c>
      <c r="H3506" s="10" t="s">
        <v>34</v>
      </c>
      <c r="I3506" s="10" t="s">
        <v>28</v>
      </c>
      <c r="O3506" s="10">
        <f t="shared" si="54"/>
        <v>1</v>
      </c>
    </row>
    <row r="3507" spans="2:15" x14ac:dyDescent="0.3">
      <c r="B3507" s="10">
        <v>2025</v>
      </c>
      <c r="C3507" s="10" t="s">
        <v>41</v>
      </c>
      <c r="D3507" s="10" t="s">
        <v>33</v>
      </c>
      <c r="E3507" s="10" t="s">
        <v>17</v>
      </c>
      <c r="F3507" s="10" t="s">
        <v>18</v>
      </c>
      <c r="G3507" s="10" t="s">
        <v>26</v>
      </c>
      <c r="H3507" s="10" t="s">
        <v>39</v>
      </c>
      <c r="I3507" s="10" t="s">
        <v>28</v>
      </c>
      <c r="O3507" s="10">
        <f t="shared" si="54"/>
        <v>1</v>
      </c>
    </row>
    <row r="3508" spans="2:15" x14ac:dyDescent="0.3">
      <c r="B3508" s="10">
        <v>2021</v>
      </c>
      <c r="C3508" s="10" t="s">
        <v>36</v>
      </c>
      <c r="D3508" s="10" t="s">
        <v>42</v>
      </c>
      <c r="E3508" s="10" t="s">
        <v>17</v>
      </c>
      <c r="F3508" s="10" t="s">
        <v>30</v>
      </c>
      <c r="G3508" s="10" t="s">
        <v>32</v>
      </c>
      <c r="H3508" s="10" t="s">
        <v>27</v>
      </c>
      <c r="I3508" s="10" t="s">
        <v>28</v>
      </c>
      <c r="O3508" s="10">
        <f t="shared" si="54"/>
        <v>1</v>
      </c>
    </row>
    <row r="3509" spans="2:15" x14ac:dyDescent="0.3">
      <c r="B3509" s="10">
        <v>2026</v>
      </c>
      <c r="C3509" s="10" t="s">
        <v>15</v>
      </c>
      <c r="D3509" s="10" t="s">
        <v>16</v>
      </c>
      <c r="E3509" s="10" t="s">
        <v>17</v>
      </c>
      <c r="F3509" s="10" t="s">
        <v>25</v>
      </c>
      <c r="G3509" s="10" t="s">
        <v>40</v>
      </c>
      <c r="H3509" s="10" t="s">
        <v>34</v>
      </c>
      <c r="I3509" s="10" t="s">
        <v>34</v>
      </c>
      <c r="O3509" s="10">
        <f t="shared" si="54"/>
        <v>1</v>
      </c>
    </row>
    <row r="3510" spans="2:15" x14ac:dyDescent="0.3">
      <c r="B3510" s="10">
        <v>2023</v>
      </c>
      <c r="C3510" s="10" t="s">
        <v>36</v>
      </c>
      <c r="D3510" s="10" t="s">
        <v>37</v>
      </c>
      <c r="E3510" s="10" t="s">
        <v>17</v>
      </c>
      <c r="F3510" s="10" t="s">
        <v>18</v>
      </c>
      <c r="G3510" s="10" t="s">
        <v>32</v>
      </c>
      <c r="H3510" s="10" t="s">
        <v>20</v>
      </c>
      <c r="I3510" s="10" t="s">
        <v>28</v>
      </c>
      <c r="O3510" s="10">
        <f t="shared" si="54"/>
        <v>1</v>
      </c>
    </row>
    <row r="3511" spans="2:15" x14ac:dyDescent="0.3">
      <c r="B3511" s="10">
        <v>2025</v>
      </c>
      <c r="C3511" s="10" t="s">
        <v>15</v>
      </c>
      <c r="D3511" s="10" t="s">
        <v>16</v>
      </c>
      <c r="E3511" s="10" t="s">
        <v>17</v>
      </c>
      <c r="F3511" s="10" t="s">
        <v>18</v>
      </c>
      <c r="G3511" s="10" t="s">
        <v>32</v>
      </c>
      <c r="H3511" s="10" t="s">
        <v>34</v>
      </c>
      <c r="I3511" s="10" t="s">
        <v>28</v>
      </c>
      <c r="O3511" s="10">
        <f t="shared" si="54"/>
        <v>1</v>
      </c>
    </row>
    <row r="3512" spans="2:15" x14ac:dyDescent="0.3">
      <c r="B3512" s="10">
        <v>2021</v>
      </c>
      <c r="C3512" s="10" t="s">
        <v>41</v>
      </c>
      <c r="D3512" s="10" t="s">
        <v>23</v>
      </c>
      <c r="E3512" s="10" t="s">
        <v>35</v>
      </c>
      <c r="F3512" s="10" t="s">
        <v>18</v>
      </c>
      <c r="G3512" s="10" t="s">
        <v>44</v>
      </c>
      <c r="H3512" s="10" t="s">
        <v>34</v>
      </c>
      <c r="I3512" s="10" t="s">
        <v>34</v>
      </c>
      <c r="O3512" s="10">
        <f t="shared" si="54"/>
        <v>1</v>
      </c>
    </row>
    <row r="3513" spans="2:15" x14ac:dyDescent="0.3">
      <c r="B3513" s="10">
        <v>2024</v>
      </c>
      <c r="C3513" s="10" t="s">
        <v>36</v>
      </c>
      <c r="D3513" s="10" t="s">
        <v>16</v>
      </c>
      <c r="E3513" s="10" t="s">
        <v>17</v>
      </c>
      <c r="F3513" s="10" t="s">
        <v>30</v>
      </c>
      <c r="G3513" s="10" t="s">
        <v>26</v>
      </c>
      <c r="H3513" s="10" t="s">
        <v>27</v>
      </c>
      <c r="I3513" s="10" t="s">
        <v>21</v>
      </c>
      <c r="O3513" s="10">
        <f t="shared" si="54"/>
        <v>1</v>
      </c>
    </row>
    <row r="3514" spans="2:15" x14ac:dyDescent="0.3">
      <c r="B3514" s="10">
        <v>2025</v>
      </c>
      <c r="C3514" s="10" t="s">
        <v>29</v>
      </c>
      <c r="D3514" s="10" t="s">
        <v>42</v>
      </c>
      <c r="E3514" s="10" t="s">
        <v>35</v>
      </c>
      <c r="F3514" s="10" t="s">
        <v>18</v>
      </c>
      <c r="G3514" s="10" t="s">
        <v>44</v>
      </c>
      <c r="H3514" s="10" t="s">
        <v>34</v>
      </c>
      <c r="I3514" s="10" t="s">
        <v>21</v>
      </c>
      <c r="O3514" s="10">
        <f t="shared" si="54"/>
        <v>1</v>
      </c>
    </row>
    <row r="3515" spans="2:15" x14ac:dyDescent="0.3">
      <c r="B3515" s="10">
        <v>2025</v>
      </c>
      <c r="C3515" s="10" t="s">
        <v>29</v>
      </c>
      <c r="D3515" s="10" t="s">
        <v>16</v>
      </c>
      <c r="E3515" s="10" t="s">
        <v>17</v>
      </c>
      <c r="F3515" s="10" t="s">
        <v>30</v>
      </c>
      <c r="G3515" s="10" t="s">
        <v>40</v>
      </c>
      <c r="H3515" s="10" t="s">
        <v>34</v>
      </c>
      <c r="I3515" s="10" t="s">
        <v>28</v>
      </c>
      <c r="O3515" s="10">
        <f t="shared" si="54"/>
        <v>1</v>
      </c>
    </row>
    <row r="3516" spans="2:15" x14ac:dyDescent="0.3">
      <c r="B3516" s="10">
        <v>2025</v>
      </c>
      <c r="C3516" s="10" t="s">
        <v>43</v>
      </c>
      <c r="D3516" s="10" t="s">
        <v>33</v>
      </c>
      <c r="E3516" s="10" t="s">
        <v>35</v>
      </c>
      <c r="F3516" s="10" t="s">
        <v>18</v>
      </c>
      <c r="G3516" s="10" t="s">
        <v>40</v>
      </c>
      <c r="H3516" s="10" t="s">
        <v>27</v>
      </c>
      <c r="I3516" s="10" t="s">
        <v>28</v>
      </c>
      <c r="O3516" s="10">
        <f t="shared" si="54"/>
        <v>1</v>
      </c>
    </row>
    <row r="3517" spans="2:15" x14ac:dyDescent="0.3">
      <c r="B3517" s="10">
        <v>2025</v>
      </c>
      <c r="C3517" s="10" t="s">
        <v>43</v>
      </c>
      <c r="D3517" s="10" t="s">
        <v>31</v>
      </c>
      <c r="E3517" s="10" t="s">
        <v>17</v>
      </c>
      <c r="F3517" s="10" t="s">
        <v>18</v>
      </c>
      <c r="G3517" s="10" t="s">
        <v>26</v>
      </c>
      <c r="H3517" s="10" t="s">
        <v>20</v>
      </c>
      <c r="I3517" s="10" t="s">
        <v>21</v>
      </c>
      <c r="O3517" s="10">
        <f t="shared" si="54"/>
        <v>1</v>
      </c>
    </row>
    <row r="3518" spans="2:15" x14ac:dyDescent="0.3">
      <c r="B3518" s="10">
        <v>2025</v>
      </c>
      <c r="C3518" s="10" t="s">
        <v>29</v>
      </c>
      <c r="D3518" s="10" t="s">
        <v>33</v>
      </c>
      <c r="E3518" s="10" t="s">
        <v>17</v>
      </c>
      <c r="F3518" s="10" t="s">
        <v>18</v>
      </c>
      <c r="G3518" s="10" t="s">
        <v>19</v>
      </c>
      <c r="H3518" s="10" t="s">
        <v>34</v>
      </c>
      <c r="I3518" s="10" t="s">
        <v>21</v>
      </c>
      <c r="O3518" s="10">
        <f t="shared" si="54"/>
        <v>1</v>
      </c>
    </row>
    <row r="3519" spans="2:15" x14ac:dyDescent="0.3">
      <c r="B3519" s="10">
        <v>2021</v>
      </c>
      <c r="C3519" s="10" t="s">
        <v>22</v>
      </c>
      <c r="D3519" s="10" t="s">
        <v>37</v>
      </c>
      <c r="E3519" s="10" t="s">
        <v>24</v>
      </c>
      <c r="F3519" s="10" t="s">
        <v>25</v>
      </c>
      <c r="G3519" s="10" t="s">
        <v>32</v>
      </c>
      <c r="H3519" s="10" t="s">
        <v>39</v>
      </c>
      <c r="I3519" s="10" t="s">
        <v>21</v>
      </c>
      <c r="O3519" s="10">
        <f t="shared" si="54"/>
        <v>1</v>
      </c>
    </row>
    <row r="3520" spans="2:15" x14ac:dyDescent="0.3">
      <c r="B3520" s="10">
        <v>2023</v>
      </c>
      <c r="C3520" s="10" t="s">
        <v>15</v>
      </c>
      <c r="D3520" s="10" t="s">
        <v>31</v>
      </c>
      <c r="E3520" s="10" t="s">
        <v>24</v>
      </c>
      <c r="F3520" s="10" t="s">
        <v>18</v>
      </c>
      <c r="G3520" s="10" t="s">
        <v>44</v>
      </c>
      <c r="H3520" s="10" t="s">
        <v>27</v>
      </c>
      <c r="I3520" s="10" t="s">
        <v>21</v>
      </c>
      <c r="O3520" s="10">
        <f t="shared" si="54"/>
        <v>1</v>
      </c>
    </row>
    <row r="3521" spans="2:15" x14ac:dyDescent="0.3">
      <c r="B3521" s="10">
        <v>2024</v>
      </c>
      <c r="C3521" s="10" t="s">
        <v>36</v>
      </c>
      <c r="D3521" s="10" t="s">
        <v>16</v>
      </c>
      <c r="E3521" s="10" t="s">
        <v>35</v>
      </c>
      <c r="F3521" s="10" t="s">
        <v>25</v>
      </c>
      <c r="G3521" s="10" t="s">
        <v>19</v>
      </c>
      <c r="H3521" s="10" t="s">
        <v>20</v>
      </c>
      <c r="I3521" s="10" t="s">
        <v>21</v>
      </c>
      <c r="O3521" s="10">
        <f t="shared" si="54"/>
        <v>1</v>
      </c>
    </row>
    <row r="3522" spans="2:15" x14ac:dyDescent="0.3">
      <c r="B3522" s="10">
        <v>2021</v>
      </c>
      <c r="C3522" s="10" t="s">
        <v>29</v>
      </c>
      <c r="D3522" s="10" t="s">
        <v>42</v>
      </c>
      <c r="E3522" s="10" t="s">
        <v>35</v>
      </c>
      <c r="F3522" s="10" t="s">
        <v>25</v>
      </c>
      <c r="G3522" s="10" t="s">
        <v>38</v>
      </c>
      <c r="H3522" s="10" t="s">
        <v>34</v>
      </c>
      <c r="I3522" s="10" t="s">
        <v>28</v>
      </c>
      <c r="O3522" s="10">
        <f t="shared" si="54"/>
        <v>1</v>
      </c>
    </row>
    <row r="3523" spans="2:15" x14ac:dyDescent="0.3">
      <c r="B3523" s="10">
        <v>2023</v>
      </c>
      <c r="C3523" s="10" t="s">
        <v>29</v>
      </c>
      <c r="D3523" s="10" t="s">
        <v>31</v>
      </c>
      <c r="E3523" s="10" t="s">
        <v>35</v>
      </c>
      <c r="F3523" s="10" t="s">
        <v>30</v>
      </c>
      <c r="G3523" s="10" t="s">
        <v>38</v>
      </c>
      <c r="H3523" s="10" t="s">
        <v>39</v>
      </c>
      <c r="I3523" s="10" t="s">
        <v>34</v>
      </c>
      <c r="O3523" s="10">
        <f t="shared" si="54"/>
        <v>1</v>
      </c>
    </row>
    <row r="3524" spans="2:15" x14ac:dyDescent="0.3">
      <c r="B3524" s="10">
        <v>2022</v>
      </c>
      <c r="C3524" s="10" t="s">
        <v>43</v>
      </c>
      <c r="D3524" s="10" t="s">
        <v>16</v>
      </c>
      <c r="E3524" s="10" t="s">
        <v>35</v>
      </c>
      <c r="F3524" s="10" t="s">
        <v>18</v>
      </c>
      <c r="G3524" s="10" t="s">
        <v>44</v>
      </c>
      <c r="H3524" s="10" t="s">
        <v>27</v>
      </c>
      <c r="I3524" s="10" t="s">
        <v>34</v>
      </c>
      <c r="O3524" s="10">
        <f t="shared" si="54"/>
        <v>1</v>
      </c>
    </row>
    <row r="3525" spans="2:15" x14ac:dyDescent="0.3">
      <c r="B3525" s="10">
        <v>2020</v>
      </c>
      <c r="C3525" s="10" t="s">
        <v>36</v>
      </c>
      <c r="D3525" s="10" t="s">
        <v>31</v>
      </c>
      <c r="E3525" s="10" t="s">
        <v>17</v>
      </c>
      <c r="F3525" s="10" t="s">
        <v>25</v>
      </c>
      <c r="G3525" s="10" t="s">
        <v>26</v>
      </c>
      <c r="H3525" s="10" t="s">
        <v>27</v>
      </c>
      <c r="I3525" s="10" t="s">
        <v>28</v>
      </c>
      <c r="O3525" s="10">
        <f t="shared" ref="O3525:O3588" si="55">SUBTOTAL(103,B3525)</f>
        <v>1</v>
      </c>
    </row>
    <row r="3526" spans="2:15" x14ac:dyDescent="0.3">
      <c r="B3526" s="10">
        <v>2021</v>
      </c>
      <c r="C3526" s="10" t="s">
        <v>15</v>
      </c>
      <c r="D3526" s="10" t="s">
        <v>42</v>
      </c>
      <c r="E3526" s="10" t="s">
        <v>17</v>
      </c>
      <c r="F3526" s="10" t="s">
        <v>25</v>
      </c>
      <c r="G3526" s="10" t="s">
        <v>26</v>
      </c>
      <c r="H3526" s="10" t="s">
        <v>34</v>
      </c>
      <c r="I3526" s="10" t="s">
        <v>34</v>
      </c>
      <c r="O3526" s="10">
        <f t="shared" si="55"/>
        <v>1</v>
      </c>
    </row>
    <row r="3527" spans="2:15" x14ac:dyDescent="0.3">
      <c r="B3527" s="10">
        <v>2021</v>
      </c>
      <c r="C3527" s="10" t="s">
        <v>22</v>
      </c>
      <c r="D3527" s="10" t="s">
        <v>37</v>
      </c>
      <c r="E3527" s="10" t="s">
        <v>17</v>
      </c>
      <c r="F3527" s="10" t="s">
        <v>30</v>
      </c>
      <c r="G3527" s="10" t="s">
        <v>38</v>
      </c>
      <c r="H3527" s="10" t="s">
        <v>20</v>
      </c>
      <c r="I3527" s="10" t="s">
        <v>34</v>
      </c>
      <c r="O3527" s="10">
        <f t="shared" si="55"/>
        <v>1</v>
      </c>
    </row>
    <row r="3528" spans="2:15" x14ac:dyDescent="0.3">
      <c r="B3528" s="10">
        <v>2024</v>
      </c>
      <c r="C3528" s="10" t="s">
        <v>15</v>
      </c>
      <c r="D3528" s="10" t="s">
        <v>16</v>
      </c>
      <c r="E3528" s="10" t="s">
        <v>24</v>
      </c>
      <c r="F3528" s="10" t="s">
        <v>30</v>
      </c>
      <c r="G3528" s="10" t="s">
        <v>38</v>
      </c>
      <c r="H3528" s="10" t="s">
        <v>34</v>
      </c>
      <c r="I3528" s="10" t="s">
        <v>28</v>
      </c>
      <c r="O3528" s="10">
        <f t="shared" si="55"/>
        <v>1</v>
      </c>
    </row>
    <row r="3529" spans="2:15" x14ac:dyDescent="0.3">
      <c r="B3529" s="10">
        <v>2020</v>
      </c>
      <c r="C3529" s="10" t="s">
        <v>22</v>
      </c>
      <c r="D3529" s="10" t="s">
        <v>42</v>
      </c>
      <c r="E3529" s="10" t="s">
        <v>17</v>
      </c>
      <c r="F3529" s="10" t="s">
        <v>30</v>
      </c>
      <c r="G3529" s="10" t="s">
        <v>26</v>
      </c>
      <c r="H3529" s="10" t="s">
        <v>34</v>
      </c>
      <c r="I3529" s="10" t="s">
        <v>28</v>
      </c>
      <c r="O3529" s="10">
        <f t="shared" si="55"/>
        <v>1</v>
      </c>
    </row>
    <row r="3530" spans="2:15" x14ac:dyDescent="0.3">
      <c r="B3530" s="10">
        <v>2022</v>
      </c>
      <c r="C3530" s="10" t="s">
        <v>22</v>
      </c>
      <c r="D3530" s="10" t="s">
        <v>23</v>
      </c>
      <c r="E3530" s="10" t="s">
        <v>35</v>
      </c>
      <c r="F3530" s="10" t="s">
        <v>30</v>
      </c>
      <c r="G3530" s="10" t="s">
        <v>26</v>
      </c>
      <c r="H3530" s="10" t="s">
        <v>20</v>
      </c>
      <c r="I3530" s="10" t="s">
        <v>34</v>
      </c>
      <c r="O3530" s="10">
        <f t="shared" si="55"/>
        <v>1</v>
      </c>
    </row>
    <row r="3531" spans="2:15" x14ac:dyDescent="0.3">
      <c r="B3531" s="10">
        <v>2020</v>
      </c>
      <c r="C3531" s="10" t="s">
        <v>36</v>
      </c>
      <c r="D3531" s="10" t="s">
        <v>31</v>
      </c>
      <c r="E3531" s="10" t="s">
        <v>35</v>
      </c>
      <c r="F3531" s="10" t="s">
        <v>30</v>
      </c>
      <c r="G3531" s="10" t="s">
        <v>40</v>
      </c>
      <c r="H3531" s="10" t="s">
        <v>27</v>
      </c>
      <c r="I3531" s="10" t="s">
        <v>21</v>
      </c>
      <c r="O3531" s="10">
        <f t="shared" si="55"/>
        <v>1</v>
      </c>
    </row>
    <row r="3532" spans="2:15" x14ac:dyDescent="0.3">
      <c r="B3532" s="10">
        <v>2022</v>
      </c>
      <c r="C3532" s="10" t="s">
        <v>29</v>
      </c>
      <c r="D3532" s="10" t="s">
        <v>42</v>
      </c>
      <c r="E3532" s="10" t="s">
        <v>35</v>
      </c>
      <c r="F3532" s="10" t="s">
        <v>30</v>
      </c>
      <c r="G3532" s="10" t="s">
        <v>19</v>
      </c>
      <c r="H3532" s="10" t="s">
        <v>20</v>
      </c>
      <c r="I3532" s="10" t="s">
        <v>34</v>
      </c>
      <c r="O3532" s="10">
        <f t="shared" si="55"/>
        <v>1</v>
      </c>
    </row>
    <row r="3533" spans="2:15" x14ac:dyDescent="0.3">
      <c r="B3533" s="10">
        <v>2025</v>
      </c>
      <c r="C3533" s="10" t="s">
        <v>45</v>
      </c>
      <c r="D3533" s="10" t="s">
        <v>37</v>
      </c>
      <c r="E3533" s="10" t="s">
        <v>24</v>
      </c>
      <c r="F3533" s="10" t="s">
        <v>18</v>
      </c>
      <c r="G3533" s="10" t="s">
        <v>40</v>
      </c>
      <c r="H3533" s="10" t="s">
        <v>27</v>
      </c>
      <c r="I3533" s="10" t="s">
        <v>21</v>
      </c>
      <c r="O3533" s="10">
        <f t="shared" si="55"/>
        <v>1</v>
      </c>
    </row>
    <row r="3534" spans="2:15" x14ac:dyDescent="0.3">
      <c r="B3534" s="10">
        <v>2020</v>
      </c>
      <c r="C3534" s="10" t="s">
        <v>29</v>
      </c>
      <c r="D3534" s="10" t="s">
        <v>31</v>
      </c>
      <c r="E3534" s="10" t="s">
        <v>35</v>
      </c>
      <c r="F3534" s="10" t="s">
        <v>25</v>
      </c>
      <c r="G3534" s="10" t="s">
        <v>26</v>
      </c>
      <c r="H3534" s="10" t="s">
        <v>34</v>
      </c>
      <c r="I3534" s="10" t="s">
        <v>21</v>
      </c>
      <c r="O3534" s="10">
        <f t="shared" si="55"/>
        <v>1</v>
      </c>
    </row>
    <row r="3535" spans="2:15" x14ac:dyDescent="0.3">
      <c r="B3535" s="10">
        <v>2026</v>
      </c>
      <c r="C3535" s="10" t="s">
        <v>22</v>
      </c>
      <c r="D3535" s="10" t="s">
        <v>33</v>
      </c>
      <c r="E3535" s="10" t="s">
        <v>24</v>
      </c>
      <c r="F3535" s="10" t="s">
        <v>25</v>
      </c>
      <c r="G3535" s="10" t="s">
        <v>38</v>
      </c>
      <c r="H3535" s="10" t="s">
        <v>27</v>
      </c>
      <c r="I3535" s="10" t="s">
        <v>28</v>
      </c>
      <c r="O3535" s="10">
        <f t="shared" si="55"/>
        <v>1</v>
      </c>
    </row>
    <row r="3536" spans="2:15" x14ac:dyDescent="0.3">
      <c r="B3536" s="10">
        <v>2023</v>
      </c>
      <c r="C3536" s="10" t="s">
        <v>41</v>
      </c>
      <c r="D3536" s="10" t="s">
        <v>37</v>
      </c>
      <c r="E3536" s="10" t="s">
        <v>35</v>
      </c>
      <c r="F3536" s="10" t="s">
        <v>18</v>
      </c>
      <c r="G3536" s="10" t="s">
        <v>40</v>
      </c>
      <c r="H3536" s="10" t="s">
        <v>34</v>
      </c>
      <c r="I3536" s="10" t="s">
        <v>28</v>
      </c>
      <c r="O3536" s="10">
        <f t="shared" si="55"/>
        <v>1</v>
      </c>
    </row>
    <row r="3537" spans="2:15" x14ac:dyDescent="0.3">
      <c r="B3537" s="10">
        <v>2020</v>
      </c>
      <c r="C3537" s="10" t="s">
        <v>45</v>
      </c>
      <c r="D3537" s="10" t="s">
        <v>23</v>
      </c>
      <c r="E3537" s="10" t="s">
        <v>35</v>
      </c>
      <c r="F3537" s="10" t="s">
        <v>25</v>
      </c>
      <c r="G3537" s="10" t="s">
        <v>38</v>
      </c>
      <c r="H3537" s="10" t="s">
        <v>20</v>
      </c>
      <c r="I3537" s="10" t="s">
        <v>34</v>
      </c>
      <c r="O3537" s="10">
        <f t="shared" si="55"/>
        <v>1</v>
      </c>
    </row>
    <row r="3538" spans="2:15" x14ac:dyDescent="0.3">
      <c r="B3538" s="10">
        <v>2021</v>
      </c>
      <c r="C3538" s="10" t="s">
        <v>22</v>
      </c>
      <c r="D3538" s="10" t="s">
        <v>42</v>
      </c>
      <c r="E3538" s="10" t="s">
        <v>35</v>
      </c>
      <c r="F3538" s="10" t="s">
        <v>25</v>
      </c>
      <c r="G3538" s="10" t="s">
        <v>32</v>
      </c>
      <c r="H3538" s="10" t="s">
        <v>27</v>
      </c>
      <c r="I3538" s="10" t="s">
        <v>21</v>
      </c>
      <c r="O3538" s="10">
        <f t="shared" si="55"/>
        <v>1</v>
      </c>
    </row>
    <row r="3539" spans="2:15" x14ac:dyDescent="0.3">
      <c r="B3539" s="10">
        <v>2023</v>
      </c>
      <c r="C3539" s="10" t="s">
        <v>22</v>
      </c>
      <c r="D3539" s="10" t="s">
        <v>16</v>
      </c>
      <c r="E3539" s="10" t="s">
        <v>17</v>
      </c>
      <c r="F3539" s="10" t="s">
        <v>30</v>
      </c>
      <c r="G3539" s="10" t="s">
        <v>40</v>
      </c>
      <c r="H3539" s="10" t="s">
        <v>34</v>
      </c>
      <c r="I3539" s="10" t="s">
        <v>28</v>
      </c>
      <c r="O3539" s="10">
        <f t="shared" si="55"/>
        <v>1</v>
      </c>
    </row>
    <row r="3540" spans="2:15" x14ac:dyDescent="0.3">
      <c r="B3540" s="10">
        <v>2022</v>
      </c>
      <c r="C3540" s="10" t="s">
        <v>22</v>
      </c>
      <c r="D3540" s="10" t="s">
        <v>31</v>
      </c>
      <c r="E3540" s="10" t="s">
        <v>17</v>
      </c>
      <c r="F3540" s="10" t="s">
        <v>30</v>
      </c>
      <c r="G3540" s="10" t="s">
        <v>26</v>
      </c>
      <c r="H3540" s="10" t="s">
        <v>39</v>
      </c>
      <c r="I3540" s="10" t="s">
        <v>34</v>
      </c>
      <c r="O3540" s="10">
        <f t="shared" si="55"/>
        <v>1</v>
      </c>
    </row>
    <row r="3541" spans="2:15" x14ac:dyDescent="0.3">
      <c r="B3541" s="10">
        <v>2024</v>
      </c>
      <c r="C3541" s="10" t="s">
        <v>45</v>
      </c>
      <c r="D3541" s="10" t="s">
        <v>31</v>
      </c>
      <c r="E3541" s="10" t="s">
        <v>24</v>
      </c>
      <c r="F3541" s="10" t="s">
        <v>30</v>
      </c>
      <c r="G3541" s="10" t="s">
        <v>26</v>
      </c>
      <c r="H3541" s="10" t="s">
        <v>34</v>
      </c>
      <c r="I3541" s="10" t="s">
        <v>28</v>
      </c>
      <c r="O3541" s="10">
        <f t="shared" si="55"/>
        <v>1</v>
      </c>
    </row>
    <row r="3542" spans="2:15" x14ac:dyDescent="0.3">
      <c r="B3542" s="10">
        <v>2021</v>
      </c>
      <c r="C3542" s="10" t="s">
        <v>41</v>
      </c>
      <c r="D3542" s="10" t="s">
        <v>31</v>
      </c>
      <c r="E3542" s="10" t="s">
        <v>17</v>
      </c>
      <c r="F3542" s="10" t="s">
        <v>25</v>
      </c>
      <c r="G3542" s="10" t="s">
        <v>38</v>
      </c>
      <c r="H3542" s="10" t="s">
        <v>27</v>
      </c>
      <c r="I3542" s="10" t="s">
        <v>21</v>
      </c>
      <c r="O3542" s="10">
        <f t="shared" si="55"/>
        <v>1</v>
      </c>
    </row>
    <row r="3543" spans="2:15" x14ac:dyDescent="0.3">
      <c r="B3543" s="10">
        <v>2022</v>
      </c>
      <c r="C3543" s="10" t="s">
        <v>15</v>
      </c>
      <c r="D3543" s="10" t="s">
        <v>31</v>
      </c>
      <c r="E3543" s="10" t="s">
        <v>17</v>
      </c>
      <c r="F3543" s="10" t="s">
        <v>30</v>
      </c>
      <c r="G3543" s="10" t="s">
        <v>40</v>
      </c>
      <c r="H3543" s="10" t="s">
        <v>34</v>
      </c>
      <c r="I3543" s="10" t="s">
        <v>21</v>
      </c>
      <c r="O3543" s="10">
        <f t="shared" si="55"/>
        <v>1</v>
      </c>
    </row>
    <row r="3544" spans="2:15" x14ac:dyDescent="0.3">
      <c r="B3544" s="10">
        <v>2026</v>
      </c>
      <c r="C3544" s="10" t="s">
        <v>15</v>
      </c>
      <c r="D3544" s="10" t="s">
        <v>16</v>
      </c>
      <c r="E3544" s="10" t="s">
        <v>24</v>
      </c>
      <c r="F3544" s="10" t="s">
        <v>18</v>
      </c>
      <c r="G3544" s="10" t="s">
        <v>44</v>
      </c>
      <c r="H3544" s="10" t="s">
        <v>34</v>
      </c>
      <c r="I3544" s="10" t="s">
        <v>34</v>
      </c>
      <c r="O3544" s="10">
        <f t="shared" si="55"/>
        <v>1</v>
      </c>
    </row>
    <row r="3545" spans="2:15" x14ac:dyDescent="0.3">
      <c r="B3545" s="10">
        <v>2024</v>
      </c>
      <c r="C3545" s="10" t="s">
        <v>45</v>
      </c>
      <c r="D3545" s="10" t="s">
        <v>33</v>
      </c>
      <c r="E3545" s="10" t="s">
        <v>35</v>
      </c>
      <c r="F3545" s="10" t="s">
        <v>30</v>
      </c>
      <c r="G3545" s="10" t="s">
        <v>40</v>
      </c>
      <c r="H3545" s="10" t="s">
        <v>20</v>
      </c>
      <c r="I3545" s="10" t="s">
        <v>28</v>
      </c>
      <c r="O3545" s="10">
        <f t="shared" si="55"/>
        <v>1</v>
      </c>
    </row>
    <row r="3546" spans="2:15" x14ac:dyDescent="0.3">
      <c r="B3546" s="10">
        <v>2022</v>
      </c>
      <c r="C3546" s="10" t="s">
        <v>45</v>
      </c>
      <c r="D3546" s="10" t="s">
        <v>42</v>
      </c>
      <c r="E3546" s="10" t="s">
        <v>35</v>
      </c>
      <c r="F3546" s="10" t="s">
        <v>18</v>
      </c>
      <c r="G3546" s="10" t="s">
        <v>40</v>
      </c>
      <c r="H3546" s="10" t="s">
        <v>34</v>
      </c>
      <c r="I3546" s="10" t="s">
        <v>28</v>
      </c>
      <c r="O3546" s="10">
        <f t="shared" si="55"/>
        <v>1</v>
      </c>
    </row>
    <row r="3547" spans="2:15" x14ac:dyDescent="0.3">
      <c r="B3547" s="10">
        <v>2020</v>
      </c>
      <c r="C3547" s="10" t="s">
        <v>29</v>
      </c>
      <c r="D3547" s="10" t="s">
        <v>37</v>
      </c>
      <c r="E3547" s="10" t="s">
        <v>35</v>
      </c>
      <c r="F3547" s="10" t="s">
        <v>30</v>
      </c>
      <c r="G3547" s="10" t="s">
        <v>19</v>
      </c>
      <c r="H3547" s="10" t="s">
        <v>34</v>
      </c>
      <c r="I3547" s="10" t="s">
        <v>34</v>
      </c>
      <c r="O3547" s="10">
        <f t="shared" si="55"/>
        <v>1</v>
      </c>
    </row>
    <row r="3548" spans="2:15" x14ac:dyDescent="0.3">
      <c r="B3548" s="10">
        <v>2020</v>
      </c>
      <c r="C3548" s="10" t="s">
        <v>43</v>
      </c>
      <c r="D3548" s="10" t="s">
        <v>37</v>
      </c>
      <c r="E3548" s="10" t="s">
        <v>17</v>
      </c>
      <c r="F3548" s="10" t="s">
        <v>25</v>
      </c>
      <c r="G3548" s="10" t="s">
        <v>26</v>
      </c>
      <c r="H3548" s="10" t="s">
        <v>20</v>
      </c>
      <c r="I3548" s="10" t="s">
        <v>28</v>
      </c>
      <c r="O3548" s="10">
        <f t="shared" si="55"/>
        <v>1</v>
      </c>
    </row>
    <row r="3549" spans="2:15" x14ac:dyDescent="0.3">
      <c r="B3549" s="10">
        <v>2023</v>
      </c>
      <c r="C3549" s="10" t="s">
        <v>29</v>
      </c>
      <c r="D3549" s="10" t="s">
        <v>33</v>
      </c>
      <c r="E3549" s="10" t="s">
        <v>35</v>
      </c>
      <c r="F3549" s="10" t="s">
        <v>25</v>
      </c>
      <c r="G3549" s="10" t="s">
        <v>26</v>
      </c>
      <c r="H3549" s="10" t="s">
        <v>39</v>
      </c>
      <c r="I3549" s="10" t="s">
        <v>21</v>
      </c>
      <c r="O3549" s="10">
        <f t="shared" si="55"/>
        <v>1</v>
      </c>
    </row>
    <row r="3550" spans="2:15" x14ac:dyDescent="0.3">
      <c r="B3550" s="10">
        <v>2024</v>
      </c>
      <c r="C3550" s="10" t="s">
        <v>45</v>
      </c>
      <c r="D3550" s="10" t="s">
        <v>23</v>
      </c>
      <c r="E3550" s="10" t="s">
        <v>35</v>
      </c>
      <c r="F3550" s="10" t="s">
        <v>18</v>
      </c>
      <c r="G3550" s="10" t="s">
        <v>32</v>
      </c>
      <c r="H3550" s="10" t="s">
        <v>34</v>
      </c>
      <c r="I3550" s="10" t="s">
        <v>21</v>
      </c>
      <c r="O3550" s="10">
        <f t="shared" si="55"/>
        <v>1</v>
      </c>
    </row>
    <row r="3551" spans="2:15" x14ac:dyDescent="0.3">
      <c r="B3551" s="10">
        <v>2025</v>
      </c>
      <c r="C3551" s="10" t="s">
        <v>45</v>
      </c>
      <c r="D3551" s="10" t="s">
        <v>31</v>
      </c>
      <c r="E3551" s="10" t="s">
        <v>17</v>
      </c>
      <c r="F3551" s="10" t="s">
        <v>18</v>
      </c>
      <c r="G3551" s="10" t="s">
        <v>32</v>
      </c>
      <c r="H3551" s="10" t="s">
        <v>27</v>
      </c>
      <c r="I3551" s="10" t="s">
        <v>21</v>
      </c>
      <c r="O3551" s="10">
        <f t="shared" si="55"/>
        <v>1</v>
      </c>
    </row>
    <row r="3552" spans="2:15" x14ac:dyDescent="0.3">
      <c r="B3552" s="10">
        <v>2023</v>
      </c>
      <c r="C3552" s="10" t="s">
        <v>36</v>
      </c>
      <c r="D3552" s="10" t="s">
        <v>16</v>
      </c>
      <c r="E3552" s="10" t="s">
        <v>35</v>
      </c>
      <c r="F3552" s="10" t="s">
        <v>30</v>
      </c>
      <c r="G3552" s="10" t="s">
        <v>32</v>
      </c>
      <c r="H3552" s="10" t="s">
        <v>27</v>
      </c>
      <c r="I3552" s="10" t="s">
        <v>34</v>
      </c>
      <c r="O3552" s="10">
        <f t="shared" si="55"/>
        <v>1</v>
      </c>
    </row>
    <row r="3553" spans="2:15" x14ac:dyDescent="0.3">
      <c r="B3553" s="10">
        <v>2022</v>
      </c>
      <c r="C3553" s="10" t="s">
        <v>29</v>
      </c>
      <c r="D3553" s="10" t="s">
        <v>16</v>
      </c>
      <c r="E3553" s="10" t="s">
        <v>35</v>
      </c>
      <c r="F3553" s="10" t="s">
        <v>18</v>
      </c>
      <c r="G3553" s="10" t="s">
        <v>44</v>
      </c>
      <c r="H3553" s="10" t="s">
        <v>27</v>
      </c>
      <c r="I3553" s="10" t="s">
        <v>34</v>
      </c>
      <c r="O3553" s="10">
        <f t="shared" si="55"/>
        <v>1</v>
      </c>
    </row>
    <row r="3554" spans="2:15" x14ac:dyDescent="0.3">
      <c r="B3554" s="10">
        <v>2023</v>
      </c>
      <c r="C3554" s="10" t="s">
        <v>29</v>
      </c>
      <c r="D3554" s="10" t="s">
        <v>31</v>
      </c>
      <c r="E3554" s="10" t="s">
        <v>35</v>
      </c>
      <c r="F3554" s="10" t="s">
        <v>18</v>
      </c>
      <c r="G3554" s="10" t="s">
        <v>26</v>
      </c>
      <c r="H3554" s="10" t="s">
        <v>39</v>
      </c>
      <c r="I3554" s="10" t="s">
        <v>34</v>
      </c>
      <c r="O3554" s="10">
        <f t="shared" si="55"/>
        <v>1</v>
      </c>
    </row>
    <row r="3555" spans="2:15" x14ac:dyDescent="0.3">
      <c r="B3555" s="10">
        <v>2024</v>
      </c>
      <c r="C3555" s="10" t="s">
        <v>41</v>
      </c>
      <c r="D3555" s="10" t="s">
        <v>42</v>
      </c>
      <c r="E3555" s="10" t="s">
        <v>24</v>
      </c>
      <c r="F3555" s="10" t="s">
        <v>30</v>
      </c>
      <c r="G3555" s="10" t="s">
        <v>40</v>
      </c>
      <c r="H3555" s="10" t="s">
        <v>34</v>
      </c>
      <c r="I3555" s="10" t="s">
        <v>21</v>
      </c>
      <c r="O3555" s="10">
        <f t="shared" si="55"/>
        <v>1</v>
      </c>
    </row>
    <row r="3556" spans="2:15" x14ac:dyDescent="0.3">
      <c r="B3556" s="10">
        <v>2022</v>
      </c>
      <c r="C3556" s="10" t="s">
        <v>29</v>
      </c>
      <c r="D3556" s="10" t="s">
        <v>37</v>
      </c>
      <c r="E3556" s="10" t="s">
        <v>35</v>
      </c>
      <c r="F3556" s="10" t="s">
        <v>30</v>
      </c>
      <c r="G3556" s="10" t="s">
        <v>38</v>
      </c>
      <c r="H3556" s="10" t="s">
        <v>20</v>
      </c>
      <c r="I3556" s="10" t="s">
        <v>28</v>
      </c>
      <c r="O3556" s="10">
        <f t="shared" si="55"/>
        <v>1</v>
      </c>
    </row>
    <row r="3557" spans="2:15" x14ac:dyDescent="0.3">
      <c r="B3557" s="10">
        <v>2023</v>
      </c>
      <c r="C3557" s="10" t="s">
        <v>15</v>
      </c>
      <c r="D3557" s="10" t="s">
        <v>31</v>
      </c>
      <c r="E3557" s="10" t="s">
        <v>35</v>
      </c>
      <c r="F3557" s="10" t="s">
        <v>30</v>
      </c>
      <c r="G3557" s="10" t="s">
        <v>32</v>
      </c>
      <c r="H3557" s="10" t="s">
        <v>34</v>
      </c>
      <c r="I3557" s="10" t="s">
        <v>34</v>
      </c>
      <c r="O3557" s="10">
        <f t="shared" si="55"/>
        <v>1</v>
      </c>
    </row>
    <row r="3558" spans="2:15" x14ac:dyDescent="0.3">
      <c r="B3558" s="10">
        <v>2022</v>
      </c>
      <c r="C3558" s="10" t="s">
        <v>45</v>
      </c>
      <c r="D3558" s="10" t="s">
        <v>33</v>
      </c>
      <c r="E3558" s="10" t="s">
        <v>35</v>
      </c>
      <c r="F3558" s="10" t="s">
        <v>30</v>
      </c>
      <c r="G3558" s="10" t="s">
        <v>40</v>
      </c>
      <c r="H3558" s="10" t="s">
        <v>20</v>
      </c>
      <c r="I3558" s="10" t="s">
        <v>21</v>
      </c>
      <c r="O3558" s="10">
        <f t="shared" si="55"/>
        <v>1</v>
      </c>
    </row>
    <row r="3559" spans="2:15" x14ac:dyDescent="0.3">
      <c r="B3559" s="10">
        <v>2020</v>
      </c>
      <c r="C3559" s="10" t="s">
        <v>36</v>
      </c>
      <c r="D3559" s="10" t="s">
        <v>23</v>
      </c>
      <c r="E3559" s="10" t="s">
        <v>35</v>
      </c>
      <c r="F3559" s="10" t="s">
        <v>18</v>
      </c>
      <c r="G3559" s="10" t="s">
        <v>26</v>
      </c>
      <c r="H3559" s="10" t="s">
        <v>27</v>
      </c>
      <c r="I3559" s="10" t="s">
        <v>21</v>
      </c>
      <c r="O3559" s="10">
        <f t="shared" si="55"/>
        <v>1</v>
      </c>
    </row>
    <row r="3560" spans="2:15" x14ac:dyDescent="0.3">
      <c r="B3560" s="10">
        <v>2025</v>
      </c>
      <c r="C3560" s="10" t="s">
        <v>45</v>
      </c>
      <c r="D3560" s="10" t="s">
        <v>31</v>
      </c>
      <c r="E3560" s="10" t="s">
        <v>35</v>
      </c>
      <c r="F3560" s="10" t="s">
        <v>30</v>
      </c>
      <c r="G3560" s="10" t="s">
        <v>38</v>
      </c>
      <c r="H3560" s="10" t="s">
        <v>20</v>
      </c>
      <c r="I3560" s="10" t="s">
        <v>28</v>
      </c>
      <c r="O3560" s="10">
        <f t="shared" si="55"/>
        <v>1</v>
      </c>
    </row>
    <row r="3561" spans="2:15" x14ac:dyDescent="0.3">
      <c r="B3561" s="10">
        <v>2021</v>
      </c>
      <c r="C3561" s="10" t="s">
        <v>41</v>
      </c>
      <c r="D3561" s="10" t="s">
        <v>23</v>
      </c>
      <c r="E3561" s="10" t="s">
        <v>24</v>
      </c>
      <c r="F3561" s="10" t="s">
        <v>30</v>
      </c>
      <c r="G3561" s="10" t="s">
        <v>40</v>
      </c>
      <c r="H3561" s="10" t="s">
        <v>20</v>
      </c>
      <c r="I3561" s="10" t="s">
        <v>21</v>
      </c>
      <c r="O3561" s="10">
        <f t="shared" si="55"/>
        <v>1</v>
      </c>
    </row>
    <row r="3562" spans="2:15" x14ac:dyDescent="0.3">
      <c r="B3562" s="10">
        <v>2021</v>
      </c>
      <c r="C3562" s="10" t="s">
        <v>43</v>
      </c>
      <c r="D3562" s="10" t="s">
        <v>42</v>
      </c>
      <c r="E3562" s="10" t="s">
        <v>35</v>
      </c>
      <c r="F3562" s="10" t="s">
        <v>30</v>
      </c>
      <c r="G3562" s="10" t="s">
        <v>32</v>
      </c>
      <c r="H3562" s="10" t="s">
        <v>34</v>
      </c>
      <c r="I3562" s="10" t="s">
        <v>21</v>
      </c>
      <c r="O3562" s="10">
        <f t="shared" si="55"/>
        <v>1</v>
      </c>
    </row>
    <row r="3563" spans="2:15" x14ac:dyDescent="0.3">
      <c r="B3563" s="10">
        <v>2021</v>
      </c>
      <c r="C3563" s="10" t="s">
        <v>41</v>
      </c>
      <c r="D3563" s="10" t="s">
        <v>23</v>
      </c>
      <c r="E3563" s="10" t="s">
        <v>24</v>
      </c>
      <c r="F3563" s="10" t="s">
        <v>18</v>
      </c>
      <c r="G3563" s="10" t="s">
        <v>38</v>
      </c>
      <c r="H3563" s="10" t="s">
        <v>39</v>
      </c>
      <c r="I3563" s="10" t="s">
        <v>28</v>
      </c>
      <c r="O3563" s="10">
        <f t="shared" si="55"/>
        <v>1</v>
      </c>
    </row>
    <row r="3564" spans="2:15" x14ac:dyDescent="0.3">
      <c r="B3564" s="10">
        <v>2020</v>
      </c>
      <c r="C3564" s="10" t="s">
        <v>15</v>
      </c>
      <c r="D3564" s="10" t="s">
        <v>37</v>
      </c>
      <c r="E3564" s="10" t="s">
        <v>35</v>
      </c>
      <c r="F3564" s="10" t="s">
        <v>25</v>
      </c>
      <c r="G3564" s="10" t="s">
        <v>44</v>
      </c>
      <c r="H3564" s="10" t="s">
        <v>27</v>
      </c>
      <c r="I3564" s="10" t="s">
        <v>28</v>
      </c>
      <c r="O3564" s="10">
        <f t="shared" si="55"/>
        <v>1</v>
      </c>
    </row>
    <row r="3565" spans="2:15" x14ac:dyDescent="0.3">
      <c r="B3565" s="10">
        <v>2022</v>
      </c>
      <c r="C3565" s="10" t="s">
        <v>15</v>
      </c>
      <c r="D3565" s="10" t="s">
        <v>23</v>
      </c>
      <c r="E3565" s="10" t="s">
        <v>35</v>
      </c>
      <c r="F3565" s="10" t="s">
        <v>18</v>
      </c>
      <c r="G3565" s="10" t="s">
        <v>32</v>
      </c>
      <c r="H3565" s="10" t="s">
        <v>34</v>
      </c>
      <c r="I3565" s="10" t="s">
        <v>28</v>
      </c>
      <c r="O3565" s="10">
        <f t="shared" si="55"/>
        <v>1</v>
      </c>
    </row>
    <row r="3566" spans="2:15" x14ac:dyDescent="0.3">
      <c r="B3566" s="10">
        <v>2023</v>
      </c>
      <c r="C3566" s="10" t="s">
        <v>29</v>
      </c>
      <c r="D3566" s="10" t="s">
        <v>23</v>
      </c>
      <c r="E3566" s="10" t="s">
        <v>24</v>
      </c>
      <c r="F3566" s="10" t="s">
        <v>18</v>
      </c>
      <c r="G3566" s="10" t="s">
        <v>44</v>
      </c>
      <c r="H3566" s="10" t="s">
        <v>20</v>
      </c>
      <c r="I3566" s="10" t="s">
        <v>34</v>
      </c>
      <c r="O3566" s="10">
        <f t="shared" si="55"/>
        <v>1</v>
      </c>
    </row>
    <row r="3567" spans="2:15" x14ac:dyDescent="0.3">
      <c r="B3567" s="10">
        <v>2025</v>
      </c>
      <c r="C3567" s="10" t="s">
        <v>29</v>
      </c>
      <c r="D3567" s="10" t="s">
        <v>37</v>
      </c>
      <c r="E3567" s="10" t="s">
        <v>35</v>
      </c>
      <c r="F3567" s="10" t="s">
        <v>30</v>
      </c>
      <c r="G3567" s="10" t="s">
        <v>44</v>
      </c>
      <c r="H3567" s="10" t="s">
        <v>34</v>
      </c>
      <c r="I3567" s="10" t="s">
        <v>28</v>
      </c>
      <c r="O3567" s="10">
        <f t="shared" si="55"/>
        <v>1</v>
      </c>
    </row>
    <row r="3568" spans="2:15" x14ac:dyDescent="0.3">
      <c r="B3568" s="10">
        <v>2026</v>
      </c>
      <c r="C3568" s="10" t="s">
        <v>36</v>
      </c>
      <c r="D3568" s="10" t="s">
        <v>31</v>
      </c>
      <c r="E3568" s="10" t="s">
        <v>24</v>
      </c>
      <c r="F3568" s="10" t="s">
        <v>18</v>
      </c>
      <c r="G3568" s="10" t="s">
        <v>44</v>
      </c>
      <c r="H3568" s="10" t="s">
        <v>20</v>
      </c>
      <c r="I3568" s="10" t="s">
        <v>34</v>
      </c>
      <c r="O3568" s="10">
        <f t="shared" si="55"/>
        <v>1</v>
      </c>
    </row>
    <row r="3569" spans="2:15" x14ac:dyDescent="0.3">
      <c r="B3569" s="10">
        <v>2026</v>
      </c>
      <c r="C3569" s="10" t="s">
        <v>43</v>
      </c>
      <c r="D3569" s="10" t="s">
        <v>16</v>
      </c>
      <c r="E3569" s="10" t="s">
        <v>24</v>
      </c>
      <c r="F3569" s="10" t="s">
        <v>25</v>
      </c>
      <c r="G3569" s="10" t="s">
        <v>32</v>
      </c>
      <c r="H3569" s="10" t="s">
        <v>20</v>
      </c>
      <c r="I3569" s="10" t="s">
        <v>28</v>
      </c>
      <c r="O3569" s="10">
        <f t="shared" si="55"/>
        <v>1</v>
      </c>
    </row>
    <row r="3570" spans="2:15" x14ac:dyDescent="0.3">
      <c r="B3570" s="10">
        <v>2020</v>
      </c>
      <c r="C3570" s="10" t="s">
        <v>29</v>
      </c>
      <c r="D3570" s="10" t="s">
        <v>23</v>
      </c>
      <c r="E3570" s="10" t="s">
        <v>17</v>
      </c>
      <c r="F3570" s="10" t="s">
        <v>18</v>
      </c>
      <c r="G3570" s="10" t="s">
        <v>40</v>
      </c>
      <c r="H3570" s="10" t="s">
        <v>27</v>
      </c>
      <c r="I3570" s="10" t="s">
        <v>34</v>
      </c>
      <c r="O3570" s="10">
        <f t="shared" si="55"/>
        <v>1</v>
      </c>
    </row>
    <row r="3571" spans="2:15" x14ac:dyDescent="0.3">
      <c r="B3571" s="10">
        <v>2021</v>
      </c>
      <c r="C3571" s="10" t="s">
        <v>45</v>
      </c>
      <c r="D3571" s="10" t="s">
        <v>31</v>
      </c>
      <c r="E3571" s="10" t="s">
        <v>35</v>
      </c>
      <c r="F3571" s="10" t="s">
        <v>18</v>
      </c>
      <c r="G3571" s="10" t="s">
        <v>32</v>
      </c>
      <c r="H3571" s="10" t="s">
        <v>39</v>
      </c>
      <c r="I3571" s="10" t="s">
        <v>21</v>
      </c>
      <c r="O3571" s="10">
        <f t="shared" si="55"/>
        <v>1</v>
      </c>
    </row>
    <row r="3572" spans="2:15" x14ac:dyDescent="0.3">
      <c r="B3572" s="10">
        <v>2026</v>
      </c>
      <c r="C3572" s="10" t="s">
        <v>15</v>
      </c>
      <c r="D3572" s="10" t="s">
        <v>42</v>
      </c>
      <c r="E3572" s="10" t="s">
        <v>17</v>
      </c>
      <c r="F3572" s="10" t="s">
        <v>25</v>
      </c>
      <c r="G3572" s="10" t="s">
        <v>19</v>
      </c>
      <c r="H3572" s="10" t="s">
        <v>27</v>
      </c>
      <c r="I3572" s="10" t="s">
        <v>28</v>
      </c>
      <c r="O3572" s="10">
        <f t="shared" si="55"/>
        <v>1</v>
      </c>
    </row>
    <row r="3573" spans="2:15" x14ac:dyDescent="0.3">
      <c r="B3573" s="10">
        <v>2023</v>
      </c>
      <c r="C3573" s="10" t="s">
        <v>15</v>
      </c>
      <c r="D3573" s="10" t="s">
        <v>16</v>
      </c>
      <c r="E3573" s="10" t="s">
        <v>35</v>
      </c>
      <c r="F3573" s="10" t="s">
        <v>30</v>
      </c>
      <c r="G3573" s="10" t="s">
        <v>26</v>
      </c>
      <c r="H3573" s="10" t="s">
        <v>27</v>
      </c>
      <c r="I3573" s="10" t="s">
        <v>28</v>
      </c>
      <c r="O3573" s="10">
        <f t="shared" si="55"/>
        <v>1</v>
      </c>
    </row>
    <row r="3574" spans="2:15" x14ac:dyDescent="0.3">
      <c r="B3574" s="10">
        <v>2023</v>
      </c>
      <c r="C3574" s="10" t="s">
        <v>43</v>
      </c>
      <c r="D3574" s="10" t="s">
        <v>37</v>
      </c>
      <c r="E3574" s="10" t="s">
        <v>24</v>
      </c>
      <c r="F3574" s="10" t="s">
        <v>25</v>
      </c>
      <c r="G3574" s="10" t="s">
        <v>26</v>
      </c>
      <c r="H3574" s="10" t="s">
        <v>27</v>
      </c>
      <c r="I3574" s="10" t="s">
        <v>28</v>
      </c>
      <c r="O3574" s="10">
        <f t="shared" si="55"/>
        <v>1</v>
      </c>
    </row>
    <row r="3575" spans="2:15" x14ac:dyDescent="0.3">
      <c r="B3575" s="10">
        <v>2026</v>
      </c>
      <c r="C3575" s="10" t="s">
        <v>41</v>
      </c>
      <c r="D3575" s="10" t="s">
        <v>23</v>
      </c>
      <c r="E3575" s="10" t="s">
        <v>35</v>
      </c>
      <c r="F3575" s="10" t="s">
        <v>18</v>
      </c>
      <c r="G3575" s="10" t="s">
        <v>26</v>
      </c>
      <c r="H3575" s="10" t="s">
        <v>39</v>
      </c>
      <c r="I3575" s="10" t="s">
        <v>28</v>
      </c>
      <c r="O3575" s="10">
        <f t="shared" si="55"/>
        <v>1</v>
      </c>
    </row>
    <row r="3576" spans="2:15" x14ac:dyDescent="0.3">
      <c r="B3576" s="10">
        <v>2024</v>
      </c>
      <c r="C3576" s="10" t="s">
        <v>45</v>
      </c>
      <c r="D3576" s="10" t="s">
        <v>23</v>
      </c>
      <c r="E3576" s="10" t="s">
        <v>24</v>
      </c>
      <c r="F3576" s="10" t="s">
        <v>25</v>
      </c>
      <c r="G3576" s="10" t="s">
        <v>19</v>
      </c>
      <c r="H3576" s="10" t="s">
        <v>34</v>
      </c>
      <c r="I3576" s="10" t="s">
        <v>28</v>
      </c>
      <c r="O3576" s="10">
        <f t="shared" si="55"/>
        <v>1</v>
      </c>
    </row>
    <row r="3577" spans="2:15" x14ac:dyDescent="0.3">
      <c r="B3577" s="10">
        <v>2023</v>
      </c>
      <c r="C3577" s="10" t="s">
        <v>41</v>
      </c>
      <c r="D3577" s="10" t="s">
        <v>23</v>
      </c>
      <c r="E3577" s="10" t="s">
        <v>35</v>
      </c>
      <c r="F3577" s="10" t="s">
        <v>25</v>
      </c>
      <c r="G3577" s="10" t="s">
        <v>19</v>
      </c>
      <c r="H3577" s="10" t="s">
        <v>20</v>
      </c>
      <c r="I3577" s="10" t="s">
        <v>28</v>
      </c>
      <c r="O3577" s="10">
        <f t="shared" si="55"/>
        <v>1</v>
      </c>
    </row>
    <row r="3578" spans="2:15" x14ac:dyDescent="0.3">
      <c r="B3578" s="10">
        <v>2020</v>
      </c>
      <c r="C3578" s="10" t="s">
        <v>45</v>
      </c>
      <c r="D3578" s="10" t="s">
        <v>37</v>
      </c>
      <c r="E3578" s="10" t="s">
        <v>24</v>
      </c>
      <c r="F3578" s="10" t="s">
        <v>18</v>
      </c>
      <c r="G3578" s="10" t="s">
        <v>38</v>
      </c>
      <c r="H3578" s="10" t="s">
        <v>20</v>
      </c>
      <c r="I3578" s="10" t="s">
        <v>21</v>
      </c>
      <c r="O3578" s="10">
        <f t="shared" si="55"/>
        <v>1</v>
      </c>
    </row>
    <row r="3579" spans="2:15" x14ac:dyDescent="0.3">
      <c r="B3579" s="10">
        <v>2026</v>
      </c>
      <c r="C3579" s="10" t="s">
        <v>36</v>
      </c>
      <c r="D3579" s="10" t="s">
        <v>42</v>
      </c>
      <c r="E3579" s="10" t="s">
        <v>24</v>
      </c>
      <c r="F3579" s="10" t="s">
        <v>25</v>
      </c>
      <c r="G3579" s="10" t="s">
        <v>44</v>
      </c>
      <c r="H3579" s="10" t="s">
        <v>20</v>
      </c>
      <c r="I3579" s="10" t="s">
        <v>28</v>
      </c>
      <c r="O3579" s="10">
        <f t="shared" si="55"/>
        <v>1</v>
      </c>
    </row>
    <row r="3580" spans="2:15" x14ac:dyDescent="0.3">
      <c r="B3580" s="10">
        <v>2022</v>
      </c>
      <c r="C3580" s="10" t="s">
        <v>45</v>
      </c>
      <c r="D3580" s="10" t="s">
        <v>37</v>
      </c>
      <c r="E3580" s="10" t="s">
        <v>24</v>
      </c>
      <c r="F3580" s="10" t="s">
        <v>30</v>
      </c>
      <c r="G3580" s="10" t="s">
        <v>38</v>
      </c>
      <c r="H3580" s="10" t="s">
        <v>39</v>
      </c>
      <c r="I3580" s="10" t="s">
        <v>28</v>
      </c>
      <c r="O3580" s="10">
        <f t="shared" si="55"/>
        <v>1</v>
      </c>
    </row>
    <row r="3581" spans="2:15" x14ac:dyDescent="0.3">
      <c r="B3581" s="10">
        <v>2025</v>
      </c>
      <c r="C3581" s="10" t="s">
        <v>15</v>
      </c>
      <c r="D3581" s="10" t="s">
        <v>23</v>
      </c>
      <c r="E3581" s="10" t="s">
        <v>35</v>
      </c>
      <c r="F3581" s="10" t="s">
        <v>25</v>
      </c>
      <c r="G3581" s="10" t="s">
        <v>44</v>
      </c>
      <c r="H3581" s="10" t="s">
        <v>39</v>
      </c>
      <c r="I3581" s="10" t="s">
        <v>34</v>
      </c>
      <c r="O3581" s="10">
        <f t="shared" si="55"/>
        <v>1</v>
      </c>
    </row>
    <row r="3582" spans="2:15" x14ac:dyDescent="0.3">
      <c r="B3582" s="10">
        <v>2024</v>
      </c>
      <c r="C3582" s="10" t="s">
        <v>15</v>
      </c>
      <c r="D3582" s="10" t="s">
        <v>23</v>
      </c>
      <c r="E3582" s="10" t="s">
        <v>35</v>
      </c>
      <c r="F3582" s="10" t="s">
        <v>25</v>
      </c>
      <c r="G3582" s="10" t="s">
        <v>19</v>
      </c>
      <c r="H3582" s="10" t="s">
        <v>34</v>
      </c>
      <c r="I3582" s="10" t="s">
        <v>28</v>
      </c>
      <c r="O3582" s="10">
        <f t="shared" si="55"/>
        <v>1</v>
      </c>
    </row>
    <row r="3583" spans="2:15" x14ac:dyDescent="0.3">
      <c r="B3583" s="10">
        <v>2023</v>
      </c>
      <c r="C3583" s="10" t="s">
        <v>29</v>
      </c>
      <c r="D3583" s="10" t="s">
        <v>37</v>
      </c>
      <c r="E3583" s="10" t="s">
        <v>17</v>
      </c>
      <c r="F3583" s="10" t="s">
        <v>25</v>
      </c>
      <c r="G3583" s="10" t="s">
        <v>19</v>
      </c>
      <c r="H3583" s="10" t="s">
        <v>34</v>
      </c>
      <c r="I3583" s="10" t="s">
        <v>28</v>
      </c>
      <c r="O3583" s="10">
        <f t="shared" si="55"/>
        <v>1</v>
      </c>
    </row>
    <row r="3584" spans="2:15" x14ac:dyDescent="0.3">
      <c r="B3584" s="10">
        <v>2026</v>
      </c>
      <c r="C3584" s="10" t="s">
        <v>36</v>
      </c>
      <c r="D3584" s="10" t="s">
        <v>42</v>
      </c>
      <c r="E3584" s="10" t="s">
        <v>24</v>
      </c>
      <c r="F3584" s="10" t="s">
        <v>30</v>
      </c>
      <c r="G3584" s="10" t="s">
        <v>32</v>
      </c>
      <c r="H3584" s="10" t="s">
        <v>20</v>
      </c>
      <c r="I3584" s="10" t="s">
        <v>34</v>
      </c>
      <c r="O3584" s="10">
        <f t="shared" si="55"/>
        <v>1</v>
      </c>
    </row>
    <row r="3585" spans="2:15" x14ac:dyDescent="0.3">
      <c r="B3585" s="10">
        <v>2026</v>
      </c>
      <c r="C3585" s="10" t="s">
        <v>43</v>
      </c>
      <c r="D3585" s="10" t="s">
        <v>37</v>
      </c>
      <c r="E3585" s="10" t="s">
        <v>35</v>
      </c>
      <c r="F3585" s="10" t="s">
        <v>18</v>
      </c>
      <c r="G3585" s="10" t="s">
        <v>32</v>
      </c>
      <c r="H3585" s="10" t="s">
        <v>20</v>
      </c>
      <c r="I3585" s="10" t="s">
        <v>28</v>
      </c>
      <c r="O3585" s="10">
        <f t="shared" si="55"/>
        <v>1</v>
      </c>
    </row>
    <row r="3586" spans="2:15" x14ac:dyDescent="0.3">
      <c r="B3586" s="10">
        <v>2025</v>
      </c>
      <c r="C3586" s="10" t="s">
        <v>36</v>
      </c>
      <c r="D3586" s="10" t="s">
        <v>16</v>
      </c>
      <c r="E3586" s="10" t="s">
        <v>35</v>
      </c>
      <c r="F3586" s="10" t="s">
        <v>30</v>
      </c>
      <c r="G3586" s="10" t="s">
        <v>38</v>
      </c>
      <c r="H3586" s="10" t="s">
        <v>27</v>
      </c>
      <c r="I3586" s="10" t="s">
        <v>21</v>
      </c>
      <c r="O3586" s="10">
        <f t="shared" si="55"/>
        <v>1</v>
      </c>
    </row>
    <row r="3587" spans="2:15" x14ac:dyDescent="0.3">
      <c r="B3587" s="10">
        <v>2026</v>
      </c>
      <c r="C3587" s="10" t="s">
        <v>22</v>
      </c>
      <c r="D3587" s="10" t="s">
        <v>23</v>
      </c>
      <c r="E3587" s="10" t="s">
        <v>24</v>
      </c>
      <c r="F3587" s="10" t="s">
        <v>18</v>
      </c>
      <c r="G3587" s="10" t="s">
        <v>40</v>
      </c>
      <c r="H3587" s="10" t="s">
        <v>20</v>
      </c>
      <c r="I3587" s="10" t="s">
        <v>21</v>
      </c>
      <c r="O3587" s="10">
        <f t="shared" si="55"/>
        <v>1</v>
      </c>
    </row>
    <row r="3588" spans="2:15" x14ac:dyDescent="0.3">
      <c r="B3588" s="10">
        <v>2026</v>
      </c>
      <c r="C3588" s="10" t="s">
        <v>41</v>
      </c>
      <c r="D3588" s="10" t="s">
        <v>23</v>
      </c>
      <c r="E3588" s="10" t="s">
        <v>24</v>
      </c>
      <c r="F3588" s="10" t="s">
        <v>30</v>
      </c>
      <c r="G3588" s="10" t="s">
        <v>38</v>
      </c>
      <c r="H3588" s="10" t="s">
        <v>39</v>
      </c>
      <c r="I3588" s="10" t="s">
        <v>34</v>
      </c>
      <c r="O3588" s="10">
        <f t="shared" si="55"/>
        <v>1</v>
      </c>
    </row>
    <row r="3589" spans="2:15" x14ac:dyDescent="0.3">
      <c r="B3589" s="10">
        <v>2023</v>
      </c>
      <c r="C3589" s="10" t="s">
        <v>15</v>
      </c>
      <c r="D3589" s="10" t="s">
        <v>31</v>
      </c>
      <c r="E3589" s="10" t="s">
        <v>35</v>
      </c>
      <c r="F3589" s="10" t="s">
        <v>18</v>
      </c>
      <c r="G3589" s="10" t="s">
        <v>38</v>
      </c>
      <c r="H3589" s="10" t="s">
        <v>27</v>
      </c>
      <c r="I3589" s="10" t="s">
        <v>34</v>
      </c>
      <c r="O3589" s="10">
        <f t="shared" ref="O3589:O3652" si="56">SUBTOTAL(103,B3589)</f>
        <v>1</v>
      </c>
    </row>
    <row r="3590" spans="2:15" x14ac:dyDescent="0.3">
      <c r="B3590" s="10">
        <v>2025</v>
      </c>
      <c r="C3590" s="10" t="s">
        <v>36</v>
      </c>
      <c r="D3590" s="10" t="s">
        <v>16</v>
      </c>
      <c r="E3590" s="10" t="s">
        <v>24</v>
      </c>
      <c r="F3590" s="10" t="s">
        <v>25</v>
      </c>
      <c r="G3590" s="10" t="s">
        <v>19</v>
      </c>
      <c r="H3590" s="10" t="s">
        <v>34</v>
      </c>
      <c r="I3590" s="10" t="s">
        <v>28</v>
      </c>
      <c r="O3590" s="10">
        <f t="shared" si="56"/>
        <v>1</v>
      </c>
    </row>
    <row r="3591" spans="2:15" x14ac:dyDescent="0.3">
      <c r="B3591" s="10">
        <v>2020</v>
      </c>
      <c r="C3591" s="10" t="s">
        <v>45</v>
      </c>
      <c r="D3591" s="10" t="s">
        <v>42</v>
      </c>
      <c r="E3591" s="10" t="s">
        <v>35</v>
      </c>
      <c r="F3591" s="10" t="s">
        <v>30</v>
      </c>
      <c r="G3591" s="10" t="s">
        <v>32</v>
      </c>
      <c r="H3591" s="10" t="s">
        <v>27</v>
      </c>
      <c r="I3591" s="10" t="s">
        <v>21</v>
      </c>
      <c r="O3591" s="10">
        <f t="shared" si="56"/>
        <v>1</v>
      </c>
    </row>
    <row r="3592" spans="2:15" x14ac:dyDescent="0.3">
      <c r="B3592" s="10">
        <v>2020</v>
      </c>
      <c r="C3592" s="10" t="s">
        <v>41</v>
      </c>
      <c r="D3592" s="10" t="s">
        <v>33</v>
      </c>
      <c r="E3592" s="10" t="s">
        <v>24</v>
      </c>
      <c r="F3592" s="10" t="s">
        <v>18</v>
      </c>
      <c r="G3592" s="10" t="s">
        <v>40</v>
      </c>
      <c r="H3592" s="10" t="s">
        <v>39</v>
      </c>
      <c r="I3592" s="10" t="s">
        <v>21</v>
      </c>
      <c r="O3592" s="10">
        <f t="shared" si="56"/>
        <v>1</v>
      </c>
    </row>
    <row r="3593" spans="2:15" x14ac:dyDescent="0.3">
      <c r="B3593" s="10">
        <v>2023</v>
      </c>
      <c r="C3593" s="10" t="s">
        <v>43</v>
      </c>
      <c r="D3593" s="10" t="s">
        <v>16</v>
      </c>
      <c r="E3593" s="10" t="s">
        <v>17</v>
      </c>
      <c r="F3593" s="10" t="s">
        <v>30</v>
      </c>
      <c r="G3593" s="10" t="s">
        <v>40</v>
      </c>
      <c r="H3593" s="10" t="s">
        <v>39</v>
      </c>
      <c r="I3593" s="10" t="s">
        <v>21</v>
      </c>
      <c r="O3593" s="10">
        <f t="shared" si="56"/>
        <v>1</v>
      </c>
    </row>
    <row r="3594" spans="2:15" x14ac:dyDescent="0.3">
      <c r="B3594" s="10">
        <v>2021</v>
      </c>
      <c r="C3594" s="10" t="s">
        <v>41</v>
      </c>
      <c r="D3594" s="10" t="s">
        <v>42</v>
      </c>
      <c r="E3594" s="10" t="s">
        <v>24</v>
      </c>
      <c r="F3594" s="10" t="s">
        <v>25</v>
      </c>
      <c r="G3594" s="10" t="s">
        <v>19</v>
      </c>
      <c r="H3594" s="10" t="s">
        <v>34</v>
      </c>
      <c r="I3594" s="10" t="s">
        <v>28</v>
      </c>
      <c r="O3594" s="10">
        <f t="shared" si="56"/>
        <v>1</v>
      </c>
    </row>
    <row r="3595" spans="2:15" x14ac:dyDescent="0.3">
      <c r="B3595" s="10">
        <v>2025</v>
      </c>
      <c r="C3595" s="10" t="s">
        <v>43</v>
      </c>
      <c r="D3595" s="10" t="s">
        <v>42</v>
      </c>
      <c r="E3595" s="10" t="s">
        <v>24</v>
      </c>
      <c r="F3595" s="10" t="s">
        <v>30</v>
      </c>
      <c r="G3595" s="10" t="s">
        <v>19</v>
      </c>
      <c r="H3595" s="10" t="s">
        <v>27</v>
      </c>
      <c r="I3595" s="10" t="s">
        <v>28</v>
      </c>
      <c r="O3595" s="10">
        <f t="shared" si="56"/>
        <v>1</v>
      </c>
    </row>
    <row r="3596" spans="2:15" x14ac:dyDescent="0.3">
      <c r="B3596" s="10">
        <v>2024</v>
      </c>
      <c r="C3596" s="10" t="s">
        <v>36</v>
      </c>
      <c r="D3596" s="10" t="s">
        <v>23</v>
      </c>
      <c r="E3596" s="10" t="s">
        <v>35</v>
      </c>
      <c r="F3596" s="10" t="s">
        <v>18</v>
      </c>
      <c r="G3596" s="10" t="s">
        <v>40</v>
      </c>
      <c r="H3596" s="10" t="s">
        <v>34</v>
      </c>
      <c r="I3596" s="10" t="s">
        <v>21</v>
      </c>
      <c r="O3596" s="10">
        <f t="shared" si="56"/>
        <v>1</v>
      </c>
    </row>
    <row r="3597" spans="2:15" x14ac:dyDescent="0.3">
      <c r="B3597" s="10">
        <v>2020</v>
      </c>
      <c r="C3597" s="10" t="s">
        <v>22</v>
      </c>
      <c r="D3597" s="10" t="s">
        <v>33</v>
      </c>
      <c r="E3597" s="10" t="s">
        <v>35</v>
      </c>
      <c r="F3597" s="10" t="s">
        <v>30</v>
      </c>
      <c r="G3597" s="10" t="s">
        <v>32</v>
      </c>
      <c r="H3597" s="10" t="s">
        <v>27</v>
      </c>
      <c r="I3597" s="10" t="s">
        <v>34</v>
      </c>
      <c r="O3597" s="10">
        <f t="shared" si="56"/>
        <v>1</v>
      </c>
    </row>
    <row r="3598" spans="2:15" x14ac:dyDescent="0.3">
      <c r="B3598" s="10">
        <v>2023</v>
      </c>
      <c r="C3598" s="10" t="s">
        <v>45</v>
      </c>
      <c r="D3598" s="10" t="s">
        <v>42</v>
      </c>
      <c r="E3598" s="10" t="s">
        <v>24</v>
      </c>
      <c r="F3598" s="10" t="s">
        <v>18</v>
      </c>
      <c r="G3598" s="10" t="s">
        <v>38</v>
      </c>
      <c r="H3598" s="10" t="s">
        <v>27</v>
      </c>
      <c r="I3598" s="10" t="s">
        <v>21</v>
      </c>
      <c r="O3598" s="10">
        <f t="shared" si="56"/>
        <v>1</v>
      </c>
    </row>
    <row r="3599" spans="2:15" x14ac:dyDescent="0.3">
      <c r="B3599" s="10">
        <v>2024</v>
      </c>
      <c r="C3599" s="10" t="s">
        <v>41</v>
      </c>
      <c r="D3599" s="10" t="s">
        <v>37</v>
      </c>
      <c r="E3599" s="10" t="s">
        <v>35</v>
      </c>
      <c r="F3599" s="10" t="s">
        <v>18</v>
      </c>
      <c r="G3599" s="10" t="s">
        <v>32</v>
      </c>
      <c r="H3599" s="10" t="s">
        <v>27</v>
      </c>
      <c r="I3599" s="10" t="s">
        <v>28</v>
      </c>
      <c r="O3599" s="10">
        <f t="shared" si="56"/>
        <v>1</v>
      </c>
    </row>
    <row r="3600" spans="2:15" x14ac:dyDescent="0.3">
      <c r="B3600" s="10">
        <v>2024</v>
      </c>
      <c r="C3600" s="10" t="s">
        <v>41</v>
      </c>
      <c r="D3600" s="10" t="s">
        <v>37</v>
      </c>
      <c r="E3600" s="10" t="s">
        <v>17</v>
      </c>
      <c r="F3600" s="10" t="s">
        <v>25</v>
      </c>
      <c r="G3600" s="10" t="s">
        <v>32</v>
      </c>
      <c r="H3600" s="10" t="s">
        <v>39</v>
      </c>
      <c r="I3600" s="10" t="s">
        <v>28</v>
      </c>
      <c r="O3600" s="10">
        <f t="shared" si="56"/>
        <v>1</v>
      </c>
    </row>
    <row r="3601" spans="2:15" x14ac:dyDescent="0.3">
      <c r="B3601" s="10">
        <v>2023</v>
      </c>
      <c r="C3601" s="10" t="s">
        <v>43</v>
      </c>
      <c r="D3601" s="10" t="s">
        <v>16</v>
      </c>
      <c r="E3601" s="10" t="s">
        <v>17</v>
      </c>
      <c r="F3601" s="10" t="s">
        <v>25</v>
      </c>
      <c r="G3601" s="10" t="s">
        <v>44</v>
      </c>
      <c r="H3601" s="10" t="s">
        <v>39</v>
      </c>
      <c r="I3601" s="10" t="s">
        <v>28</v>
      </c>
      <c r="O3601" s="10">
        <f t="shared" si="56"/>
        <v>1</v>
      </c>
    </row>
    <row r="3602" spans="2:15" x14ac:dyDescent="0.3">
      <c r="B3602" s="10">
        <v>2025</v>
      </c>
      <c r="C3602" s="10" t="s">
        <v>45</v>
      </c>
      <c r="D3602" s="10" t="s">
        <v>33</v>
      </c>
      <c r="E3602" s="10" t="s">
        <v>35</v>
      </c>
      <c r="F3602" s="10" t="s">
        <v>30</v>
      </c>
      <c r="G3602" s="10" t="s">
        <v>44</v>
      </c>
      <c r="H3602" s="10" t="s">
        <v>20</v>
      </c>
      <c r="I3602" s="10" t="s">
        <v>21</v>
      </c>
      <c r="O3602" s="10">
        <f t="shared" si="56"/>
        <v>1</v>
      </c>
    </row>
    <row r="3603" spans="2:15" x14ac:dyDescent="0.3">
      <c r="B3603" s="10">
        <v>2024</v>
      </c>
      <c r="C3603" s="10" t="s">
        <v>45</v>
      </c>
      <c r="D3603" s="10" t="s">
        <v>31</v>
      </c>
      <c r="E3603" s="10" t="s">
        <v>35</v>
      </c>
      <c r="F3603" s="10" t="s">
        <v>25</v>
      </c>
      <c r="G3603" s="10" t="s">
        <v>26</v>
      </c>
      <c r="H3603" s="10" t="s">
        <v>27</v>
      </c>
      <c r="I3603" s="10" t="s">
        <v>34</v>
      </c>
      <c r="O3603" s="10">
        <f t="shared" si="56"/>
        <v>1</v>
      </c>
    </row>
    <row r="3604" spans="2:15" x14ac:dyDescent="0.3">
      <c r="B3604" s="10">
        <v>2024</v>
      </c>
      <c r="C3604" s="10" t="s">
        <v>29</v>
      </c>
      <c r="D3604" s="10" t="s">
        <v>16</v>
      </c>
      <c r="E3604" s="10" t="s">
        <v>24</v>
      </c>
      <c r="F3604" s="10" t="s">
        <v>30</v>
      </c>
      <c r="G3604" s="10" t="s">
        <v>26</v>
      </c>
      <c r="H3604" s="10" t="s">
        <v>34</v>
      </c>
      <c r="I3604" s="10" t="s">
        <v>28</v>
      </c>
      <c r="O3604" s="10">
        <f t="shared" si="56"/>
        <v>1</v>
      </c>
    </row>
    <row r="3605" spans="2:15" x14ac:dyDescent="0.3">
      <c r="B3605" s="10">
        <v>2021</v>
      </c>
      <c r="C3605" s="10" t="s">
        <v>15</v>
      </c>
      <c r="D3605" s="10" t="s">
        <v>42</v>
      </c>
      <c r="E3605" s="10" t="s">
        <v>35</v>
      </c>
      <c r="F3605" s="10" t="s">
        <v>25</v>
      </c>
      <c r="G3605" s="10" t="s">
        <v>19</v>
      </c>
      <c r="H3605" s="10" t="s">
        <v>34</v>
      </c>
      <c r="I3605" s="10" t="s">
        <v>34</v>
      </c>
      <c r="O3605" s="10">
        <f t="shared" si="56"/>
        <v>1</v>
      </c>
    </row>
    <row r="3606" spans="2:15" x14ac:dyDescent="0.3">
      <c r="B3606" s="10">
        <v>2025</v>
      </c>
      <c r="C3606" s="10" t="s">
        <v>45</v>
      </c>
      <c r="D3606" s="10" t="s">
        <v>37</v>
      </c>
      <c r="E3606" s="10" t="s">
        <v>17</v>
      </c>
      <c r="F3606" s="10" t="s">
        <v>25</v>
      </c>
      <c r="G3606" s="10" t="s">
        <v>38</v>
      </c>
      <c r="H3606" s="10" t="s">
        <v>20</v>
      </c>
      <c r="I3606" s="10" t="s">
        <v>28</v>
      </c>
      <c r="O3606" s="10">
        <f t="shared" si="56"/>
        <v>1</v>
      </c>
    </row>
    <row r="3607" spans="2:15" x14ac:dyDescent="0.3">
      <c r="B3607" s="10">
        <v>2020</v>
      </c>
      <c r="C3607" s="10" t="s">
        <v>36</v>
      </c>
      <c r="D3607" s="10" t="s">
        <v>37</v>
      </c>
      <c r="E3607" s="10" t="s">
        <v>35</v>
      </c>
      <c r="F3607" s="10" t="s">
        <v>30</v>
      </c>
      <c r="G3607" s="10" t="s">
        <v>19</v>
      </c>
      <c r="H3607" s="10" t="s">
        <v>34</v>
      </c>
      <c r="I3607" s="10" t="s">
        <v>28</v>
      </c>
      <c r="O3607" s="10">
        <f t="shared" si="56"/>
        <v>1</v>
      </c>
    </row>
    <row r="3608" spans="2:15" x14ac:dyDescent="0.3">
      <c r="B3608" s="10">
        <v>2025</v>
      </c>
      <c r="C3608" s="10" t="s">
        <v>36</v>
      </c>
      <c r="D3608" s="10" t="s">
        <v>33</v>
      </c>
      <c r="E3608" s="10" t="s">
        <v>35</v>
      </c>
      <c r="F3608" s="10" t="s">
        <v>25</v>
      </c>
      <c r="G3608" s="10" t="s">
        <v>19</v>
      </c>
      <c r="H3608" s="10" t="s">
        <v>34</v>
      </c>
      <c r="I3608" s="10" t="s">
        <v>34</v>
      </c>
      <c r="O3608" s="10">
        <f t="shared" si="56"/>
        <v>1</v>
      </c>
    </row>
    <row r="3609" spans="2:15" x14ac:dyDescent="0.3">
      <c r="B3609" s="10">
        <v>2025</v>
      </c>
      <c r="C3609" s="10" t="s">
        <v>15</v>
      </c>
      <c r="D3609" s="10" t="s">
        <v>31</v>
      </c>
      <c r="E3609" s="10" t="s">
        <v>17</v>
      </c>
      <c r="F3609" s="10" t="s">
        <v>25</v>
      </c>
      <c r="G3609" s="10" t="s">
        <v>19</v>
      </c>
      <c r="H3609" s="10" t="s">
        <v>34</v>
      </c>
      <c r="I3609" s="10" t="s">
        <v>28</v>
      </c>
      <c r="O3609" s="10">
        <f t="shared" si="56"/>
        <v>1</v>
      </c>
    </row>
    <row r="3610" spans="2:15" x14ac:dyDescent="0.3">
      <c r="B3610" s="10">
        <v>2022</v>
      </c>
      <c r="C3610" s="10" t="s">
        <v>43</v>
      </c>
      <c r="D3610" s="10" t="s">
        <v>33</v>
      </c>
      <c r="E3610" s="10" t="s">
        <v>35</v>
      </c>
      <c r="F3610" s="10" t="s">
        <v>25</v>
      </c>
      <c r="G3610" s="10" t="s">
        <v>32</v>
      </c>
      <c r="H3610" s="10" t="s">
        <v>20</v>
      </c>
      <c r="I3610" s="10" t="s">
        <v>28</v>
      </c>
      <c r="O3610" s="10">
        <f t="shared" si="56"/>
        <v>1</v>
      </c>
    </row>
    <row r="3611" spans="2:15" x14ac:dyDescent="0.3">
      <c r="B3611" s="10">
        <v>2020</v>
      </c>
      <c r="C3611" s="10" t="s">
        <v>45</v>
      </c>
      <c r="D3611" s="10" t="s">
        <v>42</v>
      </c>
      <c r="E3611" s="10" t="s">
        <v>24</v>
      </c>
      <c r="F3611" s="10" t="s">
        <v>18</v>
      </c>
      <c r="G3611" s="10" t="s">
        <v>26</v>
      </c>
      <c r="H3611" s="10" t="s">
        <v>34</v>
      </c>
      <c r="I3611" s="10" t="s">
        <v>34</v>
      </c>
      <c r="O3611" s="10">
        <f t="shared" si="56"/>
        <v>1</v>
      </c>
    </row>
    <row r="3612" spans="2:15" x14ac:dyDescent="0.3">
      <c r="B3612" s="10">
        <v>2020</v>
      </c>
      <c r="C3612" s="10" t="s">
        <v>22</v>
      </c>
      <c r="D3612" s="10" t="s">
        <v>23</v>
      </c>
      <c r="E3612" s="10" t="s">
        <v>17</v>
      </c>
      <c r="F3612" s="10" t="s">
        <v>18</v>
      </c>
      <c r="G3612" s="10" t="s">
        <v>40</v>
      </c>
      <c r="H3612" s="10" t="s">
        <v>39</v>
      </c>
      <c r="I3612" s="10" t="s">
        <v>21</v>
      </c>
      <c r="O3612" s="10">
        <f t="shared" si="56"/>
        <v>1</v>
      </c>
    </row>
    <row r="3613" spans="2:15" x14ac:dyDescent="0.3">
      <c r="B3613" s="10">
        <v>2026</v>
      </c>
      <c r="C3613" s="10" t="s">
        <v>29</v>
      </c>
      <c r="D3613" s="10" t="s">
        <v>37</v>
      </c>
      <c r="E3613" s="10" t="s">
        <v>24</v>
      </c>
      <c r="F3613" s="10" t="s">
        <v>18</v>
      </c>
      <c r="G3613" s="10" t="s">
        <v>44</v>
      </c>
      <c r="H3613" s="10" t="s">
        <v>39</v>
      </c>
      <c r="I3613" s="10" t="s">
        <v>21</v>
      </c>
      <c r="O3613" s="10">
        <f t="shared" si="56"/>
        <v>1</v>
      </c>
    </row>
    <row r="3614" spans="2:15" x14ac:dyDescent="0.3">
      <c r="B3614" s="10">
        <v>2023</v>
      </c>
      <c r="C3614" s="10" t="s">
        <v>43</v>
      </c>
      <c r="D3614" s="10" t="s">
        <v>42</v>
      </c>
      <c r="E3614" s="10" t="s">
        <v>24</v>
      </c>
      <c r="F3614" s="10" t="s">
        <v>30</v>
      </c>
      <c r="G3614" s="10" t="s">
        <v>32</v>
      </c>
      <c r="H3614" s="10" t="s">
        <v>20</v>
      </c>
      <c r="I3614" s="10" t="s">
        <v>28</v>
      </c>
      <c r="O3614" s="10">
        <f t="shared" si="56"/>
        <v>1</v>
      </c>
    </row>
    <row r="3615" spans="2:15" x14ac:dyDescent="0.3">
      <c r="B3615" s="10">
        <v>2026</v>
      </c>
      <c r="C3615" s="10" t="s">
        <v>29</v>
      </c>
      <c r="D3615" s="10" t="s">
        <v>23</v>
      </c>
      <c r="E3615" s="10" t="s">
        <v>24</v>
      </c>
      <c r="F3615" s="10" t="s">
        <v>18</v>
      </c>
      <c r="G3615" s="10" t="s">
        <v>38</v>
      </c>
      <c r="H3615" s="10" t="s">
        <v>39</v>
      </c>
      <c r="I3615" s="10" t="s">
        <v>28</v>
      </c>
      <c r="O3615" s="10">
        <f t="shared" si="56"/>
        <v>1</v>
      </c>
    </row>
    <row r="3616" spans="2:15" x14ac:dyDescent="0.3">
      <c r="B3616" s="10">
        <v>2020</v>
      </c>
      <c r="C3616" s="10" t="s">
        <v>22</v>
      </c>
      <c r="D3616" s="10" t="s">
        <v>37</v>
      </c>
      <c r="E3616" s="10" t="s">
        <v>17</v>
      </c>
      <c r="F3616" s="10" t="s">
        <v>25</v>
      </c>
      <c r="G3616" s="10" t="s">
        <v>40</v>
      </c>
      <c r="H3616" s="10" t="s">
        <v>39</v>
      </c>
      <c r="I3616" s="10" t="s">
        <v>34</v>
      </c>
      <c r="O3616" s="10">
        <f t="shared" si="56"/>
        <v>1</v>
      </c>
    </row>
    <row r="3617" spans="2:15" x14ac:dyDescent="0.3">
      <c r="B3617" s="10">
        <v>2022</v>
      </c>
      <c r="C3617" s="10" t="s">
        <v>36</v>
      </c>
      <c r="D3617" s="10" t="s">
        <v>16</v>
      </c>
      <c r="E3617" s="10" t="s">
        <v>35</v>
      </c>
      <c r="F3617" s="10" t="s">
        <v>30</v>
      </c>
      <c r="G3617" s="10" t="s">
        <v>32</v>
      </c>
      <c r="H3617" s="10" t="s">
        <v>34</v>
      </c>
      <c r="I3617" s="10" t="s">
        <v>21</v>
      </c>
      <c r="O3617" s="10">
        <f t="shared" si="56"/>
        <v>1</v>
      </c>
    </row>
    <row r="3618" spans="2:15" x14ac:dyDescent="0.3">
      <c r="B3618" s="10">
        <v>2023</v>
      </c>
      <c r="C3618" s="10" t="s">
        <v>29</v>
      </c>
      <c r="D3618" s="10" t="s">
        <v>23</v>
      </c>
      <c r="E3618" s="10" t="s">
        <v>24</v>
      </c>
      <c r="F3618" s="10" t="s">
        <v>30</v>
      </c>
      <c r="G3618" s="10" t="s">
        <v>44</v>
      </c>
      <c r="H3618" s="10" t="s">
        <v>34</v>
      </c>
      <c r="I3618" s="10" t="s">
        <v>28</v>
      </c>
      <c r="O3618" s="10">
        <f t="shared" si="56"/>
        <v>1</v>
      </c>
    </row>
    <row r="3619" spans="2:15" x14ac:dyDescent="0.3">
      <c r="B3619" s="10">
        <v>2022</v>
      </c>
      <c r="C3619" s="10" t="s">
        <v>45</v>
      </c>
      <c r="D3619" s="10" t="s">
        <v>37</v>
      </c>
      <c r="E3619" s="10" t="s">
        <v>35</v>
      </c>
      <c r="F3619" s="10" t="s">
        <v>30</v>
      </c>
      <c r="G3619" s="10" t="s">
        <v>38</v>
      </c>
      <c r="H3619" s="10" t="s">
        <v>27</v>
      </c>
      <c r="I3619" s="10" t="s">
        <v>28</v>
      </c>
      <c r="O3619" s="10">
        <f t="shared" si="56"/>
        <v>1</v>
      </c>
    </row>
    <row r="3620" spans="2:15" x14ac:dyDescent="0.3">
      <c r="B3620" s="10">
        <v>2021</v>
      </c>
      <c r="C3620" s="10" t="s">
        <v>45</v>
      </c>
      <c r="D3620" s="10" t="s">
        <v>16</v>
      </c>
      <c r="E3620" s="10" t="s">
        <v>17</v>
      </c>
      <c r="F3620" s="10" t="s">
        <v>30</v>
      </c>
      <c r="G3620" s="10" t="s">
        <v>32</v>
      </c>
      <c r="H3620" s="10" t="s">
        <v>27</v>
      </c>
      <c r="I3620" s="10" t="s">
        <v>28</v>
      </c>
      <c r="O3620" s="10">
        <f t="shared" si="56"/>
        <v>1</v>
      </c>
    </row>
    <row r="3621" spans="2:15" x14ac:dyDescent="0.3">
      <c r="B3621" s="10">
        <v>2020</v>
      </c>
      <c r="C3621" s="10" t="s">
        <v>22</v>
      </c>
      <c r="D3621" s="10" t="s">
        <v>37</v>
      </c>
      <c r="E3621" s="10" t="s">
        <v>17</v>
      </c>
      <c r="F3621" s="10" t="s">
        <v>30</v>
      </c>
      <c r="G3621" s="10" t="s">
        <v>38</v>
      </c>
      <c r="H3621" s="10" t="s">
        <v>20</v>
      </c>
      <c r="I3621" s="10" t="s">
        <v>34</v>
      </c>
      <c r="O3621" s="10">
        <f t="shared" si="56"/>
        <v>1</v>
      </c>
    </row>
    <row r="3622" spans="2:15" x14ac:dyDescent="0.3">
      <c r="B3622" s="10">
        <v>2025</v>
      </c>
      <c r="C3622" s="10" t="s">
        <v>43</v>
      </c>
      <c r="D3622" s="10" t="s">
        <v>42</v>
      </c>
      <c r="E3622" s="10" t="s">
        <v>17</v>
      </c>
      <c r="F3622" s="10" t="s">
        <v>18</v>
      </c>
      <c r="G3622" s="10" t="s">
        <v>26</v>
      </c>
      <c r="H3622" s="10" t="s">
        <v>39</v>
      </c>
      <c r="I3622" s="10" t="s">
        <v>21</v>
      </c>
      <c r="O3622" s="10">
        <f t="shared" si="56"/>
        <v>1</v>
      </c>
    </row>
    <row r="3623" spans="2:15" x14ac:dyDescent="0.3">
      <c r="B3623" s="10">
        <v>2021</v>
      </c>
      <c r="C3623" s="10" t="s">
        <v>43</v>
      </c>
      <c r="D3623" s="10" t="s">
        <v>33</v>
      </c>
      <c r="E3623" s="10" t="s">
        <v>17</v>
      </c>
      <c r="F3623" s="10" t="s">
        <v>30</v>
      </c>
      <c r="G3623" s="10" t="s">
        <v>19</v>
      </c>
      <c r="H3623" s="10" t="s">
        <v>20</v>
      </c>
      <c r="I3623" s="10" t="s">
        <v>34</v>
      </c>
      <c r="O3623" s="10">
        <f t="shared" si="56"/>
        <v>1</v>
      </c>
    </row>
    <row r="3624" spans="2:15" x14ac:dyDescent="0.3">
      <c r="B3624" s="10">
        <v>2023</v>
      </c>
      <c r="C3624" s="10" t="s">
        <v>36</v>
      </c>
      <c r="D3624" s="10" t="s">
        <v>16</v>
      </c>
      <c r="E3624" s="10" t="s">
        <v>24</v>
      </c>
      <c r="F3624" s="10" t="s">
        <v>30</v>
      </c>
      <c r="G3624" s="10" t="s">
        <v>38</v>
      </c>
      <c r="H3624" s="10" t="s">
        <v>27</v>
      </c>
      <c r="I3624" s="10" t="s">
        <v>34</v>
      </c>
      <c r="O3624" s="10">
        <f t="shared" si="56"/>
        <v>1</v>
      </c>
    </row>
    <row r="3625" spans="2:15" x14ac:dyDescent="0.3">
      <c r="B3625" s="10">
        <v>2022</v>
      </c>
      <c r="C3625" s="10" t="s">
        <v>43</v>
      </c>
      <c r="D3625" s="10" t="s">
        <v>37</v>
      </c>
      <c r="E3625" s="10" t="s">
        <v>35</v>
      </c>
      <c r="F3625" s="10" t="s">
        <v>25</v>
      </c>
      <c r="G3625" s="10" t="s">
        <v>32</v>
      </c>
      <c r="H3625" s="10" t="s">
        <v>34</v>
      </c>
      <c r="I3625" s="10" t="s">
        <v>28</v>
      </c>
      <c r="O3625" s="10">
        <f t="shared" si="56"/>
        <v>1</v>
      </c>
    </row>
    <row r="3626" spans="2:15" x14ac:dyDescent="0.3">
      <c r="B3626" s="10">
        <v>2025</v>
      </c>
      <c r="C3626" s="10" t="s">
        <v>36</v>
      </c>
      <c r="D3626" s="10" t="s">
        <v>23</v>
      </c>
      <c r="E3626" s="10" t="s">
        <v>24</v>
      </c>
      <c r="F3626" s="10" t="s">
        <v>30</v>
      </c>
      <c r="G3626" s="10" t="s">
        <v>38</v>
      </c>
      <c r="H3626" s="10" t="s">
        <v>27</v>
      </c>
      <c r="I3626" s="10" t="s">
        <v>21</v>
      </c>
      <c r="O3626" s="10">
        <f t="shared" si="56"/>
        <v>1</v>
      </c>
    </row>
    <row r="3627" spans="2:15" x14ac:dyDescent="0.3">
      <c r="B3627" s="10">
        <v>2026</v>
      </c>
      <c r="C3627" s="10" t="s">
        <v>15</v>
      </c>
      <c r="D3627" s="10" t="s">
        <v>31</v>
      </c>
      <c r="E3627" s="10" t="s">
        <v>24</v>
      </c>
      <c r="F3627" s="10" t="s">
        <v>18</v>
      </c>
      <c r="G3627" s="10" t="s">
        <v>32</v>
      </c>
      <c r="H3627" s="10" t="s">
        <v>39</v>
      </c>
      <c r="I3627" s="10" t="s">
        <v>21</v>
      </c>
      <c r="O3627" s="10">
        <f t="shared" si="56"/>
        <v>1</v>
      </c>
    </row>
    <row r="3628" spans="2:15" x14ac:dyDescent="0.3">
      <c r="B3628" s="10">
        <v>2021</v>
      </c>
      <c r="C3628" s="10" t="s">
        <v>45</v>
      </c>
      <c r="D3628" s="10" t="s">
        <v>31</v>
      </c>
      <c r="E3628" s="10" t="s">
        <v>17</v>
      </c>
      <c r="F3628" s="10" t="s">
        <v>25</v>
      </c>
      <c r="G3628" s="10" t="s">
        <v>32</v>
      </c>
      <c r="H3628" s="10" t="s">
        <v>27</v>
      </c>
      <c r="I3628" s="10" t="s">
        <v>28</v>
      </c>
      <c r="O3628" s="10">
        <f t="shared" si="56"/>
        <v>1</v>
      </c>
    </row>
    <row r="3629" spans="2:15" x14ac:dyDescent="0.3">
      <c r="B3629" s="10">
        <v>2025</v>
      </c>
      <c r="C3629" s="10" t="s">
        <v>29</v>
      </c>
      <c r="D3629" s="10" t="s">
        <v>33</v>
      </c>
      <c r="E3629" s="10" t="s">
        <v>17</v>
      </c>
      <c r="F3629" s="10" t="s">
        <v>18</v>
      </c>
      <c r="G3629" s="10" t="s">
        <v>44</v>
      </c>
      <c r="H3629" s="10" t="s">
        <v>39</v>
      </c>
      <c r="I3629" s="10" t="s">
        <v>21</v>
      </c>
      <c r="O3629" s="10">
        <f t="shared" si="56"/>
        <v>1</v>
      </c>
    </row>
    <row r="3630" spans="2:15" x14ac:dyDescent="0.3">
      <c r="B3630" s="10">
        <v>2023</v>
      </c>
      <c r="C3630" s="10" t="s">
        <v>15</v>
      </c>
      <c r="D3630" s="10" t="s">
        <v>23</v>
      </c>
      <c r="E3630" s="10" t="s">
        <v>35</v>
      </c>
      <c r="F3630" s="10" t="s">
        <v>30</v>
      </c>
      <c r="G3630" s="10" t="s">
        <v>32</v>
      </c>
      <c r="H3630" s="10" t="s">
        <v>20</v>
      </c>
      <c r="I3630" s="10" t="s">
        <v>34</v>
      </c>
      <c r="O3630" s="10">
        <f t="shared" si="56"/>
        <v>1</v>
      </c>
    </row>
    <row r="3631" spans="2:15" x14ac:dyDescent="0.3">
      <c r="B3631" s="10">
        <v>2022</v>
      </c>
      <c r="C3631" s="10" t="s">
        <v>15</v>
      </c>
      <c r="D3631" s="10" t="s">
        <v>16</v>
      </c>
      <c r="E3631" s="10" t="s">
        <v>24</v>
      </c>
      <c r="F3631" s="10" t="s">
        <v>30</v>
      </c>
      <c r="G3631" s="10" t="s">
        <v>26</v>
      </c>
      <c r="H3631" s="10" t="s">
        <v>27</v>
      </c>
      <c r="I3631" s="10" t="s">
        <v>28</v>
      </c>
      <c r="O3631" s="10">
        <f t="shared" si="56"/>
        <v>1</v>
      </c>
    </row>
    <row r="3632" spans="2:15" x14ac:dyDescent="0.3">
      <c r="B3632" s="10">
        <v>2026</v>
      </c>
      <c r="C3632" s="10" t="s">
        <v>36</v>
      </c>
      <c r="D3632" s="10" t="s">
        <v>16</v>
      </c>
      <c r="E3632" s="10" t="s">
        <v>24</v>
      </c>
      <c r="F3632" s="10" t="s">
        <v>30</v>
      </c>
      <c r="G3632" s="10" t="s">
        <v>38</v>
      </c>
      <c r="H3632" s="10" t="s">
        <v>20</v>
      </c>
      <c r="I3632" s="10" t="s">
        <v>28</v>
      </c>
      <c r="O3632" s="10">
        <f t="shared" si="56"/>
        <v>1</v>
      </c>
    </row>
    <row r="3633" spans="2:15" x14ac:dyDescent="0.3">
      <c r="B3633" s="10">
        <v>2026</v>
      </c>
      <c r="C3633" s="10" t="s">
        <v>41</v>
      </c>
      <c r="D3633" s="10" t="s">
        <v>16</v>
      </c>
      <c r="E3633" s="10" t="s">
        <v>17</v>
      </c>
      <c r="F3633" s="10" t="s">
        <v>18</v>
      </c>
      <c r="G3633" s="10" t="s">
        <v>44</v>
      </c>
      <c r="H3633" s="10" t="s">
        <v>34</v>
      </c>
      <c r="I3633" s="10" t="s">
        <v>21</v>
      </c>
      <c r="O3633" s="10">
        <f t="shared" si="56"/>
        <v>1</v>
      </c>
    </row>
    <row r="3634" spans="2:15" x14ac:dyDescent="0.3">
      <c r="B3634" s="10">
        <v>2025</v>
      </c>
      <c r="C3634" s="10" t="s">
        <v>29</v>
      </c>
      <c r="D3634" s="10" t="s">
        <v>31</v>
      </c>
      <c r="E3634" s="10" t="s">
        <v>17</v>
      </c>
      <c r="F3634" s="10" t="s">
        <v>18</v>
      </c>
      <c r="G3634" s="10" t="s">
        <v>40</v>
      </c>
      <c r="H3634" s="10" t="s">
        <v>39</v>
      </c>
      <c r="I3634" s="10" t="s">
        <v>28</v>
      </c>
      <c r="O3634" s="10">
        <f t="shared" si="56"/>
        <v>1</v>
      </c>
    </row>
    <row r="3635" spans="2:15" x14ac:dyDescent="0.3">
      <c r="B3635" s="10">
        <v>2020</v>
      </c>
      <c r="C3635" s="10" t="s">
        <v>22</v>
      </c>
      <c r="D3635" s="10" t="s">
        <v>37</v>
      </c>
      <c r="E3635" s="10" t="s">
        <v>24</v>
      </c>
      <c r="F3635" s="10" t="s">
        <v>25</v>
      </c>
      <c r="G3635" s="10" t="s">
        <v>26</v>
      </c>
      <c r="H3635" s="10" t="s">
        <v>27</v>
      </c>
      <c r="I3635" s="10" t="s">
        <v>21</v>
      </c>
      <c r="O3635" s="10">
        <f t="shared" si="56"/>
        <v>1</v>
      </c>
    </row>
    <row r="3636" spans="2:15" x14ac:dyDescent="0.3">
      <c r="B3636" s="10">
        <v>2021</v>
      </c>
      <c r="C3636" s="10" t="s">
        <v>29</v>
      </c>
      <c r="D3636" s="10" t="s">
        <v>33</v>
      </c>
      <c r="E3636" s="10" t="s">
        <v>17</v>
      </c>
      <c r="F3636" s="10" t="s">
        <v>30</v>
      </c>
      <c r="G3636" s="10" t="s">
        <v>40</v>
      </c>
      <c r="H3636" s="10" t="s">
        <v>27</v>
      </c>
      <c r="I3636" s="10" t="s">
        <v>34</v>
      </c>
      <c r="O3636" s="10">
        <f t="shared" si="56"/>
        <v>1</v>
      </c>
    </row>
    <row r="3637" spans="2:15" x14ac:dyDescent="0.3">
      <c r="B3637" s="10">
        <v>2024</v>
      </c>
      <c r="C3637" s="10" t="s">
        <v>41</v>
      </c>
      <c r="D3637" s="10" t="s">
        <v>37</v>
      </c>
      <c r="E3637" s="10" t="s">
        <v>17</v>
      </c>
      <c r="F3637" s="10" t="s">
        <v>25</v>
      </c>
      <c r="G3637" s="10" t="s">
        <v>44</v>
      </c>
      <c r="H3637" s="10" t="s">
        <v>34</v>
      </c>
      <c r="I3637" s="10" t="s">
        <v>28</v>
      </c>
      <c r="O3637" s="10">
        <f t="shared" si="56"/>
        <v>1</v>
      </c>
    </row>
    <row r="3638" spans="2:15" x14ac:dyDescent="0.3">
      <c r="B3638" s="10">
        <v>2025</v>
      </c>
      <c r="C3638" s="10" t="s">
        <v>29</v>
      </c>
      <c r="D3638" s="10" t="s">
        <v>16</v>
      </c>
      <c r="E3638" s="10" t="s">
        <v>17</v>
      </c>
      <c r="F3638" s="10" t="s">
        <v>30</v>
      </c>
      <c r="G3638" s="10" t="s">
        <v>44</v>
      </c>
      <c r="H3638" s="10" t="s">
        <v>20</v>
      </c>
      <c r="I3638" s="10" t="s">
        <v>28</v>
      </c>
      <c r="O3638" s="10">
        <f t="shared" si="56"/>
        <v>1</v>
      </c>
    </row>
    <row r="3639" spans="2:15" x14ac:dyDescent="0.3">
      <c r="B3639" s="10">
        <v>2023</v>
      </c>
      <c r="C3639" s="10" t="s">
        <v>45</v>
      </c>
      <c r="D3639" s="10" t="s">
        <v>23</v>
      </c>
      <c r="E3639" s="10" t="s">
        <v>35</v>
      </c>
      <c r="F3639" s="10" t="s">
        <v>25</v>
      </c>
      <c r="G3639" s="10" t="s">
        <v>44</v>
      </c>
      <c r="H3639" s="10" t="s">
        <v>34</v>
      </c>
      <c r="I3639" s="10" t="s">
        <v>34</v>
      </c>
      <c r="O3639" s="10">
        <f t="shared" si="56"/>
        <v>1</v>
      </c>
    </row>
    <row r="3640" spans="2:15" x14ac:dyDescent="0.3">
      <c r="B3640" s="10">
        <v>2024</v>
      </c>
      <c r="C3640" s="10" t="s">
        <v>41</v>
      </c>
      <c r="D3640" s="10" t="s">
        <v>31</v>
      </c>
      <c r="E3640" s="10" t="s">
        <v>17</v>
      </c>
      <c r="F3640" s="10" t="s">
        <v>25</v>
      </c>
      <c r="G3640" s="10" t="s">
        <v>44</v>
      </c>
      <c r="H3640" s="10" t="s">
        <v>34</v>
      </c>
      <c r="I3640" s="10" t="s">
        <v>21</v>
      </c>
      <c r="O3640" s="10">
        <f t="shared" si="56"/>
        <v>1</v>
      </c>
    </row>
    <row r="3641" spans="2:15" x14ac:dyDescent="0.3">
      <c r="B3641" s="10">
        <v>2020</v>
      </c>
      <c r="C3641" s="10" t="s">
        <v>22</v>
      </c>
      <c r="D3641" s="10" t="s">
        <v>33</v>
      </c>
      <c r="E3641" s="10" t="s">
        <v>17</v>
      </c>
      <c r="F3641" s="10" t="s">
        <v>30</v>
      </c>
      <c r="G3641" s="10" t="s">
        <v>44</v>
      </c>
      <c r="H3641" s="10" t="s">
        <v>39</v>
      </c>
      <c r="I3641" s="10" t="s">
        <v>21</v>
      </c>
      <c r="O3641" s="10">
        <f t="shared" si="56"/>
        <v>1</v>
      </c>
    </row>
    <row r="3642" spans="2:15" x14ac:dyDescent="0.3">
      <c r="B3642" s="10">
        <v>2021</v>
      </c>
      <c r="C3642" s="10" t="s">
        <v>22</v>
      </c>
      <c r="D3642" s="10" t="s">
        <v>33</v>
      </c>
      <c r="E3642" s="10" t="s">
        <v>24</v>
      </c>
      <c r="F3642" s="10" t="s">
        <v>30</v>
      </c>
      <c r="G3642" s="10" t="s">
        <v>38</v>
      </c>
      <c r="H3642" s="10" t="s">
        <v>39</v>
      </c>
      <c r="I3642" s="10" t="s">
        <v>28</v>
      </c>
      <c r="O3642" s="10">
        <f t="shared" si="56"/>
        <v>1</v>
      </c>
    </row>
    <row r="3643" spans="2:15" x14ac:dyDescent="0.3">
      <c r="B3643" s="10">
        <v>2026</v>
      </c>
      <c r="C3643" s="10" t="s">
        <v>15</v>
      </c>
      <c r="D3643" s="10" t="s">
        <v>23</v>
      </c>
      <c r="E3643" s="10" t="s">
        <v>35</v>
      </c>
      <c r="F3643" s="10" t="s">
        <v>18</v>
      </c>
      <c r="G3643" s="10" t="s">
        <v>44</v>
      </c>
      <c r="H3643" s="10" t="s">
        <v>39</v>
      </c>
      <c r="I3643" s="10" t="s">
        <v>28</v>
      </c>
      <c r="O3643" s="10">
        <f t="shared" si="56"/>
        <v>1</v>
      </c>
    </row>
    <row r="3644" spans="2:15" x14ac:dyDescent="0.3">
      <c r="B3644" s="10">
        <v>2020</v>
      </c>
      <c r="C3644" s="10" t="s">
        <v>22</v>
      </c>
      <c r="D3644" s="10" t="s">
        <v>16</v>
      </c>
      <c r="E3644" s="10" t="s">
        <v>35</v>
      </c>
      <c r="F3644" s="10" t="s">
        <v>30</v>
      </c>
      <c r="G3644" s="10" t="s">
        <v>40</v>
      </c>
      <c r="H3644" s="10" t="s">
        <v>39</v>
      </c>
      <c r="I3644" s="10" t="s">
        <v>21</v>
      </c>
      <c r="O3644" s="10">
        <f t="shared" si="56"/>
        <v>1</v>
      </c>
    </row>
    <row r="3645" spans="2:15" x14ac:dyDescent="0.3">
      <c r="B3645" s="10">
        <v>2021</v>
      </c>
      <c r="C3645" s="10" t="s">
        <v>22</v>
      </c>
      <c r="D3645" s="10" t="s">
        <v>33</v>
      </c>
      <c r="E3645" s="10" t="s">
        <v>24</v>
      </c>
      <c r="F3645" s="10" t="s">
        <v>18</v>
      </c>
      <c r="G3645" s="10" t="s">
        <v>26</v>
      </c>
      <c r="H3645" s="10" t="s">
        <v>20</v>
      </c>
      <c r="I3645" s="10" t="s">
        <v>21</v>
      </c>
      <c r="O3645" s="10">
        <f t="shared" si="56"/>
        <v>1</v>
      </c>
    </row>
    <row r="3646" spans="2:15" x14ac:dyDescent="0.3">
      <c r="B3646" s="10">
        <v>2020</v>
      </c>
      <c r="C3646" s="10" t="s">
        <v>22</v>
      </c>
      <c r="D3646" s="10" t="s">
        <v>16</v>
      </c>
      <c r="E3646" s="10" t="s">
        <v>17</v>
      </c>
      <c r="F3646" s="10" t="s">
        <v>30</v>
      </c>
      <c r="G3646" s="10" t="s">
        <v>26</v>
      </c>
      <c r="H3646" s="10" t="s">
        <v>27</v>
      </c>
      <c r="I3646" s="10" t="s">
        <v>34</v>
      </c>
      <c r="O3646" s="10">
        <f t="shared" si="56"/>
        <v>1</v>
      </c>
    </row>
    <row r="3647" spans="2:15" x14ac:dyDescent="0.3">
      <c r="B3647" s="10">
        <v>2021</v>
      </c>
      <c r="C3647" s="10" t="s">
        <v>22</v>
      </c>
      <c r="D3647" s="10" t="s">
        <v>33</v>
      </c>
      <c r="E3647" s="10" t="s">
        <v>17</v>
      </c>
      <c r="F3647" s="10" t="s">
        <v>25</v>
      </c>
      <c r="G3647" s="10" t="s">
        <v>40</v>
      </c>
      <c r="H3647" s="10" t="s">
        <v>27</v>
      </c>
      <c r="I3647" s="10" t="s">
        <v>34</v>
      </c>
      <c r="O3647" s="10">
        <f t="shared" si="56"/>
        <v>1</v>
      </c>
    </row>
    <row r="3648" spans="2:15" x14ac:dyDescent="0.3">
      <c r="B3648" s="10">
        <v>2026</v>
      </c>
      <c r="C3648" s="10" t="s">
        <v>15</v>
      </c>
      <c r="D3648" s="10" t="s">
        <v>31</v>
      </c>
      <c r="E3648" s="10" t="s">
        <v>17</v>
      </c>
      <c r="F3648" s="10" t="s">
        <v>30</v>
      </c>
      <c r="G3648" s="10" t="s">
        <v>32</v>
      </c>
      <c r="H3648" s="10" t="s">
        <v>34</v>
      </c>
      <c r="I3648" s="10" t="s">
        <v>28</v>
      </c>
      <c r="O3648" s="10">
        <f t="shared" si="56"/>
        <v>1</v>
      </c>
    </row>
    <row r="3649" spans="2:15" x14ac:dyDescent="0.3">
      <c r="B3649" s="10">
        <v>2020</v>
      </c>
      <c r="C3649" s="10" t="s">
        <v>45</v>
      </c>
      <c r="D3649" s="10" t="s">
        <v>42</v>
      </c>
      <c r="E3649" s="10" t="s">
        <v>17</v>
      </c>
      <c r="F3649" s="10" t="s">
        <v>18</v>
      </c>
      <c r="G3649" s="10" t="s">
        <v>26</v>
      </c>
      <c r="H3649" s="10" t="s">
        <v>39</v>
      </c>
      <c r="I3649" s="10" t="s">
        <v>21</v>
      </c>
      <c r="O3649" s="10">
        <f t="shared" si="56"/>
        <v>1</v>
      </c>
    </row>
    <row r="3650" spans="2:15" x14ac:dyDescent="0.3">
      <c r="B3650" s="10">
        <v>2022</v>
      </c>
      <c r="C3650" s="10" t="s">
        <v>22</v>
      </c>
      <c r="D3650" s="10" t="s">
        <v>33</v>
      </c>
      <c r="E3650" s="10" t="s">
        <v>35</v>
      </c>
      <c r="F3650" s="10" t="s">
        <v>18</v>
      </c>
      <c r="G3650" s="10" t="s">
        <v>19</v>
      </c>
      <c r="H3650" s="10" t="s">
        <v>27</v>
      </c>
      <c r="I3650" s="10" t="s">
        <v>28</v>
      </c>
      <c r="O3650" s="10">
        <f t="shared" si="56"/>
        <v>1</v>
      </c>
    </row>
    <row r="3651" spans="2:15" x14ac:dyDescent="0.3">
      <c r="B3651" s="10">
        <v>2021</v>
      </c>
      <c r="C3651" s="10" t="s">
        <v>15</v>
      </c>
      <c r="D3651" s="10" t="s">
        <v>31</v>
      </c>
      <c r="E3651" s="10" t="s">
        <v>35</v>
      </c>
      <c r="F3651" s="10" t="s">
        <v>30</v>
      </c>
      <c r="G3651" s="10" t="s">
        <v>40</v>
      </c>
      <c r="H3651" s="10" t="s">
        <v>39</v>
      </c>
      <c r="I3651" s="10" t="s">
        <v>28</v>
      </c>
      <c r="O3651" s="10">
        <f t="shared" si="56"/>
        <v>1</v>
      </c>
    </row>
    <row r="3652" spans="2:15" x14ac:dyDescent="0.3">
      <c r="B3652" s="10">
        <v>2023</v>
      </c>
      <c r="C3652" s="10" t="s">
        <v>29</v>
      </c>
      <c r="D3652" s="10" t="s">
        <v>31</v>
      </c>
      <c r="E3652" s="10" t="s">
        <v>35</v>
      </c>
      <c r="F3652" s="10" t="s">
        <v>25</v>
      </c>
      <c r="G3652" s="10" t="s">
        <v>26</v>
      </c>
      <c r="H3652" s="10" t="s">
        <v>20</v>
      </c>
      <c r="I3652" s="10" t="s">
        <v>21</v>
      </c>
      <c r="O3652" s="10">
        <f t="shared" si="56"/>
        <v>1</v>
      </c>
    </row>
    <row r="3653" spans="2:15" x14ac:dyDescent="0.3">
      <c r="B3653" s="10">
        <v>2025</v>
      </c>
      <c r="C3653" s="10" t="s">
        <v>22</v>
      </c>
      <c r="D3653" s="10" t="s">
        <v>33</v>
      </c>
      <c r="E3653" s="10" t="s">
        <v>17</v>
      </c>
      <c r="F3653" s="10" t="s">
        <v>30</v>
      </c>
      <c r="G3653" s="10" t="s">
        <v>32</v>
      </c>
      <c r="H3653" s="10" t="s">
        <v>27</v>
      </c>
      <c r="I3653" s="10" t="s">
        <v>34</v>
      </c>
      <c r="O3653" s="10">
        <f t="shared" ref="O3653:O3716" si="57">SUBTOTAL(103,B3653)</f>
        <v>1</v>
      </c>
    </row>
    <row r="3654" spans="2:15" x14ac:dyDescent="0.3">
      <c r="B3654" s="10">
        <v>2021</v>
      </c>
      <c r="C3654" s="10" t="s">
        <v>43</v>
      </c>
      <c r="D3654" s="10" t="s">
        <v>33</v>
      </c>
      <c r="E3654" s="10" t="s">
        <v>24</v>
      </c>
      <c r="F3654" s="10" t="s">
        <v>25</v>
      </c>
      <c r="G3654" s="10" t="s">
        <v>40</v>
      </c>
      <c r="H3654" s="10" t="s">
        <v>39</v>
      </c>
      <c r="I3654" s="10" t="s">
        <v>21</v>
      </c>
      <c r="O3654" s="10">
        <f t="shared" si="57"/>
        <v>1</v>
      </c>
    </row>
    <row r="3655" spans="2:15" x14ac:dyDescent="0.3">
      <c r="B3655" s="10">
        <v>2020</v>
      </c>
      <c r="C3655" s="10" t="s">
        <v>36</v>
      </c>
      <c r="D3655" s="10" t="s">
        <v>33</v>
      </c>
      <c r="E3655" s="10" t="s">
        <v>24</v>
      </c>
      <c r="F3655" s="10" t="s">
        <v>18</v>
      </c>
      <c r="G3655" s="10" t="s">
        <v>44</v>
      </c>
      <c r="H3655" s="10" t="s">
        <v>20</v>
      </c>
      <c r="I3655" s="10" t="s">
        <v>21</v>
      </c>
      <c r="O3655" s="10">
        <f t="shared" si="57"/>
        <v>1</v>
      </c>
    </row>
    <row r="3656" spans="2:15" x14ac:dyDescent="0.3">
      <c r="B3656" s="10">
        <v>2023</v>
      </c>
      <c r="C3656" s="10" t="s">
        <v>22</v>
      </c>
      <c r="D3656" s="10" t="s">
        <v>23</v>
      </c>
      <c r="E3656" s="10" t="s">
        <v>17</v>
      </c>
      <c r="F3656" s="10" t="s">
        <v>30</v>
      </c>
      <c r="G3656" s="10" t="s">
        <v>40</v>
      </c>
      <c r="H3656" s="10" t="s">
        <v>34</v>
      </c>
      <c r="I3656" s="10" t="s">
        <v>21</v>
      </c>
      <c r="O3656" s="10">
        <f t="shared" si="57"/>
        <v>1</v>
      </c>
    </row>
    <row r="3657" spans="2:15" x14ac:dyDescent="0.3">
      <c r="B3657" s="10">
        <v>2025</v>
      </c>
      <c r="C3657" s="10" t="s">
        <v>29</v>
      </c>
      <c r="D3657" s="10" t="s">
        <v>31</v>
      </c>
      <c r="E3657" s="10" t="s">
        <v>17</v>
      </c>
      <c r="F3657" s="10" t="s">
        <v>25</v>
      </c>
      <c r="G3657" s="10" t="s">
        <v>38</v>
      </c>
      <c r="H3657" s="10" t="s">
        <v>39</v>
      </c>
      <c r="I3657" s="10" t="s">
        <v>28</v>
      </c>
      <c r="O3657" s="10">
        <f t="shared" si="57"/>
        <v>1</v>
      </c>
    </row>
    <row r="3658" spans="2:15" x14ac:dyDescent="0.3">
      <c r="B3658" s="10">
        <v>2025</v>
      </c>
      <c r="C3658" s="10" t="s">
        <v>15</v>
      </c>
      <c r="D3658" s="10" t="s">
        <v>23</v>
      </c>
      <c r="E3658" s="10" t="s">
        <v>17</v>
      </c>
      <c r="F3658" s="10" t="s">
        <v>30</v>
      </c>
      <c r="G3658" s="10" t="s">
        <v>38</v>
      </c>
      <c r="H3658" s="10" t="s">
        <v>20</v>
      </c>
      <c r="I3658" s="10" t="s">
        <v>28</v>
      </c>
      <c r="O3658" s="10">
        <f t="shared" si="57"/>
        <v>1</v>
      </c>
    </row>
    <row r="3659" spans="2:15" x14ac:dyDescent="0.3">
      <c r="B3659" s="10">
        <v>2025</v>
      </c>
      <c r="C3659" s="10" t="s">
        <v>15</v>
      </c>
      <c r="D3659" s="10" t="s">
        <v>16</v>
      </c>
      <c r="E3659" s="10" t="s">
        <v>24</v>
      </c>
      <c r="F3659" s="10" t="s">
        <v>18</v>
      </c>
      <c r="G3659" s="10" t="s">
        <v>26</v>
      </c>
      <c r="H3659" s="10" t="s">
        <v>39</v>
      </c>
      <c r="I3659" s="10" t="s">
        <v>28</v>
      </c>
      <c r="O3659" s="10">
        <f t="shared" si="57"/>
        <v>1</v>
      </c>
    </row>
    <row r="3660" spans="2:15" x14ac:dyDescent="0.3">
      <c r="B3660" s="10">
        <v>2020</v>
      </c>
      <c r="C3660" s="10" t="s">
        <v>15</v>
      </c>
      <c r="D3660" s="10" t="s">
        <v>37</v>
      </c>
      <c r="E3660" s="10" t="s">
        <v>24</v>
      </c>
      <c r="F3660" s="10" t="s">
        <v>25</v>
      </c>
      <c r="G3660" s="10" t="s">
        <v>26</v>
      </c>
      <c r="H3660" s="10" t="s">
        <v>39</v>
      </c>
      <c r="I3660" s="10" t="s">
        <v>28</v>
      </c>
      <c r="O3660" s="10">
        <f t="shared" si="57"/>
        <v>1</v>
      </c>
    </row>
    <row r="3661" spans="2:15" x14ac:dyDescent="0.3">
      <c r="B3661" s="10">
        <v>2025</v>
      </c>
      <c r="C3661" s="10" t="s">
        <v>22</v>
      </c>
      <c r="D3661" s="10" t="s">
        <v>23</v>
      </c>
      <c r="E3661" s="10" t="s">
        <v>24</v>
      </c>
      <c r="F3661" s="10" t="s">
        <v>30</v>
      </c>
      <c r="G3661" s="10" t="s">
        <v>44</v>
      </c>
      <c r="H3661" s="10" t="s">
        <v>39</v>
      </c>
      <c r="I3661" s="10" t="s">
        <v>21</v>
      </c>
      <c r="O3661" s="10">
        <f t="shared" si="57"/>
        <v>1</v>
      </c>
    </row>
    <row r="3662" spans="2:15" x14ac:dyDescent="0.3">
      <c r="B3662" s="10">
        <v>2021</v>
      </c>
      <c r="C3662" s="10" t="s">
        <v>41</v>
      </c>
      <c r="D3662" s="10" t="s">
        <v>37</v>
      </c>
      <c r="E3662" s="10" t="s">
        <v>24</v>
      </c>
      <c r="F3662" s="10" t="s">
        <v>30</v>
      </c>
      <c r="G3662" s="10" t="s">
        <v>40</v>
      </c>
      <c r="H3662" s="10" t="s">
        <v>27</v>
      </c>
      <c r="I3662" s="10" t="s">
        <v>28</v>
      </c>
      <c r="O3662" s="10">
        <f t="shared" si="57"/>
        <v>1</v>
      </c>
    </row>
    <row r="3663" spans="2:15" x14ac:dyDescent="0.3">
      <c r="B3663" s="10">
        <v>2025</v>
      </c>
      <c r="C3663" s="10" t="s">
        <v>43</v>
      </c>
      <c r="D3663" s="10" t="s">
        <v>42</v>
      </c>
      <c r="E3663" s="10" t="s">
        <v>35</v>
      </c>
      <c r="F3663" s="10" t="s">
        <v>18</v>
      </c>
      <c r="G3663" s="10" t="s">
        <v>19</v>
      </c>
      <c r="H3663" s="10" t="s">
        <v>34</v>
      </c>
      <c r="I3663" s="10" t="s">
        <v>28</v>
      </c>
      <c r="O3663" s="10">
        <f t="shared" si="57"/>
        <v>1</v>
      </c>
    </row>
    <row r="3664" spans="2:15" x14ac:dyDescent="0.3">
      <c r="B3664" s="10">
        <v>2021</v>
      </c>
      <c r="C3664" s="10" t="s">
        <v>36</v>
      </c>
      <c r="D3664" s="10" t="s">
        <v>37</v>
      </c>
      <c r="E3664" s="10" t="s">
        <v>17</v>
      </c>
      <c r="F3664" s="10" t="s">
        <v>30</v>
      </c>
      <c r="G3664" s="10" t="s">
        <v>40</v>
      </c>
      <c r="H3664" s="10" t="s">
        <v>34</v>
      </c>
      <c r="I3664" s="10" t="s">
        <v>28</v>
      </c>
      <c r="O3664" s="10">
        <f t="shared" si="57"/>
        <v>1</v>
      </c>
    </row>
    <row r="3665" spans="2:15" x14ac:dyDescent="0.3">
      <c r="B3665" s="10">
        <v>2026</v>
      </c>
      <c r="C3665" s="10" t="s">
        <v>43</v>
      </c>
      <c r="D3665" s="10" t="s">
        <v>16</v>
      </c>
      <c r="E3665" s="10" t="s">
        <v>17</v>
      </c>
      <c r="F3665" s="10" t="s">
        <v>30</v>
      </c>
      <c r="G3665" s="10" t="s">
        <v>44</v>
      </c>
      <c r="H3665" s="10" t="s">
        <v>39</v>
      </c>
      <c r="I3665" s="10" t="s">
        <v>34</v>
      </c>
      <c r="O3665" s="10">
        <f t="shared" si="57"/>
        <v>1</v>
      </c>
    </row>
    <row r="3666" spans="2:15" x14ac:dyDescent="0.3">
      <c r="B3666" s="10">
        <v>2024</v>
      </c>
      <c r="C3666" s="10" t="s">
        <v>15</v>
      </c>
      <c r="D3666" s="10" t="s">
        <v>16</v>
      </c>
      <c r="E3666" s="10" t="s">
        <v>17</v>
      </c>
      <c r="F3666" s="10" t="s">
        <v>30</v>
      </c>
      <c r="G3666" s="10" t="s">
        <v>26</v>
      </c>
      <c r="H3666" s="10" t="s">
        <v>39</v>
      </c>
      <c r="I3666" s="10" t="s">
        <v>34</v>
      </c>
      <c r="O3666" s="10">
        <f t="shared" si="57"/>
        <v>1</v>
      </c>
    </row>
    <row r="3667" spans="2:15" x14ac:dyDescent="0.3">
      <c r="B3667" s="10">
        <v>2026</v>
      </c>
      <c r="C3667" s="10" t="s">
        <v>41</v>
      </c>
      <c r="D3667" s="10" t="s">
        <v>31</v>
      </c>
      <c r="E3667" s="10" t="s">
        <v>35</v>
      </c>
      <c r="F3667" s="10" t="s">
        <v>18</v>
      </c>
      <c r="G3667" s="10" t="s">
        <v>19</v>
      </c>
      <c r="H3667" s="10" t="s">
        <v>20</v>
      </c>
      <c r="I3667" s="10" t="s">
        <v>28</v>
      </c>
      <c r="O3667" s="10">
        <f t="shared" si="57"/>
        <v>1</v>
      </c>
    </row>
    <row r="3668" spans="2:15" x14ac:dyDescent="0.3">
      <c r="B3668" s="10">
        <v>2023</v>
      </c>
      <c r="C3668" s="10" t="s">
        <v>22</v>
      </c>
      <c r="D3668" s="10" t="s">
        <v>33</v>
      </c>
      <c r="E3668" s="10" t="s">
        <v>24</v>
      </c>
      <c r="F3668" s="10" t="s">
        <v>18</v>
      </c>
      <c r="G3668" s="10" t="s">
        <v>32</v>
      </c>
      <c r="H3668" s="10" t="s">
        <v>39</v>
      </c>
      <c r="I3668" s="10" t="s">
        <v>28</v>
      </c>
      <c r="O3668" s="10">
        <f t="shared" si="57"/>
        <v>1</v>
      </c>
    </row>
    <row r="3669" spans="2:15" x14ac:dyDescent="0.3">
      <c r="B3669" s="10">
        <v>2023</v>
      </c>
      <c r="C3669" s="10" t="s">
        <v>36</v>
      </c>
      <c r="D3669" s="10" t="s">
        <v>37</v>
      </c>
      <c r="E3669" s="10" t="s">
        <v>24</v>
      </c>
      <c r="F3669" s="10" t="s">
        <v>30</v>
      </c>
      <c r="G3669" s="10" t="s">
        <v>32</v>
      </c>
      <c r="H3669" s="10" t="s">
        <v>34</v>
      </c>
      <c r="I3669" s="10" t="s">
        <v>21</v>
      </c>
      <c r="O3669" s="10">
        <f t="shared" si="57"/>
        <v>1</v>
      </c>
    </row>
    <row r="3670" spans="2:15" x14ac:dyDescent="0.3">
      <c r="B3670" s="10">
        <v>2020</v>
      </c>
      <c r="C3670" s="10" t="s">
        <v>36</v>
      </c>
      <c r="D3670" s="10" t="s">
        <v>42</v>
      </c>
      <c r="E3670" s="10" t="s">
        <v>24</v>
      </c>
      <c r="F3670" s="10" t="s">
        <v>25</v>
      </c>
      <c r="G3670" s="10" t="s">
        <v>38</v>
      </c>
      <c r="H3670" s="10" t="s">
        <v>20</v>
      </c>
      <c r="I3670" s="10" t="s">
        <v>21</v>
      </c>
      <c r="O3670" s="10">
        <f t="shared" si="57"/>
        <v>1</v>
      </c>
    </row>
    <row r="3671" spans="2:15" x14ac:dyDescent="0.3">
      <c r="B3671" s="10">
        <v>2020</v>
      </c>
      <c r="C3671" s="10" t="s">
        <v>36</v>
      </c>
      <c r="D3671" s="10" t="s">
        <v>16</v>
      </c>
      <c r="E3671" s="10" t="s">
        <v>17</v>
      </c>
      <c r="F3671" s="10" t="s">
        <v>25</v>
      </c>
      <c r="G3671" s="10" t="s">
        <v>38</v>
      </c>
      <c r="H3671" s="10" t="s">
        <v>27</v>
      </c>
      <c r="I3671" s="10" t="s">
        <v>28</v>
      </c>
      <c r="O3671" s="10">
        <f t="shared" si="57"/>
        <v>1</v>
      </c>
    </row>
    <row r="3672" spans="2:15" x14ac:dyDescent="0.3">
      <c r="B3672" s="10">
        <v>2025</v>
      </c>
      <c r="C3672" s="10" t="s">
        <v>41</v>
      </c>
      <c r="D3672" s="10" t="s">
        <v>16</v>
      </c>
      <c r="E3672" s="10" t="s">
        <v>17</v>
      </c>
      <c r="F3672" s="10" t="s">
        <v>30</v>
      </c>
      <c r="G3672" s="10" t="s">
        <v>44</v>
      </c>
      <c r="H3672" s="10" t="s">
        <v>34</v>
      </c>
      <c r="I3672" s="10" t="s">
        <v>28</v>
      </c>
      <c r="O3672" s="10">
        <f t="shared" si="57"/>
        <v>1</v>
      </c>
    </row>
    <row r="3673" spans="2:15" x14ac:dyDescent="0.3">
      <c r="B3673" s="10">
        <v>2026</v>
      </c>
      <c r="C3673" s="10" t="s">
        <v>15</v>
      </c>
      <c r="D3673" s="10" t="s">
        <v>33</v>
      </c>
      <c r="E3673" s="10" t="s">
        <v>17</v>
      </c>
      <c r="F3673" s="10" t="s">
        <v>30</v>
      </c>
      <c r="G3673" s="10" t="s">
        <v>44</v>
      </c>
      <c r="H3673" s="10" t="s">
        <v>20</v>
      </c>
      <c r="I3673" s="10" t="s">
        <v>28</v>
      </c>
      <c r="O3673" s="10">
        <f t="shared" si="57"/>
        <v>1</v>
      </c>
    </row>
    <row r="3674" spans="2:15" x14ac:dyDescent="0.3">
      <c r="B3674" s="10">
        <v>2026</v>
      </c>
      <c r="C3674" s="10" t="s">
        <v>15</v>
      </c>
      <c r="D3674" s="10" t="s">
        <v>31</v>
      </c>
      <c r="E3674" s="10" t="s">
        <v>35</v>
      </c>
      <c r="F3674" s="10" t="s">
        <v>18</v>
      </c>
      <c r="G3674" s="10" t="s">
        <v>19</v>
      </c>
      <c r="H3674" s="10" t="s">
        <v>20</v>
      </c>
      <c r="I3674" s="10" t="s">
        <v>21</v>
      </c>
      <c r="O3674" s="10">
        <f t="shared" si="57"/>
        <v>1</v>
      </c>
    </row>
    <row r="3675" spans="2:15" x14ac:dyDescent="0.3">
      <c r="B3675" s="10">
        <v>2025</v>
      </c>
      <c r="C3675" s="10" t="s">
        <v>15</v>
      </c>
      <c r="D3675" s="10" t="s">
        <v>23</v>
      </c>
      <c r="E3675" s="10" t="s">
        <v>35</v>
      </c>
      <c r="F3675" s="10" t="s">
        <v>30</v>
      </c>
      <c r="G3675" s="10" t="s">
        <v>19</v>
      </c>
      <c r="H3675" s="10" t="s">
        <v>20</v>
      </c>
      <c r="I3675" s="10" t="s">
        <v>28</v>
      </c>
      <c r="O3675" s="10">
        <f t="shared" si="57"/>
        <v>1</v>
      </c>
    </row>
    <row r="3676" spans="2:15" x14ac:dyDescent="0.3">
      <c r="B3676" s="10">
        <v>2020</v>
      </c>
      <c r="C3676" s="10" t="s">
        <v>43</v>
      </c>
      <c r="D3676" s="10" t="s">
        <v>23</v>
      </c>
      <c r="E3676" s="10" t="s">
        <v>35</v>
      </c>
      <c r="F3676" s="10" t="s">
        <v>30</v>
      </c>
      <c r="G3676" s="10" t="s">
        <v>26</v>
      </c>
      <c r="H3676" s="10" t="s">
        <v>39</v>
      </c>
      <c r="I3676" s="10" t="s">
        <v>34</v>
      </c>
      <c r="O3676" s="10">
        <f t="shared" si="57"/>
        <v>1</v>
      </c>
    </row>
    <row r="3677" spans="2:15" x14ac:dyDescent="0.3">
      <c r="B3677" s="10">
        <v>2025</v>
      </c>
      <c r="C3677" s="10" t="s">
        <v>29</v>
      </c>
      <c r="D3677" s="10" t="s">
        <v>33</v>
      </c>
      <c r="E3677" s="10" t="s">
        <v>35</v>
      </c>
      <c r="F3677" s="10" t="s">
        <v>30</v>
      </c>
      <c r="G3677" s="10" t="s">
        <v>32</v>
      </c>
      <c r="H3677" s="10" t="s">
        <v>39</v>
      </c>
      <c r="I3677" s="10" t="s">
        <v>21</v>
      </c>
      <c r="O3677" s="10">
        <f t="shared" si="57"/>
        <v>1</v>
      </c>
    </row>
    <row r="3678" spans="2:15" x14ac:dyDescent="0.3">
      <c r="B3678" s="10">
        <v>2020</v>
      </c>
      <c r="C3678" s="10" t="s">
        <v>29</v>
      </c>
      <c r="D3678" s="10" t="s">
        <v>37</v>
      </c>
      <c r="E3678" s="10" t="s">
        <v>35</v>
      </c>
      <c r="F3678" s="10" t="s">
        <v>18</v>
      </c>
      <c r="G3678" s="10" t="s">
        <v>38</v>
      </c>
      <c r="H3678" s="10" t="s">
        <v>27</v>
      </c>
      <c r="I3678" s="10" t="s">
        <v>28</v>
      </c>
      <c r="O3678" s="10">
        <f t="shared" si="57"/>
        <v>1</v>
      </c>
    </row>
    <row r="3679" spans="2:15" x14ac:dyDescent="0.3">
      <c r="B3679" s="10">
        <v>2024</v>
      </c>
      <c r="C3679" s="10" t="s">
        <v>41</v>
      </c>
      <c r="D3679" s="10" t="s">
        <v>23</v>
      </c>
      <c r="E3679" s="10" t="s">
        <v>35</v>
      </c>
      <c r="F3679" s="10" t="s">
        <v>30</v>
      </c>
      <c r="G3679" s="10" t="s">
        <v>32</v>
      </c>
      <c r="H3679" s="10" t="s">
        <v>34</v>
      </c>
      <c r="I3679" s="10" t="s">
        <v>28</v>
      </c>
      <c r="O3679" s="10">
        <f t="shared" si="57"/>
        <v>1</v>
      </c>
    </row>
    <row r="3680" spans="2:15" x14ac:dyDescent="0.3">
      <c r="B3680" s="10">
        <v>2024</v>
      </c>
      <c r="C3680" s="10" t="s">
        <v>22</v>
      </c>
      <c r="D3680" s="10" t="s">
        <v>31</v>
      </c>
      <c r="E3680" s="10" t="s">
        <v>17</v>
      </c>
      <c r="F3680" s="10" t="s">
        <v>18</v>
      </c>
      <c r="G3680" s="10" t="s">
        <v>44</v>
      </c>
      <c r="H3680" s="10" t="s">
        <v>20</v>
      </c>
      <c r="I3680" s="10" t="s">
        <v>21</v>
      </c>
      <c r="O3680" s="10">
        <f t="shared" si="57"/>
        <v>1</v>
      </c>
    </row>
    <row r="3681" spans="2:15" x14ac:dyDescent="0.3">
      <c r="B3681" s="10">
        <v>2026</v>
      </c>
      <c r="C3681" s="10" t="s">
        <v>45</v>
      </c>
      <c r="D3681" s="10" t="s">
        <v>42</v>
      </c>
      <c r="E3681" s="10" t="s">
        <v>24</v>
      </c>
      <c r="F3681" s="10" t="s">
        <v>25</v>
      </c>
      <c r="G3681" s="10" t="s">
        <v>38</v>
      </c>
      <c r="H3681" s="10" t="s">
        <v>34</v>
      </c>
      <c r="I3681" s="10" t="s">
        <v>34</v>
      </c>
      <c r="O3681" s="10">
        <f t="shared" si="57"/>
        <v>1</v>
      </c>
    </row>
    <row r="3682" spans="2:15" x14ac:dyDescent="0.3">
      <c r="B3682" s="10">
        <v>2025</v>
      </c>
      <c r="C3682" s="10" t="s">
        <v>43</v>
      </c>
      <c r="D3682" s="10" t="s">
        <v>23</v>
      </c>
      <c r="E3682" s="10" t="s">
        <v>24</v>
      </c>
      <c r="F3682" s="10" t="s">
        <v>18</v>
      </c>
      <c r="G3682" s="10" t="s">
        <v>26</v>
      </c>
      <c r="H3682" s="10" t="s">
        <v>20</v>
      </c>
      <c r="I3682" s="10" t="s">
        <v>28</v>
      </c>
      <c r="O3682" s="10">
        <f t="shared" si="57"/>
        <v>1</v>
      </c>
    </row>
    <row r="3683" spans="2:15" x14ac:dyDescent="0.3">
      <c r="B3683" s="10">
        <v>2022</v>
      </c>
      <c r="C3683" s="10" t="s">
        <v>29</v>
      </c>
      <c r="D3683" s="10" t="s">
        <v>31</v>
      </c>
      <c r="E3683" s="10" t="s">
        <v>17</v>
      </c>
      <c r="F3683" s="10" t="s">
        <v>30</v>
      </c>
      <c r="G3683" s="10" t="s">
        <v>40</v>
      </c>
      <c r="H3683" s="10" t="s">
        <v>34</v>
      </c>
      <c r="I3683" s="10" t="s">
        <v>21</v>
      </c>
      <c r="O3683" s="10">
        <f t="shared" si="57"/>
        <v>1</v>
      </c>
    </row>
    <row r="3684" spans="2:15" x14ac:dyDescent="0.3">
      <c r="B3684" s="10">
        <v>2024</v>
      </c>
      <c r="C3684" s="10" t="s">
        <v>43</v>
      </c>
      <c r="D3684" s="10" t="s">
        <v>16</v>
      </c>
      <c r="E3684" s="10" t="s">
        <v>24</v>
      </c>
      <c r="F3684" s="10" t="s">
        <v>18</v>
      </c>
      <c r="G3684" s="10" t="s">
        <v>38</v>
      </c>
      <c r="H3684" s="10" t="s">
        <v>27</v>
      </c>
      <c r="I3684" s="10" t="s">
        <v>34</v>
      </c>
      <c r="O3684" s="10">
        <f t="shared" si="57"/>
        <v>1</v>
      </c>
    </row>
    <row r="3685" spans="2:15" x14ac:dyDescent="0.3">
      <c r="B3685" s="10">
        <v>2022</v>
      </c>
      <c r="C3685" s="10" t="s">
        <v>22</v>
      </c>
      <c r="D3685" s="10" t="s">
        <v>33</v>
      </c>
      <c r="E3685" s="10" t="s">
        <v>17</v>
      </c>
      <c r="F3685" s="10" t="s">
        <v>18</v>
      </c>
      <c r="G3685" s="10" t="s">
        <v>44</v>
      </c>
      <c r="H3685" s="10" t="s">
        <v>20</v>
      </c>
      <c r="I3685" s="10" t="s">
        <v>34</v>
      </c>
      <c r="O3685" s="10">
        <f t="shared" si="57"/>
        <v>1</v>
      </c>
    </row>
    <row r="3686" spans="2:15" x14ac:dyDescent="0.3">
      <c r="B3686" s="10">
        <v>2021</v>
      </c>
      <c r="C3686" s="10" t="s">
        <v>22</v>
      </c>
      <c r="D3686" s="10" t="s">
        <v>16</v>
      </c>
      <c r="E3686" s="10" t="s">
        <v>17</v>
      </c>
      <c r="F3686" s="10" t="s">
        <v>30</v>
      </c>
      <c r="G3686" s="10" t="s">
        <v>40</v>
      </c>
      <c r="H3686" s="10" t="s">
        <v>20</v>
      </c>
      <c r="I3686" s="10" t="s">
        <v>34</v>
      </c>
      <c r="O3686" s="10">
        <f t="shared" si="57"/>
        <v>1</v>
      </c>
    </row>
    <row r="3687" spans="2:15" x14ac:dyDescent="0.3">
      <c r="B3687" s="10">
        <v>2022</v>
      </c>
      <c r="C3687" s="10" t="s">
        <v>45</v>
      </c>
      <c r="D3687" s="10" t="s">
        <v>31</v>
      </c>
      <c r="E3687" s="10" t="s">
        <v>35</v>
      </c>
      <c r="F3687" s="10" t="s">
        <v>25</v>
      </c>
      <c r="G3687" s="10" t="s">
        <v>38</v>
      </c>
      <c r="H3687" s="10" t="s">
        <v>39</v>
      </c>
      <c r="I3687" s="10" t="s">
        <v>21</v>
      </c>
      <c r="O3687" s="10">
        <f t="shared" si="57"/>
        <v>1</v>
      </c>
    </row>
    <row r="3688" spans="2:15" x14ac:dyDescent="0.3">
      <c r="B3688" s="10">
        <v>2021</v>
      </c>
      <c r="C3688" s="10" t="s">
        <v>43</v>
      </c>
      <c r="D3688" s="10" t="s">
        <v>31</v>
      </c>
      <c r="E3688" s="10" t="s">
        <v>35</v>
      </c>
      <c r="F3688" s="10" t="s">
        <v>25</v>
      </c>
      <c r="G3688" s="10" t="s">
        <v>40</v>
      </c>
      <c r="H3688" s="10" t="s">
        <v>39</v>
      </c>
      <c r="I3688" s="10" t="s">
        <v>28</v>
      </c>
      <c r="O3688" s="10">
        <f t="shared" si="57"/>
        <v>1</v>
      </c>
    </row>
    <row r="3689" spans="2:15" x14ac:dyDescent="0.3">
      <c r="B3689" s="10">
        <v>2023</v>
      </c>
      <c r="C3689" s="10" t="s">
        <v>45</v>
      </c>
      <c r="D3689" s="10" t="s">
        <v>37</v>
      </c>
      <c r="E3689" s="10" t="s">
        <v>35</v>
      </c>
      <c r="F3689" s="10" t="s">
        <v>30</v>
      </c>
      <c r="G3689" s="10" t="s">
        <v>44</v>
      </c>
      <c r="H3689" s="10" t="s">
        <v>20</v>
      </c>
      <c r="I3689" s="10" t="s">
        <v>28</v>
      </c>
      <c r="O3689" s="10">
        <f t="shared" si="57"/>
        <v>1</v>
      </c>
    </row>
    <row r="3690" spans="2:15" x14ac:dyDescent="0.3">
      <c r="B3690" s="10">
        <v>2024</v>
      </c>
      <c r="C3690" s="10" t="s">
        <v>36</v>
      </c>
      <c r="D3690" s="10" t="s">
        <v>42</v>
      </c>
      <c r="E3690" s="10" t="s">
        <v>24</v>
      </c>
      <c r="F3690" s="10" t="s">
        <v>25</v>
      </c>
      <c r="G3690" s="10" t="s">
        <v>44</v>
      </c>
      <c r="H3690" s="10" t="s">
        <v>20</v>
      </c>
      <c r="I3690" s="10" t="s">
        <v>21</v>
      </c>
      <c r="O3690" s="10">
        <f t="shared" si="57"/>
        <v>1</v>
      </c>
    </row>
    <row r="3691" spans="2:15" x14ac:dyDescent="0.3">
      <c r="B3691" s="10">
        <v>2025</v>
      </c>
      <c r="C3691" s="10" t="s">
        <v>45</v>
      </c>
      <c r="D3691" s="10" t="s">
        <v>16</v>
      </c>
      <c r="E3691" s="10" t="s">
        <v>17</v>
      </c>
      <c r="F3691" s="10" t="s">
        <v>25</v>
      </c>
      <c r="G3691" s="10" t="s">
        <v>26</v>
      </c>
      <c r="H3691" s="10" t="s">
        <v>27</v>
      </c>
      <c r="I3691" s="10" t="s">
        <v>28</v>
      </c>
      <c r="O3691" s="10">
        <f t="shared" si="57"/>
        <v>1</v>
      </c>
    </row>
    <row r="3692" spans="2:15" x14ac:dyDescent="0.3">
      <c r="B3692" s="10">
        <v>2026</v>
      </c>
      <c r="C3692" s="10" t="s">
        <v>41</v>
      </c>
      <c r="D3692" s="10" t="s">
        <v>31</v>
      </c>
      <c r="E3692" s="10" t="s">
        <v>17</v>
      </c>
      <c r="F3692" s="10" t="s">
        <v>25</v>
      </c>
      <c r="G3692" s="10" t="s">
        <v>40</v>
      </c>
      <c r="H3692" s="10" t="s">
        <v>27</v>
      </c>
      <c r="I3692" s="10" t="s">
        <v>28</v>
      </c>
      <c r="O3692" s="10">
        <f t="shared" si="57"/>
        <v>1</v>
      </c>
    </row>
    <row r="3693" spans="2:15" x14ac:dyDescent="0.3">
      <c r="B3693" s="10">
        <v>2020</v>
      </c>
      <c r="C3693" s="10" t="s">
        <v>45</v>
      </c>
      <c r="D3693" s="10" t="s">
        <v>33</v>
      </c>
      <c r="E3693" s="10" t="s">
        <v>17</v>
      </c>
      <c r="F3693" s="10" t="s">
        <v>25</v>
      </c>
      <c r="G3693" s="10" t="s">
        <v>19</v>
      </c>
      <c r="H3693" s="10" t="s">
        <v>27</v>
      </c>
      <c r="I3693" s="10" t="s">
        <v>28</v>
      </c>
      <c r="O3693" s="10">
        <f t="shared" si="57"/>
        <v>1</v>
      </c>
    </row>
    <row r="3694" spans="2:15" x14ac:dyDescent="0.3">
      <c r="B3694" s="10">
        <v>2020</v>
      </c>
      <c r="C3694" s="10" t="s">
        <v>22</v>
      </c>
      <c r="D3694" s="10" t="s">
        <v>23</v>
      </c>
      <c r="E3694" s="10" t="s">
        <v>24</v>
      </c>
      <c r="F3694" s="10" t="s">
        <v>30</v>
      </c>
      <c r="G3694" s="10" t="s">
        <v>40</v>
      </c>
      <c r="H3694" s="10" t="s">
        <v>27</v>
      </c>
      <c r="I3694" s="10" t="s">
        <v>34</v>
      </c>
      <c r="O3694" s="10">
        <f t="shared" si="57"/>
        <v>1</v>
      </c>
    </row>
    <row r="3695" spans="2:15" x14ac:dyDescent="0.3">
      <c r="B3695" s="10">
        <v>2022</v>
      </c>
      <c r="C3695" s="10" t="s">
        <v>45</v>
      </c>
      <c r="D3695" s="10" t="s">
        <v>16</v>
      </c>
      <c r="E3695" s="10" t="s">
        <v>17</v>
      </c>
      <c r="F3695" s="10" t="s">
        <v>25</v>
      </c>
      <c r="G3695" s="10" t="s">
        <v>44</v>
      </c>
      <c r="H3695" s="10" t="s">
        <v>39</v>
      </c>
      <c r="I3695" s="10" t="s">
        <v>34</v>
      </c>
      <c r="O3695" s="10">
        <f t="shared" si="57"/>
        <v>1</v>
      </c>
    </row>
    <row r="3696" spans="2:15" x14ac:dyDescent="0.3">
      <c r="B3696" s="10">
        <v>2022</v>
      </c>
      <c r="C3696" s="10" t="s">
        <v>22</v>
      </c>
      <c r="D3696" s="10" t="s">
        <v>33</v>
      </c>
      <c r="E3696" s="10" t="s">
        <v>35</v>
      </c>
      <c r="F3696" s="10" t="s">
        <v>30</v>
      </c>
      <c r="G3696" s="10" t="s">
        <v>44</v>
      </c>
      <c r="H3696" s="10" t="s">
        <v>34</v>
      </c>
      <c r="I3696" s="10" t="s">
        <v>28</v>
      </c>
      <c r="O3696" s="10">
        <f t="shared" si="57"/>
        <v>1</v>
      </c>
    </row>
    <row r="3697" spans="2:15" x14ac:dyDescent="0.3">
      <c r="B3697" s="10">
        <v>2021</v>
      </c>
      <c r="C3697" s="10" t="s">
        <v>22</v>
      </c>
      <c r="D3697" s="10" t="s">
        <v>33</v>
      </c>
      <c r="E3697" s="10" t="s">
        <v>35</v>
      </c>
      <c r="F3697" s="10" t="s">
        <v>25</v>
      </c>
      <c r="G3697" s="10" t="s">
        <v>44</v>
      </c>
      <c r="H3697" s="10" t="s">
        <v>20</v>
      </c>
      <c r="I3697" s="10" t="s">
        <v>28</v>
      </c>
      <c r="O3697" s="10">
        <f t="shared" si="57"/>
        <v>1</v>
      </c>
    </row>
    <row r="3698" spans="2:15" x14ac:dyDescent="0.3">
      <c r="B3698" s="10">
        <v>2022</v>
      </c>
      <c r="C3698" s="10" t="s">
        <v>22</v>
      </c>
      <c r="D3698" s="10" t="s">
        <v>37</v>
      </c>
      <c r="E3698" s="10" t="s">
        <v>35</v>
      </c>
      <c r="F3698" s="10" t="s">
        <v>18</v>
      </c>
      <c r="G3698" s="10" t="s">
        <v>26</v>
      </c>
      <c r="H3698" s="10" t="s">
        <v>20</v>
      </c>
      <c r="I3698" s="10" t="s">
        <v>34</v>
      </c>
      <c r="O3698" s="10">
        <f t="shared" si="57"/>
        <v>1</v>
      </c>
    </row>
    <row r="3699" spans="2:15" x14ac:dyDescent="0.3">
      <c r="B3699" s="10">
        <v>2021</v>
      </c>
      <c r="C3699" s="10" t="s">
        <v>36</v>
      </c>
      <c r="D3699" s="10" t="s">
        <v>23</v>
      </c>
      <c r="E3699" s="10" t="s">
        <v>24</v>
      </c>
      <c r="F3699" s="10" t="s">
        <v>30</v>
      </c>
      <c r="G3699" s="10" t="s">
        <v>26</v>
      </c>
      <c r="H3699" s="10" t="s">
        <v>27</v>
      </c>
      <c r="I3699" s="10" t="s">
        <v>28</v>
      </c>
      <c r="O3699" s="10">
        <f t="shared" si="57"/>
        <v>1</v>
      </c>
    </row>
    <row r="3700" spans="2:15" x14ac:dyDescent="0.3">
      <c r="B3700" s="10">
        <v>2021</v>
      </c>
      <c r="C3700" s="10" t="s">
        <v>41</v>
      </c>
      <c r="D3700" s="10" t="s">
        <v>31</v>
      </c>
      <c r="E3700" s="10" t="s">
        <v>17</v>
      </c>
      <c r="F3700" s="10" t="s">
        <v>18</v>
      </c>
      <c r="G3700" s="10" t="s">
        <v>38</v>
      </c>
      <c r="H3700" s="10" t="s">
        <v>20</v>
      </c>
      <c r="I3700" s="10" t="s">
        <v>28</v>
      </c>
      <c r="O3700" s="10">
        <f t="shared" si="57"/>
        <v>1</v>
      </c>
    </row>
    <row r="3701" spans="2:15" x14ac:dyDescent="0.3">
      <c r="B3701" s="10">
        <v>2024</v>
      </c>
      <c r="C3701" s="10" t="s">
        <v>29</v>
      </c>
      <c r="D3701" s="10" t="s">
        <v>42</v>
      </c>
      <c r="E3701" s="10" t="s">
        <v>35</v>
      </c>
      <c r="F3701" s="10" t="s">
        <v>18</v>
      </c>
      <c r="G3701" s="10" t="s">
        <v>32</v>
      </c>
      <c r="H3701" s="10" t="s">
        <v>20</v>
      </c>
      <c r="I3701" s="10" t="s">
        <v>28</v>
      </c>
      <c r="O3701" s="10">
        <f t="shared" si="57"/>
        <v>1</v>
      </c>
    </row>
    <row r="3702" spans="2:15" x14ac:dyDescent="0.3">
      <c r="B3702" s="10">
        <v>2023</v>
      </c>
      <c r="C3702" s="10" t="s">
        <v>41</v>
      </c>
      <c r="D3702" s="10" t="s">
        <v>16</v>
      </c>
      <c r="E3702" s="10" t="s">
        <v>35</v>
      </c>
      <c r="F3702" s="10" t="s">
        <v>18</v>
      </c>
      <c r="G3702" s="10" t="s">
        <v>32</v>
      </c>
      <c r="H3702" s="10" t="s">
        <v>39</v>
      </c>
      <c r="I3702" s="10" t="s">
        <v>28</v>
      </c>
      <c r="O3702" s="10">
        <f t="shared" si="57"/>
        <v>1</v>
      </c>
    </row>
    <row r="3703" spans="2:15" x14ac:dyDescent="0.3">
      <c r="B3703" s="10">
        <v>2020</v>
      </c>
      <c r="C3703" s="10" t="s">
        <v>15</v>
      </c>
      <c r="D3703" s="10" t="s">
        <v>37</v>
      </c>
      <c r="E3703" s="10" t="s">
        <v>24</v>
      </c>
      <c r="F3703" s="10" t="s">
        <v>30</v>
      </c>
      <c r="G3703" s="10" t="s">
        <v>32</v>
      </c>
      <c r="H3703" s="10" t="s">
        <v>34</v>
      </c>
      <c r="I3703" s="10" t="s">
        <v>21</v>
      </c>
      <c r="O3703" s="10">
        <f t="shared" si="57"/>
        <v>1</v>
      </c>
    </row>
    <row r="3704" spans="2:15" x14ac:dyDescent="0.3">
      <c r="B3704" s="10">
        <v>2024</v>
      </c>
      <c r="C3704" s="10" t="s">
        <v>22</v>
      </c>
      <c r="D3704" s="10" t="s">
        <v>37</v>
      </c>
      <c r="E3704" s="10" t="s">
        <v>24</v>
      </c>
      <c r="F3704" s="10" t="s">
        <v>18</v>
      </c>
      <c r="G3704" s="10" t="s">
        <v>32</v>
      </c>
      <c r="H3704" s="10" t="s">
        <v>34</v>
      </c>
      <c r="I3704" s="10" t="s">
        <v>34</v>
      </c>
      <c r="O3704" s="10">
        <f t="shared" si="57"/>
        <v>1</v>
      </c>
    </row>
    <row r="3705" spans="2:15" x14ac:dyDescent="0.3">
      <c r="B3705" s="10">
        <v>2021</v>
      </c>
      <c r="C3705" s="10" t="s">
        <v>22</v>
      </c>
      <c r="D3705" s="10" t="s">
        <v>33</v>
      </c>
      <c r="E3705" s="10" t="s">
        <v>17</v>
      </c>
      <c r="F3705" s="10" t="s">
        <v>30</v>
      </c>
      <c r="G3705" s="10" t="s">
        <v>26</v>
      </c>
      <c r="H3705" s="10" t="s">
        <v>20</v>
      </c>
      <c r="I3705" s="10" t="s">
        <v>21</v>
      </c>
      <c r="O3705" s="10">
        <f t="shared" si="57"/>
        <v>1</v>
      </c>
    </row>
    <row r="3706" spans="2:15" x14ac:dyDescent="0.3">
      <c r="B3706" s="10">
        <v>2020</v>
      </c>
      <c r="C3706" s="10" t="s">
        <v>15</v>
      </c>
      <c r="D3706" s="10" t="s">
        <v>23</v>
      </c>
      <c r="E3706" s="10" t="s">
        <v>35</v>
      </c>
      <c r="F3706" s="10" t="s">
        <v>18</v>
      </c>
      <c r="G3706" s="10" t="s">
        <v>32</v>
      </c>
      <c r="H3706" s="10" t="s">
        <v>39</v>
      </c>
      <c r="I3706" s="10" t="s">
        <v>21</v>
      </c>
      <c r="O3706" s="10">
        <f t="shared" si="57"/>
        <v>1</v>
      </c>
    </row>
    <row r="3707" spans="2:15" x14ac:dyDescent="0.3">
      <c r="B3707" s="10">
        <v>2024</v>
      </c>
      <c r="C3707" s="10" t="s">
        <v>29</v>
      </c>
      <c r="D3707" s="10" t="s">
        <v>16</v>
      </c>
      <c r="E3707" s="10" t="s">
        <v>35</v>
      </c>
      <c r="F3707" s="10" t="s">
        <v>18</v>
      </c>
      <c r="G3707" s="10" t="s">
        <v>26</v>
      </c>
      <c r="H3707" s="10" t="s">
        <v>27</v>
      </c>
      <c r="I3707" s="10" t="s">
        <v>21</v>
      </c>
      <c r="O3707" s="10">
        <f t="shared" si="57"/>
        <v>1</v>
      </c>
    </row>
    <row r="3708" spans="2:15" x14ac:dyDescent="0.3">
      <c r="B3708" s="10">
        <v>2020</v>
      </c>
      <c r="C3708" s="10" t="s">
        <v>45</v>
      </c>
      <c r="D3708" s="10" t="s">
        <v>33</v>
      </c>
      <c r="E3708" s="10" t="s">
        <v>24</v>
      </c>
      <c r="F3708" s="10" t="s">
        <v>25</v>
      </c>
      <c r="G3708" s="10" t="s">
        <v>26</v>
      </c>
      <c r="H3708" s="10" t="s">
        <v>34</v>
      </c>
      <c r="I3708" s="10" t="s">
        <v>28</v>
      </c>
      <c r="O3708" s="10">
        <f t="shared" si="57"/>
        <v>1</v>
      </c>
    </row>
    <row r="3709" spans="2:15" x14ac:dyDescent="0.3">
      <c r="B3709" s="10">
        <v>2024</v>
      </c>
      <c r="C3709" s="10" t="s">
        <v>15</v>
      </c>
      <c r="D3709" s="10" t="s">
        <v>31</v>
      </c>
      <c r="E3709" s="10" t="s">
        <v>24</v>
      </c>
      <c r="F3709" s="10" t="s">
        <v>25</v>
      </c>
      <c r="G3709" s="10" t="s">
        <v>38</v>
      </c>
      <c r="H3709" s="10" t="s">
        <v>34</v>
      </c>
      <c r="I3709" s="10" t="s">
        <v>34</v>
      </c>
      <c r="O3709" s="10">
        <f t="shared" si="57"/>
        <v>1</v>
      </c>
    </row>
    <row r="3710" spans="2:15" x14ac:dyDescent="0.3">
      <c r="B3710" s="10">
        <v>2023</v>
      </c>
      <c r="C3710" s="10" t="s">
        <v>43</v>
      </c>
      <c r="D3710" s="10" t="s">
        <v>16</v>
      </c>
      <c r="E3710" s="10" t="s">
        <v>35</v>
      </c>
      <c r="F3710" s="10" t="s">
        <v>30</v>
      </c>
      <c r="G3710" s="10" t="s">
        <v>44</v>
      </c>
      <c r="H3710" s="10" t="s">
        <v>20</v>
      </c>
      <c r="I3710" s="10" t="s">
        <v>28</v>
      </c>
      <c r="O3710" s="10">
        <f t="shared" si="57"/>
        <v>1</v>
      </c>
    </row>
    <row r="3711" spans="2:15" x14ac:dyDescent="0.3">
      <c r="B3711" s="10">
        <v>2026</v>
      </c>
      <c r="C3711" s="10" t="s">
        <v>15</v>
      </c>
      <c r="D3711" s="10" t="s">
        <v>16</v>
      </c>
      <c r="E3711" s="10" t="s">
        <v>35</v>
      </c>
      <c r="F3711" s="10" t="s">
        <v>18</v>
      </c>
      <c r="G3711" s="10" t="s">
        <v>44</v>
      </c>
      <c r="H3711" s="10" t="s">
        <v>20</v>
      </c>
      <c r="I3711" s="10" t="s">
        <v>28</v>
      </c>
      <c r="O3711" s="10">
        <f t="shared" si="57"/>
        <v>1</v>
      </c>
    </row>
    <row r="3712" spans="2:15" x14ac:dyDescent="0.3">
      <c r="B3712" s="10">
        <v>2020</v>
      </c>
      <c r="C3712" s="10" t="s">
        <v>36</v>
      </c>
      <c r="D3712" s="10" t="s">
        <v>37</v>
      </c>
      <c r="E3712" s="10" t="s">
        <v>17</v>
      </c>
      <c r="F3712" s="10" t="s">
        <v>18</v>
      </c>
      <c r="G3712" s="10" t="s">
        <v>32</v>
      </c>
      <c r="H3712" s="10" t="s">
        <v>39</v>
      </c>
      <c r="I3712" s="10" t="s">
        <v>28</v>
      </c>
      <c r="O3712" s="10">
        <f t="shared" si="57"/>
        <v>1</v>
      </c>
    </row>
    <row r="3713" spans="2:15" x14ac:dyDescent="0.3">
      <c r="B3713" s="10">
        <v>2020</v>
      </c>
      <c r="C3713" s="10" t="s">
        <v>43</v>
      </c>
      <c r="D3713" s="10" t="s">
        <v>16</v>
      </c>
      <c r="E3713" s="10" t="s">
        <v>17</v>
      </c>
      <c r="F3713" s="10" t="s">
        <v>30</v>
      </c>
      <c r="G3713" s="10" t="s">
        <v>32</v>
      </c>
      <c r="H3713" s="10" t="s">
        <v>20</v>
      </c>
      <c r="I3713" s="10" t="s">
        <v>34</v>
      </c>
      <c r="O3713" s="10">
        <f t="shared" si="57"/>
        <v>1</v>
      </c>
    </row>
    <row r="3714" spans="2:15" x14ac:dyDescent="0.3">
      <c r="B3714" s="10">
        <v>2023</v>
      </c>
      <c r="C3714" s="10" t="s">
        <v>45</v>
      </c>
      <c r="D3714" s="10" t="s">
        <v>33</v>
      </c>
      <c r="E3714" s="10" t="s">
        <v>35</v>
      </c>
      <c r="F3714" s="10" t="s">
        <v>18</v>
      </c>
      <c r="G3714" s="10" t="s">
        <v>26</v>
      </c>
      <c r="H3714" s="10" t="s">
        <v>20</v>
      </c>
      <c r="I3714" s="10" t="s">
        <v>28</v>
      </c>
      <c r="O3714" s="10">
        <f t="shared" si="57"/>
        <v>1</v>
      </c>
    </row>
    <row r="3715" spans="2:15" x14ac:dyDescent="0.3">
      <c r="B3715" s="10">
        <v>2022</v>
      </c>
      <c r="C3715" s="10" t="s">
        <v>36</v>
      </c>
      <c r="D3715" s="10" t="s">
        <v>37</v>
      </c>
      <c r="E3715" s="10" t="s">
        <v>17</v>
      </c>
      <c r="F3715" s="10" t="s">
        <v>25</v>
      </c>
      <c r="G3715" s="10" t="s">
        <v>38</v>
      </c>
      <c r="H3715" s="10" t="s">
        <v>34</v>
      </c>
      <c r="I3715" s="10" t="s">
        <v>28</v>
      </c>
      <c r="O3715" s="10">
        <f t="shared" si="57"/>
        <v>1</v>
      </c>
    </row>
    <row r="3716" spans="2:15" x14ac:dyDescent="0.3">
      <c r="B3716" s="10">
        <v>2024</v>
      </c>
      <c r="C3716" s="10" t="s">
        <v>43</v>
      </c>
      <c r="D3716" s="10" t="s">
        <v>33</v>
      </c>
      <c r="E3716" s="10" t="s">
        <v>24</v>
      </c>
      <c r="F3716" s="10" t="s">
        <v>25</v>
      </c>
      <c r="G3716" s="10" t="s">
        <v>40</v>
      </c>
      <c r="H3716" s="10" t="s">
        <v>27</v>
      </c>
      <c r="I3716" s="10" t="s">
        <v>34</v>
      </c>
      <c r="O3716" s="10">
        <f t="shared" si="57"/>
        <v>1</v>
      </c>
    </row>
    <row r="3717" spans="2:15" x14ac:dyDescent="0.3">
      <c r="B3717" s="10">
        <v>2026</v>
      </c>
      <c r="C3717" s="10" t="s">
        <v>15</v>
      </c>
      <c r="D3717" s="10" t="s">
        <v>31</v>
      </c>
      <c r="E3717" s="10" t="s">
        <v>17</v>
      </c>
      <c r="F3717" s="10" t="s">
        <v>25</v>
      </c>
      <c r="G3717" s="10" t="s">
        <v>26</v>
      </c>
      <c r="H3717" s="10" t="s">
        <v>20</v>
      </c>
      <c r="I3717" s="10" t="s">
        <v>28</v>
      </c>
      <c r="O3717" s="10">
        <f t="shared" ref="O3717:O3780" si="58">SUBTOTAL(103,B3717)</f>
        <v>1</v>
      </c>
    </row>
    <row r="3718" spans="2:15" x14ac:dyDescent="0.3">
      <c r="B3718" s="10">
        <v>2023</v>
      </c>
      <c r="C3718" s="10" t="s">
        <v>41</v>
      </c>
      <c r="D3718" s="10" t="s">
        <v>42</v>
      </c>
      <c r="E3718" s="10" t="s">
        <v>35</v>
      </c>
      <c r="F3718" s="10" t="s">
        <v>18</v>
      </c>
      <c r="G3718" s="10" t="s">
        <v>32</v>
      </c>
      <c r="H3718" s="10" t="s">
        <v>34</v>
      </c>
      <c r="I3718" s="10" t="s">
        <v>28</v>
      </c>
      <c r="O3718" s="10">
        <f t="shared" si="58"/>
        <v>1</v>
      </c>
    </row>
    <row r="3719" spans="2:15" x14ac:dyDescent="0.3">
      <c r="B3719" s="10">
        <v>2020</v>
      </c>
      <c r="C3719" s="10" t="s">
        <v>41</v>
      </c>
      <c r="D3719" s="10" t="s">
        <v>16</v>
      </c>
      <c r="E3719" s="10" t="s">
        <v>17</v>
      </c>
      <c r="F3719" s="10" t="s">
        <v>25</v>
      </c>
      <c r="G3719" s="10" t="s">
        <v>44</v>
      </c>
      <c r="H3719" s="10" t="s">
        <v>20</v>
      </c>
      <c r="I3719" s="10" t="s">
        <v>28</v>
      </c>
      <c r="O3719" s="10">
        <f t="shared" si="58"/>
        <v>1</v>
      </c>
    </row>
    <row r="3720" spans="2:15" x14ac:dyDescent="0.3">
      <c r="B3720" s="10">
        <v>2024</v>
      </c>
      <c r="C3720" s="10" t="s">
        <v>41</v>
      </c>
      <c r="D3720" s="10" t="s">
        <v>31</v>
      </c>
      <c r="E3720" s="10" t="s">
        <v>35</v>
      </c>
      <c r="F3720" s="10" t="s">
        <v>30</v>
      </c>
      <c r="G3720" s="10" t="s">
        <v>38</v>
      </c>
      <c r="H3720" s="10" t="s">
        <v>34</v>
      </c>
      <c r="I3720" s="10" t="s">
        <v>28</v>
      </c>
      <c r="O3720" s="10">
        <f t="shared" si="58"/>
        <v>1</v>
      </c>
    </row>
    <row r="3721" spans="2:15" x14ac:dyDescent="0.3">
      <c r="B3721" s="10">
        <v>2022</v>
      </c>
      <c r="C3721" s="10" t="s">
        <v>43</v>
      </c>
      <c r="D3721" s="10" t="s">
        <v>42</v>
      </c>
      <c r="E3721" s="10" t="s">
        <v>35</v>
      </c>
      <c r="F3721" s="10" t="s">
        <v>25</v>
      </c>
      <c r="G3721" s="10" t="s">
        <v>32</v>
      </c>
      <c r="H3721" s="10" t="s">
        <v>39</v>
      </c>
      <c r="I3721" s="10" t="s">
        <v>21</v>
      </c>
      <c r="O3721" s="10">
        <f t="shared" si="58"/>
        <v>1</v>
      </c>
    </row>
    <row r="3722" spans="2:15" x14ac:dyDescent="0.3">
      <c r="B3722" s="10">
        <v>2021</v>
      </c>
      <c r="C3722" s="10" t="s">
        <v>43</v>
      </c>
      <c r="D3722" s="10" t="s">
        <v>33</v>
      </c>
      <c r="E3722" s="10" t="s">
        <v>35</v>
      </c>
      <c r="F3722" s="10" t="s">
        <v>30</v>
      </c>
      <c r="G3722" s="10" t="s">
        <v>26</v>
      </c>
      <c r="H3722" s="10" t="s">
        <v>39</v>
      </c>
      <c r="I3722" s="10" t="s">
        <v>28</v>
      </c>
      <c r="O3722" s="10">
        <f t="shared" si="58"/>
        <v>1</v>
      </c>
    </row>
    <row r="3723" spans="2:15" x14ac:dyDescent="0.3">
      <c r="B3723" s="10">
        <v>2020</v>
      </c>
      <c r="C3723" s="10" t="s">
        <v>15</v>
      </c>
      <c r="D3723" s="10" t="s">
        <v>37</v>
      </c>
      <c r="E3723" s="10" t="s">
        <v>17</v>
      </c>
      <c r="F3723" s="10" t="s">
        <v>30</v>
      </c>
      <c r="G3723" s="10" t="s">
        <v>44</v>
      </c>
      <c r="H3723" s="10" t="s">
        <v>27</v>
      </c>
      <c r="I3723" s="10" t="s">
        <v>34</v>
      </c>
      <c r="O3723" s="10">
        <f t="shared" si="58"/>
        <v>1</v>
      </c>
    </row>
    <row r="3724" spans="2:15" x14ac:dyDescent="0.3">
      <c r="B3724" s="10">
        <v>2021</v>
      </c>
      <c r="C3724" s="10" t="s">
        <v>45</v>
      </c>
      <c r="D3724" s="10" t="s">
        <v>33</v>
      </c>
      <c r="E3724" s="10" t="s">
        <v>17</v>
      </c>
      <c r="F3724" s="10" t="s">
        <v>30</v>
      </c>
      <c r="G3724" s="10" t="s">
        <v>19</v>
      </c>
      <c r="H3724" s="10" t="s">
        <v>34</v>
      </c>
      <c r="I3724" s="10" t="s">
        <v>21</v>
      </c>
      <c r="O3724" s="10">
        <f t="shared" si="58"/>
        <v>1</v>
      </c>
    </row>
    <row r="3725" spans="2:15" x14ac:dyDescent="0.3">
      <c r="B3725" s="10">
        <v>2024</v>
      </c>
      <c r="C3725" s="10" t="s">
        <v>29</v>
      </c>
      <c r="D3725" s="10" t="s">
        <v>33</v>
      </c>
      <c r="E3725" s="10" t="s">
        <v>24</v>
      </c>
      <c r="F3725" s="10" t="s">
        <v>25</v>
      </c>
      <c r="G3725" s="10" t="s">
        <v>26</v>
      </c>
      <c r="H3725" s="10" t="s">
        <v>27</v>
      </c>
      <c r="I3725" s="10" t="s">
        <v>34</v>
      </c>
      <c r="O3725" s="10">
        <f t="shared" si="58"/>
        <v>1</v>
      </c>
    </row>
    <row r="3726" spans="2:15" x14ac:dyDescent="0.3">
      <c r="B3726" s="10">
        <v>2020</v>
      </c>
      <c r="C3726" s="10" t="s">
        <v>45</v>
      </c>
      <c r="D3726" s="10" t="s">
        <v>31</v>
      </c>
      <c r="E3726" s="10" t="s">
        <v>35</v>
      </c>
      <c r="F3726" s="10" t="s">
        <v>25</v>
      </c>
      <c r="G3726" s="10" t="s">
        <v>32</v>
      </c>
      <c r="H3726" s="10" t="s">
        <v>20</v>
      </c>
      <c r="I3726" s="10" t="s">
        <v>28</v>
      </c>
      <c r="O3726" s="10">
        <f t="shared" si="58"/>
        <v>1</v>
      </c>
    </row>
    <row r="3727" spans="2:15" x14ac:dyDescent="0.3">
      <c r="B3727" s="10">
        <v>2025</v>
      </c>
      <c r="C3727" s="10" t="s">
        <v>29</v>
      </c>
      <c r="D3727" s="10" t="s">
        <v>23</v>
      </c>
      <c r="E3727" s="10" t="s">
        <v>35</v>
      </c>
      <c r="F3727" s="10" t="s">
        <v>18</v>
      </c>
      <c r="G3727" s="10" t="s">
        <v>38</v>
      </c>
      <c r="H3727" s="10" t="s">
        <v>20</v>
      </c>
      <c r="I3727" s="10" t="s">
        <v>28</v>
      </c>
      <c r="O3727" s="10">
        <f t="shared" si="58"/>
        <v>1</v>
      </c>
    </row>
    <row r="3728" spans="2:15" x14ac:dyDescent="0.3">
      <c r="B3728" s="10">
        <v>2026</v>
      </c>
      <c r="C3728" s="10" t="s">
        <v>36</v>
      </c>
      <c r="D3728" s="10" t="s">
        <v>33</v>
      </c>
      <c r="E3728" s="10" t="s">
        <v>24</v>
      </c>
      <c r="F3728" s="10" t="s">
        <v>18</v>
      </c>
      <c r="G3728" s="10" t="s">
        <v>40</v>
      </c>
      <c r="H3728" s="10" t="s">
        <v>34</v>
      </c>
      <c r="I3728" s="10" t="s">
        <v>28</v>
      </c>
      <c r="O3728" s="10">
        <f t="shared" si="58"/>
        <v>1</v>
      </c>
    </row>
    <row r="3729" spans="2:15" x14ac:dyDescent="0.3">
      <c r="B3729" s="10">
        <v>2025</v>
      </c>
      <c r="C3729" s="10" t="s">
        <v>29</v>
      </c>
      <c r="D3729" s="10" t="s">
        <v>16</v>
      </c>
      <c r="E3729" s="10" t="s">
        <v>17</v>
      </c>
      <c r="F3729" s="10" t="s">
        <v>18</v>
      </c>
      <c r="G3729" s="10" t="s">
        <v>26</v>
      </c>
      <c r="H3729" s="10" t="s">
        <v>34</v>
      </c>
      <c r="I3729" s="10" t="s">
        <v>28</v>
      </c>
      <c r="O3729" s="10">
        <f t="shared" si="58"/>
        <v>1</v>
      </c>
    </row>
    <row r="3730" spans="2:15" x14ac:dyDescent="0.3">
      <c r="B3730" s="10">
        <v>2021</v>
      </c>
      <c r="C3730" s="10" t="s">
        <v>29</v>
      </c>
      <c r="D3730" s="10" t="s">
        <v>16</v>
      </c>
      <c r="E3730" s="10" t="s">
        <v>35</v>
      </c>
      <c r="F3730" s="10" t="s">
        <v>25</v>
      </c>
      <c r="G3730" s="10" t="s">
        <v>44</v>
      </c>
      <c r="H3730" s="10" t="s">
        <v>34</v>
      </c>
      <c r="I3730" s="10" t="s">
        <v>34</v>
      </c>
      <c r="O3730" s="10">
        <f t="shared" si="58"/>
        <v>1</v>
      </c>
    </row>
    <row r="3731" spans="2:15" x14ac:dyDescent="0.3">
      <c r="B3731" s="10">
        <v>2021</v>
      </c>
      <c r="C3731" s="10" t="s">
        <v>41</v>
      </c>
      <c r="D3731" s="10" t="s">
        <v>16</v>
      </c>
      <c r="E3731" s="10" t="s">
        <v>35</v>
      </c>
      <c r="F3731" s="10" t="s">
        <v>30</v>
      </c>
      <c r="G3731" s="10" t="s">
        <v>26</v>
      </c>
      <c r="H3731" s="10" t="s">
        <v>34</v>
      </c>
      <c r="I3731" s="10" t="s">
        <v>21</v>
      </c>
      <c r="O3731" s="10">
        <f t="shared" si="58"/>
        <v>1</v>
      </c>
    </row>
    <row r="3732" spans="2:15" x14ac:dyDescent="0.3">
      <c r="B3732" s="10">
        <v>2025</v>
      </c>
      <c r="C3732" s="10" t="s">
        <v>36</v>
      </c>
      <c r="D3732" s="10" t="s">
        <v>37</v>
      </c>
      <c r="E3732" s="10" t="s">
        <v>35</v>
      </c>
      <c r="F3732" s="10" t="s">
        <v>25</v>
      </c>
      <c r="G3732" s="10" t="s">
        <v>26</v>
      </c>
      <c r="H3732" s="10" t="s">
        <v>34</v>
      </c>
      <c r="I3732" s="10" t="s">
        <v>34</v>
      </c>
      <c r="O3732" s="10">
        <f t="shared" si="58"/>
        <v>1</v>
      </c>
    </row>
    <row r="3733" spans="2:15" x14ac:dyDescent="0.3">
      <c r="B3733" s="10">
        <v>2020</v>
      </c>
      <c r="C3733" s="10" t="s">
        <v>22</v>
      </c>
      <c r="D3733" s="10" t="s">
        <v>31</v>
      </c>
      <c r="E3733" s="10" t="s">
        <v>35</v>
      </c>
      <c r="F3733" s="10" t="s">
        <v>18</v>
      </c>
      <c r="G3733" s="10" t="s">
        <v>40</v>
      </c>
      <c r="H3733" s="10" t="s">
        <v>20</v>
      </c>
      <c r="I3733" s="10" t="s">
        <v>28</v>
      </c>
      <c r="O3733" s="10">
        <f t="shared" si="58"/>
        <v>1</v>
      </c>
    </row>
    <row r="3734" spans="2:15" x14ac:dyDescent="0.3">
      <c r="B3734" s="10">
        <v>2020</v>
      </c>
      <c r="C3734" s="10" t="s">
        <v>15</v>
      </c>
      <c r="D3734" s="10" t="s">
        <v>16</v>
      </c>
      <c r="E3734" s="10" t="s">
        <v>24</v>
      </c>
      <c r="F3734" s="10" t="s">
        <v>30</v>
      </c>
      <c r="G3734" s="10" t="s">
        <v>32</v>
      </c>
      <c r="H3734" s="10" t="s">
        <v>27</v>
      </c>
      <c r="I3734" s="10" t="s">
        <v>28</v>
      </c>
      <c r="O3734" s="10">
        <f t="shared" si="58"/>
        <v>1</v>
      </c>
    </row>
    <row r="3735" spans="2:15" x14ac:dyDescent="0.3">
      <c r="B3735" s="10">
        <v>2022</v>
      </c>
      <c r="C3735" s="10" t="s">
        <v>45</v>
      </c>
      <c r="D3735" s="10" t="s">
        <v>42</v>
      </c>
      <c r="E3735" s="10" t="s">
        <v>24</v>
      </c>
      <c r="F3735" s="10" t="s">
        <v>30</v>
      </c>
      <c r="G3735" s="10" t="s">
        <v>38</v>
      </c>
      <c r="H3735" s="10" t="s">
        <v>27</v>
      </c>
      <c r="I3735" s="10" t="s">
        <v>21</v>
      </c>
      <c r="O3735" s="10">
        <f t="shared" si="58"/>
        <v>1</v>
      </c>
    </row>
    <row r="3736" spans="2:15" x14ac:dyDescent="0.3">
      <c r="B3736" s="10">
        <v>2020</v>
      </c>
      <c r="C3736" s="10" t="s">
        <v>29</v>
      </c>
      <c r="D3736" s="10" t="s">
        <v>42</v>
      </c>
      <c r="E3736" s="10" t="s">
        <v>17</v>
      </c>
      <c r="F3736" s="10" t="s">
        <v>18</v>
      </c>
      <c r="G3736" s="10" t="s">
        <v>26</v>
      </c>
      <c r="H3736" s="10" t="s">
        <v>20</v>
      </c>
      <c r="I3736" s="10" t="s">
        <v>28</v>
      </c>
      <c r="O3736" s="10">
        <f t="shared" si="58"/>
        <v>1</v>
      </c>
    </row>
    <row r="3737" spans="2:15" x14ac:dyDescent="0.3">
      <c r="B3737" s="10">
        <v>2023</v>
      </c>
      <c r="C3737" s="10" t="s">
        <v>41</v>
      </c>
      <c r="D3737" s="10" t="s">
        <v>31</v>
      </c>
      <c r="E3737" s="10" t="s">
        <v>35</v>
      </c>
      <c r="F3737" s="10" t="s">
        <v>25</v>
      </c>
      <c r="G3737" s="10" t="s">
        <v>26</v>
      </c>
      <c r="H3737" s="10" t="s">
        <v>20</v>
      </c>
      <c r="I3737" s="10" t="s">
        <v>28</v>
      </c>
      <c r="O3737" s="10">
        <f t="shared" si="58"/>
        <v>1</v>
      </c>
    </row>
    <row r="3738" spans="2:15" x14ac:dyDescent="0.3">
      <c r="B3738" s="10">
        <v>2020</v>
      </c>
      <c r="C3738" s="10" t="s">
        <v>22</v>
      </c>
      <c r="D3738" s="10" t="s">
        <v>31</v>
      </c>
      <c r="E3738" s="10" t="s">
        <v>17</v>
      </c>
      <c r="F3738" s="10" t="s">
        <v>30</v>
      </c>
      <c r="G3738" s="10" t="s">
        <v>19</v>
      </c>
      <c r="H3738" s="10" t="s">
        <v>20</v>
      </c>
      <c r="I3738" s="10" t="s">
        <v>34</v>
      </c>
      <c r="O3738" s="10">
        <f t="shared" si="58"/>
        <v>1</v>
      </c>
    </row>
    <row r="3739" spans="2:15" x14ac:dyDescent="0.3">
      <c r="B3739" s="10">
        <v>2023</v>
      </c>
      <c r="C3739" s="10" t="s">
        <v>29</v>
      </c>
      <c r="D3739" s="10" t="s">
        <v>42</v>
      </c>
      <c r="E3739" s="10" t="s">
        <v>35</v>
      </c>
      <c r="F3739" s="10" t="s">
        <v>25</v>
      </c>
      <c r="G3739" s="10" t="s">
        <v>38</v>
      </c>
      <c r="H3739" s="10" t="s">
        <v>39</v>
      </c>
      <c r="I3739" s="10" t="s">
        <v>21</v>
      </c>
      <c r="O3739" s="10">
        <f t="shared" si="58"/>
        <v>1</v>
      </c>
    </row>
    <row r="3740" spans="2:15" x14ac:dyDescent="0.3">
      <c r="B3740" s="10">
        <v>2022</v>
      </c>
      <c r="C3740" s="10" t="s">
        <v>43</v>
      </c>
      <c r="D3740" s="10" t="s">
        <v>23</v>
      </c>
      <c r="E3740" s="10" t="s">
        <v>24</v>
      </c>
      <c r="F3740" s="10" t="s">
        <v>25</v>
      </c>
      <c r="G3740" s="10" t="s">
        <v>40</v>
      </c>
      <c r="H3740" s="10" t="s">
        <v>20</v>
      </c>
      <c r="I3740" s="10" t="s">
        <v>34</v>
      </c>
      <c r="O3740" s="10">
        <f t="shared" si="58"/>
        <v>1</v>
      </c>
    </row>
    <row r="3741" spans="2:15" x14ac:dyDescent="0.3">
      <c r="B3741" s="10">
        <v>2025</v>
      </c>
      <c r="C3741" s="10" t="s">
        <v>45</v>
      </c>
      <c r="D3741" s="10" t="s">
        <v>42</v>
      </c>
      <c r="E3741" s="10" t="s">
        <v>24</v>
      </c>
      <c r="F3741" s="10" t="s">
        <v>18</v>
      </c>
      <c r="G3741" s="10" t="s">
        <v>38</v>
      </c>
      <c r="H3741" s="10" t="s">
        <v>34</v>
      </c>
      <c r="I3741" s="10" t="s">
        <v>28</v>
      </c>
      <c r="O3741" s="10">
        <f t="shared" si="58"/>
        <v>1</v>
      </c>
    </row>
    <row r="3742" spans="2:15" x14ac:dyDescent="0.3">
      <c r="B3742" s="10">
        <v>2022</v>
      </c>
      <c r="C3742" s="10" t="s">
        <v>36</v>
      </c>
      <c r="D3742" s="10" t="s">
        <v>33</v>
      </c>
      <c r="E3742" s="10" t="s">
        <v>35</v>
      </c>
      <c r="F3742" s="10" t="s">
        <v>18</v>
      </c>
      <c r="G3742" s="10" t="s">
        <v>40</v>
      </c>
      <c r="H3742" s="10" t="s">
        <v>20</v>
      </c>
      <c r="I3742" s="10" t="s">
        <v>34</v>
      </c>
      <c r="O3742" s="10">
        <f t="shared" si="58"/>
        <v>1</v>
      </c>
    </row>
    <row r="3743" spans="2:15" x14ac:dyDescent="0.3">
      <c r="B3743" s="10">
        <v>2020</v>
      </c>
      <c r="C3743" s="10" t="s">
        <v>45</v>
      </c>
      <c r="D3743" s="10" t="s">
        <v>16</v>
      </c>
      <c r="E3743" s="10" t="s">
        <v>24</v>
      </c>
      <c r="F3743" s="10" t="s">
        <v>25</v>
      </c>
      <c r="G3743" s="10" t="s">
        <v>26</v>
      </c>
      <c r="H3743" s="10" t="s">
        <v>34</v>
      </c>
      <c r="I3743" s="10" t="s">
        <v>34</v>
      </c>
      <c r="O3743" s="10">
        <f t="shared" si="58"/>
        <v>1</v>
      </c>
    </row>
    <row r="3744" spans="2:15" x14ac:dyDescent="0.3">
      <c r="B3744" s="10">
        <v>2024</v>
      </c>
      <c r="C3744" s="10" t="s">
        <v>43</v>
      </c>
      <c r="D3744" s="10" t="s">
        <v>23</v>
      </c>
      <c r="E3744" s="10" t="s">
        <v>35</v>
      </c>
      <c r="F3744" s="10" t="s">
        <v>25</v>
      </c>
      <c r="G3744" s="10" t="s">
        <v>32</v>
      </c>
      <c r="H3744" s="10" t="s">
        <v>34</v>
      </c>
      <c r="I3744" s="10" t="s">
        <v>21</v>
      </c>
      <c r="O3744" s="10">
        <f t="shared" si="58"/>
        <v>1</v>
      </c>
    </row>
    <row r="3745" spans="2:15" x14ac:dyDescent="0.3">
      <c r="B3745" s="10">
        <v>2025</v>
      </c>
      <c r="C3745" s="10" t="s">
        <v>15</v>
      </c>
      <c r="D3745" s="10" t="s">
        <v>16</v>
      </c>
      <c r="E3745" s="10" t="s">
        <v>17</v>
      </c>
      <c r="F3745" s="10" t="s">
        <v>25</v>
      </c>
      <c r="G3745" s="10" t="s">
        <v>32</v>
      </c>
      <c r="H3745" s="10" t="s">
        <v>27</v>
      </c>
      <c r="I3745" s="10" t="s">
        <v>28</v>
      </c>
      <c r="O3745" s="10">
        <f t="shared" si="58"/>
        <v>1</v>
      </c>
    </row>
    <row r="3746" spans="2:15" x14ac:dyDescent="0.3">
      <c r="B3746" s="10">
        <v>2021</v>
      </c>
      <c r="C3746" s="10" t="s">
        <v>36</v>
      </c>
      <c r="D3746" s="10" t="s">
        <v>42</v>
      </c>
      <c r="E3746" s="10" t="s">
        <v>24</v>
      </c>
      <c r="F3746" s="10" t="s">
        <v>30</v>
      </c>
      <c r="G3746" s="10" t="s">
        <v>19</v>
      </c>
      <c r="H3746" s="10" t="s">
        <v>27</v>
      </c>
      <c r="I3746" s="10" t="s">
        <v>28</v>
      </c>
      <c r="O3746" s="10">
        <f t="shared" si="58"/>
        <v>1</v>
      </c>
    </row>
    <row r="3747" spans="2:15" x14ac:dyDescent="0.3">
      <c r="B3747" s="10">
        <v>2021</v>
      </c>
      <c r="C3747" s="10" t="s">
        <v>29</v>
      </c>
      <c r="D3747" s="10" t="s">
        <v>42</v>
      </c>
      <c r="E3747" s="10" t="s">
        <v>35</v>
      </c>
      <c r="F3747" s="10" t="s">
        <v>18</v>
      </c>
      <c r="G3747" s="10" t="s">
        <v>44</v>
      </c>
      <c r="H3747" s="10" t="s">
        <v>27</v>
      </c>
      <c r="I3747" s="10" t="s">
        <v>21</v>
      </c>
      <c r="O3747" s="10">
        <f t="shared" si="58"/>
        <v>1</v>
      </c>
    </row>
    <row r="3748" spans="2:15" x14ac:dyDescent="0.3">
      <c r="B3748" s="10">
        <v>2025</v>
      </c>
      <c r="C3748" s="10" t="s">
        <v>36</v>
      </c>
      <c r="D3748" s="10" t="s">
        <v>37</v>
      </c>
      <c r="E3748" s="10" t="s">
        <v>35</v>
      </c>
      <c r="F3748" s="10" t="s">
        <v>18</v>
      </c>
      <c r="G3748" s="10" t="s">
        <v>32</v>
      </c>
      <c r="H3748" s="10" t="s">
        <v>39</v>
      </c>
      <c r="I3748" s="10" t="s">
        <v>28</v>
      </c>
      <c r="O3748" s="10">
        <f t="shared" si="58"/>
        <v>1</v>
      </c>
    </row>
    <row r="3749" spans="2:15" x14ac:dyDescent="0.3">
      <c r="B3749" s="10">
        <v>2023</v>
      </c>
      <c r="C3749" s="10" t="s">
        <v>41</v>
      </c>
      <c r="D3749" s="10" t="s">
        <v>31</v>
      </c>
      <c r="E3749" s="10" t="s">
        <v>35</v>
      </c>
      <c r="F3749" s="10" t="s">
        <v>18</v>
      </c>
      <c r="G3749" s="10" t="s">
        <v>38</v>
      </c>
      <c r="H3749" s="10" t="s">
        <v>34</v>
      </c>
      <c r="I3749" s="10" t="s">
        <v>28</v>
      </c>
      <c r="O3749" s="10">
        <f t="shared" si="58"/>
        <v>1</v>
      </c>
    </row>
    <row r="3750" spans="2:15" x14ac:dyDescent="0.3">
      <c r="B3750" s="10">
        <v>2025</v>
      </c>
      <c r="C3750" s="10" t="s">
        <v>43</v>
      </c>
      <c r="D3750" s="10" t="s">
        <v>23</v>
      </c>
      <c r="E3750" s="10" t="s">
        <v>24</v>
      </c>
      <c r="F3750" s="10" t="s">
        <v>18</v>
      </c>
      <c r="G3750" s="10" t="s">
        <v>38</v>
      </c>
      <c r="H3750" s="10" t="s">
        <v>27</v>
      </c>
      <c r="I3750" s="10" t="s">
        <v>28</v>
      </c>
      <c r="O3750" s="10">
        <f t="shared" si="58"/>
        <v>1</v>
      </c>
    </row>
    <row r="3751" spans="2:15" x14ac:dyDescent="0.3">
      <c r="B3751" s="10">
        <v>2024</v>
      </c>
      <c r="C3751" s="10" t="s">
        <v>45</v>
      </c>
      <c r="D3751" s="10" t="s">
        <v>42</v>
      </c>
      <c r="E3751" s="10" t="s">
        <v>24</v>
      </c>
      <c r="F3751" s="10" t="s">
        <v>30</v>
      </c>
      <c r="G3751" s="10" t="s">
        <v>40</v>
      </c>
      <c r="H3751" s="10" t="s">
        <v>39</v>
      </c>
      <c r="I3751" s="10" t="s">
        <v>28</v>
      </c>
      <c r="O3751" s="10">
        <f t="shared" si="58"/>
        <v>1</v>
      </c>
    </row>
    <row r="3752" spans="2:15" x14ac:dyDescent="0.3">
      <c r="B3752" s="10">
        <v>2025</v>
      </c>
      <c r="C3752" s="10" t="s">
        <v>15</v>
      </c>
      <c r="D3752" s="10" t="s">
        <v>37</v>
      </c>
      <c r="E3752" s="10" t="s">
        <v>35</v>
      </c>
      <c r="F3752" s="10" t="s">
        <v>18</v>
      </c>
      <c r="G3752" s="10" t="s">
        <v>40</v>
      </c>
      <c r="H3752" s="10" t="s">
        <v>20</v>
      </c>
      <c r="I3752" s="10" t="s">
        <v>21</v>
      </c>
      <c r="O3752" s="10">
        <f t="shared" si="58"/>
        <v>1</v>
      </c>
    </row>
    <row r="3753" spans="2:15" x14ac:dyDescent="0.3">
      <c r="B3753" s="10">
        <v>2021</v>
      </c>
      <c r="C3753" s="10" t="s">
        <v>36</v>
      </c>
      <c r="D3753" s="10" t="s">
        <v>42</v>
      </c>
      <c r="E3753" s="10" t="s">
        <v>17</v>
      </c>
      <c r="F3753" s="10" t="s">
        <v>30</v>
      </c>
      <c r="G3753" s="10" t="s">
        <v>26</v>
      </c>
      <c r="H3753" s="10" t="s">
        <v>20</v>
      </c>
      <c r="I3753" s="10" t="s">
        <v>21</v>
      </c>
      <c r="O3753" s="10">
        <f t="shared" si="58"/>
        <v>1</v>
      </c>
    </row>
    <row r="3754" spans="2:15" x14ac:dyDescent="0.3">
      <c r="B3754" s="10">
        <v>2022</v>
      </c>
      <c r="C3754" s="10" t="s">
        <v>45</v>
      </c>
      <c r="D3754" s="10" t="s">
        <v>16</v>
      </c>
      <c r="E3754" s="10" t="s">
        <v>17</v>
      </c>
      <c r="F3754" s="10" t="s">
        <v>25</v>
      </c>
      <c r="G3754" s="10" t="s">
        <v>19</v>
      </c>
      <c r="H3754" s="10" t="s">
        <v>39</v>
      </c>
      <c r="I3754" s="10" t="s">
        <v>28</v>
      </c>
      <c r="O3754" s="10">
        <f t="shared" si="58"/>
        <v>1</v>
      </c>
    </row>
    <row r="3755" spans="2:15" x14ac:dyDescent="0.3">
      <c r="B3755" s="10">
        <v>2020</v>
      </c>
      <c r="C3755" s="10" t="s">
        <v>43</v>
      </c>
      <c r="D3755" s="10" t="s">
        <v>31</v>
      </c>
      <c r="E3755" s="10" t="s">
        <v>35</v>
      </c>
      <c r="F3755" s="10" t="s">
        <v>25</v>
      </c>
      <c r="G3755" s="10" t="s">
        <v>26</v>
      </c>
      <c r="H3755" s="10" t="s">
        <v>20</v>
      </c>
      <c r="I3755" s="10" t="s">
        <v>21</v>
      </c>
      <c r="O3755" s="10">
        <f t="shared" si="58"/>
        <v>1</v>
      </c>
    </row>
    <row r="3756" spans="2:15" x14ac:dyDescent="0.3">
      <c r="B3756" s="10">
        <v>2024</v>
      </c>
      <c r="C3756" s="10" t="s">
        <v>15</v>
      </c>
      <c r="D3756" s="10" t="s">
        <v>42</v>
      </c>
      <c r="E3756" s="10" t="s">
        <v>24</v>
      </c>
      <c r="F3756" s="10" t="s">
        <v>18</v>
      </c>
      <c r="G3756" s="10" t="s">
        <v>44</v>
      </c>
      <c r="H3756" s="10" t="s">
        <v>39</v>
      </c>
      <c r="I3756" s="10" t="s">
        <v>21</v>
      </c>
      <c r="O3756" s="10">
        <f t="shared" si="58"/>
        <v>1</v>
      </c>
    </row>
    <row r="3757" spans="2:15" x14ac:dyDescent="0.3">
      <c r="B3757" s="10">
        <v>2026</v>
      </c>
      <c r="C3757" s="10" t="s">
        <v>29</v>
      </c>
      <c r="D3757" s="10" t="s">
        <v>31</v>
      </c>
      <c r="E3757" s="10" t="s">
        <v>24</v>
      </c>
      <c r="F3757" s="10" t="s">
        <v>30</v>
      </c>
      <c r="G3757" s="10" t="s">
        <v>44</v>
      </c>
      <c r="H3757" s="10" t="s">
        <v>20</v>
      </c>
      <c r="I3757" s="10" t="s">
        <v>34</v>
      </c>
      <c r="O3757" s="10">
        <f t="shared" si="58"/>
        <v>1</v>
      </c>
    </row>
    <row r="3758" spans="2:15" x14ac:dyDescent="0.3">
      <c r="B3758" s="10">
        <v>2026</v>
      </c>
      <c r="C3758" s="10" t="s">
        <v>43</v>
      </c>
      <c r="D3758" s="10" t="s">
        <v>42</v>
      </c>
      <c r="E3758" s="10" t="s">
        <v>24</v>
      </c>
      <c r="F3758" s="10" t="s">
        <v>30</v>
      </c>
      <c r="G3758" s="10" t="s">
        <v>38</v>
      </c>
      <c r="H3758" s="10" t="s">
        <v>39</v>
      </c>
      <c r="I3758" s="10" t="s">
        <v>21</v>
      </c>
      <c r="O3758" s="10">
        <f t="shared" si="58"/>
        <v>1</v>
      </c>
    </row>
    <row r="3759" spans="2:15" x14ac:dyDescent="0.3">
      <c r="B3759" s="10">
        <v>2024</v>
      </c>
      <c r="C3759" s="10" t="s">
        <v>43</v>
      </c>
      <c r="D3759" s="10" t="s">
        <v>37</v>
      </c>
      <c r="E3759" s="10" t="s">
        <v>24</v>
      </c>
      <c r="F3759" s="10" t="s">
        <v>30</v>
      </c>
      <c r="G3759" s="10" t="s">
        <v>40</v>
      </c>
      <c r="H3759" s="10" t="s">
        <v>20</v>
      </c>
      <c r="I3759" s="10" t="s">
        <v>28</v>
      </c>
      <c r="O3759" s="10">
        <f t="shared" si="58"/>
        <v>1</v>
      </c>
    </row>
    <row r="3760" spans="2:15" x14ac:dyDescent="0.3">
      <c r="B3760" s="10">
        <v>2021</v>
      </c>
      <c r="C3760" s="10" t="s">
        <v>43</v>
      </c>
      <c r="D3760" s="10" t="s">
        <v>37</v>
      </c>
      <c r="E3760" s="10" t="s">
        <v>35</v>
      </c>
      <c r="F3760" s="10" t="s">
        <v>25</v>
      </c>
      <c r="G3760" s="10" t="s">
        <v>38</v>
      </c>
      <c r="H3760" s="10" t="s">
        <v>20</v>
      </c>
      <c r="I3760" s="10" t="s">
        <v>21</v>
      </c>
      <c r="O3760" s="10">
        <f t="shared" si="58"/>
        <v>1</v>
      </c>
    </row>
    <row r="3761" spans="2:15" x14ac:dyDescent="0.3">
      <c r="B3761" s="10">
        <v>2022</v>
      </c>
      <c r="C3761" s="10" t="s">
        <v>45</v>
      </c>
      <c r="D3761" s="10" t="s">
        <v>16</v>
      </c>
      <c r="E3761" s="10" t="s">
        <v>17</v>
      </c>
      <c r="F3761" s="10" t="s">
        <v>18</v>
      </c>
      <c r="G3761" s="10" t="s">
        <v>26</v>
      </c>
      <c r="H3761" s="10" t="s">
        <v>27</v>
      </c>
      <c r="I3761" s="10" t="s">
        <v>28</v>
      </c>
      <c r="O3761" s="10">
        <f t="shared" si="58"/>
        <v>1</v>
      </c>
    </row>
    <row r="3762" spans="2:15" x14ac:dyDescent="0.3">
      <c r="B3762" s="10">
        <v>2021</v>
      </c>
      <c r="C3762" s="10" t="s">
        <v>15</v>
      </c>
      <c r="D3762" s="10" t="s">
        <v>37</v>
      </c>
      <c r="E3762" s="10" t="s">
        <v>24</v>
      </c>
      <c r="F3762" s="10" t="s">
        <v>30</v>
      </c>
      <c r="G3762" s="10" t="s">
        <v>40</v>
      </c>
      <c r="H3762" s="10" t="s">
        <v>34</v>
      </c>
      <c r="I3762" s="10" t="s">
        <v>34</v>
      </c>
      <c r="O3762" s="10">
        <f t="shared" si="58"/>
        <v>1</v>
      </c>
    </row>
    <row r="3763" spans="2:15" x14ac:dyDescent="0.3">
      <c r="B3763" s="10">
        <v>2021</v>
      </c>
      <c r="C3763" s="10" t="s">
        <v>22</v>
      </c>
      <c r="D3763" s="10" t="s">
        <v>37</v>
      </c>
      <c r="E3763" s="10" t="s">
        <v>24</v>
      </c>
      <c r="F3763" s="10" t="s">
        <v>30</v>
      </c>
      <c r="G3763" s="10" t="s">
        <v>38</v>
      </c>
      <c r="H3763" s="10" t="s">
        <v>20</v>
      </c>
      <c r="I3763" s="10" t="s">
        <v>28</v>
      </c>
      <c r="O3763" s="10">
        <f t="shared" si="58"/>
        <v>1</v>
      </c>
    </row>
    <row r="3764" spans="2:15" x14ac:dyDescent="0.3">
      <c r="B3764" s="10">
        <v>2021</v>
      </c>
      <c r="C3764" s="10" t="s">
        <v>22</v>
      </c>
      <c r="D3764" s="10" t="s">
        <v>23</v>
      </c>
      <c r="E3764" s="10" t="s">
        <v>24</v>
      </c>
      <c r="F3764" s="10" t="s">
        <v>18</v>
      </c>
      <c r="G3764" s="10" t="s">
        <v>40</v>
      </c>
      <c r="H3764" s="10" t="s">
        <v>27</v>
      </c>
      <c r="I3764" s="10" t="s">
        <v>34</v>
      </c>
      <c r="O3764" s="10">
        <f t="shared" si="58"/>
        <v>1</v>
      </c>
    </row>
    <row r="3765" spans="2:15" x14ac:dyDescent="0.3">
      <c r="B3765" s="10">
        <v>2026</v>
      </c>
      <c r="C3765" s="10" t="s">
        <v>29</v>
      </c>
      <c r="D3765" s="10" t="s">
        <v>31</v>
      </c>
      <c r="E3765" s="10" t="s">
        <v>17</v>
      </c>
      <c r="F3765" s="10" t="s">
        <v>18</v>
      </c>
      <c r="G3765" s="10" t="s">
        <v>19</v>
      </c>
      <c r="H3765" s="10" t="s">
        <v>34</v>
      </c>
      <c r="I3765" s="10" t="s">
        <v>21</v>
      </c>
      <c r="O3765" s="10">
        <f t="shared" si="58"/>
        <v>1</v>
      </c>
    </row>
    <row r="3766" spans="2:15" x14ac:dyDescent="0.3">
      <c r="B3766" s="10">
        <v>2026</v>
      </c>
      <c r="C3766" s="10" t="s">
        <v>36</v>
      </c>
      <c r="D3766" s="10" t="s">
        <v>33</v>
      </c>
      <c r="E3766" s="10" t="s">
        <v>35</v>
      </c>
      <c r="F3766" s="10" t="s">
        <v>25</v>
      </c>
      <c r="G3766" s="10" t="s">
        <v>44</v>
      </c>
      <c r="H3766" s="10" t="s">
        <v>34</v>
      </c>
      <c r="I3766" s="10" t="s">
        <v>34</v>
      </c>
      <c r="O3766" s="10">
        <f t="shared" si="58"/>
        <v>1</v>
      </c>
    </row>
    <row r="3767" spans="2:15" x14ac:dyDescent="0.3">
      <c r="B3767" s="10">
        <v>2021</v>
      </c>
      <c r="C3767" s="10" t="s">
        <v>43</v>
      </c>
      <c r="D3767" s="10" t="s">
        <v>16</v>
      </c>
      <c r="E3767" s="10" t="s">
        <v>24</v>
      </c>
      <c r="F3767" s="10" t="s">
        <v>30</v>
      </c>
      <c r="G3767" s="10" t="s">
        <v>19</v>
      </c>
      <c r="H3767" s="10" t="s">
        <v>34</v>
      </c>
      <c r="I3767" s="10" t="s">
        <v>34</v>
      </c>
      <c r="O3767" s="10">
        <f t="shared" si="58"/>
        <v>1</v>
      </c>
    </row>
    <row r="3768" spans="2:15" x14ac:dyDescent="0.3">
      <c r="B3768" s="10">
        <v>2022</v>
      </c>
      <c r="C3768" s="10" t="s">
        <v>41</v>
      </c>
      <c r="D3768" s="10" t="s">
        <v>33</v>
      </c>
      <c r="E3768" s="10" t="s">
        <v>35</v>
      </c>
      <c r="F3768" s="10" t="s">
        <v>25</v>
      </c>
      <c r="G3768" s="10" t="s">
        <v>38</v>
      </c>
      <c r="H3768" s="10" t="s">
        <v>20</v>
      </c>
      <c r="I3768" s="10" t="s">
        <v>21</v>
      </c>
      <c r="O3768" s="10">
        <f t="shared" si="58"/>
        <v>1</v>
      </c>
    </row>
    <row r="3769" spans="2:15" x14ac:dyDescent="0.3">
      <c r="B3769" s="10">
        <v>2024</v>
      </c>
      <c r="C3769" s="10" t="s">
        <v>43</v>
      </c>
      <c r="D3769" s="10" t="s">
        <v>16</v>
      </c>
      <c r="E3769" s="10" t="s">
        <v>24</v>
      </c>
      <c r="F3769" s="10" t="s">
        <v>25</v>
      </c>
      <c r="G3769" s="10" t="s">
        <v>40</v>
      </c>
      <c r="H3769" s="10" t="s">
        <v>39</v>
      </c>
      <c r="I3769" s="10" t="s">
        <v>21</v>
      </c>
      <c r="O3769" s="10">
        <f t="shared" si="58"/>
        <v>1</v>
      </c>
    </row>
    <row r="3770" spans="2:15" x14ac:dyDescent="0.3">
      <c r="B3770" s="10">
        <v>2023</v>
      </c>
      <c r="C3770" s="10" t="s">
        <v>22</v>
      </c>
      <c r="D3770" s="10" t="s">
        <v>37</v>
      </c>
      <c r="E3770" s="10" t="s">
        <v>35</v>
      </c>
      <c r="F3770" s="10" t="s">
        <v>18</v>
      </c>
      <c r="G3770" s="10" t="s">
        <v>44</v>
      </c>
      <c r="H3770" s="10" t="s">
        <v>34</v>
      </c>
      <c r="I3770" s="10" t="s">
        <v>28</v>
      </c>
      <c r="O3770" s="10">
        <f t="shared" si="58"/>
        <v>1</v>
      </c>
    </row>
    <row r="3771" spans="2:15" x14ac:dyDescent="0.3">
      <c r="B3771" s="10">
        <v>2024</v>
      </c>
      <c r="C3771" s="10" t="s">
        <v>22</v>
      </c>
      <c r="D3771" s="10" t="s">
        <v>42</v>
      </c>
      <c r="E3771" s="10" t="s">
        <v>17</v>
      </c>
      <c r="F3771" s="10" t="s">
        <v>25</v>
      </c>
      <c r="G3771" s="10" t="s">
        <v>40</v>
      </c>
      <c r="H3771" s="10" t="s">
        <v>20</v>
      </c>
      <c r="I3771" s="10" t="s">
        <v>28</v>
      </c>
      <c r="O3771" s="10">
        <f t="shared" si="58"/>
        <v>1</v>
      </c>
    </row>
    <row r="3772" spans="2:15" x14ac:dyDescent="0.3">
      <c r="B3772" s="10">
        <v>2022</v>
      </c>
      <c r="C3772" s="10" t="s">
        <v>15</v>
      </c>
      <c r="D3772" s="10" t="s">
        <v>16</v>
      </c>
      <c r="E3772" s="10" t="s">
        <v>17</v>
      </c>
      <c r="F3772" s="10" t="s">
        <v>30</v>
      </c>
      <c r="G3772" s="10" t="s">
        <v>38</v>
      </c>
      <c r="H3772" s="10" t="s">
        <v>20</v>
      </c>
      <c r="I3772" s="10" t="s">
        <v>28</v>
      </c>
      <c r="O3772" s="10">
        <f t="shared" si="58"/>
        <v>1</v>
      </c>
    </row>
    <row r="3773" spans="2:15" x14ac:dyDescent="0.3">
      <c r="B3773" s="10">
        <v>2020</v>
      </c>
      <c r="C3773" s="10" t="s">
        <v>36</v>
      </c>
      <c r="D3773" s="10" t="s">
        <v>42</v>
      </c>
      <c r="E3773" s="10" t="s">
        <v>35</v>
      </c>
      <c r="F3773" s="10" t="s">
        <v>18</v>
      </c>
      <c r="G3773" s="10" t="s">
        <v>32</v>
      </c>
      <c r="H3773" s="10" t="s">
        <v>39</v>
      </c>
      <c r="I3773" s="10" t="s">
        <v>28</v>
      </c>
      <c r="O3773" s="10">
        <f t="shared" si="58"/>
        <v>1</v>
      </c>
    </row>
    <row r="3774" spans="2:15" x14ac:dyDescent="0.3">
      <c r="B3774" s="10">
        <v>2025</v>
      </c>
      <c r="C3774" s="10" t="s">
        <v>45</v>
      </c>
      <c r="D3774" s="10" t="s">
        <v>42</v>
      </c>
      <c r="E3774" s="10" t="s">
        <v>35</v>
      </c>
      <c r="F3774" s="10" t="s">
        <v>18</v>
      </c>
      <c r="G3774" s="10" t="s">
        <v>40</v>
      </c>
      <c r="H3774" s="10" t="s">
        <v>34</v>
      </c>
      <c r="I3774" s="10" t="s">
        <v>34</v>
      </c>
      <c r="O3774" s="10">
        <f t="shared" si="58"/>
        <v>1</v>
      </c>
    </row>
    <row r="3775" spans="2:15" x14ac:dyDescent="0.3">
      <c r="B3775" s="10">
        <v>2022</v>
      </c>
      <c r="C3775" s="10" t="s">
        <v>43</v>
      </c>
      <c r="D3775" s="10" t="s">
        <v>16</v>
      </c>
      <c r="E3775" s="10" t="s">
        <v>24</v>
      </c>
      <c r="F3775" s="10" t="s">
        <v>25</v>
      </c>
      <c r="G3775" s="10" t="s">
        <v>32</v>
      </c>
      <c r="H3775" s="10" t="s">
        <v>34</v>
      </c>
      <c r="I3775" s="10" t="s">
        <v>21</v>
      </c>
      <c r="O3775" s="10">
        <f t="shared" si="58"/>
        <v>1</v>
      </c>
    </row>
    <row r="3776" spans="2:15" x14ac:dyDescent="0.3">
      <c r="B3776" s="10">
        <v>2021</v>
      </c>
      <c r="C3776" s="10" t="s">
        <v>41</v>
      </c>
      <c r="D3776" s="10" t="s">
        <v>33</v>
      </c>
      <c r="E3776" s="10" t="s">
        <v>35</v>
      </c>
      <c r="F3776" s="10" t="s">
        <v>25</v>
      </c>
      <c r="G3776" s="10" t="s">
        <v>44</v>
      </c>
      <c r="H3776" s="10" t="s">
        <v>39</v>
      </c>
      <c r="I3776" s="10" t="s">
        <v>28</v>
      </c>
      <c r="O3776" s="10">
        <f t="shared" si="58"/>
        <v>1</v>
      </c>
    </row>
    <row r="3777" spans="2:15" x14ac:dyDescent="0.3">
      <c r="B3777" s="10">
        <v>2022</v>
      </c>
      <c r="C3777" s="10" t="s">
        <v>43</v>
      </c>
      <c r="D3777" s="10" t="s">
        <v>31</v>
      </c>
      <c r="E3777" s="10" t="s">
        <v>35</v>
      </c>
      <c r="F3777" s="10" t="s">
        <v>18</v>
      </c>
      <c r="G3777" s="10" t="s">
        <v>26</v>
      </c>
      <c r="H3777" s="10" t="s">
        <v>34</v>
      </c>
      <c r="I3777" s="10" t="s">
        <v>34</v>
      </c>
      <c r="O3777" s="10">
        <f t="shared" si="58"/>
        <v>1</v>
      </c>
    </row>
    <row r="3778" spans="2:15" x14ac:dyDescent="0.3">
      <c r="B3778" s="10">
        <v>2025</v>
      </c>
      <c r="C3778" s="10" t="s">
        <v>41</v>
      </c>
      <c r="D3778" s="10" t="s">
        <v>42</v>
      </c>
      <c r="E3778" s="10" t="s">
        <v>17</v>
      </c>
      <c r="F3778" s="10" t="s">
        <v>30</v>
      </c>
      <c r="G3778" s="10" t="s">
        <v>44</v>
      </c>
      <c r="H3778" s="10" t="s">
        <v>27</v>
      </c>
      <c r="I3778" s="10" t="s">
        <v>28</v>
      </c>
      <c r="O3778" s="10">
        <f t="shared" si="58"/>
        <v>1</v>
      </c>
    </row>
    <row r="3779" spans="2:15" x14ac:dyDescent="0.3">
      <c r="B3779" s="10">
        <v>2023</v>
      </c>
      <c r="C3779" s="10" t="s">
        <v>22</v>
      </c>
      <c r="D3779" s="10" t="s">
        <v>31</v>
      </c>
      <c r="E3779" s="10" t="s">
        <v>17</v>
      </c>
      <c r="F3779" s="10" t="s">
        <v>25</v>
      </c>
      <c r="G3779" s="10" t="s">
        <v>40</v>
      </c>
      <c r="H3779" s="10" t="s">
        <v>20</v>
      </c>
      <c r="I3779" s="10" t="s">
        <v>28</v>
      </c>
      <c r="O3779" s="10">
        <f t="shared" si="58"/>
        <v>1</v>
      </c>
    </row>
    <row r="3780" spans="2:15" x14ac:dyDescent="0.3">
      <c r="B3780" s="10">
        <v>2024</v>
      </c>
      <c r="C3780" s="10" t="s">
        <v>43</v>
      </c>
      <c r="D3780" s="10" t="s">
        <v>42</v>
      </c>
      <c r="E3780" s="10" t="s">
        <v>35</v>
      </c>
      <c r="F3780" s="10" t="s">
        <v>30</v>
      </c>
      <c r="G3780" s="10" t="s">
        <v>44</v>
      </c>
      <c r="H3780" s="10" t="s">
        <v>20</v>
      </c>
      <c r="I3780" s="10" t="s">
        <v>34</v>
      </c>
      <c r="O3780" s="10">
        <f t="shared" si="58"/>
        <v>1</v>
      </c>
    </row>
    <row r="3781" spans="2:15" x14ac:dyDescent="0.3">
      <c r="B3781" s="10">
        <v>2023</v>
      </c>
      <c r="C3781" s="10" t="s">
        <v>15</v>
      </c>
      <c r="D3781" s="10" t="s">
        <v>23</v>
      </c>
      <c r="E3781" s="10" t="s">
        <v>35</v>
      </c>
      <c r="F3781" s="10" t="s">
        <v>18</v>
      </c>
      <c r="G3781" s="10" t="s">
        <v>32</v>
      </c>
      <c r="H3781" s="10" t="s">
        <v>39</v>
      </c>
      <c r="I3781" s="10" t="s">
        <v>28</v>
      </c>
      <c r="O3781" s="10">
        <f t="shared" ref="O3781:O3844" si="59">SUBTOTAL(103,B3781)</f>
        <v>1</v>
      </c>
    </row>
    <row r="3782" spans="2:15" x14ac:dyDescent="0.3">
      <c r="B3782" s="10">
        <v>2026</v>
      </c>
      <c r="C3782" s="10" t="s">
        <v>45</v>
      </c>
      <c r="D3782" s="10" t="s">
        <v>31</v>
      </c>
      <c r="E3782" s="10" t="s">
        <v>24</v>
      </c>
      <c r="F3782" s="10" t="s">
        <v>18</v>
      </c>
      <c r="G3782" s="10" t="s">
        <v>19</v>
      </c>
      <c r="H3782" s="10" t="s">
        <v>34</v>
      </c>
      <c r="I3782" s="10" t="s">
        <v>21</v>
      </c>
      <c r="O3782" s="10">
        <f t="shared" si="59"/>
        <v>1</v>
      </c>
    </row>
    <row r="3783" spans="2:15" x14ac:dyDescent="0.3">
      <c r="B3783" s="10">
        <v>2025</v>
      </c>
      <c r="C3783" s="10" t="s">
        <v>36</v>
      </c>
      <c r="D3783" s="10" t="s">
        <v>42</v>
      </c>
      <c r="E3783" s="10" t="s">
        <v>35</v>
      </c>
      <c r="F3783" s="10" t="s">
        <v>25</v>
      </c>
      <c r="G3783" s="10" t="s">
        <v>40</v>
      </c>
      <c r="H3783" s="10" t="s">
        <v>34</v>
      </c>
      <c r="I3783" s="10" t="s">
        <v>21</v>
      </c>
      <c r="O3783" s="10">
        <f t="shared" si="59"/>
        <v>1</v>
      </c>
    </row>
    <row r="3784" spans="2:15" x14ac:dyDescent="0.3">
      <c r="B3784" s="10">
        <v>2024</v>
      </c>
      <c r="C3784" s="10" t="s">
        <v>43</v>
      </c>
      <c r="D3784" s="10" t="s">
        <v>37</v>
      </c>
      <c r="E3784" s="10" t="s">
        <v>17</v>
      </c>
      <c r="F3784" s="10" t="s">
        <v>25</v>
      </c>
      <c r="G3784" s="10" t="s">
        <v>26</v>
      </c>
      <c r="H3784" s="10" t="s">
        <v>39</v>
      </c>
      <c r="I3784" s="10" t="s">
        <v>28</v>
      </c>
      <c r="O3784" s="10">
        <f t="shared" si="59"/>
        <v>1</v>
      </c>
    </row>
    <row r="3785" spans="2:15" x14ac:dyDescent="0.3">
      <c r="B3785" s="10">
        <v>2024</v>
      </c>
      <c r="C3785" s="10" t="s">
        <v>15</v>
      </c>
      <c r="D3785" s="10" t="s">
        <v>31</v>
      </c>
      <c r="E3785" s="10" t="s">
        <v>17</v>
      </c>
      <c r="F3785" s="10" t="s">
        <v>18</v>
      </c>
      <c r="G3785" s="10" t="s">
        <v>44</v>
      </c>
      <c r="H3785" s="10" t="s">
        <v>27</v>
      </c>
      <c r="I3785" s="10" t="s">
        <v>28</v>
      </c>
      <c r="O3785" s="10">
        <f t="shared" si="59"/>
        <v>1</v>
      </c>
    </row>
    <row r="3786" spans="2:15" x14ac:dyDescent="0.3">
      <c r="B3786" s="10">
        <v>2023</v>
      </c>
      <c r="C3786" s="10" t="s">
        <v>41</v>
      </c>
      <c r="D3786" s="10" t="s">
        <v>33</v>
      </c>
      <c r="E3786" s="10" t="s">
        <v>35</v>
      </c>
      <c r="F3786" s="10" t="s">
        <v>18</v>
      </c>
      <c r="G3786" s="10" t="s">
        <v>44</v>
      </c>
      <c r="H3786" s="10" t="s">
        <v>39</v>
      </c>
      <c r="I3786" s="10" t="s">
        <v>21</v>
      </c>
      <c r="O3786" s="10">
        <f t="shared" si="59"/>
        <v>1</v>
      </c>
    </row>
    <row r="3787" spans="2:15" x14ac:dyDescent="0.3">
      <c r="B3787" s="10">
        <v>2025</v>
      </c>
      <c r="C3787" s="10" t="s">
        <v>15</v>
      </c>
      <c r="D3787" s="10" t="s">
        <v>42</v>
      </c>
      <c r="E3787" s="10" t="s">
        <v>24</v>
      </c>
      <c r="F3787" s="10" t="s">
        <v>25</v>
      </c>
      <c r="G3787" s="10" t="s">
        <v>44</v>
      </c>
      <c r="H3787" s="10" t="s">
        <v>39</v>
      </c>
      <c r="I3787" s="10" t="s">
        <v>28</v>
      </c>
      <c r="O3787" s="10">
        <f t="shared" si="59"/>
        <v>1</v>
      </c>
    </row>
    <row r="3788" spans="2:15" x14ac:dyDescent="0.3">
      <c r="B3788" s="10">
        <v>2025</v>
      </c>
      <c r="C3788" s="10" t="s">
        <v>41</v>
      </c>
      <c r="D3788" s="10" t="s">
        <v>42</v>
      </c>
      <c r="E3788" s="10" t="s">
        <v>17</v>
      </c>
      <c r="F3788" s="10" t="s">
        <v>30</v>
      </c>
      <c r="G3788" s="10" t="s">
        <v>19</v>
      </c>
      <c r="H3788" s="10" t="s">
        <v>20</v>
      </c>
      <c r="I3788" s="10" t="s">
        <v>21</v>
      </c>
      <c r="O3788" s="10">
        <f t="shared" si="59"/>
        <v>1</v>
      </c>
    </row>
    <row r="3789" spans="2:15" x14ac:dyDescent="0.3">
      <c r="B3789" s="10">
        <v>2025</v>
      </c>
      <c r="C3789" s="10" t="s">
        <v>15</v>
      </c>
      <c r="D3789" s="10" t="s">
        <v>16</v>
      </c>
      <c r="E3789" s="10" t="s">
        <v>24</v>
      </c>
      <c r="F3789" s="10" t="s">
        <v>30</v>
      </c>
      <c r="G3789" s="10" t="s">
        <v>38</v>
      </c>
      <c r="H3789" s="10" t="s">
        <v>27</v>
      </c>
      <c r="I3789" s="10" t="s">
        <v>28</v>
      </c>
      <c r="O3789" s="10">
        <f t="shared" si="59"/>
        <v>1</v>
      </c>
    </row>
    <row r="3790" spans="2:15" x14ac:dyDescent="0.3">
      <c r="B3790" s="10">
        <v>2026</v>
      </c>
      <c r="C3790" s="10" t="s">
        <v>43</v>
      </c>
      <c r="D3790" s="10" t="s">
        <v>37</v>
      </c>
      <c r="E3790" s="10" t="s">
        <v>35</v>
      </c>
      <c r="F3790" s="10" t="s">
        <v>30</v>
      </c>
      <c r="G3790" s="10" t="s">
        <v>38</v>
      </c>
      <c r="H3790" s="10" t="s">
        <v>39</v>
      </c>
      <c r="I3790" s="10" t="s">
        <v>21</v>
      </c>
      <c r="O3790" s="10">
        <f t="shared" si="59"/>
        <v>1</v>
      </c>
    </row>
    <row r="3791" spans="2:15" x14ac:dyDescent="0.3">
      <c r="B3791" s="10">
        <v>2025</v>
      </c>
      <c r="C3791" s="10" t="s">
        <v>15</v>
      </c>
      <c r="D3791" s="10" t="s">
        <v>42</v>
      </c>
      <c r="E3791" s="10" t="s">
        <v>17</v>
      </c>
      <c r="F3791" s="10" t="s">
        <v>25</v>
      </c>
      <c r="G3791" s="10" t="s">
        <v>38</v>
      </c>
      <c r="H3791" s="10" t="s">
        <v>27</v>
      </c>
      <c r="I3791" s="10" t="s">
        <v>21</v>
      </c>
      <c r="O3791" s="10">
        <f t="shared" si="59"/>
        <v>1</v>
      </c>
    </row>
    <row r="3792" spans="2:15" x14ac:dyDescent="0.3">
      <c r="B3792" s="10">
        <v>2020</v>
      </c>
      <c r="C3792" s="10" t="s">
        <v>36</v>
      </c>
      <c r="D3792" s="10" t="s">
        <v>31</v>
      </c>
      <c r="E3792" s="10" t="s">
        <v>17</v>
      </c>
      <c r="F3792" s="10" t="s">
        <v>25</v>
      </c>
      <c r="G3792" s="10" t="s">
        <v>38</v>
      </c>
      <c r="H3792" s="10" t="s">
        <v>34</v>
      </c>
      <c r="I3792" s="10" t="s">
        <v>28</v>
      </c>
      <c r="O3792" s="10">
        <f t="shared" si="59"/>
        <v>1</v>
      </c>
    </row>
    <row r="3793" spans="2:15" x14ac:dyDescent="0.3">
      <c r="B3793" s="10">
        <v>2021</v>
      </c>
      <c r="C3793" s="10" t="s">
        <v>45</v>
      </c>
      <c r="D3793" s="10" t="s">
        <v>33</v>
      </c>
      <c r="E3793" s="10" t="s">
        <v>17</v>
      </c>
      <c r="F3793" s="10" t="s">
        <v>30</v>
      </c>
      <c r="G3793" s="10" t="s">
        <v>26</v>
      </c>
      <c r="H3793" s="10" t="s">
        <v>34</v>
      </c>
      <c r="I3793" s="10" t="s">
        <v>21</v>
      </c>
      <c r="O3793" s="10">
        <f t="shared" si="59"/>
        <v>1</v>
      </c>
    </row>
    <row r="3794" spans="2:15" x14ac:dyDescent="0.3">
      <c r="B3794" s="10">
        <v>2025</v>
      </c>
      <c r="C3794" s="10" t="s">
        <v>43</v>
      </c>
      <c r="D3794" s="10" t="s">
        <v>23</v>
      </c>
      <c r="E3794" s="10" t="s">
        <v>35</v>
      </c>
      <c r="F3794" s="10" t="s">
        <v>25</v>
      </c>
      <c r="G3794" s="10" t="s">
        <v>26</v>
      </c>
      <c r="H3794" s="10" t="s">
        <v>39</v>
      </c>
      <c r="I3794" s="10" t="s">
        <v>21</v>
      </c>
      <c r="O3794" s="10">
        <f t="shared" si="59"/>
        <v>1</v>
      </c>
    </row>
    <row r="3795" spans="2:15" x14ac:dyDescent="0.3">
      <c r="B3795" s="10">
        <v>2025</v>
      </c>
      <c r="C3795" s="10" t="s">
        <v>36</v>
      </c>
      <c r="D3795" s="10" t="s">
        <v>42</v>
      </c>
      <c r="E3795" s="10" t="s">
        <v>24</v>
      </c>
      <c r="F3795" s="10" t="s">
        <v>30</v>
      </c>
      <c r="G3795" s="10" t="s">
        <v>19</v>
      </c>
      <c r="H3795" s="10" t="s">
        <v>39</v>
      </c>
      <c r="I3795" s="10" t="s">
        <v>28</v>
      </c>
      <c r="O3795" s="10">
        <f t="shared" si="59"/>
        <v>1</v>
      </c>
    </row>
    <row r="3796" spans="2:15" x14ac:dyDescent="0.3">
      <c r="B3796" s="10">
        <v>2021</v>
      </c>
      <c r="C3796" s="10" t="s">
        <v>22</v>
      </c>
      <c r="D3796" s="10" t="s">
        <v>23</v>
      </c>
      <c r="E3796" s="10" t="s">
        <v>17</v>
      </c>
      <c r="F3796" s="10" t="s">
        <v>25</v>
      </c>
      <c r="G3796" s="10" t="s">
        <v>38</v>
      </c>
      <c r="H3796" s="10" t="s">
        <v>20</v>
      </c>
      <c r="I3796" s="10" t="s">
        <v>21</v>
      </c>
      <c r="O3796" s="10">
        <f t="shared" si="59"/>
        <v>1</v>
      </c>
    </row>
    <row r="3797" spans="2:15" x14ac:dyDescent="0.3">
      <c r="B3797" s="10">
        <v>2023</v>
      </c>
      <c r="C3797" s="10" t="s">
        <v>29</v>
      </c>
      <c r="D3797" s="10" t="s">
        <v>23</v>
      </c>
      <c r="E3797" s="10" t="s">
        <v>17</v>
      </c>
      <c r="F3797" s="10" t="s">
        <v>30</v>
      </c>
      <c r="G3797" s="10" t="s">
        <v>32</v>
      </c>
      <c r="H3797" s="10" t="s">
        <v>39</v>
      </c>
      <c r="I3797" s="10" t="s">
        <v>28</v>
      </c>
      <c r="O3797" s="10">
        <f t="shared" si="59"/>
        <v>1</v>
      </c>
    </row>
    <row r="3798" spans="2:15" x14ac:dyDescent="0.3">
      <c r="B3798" s="10">
        <v>2024</v>
      </c>
      <c r="C3798" s="10" t="s">
        <v>45</v>
      </c>
      <c r="D3798" s="10" t="s">
        <v>37</v>
      </c>
      <c r="E3798" s="10" t="s">
        <v>24</v>
      </c>
      <c r="F3798" s="10" t="s">
        <v>25</v>
      </c>
      <c r="G3798" s="10" t="s">
        <v>38</v>
      </c>
      <c r="H3798" s="10" t="s">
        <v>34</v>
      </c>
      <c r="I3798" s="10" t="s">
        <v>34</v>
      </c>
      <c r="O3798" s="10">
        <f t="shared" si="59"/>
        <v>1</v>
      </c>
    </row>
    <row r="3799" spans="2:15" x14ac:dyDescent="0.3">
      <c r="B3799" s="10">
        <v>2023</v>
      </c>
      <c r="C3799" s="10" t="s">
        <v>15</v>
      </c>
      <c r="D3799" s="10" t="s">
        <v>16</v>
      </c>
      <c r="E3799" s="10" t="s">
        <v>24</v>
      </c>
      <c r="F3799" s="10" t="s">
        <v>30</v>
      </c>
      <c r="G3799" s="10" t="s">
        <v>40</v>
      </c>
      <c r="H3799" s="10" t="s">
        <v>39</v>
      </c>
      <c r="I3799" s="10" t="s">
        <v>34</v>
      </c>
      <c r="O3799" s="10">
        <f t="shared" si="59"/>
        <v>1</v>
      </c>
    </row>
    <row r="3800" spans="2:15" x14ac:dyDescent="0.3">
      <c r="B3800" s="10">
        <v>2024</v>
      </c>
      <c r="C3800" s="10" t="s">
        <v>15</v>
      </c>
      <c r="D3800" s="10" t="s">
        <v>42</v>
      </c>
      <c r="E3800" s="10" t="s">
        <v>35</v>
      </c>
      <c r="F3800" s="10" t="s">
        <v>30</v>
      </c>
      <c r="G3800" s="10" t="s">
        <v>44</v>
      </c>
      <c r="H3800" s="10" t="s">
        <v>27</v>
      </c>
      <c r="I3800" s="10" t="s">
        <v>28</v>
      </c>
      <c r="O3800" s="10">
        <f t="shared" si="59"/>
        <v>1</v>
      </c>
    </row>
    <row r="3801" spans="2:15" x14ac:dyDescent="0.3">
      <c r="B3801" s="10">
        <v>2020</v>
      </c>
      <c r="C3801" s="10" t="s">
        <v>36</v>
      </c>
      <c r="D3801" s="10" t="s">
        <v>42</v>
      </c>
      <c r="E3801" s="10" t="s">
        <v>24</v>
      </c>
      <c r="F3801" s="10" t="s">
        <v>30</v>
      </c>
      <c r="G3801" s="10" t="s">
        <v>38</v>
      </c>
      <c r="H3801" s="10" t="s">
        <v>27</v>
      </c>
      <c r="I3801" s="10" t="s">
        <v>21</v>
      </c>
      <c r="O3801" s="10">
        <f t="shared" si="59"/>
        <v>1</v>
      </c>
    </row>
    <row r="3802" spans="2:15" x14ac:dyDescent="0.3">
      <c r="B3802" s="10">
        <v>2023</v>
      </c>
      <c r="C3802" s="10" t="s">
        <v>41</v>
      </c>
      <c r="D3802" s="10" t="s">
        <v>23</v>
      </c>
      <c r="E3802" s="10" t="s">
        <v>17</v>
      </c>
      <c r="F3802" s="10" t="s">
        <v>25</v>
      </c>
      <c r="G3802" s="10" t="s">
        <v>19</v>
      </c>
      <c r="H3802" s="10" t="s">
        <v>27</v>
      </c>
      <c r="I3802" s="10" t="s">
        <v>21</v>
      </c>
      <c r="O3802" s="10">
        <f t="shared" si="59"/>
        <v>1</v>
      </c>
    </row>
    <row r="3803" spans="2:15" x14ac:dyDescent="0.3">
      <c r="B3803" s="10">
        <v>2021</v>
      </c>
      <c r="C3803" s="10" t="s">
        <v>36</v>
      </c>
      <c r="D3803" s="10" t="s">
        <v>16</v>
      </c>
      <c r="E3803" s="10" t="s">
        <v>17</v>
      </c>
      <c r="F3803" s="10" t="s">
        <v>30</v>
      </c>
      <c r="G3803" s="10" t="s">
        <v>26</v>
      </c>
      <c r="H3803" s="10" t="s">
        <v>39</v>
      </c>
      <c r="I3803" s="10" t="s">
        <v>28</v>
      </c>
      <c r="O3803" s="10">
        <f t="shared" si="59"/>
        <v>1</v>
      </c>
    </row>
    <row r="3804" spans="2:15" x14ac:dyDescent="0.3">
      <c r="B3804" s="10">
        <v>2020</v>
      </c>
      <c r="C3804" s="10" t="s">
        <v>15</v>
      </c>
      <c r="D3804" s="10" t="s">
        <v>16</v>
      </c>
      <c r="E3804" s="10" t="s">
        <v>17</v>
      </c>
      <c r="F3804" s="10" t="s">
        <v>18</v>
      </c>
      <c r="G3804" s="10" t="s">
        <v>19</v>
      </c>
      <c r="H3804" s="10" t="s">
        <v>27</v>
      </c>
      <c r="I3804" s="10" t="s">
        <v>34</v>
      </c>
      <c r="O3804" s="10">
        <f t="shared" si="59"/>
        <v>1</v>
      </c>
    </row>
    <row r="3805" spans="2:15" x14ac:dyDescent="0.3">
      <c r="B3805" s="10">
        <v>2020</v>
      </c>
      <c r="C3805" s="10" t="s">
        <v>15</v>
      </c>
      <c r="D3805" s="10" t="s">
        <v>37</v>
      </c>
      <c r="E3805" s="10" t="s">
        <v>24</v>
      </c>
      <c r="F3805" s="10" t="s">
        <v>18</v>
      </c>
      <c r="G3805" s="10" t="s">
        <v>19</v>
      </c>
      <c r="H3805" s="10" t="s">
        <v>34</v>
      </c>
      <c r="I3805" s="10" t="s">
        <v>28</v>
      </c>
      <c r="O3805" s="10">
        <f t="shared" si="59"/>
        <v>1</v>
      </c>
    </row>
    <row r="3806" spans="2:15" x14ac:dyDescent="0.3">
      <c r="B3806" s="10">
        <v>2021</v>
      </c>
      <c r="C3806" s="10" t="s">
        <v>41</v>
      </c>
      <c r="D3806" s="10" t="s">
        <v>31</v>
      </c>
      <c r="E3806" s="10" t="s">
        <v>17</v>
      </c>
      <c r="F3806" s="10" t="s">
        <v>25</v>
      </c>
      <c r="G3806" s="10" t="s">
        <v>40</v>
      </c>
      <c r="H3806" s="10" t="s">
        <v>27</v>
      </c>
      <c r="I3806" s="10" t="s">
        <v>28</v>
      </c>
      <c r="O3806" s="10">
        <f t="shared" si="59"/>
        <v>1</v>
      </c>
    </row>
    <row r="3807" spans="2:15" x14ac:dyDescent="0.3">
      <c r="B3807" s="10">
        <v>2024</v>
      </c>
      <c r="C3807" s="10" t="s">
        <v>15</v>
      </c>
      <c r="D3807" s="10" t="s">
        <v>37</v>
      </c>
      <c r="E3807" s="10" t="s">
        <v>24</v>
      </c>
      <c r="F3807" s="10" t="s">
        <v>18</v>
      </c>
      <c r="G3807" s="10" t="s">
        <v>40</v>
      </c>
      <c r="H3807" s="10" t="s">
        <v>27</v>
      </c>
      <c r="I3807" s="10" t="s">
        <v>21</v>
      </c>
      <c r="O3807" s="10">
        <f t="shared" si="59"/>
        <v>1</v>
      </c>
    </row>
    <row r="3808" spans="2:15" x14ac:dyDescent="0.3">
      <c r="B3808" s="10">
        <v>2023</v>
      </c>
      <c r="C3808" s="10" t="s">
        <v>43</v>
      </c>
      <c r="D3808" s="10" t="s">
        <v>42</v>
      </c>
      <c r="E3808" s="10" t="s">
        <v>24</v>
      </c>
      <c r="F3808" s="10" t="s">
        <v>25</v>
      </c>
      <c r="G3808" s="10" t="s">
        <v>40</v>
      </c>
      <c r="H3808" s="10" t="s">
        <v>20</v>
      </c>
      <c r="I3808" s="10" t="s">
        <v>28</v>
      </c>
      <c r="O3808" s="10">
        <f t="shared" si="59"/>
        <v>1</v>
      </c>
    </row>
    <row r="3809" spans="2:15" x14ac:dyDescent="0.3">
      <c r="B3809" s="10">
        <v>2026</v>
      </c>
      <c r="C3809" s="10" t="s">
        <v>15</v>
      </c>
      <c r="D3809" s="10" t="s">
        <v>37</v>
      </c>
      <c r="E3809" s="10" t="s">
        <v>24</v>
      </c>
      <c r="F3809" s="10" t="s">
        <v>25</v>
      </c>
      <c r="G3809" s="10" t="s">
        <v>44</v>
      </c>
      <c r="H3809" s="10" t="s">
        <v>39</v>
      </c>
      <c r="I3809" s="10" t="s">
        <v>34</v>
      </c>
      <c r="O3809" s="10">
        <f t="shared" si="59"/>
        <v>1</v>
      </c>
    </row>
    <row r="3810" spans="2:15" x14ac:dyDescent="0.3">
      <c r="B3810" s="10">
        <v>2023</v>
      </c>
      <c r="C3810" s="10" t="s">
        <v>43</v>
      </c>
      <c r="D3810" s="10" t="s">
        <v>23</v>
      </c>
      <c r="E3810" s="10" t="s">
        <v>24</v>
      </c>
      <c r="F3810" s="10" t="s">
        <v>18</v>
      </c>
      <c r="G3810" s="10" t="s">
        <v>40</v>
      </c>
      <c r="H3810" s="10" t="s">
        <v>20</v>
      </c>
      <c r="I3810" s="10" t="s">
        <v>28</v>
      </c>
      <c r="O3810" s="10">
        <f t="shared" si="59"/>
        <v>1</v>
      </c>
    </row>
    <row r="3811" spans="2:15" x14ac:dyDescent="0.3">
      <c r="B3811" s="10">
        <v>2021</v>
      </c>
      <c r="C3811" s="10" t="s">
        <v>45</v>
      </c>
      <c r="D3811" s="10" t="s">
        <v>31</v>
      </c>
      <c r="E3811" s="10" t="s">
        <v>35</v>
      </c>
      <c r="F3811" s="10" t="s">
        <v>30</v>
      </c>
      <c r="G3811" s="10" t="s">
        <v>19</v>
      </c>
      <c r="H3811" s="10" t="s">
        <v>20</v>
      </c>
      <c r="I3811" s="10" t="s">
        <v>28</v>
      </c>
      <c r="O3811" s="10">
        <f t="shared" si="59"/>
        <v>1</v>
      </c>
    </row>
    <row r="3812" spans="2:15" x14ac:dyDescent="0.3">
      <c r="B3812" s="10">
        <v>2026</v>
      </c>
      <c r="C3812" s="10" t="s">
        <v>43</v>
      </c>
      <c r="D3812" s="10" t="s">
        <v>23</v>
      </c>
      <c r="E3812" s="10" t="s">
        <v>24</v>
      </c>
      <c r="F3812" s="10" t="s">
        <v>18</v>
      </c>
      <c r="G3812" s="10" t="s">
        <v>32</v>
      </c>
      <c r="H3812" s="10" t="s">
        <v>20</v>
      </c>
      <c r="I3812" s="10" t="s">
        <v>28</v>
      </c>
      <c r="O3812" s="10">
        <f t="shared" si="59"/>
        <v>1</v>
      </c>
    </row>
    <row r="3813" spans="2:15" x14ac:dyDescent="0.3">
      <c r="B3813" s="10">
        <v>2023</v>
      </c>
      <c r="C3813" s="10" t="s">
        <v>22</v>
      </c>
      <c r="D3813" s="10" t="s">
        <v>23</v>
      </c>
      <c r="E3813" s="10" t="s">
        <v>35</v>
      </c>
      <c r="F3813" s="10" t="s">
        <v>18</v>
      </c>
      <c r="G3813" s="10" t="s">
        <v>32</v>
      </c>
      <c r="H3813" s="10" t="s">
        <v>34</v>
      </c>
      <c r="I3813" s="10" t="s">
        <v>28</v>
      </c>
      <c r="O3813" s="10">
        <f t="shared" si="59"/>
        <v>1</v>
      </c>
    </row>
    <row r="3814" spans="2:15" x14ac:dyDescent="0.3">
      <c r="B3814" s="10">
        <v>2021</v>
      </c>
      <c r="C3814" s="10" t="s">
        <v>36</v>
      </c>
      <c r="D3814" s="10" t="s">
        <v>37</v>
      </c>
      <c r="E3814" s="10" t="s">
        <v>17</v>
      </c>
      <c r="F3814" s="10" t="s">
        <v>25</v>
      </c>
      <c r="G3814" s="10" t="s">
        <v>19</v>
      </c>
      <c r="H3814" s="10" t="s">
        <v>20</v>
      </c>
      <c r="I3814" s="10" t="s">
        <v>34</v>
      </c>
      <c r="O3814" s="10">
        <f t="shared" si="59"/>
        <v>1</v>
      </c>
    </row>
    <row r="3815" spans="2:15" x14ac:dyDescent="0.3">
      <c r="B3815" s="10">
        <v>2023</v>
      </c>
      <c r="C3815" s="10" t="s">
        <v>45</v>
      </c>
      <c r="D3815" s="10" t="s">
        <v>37</v>
      </c>
      <c r="E3815" s="10" t="s">
        <v>35</v>
      </c>
      <c r="F3815" s="10" t="s">
        <v>18</v>
      </c>
      <c r="G3815" s="10" t="s">
        <v>38</v>
      </c>
      <c r="H3815" s="10" t="s">
        <v>20</v>
      </c>
      <c r="I3815" s="10" t="s">
        <v>28</v>
      </c>
      <c r="O3815" s="10">
        <f t="shared" si="59"/>
        <v>1</v>
      </c>
    </row>
    <row r="3816" spans="2:15" x14ac:dyDescent="0.3">
      <c r="B3816" s="10">
        <v>2020</v>
      </c>
      <c r="C3816" s="10" t="s">
        <v>29</v>
      </c>
      <c r="D3816" s="10" t="s">
        <v>23</v>
      </c>
      <c r="E3816" s="10" t="s">
        <v>24</v>
      </c>
      <c r="F3816" s="10" t="s">
        <v>30</v>
      </c>
      <c r="G3816" s="10" t="s">
        <v>40</v>
      </c>
      <c r="H3816" s="10" t="s">
        <v>27</v>
      </c>
      <c r="I3816" s="10" t="s">
        <v>21</v>
      </c>
      <c r="O3816" s="10">
        <f t="shared" si="59"/>
        <v>1</v>
      </c>
    </row>
    <row r="3817" spans="2:15" x14ac:dyDescent="0.3">
      <c r="B3817" s="10">
        <v>2025</v>
      </c>
      <c r="C3817" s="10" t="s">
        <v>22</v>
      </c>
      <c r="D3817" s="10" t="s">
        <v>16</v>
      </c>
      <c r="E3817" s="10" t="s">
        <v>35</v>
      </c>
      <c r="F3817" s="10" t="s">
        <v>25</v>
      </c>
      <c r="G3817" s="10" t="s">
        <v>32</v>
      </c>
      <c r="H3817" s="10" t="s">
        <v>20</v>
      </c>
      <c r="I3817" s="10" t="s">
        <v>28</v>
      </c>
      <c r="O3817" s="10">
        <f t="shared" si="59"/>
        <v>1</v>
      </c>
    </row>
    <row r="3818" spans="2:15" x14ac:dyDescent="0.3">
      <c r="B3818" s="10">
        <v>2021</v>
      </c>
      <c r="C3818" s="10" t="s">
        <v>41</v>
      </c>
      <c r="D3818" s="10" t="s">
        <v>16</v>
      </c>
      <c r="E3818" s="10" t="s">
        <v>24</v>
      </c>
      <c r="F3818" s="10" t="s">
        <v>25</v>
      </c>
      <c r="G3818" s="10" t="s">
        <v>38</v>
      </c>
      <c r="H3818" s="10" t="s">
        <v>27</v>
      </c>
      <c r="I3818" s="10" t="s">
        <v>28</v>
      </c>
      <c r="O3818" s="10">
        <f t="shared" si="59"/>
        <v>1</v>
      </c>
    </row>
    <row r="3819" spans="2:15" x14ac:dyDescent="0.3">
      <c r="B3819" s="10">
        <v>2026</v>
      </c>
      <c r="C3819" s="10" t="s">
        <v>15</v>
      </c>
      <c r="D3819" s="10" t="s">
        <v>31</v>
      </c>
      <c r="E3819" s="10" t="s">
        <v>35</v>
      </c>
      <c r="F3819" s="10" t="s">
        <v>25</v>
      </c>
      <c r="G3819" s="10" t="s">
        <v>38</v>
      </c>
      <c r="H3819" s="10" t="s">
        <v>34</v>
      </c>
      <c r="I3819" s="10" t="s">
        <v>28</v>
      </c>
      <c r="O3819" s="10">
        <f t="shared" si="59"/>
        <v>1</v>
      </c>
    </row>
    <row r="3820" spans="2:15" x14ac:dyDescent="0.3">
      <c r="B3820" s="10">
        <v>2020</v>
      </c>
      <c r="C3820" s="10" t="s">
        <v>15</v>
      </c>
      <c r="D3820" s="10" t="s">
        <v>33</v>
      </c>
      <c r="E3820" s="10" t="s">
        <v>17</v>
      </c>
      <c r="F3820" s="10" t="s">
        <v>30</v>
      </c>
      <c r="G3820" s="10" t="s">
        <v>19</v>
      </c>
      <c r="H3820" s="10" t="s">
        <v>20</v>
      </c>
      <c r="I3820" s="10" t="s">
        <v>28</v>
      </c>
      <c r="O3820" s="10">
        <f t="shared" si="59"/>
        <v>1</v>
      </c>
    </row>
    <row r="3821" spans="2:15" x14ac:dyDescent="0.3">
      <c r="B3821" s="10">
        <v>2021</v>
      </c>
      <c r="C3821" s="10" t="s">
        <v>41</v>
      </c>
      <c r="D3821" s="10" t="s">
        <v>23</v>
      </c>
      <c r="E3821" s="10" t="s">
        <v>17</v>
      </c>
      <c r="F3821" s="10" t="s">
        <v>18</v>
      </c>
      <c r="G3821" s="10" t="s">
        <v>44</v>
      </c>
      <c r="H3821" s="10" t="s">
        <v>39</v>
      </c>
      <c r="I3821" s="10" t="s">
        <v>34</v>
      </c>
      <c r="O3821" s="10">
        <f t="shared" si="59"/>
        <v>1</v>
      </c>
    </row>
    <row r="3822" spans="2:15" x14ac:dyDescent="0.3">
      <c r="B3822" s="10">
        <v>2025</v>
      </c>
      <c r="C3822" s="10" t="s">
        <v>43</v>
      </c>
      <c r="D3822" s="10" t="s">
        <v>23</v>
      </c>
      <c r="E3822" s="10" t="s">
        <v>24</v>
      </c>
      <c r="F3822" s="10" t="s">
        <v>30</v>
      </c>
      <c r="G3822" s="10" t="s">
        <v>19</v>
      </c>
      <c r="H3822" s="10" t="s">
        <v>39</v>
      </c>
      <c r="I3822" s="10" t="s">
        <v>28</v>
      </c>
      <c r="O3822" s="10">
        <f t="shared" si="59"/>
        <v>1</v>
      </c>
    </row>
    <row r="3823" spans="2:15" x14ac:dyDescent="0.3">
      <c r="B3823" s="10">
        <v>2023</v>
      </c>
      <c r="C3823" s="10" t="s">
        <v>45</v>
      </c>
      <c r="D3823" s="10" t="s">
        <v>37</v>
      </c>
      <c r="E3823" s="10" t="s">
        <v>35</v>
      </c>
      <c r="F3823" s="10" t="s">
        <v>18</v>
      </c>
      <c r="G3823" s="10" t="s">
        <v>26</v>
      </c>
      <c r="H3823" s="10" t="s">
        <v>39</v>
      </c>
      <c r="I3823" s="10" t="s">
        <v>28</v>
      </c>
      <c r="O3823" s="10">
        <f t="shared" si="59"/>
        <v>1</v>
      </c>
    </row>
    <row r="3824" spans="2:15" x14ac:dyDescent="0.3">
      <c r="B3824" s="10">
        <v>2021</v>
      </c>
      <c r="C3824" s="10" t="s">
        <v>29</v>
      </c>
      <c r="D3824" s="10" t="s">
        <v>23</v>
      </c>
      <c r="E3824" s="10" t="s">
        <v>24</v>
      </c>
      <c r="F3824" s="10" t="s">
        <v>30</v>
      </c>
      <c r="G3824" s="10" t="s">
        <v>19</v>
      </c>
      <c r="H3824" s="10" t="s">
        <v>39</v>
      </c>
      <c r="I3824" s="10" t="s">
        <v>28</v>
      </c>
      <c r="O3824" s="10">
        <f t="shared" si="59"/>
        <v>1</v>
      </c>
    </row>
    <row r="3825" spans="2:15" x14ac:dyDescent="0.3">
      <c r="B3825" s="10">
        <v>2020</v>
      </c>
      <c r="C3825" s="10" t="s">
        <v>43</v>
      </c>
      <c r="D3825" s="10" t="s">
        <v>16</v>
      </c>
      <c r="E3825" s="10" t="s">
        <v>35</v>
      </c>
      <c r="F3825" s="10" t="s">
        <v>30</v>
      </c>
      <c r="G3825" s="10" t="s">
        <v>38</v>
      </c>
      <c r="H3825" s="10" t="s">
        <v>20</v>
      </c>
      <c r="I3825" s="10" t="s">
        <v>21</v>
      </c>
      <c r="O3825" s="10">
        <f t="shared" si="59"/>
        <v>1</v>
      </c>
    </row>
    <row r="3826" spans="2:15" x14ac:dyDescent="0.3">
      <c r="B3826" s="10">
        <v>2022</v>
      </c>
      <c r="C3826" s="10" t="s">
        <v>43</v>
      </c>
      <c r="D3826" s="10" t="s">
        <v>16</v>
      </c>
      <c r="E3826" s="10" t="s">
        <v>24</v>
      </c>
      <c r="F3826" s="10" t="s">
        <v>18</v>
      </c>
      <c r="G3826" s="10" t="s">
        <v>26</v>
      </c>
      <c r="H3826" s="10" t="s">
        <v>20</v>
      </c>
      <c r="I3826" s="10" t="s">
        <v>21</v>
      </c>
      <c r="O3826" s="10">
        <f t="shared" si="59"/>
        <v>1</v>
      </c>
    </row>
    <row r="3827" spans="2:15" x14ac:dyDescent="0.3">
      <c r="B3827" s="10">
        <v>2025</v>
      </c>
      <c r="C3827" s="10" t="s">
        <v>22</v>
      </c>
      <c r="D3827" s="10" t="s">
        <v>16</v>
      </c>
      <c r="E3827" s="10" t="s">
        <v>24</v>
      </c>
      <c r="F3827" s="10" t="s">
        <v>25</v>
      </c>
      <c r="G3827" s="10" t="s">
        <v>40</v>
      </c>
      <c r="H3827" s="10" t="s">
        <v>34</v>
      </c>
      <c r="I3827" s="10" t="s">
        <v>28</v>
      </c>
      <c r="O3827" s="10">
        <f t="shared" si="59"/>
        <v>1</v>
      </c>
    </row>
    <row r="3828" spans="2:15" x14ac:dyDescent="0.3">
      <c r="B3828" s="10">
        <v>2021</v>
      </c>
      <c r="C3828" s="10" t="s">
        <v>22</v>
      </c>
      <c r="D3828" s="10" t="s">
        <v>23</v>
      </c>
      <c r="E3828" s="10" t="s">
        <v>24</v>
      </c>
      <c r="F3828" s="10" t="s">
        <v>18</v>
      </c>
      <c r="G3828" s="10" t="s">
        <v>38</v>
      </c>
      <c r="H3828" s="10" t="s">
        <v>34</v>
      </c>
      <c r="I3828" s="10" t="s">
        <v>28</v>
      </c>
      <c r="O3828" s="10">
        <f t="shared" si="59"/>
        <v>1</v>
      </c>
    </row>
    <row r="3829" spans="2:15" x14ac:dyDescent="0.3">
      <c r="B3829" s="10">
        <v>2021</v>
      </c>
      <c r="C3829" s="10" t="s">
        <v>41</v>
      </c>
      <c r="D3829" s="10" t="s">
        <v>33</v>
      </c>
      <c r="E3829" s="10" t="s">
        <v>17</v>
      </c>
      <c r="F3829" s="10" t="s">
        <v>25</v>
      </c>
      <c r="G3829" s="10" t="s">
        <v>38</v>
      </c>
      <c r="H3829" s="10" t="s">
        <v>20</v>
      </c>
      <c r="I3829" s="10" t="s">
        <v>28</v>
      </c>
      <c r="O3829" s="10">
        <f t="shared" si="59"/>
        <v>1</v>
      </c>
    </row>
    <row r="3830" spans="2:15" x14ac:dyDescent="0.3">
      <c r="B3830" s="10">
        <v>2023</v>
      </c>
      <c r="C3830" s="10" t="s">
        <v>15</v>
      </c>
      <c r="D3830" s="10" t="s">
        <v>23</v>
      </c>
      <c r="E3830" s="10" t="s">
        <v>24</v>
      </c>
      <c r="F3830" s="10" t="s">
        <v>30</v>
      </c>
      <c r="G3830" s="10" t="s">
        <v>26</v>
      </c>
      <c r="H3830" s="10" t="s">
        <v>34</v>
      </c>
      <c r="I3830" s="10" t="s">
        <v>28</v>
      </c>
      <c r="O3830" s="10">
        <f t="shared" si="59"/>
        <v>1</v>
      </c>
    </row>
    <row r="3831" spans="2:15" x14ac:dyDescent="0.3">
      <c r="B3831" s="10">
        <v>2022</v>
      </c>
      <c r="C3831" s="10" t="s">
        <v>43</v>
      </c>
      <c r="D3831" s="10" t="s">
        <v>42</v>
      </c>
      <c r="E3831" s="10" t="s">
        <v>17</v>
      </c>
      <c r="F3831" s="10" t="s">
        <v>30</v>
      </c>
      <c r="G3831" s="10" t="s">
        <v>44</v>
      </c>
      <c r="H3831" s="10" t="s">
        <v>39</v>
      </c>
      <c r="I3831" s="10" t="s">
        <v>28</v>
      </c>
      <c r="O3831" s="10">
        <f t="shared" si="59"/>
        <v>1</v>
      </c>
    </row>
    <row r="3832" spans="2:15" x14ac:dyDescent="0.3">
      <c r="B3832" s="10">
        <v>2024</v>
      </c>
      <c r="C3832" s="10" t="s">
        <v>36</v>
      </c>
      <c r="D3832" s="10" t="s">
        <v>42</v>
      </c>
      <c r="E3832" s="10" t="s">
        <v>17</v>
      </c>
      <c r="F3832" s="10" t="s">
        <v>25</v>
      </c>
      <c r="G3832" s="10" t="s">
        <v>38</v>
      </c>
      <c r="H3832" s="10" t="s">
        <v>27</v>
      </c>
      <c r="I3832" s="10" t="s">
        <v>28</v>
      </c>
      <c r="O3832" s="10">
        <f t="shared" si="59"/>
        <v>1</v>
      </c>
    </row>
    <row r="3833" spans="2:15" x14ac:dyDescent="0.3">
      <c r="B3833" s="10">
        <v>2021</v>
      </c>
      <c r="C3833" s="10" t="s">
        <v>36</v>
      </c>
      <c r="D3833" s="10" t="s">
        <v>37</v>
      </c>
      <c r="E3833" s="10" t="s">
        <v>24</v>
      </c>
      <c r="F3833" s="10" t="s">
        <v>30</v>
      </c>
      <c r="G3833" s="10" t="s">
        <v>40</v>
      </c>
      <c r="H3833" s="10" t="s">
        <v>39</v>
      </c>
      <c r="I3833" s="10" t="s">
        <v>34</v>
      </c>
      <c r="O3833" s="10">
        <f t="shared" si="59"/>
        <v>1</v>
      </c>
    </row>
    <row r="3834" spans="2:15" x14ac:dyDescent="0.3">
      <c r="B3834" s="10">
        <v>2025</v>
      </c>
      <c r="C3834" s="10" t="s">
        <v>15</v>
      </c>
      <c r="D3834" s="10" t="s">
        <v>37</v>
      </c>
      <c r="E3834" s="10" t="s">
        <v>17</v>
      </c>
      <c r="F3834" s="10" t="s">
        <v>25</v>
      </c>
      <c r="G3834" s="10" t="s">
        <v>38</v>
      </c>
      <c r="H3834" s="10" t="s">
        <v>27</v>
      </c>
      <c r="I3834" s="10" t="s">
        <v>28</v>
      </c>
      <c r="O3834" s="10">
        <f t="shared" si="59"/>
        <v>1</v>
      </c>
    </row>
    <row r="3835" spans="2:15" x14ac:dyDescent="0.3">
      <c r="B3835" s="10">
        <v>2025</v>
      </c>
      <c r="C3835" s="10" t="s">
        <v>29</v>
      </c>
      <c r="D3835" s="10" t="s">
        <v>42</v>
      </c>
      <c r="E3835" s="10" t="s">
        <v>17</v>
      </c>
      <c r="F3835" s="10" t="s">
        <v>18</v>
      </c>
      <c r="G3835" s="10" t="s">
        <v>38</v>
      </c>
      <c r="H3835" s="10" t="s">
        <v>39</v>
      </c>
      <c r="I3835" s="10" t="s">
        <v>21</v>
      </c>
      <c r="O3835" s="10">
        <f t="shared" si="59"/>
        <v>1</v>
      </c>
    </row>
    <row r="3836" spans="2:15" x14ac:dyDescent="0.3">
      <c r="B3836" s="10">
        <v>2021</v>
      </c>
      <c r="C3836" s="10" t="s">
        <v>29</v>
      </c>
      <c r="D3836" s="10" t="s">
        <v>37</v>
      </c>
      <c r="E3836" s="10" t="s">
        <v>17</v>
      </c>
      <c r="F3836" s="10" t="s">
        <v>18</v>
      </c>
      <c r="G3836" s="10" t="s">
        <v>40</v>
      </c>
      <c r="H3836" s="10" t="s">
        <v>39</v>
      </c>
      <c r="I3836" s="10" t="s">
        <v>21</v>
      </c>
      <c r="O3836" s="10">
        <f t="shared" si="59"/>
        <v>1</v>
      </c>
    </row>
    <row r="3837" spans="2:15" x14ac:dyDescent="0.3">
      <c r="B3837" s="10">
        <v>2021</v>
      </c>
      <c r="C3837" s="10" t="s">
        <v>29</v>
      </c>
      <c r="D3837" s="10" t="s">
        <v>33</v>
      </c>
      <c r="E3837" s="10" t="s">
        <v>24</v>
      </c>
      <c r="F3837" s="10" t="s">
        <v>30</v>
      </c>
      <c r="G3837" s="10" t="s">
        <v>44</v>
      </c>
      <c r="H3837" s="10" t="s">
        <v>20</v>
      </c>
      <c r="I3837" s="10" t="s">
        <v>28</v>
      </c>
      <c r="O3837" s="10">
        <f t="shared" si="59"/>
        <v>1</v>
      </c>
    </row>
    <row r="3838" spans="2:15" x14ac:dyDescent="0.3">
      <c r="B3838" s="10">
        <v>2023</v>
      </c>
      <c r="C3838" s="10" t="s">
        <v>22</v>
      </c>
      <c r="D3838" s="10" t="s">
        <v>16</v>
      </c>
      <c r="E3838" s="10" t="s">
        <v>35</v>
      </c>
      <c r="F3838" s="10" t="s">
        <v>30</v>
      </c>
      <c r="G3838" s="10" t="s">
        <v>44</v>
      </c>
      <c r="H3838" s="10" t="s">
        <v>27</v>
      </c>
      <c r="I3838" s="10" t="s">
        <v>28</v>
      </c>
      <c r="O3838" s="10">
        <f t="shared" si="59"/>
        <v>1</v>
      </c>
    </row>
    <row r="3839" spans="2:15" x14ac:dyDescent="0.3">
      <c r="B3839" s="10">
        <v>2022</v>
      </c>
      <c r="C3839" s="10" t="s">
        <v>41</v>
      </c>
      <c r="D3839" s="10" t="s">
        <v>23</v>
      </c>
      <c r="E3839" s="10" t="s">
        <v>17</v>
      </c>
      <c r="F3839" s="10" t="s">
        <v>25</v>
      </c>
      <c r="G3839" s="10" t="s">
        <v>40</v>
      </c>
      <c r="H3839" s="10" t="s">
        <v>27</v>
      </c>
      <c r="I3839" s="10" t="s">
        <v>28</v>
      </c>
      <c r="O3839" s="10">
        <f t="shared" si="59"/>
        <v>1</v>
      </c>
    </row>
    <row r="3840" spans="2:15" x14ac:dyDescent="0.3">
      <c r="B3840" s="10">
        <v>2024</v>
      </c>
      <c r="C3840" s="10" t="s">
        <v>43</v>
      </c>
      <c r="D3840" s="10" t="s">
        <v>33</v>
      </c>
      <c r="E3840" s="10" t="s">
        <v>24</v>
      </c>
      <c r="F3840" s="10" t="s">
        <v>30</v>
      </c>
      <c r="G3840" s="10" t="s">
        <v>38</v>
      </c>
      <c r="H3840" s="10" t="s">
        <v>20</v>
      </c>
      <c r="I3840" s="10" t="s">
        <v>21</v>
      </c>
      <c r="O3840" s="10">
        <f t="shared" si="59"/>
        <v>1</v>
      </c>
    </row>
    <row r="3841" spans="2:15" x14ac:dyDescent="0.3">
      <c r="B3841" s="10">
        <v>2026</v>
      </c>
      <c r="C3841" s="10" t="s">
        <v>36</v>
      </c>
      <c r="D3841" s="10" t="s">
        <v>16</v>
      </c>
      <c r="E3841" s="10" t="s">
        <v>35</v>
      </c>
      <c r="F3841" s="10" t="s">
        <v>30</v>
      </c>
      <c r="G3841" s="10" t="s">
        <v>38</v>
      </c>
      <c r="H3841" s="10" t="s">
        <v>27</v>
      </c>
      <c r="I3841" s="10" t="s">
        <v>34</v>
      </c>
      <c r="O3841" s="10">
        <f t="shared" si="59"/>
        <v>1</v>
      </c>
    </row>
    <row r="3842" spans="2:15" x14ac:dyDescent="0.3">
      <c r="B3842" s="10">
        <v>2024</v>
      </c>
      <c r="C3842" s="10" t="s">
        <v>36</v>
      </c>
      <c r="D3842" s="10" t="s">
        <v>23</v>
      </c>
      <c r="E3842" s="10" t="s">
        <v>35</v>
      </c>
      <c r="F3842" s="10" t="s">
        <v>25</v>
      </c>
      <c r="G3842" s="10" t="s">
        <v>19</v>
      </c>
      <c r="H3842" s="10" t="s">
        <v>20</v>
      </c>
      <c r="I3842" s="10" t="s">
        <v>28</v>
      </c>
      <c r="O3842" s="10">
        <f t="shared" si="59"/>
        <v>1</v>
      </c>
    </row>
    <row r="3843" spans="2:15" x14ac:dyDescent="0.3">
      <c r="B3843" s="10">
        <v>2024</v>
      </c>
      <c r="C3843" s="10" t="s">
        <v>15</v>
      </c>
      <c r="D3843" s="10" t="s">
        <v>37</v>
      </c>
      <c r="E3843" s="10" t="s">
        <v>24</v>
      </c>
      <c r="F3843" s="10" t="s">
        <v>25</v>
      </c>
      <c r="G3843" s="10" t="s">
        <v>38</v>
      </c>
      <c r="H3843" s="10" t="s">
        <v>20</v>
      </c>
      <c r="I3843" s="10" t="s">
        <v>21</v>
      </c>
      <c r="O3843" s="10">
        <f t="shared" si="59"/>
        <v>1</v>
      </c>
    </row>
    <row r="3844" spans="2:15" x14ac:dyDescent="0.3">
      <c r="B3844" s="10">
        <v>2022</v>
      </c>
      <c r="C3844" s="10" t="s">
        <v>36</v>
      </c>
      <c r="D3844" s="10" t="s">
        <v>33</v>
      </c>
      <c r="E3844" s="10" t="s">
        <v>17</v>
      </c>
      <c r="F3844" s="10" t="s">
        <v>30</v>
      </c>
      <c r="G3844" s="10" t="s">
        <v>40</v>
      </c>
      <c r="H3844" s="10" t="s">
        <v>20</v>
      </c>
      <c r="I3844" s="10" t="s">
        <v>21</v>
      </c>
      <c r="O3844" s="10">
        <f t="shared" si="59"/>
        <v>1</v>
      </c>
    </row>
    <row r="3845" spans="2:15" x14ac:dyDescent="0.3">
      <c r="B3845" s="10">
        <v>2025</v>
      </c>
      <c r="C3845" s="10" t="s">
        <v>22</v>
      </c>
      <c r="D3845" s="10" t="s">
        <v>33</v>
      </c>
      <c r="E3845" s="10" t="s">
        <v>35</v>
      </c>
      <c r="F3845" s="10" t="s">
        <v>18</v>
      </c>
      <c r="G3845" s="10" t="s">
        <v>44</v>
      </c>
      <c r="H3845" s="10" t="s">
        <v>39</v>
      </c>
      <c r="I3845" s="10" t="s">
        <v>28</v>
      </c>
      <c r="O3845" s="10">
        <f t="shared" ref="O3845:O3908" si="60">SUBTOTAL(103,B3845)</f>
        <v>1</v>
      </c>
    </row>
    <row r="3846" spans="2:15" x14ac:dyDescent="0.3">
      <c r="B3846" s="10">
        <v>2026</v>
      </c>
      <c r="C3846" s="10" t="s">
        <v>41</v>
      </c>
      <c r="D3846" s="10" t="s">
        <v>23</v>
      </c>
      <c r="E3846" s="10" t="s">
        <v>24</v>
      </c>
      <c r="F3846" s="10" t="s">
        <v>30</v>
      </c>
      <c r="G3846" s="10" t="s">
        <v>19</v>
      </c>
      <c r="H3846" s="10" t="s">
        <v>20</v>
      </c>
      <c r="I3846" s="10" t="s">
        <v>34</v>
      </c>
      <c r="O3846" s="10">
        <f t="shared" si="60"/>
        <v>1</v>
      </c>
    </row>
    <row r="3847" spans="2:15" x14ac:dyDescent="0.3">
      <c r="B3847" s="10">
        <v>2020</v>
      </c>
      <c r="C3847" s="10" t="s">
        <v>29</v>
      </c>
      <c r="D3847" s="10" t="s">
        <v>23</v>
      </c>
      <c r="E3847" s="10" t="s">
        <v>35</v>
      </c>
      <c r="F3847" s="10" t="s">
        <v>30</v>
      </c>
      <c r="G3847" s="10" t="s">
        <v>19</v>
      </c>
      <c r="H3847" s="10" t="s">
        <v>20</v>
      </c>
      <c r="I3847" s="10" t="s">
        <v>28</v>
      </c>
      <c r="O3847" s="10">
        <f t="shared" si="60"/>
        <v>1</v>
      </c>
    </row>
    <row r="3848" spans="2:15" x14ac:dyDescent="0.3">
      <c r="B3848" s="10">
        <v>2021</v>
      </c>
      <c r="C3848" s="10" t="s">
        <v>15</v>
      </c>
      <c r="D3848" s="10" t="s">
        <v>23</v>
      </c>
      <c r="E3848" s="10" t="s">
        <v>24</v>
      </c>
      <c r="F3848" s="10" t="s">
        <v>30</v>
      </c>
      <c r="G3848" s="10" t="s">
        <v>19</v>
      </c>
      <c r="H3848" s="10" t="s">
        <v>39</v>
      </c>
      <c r="I3848" s="10" t="s">
        <v>34</v>
      </c>
      <c r="O3848" s="10">
        <f t="shared" si="60"/>
        <v>1</v>
      </c>
    </row>
    <row r="3849" spans="2:15" x14ac:dyDescent="0.3">
      <c r="B3849" s="10">
        <v>2023</v>
      </c>
      <c r="C3849" s="10" t="s">
        <v>22</v>
      </c>
      <c r="D3849" s="10" t="s">
        <v>42</v>
      </c>
      <c r="E3849" s="10" t="s">
        <v>24</v>
      </c>
      <c r="F3849" s="10" t="s">
        <v>25</v>
      </c>
      <c r="G3849" s="10" t="s">
        <v>44</v>
      </c>
      <c r="H3849" s="10" t="s">
        <v>34</v>
      </c>
      <c r="I3849" s="10" t="s">
        <v>28</v>
      </c>
      <c r="O3849" s="10">
        <f t="shared" si="60"/>
        <v>1</v>
      </c>
    </row>
    <row r="3850" spans="2:15" x14ac:dyDescent="0.3">
      <c r="B3850" s="10">
        <v>2021</v>
      </c>
      <c r="C3850" s="10" t="s">
        <v>22</v>
      </c>
      <c r="D3850" s="10" t="s">
        <v>16</v>
      </c>
      <c r="E3850" s="10" t="s">
        <v>35</v>
      </c>
      <c r="F3850" s="10" t="s">
        <v>18</v>
      </c>
      <c r="G3850" s="10" t="s">
        <v>40</v>
      </c>
      <c r="H3850" s="10" t="s">
        <v>39</v>
      </c>
      <c r="I3850" s="10" t="s">
        <v>28</v>
      </c>
      <c r="O3850" s="10">
        <f t="shared" si="60"/>
        <v>1</v>
      </c>
    </row>
    <row r="3851" spans="2:15" x14ac:dyDescent="0.3">
      <c r="B3851" s="10">
        <v>2020</v>
      </c>
      <c r="C3851" s="10" t="s">
        <v>41</v>
      </c>
      <c r="D3851" s="10" t="s">
        <v>42</v>
      </c>
      <c r="E3851" s="10" t="s">
        <v>24</v>
      </c>
      <c r="F3851" s="10" t="s">
        <v>30</v>
      </c>
      <c r="G3851" s="10" t="s">
        <v>44</v>
      </c>
      <c r="H3851" s="10" t="s">
        <v>27</v>
      </c>
      <c r="I3851" s="10" t="s">
        <v>21</v>
      </c>
      <c r="O3851" s="10">
        <f t="shared" si="60"/>
        <v>1</v>
      </c>
    </row>
    <row r="3852" spans="2:15" x14ac:dyDescent="0.3">
      <c r="B3852" s="10">
        <v>2026</v>
      </c>
      <c r="C3852" s="10" t="s">
        <v>29</v>
      </c>
      <c r="D3852" s="10" t="s">
        <v>42</v>
      </c>
      <c r="E3852" s="10" t="s">
        <v>24</v>
      </c>
      <c r="F3852" s="10" t="s">
        <v>18</v>
      </c>
      <c r="G3852" s="10" t="s">
        <v>26</v>
      </c>
      <c r="H3852" s="10" t="s">
        <v>20</v>
      </c>
      <c r="I3852" s="10" t="s">
        <v>28</v>
      </c>
      <c r="O3852" s="10">
        <f t="shared" si="60"/>
        <v>1</v>
      </c>
    </row>
    <row r="3853" spans="2:15" x14ac:dyDescent="0.3">
      <c r="B3853" s="10">
        <v>2022</v>
      </c>
      <c r="C3853" s="10" t="s">
        <v>29</v>
      </c>
      <c r="D3853" s="10" t="s">
        <v>37</v>
      </c>
      <c r="E3853" s="10" t="s">
        <v>35</v>
      </c>
      <c r="F3853" s="10" t="s">
        <v>25</v>
      </c>
      <c r="G3853" s="10" t="s">
        <v>19</v>
      </c>
      <c r="H3853" s="10" t="s">
        <v>39</v>
      </c>
      <c r="I3853" s="10" t="s">
        <v>21</v>
      </c>
      <c r="O3853" s="10">
        <f t="shared" si="60"/>
        <v>1</v>
      </c>
    </row>
    <row r="3854" spans="2:15" x14ac:dyDescent="0.3">
      <c r="B3854" s="10">
        <v>2024</v>
      </c>
      <c r="C3854" s="10" t="s">
        <v>36</v>
      </c>
      <c r="D3854" s="10" t="s">
        <v>23</v>
      </c>
      <c r="E3854" s="10" t="s">
        <v>17</v>
      </c>
      <c r="F3854" s="10" t="s">
        <v>25</v>
      </c>
      <c r="G3854" s="10" t="s">
        <v>38</v>
      </c>
      <c r="H3854" s="10" t="s">
        <v>39</v>
      </c>
      <c r="I3854" s="10" t="s">
        <v>28</v>
      </c>
      <c r="O3854" s="10">
        <f t="shared" si="60"/>
        <v>1</v>
      </c>
    </row>
    <row r="3855" spans="2:15" x14ac:dyDescent="0.3">
      <c r="B3855" s="10">
        <v>2023</v>
      </c>
      <c r="C3855" s="10" t="s">
        <v>41</v>
      </c>
      <c r="D3855" s="10" t="s">
        <v>42</v>
      </c>
      <c r="E3855" s="10" t="s">
        <v>17</v>
      </c>
      <c r="F3855" s="10" t="s">
        <v>30</v>
      </c>
      <c r="G3855" s="10" t="s">
        <v>32</v>
      </c>
      <c r="H3855" s="10" t="s">
        <v>34</v>
      </c>
      <c r="I3855" s="10" t="s">
        <v>28</v>
      </c>
      <c r="O3855" s="10">
        <f t="shared" si="60"/>
        <v>1</v>
      </c>
    </row>
    <row r="3856" spans="2:15" x14ac:dyDescent="0.3">
      <c r="B3856" s="10">
        <v>2024</v>
      </c>
      <c r="C3856" s="10" t="s">
        <v>29</v>
      </c>
      <c r="D3856" s="10" t="s">
        <v>31</v>
      </c>
      <c r="E3856" s="10" t="s">
        <v>35</v>
      </c>
      <c r="F3856" s="10" t="s">
        <v>30</v>
      </c>
      <c r="G3856" s="10" t="s">
        <v>32</v>
      </c>
      <c r="H3856" s="10" t="s">
        <v>39</v>
      </c>
      <c r="I3856" s="10" t="s">
        <v>34</v>
      </c>
      <c r="O3856" s="10">
        <f t="shared" si="60"/>
        <v>1</v>
      </c>
    </row>
    <row r="3857" spans="2:15" x14ac:dyDescent="0.3">
      <c r="B3857" s="10">
        <v>2025</v>
      </c>
      <c r="C3857" s="10" t="s">
        <v>29</v>
      </c>
      <c r="D3857" s="10" t="s">
        <v>37</v>
      </c>
      <c r="E3857" s="10" t="s">
        <v>17</v>
      </c>
      <c r="F3857" s="10" t="s">
        <v>30</v>
      </c>
      <c r="G3857" s="10" t="s">
        <v>26</v>
      </c>
      <c r="H3857" s="10" t="s">
        <v>34</v>
      </c>
      <c r="I3857" s="10" t="s">
        <v>28</v>
      </c>
      <c r="O3857" s="10">
        <f t="shared" si="60"/>
        <v>1</v>
      </c>
    </row>
    <row r="3858" spans="2:15" x14ac:dyDescent="0.3">
      <c r="B3858" s="10">
        <v>2023</v>
      </c>
      <c r="C3858" s="10" t="s">
        <v>36</v>
      </c>
      <c r="D3858" s="10" t="s">
        <v>31</v>
      </c>
      <c r="E3858" s="10" t="s">
        <v>17</v>
      </c>
      <c r="F3858" s="10" t="s">
        <v>18</v>
      </c>
      <c r="G3858" s="10" t="s">
        <v>44</v>
      </c>
      <c r="H3858" s="10" t="s">
        <v>20</v>
      </c>
      <c r="I3858" s="10" t="s">
        <v>21</v>
      </c>
      <c r="O3858" s="10">
        <f t="shared" si="60"/>
        <v>1</v>
      </c>
    </row>
    <row r="3859" spans="2:15" x14ac:dyDescent="0.3">
      <c r="B3859" s="10">
        <v>2022</v>
      </c>
      <c r="C3859" s="10" t="s">
        <v>22</v>
      </c>
      <c r="D3859" s="10" t="s">
        <v>31</v>
      </c>
      <c r="E3859" s="10" t="s">
        <v>17</v>
      </c>
      <c r="F3859" s="10" t="s">
        <v>25</v>
      </c>
      <c r="G3859" s="10" t="s">
        <v>32</v>
      </c>
      <c r="H3859" s="10" t="s">
        <v>39</v>
      </c>
      <c r="I3859" s="10" t="s">
        <v>34</v>
      </c>
      <c r="O3859" s="10">
        <f t="shared" si="60"/>
        <v>1</v>
      </c>
    </row>
    <row r="3860" spans="2:15" x14ac:dyDescent="0.3">
      <c r="B3860" s="10">
        <v>2021</v>
      </c>
      <c r="C3860" s="10" t="s">
        <v>41</v>
      </c>
      <c r="D3860" s="10" t="s">
        <v>16</v>
      </c>
      <c r="E3860" s="10" t="s">
        <v>24</v>
      </c>
      <c r="F3860" s="10" t="s">
        <v>18</v>
      </c>
      <c r="G3860" s="10" t="s">
        <v>26</v>
      </c>
      <c r="H3860" s="10" t="s">
        <v>27</v>
      </c>
      <c r="I3860" s="10" t="s">
        <v>28</v>
      </c>
      <c r="O3860" s="10">
        <f t="shared" si="60"/>
        <v>1</v>
      </c>
    </row>
    <row r="3861" spans="2:15" x14ac:dyDescent="0.3">
      <c r="B3861" s="10">
        <v>2023</v>
      </c>
      <c r="C3861" s="10" t="s">
        <v>43</v>
      </c>
      <c r="D3861" s="10" t="s">
        <v>37</v>
      </c>
      <c r="E3861" s="10" t="s">
        <v>35</v>
      </c>
      <c r="F3861" s="10" t="s">
        <v>25</v>
      </c>
      <c r="G3861" s="10" t="s">
        <v>19</v>
      </c>
      <c r="H3861" s="10" t="s">
        <v>34</v>
      </c>
      <c r="I3861" s="10" t="s">
        <v>34</v>
      </c>
      <c r="O3861" s="10">
        <f t="shared" si="60"/>
        <v>1</v>
      </c>
    </row>
    <row r="3862" spans="2:15" x14ac:dyDescent="0.3">
      <c r="B3862" s="10">
        <v>2025</v>
      </c>
      <c r="C3862" s="10" t="s">
        <v>43</v>
      </c>
      <c r="D3862" s="10" t="s">
        <v>37</v>
      </c>
      <c r="E3862" s="10" t="s">
        <v>24</v>
      </c>
      <c r="F3862" s="10" t="s">
        <v>18</v>
      </c>
      <c r="G3862" s="10" t="s">
        <v>19</v>
      </c>
      <c r="H3862" s="10" t="s">
        <v>34</v>
      </c>
      <c r="I3862" s="10" t="s">
        <v>28</v>
      </c>
      <c r="O3862" s="10">
        <f t="shared" si="60"/>
        <v>1</v>
      </c>
    </row>
    <row r="3863" spans="2:15" x14ac:dyDescent="0.3">
      <c r="B3863" s="10">
        <v>2026</v>
      </c>
      <c r="C3863" s="10" t="s">
        <v>29</v>
      </c>
      <c r="D3863" s="10" t="s">
        <v>23</v>
      </c>
      <c r="E3863" s="10" t="s">
        <v>17</v>
      </c>
      <c r="F3863" s="10" t="s">
        <v>18</v>
      </c>
      <c r="G3863" s="10" t="s">
        <v>40</v>
      </c>
      <c r="H3863" s="10" t="s">
        <v>27</v>
      </c>
      <c r="I3863" s="10" t="s">
        <v>28</v>
      </c>
      <c r="O3863" s="10">
        <f t="shared" si="60"/>
        <v>1</v>
      </c>
    </row>
    <row r="3864" spans="2:15" x14ac:dyDescent="0.3">
      <c r="B3864" s="10">
        <v>2023</v>
      </c>
      <c r="C3864" s="10" t="s">
        <v>22</v>
      </c>
      <c r="D3864" s="10" t="s">
        <v>33</v>
      </c>
      <c r="E3864" s="10" t="s">
        <v>24</v>
      </c>
      <c r="F3864" s="10" t="s">
        <v>18</v>
      </c>
      <c r="G3864" s="10" t="s">
        <v>32</v>
      </c>
      <c r="H3864" s="10" t="s">
        <v>20</v>
      </c>
      <c r="I3864" s="10" t="s">
        <v>21</v>
      </c>
      <c r="O3864" s="10">
        <f t="shared" si="60"/>
        <v>1</v>
      </c>
    </row>
    <row r="3865" spans="2:15" x14ac:dyDescent="0.3">
      <c r="B3865" s="10">
        <v>2024</v>
      </c>
      <c r="C3865" s="10" t="s">
        <v>36</v>
      </c>
      <c r="D3865" s="10" t="s">
        <v>42</v>
      </c>
      <c r="E3865" s="10" t="s">
        <v>17</v>
      </c>
      <c r="F3865" s="10" t="s">
        <v>18</v>
      </c>
      <c r="G3865" s="10" t="s">
        <v>32</v>
      </c>
      <c r="H3865" s="10" t="s">
        <v>34</v>
      </c>
      <c r="I3865" s="10" t="s">
        <v>28</v>
      </c>
      <c r="O3865" s="10">
        <f t="shared" si="60"/>
        <v>1</v>
      </c>
    </row>
    <row r="3866" spans="2:15" x14ac:dyDescent="0.3">
      <c r="B3866" s="10">
        <v>2024</v>
      </c>
      <c r="C3866" s="10" t="s">
        <v>45</v>
      </c>
      <c r="D3866" s="10" t="s">
        <v>31</v>
      </c>
      <c r="E3866" s="10" t="s">
        <v>17</v>
      </c>
      <c r="F3866" s="10" t="s">
        <v>18</v>
      </c>
      <c r="G3866" s="10" t="s">
        <v>44</v>
      </c>
      <c r="H3866" s="10" t="s">
        <v>27</v>
      </c>
      <c r="I3866" s="10" t="s">
        <v>28</v>
      </c>
      <c r="O3866" s="10">
        <f t="shared" si="60"/>
        <v>1</v>
      </c>
    </row>
    <row r="3867" spans="2:15" x14ac:dyDescent="0.3">
      <c r="B3867" s="10">
        <v>2025</v>
      </c>
      <c r="C3867" s="10" t="s">
        <v>22</v>
      </c>
      <c r="D3867" s="10" t="s">
        <v>31</v>
      </c>
      <c r="E3867" s="10" t="s">
        <v>35</v>
      </c>
      <c r="F3867" s="10" t="s">
        <v>30</v>
      </c>
      <c r="G3867" s="10" t="s">
        <v>32</v>
      </c>
      <c r="H3867" s="10" t="s">
        <v>34</v>
      </c>
      <c r="I3867" s="10" t="s">
        <v>28</v>
      </c>
      <c r="O3867" s="10">
        <f t="shared" si="60"/>
        <v>1</v>
      </c>
    </row>
    <row r="3868" spans="2:15" x14ac:dyDescent="0.3">
      <c r="B3868" s="10">
        <v>2023</v>
      </c>
      <c r="C3868" s="10" t="s">
        <v>22</v>
      </c>
      <c r="D3868" s="10" t="s">
        <v>42</v>
      </c>
      <c r="E3868" s="10" t="s">
        <v>35</v>
      </c>
      <c r="F3868" s="10" t="s">
        <v>30</v>
      </c>
      <c r="G3868" s="10" t="s">
        <v>44</v>
      </c>
      <c r="H3868" s="10" t="s">
        <v>39</v>
      </c>
      <c r="I3868" s="10" t="s">
        <v>34</v>
      </c>
      <c r="O3868" s="10">
        <f t="shared" si="60"/>
        <v>1</v>
      </c>
    </row>
    <row r="3869" spans="2:15" x14ac:dyDescent="0.3">
      <c r="B3869" s="10">
        <v>2023</v>
      </c>
      <c r="C3869" s="10" t="s">
        <v>36</v>
      </c>
      <c r="D3869" s="10" t="s">
        <v>42</v>
      </c>
      <c r="E3869" s="10" t="s">
        <v>35</v>
      </c>
      <c r="F3869" s="10" t="s">
        <v>25</v>
      </c>
      <c r="G3869" s="10" t="s">
        <v>26</v>
      </c>
      <c r="H3869" s="10" t="s">
        <v>39</v>
      </c>
      <c r="I3869" s="10" t="s">
        <v>21</v>
      </c>
      <c r="O3869" s="10">
        <f t="shared" si="60"/>
        <v>1</v>
      </c>
    </row>
    <row r="3870" spans="2:15" x14ac:dyDescent="0.3">
      <c r="B3870" s="10">
        <v>2020</v>
      </c>
      <c r="C3870" s="10" t="s">
        <v>36</v>
      </c>
      <c r="D3870" s="10" t="s">
        <v>37</v>
      </c>
      <c r="E3870" s="10" t="s">
        <v>35</v>
      </c>
      <c r="F3870" s="10" t="s">
        <v>30</v>
      </c>
      <c r="G3870" s="10" t="s">
        <v>32</v>
      </c>
      <c r="H3870" s="10" t="s">
        <v>39</v>
      </c>
      <c r="I3870" s="10" t="s">
        <v>28</v>
      </c>
      <c r="O3870" s="10">
        <f t="shared" si="60"/>
        <v>1</v>
      </c>
    </row>
    <row r="3871" spans="2:15" x14ac:dyDescent="0.3">
      <c r="B3871" s="10">
        <v>2020</v>
      </c>
      <c r="C3871" s="10" t="s">
        <v>43</v>
      </c>
      <c r="D3871" s="10" t="s">
        <v>33</v>
      </c>
      <c r="E3871" s="10" t="s">
        <v>35</v>
      </c>
      <c r="F3871" s="10" t="s">
        <v>30</v>
      </c>
      <c r="G3871" s="10" t="s">
        <v>38</v>
      </c>
      <c r="H3871" s="10" t="s">
        <v>20</v>
      </c>
      <c r="I3871" s="10" t="s">
        <v>34</v>
      </c>
      <c r="O3871" s="10">
        <f t="shared" si="60"/>
        <v>1</v>
      </c>
    </row>
    <row r="3872" spans="2:15" x14ac:dyDescent="0.3">
      <c r="B3872" s="10">
        <v>2022</v>
      </c>
      <c r="C3872" s="10" t="s">
        <v>22</v>
      </c>
      <c r="D3872" s="10" t="s">
        <v>42</v>
      </c>
      <c r="E3872" s="10" t="s">
        <v>17</v>
      </c>
      <c r="F3872" s="10" t="s">
        <v>18</v>
      </c>
      <c r="G3872" s="10" t="s">
        <v>32</v>
      </c>
      <c r="H3872" s="10" t="s">
        <v>27</v>
      </c>
      <c r="I3872" s="10" t="s">
        <v>21</v>
      </c>
      <c r="O3872" s="10">
        <f t="shared" si="60"/>
        <v>1</v>
      </c>
    </row>
    <row r="3873" spans="2:15" x14ac:dyDescent="0.3">
      <c r="B3873" s="10">
        <v>2024</v>
      </c>
      <c r="C3873" s="10" t="s">
        <v>36</v>
      </c>
      <c r="D3873" s="10" t="s">
        <v>31</v>
      </c>
      <c r="E3873" s="10" t="s">
        <v>35</v>
      </c>
      <c r="F3873" s="10" t="s">
        <v>18</v>
      </c>
      <c r="G3873" s="10" t="s">
        <v>19</v>
      </c>
      <c r="H3873" s="10" t="s">
        <v>39</v>
      </c>
      <c r="I3873" s="10" t="s">
        <v>28</v>
      </c>
      <c r="O3873" s="10">
        <f t="shared" si="60"/>
        <v>1</v>
      </c>
    </row>
    <row r="3874" spans="2:15" x14ac:dyDescent="0.3">
      <c r="B3874" s="10">
        <v>2025</v>
      </c>
      <c r="C3874" s="10" t="s">
        <v>43</v>
      </c>
      <c r="D3874" s="10" t="s">
        <v>42</v>
      </c>
      <c r="E3874" s="10" t="s">
        <v>24</v>
      </c>
      <c r="F3874" s="10" t="s">
        <v>30</v>
      </c>
      <c r="G3874" s="10" t="s">
        <v>38</v>
      </c>
      <c r="H3874" s="10" t="s">
        <v>27</v>
      </c>
      <c r="I3874" s="10" t="s">
        <v>21</v>
      </c>
      <c r="O3874" s="10">
        <f t="shared" si="60"/>
        <v>1</v>
      </c>
    </row>
    <row r="3875" spans="2:15" x14ac:dyDescent="0.3">
      <c r="B3875" s="10">
        <v>2025</v>
      </c>
      <c r="C3875" s="10" t="s">
        <v>29</v>
      </c>
      <c r="D3875" s="10" t="s">
        <v>33</v>
      </c>
      <c r="E3875" s="10" t="s">
        <v>35</v>
      </c>
      <c r="F3875" s="10" t="s">
        <v>30</v>
      </c>
      <c r="G3875" s="10" t="s">
        <v>44</v>
      </c>
      <c r="H3875" s="10" t="s">
        <v>39</v>
      </c>
      <c r="I3875" s="10" t="s">
        <v>34</v>
      </c>
      <c r="O3875" s="10">
        <f t="shared" si="60"/>
        <v>1</v>
      </c>
    </row>
    <row r="3876" spans="2:15" x14ac:dyDescent="0.3">
      <c r="B3876" s="10">
        <v>2024</v>
      </c>
      <c r="C3876" s="10" t="s">
        <v>43</v>
      </c>
      <c r="D3876" s="10" t="s">
        <v>33</v>
      </c>
      <c r="E3876" s="10" t="s">
        <v>17</v>
      </c>
      <c r="F3876" s="10" t="s">
        <v>25</v>
      </c>
      <c r="G3876" s="10" t="s">
        <v>32</v>
      </c>
      <c r="H3876" s="10" t="s">
        <v>20</v>
      </c>
      <c r="I3876" s="10" t="s">
        <v>28</v>
      </c>
      <c r="O3876" s="10">
        <f t="shared" si="60"/>
        <v>1</v>
      </c>
    </row>
    <row r="3877" spans="2:15" x14ac:dyDescent="0.3">
      <c r="B3877" s="10">
        <v>2022</v>
      </c>
      <c r="C3877" s="10" t="s">
        <v>43</v>
      </c>
      <c r="D3877" s="10" t="s">
        <v>23</v>
      </c>
      <c r="E3877" s="10" t="s">
        <v>35</v>
      </c>
      <c r="F3877" s="10" t="s">
        <v>25</v>
      </c>
      <c r="G3877" s="10" t="s">
        <v>40</v>
      </c>
      <c r="H3877" s="10" t="s">
        <v>34</v>
      </c>
      <c r="I3877" s="10" t="s">
        <v>28</v>
      </c>
      <c r="O3877" s="10">
        <f t="shared" si="60"/>
        <v>1</v>
      </c>
    </row>
    <row r="3878" spans="2:15" x14ac:dyDescent="0.3">
      <c r="B3878" s="10">
        <v>2026</v>
      </c>
      <c r="C3878" s="10" t="s">
        <v>15</v>
      </c>
      <c r="D3878" s="10" t="s">
        <v>33</v>
      </c>
      <c r="E3878" s="10" t="s">
        <v>35</v>
      </c>
      <c r="F3878" s="10" t="s">
        <v>30</v>
      </c>
      <c r="G3878" s="10" t="s">
        <v>38</v>
      </c>
      <c r="H3878" s="10" t="s">
        <v>27</v>
      </c>
      <c r="I3878" s="10" t="s">
        <v>28</v>
      </c>
      <c r="O3878" s="10">
        <f t="shared" si="60"/>
        <v>1</v>
      </c>
    </row>
    <row r="3879" spans="2:15" x14ac:dyDescent="0.3">
      <c r="B3879" s="10">
        <v>2022</v>
      </c>
      <c r="C3879" s="10" t="s">
        <v>22</v>
      </c>
      <c r="D3879" s="10" t="s">
        <v>42</v>
      </c>
      <c r="E3879" s="10" t="s">
        <v>24</v>
      </c>
      <c r="F3879" s="10" t="s">
        <v>25</v>
      </c>
      <c r="G3879" s="10" t="s">
        <v>38</v>
      </c>
      <c r="H3879" s="10" t="s">
        <v>27</v>
      </c>
      <c r="I3879" s="10" t="s">
        <v>34</v>
      </c>
      <c r="O3879" s="10">
        <f t="shared" si="60"/>
        <v>1</v>
      </c>
    </row>
    <row r="3880" spans="2:15" x14ac:dyDescent="0.3">
      <c r="B3880" s="10">
        <v>2024</v>
      </c>
      <c r="C3880" s="10" t="s">
        <v>29</v>
      </c>
      <c r="D3880" s="10" t="s">
        <v>42</v>
      </c>
      <c r="E3880" s="10" t="s">
        <v>24</v>
      </c>
      <c r="F3880" s="10" t="s">
        <v>18</v>
      </c>
      <c r="G3880" s="10" t="s">
        <v>19</v>
      </c>
      <c r="H3880" s="10" t="s">
        <v>27</v>
      </c>
      <c r="I3880" s="10" t="s">
        <v>21</v>
      </c>
      <c r="O3880" s="10">
        <f t="shared" si="60"/>
        <v>1</v>
      </c>
    </row>
    <row r="3881" spans="2:15" x14ac:dyDescent="0.3">
      <c r="B3881" s="10">
        <v>2020</v>
      </c>
      <c r="C3881" s="10" t="s">
        <v>29</v>
      </c>
      <c r="D3881" s="10" t="s">
        <v>33</v>
      </c>
      <c r="E3881" s="10" t="s">
        <v>24</v>
      </c>
      <c r="F3881" s="10" t="s">
        <v>25</v>
      </c>
      <c r="G3881" s="10" t="s">
        <v>32</v>
      </c>
      <c r="H3881" s="10" t="s">
        <v>39</v>
      </c>
      <c r="I3881" s="10" t="s">
        <v>21</v>
      </c>
      <c r="O3881" s="10">
        <f t="shared" si="60"/>
        <v>1</v>
      </c>
    </row>
    <row r="3882" spans="2:15" x14ac:dyDescent="0.3">
      <c r="B3882" s="10">
        <v>2020</v>
      </c>
      <c r="C3882" s="10" t="s">
        <v>29</v>
      </c>
      <c r="D3882" s="10" t="s">
        <v>31</v>
      </c>
      <c r="E3882" s="10" t="s">
        <v>17</v>
      </c>
      <c r="F3882" s="10" t="s">
        <v>18</v>
      </c>
      <c r="G3882" s="10" t="s">
        <v>19</v>
      </c>
      <c r="H3882" s="10" t="s">
        <v>34</v>
      </c>
      <c r="I3882" s="10" t="s">
        <v>34</v>
      </c>
      <c r="O3882" s="10">
        <f t="shared" si="60"/>
        <v>1</v>
      </c>
    </row>
    <row r="3883" spans="2:15" x14ac:dyDescent="0.3">
      <c r="B3883" s="10">
        <v>2025</v>
      </c>
      <c r="C3883" s="10" t="s">
        <v>43</v>
      </c>
      <c r="D3883" s="10" t="s">
        <v>42</v>
      </c>
      <c r="E3883" s="10" t="s">
        <v>24</v>
      </c>
      <c r="F3883" s="10" t="s">
        <v>30</v>
      </c>
      <c r="G3883" s="10" t="s">
        <v>44</v>
      </c>
      <c r="H3883" s="10" t="s">
        <v>20</v>
      </c>
      <c r="I3883" s="10" t="s">
        <v>21</v>
      </c>
      <c r="O3883" s="10">
        <f t="shared" si="60"/>
        <v>1</v>
      </c>
    </row>
    <row r="3884" spans="2:15" x14ac:dyDescent="0.3">
      <c r="B3884" s="10">
        <v>2022</v>
      </c>
      <c r="C3884" s="10" t="s">
        <v>43</v>
      </c>
      <c r="D3884" s="10" t="s">
        <v>33</v>
      </c>
      <c r="E3884" s="10" t="s">
        <v>24</v>
      </c>
      <c r="F3884" s="10" t="s">
        <v>25</v>
      </c>
      <c r="G3884" s="10" t="s">
        <v>40</v>
      </c>
      <c r="H3884" s="10" t="s">
        <v>27</v>
      </c>
      <c r="I3884" s="10" t="s">
        <v>28</v>
      </c>
      <c r="O3884" s="10">
        <f t="shared" si="60"/>
        <v>1</v>
      </c>
    </row>
    <row r="3885" spans="2:15" x14ac:dyDescent="0.3">
      <c r="B3885" s="10">
        <v>2023</v>
      </c>
      <c r="C3885" s="10" t="s">
        <v>15</v>
      </c>
      <c r="D3885" s="10" t="s">
        <v>23</v>
      </c>
      <c r="E3885" s="10" t="s">
        <v>35</v>
      </c>
      <c r="F3885" s="10" t="s">
        <v>25</v>
      </c>
      <c r="G3885" s="10" t="s">
        <v>44</v>
      </c>
      <c r="H3885" s="10" t="s">
        <v>39</v>
      </c>
      <c r="I3885" s="10" t="s">
        <v>34</v>
      </c>
      <c r="O3885" s="10">
        <f t="shared" si="60"/>
        <v>1</v>
      </c>
    </row>
    <row r="3886" spans="2:15" x14ac:dyDescent="0.3">
      <c r="B3886" s="10">
        <v>2023</v>
      </c>
      <c r="C3886" s="10" t="s">
        <v>45</v>
      </c>
      <c r="D3886" s="10" t="s">
        <v>37</v>
      </c>
      <c r="E3886" s="10" t="s">
        <v>35</v>
      </c>
      <c r="F3886" s="10" t="s">
        <v>18</v>
      </c>
      <c r="G3886" s="10" t="s">
        <v>32</v>
      </c>
      <c r="H3886" s="10" t="s">
        <v>20</v>
      </c>
      <c r="I3886" s="10" t="s">
        <v>21</v>
      </c>
      <c r="O3886" s="10">
        <f t="shared" si="60"/>
        <v>1</v>
      </c>
    </row>
    <row r="3887" spans="2:15" x14ac:dyDescent="0.3">
      <c r="B3887" s="10">
        <v>2026</v>
      </c>
      <c r="C3887" s="10" t="s">
        <v>22</v>
      </c>
      <c r="D3887" s="10" t="s">
        <v>23</v>
      </c>
      <c r="E3887" s="10" t="s">
        <v>17</v>
      </c>
      <c r="F3887" s="10" t="s">
        <v>25</v>
      </c>
      <c r="G3887" s="10" t="s">
        <v>32</v>
      </c>
      <c r="H3887" s="10" t="s">
        <v>27</v>
      </c>
      <c r="I3887" s="10" t="s">
        <v>28</v>
      </c>
      <c r="O3887" s="10">
        <f t="shared" si="60"/>
        <v>1</v>
      </c>
    </row>
    <row r="3888" spans="2:15" x14ac:dyDescent="0.3">
      <c r="B3888" s="10">
        <v>2022</v>
      </c>
      <c r="C3888" s="10" t="s">
        <v>36</v>
      </c>
      <c r="D3888" s="10" t="s">
        <v>23</v>
      </c>
      <c r="E3888" s="10" t="s">
        <v>17</v>
      </c>
      <c r="F3888" s="10" t="s">
        <v>30</v>
      </c>
      <c r="G3888" s="10" t="s">
        <v>19</v>
      </c>
      <c r="H3888" s="10" t="s">
        <v>27</v>
      </c>
      <c r="I3888" s="10" t="s">
        <v>28</v>
      </c>
      <c r="O3888" s="10">
        <f t="shared" si="60"/>
        <v>1</v>
      </c>
    </row>
    <row r="3889" spans="2:15" x14ac:dyDescent="0.3">
      <c r="B3889" s="10">
        <v>2024</v>
      </c>
      <c r="C3889" s="10" t="s">
        <v>36</v>
      </c>
      <c r="D3889" s="10" t="s">
        <v>33</v>
      </c>
      <c r="E3889" s="10" t="s">
        <v>17</v>
      </c>
      <c r="F3889" s="10" t="s">
        <v>30</v>
      </c>
      <c r="G3889" s="10" t="s">
        <v>32</v>
      </c>
      <c r="H3889" s="10" t="s">
        <v>34</v>
      </c>
      <c r="I3889" s="10" t="s">
        <v>28</v>
      </c>
      <c r="O3889" s="10">
        <f t="shared" si="60"/>
        <v>1</v>
      </c>
    </row>
    <row r="3890" spans="2:15" x14ac:dyDescent="0.3">
      <c r="B3890" s="10">
        <v>2021</v>
      </c>
      <c r="C3890" s="10" t="s">
        <v>36</v>
      </c>
      <c r="D3890" s="10" t="s">
        <v>42</v>
      </c>
      <c r="E3890" s="10" t="s">
        <v>24</v>
      </c>
      <c r="F3890" s="10" t="s">
        <v>30</v>
      </c>
      <c r="G3890" s="10" t="s">
        <v>40</v>
      </c>
      <c r="H3890" s="10" t="s">
        <v>39</v>
      </c>
      <c r="I3890" s="10" t="s">
        <v>28</v>
      </c>
      <c r="O3890" s="10">
        <f t="shared" si="60"/>
        <v>1</v>
      </c>
    </row>
    <row r="3891" spans="2:15" x14ac:dyDescent="0.3">
      <c r="B3891" s="10">
        <v>2021</v>
      </c>
      <c r="C3891" s="10" t="s">
        <v>36</v>
      </c>
      <c r="D3891" s="10" t="s">
        <v>16</v>
      </c>
      <c r="E3891" s="10" t="s">
        <v>35</v>
      </c>
      <c r="F3891" s="10" t="s">
        <v>25</v>
      </c>
      <c r="G3891" s="10" t="s">
        <v>40</v>
      </c>
      <c r="H3891" s="10" t="s">
        <v>34</v>
      </c>
      <c r="I3891" s="10" t="s">
        <v>28</v>
      </c>
      <c r="O3891" s="10">
        <f t="shared" si="60"/>
        <v>1</v>
      </c>
    </row>
    <row r="3892" spans="2:15" x14ac:dyDescent="0.3">
      <c r="B3892" s="10">
        <v>2021</v>
      </c>
      <c r="C3892" s="10" t="s">
        <v>36</v>
      </c>
      <c r="D3892" s="10" t="s">
        <v>33</v>
      </c>
      <c r="E3892" s="10" t="s">
        <v>35</v>
      </c>
      <c r="F3892" s="10" t="s">
        <v>30</v>
      </c>
      <c r="G3892" s="10" t="s">
        <v>38</v>
      </c>
      <c r="H3892" s="10" t="s">
        <v>39</v>
      </c>
      <c r="I3892" s="10" t="s">
        <v>28</v>
      </c>
      <c r="O3892" s="10">
        <f t="shared" si="60"/>
        <v>1</v>
      </c>
    </row>
    <row r="3893" spans="2:15" x14ac:dyDescent="0.3">
      <c r="B3893" s="10">
        <v>2023</v>
      </c>
      <c r="C3893" s="10" t="s">
        <v>36</v>
      </c>
      <c r="D3893" s="10" t="s">
        <v>31</v>
      </c>
      <c r="E3893" s="10" t="s">
        <v>35</v>
      </c>
      <c r="F3893" s="10" t="s">
        <v>18</v>
      </c>
      <c r="G3893" s="10" t="s">
        <v>40</v>
      </c>
      <c r="H3893" s="10" t="s">
        <v>34</v>
      </c>
      <c r="I3893" s="10" t="s">
        <v>28</v>
      </c>
      <c r="O3893" s="10">
        <f t="shared" si="60"/>
        <v>1</v>
      </c>
    </row>
    <row r="3894" spans="2:15" x14ac:dyDescent="0.3">
      <c r="B3894" s="10">
        <v>2022</v>
      </c>
      <c r="C3894" s="10" t="s">
        <v>15</v>
      </c>
      <c r="D3894" s="10" t="s">
        <v>33</v>
      </c>
      <c r="E3894" s="10" t="s">
        <v>24</v>
      </c>
      <c r="F3894" s="10" t="s">
        <v>30</v>
      </c>
      <c r="G3894" s="10" t="s">
        <v>32</v>
      </c>
      <c r="H3894" s="10" t="s">
        <v>27</v>
      </c>
      <c r="I3894" s="10" t="s">
        <v>21</v>
      </c>
      <c r="O3894" s="10">
        <f t="shared" si="60"/>
        <v>1</v>
      </c>
    </row>
    <row r="3895" spans="2:15" x14ac:dyDescent="0.3">
      <c r="B3895" s="10">
        <v>2021</v>
      </c>
      <c r="C3895" s="10" t="s">
        <v>22</v>
      </c>
      <c r="D3895" s="10" t="s">
        <v>37</v>
      </c>
      <c r="E3895" s="10" t="s">
        <v>17</v>
      </c>
      <c r="F3895" s="10" t="s">
        <v>18</v>
      </c>
      <c r="G3895" s="10" t="s">
        <v>44</v>
      </c>
      <c r="H3895" s="10" t="s">
        <v>39</v>
      </c>
      <c r="I3895" s="10" t="s">
        <v>21</v>
      </c>
      <c r="O3895" s="10">
        <f t="shared" si="60"/>
        <v>1</v>
      </c>
    </row>
    <row r="3896" spans="2:15" x14ac:dyDescent="0.3">
      <c r="B3896" s="10">
        <v>2021</v>
      </c>
      <c r="C3896" s="10" t="s">
        <v>41</v>
      </c>
      <c r="D3896" s="10" t="s">
        <v>31</v>
      </c>
      <c r="E3896" s="10" t="s">
        <v>17</v>
      </c>
      <c r="F3896" s="10" t="s">
        <v>25</v>
      </c>
      <c r="G3896" s="10" t="s">
        <v>32</v>
      </c>
      <c r="H3896" s="10" t="s">
        <v>34</v>
      </c>
      <c r="I3896" s="10" t="s">
        <v>28</v>
      </c>
      <c r="O3896" s="10">
        <f t="shared" si="60"/>
        <v>1</v>
      </c>
    </row>
    <row r="3897" spans="2:15" x14ac:dyDescent="0.3">
      <c r="B3897" s="10">
        <v>2023</v>
      </c>
      <c r="C3897" s="10" t="s">
        <v>45</v>
      </c>
      <c r="D3897" s="10" t="s">
        <v>31</v>
      </c>
      <c r="E3897" s="10" t="s">
        <v>35</v>
      </c>
      <c r="F3897" s="10" t="s">
        <v>25</v>
      </c>
      <c r="G3897" s="10" t="s">
        <v>40</v>
      </c>
      <c r="H3897" s="10" t="s">
        <v>27</v>
      </c>
      <c r="I3897" s="10" t="s">
        <v>34</v>
      </c>
      <c r="O3897" s="10">
        <f t="shared" si="60"/>
        <v>1</v>
      </c>
    </row>
    <row r="3898" spans="2:15" x14ac:dyDescent="0.3">
      <c r="B3898" s="10">
        <v>2020</v>
      </c>
      <c r="C3898" s="10" t="s">
        <v>41</v>
      </c>
      <c r="D3898" s="10" t="s">
        <v>23</v>
      </c>
      <c r="E3898" s="10" t="s">
        <v>24</v>
      </c>
      <c r="F3898" s="10" t="s">
        <v>18</v>
      </c>
      <c r="G3898" s="10" t="s">
        <v>38</v>
      </c>
      <c r="H3898" s="10" t="s">
        <v>39</v>
      </c>
      <c r="I3898" s="10" t="s">
        <v>28</v>
      </c>
      <c r="O3898" s="10">
        <f t="shared" si="60"/>
        <v>1</v>
      </c>
    </row>
    <row r="3899" spans="2:15" x14ac:dyDescent="0.3">
      <c r="B3899" s="10">
        <v>2026</v>
      </c>
      <c r="C3899" s="10" t="s">
        <v>36</v>
      </c>
      <c r="D3899" s="10" t="s">
        <v>37</v>
      </c>
      <c r="E3899" s="10" t="s">
        <v>17</v>
      </c>
      <c r="F3899" s="10" t="s">
        <v>30</v>
      </c>
      <c r="G3899" s="10" t="s">
        <v>26</v>
      </c>
      <c r="H3899" s="10" t="s">
        <v>20</v>
      </c>
      <c r="I3899" s="10" t="s">
        <v>34</v>
      </c>
      <c r="O3899" s="10">
        <f t="shared" si="60"/>
        <v>1</v>
      </c>
    </row>
    <row r="3900" spans="2:15" x14ac:dyDescent="0.3">
      <c r="B3900" s="10">
        <v>2025</v>
      </c>
      <c r="C3900" s="10" t="s">
        <v>22</v>
      </c>
      <c r="D3900" s="10" t="s">
        <v>33</v>
      </c>
      <c r="E3900" s="10" t="s">
        <v>24</v>
      </c>
      <c r="F3900" s="10" t="s">
        <v>25</v>
      </c>
      <c r="G3900" s="10" t="s">
        <v>26</v>
      </c>
      <c r="H3900" s="10" t="s">
        <v>27</v>
      </c>
      <c r="I3900" s="10" t="s">
        <v>34</v>
      </c>
      <c r="O3900" s="10">
        <f t="shared" si="60"/>
        <v>1</v>
      </c>
    </row>
    <row r="3901" spans="2:15" x14ac:dyDescent="0.3">
      <c r="B3901" s="10">
        <v>2021</v>
      </c>
      <c r="C3901" s="10" t="s">
        <v>43</v>
      </c>
      <c r="D3901" s="10" t="s">
        <v>37</v>
      </c>
      <c r="E3901" s="10" t="s">
        <v>17</v>
      </c>
      <c r="F3901" s="10" t="s">
        <v>18</v>
      </c>
      <c r="G3901" s="10" t="s">
        <v>40</v>
      </c>
      <c r="H3901" s="10" t="s">
        <v>39</v>
      </c>
      <c r="I3901" s="10" t="s">
        <v>34</v>
      </c>
      <c r="O3901" s="10">
        <f t="shared" si="60"/>
        <v>1</v>
      </c>
    </row>
    <row r="3902" spans="2:15" x14ac:dyDescent="0.3">
      <c r="B3902" s="10">
        <v>2022</v>
      </c>
      <c r="C3902" s="10" t="s">
        <v>43</v>
      </c>
      <c r="D3902" s="10" t="s">
        <v>16</v>
      </c>
      <c r="E3902" s="10" t="s">
        <v>35</v>
      </c>
      <c r="F3902" s="10" t="s">
        <v>30</v>
      </c>
      <c r="G3902" s="10" t="s">
        <v>40</v>
      </c>
      <c r="H3902" s="10" t="s">
        <v>20</v>
      </c>
      <c r="I3902" s="10" t="s">
        <v>28</v>
      </c>
      <c r="O3902" s="10">
        <f t="shared" si="60"/>
        <v>1</v>
      </c>
    </row>
    <row r="3903" spans="2:15" x14ac:dyDescent="0.3">
      <c r="B3903" s="10">
        <v>2021</v>
      </c>
      <c r="C3903" s="10" t="s">
        <v>22</v>
      </c>
      <c r="D3903" s="10" t="s">
        <v>16</v>
      </c>
      <c r="E3903" s="10" t="s">
        <v>35</v>
      </c>
      <c r="F3903" s="10" t="s">
        <v>30</v>
      </c>
      <c r="G3903" s="10" t="s">
        <v>19</v>
      </c>
      <c r="H3903" s="10" t="s">
        <v>20</v>
      </c>
      <c r="I3903" s="10" t="s">
        <v>21</v>
      </c>
      <c r="O3903" s="10">
        <f t="shared" si="60"/>
        <v>1</v>
      </c>
    </row>
    <row r="3904" spans="2:15" x14ac:dyDescent="0.3">
      <c r="B3904" s="10">
        <v>2021</v>
      </c>
      <c r="C3904" s="10" t="s">
        <v>15</v>
      </c>
      <c r="D3904" s="10" t="s">
        <v>31</v>
      </c>
      <c r="E3904" s="10" t="s">
        <v>17</v>
      </c>
      <c r="F3904" s="10" t="s">
        <v>30</v>
      </c>
      <c r="G3904" s="10" t="s">
        <v>32</v>
      </c>
      <c r="H3904" s="10" t="s">
        <v>39</v>
      </c>
      <c r="I3904" s="10" t="s">
        <v>28</v>
      </c>
      <c r="O3904" s="10">
        <f t="shared" si="60"/>
        <v>1</v>
      </c>
    </row>
    <row r="3905" spans="2:15" x14ac:dyDescent="0.3">
      <c r="B3905" s="10">
        <v>2021</v>
      </c>
      <c r="C3905" s="10" t="s">
        <v>36</v>
      </c>
      <c r="D3905" s="10" t="s">
        <v>37</v>
      </c>
      <c r="E3905" s="10" t="s">
        <v>35</v>
      </c>
      <c r="F3905" s="10" t="s">
        <v>25</v>
      </c>
      <c r="G3905" s="10" t="s">
        <v>40</v>
      </c>
      <c r="H3905" s="10" t="s">
        <v>39</v>
      </c>
      <c r="I3905" s="10" t="s">
        <v>21</v>
      </c>
      <c r="O3905" s="10">
        <f t="shared" si="60"/>
        <v>1</v>
      </c>
    </row>
    <row r="3906" spans="2:15" x14ac:dyDescent="0.3">
      <c r="B3906" s="10">
        <v>2024</v>
      </c>
      <c r="C3906" s="10" t="s">
        <v>15</v>
      </c>
      <c r="D3906" s="10" t="s">
        <v>33</v>
      </c>
      <c r="E3906" s="10" t="s">
        <v>17</v>
      </c>
      <c r="F3906" s="10" t="s">
        <v>18</v>
      </c>
      <c r="G3906" s="10" t="s">
        <v>19</v>
      </c>
      <c r="H3906" s="10" t="s">
        <v>27</v>
      </c>
      <c r="I3906" s="10" t="s">
        <v>28</v>
      </c>
      <c r="O3906" s="10">
        <f t="shared" si="60"/>
        <v>1</v>
      </c>
    </row>
    <row r="3907" spans="2:15" x14ac:dyDescent="0.3">
      <c r="B3907" s="10">
        <v>2026</v>
      </c>
      <c r="C3907" s="10" t="s">
        <v>36</v>
      </c>
      <c r="D3907" s="10" t="s">
        <v>33</v>
      </c>
      <c r="E3907" s="10" t="s">
        <v>35</v>
      </c>
      <c r="F3907" s="10" t="s">
        <v>30</v>
      </c>
      <c r="G3907" s="10" t="s">
        <v>32</v>
      </c>
      <c r="H3907" s="10" t="s">
        <v>39</v>
      </c>
      <c r="I3907" s="10" t="s">
        <v>28</v>
      </c>
      <c r="O3907" s="10">
        <f t="shared" si="60"/>
        <v>1</v>
      </c>
    </row>
    <row r="3908" spans="2:15" x14ac:dyDescent="0.3">
      <c r="B3908" s="10">
        <v>2024</v>
      </c>
      <c r="C3908" s="10" t="s">
        <v>29</v>
      </c>
      <c r="D3908" s="10" t="s">
        <v>23</v>
      </c>
      <c r="E3908" s="10" t="s">
        <v>24</v>
      </c>
      <c r="F3908" s="10" t="s">
        <v>30</v>
      </c>
      <c r="G3908" s="10" t="s">
        <v>26</v>
      </c>
      <c r="H3908" s="10" t="s">
        <v>39</v>
      </c>
      <c r="I3908" s="10" t="s">
        <v>28</v>
      </c>
      <c r="O3908" s="10">
        <f t="shared" si="60"/>
        <v>1</v>
      </c>
    </row>
    <row r="3909" spans="2:15" x14ac:dyDescent="0.3">
      <c r="B3909" s="10">
        <v>2024</v>
      </c>
      <c r="C3909" s="10" t="s">
        <v>29</v>
      </c>
      <c r="D3909" s="10" t="s">
        <v>31</v>
      </c>
      <c r="E3909" s="10" t="s">
        <v>24</v>
      </c>
      <c r="F3909" s="10" t="s">
        <v>18</v>
      </c>
      <c r="G3909" s="10" t="s">
        <v>38</v>
      </c>
      <c r="H3909" s="10" t="s">
        <v>27</v>
      </c>
      <c r="I3909" s="10" t="s">
        <v>34</v>
      </c>
      <c r="O3909" s="10">
        <f t="shared" ref="O3909:O3972" si="61">SUBTOTAL(103,B3909)</f>
        <v>1</v>
      </c>
    </row>
    <row r="3910" spans="2:15" x14ac:dyDescent="0.3">
      <c r="B3910" s="10">
        <v>2024</v>
      </c>
      <c r="C3910" s="10" t="s">
        <v>43</v>
      </c>
      <c r="D3910" s="10" t="s">
        <v>16</v>
      </c>
      <c r="E3910" s="10" t="s">
        <v>24</v>
      </c>
      <c r="F3910" s="10" t="s">
        <v>18</v>
      </c>
      <c r="G3910" s="10" t="s">
        <v>40</v>
      </c>
      <c r="H3910" s="10" t="s">
        <v>27</v>
      </c>
      <c r="I3910" s="10" t="s">
        <v>28</v>
      </c>
      <c r="O3910" s="10">
        <f t="shared" si="61"/>
        <v>1</v>
      </c>
    </row>
    <row r="3911" spans="2:15" x14ac:dyDescent="0.3">
      <c r="B3911" s="10">
        <v>2023</v>
      </c>
      <c r="C3911" s="10" t="s">
        <v>45</v>
      </c>
      <c r="D3911" s="10" t="s">
        <v>37</v>
      </c>
      <c r="E3911" s="10" t="s">
        <v>17</v>
      </c>
      <c r="F3911" s="10" t="s">
        <v>25</v>
      </c>
      <c r="G3911" s="10" t="s">
        <v>44</v>
      </c>
      <c r="H3911" s="10" t="s">
        <v>20</v>
      </c>
      <c r="I3911" s="10" t="s">
        <v>34</v>
      </c>
      <c r="O3911" s="10">
        <f t="shared" si="61"/>
        <v>1</v>
      </c>
    </row>
    <row r="3912" spans="2:15" x14ac:dyDescent="0.3">
      <c r="B3912" s="10">
        <v>2024</v>
      </c>
      <c r="C3912" s="10" t="s">
        <v>41</v>
      </c>
      <c r="D3912" s="10" t="s">
        <v>23</v>
      </c>
      <c r="E3912" s="10" t="s">
        <v>17</v>
      </c>
      <c r="F3912" s="10" t="s">
        <v>25</v>
      </c>
      <c r="G3912" s="10" t="s">
        <v>40</v>
      </c>
      <c r="H3912" s="10" t="s">
        <v>27</v>
      </c>
      <c r="I3912" s="10" t="s">
        <v>21</v>
      </c>
      <c r="O3912" s="10">
        <f t="shared" si="61"/>
        <v>1</v>
      </c>
    </row>
    <row r="3913" spans="2:15" x14ac:dyDescent="0.3">
      <c r="B3913" s="10">
        <v>2024</v>
      </c>
      <c r="C3913" s="10" t="s">
        <v>41</v>
      </c>
      <c r="D3913" s="10" t="s">
        <v>31</v>
      </c>
      <c r="E3913" s="10" t="s">
        <v>17</v>
      </c>
      <c r="F3913" s="10" t="s">
        <v>18</v>
      </c>
      <c r="G3913" s="10" t="s">
        <v>44</v>
      </c>
      <c r="H3913" s="10" t="s">
        <v>27</v>
      </c>
      <c r="I3913" s="10" t="s">
        <v>28</v>
      </c>
      <c r="O3913" s="10">
        <f t="shared" si="61"/>
        <v>1</v>
      </c>
    </row>
    <row r="3914" spans="2:15" x14ac:dyDescent="0.3">
      <c r="B3914" s="10">
        <v>2025</v>
      </c>
      <c r="C3914" s="10" t="s">
        <v>45</v>
      </c>
      <c r="D3914" s="10" t="s">
        <v>16</v>
      </c>
      <c r="E3914" s="10" t="s">
        <v>24</v>
      </c>
      <c r="F3914" s="10" t="s">
        <v>30</v>
      </c>
      <c r="G3914" s="10" t="s">
        <v>32</v>
      </c>
      <c r="H3914" s="10" t="s">
        <v>20</v>
      </c>
      <c r="I3914" s="10" t="s">
        <v>28</v>
      </c>
      <c r="O3914" s="10">
        <f t="shared" si="61"/>
        <v>1</v>
      </c>
    </row>
    <row r="3915" spans="2:15" x14ac:dyDescent="0.3">
      <c r="B3915" s="10">
        <v>2020</v>
      </c>
      <c r="C3915" s="10" t="s">
        <v>43</v>
      </c>
      <c r="D3915" s="10" t="s">
        <v>16</v>
      </c>
      <c r="E3915" s="10" t="s">
        <v>24</v>
      </c>
      <c r="F3915" s="10" t="s">
        <v>30</v>
      </c>
      <c r="G3915" s="10" t="s">
        <v>19</v>
      </c>
      <c r="H3915" s="10" t="s">
        <v>20</v>
      </c>
      <c r="I3915" s="10" t="s">
        <v>28</v>
      </c>
      <c r="O3915" s="10">
        <f t="shared" si="61"/>
        <v>1</v>
      </c>
    </row>
    <row r="3916" spans="2:15" x14ac:dyDescent="0.3">
      <c r="B3916" s="10">
        <v>2026</v>
      </c>
      <c r="C3916" s="10" t="s">
        <v>45</v>
      </c>
      <c r="D3916" s="10" t="s">
        <v>23</v>
      </c>
      <c r="E3916" s="10" t="s">
        <v>24</v>
      </c>
      <c r="F3916" s="10" t="s">
        <v>30</v>
      </c>
      <c r="G3916" s="10" t="s">
        <v>44</v>
      </c>
      <c r="H3916" s="10" t="s">
        <v>39</v>
      </c>
      <c r="I3916" s="10" t="s">
        <v>21</v>
      </c>
      <c r="O3916" s="10">
        <f t="shared" si="61"/>
        <v>1</v>
      </c>
    </row>
    <row r="3917" spans="2:15" x14ac:dyDescent="0.3">
      <c r="B3917" s="10">
        <v>2020</v>
      </c>
      <c r="C3917" s="10" t="s">
        <v>22</v>
      </c>
      <c r="D3917" s="10" t="s">
        <v>42</v>
      </c>
      <c r="E3917" s="10" t="s">
        <v>17</v>
      </c>
      <c r="F3917" s="10" t="s">
        <v>25</v>
      </c>
      <c r="G3917" s="10" t="s">
        <v>44</v>
      </c>
      <c r="H3917" s="10" t="s">
        <v>34</v>
      </c>
      <c r="I3917" s="10" t="s">
        <v>21</v>
      </c>
      <c r="O3917" s="10">
        <f t="shared" si="61"/>
        <v>1</v>
      </c>
    </row>
    <row r="3918" spans="2:15" x14ac:dyDescent="0.3">
      <c r="B3918" s="10">
        <v>2021</v>
      </c>
      <c r="C3918" s="10" t="s">
        <v>43</v>
      </c>
      <c r="D3918" s="10" t="s">
        <v>31</v>
      </c>
      <c r="E3918" s="10" t="s">
        <v>35</v>
      </c>
      <c r="F3918" s="10" t="s">
        <v>30</v>
      </c>
      <c r="G3918" s="10" t="s">
        <v>19</v>
      </c>
      <c r="H3918" s="10" t="s">
        <v>39</v>
      </c>
      <c r="I3918" s="10" t="s">
        <v>21</v>
      </c>
      <c r="O3918" s="10">
        <f t="shared" si="61"/>
        <v>1</v>
      </c>
    </row>
    <row r="3919" spans="2:15" x14ac:dyDescent="0.3">
      <c r="B3919" s="10">
        <v>2022</v>
      </c>
      <c r="C3919" s="10" t="s">
        <v>29</v>
      </c>
      <c r="D3919" s="10" t="s">
        <v>37</v>
      </c>
      <c r="E3919" s="10" t="s">
        <v>24</v>
      </c>
      <c r="F3919" s="10" t="s">
        <v>18</v>
      </c>
      <c r="G3919" s="10" t="s">
        <v>32</v>
      </c>
      <c r="H3919" s="10" t="s">
        <v>20</v>
      </c>
      <c r="I3919" s="10" t="s">
        <v>21</v>
      </c>
      <c r="O3919" s="10">
        <f t="shared" si="61"/>
        <v>1</v>
      </c>
    </row>
    <row r="3920" spans="2:15" x14ac:dyDescent="0.3">
      <c r="B3920" s="10">
        <v>2025</v>
      </c>
      <c r="C3920" s="10" t="s">
        <v>15</v>
      </c>
      <c r="D3920" s="10" t="s">
        <v>23</v>
      </c>
      <c r="E3920" s="10" t="s">
        <v>17</v>
      </c>
      <c r="F3920" s="10" t="s">
        <v>18</v>
      </c>
      <c r="G3920" s="10" t="s">
        <v>32</v>
      </c>
      <c r="H3920" s="10" t="s">
        <v>39</v>
      </c>
      <c r="I3920" s="10" t="s">
        <v>28</v>
      </c>
      <c r="O3920" s="10">
        <f t="shared" si="61"/>
        <v>1</v>
      </c>
    </row>
    <row r="3921" spans="2:15" x14ac:dyDescent="0.3">
      <c r="B3921" s="10">
        <v>2020</v>
      </c>
      <c r="C3921" s="10" t="s">
        <v>36</v>
      </c>
      <c r="D3921" s="10" t="s">
        <v>37</v>
      </c>
      <c r="E3921" s="10" t="s">
        <v>24</v>
      </c>
      <c r="F3921" s="10" t="s">
        <v>30</v>
      </c>
      <c r="G3921" s="10" t="s">
        <v>44</v>
      </c>
      <c r="H3921" s="10" t="s">
        <v>27</v>
      </c>
      <c r="I3921" s="10" t="s">
        <v>21</v>
      </c>
      <c r="O3921" s="10">
        <f t="shared" si="61"/>
        <v>1</v>
      </c>
    </row>
    <row r="3922" spans="2:15" x14ac:dyDescent="0.3">
      <c r="B3922" s="10">
        <v>2023</v>
      </c>
      <c r="C3922" s="10" t="s">
        <v>29</v>
      </c>
      <c r="D3922" s="10" t="s">
        <v>31</v>
      </c>
      <c r="E3922" s="10" t="s">
        <v>17</v>
      </c>
      <c r="F3922" s="10" t="s">
        <v>30</v>
      </c>
      <c r="G3922" s="10" t="s">
        <v>26</v>
      </c>
      <c r="H3922" s="10" t="s">
        <v>20</v>
      </c>
      <c r="I3922" s="10" t="s">
        <v>28</v>
      </c>
      <c r="O3922" s="10">
        <f t="shared" si="61"/>
        <v>1</v>
      </c>
    </row>
    <row r="3923" spans="2:15" x14ac:dyDescent="0.3">
      <c r="B3923" s="10">
        <v>2024</v>
      </c>
      <c r="C3923" s="10" t="s">
        <v>22</v>
      </c>
      <c r="D3923" s="10" t="s">
        <v>23</v>
      </c>
      <c r="E3923" s="10" t="s">
        <v>17</v>
      </c>
      <c r="F3923" s="10" t="s">
        <v>18</v>
      </c>
      <c r="G3923" s="10" t="s">
        <v>44</v>
      </c>
      <c r="H3923" s="10" t="s">
        <v>34</v>
      </c>
      <c r="I3923" s="10" t="s">
        <v>28</v>
      </c>
      <c r="O3923" s="10">
        <f t="shared" si="61"/>
        <v>1</v>
      </c>
    </row>
    <row r="3924" spans="2:15" x14ac:dyDescent="0.3">
      <c r="B3924" s="10">
        <v>2022</v>
      </c>
      <c r="C3924" s="10" t="s">
        <v>22</v>
      </c>
      <c r="D3924" s="10" t="s">
        <v>23</v>
      </c>
      <c r="E3924" s="10" t="s">
        <v>35</v>
      </c>
      <c r="F3924" s="10" t="s">
        <v>18</v>
      </c>
      <c r="G3924" s="10" t="s">
        <v>19</v>
      </c>
      <c r="H3924" s="10" t="s">
        <v>27</v>
      </c>
      <c r="I3924" s="10" t="s">
        <v>28</v>
      </c>
      <c r="O3924" s="10">
        <f t="shared" si="61"/>
        <v>1</v>
      </c>
    </row>
    <row r="3925" spans="2:15" x14ac:dyDescent="0.3">
      <c r="B3925" s="10">
        <v>2026</v>
      </c>
      <c r="C3925" s="10" t="s">
        <v>36</v>
      </c>
      <c r="D3925" s="10" t="s">
        <v>42</v>
      </c>
      <c r="E3925" s="10" t="s">
        <v>35</v>
      </c>
      <c r="F3925" s="10" t="s">
        <v>25</v>
      </c>
      <c r="G3925" s="10" t="s">
        <v>26</v>
      </c>
      <c r="H3925" s="10" t="s">
        <v>27</v>
      </c>
      <c r="I3925" s="10" t="s">
        <v>34</v>
      </c>
      <c r="O3925" s="10">
        <f t="shared" si="61"/>
        <v>1</v>
      </c>
    </row>
    <row r="3926" spans="2:15" x14ac:dyDescent="0.3">
      <c r="B3926" s="10">
        <v>2022</v>
      </c>
      <c r="C3926" s="10" t="s">
        <v>43</v>
      </c>
      <c r="D3926" s="10" t="s">
        <v>16</v>
      </c>
      <c r="E3926" s="10" t="s">
        <v>24</v>
      </c>
      <c r="F3926" s="10" t="s">
        <v>18</v>
      </c>
      <c r="G3926" s="10" t="s">
        <v>19</v>
      </c>
      <c r="H3926" s="10" t="s">
        <v>34</v>
      </c>
      <c r="I3926" s="10" t="s">
        <v>28</v>
      </c>
      <c r="O3926" s="10">
        <f t="shared" si="61"/>
        <v>1</v>
      </c>
    </row>
    <row r="3927" spans="2:15" x14ac:dyDescent="0.3">
      <c r="B3927" s="10">
        <v>2020</v>
      </c>
      <c r="C3927" s="10" t="s">
        <v>22</v>
      </c>
      <c r="D3927" s="10" t="s">
        <v>31</v>
      </c>
      <c r="E3927" s="10" t="s">
        <v>24</v>
      </c>
      <c r="F3927" s="10" t="s">
        <v>25</v>
      </c>
      <c r="G3927" s="10" t="s">
        <v>38</v>
      </c>
      <c r="H3927" s="10" t="s">
        <v>20</v>
      </c>
      <c r="I3927" s="10" t="s">
        <v>21</v>
      </c>
      <c r="O3927" s="10">
        <f t="shared" si="61"/>
        <v>1</v>
      </c>
    </row>
    <row r="3928" spans="2:15" x14ac:dyDescent="0.3">
      <c r="B3928" s="10">
        <v>2025</v>
      </c>
      <c r="C3928" s="10" t="s">
        <v>22</v>
      </c>
      <c r="D3928" s="10" t="s">
        <v>42</v>
      </c>
      <c r="E3928" s="10" t="s">
        <v>17</v>
      </c>
      <c r="F3928" s="10" t="s">
        <v>30</v>
      </c>
      <c r="G3928" s="10" t="s">
        <v>38</v>
      </c>
      <c r="H3928" s="10" t="s">
        <v>39</v>
      </c>
      <c r="I3928" s="10" t="s">
        <v>21</v>
      </c>
      <c r="O3928" s="10">
        <f t="shared" si="61"/>
        <v>1</v>
      </c>
    </row>
    <row r="3929" spans="2:15" x14ac:dyDescent="0.3">
      <c r="B3929" s="10">
        <v>2020</v>
      </c>
      <c r="C3929" s="10" t="s">
        <v>29</v>
      </c>
      <c r="D3929" s="10" t="s">
        <v>31</v>
      </c>
      <c r="E3929" s="10" t="s">
        <v>17</v>
      </c>
      <c r="F3929" s="10" t="s">
        <v>25</v>
      </c>
      <c r="G3929" s="10" t="s">
        <v>40</v>
      </c>
      <c r="H3929" s="10" t="s">
        <v>39</v>
      </c>
      <c r="I3929" s="10" t="s">
        <v>28</v>
      </c>
      <c r="O3929" s="10">
        <f t="shared" si="61"/>
        <v>1</v>
      </c>
    </row>
    <row r="3930" spans="2:15" x14ac:dyDescent="0.3">
      <c r="B3930" s="10">
        <v>2026</v>
      </c>
      <c r="C3930" s="10" t="s">
        <v>43</v>
      </c>
      <c r="D3930" s="10" t="s">
        <v>23</v>
      </c>
      <c r="E3930" s="10" t="s">
        <v>35</v>
      </c>
      <c r="F3930" s="10" t="s">
        <v>25</v>
      </c>
      <c r="G3930" s="10" t="s">
        <v>26</v>
      </c>
      <c r="H3930" s="10" t="s">
        <v>39</v>
      </c>
      <c r="I3930" s="10" t="s">
        <v>28</v>
      </c>
      <c r="O3930" s="10">
        <f t="shared" si="61"/>
        <v>1</v>
      </c>
    </row>
    <row r="3931" spans="2:15" x14ac:dyDescent="0.3">
      <c r="B3931" s="10">
        <v>2024</v>
      </c>
      <c r="C3931" s="10" t="s">
        <v>22</v>
      </c>
      <c r="D3931" s="10" t="s">
        <v>31</v>
      </c>
      <c r="E3931" s="10" t="s">
        <v>24</v>
      </c>
      <c r="F3931" s="10" t="s">
        <v>30</v>
      </c>
      <c r="G3931" s="10" t="s">
        <v>32</v>
      </c>
      <c r="H3931" s="10" t="s">
        <v>27</v>
      </c>
      <c r="I3931" s="10" t="s">
        <v>34</v>
      </c>
      <c r="O3931" s="10">
        <f t="shared" si="61"/>
        <v>1</v>
      </c>
    </row>
    <row r="3932" spans="2:15" x14ac:dyDescent="0.3">
      <c r="B3932" s="10">
        <v>2022</v>
      </c>
      <c r="C3932" s="10" t="s">
        <v>15</v>
      </c>
      <c r="D3932" s="10" t="s">
        <v>37</v>
      </c>
      <c r="E3932" s="10" t="s">
        <v>35</v>
      </c>
      <c r="F3932" s="10" t="s">
        <v>30</v>
      </c>
      <c r="G3932" s="10" t="s">
        <v>38</v>
      </c>
      <c r="H3932" s="10" t="s">
        <v>20</v>
      </c>
      <c r="I3932" s="10" t="s">
        <v>28</v>
      </c>
      <c r="O3932" s="10">
        <f t="shared" si="61"/>
        <v>1</v>
      </c>
    </row>
    <row r="3933" spans="2:15" x14ac:dyDescent="0.3">
      <c r="B3933" s="10">
        <v>2025</v>
      </c>
      <c r="C3933" s="10" t="s">
        <v>36</v>
      </c>
      <c r="D3933" s="10" t="s">
        <v>23</v>
      </c>
      <c r="E3933" s="10" t="s">
        <v>35</v>
      </c>
      <c r="F3933" s="10" t="s">
        <v>18</v>
      </c>
      <c r="G3933" s="10" t="s">
        <v>40</v>
      </c>
      <c r="H3933" s="10" t="s">
        <v>27</v>
      </c>
      <c r="I3933" s="10" t="s">
        <v>21</v>
      </c>
      <c r="O3933" s="10">
        <f t="shared" si="61"/>
        <v>1</v>
      </c>
    </row>
    <row r="3934" spans="2:15" x14ac:dyDescent="0.3">
      <c r="B3934" s="10">
        <v>2022</v>
      </c>
      <c r="C3934" s="10" t="s">
        <v>15</v>
      </c>
      <c r="D3934" s="10" t="s">
        <v>33</v>
      </c>
      <c r="E3934" s="10" t="s">
        <v>17</v>
      </c>
      <c r="F3934" s="10" t="s">
        <v>30</v>
      </c>
      <c r="G3934" s="10" t="s">
        <v>44</v>
      </c>
      <c r="H3934" s="10" t="s">
        <v>20</v>
      </c>
      <c r="I3934" s="10" t="s">
        <v>28</v>
      </c>
      <c r="O3934" s="10">
        <f t="shared" si="61"/>
        <v>1</v>
      </c>
    </row>
    <row r="3935" spans="2:15" x14ac:dyDescent="0.3">
      <c r="B3935" s="10">
        <v>2022</v>
      </c>
      <c r="C3935" s="10" t="s">
        <v>43</v>
      </c>
      <c r="D3935" s="10" t="s">
        <v>42</v>
      </c>
      <c r="E3935" s="10" t="s">
        <v>35</v>
      </c>
      <c r="F3935" s="10" t="s">
        <v>30</v>
      </c>
      <c r="G3935" s="10" t="s">
        <v>19</v>
      </c>
      <c r="H3935" s="10" t="s">
        <v>39</v>
      </c>
      <c r="I3935" s="10" t="s">
        <v>28</v>
      </c>
      <c r="O3935" s="10">
        <f t="shared" si="61"/>
        <v>1</v>
      </c>
    </row>
    <row r="3936" spans="2:15" x14ac:dyDescent="0.3">
      <c r="B3936" s="10">
        <v>2024</v>
      </c>
      <c r="C3936" s="10" t="s">
        <v>43</v>
      </c>
      <c r="D3936" s="10" t="s">
        <v>42</v>
      </c>
      <c r="E3936" s="10" t="s">
        <v>17</v>
      </c>
      <c r="F3936" s="10" t="s">
        <v>25</v>
      </c>
      <c r="G3936" s="10" t="s">
        <v>40</v>
      </c>
      <c r="H3936" s="10" t="s">
        <v>20</v>
      </c>
      <c r="I3936" s="10" t="s">
        <v>28</v>
      </c>
      <c r="O3936" s="10">
        <f t="shared" si="61"/>
        <v>1</v>
      </c>
    </row>
    <row r="3937" spans="2:15" x14ac:dyDescent="0.3">
      <c r="B3937" s="10">
        <v>2021</v>
      </c>
      <c r="C3937" s="10" t="s">
        <v>45</v>
      </c>
      <c r="D3937" s="10" t="s">
        <v>23</v>
      </c>
      <c r="E3937" s="10" t="s">
        <v>17</v>
      </c>
      <c r="F3937" s="10" t="s">
        <v>30</v>
      </c>
      <c r="G3937" s="10" t="s">
        <v>44</v>
      </c>
      <c r="H3937" s="10" t="s">
        <v>20</v>
      </c>
      <c r="I3937" s="10" t="s">
        <v>28</v>
      </c>
      <c r="O3937" s="10">
        <f t="shared" si="61"/>
        <v>1</v>
      </c>
    </row>
    <row r="3938" spans="2:15" x14ac:dyDescent="0.3">
      <c r="B3938" s="10">
        <v>2025</v>
      </c>
      <c r="C3938" s="10" t="s">
        <v>36</v>
      </c>
      <c r="D3938" s="10" t="s">
        <v>23</v>
      </c>
      <c r="E3938" s="10" t="s">
        <v>24</v>
      </c>
      <c r="F3938" s="10" t="s">
        <v>18</v>
      </c>
      <c r="G3938" s="10" t="s">
        <v>26</v>
      </c>
      <c r="H3938" s="10" t="s">
        <v>20</v>
      </c>
      <c r="I3938" s="10" t="s">
        <v>28</v>
      </c>
      <c r="O3938" s="10">
        <f t="shared" si="61"/>
        <v>1</v>
      </c>
    </row>
    <row r="3939" spans="2:15" x14ac:dyDescent="0.3">
      <c r="B3939" s="10">
        <v>2023</v>
      </c>
      <c r="C3939" s="10" t="s">
        <v>43</v>
      </c>
      <c r="D3939" s="10" t="s">
        <v>37</v>
      </c>
      <c r="E3939" s="10" t="s">
        <v>24</v>
      </c>
      <c r="F3939" s="10" t="s">
        <v>25</v>
      </c>
      <c r="G3939" s="10" t="s">
        <v>40</v>
      </c>
      <c r="H3939" s="10" t="s">
        <v>20</v>
      </c>
      <c r="I3939" s="10" t="s">
        <v>34</v>
      </c>
      <c r="O3939" s="10">
        <f t="shared" si="61"/>
        <v>1</v>
      </c>
    </row>
    <row r="3940" spans="2:15" x14ac:dyDescent="0.3">
      <c r="B3940" s="10">
        <v>2022</v>
      </c>
      <c r="C3940" s="10" t="s">
        <v>45</v>
      </c>
      <c r="D3940" s="10" t="s">
        <v>42</v>
      </c>
      <c r="E3940" s="10" t="s">
        <v>35</v>
      </c>
      <c r="F3940" s="10" t="s">
        <v>18</v>
      </c>
      <c r="G3940" s="10" t="s">
        <v>32</v>
      </c>
      <c r="H3940" s="10" t="s">
        <v>27</v>
      </c>
      <c r="I3940" s="10" t="s">
        <v>21</v>
      </c>
      <c r="O3940" s="10">
        <f t="shared" si="61"/>
        <v>1</v>
      </c>
    </row>
    <row r="3941" spans="2:15" x14ac:dyDescent="0.3">
      <c r="B3941" s="10">
        <v>2022</v>
      </c>
      <c r="C3941" s="10" t="s">
        <v>22</v>
      </c>
      <c r="D3941" s="10" t="s">
        <v>16</v>
      </c>
      <c r="E3941" s="10" t="s">
        <v>35</v>
      </c>
      <c r="F3941" s="10" t="s">
        <v>18</v>
      </c>
      <c r="G3941" s="10" t="s">
        <v>19</v>
      </c>
      <c r="H3941" s="10" t="s">
        <v>27</v>
      </c>
      <c r="I3941" s="10" t="s">
        <v>34</v>
      </c>
      <c r="O3941" s="10">
        <f t="shared" si="61"/>
        <v>1</v>
      </c>
    </row>
    <row r="3942" spans="2:15" x14ac:dyDescent="0.3">
      <c r="B3942" s="10">
        <v>2020</v>
      </c>
      <c r="C3942" s="10" t="s">
        <v>43</v>
      </c>
      <c r="D3942" s="10" t="s">
        <v>42</v>
      </c>
      <c r="E3942" s="10" t="s">
        <v>35</v>
      </c>
      <c r="F3942" s="10" t="s">
        <v>18</v>
      </c>
      <c r="G3942" s="10" t="s">
        <v>26</v>
      </c>
      <c r="H3942" s="10" t="s">
        <v>34</v>
      </c>
      <c r="I3942" s="10" t="s">
        <v>21</v>
      </c>
      <c r="O3942" s="10">
        <f t="shared" si="61"/>
        <v>1</v>
      </c>
    </row>
    <row r="3943" spans="2:15" x14ac:dyDescent="0.3">
      <c r="B3943" s="10">
        <v>2026</v>
      </c>
      <c r="C3943" s="10" t="s">
        <v>36</v>
      </c>
      <c r="D3943" s="10" t="s">
        <v>37</v>
      </c>
      <c r="E3943" s="10" t="s">
        <v>35</v>
      </c>
      <c r="F3943" s="10" t="s">
        <v>25</v>
      </c>
      <c r="G3943" s="10" t="s">
        <v>32</v>
      </c>
      <c r="H3943" s="10" t="s">
        <v>27</v>
      </c>
      <c r="I3943" s="10" t="s">
        <v>28</v>
      </c>
      <c r="O3943" s="10">
        <f t="shared" si="61"/>
        <v>1</v>
      </c>
    </row>
    <row r="3944" spans="2:15" x14ac:dyDescent="0.3">
      <c r="B3944" s="10">
        <v>2021</v>
      </c>
      <c r="C3944" s="10" t="s">
        <v>36</v>
      </c>
      <c r="D3944" s="10" t="s">
        <v>42</v>
      </c>
      <c r="E3944" s="10" t="s">
        <v>24</v>
      </c>
      <c r="F3944" s="10" t="s">
        <v>18</v>
      </c>
      <c r="G3944" s="10" t="s">
        <v>32</v>
      </c>
      <c r="H3944" s="10" t="s">
        <v>39</v>
      </c>
      <c r="I3944" s="10" t="s">
        <v>28</v>
      </c>
      <c r="O3944" s="10">
        <f t="shared" si="61"/>
        <v>1</v>
      </c>
    </row>
    <row r="3945" spans="2:15" x14ac:dyDescent="0.3">
      <c r="B3945" s="10">
        <v>2022</v>
      </c>
      <c r="C3945" s="10" t="s">
        <v>15</v>
      </c>
      <c r="D3945" s="10" t="s">
        <v>31</v>
      </c>
      <c r="E3945" s="10" t="s">
        <v>24</v>
      </c>
      <c r="F3945" s="10" t="s">
        <v>25</v>
      </c>
      <c r="G3945" s="10" t="s">
        <v>44</v>
      </c>
      <c r="H3945" s="10" t="s">
        <v>39</v>
      </c>
      <c r="I3945" s="10" t="s">
        <v>34</v>
      </c>
      <c r="O3945" s="10">
        <f t="shared" si="61"/>
        <v>1</v>
      </c>
    </row>
    <row r="3946" spans="2:15" x14ac:dyDescent="0.3">
      <c r="B3946" s="10">
        <v>2025</v>
      </c>
      <c r="C3946" s="10" t="s">
        <v>36</v>
      </c>
      <c r="D3946" s="10" t="s">
        <v>16</v>
      </c>
      <c r="E3946" s="10" t="s">
        <v>17</v>
      </c>
      <c r="F3946" s="10" t="s">
        <v>18</v>
      </c>
      <c r="G3946" s="10" t="s">
        <v>26</v>
      </c>
      <c r="H3946" s="10" t="s">
        <v>39</v>
      </c>
      <c r="I3946" s="10" t="s">
        <v>34</v>
      </c>
      <c r="O3946" s="10">
        <f t="shared" si="61"/>
        <v>1</v>
      </c>
    </row>
    <row r="3947" spans="2:15" x14ac:dyDescent="0.3">
      <c r="B3947" s="10">
        <v>2021</v>
      </c>
      <c r="C3947" s="10" t="s">
        <v>22</v>
      </c>
      <c r="D3947" s="10" t="s">
        <v>31</v>
      </c>
      <c r="E3947" s="10" t="s">
        <v>24</v>
      </c>
      <c r="F3947" s="10" t="s">
        <v>18</v>
      </c>
      <c r="G3947" s="10" t="s">
        <v>40</v>
      </c>
      <c r="H3947" s="10" t="s">
        <v>20</v>
      </c>
      <c r="I3947" s="10" t="s">
        <v>28</v>
      </c>
      <c r="O3947" s="10">
        <f t="shared" si="61"/>
        <v>1</v>
      </c>
    </row>
    <row r="3948" spans="2:15" x14ac:dyDescent="0.3">
      <c r="B3948" s="10">
        <v>2021</v>
      </c>
      <c r="C3948" s="10" t="s">
        <v>15</v>
      </c>
      <c r="D3948" s="10" t="s">
        <v>31</v>
      </c>
      <c r="E3948" s="10" t="s">
        <v>24</v>
      </c>
      <c r="F3948" s="10" t="s">
        <v>18</v>
      </c>
      <c r="G3948" s="10" t="s">
        <v>38</v>
      </c>
      <c r="H3948" s="10" t="s">
        <v>27</v>
      </c>
      <c r="I3948" s="10" t="s">
        <v>28</v>
      </c>
      <c r="O3948" s="10">
        <f t="shared" si="61"/>
        <v>1</v>
      </c>
    </row>
    <row r="3949" spans="2:15" x14ac:dyDescent="0.3">
      <c r="B3949" s="10">
        <v>2026</v>
      </c>
      <c r="C3949" s="10" t="s">
        <v>15</v>
      </c>
      <c r="D3949" s="10" t="s">
        <v>33</v>
      </c>
      <c r="E3949" s="10" t="s">
        <v>17</v>
      </c>
      <c r="F3949" s="10" t="s">
        <v>30</v>
      </c>
      <c r="G3949" s="10" t="s">
        <v>44</v>
      </c>
      <c r="H3949" s="10" t="s">
        <v>27</v>
      </c>
      <c r="I3949" s="10" t="s">
        <v>34</v>
      </c>
      <c r="O3949" s="10">
        <f t="shared" si="61"/>
        <v>1</v>
      </c>
    </row>
    <row r="3950" spans="2:15" x14ac:dyDescent="0.3">
      <c r="B3950" s="10">
        <v>2025</v>
      </c>
      <c r="C3950" s="10" t="s">
        <v>36</v>
      </c>
      <c r="D3950" s="10" t="s">
        <v>23</v>
      </c>
      <c r="E3950" s="10" t="s">
        <v>24</v>
      </c>
      <c r="F3950" s="10" t="s">
        <v>25</v>
      </c>
      <c r="G3950" s="10" t="s">
        <v>38</v>
      </c>
      <c r="H3950" s="10" t="s">
        <v>27</v>
      </c>
      <c r="I3950" s="10" t="s">
        <v>21</v>
      </c>
      <c r="O3950" s="10">
        <f t="shared" si="61"/>
        <v>1</v>
      </c>
    </row>
    <row r="3951" spans="2:15" x14ac:dyDescent="0.3">
      <c r="B3951" s="10">
        <v>2021</v>
      </c>
      <c r="C3951" s="10" t="s">
        <v>22</v>
      </c>
      <c r="D3951" s="10" t="s">
        <v>16</v>
      </c>
      <c r="E3951" s="10" t="s">
        <v>35</v>
      </c>
      <c r="F3951" s="10" t="s">
        <v>18</v>
      </c>
      <c r="G3951" s="10" t="s">
        <v>38</v>
      </c>
      <c r="H3951" s="10" t="s">
        <v>34</v>
      </c>
      <c r="I3951" s="10" t="s">
        <v>28</v>
      </c>
      <c r="O3951" s="10">
        <f t="shared" si="61"/>
        <v>1</v>
      </c>
    </row>
    <row r="3952" spans="2:15" x14ac:dyDescent="0.3">
      <c r="B3952" s="10">
        <v>2024</v>
      </c>
      <c r="C3952" s="10" t="s">
        <v>45</v>
      </c>
      <c r="D3952" s="10" t="s">
        <v>16</v>
      </c>
      <c r="E3952" s="10" t="s">
        <v>17</v>
      </c>
      <c r="F3952" s="10" t="s">
        <v>25</v>
      </c>
      <c r="G3952" s="10" t="s">
        <v>44</v>
      </c>
      <c r="H3952" s="10" t="s">
        <v>34</v>
      </c>
      <c r="I3952" s="10" t="s">
        <v>28</v>
      </c>
      <c r="O3952" s="10">
        <f t="shared" si="61"/>
        <v>1</v>
      </c>
    </row>
    <row r="3953" spans="2:15" x14ac:dyDescent="0.3">
      <c r="B3953" s="10">
        <v>2021</v>
      </c>
      <c r="C3953" s="10" t="s">
        <v>15</v>
      </c>
      <c r="D3953" s="10" t="s">
        <v>23</v>
      </c>
      <c r="E3953" s="10" t="s">
        <v>35</v>
      </c>
      <c r="F3953" s="10" t="s">
        <v>30</v>
      </c>
      <c r="G3953" s="10" t="s">
        <v>38</v>
      </c>
      <c r="H3953" s="10" t="s">
        <v>34</v>
      </c>
      <c r="I3953" s="10" t="s">
        <v>28</v>
      </c>
      <c r="O3953" s="10">
        <f t="shared" si="61"/>
        <v>1</v>
      </c>
    </row>
    <row r="3954" spans="2:15" x14ac:dyDescent="0.3">
      <c r="B3954" s="10">
        <v>2021</v>
      </c>
      <c r="C3954" s="10" t="s">
        <v>15</v>
      </c>
      <c r="D3954" s="10" t="s">
        <v>37</v>
      </c>
      <c r="E3954" s="10" t="s">
        <v>24</v>
      </c>
      <c r="F3954" s="10" t="s">
        <v>25</v>
      </c>
      <c r="G3954" s="10" t="s">
        <v>26</v>
      </c>
      <c r="H3954" s="10" t="s">
        <v>34</v>
      </c>
      <c r="I3954" s="10" t="s">
        <v>21</v>
      </c>
      <c r="O3954" s="10">
        <f t="shared" si="61"/>
        <v>1</v>
      </c>
    </row>
    <row r="3955" spans="2:15" x14ac:dyDescent="0.3">
      <c r="B3955" s="10">
        <v>2020</v>
      </c>
      <c r="C3955" s="10" t="s">
        <v>22</v>
      </c>
      <c r="D3955" s="10" t="s">
        <v>31</v>
      </c>
      <c r="E3955" s="10" t="s">
        <v>17</v>
      </c>
      <c r="F3955" s="10" t="s">
        <v>18</v>
      </c>
      <c r="G3955" s="10" t="s">
        <v>26</v>
      </c>
      <c r="H3955" s="10" t="s">
        <v>27</v>
      </c>
      <c r="I3955" s="10" t="s">
        <v>28</v>
      </c>
      <c r="O3955" s="10">
        <f t="shared" si="61"/>
        <v>1</v>
      </c>
    </row>
    <row r="3956" spans="2:15" x14ac:dyDescent="0.3">
      <c r="B3956" s="10">
        <v>2023</v>
      </c>
      <c r="C3956" s="10" t="s">
        <v>41</v>
      </c>
      <c r="D3956" s="10" t="s">
        <v>23</v>
      </c>
      <c r="E3956" s="10" t="s">
        <v>24</v>
      </c>
      <c r="F3956" s="10" t="s">
        <v>30</v>
      </c>
      <c r="G3956" s="10" t="s">
        <v>38</v>
      </c>
      <c r="H3956" s="10" t="s">
        <v>34</v>
      </c>
      <c r="I3956" s="10" t="s">
        <v>34</v>
      </c>
      <c r="O3956" s="10">
        <f t="shared" si="61"/>
        <v>1</v>
      </c>
    </row>
    <row r="3957" spans="2:15" x14ac:dyDescent="0.3">
      <c r="B3957" s="10">
        <v>2023</v>
      </c>
      <c r="C3957" s="10" t="s">
        <v>22</v>
      </c>
      <c r="D3957" s="10" t="s">
        <v>16</v>
      </c>
      <c r="E3957" s="10" t="s">
        <v>24</v>
      </c>
      <c r="F3957" s="10" t="s">
        <v>25</v>
      </c>
      <c r="G3957" s="10" t="s">
        <v>38</v>
      </c>
      <c r="H3957" s="10" t="s">
        <v>39</v>
      </c>
      <c r="I3957" s="10" t="s">
        <v>21</v>
      </c>
      <c r="O3957" s="10">
        <f t="shared" si="61"/>
        <v>1</v>
      </c>
    </row>
    <row r="3958" spans="2:15" x14ac:dyDescent="0.3">
      <c r="B3958" s="10">
        <v>2023</v>
      </c>
      <c r="C3958" s="10" t="s">
        <v>41</v>
      </c>
      <c r="D3958" s="10" t="s">
        <v>37</v>
      </c>
      <c r="E3958" s="10" t="s">
        <v>17</v>
      </c>
      <c r="F3958" s="10" t="s">
        <v>30</v>
      </c>
      <c r="G3958" s="10" t="s">
        <v>38</v>
      </c>
      <c r="H3958" s="10" t="s">
        <v>20</v>
      </c>
      <c r="I3958" s="10" t="s">
        <v>34</v>
      </c>
      <c r="O3958" s="10">
        <f t="shared" si="61"/>
        <v>1</v>
      </c>
    </row>
    <row r="3959" spans="2:15" x14ac:dyDescent="0.3">
      <c r="B3959" s="10">
        <v>2025</v>
      </c>
      <c r="C3959" s="10" t="s">
        <v>45</v>
      </c>
      <c r="D3959" s="10" t="s">
        <v>16</v>
      </c>
      <c r="E3959" s="10" t="s">
        <v>35</v>
      </c>
      <c r="F3959" s="10" t="s">
        <v>18</v>
      </c>
      <c r="G3959" s="10" t="s">
        <v>38</v>
      </c>
      <c r="H3959" s="10" t="s">
        <v>20</v>
      </c>
      <c r="I3959" s="10" t="s">
        <v>21</v>
      </c>
      <c r="O3959" s="10">
        <f t="shared" si="61"/>
        <v>1</v>
      </c>
    </row>
    <row r="3960" spans="2:15" x14ac:dyDescent="0.3">
      <c r="B3960" s="10">
        <v>2026</v>
      </c>
      <c r="C3960" s="10" t="s">
        <v>36</v>
      </c>
      <c r="D3960" s="10" t="s">
        <v>16</v>
      </c>
      <c r="E3960" s="10" t="s">
        <v>35</v>
      </c>
      <c r="F3960" s="10" t="s">
        <v>18</v>
      </c>
      <c r="G3960" s="10" t="s">
        <v>44</v>
      </c>
      <c r="H3960" s="10" t="s">
        <v>27</v>
      </c>
      <c r="I3960" s="10" t="s">
        <v>28</v>
      </c>
      <c r="O3960" s="10">
        <f t="shared" si="61"/>
        <v>1</v>
      </c>
    </row>
    <row r="3961" spans="2:15" x14ac:dyDescent="0.3">
      <c r="B3961" s="10">
        <v>2025</v>
      </c>
      <c r="C3961" s="10" t="s">
        <v>15</v>
      </c>
      <c r="D3961" s="10" t="s">
        <v>23</v>
      </c>
      <c r="E3961" s="10" t="s">
        <v>24</v>
      </c>
      <c r="F3961" s="10" t="s">
        <v>18</v>
      </c>
      <c r="G3961" s="10" t="s">
        <v>26</v>
      </c>
      <c r="H3961" s="10" t="s">
        <v>27</v>
      </c>
      <c r="I3961" s="10" t="s">
        <v>21</v>
      </c>
      <c r="O3961" s="10">
        <f t="shared" si="61"/>
        <v>1</v>
      </c>
    </row>
    <row r="3962" spans="2:15" x14ac:dyDescent="0.3">
      <c r="B3962" s="10">
        <v>2020</v>
      </c>
      <c r="C3962" s="10" t="s">
        <v>22</v>
      </c>
      <c r="D3962" s="10" t="s">
        <v>37</v>
      </c>
      <c r="E3962" s="10" t="s">
        <v>17</v>
      </c>
      <c r="F3962" s="10" t="s">
        <v>18</v>
      </c>
      <c r="G3962" s="10" t="s">
        <v>26</v>
      </c>
      <c r="H3962" s="10" t="s">
        <v>27</v>
      </c>
      <c r="I3962" s="10" t="s">
        <v>28</v>
      </c>
      <c r="O3962" s="10">
        <f t="shared" si="61"/>
        <v>1</v>
      </c>
    </row>
    <row r="3963" spans="2:15" x14ac:dyDescent="0.3">
      <c r="B3963" s="10">
        <v>2025</v>
      </c>
      <c r="C3963" s="10" t="s">
        <v>29</v>
      </c>
      <c r="D3963" s="10" t="s">
        <v>31</v>
      </c>
      <c r="E3963" s="10" t="s">
        <v>24</v>
      </c>
      <c r="F3963" s="10" t="s">
        <v>18</v>
      </c>
      <c r="G3963" s="10" t="s">
        <v>40</v>
      </c>
      <c r="H3963" s="10" t="s">
        <v>27</v>
      </c>
      <c r="I3963" s="10" t="s">
        <v>28</v>
      </c>
      <c r="O3963" s="10">
        <f t="shared" si="61"/>
        <v>1</v>
      </c>
    </row>
    <row r="3964" spans="2:15" x14ac:dyDescent="0.3">
      <c r="B3964" s="10">
        <v>2025</v>
      </c>
      <c r="C3964" s="10" t="s">
        <v>22</v>
      </c>
      <c r="D3964" s="10" t="s">
        <v>33</v>
      </c>
      <c r="E3964" s="10" t="s">
        <v>24</v>
      </c>
      <c r="F3964" s="10" t="s">
        <v>25</v>
      </c>
      <c r="G3964" s="10" t="s">
        <v>26</v>
      </c>
      <c r="H3964" s="10" t="s">
        <v>34</v>
      </c>
      <c r="I3964" s="10" t="s">
        <v>21</v>
      </c>
      <c r="O3964" s="10">
        <f t="shared" si="61"/>
        <v>1</v>
      </c>
    </row>
    <row r="3965" spans="2:15" x14ac:dyDescent="0.3">
      <c r="B3965" s="10">
        <v>2022</v>
      </c>
      <c r="C3965" s="10" t="s">
        <v>29</v>
      </c>
      <c r="D3965" s="10" t="s">
        <v>42</v>
      </c>
      <c r="E3965" s="10" t="s">
        <v>35</v>
      </c>
      <c r="F3965" s="10" t="s">
        <v>25</v>
      </c>
      <c r="G3965" s="10" t="s">
        <v>44</v>
      </c>
      <c r="H3965" s="10" t="s">
        <v>27</v>
      </c>
      <c r="I3965" s="10" t="s">
        <v>28</v>
      </c>
      <c r="O3965" s="10">
        <f t="shared" si="61"/>
        <v>1</v>
      </c>
    </row>
    <row r="3966" spans="2:15" x14ac:dyDescent="0.3">
      <c r="B3966" s="10">
        <v>2025</v>
      </c>
      <c r="C3966" s="10" t="s">
        <v>15</v>
      </c>
      <c r="D3966" s="10" t="s">
        <v>37</v>
      </c>
      <c r="E3966" s="10" t="s">
        <v>17</v>
      </c>
      <c r="F3966" s="10" t="s">
        <v>30</v>
      </c>
      <c r="G3966" s="10" t="s">
        <v>38</v>
      </c>
      <c r="H3966" s="10" t="s">
        <v>34</v>
      </c>
      <c r="I3966" s="10" t="s">
        <v>21</v>
      </c>
      <c r="O3966" s="10">
        <f t="shared" si="61"/>
        <v>1</v>
      </c>
    </row>
    <row r="3967" spans="2:15" x14ac:dyDescent="0.3">
      <c r="B3967" s="10">
        <v>2026</v>
      </c>
      <c r="C3967" s="10" t="s">
        <v>22</v>
      </c>
      <c r="D3967" s="10" t="s">
        <v>37</v>
      </c>
      <c r="E3967" s="10" t="s">
        <v>24</v>
      </c>
      <c r="F3967" s="10" t="s">
        <v>30</v>
      </c>
      <c r="G3967" s="10" t="s">
        <v>19</v>
      </c>
      <c r="H3967" s="10" t="s">
        <v>27</v>
      </c>
      <c r="I3967" s="10" t="s">
        <v>34</v>
      </c>
      <c r="O3967" s="10">
        <f t="shared" si="61"/>
        <v>1</v>
      </c>
    </row>
    <row r="3968" spans="2:15" x14ac:dyDescent="0.3">
      <c r="B3968" s="10">
        <v>2026</v>
      </c>
      <c r="C3968" s="10" t="s">
        <v>36</v>
      </c>
      <c r="D3968" s="10" t="s">
        <v>23</v>
      </c>
      <c r="E3968" s="10" t="s">
        <v>17</v>
      </c>
      <c r="F3968" s="10" t="s">
        <v>30</v>
      </c>
      <c r="G3968" s="10" t="s">
        <v>26</v>
      </c>
      <c r="H3968" s="10" t="s">
        <v>39</v>
      </c>
      <c r="I3968" s="10" t="s">
        <v>28</v>
      </c>
      <c r="O3968" s="10">
        <f t="shared" si="61"/>
        <v>1</v>
      </c>
    </row>
    <row r="3969" spans="2:15" x14ac:dyDescent="0.3">
      <c r="B3969" s="10">
        <v>2022</v>
      </c>
      <c r="C3969" s="10" t="s">
        <v>29</v>
      </c>
      <c r="D3969" s="10" t="s">
        <v>33</v>
      </c>
      <c r="E3969" s="10" t="s">
        <v>17</v>
      </c>
      <c r="F3969" s="10" t="s">
        <v>18</v>
      </c>
      <c r="G3969" s="10" t="s">
        <v>19</v>
      </c>
      <c r="H3969" s="10" t="s">
        <v>20</v>
      </c>
      <c r="I3969" s="10" t="s">
        <v>28</v>
      </c>
      <c r="O3969" s="10">
        <f t="shared" si="61"/>
        <v>1</v>
      </c>
    </row>
    <row r="3970" spans="2:15" x14ac:dyDescent="0.3">
      <c r="B3970" s="10">
        <v>2021</v>
      </c>
      <c r="C3970" s="10" t="s">
        <v>22</v>
      </c>
      <c r="D3970" s="10" t="s">
        <v>33</v>
      </c>
      <c r="E3970" s="10" t="s">
        <v>35</v>
      </c>
      <c r="F3970" s="10" t="s">
        <v>30</v>
      </c>
      <c r="G3970" s="10" t="s">
        <v>26</v>
      </c>
      <c r="H3970" s="10" t="s">
        <v>20</v>
      </c>
      <c r="I3970" s="10" t="s">
        <v>34</v>
      </c>
      <c r="O3970" s="10">
        <f t="shared" si="61"/>
        <v>1</v>
      </c>
    </row>
    <row r="3971" spans="2:15" x14ac:dyDescent="0.3">
      <c r="B3971" s="10">
        <v>2026</v>
      </c>
      <c r="C3971" s="10" t="s">
        <v>43</v>
      </c>
      <c r="D3971" s="10" t="s">
        <v>31</v>
      </c>
      <c r="E3971" s="10" t="s">
        <v>24</v>
      </c>
      <c r="F3971" s="10" t="s">
        <v>25</v>
      </c>
      <c r="G3971" s="10" t="s">
        <v>40</v>
      </c>
      <c r="H3971" s="10" t="s">
        <v>34</v>
      </c>
      <c r="I3971" s="10" t="s">
        <v>28</v>
      </c>
      <c r="O3971" s="10">
        <f t="shared" si="61"/>
        <v>1</v>
      </c>
    </row>
    <row r="3972" spans="2:15" x14ac:dyDescent="0.3">
      <c r="B3972" s="10">
        <v>2021</v>
      </c>
      <c r="C3972" s="10" t="s">
        <v>15</v>
      </c>
      <c r="D3972" s="10" t="s">
        <v>16</v>
      </c>
      <c r="E3972" s="10" t="s">
        <v>35</v>
      </c>
      <c r="F3972" s="10" t="s">
        <v>18</v>
      </c>
      <c r="G3972" s="10" t="s">
        <v>26</v>
      </c>
      <c r="H3972" s="10" t="s">
        <v>34</v>
      </c>
      <c r="I3972" s="10" t="s">
        <v>21</v>
      </c>
      <c r="O3972" s="10">
        <f t="shared" si="61"/>
        <v>1</v>
      </c>
    </row>
    <row r="3973" spans="2:15" x14ac:dyDescent="0.3">
      <c r="B3973" s="10">
        <v>2026</v>
      </c>
      <c r="C3973" s="10" t="s">
        <v>15</v>
      </c>
      <c r="D3973" s="10" t="s">
        <v>42</v>
      </c>
      <c r="E3973" s="10" t="s">
        <v>17</v>
      </c>
      <c r="F3973" s="10" t="s">
        <v>30</v>
      </c>
      <c r="G3973" s="10" t="s">
        <v>38</v>
      </c>
      <c r="H3973" s="10" t="s">
        <v>20</v>
      </c>
      <c r="I3973" s="10" t="s">
        <v>28</v>
      </c>
      <c r="O3973" s="10">
        <f t="shared" ref="O3973:O4036" si="62">SUBTOTAL(103,B3973)</f>
        <v>1</v>
      </c>
    </row>
    <row r="3974" spans="2:15" x14ac:dyDescent="0.3">
      <c r="B3974" s="10">
        <v>2025</v>
      </c>
      <c r="C3974" s="10" t="s">
        <v>29</v>
      </c>
      <c r="D3974" s="10" t="s">
        <v>16</v>
      </c>
      <c r="E3974" s="10" t="s">
        <v>35</v>
      </c>
      <c r="F3974" s="10" t="s">
        <v>25</v>
      </c>
      <c r="G3974" s="10" t="s">
        <v>19</v>
      </c>
      <c r="H3974" s="10" t="s">
        <v>27</v>
      </c>
      <c r="I3974" s="10" t="s">
        <v>34</v>
      </c>
      <c r="O3974" s="10">
        <f t="shared" si="62"/>
        <v>1</v>
      </c>
    </row>
    <row r="3975" spans="2:15" x14ac:dyDescent="0.3">
      <c r="B3975" s="10">
        <v>2024</v>
      </c>
      <c r="C3975" s="10" t="s">
        <v>41</v>
      </c>
      <c r="D3975" s="10" t="s">
        <v>23</v>
      </c>
      <c r="E3975" s="10" t="s">
        <v>35</v>
      </c>
      <c r="F3975" s="10" t="s">
        <v>30</v>
      </c>
      <c r="G3975" s="10" t="s">
        <v>44</v>
      </c>
      <c r="H3975" s="10" t="s">
        <v>27</v>
      </c>
      <c r="I3975" s="10" t="s">
        <v>28</v>
      </c>
      <c r="O3975" s="10">
        <f t="shared" si="62"/>
        <v>1</v>
      </c>
    </row>
    <row r="3976" spans="2:15" x14ac:dyDescent="0.3">
      <c r="B3976" s="10">
        <v>2024</v>
      </c>
      <c r="C3976" s="10" t="s">
        <v>43</v>
      </c>
      <c r="D3976" s="10" t="s">
        <v>23</v>
      </c>
      <c r="E3976" s="10" t="s">
        <v>24</v>
      </c>
      <c r="F3976" s="10" t="s">
        <v>18</v>
      </c>
      <c r="G3976" s="10" t="s">
        <v>32</v>
      </c>
      <c r="H3976" s="10" t="s">
        <v>20</v>
      </c>
      <c r="I3976" s="10" t="s">
        <v>34</v>
      </c>
      <c r="O3976" s="10">
        <f t="shared" si="62"/>
        <v>1</v>
      </c>
    </row>
    <row r="3977" spans="2:15" x14ac:dyDescent="0.3">
      <c r="B3977" s="10">
        <v>2024</v>
      </c>
      <c r="C3977" s="10" t="s">
        <v>15</v>
      </c>
      <c r="D3977" s="10" t="s">
        <v>42</v>
      </c>
      <c r="E3977" s="10" t="s">
        <v>24</v>
      </c>
      <c r="F3977" s="10" t="s">
        <v>18</v>
      </c>
      <c r="G3977" s="10" t="s">
        <v>44</v>
      </c>
      <c r="H3977" s="10" t="s">
        <v>27</v>
      </c>
      <c r="I3977" s="10" t="s">
        <v>28</v>
      </c>
      <c r="O3977" s="10">
        <f t="shared" si="62"/>
        <v>1</v>
      </c>
    </row>
    <row r="3978" spans="2:15" x14ac:dyDescent="0.3">
      <c r="B3978" s="10">
        <v>2021</v>
      </c>
      <c r="C3978" s="10" t="s">
        <v>45</v>
      </c>
      <c r="D3978" s="10" t="s">
        <v>31</v>
      </c>
      <c r="E3978" s="10" t="s">
        <v>35</v>
      </c>
      <c r="F3978" s="10" t="s">
        <v>18</v>
      </c>
      <c r="G3978" s="10" t="s">
        <v>38</v>
      </c>
      <c r="H3978" s="10" t="s">
        <v>39</v>
      </c>
      <c r="I3978" s="10" t="s">
        <v>28</v>
      </c>
      <c r="O3978" s="10">
        <f t="shared" si="62"/>
        <v>1</v>
      </c>
    </row>
    <row r="3979" spans="2:15" x14ac:dyDescent="0.3">
      <c r="B3979" s="10">
        <v>2022</v>
      </c>
      <c r="C3979" s="10" t="s">
        <v>45</v>
      </c>
      <c r="D3979" s="10" t="s">
        <v>23</v>
      </c>
      <c r="E3979" s="10" t="s">
        <v>24</v>
      </c>
      <c r="F3979" s="10" t="s">
        <v>25</v>
      </c>
      <c r="G3979" s="10" t="s">
        <v>32</v>
      </c>
      <c r="H3979" s="10" t="s">
        <v>34</v>
      </c>
      <c r="I3979" s="10" t="s">
        <v>21</v>
      </c>
      <c r="O3979" s="10">
        <f t="shared" si="62"/>
        <v>1</v>
      </c>
    </row>
    <row r="3980" spans="2:15" x14ac:dyDescent="0.3">
      <c r="B3980" s="10">
        <v>2020</v>
      </c>
      <c r="C3980" s="10" t="s">
        <v>45</v>
      </c>
      <c r="D3980" s="10" t="s">
        <v>33</v>
      </c>
      <c r="E3980" s="10" t="s">
        <v>35</v>
      </c>
      <c r="F3980" s="10" t="s">
        <v>25</v>
      </c>
      <c r="G3980" s="10" t="s">
        <v>26</v>
      </c>
      <c r="H3980" s="10" t="s">
        <v>20</v>
      </c>
      <c r="I3980" s="10" t="s">
        <v>28</v>
      </c>
      <c r="O3980" s="10">
        <f t="shared" si="62"/>
        <v>1</v>
      </c>
    </row>
    <row r="3981" spans="2:15" x14ac:dyDescent="0.3">
      <c r="B3981" s="10">
        <v>2024</v>
      </c>
      <c r="C3981" s="10" t="s">
        <v>43</v>
      </c>
      <c r="D3981" s="10" t="s">
        <v>31</v>
      </c>
      <c r="E3981" s="10" t="s">
        <v>17</v>
      </c>
      <c r="F3981" s="10" t="s">
        <v>25</v>
      </c>
      <c r="G3981" s="10" t="s">
        <v>32</v>
      </c>
      <c r="H3981" s="10" t="s">
        <v>20</v>
      </c>
      <c r="I3981" s="10" t="s">
        <v>28</v>
      </c>
      <c r="O3981" s="10">
        <f t="shared" si="62"/>
        <v>1</v>
      </c>
    </row>
    <row r="3982" spans="2:15" x14ac:dyDescent="0.3">
      <c r="B3982" s="10">
        <v>2023</v>
      </c>
      <c r="C3982" s="10" t="s">
        <v>36</v>
      </c>
      <c r="D3982" s="10" t="s">
        <v>33</v>
      </c>
      <c r="E3982" s="10" t="s">
        <v>24</v>
      </c>
      <c r="F3982" s="10" t="s">
        <v>18</v>
      </c>
      <c r="G3982" s="10" t="s">
        <v>19</v>
      </c>
      <c r="H3982" s="10" t="s">
        <v>20</v>
      </c>
      <c r="I3982" s="10" t="s">
        <v>34</v>
      </c>
      <c r="O3982" s="10">
        <f t="shared" si="62"/>
        <v>1</v>
      </c>
    </row>
    <row r="3983" spans="2:15" x14ac:dyDescent="0.3">
      <c r="B3983" s="10">
        <v>2020</v>
      </c>
      <c r="C3983" s="10" t="s">
        <v>15</v>
      </c>
      <c r="D3983" s="10" t="s">
        <v>33</v>
      </c>
      <c r="E3983" s="10" t="s">
        <v>17</v>
      </c>
      <c r="F3983" s="10" t="s">
        <v>30</v>
      </c>
      <c r="G3983" s="10" t="s">
        <v>40</v>
      </c>
      <c r="H3983" s="10" t="s">
        <v>39</v>
      </c>
      <c r="I3983" s="10" t="s">
        <v>34</v>
      </c>
      <c r="O3983" s="10">
        <f t="shared" si="62"/>
        <v>1</v>
      </c>
    </row>
    <row r="3984" spans="2:15" x14ac:dyDescent="0.3">
      <c r="B3984" s="10">
        <v>2025</v>
      </c>
      <c r="C3984" s="10" t="s">
        <v>22</v>
      </c>
      <c r="D3984" s="10" t="s">
        <v>33</v>
      </c>
      <c r="E3984" s="10" t="s">
        <v>24</v>
      </c>
      <c r="F3984" s="10" t="s">
        <v>25</v>
      </c>
      <c r="G3984" s="10" t="s">
        <v>26</v>
      </c>
      <c r="H3984" s="10" t="s">
        <v>34</v>
      </c>
      <c r="I3984" s="10" t="s">
        <v>28</v>
      </c>
      <c r="O3984" s="10">
        <f t="shared" si="62"/>
        <v>1</v>
      </c>
    </row>
    <row r="3985" spans="2:15" x14ac:dyDescent="0.3">
      <c r="B3985" s="10">
        <v>2021</v>
      </c>
      <c r="C3985" s="10" t="s">
        <v>22</v>
      </c>
      <c r="D3985" s="10" t="s">
        <v>23</v>
      </c>
      <c r="E3985" s="10" t="s">
        <v>35</v>
      </c>
      <c r="F3985" s="10" t="s">
        <v>30</v>
      </c>
      <c r="G3985" s="10" t="s">
        <v>38</v>
      </c>
      <c r="H3985" s="10" t="s">
        <v>34</v>
      </c>
      <c r="I3985" s="10" t="s">
        <v>28</v>
      </c>
      <c r="O3985" s="10">
        <f t="shared" si="62"/>
        <v>1</v>
      </c>
    </row>
    <row r="3986" spans="2:15" x14ac:dyDescent="0.3">
      <c r="B3986" s="10">
        <v>2021</v>
      </c>
      <c r="C3986" s="10" t="s">
        <v>36</v>
      </c>
      <c r="D3986" s="10" t="s">
        <v>33</v>
      </c>
      <c r="E3986" s="10" t="s">
        <v>24</v>
      </c>
      <c r="F3986" s="10" t="s">
        <v>25</v>
      </c>
      <c r="G3986" s="10" t="s">
        <v>32</v>
      </c>
      <c r="H3986" s="10" t="s">
        <v>34</v>
      </c>
      <c r="I3986" s="10" t="s">
        <v>28</v>
      </c>
      <c r="O3986" s="10">
        <f t="shared" si="62"/>
        <v>1</v>
      </c>
    </row>
    <row r="3987" spans="2:15" x14ac:dyDescent="0.3">
      <c r="B3987" s="10">
        <v>2026</v>
      </c>
      <c r="C3987" s="10" t="s">
        <v>29</v>
      </c>
      <c r="D3987" s="10" t="s">
        <v>37</v>
      </c>
      <c r="E3987" s="10" t="s">
        <v>17</v>
      </c>
      <c r="F3987" s="10" t="s">
        <v>18</v>
      </c>
      <c r="G3987" s="10" t="s">
        <v>19</v>
      </c>
      <c r="H3987" s="10" t="s">
        <v>27</v>
      </c>
      <c r="I3987" s="10" t="s">
        <v>21</v>
      </c>
      <c r="O3987" s="10">
        <f t="shared" si="62"/>
        <v>1</v>
      </c>
    </row>
    <row r="3988" spans="2:15" x14ac:dyDescent="0.3">
      <c r="B3988" s="10">
        <v>2022</v>
      </c>
      <c r="C3988" s="10" t="s">
        <v>15</v>
      </c>
      <c r="D3988" s="10" t="s">
        <v>31</v>
      </c>
      <c r="E3988" s="10" t="s">
        <v>35</v>
      </c>
      <c r="F3988" s="10" t="s">
        <v>30</v>
      </c>
      <c r="G3988" s="10" t="s">
        <v>19</v>
      </c>
      <c r="H3988" s="10" t="s">
        <v>39</v>
      </c>
      <c r="I3988" s="10" t="s">
        <v>21</v>
      </c>
      <c r="O3988" s="10">
        <f t="shared" si="62"/>
        <v>1</v>
      </c>
    </row>
    <row r="3989" spans="2:15" x14ac:dyDescent="0.3">
      <c r="B3989" s="10">
        <v>2022</v>
      </c>
      <c r="C3989" s="10" t="s">
        <v>43</v>
      </c>
      <c r="D3989" s="10" t="s">
        <v>42</v>
      </c>
      <c r="E3989" s="10" t="s">
        <v>35</v>
      </c>
      <c r="F3989" s="10" t="s">
        <v>18</v>
      </c>
      <c r="G3989" s="10" t="s">
        <v>40</v>
      </c>
      <c r="H3989" s="10" t="s">
        <v>27</v>
      </c>
      <c r="I3989" s="10" t="s">
        <v>21</v>
      </c>
      <c r="O3989" s="10">
        <f t="shared" si="62"/>
        <v>1</v>
      </c>
    </row>
    <row r="3990" spans="2:15" x14ac:dyDescent="0.3">
      <c r="B3990" s="10">
        <v>2026</v>
      </c>
      <c r="C3990" s="10" t="s">
        <v>36</v>
      </c>
      <c r="D3990" s="10" t="s">
        <v>33</v>
      </c>
      <c r="E3990" s="10" t="s">
        <v>35</v>
      </c>
      <c r="F3990" s="10" t="s">
        <v>30</v>
      </c>
      <c r="G3990" s="10" t="s">
        <v>44</v>
      </c>
      <c r="H3990" s="10" t="s">
        <v>20</v>
      </c>
      <c r="I3990" s="10" t="s">
        <v>34</v>
      </c>
      <c r="O3990" s="10">
        <f t="shared" si="62"/>
        <v>1</v>
      </c>
    </row>
    <row r="3991" spans="2:15" x14ac:dyDescent="0.3">
      <c r="B3991" s="10">
        <v>2023</v>
      </c>
      <c r="C3991" s="10" t="s">
        <v>36</v>
      </c>
      <c r="D3991" s="10" t="s">
        <v>42</v>
      </c>
      <c r="E3991" s="10" t="s">
        <v>35</v>
      </c>
      <c r="F3991" s="10" t="s">
        <v>30</v>
      </c>
      <c r="G3991" s="10" t="s">
        <v>44</v>
      </c>
      <c r="H3991" s="10" t="s">
        <v>34</v>
      </c>
      <c r="I3991" s="10" t="s">
        <v>21</v>
      </c>
      <c r="O3991" s="10">
        <f t="shared" si="62"/>
        <v>1</v>
      </c>
    </row>
    <row r="3992" spans="2:15" x14ac:dyDescent="0.3">
      <c r="B3992" s="10">
        <v>2024</v>
      </c>
      <c r="C3992" s="10" t="s">
        <v>45</v>
      </c>
      <c r="D3992" s="10" t="s">
        <v>33</v>
      </c>
      <c r="E3992" s="10" t="s">
        <v>35</v>
      </c>
      <c r="F3992" s="10" t="s">
        <v>18</v>
      </c>
      <c r="G3992" s="10" t="s">
        <v>19</v>
      </c>
      <c r="H3992" s="10" t="s">
        <v>27</v>
      </c>
      <c r="I3992" s="10" t="s">
        <v>28</v>
      </c>
      <c r="O3992" s="10">
        <f t="shared" si="62"/>
        <v>1</v>
      </c>
    </row>
    <row r="3993" spans="2:15" x14ac:dyDescent="0.3">
      <c r="B3993" s="10">
        <v>2022</v>
      </c>
      <c r="C3993" s="10" t="s">
        <v>22</v>
      </c>
      <c r="D3993" s="10" t="s">
        <v>37</v>
      </c>
      <c r="E3993" s="10" t="s">
        <v>24</v>
      </c>
      <c r="F3993" s="10" t="s">
        <v>25</v>
      </c>
      <c r="G3993" s="10" t="s">
        <v>19</v>
      </c>
      <c r="H3993" s="10" t="s">
        <v>34</v>
      </c>
      <c r="I3993" s="10" t="s">
        <v>28</v>
      </c>
      <c r="O3993" s="10">
        <f t="shared" si="62"/>
        <v>1</v>
      </c>
    </row>
    <row r="3994" spans="2:15" x14ac:dyDescent="0.3">
      <c r="B3994" s="10">
        <v>2021</v>
      </c>
      <c r="C3994" s="10" t="s">
        <v>15</v>
      </c>
      <c r="D3994" s="10" t="s">
        <v>31</v>
      </c>
      <c r="E3994" s="10" t="s">
        <v>17</v>
      </c>
      <c r="F3994" s="10" t="s">
        <v>18</v>
      </c>
      <c r="G3994" s="10" t="s">
        <v>26</v>
      </c>
      <c r="H3994" s="10" t="s">
        <v>39</v>
      </c>
      <c r="I3994" s="10" t="s">
        <v>34</v>
      </c>
      <c r="O3994" s="10">
        <f t="shared" si="62"/>
        <v>1</v>
      </c>
    </row>
    <row r="3995" spans="2:15" x14ac:dyDescent="0.3">
      <c r="B3995" s="10">
        <v>2021</v>
      </c>
      <c r="C3995" s="10" t="s">
        <v>41</v>
      </c>
      <c r="D3995" s="10" t="s">
        <v>42</v>
      </c>
      <c r="E3995" s="10" t="s">
        <v>35</v>
      </c>
      <c r="F3995" s="10" t="s">
        <v>18</v>
      </c>
      <c r="G3995" s="10" t="s">
        <v>19</v>
      </c>
      <c r="H3995" s="10" t="s">
        <v>27</v>
      </c>
      <c r="I3995" s="10" t="s">
        <v>28</v>
      </c>
      <c r="O3995" s="10">
        <f t="shared" si="62"/>
        <v>1</v>
      </c>
    </row>
    <row r="3996" spans="2:15" x14ac:dyDescent="0.3">
      <c r="B3996" s="10">
        <v>2023</v>
      </c>
      <c r="C3996" s="10" t="s">
        <v>36</v>
      </c>
      <c r="D3996" s="10" t="s">
        <v>33</v>
      </c>
      <c r="E3996" s="10" t="s">
        <v>35</v>
      </c>
      <c r="F3996" s="10" t="s">
        <v>25</v>
      </c>
      <c r="G3996" s="10" t="s">
        <v>32</v>
      </c>
      <c r="H3996" s="10" t="s">
        <v>34</v>
      </c>
      <c r="I3996" s="10" t="s">
        <v>28</v>
      </c>
      <c r="O3996" s="10">
        <f t="shared" si="62"/>
        <v>1</v>
      </c>
    </row>
    <row r="3997" spans="2:15" x14ac:dyDescent="0.3">
      <c r="B3997" s="10">
        <v>2026</v>
      </c>
      <c r="C3997" s="10" t="s">
        <v>15</v>
      </c>
      <c r="D3997" s="10" t="s">
        <v>37</v>
      </c>
      <c r="E3997" s="10" t="s">
        <v>35</v>
      </c>
      <c r="F3997" s="10" t="s">
        <v>18</v>
      </c>
      <c r="G3997" s="10" t="s">
        <v>32</v>
      </c>
      <c r="H3997" s="10" t="s">
        <v>34</v>
      </c>
      <c r="I3997" s="10" t="s">
        <v>28</v>
      </c>
      <c r="O3997" s="10">
        <f t="shared" si="62"/>
        <v>1</v>
      </c>
    </row>
    <row r="3998" spans="2:15" x14ac:dyDescent="0.3">
      <c r="B3998" s="10">
        <v>2021</v>
      </c>
      <c r="C3998" s="10" t="s">
        <v>41</v>
      </c>
      <c r="D3998" s="10" t="s">
        <v>23</v>
      </c>
      <c r="E3998" s="10" t="s">
        <v>24</v>
      </c>
      <c r="F3998" s="10" t="s">
        <v>18</v>
      </c>
      <c r="G3998" s="10" t="s">
        <v>32</v>
      </c>
      <c r="H3998" s="10" t="s">
        <v>39</v>
      </c>
      <c r="I3998" s="10" t="s">
        <v>28</v>
      </c>
      <c r="O3998" s="10">
        <f t="shared" si="62"/>
        <v>1</v>
      </c>
    </row>
    <row r="3999" spans="2:15" x14ac:dyDescent="0.3">
      <c r="B3999" s="10">
        <v>2020</v>
      </c>
      <c r="C3999" s="10" t="s">
        <v>41</v>
      </c>
      <c r="D3999" s="10" t="s">
        <v>31</v>
      </c>
      <c r="E3999" s="10" t="s">
        <v>35</v>
      </c>
      <c r="F3999" s="10" t="s">
        <v>18</v>
      </c>
      <c r="G3999" s="10" t="s">
        <v>26</v>
      </c>
      <c r="H3999" s="10" t="s">
        <v>39</v>
      </c>
      <c r="I3999" s="10" t="s">
        <v>21</v>
      </c>
      <c r="O3999" s="10">
        <f t="shared" si="62"/>
        <v>1</v>
      </c>
    </row>
    <row r="4000" spans="2:15" x14ac:dyDescent="0.3">
      <c r="B4000" s="10">
        <v>2023</v>
      </c>
      <c r="C4000" s="10" t="s">
        <v>22</v>
      </c>
      <c r="D4000" s="10" t="s">
        <v>23</v>
      </c>
      <c r="E4000" s="10" t="s">
        <v>35</v>
      </c>
      <c r="F4000" s="10" t="s">
        <v>30</v>
      </c>
      <c r="G4000" s="10" t="s">
        <v>19</v>
      </c>
      <c r="H4000" s="10" t="s">
        <v>27</v>
      </c>
      <c r="I4000" s="10" t="s">
        <v>28</v>
      </c>
      <c r="O4000" s="10">
        <f t="shared" si="62"/>
        <v>1</v>
      </c>
    </row>
    <row r="4001" spans="2:15" x14ac:dyDescent="0.3">
      <c r="B4001" s="10">
        <v>2026</v>
      </c>
      <c r="C4001" s="10" t="s">
        <v>45</v>
      </c>
      <c r="D4001" s="10" t="s">
        <v>31</v>
      </c>
      <c r="E4001" s="10" t="s">
        <v>24</v>
      </c>
      <c r="F4001" s="10" t="s">
        <v>18</v>
      </c>
      <c r="G4001" s="10" t="s">
        <v>38</v>
      </c>
      <c r="H4001" s="10" t="s">
        <v>20</v>
      </c>
      <c r="I4001" s="10" t="s">
        <v>28</v>
      </c>
      <c r="O4001" s="10">
        <f t="shared" si="62"/>
        <v>1</v>
      </c>
    </row>
    <row r="4002" spans="2:15" x14ac:dyDescent="0.3">
      <c r="B4002" s="10">
        <v>2023</v>
      </c>
      <c r="C4002" s="10" t="s">
        <v>22</v>
      </c>
      <c r="D4002" s="10" t="s">
        <v>42</v>
      </c>
      <c r="E4002" s="10" t="s">
        <v>17</v>
      </c>
      <c r="F4002" s="10" t="s">
        <v>30</v>
      </c>
      <c r="G4002" s="10" t="s">
        <v>19</v>
      </c>
      <c r="H4002" s="10" t="s">
        <v>20</v>
      </c>
      <c r="I4002" s="10" t="s">
        <v>28</v>
      </c>
      <c r="O4002" s="10">
        <f t="shared" si="62"/>
        <v>1</v>
      </c>
    </row>
    <row r="4003" spans="2:15" x14ac:dyDescent="0.3">
      <c r="B4003" s="10">
        <v>2025</v>
      </c>
      <c r="C4003" s="10" t="s">
        <v>29</v>
      </c>
      <c r="D4003" s="10" t="s">
        <v>33</v>
      </c>
      <c r="E4003" s="10" t="s">
        <v>24</v>
      </c>
      <c r="F4003" s="10" t="s">
        <v>18</v>
      </c>
      <c r="G4003" s="10" t="s">
        <v>38</v>
      </c>
      <c r="H4003" s="10" t="s">
        <v>39</v>
      </c>
      <c r="I4003" s="10" t="s">
        <v>28</v>
      </c>
      <c r="O4003" s="10">
        <f t="shared" si="62"/>
        <v>1</v>
      </c>
    </row>
    <row r="4004" spans="2:15" x14ac:dyDescent="0.3">
      <c r="B4004" s="10">
        <v>2022</v>
      </c>
      <c r="C4004" s="10" t="s">
        <v>15</v>
      </c>
      <c r="D4004" s="10" t="s">
        <v>33</v>
      </c>
      <c r="E4004" s="10" t="s">
        <v>35</v>
      </c>
      <c r="F4004" s="10" t="s">
        <v>18</v>
      </c>
      <c r="G4004" s="10" t="s">
        <v>40</v>
      </c>
      <c r="H4004" s="10" t="s">
        <v>20</v>
      </c>
      <c r="I4004" s="10" t="s">
        <v>28</v>
      </c>
      <c r="O4004" s="10">
        <f t="shared" si="62"/>
        <v>1</v>
      </c>
    </row>
    <row r="4005" spans="2:15" x14ac:dyDescent="0.3">
      <c r="B4005" s="10">
        <v>2026</v>
      </c>
      <c r="C4005" s="10" t="s">
        <v>29</v>
      </c>
      <c r="D4005" s="10" t="s">
        <v>37</v>
      </c>
      <c r="E4005" s="10" t="s">
        <v>24</v>
      </c>
      <c r="F4005" s="10" t="s">
        <v>25</v>
      </c>
      <c r="G4005" s="10" t="s">
        <v>40</v>
      </c>
      <c r="H4005" s="10" t="s">
        <v>34</v>
      </c>
      <c r="I4005" s="10" t="s">
        <v>21</v>
      </c>
      <c r="O4005" s="10">
        <f t="shared" si="62"/>
        <v>1</v>
      </c>
    </row>
    <row r="4006" spans="2:15" x14ac:dyDescent="0.3">
      <c r="B4006" s="10">
        <v>2023</v>
      </c>
      <c r="C4006" s="10" t="s">
        <v>22</v>
      </c>
      <c r="D4006" s="10" t="s">
        <v>37</v>
      </c>
      <c r="E4006" s="10" t="s">
        <v>35</v>
      </c>
      <c r="F4006" s="10" t="s">
        <v>30</v>
      </c>
      <c r="G4006" s="10" t="s">
        <v>38</v>
      </c>
      <c r="H4006" s="10" t="s">
        <v>20</v>
      </c>
      <c r="I4006" s="10" t="s">
        <v>21</v>
      </c>
      <c r="O4006" s="10">
        <f t="shared" si="62"/>
        <v>1</v>
      </c>
    </row>
    <row r="4007" spans="2:15" x14ac:dyDescent="0.3">
      <c r="B4007" s="10">
        <v>2021</v>
      </c>
      <c r="C4007" s="10" t="s">
        <v>41</v>
      </c>
      <c r="D4007" s="10" t="s">
        <v>23</v>
      </c>
      <c r="E4007" s="10" t="s">
        <v>24</v>
      </c>
      <c r="F4007" s="10" t="s">
        <v>18</v>
      </c>
      <c r="G4007" s="10" t="s">
        <v>32</v>
      </c>
      <c r="H4007" s="10" t="s">
        <v>27</v>
      </c>
      <c r="I4007" s="10" t="s">
        <v>28</v>
      </c>
      <c r="O4007" s="10">
        <f t="shared" si="62"/>
        <v>1</v>
      </c>
    </row>
    <row r="4008" spans="2:15" x14ac:dyDescent="0.3">
      <c r="B4008" s="10">
        <v>2020</v>
      </c>
      <c r="C4008" s="10" t="s">
        <v>22</v>
      </c>
      <c r="D4008" s="10" t="s">
        <v>31</v>
      </c>
      <c r="E4008" s="10" t="s">
        <v>17</v>
      </c>
      <c r="F4008" s="10" t="s">
        <v>25</v>
      </c>
      <c r="G4008" s="10" t="s">
        <v>44</v>
      </c>
      <c r="H4008" s="10" t="s">
        <v>27</v>
      </c>
      <c r="I4008" s="10" t="s">
        <v>28</v>
      </c>
      <c r="O4008" s="10">
        <f t="shared" si="62"/>
        <v>1</v>
      </c>
    </row>
    <row r="4009" spans="2:15" x14ac:dyDescent="0.3">
      <c r="B4009" s="10">
        <v>2026</v>
      </c>
      <c r="C4009" s="10" t="s">
        <v>41</v>
      </c>
      <c r="D4009" s="10" t="s">
        <v>42</v>
      </c>
      <c r="E4009" s="10" t="s">
        <v>17</v>
      </c>
      <c r="F4009" s="10" t="s">
        <v>25</v>
      </c>
      <c r="G4009" s="10" t="s">
        <v>40</v>
      </c>
      <c r="H4009" s="10" t="s">
        <v>39</v>
      </c>
      <c r="I4009" s="10" t="s">
        <v>28</v>
      </c>
      <c r="O4009" s="10">
        <f t="shared" si="62"/>
        <v>1</v>
      </c>
    </row>
    <row r="4010" spans="2:15" x14ac:dyDescent="0.3">
      <c r="B4010" s="10">
        <v>2024</v>
      </c>
      <c r="C4010" s="10" t="s">
        <v>29</v>
      </c>
      <c r="D4010" s="10" t="s">
        <v>16</v>
      </c>
      <c r="E4010" s="10" t="s">
        <v>17</v>
      </c>
      <c r="F4010" s="10" t="s">
        <v>30</v>
      </c>
      <c r="G4010" s="10" t="s">
        <v>44</v>
      </c>
      <c r="H4010" s="10" t="s">
        <v>27</v>
      </c>
      <c r="I4010" s="10" t="s">
        <v>21</v>
      </c>
      <c r="O4010" s="10">
        <f t="shared" si="62"/>
        <v>1</v>
      </c>
    </row>
    <row r="4011" spans="2:15" x14ac:dyDescent="0.3">
      <c r="B4011" s="10">
        <v>2026</v>
      </c>
      <c r="C4011" s="10" t="s">
        <v>15</v>
      </c>
      <c r="D4011" s="10" t="s">
        <v>42</v>
      </c>
      <c r="E4011" s="10" t="s">
        <v>24</v>
      </c>
      <c r="F4011" s="10" t="s">
        <v>30</v>
      </c>
      <c r="G4011" s="10" t="s">
        <v>38</v>
      </c>
      <c r="H4011" s="10" t="s">
        <v>39</v>
      </c>
      <c r="I4011" s="10" t="s">
        <v>34</v>
      </c>
      <c r="O4011" s="10">
        <f t="shared" si="62"/>
        <v>1</v>
      </c>
    </row>
    <row r="4012" spans="2:15" x14ac:dyDescent="0.3">
      <c r="B4012" s="10">
        <v>2021</v>
      </c>
      <c r="C4012" s="10" t="s">
        <v>22</v>
      </c>
      <c r="D4012" s="10" t="s">
        <v>31</v>
      </c>
      <c r="E4012" s="10" t="s">
        <v>24</v>
      </c>
      <c r="F4012" s="10" t="s">
        <v>25</v>
      </c>
      <c r="G4012" s="10" t="s">
        <v>38</v>
      </c>
      <c r="H4012" s="10" t="s">
        <v>34</v>
      </c>
      <c r="I4012" s="10" t="s">
        <v>21</v>
      </c>
      <c r="O4012" s="10">
        <f t="shared" si="62"/>
        <v>1</v>
      </c>
    </row>
    <row r="4013" spans="2:15" x14ac:dyDescent="0.3">
      <c r="B4013" s="10">
        <v>2025</v>
      </c>
      <c r="C4013" s="10" t="s">
        <v>45</v>
      </c>
      <c r="D4013" s="10" t="s">
        <v>16</v>
      </c>
      <c r="E4013" s="10" t="s">
        <v>35</v>
      </c>
      <c r="F4013" s="10" t="s">
        <v>30</v>
      </c>
      <c r="G4013" s="10" t="s">
        <v>32</v>
      </c>
      <c r="H4013" s="10" t="s">
        <v>27</v>
      </c>
      <c r="I4013" s="10" t="s">
        <v>34</v>
      </c>
      <c r="O4013" s="10">
        <f t="shared" si="62"/>
        <v>1</v>
      </c>
    </row>
    <row r="4014" spans="2:15" x14ac:dyDescent="0.3">
      <c r="B4014" s="10">
        <v>2020</v>
      </c>
      <c r="C4014" s="10" t="s">
        <v>29</v>
      </c>
      <c r="D4014" s="10" t="s">
        <v>42</v>
      </c>
      <c r="E4014" s="10" t="s">
        <v>35</v>
      </c>
      <c r="F4014" s="10" t="s">
        <v>18</v>
      </c>
      <c r="G4014" s="10" t="s">
        <v>38</v>
      </c>
      <c r="H4014" s="10" t="s">
        <v>20</v>
      </c>
      <c r="I4014" s="10" t="s">
        <v>21</v>
      </c>
      <c r="O4014" s="10">
        <f t="shared" si="62"/>
        <v>1</v>
      </c>
    </row>
    <row r="4015" spans="2:15" x14ac:dyDescent="0.3">
      <c r="B4015" s="10">
        <v>2023</v>
      </c>
      <c r="C4015" s="10" t="s">
        <v>36</v>
      </c>
      <c r="D4015" s="10" t="s">
        <v>33</v>
      </c>
      <c r="E4015" s="10" t="s">
        <v>35</v>
      </c>
      <c r="F4015" s="10" t="s">
        <v>18</v>
      </c>
      <c r="G4015" s="10" t="s">
        <v>40</v>
      </c>
      <c r="H4015" s="10" t="s">
        <v>20</v>
      </c>
      <c r="I4015" s="10" t="s">
        <v>21</v>
      </c>
      <c r="O4015" s="10">
        <f t="shared" si="62"/>
        <v>1</v>
      </c>
    </row>
    <row r="4016" spans="2:15" x14ac:dyDescent="0.3">
      <c r="B4016" s="10">
        <v>2021</v>
      </c>
      <c r="C4016" s="10" t="s">
        <v>15</v>
      </c>
      <c r="D4016" s="10" t="s">
        <v>33</v>
      </c>
      <c r="E4016" s="10" t="s">
        <v>24</v>
      </c>
      <c r="F4016" s="10" t="s">
        <v>30</v>
      </c>
      <c r="G4016" s="10" t="s">
        <v>19</v>
      </c>
      <c r="H4016" s="10" t="s">
        <v>39</v>
      </c>
      <c r="I4016" s="10" t="s">
        <v>21</v>
      </c>
      <c r="O4016" s="10">
        <f t="shared" si="62"/>
        <v>1</v>
      </c>
    </row>
    <row r="4017" spans="2:15" x14ac:dyDescent="0.3">
      <c r="B4017" s="10">
        <v>2020</v>
      </c>
      <c r="C4017" s="10" t="s">
        <v>29</v>
      </c>
      <c r="D4017" s="10" t="s">
        <v>42</v>
      </c>
      <c r="E4017" s="10" t="s">
        <v>17</v>
      </c>
      <c r="F4017" s="10" t="s">
        <v>18</v>
      </c>
      <c r="G4017" s="10" t="s">
        <v>32</v>
      </c>
      <c r="H4017" s="10" t="s">
        <v>20</v>
      </c>
      <c r="I4017" s="10" t="s">
        <v>28</v>
      </c>
      <c r="O4017" s="10">
        <f t="shared" si="62"/>
        <v>1</v>
      </c>
    </row>
    <row r="4018" spans="2:15" x14ac:dyDescent="0.3">
      <c r="B4018" s="10">
        <v>2026</v>
      </c>
      <c r="C4018" s="10" t="s">
        <v>41</v>
      </c>
      <c r="D4018" s="10" t="s">
        <v>16</v>
      </c>
      <c r="E4018" s="10" t="s">
        <v>17</v>
      </c>
      <c r="F4018" s="10" t="s">
        <v>30</v>
      </c>
      <c r="G4018" s="10" t="s">
        <v>26</v>
      </c>
      <c r="H4018" s="10" t="s">
        <v>34</v>
      </c>
      <c r="I4018" s="10" t="s">
        <v>34</v>
      </c>
      <c r="O4018" s="10">
        <f t="shared" si="62"/>
        <v>1</v>
      </c>
    </row>
    <row r="4019" spans="2:15" x14ac:dyDescent="0.3">
      <c r="B4019" s="10">
        <v>2020</v>
      </c>
      <c r="C4019" s="10" t="s">
        <v>41</v>
      </c>
      <c r="D4019" s="10" t="s">
        <v>23</v>
      </c>
      <c r="E4019" s="10" t="s">
        <v>17</v>
      </c>
      <c r="F4019" s="10" t="s">
        <v>25</v>
      </c>
      <c r="G4019" s="10" t="s">
        <v>19</v>
      </c>
      <c r="H4019" s="10" t="s">
        <v>39</v>
      </c>
      <c r="I4019" s="10" t="s">
        <v>34</v>
      </c>
      <c r="O4019" s="10">
        <f t="shared" si="62"/>
        <v>1</v>
      </c>
    </row>
    <row r="4020" spans="2:15" x14ac:dyDescent="0.3">
      <c r="B4020" s="10">
        <v>2024</v>
      </c>
      <c r="C4020" s="10" t="s">
        <v>36</v>
      </c>
      <c r="D4020" s="10" t="s">
        <v>23</v>
      </c>
      <c r="E4020" s="10" t="s">
        <v>35</v>
      </c>
      <c r="F4020" s="10" t="s">
        <v>18</v>
      </c>
      <c r="G4020" s="10" t="s">
        <v>19</v>
      </c>
      <c r="H4020" s="10" t="s">
        <v>27</v>
      </c>
      <c r="I4020" s="10" t="s">
        <v>21</v>
      </c>
      <c r="O4020" s="10">
        <f t="shared" si="62"/>
        <v>1</v>
      </c>
    </row>
    <row r="4021" spans="2:15" x14ac:dyDescent="0.3">
      <c r="B4021" s="10">
        <v>2025</v>
      </c>
      <c r="C4021" s="10" t="s">
        <v>36</v>
      </c>
      <c r="D4021" s="10" t="s">
        <v>31</v>
      </c>
      <c r="E4021" s="10" t="s">
        <v>24</v>
      </c>
      <c r="F4021" s="10" t="s">
        <v>25</v>
      </c>
      <c r="G4021" s="10" t="s">
        <v>32</v>
      </c>
      <c r="H4021" s="10" t="s">
        <v>20</v>
      </c>
      <c r="I4021" s="10" t="s">
        <v>21</v>
      </c>
      <c r="O4021" s="10">
        <f t="shared" si="62"/>
        <v>1</v>
      </c>
    </row>
    <row r="4022" spans="2:15" x14ac:dyDescent="0.3">
      <c r="B4022" s="10">
        <v>2026</v>
      </c>
      <c r="C4022" s="10" t="s">
        <v>29</v>
      </c>
      <c r="D4022" s="10" t="s">
        <v>31</v>
      </c>
      <c r="E4022" s="10" t="s">
        <v>17</v>
      </c>
      <c r="F4022" s="10" t="s">
        <v>25</v>
      </c>
      <c r="G4022" s="10" t="s">
        <v>32</v>
      </c>
      <c r="H4022" s="10" t="s">
        <v>27</v>
      </c>
      <c r="I4022" s="10" t="s">
        <v>28</v>
      </c>
      <c r="O4022" s="10">
        <f t="shared" si="62"/>
        <v>1</v>
      </c>
    </row>
    <row r="4023" spans="2:15" x14ac:dyDescent="0.3">
      <c r="B4023" s="10">
        <v>2025</v>
      </c>
      <c r="C4023" s="10" t="s">
        <v>45</v>
      </c>
      <c r="D4023" s="10" t="s">
        <v>37</v>
      </c>
      <c r="E4023" s="10" t="s">
        <v>24</v>
      </c>
      <c r="F4023" s="10" t="s">
        <v>30</v>
      </c>
      <c r="G4023" s="10" t="s">
        <v>26</v>
      </c>
      <c r="H4023" s="10" t="s">
        <v>27</v>
      </c>
      <c r="I4023" s="10" t="s">
        <v>34</v>
      </c>
      <c r="O4023" s="10">
        <f t="shared" si="62"/>
        <v>1</v>
      </c>
    </row>
    <row r="4024" spans="2:15" x14ac:dyDescent="0.3">
      <c r="B4024" s="10">
        <v>2021</v>
      </c>
      <c r="C4024" s="10" t="s">
        <v>22</v>
      </c>
      <c r="D4024" s="10" t="s">
        <v>37</v>
      </c>
      <c r="E4024" s="10" t="s">
        <v>17</v>
      </c>
      <c r="F4024" s="10" t="s">
        <v>18</v>
      </c>
      <c r="G4024" s="10" t="s">
        <v>40</v>
      </c>
      <c r="H4024" s="10" t="s">
        <v>27</v>
      </c>
      <c r="I4024" s="10" t="s">
        <v>28</v>
      </c>
      <c r="O4024" s="10">
        <f t="shared" si="62"/>
        <v>1</v>
      </c>
    </row>
    <row r="4025" spans="2:15" x14ac:dyDescent="0.3">
      <c r="B4025" s="10">
        <v>2023</v>
      </c>
      <c r="C4025" s="10" t="s">
        <v>29</v>
      </c>
      <c r="D4025" s="10" t="s">
        <v>33</v>
      </c>
      <c r="E4025" s="10" t="s">
        <v>17</v>
      </c>
      <c r="F4025" s="10" t="s">
        <v>25</v>
      </c>
      <c r="G4025" s="10" t="s">
        <v>44</v>
      </c>
      <c r="H4025" s="10" t="s">
        <v>39</v>
      </c>
      <c r="I4025" s="10" t="s">
        <v>21</v>
      </c>
      <c r="O4025" s="10">
        <f t="shared" si="62"/>
        <v>1</v>
      </c>
    </row>
    <row r="4026" spans="2:15" x14ac:dyDescent="0.3">
      <c r="B4026" s="10">
        <v>2022</v>
      </c>
      <c r="C4026" s="10" t="s">
        <v>29</v>
      </c>
      <c r="D4026" s="10" t="s">
        <v>37</v>
      </c>
      <c r="E4026" s="10" t="s">
        <v>17</v>
      </c>
      <c r="F4026" s="10" t="s">
        <v>25</v>
      </c>
      <c r="G4026" s="10" t="s">
        <v>38</v>
      </c>
      <c r="H4026" s="10" t="s">
        <v>39</v>
      </c>
      <c r="I4026" s="10" t="s">
        <v>28</v>
      </c>
      <c r="O4026" s="10">
        <f t="shared" si="62"/>
        <v>1</v>
      </c>
    </row>
    <row r="4027" spans="2:15" x14ac:dyDescent="0.3">
      <c r="B4027" s="10">
        <v>2026</v>
      </c>
      <c r="C4027" s="10" t="s">
        <v>29</v>
      </c>
      <c r="D4027" s="10" t="s">
        <v>31</v>
      </c>
      <c r="E4027" s="10" t="s">
        <v>24</v>
      </c>
      <c r="F4027" s="10" t="s">
        <v>25</v>
      </c>
      <c r="G4027" s="10" t="s">
        <v>40</v>
      </c>
      <c r="H4027" s="10" t="s">
        <v>39</v>
      </c>
      <c r="I4027" s="10" t="s">
        <v>28</v>
      </c>
      <c r="O4027" s="10">
        <f t="shared" si="62"/>
        <v>1</v>
      </c>
    </row>
    <row r="4028" spans="2:15" x14ac:dyDescent="0.3">
      <c r="B4028" s="10">
        <v>2022</v>
      </c>
      <c r="C4028" s="10" t="s">
        <v>36</v>
      </c>
      <c r="D4028" s="10" t="s">
        <v>33</v>
      </c>
      <c r="E4028" s="10" t="s">
        <v>24</v>
      </c>
      <c r="F4028" s="10" t="s">
        <v>30</v>
      </c>
      <c r="G4028" s="10" t="s">
        <v>38</v>
      </c>
      <c r="H4028" s="10" t="s">
        <v>27</v>
      </c>
      <c r="I4028" s="10" t="s">
        <v>34</v>
      </c>
      <c r="O4028" s="10">
        <f t="shared" si="62"/>
        <v>1</v>
      </c>
    </row>
    <row r="4029" spans="2:15" x14ac:dyDescent="0.3">
      <c r="B4029" s="10">
        <v>2025</v>
      </c>
      <c r="C4029" s="10" t="s">
        <v>29</v>
      </c>
      <c r="D4029" s="10" t="s">
        <v>31</v>
      </c>
      <c r="E4029" s="10" t="s">
        <v>17</v>
      </c>
      <c r="F4029" s="10" t="s">
        <v>30</v>
      </c>
      <c r="G4029" s="10" t="s">
        <v>32</v>
      </c>
      <c r="H4029" s="10" t="s">
        <v>20</v>
      </c>
      <c r="I4029" s="10" t="s">
        <v>28</v>
      </c>
      <c r="O4029" s="10">
        <f t="shared" si="62"/>
        <v>1</v>
      </c>
    </row>
    <row r="4030" spans="2:15" x14ac:dyDescent="0.3">
      <c r="B4030" s="10">
        <v>2022</v>
      </c>
      <c r="C4030" s="10" t="s">
        <v>22</v>
      </c>
      <c r="D4030" s="10" t="s">
        <v>37</v>
      </c>
      <c r="E4030" s="10" t="s">
        <v>17</v>
      </c>
      <c r="F4030" s="10" t="s">
        <v>25</v>
      </c>
      <c r="G4030" s="10" t="s">
        <v>19</v>
      </c>
      <c r="H4030" s="10" t="s">
        <v>39</v>
      </c>
      <c r="I4030" s="10" t="s">
        <v>21</v>
      </c>
      <c r="O4030" s="10">
        <f t="shared" si="62"/>
        <v>1</v>
      </c>
    </row>
    <row r="4031" spans="2:15" x14ac:dyDescent="0.3">
      <c r="B4031" s="10">
        <v>2020</v>
      </c>
      <c r="C4031" s="10" t="s">
        <v>41</v>
      </c>
      <c r="D4031" s="10" t="s">
        <v>37</v>
      </c>
      <c r="E4031" s="10" t="s">
        <v>17</v>
      </c>
      <c r="F4031" s="10" t="s">
        <v>30</v>
      </c>
      <c r="G4031" s="10" t="s">
        <v>19</v>
      </c>
      <c r="H4031" s="10" t="s">
        <v>27</v>
      </c>
      <c r="I4031" s="10" t="s">
        <v>28</v>
      </c>
      <c r="O4031" s="10">
        <f t="shared" si="62"/>
        <v>1</v>
      </c>
    </row>
    <row r="4032" spans="2:15" x14ac:dyDescent="0.3">
      <c r="B4032" s="10">
        <v>2023</v>
      </c>
      <c r="C4032" s="10" t="s">
        <v>29</v>
      </c>
      <c r="D4032" s="10" t="s">
        <v>16</v>
      </c>
      <c r="E4032" s="10" t="s">
        <v>24</v>
      </c>
      <c r="F4032" s="10" t="s">
        <v>25</v>
      </c>
      <c r="G4032" s="10" t="s">
        <v>38</v>
      </c>
      <c r="H4032" s="10" t="s">
        <v>34</v>
      </c>
      <c r="I4032" s="10" t="s">
        <v>34</v>
      </c>
      <c r="O4032" s="10">
        <f t="shared" si="62"/>
        <v>1</v>
      </c>
    </row>
    <row r="4033" spans="2:15" x14ac:dyDescent="0.3">
      <c r="B4033" s="10">
        <v>2021</v>
      </c>
      <c r="C4033" s="10" t="s">
        <v>41</v>
      </c>
      <c r="D4033" s="10" t="s">
        <v>42</v>
      </c>
      <c r="E4033" s="10" t="s">
        <v>24</v>
      </c>
      <c r="F4033" s="10" t="s">
        <v>30</v>
      </c>
      <c r="G4033" s="10" t="s">
        <v>32</v>
      </c>
      <c r="H4033" s="10" t="s">
        <v>27</v>
      </c>
      <c r="I4033" s="10" t="s">
        <v>34</v>
      </c>
      <c r="O4033" s="10">
        <f t="shared" si="62"/>
        <v>1</v>
      </c>
    </row>
    <row r="4034" spans="2:15" x14ac:dyDescent="0.3">
      <c r="B4034" s="10">
        <v>2025</v>
      </c>
      <c r="C4034" s="10" t="s">
        <v>36</v>
      </c>
      <c r="D4034" s="10" t="s">
        <v>31</v>
      </c>
      <c r="E4034" s="10" t="s">
        <v>35</v>
      </c>
      <c r="F4034" s="10" t="s">
        <v>25</v>
      </c>
      <c r="G4034" s="10" t="s">
        <v>26</v>
      </c>
      <c r="H4034" s="10" t="s">
        <v>34</v>
      </c>
      <c r="I4034" s="10" t="s">
        <v>34</v>
      </c>
      <c r="O4034" s="10">
        <f t="shared" si="62"/>
        <v>1</v>
      </c>
    </row>
    <row r="4035" spans="2:15" x14ac:dyDescent="0.3">
      <c r="B4035" s="10">
        <v>2020</v>
      </c>
      <c r="C4035" s="10" t="s">
        <v>43</v>
      </c>
      <c r="D4035" s="10" t="s">
        <v>31</v>
      </c>
      <c r="E4035" s="10" t="s">
        <v>35</v>
      </c>
      <c r="F4035" s="10" t="s">
        <v>25</v>
      </c>
      <c r="G4035" s="10" t="s">
        <v>32</v>
      </c>
      <c r="H4035" s="10" t="s">
        <v>34</v>
      </c>
      <c r="I4035" s="10" t="s">
        <v>28</v>
      </c>
      <c r="O4035" s="10">
        <f t="shared" si="62"/>
        <v>1</v>
      </c>
    </row>
    <row r="4036" spans="2:15" x14ac:dyDescent="0.3">
      <c r="B4036" s="10">
        <v>2023</v>
      </c>
      <c r="C4036" s="10" t="s">
        <v>43</v>
      </c>
      <c r="D4036" s="10" t="s">
        <v>31</v>
      </c>
      <c r="E4036" s="10" t="s">
        <v>35</v>
      </c>
      <c r="F4036" s="10" t="s">
        <v>18</v>
      </c>
      <c r="G4036" s="10" t="s">
        <v>19</v>
      </c>
      <c r="H4036" s="10" t="s">
        <v>20</v>
      </c>
      <c r="I4036" s="10" t="s">
        <v>28</v>
      </c>
      <c r="O4036" s="10">
        <f t="shared" si="62"/>
        <v>1</v>
      </c>
    </row>
    <row r="4037" spans="2:15" x14ac:dyDescent="0.3">
      <c r="B4037" s="10">
        <v>2025</v>
      </c>
      <c r="C4037" s="10" t="s">
        <v>29</v>
      </c>
      <c r="D4037" s="10" t="s">
        <v>37</v>
      </c>
      <c r="E4037" s="10" t="s">
        <v>35</v>
      </c>
      <c r="F4037" s="10" t="s">
        <v>18</v>
      </c>
      <c r="G4037" s="10" t="s">
        <v>19</v>
      </c>
      <c r="H4037" s="10" t="s">
        <v>39</v>
      </c>
      <c r="I4037" s="10" t="s">
        <v>21</v>
      </c>
      <c r="O4037" s="10">
        <f t="shared" ref="O4037:O4100" si="63">SUBTOTAL(103,B4037)</f>
        <v>1</v>
      </c>
    </row>
    <row r="4038" spans="2:15" x14ac:dyDescent="0.3">
      <c r="B4038" s="10">
        <v>2024</v>
      </c>
      <c r="C4038" s="10" t="s">
        <v>22</v>
      </c>
      <c r="D4038" s="10" t="s">
        <v>42</v>
      </c>
      <c r="E4038" s="10" t="s">
        <v>24</v>
      </c>
      <c r="F4038" s="10" t="s">
        <v>25</v>
      </c>
      <c r="G4038" s="10" t="s">
        <v>38</v>
      </c>
      <c r="H4038" s="10" t="s">
        <v>39</v>
      </c>
      <c r="I4038" s="10" t="s">
        <v>28</v>
      </c>
      <c r="O4038" s="10">
        <f t="shared" si="63"/>
        <v>1</v>
      </c>
    </row>
    <row r="4039" spans="2:15" x14ac:dyDescent="0.3">
      <c r="B4039" s="10">
        <v>2024</v>
      </c>
      <c r="C4039" s="10" t="s">
        <v>15</v>
      </c>
      <c r="D4039" s="10" t="s">
        <v>33</v>
      </c>
      <c r="E4039" s="10" t="s">
        <v>24</v>
      </c>
      <c r="F4039" s="10" t="s">
        <v>18</v>
      </c>
      <c r="G4039" s="10" t="s">
        <v>40</v>
      </c>
      <c r="H4039" s="10" t="s">
        <v>39</v>
      </c>
      <c r="I4039" s="10" t="s">
        <v>28</v>
      </c>
      <c r="O4039" s="10">
        <f t="shared" si="63"/>
        <v>1</v>
      </c>
    </row>
    <row r="4040" spans="2:15" x14ac:dyDescent="0.3">
      <c r="B4040" s="10">
        <v>2025</v>
      </c>
      <c r="C4040" s="10" t="s">
        <v>36</v>
      </c>
      <c r="D4040" s="10" t="s">
        <v>37</v>
      </c>
      <c r="E4040" s="10" t="s">
        <v>35</v>
      </c>
      <c r="F4040" s="10" t="s">
        <v>18</v>
      </c>
      <c r="G4040" s="10" t="s">
        <v>26</v>
      </c>
      <c r="H4040" s="10" t="s">
        <v>39</v>
      </c>
      <c r="I4040" s="10" t="s">
        <v>21</v>
      </c>
      <c r="O4040" s="10">
        <f t="shared" si="63"/>
        <v>1</v>
      </c>
    </row>
    <row r="4041" spans="2:15" x14ac:dyDescent="0.3">
      <c r="B4041" s="10">
        <v>2023</v>
      </c>
      <c r="C4041" s="10" t="s">
        <v>15</v>
      </c>
      <c r="D4041" s="10" t="s">
        <v>37</v>
      </c>
      <c r="E4041" s="10" t="s">
        <v>17</v>
      </c>
      <c r="F4041" s="10" t="s">
        <v>25</v>
      </c>
      <c r="G4041" s="10" t="s">
        <v>44</v>
      </c>
      <c r="H4041" s="10" t="s">
        <v>27</v>
      </c>
      <c r="I4041" s="10" t="s">
        <v>28</v>
      </c>
      <c r="O4041" s="10">
        <f t="shared" si="63"/>
        <v>1</v>
      </c>
    </row>
    <row r="4042" spans="2:15" x14ac:dyDescent="0.3">
      <c r="B4042" s="10">
        <v>2026</v>
      </c>
      <c r="C4042" s="10" t="s">
        <v>36</v>
      </c>
      <c r="D4042" s="10" t="s">
        <v>31</v>
      </c>
      <c r="E4042" s="10" t="s">
        <v>24</v>
      </c>
      <c r="F4042" s="10" t="s">
        <v>30</v>
      </c>
      <c r="G4042" s="10" t="s">
        <v>26</v>
      </c>
      <c r="H4042" s="10" t="s">
        <v>39</v>
      </c>
      <c r="I4042" s="10" t="s">
        <v>28</v>
      </c>
      <c r="O4042" s="10">
        <f t="shared" si="63"/>
        <v>1</v>
      </c>
    </row>
    <row r="4043" spans="2:15" x14ac:dyDescent="0.3">
      <c r="B4043" s="10">
        <v>2024</v>
      </c>
      <c r="C4043" s="10" t="s">
        <v>36</v>
      </c>
      <c r="D4043" s="10" t="s">
        <v>37</v>
      </c>
      <c r="E4043" s="10" t="s">
        <v>24</v>
      </c>
      <c r="F4043" s="10" t="s">
        <v>30</v>
      </c>
      <c r="G4043" s="10" t="s">
        <v>26</v>
      </c>
      <c r="H4043" s="10" t="s">
        <v>27</v>
      </c>
      <c r="I4043" s="10" t="s">
        <v>28</v>
      </c>
      <c r="O4043" s="10">
        <f t="shared" si="63"/>
        <v>1</v>
      </c>
    </row>
    <row r="4044" spans="2:15" x14ac:dyDescent="0.3">
      <c r="B4044" s="10">
        <v>2020</v>
      </c>
      <c r="C4044" s="10" t="s">
        <v>29</v>
      </c>
      <c r="D4044" s="10" t="s">
        <v>16</v>
      </c>
      <c r="E4044" s="10" t="s">
        <v>35</v>
      </c>
      <c r="F4044" s="10" t="s">
        <v>30</v>
      </c>
      <c r="G4044" s="10" t="s">
        <v>40</v>
      </c>
      <c r="H4044" s="10" t="s">
        <v>39</v>
      </c>
      <c r="I4044" s="10" t="s">
        <v>34</v>
      </c>
      <c r="O4044" s="10">
        <f t="shared" si="63"/>
        <v>1</v>
      </c>
    </row>
    <row r="4045" spans="2:15" x14ac:dyDescent="0.3">
      <c r="B4045" s="10">
        <v>2021</v>
      </c>
      <c r="C4045" s="10" t="s">
        <v>43</v>
      </c>
      <c r="D4045" s="10" t="s">
        <v>37</v>
      </c>
      <c r="E4045" s="10" t="s">
        <v>17</v>
      </c>
      <c r="F4045" s="10" t="s">
        <v>30</v>
      </c>
      <c r="G4045" s="10" t="s">
        <v>40</v>
      </c>
      <c r="H4045" s="10" t="s">
        <v>34</v>
      </c>
      <c r="I4045" s="10" t="s">
        <v>21</v>
      </c>
      <c r="O4045" s="10">
        <f t="shared" si="63"/>
        <v>1</v>
      </c>
    </row>
    <row r="4046" spans="2:15" x14ac:dyDescent="0.3">
      <c r="B4046" s="10">
        <v>2024</v>
      </c>
      <c r="C4046" s="10" t="s">
        <v>22</v>
      </c>
      <c r="D4046" s="10" t="s">
        <v>23</v>
      </c>
      <c r="E4046" s="10" t="s">
        <v>35</v>
      </c>
      <c r="F4046" s="10" t="s">
        <v>25</v>
      </c>
      <c r="G4046" s="10" t="s">
        <v>26</v>
      </c>
      <c r="H4046" s="10" t="s">
        <v>27</v>
      </c>
      <c r="I4046" s="10" t="s">
        <v>28</v>
      </c>
      <c r="O4046" s="10">
        <f t="shared" si="63"/>
        <v>1</v>
      </c>
    </row>
    <row r="4047" spans="2:15" x14ac:dyDescent="0.3">
      <c r="B4047" s="10">
        <v>2026</v>
      </c>
      <c r="C4047" s="10" t="s">
        <v>45</v>
      </c>
      <c r="D4047" s="10" t="s">
        <v>33</v>
      </c>
      <c r="E4047" s="10" t="s">
        <v>24</v>
      </c>
      <c r="F4047" s="10" t="s">
        <v>18</v>
      </c>
      <c r="G4047" s="10" t="s">
        <v>44</v>
      </c>
      <c r="H4047" s="10" t="s">
        <v>34</v>
      </c>
      <c r="I4047" s="10" t="s">
        <v>34</v>
      </c>
      <c r="O4047" s="10">
        <f t="shared" si="63"/>
        <v>1</v>
      </c>
    </row>
    <row r="4048" spans="2:15" x14ac:dyDescent="0.3">
      <c r="B4048" s="10">
        <v>2021</v>
      </c>
      <c r="C4048" s="10" t="s">
        <v>43</v>
      </c>
      <c r="D4048" s="10" t="s">
        <v>31</v>
      </c>
      <c r="E4048" s="10" t="s">
        <v>35</v>
      </c>
      <c r="F4048" s="10" t="s">
        <v>30</v>
      </c>
      <c r="G4048" s="10" t="s">
        <v>38</v>
      </c>
      <c r="H4048" s="10" t="s">
        <v>39</v>
      </c>
      <c r="I4048" s="10" t="s">
        <v>21</v>
      </c>
      <c r="O4048" s="10">
        <f t="shared" si="63"/>
        <v>1</v>
      </c>
    </row>
    <row r="4049" spans="2:15" x14ac:dyDescent="0.3">
      <c r="B4049" s="10">
        <v>2025</v>
      </c>
      <c r="C4049" s="10" t="s">
        <v>45</v>
      </c>
      <c r="D4049" s="10" t="s">
        <v>16</v>
      </c>
      <c r="E4049" s="10" t="s">
        <v>17</v>
      </c>
      <c r="F4049" s="10" t="s">
        <v>30</v>
      </c>
      <c r="G4049" s="10" t="s">
        <v>19</v>
      </c>
      <c r="H4049" s="10" t="s">
        <v>20</v>
      </c>
      <c r="I4049" s="10" t="s">
        <v>28</v>
      </c>
      <c r="O4049" s="10">
        <f t="shared" si="63"/>
        <v>1</v>
      </c>
    </row>
    <row r="4050" spans="2:15" x14ac:dyDescent="0.3">
      <c r="B4050" s="10">
        <v>2025</v>
      </c>
      <c r="C4050" s="10" t="s">
        <v>41</v>
      </c>
      <c r="D4050" s="10" t="s">
        <v>37</v>
      </c>
      <c r="E4050" s="10" t="s">
        <v>24</v>
      </c>
      <c r="F4050" s="10" t="s">
        <v>30</v>
      </c>
      <c r="G4050" s="10" t="s">
        <v>26</v>
      </c>
      <c r="H4050" s="10" t="s">
        <v>39</v>
      </c>
      <c r="I4050" s="10" t="s">
        <v>34</v>
      </c>
      <c r="O4050" s="10">
        <f t="shared" si="63"/>
        <v>1</v>
      </c>
    </row>
    <row r="4051" spans="2:15" x14ac:dyDescent="0.3">
      <c r="B4051" s="10">
        <v>2023</v>
      </c>
      <c r="C4051" s="10" t="s">
        <v>22</v>
      </c>
      <c r="D4051" s="10" t="s">
        <v>42</v>
      </c>
      <c r="E4051" s="10" t="s">
        <v>24</v>
      </c>
      <c r="F4051" s="10" t="s">
        <v>30</v>
      </c>
      <c r="G4051" s="10" t="s">
        <v>44</v>
      </c>
      <c r="H4051" s="10" t="s">
        <v>39</v>
      </c>
      <c r="I4051" s="10" t="s">
        <v>28</v>
      </c>
      <c r="O4051" s="10">
        <f t="shared" si="63"/>
        <v>1</v>
      </c>
    </row>
    <row r="4052" spans="2:15" x14ac:dyDescent="0.3">
      <c r="B4052" s="10">
        <v>2025</v>
      </c>
      <c r="C4052" s="10" t="s">
        <v>41</v>
      </c>
      <c r="D4052" s="10" t="s">
        <v>31</v>
      </c>
      <c r="E4052" s="10" t="s">
        <v>24</v>
      </c>
      <c r="F4052" s="10" t="s">
        <v>25</v>
      </c>
      <c r="G4052" s="10" t="s">
        <v>19</v>
      </c>
      <c r="H4052" s="10" t="s">
        <v>27</v>
      </c>
      <c r="I4052" s="10" t="s">
        <v>21</v>
      </c>
      <c r="O4052" s="10">
        <f t="shared" si="63"/>
        <v>1</v>
      </c>
    </row>
    <row r="4053" spans="2:15" x14ac:dyDescent="0.3">
      <c r="B4053" s="10">
        <v>2022</v>
      </c>
      <c r="C4053" s="10" t="s">
        <v>29</v>
      </c>
      <c r="D4053" s="10" t="s">
        <v>23</v>
      </c>
      <c r="E4053" s="10" t="s">
        <v>24</v>
      </c>
      <c r="F4053" s="10" t="s">
        <v>25</v>
      </c>
      <c r="G4053" s="10" t="s">
        <v>26</v>
      </c>
      <c r="H4053" s="10" t="s">
        <v>20</v>
      </c>
      <c r="I4053" s="10" t="s">
        <v>28</v>
      </c>
      <c r="O4053" s="10">
        <f t="shared" si="63"/>
        <v>1</v>
      </c>
    </row>
    <row r="4054" spans="2:15" x14ac:dyDescent="0.3">
      <c r="B4054" s="10">
        <v>2022</v>
      </c>
      <c r="C4054" s="10" t="s">
        <v>22</v>
      </c>
      <c r="D4054" s="10" t="s">
        <v>42</v>
      </c>
      <c r="E4054" s="10" t="s">
        <v>17</v>
      </c>
      <c r="F4054" s="10" t="s">
        <v>25</v>
      </c>
      <c r="G4054" s="10" t="s">
        <v>44</v>
      </c>
      <c r="H4054" s="10" t="s">
        <v>39</v>
      </c>
      <c r="I4054" s="10" t="s">
        <v>28</v>
      </c>
      <c r="O4054" s="10">
        <f t="shared" si="63"/>
        <v>1</v>
      </c>
    </row>
    <row r="4055" spans="2:15" x14ac:dyDescent="0.3">
      <c r="B4055" s="10">
        <v>2022</v>
      </c>
      <c r="C4055" s="10" t="s">
        <v>22</v>
      </c>
      <c r="D4055" s="10" t="s">
        <v>33</v>
      </c>
      <c r="E4055" s="10" t="s">
        <v>24</v>
      </c>
      <c r="F4055" s="10" t="s">
        <v>30</v>
      </c>
      <c r="G4055" s="10" t="s">
        <v>44</v>
      </c>
      <c r="H4055" s="10" t="s">
        <v>39</v>
      </c>
      <c r="I4055" s="10" t="s">
        <v>28</v>
      </c>
      <c r="O4055" s="10">
        <f t="shared" si="63"/>
        <v>1</v>
      </c>
    </row>
    <row r="4056" spans="2:15" x14ac:dyDescent="0.3">
      <c r="B4056" s="10">
        <v>2022</v>
      </c>
      <c r="C4056" s="10" t="s">
        <v>45</v>
      </c>
      <c r="D4056" s="10" t="s">
        <v>31</v>
      </c>
      <c r="E4056" s="10" t="s">
        <v>17</v>
      </c>
      <c r="F4056" s="10" t="s">
        <v>25</v>
      </c>
      <c r="G4056" s="10" t="s">
        <v>38</v>
      </c>
      <c r="H4056" s="10" t="s">
        <v>34</v>
      </c>
      <c r="I4056" s="10" t="s">
        <v>28</v>
      </c>
      <c r="O4056" s="10">
        <f t="shared" si="63"/>
        <v>1</v>
      </c>
    </row>
    <row r="4057" spans="2:15" x14ac:dyDescent="0.3">
      <c r="B4057" s="10">
        <v>2020</v>
      </c>
      <c r="C4057" s="10" t="s">
        <v>43</v>
      </c>
      <c r="D4057" s="10" t="s">
        <v>16</v>
      </c>
      <c r="E4057" s="10" t="s">
        <v>35</v>
      </c>
      <c r="F4057" s="10" t="s">
        <v>25</v>
      </c>
      <c r="G4057" s="10" t="s">
        <v>38</v>
      </c>
      <c r="H4057" s="10" t="s">
        <v>39</v>
      </c>
      <c r="I4057" s="10" t="s">
        <v>21</v>
      </c>
      <c r="O4057" s="10">
        <f t="shared" si="63"/>
        <v>1</v>
      </c>
    </row>
    <row r="4058" spans="2:15" x14ac:dyDescent="0.3">
      <c r="B4058" s="10">
        <v>2026</v>
      </c>
      <c r="C4058" s="10" t="s">
        <v>15</v>
      </c>
      <c r="D4058" s="10" t="s">
        <v>33</v>
      </c>
      <c r="E4058" s="10" t="s">
        <v>17</v>
      </c>
      <c r="F4058" s="10" t="s">
        <v>25</v>
      </c>
      <c r="G4058" s="10" t="s">
        <v>26</v>
      </c>
      <c r="H4058" s="10" t="s">
        <v>34</v>
      </c>
      <c r="I4058" s="10" t="s">
        <v>28</v>
      </c>
      <c r="O4058" s="10">
        <f t="shared" si="63"/>
        <v>1</v>
      </c>
    </row>
    <row r="4059" spans="2:15" x14ac:dyDescent="0.3">
      <c r="B4059" s="10">
        <v>2024</v>
      </c>
      <c r="C4059" s="10" t="s">
        <v>22</v>
      </c>
      <c r="D4059" s="10" t="s">
        <v>37</v>
      </c>
      <c r="E4059" s="10" t="s">
        <v>17</v>
      </c>
      <c r="F4059" s="10" t="s">
        <v>18</v>
      </c>
      <c r="G4059" s="10" t="s">
        <v>44</v>
      </c>
      <c r="H4059" s="10" t="s">
        <v>27</v>
      </c>
      <c r="I4059" s="10" t="s">
        <v>34</v>
      </c>
      <c r="O4059" s="10">
        <f t="shared" si="63"/>
        <v>1</v>
      </c>
    </row>
    <row r="4060" spans="2:15" x14ac:dyDescent="0.3">
      <c r="B4060" s="10">
        <v>2024</v>
      </c>
      <c r="C4060" s="10" t="s">
        <v>45</v>
      </c>
      <c r="D4060" s="10" t="s">
        <v>16</v>
      </c>
      <c r="E4060" s="10" t="s">
        <v>17</v>
      </c>
      <c r="F4060" s="10" t="s">
        <v>25</v>
      </c>
      <c r="G4060" s="10" t="s">
        <v>19</v>
      </c>
      <c r="H4060" s="10" t="s">
        <v>20</v>
      </c>
      <c r="I4060" s="10" t="s">
        <v>28</v>
      </c>
      <c r="O4060" s="10">
        <f t="shared" si="63"/>
        <v>1</v>
      </c>
    </row>
    <row r="4061" spans="2:15" x14ac:dyDescent="0.3">
      <c r="B4061" s="10">
        <v>2020</v>
      </c>
      <c r="C4061" s="10" t="s">
        <v>15</v>
      </c>
      <c r="D4061" s="10" t="s">
        <v>23</v>
      </c>
      <c r="E4061" s="10" t="s">
        <v>35</v>
      </c>
      <c r="F4061" s="10" t="s">
        <v>18</v>
      </c>
      <c r="G4061" s="10" t="s">
        <v>32</v>
      </c>
      <c r="H4061" s="10" t="s">
        <v>27</v>
      </c>
      <c r="I4061" s="10" t="s">
        <v>34</v>
      </c>
      <c r="O4061" s="10">
        <f t="shared" si="63"/>
        <v>1</v>
      </c>
    </row>
    <row r="4062" spans="2:15" x14ac:dyDescent="0.3">
      <c r="B4062" s="10">
        <v>2024</v>
      </c>
      <c r="C4062" s="10" t="s">
        <v>15</v>
      </c>
      <c r="D4062" s="10" t="s">
        <v>16</v>
      </c>
      <c r="E4062" s="10" t="s">
        <v>35</v>
      </c>
      <c r="F4062" s="10" t="s">
        <v>25</v>
      </c>
      <c r="G4062" s="10" t="s">
        <v>40</v>
      </c>
      <c r="H4062" s="10" t="s">
        <v>27</v>
      </c>
      <c r="I4062" s="10" t="s">
        <v>21</v>
      </c>
      <c r="O4062" s="10">
        <f t="shared" si="63"/>
        <v>1</v>
      </c>
    </row>
    <row r="4063" spans="2:15" x14ac:dyDescent="0.3">
      <c r="B4063" s="10">
        <v>2025</v>
      </c>
      <c r="C4063" s="10" t="s">
        <v>15</v>
      </c>
      <c r="D4063" s="10" t="s">
        <v>16</v>
      </c>
      <c r="E4063" s="10" t="s">
        <v>24</v>
      </c>
      <c r="F4063" s="10" t="s">
        <v>18</v>
      </c>
      <c r="G4063" s="10" t="s">
        <v>32</v>
      </c>
      <c r="H4063" s="10" t="s">
        <v>27</v>
      </c>
      <c r="I4063" s="10" t="s">
        <v>28</v>
      </c>
      <c r="O4063" s="10">
        <f t="shared" si="63"/>
        <v>1</v>
      </c>
    </row>
    <row r="4064" spans="2:15" x14ac:dyDescent="0.3">
      <c r="B4064" s="10">
        <v>2025</v>
      </c>
      <c r="C4064" s="10" t="s">
        <v>41</v>
      </c>
      <c r="D4064" s="10" t="s">
        <v>23</v>
      </c>
      <c r="E4064" s="10" t="s">
        <v>17</v>
      </c>
      <c r="F4064" s="10" t="s">
        <v>25</v>
      </c>
      <c r="G4064" s="10" t="s">
        <v>19</v>
      </c>
      <c r="H4064" s="10" t="s">
        <v>27</v>
      </c>
      <c r="I4064" s="10" t="s">
        <v>28</v>
      </c>
      <c r="O4064" s="10">
        <f t="shared" si="63"/>
        <v>1</v>
      </c>
    </row>
    <row r="4065" spans="2:15" x14ac:dyDescent="0.3">
      <c r="B4065" s="10">
        <v>2021</v>
      </c>
      <c r="C4065" s="10" t="s">
        <v>29</v>
      </c>
      <c r="D4065" s="10" t="s">
        <v>16</v>
      </c>
      <c r="E4065" s="10" t="s">
        <v>24</v>
      </c>
      <c r="F4065" s="10" t="s">
        <v>25</v>
      </c>
      <c r="G4065" s="10" t="s">
        <v>38</v>
      </c>
      <c r="H4065" s="10" t="s">
        <v>20</v>
      </c>
      <c r="I4065" s="10" t="s">
        <v>28</v>
      </c>
      <c r="O4065" s="10">
        <f t="shared" si="63"/>
        <v>1</v>
      </c>
    </row>
    <row r="4066" spans="2:15" x14ac:dyDescent="0.3">
      <c r="B4066" s="10">
        <v>2022</v>
      </c>
      <c r="C4066" s="10" t="s">
        <v>45</v>
      </c>
      <c r="D4066" s="10" t="s">
        <v>16</v>
      </c>
      <c r="E4066" s="10" t="s">
        <v>35</v>
      </c>
      <c r="F4066" s="10" t="s">
        <v>18</v>
      </c>
      <c r="G4066" s="10" t="s">
        <v>19</v>
      </c>
      <c r="H4066" s="10" t="s">
        <v>34</v>
      </c>
      <c r="I4066" s="10" t="s">
        <v>28</v>
      </c>
      <c r="O4066" s="10">
        <f t="shared" si="63"/>
        <v>1</v>
      </c>
    </row>
    <row r="4067" spans="2:15" x14ac:dyDescent="0.3">
      <c r="B4067" s="10">
        <v>2020</v>
      </c>
      <c r="C4067" s="10" t="s">
        <v>15</v>
      </c>
      <c r="D4067" s="10" t="s">
        <v>31</v>
      </c>
      <c r="E4067" s="10" t="s">
        <v>17</v>
      </c>
      <c r="F4067" s="10" t="s">
        <v>18</v>
      </c>
      <c r="G4067" s="10" t="s">
        <v>32</v>
      </c>
      <c r="H4067" s="10" t="s">
        <v>20</v>
      </c>
      <c r="I4067" s="10" t="s">
        <v>28</v>
      </c>
      <c r="O4067" s="10">
        <f t="shared" si="63"/>
        <v>1</v>
      </c>
    </row>
    <row r="4068" spans="2:15" x14ac:dyDescent="0.3">
      <c r="B4068" s="10">
        <v>2026</v>
      </c>
      <c r="C4068" s="10" t="s">
        <v>22</v>
      </c>
      <c r="D4068" s="10" t="s">
        <v>37</v>
      </c>
      <c r="E4068" s="10" t="s">
        <v>24</v>
      </c>
      <c r="F4068" s="10" t="s">
        <v>30</v>
      </c>
      <c r="G4068" s="10" t="s">
        <v>40</v>
      </c>
      <c r="H4068" s="10" t="s">
        <v>34</v>
      </c>
      <c r="I4068" s="10" t="s">
        <v>21</v>
      </c>
      <c r="O4068" s="10">
        <f t="shared" si="63"/>
        <v>1</v>
      </c>
    </row>
    <row r="4069" spans="2:15" x14ac:dyDescent="0.3">
      <c r="B4069" s="10">
        <v>2020</v>
      </c>
      <c r="C4069" s="10" t="s">
        <v>41</v>
      </c>
      <c r="D4069" s="10" t="s">
        <v>42</v>
      </c>
      <c r="E4069" s="10" t="s">
        <v>24</v>
      </c>
      <c r="F4069" s="10" t="s">
        <v>18</v>
      </c>
      <c r="G4069" s="10" t="s">
        <v>19</v>
      </c>
      <c r="H4069" s="10" t="s">
        <v>34</v>
      </c>
      <c r="I4069" s="10" t="s">
        <v>28</v>
      </c>
      <c r="O4069" s="10">
        <f t="shared" si="63"/>
        <v>1</v>
      </c>
    </row>
    <row r="4070" spans="2:15" x14ac:dyDescent="0.3">
      <c r="B4070" s="10">
        <v>2023</v>
      </c>
      <c r="C4070" s="10" t="s">
        <v>41</v>
      </c>
      <c r="D4070" s="10" t="s">
        <v>37</v>
      </c>
      <c r="E4070" s="10" t="s">
        <v>17</v>
      </c>
      <c r="F4070" s="10" t="s">
        <v>30</v>
      </c>
      <c r="G4070" s="10" t="s">
        <v>19</v>
      </c>
      <c r="H4070" s="10" t="s">
        <v>20</v>
      </c>
      <c r="I4070" s="10" t="s">
        <v>28</v>
      </c>
      <c r="O4070" s="10">
        <f t="shared" si="63"/>
        <v>1</v>
      </c>
    </row>
    <row r="4071" spans="2:15" x14ac:dyDescent="0.3">
      <c r="B4071" s="10">
        <v>2022</v>
      </c>
      <c r="C4071" s="10" t="s">
        <v>41</v>
      </c>
      <c r="D4071" s="10" t="s">
        <v>33</v>
      </c>
      <c r="E4071" s="10" t="s">
        <v>24</v>
      </c>
      <c r="F4071" s="10" t="s">
        <v>25</v>
      </c>
      <c r="G4071" s="10" t="s">
        <v>44</v>
      </c>
      <c r="H4071" s="10" t="s">
        <v>34</v>
      </c>
      <c r="I4071" s="10" t="s">
        <v>21</v>
      </c>
      <c r="O4071" s="10">
        <f t="shared" si="63"/>
        <v>1</v>
      </c>
    </row>
    <row r="4072" spans="2:15" x14ac:dyDescent="0.3">
      <c r="B4072" s="10">
        <v>2026</v>
      </c>
      <c r="C4072" s="10" t="s">
        <v>15</v>
      </c>
      <c r="D4072" s="10" t="s">
        <v>42</v>
      </c>
      <c r="E4072" s="10" t="s">
        <v>35</v>
      </c>
      <c r="F4072" s="10" t="s">
        <v>18</v>
      </c>
      <c r="G4072" s="10" t="s">
        <v>40</v>
      </c>
      <c r="H4072" s="10" t="s">
        <v>20</v>
      </c>
      <c r="I4072" s="10" t="s">
        <v>28</v>
      </c>
      <c r="O4072" s="10">
        <f t="shared" si="63"/>
        <v>1</v>
      </c>
    </row>
    <row r="4073" spans="2:15" x14ac:dyDescent="0.3">
      <c r="B4073" s="10">
        <v>2022</v>
      </c>
      <c r="C4073" s="10" t="s">
        <v>43</v>
      </c>
      <c r="D4073" s="10" t="s">
        <v>33</v>
      </c>
      <c r="E4073" s="10" t="s">
        <v>17</v>
      </c>
      <c r="F4073" s="10" t="s">
        <v>18</v>
      </c>
      <c r="G4073" s="10" t="s">
        <v>40</v>
      </c>
      <c r="H4073" s="10" t="s">
        <v>34</v>
      </c>
      <c r="I4073" s="10" t="s">
        <v>28</v>
      </c>
      <c r="O4073" s="10">
        <f t="shared" si="63"/>
        <v>1</v>
      </c>
    </row>
    <row r="4074" spans="2:15" x14ac:dyDescent="0.3">
      <c r="B4074" s="10">
        <v>2026</v>
      </c>
      <c r="C4074" s="10" t="s">
        <v>22</v>
      </c>
      <c r="D4074" s="10" t="s">
        <v>31</v>
      </c>
      <c r="E4074" s="10" t="s">
        <v>35</v>
      </c>
      <c r="F4074" s="10" t="s">
        <v>25</v>
      </c>
      <c r="G4074" s="10" t="s">
        <v>38</v>
      </c>
      <c r="H4074" s="10" t="s">
        <v>34</v>
      </c>
      <c r="I4074" s="10" t="s">
        <v>28</v>
      </c>
      <c r="O4074" s="10">
        <f t="shared" si="63"/>
        <v>1</v>
      </c>
    </row>
    <row r="4075" spans="2:15" x14ac:dyDescent="0.3">
      <c r="B4075" s="10">
        <v>2021</v>
      </c>
      <c r="C4075" s="10" t="s">
        <v>45</v>
      </c>
      <c r="D4075" s="10" t="s">
        <v>33</v>
      </c>
      <c r="E4075" s="10" t="s">
        <v>35</v>
      </c>
      <c r="F4075" s="10" t="s">
        <v>18</v>
      </c>
      <c r="G4075" s="10" t="s">
        <v>26</v>
      </c>
      <c r="H4075" s="10" t="s">
        <v>39</v>
      </c>
      <c r="I4075" s="10" t="s">
        <v>28</v>
      </c>
      <c r="O4075" s="10">
        <f t="shared" si="63"/>
        <v>1</v>
      </c>
    </row>
    <row r="4076" spans="2:15" x14ac:dyDescent="0.3">
      <c r="B4076" s="10">
        <v>2022</v>
      </c>
      <c r="C4076" s="10" t="s">
        <v>41</v>
      </c>
      <c r="D4076" s="10" t="s">
        <v>37</v>
      </c>
      <c r="E4076" s="10" t="s">
        <v>35</v>
      </c>
      <c r="F4076" s="10" t="s">
        <v>18</v>
      </c>
      <c r="G4076" s="10" t="s">
        <v>38</v>
      </c>
      <c r="H4076" s="10" t="s">
        <v>27</v>
      </c>
      <c r="I4076" s="10" t="s">
        <v>34</v>
      </c>
      <c r="O4076" s="10">
        <f t="shared" si="63"/>
        <v>1</v>
      </c>
    </row>
    <row r="4077" spans="2:15" x14ac:dyDescent="0.3">
      <c r="B4077" s="10">
        <v>2023</v>
      </c>
      <c r="C4077" s="10" t="s">
        <v>29</v>
      </c>
      <c r="D4077" s="10" t="s">
        <v>37</v>
      </c>
      <c r="E4077" s="10" t="s">
        <v>24</v>
      </c>
      <c r="F4077" s="10" t="s">
        <v>25</v>
      </c>
      <c r="G4077" s="10" t="s">
        <v>26</v>
      </c>
      <c r="H4077" s="10" t="s">
        <v>39</v>
      </c>
      <c r="I4077" s="10" t="s">
        <v>21</v>
      </c>
      <c r="O4077" s="10">
        <f t="shared" si="63"/>
        <v>1</v>
      </c>
    </row>
    <row r="4078" spans="2:15" x14ac:dyDescent="0.3">
      <c r="B4078" s="10">
        <v>2024</v>
      </c>
      <c r="C4078" s="10" t="s">
        <v>29</v>
      </c>
      <c r="D4078" s="10" t="s">
        <v>31</v>
      </c>
      <c r="E4078" s="10" t="s">
        <v>17</v>
      </c>
      <c r="F4078" s="10" t="s">
        <v>30</v>
      </c>
      <c r="G4078" s="10" t="s">
        <v>32</v>
      </c>
      <c r="H4078" s="10" t="s">
        <v>34</v>
      </c>
      <c r="I4078" s="10" t="s">
        <v>34</v>
      </c>
      <c r="O4078" s="10">
        <f t="shared" si="63"/>
        <v>1</v>
      </c>
    </row>
    <row r="4079" spans="2:15" x14ac:dyDescent="0.3">
      <c r="B4079" s="10">
        <v>2025</v>
      </c>
      <c r="C4079" s="10" t="s">
        <v>15</v>
      </c>
      <c r="D4079" s="10" t="s">
        <v>31</v>
      </c>
      <c r="E4079" s="10" t="s">
        <v>17</v>
      </c>
      <c r="F4079" s="10" t="s">
        <v>18</v>
      </c>
      <c r="G4079" s="10" t="s">
        <v>44</v>
      </c>
      <c r="H4079" s="10" t="s">
        <v>20</v>
      </c>
      <c r="I4079" s="10" t="s">
        <v>21</v>
      </c>
      <c r="O4079" s="10">
        <f t="shared" si="63"/>
        <v>1</v>
      </c>
    </row>
    <row r="4080" spans="2:15" x14ac:dyDescent="0.3">
      <c r="B4080" s="10">
        <v>2024</v>
      </c>
      <c r="C4080" s="10" t="s">
        <v>43</v>
      </c>
      <c r="D4080" s="10" t="s">
        <v>23</v>
      </c>
      <c r="E4080" s="10" t="s">
        <v>24</v>
      </c>
      <c r="F4080" s="10" t="s">
        <v>30</v>
      </c>
      <c r="G4080" s="10" t="s">
        <v>44</v>
      </c>
      <c r="H4080" s="10" t="s">
        <v>34</v>
      </c>
      <c r="I4080" s="10" t="s">
        <v>28</v>
      </c>
      <c r="O4080" s="10">
        <f t="shared" si="63"/>
        <v>1</v>
      </c>
    </row>
    <row r="4081" spans="2:15" x14ac:dyDescent="0.3">
      <c r="B4081" s="10">
        <v>2024</v>
      </c>
      <c r="C4081" s="10" t="s">
        <v>43</v>
      </c>
      <c r="D4081" s="10" t="s">
        <v>31</v>
      </c>
      <c r="E4081" s="10" t="s">
        <v>17</v>
      </c>
      <c r="F4081" s="10" t="s">
        <v>30</v>
      </c>
      <c r="G4081" s="10" t="s">
        <v>19</v>
      </c>
      <c r="H4081" s="10" t="s">
        <v>27</v>
      </c>
      <c r="I4081" s="10" t="s">
        <v>28</v>
      </c>
      <c r="O4081" s="10">
        <f t="shared" si="63"/>
        <v>1</v>
      </c>
    </row>
    <row r="4082" spans="2:15" x14ac:dyDescent="0.3">
      <c r="B4082" s="10">
        <v>2021</v>
      </c>
      <c r="C4082" s="10" t="s">
        <v>36</v>
      </c>
      <c r="D4082" s="10" t="s">
        <v>23</v>
      </c>
      <c r="E4082" s="10" t="s">
        <v>35</v>
      </c>
      <c r="F4082" s="10" t="s">
        <v>25</v>
      </c>
      <c r="G4082" s="10" t="s">
        <v>32</v>
      </c>
      <c r="H4082" s="10" t="s">
        <v>27</v>
      </c>
      <c r="I4082" s="10" t="s">
        <v>34</v>
      </c>
      <c r="O4082" s="10">
        <f t="shared" si="63"/>
        <v>1</v>
      </c>
    </row>
    <row r="4083" spans="2:15" x14ac:dyDescent="0.3">
      <c r="B4083" s="10">
        <v>2024</v>
      </c>
      <c r="C4083" s="10" t="s">
        <v>22</v>
      </c>
      <c r="D4083" s="10" t="s">
        <v>42</v>
      </c>
      <c r="E4083" s="10" t="s">
        <v>35</v>
      </c>
      <c r="F4083" s="10" t="s">
        <v>18</v>
      </c>
      <c r="G4083" s="10" t="s">
        <v>26</v>
      </c>
      <c r="H4083" s="10" t="s">
        <v>27</v>
      </c>
      <c r="I4083" s="10" t="s">
        <v>21</v>
      </c>
      <c r="O4083" s="10">
        <f t="shared" si="63"/>
        <v>1</v>
      </c>
    </row>
    <row r="4084" spans="2:15" x14ac:dyDescent="0.3">
      <c r="B4084" s="10">
        <v>2020</v>
      </c>
      <c r="C4084" s="10" t="s">
        <v>45</v>
      </c>
      <c r="D4084" s="10" t="s">
        <v>37</v>
      </c>
      <c r="E4084" s="10" t="s">
        <v>24</v>
      </c>
      <c r="F4084" s="10" t="s">
        <v>25</v>
      </c>
      <c r="G4084" s="10" t="s">
        <v>38</v>
      </c>
      <c r="H4084" s="10" t="s">
        <v>20</v>
      </c>
      <c r="I4084" s="10" t="s">
        <v>28</v>
      </c>
      <c r="O4084" s="10">
        <f t="shared" si="63"/>
        <v>1</v>
      </c>
    </row>
    <row r="4085" spans="2:15" x14ac:dyDescent="0.3">
      <c r="B4085" s="10">
        <v>2025</v>
      </c>
      <c r="C4085" s="10" t="s">
        <v>15</v>
      </c>
      <c r="D4085" s="10" t="s">
        <v>16</v>
      </c>
      <c r="E4085" s="10" t="s">
        <v>35</v>
      </c>
      <c r="F4085" s="10" t="s">
        <v>25</v>
      </c>
      <c r="G4085" s="10" t="s">
        <v>32</v>
      </c>
      <c r="H4085" s="10" t="s">
        <v>39</v>
      </c>
      <c r="I4085" s="10" t="s">
        <v>34</v>
      </c>
      <c r="O4085" s="10">
        <f t="shared" si="63"/>
        <v>1</v>
      </c>
    </row>
    <row r="4086" spans="2:15" x14ac:dyDescent="0.3">
      <c r="B4086" s="10">
        <v>2021</v>
      </c>
      <c r="C4086" s="10" t="s">
        <v>41</v>
      </c>
      <c r="D4086" s="10" t="s">
        <v>23</v>
      </c>
      <c r="E4086" s="10" t="s">
        <v>35</v>
      </c>
      <c r="F4086" s="10" t="s">
        <v>30</v>
      </c>
      <c r="G4086" s="10" t="s">
        <v>38</v>
      </c>
      <c r="H4086" s="10" t="s">
        <v>20</v>
      </c>
      <c r="I4086" s="10" t="s">
        <v>34</v>
      </c>
      <c r="O4086" s="10">
        <f t="shared" si="63"/>
        <v>1</v>
      </c>
    </row>
    <row r="4087" spans="2:15" x14ac:dyDescent="0.3">
      <c r="B4087" s="10">
        <v>2023</v>
      </c>
      <c r="C4087" s="10" t="s">
        <v>29</v>
      </c>
      <c r="D4087" s="10" t="s">
        <v>37</v>
      </c>
      <c r="E4087" s="10" t="s">
        <v>17</v>
      </c>
      <c r="F4087" s="10" t="s">
        <v>25</v>
      </c>
      <c r="G4087" s="10" t="s">
        <v>44</v>
      </c>
      <c r="H4087" s="10" t="s">
        <v>20</v>
      </c>
      <c r="I4087" s="10" t="s">
        <v>34</v>
      </c>
      <c r="O4087" s="10">
        <f t="shared" si="63"/>
        <v>1</v>
      </c>
    </row>
    <row r="4088" spans="2:15" x14ac:dyDescent="0.3">
      <c r="B4088" s="10">
        <v>2026</v>
      </c>
      <c r="C4088" s="10" t="s">
        <v>43</v>
      </c>
      <c r="D4088" s="10" t="s">
        <v>31</v>
      </c>
      <c r="E4088" s="10" t="s">
        <v>24</v>
      </c>
      <c r="F4088" s="10" t="s">
        <v>25</v>
      </c>
      <c r="G4088" s="10" t="s">
        <v>26</v>
      </c>
      <c r="H4088" s="10" t="s">
        <v>34</v>
      </c>
      <c r="I4088" s="10" t="s">
        <v>28</v>
      </c>
      <c r="O4088" s="10">
        <f t="shared" si="63"/>
        <v>1</v>
      </c>
    </row>
    <row r="4089" spans="2:15" x14ac:dyDescent="0.3">
      <c r="B4089" s="10">
        <v>2025</v>
      </c>
      <c r="C4089" s="10" t="s">
        <v>45</v>
      </c>
      <c r="D4089" s="10" t="s">
        <v>33</v>
      </c>
      <c r="E4089" s="10" t="s">
        <v>24</v>
      </c>
      <c r="F4089" s="10" t="s">
        <v>30</v>
      </c>
      <c r="G4089" s="10" t="s">
        <v>38</v>
      </c>
      <c r="H4089" s="10" t="s">
        <v>27</v>
      </c>
      <c r="I4089" s="10" t="s">
        <v>28</v>
      </c>
      <c r="O4089" s="10">
        <f t="shared" si="63"/>
        <v>1</v>
      </c>
    </row>
    <row r="4090" spans="2:15" x14ac:dyDescent="0.3">
      <c r="B4090" s="10">
        <v>2023</v>
      </c>
      <c r="C4090" s="10" t="s">
        <v>15</v>
      </c>
      <c r="D4090" s="10" t="s">
        <v>42</v>
      </c>
      <c r="E4090" s="10" t="s">
        <v>24</v>
      </c>
      <c r="F4090" s="10" t="s">
        <v>18</v>
      </c>
      <c r="G4090" s="10" t="s">
        <v>38</v>
      </c>
      <c r="H4090" s="10" t="s">
        <v>20</v>
      </c>
      <c r="I4090" s="10" t="s">
        <v>28</v>
      </c>
      <c r="O4090" s="10">
        <f t="shared" si="63"/>
        <v>1</v>
      </c>
    </row>
    <row r="4091" spans="2:15" x14ac:dyDescent="0.3">
      <c r="B4091" s="10">
        <v>2022</v>
      </c>
      <c r="C4091" s="10" t="s">
        <v>43</v>
      </c>
      <c r="D4091" s="10" t="s">
        <v>23</v>
      </c>
      <c r="E4091" s="10" t="s">
        <v>35</v>
      </c>
      <c r="F4091" s="10" t="s">
        <v>25</v>
      </c>
      <c r="G4091" s="10" t="s">
        <v>38</v>
      </c>
      <c r="H4091" s="10" t="s">
        <v>34</v>
      </c>
      <c r="I4091" s="10" t="s">
        <v>28</v>
      </c>
      <c r="O4091" s="10">
        <f t="shared" si="63"/>
        <v>1</v>
      </c>
    </row>
    <row r="4092" spans="2:15" x14ac:dyDescent="0.3">
      <c r="B4092" s="10">
        <v>2021</v>
      </c>
      <c r="C4092" s="10" t="s">
        <v>22</v>
      </c>
      <c r="D4092" s="10" t="s">
        <v>42</v>
      </c>
      <c r="E4092" s="10" t="s">
        <v>24</v>
      </c>
      <c r="F4092" s="10" t="s">
        <v>18</v>
      </c>
      <c r="G4092" s="10" t="s">
        <v>19</v>
      </c>
      <c r="H4092" s="10" t="s">
        <v>20</v>
      </c>
      <c r="I4092" s="10" t="s">
        <v>28</v>
      </c>
      <c r="O4092" s="10">
        <f t="shared" si="63"/>
        <v>1</v>
      </c>
    </row>
    <row r="4093" spans="2:15" x14ac:dyDescent="0.3">
      <c r="B4093" s="10">
        <v>2020</v>
      </c>
      <c r="C4093" s="10" t="s">
        <v>43</v>
      </c>
      <c r="D4093" s="10" t="s">
        <v>23</v>
      </c>
      <c r="E4093" s="10" t="s">
        <v>24</v>
      </c>
      <c r="F4093" s="10" t="s">
        <v>25</v>
      </c>
      <c r="G4093" s="10" t="s">
        <v>19</v>
      </c>
      <c r="H4093" s="10" t="s">
        <v>34</v>
      </c>
      <c r="I4093" s="10" t="s">
        <v>28</v>
      </c>
      <c r="O4093" s="10">
        <f t="shared" si="63"/>
        <v>1</v>
      </c>
    </row>
    <row r="4094" spans="2:15" x14ac:dyDescent="0.3">
      <c r="B4094" s="10">
        <v>2020</v>
      </c>
      <c r="C4094" s="10" t="s">
        <v>36</v>
      </c>
      <c r="D4094" s="10" t="s">
        <v>23</v>
      </c>
      <c r="E4094" s="10" t="s">
        <v>24</v>
      </c>
      <c r="F4094" s="10" t="s">
        <v>30</v>
      </c>
      <c r="G4094" s="10" t="s">
        <v>19</v>
      </c>
      <c r="H4094" s="10" t="s">
        <v>20</v>
      </c>
      <c r="I4094" s="10" t="s">
        <v>28</v>
      </c>
      <c r="O4094" s="10">
        <f t="shared" si="63"/>
        <v>1</v>
      </c>
    </row>
    <row r="4095" spans="2:15" x14ac:dyDescent="0.3">
      <c r="B4095" s="10">
        <v>2024</v>
      </c>
      <c r="C4095" s="10" t="s">
        <v>41</v>
      </c>
      <c r="D4095" s="10" t="s">
        <v>33</v>
      </c>
      <c r="E4095" s="10" t="s">
        <v>24</v>
      </c>
      <c r="F4095" s="10" t="s">
        <v>30</v>
      </c>
      <c r="G4095" s="10" t="s">
        <v>19</v>
      </c>
      <c r="H4095" s="10" t="s">
        <v>34</v>
      </c>
      <c r="I4095" s="10" t="s">
        <v>21</v>
      </c>
      <c r="O4095" s="10">
        <f t="shared" si="63"/>
        <v>1</v>
      </c>
    </row>
    <row r="4096" spans="2:15" x14ac:dyDescent="0.3">
      <c r="B4096" s="10">
        <v>2026</v>
      </c>
      <c r="C4096" s="10" t="s">
        <v>45</v>
      </c>
      <c r="D4096" s="10" t="s">
        <v>42</v>
      </c>
      <c r="E4096" s="10" t="s">
        <v>35</v>
      </c>
      <c r="F4096" s="10" t="s">
        <v>18</v>
      </c>
      <c r="G4096" s="10" t="s">
        <v>32</v>
      </c>
      <c r="H4096" s="10" t="s">
        <v>20</v>
      </c>
      <c r="I4096" s="10" t="s">
        <v>28</v>
      </c>
      <c r="O4096" s="10">
        <f t="shared" si="63"/>
        <v>1</v>
      </c>
    </row>
    <row r="4097" spans="2:15" x14ac:dyDescent="0.3">
      <c r="B4097" s="10">
        <v>2020</v>
      </c>
      <c r="C4097" s="10" t="s">
        <v>22</v>
      </c>
      <c r="D4097" s="10" t="s">
        <v>23</v>
      </c>
      <c r="E4097" s="10" t="s">
        <v>35</v>
      </c>
      <c r="F4097" s="10" t="s">
        <v>30</v>
      </c>
      <c r="G4097" s="10" t="s">
        <v>44</v>
      </c>
      <c r="H4097" s="10" t="s">
        <v>20</v>
      </c>
      <c r="I4097" s="10" t="s">
        <v>28</v>
      </c>
      <c r="O4097" s="10">
        <f t="shared" si="63"/>
        <v>1</v>
      </c>
    </row>
    <row r="4098" spans="2:15" x14ac:dyDescent="0.3">
      <c r="B4098" s="10">
        <v>2020</v>
      </c>
      <c r="C4098" s="10" t="s">
        <v>29</v>
      </c>
      <c r="D4098" s="10" t="s">
        <v>16</v>
      </c>
      <c r="E4098" s="10" t="s">
        <v>35</v>
      </c>
      <c r="F4098" s="10" t="s">
        <v>30</v>
      </c>
      <c r="G4098" s="10" t="s">
        <v>44</v>
      </c>
      <c r="H4098" s="10" t="s">
        <v>20</v>
      </c>
      <c r="I4098" s="10" t="s">
        <v>28</v>
      </c>
      <c r="O4098" s="10">
        <f t="shared" si="63"/>
        <v>1</v>
      </c>
    </row>
    <row r="4099" spans="2:15" x14ac:dyDescent="0.3">
      <c r="B4099" s="10">
        <v>2024</v>
      </c>
      <c r="C4099" s="10" t="s">
        <v>45</v>
      </c>
      <c r="D4099" s="10" t="s">
        <v>23</v>
      </c>
      <c r="E4099" s="10" t="s">
        <v>17</v>
      </c>
      <c r="F4099" s="10" t="s">
        <v>30</v>
      </c>
      <c r="G4099" s="10" t="s">
        <v>26</v>
      </c>
      <c r="H4099" s="10" t="s">
        <v>20</v>
      </c>
      <c r="I4099" s="10" t="s">
        <v>28</v>
      </c>
      <c r="O4099" s="10">
        <f t="shared" si="63"/>
        <v>1</v>
      </c>
    </row>
    <row r="4100" spans="2:15" x14ac:dyDescent="0.3">
      <c r="B4100" s="10">
        <v>2023</v>
      </c>
      <c r="C4100" s="10" t="s">
        <v>45</v>
      </c>
      <c r="D4100" s="10" t="s">
        <v>16</v>
      </c>
      <c r="E4100" s="10" t="s">
        <v>17</v>
      </c>
      <c r="F4100" s="10" t="s">
        <v>18</v>
      </c>
      <c r="G4100" s="10" t="s">
        <v>38</v>
      </c>
      <c r="H4100" s="10" t="s">
        <v>34</v>
      </c>
      <c r="I4100" s="10" t="s">
        <v>34</v>
      </c>
      <c r="O4100" s="10">
        <f t="shared" si="63"/>
        <v>1</v>
      </c>
    </row>
    <row r="4101" spans="2:15" x14ac:dyDescent="0.3">
      <c r="B4101" s="10">
        <v>2021</v>
      </c>
      <c r="C4101" s="10" t="s">
        <v>36</v>
      </c>
      <c r="D4101" s="10" t="s">
        <v>33</v>
      </c>
      <c r="E4101" s="10" t="s">
        <v>24</v>
      </c>
      <c r="F4101" s="10" t="s">
        <v>25</v>
      </c>
      <c r="G4101" s="10" t="s">
        <v>38</v>
      </c>
      <c r="H4101" s="10" t="s">
        <v>34</v>
      </c>
      <c r="I4101" s="10" t="s">
        <v>28</v>
      </c>
      <c r="O4101" s="10">
        <f t="shared" ref="O4101:O4164" si="64">SUBTOTAL(103,B4101)</f>
        <v>1</v>
      </c>
    </row>
    <row r="4102" spans="2:15" x14ac:dyDescent="0.3">
      <c r="B4102" s="10">
        <v>2020</v>
      </c>
      <c r="C4102" s="10" t="s">
        <v>43</v>
      </c>
      <c r="D4102" s="10" t="s">
        <v>33</v>
      </c>
      <c r="E4102" s="10" t="s">
        <v>17</v>
      </c>
      <c r="F4102" s="10" t="s">
        <v>25</v>
      </c>
      <c r="G4102" s="10" t="s">
        <v>40</v>
      </c>
      <c r="H4102" s="10" t="s">
        <v>27</v>
      </c>
      <c r="I4102" s="10" t="s">
        <v>28</v>
      </c>
      <c r="O4102" s="10">
        <f t="shared" si="64"/>
        <v>1</v>
      </c>
    </row>
    <row r="4103" spans="2:15" x14ac:dyDescent="0.3">
      <c r="B4103" s="10">
        <v>2024</v>
      </c>
      <c r="C4103" s="10" t="s">
        <v>29</v>
      </c>
      <c r="D4103" s="10" t="s">
        <v>33</v>
      </c>
      <c r="E4103" s="10" t="s">
        <v>17</v>
      </c>
      <c r="F4103" s="10" t="s">
        <v>18</v>
      </c>
      <c r="G4103" s="10" t="s">
        <v>40</v>
      </c>
      <c r="H4103" s="10" t="s">
        <v>20</v>
      </c>
      <c r="I4103" s="10" t="s">
        <v>21</v>
      </c>
      <c r="O4103" s="10">
        <f t="shared" si="64"/>
        <v>1</v>
      </c>
    </row>
    <row r="4104" spans="2:15" x14ac:dyDescent="0.3">
      <c r="B4104" s="10">
        <v>2021</v>
      </c>
      <c r="C4104" s="10" t="s">
        <v>43</v>
      </c>
      <c r="D4104" s="10" t="s">
        <v>33</v>
      </c>
      <c r="E4104" s="10" t="s">
        <v>35</v>
      </c>
      <c r="F4104" s="10" t="s">
        <v>18</v>
      </c>
      <c r="G4104" s="10" t="s">
        <v>19</v>
      </c>
      <c r="H4104" s="10" t="s">
        <v>39</v>
      </c>
      <c r="I4104" s="10" t="s">
        <v>28</v>
      </c>
      <c r="O4104" s="10">
        <f t="shared" si="64"/>
        <v>1</v>
      </c>
    </row>
    <row r="4105" spans="2:15" x14ac:dyDescent="0.3">
      <c r="B4105" s="10">
        <v>2024</v>
      </c>
      <c r="C4105" s="10" t="s">
        <v>41</v>
      </c>
      <c r="D4105" s="10" t="s">
        <v>31</v>
      </c>
      <c r="E4105" s="10" t="s">
        <v>17</v>
      </c>
      <c r="F4105" s="10" t="s">
        <v>25</v>
      </c>
      <c r="G4105" s="10" t="s">
        <v>32</v>
      </c>
      <c r="H4105" s="10" t="s">
        <v>39</v>
      </c>
      <c r="I4105" s="10" t="s">
        <v>21</v>
      </c>
      <c r="O4105" s="10">
        <f t="shared" si="64"/>
        <v>1</v>
      </c>
    </row>
    <row r="4106" spans="2:15" x14ac:dyDescent="0.3">
      <c r="B4106" s="10">
        <v>2026</v>
      </c>
      <c r="C4106" s="10" t="s">
        <v>22</v>
      </c>
      <c r="D4106" s="10" t="s">
        <v>16</v>
      </c>
      <c r="E4106" s="10" t="s">
        <v>35</v>
      </c>
      <c r="F4106" s="10" t="s">
        <v>30</v>
      </c>
      <c r="G4106" s="10" t="s">
        <v>19</v>
      </c>
      <c r="H4106" s="10" t="s">
        <v>34</v>
      </c>
      <c r="I4106" s="10" t="s">
        <v>21</v>
      </c>
      <c r="O4106" s="10">
        <f t="shared" si="64"/>
        <v>1</v>
      </c>
    </row>
    <row r="4107" spans="2:15" x14ac:dyDescent="0.3">
      <c r="B4107" s="10">
        <v>2021</v>
      </c>
      <c r="C4107" s="10" t="s">
        <v>36</v>
      </c>
      <c r="D4107" s="10" t="s">
        <v>16</v>
      </c>
      <c r="E4107" s="10" t="s">
        <v>24</v>
      </c>
      <c r="F4107" s="10" t="s">
        <v>25</v>
      </c>
      <c r="G4107" s="10" t="s">
        <v>38</v>
      </c>
      <c r="H4107" s="10" t="s">
        <v>27</v>
      </c>
      <c r="I4107" s="10" t="s">
        <v>34</v>
      </c>
      <c r="O4107" s="10">
        <f t="shared" si="64"/>
        <v>1</v>
      </c>
    </row>
    <row r="4108" spans="2:15" x14ac:dyDescent="0.3">
      <c r="B4108" s="10">
        <v>2026</v>
      </c>
      <c r="C4108" s="10" t="s">
        <v>43</v>
      </c>
      <c r="D4108" s="10" t="s">
        <v>33</v>
      </c>
      <c r="E4108" s="10" t="s">
        <v>24</v>
      </c>
      <c r="F4108" s="10" t="s">
        <v>30</v>
      </c>
      <c r="G4108" s="10" t="s">
        <v>44</v>
      </c>
      <c r="H4108" s="10" t="s">
        <v>20</v>
      </c>
      <c r="I4108" s="10" t="s">
        <v>28</v>
      </c>
      <c r="O4108" s="10">
        <f t="shared" si="64"/>
        <v>1</v>
      </c>
    </row>
    <row r="4109" spans="2:15" x14ac:dyDescent="0.3">
      <c r="B4109" s="10">
        <v>2020</v>
      </c>
      <c r="C4109" s="10" t="s">
        <v>45</v>
      </c>
      <c r="D4109" s="10" t="s">
        <v>23</v>
      </c>
      <c r="E4109" s="10" t="s">
        <v>35</v>
      </c>
      <c r="F4109" s="10" t="s">
        <v>18</v>
      </c>
      <c r="G4109" s="10" t="s">
        <v>19</v>
      </c>
      <c r="H4109" s="10" t="s">
        <v>34</v>
      </c>
      <c r="I4109" s="10" t="s">
        <v>21</v>
      </c>
      <c r="O4109" s="10">
        <f t="shared" si="64"/>
        <v>1</v>
      </c>
    </row>
    <row r="4110" spans="2:15" x14ac:dyDescent="0.3">
      <c r="B4110" s="10">
        <v>2026</v>
      </c>
      <c r="C4110" s="10" t="s">
        <v>36</v>
      </c>
      <c r="D4110" s="10" t="s">
        <v>42</v>
      </c>
      <c r="E4110" s="10" t="s">
        <v>35</v>
      </c>
      <c r="F4110" s="10" t="s">
        <v>18</v>
      </c>
      <c r="G4110" s="10" t="s">
        <v>32</v>
      </c>
      <c r="H4110" s="10" t="s">
        <v>20</v>
      </c>
      <c r="I4110" s="10" t="s">
        <v>28</v>
      </c>
      <c r="O4110" s="10">
        <f t="shared" si="64"/>
        <v>1</v>
      </c>
    </row>
    <row r="4111" spans="2:15" x14ac:dyDescent="0.3">
      <c r="B4111" s="10">
        <v>2021</v>
      </c>
      <c r="C4111" s="10" t="s">
        <v>43</v>
      </c>
      <c r="D4111" s="10" t="s">
        <v>16</v>
      </c>
      <c r="E4111" s="10" t="s">
        <v>17</v>
      </c>
      <c r="F4111" s="10" t="s">
        <v>25</v>
      </c>
      <c r="G4111" s="10" t="s">
        <v>44</v>
      </c>
      <c r="H4111" s="10" t="s">
        <v>20</v>
      </c>
      <c r="I4111" s="10" t="s">
        <v>28</v>
      </c>
      <c r="O4111" s="10">
        <f t="shared" si="64"/>
        <v>1</v>
      </c>
    </row>
    <row r="4112" spans="2:15" x14ac:dyDescent="0.3">
      <c r="B4112" s="10">
        <v>2026</v>
      </c>
      <c r="C4112" s="10" t="s">
        <v>22</v>
      </c>
      <c r="D4112" s="10" t="s">
        <v>16</v>
      </c>
      <c r="E4112" s="10" t="s">
        <v>35</v>
      </c>
      <c r="F4112" s="10" t="s">
        <v>18</v>
      </c>
      <c r="G4112" s="10" t="s">
        <v>38</v>
      </c>
      <c r="H4112" s="10" t="s">
        <v>27</v>
      </c>
      <c r="I4112" s="10" t="s">
        <v>28</v>
      </c>
      <c r="O4112" s="10">
        <f t="shared" si="64"/>
        <v>1</v>
      </c>
    </row>
    <row r="4113" spans="2:15" x14ac:dyDescent="0.3">
      <c r="B4113" s="10">
        <v>2022</v>
      </c>
      <c r="C4113" s="10" t="s">
        <v>41</v>
      </c>
      <c r="D4113" s="10" t="s">
        <v>33</v>
      </c>
      <c r="E4113" s="10" t="s">
        <v>24</v>
      </c>
      <c r="F4113" s="10" t="s">
        <v>30</v>
      </c>
      <c r="G4113" s="10" t="s">
        <v>32</v>
      </c>
      <c r="H4113" s="10" t="s">
        <v>20</v>
      </c>
      <c r="I4113" s="10" t="s">
        <v>34</v>
      </c>
      <c r="O4113" s="10">
        <f t="shared" si="64"/>
        <v>1</v>
      </c>
    </row>
    <row r="4114" spans="2:15" x14ac:dyDescent="0.3">
      <c r="B4114" s="10">
        <v>2023</v>
      </c>
      <c r="C4114" s="10" t="s">
        <v>15</v>
      </c>
      <c r="D4114" s="10" t="s">
        <v>42</v>
      </c>
      <c r="E4114" s="10" t="s">
        <v>17</v>
      </c>
      <c r="F4114" s="10" t="s">
        <v>25</v>
      </c>
      <c r="G4114" s="10" t="s">
        <v>44</v>
      </c>
      <c r="H4114" s="10" t="s">
        <v>34</v>
      </c>
      <c r="I4114" s="10" t="s">
        <v>34</v>
      </c>
      <c r="O4114" s="10">
        <f t="shared" si="64"/>
        <v>1</v>
      </c>
    </row>
    <row r="4115" spans="2:15" x14ac:dyDescent="0.3">
      <c r="B4115" s="10">
        <v>2024</v>
      </c>
      <c r="C4115" s="10" t="s">
        <v>15</v>
      </c>
      <c r="D4115" s="10" t="s">
        <v>37</v>
      </c>
      <c r="E4115" s="10" t="s">
        <v>17</v>
      </c>
      <c r="F4115" s="10" t="s">
        <v>25</v>
      </c>
      <c r="G4115" s="10" t="s">
        <v>19</v>
      </c>
      <c r="H4115" s="10" t="s">
        <v>34</v>
      </c>
      <c r="I4115" s="10" t="s">
        <v>21</v>
      </c>
      <c r="O4115" s="10">
        <f t="shared" si="64"/>
        <v>1</v>
      </c>
    </row>
    <row r="4116" spans="2:15" x14ac:dyDescent="0.3">
      <c r="B4116" s="10">
        <v>2023</v>
      </c>
      <c r="C4116" s="10" t="s">
        <v>41</v>
      </c>
      <c r="D4116" s="10" t="s">
        <v>37</v>
      </c>
      <c r="E4116" s="10" t="s">
        <v>35</v>
      </c>
      <c r="F4116" s="10" t="s">
        <v>18</v>
      </c>
      <c r="G4116" s="10" t="s">
        <v>44</v>
      </c>
      <c r="H4116" s="10" t="s">
        <v>34</v>
      </c>
      <c r="I4116" s="10" t="s">
        <v>28</v>
      </c>
      <c r="O4116" s="10">
        <f t="shared" si="64"/>
        <v>1</v>
      </c>
    </row>
    <row r="4117" spans="2:15" x14ac:dyDescent="0.3">
      <c r="B4117" s="10">
        <v>2026</v>
      </c>
      <c r="C4117" s="10" t="s">
        <v>36</v>
      </c>
      <c r="D4117" s="10" t="s">
        <v>37</v>
      </c>
      <c r="E4117" s="10" t="s">
        <v>35</v>
      </c>
      <c r="F4117" s="10" t="s">
        <v>30</v>
      </c>
      <c r="G4117" s="10" t="s">
        <v>19</v>
      </c>
      <c r="H4117" s="10" t="s">
        <v>20</v>
      </c>
      <c r="I4117" s="10" t="s">
        <v>28</v>
      </c>
      <c r="O4117" s="10">
        <f t="shared" si="64"/>
        <v>1</v>
      </c>
    </row>
    <row r="4118" spans="2:15" x14ac:dyDescent="0.3">
      <c r="B4118" s="10">
        <v>2022</v>
      </c>
      <c r="C4118" s="10" t="s">
        <v>22</v>
      </c>
      <c r="D4118" s="10" t="s">
        <v>16</v>
      </c>
      <c r="E4118" s="10" t="s">
        <v>17</v>
      </c>
      <c r="F4118" s="10" t="s">
        <v>18</v>
      </c>
      <c r="G4118" s="10" t="s">
        <v>40</v>
      </c>
      <c r="H4118" s="10" t="s">
        <v>27</v>
      </c>
      <c r="I4118" s="10" t="s">
        <v>34</v>
      </c>
      <c r="O4118" s="10">
        <f t="shared" si="64"/>
        <v>1</v>
      </c>
    </row>
    <row r="4119" spans="2:15" x14ac:dyDescent="0.3">
      <c r="B4119" s="10">
        <v>2021</v>
      </c>
      <c r="C4119" s="10" t="s">
        <v>29</v>
      </c>
      <c r="D4119" s="10" t="s">
        <v>37</v>
      </c>
      <c r="E4119" s="10" t="s">
        <v>17</v>
      </c>
      <c r="F4119" s="10" t="s">
        <v>18</v>
      </c>
      <c r="G4119" s="10" t="s">
        <v>26</v>
      </c>
      <c r="H4119" s="10" t="s">
        <v>20</v>
      </c>
      <c r="I4119" s="10" t="s">
        <v>34</v>
      </c>
      <c r="O4119" s="10">
        <f t="shared" si="64"/>
        <v>1</v>
      </c>
    </row>
    <row r="4120" spans="2:15" x14ac:dyDescent="0.3">
      <c r="B4120" s="10">
        <v>2021</v>
      </c>
      <c r="C4120" s="10" t="s">
        <v>36</v>
      </c>
      <c r="D4120" s="10" t="s">
        <v>33</v>
      </c>
      <c r="E4120" s="10" t="s">
        <v>24</v>
      </c>
      <c r="F4120" s="10" t="s">
        <v>25</v>
      </c>
      <c r="G4120" s="10" t="s">
        <v>44</v>
      </c>
      <c r="H4120" s="10" t="s">
        <v>27</v>
      </c>
      <c r="I4120" s="10" t="s">
        <v>28</v>
      </c>
      <c r="O4120" s="10">
        <f t="shared" si="64"/>
        <v>1</v>
      </c>
    </row>
    <row r="4121" spans="2:15" x14ac:dyDescent="0.3">
      <c r="B4121" s="10">
        <v>2021</v>
      </c>
      <c r="C4121" s="10" t="s">
        <v>36</v>
      </c>
      <c r="D4121" s="10" t="s">
        <v>33</v>
      </c>
      <c r="E4121" s="10" t="s">
        <v>17</v>
      </c>
      <c r="F4121" s="10" t="s">
        <v>30</v>
      </c>
      <c r="G4121" s="10" t="s">
        <v>40</v>
      </c>
      <c r="H4121" s="10" t="s">
        <v>27</v>
      </c>
      <c r="I4121" s="10" t="s">
        <v>28</v>
      </c>
      <c r="O4121" s="10">
        <f t="shared" si="64"/>
        <v>1</v>
      </c>
    </row>
    <row r="4122" spans="2:15" x14ac:dyDescent="0.3">
      <c r="B4122" s="10">
        <v>2022</v>
      </c>
      <c r="C4122" s="10" t="s">
        <v>15</v>
      </c>
      <c r="D4122" s="10" t="s">
        <v>23</v>
      </c>
      <c r="E4122" s="10" t="s">
        <v>17</v>
      </c>
      <c r="F4122" s="10" t="s">
        <v>30</v>
      </c>
      <c r="G4122" s="10" t="s">
        <v>40</v>
      </c>
      <c r="H4122" s="10" t="s">
        <v>20</v>
      </c>
      <c r="I4122" s="10" t="s">
        <v>34</v>
      </c>
      <c r="O4122" s="10">
        <f t="shared" si="64"/>
        <v>1</v>
      </c>
    </row>
    <row r="4123" spans="2:15" x14ac:dyDescent="0.3">
      <c r="B4123" s="10">
        <v>2026</v>
      </c>
      <c r="C4123" s="10" t="s">
        <v>43</v>
      </c>
      <c r="D4123" s="10" t="s">
        <v>23</v>
      </c>
      <c r="E4123" s="10" t="s">
        <v>17</v>
      </c>
      <c r="F4123" s="10" t="s">
        <v>30</v>
      </c>
      <c r="G4123" s="10" t="s">
        <v>32</v>
      </c>
      <c r="H4123" s="10" t="s">
        <v>34</v>
      </c>
      <c r="I4123" s="10" t="s">
        <v>28</v>
      </c>
      <c r="O4123" s="10">
        <f t="shared" si="64"/>
        <v>1</v>
      </c>
    </row>
    <row r="4124" spans="2:15" x14ac:dyDescent="0.3">
      <c r="B4124" s="10">
        <v>2024</v>
      </c>
      <c r="C4124" s="10" t="s">
        <v>15</v>
      </c>
      <c r="D4124" s="10" t="s">
        <v>33</v>
      </c>
      <c r="E4124" s="10" t="s">
        <v>35</v>
      </c>
      <c r="F4124" s="10" t="s">
        <v>18</v>
      </c>
      <c r="G4124" s="10" t="s">
        <v>19</v>
      </c>
      <c r="H4124" s="10" t="s">
        <v>20</v>
      </c>
      <c r="I4124" s="10" t="s">
        <v>21</v>
      </c>
      <c r="O4124" s="10">
        <f t="shared" si="64"/>
        <v>1</v>
      </c>
    </row>
    <row r="4125" spans="2:15" x14ac:dyDescent="0.3">
      <c r="B4125" s="10">
        <v>2026</v>
      </c>
      <c r="C4125" s="10" t="s">
        <v>29</v>
      </c>
      <c r="D4125" s="10" t="s">
        <v>23</v>
      </c>
      <c r="E4125" s="10" t="s">
        <v>17</v>
      </c>
      <c r="F4125" s="10" t="s">
        <v>18</v>
      </c>
      <c r="G4125" s="10" t="s">
        <v>44</v>
      </c>
      <c r="H4125" s="10" t="s">
        <v>34</v>
      </c>
      <c r="I4125" s="10" t="s">
        <v>28</v>
      </c>
      <c r="O4125" s="10">
        <f t="shared" si="64"/>
        <v>1</v>
      </c>
    </row>
    <row r="4126" spans="2:15" x14ac:dyDescent="0.3">
      <c r="B4126" s="10">
        <v>2026</v>
      </c>
      <c r="C4126" s="10" t="s">
        <v>43</v>
      </c>
      <c r="D4126" s="10" t="s">
        <v>37</v>
      </c>
      <c r="E4126" s="10" t="s">
        <v>24</v>
      </c>
      <c r="F4126" s="10" t="s">
        <v>30</v>
      </c>
      <c r="G4126" s="10" t="s">
        <v>40</v>
      </c>
      <c r="H4126" s="10" t="s">
        <v>39</v>
      </c>
      <c r="I4126" s="10" t="s">
        <v>28</v>
      </c>
      <c r="O4126" s="10">
        <f t="shared" si="64"/>
        <v>1</v>
      </c>
    </row>
    <row r="4127" spans="2:15" x14ac:dyDescent="0.3">
      <c r="B4127" s="10">
        <v>2021</v>
      </c>
      <c r="C4127" s="10" t="s">
        <v>43</v>
      </c>
      <c r="D4127" s="10" t="s">
        <v>23</v>
      </c>
      <c r="E4127" s="10" t="s">
        <v>24</v>
      </c>
      <c r="F4127" s="10" t="s">
        <v>25</v>
      </c>
      <c r="G4127" s="10" t="s">
        <v>32</v>
      </c>
      <c r="H4127" s="10" t="s">
        <v>39</v>
      </c>
      <c r="I4127" s="10" t="s">
        <v>34</v>
      </c>
      <c r="O4127" s="10">
        <f t="shared" si="64"/>
        <v>1</v>
      </c>
    </row>
    <row r="4128" spans="2:15" x14ac:dyDescent="0.3">
      <c r="B4128" s="10">
        <v>2025</v>
      </c>
      <c r="C4128" s="10" t="s">
        <v>45</v>
      </c>
      <c r="D4128" s="10" t="s">
        <v>42</v>
      </c>
      <c r="E4128" s="10" t="s">
        <v>35</v>
      </c>
      <c r="F4128" s="10" t="s">
        <v>30</v>
      </c>
      <c r="G4128" s="10" t="s">
        <v>38</v>
      </c>
      <c r="H4128" s="10" t="s">
        <v>20</v>
      </c>
      <c r="I4128" s="10" t="s">
        <v>28</v>
      </c>
      <c r="O4128" s="10">
        <f t="shared" si="64"/>
        <v>1</v>
      </c>
    </row>
    <row r="4129" spans="2:15" x14ac:dyDescent="0.3">
      <c r="B4129" s="10">
        <v>2025</v>
      </c>
      <c r="C4129" s="10" t="s">
        <v>22</v>
      </c>
      <c r="D4129" s="10" t="s">
        <v>16</v>
      </c>
      <c r="E4129" s="10" t="s">
        <v>24</v>
      </c>
      <c r="F4129" s="10" t="s">
        <v>30</v>
      </c>
      <c r="G4129" s="10" t="s">
        <v>26</v>
      </c>
      <c r="H4129" s="10" t="s">
        <v>34</v>
      </c>
      <c r="I4129" s="10" t="s">
        <v>28</v>
      </c>
      <c r="O4129" s="10">
        <f t="shared" si="64"/>
        <v>1</v>
      </c>
    </row>
    <row r="4130" spans="2:15" x14ac:dyDescent="0.3">
      <c r="B4130" s="10">
        <v>2026</v>
      </c>
      <c r="C4130" s="10" t="s">
        <v>29</v>
      </c>
      <c r="D4130" s="10" t="s">
        <v>42</v>
      </c>
      <c r="E4130" s="10" t="s">
        <v>17</v>
      </c>
      <c r="F4130" s="10" t="s">
        <v>18</v>
      </c>
      <c r="G4130" s="10" t="s">
        <v>44</v>
      </c>
      <c r="H4130" s="10" t="s">
        <v>27</v>
      </c>
      <c r="I4130" s="10" t="s">
        <v>28</v>
      </c>
      <c r="O4130" s="10">
        <f t="shared" si="64"/>
        <v>1</v>
      </c>
    </row>
    <row r="4131" spans="2:15" x14ac:dyDescent="0.3">
      <c r="B4131" s="10">
        <v>2023</v>
      </c>
      <c r="C4131" s="10" t="s">
        <v>15</v>
      </c>
      <c r="D4131" s="10" t="s">
        <v>23</v>
      </c>
      <c r="E4131" s="10" t="s">
        <v>24</v>
      </c>
      <c r="F4131" s="10" t="s">
        <v>25</v>
      </c>
      <c r="G4131" s="10" t="s">
        <v>44</v>
      </c>
      <c r="H4131" s="10" t="s">
        <v>20</v>
      </c>
      <c r="I4131" s="10" t="s">
        <v>21</v>
      </c>
      <c r="O4131" s="10">
        <f t="shared" si="64"/>
        <v>1</v>
      </c>
    </row>
    <row r="4132" spans="2:15" x14ac:dyDescent="0.3">
      <c r="B4132" s="10">
        <v>2024</v>
      </c>
      <c r="C4132" s="10" t="s">
        <v>15</v>
      </c>
      <c r="D4132" s="10" t="s">
        <v>37</v>
      </c>
      <c r="E4132" s="10" t="s">
        <v>35</v>
      </c>
      <c r="F4132" s="10" t="s">
        <v>25</v>
      </c>
      <c r="G4132" s="10" t="s">
        <v>32</v>
      </c>
      <c r="H4132" s="10" t="s">
        <v>27</v>
      </c>
      <c r="I4132" s="10" t="s">
        <v>34</v>
      </c>
      <c r="O4132" s="10">
        <f t="shared" si="64"/>
        <v>1</v>
      </c>
    </row>
    <row r="4133" spans="2:15" x14ac:dyDescent="0.3">
      <c r="B4133" s="10">
        <v>2023</v>
      </c>
      <c r="C4133" s="10" t="s">
        <v>15</v>
      </c>
      <c r="D4133" s="10" t="s">
        <v>42</v>
      </c>
      <c r="E4133" s="10" t="s">
        <v>24</v>
      </c>
      <c r="F4133" s="10" t="s">
        <v>30</v>
      </c>
      <c r="G4133" s="10" t="s">
        <v>26</v>
      </c>
      <c r="H4133" s="10" t="s">
        <v>27</v>
      </c>
      <c r="I4133" s="10" t="s">
        <v>21</v>
      </c>
      <c r="O4133" s="10">
        <f t="shared" si="64"/>
        <v>1</v>
      </c>
    </row>
    <row r="4134" spans="2:15" x14ac:dyDescent="0.3">
      <c r="B4134" s="10">
        <v>2025</v>
      </c>
      <c r="C4134" s="10" t="s">
        <v>43</v>
      </c>
      <c r="D4134" s="10" t="s">
        <v>31</v>
      </c>
      <c r="E4134" s="10" t="s">
        <v>35</v>
      </c>
      <c r="F4134" s="10" t="s">
        <v>18</v>
      </c>
      <c r="G4134" s="10" t="s">
        <v>44</v>
      </c>
      <c r="H4134" s="10" t="s">
        <v>39</v>
      </c>
      <c r="I4134" s="10" t="s">
        <v>21</v>
      </c>
      <c r="O4134" s="10">
        <f t="shared" si="64"/>
        <v>1</v>
      </c>
    </row>
    <row r="4135" spans="2:15" x14ac:dyDescent="0.3">
      <c r="B4135" s="10">
        <v>2021</v>
      </c>
      <c r="C4135" s="10" t="s">
        <v>15</v>
      </c>
      <c r="D4135" s="10" t="s">
        <v>23</v>
      </c>
      <c r="E4135" s="10" t="s">
        <v>24</v>
      </c>
      <c r="F4135" s="10" t="s">
        <v>30</v>
      </c>
      <c r="G4135" s="10" t="s">
        <v>32</v>
      </c>
      <c r="H4135" s="10" t="s">
        <v>39</v>
      </c>
      <c r="I4135" s="10" t="s">
        <v>28</v>
      </c>
      <c r="O4135" s="10">
        <f t="shared" si="64"/>
        <v>1</v>
      </c>
    </row>
    <row r="4136" spans="2:15" x14ac:dyDescent="0.3">
      <c r="B4136" s="10">
        <v>2024</v>
      </c>
      <c r="C4136" s="10" t="s">
        <v>22</v>
      </c>
      <c r="D4136" s="10" t="s">
        <v>16</v>
      </c>
      <c r="E4136" s="10" t="s">
        <v>35</v>
      </c>
      <c r="F4136" s="10" t="s">
        <v>25</v>
      </c>
      <c r="G4136" s="10" t="s">
        <v>26</v>
      </c>
      <c r="H4136" s="10" t="s">
        <v>27</v>
      </c>
      <c r="I4136" s="10" t="s">
        <v>34</v>
      </c>
      <c r="O4136" s="10">
        <f t="shared" si="64"/>
        <v>1</v>
      </c>
    </row>
    <row r="4137" spans="2:15" x14ac:dyDescent="0.3">
      <c r="B4137" s="10">
        <v>2026</v>
      </c>
      <c r="C4137" s="10" t="s">
        <v>43</v>
      </c>
      <c r="D4137" s="10" t="s">
        <v>31</v>
      </c>
      <c r="E4137" s="10" t="s">
        <v>24</v>
      </c>
      <c r="F4137" s="10" t="s">
        <v>18</v>
      </c>
      <c r="G4137" s="10" t="s">
        <v>44</v>
      </c>
      <c r="H4137" s="10" t="s">
        <v>27</v>
      </c>
      <c r="I4137" s="10" t="s">
        <v>28</v>
      </c>
      <c r="O4137" s="10">
        <f t="shared" si="64"/>
        <v>1</v>
      </c>
    </row>
    <row r="4138" spans="2:15" x14ac:dyDescent="0.3">
      <c r="B4138" s="10">
        <v>2020</v>
      </c>
      <c r="C4138" s="10" t="s">
        <v>29</v>
      </c>
      <c r="D4138" s="10" t="s">
        <v>23</v>
      </c>
      <c r="E4138" s="10" t="s">
        <v>17</v>
      </c>
      <c r="F4138" s="10" t="s">
        <v>25</v>
      </c>
      <c r="G4138" s="10" t="s">
        <v>38</v>
      </c>
      <c r="H4138" s="10" t="s">
        <v>20</v>
      </c>
      <c r="I4138" s="10" t="s">
        <v>34</v>
      </c>
      <c r="O4138" s="10">
        <f t="shared" si="64"/>
        <v>1</v>
      </c>
    </row>
    <row r="4139" spans="2:15" x14ac:dyDescent="0.3">
      <c r="B4139" s="10">
        <v>2026</v>
      </c>
      <c r="C4139" s="10" t="s">
        <v>43</v>
      </c>
      <c r="D4139" s="10" t="s">
        <v>31</v>
      </c>
      <c r="E4139" s="10" t="s">
        <v>24</v>
      </c>
      <c r="F4139" s="10" t="s">
        <v>18</v>
      </c>
      <c r="G4139" s="10" t="s">
        <v>26</v>
      </c>
      <c r="H4139" s="10" t="s">
        <v>39</v>
      </c>
      <c r="I4139" s="10" t="s">
        <v>21</v>
      </c>
      <c r="O4139" s="10">
        <f t="shared" si="64"/>
        <v>1</v>
      </c>
    </row>
    <row r="4140" spans="2:15" x14ac:dyDescent="0.3">
      <c r="B4140" s="10">
        <v>2020</v>
      </c>
      <c r="C4140" s="10" t="s">
        <v>22</v>
      </c>
      <c r="D4140" s="10" t="s">
        <v>33</v>
      </c>
      <c r="E4140" s="10" t="s">
        <v>17</v>
      </c>
      <c r="F4140" s="10" t="s">
        <v>25</v>
      </c>
      <c r="G4140" s="10" t="s">
        <v>40</v>
      </c>
      <c r="H4140" s="10" t="s">
        <v>27</v>
      </c>
      <c r="I4140" s="10" t="s">
        <v>34</v>
      </c>
      <c r="O4140" s="10">
        <f t="shared" si="64"/>
        <v>1</v>
      </c>
    </row>
    <row r="4141" spans="2:15" x14ac:dyDescent="0.3">
      <c r="B4141" s="10">
        <v>2021</v>
      </c>
      <c r="C4141" s="10" t="s">
        <v>43</v>
      </c>
      <c r="D4141" s="10" t="s">
        <v>31</v>
      </c>
      <c r="E4141" s="10" t="s">
        <v>24</v>
      </c>
      <c r="F4141" s="10" t="s">
        <v>18</v>
      </c>
      <c r="G4141" s="10" t="s">
        <v>32</v>
      </c>
      <c r="H4141" s="10" t="s">
        <v>27</v>
      </c>
      <c r="I4141" s="10" t="s">
        <v>28</v>
      </c>
      <c r="O4141" s="10">
        <f t="shared" si="64"/>
        <v>1</v>
      </c>
    </row>
    <row r="4142" spans="2:15" x14ac:dyDescent="0.3">
      <c r="B4142" s="10">
        <v>2021</v>
      </c>
      <c r="C4142" s="10" t="s">
        <v>41</v>
      </c>
      <c r="D4142" s="10" t="s">
        <v>37</v>
      </c>
      <c r="E4142" s="10" t="s">
        <v>35</v>
      </c>
      <c r="F4142" s="10" t="s">
        <v>30</v>
      </c>
      <c r="G4142" s="10" t="s">
        <v>26</v>
      </c>
      <c r="H4142" s="10" t="s">
        <v>27</v>
      </c>
      <c r="I4142" s="10" t="s">
        <v>28</v>
      </c>
      <c r="O4142" s="10">
        <f t="shared" si="64"/>
        <v>1</v>
      </c>
    </row>
    <row r="4143" spans="2:15" x14ac:dyDescent="0.3">
      <c r="B4143" s="10">
        <v>2023</v>
      </c>
      <c r="C4143" s="10" t="s">
        <v>45</v>
      </c>
      <c r="D4143" s="10" t="s">
        <v>33</v>
      </c>
      <c r="E4143" s="10" t="s">
        <v>17</v>
      </c>
      <c r="F4143" s="10" t="s">
        <v>30</v>
      </c>
      <c r="G4143" s="10" t="s">
        <v>40</v>
      </c>
      <c r="H4143" s="10" t="s">
        <v>27</v>
      </c>
      <c r="I4143" s="10" t="s">
        <v>34</v>
      </c>
      <c r="O4143" s="10">
        <f t="shared" si="64"/>
        <v>1</v>
      </c>
    </row>
    <row r="4144" spans="2:15" x14ac:dyDescent="0.3">
      <c r="B4144" s="10">
        <v>2025</v>
      </c>
      <c r="C4144" s="10" t="s">
        <v>43</v>
      </c>
      <c r="D4144" s="10" t="s">
        <v>16</v>
      </c>
      <c r="E4144" s="10" t="s">
        <v>17</v>
      </c>
      <c r="F4144" s="10" t="s">
        <v>30</v>
      </c>
      <c r="G4144" s="10" t="s">
        <v>38</v>
      </c>
      <c r="H4144" s="10" t="s">
        <v>34</v>
      </c>
      <c r="I4144" s="10" t="s">
        <v>28</v>
      </c>
      <c r="O4144" s="10">
        <f t="shared" si="64"/>
        <v>1</v>
      </c>
    </row>
    <row r="4145" spans="2:15" x14ac:dyDescent="0.3">
      <c r="B4145" s="10">
        <v>2025</v>
      </c>
      <c r="C4145" s="10" t="s">
        <v>43</v>
      </c>
      <c r="D4145" s="10" t="s">
        <v>42</v>
      </c>
      <c r="E4145" s="10" t="s">
        <v>24</v>
      </c>
      <c r="F4145" s="10" t="s">
        <v>25</v>
      </c>
      <c r="G4145" s="10" t="s">
        <v>38</v>
      </c>
      <c r="H4145" s="10" t="s">
        <v>39</v>
      </c>
      <c r="I4145" s="10" t="s">
        <v>21</v>
      </c>
      <c r="O4145" s="10">
        <f t="shared" si="64"/>
        <v>1</v>
      </c>
    </row>
    <row r="4146" spans="2:15" x14ac:dyDescent="0.3">
      <c r="B4146" s="10">
        <v>2026</v>
      </c>
      <c r="C4146" s="10" t="s">
        <v>15</v>
      </c>
      <c r="D4146" s="10" t="s">
        <v>37</v>
      </c>
      <c r="E4146" s="10" t="s">
        <v>35</v>
      </c>
      <c r="F4146" s="10" t="s">
        <v>18</v>
      </c>
      <c r="G4146" s="10" t="s">
        <v>32</v>
      </c>
      <c r="H4146" s="10" t="s">
        <v>39</v>
      </c>
      <c r="I4146" s="10" t="s">
        <v>21</v>
      </c>
      <c r="O4146" s="10">
        <f t="shared" si="64"/>
        <v>1</v>
      </c>
    </row>
    <row r="4147" spans="2:15" x14ac:dyDescent="0.3">
      <c r="B4147" s="10">
        <v>2020</v>
      </c>
      <c r="C4147" s="10" t="s">
        <v>45</v>
      </c>
      <c r="D4147" s="10" t="s">
        <v>33</v>
      </c>
      <c r="E4147" s="10" t="s">
        <v>17</v>
      </c>
      <c r="F4147" s="10" t="s">
        <v>25</v>
      </c>
      <c r="G4147" s="10" t="s">
        <v>26</v>
      </c>
      <c r="H4147" s="10" t="s">
        <v>34</v>
      </c>
      <c r="I4147" s="10" t="s">
        <v>34</v>
      </c>
      <c r="O4147" s="10">
        <f t="shared" si="64"/>
        <v>1</v>
      </c>
    </row>
    <row r="4148" spans="2:15" x14ac:dyDescent="0.3">
      <c r="B4148" s="10">
        <v>2024</v>
      </c>
      <c r="C4148" s="10" t="s">
        <v>43</v>
      </c>
      <c r="D4148" s="10" t="s">
        <v>33</v>
      </c>
      <c r="E4148" s="10" t="s">
        <v>17</v>
      </c>
      <c r="F4148" s="10" t="s">
        <v>25</v>
      </c>
      <c r="G4148" s="10" t="s">
        <v>26</v>
      </c>
      <c r="H4148" s="10" t="s">
        <v>27</v>
      </c>
      <c r="I4148" s="10" t="s">
        <v>21</v>
      </c>
      <c r="O4148" s="10">
        <f t="shared" si="64"/>
        <v>1</v>
      </c>
    </row>
    <row r="4149" spans="2:15" x14ac:dyDescent="0.3">
      <c r="B4149" s="10">
        <v>2025</v>
      </c>
      <c r="C4149" s="10" t="s">
        <v>15</v>
      </c>
      <c r="D4149" s="10" t="s">
        <v>16</v>
      </c>
      <c r="E4149" s="10" t="s">
        <v>24</v>
      </c>
      <c r="F4149" s="10" t="s">
        <v>30</v>
      </c>
      <c r="G4149" s="10" t="s">
        <v>40</v>
      </c>
      <c r="H4149" s="10" t="s">
        <v>27</v>
      </c>
      <c r="I4149" s="10" t="s">
        <v>28</v>
      </c>
      <c r="O4149" s="10">
        <f t="shared" si="64"/>
        <v>1</v>
      </c>
    </row>
    <row r="4150" spans="2:15" x14ac:dyDescent="0.3">
      <c r="B4150" s="10">
        <v>2026</v>
      </c>
      <c r="C4150" s="10" t="s">
        <v>41</v>
      </c>
      <c r="D4150" s="10" t="s">
        <v>23</v>
      </c>
      <c r="E4150" s="10" t="s">
        <v>17</v>
      </c>
      <c r="F4150" s="10" t="s">
        <v>18</v>
      </c>
      <c r="G4150" s="10" t="s">
        <v>40</v>
      </c>
      <c r="H4150" s="10" t="s">
        <v>20</v>
      </c>
      <c r="I4150" s="10" t="s">
        <v>21</v>
      </c>
      <c r="O4150" s="10">
        <f t="shared" si="64"/>
        <v>1</v>
      </c>
    </row>
    <row r="4151" spans="2:15" x14ac:dyDescent="0.3">
      <c r="B4151" s="10">
        <v>2023</v>
      </c>
      <c r="C4151" s="10" t="s">
        <v>36</v>
      </c>
      <c r="D4151" s="10" t="s">
        <v>33</v>
      </c>
      <c r="E4151" s="10" t="s">
        <v>24</v>
      </c>
      <c r="F4151" s="10" t="s">
        <v>25</v>
      </c>
      <c r="G4151" s="10" t="s">
        <v>32</v>
      </c>
      <c r="H4151" s="10" t="s">
        <v>34</v>
      </c>
      <c r="I4151" s="10" t="s">
        <v>28</v>
      </c>
      <c r="O4151" s="10">
        <f t="shared" si="64"/>
        <v>1</v>
      </c>
    </row>
    <row r="4152" spans="2:15" x14ac:dyDescent="0.3">
      <c r="B4152" s="10">
        <v>2020</v>
      </c>
      <c r="C4152" s="10" t="s">
        <v>41</v>
      </c>
      <c r="D4152" s="10" t="s">
        <v>42</v>
      </c>
      <c r="E4152" s="10" t="s">
        <v>17</v>
      </c>
      <c r="F4152" s="10" t="s">
        <v>18</v>
      </c>
      <c r="G4152" s="10" t="s">
        <v>38</v>
      </c>
      <c r="H4152" s="10" t="s">
        <v>20</v>
      </c>
      <c r="I4152" s="10" t="s">
        <v>21</v>
      </c>
      <c r="O4152" s="10">
        <f t="shared" si="64"/>
        <v>1</v>
      </c>
    </row>
    <row r="4153" spans="2:15" x14ac:dyDescent="0.3">
      <c r="B4153" s="10">
        <v>2026</v>
      </c>
      <c r="C4153" s="10" t="s">
        <v>45</v>
      </c>
      <c r="D4153" s="10" t="s">
        <v>31</v>
      </c>
      <c r="E4153" s="10" t="s">
        <v>35</v>
      </c>
      <c r="F4153" s="10" t="s">
        <v>18</v>
      </c>
      <c r="G4153" s="10" t="s">
        <v>44</v>
      </c>
      <c r="H4153" s="10" t="s">
        <v>27</v>
      </c>
      <c r="I4153" s="10" t="s">
        <v>21</v>
      </c>
      <c r="O4153" s="10">
        <f t="shared" si="64"/>
        <v>1</v>
      </c>
    </row>
    <row r="4154" spans="2:15" x14ac:dyDescent="0.3">
      <c r="B4154" s="10">
        <v>2024</v>
      </c>
      <c r="C4154" s="10" t="s">
        <v>15</v>
      </c>
      <c r="D4154" s="10" t="s">
        <v>31</v>
      </c>
      <c r="E4154" s="10" t="s">
        <v>35</v>
      </c>
      <c r="F4154" s="10" t="s">
        <v>30</v>
      </c>
      <c r="G4154" s="10" t="s">
        <v>38</v>
      </c>
      <c r="H4154" s="10" t="s">
        <v>20</v>
      </c>
      <c r="I4154" s="10" t="s">
        <v>28</v>
      </c>
      <c r="O4154" s="10">
        <f t="shared" si="64"/>
        <v>1</v>
      </c>
    </row>
    <row r="4155" spans="2:15" x14ac:dyDescent="0.3">
      <c r="B4155" s="10">
        <v>2021</v>
      </c>
      <c r="C4155" s="10" t="s">
        <v>29</v>
      </c>
      <c r="D4155" s="10" t="s">
        <v>33</v>
      </c>
      <c r="E4155" s="10" t="s">
        <v>17</v>
      </c>
      <c r="F4155" s="10" t="s">
        <v>25</v>
      </c>
      <c r="G4155" s="10" t="s">
        <v>19</v>
      </c>
      <c r="H4155" s="10" t="s">
        <v>34</v>
      </c>
      <c r="I4155" s="10" t="s">
        <v>21</v>
      </c>
      <c r="O4155" s="10">
        <f t="shared" si="64"/>
        <v>1</v>
      </c>
    </row>
    <row r="4156" spans="2:15" x14ac:dyDescent="0.3">
      <c r="B4156" s="10">
        <v>2021</v>
      </c>
      <c r="C4156" s="10" t="s">
        <v>43</v>
      </c>
      <c r="D4156" s="10" t="s">
        <v>42</v>
      </c>
      <c r="E4156" s="10" t="s">
        <v>17</v>
      </c>
      <c r="F4156" s="10" t="s">
        <v>30</v>
      </c>
      <c r="G4156" s="10" t="s">
        <v>19</v>
      </c>
      <c r="H4156" s="10" t="s">
        <v>27</v>
      </c>
      <c r="I4156" s="10" t="s">
        <v>21</v>
      </c>
      <c r="O4156" s="10">
        <f t="shared" si="64"/>
        <v>1</v>
      </c>
    </row>
    <row r="4157" spans="2:15" x14ac:dyDescent="0.3">
      <c r="B4157" s="10">
        <v>2020</v>
      </c>
      <c r="C4157" s="10" t="s">
        <v>15</v>
      </c>
      <c r="D4157" s="10" t="s">
        <v>37</v>
      </c>
      <c r="E4157" s="10" t="s">
        <v>24</v>
      </c>
      <c r="F4157" s="10" t="s">
        <v>25</v>
      </c>
      <c r="G4157" s="10" t="s">
        <v>38</v>
      </c>
      <c r="H4157" s="10" t="s">
        <v>34</v>
      </c>
      <c r="I4157" s="10" t="s">
        <v>21</v>
      </c>
      <c r="O4157" s="10">
        <f t="shared" si="64"/>
        <v>1</v>
      </c>
    </row>
    <row r="4158" spans="2:15" x14ac:dyDescent="0.3">
      <c r="B4158" s="10">
        <v>2020</v>
      </c>
      <c r="C4158" s="10" t="s">
        <v>41</v>
      </c>
      <c r="D4158" s="10" t="s">
        <v>37</v>
      </c>
      <c r="E4158" s="10" t="s">
        <v>17</v>
      </c>
      <c r="F4158" s="10" t="s">
        <v>30</v>
      </c>
      <c r="G4158" s="10" t="s">
        <v>32</v>
      </c>
      <c r="H4158" s="10" t="s">
        <v>27</v>
      </c>
      <c r="I4158" s="10" t="s">
        <v>28</v>
      </c>
      <c r="O4158" s="10">
        <f t="shared" si="64"/>
        <v>1</v>
      </c>
    </row>
    <row r="4159" spans="2:15" x14ac:dyDescent="0.3">
      <c r="B4159" s="10">
        <v>2025</v>
      </c>
      <c r="C4159" s="10" t="s">
        <v>41</v>
      </c>
      <c r="D4159" s="10" t="s">
        <v>23</v>
      </c>
      <c r="E4159" s="10" t="s">
        <v>24</v>
      </c>
      <c r="F4159" s="10" t="s">
        <v>25</v>
      </c>
      <c r="G4159" s="10" t="s">
        <v>38</v>
      </c>
      <c r="H4159" s="10" t="s">
        <v>34</v>
      </c>
      <c r="I4159" s="10" t="s">
        <v>21</v>
      </c>
      <c r="O4159" s="10">
        <f t="shared" si="64"/>
        <v>1</v>
      </c>
    </row>
    <row r="4160" spans="2:15" x14ac:dyDescent="0.3">
      <c r="B4160" s="10">
        <v>2020</v>
      </c>
      <c r="C4160" s="10" t="s">
        <v>15</v>
      </c>
      <c r="D4160" s="10" t="s">
        <v>31</v>
      </c>
      <c r="E4160" s="10" t="s">
        <v>35</v>
      </c>
      <c r="F4160" s="10" t="s">
        <v>18</v>
      </c>
      <c r="G4160" s="10" t="s">
        <v>26</v>
      </c>
      <c r="H4160" s="10" t="s">
        <v>39</v>
      </c>
      <c r="I4160" s="10" t="s">
        <v>34</v>
      </c>
      <c r="O4160" s="10">
        <f t="shared" si="64"/>
        <v>1</v>
      </c>
    </row>
    <row r="4161" spans="2:15" x14ac:dyDescent="0.3">
      <c r="B4161" s="10">
        <v>2024</v>
      </c>
      <c r="C4161" s="10" t="s">
        <v>45</v>
      </c>
      <c r="D4161" s="10" t="s">
        <v>33</v>
      </c>
      <c r="E4161" s="10" t="s">
        <v>35</v>
      </c>
      <c r="F4161" s="10" t="s">
        <v>30</v>
      </c>
      <c r="G4161" s="10" t="s">
        <v>32</v>
      </c>
      <c r="H4161" s="10" t="s">
        <v>20</v>
      </c>
      <c r="I4161" s="10" t="s">
        <v>28</v>
      </c>
      <c r="O4161" s="10">
        <f t="shared" si="64"/>
        <v>1</v>
      </c>
    </row>
    <row r="4162" spans="2:15" x14ac:dyDescent="0.3">
      <c r="B4162" s="10">
        <v>2020</v>
      </c>
      <c r="C4162" s="10" t="s">
        <v>15</v>
      </c>
      <c r="D4162" s="10" t="s">
        <v>23</v>
      </c>
      <c r="E4162" s="10" t="s">
        <v>35</v>
      </c>
      <c r="F4162" s="10" t="s">
        <v>25</v>
      </c>
      <c r="G4162" s="10" t="s">
        <v>40</v>
      </c>
      <c r="H4162" s="10" t="s">
        <v>27</v>
      </c>
      <c r="I4162" s="10" t="s">
        <v>28</v>
      </c>
      <c r="O4162" s="10">
        <f t="shared" si="64"/>
        <v>1</v>
      </c>
    </row>
    <row r="4163" spans="2:15" x14ac:dyDescent="0.3">
      <c r="B4163" s="10">
        <v>2026</v>
      </c>
      <c r="C4163" s="10" t="s">
        <v>43</v>
      </c>
      <c r="D4163" s="10" t="s">
        <v>33</v>
      </c>
      <c r="E4163" s="10" t="s">
        <v>35</v>
      </c>
      <c r="F4163" s="10" t="s">
        <v>25</v>
      </c>
      <c r="G4163" s="10" t="s">
        <v>26</v>
      </c>
      <c r="H4163" s="10" t="s">
        <v>39</v>
      </c>
      <c r="I4163" s="10" t="s">
        <v>28</v>
      </c>
      <c r="O4163" s="10">
        <f t="shared" si="64"/>
        <v>1</v>
      </c>
    </row>
    <row r="4164" spans="2:15" x14ac:dyDescent="0.3">
      <c r="B4164" s="10">
        <v>2022</v>
      </c>
      <c r="C4164" s="10" t="s">
        <v>22</v>
      </c>
      <c r="D4164" s="10" t="s">
        <v>16</v>
      </c>
      <c r="E4164" s="10" t="s">
        <v>24</v>
      </c>
      <c r="F4164" s="10" t="s">
        <v>25</v>
      </c>
      <c r="G4164" s="10" t="s">
        <v>26</v>
      </c>
      <c r="H4164" s="10" t="s">
        <v>20</v>
      </c>
      <c r="I4164" s="10" t="s">
        <v>21</v>
      </c>
      <c r="O4164" s="10">
        <f t="shared" si="64"/>
        <v>1</v>
      </c>
    </row>
    <row r="4165" spans="2:15" x14ac:dyDescent="0.3">
      <c r="B4165" s="10">
        <v>2026</v>
      </c>
      <c r="C4165" s="10" t="s">
        <v>43</v>
      </c>
      <c r="D4165" s="10" t="s">
        <v>42</v>
      </c>
      <c r="E4165" s="10" t="s">
        <v>17</v>
      </c>
      <c r="F4165" s="10" t="s">
        <v>18</v>
      </c>
      <c r="G4165" s="10" t="s">
        <v>19</v>
      </c>
      <c r="H4165" s="10" t="s">
        <v>20</v>
      </c>
      <c r="I4165" s="10" t="s">
        <v>28</v>
      </c>
      <c r="O4165" s="10">
        <f t="shared" ref="O4165:O4228" si="65">SUBTOTAL(103,B4165)</f>
        <v>1</v>
      </c>
    </row>
    <row r="4166" spans="2:15" x14ac:dyDescent="0.3">
      <c r="B4166" s="10">
        <v>2020</v>
      </c>
      <c r="C4166" s="10" t="s">
        <v>41</v>
      </c>
      <c r="D4166" s="10" t="s">
        <v>31</v>
      </c>
      <c r="E4166" s="10" t="s">
        <v>17</v>
      </c>
      <c r="F4166" s="10" t="s">
        <v>18</v>
      </c>
      <c r="G4166" s="10" t="s">
        <v>44</v>
      </c>
      <c r="H4166" s="10" t="s">
        <v>39</v>
      </c>
      <c r="I4166" s="10" t="s">
        <v>28</v>
      </c>
      <c r="O4166" s="10">
        <f t="shared" si="65"/>
        <v>1</v>
      </c>
    </row>
    <row r="4167" spans="2:15" x14ac:dyDescent="0.3">
      <c r="B4167" s="10">
        <v>2024</v>
      </c>
      <c r="C4167" s="10" t="s">
        <v>43</v>
      </c>
      <c r="D4167" s="10" t="s">
        <v>37</v>
      </c>
      <c r="E4167" s="10" t="s">
        <v>35</v>
      </c>
      <c r="F4167" s="10" t="s">
        <v>18</v>
      </c>
      <c r="G4167" s="10" t="s">
        <v>38</v>
      </c>
      <c r="H4167" s="10" t="s">
        <v>39</v>
      </c>
      <c r="I4167" s="10" t="s">
        <v>34</v>
      </c>
      <c r="O4167" s="10">
        <f t="shared" si="65"/>
        <v>1</v>
      </c>
    </row>
    <row r="4168" spans="2:15" x14ac:dyDescent="0.3">
      <c r="B4168" s="10">
        <v>2024</v>
      </c>
      <c r="C4168" s="10" t="s">
        <v>43</v>
      </c>
      <c r="D4168" s="10" t="s">
        <v>16</v>
      </c>
      <c r="E4168" s="10" t="s">
        <v>24</v>
      </c>
      <c r="F4168" s="10" t="s">
        <v>18</v>
      </c>
      <c r="G4168" s="10" t="s">
        <v>19</v>
      </c>
      <c r="H4168" s="10" t="s">
        <v>34</v>
      </c>
      <c r="I4168" s="10" t="s">
        <v>28</v>
      </c>
      <c r="O4168" s="10">
        <f t="shared" si="65"/>
        <v>1</v>
      </c>
    </row>
    <row r="4169" spans="2:15" x14ac:dyDescent="0.3">
      <c r="B4169" s="10">
        <v>2021</v>
      </c>
      <c r="C4169" s="10" t="s">
        <v>36</v>
      </c>
      <c r="D4169" s="10" t="s">
        <v>23</v>
      </c>
      <c r="E4169" s="10" t="s">
        <v>35</v>
      </c>
      <c r="F4169" s="10" t="s">
        <v>18</v>
      </c>
      <c r="G4169" s="10" t="s">
        <v>44</v>
      </c>
      <c r="H4169" s="10" t="s">
        <v>20</v>
      </c>
      <c r="I4169" s="10" t="s">
        <v>34</v>
      </c>
      <c r="O4169" s="10">
        <f t="shared" si="65"/>
        <v>1</v>
      </c>
    </row>
    <row r="4170" spans="2:15" x14ac:dyDescent="0.3">
      <c r="B4170" s="10">
        <v>2021</v>
      </c>
      <c r="C4170" s="10" t="s">
        <v>22</v>
      </c>
      <c r="D4170" s="10" t="s">
        <v>23</v>
      </c>
      <c r="E4170" s="10" t="s">
        <v>17</v>
      </c>
      <c r="F4170" s="10" t="s">
        <v>30</v>
      </c>
      <c r="G4170" s="10" t="s">
        <v>40</v>
      </c>
      <c r="H4170" s="10" t="s">
        <v>20</v>
      </c>
      <c r="I4170" s="10" t="s">
        <v>28</v>
      </c>
      <c r="O4170" s="10">
        <f t="shared" si="65"/>
        <v>1</v>
      </c>
    </row>
    <row r="4171" spans="2:15" x14ac:dyDescent="0.3">
      <c r="B4171" s="10">
        <v>2022</v>
      </c>
      <c r="C4171" s="10" t="s">
        <v>45</v>
      </c>
      <c r="D4171" s="10" t="s">
        <v>16</v>
      </c>
      <c r="E4171" s="10" t="s">
        <v>35</v>
      </c>
      <c r="F4171" s="10" t="s">
        <v>25</v>
      </c>
      <c r="G4171" s="10" t="s">
        <v>26</v>
      </c>
      <c r="H4171" s="10" t="s">
        <v>20</v>
      </c>
      <c r="I4171" s="10" t="s">
        <v>28</v>
      </c>
      <c r="O4171" s="10">
        <f t="shared" si="65"/>
        <v>1</v>
      </c>
    </row>
    <row r="4172" spans="2:15" x14ac:dyDescent="0.3">
      <c r="B4172" s="10">
        <v>2026</v>
      </c>
      <c r="C4172" s="10" t="s">
        <v>43</v>
      </c>
      <c r="D4172" s="10" t="s">
        <v>31</v>
      </c>
      <c r="E4172" s="10" t="s">
        <v>24</v>
      </c>
      <c r="F4172" s="10" t="s">
        <v>25</v>
      </c>
      <c r="G4172" s="10" t="s">
        <v>19</v>
      </c>
      <c r="H4172" s="10" t="s">
        <v>27</v>
      </c>
      <c r="I4172" s="10" t="s">
        <v>28</v>
      </c>
      <c r="O4172" s="10">
        <f t="shared" si="65"/>
        <v>1</v>
      </c>
    </row>
    <row r="4173" spans="2:15" x14ac:dyDescent="0.3">
      <c r="B4173" s="10">
        <v>2022</v>
      </c>
      <c r="C4173" s="10" t="s">
        <v>22</v>
      </c>
      <c r="D4173" s="10" t="s">
        <v>42</v>
      </c>
      <c r="E4173" s="10" t="s">
        <v>24</v>
      </c>
      <c r="F4173" s="10" t="s">
        <v>25</v>
      </c>
      <c r="G4173" s="10" t="s">
        <v>26</v>
      </c>
      <c r="H4173" s="10" t="s">
        <v>34</v>
      </c>
      <c r="I4173" s="10" t="s">
        <v>28</v>
      </c>
      <c r="O4173" s="10">
        <f t="shared" si="65"/>
        <v>1</v>
      </c>
    </row>
    <row r="4174" spans="2:15" x14ac:dyDescent="0.3">
      <c r="B4174" s="10">
        <v>2021</v>
      </c>
      <c r="C4174" s="10" t="s">
        <v>29</v>
      </c>
      <c r="D4174" s="10" t="s">
        <v>42</v>
      </c>
      <c r="E4174" s="10" t="s">
        <v>17</v>
      </c>
      <c r="F4174" s="10" t="s">
        <v>25</v>
      </c>
      <c r="G4174" s="10" t="s">
        <v>38</v>
      </c>
      <c r="H4174" s="10" t="s">
        <v>20</v>
      </c>
      <c r="I4174" s="10" t="s">
        <v>21</v>
      </c>
      <c r="O4174" s="10">
        <f t="shared" si="65"/>
        <v>1</v>
      </c>
    </row>
    <row r="4175" spans="2:15" x14ac:dyDescent="0.3">
      <c r="B4175" s="10">
        <v>2025</v>
      </c>
      <c r="C4175" s="10" t="s">
        <v>29</v>
      </c>
      <c r="D4175" s="10" t="s">
        <v>33</v>
      </c>
      <c r="E4175" s="10" t="s">
        <v>35</v>
      </c>
      <c r="F4175" s="10" t="s">
        <v>18</v>
      </c>
      <c r="G4175" s="10" t="s">
        <v>38</v>
      </c>
      <c r="H4175" s="10" t="s">
        <v>34</v>
      </c>
      <c r="I4175" s="10" t="s">
        <v>28</v>
      </c>
      <c r="O4175" s="10">
        <f t="shared" si="65"/>
        <v>1</v>
      </c>
    </row>
    <row r="4176" spans="2:15" x14ac:dyDescent="0.3">
      <c r="B4176" s="10">
        <v>2026</v>
      </c>
      <c r="C4176" s="10" t="s">
        <v>22</v>
      </c>
      <c r="D4176" s="10" t="s">
        <v>42</v>
      </c>
      <c r="E4176" s="10" t="s">
        <v>17</v>
      </c>
      <c r="F4176" s="10" t="s">
        <v>25</v>
      </c>
      <c r="G4176" s="10" t="s">
        <v>38</v>
      </c>
      <c r="H4176" s="10" t="s">
        <v>20</v>
      </c>
      <c r="I4176" s="10" t="s">
        <v>21</v>
      </c>
      <c r="O4176" s="10">
        <f t="shared" si="65"/>
        <v>1</v>
      </c>
    </row>
    <row r="4177" spans="2:15" x14ac:dyDescent="0.3">
      <c r="B4177" s="10">
        <v>2021</v>
      </c>
      <c r="C4177" s="10" t="s">
        <v>29</v>
      </c>
      <c r="D4177" s="10" t="s">
        <v>23</v>
      </c>
      <c r="E4177" s="10" t="s">
        <v>17</v>
      </c>
      <c r="F4177" s="10" t="s">
        <v>25</v>
      </c>
      <c r="G4177" s="10" t="s">
        <v>38</v>
      </c>
      <c r="H4177" s="10" t="s">
        <v>34</v>
      </c>
      <c r="I4177" s="10" t="s">
        <v>28</v>
      </c>
      <c r="O4177" s="10">
        <f t="shared" si="65"/>
        <v>1</v>
      </c>
    </row>
    <row r="4178" spans="2:15" x14ac:dyDescent="0.3">
      <c r="B4178" s="10">
        <v>2026</v>
      </c>
      <c r="C4178" s="10" t="s">
        <v>43</v>
      </c>
      <c r="D4178" s="10" t="s">
        <v>16</v>
      </c>
      <c r="E4178" s="10" t="s">
        <v>17</v>
      </c>
      <c r="F4178" s="10" t="s">
        <v>18</v>
      </c>
      <c r="G4178" s="10" t="s">
        <v>44</v>
      </c>
      <c r="H4178" s="10" t="s">
        <v>34</v>
      </c>
      <c r="I4178" s="10" t="s">
        <v>28</v>
      </c>
      <c r="O4178" s="10">
        <f t="shared" si="65"/>
        <v>1</v>
      </c>
    </row>
    <row r="4179" spans="2:15" x14ac:dyDescent="0.3">
      <c r="B4179" s="10">
        <v>2022</v>
      </c>
      <c r="C4179" s="10" t="s">
        <v>22</v>
      </c>
      <c r="D4179" s="10" t="s">
        <v>23</v>
      </c>
      <c r="E4179" s="10" t="s">
        <v>17</v>
      </c>
      <c r="F4179" s="10" t="s">
        <v>30</v>
      </c>
      <c r="G4179" s="10" t="s">
        <v>19</v>
      </c>
      <c r="H4179" s="10" t="s">
        <v>27</v>
      </c>
      <c r="I4179" s="10" t="s">
        <v>21</v>
      </c>
      <c r="O4179" s="10">
        <f t="shared" si="65"/>
        <v>1</v>
      </c>
    </row>
    <row r="4180" spans="2:15" x14ac:dyDescent="0.3">
      <c r="B4180" s="10">
        <v>2020</v>
      </c>
      <c r="C4180" s="10" t="s">
        <v>43</v>
      </c>
      <c r="D4180" s="10" t="s">
        <v>37</v>
      </c>
      <c r="E4180" s="10" t="s">
        <v>35</v>
      </c>
      <c r="F4180" s="10" t="s">
        <v>30</v>
      </c>
      <c r="G4180" s="10" t="s">
        <v>19</v>
      </c>
      <c r="H4180" s="10" t="s">
        <v>34</v>
      </c>
      <c r="I4180" s="10" t="s">
        <v>34</v>
      </c>
      <c r="O4180" s="10">
        <f t="shared" si="65"/>
        <v>1</v>
      </c>
    </row>
    <row r="4181" spans="2:15" x14ac:dyDescent="0.3">
      <c r="B4181" s="10">
        <v>2024</v>
      </c>
      <c r="C4181" s="10" t="s">
        <v>22</v>
      </c>
      <c r="D4181" s="10" t="s">
        <v>23</v>
      </c>
      <c r="E4181" s="10" t="s">
        <v>17</v>
      </c>
      <c r="F4181" s="10" t="s">
        <v>25</v>
      </c>
      <c r="G4181" s="10" t="s">
        <v>40</v>
      </c>
      <c r="H4181" s="10" t="s">
        <v>39</v>
      </c>
      <c r="I4181" s="10" t="s">
        <v>21</v>
      </c>
      <c r="O4181" s="10">
        <f t="shared" si="65"/>
        <v>1</v>
      </c>
    </row>
    <row r="4182" spans="2:15" x14ac:dyDescent="0.3">
      <c r="B4182" s="10">
        <v>2024</v>
      </c>
      <c r="C4182" s="10" t="s">
        <v>36</v>
      </c>
      <c r="D4182" s="10" t="s">
        <v>33</v>
      </c>
      <c r="E4182" s="10" t="s">
        <v>35</v>
      </c>
      <c r="F4182" s="10" t="s">
        <v>30</v>
      </c>
      <c r="G4182" s="10" t="s">
        <v>40</v>
      </c>
      <c r="H4182" s="10" t="s">
        <v>27</v>
      </c>
      <c r="I4182" s="10" t="s">
        <v>28</v>
      </c>
      <c r="O4182" s="10">
        <f t="shared" si="65"/>
        <v>1</v>
      </c>
    </row>
    <row r="4183" spans="2:15" x14ac:dyDescent="0.3">
      <c r="B4183" s="10">
        <v>2022</v>
      </c>
      <c r="C4183" s="10" t="s">
        <v>36</v>
      </c>
      <c r="D4183" s="10" t="s">
        <v>16</v>
      </c>
      <c r="E4183" s="10" t="s">
        <v>17</v>
      </c>
      <c r="F4183" s="10" t="s">
        <v>25</v>
      </c>
      <c r="G4183" s="10" t="s">
        <v>26</v>
      </c>
      <c r="H4183" s="10" t="s">
        <v>20</v>
      </c>
      <c r="I4183" s="10" t="s">
        <v>28</v>
      </c>
      <c r="O4183" s="10">
        <f t="shared" si="65"/>
        <v>1</v>
      </c>
    </row>
    <row r="4184" spans="2:15" x14ac:dyDescent="0.3">
      <c r="B4184" s="10">
        <v>2023</v>
      </c>
      <c r="C4184" s="10" t="s">
        <v>36</v>
      </c>
      <c r="D4184" s="10" t="s">
        <v>33</v>
      </c>
      <c r="E4184" s="10" t="s">
        <v>17</v>
      </c>
      <c r="F4184" s="10" t="s">
        <v>25</v>
      </c>
      <c r="G4184" s="10" t="s">
        <v>38</v>
      </c>
      <c r="H4184" s="10" t="s">
        <v>20</v>
      </c>
      <c r="I4184" s="10" t="s">
        <v>28</v>
      </c>
      <c r="O4184" s="10">
        <f t="shared" si="65"/>
        <v>1</v>
      </c>
    </row>
    <row r="4185" spans="2:15" x14ac:dyDescent="0.3">
      <c r="B4185" s="10">
        <v>2026</v>
      </c>
      <c r="C4185" s="10" t="s">
        <v>41</v>
      </c>
      <c r="D4185" s="10" t="s">
        <v>37</v>
      </c>
      <c r="E4185" s="10" t="s">
        <v>24</v>
      </c>
      <c r="F4185" s="10" t="s">
        <v>18</v>
      </c>
      <c r="G4185" s="10" t="s">
        <v>40</v>
      </c>
      <c r="H4185" s="10" t="s">
        <v>34</v>
      </c>
      <c r="I4185" s="10" t="s">
        <v>28</v>
      </c>
      <c r="O4185" s="10">
        <f t="shared" si="65"/>
        <v>1</v>
      </c>
    </row>
    <row r="4186" spans="2:15" x14ac:dyDescent="0.3">
      <c r="B4186" s="10">
        <v>2024</v>
      </c>
      <c r="C4186" s="10" t="s">
        <v>41</v>
      </c>
      <c r="D4186" s="10" t="s">
        <v>31</v>
      </c>
      <c r="E4186" s="10" t="s">
        <v>17</v>
      </c>
      <c r="F4186" s="10" t="s">
        <v>25</v>
      </c>
      <c r="G4186" s="10" t="s">
        <v>38</v>
      </c>
      <c r="H4186" s="10" t="s">
        <v>20</v>
      </c>
      <c r="I4186" s="10" t="s">
        <v>21</v>
      </c>
      <c r="O4186" s="10">
        <f t="shared" si="65"/>
        <v>1</v>
      </c>
    </row>
    <row r="4187" spans="2:15" x14ac:dyDescent="0.3">
      <c r="B4187" s="10">
        <v>2022</v>
      </c>
      <c r="C4187" s="10" t="s">
        <v>43</v>
      </c>
      <c r="D4187" s="10" t="s">
        <v>16</v>
      </c>
      <c r="E4187" s="10" t="s">
        <v>24</v>
      </c>
      <c r="F4187" s="10" t="s">
        <v>30</v>
      </c>
      <c r="G4187" s="10" t="s">
        <v>40</v>
      </c>
      <c r="H4187" s="10" t="s">
        <v>27</v>
      </c>
      <c r="I4187" s="10" t="s">
        <v>34</v>
      </c>
      <c r="O4187" s="10">
        <f t="shared" si="65"/>
        <v>1</v>
      </c>
    </row>
    <row r="4188" spans="2:15" x14ac:dyDescent="0.3">
      <c r="B4188" s="10">
        <v>2026</v>
      </c>
      <c r="C4188" s="10" t="s">
        <v>15</v>
      </c>
      <c r="D4188" s="10" t="s">
        <v>31</v>
      </c>
      <c r="E4188" s="10" t="s">
        <v>35</v>
      </c>
      <c r="F4188" s="10" t="s">
        <v>30</v>
      </c>
      <c r="G4188" s="10" t="s">
        <v>38</v>
      </c>
      <c r="H4188" s="10" t="s">
        <v>39</v>
      </c>
      <c r="I4188" s="10" t="s">
        <v>34</v>
      </c>
      <c r="O4188" s="10">
        <f t="shared" si="65"/>
        <v>1</v>
      </c>
    </row>
    <row r="4189" spans="2:15" x14ac:dyDescent="0.3">
      <c r="B4189" s="10">
        <v>2025</v>
      </c>
      <c r="C4189" s="10" t="s">
        <v>36</v>
      </c>
      <c r="D4189" s="10" t="s">
        <v>16</v>
      </c>
      <c r="E4189" s="10" t="s">
        <v>24</v>
      </c>
      <c r="F4189" s="10" t="s">
        <v>30</v>
      </c>
      <c r="G4189" s="10" t="s">
        <v>44</v>
      </c>
      <c r="H4189" s="10" t="s">
        <v>20</v>
      </c>
      <c r="I4189" s="10" t="s">
        <v>28</v>
      </c>
      <c r="O4189" s="10">
        <f t="shared" si="65"/>
        <v>1</v>
      </c>
    </row>
    <row r="4190" spans="2:15" x14ac:dyDescent="0.3">
      <c r="B4190" s="10">
        <v>2022</v>
      </c>
      <c r="C4190" s="10" t="s">
        <v>36</v>
      </c>
      <c r="D4190" s="10" t="s">
        <v>42</v>
      </c>
      <c r="E4190" s="10" t="s">
        <v>17</v>
      </c>
      <c r="F4190" s="10" t="s">
        <v>25</v>
      </c>
      <c r="G4190" s="10" t="s">
        <v>40</v>
      </c>
      <c r="H4190" s="10" t="s">
        <v>27</v>
      </c>
      <c r="I4190" s="10" t="s">
        <v>28</v>
      </c>
      <c r="O4190" s="10">
        <f t="shared" si="65"/>
        <v>1</v>
      </c>
    </row>
    <row r="4191" spans="2:15" x14ac:dyDescent="0.3">
      <c r="B4191" s="10">
        <v>2026</v>
      </c>
      <c r="C4191" s="10" t="s">
        <v>29</v>
      </c>
      <c r="D4191" s="10" t="s">
        <v>23</v>
      </c>
      <c r="E4191" s="10" t="s">
        <v>17</v>
      </c>
      <c r="F4191" s="10" t="s">
        <v>25</v>
      </c>
      <c r="G4191" s="10" t="s">
        <v>38</v>
      </c>
      <c r="H4191" s="10" t="s">
        <v>34</v>
      </c>
      <c r="I4191" s="10" t="s">
        <v>21</v>
      </c>
      <c r="O4191" s="10">
        <f t="shared" si="65"/>
        <v>1</v>
      </c>
    </row>
    <row r="4192" spans="2:15" x14ac:dyDescent="0.3">
      <c r="B4192" s="10">
        <v>2022</v>
      </c>
      <c r="C4192" s="10" t="s">
        <v>15</v>
      </c>
      <c r="D4192" s="10" t="s">
        <v>23</v>
      </c>
      <c r="E4192" s="10" t="s">
        <v>17</v>
      </c>
      <c r="F4192" s="10" t="s">
        <v>30</v>
      </c>
      <c r="G4192" s="10" t="s">
        <v>32</v>
      </c>
      <c r="H4192" s="10" t="s">
        <v>20</v>
      </c>
      <c r="I4192" s="10" t="s">
        <v>21</v>
      </c>
      <c r="O4192" s="10">
        <f t="shared" si="65"/>
        <v>1</v>
      </c>
    </row>
    <row r="4193" spans="2:15" x14ac:dyDescent="0.3">
      <c r="B4193" s="10">
        <v>2020</v>
      </c>
      <c r="C4193" s="10" t="s">
        <v>36</v>
      </c>
      <c r="D4193" s="10" t="s">
        <v>37</v>
      </c>
      <c r="E4193" s="10" t="s">
        <v>35</v>
      </c>
      <c r="F4193" s="10" t="s">
        <v>25</v>
      </c>
      <c r="G4193" s="10" t="s">
        <v>19</v>
      </c>
      <c r="H4193" s="10" t="s">
        <v>34</v>
      </c>
      <c r="I4193" s="10" t="s">
        <v>28</v>
      </c>
      <c r="O4193" s="10">
        <f t="shared" si="65"/>
        <v>1</v>
      </c>
    </row>
    <row r="4194" spans="2:15" x14ac:dyDescent="0.3">
      <c r="B4194" s="10">
        <v>2023</v>
      </c>
      <c r="C4194" s="10" t="s">
        <v>43</v>
      </c>
      <c r="D4194" s="10" t="s">
        <v>37</v>
      </c>
      <c r="E4194" s="10" t="s">
        <v>24</v>
      </c>
      <c r="F4194" s="10" t="s">
        <v>18</v>
      </c>
      <c r="G4194" s="10" t="s">
        <v>44</v>
      </c>
      <c r="H4194" s="10" t="s">
        <v>34</v>
      </c>
      <c r="I4194" s="10" t="s">
        <v>28</v>
      </c>
      <c r="O4194" s="10">
        <f t="shared" si="65"/>
        <v>1</v>
      </c>
    </row>
    <row r="4195" spans="2:15" x14ac:dyDescent="0.3">
      <c r="B4195" s="10">
        <v>2022</v>
      </c>
      <c r="C4195" s="10" t="s">
        <v>41</v>
      </c>
      <c r="D4195" s="10" t="s">
        <v>23</v>
      </c>
      <c r="E4195" s="10" t="s">
        <v>17</v>
      </c>
      <c r="F4195" s="10" t="s">
        <v>30</v>
      </c>
      <c r="G4195" s="10" t="s">
        <v>32</v>
      </c>
      <c r="H4195" s="10" t="s">
        <v>39</v>
      </c>
      <c r="I4195" s="10" t="s">
        <v>34</v>
      </c>
      <c r="O4195" s="10">
        <f t="shared" si="65"/>
        <v>1</v>
      </c>
    </row>
    <row r="4196" spans="2:15" x14ac:dyDescent="0.3">
      <c r="B4196" s="10">
        <v>2023</v>
      </c>
      <c r="C4196" s="10" t="s">
        <v>43</v>
      </c>
      <c r="D4196" s="10" t="s">
        <v>31</v>
      </c>
      <c r="E4196" s="10" t="s">
        <v>35</v>
      </c>
      <c r="F4196" s="10" t="s">
        <v>18</v>
      </c>
      <c r="G4196" s="10" t="s">
        <v>26</v>
      </c>
      <c r="H4196" s="10" t="s">
        <v>34</v>
      </c>
      <c r="I4196" s="10" t="s">
        <v>28</v>
      </c>
      <c r="O4196" s="10">
        <f t="shared" si="65"/>
        <v>1</v>
      </c>
    </row>
    <row r="4197" spans="2:15" x14ac:dyDescent="0.3">
      <c r="B4197" s="10">
        <v>2026</v>
      </c>
      <c r="C4197" s="10" t="s">
        <v>15</v>
      </c>
      <c r="D4197" s="10" t="s">
        <v>37</v>
      </c>
      <c r="E4197" s="10" t="s">
        <v>17</v>
      </c>
      <c r="F4197" s="10" t="s">
        <v>30</v>
      </c>
      <c r="G4197" s="10" t="s">
        <v>19</v>
      </c>
      <c r="H4197" s="10" t="s">
        <v>20</v>
      </c>
      <c r="I4197" s="10" t="s">
        <v>28</v>
      </c>
      <c r="O4197" s="10">
        <f t="shared" si="65"/>
        <v>1</v>
      </c>
    </row>
    <row r="4198" spans="2:15" x14ac:dyDescent="0.3">
      <c r="B4198" s="10">
        <v>2025</v>
      </c>
      <c r="C4198" s="10" t="s">
        <v>41</v>
      </c>
      <c r="D4198" s="10" t="s">
        <v>23</v>
      </c>
      <c r="E4198" s="10" t="s">
        <v>35</v>
      </c>
      <c r="F4198" s="10" t="s">
        <v>25</v>
      </c>
      <c r="G4198" s="10" t="s">
        <v>19</v>
      </c>
      <c r="H4198" s="10" t="s">
        <v>20</v>
      </c>
      <c r="I4198" s="10" t="s">
        <v>28</v>
      </c>
      <c r="O4198" s="10">
        <f t="shared" si="65"/>
        <v>1</v>
      </c>
    </row>
    <row r="4199" spans="2:15" x14ac:dyDescent="0.3">
      <c r="B4199" s="10">
        <v>2026</v>
      </c>
      <c r="C4199" s="10" t="s">
        <v>45</v>
      </c>
      <c r="D4199" s="10" t="s">
        <v>16</v>
      </c>
      <c r="E4199" s="10" t="s">
        <v>35</v>
      </c>
      <c r="F4199" s="10" t="s">
        <v>18</v>
      </c>
      <c r="G4199" s="10" t="s">
        <v>26</v>
      </c>
      <c r="H4199" s="10" t="s">
        <v>20</v>
      </c>
      <c r="I4199" s="10" t="s">
        <v>21</v>
      </c>
      <c r="O4199" s="10">
        <f t="shared" si="65"/>
        <v>1</v>
      </c>
    </row>
    <row r="4200" spans="2:15" x14ac:dyDescent="0.3">
      <c r="B4200" s="10">
        <v>2021</v>
      </c>
      <c r="C4200" s="10" t="s">
        <v>41</v>
      </c>
      <c r="D4200" s="10" t="s">
        <v>33</v>
      </c>
      <c r="E4200" s="10" t="s">
        <v>24</v>
      </c>
      <c r="F4200" s="10" t="s">
        <v>18</v>
      </c>
      <c r="G4200" s="10" t="s">
        <v>40</v>
      </c>
      <c r="H4200" s="10" t="s">
        <v>34</v>
      </c>
      <c r="I4200" s="10" t="s">
        <v>34</v>
      </c>
      <c r="O4200" s="10">
        <f t="shared" si="65"/>
        <v>1</v>
      </c>
    </row>
    <row r="4201" spans="2:15" x14ac:dyDescent="0.3">
      <c r="B4201" s="10">
        <v>2020</v>
      </c>
      <c r="C4201" s="10" t="s">
        <v>22</v>
      </c>
      <c r="D4201" s="10" t="s">
        <v>37</v>
      </c>
      <c r="E4201" s="10" t="s">
        <v>24</v>
      </c>
      <c r="F4201" s="10" t="s">
        <v>18</v>
      </c>
      <c r="G4201" s="10" t="s">
        <v>32</v>
      </c>
      <c r="H4201" s="10" t="s">
        <v>20</v>
      </c>
      <c r="I4201" s="10" t="s">
        <v>28</v>
      </c>
      <c r="O4201" s="10">
        <f t="shared" si="65"/>
        <v>1</v>
      </c>
    </row>
    <row r="4202" spans="2:15" x14ac:dyDescent="0.3">
      <c r="B4202" s="10">
        <v>2021</v>
      </c>
      <c r="C4202" s="10" t="s">
        <v>22</v>
      </c>
      <c r="D4202" s="10" t="s">
        <v>16</v>
      </c>
      <c r="E4202" s="10" t="s">
        <v>17</v>
      </c>
      <c r="F4202" s="10" t="s">
        <v>30</v>
      </c>
      <c r="G4202" s="10" t="s">
        <v>19</v>
      </c>
      <c r="H4202" s="10" t="s">
        <v>20</v>
      </c>
      <c r="I4202" s="10" t="s">
        <v>28</v>
      </c>
      <c r="O4202" s="10">
        <f t="shared" si="65"/>
        <v>1</v>
      </c>
    </row>
    <row r="4203" spans="2:15" x14ac:dyDescent="0.3">
      <c r="B4203" s="10">
        <v>2023</v>
      </c>
      <c r="C4203" s="10" t="s">
        <v>22</v>
      </c>
      <c r="D4203" s="10" t="s">
        <v>23</v>
      </c>
      <c r="E4203" s="10" t="s">
        <v>17</v>
      </c>
      <c r="F4203" s="10" t="s">
        <v>25</v>
      </c>
      <c r="G4203" s="10" t="s">
        <v>19</v>
      </c>
      <c r="H4203" s="10" t="s">
        <v>27</v>
      </c>
      <c r="I4203" s="10" t="s">
        <v>28</v>
      </c>
      <c r="O4203" s="10">
        <f t="shared" si="65"/>
        <v>1</v>
      </c>
    </row>
    <row r="4204" spans="2:15" x14ac:dyDescent="0.3">
      <c r="B4204" s="10">
        <v>2021</v>
      </c>
      <c r="C4204" s="10" t="s">
        <v>43</v>
      </c>
      <c r="D4204" s="10" t="s">
        <v>42</v>
      </c>
      <c r="E4204" s="10" t="s">
        <v>24</v>
      </c>
      <c r="F4204" s="10" t="s">
        <v>30</v>
      </c>
      <c r="G4204" s="10" t="s">
        <v>38</v>
      </c>
      <c r="H4204" s="10" t="s">
        <v>20</v>
      </c>
      <c r="I4204" s="10" t="s">
        <v>34</v>
      </c>
      <c r="O4204" s="10">
        <f t="shared" si="65"/>
        <v>1</v>
      </c>
    </row>
    <row r="4205" spans="2:15" x14ac:dyDescent="0.3">
      <c r="B4205" s="10">
        <v>2026</v>
      </c>
      <c r="C4205" s="10" t="s">
        <v>45</v>
      </c>
      <c r="D4205" s="10" t="s">
        <v>33</v>
      </c>
      <c r="E4205" s="10" t="s">
        <v>35</v>
      </c>
      <c r="F4205" s="10" t="s">
        <v>18</v>
      </c>
      <c r="G4205" s="10" t="s">
        <v>26</v>
      </c>
      <c r="H4205" s="10" t="s">
        <v>20</v>
      </c>
      <c r="I4205" s="10" t="s">
        <v>28</v>
      </c>
      <c r="O4205" s="10">
        <f t="shared" si="65"/>
        <v>1</v>
      </c>
    </row>
    <row r="4206" spans="2:15" x14ac:dyDescent="0.3">
      <c r="B4206" s="10">
        <v>2021</v>
      </c>
      <c r="C4206" s="10" t="s">
        <v>41</v>
      </c>
      <c r="D4206" s="10" t="s">
        <v>23</v>
      </c>
      <c r="E4206" s="10" t="s">
        <v>35</v>
      </c>
      <c r="F4206" s="10" t="s">
        <v>25</v>
      </c>
      <c r="G4206" s="10" t="s">
        <v>44</v>
      </c>
      <c r="H4206" s="10" t="s">
        <v>39</v>
      </c>
      <c r="I4206" s="10" t="s">
        <v>28</v>
      </c>
      <c r="O4206" s="10">
        <f t="shared" si="65"/>
        <v>1</v>
      </c>
    </row>
    <row r="4207" spans="2:15" x14ac:dyDescent="0.3">
      <c r="B4207" s="10">
        <v>2026</v>
      </c>
      <c r="C4207" s="10" t="s">
        <v>15</v>
      </c>
      <c r="D4207" s="10" t="s">
        <v>16</v>
      </c>
      <c r="E4207" s="10" t="s">
        <v>24</v>
      </c>
      <c r="F4207" s="10" t="s">
        <v>18</v>
      </c>
      <c r="G4207" s="10" t="s">
        <v>40</v>
      </c>
      <c r="H4207" s="10" t="s">
        <v>27</v>
      </c>
      <c r="I4207" s="10" t="s">
        <v>21</v>
      </c>
      <c r="O4207" s="10">
        <f t="shared" si="65"/>
        <v>1</v>
      </c>
    </row>
    <row r="4208" spans="2:15" x14ac:dyDescent="0.3">
      <c r="B4208" s="10">
        <v>2023</v>
      </c>
      <c r="C4208" s="10" t="s">
        <v>29</v>
      </c>
      <c r="D4208" s="10" t="s">
        <v>16</v>
      </c>
      <c r="E4208" s="10" t="s">
        <v>17</v>
      </c>
      <c r="F4208" s="10" t="s">
        <v>18</v>
      </c>
      <c r="G4208" s="10" t="s">
        <v>26</v>
      </c>
      <c r="H4208" s="10" t="s">
        <v>34</v>
      </c>
      <c r="I4208" s="10" t="s">
        <v>34</v>
      </c>
      <c r="O4208" s="10">
        <f t="shared" si="65"/>
        <v>1</v>
      </c>
    </row>
    <row r="4209" spans="2:15" x14ac:dyDescent="0.3">
      <c r="B4209" s="10">
        <v>2026</v>
      </c>
      <c r="C4209" s="10" t="s">
        <v>43</v>
      </c>
      <c r="D4209" s="10" t="s">
        <v>16</v>
      </c>
      <c r="E4209" s="10" t="s">
        <v>24</v>
      </c>
      <c r="F4209" s="10" t="s">
        <v>25</v>
      </c>
      <c r="G4209" s="10" t="s">
        <v>32</v>
      </c>
      <c r="H4209" s="10" t="s">
        <v>39</v>
      </c>
      <c r="I4209" s="10" t="s">
        <v>28</v>
      </c>
      <c r="O4209" s="10">
        <f t="shared" si="65"/>
        <v>1</v>
      </c>
    </row>
    <row r="4210" spans="2:15" x14ac:dyDescent="0.3">
      <c r="B4210" s="10">
        <v>2024</v>
      </c>
      <c r="C4210" s="10" t="s">
        <v>15</v>
      </c>
      <c r="D4210" s="10" t="s">
        <v>31</v>
      </c>
      <c r="E4210" s="10" t="s">
        <v>35</v>
      </c>
      <c r="F4210" s="10" t="s">
        <v>30</v>
      </c>
      <c r="G4210" s="10" t="s">
        <v>26</v>
      </c>
      <c r="H4210" s="10" t="s">
        <v>34</v>
      </c>
      <c r="I4210" s="10" t="s">
        <v>28</v>
      </c>
      <c r="O4210" s="10">
        <f t="shared" si="65"/>
        <v>1</v>
      </c>
    </row>
    <row r="4211" spans="2:15" x14ac:dyDescent="0.3">
      <c r="B4211" s="10">
        <v>2023</v>
      </c>
      <c r="C4211" s="10" t="s">
        <v>15</v>
      </c>
      <c r="D4211" s="10" t="s">
        <v>16</v>
      </c>
      <c r="E4211" s="10" t="s">
        <v>35</v>
      </c>
      <c r="F4211" s="10" t="s">
        <v>30</v>
      </c>
      <c r="G4211" s="10" t="s">
        <v>44</v>
      </c>
      <c r="H4211" s="10" t="s">
        <v>20</v>
      </c>
      <c r="I4211" s="10" t="s">
        <v>21</v>
      </c>
      <c r="O4211" s="10">
        <f t="shared" si="65"/>
        <v>1</v>
      </c>
    </row>
    <row r="4212" spans="2:15" x14ac:dyDescent="0.3">
      <c r="B4212" s="10">
        <v>2026</v>
      </c>
      <c r="C4212" s="10" t="s">
        <v>45</v>
      </c>
      <c r="D4212" s="10" t="s">
        <v>37</v>
      </c>
      <c r="E4212" s="10" t="s">
        <v>17</v>
      </c>
      <c r="F4212" s="10" t="s">
        <v>18</v>
      </c>
      <c r="G4212" s="10" t="s">
        <v>44</v>
      </c>
      <c r="H4212" s="10" t="s">
        <v>27</v>
      </c>
      <c r="I4212" s="10" t="s">
        <v>21</v>
      </c>
      <c r="O4212" s="10">
        <f t="shared" si="65"/>
        <v>1</v>
      </c>
    </row>
    <row r="4213" spans="2:15" x14ac:dyDescent="0.3">
      <c r="B4213" s="10">
        <v>2020</v>
      </c>
      <c r="C4213" s="10" t="s">
        <v>36</v>
      </c>
      <c r="D4213" s="10" t="s">
        <v>37</v>
      </c>
      <c r="E4213" s="10" t="s">
        <v>35</v>
      </c>
      <c r="F4213" s="10" t="s">
        <v>18</v>
      </c>
      <c r="G4213" s="10" t="s">
        <v>38</v>
      </c>
      <c r="H4213" s="10" t="s">
        <v>27</v>
      </c>
      <c r="I4213" s="10" t="s">
        <v>28</v>
      </c>
      <c r="O4213" s="10">
        <f t="shared" si="65"/>
        <v>1</v>
      </c>
    </row>
    <row r="4214" spans="2:15" x14ac:dyDescent="0.3">
      <c r="B4214" s="10">
        <v>2020</v>
      </c>
      <c r="C4214" s="10" t="s">
        <v>43</v>
      </c>
      <c r="D4214" s="10" t="s">
        <v>31</v>
      </c>
      <c r="E4214" s="10" t="s">
        <v>17</v>
      </c>
      <c r="F4214" s="10" t="s">
        <v>30</v>
      </c>
      <c r="G4214" s="10" t="s">
        <v>26</v>
      </c>
      <c r="H4214" s="10" t="s">
        <v>39</v>
      </c>
      <c r="I4214" s="10" t="s">
        <v>34</v>
      </c>
      <c r="O4214" s="10">
        <f t="shared" si="65"/>
        <v>1</v>
      </c>
    </row>
    <row r="4215" spans="2:15" x14ac:dyDescent="0.3">
      <c r="B4215" s="10">
        <v>2026</v>
      </c>
      <c r="C4215" s="10" t="s">
        <v>29</v>
      </c>
      <c r="D4215" s="10" t="s">
        <v>16</v>
      </c>
      <c r="E4215" s="10" t="s">
        <v>17</v>
      </c>
      <c r="F4215" s="10" t="s">
        <v>25</v>
      </c>
      <c r="G4215" s="10" t="s">
        <v>40</v>
      </c>
      <c r="H4215" s="10" t="s">
        <v>20</v>
      </c>
      <c r="I4215" s="10" t="s">
        <v>21</v>
      </c>
      <c r="O4215" s="10">
        <f t="shared" si="65"/>
        <v>1</v>
      </c>
    </row>
    <row r="4216" spans="2:15" x14ac:dyDescent="0.3">
      <c r="B4216" s="10">
        <v>2020</v>
      </c>
      <c r="C4216" s="10" t="s">
        <v>45</v>
      </c>
      <c r="D4216" s="10" t="s">
        <v>23</v>
      </c>
      <c r="E4216" s="10" t="s">
        <v>35</v>
      </c>
      <c r="F4216" s="10" t="s">
        <v>25</v>
      </c>
      <c r="G4216" s="10" t="s">
        <v>19</v>
      </c>
      <c r="H4216" s="10" t="s">
        <v>27</v>
      </c>
      <c r="I4216" s="10" t="s">
        <v>34</v>
      </c>
      <c r="O4216" s="10">
        <f t="shared" si="65"/>
        <v>1</v>
      </c>
    </row>
    <row r="4217" spans="2:15" x14ac:dyDescent="0.3">
      <c r="B4217" s="10">
        <v>2025</v>
      </c>
      <c r="C4217" s="10" t="s">
        <v>22</v>
      </c>
      <c r="D4217" s="10" t="s">
        <v>33</v>
      </c>
      <c r="E4217" s="10" t="s">
        <v>24</v>
      </c>
      <c r="F4217" s="10" t="s">
        <v>25</v>
      </c>
      <c r="G4217" s="10" t="s">
        <v>40</v>
      </c>
      <c r="H4217" s="10" t="s">
        <v>39</v>
      </c>
      <c r="I4217" s="10" t="s">
        <v>28</v>
      </c>
      <c r="O4217" s="10">
        <f t="shared" si="65"/>
        <v>1</v>
      </c>
    </row>
    <row r="4218" spans="2:15" x14ac:dyDescent="0.3">
      <c r="B4218" s="10">
        <v>2023</v>
      </c>
      <c r="C4218" s="10" t="s">
        <v>41</v>
      </c>
      <c r="D4218" s="10" t="s">
        <v>33</v>
      </c>
      <c r="E4218" s="10" t="s">
        <v>35</v>
      </c>
      <c r="F4218" s="10" t="s">
        <v>18</v>
      </c>
      <c r="G4218" s="10" t="s">
        <v>26</v>
      </c>
      <c r="H4218" s="10" t="s">
        <v>27</v>
      </c>
      <c r="I4218" s="10" t="s">
        <v>34</v>
      </c>
      <c r="O4218" s="10">
        <f t="shared" si="65"/>
        <v>1</v>
      </c>
    </row>
    <row r="4219" spans="2:15" x14ac:dyDescent="0.3">
      <c r="B4219" s="10">
        <v>2021</v>
      </c>
      <c r="C4219" s="10" t="s">
        <v>15</v>
      </c>
      <c r="D4219" s="10" t="s">
        <v>23</v>
      </c>
      <c r="E4219" s="10" t="s">
        <v>17</v>
      </c>
      <c r="F4219" s="10" t="s">
        <v>25</v>
      </c>
      <c r="G4219" s="10" t="s">
        <v>32</v>
      </c>
      <c r="H4219" s="10" t="s">
        <v>27</v>
      </c>
      <c r="I4219" s="10" t="s">
        <v>28</v>
      </c>
      <c r="O4219" s="10">
        <f t="shared" si="65"/>
        <v>1</v>
      </c>
    </row>
    <row r="4220" spans="2:15" x14ac:dyDescent="0.3">
      <c r="B4220" s="10">
        <v>2021</v>
      </c>
      <c r="C4220" s="10" t="s">
        <v>45</v>
      </c>
      <c r="D4220" s="10" t="s">
        <v>31</v>
      </c>
      <c r="E4220" s="10" t="s">
        <v>35</v>
      </c>
      <c r="F4220" s="10" t="s">
        <v>18</v>
      </c>
      <c r="G4220" s="10" t="s">
        <v>40</v>
      </c>
      <c r="H4220" s="10" t="s">
        <v>39</v>
      </c>
      <c r="I4220" s="10" t="s">
        <v>28</v>
      </c>
      <c r="O4220" s="10">
        <f t="shared" si="65"/>
        <v>1</v>
      </c>
    </row>
    <row r="4221" spans="2:15" x14ac:dyDescent="0.3">
      <c r="B4221" s="10">
        <v>2023</v>
      </c>
      <c r="C4221" s="10" t="s">
        <v>29</v>
      </c>
      <c r="D4221" s="10" t="s">
        <v>23</v>
      </c>
      <c r="E4221" s="10" t="s">
        <v>35</v>
      </c>
      <c r="F4221" s="10" t="s">
        <v>30</v>
      </c>
      <c r="G4221" s="10" t="s">
        <v>32</v>
      </c>
      <c r="H4221" s="10" t="s">
        <v>34</v>
      </c>
      <c r="I4221" s="10" t="s">
        <v>21</v>
      </c>
      <c r="O4221" s="10">
        <f t="shared" si="65"/>
        <v>1</v>
      </c>
    </row>
    <row r="4222" spans="2:15" x14ac:dyDescent="0.3">
      <c r="B4222" s="10">
        <v>2021</v>
      </c>
      <c r="C4222" s="10" t="s">
        <v>45</v>
      </c>
      <c r="D4222" s="10" t="s">
        <v>42</v>
      </c>
      <c r="E4222" s="10" t="s">
        <v>24</v>
      </c>
      <c r="F4222" s="10" t="s">
        <v>18</v>
      </c>
      <c r="G4222" s="10" t="s">
        <v>38</v>
      </c>
      <c r="H4222" s="10" t="s">
        <v>20</v>
      </c>
      <c r="I4222" s="10" t="s">
        <v>28</v>
      </c>
      <c r="O4222" s="10">
        <f t="shared" si="65"/>
        <v>1</v>
      </c>
    </row>
    <row r="4223" spans="2:15" x14ac:dyDescent="0.3">
      <c r="B4223" s="10">
        <v>2022</v>
      </c>
      <c r="C4223" s="10" t="s">
        <v>41</v>
      </c>
      <c r="D4223" s="10" t="s">
        <v>16</v>
      </c>
      <c r="E4223" s="10" t="s">
        <v>24</v>
      </c>
      <c r="F4223" s="10" t="s">
        <v>25</v>
      </c>
      <c r="G4223" s="10" t="s">
        <v>40</v>
      </c>
      <c r="H4223" s="10" t="s">
        <v>27</v>
      </c>
      <c r="I4223" s="10" t="s">
        <v>21</v>
      </c>
      <c r="O4223" s="10">
        <f t="shared" si="65"/>
        <v>1</v>
      </c>
    </row>
    <row r="4224" spans="2:15" x14ac:dyDescent="0.3">
      <c r="B4224" s="10">
        <v>2022</v>
      </c>
      <c r="C4224" s="10" t="s">
        <v>29</v>
      </c>
      <c r="D4224" s="10" t="s">
        <v>31</v>
      </c>
      <c r="E4224" s="10" t="s">
        <v>17</v>
      </c>
      <c r="F4224" s="10" t="s">
        <v>30</v>
      </c>
      <c r="G4224" s="10" t="s">
        <v>38</v>
      </c>
      <c r="H4224" s="10" t="s">
        <v>27</v>
      </c>
      <c r="I4224" s="10" t="s">
        <v>28</v>
      </c>
      <c r="O4224" s="10">
        <f t="shared" si="65"/>
        <v>1</v>
      </c>
    </row>
    <row r="4225" spans="2:15" x14ac:dyDescent="0.3">
      <c r="B4225" s="10">
        <v>2020</v>
      </c>
      <c r="C4225" s="10" t="s">
        <v>43</v>
      </c>
      <c r="D4225" s="10" t="s">
        <v>42</v>
      </c>
      <c r="E4225" s="10" t="s">
        <v>17</v>
      </c>
      <c r="F4225" s="10" t="s">
        <v>18</v>
      </c>
      <c r="G4225" s="10" t="s">
        <v>32</v>
      </c>
      <c r="H4225" s="10" t="s">
        <v>27</v>
      </c>
      <c r="I4225" s="10" t="s">
        <v>28</v>
      </c>
      <c r="O4225" s="10">
        <f t="shared" si="65"/>
        <v>1</v>
      </c>
    </row>
    <row r="4226" spans="2:15" x14ac:dyDescent="0.3">
      <c r="B4226" s="10">
        <v>2025</v>
      </c>
      <c r="C4226" s="10" t="s">
        <v>41</v>
      </c>
      <c r="D4226" s="10" t="s">
        <v>42</v>
      </c>
      <c r="E4226" s="10" t="s">
        <v>35</v>
      </c>
      <c r="F4226" s="10" t="s">
        <v>30</v>
      </c>
      <c r="G4226" s="10" t="s">
        <v>38</v>
      </c>
      <c r="H4226" s="10" t="s">
        <v>39</v>
      </c>
      <c r="I4226" s="10" t="s">
        <v>21</v>
      </c>
      <c r="O4226" s="10">
        <f t="shared" si="65"/>
        <v>1</v>
      </c>
    </row>
    <row r="4227" spans="2:15" x14ac:dyDescent="0.3">
      <c r="B4227" s="10">
        <v>2021</v>
      </c>
      <c r="C4227" s="10" t="s">
        <v>43</v>
      </c>
      <c r="D4227" s="10" t="s">
        <v>23</v>
      </c>
      <c r="E4227" s="10" t="s">
        <v>35</v>
      </c>
      <c r="F4227" s="10" t="s">
        <v>25</v>
      </c>
      <c r="G4227" s="10" t="s">
        <v>38</v>
      </c>
      <c r="H4227" s="10" t="s">
        <v>34</v>
      </c>
      <c r="I4227" s="10" t="s">
        <v>34</v>
      </c>
      <c r="O4227" s="10">
        <f t="shared" si="65"/>
        <v>1</v>
      </c>
    </row>
    <row r="4228" spans="2:15" x14ac:dyDescent="0.3">
      <c r="B4228" s="10">
        <v>2026</v>
      </c>
      <c r="C4228" s="10" t="s">
        <v>43</v>
      </c>
      <c r="D4228" s="10" t="s">
        <v>33</v>
      </c>
      <c r="E4228" s="10" t="s">
        <v>17</v>
      </c>
      <c r="F4228" s="10" t="s">
        <v>25</v>
      </c>
      <c r="G4228" s="10" t="s">
        <v>32</v>
      </c>
      <c r="H4228" s="10" t="s">
        <v>34</v>
      </c>
      <c r="I4228" s="10" t="s">
        <v>34</v>
      </c>
      <c r="O4228" s="10">
        <f t="shared" si="65"/>
        <v>1</v>
      </c>
    </row>
    <row r="4229" spans="2:15" x14ac:dyDescent="0.3">
      <c r="B4229" s="10">
        <v>2025</v>
      </c>
      <c r="C4229" s="10" t="s">
        <v>36</v>
      </c>
      <c r="D4229" s="10" t="s">
        <v>37</v>
      </c>
      <c r="E4229" s="10" t="s">
        <v>35</v>
      </c>
      <c r="F4229" s="10" t="s">
        <v>25</v>
      </c>
      <c r="G4229" s="10" t="s">
        <v>40</v>
      </c>
      <c r="H4229" s="10" t="s">
        <v>27</v>
      </c>
      <c r="I4229" s="10" t="s">
        <v>21</v>
      </c>
      <c r="O4229" s="10">
        <f t="shared" ref="O4229:O4292" si="66">SUBTOTAL(103,B4229)</f>
        <v>1</v>
      </c>
    </row>
    <row r="4230" spans="2:15" x14ac:dyDescent="0.3">
      <c r="B4230" s="10">
        <v>2024</v>
      </c>
      <c r="C4230" s="10" t="s">
        <v>22</v>
      </c>
      <c r="D4230" s="10" t="s">
        <v>42</v>
      </c>
      <c r="E4230" s="10" t="s">
        <v>17</v>
      </c>
      <c r="F4230" s="10" t="s">
        <v>25</v>
      </c>
      <c r="G4230" s="10" t="s">
        <v>19</v>
      </c>
      <c r="H4230" s="10" t="s">
        <v>39</v>
      </c>
      <c r="I4230" s="10" t="s">
        <v>34</v>
      </c>
      <c r="O4230" s="10">
        <f t="shared" si="66"/>
        <v>1</v>
      </c>
    </row>
    <row r="4231" spans="2:15" x14ac:dyDescent="0.3">
      <c r="B4231" s="10">
        <v>2024</v>
      </c>
      <c r="C4231" s="10" t="s">
        <v>43</v>
      </c>
      <c r="D4231" s="10" t="s">
        <v>31</v>
      </c>
      <c r="E4231" s="10" t="s">
        <v>35</v>
      </c>
      <c r="F4231" s="10" t="s">
        <v>18</v>
      </c>
      <c r="G4231" s="10" t="s">
        <v>40</v>
      </c>
      <c r="H4231" s="10" t="s">
        <v>20</v>
      </c>
      <c r="I4231" s="10" t="s">
        <v>28</v>
      </c>
      <c r="O4231" s="10">
        <f t="shared" si="66"/>
        <v>1</v>
      </c>
    </row>
    <row r="4232" spans="2:15" x14ac:dyDescent="0.3">
      <c r="B4232" s="10">
        <v>2024</v>
      </c>
      <c r="C4232" s="10" t="s">
        <v>29</v>
      </c>
      <c r="D4232" s="10" t="s">
        <v>42</v>
      </c>
      <c r="E4232" s="10" t="s">
        <v>35</v>
      </c>
      <c r="F4232" s="10" t="s">
        <v>25</v>
      </c>
      <c r="G4232" s="10" t="s">
        <v>40</v>
      </c>
      <c r="H4232" s="10" t="s">
        <v>34</v>
      </c>
      <c r="I4232" s="10" t="s">
        <v>34</v>
      </c>
      <c r="O4232" s="10">
        <f t="shared" si="66"/>
        <v>1</v>
      </c>
    </row>
    <row r="4233" spans="2:15" x14ac:dyDescent="0.3">
      <c r="B4233" s="10">
        <v>2020</v>
      </c>
      <c r="C4233" s="10" t="s">
        <v>43</v>
      </c>
      <c r="D4233" s="10" t="s">
        <v>42</v>
      </c>
      <c r="E4233" s="10" t="s">
        <v>24</v>
      </c>
      <c r="F4233" s="10" t="s">
        <v>30</v>
      </c>
      <c r="G4233" s="10" t="s">
        <v>40</v>
      </c>
      <c r="H4233" s="10" t="s">
        <v>39</v>
      </c>
      <c r="I4233" s="10" t="s">
        <v>21</v>
      </c>
      <c r="O4233" s="10">
        <f t="shared" si="66"/>
        <v>1</v>
      </c>
    </row>
    <row r="4234" spans="2:15" x14ac:dyDescent="0.3">
      <c r="B4234" s="10">
        <v>2021</v>
      </c>
      <c r="C4234" s="10" t="s">
        <v>15</v>
      </c>
      <c r="D4234" s="10" t="s">
        <v>42</v>
      </c>
      <c r="E4234" s="10" t="s">
        <v>35</v>
      </c>
      <c r="F4234" s="10" t="s">
        <v>30</v>
      </c>
      <c r="G4234" s="10" t="s">
        <v>32</v>
      </c>
      <c r="H4234" s="10" t="s">
        <v>27</v>
      </c>
      <c r="I4234" s="10" t="s">
        <v>28</v>
      </c>
      <c r="O4234" s="10">
        <f t="shared" si="66"/>
        <v>1</v>
      </c>
    </row>
    <row r="4235" spans="2:15" x14ac:dyDescent="0.3">
      <c r="B4235" s="10">
        <v>2026</v>
      </c>
      <c r="C4235" s="10" t="s">
        <v>36</v>
      </c>
      <c r="D4235" s="10" t="s">
        <v>33</v>
      </c>
      <c r="E4235" s="10" t="s">
        <v>17</v>
      </c>
      <c r="F4235" s="10" t="s">
        <v>18</v>
      </c>
      <c r="G4235" s="10" t="s">
        <v>19</v>
      </c>
      <c r="H4235" s="10" t="s">
        <v>39</v>
      </c>
      <c r="I4235" s="10" t="s">
        <v>28</v>
      </c>
      <c r="O4235" s="10">
        <f t="shared" si="66"/>
        <v>1</v>
      </c>
    </row>
    <row r="4236" spans="2:15" x14ac:dyDescent="0.3">
      <c r="B4236" s="10">
        <v>2025</v>
      </c>
      <c r="C4236" s="10" t="s">
        <v>36</v>
      </c>
      <c r="D4236" s="10" t="s">
        <v>33</v>
      </c>
      <c r="E4236" s="10" t="s">
        <v>17</v>
      </c>
      <c r="F4236" s="10" t="s">
        <v>30</v>
      </c>
      <c r="G4236" s="10" t="s">
        <v>44</v>
      </c>
      <c r="H4236" s="10" t="s">
        <v>20</v>
      </c>
      <c r="I4236" s="10" t="s">
        <v>28</v>
      </c>
      <c r="O4236" s="10">
        <f t="shared" si="66"/>
        <v>1</v>
      </c>
    </row>
    <row r="4237" spans="2:15" x14ac:dyDescent="0.3">
      <c r="B4237" s="10">
        <v>2023</v>
      </c>
      <c r="C4237" s="10" t="s">
        <v>36</v>
      </c>
      <c r="D4237" s="10" t="s">
        <v>16</v>
      </c>
      <c r="E4237" s="10" t="s">
        <v>24</v>
      </c>
      <c r="F4237" s="10" t="s">
        <v>25</v>
      </c>
      <c r="G4237" s="10" t="s">
        <v>26</v>
      </c>
      <c r="H4237" s="10" t="s">
        <v>27</v>
      </c>
      <c r="I4237" s="10" t="s">
        <v>28</v>
      </c>
      <c r="O4237" s="10">
        <f t="shared" si="66"/>
        <v>1</v>
      </c>
    </row>
    <row r="4238" spans="2:15" x14ac:dyDescent="0.3">
      <c r="B4238" s="10">
        <v>2022</v>
      </c>
      <c r="C4238" s="10" t="s">
        <v>43</v>
      </c>
      <c r="D4238" s="10" t="s">
        <v>23</v>
      </c>
      <c r="E4238" s="10" t="s">
        <v>35</v>
      </c>
      <c r="F4238" s="10" t="s">
        <v>18</v>
      </c>
      <c r="G4238" s="10" t="s">
        <v>19</v>
      </c>
      <c r="H4238" s="10" t="s">
        <v>27</v>
      </c>
      <c r="I4238" s="10" t="s">
        <v>21</v>
      </c>
      <c r="O4238" s="10">
        <f t="shared" si="66"/>
        <v>1</v>
      </c>
    </row>
    <row r="4239" spans="2:15" x14ac:dyDescent="0.3">
      <c r="B4239" s="10">
        <v>2026</v>
      </c>
      <c r="C4239" s="10" t="s">
        <v>43</v>
      </c>
      <c r="D4239" s="10" t="s">
        <v>23</v>
      </c>
      <c r="E4239" s="10" t="s">
        <v>35</v>
      </c>
      <c r="F4239" s="10" t="s">
        <v>25</v>
      </c>
      <c r="G4239" s="10" t="s">
        <v>19</v>
      </c>
      <c r="H4239" s="10" t="s">
        <v>20</v>
      </c>
      <c r="I4239" s="10" t="s">
        <v>21</v>
      </c>
      <c r="O4239" s="10">
        <f t="shared" si="66"/>
        <v>1</v>
      </c>
    </row>
    <row r="4240" spans="2:15" x14ac:dyDescent="0.3">
      <c r="B4240" s="10">
        <v>2025</v>
      </c>
      <c r="C4240" s="10" t="s">
        <v>36</v>
      </c>
      <c r="D4240" s="10" t="s">
        <v>31</v>
      </c>
      <c r="E4240" s="10" t="s">
        <v>17</v>
      </c>
      <c r="F4240" s="10" t="s">
        <v>18</v>
      </c>
      <c r="G4240" s="10" t="s">
        <v>38</v>
      </c>
      <c r="H4240" s="10" t="s">
        <v>27</v>
      </c>
      <c r="I4240" s="10" t="s">
        <v>28</v>
      </c>
      <c r="O4240" s="10">
        <f t="shared" si="66"/>
        <v>1</v>
      </c>
    </row>
    <row r="4241" spans="2:15" x14ac:dyDescent="0.3">
      <c r="B4241" s="10">
        <v>2020</v>
      </c>
      <c r="C4241" s="10" t="s">
        <v>36</v>
      </c>
      <c r="D4241" s="10" t="s">
        <v>16</v>
      </c>
      <c r="E4241" s="10" t="s">
        <v>24</v>
      </c>
      <c r="F4241" s="10" t="s">
        <v>18</v>
      </c>
      <c r="G4241" s="10" t="s">
        <v>32</v>
      </c>
      <c r="H4241" s="10" t="s">
        <v>27</v>
      </c>
      <c r="I4241" s="10" t="s">
        <v>21</v>
      </c>
      <c r="O4241" s="10">
        <f t="shared" si="66"/>
        <v>1</v>
      </c>
    </row>
    <row r="4242" spans="2:15" x14ac:dyDescent="0.3">
      <c r="B4242" s="10">
        <v>2021</v>
      </c>
      <c r="C4242" s="10" t="s">
        <v>41</v>
      </c>
      <c r="D4242" s="10" t="s">
        <v>23</v>
      </c>
      <c r="E4242" s="10" t="s">
        <v>24</v>
      </c>
      <c r="F4242" s="10" t="s">
        <v>25</v>
      </c>
      <c r="G4242" s="10" t="s">
        <v>44</v>
      </c>
      <c r="H4242" s="10" t="s">
        <v>39</v>
      </c>
      <c r="I4242" s="10" t="s">
        <v>28</v>
      </c>
      <c r="O4242" s="10">
        <f t="shared" si="66"/>
        <v>1</v>
      </c>
    </row>
    <row r="4243" spans="2:15" x14ac:dyDescent="0.3">
      <c r="B4243" s="10">
        <v>2026</v>
      </c>
      <c r="C4243" s="10" t="s">
        <v>22</v>
      </c>
      <c r="D4243" s="10" t="s">
        <v>31</v>
      </c>
      <c r="E4243" s="10" t="s">
        <v>24</v>
      </c>
      <c r="F4243" s="10" t="s">
        <v>18</v>
      </c>
      <c r="G4243" s="10" t="s">
        <v>40</v>
      </c>
      <c r="H4243" s="10" t="s">
        <v>34</v>
      </c>
      <c r="I4243" s="10" t="s">
        <v>21</v>
      </c>
      <c r="O4243" s="10">
        <f t="shared" si="66"/>
        <v>1</v>
      </c>
    </row>
    <row r="4244" spans="2:15" x14ac:dyDescent="0.3">
      <c r="B4244" s="10">
        <v>2022</v>
      </c>
      <c r="C4244" s="10" t="s">
        <v>36</v>
      </c>
      <c r="D4244" s="10" t="s">
        <v>16</v>
      </c>
      <c r="E4244" s="10" t="s">
        <v>24</v>
      </c>
      <c r="F4244" s="10" t="s">
        <v>18</v>
      </c>
      <c r="G4244" s="10" t="s">
        <v>32</v>
      </c>
      <c r="H4244" s="10" t="s">
        <v>20</v>
      </c>
      <c r="I4244" s="10" t="s">
        <v>21</v>
      </c>
      <c r="O4244" s="10">
        <f t="shared" si="66"/>
        <v>1</v>
      </c>
    </row>
    <row r="4245" spans="2:15" x14ac:dyDescent="0.3">
      <c r="B4245" s="10">
        <v>2025</v>
      </c>
      <c r="C4245" s="10" t="s">
        <v>43</v>
      </c>
      <c r="D4245" s="10" t="s">
        <v>42</v>
      </c>
      <c r="E4245" s="10" t="s">
        <v>35</v>
      </c>
      <c r="F4245" s="10" t="s">
        <v>30</v>
      </c>
      <c r="G4245" s="10" t="s">
        <v>44</v>
      </c>
      <c r="H4245" s="10" t="s">
        <v>20</v>
      </c>
      <c r="I4245" s="10" t="s">
        <v>28</v>
      </c>
      <c r="O4245" s="10">
        <f t="shared" si="66"/>
        <v>1</v>
      </c>
    </row>
    <row r="4246" spans="2:15" x14ac:dyDescent="0.3">
      <c r="B4246" s="10">
        <v>2025</v>
      </c>
      <c r="C4246" s="10" t="s">
        <v>36</v>
      </c>
      <c r="D4246" s="10" t="s">
        <v>33</v>
      </c>
      <c r="E4246" s="10" t="s">
        <v>24</v>
      </c>
      <c r="F4246" s="10" t="s">
        <v>25</v>
      </c>
      <c r="G4246" s="10" t="s">
        <v>40</v>
      </c>
      <c r="H4246" s="10" t="s">
        <v>27</v>
      </c>
      <c r="I4246" s="10" t="s">
        <v>21</v>
      </c>
      <c r="O4246" s="10">
        <f t="shared" si="66"/>
        <v>1</v>
      </c>
    </row>
    <row r="4247" spans="2:15" x14ac:dyDescent="0.3">
      <c r="B4247" s="10">
        <v>2022</v>
      </c>
      <c r="C4247" s="10" t="s">
        <v>41</v>
      </c>
      <c r="D4247" s="10" t="s">
        <v>37</v>
      </c>
      <c r="E4247" s="10" t="s">
        <v>24</v>
      </c>
      <c r="F4247" s="10" t="s">
        <v>18</v>
      </c>
      <c r="G4247" s="10" t="s">
        <v>26</v>
      </c>
      <c r="H4247" s="10" t="s">
        <v>39</v>
      </c>
      <c r="I4247" s="10" t="s">
        <v>28</v>
      </c>
      <c r="O4247" s="10">
        <f t="shared" si="66"/>
        <v>1</v>
      </c>
    </row>
    <row r="4248" spans="2:15" x14ac:dyDescent="0.3">
      <c r="B4248" s="10">
        <v>2022</v>
      </c>
      <c r="C4248" s="10" t="s">
        <v>36</v>
      </c>
      <c r="D4248" s="10" t="s">
        <v>16</v>
      </c>
      <c r="E4248" s="10" t="s">
        <v>24</v>
      </c>
      <c r="F4248" s="10" t="s">
        <v>18</v>
      </c>
      <c r="G4248" s="10" t="s">
        <v>38</v>
      </c>
      <c r="H4248" s="10" t="s">
        <v>27</v>
      </c>
      <c r="I4248" s="10" t="s">
        <v>28</v>
      </c>
      <c r="O4248" s="10">
        <f t="shared" si="66"/>
        <v>1</v>
      </c>
    </row>
    <row r="4249" spans="2:15" x14ac:dyDescent="0.3">
      <c r="B4249" s="10">
        <v>2024</v>
      </c>
      <c r="C4249" s="10" t="s">
        <v>36</v>
      </c>
      <c r="D4249" s="10" t="s">
        <v>31</v>
      </c>
      <c r="E4249" s="10" t="s">
        <v>35</v>
      </c>
      <c r="F4249" s="10" t="s">
        <v>18</v>
      </c>
      <c r="G4249" s="10" t="s">
        <v>38</v>
      </c>
      <c r="H4249" s="10" t="s">
        <v>39</v>
      </c>
      <c r="I4249" s="10" t="s">
        <v>28</v>
      </c>
      <c r="O4249" s="10">
        <f t="shared" si="66"/>
        <v>1</v>
      </c>
    </row>
    <row r="4250" spans="2:15" x14ac:dyDescent="0.3">
      <c r="B4250" s="10">
        <v>2024</v>
      </c>
      <c r="C4250" s="10" t="s">
        <v>45</v>
      </c>
      <c r="D4250" s="10" t="s">
        <v>31</v>
      </c>
      <c r="E4250" s="10" t="s">
        <v>24</v>
      </c>
      <c r="F4250" s="10" t="s">
        <v>18</v>
      </c>
      <c r="G4250" s="10" t="s">
        <v>40</v>
      </c>
      <c r="H4250" s="10" t="s">
        <v>34</v>
      </c>
      <c r="I4250" s="10" t="s">
        <v>34</v>
      </c>
      <c r="O4250" s="10">
        <f t="shared" si="66"/>
        <v>1</v>
      </c>
    </row>
    <row r="4251" spans="2:15" x14ac:dyDescent="0.3">
      <c r="B4251" s="10">
        <v>2022</v>
      </c>
      <c r="C4251" s="10" t="s">
        <v>15</v>
      </c>
      <c r="D4251" s="10" t="s">
        <v>42</v>
      </c>
      <c r="E4251" s="10" t="s">
        <v>24</v>
      </c>
      <c r="F4251" s="10" t="s">
        <v>18</v>
      </c>
      <c r="G4251" s="10" t="s">
        <v>38</v>
      </c>
      <c r="H4251" s="10" t="s">
        <v>39</v>
      </c>
      <c r="I4251" s="10" t="s">
        <v>21</v>
      </c>
      <c r="O4251" s="10">
        <f t="shared" si="66"/>
        <v>1</v>
      </c>
    </row>
    <row r="4252" spans="2:15" x14ac:dyDescent="0.3">
      <c r="B4252" s="10">
        <v>2021</v>
      </c>
      <c r="C4252" s="10" t="s">
        <v>41</v>
      </c>
      <c r="D4252" s="10" t="s">
        <v>23</v>
      </c>
      <c r="E4252" s="10" t="s">
        <v>24</v>
      </c>
      <c r="F4252" s="10" t="s">
        <v>18</v>
      </c>
      <c r="G4252" s="10" t="s">
        <v>26</v>
      </c>
      <c r="H4252" s="10" t="s">
        <v>39</v>
      </c>
      <c r="I4252" s="10" t="s">
        <v>28</v>
      </c>
      <c r="O4252" s="10">
        <f t="shared" si="66"/>
        <v>1</v>
      </c>
    </row>
    <row r="4253" spans="2:15" x14ac:dyDescent="0.3">
      <c r="B4253" s="10">
        <v>2024</v>
      </c>
      <c r="C4253" s="10" t="s">
        <v>15</v>
      </c>
      <c r="D4253" s="10" t="s">
        <v>33</v>
      </c>
      <c r="E4253" s="10" t="s">
        <v>35</v>
      </c>
      <c r="F4253" s="10" t="s">
        <v>25</v>
      </c>
      <c r="G4253" s="10" t="s">
        <v>40</v>
      </c>
      <c r="H4253" s="10" t="s">
        <v>27</v>
      </c>
      <c r="I4253" s="10" t="s">
        <v>28</v>
      </c>
      <c r="O4253" s="10">
        <f t="shared" si="66"/>
        <v>1</v>
      </c>
    </row>
    <row r="4254" spans="2:15" x14ac:dyDescent="0.3">
      <c r="B4254" s="10">
        <v>2026</v>
      </c>
      <c r="C4254" s="10" t="s">
        <v>45</v>
      </c>
      <c r="D4254" s="10" t="s">
        <v>16</v>
      </c>
      <c r="E4254" s="10" t="s">
        <v>35</v>
      </c>
      <c r="F4254" s="10" t="s">
        <v>25</v>
      </c>
      <c r="G4254" s="10" t="s">
        <v>38</v>
      </c>
      <c r="H4254" s="10" t="s">
        <v>27</v>
      </c>
      <c r="I4254" s="10" t="s">
        <v>34</v>
      </c>
      <c r="O4254" s="10">
        <f t="shared" si="66"/>
        <v>1</v>
      </c>
    </row>
    <row r="4255" spans="2:15" x14ac:dyDescent="0.3">
      <c r="B4255" s="10">
        <v>2024</v>
      </c>
      <c r="C4255" s="10" t="s">
        <v>29</v>
      </c>
      <c r="D4255" s="10" t="s">
        <v>37</v>
      </c>
      <c r="E4255" s="10" t="s">
        <v>17</v>
      </c>
      <c r="F4255" s="10" t="s">
        <v>18</v>
      </c>
      <c r="G4255" s="10" t="s">
        <v>26</v>
      </c>
      <c r="H4255" s="10" t="s">
        <v>34</v>
      </c>
      <c r="I4255" s="10" t="s">
        <v>34</v>
      </c>
      <c r="O4255" s="10">
        <f t="shared" si="66"/>
        <v>1</v>
      </c>
    </row>
    <row r="4256" spans="2:15" x14ac:dyDescent="0.3">
      <c r="B4256" s="10">
        <v>2024</v>
      </c>
      <c r="C4256" s="10" t="s">
        <v>22</v>
      </c>
      <c r="D4256" s="10" t="s">
        <v>16</v>
      </c>
      <c r="E4256" s="10" t="s">
        <v>35</v>
      </c>
      <c r="F4256" s="10" t="s">
        <v>30</v>
      </c>
      <c r="G4256" s="10" t="s">
        <v>19</v>
      </c>
      <c r="H4256" s="10" t="s">
        <v>20</v>
      </c>
      <c r="I4256" s="10" t="s">
        <v>21</v>
      </c>
      <c r="O4256" s="10">
        <f t="shared" si="66"/>
        <v>1</v>
      </c>
    </row>
    <row r="4257" spans="2:15" x14ac:dyDescent="0.3">
      <c r="B4257" s="10">
        <v>2026</v>
      </c>
      <c r="C4257" s="10" t="s">
        <v>15</v>
      </c>
      <c r="D4257" s="10" t="s">
        <v>16</v>
      </c>
      <c r="E4257" s="10" t="s">
        <v>17</v>
      </c>
      <c r="F4257" s="10" t="s">
        <v>18</v>
      </c>
      <c r="G4257" s="10" t="s">
        <v>26</v>
      </c>
      <c r="H4257" s="10" t="s">
        <v>27</v>
      </c>
      <c r="I4257" s="10" t="s">
        <v>21</v>
      </c>
      <c r="O4257" s="10">
        <f t="shared" si="66"/>
        <v>1</v>
      </c>
    </row>
    <row r="4258" spans="2:15" x14ac:dyDescent="0.3">
      <c r="B4258" s="10">
        <v>2026</v>
      </c>
      <c r="C4258" s="10" t="s">
        <v>45</v>
      </c>
      <c r="D4258" s="10" t="s">
        <v>33</v>
      </c>
      <c r="E4258" s="10" t="s">
        <v>24</v>
      </c>
      <c r="F4258" s="10" t="s">
        <v>30</v>
      </c>
      <c r="G4258" s="10" t="s">
        <v>44</v>
      </c>
      <c r="H4258" s="10" t="s">
        <v>20</v>
      </c>
      <c r="I4258" s="10" t="s">
        <v>21</v>
      </c>
      <c r="O4258" s="10">
        <f t="shared" si="66"/>
        <v>1</v>
      </c>
    </row>
    <row r="4259" spans="2:15" x14ac:dyDescent="0.3">
      <c r="B4259" s="10">
        <v>2021</v>
      </c>
      <c r="C4259" s="10" t="s">
        <v>43</v>
      </c>
      <c r="D4259" s="10" t="s">
        <v>33</v>
      </c>
      <c r="E4259" s="10" t="s">
        <v>24</v>
      </c>
      <c r="F4259" s="10" t="s">
        <v>25</v>
      </c>
      <c r="G4259" s="10" t="s">
        <v>40</v>
      </c>
      <c r="H4259" s="10" t="s">
        <v>34</v>
      </c>
      <c r="I4259" s="10" t="s">
        <v>28</v>
      </c>
      <c r="O4259" s="10">
        <f t="shared" si="66"/>
        <v>1</v>
      </c>
    </row>
    <row r="4260" spans="2:15" x14ac:dyDescent="0.3">
      <c r="B4260" s="10">
        <v>2024</v>
      </c>
      <c r="C4260" s="10" t="s">
        <v>36</v>
      </c>
      <c r="D4260" s="10" t="s">
        <v>33</v>
      </c>
      <c r="E4260" s="10" t="s">
        <v>24</v>
      </c>
      <c r="F4260" s="10" t="s">
        <v>30</v>
      </c>
      <c r="G4260" s="10" t="s">
        <v>26</v>
      </c>
      <c r="H4260" s="10" t="s">
        <v>39</v>
      </c>
      <c r="I4260" s="10" t="s">
        <v>28</v>
      </c>
      <c r="O4260" s="10">
        <f t="shared" si="66"/>
        <v>1</v>
      </c>
    </row>
    <row r="4261" spans="2:15" x14ac:dyDescent="0.3">
      <c r="B4261" s="10">
        <v>2021</v>
      </c>
      <c r="C4261" s="10" t="s">
        <v>41</v>
      </c>
      <c r="D4261" s="10" t="s">
        <v>31</v>
      </c>
      <c r="E4261" s="10" t="s">
        <v>17</v>
      </c>
      <c r="F4261" s="10" t="s">
        <v>25</v>
      </c>
      <c r="G4261" s="10" t="s">
        <v>44</v>
      </c>
      <c r="H4261" s="10" t="s">
        <v>27</v>
      </c>
      <c r="I4261" s="10" t="s">
        <v>28</v>
      </c>
      <c r="O4261" s="10">
        <f t="shared" si="66"/>
        <v>1</v>
      </c>
    </row>
    <row r="4262" spans="2:15" x14ac:dyDescent="0.3">
      <c r="B4262" s="10">
        <v>2022</v>
      </c>
      <c r="C4262" s="10" t="s">
        <v>45</v>
      </c>
      <c r="D4262" s="10" t="s">
        <v>37</v>
      </c>
      <c r="E4262" s="10" t="s">
        <v>24</v>
      </c>
      <c r="F4262" s="10" t="s">
        <v>25</v>
      </c>
      <c r="G4262" s="10" t="s">
        <v>26</v>
      </c>
      <c r="H4262" s="10" t="s">
        <v>20</v>
      </c>
      <c r="I4262" s="10" t="s">
        <v>28</v>
      </c>
      <c r="O4262" s="10">
        <f t="shared" si="66"/>
        <v>1</v>
      </c>
    </row>
    <row r="4263" spans="2:15" x14ac:dyDescent="0.3">
      <c r="B4263" s="10">
        <v>2025</v>
      </c>
      <c r="C4263" s="10" t="s">
        <v>43</v>
      </c>
      <c r="D4263" s="10" t="s">
        <v>23</v>
      </c>
      <c r="E4263" s="10" t="s">
        <v>24</v>
      </c>
      <c r="F4263" s="10" t="s">
        <v>18</v>
      </c>
      <c r="G4263" s="10" t="s">
        <v>26</v>
      </c>
      <c r="H4263" s="10" t="s">
        <v>34</v>
      </c>
      <c r="I4263" s="10" t="s">
        <v>21</v>
      </c>
      <c r="O4263" s="10">
        <f t="shared" si="66"/>
        <v>1</v>
      </c>
    </row>
    <row r="4264" spans="2:15" x14ac:dyDescent="0.3">
      <c r="B4264" s="10">
        <v>2023</v>
      </c>
      <c r="C4264" s="10" t="s">
        <v>43</v>
      </c>
      <c r="D4264" s="10" t="s">
        <v>23</v>
      </c>
      <c r="E4264" s="10" t="s">
        <v>17</v>
      </c>
      <c r="F4264" s="10" t="s">
        <v>18</v>
      </c>
      <c r="G4264" s="10" t="s">
        <v>32</v>
      </c>
      <c r="H4264" s="10" t="s">
        <v>34</v>
      </c>
      <c r="I4264" s="10" t="s">
        <v>28</v>
      </c>
      <c r="O4264" s="10">
        <f t="shared" si="66"/>
        <v>1</v>
      </c>
    </row>
    <row r="4265" spans="2:15" x14ac:dyDescent="0.3">
      <c r="B4265" s="10">
        <v>2022</v>
      </c>
      <c r="C4265" s="10" t="s">
        <v>41</v>
      </c>
      <c r="D4265" s="10" t="s">
        <v>37</v>
      </c>
      <c r="E4265" s="10" t="s">
        <v>24</v>
      </c>
      <c r="F4265" s="10" t="s">
        <v>18</v>
      </c>
      <c r="G4265" s="10" t="s">
        <v>26</v>
      </c>
      <c r="H4265" s="10" t="s">
        <v>20</v>
      </c>
      <c r="I4265" s="10" t="s">
        <v>28</v>
      </c>
      <c r="O4265" s="10">
        <f t="shared" si="66"/>
        <v>1</v>
      </c>
    </row>
    <row r="4266" spans="2:15" x14ac:dyDescent="0.3">
      <c r="B4266" s="10">
        <v>2020</v>
      </c>
      <c r="C4266" s="10" t="s">
        <v>43</v>
      </c>
      <c r="D4266" s="10" t="s">
        <v>42</v>
      </c>
      <c r="E4266" s="10" t="s">
        <v>24</v>
      </c>
      <c r="F4266" s="10" t="s">
        <v>30</v>
      </c>
      <c r="G4266" s="10" t="s">
        <v>32</v>
      </c>
      <c r="H4266" s="10" t="s">
        <v>27</v>
      </c>
      <c r="I4266" s="10" t="s">
        <v>34</v>
      </c>
      <c r="O4266" s="10">
        <f t="shared" si="66"/>
        <v>1</v>
      </c>
    </row>
    <row r="4267" spans="2:15" x14ac:dyDescent="0.3">
      <c r="B4267" s="10">
        <v>2025</v>
      </c>
      <c r="C4267" s="10" t="s">
        <v>43</v>
      </c>
      <c r="D4267" s="10" t="s">
        <v>42</v>
      </c>
      <c r="E4267" s="10" t="s">
        <v>35</v>
      </c>
      <c r="F4267" s="10" t="s">
        <v>25</v>
      </c>
      <c r="G4267" s="10" t="s">
        <v>19</v>
      </c>
      <c r="H4267" s="10" t="s">
        <v>34</v>
      </c>
      <c r="I4267" s="10" t="s">
        <v>28</v>
      </c>
      <c r="O4267" s="10">
        <f t="shared" si="66"/>
        <v>1</v>
      </c>
    </row>
    <row r="4268" spans="2:15" x14ac:dyDescent="0.3">
      <c r="B4268" s="10">
        <v>2022</v>
      </c>
      <c r="C4268" s="10" t="s">
        <v>22</v>
      </c>
      <c r="D4268" s="10" t="s">
        <v>16</v>
      </c>
      <c r="E4268" s="10" t="s">
        <v>24</v>
      </c>
      <c r="F4268" s="10" t="s">
        <v>30</v>
      </c>
      <c r="G4268" s="10" t="s">
        <v>32</v>
      </c>
      <c r="H4268" s="10" t="s">
        <v>34</v>
      </c>
      <c r="I4268" s="10" t="s">
        <v>28</v>
      </c>
      <c r="O4268" s="10">
        <f t="shared" si="66"/>
        <v>1</v>
      </c>
    </row>
    <row r="4269" spans="2:15" x14ac:dyDescent="0.3">
      <c r="B4269" s="10">
        <v>2023</v>
      </c>
      <c r="C4269" s="10" t="s">
        <v>43</v>
      </c>
      <c r="D4269" s="10" t="s">
        <v>42</v>
      </c>
      <c r="E4269" s="10" t="s">
        <v>24</v>
      </c>
      <c r="F4269" s="10" t="s">
        <v>18</v>
      </c>
      <c r="G4269" s="10" t="s">
        <v>32</v>
      </c>
      <c r="H4269" s="10" t="s">
        <v>39</v>
      </c>
      <c r="I4269" s="10" t="s">
        <v>21</v>
      </c>
      <c r="O4269" s="10">
        <f t="shared" si="66"/>
        <v>1</v>
      </c>
    </row>
    <row r="4270" spans="2:15" x14ac:dyDescent="0.3">
      <c r="B4270" s="10">
        <v>2024</v>
      </c>
      <c r="C4270" s="10" t="s">
        <v>29</v>
      </c>
      <c r="D4270" s="10" t="s">
        <v>33</v>
      </c>
      <c r="E4270" s="10" t="s">
        <v>17</v>
      </c>
      <c r="F4270" s="10" t="s">
        <v>18</v>
      </c>
      <c r="G4270" s="10" t="s">
        <v>38</v>
      </c>
      <c r="H4270" s="10" t="s">
        <v>34</v>
      </c>
      <c r="I4270" s="10" t="s">
        <v>21</v>
      </c>
      <c r="O4270" s="10">
        <f t="shared" si="66"/>
        <v>1</v>
      </c>
    </row>
    <row r="4271" spans="2:15" x14ac:dyDescent="0.3">
      <c r="B4271" s="10">
        <v>2020</v>
      </c>
      <c r="C4271" s="10" t="s">
        <v>41</v>
      </c>
      <c r="D4271" s="10" t="s">
        <v>37</v>
      </c>
      <c r="E4271" s="10" t="s">
        <v>24</v>
      </c>
      <c r="F4271" s="10" t="s">
        <v>25</v>
      </c>
      <c r="G4271" s="10" t="s">
        <v>32</v>
      </c>
      <c r="H4271" s="10" t="s">
        <v>39</v>
      </c>
      <c r="I4271" s="10" t="s">
        <v>34</v>
      </c>
      <c r="O4271" s="10">
        <f t="shared" si="66"/>
        <v>1</v>
      </c>
    </row>
    <row r="4272" spans="2:15" x14ac:dyDescent="0.3">
      <c r="B4272" s="10">
        <v>2025</v>
      </c>
      <c r="C4272" s="10" t="s">
        <v>41</v>
      </c>
      <c r="D4272" s="10" t="s">
        <v>23</v>
      </c>
      <c r="E4272" s="10" t="s">
        <v>17</v>
      </c>
      <c r="F4272" s="10" t="s">
        <v>30</v>
      </c>
      <c r="G4272" s="10" t="s">
        <v>19</v>
      </c>
      <c r="H4272" s="10" t="s">
        <v>34</v>
      </c>
      <c r="I4272" s="10" t="s">
        <v>28</v>
      </c>
      <c r="O4272" s="10">
        <f t="shared" si="66"/>
        <v>1</v>
      </c>
    </row>
    <row r="4273" spans="2:15" x14ac:dyDescent="0.3">
      <c r="B4273" s="10">
        <v>2026</v>
      </c>
      <c r="C4273" s="10" t="s">
        <v>45</v>
      </c>
      <c r="D4273" s="10" t="s">
        <v>33</v>
      </c>
      <c r="E4273" s="10" t="s">
        <v>17</v>
      </c>
      <c r="F4273" s="10" t="s">
        <v>30</v>
      </c>
      <c r="G4273" s="10" t="s">
        <v>19</v>
      </c>
      <c r="H4273" s="10" t="s">
        <v>34</v>
      </c>
      <c r="I4273" s="10" t="s">
        <v>34</v>
      </c>
      <c r="O4273" s="10">
        <f t="shared" si="66"/>
        <v>1</v>
      </c>
    </row>
    <row r="4274" spans="2:15" x14ac:dyDescent="0.3">
      <c r="B4274" s="10">
        <v>2021</v>
      </c>
      <c r="C4274" s="10" t="s">
        <v>41</v>
      </c>
      <c r="D4274" s="10" t="s">
        <v>33</v>
      </c>
      <c r="E4274" s="10" t="s">
        <v>17</v>
      </c>
      <c r="F4274" s="10" t="s">
        <v>25</v>
      </c>
      <c r="G4274" s="10" t="s">
        <v>38</v>
      </c>
      <c r="H4274" s="10" t="s">
        <v>20</v>
      </c>
      <c r="I4274" s="10" t="s">
        <v>34</v>
      </c>
      <c r="O4274" s="10">
        <f t="shared" si="66"/>
        <v>1</v>
      </c>
    </row>
    <row r="4275" spans="2:15" x14ac:dyDescent="0.3">
      <c r="B4275" s="10">
        <v>2023</v>
      </c>
      <c r="C4275" s="10" t="s">
        <v>45</v>
      </c>
      <c r="D4275" s="10" t="s">
        <v>23</v>
      </c>
      <c r="E4275" s="10" t="s">
        <v>35</v>
      </c>
      <c r="F4275" s="10" t="s">
        <v>30</v>
      </c>
      <c r="G4275" s="10" t="s">
        <v>19</v>
      </c>
      <c r="H4275" s="10" t="s">
        <v>20</v>
      </c>
      <c r="I4275" s="10" t="s">
        <v>28</v>
      </c>
      <c r="O4275" s="10">
        <f t="shared" si="66"/>
        <v>1</v>
      </c>
    </row>
    <row r="4276" spans="2:15" x14ac:dyDescent="0.3">
      <c r="B4276" s="10">
        <v>2022</v>
      </c>
      <c r="C4276" s="10" t="s">
        <v>36</v>
      </c>
      <c r="D4276" s="10" t="s">
        <v>42</v>
      </c>
      <c r="E4276" s="10" t="s">
        <v>35</v>
      </c>
      <c r="F4276" s="10" t="s">
        <v>30</v>
      </c>
      <c r="G4276" s="10" t="s">
        <v>40</v>
      </c>
      <c r="H4276" s="10" t="s">
        <v>34</v>
      </c>
      <c r="I4276" s="10" t="s">
        <v>34</v>
      </c>
      <c r="O4276" s="10">
        <f t="shared" si="66"/>
        <v>1</v>
      </c>
    </row>
    <row r="4277" spans="2:15" x14ac:dyDescent="0.3">
      <c r="B4277" s="10">
        <v>2026</v>
      </c>
      <c r="C4277" s="10" t="s">
        <v>43</v>
      </c>
      <c r="D4277" s="10" t="s">
        <v>16</v>
      </c>
      <c r="E4277" s="10" t="s">
        <v>35</v>
      </c>
      <c r="F4277" s="10" t="s">
        <v>18</v>
      </c>
      <c r="G4277" s="10" t="s">
        <v>40</v>
      </c>
      <c r="H4277" s="10" t="s">
        <v>20</v>
      </c>
      <c r="I4277" s="10" t="s">
        <v>21</v>
      </c>
      <c r="O4277" s="10">
        <f t="shared" si="66"/>
        <v>1</v>
      </c>
    </row>
    <row r="4278" spans="2:15" x14ac:dyDescent="0.3">
      <c r="B4278" s="10">
        <v>2026</v>
      </c>
      <c r="C4278" s="10" t="s">
        <v>41</v>
      </c>
      <c r="D4278" s="10" t="s">
        <v>23</v>
      </c>
      <c r="E4278" s="10" t="s">
        <v>17</v>
      </c>
      <c r="F4278" s="10" t="s">
        <v>25</v>
      </c>
      <c r="G4278" s="10" t="s">
        <v>19</v>
      </c>
      <c r="H4278" s="10" t="s">
        <v>34</v>
      </c>
      <c r="I4278" s="10" t="s">
        <v>28</v>
      </c>
      <c r="O4278" s="10">
        <f t="shared" si="66"/>
        <v>1</v>
      </c>
    </row>
    <row r="4279" spans="2:15" x14ac:dyDescent="0.3">
      <c r="B4279" s="10">
        <v>2023</v>
      </c>
      <c r="C4279" s="10" t="s">
        <v>36</v>
      </c>
      <c r="D4279" s="10" t="s">
        <v>33</v>
      </c>
      <c r="E4279" s="10" t="s">
        <v>24</v>
      </c>
      <c r="F4279" s="10" t="s">
        <v>30</v>
      </c>
      <c r="G4279" s="10" t="s">
        <v>38</v>
      </c>
      <c r="H4279" s="10" t="s">
        <v>39</v>
      </c>
      <c r="I4279" s="10" t="s">
        <v>28</v>
      </c>
      <c r="O4279" s="10">
        <f t="shared" si="66"/>
        <v>1</v>
      </c>
    </row>
    <row r="4280" spans="2:15" x14ac:dyDescent="0.3">
      <c r="B4280" s="10">
        <v>2021</v>
      </c>
      <c r="C4280" s="10" t="s">
        <v>43</v>
      </c>
      <c r="D4280" s="10" t="s">
        <v>33</v>
      </c>
      <c r="E4280" s="10" t="s">
        <v>17</v>
      </c>
      <c r="F4280" s="10" t="s">
        <v>18</v>
      </c>
      <c r="G4280" s="10" t="s">
        <v>40</v>
      </c>
      <c r="H4280" s="10" t="s">
        <v>34</v>
      </c>
      <c r="I4280" s="10" t="s">
        <v>28</v>
      </c>
      <c r="O4280" s="10">
        <f t="shared" si="66"/>
        <v>1</v>
      </c>
    </row>
    <row r="4281" spans="2:15" x14ac:dyDescent="0.3">
      <c r="B4281" s="10">
        <v>2024</v>
      </c>
      <c r="C4281" s="10" t="s">
        <v>15</v>
      </c>
      <c r="D4281" s="10" t="s">
        <v>23</v>
      </c>
      <c r="E4281" s="10" t="s">
        <v>35</v>
      </c>
      <c r="F4281" s="10" t="s">
        <v>18</v>
      </c>
      <c r="G4281" s="10" t="s">
        <v>26</v>
      </c>
      <c r="H4281" s="10" t="s">
        <v>20</v>
      </c>
      <c r="I4281" s="10" t="s">
        <v>28</v>
      </c>
      <c r="O4281" s="10">
        <f t="shared" si="66"/>
        <v>1</v>
      </c>
    </row>
    <row r="4282" spans="2:15" x14ac:dyDescent="0.3">
      <c r="B4282" s="10">
        <v>2023</v>
      </c>
      <c r="C4282" s="10" t="s">
        <v>41</v>
      </c>
      <c r="D4282" s="10" t="s">
        <v>33</v>
      </c>
      <c r="E4282" s="10" t="s">
        <v>24</v>
      </c>
      <c r="F4282" s="10" t="s">
        <v>18</v>
      </c>
      <c r="G4282" s="10" t="s">
        <v>40</v>
      </c>
      <c r="H4282" s="10" t="s">
        <v>39</v>
      </c>
      <c r="I4282" s="10" t="s">
        <v>28</v>
      </c>
      <c r="O4282" s="10">
        <f t="shared" si="66"/>
        <v>1</v>
      </c>
    </row>
    <row r="4283" spans="2:15" x14ac:dyDescent="0.3">
      <c r="B4283" s="10">
        <v>2021</v>
      </c>
      <c r="C4283" s="10" t="s">
        <v>15</v>
      </c>
      <c r="D4283" s="10" t="s">
        <v>37</v>
      </c>
      <c r="E4283" s="10" t="s">
        <v>24</v>
      </c>
      <c r="F4283" s="10" t="s">
        <v>18</v>
      </c>
      <c r="G4283" s="10" t="s">
        <v>19</v>
      </c>
      <c r="H4283" s="10" t="s">
        <v>20</v>
      </c>
      <c r="I4283" s="10" t="s">
        <v>21</v>
      </c>
      <c r="O4283" s="10">
        <f t="shared" si="66"/>
        <v>1</v>
      </c>
    </row>
    <row r="4284" spans="2:15" x14ac:dyDescent="0.3">
      <c r="B4284" s="10">
        <v>2023</v>
      </c>
      <c r="C4284" s="10" t="s">
        <v>36</v>
      </c>
      <c r="D4284" s="10" t="s">
        <v>33</v>
      </c>
      <c r="E4284" s="10" t="s">
        <v>35</v>
      </c>
      <c r="F4284" s="10" t="s">
        <v>30</v>
      </c>
      <c r="G4284" s="10" t="s">
        <v>32</v>
      </c>
      <c r="H4284" s="10" t="s">
        <v>39</v>
      </c>
      <c r="I4284" s="10" t="s">
        <v>28</v>
      </c>
      <c r="O4284" s="10">
        <f t="shared" si="66"/>
        <v>1</v>
      </c>
    </row>
    <row r="4285" spans="2:15" x14ac:dyDescent="0.3">
      <c r="B4285" s="10">
        <v>2024</v>
      </c>
      <c r="C4285" s="10" t="s">
        <v>45</v>
      </c>
      <c r="D4285" s="10" t="s">
        <v>37</v>
      </c>
      <c r="E4285" s="10" t="s">
        <v>35</v>
      </c>
      <c r="F4285" s="10" t="s">
        <v>18</v>
      </c>
      <c r="G4285" s="10" t="s">
        <v>26</v>
      </c>
      <c r="H4285" s="10" t="s">
        <v>20</v>
      </c>
      <c r="I4285" s="10" t="s">
        <v>34</v>
      </c>
      <c r="O4285" s="10">
        <f t="shared" si="66"/>
        <v>1</v>
      </c>
    </row>
    <row r="4286" spans="2:15" x14ac:dyDescent="0.3">
      <c r="B4286" s="10">
        <v>2024</v>
      </c>
      <c r="C4286" s="10" t="s">
        <v>29</v>
      </c>
      <c r="D4286" s="10" t="s">
        <v>23</v>
      </c>
      <c r="E4286" s="10" t="s">
        <v>35</v>
      </c>
      <c r="F4286" s="10" t="s">
        <v>30</v>
      </c>
      <c r="G4286" s="10" t="s">
        <v>19</v>
      </c>
      <c r="H4286" s="10" t="s">
        <v>39</v>
      </c>
      <c r="I4286" s="10" t="s">
        <v>28</v>
      </c>
      <c r="O4286" s="10">
        <f t="shared" si="66"/>
        <v>1</v>
      </c>
    </row>
    <row r="4287" spans="2:15" x14ac:dyDescent="0.3">
      <c r="B4287" s="10">
        <v>2024</v>
      </c>
      <c r="C4287" s="10" t="s">
        <v>15</v>
      </c>
      <c r="D4287" s="10" t="s">
        <v>33</v>
      </c>
      <c r="E4287" s="10" t="s">
        <v>35</v>
      </c>
      <c r="F4287" s="10" t="s">
        <v>25</v>
      </c>
      <c r="G4287" s="10" t="s">
        <v>32</v>
      </c>
      <c r="H4287" s="10" t="s">
        <v>20</v>
      </c>
      <c r="I4287" s="10" t="s">
        <v>28</v>
      </c>
      <c r="O4287" s="10">
        <f t="shared" si="66"/>
        <v>1</v>
      </c>
    </row>
    <row r="4288" spans="2:15" x14ac:dyDescent="0.3">
      <c r="B4288" s="10">
        <v>2024</v>
      </c>
      <c r="C4288" s="10" t="s">
        <v>41</v>
      </c>
      <c r="D4288" s="10" t="s">
        <v>37</v>
      </c>
      <c r="E4288" s="10" t="s">
        <v>24</v>
      </c>
      <c r="F4288" s="10" t="s">
        <v>18</v>
      </c>
      <c r="G4288" s="10" t="s">
        <v>26</v>
      </c>
      <c r="H4288" s="10" t="s">
        <v>27</v>
      </c>
      <c r="I4288" s="10" t="s">
        <v>28</v>
      </c>
      <c r="O4288" s="10">
        <f t="shared" si="66"/>
        <v>1</v>
      </c>
    </row>
    <row r="4289" spans="2:15" x14ac:dyDescent="0.3">
      <c r="B4289" s="10">
        <v>2024</v>
      </c>
      <c r="C4289" s="10" t="s">
        <v>36</v>
      </c>
      <c r="D4289" s="10" t="s">
        <v>31</v>
      </c>
      <c r="E4289" s="10" t="s">
        <v>17</v>
      </c>
      <c r="F4289" s="10" t="s">
        <v>30</v>
      </c>
      <c r="G4289" s="10" t="s">
        <v>26</v>
      </c>
      <c r="H4289" s="10" t="s">
        <v>39</v>
      </c>
      <c r="I4289" s="10" t="s">
        <v>28</v>
      </c>
      <c r="O4289" s="10">
        <f t="shared" si="66"/>
        <v>1</v>
      </c>
    </row>
    <row r="4290" spans="2:15" x14ac:dyDescent="0.3">
      <c r="B4290" s="10">
        <v>2021</v>
      </c>
      <c r="C4290" s="10" t="s">
        <v>15</v>
      </c>
      <c r="D4290" s="10" t="s">
        <v>33</v>
      </c>
      <c r="E4290" s="10" t="s">
        <v>24</v>
      </c>
      <c r="F4290" s="10" t="s">
        <v>25</v>
      </c>
      <c r="G4290" s="10" t="s">
        <v>32</v>
      </c>
      <c r="H4290" s="10" t="s">
        <v>27</v>
      </c>
      <c r="I4290" s="10" t="s">
        <v>21</v>
      </c>
      <c r="O4290" s="10">
        <f t="shared" si="66"/>
        <v>1</v>
      </c>
    </row>
    <row r="4291" spans="2:15" x14ac:dyDescent="0.3">
      <c r="B4291" s="10">
        <v>2022</v>
      </c>
      <c r="C4291" s="10" t="s">
        <v>41</v>
      </c>
      <c r="D4291" s="10" t="s">
        <v>16</v>
      </c>
      <c r="E4291" s="10" t="s">
        <v>35</v>
      </c>
      <c r="F4291" s="10" t="s">
        <v>25</v>
      </c>
      <c r="G4291" s="10" t="s">
        <v>44</v>
      </c>
      <c r="H4291" s="10" t="s">
        <v>39</v>
      </c>
      <c r="I4291" s="10" t="s">
        <v>34</v>
      </c>
      <c r="O4291" s="10">
        <f t="shared" si="66"/>
        <v>1</v>
      </c>
    </row>
    <row r="4292" spans="2:15" x14ac:dyDescent="0.3">
      <c r="B4292" s="10">
        <v>2024</v>
      </c>
      <c r="C4292" s="10" t="s">
        <v>22</v>
      </c>
      <c r="D4292" s="10" t="s">
        <v>16</v>
      </c>
      <c r="E4292" s="10" t="s">
        <v>35</v>
      </c>
      <c r="F4292" s="10" t="s">
        <v>30</v>
      </c>
      <c r="G4292" s="10" t="s">
        <v>26</v>
      </c>
      <c r="H4292" s="10" t="s">
        <v>27</v>
      </c>
      <c r="I4292" s="10" t="s">
        <v>28</v>
      </c>
      <c r="O4292" s="10">
        <f t="shared" si="66"/>
        <v>1</v>
      </c>
    </row>
    <row r="4293" spans="2:15" x14ac:dyDescent="0.3">
      <c r="B4293" s="10">
        <v>2023</v>
      </c>
      <c r="C4293" s="10" t="s">
        <v>45</v>
      </c>
      <c r="D4293" s="10" t="s">
        <v>31</v>
      </c>
      <c r="E4293" s="10" t="s">
        <v>24</v>
      </c>
      <c r="F4293" s="10" t="s">
        <v>25</v>
      </c>
      <c r="G4293" s="10" t="s">
        <v>32</v>
      </c>
      <c r="H4293" s="10" t="s">
        <v>39</v>
      </c>
      <c r="I4293" s="10" t="s">
        <v>21</v>
      </c>
      <c r="O4293" s="10">
        <f t="shared" ref="O4293:O4356" si="67">SUBTOTAL(103,B4293)</f>
        <v>1</v>
      </c>
    </row>
    <row r="4294" spans="2:15" x14ac:dyDescent="0.3">
      <c r="B4294" s="10">
        <v>2021</v>
      </c>
      <c r="C4294" s="10" t="s">
        <v>41</v>
      </c>
      <c r="D4294" s="10" t="s">
        <v>33</v>
      </c>
      <c r="E4294" s="10" t="s">
        <v>24</v>
      </c>
      <c r="F4294" s="10" t="s">
        <v>18</v>
      </c>
      <c r="G4294" s="10" t="s">
        <v>40</v>
      </c>
      <c r="H4294" s="10" t="s">
        <v>27</v>
      </c>
      <c r="I4294" s="10" t="s">
        <v>34</v>
      </c>
      <c r="O4294" s="10">
        <f t="shared" si="67"/>
        <v>1</v>
      </c>
    </row>
    <row r="4295" spans="2:15" x14ac:dyDescent="0.3">
      <c r="B4295" s="10">
        <v>2026</v>
      </c>
      <c r="C4295" s="10" t="s">
        <v>45</v>
      </c>
      <c r="D4295" s="10" t="s">
        <v>37</v>
      </c>
      <c r="E4295" s="10" t="s">
        <v>24</v>
      </c>
      <c r="F4295" s="10" t="s">
        <v>25</v>
      </c>
      <c r="G4295" s="10" t="s">
        <v>19</v>
      </c>
      <c r="H4295" s="10" t="s">
        <v>27</v>
      </c>
      <c r="I4295" s="10" t="s">
        <v>21</v>
      </c>
      <c r="O4295" s="10">
        <f t="shared" si="67"/>
        <v>1</v>
      </c>
    </row>
    <row r="4296" spans="2:15" x14ac:dyDescent="0.3">
      <c r="B4296" s="10">
        <v>2025</v>
      </c>
      <c r="C4296" s="10" t="s">
        <v>43</v>
      </c>
      <c r="D4296" s="10" t="s">
        <v>37</v>
      </c>
      <c r="E4296" s="10" t="s">
        <v>35</v>
      </c>
      <c r="F4296" s="10" t="s">
        <v>30</v>
      </c>
      <c r="G4296" s="10" t="s">
        <v>32</v>
      </c>
      <c r="H4296" s="10" t="s">
        <v>39</v>
      </c>
      <c r="I4296" s="10" t="s">
        <v>28</v>
      </c>
      <c r="O4296" s="10">
        <f t="shared" si="67"/>
        <v>1</v>
      </c>
    </row>
    <row r="4297" spans="2:15" x14ac:dyDescent="0.3">
      <c r="B4297" s="10">
        <v>2025</v>
      </c>
      <c r="C4297" s="10" t="s">
        <v>15</v>
      </c>
      <c r="D4297" s="10" t="s">
        <v>37</v>
      </c>
      <c r="E4297" s="10" t="s">
        <v>35</v>
      </c>
      <c r="F4297" s="10" t="s">
        <v>25</v>
      </c>
      <c r="G4297" s="10" t="s">
        <v>32</v>
      </c>
      <c r="H4297" s="10" t="s">
        <v>20</v>
      </c>
      <c r="I4297" s="10" t="s">
        <v>28</v>
      </c>
      <c r="O4297" s="10">
        <f t="shared" si="67"/>
        <v>1</v>
      </c>
    </row>
    <row r="4298" spans="2:15" x14ac:dyDescent="0.3">
      <c r="B4298" s="10">
        <v>2026</v>
      </c>
      <c r="C4298" s="10" t="s">
        <v>36</v>
      </c>
      <c r="D4298" s="10" t="s">
        <v>16</v>
      </c>
      <c r="E4298" s="10" t="s">
        <v>24</v>
      </c>
      <c r="F4298" s="10" t="s">
        <v>25</v>
      </c>
      <c r="G4298" s="10" t="s">
        <v>40</v>
      </c>
      <c r="H4298" s="10" t="s">
        <v>39</v>
      </c>
      <c r="I4298" s="10" t="s">
        <v>34</v>
      </c>
      <c r="O4298" s="10">
        <f t="shared" si="67"/>
        <v>1</v>
      </c>
    </row>
    <row r="4299" spans="2:15" x14ac:dyDescent="0.3">
      <c r="B4299" s="10">
        <v>2021</v>
      </c>
      <c r="C4299" s="10" t="s">
        <v>36</v>
      </c>
      <c r="D4299" s="10" t="s">
        <v>33</v>
      </c>
      <c r="E4299" s="10" t="s">
        <v>24</v>
      </c>
      <c r="F4299" s="10" t="s">
        <v>25</v>
      </c>
      <c r="G4299" s="10" t="s">
        <v>38</v>
      </c>
      <c r="H4299" s="10" t="s">
        <v>27</v>
      </c>
      <c r="I4299" s="10" t="s">
        <v>34</v>
      </c>
      <c r="O4299" s="10">
        <f t="shared" si="67"/>
        <v>1</v>
      </c>
    </row>
    <row r="4300" spans="2:15" x14ac:dyDescent="0.3">
      <c r="B4300" s="10">
        <v>2021</v>
      </c>
      <c r="C4300" s="10" t="s">
        <v>41</v>
      </c>
      <c r="D4300" s="10" t="s">
        <v>42</v>
      </c>
      <c r="E4300" s="10" t="s">
        <v>17</v>
      </c>
      <c r="F4300" s="10" t="s">
        <v>25</v>
      </c>
      <c r="G4300" s="10" t="s">
        <v>26</v>
      </c>
      <c r="H4300" s="10" t="s">
        <v>20</v>
      </c>
      <c r="I4300" s="10" t="s">
        <v>21</v>
      </c>
      <c r="O4300" s="10">
        <f t="shared" si="67"/>
        <v>1</v>
      </c>
    </row>
    <row r="4301" spans="2:15" x14ac:dyDescent="0.3">
      <c r="B4301" s="10">
        <v>2023</v>
      </c>
      <c r="C4301" s="10" t="s">
        <v>15</v>
      </c>
      <c r="D4301" s="10" t="s">
        <v>33</v>
      </c>
      <c r="E4301" s="10" t="s">
        <v>35</v>
      </c>
      <c r="F4301" s="10" t="s">
        <v>30</v>
      </c>
      <c r="G4301" s="10" t="s">
        <v>38</v>
      </c>
      <c r="H4301" s="10" t="s">
        <v>27</v>
      </c>
      <c r="I4301" s="10" t="s">
        <v>34</v>
      </c>
      <c r="O4301" s="10">
        <f t="shared" si="67"/>
        <v>1</v>
      </c>
    </row>
    <row r="4302" spans="2:15" x14ac:dyDescent="0.3">
      <c r="B4302" s="10">
        <v>2020</v>
      </c>
      <c r="C4302" s="10" t="s">
        <v>22</v>
      </c>
      <c r="D4302" s="10" t="s">
        <v>42</v>
      </c>
      <c r="E4302" s="10" t="s">
        <v>17</v>
      </c>
      <c r="F4302" s="10" t="s">
        <v>30</v>
      </c>
      <c r="G4302" s="10" t="s">
        <v>40</v>
      </c>
      <c r="H4302" s="10" t="s">
        <v>34</v>
      </c>
      <c r="I4302" s="10" t="s">
        <v>21</v>
      </c>
      <c r="O4302" s="10">
        <f t="shared" si="67"/>
        <v>1</v>
      </c>
    </row>
    <row r="4303" spans="2:15" x14ac:dyDescent="0.3">
      <c r="B4303" s="10">
        <v>2020</v>
      </c>
      <c r="C4303" s="10" t="s">
        <v>22</v>
      </c>
      <c r="D4303" s="10" t="s">
        <v>37</v>
      </c>
      <c r="E4303" s="10" t="s">
        <v>17</v>
      </c>
      <c r="F4303" s="10" t="s">
        <v>18</v>
      </c>
      <c r="G4303" s="10" t="s">
        <v>38</v>
      </c>
      <c r="H4303" s="10" t="s">
        <v>34</v>
      </c>
      <c r="I4303" s="10" t="s">
        <v>28</v>
      </c>
      <c r="O4303" s="10">
        <f t="shared" si="67"/>
        <v>1</v>
      </c>
    </row>
    <row r="4304" spans="2:15" x14ac:dyDescent="0.3">
      <c r="B4304" s="10">
        <v>2025</v>
      </c>
      <c r="C4304" s="10" t="s">
        <v>22</v>
      </c>
      <c r="D4304" s="10" t="s">
        <v>31</v>
      </c>
      <c r="E4304" s="10" t="s">
        <v>17</v>
      </c>
      <c r="F4304" s="10" t="s">
        <v>25</v>
      </c>
      <c r="G4304" s="10" t="s">
        <v>38</v>
      </c>
      <c r="H4304" s="10" t="s">
        <v>39</v>
      </c>
      <c r="I4304" s="10" t="s">
        <v>34</v>
      </c>
      <c r="O4304" s="10">
        <f t="shared" si="67"/>
        <v>1</v>
      </c>
    </row>
    <row r="4305" spans="2:15" x14ac:dyDescent="0.3">
      <c r="B4305" s="10">
        <v>2024</v>
      </c>
      <c r="C4305" s="10" t="s">
        <v>22</v>
      </c>
      <c r="D4305" s="10" t="s">
        <v>23</v>
      </c>
      <c r="E4305" s="10" t="s">
        <v>35</v>
      </c>
      <c r="F4305" s="10" t="s">
        <v>30</v>
      </c>
      <c r="G4305" s="10" t="s">
        <v>19</v>
      </c>
      <c r="H4305" s="10" t="s">
        <v>39</v>
      </c>
      <c r="I4305" s="10" t="s">
        <v>21</v>
      </c>
      <c r="O4305" s="10">
        <f t="shared" si="67"/>
        <v>1</v>
      </c>
    </row>
    <row r="4306" spans="2:15" x14ac:dyDescent="0.3">
      <c r="B4306" s="10">
        <v>2021</v>
      </c>
      <c r="C4306" s="10" t="s">
        <v>36</v>
      </c>
      <c r="D4306" s="10" t="s">
        <v>33</v>
      </c>
      <c r="E4306" s="10" t="s">
        <v>17</v>
      </c>
      <c r="F4306" s="10" t="s">
        <v>18</v>
      </c>
      <c r="G4306" s="10" t="s">
        <v>38</v>
      </c>
      <c r="H4306" s="10" t="s">
        <v>20</v>
      </c>
      <c r="I4306" s="10" t="s">
        <v>28</v>
      </c>
      <c r="O4306" s="10">
        <f t="shared" si="67"/>
        <v>1</v>
      </c>
    </row>
    <row r="4307" spans="2:15" x14ac:dyDescent="0.3">
      <c r="B4307" s="10">
        <v>2025</v>
      </c>
      <c r="C4307" s="10" t="s">
        <v>41</v>
      </c>
      <c r="D4307" s="10" t="s">
        <v>16</v>
      </c>
      <c r="E4307" s="10" t="s">
        <v>35</v>
      </c>
      <c r="F4307" s="10" t="s">
        <v>30</v>
      </c>
      <c r="G4307" s="10" t="s">
        <v>44</v>
      </c>
      <c r="H4307" s="10" t="s">
        <v>20</v>
      </c>
      <c r="I4307" s="10" t="s">
        <v>28</v>
      </c>
      <c r="O4307" s="10">
        <f t="shared" si="67"/>
        <v>1</v>
      </c>
    </row>
    <row r="4308" spans="2:15" x14ac:dyDescent="0.3">
      <c r="B4308" s="10">
        <v>2026</v>
      </c>
      <c r="C4308" s="10" t="s">
        <v>43</v>
      </c>
      <c r="D4308" s="10" t="s">
        <v>16</v>
      </c>
      <c r="E4308" s="10" t="s">
        <v>17</v>
      </c>
      <c r="F4308" s="10" t="s">
        <v>18</v>
      </c>
      <c r="G4308" s="10" t="s">
        <v>40</v>
      </c>
      <c r="H4308" s="10" t="s">
        <v>34</v>
      </c>
      <c r="I4308" s="10" t="s">
        <v>21</v>
      </c>
      <c r="O4308" s="10">
        <f t="shared" si="67"/>
        <v>1</v>
      </c>
    </row>
    <row r="4309" spans="2:15" x14ac:dyDescent="0.3">
      <c r="B4309" s="10">
        <v>2021</v>
      </c>
      <c r="C4309" s="10" t="s">
        <v>43</v>
      </c>
      <c r="D4309" s="10" t="s">
        <v>31</v>
      </c>
      <c r="E4309" s="10" t="s">
        <v>35</v>
      </c>
      <c r="F4309" s="10" t="s">
        <v>30</v>
      </c>
      <c r="G4309" s="10" t="s">
        <v>40</v>
      </c>
      <c r="H4309" s="10" t="s">
        <v>27</v>
      </c>
      <c r="I4309" s="10" t="s">
        <v>21</v>
      </c>
      <c r="O4309" s="10">
        <f t="shared" si="67"/>
        <v>1</v>
      </c>
    </row>
    <row r="4310" spans="2:15" x14ac:dyDescent="0.3">
      <c r="B4310" s="10">
        <v>2024</v>
      </c>
      <c r="C4310" s="10" t="s">
        <v>29</v>
      </c>
      <c r="D4310" s="10" t="s">
        <v>42</v>
      </c>
      <c r="E4310" s="10" t="s">
        <v>35</v>
      </c>
      <c r="F4310" s="10" t="s">
        <v>30</v>
      </c>
      <c r="G4310" s="10" t="s">
        <v>19</v>
      </c>
      <c r="H4310" s="10" t="s">
        <v>39</v>
      </c>
      <c r="I4310" s="10" t="s">
        <v>21</v>
      </c>
      <c r="O4310" s="10">
        <f t="shared" si="67"/>
        <v>1</v>
      </c>
    </row>
    <row r="4311" spans="2:15" x14ac:dyDescent="0.3">
      <c r="B4311" s="10">
        <v>2026</v>
      </c>
      <c r="C4311" s="10" t="s">
        <v>45</v>
      </c>
      <c r="D4311" s="10" t="s">
        <v>37</v>
      </c>
      <c r="E4311" s="10" t="s">
        <v>17</v>
      </c>
      <c r="F4311" s="10" t="s">
        <v>18</v>
      </c>
      <c r="G4311" s="10" t="s">
        <v>38</v>
      </c>
      <c r="H4311" s="10" t="s">
        <v>39</v>
      </c>
      <c r="I4311" s="10" t="s">
        <v>28</v>
      </c>
      <c r="O4311" s="10">
        <f t="shared" si="67"/>
        <v>1</v>
      </c>
    </row>
    <row r="4312" spans="2:15" x14ac:dyDescent="0.3">
      <c r="B4312" s="10">
        <v>2026</v>
      </c>
      <c r="C4312" s="10" t="s">
        <v>29</v>
      </c>
      <c r="D4312" s="10" t="s">
        <v>16</v>
      </c>
      <c r="E4312" s="10" t="s">
        <v>24</v>
      </c>
      <c r="F4312" s="10" t="s">
        <v>30</v>
      </c>
      <c r="G4312" s="10" t="s">
        <v>40</v>
      </c>
      <c r="H4312" s="10" t="s">
        <v>34</v>
      </c>
      <c r="I4312" s="10" t="s">
        <v>21</v>
      </c>
      <c r="O4312" s="10">
        <f t="shared" si="67"/>
        <v>1</v>
      </c>
    </row>
    <row r="4313" spans="2:15" x14ac:dyDescent="0.3">
      <c r="B4313" s="10">
        <v>2025</v>
      </c>
      <c r="C4313" s="10" t="s">
        <v>45</v>
      </c>
      <c r="D4313" s="10" t="s">
        <v>42</v>
      </c>
      <c r="E4313" s="10" t="s">
        <v>24</v>
      </c>
      <c r="F4313" s="10" t="s">
        <v>25</v>
      </c>
      <c r="G4313" s="10" t="s">
        <v>26</v>
      </c>
      <c r="H4313" s="10" t="s">
        <v>20</v>
      </c>
      <c r="I4313" s="10" t="s">
        <v>28</v>
      </c>
      <c r="O4313" s="10">
        <f t="shared" si="67"/>
        <v>1</v>
      </c>
    </row>
    <row r="4314" spans="2:15" x14ac:dyDescent="0.3">
      <c r="B4314" s="10">
        <v>2026</v>
      </c>
      <c r="C4314" s="10" t="s">
        <v>15</v>
      </c>
      <c r="D4314" s="10" t="s">
        <v>42</v>
      </c>
      <c r="E4314" s="10" t="s">
        <v>24</v>
      </c>
      <c r="F4314" s="10" t="s">
        <v>25</v>
      </c>
      <c r="G4314" s="10" t="s">
        <v>32</v>
      </c>
      <c r="H4314" s="10" t="s">
        <v>20</v>
      </c>
      <c r="I4314" s="10" t="s">
        <v>28</v>
      </c>
      <c r="O4314" s="10">
        <f t="shared" si="67"/>
        <v>1</v>
      </c>
    </row>
    <row r="4315" spans="2:15" x14ac:dyDescent="0.3">
      <c r="B4315" s="10">
        <v>2023</v>
      </c>
      <c r="C4315" s="10" t="s">
        <v>29</v>
      </c>
      <c r="D4315" s="10" t="s">
        <v>33</v>
      </c>
      <c r="E4315" s="10" t="s">
        <v>17</v>
      </c>
      <c r="F4315" s="10" t="s">
        <v>30</v>
      </c>
      <c r="G4315" s="10" t="s">
        <v>38</v>
      </c>
      <c r="H4315" s="10" t="s">
        <v>39</v>
      </c>
      <c r="I4315" s="10" t="s">
        <v>28</v>
      </c>
      <c r="O4315" s="10">
        <f t="shared" si="67"/>
        <v>1</v>
      </c>
    </row>
    <row r="4316" spans="2:15" x14ac:dyDescent="0.3">
      <c r="B4316" s="10">
        <v>2020</v>
      </c>
      <c r="C4316" s="10" t="s">
        <v>43</v>
      </c>
      <c r="D4316" s="10" t="s">
        <v>16</v>
      </c>
      <c r="E4316" s="10" t="s">
        <v>35</v>
      </c>
      <c r="F4316" s="10" t="s">
        <v>25</v>
      </c>
      <c r="G4316" s="10" t="s">
        <v>38</v>
      </c>
      <c r="H4316" s="10" t="s">
        <v>20</v>
      </c>
      <c r="I4316" s="10" t="s">
        <v>28</v>
      </c>
      <c r="O4316" s="10">
        <f t="shared" si="67"/>
        <v>1</v>
      </c>
    </row>
    <row r="4317" spans="2:15" x14ac:dyDescent="0.3">
      <c r="B4317" s="10">
        <v>2023</v>
      </c>
      <c r="C4317" s="10" t="s">
        <v>43</v>
      </c>
      <c r="D4317" s="10" t="s">
        <v>37</v>
      </c>
      <c r="E4317" s="10" t="s">
        <v>35</v>
      </c>
      <c r="F4317" s="10" t="s">
        <v>25</v>
      </c>
      <c r="G4317" s="10" t="s">
        <v>38</v>
      </c>
      <c r="H4317" s="10" t="s">
        <v>34</v>
      </c>
      <c r="I4317" s="10" t="s">
        <v>28</v>
      </c>
      <c r="O4317" s="10">
        <f t="shared" si="67"/>
        <v>1</v>
      </c>
    </row>
    <row r="4318" spans="2:15" x14ac:dyDescent="0.3">
      <c r="B4318" s="10">
        <v>2020</v>
      </c>
      <c r="C4318" s="10" t="s">
        <v>29</v>
      </c>
      <c r="D4318" s="10" t="s">
        <v>31</v>
      </c>
      <c r="E4318" s="10" t="s">
        <v>35</v>
      </c>
      <c r="F4318" s="10" t="s">
        <v>18</v>
      </c>
      <c r="G4318" s="10" t="s">
        <v>44</v>
      </c>
      <c r="H4318" s="10" t="s">
        <v>39</v>
      </c>
      <c r="I4318" s="10" t="s">
        <v>34</v>
      </c>
      <c r="O4318" s="10">
        <f t="shared" si="67"/>
        <v>1</v>
      </c>
    </row>
    <row r="4319" spans="2:15" x14ac:dyDescent="0.3">
      <c r="B4319" s="10">
        <v>2026</v>
      </c>
      <c r="C4319" s="10" t="s">
        <v>29</v>
      </c>
      <c r="D4319" s="10" t="s">
        <v>16</v>
      </c>
      <c r="E4319" s="10" t="s">
        <v>24</v>
      </c>
      <c r="F4319" s="10" t="s">
        <v>18</v>
      </c>
      <c r="G4319" s="10" t="s">
        <v>44</v>
      </c>
      <c r="H4319" s="10" t="s">
        <v>20</v>
      </c>
      <c r="I4319" s="10" t="s">
        <v>21</v>
      </c>
      <c r="O4319" s="10">
        <f t="shared" si="67"/>
        <v>1</v>
      </c>
    </row>
    <row r="4320" spans="2:15" x14ac:dyDescent="0.3">
      <c r="B4320" s="10">
        <v>2023</v>
      </c>
      <c r="C4320" s="10" t="s">
        <v>45</v>
      </c>
      <c r="D4320" s="10" t="s">
        <v>42</v>
      </c>
      <c r="E4320" s="10" t="s">
        <v>17</v>
      </c>
      <c r="F4320" s="10" t="s">
        <v>30</v>
      </c>
      <c r="G4320" s="10" t="s">
        <v>40</v>
      </c>
      <c r="H4320" s="10" t="s">
        <v>34</v>
      </c>
      <c r="I4320" s="10" t="s">
        <v>21</v>
      </c>
      <c r="O4320" s="10">
        <f t="shared" si="67"/>
        <v>1</v>
      </c>
    </row>
    <row r="4321" spans="2:15" x14ac:dyDescent="0.3">
      <c r="B4321" s="10">
        <v>2024</v>
      </c>
      <c r="C4321" s="10" t="s">
        <v>45</v>
      </c>
      <c r="D4321" s="10" t="s">
        <v>33</v>
      </c>
      <c r="E4321" s="10" t="s">
        <v>24</v>
      </c>
      <c r="F4321" s="10" t="s">
        <v>18</v>
      </c>
      <c r="G4321" s="10" t="s">
        <v>40</v>
      </c>
      <c r="H4321" s="10" t="s">
        <v>20</v>
      </c>
      <c r="I4321" s="10" t="s">
        <v>28</v>
      </c>
      <c r="O4321" s="10">
        <f t="shared" si="67"/>
        <v>1</v>
      </c>
    </row>
    <row r="4322" spans="2:15" x14ac:dyDescent="0.3">
      <c r="B4322" s="10">
        <v>2022</v>
      </c>
      <c r="C4322" s="10" t="s">
        <v>22</v>
      </c>
      <c r="D4322" s="10" t="s">
        <v>23</v>
      </c>
      <c r="E4322" s="10" t="s">
        <v>24</v>
      </c>
      <c r="F4322" s="10" t="s">
        <v>18</v>
      </c>
      <c r="G4322" s="10" t="s">
        <v>40</v>
      </c>
      <c r="H4322" s="10" t="s">
        <v>20</v>
      </c>
      <c r="I4322" s="10" t="s">
        <v>28</v>
      </c>
      <c r="O4322" s="10">
        <f t="shared" si="67"/>
        <v>1</v>
      </c>
    </row>
    <row r="4323" spans="2:15" x14ac:dyDescent="0.3">
      <c r="B4323" s="10">
        <v>2024</v>
      </c>
      <c r="C4323" s="10" t="s">
        <v>15</v>
      </c>
      <c r="D4323" s="10" t="s">
        <v>33</v>
      </c>
      <c r="E4323" s="10" t="s">
        <v>35</v>
      </c>
      <c r="F4323" s="10" t="s">
        <v>25</v>
      </c>
      <c r="G4323" s="10" t="s">
        <v>26</v>
      </c>
      <c r="H4323" s="10" t="s">
        <v>34</v>
      </c>
      <c r="I4323" s="10" t="s">
        <v>34</v>
      </c>
      <c r="O4323" s="10">
        <f t="shared" si="67"/>
        <v>1</v>
      </c>
    </row>
    <row r="4324" spans="2:15" x14ac:dyDescent="0.3">
      <c r="B4324" s="10">
        <v>2024</v>
      </c>
      <c r="C4324" s="10" t="s">
        <v>41</v>
      </c>
      <c r="D4324" s="10" t="s">
        <v>16</v>
      </c>
      <c r="E4324" s="10" t="s">
        <v>35</v>
      </c>
      <c r="F4324" s="10" t="s">
        <v>18</v>
      </c>
      <c r="G4324" s="10" t="s">
        <v>19</v>
      </c>
      <c r="H4324" s="10" t="s">
        <v>20</v>
      </c>
      <c r="I4324" s="10" t="s">
        <v>28</v>
      </c>
      <c r="O4324" s="10">
        <f t="shared" si="67"/>
        <v>1</v>
      </c>
    </row>
    <row r="4325" spans="2:15" x14ac:dyDescent="0.3">
      <c r="B4325" s="10">
        <v>2022</v>
      </c>
      <c r="C4325" s="10" t="s">
        <v>43</v>
      </c>
      <c r="D4325" s="10" t="s">
        <v>23</v>
      </c>
      <c r="E4325" s="10" t="s">
        <v>24</v>
      </c>
      <c r="F4325" s="10" t="s">
        <v>25</v>
      </c>
      <c r="G4325" s="10" t="s">
        <v>26</v>
      </c>
      <c r="H4325" s="10" t="s">
        <v>34</v>
      </c>
      <c r="I4325" s="10" t="s">
        <v>28</v>
      </c>
      <c r="O4325" s="10">
        <f t="shared" si="67"/>
        <v>1</v>
      </c>
    </row>
    <row r="4326" spans="2:15" x14ac:dyDescent="0.3">
      <c r="B4326" s="10">
        <v>2022</v>
      </c>
      <c r="C4326" s="10" t="s">
        <v>45</v>
      </c>
      <c r="D4326" s="10" t="s">
        <v>37</v>
      </c>
      <c r="E4326" s="10" t="s">
        <v>17</v>
      </c>
      <c r="F4326" s="10" t="s">
        <v>30</v>
      </c>
      <c r="G4326" s="10" t="s">
        <v>38</v>
      </c>
      <c r="H4326" s="10" t="s">
        <v>20</v>
      </c>
      <c r="I4326" s="10" t="s">
        <v>28</v>
      </c>
      <c r="O4326" s="10">
        <f t="shared" si="67"/>
        <v>1</v>
      </c>
    </row>
    <row r="4327" spans="2:15" x14ac:dyDescent="0.3">
      <c r="B4327" s="10">
        <v>2020</v>
      </c>
      <c r="C4327" s="10" t="s">
        <v>41</v>
      </c>
      <c r="D4327" s="10" t="s">
        <v>42</v>
      </c>
      <c r="E4327" s="10" t="s">
        <v>24</v>
      </c>
      <c r="F4327" s="10" t="s">
        <v>30</v>
      </c>
      <c r="G4327" s="10" t="s">
        <v>32</v>
      </c>
      <c r="H4327" s="10" t="s">
        <v>20</v>
      </c>
      <c r="I4327" s="10" t="s">
        <v>28</v>
      </c>
      <c r="O4327" s="10">
        <f t="shared" si="67"/>
        <v>1</v>
      </c>
    </row>
    <row r="4328" spans="2:15" x14ac:dyDescent="0.3">
      <c r="B4328" s="10">
        <v>2020</v>
      </c>
      <c r="C4328" s="10" t="s">
        <v>22</v>
      </c>
      <c r="D4328" s="10" t="s">
        <v>23</v>
      </c>
      <c r="E4328" s="10" t="s">
        <v>17</v>
      </c>
      <c r="F4328" s="10" t="s">
        <v>18</v>
      </c>
      <c r="G4328" s="10" t="s">
        <v>26</v>
      </c>
      <c r="H4328" s="10" t="s">
        <v>20</v>
      </c>
      <c r="I4328" s="10" t="s">
        <v>21</v>
      </c>
      <c r="O4328" s="10">
        <f t="shared" si="67"/>
        <v>1</v>
      </c>
    </row>
    <row r="4329" spans="2:15" x14ac:dyDescent="0.3">
      <c r="B4329" s="10">
        <v>2025</v>
      </c>
      <c r="C4329" s="10" t="s">
        <v>22</v>
      </c>
      <c r="D4329" s="10" t="s">
        <v>42</v>
      </c>
      <c r="E4329" s="10" t="s">
        <v>24</v>
      </c>
      <c r="F4329" s="10" t="s">
        <v>25</v>
      </c>
      <c r="G4329" s="10" t="s">
        <v>44</v>
      </c>
      <c r="H4329" s="10" t="s">
        <v>39</v>
      </c>
      <c r="I4329" s="10" t="s">
        <v>21</v>
      </c>
      <c r="O4329" s="10">
        <f t="shared" si="67"/>
        <v>1</v>
      </c>
    </row>
    <row r="4330" spans="2:15" x14ac:dyDescent="0.3">
      <c r="B4330" s="10">
        <v>2020</v>
      </c>
      <c r="C4330" s="10" t="s">
        <v>22</v>
      </c>
      <c r="D4330" s="10" t="s">
        <v>23</v>
      </c>
      <c r="E4330" s="10" t="s">
        <v>24</v>
      </c>
      <c r="F4330" s="10" t="s">
        <v>18</v>
      </c>
      <c r="G4330" s="10" t="s">
        <v>40</v>
      </c>
      <c r="H4330" s="10" t="s">
        <v>34</v>
      </c>
      <c r="I4330" s="10" t="s">
        <v>28</v>
      </c>
      <c r="O4330" s="10">
        <f t="shared" si="67"/>
        <v>1</v>
      </c>
    </row>
    <row r="4331" spans="2:15" x14ac:dyDescent="0.3">
      <c r="B4331" s="10">
        <v>2020</v>
      </c>
      <c r="C4331" s="10" t="s">
        <v>43</v>
      </c>
      <c r="D4331" s="10" t="s">
        <v>31</v>
      </c>
      <c r="E4331" s="10" t="s">
        <v>17</v>
      </c>
      <c r="F4331" s="10" t="s">
        <v>25</v>
      </c>
      <c r="G4331" s="10" t="s">
        <v>26</v>
      </c>
      <c r="H4331" s="10" t="s">
        <v>39</v>
      </c>
      <c r="I4331" s="10" t="s">
        <v>28</v>
      </c>
      <c r="O4331" s="10">
        <f t="shared" si="67"/>
        <v>1</v>
      </c>
    </row>
    <row r="4332" spans="2:15" x14ac:dyDescent="0.3">
      <c r="B4332" s="10">
        <v>2024</v>
      </c>
      <c r="C4332" s="10" t="s">
        <v>43</v>
      </c>
      <c r="D4332" s="10" t="s">
        <v>31</v>
      </c>
      <c r="E4332" s="10" t="s">
        <v>24</v>
      </c>
      <c r="F4332" s="10" t="s">
        <v>25</v>
      </c>
      <c r="G4332" s="10" t="s">
        <v>26</v>
      </c>
      <c r="H4332" s="10" t="s">
        <v>27</v>
      </c>
      <c r="I4332" s="10" t="s">
        <v>21</v>
      </c>
      <c r="O4332" s="10">
        <f t="shared" si="67"/>
        <v>1</v>
      </c>
    </row>
    <row r="4333" spans="2:15" x14ac:dyDescent="0.3">
      <c r="B4333" s="10">
        <v>2023</v>
      </c>
      <c r="C4333" s="10" t="s">
        <v>15</v>
      </c>
      <c r="D4333" s="10" t="s">
        <v>42</v>
      </c>
      <c r="E4333" s="10" t="s">
        <v>17</v>
      </c>
      <c r="F4333" s="10" t="s">
        <v>30</v>
      </c>
      <c r="G4333" s="10" t="s">
        <v>38</v>
      </c>
      <c r="H4333" s="10" t="s">
        <v>39</v>
      </c>
      <c r="I4333" s="10" t="s">
        <v>28</v>
      </c>
      <c r="O4333" s="10">
        <f t="shared" si="67"/>
        <v>1</v>
      </c>
    </row>
    <row r="4334" spans="2:15" x14ac:dyDescent="0.3">
      <c r="B4334" s="10">
        <v>2025</v>
      </c>
      <c r="C4334" s="10" t="s">
        <v>43</v>
      </c>
      <c r="D4334" s="10" t="s">
        <v>23</v>
      </c>
      <c r="E4334" s="10" t="s">
        <v>24</v>
      </c>
      <c r="F4334" s="10" t="s">
        <v>25</v>
      </c>
      <c r="G4334" s="10" t="s">
        <v>38</v>
      </c>
      <c r="H4334" s="10" t="s">
        <v>27</v>
      </c>
      <c r="I4334" s="10" t="s">
        <v>28</v>
      </c>
      <c r="O4334" s="10">
        <f t="shared" si="67"/>
        <v>1</v>
      </c>
    </row>
    <row r="4335" spans="2:15" x14ac:dyDescent="0.3">
      <c r="B4335" s="10">
        <v>2020</v>
      </c>
      <c r="C4335" s="10" t="s">
        <v>15</v>
      </c>
      <c r="D4335" s="10" t="s">
        <v>37</v>
      </c>
      <c r="E4335" s="10" t="s">
        <v>24</v>
      </c>
      <c r="F4335" s="10" t="s">
        <v>25</v>
      </c>
      <c r="G4335" s="10" t="s">
        <v>38</v>
      </c>
      <c r="H4335" s="10" t="s">
        <v>39</v>
      </c>
      <c r="I4335" s="10" t="s">
        <v>21</v>
      </c>
      <c r="O4335" s="10">
        <f t="shared" si="67"/>
        <v>1</v>
      </c>
    </row>
    <row r="4336" spans="2:15" x14ac:dyDescent="0.3">
      <c r="B4336" s="10">
        <v>2025</v>
      </c>
      <c r="C4336" s="10" t="s">
        <v>15</v>
      </c>
      <c r="D4336" s="10" t="s">
        <v>37</v>
      </c>
      <c r="E4336" s="10" t="s">
        <v>17</v>
      </c>
      <c r="F4336" s="10" t="s">
        <v>30</v>
      </c>
      <c r="G4336" s="10" t="s">
        <v>32</v>
      </c>
      <c r="H4336" s="10" t="s">
        <v>34</v>
      </c>
      <c r="I4336" s="10" t="s">
        <v>21</v>
      </c>
      <c r="O4336" s="10">
        <f t="shared" si="67"/>
        <v>1</v>
      </c>
    </row>
    <row r="4337" spans="2:15" x14ac:dyDescent="0.3">
      <c r="B4337" s="10">
        <v>2025</v>
      </c>
      <c r="C4337" s="10" t="s">
        <v>41</v>
      </c>
      <c r="D4337" s="10" t="s">
        <v>33</v>
      </c>
      <c r="E4337" s="10" t="s">
        <v>35</v>
      </c>
      <c r="F4337" s="10" t="s">
        <v>18</v>
      </c>
      <c r="G4337" s="10" t="s">
        <v>32</v>
      </c>
      <c r="H4337" s="10" t="s">
        <v>34</v>
      </c>
      <c r="I4337" s="10" t="s">
        <v>21</v>
      </c>
      <c r="O4337" s="10">
        <f t="shared" si="67"/>
        <v>1</v>
      </c>
    </row>
    <row r="4338" spans="2:15" x14ac:dyDescent="0.3">
      <c r="B4338" s="10">
        <v>2025</v>
      </c>
      <c r="C4338" s="10" t="s">
        <v>45</v>
      </c>
      <c r="D4338" s="10" t="s">
        <v>16</v>
      </c>
      <c r="E4338" s="10" t="s">
        <v>24</v>
      </c>
      <c r="F4338" s="10" t="s">
        <v>18</v>
      </c>
      <c r="G4338" s="10" t="s">
        <v>40</v>
      </c>
      <c r="H4338" s="10" t="s">
        <v>39</v>
      </c>
      <c r="I4338" s="10" t="s">
        <v>21</v>
      </c>
      <c r="O4338" s="10">
        <f t="shared" si="67"/>
        <v>1</v>
      </c>
    </row>
    <row r="4339" spans="2:15" x14ac:dyDescent="0.3">
      <c r="B4339" s="10">
        <v>2022</v>
      </c>
      <c r="C4339" s="10" t="s">
        <v>15</v>
      </c>
      <c r="D4339" s="10" t="s">
        <v>16</v>
      </c>
      <c r="E4339" s="10" t="s">
        <v>24</v>
      </c>
      <c r="F4339" s="10" t="s">
        <v>18</v>
      </c>
      <c r="G4339" s="10" t="s">
        <v>44</v>
      </c>
      <c r="H4339" s="10" t="s">
        <v>34</v>
      </c>
      <c r="I4339" s="10" t="s">
        <v>21</v>
      </c>
      <c r="O4339" s="10">
        <f t="shared" si="67"/>
        <v>1</v>
      </c>
    </row>
    <row r="4340" spans="2:15" x14ac:dyDescent="0.3">
      <c r="B4340" s="10">
        <v>2023</v>
      </c>
      <c r="C4340" s="10" t="s">
        <v>43</v>
      </c>
      <c r="D4340" s="10" t="s">
        <v>23</v>
      </c>
      <c r="E4340" s="10" t="s">
        <v>35</v>
      </c>
      <c r="F4340" s="10" t="s">
        <v>25</v>
      </c>
      <c r="G4340" s="10" t="s">
        <v>38</v>
      </c>
      <c r="H4340" s="10" t="s">
        <v>27</v>
      </c>
      <c r="I4340" s="10" t="s">
        <v>28</v>
      </c>
      <c r="O4340" s="10">
        <f t="shared" si="67"/>
        <v>1</v>
      </c>
    </row>
    <row r="4341" spans="2:15" x14ac:dyDescent="0.3">
      <c r="B4341" s="10">
        <v>2020</v>
      </c>
      <c r="C4341" s="10" t="s">
        <v>15</v>
      </c>
      <c r="D4341" s="10" t="s">
        <v>37</v>
      </c>
      <c r="E4341" s="10" t="s">
        <v>35</v>
      </c>
      <c r="F4341" s="10" t="s">
        <v>18</v>
      </c>
      <c r="G4341" s="10" t="s">
        <v>19</v>
      </c>
      <c r="H4341" s="10" t="s">
        <v>20</v>
      </c>
      <c r="I4341" s="10" t="s">
        <v>28</v>
      </c>
      <c r="O4341" s="10">
        <f t="shared" si="67"/>
        <v>1</v>
      </c>
    </row>
    <row r="4342" spans="2:15" x14ac:dyDescent="0.3">
      <c r="B4342" s="10">
        <v>2025</v>
      </c>
      <c r="C4342" s="10" t="s">
        <v>41</v>
      </c>
      <c r="D4342" s="10" t="s">
        <v>16</v>
      </c>
      <c r="E4342" s="10" t="s">
        <v>24</v>
      </c>
      <c r="F4342" s="10" t="s">
        <v>30</v>
      </c>
      <c r="G4342" s="10" t="s">
        <v>19</v>
      </c>
      <c r="H4342" s="10" t="s">
        <v>34</v>
      </c>
      <c r="I4342" s="10" t="s">
        <v>28</v>
      </c>
      <c r="O4342" s="10">
        <f t="shared" si="67"/>
        <v>1</v>
      </c>
    </row>
    <row r="4343" spans="2:15" x14ac:dyDescent="0.3">
      <c r="B4343" s="10">
        <v>2024</v>
      </c>
      <c r="C4343" s="10" t="s">
        <v>41</v>
      </c>
      <c r="D4343" s="10" t="s">
        <v>23</v>
      </c>
      <c r="E4343" s="10" t="s">
        <v>35</v>
      </c>
      <c r="F4343" s="10" t="s">
        <v>18</v>
      </c>
      <c r="G4343" s="10" t="s">
        <v>26</v>
      </c>
      <c r="H4343" s="10" t="s">
        <v>27</v>
      </c>
      <c r="I4343" s="10" t="s">
        <v>28</v>
      </c>
      <c r="O4343" s="10">
        <f t="shared" si="67"/>
        <v>1</v>
      </c>
    </row>
    <row r="4344" spans="2:15" x14ac:dyDescent="0.3">
      <c r="B4344" s="10">
        <v>2024</v>
      </c>
      <c r="C4344" s="10" t="s">
        <v>45</v>
      </c>
      <c r="D4344" s="10" t="s">
        <v>33</v>
      </c>
      <c r="E4344" s="10" t="s">
        <v>17</v>
      </c>
      <c r="F4344" s="10" t="s">
        <v>25</v>
      </c>
      <c r="G4344" s="10" t="s">
        <v>26</v>
      </c>
      <c r="H4344" s="10" t="s">
        <v>34</v>
      </c>
      <c r="I4344" s="10" t="s">
        <v>21</v>
      </c>
      <c r="O4344" s="10">
        <f t="shared" si="67"/>
        <v>1</v>
      </c>
    </row>
    <row r="4345" spans="2:15" x14ac:dyDescent="0.3">
      <c r="B4345" s="10">
        <v>2020</v>
      </c>
      <c r="C4345" s="10" t="s">
        <v>15</v>
      </c>
      <c r="D4345" s="10" t="s">
        <v>23</v>
      </c>
      <c r="E4345" s="10" t="s">
        <v>17</v>
      </c>
      <c r="F4345" s="10" t="s">
        <v>18</v>
      </c>
      <c r="G4345" s="10" t="s">
        <v>32</v>
      </c>
      <c r="H4345" s="10" t="s">
        <v>20</v>
      </c>
      <c r="I4345" s="10" t="s">
        <v>21</v>
      </c>
      <c r="O4345" s="10">
        <f t="shared" si="67"/>
        <v>1</v>
      </c>
    </row>
    <row r="4346" spans="2:15" x14ac:dyDescent="0.3">
      <c r="B4346" s="10">
        <v>2023</v>
      </c>
      <c r="C4346" s="10" t="s">
        <v>41</v>
      </c>
      <c r="D4346" s="10" t="s">
        <v>33</v>
      </c>
      <c r="E4346" s="10" t="s">
        <v>17</v>
      </c>
      <c r="F4346" s="10" t="s">
        <v>18</v>
      </c>
      <c r="G4346" s="10" t="s">
        <v>38</v>
      </c>
      <c r="H4346" s="10" t="s">
        <v>39</v>
      </c>
      <c r="I4346" s="10" t="s">
        <v>21</v>
      </c>
      <c r="O4346" s="10">
        <f t="shared" si="67"/>
        <v>1</v>
      </c>
    </row>
    <row r="4347" spans="2:15" x14ac:dyDescent="0.3">
      <c r="B4347" s="10">
        <v>2022</v>
      </c>
      <c r="C4347" s="10" t="s">
        <v>36</v>
      </c>
      <c r="D4347" s="10" t="s">
        <v>33</v>
      </c>
      <c r="E4347" s="10" t="s">
        <v>17</v>
      </c>
      <c r="F4347" s="10" t="s">
        <v>18</v>
      </c>
      <c r="G4347" s="10" t="s">
        <v>19</v>
      </c>
      <c r="H4347" s="10" t="s">
        <v>27</v>
      </c>
      <c r="I4347" s="10" t="s">
        <v>34</v>
      </c>
      <c r="O4347" s="10">
        <f t="shared" si="67"/>
        <v>1</v>
      </c>
    </row>
    <row r="4348" spans="2:15" x14ac:dyDescent="0.3">
      <c r="B4348" s="10">
        <v>2025</v>
      </c>
      <c r="C4348" s="10" t="s">
        <v>22</v>
      </c>
      <c r="D4348" s="10" t="s">
        <v>23</v>
      </c>
      <c r="E4348" s="10" t="s">
        <v>35</v>
      </c>
      <c r="F4348" s="10" t="s">
        <v>18</v>
      </c>
      <c r="G4348" s="10" t="s">
        <v>32</v>
      </c>
      <c r="H4348" s="10" t="s">
        <v>27</v>
      </c>
      <c r="I4348" s="10" t="s">
        <v>28</v>
      </c>
      <c r="O4348" s="10">
        <f t="shared" si="67"/>
        <v>1</v>
      </c>
    </row>
    <row r="4349" spans="2:15" x14ac:dyDescent="0.3">
      <c r="B4349" s="10">
        <v>2020</v>
      </c>
      <c r="C4349" s="10" t="s">
        <v>29</v>
      </c>
      <c r="D4349" s="10" t="s">
        <v>16</v>
      </c>
      <c r="E4349" s="10" t="s">
        <v>35</v>
      </c>
      <c r="F4349" s="10" t="s">
        <v>18</v>
      </c>
      <c r="G4349" s="10" t="s">
        <v>32</v>
      </c>
      <c r="H4349" s="10" t="s">
        <v>20</v>
      </c>
      <c r="I4349" s="10" t="s">
        <v>28</v>
      </c>
      <c r="O4349" s="10">
        <f t="shared" si="67"/>
        <v>1</v>
      </c>
    </row>
    <row r="4350" spans="2:15" x14ac:dyDescent="0.3">
      <c r="B4350" s="10">
        <v>2023</v>
      </c>
      <c r="C4350" s="10" t="s">
        <v>45</v>
      </c>
      <c r="D4350" s="10" t="s">
        <v>31</v>
      </c>
      <c r="E4350" s="10" t="s">
        <v>35</v>
      </c>
      <c r="F4350" s="10" t="s">
        <v>30</v>
      </c>
      <c r="G4350" s="10" t="s">
        <v>44</v>
      </c>
      <c r="H4350" s="10" t="s">
        <v>27</v>
      </c>
      <c r="I4350" s="10" t="s">
        <v>21</v>
      </c>
      <c r="O4350" s="10">
        <f t="shared" si="67"/>
        <v>1</v>
      </c>
    </row>
    <row r="4351" spans="2:15" x14ac:dyDescent="0.3">
      <c r="B4351" s="10">
        <v>2025</v>
      </c>
      <c r="C4351" s="10" t="s">
        <v>36</v>
      </c>
      <c r="D4351" s="10" t="s">
        <v>31</v>
      </c>
      <c r="E4351" s="10" t="s">
        <v>35</v>
      </c>
      <c r="F4351" s="10" t="s">
        <v>25</v>
      </c>
      <c r="G4351" s="10" t="s">
        <v>19</v>
      </c>
      <c r="H4351" s="10" t="s">
        <v>27</v>
      </c>
      <c r="I4351" s="10" t="s">
        <v>28</v>
      </c>
      <c r="O4351" s="10">
        <f t="shared" si="67"/>
        <v>1</v>
      </c>
    </row>
    <row r="4352" spans="2:15" x14ac:dyDescent="0.3">
      <c r="B4352" s="10">
        <v>2022</v>
      </c>
      <c r="C4352" s="10" t="s">
        <v>43</v>
      </c>
      <c r="D4352" s="10" t="s">
        <v>23</v>
      </c>
      <c r="E4352" s="10" t="s">
        <v>35</v>
      </c>
      <c r="F4352" s="10" t="s">
        <v>18</v>
      </c>
      <c r="G4352" s="10" t="s">
        <v>44</v>
      </c>
      <c r="H4352" s="10" t="s">
        <v>34</v>
      </c>
      <c r="I4352" s="10" t="s">
        <v>28</v>
      </c>
      <c r="O4352" s="10">
        <f t="shared" si="67"/>
        <v>1</v>
      </c>
    </row>
    <row r="4353" spans="2:15" x14ac:dyDescent="0.3">
      <c r="B4353" s="10">
        <v>2020</v>
      </c>
      <c r="C4353" s="10" t="s">
        <v>22</v>
      </c>
      <c r="D4353" s="10" t="s">
        <v>31</v>
      </c>
      <c r="E4353" s="10" t="s">
        <v>24</v>
      </c>
      <c r="F4353" s="10" t="s">
        <v>25</v>
      </c>
      <c r="G4353" s="10" t="s">
        <v>26</v>
      </c>
      <c r="H4353" s="10" t="s">
        <v>39</v>
      </c>
      <c r="I4353" s="10" t="s">
        <v>28</v>
      </c>
      <c r="O4353" s="10">
        <f t="shared" si="67"/>
        <v>1</v>
      </c>
    </row>
    <row r="4354" spans="2:15" x14ac:dyDescent="0.3">
      <c r="B4354" s="10">
        <v>2024</v>
      </c>
      <c r="C4354" s="10" t="s">
        <v>22</v>
      </c>
      <c r="D4354" s="10" t="s">
        <v>37</v>
      </c>
      <c r="E4354" s="10" t="s">
        <v>35</v>
      </c>
      <c r="F4354" s="10" t="s">
        <v>25</v>
      </c>
      <c r="G4354" s="10" t="s">
        <v>40</v>
      </c>
      <c r="H4354" s="10" t="s">
        <v>20</v>
      </c>
      <c r="I4354" s="10" t="s">
        <v>21</v>
      </c>
      <c r="O4354" s="10">
        <f t="shared" si="67"/>
        <v>1</v>
      </c>
    </row>
    <row r="4355" spans="2:15" x14ac:dyDescent="0.3">
      <c r="B4355" s="10">
        <v>2025</v>
      </c>
      <c r="C4355" s="10" t="s">
        <v>36</v>
      </c>
      <c r="D4355" s="10" t="s">
        <v>42</v>
      </c>
      <c r="E4355" s="10" t="s">
        <v>24</v>
      </c>
      <c r="F4355" s="10" t="s">
        <v>18</v>
      </c>
      <c r="G4355" s="10" t="s">
        <v>40</v>
      </c>
      <c r="H4355" s="10" t="s">
        <v>27</v>
      </c>
      <c r="I4355" s="10" t="s">
        <v>21</v>
      </c>
      <c r="O4355" s="10">
        <f t="shared" si="67"/>
        <v>1</v>
      </c>
    </row>
    <row r="4356" spans="2:15" x14ac:dyDescent="0.3">
      <c r="B4356" s="10">
        <v>2022</v>
      </c>
      <c r="C4356" s="10" t="s">
        <v>15</v>
      </c>
      <c r="D4356" s="10" t="s">
        <v>33</v>
      </c>
      <c r="E4356" s="10" t="s">
        <v>17</v>
      </c>
      <c r="F4356" s="10" t="s">
        <v>25</v>
      </c>
      <c r="G4356" s="10" t="s">
        <v>32</v>
      </c>
      <c r="H4356" s="10" t="s">
        <v>39</v>
      </c>
      <c r="I4356" s="10" t="s">
        <v>28</v>
      </c>
      <c r="O4356" s="10">
        <f t="shared" si="67"/>
        <v>1</v>
      </c>
    </row>
    <row r="4357" spans="2:15" x14ac:dyDescent="0.3">
      <c r="B4357" s="10">
        <v>2025</v>
      </c>
      <c r="C4357" s="10" t="s">
        <v>45</v>
      </c>
      <c r="D4357" s="10" t="s">
        <v>33</v>
      </c>
      <c r="E4357" s="10" t="s">
        <v>17</v>
      </c>
      <c r="F4357" s="10" t="s">
        <v>30</v>
      </c>
      <c r="G4357" s="10" t="s">
        <v>26</v>
      </c>
      <c r="H4357" s="10" t="s">
        <v>34</v>
      </c>
      <c r="I4357" s="10" t="s">
        <v>34</v>
      </c>
      <c r="O4357" s="10">
        <f t="shared" ref="O4357:O4420" si="68">SUBTOTAL(103,B4357)</f>
        <v>1</v>
      </c>
    </row>
    <row r="4358" spans="2:15" x14ac:dyDescent="0.3">
      <c r="B4358" s="10">
        <v>2020</v>
      </c>
      <c r="C4358" s="10" t="s">
        <v>43</v>
      </c>
      <c r="D4358" s="10" t="s">
        <v>37</v>
      </c>
      <c r="E4358" s="10" t="s">
        <v>24</v>
      </c>
      <c r="F4358" s="10" t="s">
        <v>30</v>
      </c>
      <c r="G4358" s="10" t="s">
        <v>40</v>
      </c>
      <c r="H4358" s="10" t="s">
        <v>34</v>
      </c>
      <c r="I4358" s="10" t="s">
        <v>21</v>
      </c>
      <c r="O4358" s="10">
        <f t="shared" si="68"/>
        <v>1</v>
      </c>
    </row>
    <row r="4359" spans="2:15" x14ac:dyDescent="0.3">
      <c r="B4359" s="10">
        <v>2021</v>
      </c>
      <c r="C4359" s="10" t="s">
        <v>36</v>
      </c>
      <c r="D4359" s="10" t="s">
        <v>37</v>
      </c>
      <c r="E4359" s="10" t="s">
        <v>35</v>
      </c>
      <c r="F4359" s="10" t="s">
        <v>30</v>
      </c>
      <c r="G4359" s="10" t="s">
        <v>26</v>
      </c>
      <c r="H4359" s="10" t="s">
        <v>20</v>
      </c>
      <c r="I4359" s="10" t="s">
        <v>34</v>
      </c>
      <c r="O4359" s="10">
        <f t="shared" si="68"/>
        <v>1</v>
      </c>
    </row>
    <row r="4360" spans="2:15" x14ac:dyDescent="0.3">
      <c r="B4360" s="10">
        <v>2025</v>
      </c>
      <c r="C4360" s="10" t="s">
        <v>36</v>
      </c>
      <c r="D4360" s="10" t="s">
        <v>37</v>
      </c>
      <c r="E4360" s="10" t="s">
        <v>17</v>
      </c>
      <c r="F4360" s="10" t="s">
        <v>30</v>
      </c>
      <c r="G4360" s="10" t="s">
        <v>26</v>
      </c>
      <c r="H4360" s="10" t="s">
        <v>39</v>
      </c>
      <c r="I4360" s="10" t="s">
        <v>28</v>
      </c>
      <c r="O4360" s="10">
        <f t="shared" si="68"/>
        <v>1</v>
      </c>
    </row>
    <row r="4361" spans="2:15" x14ac:dyDescent="0.3">
      <c r="B4361" s="10">
        <v>2026</v>
      </c>
      <c r="C4361" s="10" t="s">
        <v>22</v>
      </c>
      <c r="D4361" s="10" t="s">
        <v>16</v>
      </c>
      <c r="E4361" s="10" t="s">
        <v>17</v>
      </c>
      <c r="F4361" s="10" t="s">
        <v>18</v>
      </c>
      <c r="G4361" s="10" t="s">
        <v>40</v>
      </c>
      <c r="H4361" s="10" t="s">
        <v>20</v>
      </c>
      <c r="I4361" s="10" t="s">
        <v>34</v>
      </c>
      <c r="O4361" s="10">
        <f t="shared" si="68"/>
        <v>1</v>
      </c>
    </row>
    <row r="4362" spans="2:15" x14ac:dyDescent="0.3">
      <c r="B4362" s="10">
        <v>2025</v>
      </c>
      <c r="C4362" s="10" t="s">
        <v>43</v>
      </c>
      <c r="D4362" s="10" t="s">
        <v>42</v>
      </c>
      <c r="E4362" s="10" t="s">
        <v>24</v>
      </c>
      <c r="F4362" s="10" t="s">
        <v>30</v>
      </c>
      <c r="G4362" s="10" t="s">
        <v>26</v>
      </c>
      <c r="H4362" s="10" t="s">
        <v>27</v>
      </c>
      <c r="I4362" s="10" t="s">
        <v>28</v>
      </c>
      <c r="O4362" s="10">
        <f t="shared" si="68"/>
        <v>1</v>
      </c>
    </row>
    <row r="4363" spans="2:15" x14ac:dyDescent="0.3">
      <c r="B4363" s="10">
        <v>2020</v>
      </c>
      <c r="C4363" s="10" t="s">
        <v>43</v>
      </c>
      <c r="D4363" s="10" t="s">
        <v>42</v>
      </c>
      <c r="E4363" s="10" t="s">
        <v>35</v>
      </c>
      <c r="F4363" s="10" t="s">
        <v>18</v>
      </c>
      <c r="G4363" s="10" t="s">
        <v>44</v>
      </c>
      <c r="H4363" s="10" t="s">
        <v>27</v>
      </c>
      <c r="I4363" s="10" t="s">
        <v>28</v>
      </c>
      <c r="O4363" s="10">
        <f t="shared" si="68"/>
        <v>1</v>
      </c>
    </row>
    <row r="4364" spans="2:15" x14ac:dyDescent="0.3">
      <c r="B4364" s="10">
        <v>2023</v>
      </c>
      <c r="C4364" s="10" t="s">
        <v>43</v>
      </c>
      <c r="D4364" s="10" t="s">
        <v>33</v>
      </c>
      <c r="E4364" s="10" t="s">
        <v>17</v>
      </c>
      <c r="F4364" s="10" t="s">
        <v>25</v>
      </c>
      <c r="G4364" s="10" t="s">
        <v>19</v>
      </c>
      <c r="H4364" s="10" t="s">
        <v>20</v>
      </c>
      <c r="I4364" s="10" t="s">
        <v>28</v>
      </c>
      <c r="O4364" s="10">
        <f t="shared" si="68"/>
        <v>1</v>
      </c>
    </row>
    <row r="4365" spans="2:15" x14ac:dyDescent="0.3">
      <c r="B4365" s="10">
        <v>2023</v>
      </c>
      <c r="C4365" s="10" t="s">
        <v>41</v>
      </c>
      <c r="D4365" s="10" t="s">
        <v>23</v>
      </c>
      <c r="E4365" s="10" t="s">
        <v>17</v>
      </c>
      <c r="F4365" s="10" t="s">
        <v>30</v>
      </c>
      <c r="G4365" s="10" t="s">
        <v>38</v>
      </c>
      <c r="H4365" s="10" t="s">
        <v>34</v>
      </c>
      <c r="I4365" s="10" t="s">
        <v>28</v>
      </c>
      <c r="O4365" s="10">
        <f t="shared" si="68"/>
        <v>1</v>
      </c>
    </row>
    <row r="4366" spans="2:15" x14ac:dyDescent="0.3">
      <c r="B4366" s="10">
        <v>2020</v>
      </c>
      <c r="C4366" s="10" t="s">
        <v>36</v>
      </c>
      <c r="D4366" s="10" t="s">
        <v>37</v>
      </c>
      <c r="E4366" s="10" t="s">
        <v>24</v>
      </c>
      <c r="F4366" s="10" t="s">
        <v>30</v>
      </c>
      <c r="G4366" s="10" t="s">
        <v>40</v>
      </c>
      <c r="H4366" s="10" t="s">
        <v>27</v>
      </c>
      <c r="I4366" s="10" t="s">
        <v>34</v>
      </c>
      <c r="O4366" s="10">
        <f t="shared" si="68"/>
        <v>1</v>
      </c>
    </row>
    <row r="4367" spans="2:15" x14ac:dyDescent="0.3">
      <c r="B4367" s="10">
        <v>2022</v>
      </c>
      <c r="C4367" s="10" t="s">
        <v>15</v>
      </c>
      <c r="D4367" s="10" t="s">
        <v>37</v>
      </c>
      <c r="E4367" s="10" t="s">
        <v>17</v>
      </c>
      <c r="F4367" s="10" t="s">
        <v>18</v>
      </c>
      <c r="G4367" s="10" t="s">
        <v>19</v>
      </c>
      <c r="H4367" s="10" t="s">
        <v>27</v>
      </c>
      <c r="I4367" s="10" t="s">
        <v>21</v>
      </c>
      <c r="O4367" s="10">
        <f t="shared" si="68"/>
        <v>1</v>
      </c>
    </row>
    <row r="4368" spans="2:15" x14ac:dyDescent="0.3">
      <c r="B4368" s="10">
        <v>2022</v>
      </c>
      <c r="C4368" s="10" t="s">
        <v>36</v>
      </c>
      <c r="D4368" s="10" t="s">
        <v>37</v>
      </c>
      <c r="E4368" s="10" t="s">
        <v>35</v>
      </c>
      <c r="F4368" s="10" t="s">
        <v>18</v>
      </c>
      <c r="G4368" s="10" t="s">
        <v>26</v>
      </c>
      <c r="H4368" s="10" t="s">
        <v>27</v>
      </c>
      <c r="I4368" s="10" t="s">
        <v>34</v>
      </c>
      <c r="O4368" s="10">
        <f t="shared" si="68"/>
        <v>1</v>
      </c>
    </row>
    <row r="4369" spans="2:15" x14ac:dyDescent="0.3">
      <c r="B4369" s="10">
        <v>2022</v>
      </c>
      <c r="C4369" s="10" t="s">
        <v>43</v>
      </c>
      <c r="D4369" s="10" t="s">
        <v>23</v>
      </c>
      <c r="E4369" s="10" t="s">
        <v>24</v>
      </c>
      <c r="F4369" s="10" t="s">
        <v>18</v>
      </c>
      <c r="G4369" s="10" t="s">
        <v>44</v>
      </c>
      <c r="H4369" s="10" t="s">
        <v>34</v>
      </c>
      <c r="I4369" s="10" t="s">
        <v>28</v>
      </c>
      <c r="O4369" s="10">
        <f t="shared" si="68"/>
        <v>1</v>
      </c>
    </row>
    <row r="4370" spans="2:15" x14ac:dyDescent="0.3">
      <c r="B4370" s="10">
        <v>2021</v>
      </c>
      <c r="C4370" s="10" t="s">
        <v>41</v>
      </c>
      <c r="D4370" s="10" t="s">
        <v>31</v>
      </c>
      <c r="E4370" s="10" t="s">
        <v>35</v>
      </c>
      <c r="F4370" s="10" t="s">
        <v>25</v>
      </c>
      <c r="G4370" s="10" t="s">
        <v>26</v>
      </c>
      <c r="H4370" s="10" t="s">
        <v>39</v>
      </c>
      <c r="I4370" s="10" t="s">
        <v>21</v>
      </c>
      <c r="O4370" s="10">
        <f t="shared" si="68"/>
        <v>1</v>
      </c>
    </row>
    <row r="4371" spans="2:15" x14ac:dyDescent="0.3">
      <c r="B4371" s="10">
        <v>2020</v>
      </c>
      <c r="C4371" s="10" t="s">
        <v>41</v>
      </c>
      <c r="D4371" s="10" t="s">
        <v>23</v>
      </c>
      <c r="E4371" s="10" t="s">
        <v>24</v>
      </c>
      <c r="F4371" s="10" t="s">
        <v>25</v>
      </c>
      <c r="G4371" s="10" t="s">
        <v>44</v>
      </c>
      <c r="H4371" s="10" t="s">
        <v>27</v>
      </c>
      <c r="I4371" s="10" t="s">
        <v>34</v>
      </c>
      <c r="O4371" s="10">
        <f t="shared" si="68"/>
        <v>1</v>
      </c>
    </row>
    <row r="4372" spans="2:15" x14ac:dyDescent="0.3">
      <c r="B4372" s="10">
        <v>2026</v>
      </c>
      <c r="C4372" s="10" t="s">
        <v>22</v>
      </c>
      <c r="D4372" s="10" t="s">
        <v>33</v>
      </c>
      <c r="E4372" s="10" t="s">
        <v>17</v>
      </c>
      <c r="F4372" s="10" t="s">
        <v>18</v>
      </c>
      <c r="G4372" s="10" t="s">
        <v>26</v>
      </c>
      <c r="H4372" s="10" t="s">
        <v>34</v>
      </c>
      <c r="I4372" s="10" t="s">
        <v>28</v>
      </c>
      <c r="O4372" s="10">
        <f t="shared" si="68"/>
        <v>1</v>
      </c>
    </row>
    <row r="4373" spans="2:15" x14ac:dyDescent="0.3">
      <c r="B4373" s="10">
        <v>2022</v>
      </c>
      <c r="C4373" s="10" t="s">
        <v>22</v>
      </c>
      <c r="D4373" s="10" t="s">
        <v>31</v>
      </c>
      <c r="E4373" s="10" t="s">
        <v>24</v>
      </c>
      <c r="F4373" s="10" t="s">
        <v>18</v>
      </c>
      <c r="G4373" s="10" t="s">
        <v>38</v>
      </c>
      <c r="H4373" s="10" t="s">
        <v>20</v>
      </c>
      <c r="I4373" s="10" t="s">
        <v>34</v>
      </c>
      <c r="O4373" s="10">
        <f t="shared" si="68"/>
        <v>1</v>
      </c>
    </row>
    <row r="4374" spans="2:15" x14ac:dyDescent="0.3">
      <c r="B4374" s="10">
        <v>2022</v>
      </c>
      <c r="C4374" s="10" t="s">
        <v>41</v>
      </c>
      <c r="D4374" s="10" t="s">
        <v>16</v>
      </c>
      <c r="E4374" s="10" t="s">
        <v>17</v>
      </c>
      <c r="F4374" s="10" t="s">
        <v>25</v>
      </c>
      <c r="G4374" s="10" t="s">
        <v>40</v>
      </c>
      <c r="H4374" s="10" t="s">
        <v>39</v>
      </c>
      <c r="I4374" s="10" t="s">
        <v>34</v>
      </c>
      <c r="O4374" s="10">
        <f t="shared" si="68"/>
        <v>1</v>
      </c>
    </row>
    <row r="4375" spans="2:15" x14ac:dyDescent="0.3">
      <c r="B4375" s="10">
        <v>2026</v>
      </c>
      <c r="C4375" s="10" t="s">
        <v>36</v>
      </c>
      <c r="D4375" s="10" t="s">
        <v>23</v>
      </c>
      <c r="E4375" s="10" t="s">
        <v>24</v>
      </c>
      <c r="F4375" s="10" t="s">
        <v>18</v>
      </c>
      <c r="G4375" s="10" t="s">
        <v>40</v>
      </c>
      <c r="H4375" s="10" t="s">
        <v>20</v>
      </c>
      <c r="I4375" s="10" t="s">
        <v>28</v>
      </c>
      <c r="O4375" s="10">
        <f t="shared" si="68"/>
        <v>1</v>
      </c>
    </row>
    <row r="4376" spans="2:15" x14ac:dyDescent="0.3">
      <c r="B4376" s="10">
        <v>2022</v>
      </c>
      <c r="C4376" s="10" t="s">
        <v>36</v>
      </c>
      <c r="D4376" s="10" t="s">
        <v>42</v>
      </c>
      <c r="E4376" s="10" t="s">
        <v>35</v>
      </c>
      <c r="F4376" s="10" t="s">
        <v>25</v>
      </c>
      <c r="G4376" s="10" t="s">
        <v>40</v>
      </c>
      <c r="H4376" s="10" t="s">
        <v>34</v>
      </c>
      <c r="I4376" s="10" t="s">
        <v>34</v>
      </c>
      <c r="O4376" s="10">
        <f t="shared" si="68"/>
        <v>1</v>
      </c>
    </row>
    <row r="4377" spans="2:15" x14ac:dyDescent="0.3">
      <c r="B4377" s="10">
        <v>2023</v>
      </c>
      <c r="C4377" s="10" t="s">
        <v>15</v>
      </c>
      <c r="D4377" s="10" t="s">
        <v>16</v>
      </c>
      <c r="E4377" s="10" t="s">
        <v>35</v>
      </c>
      <c r="F4377" s="10" t="s">
        <v>18</v>
      </c>
      <c r="G4377" s="10" t="s">
        <v>44</v>
      </c>
      <c r="H4377" s="10" t="s">
        <v>39</v>
      </c>
      <c r="I4377" s="10" t="s">
        <v>34</v>
      </c>
      <c r="O4377" s="10">
        <f t="shared" si="68"/>
        <v>1</v>
      </c>
    </row>
    <row r="4378" spans="2:15" x14ac:dyDescent="0.3">
      <c r="B4378" s="10">
        <v>2022</v>
      </c>
      <c r="C4378" s="10" t="s">
        <v>29</v>
      </c>
      <c r="D4378" s="10" t="s">
        <v>31</v>
      </c>
      <c r="E4378" s="10" t="s">
        <v>35</v>
      </c>
      <c r="F4378" s="10" t="s">
        <v>30</v>
      </c>
      <c r="G4378" s="10" t="s">
        <v>38</v>
      </c>
      <c r="H4378" s="10" t="s">
        <v>27</v>
      </c>
      <c r="I4378" s="10" t="s">
        <v>28</v>
      </c>
      <c r="O4378" s="10">
        <f t="shared" si="68"/>
        <v>1</v>
      </c>
    </row>
    <row r="4379" spans="2:15" x14ac:dyDescent="0.3">
      <c r="B4379" s="10">
        <v>2023</v>
      </c>
      <c r="C4379" s="10" t="s">
        <v>29</v>
      </c>
      <c r="D4379" s="10" t="s">
        <v>31</v>
      </c>
      <c r="E4379" s="10" t="s">
        <v>24</v>
      </c>
      <c r="F4379" s="10" t="s">
        <v>25</v>
      </c>
      <c r="G4379" s="10" t="s">
        <v>38</v>
      </c>
      <c r="H4379" s="10" t="s">
        <v>34</v>
      </c>
      <c r="I4379" s="10" t="s">
        <v>21</v>
      </c>
      <c r="O4379" s="10">
        <f t="shared" si="68"/>
        <v>1</v>
      </c>
    </row>
    <row r="4380" spans="2:15" x14ac:dyDescent="0.3">
      <c r="B4380" s="10">
        <v>2024</v>
      </c>
      <c r="C4380" s="10" t="s">
        <v>15</v>
      </c>
      <c r="D4380" s="10" t="s">
        <v>37</v>
      </c>
      <c r="E4380" s="10" t="s">
        <v>24</v>
      </c>
      <c r="F4380" s="10" t="s">
        <v>30</v>
      </c>
      <c r="G4380" s="10" t="s">
        <v>19</v>
      </c>
      <c r="H4380" s="10" t="s">
        <v>39</v>
      </c>
      <c r="I4380" s="10" t="s">
        <v>28</v>
      </c>
      <c r="O4380" s="10">
        <f t="shared" si="68"/>
        <v>1</v>
      </c>
    </row>
    <row r="4381" spans="2:15" x14ac:dyDescent="0.3">
      <c r="B4381" s="10">
        <v>2023</v>
      </c>
      <c r="C4381" s="10" t="s">
        <v>43</v>
      </c>
      <c r="D4381" s="10" t="s">
        <v>16</v>
      </c>
      <c r="E4381" s="10" t="s">
        <v>24</v>
      </c>
      <c r="F4381" s="10" t="s">
        <v>18</v>
      </c>
      <c r="G4381" s="10" t="s">
        <v>26</v>
      </c>
      <c r="H4381" s="10" t="s">
        <v>27</v>
      </c>
      <c r="I4381" s="10" t="s">
        <v>21</v>
      </c>
      <c r="O4381" s="10">
        <f t="shared" si="68"/>
        <v>1</v>
      </c>
    </row>
    <row r="4382" spans="2:15" x14ac:dyDescent="0.3">
      <c r="B4382" s="10">
        <v>2025</v>
      </c>
      <c r="C4382" s="10" t="s">
        <v>15</v>
      </c>
      <c r="D4382" s="10" t="s">
        <v>33</v>
      </c>
      <c r="E4382" s="10" t="s">
        <v>35</v>
      </c>
      <c r="F4382" s="10" t="s">
        <v>18</v>
      </c>
      <c r="G4382" s="10" t="s">
        <v>44</v>
      </c>
      <c r="H4382" s="10" t="s">
        <v>27</v>
      </c>
      <c r="I4382" s="10" t="s">
        <v>21</v>
      </c>
      <c r="O4382" s="10">
        <f t="shared" si="68"/>
        <v>1</v>
      </c>
    </row>
    <row r="4383" spans="2:15" x14ac:dyDescent="0.3">
      <c r="B4383" s="10">
        <v>2026</v>
      </c>
      <c r="C4383" s="10" t="s">
        <v>15</v>
      </c>
      <c r="D4383" s="10" t="s">
        <v>33</v>
      </c>
      <c r="E4383" s="10" t="s">
        <v>35</v>
      </c>
      <c r="F4383" s="10" t="s">
        <v>25</v>
      </c>
      <c r="G4383" s="10" t="s">
        <v>40</v>
      </c>
      <c r="H4383" s="10" t="s">
        <v>34</v>
      </c>
      <c r="I4383" s="10" t="s">
        <v>21</v>
      </c>
      <c r="O4383" s="10">
        <f t="shared" si="68"/>
        <v>1</v>
      </c>
    </row>
    <row r="4384" spans="2:15" x14ac:dyDescent="0.3">
      <c r="B4384" s="10">
        <v>2024</v>
      </c>
      <c r="C4384" s="10" t="s">
        <v>43</v>
      </c>
      <c r="D4384" s="10" t="s">
        <v>31</v>
      </c>
      <c r="E4384" s="10" t="s">
        <v>35</v>
      </c>
      <c r="F4384" s="10" t="s">
        <v>18</v>
      </c>
      <c r="G4384" s="10" t="s">
        <v>40</v>
      </c>
      <c r="H4384" s="10" t="s">
        <v>39</v>
      </c>
      <c r="I4384" s="10" t="s">
        <v>28</v>
      </c>
      <c r="O4384" s="10">
        <f t="shared" si="68"/>
        <v>1</v>
      </c>
    </row>
    <row r="4385" spans="2:15" x14ac:dyDescent="0.3">
      <c r="B4385" s="10">
        <v>2024</v>
      </c>
      <c r="C4385" s="10" t="s">
        <v>15</v>
      </c>
      <c r="D4385" s="10" t="s">
        <v>33</v>
      </c>
      <c r="E4385" s="10" t="s">
        <v>24</v>
      </c>
      <c r="F4385" s="10" t="s">
        <v>25</v>
      </c>
      <c r="G4385" s="10" t="s">
        <v>40</v>
      </c>
      <c r="H4385" s="10" t="s">
        <v>39</v>
      </c>
      <c r="I4385" s="10" t="s">
        <v>34</v>
      </c>
      <c r="O4385" s="10">
        <f t="shared" si="68"/>
        <v>1</v>
      </c>
    </row>
    <row r="4386" spans="2:15" x14ac:dyDescent="0.3">
      <c r="B4386" s="10">
        <v>2022</v>
      </c>
      <c r="C4386" s="10" t="s">
        <v>36</v>
      </c>
      <c r="D4386" s="10" t="s">
        <v>23</v>
      </c>
      <c r="E4386" s="10" t="s">
        <v>24</v>
      </c>
      <c r="F4386" s="10" t="s">
        <v>30</v>
      </c>
      <c r="G4386" s="10" t="s">
        <v>26</v>
      </c>
      <c r="H4386" s="10" t="s">
        <v>20</v>
      </c>
      <c r="I4386" s="10" t="s">
        <v>28</v>
      </c>
      <c r="O4386" s="10">
        <f t="shared" si="68"/>
        <v>1</v>
      </c>
    </row>
    <row r="4387" spans="2:15" x14ac:dyDescent="0.3">
      <c r="B4387" s="10">
        <v>2025</v>
      </c>
      <c r="C4387" s="10" t="s">
        <v>45</v>
      </c>
      <c r="D4387" s="10" t="s">
        <v>31</v>
      </c>
      <c r="E4387" s="10" t="s">
        <v>24</v>
      </c>
      <c r="F4387" s="10" t="s">
        <v>25</v>
      </c>
      <c r="G4387" s="10" t="s">
        <v>19</v>
      </c>
      <c r="H4387" s="10" t="s">
        <v>34</v>
      </c>
      <c r="I4387" s="10" t="s">
        <v>21</v>
      </c>
      <c r="O4387" s="10">
        <f t="shared" si="68"/>
        <v>1</v>
      </c>
    </row>
    <row r="4388" spans="2:15" x14ac:dyDescent="0.3">
      <c r="B4388" s="10">
        <v>2021</v>
      </c>
      <c r="C4388" s="10" t="s">
        <v>41</v>
      </c>
      <c r="D4388" s="10" t="s">
        <v>42</v>
      </c>
      <c r="E4388" s="10" t="s">
        <v>35</v>
      </c>
      <c r="F4388" s="10" t="s">
        <v>25</v>
      </c>
      <c r="G4388" s="10" t="s">
        <v>38</v>
      </c>
      <c r="H4388" s="10" t="s">
        <v>27</v>
      </c>
      <c r="I4388" s="10" t="s">
        <v>34</v>
      </c>
      <c r="O4388" s="10">
        <f t="shared" si="68"/>
        <v>1</v>
      </c>
    </row>
    <row r="4389" spans="2:15" x14ac:dyDescent="0.3">
      <c r="B4389" s="10">
        <v>2025</v>
      </c>
      <c r="C4389" s="10" t="s">
        <v>22</v>
      </c>
      <c r="D4389" s="10" t="s">
        <v>37</v>
      </c>
      <c r="E4389" s="10" t="s">
        <v>24</v>
      </c>
      <c r="F4389" s="10" t="s">
        <v>18</v>
      </c>
      <c r="G4389" s="10" t="s">
        <v>26</v>
      </c>
      <c r="H4389" s="10" t="s">
        <v>20</v>
      </c>
      <c r="I4389" s="10" t="s">
        <v>21</v>
      </c>
      <c r="O4389" s="10">
        <f t="shared" si="68"/>
        <v>1</v>
      </c>
    </row>
    <row r="4390" spans="2:15" x14ac:dyDescent="0.3">
      <c r="B4390" s="10">
        <v>2025</v>
      </c>
      <c r="C4390" s="10" t="s">
        <v>15</v>
      </c>
      <c r="D4390" s="10" t="s">
        <v>42</v>
      </c>
      <c r="E4390" s="10" t="s">
        <v>24</v>
      </c>
      <c r="F4390" s="10" t="s">
        <v>30</v>
      </c>
      <c r="G4390" s="10" t="s">
        <v>32</v>
      </c>
      <c r="H4390" s="10" t="s">
        <v>34</v>
      </c>
      <c r="I4390" s="10" t="s">
        <v>21</v>
      </c>
      <c r="O4390" s="10">
        <f t="shared" si="68"/>
        <v>1</v>
      </c>
    </row>
    <row r="4391" spans="2:15" x14ac:dyDescent="0.3">
      <c r="B4391" s="10">
        <v>2020</v>
      </c>
      <c r="C4391" s="10" t="s">
        <v>22</v>
      </c>
      <c r="D4391" s="10" t="s">
        <v>16</v>
      </c>
      <c r="E4391" s="10" t="s">
        <v>24</v>
      </c>
      <c r="F4391" s="10" t="s">
        <v>30</v>
      </c>
      <c r="G4391" s="10" t="s">
        <v>38</v>
      </c>
      <c r="H4391" s="10" t="s">
        <v>20</v>
      </c>
      <c r="I4391" s="10" t="s">
        <v>28</v>
      </c>
      <c r="O4391" s="10">
        <f t="shared" si="68"/>
        <v>1</v>
      </c>
    </row>
    <row r="4392" spans="2:15" x14ac:dyDescent="0.3">
      <c r="B4392" s="10">
        <v>2023</v>
      </c>
      <c r="C4392" s="10" t="s">
        <v>41</v>
      </c>
      <c r="D4392" s="10" t="s">
        <v>37</v>
      </c>
      <c r="E4392" s="10" t="s">
        <v>24</v>
      </c>
      <c r="F4392" s="10" t="s">
        <v>18</v>
      </c>
      <c r="G4392" s="10" t="s">
        <v>40</v>
      </c>
      <c r="H4392" s="10" t="s">
        <v>39</v>
      </c>
      <c r="I4392" s="10" t="s">
        <v>28</v>
      </c>
      <c r="O4392" s="10">
        <f t="shared" si="68"/>
        <v>1</v>
      </c>
    </row>
    <row r="4393" spans="2:15" x14ac:dyDescent="0.3">
      <c r="B4393" s="10">
        <v>2026</v>
      </c>
      <c r="C4393" s="10" t="s">
        <v>43</v>
      </c>
      <c r="D4393" s="10" t="s">
        <v>23</v>
      </c>
      <c r="E4393" s="10" t="s">
        <v>24</v>
      </c>
      <c r="F4393" s="10" t="s">
        <v>18</v>
      </c>
      <c r="G4393" s="10" t="s">
        <v>44</v>
      </c>
      <c r="H4393" s="10" t="s">
        <v>20</v>
      </c>
      <c r="I4393" s="10" t="s">
        <v>34</v>
      </c>
      <c r="O4393" s="10">
        <f t="shared" si="68"/>
        <v>1</v>
      </c>
    </row>
    <row r="4394" spans="2:15" x14ac:dyDescent="0.3">
      <c r="B4394" s="10">
        <v>2026</v>
      </c>
      <c r="C4394" s="10" t="s">
        <v>41</v>
      </c>
      <c r="D4394" s="10" t="s">
        <v>31</v>
      </c>
      <c r="E4394" s="10" t="s">
        <v>24</v>
      </c>
      <c r="F4394" s="10" t="s">
        <v>25</v>
      </c>
      <c r="G4394" s="10" t="s">
        <v>32</v>
      </c>
      <c r="H4394" s="10" t="s">
        <v>27</v>
      </c>
      <c r="I4394" s="10" t="s">
        <v>28</v>
      </c>
      <c r="O4394" s="10">
        <f t="shared" si="68"/>
        <v>1</v>
      </c>
    </row>
    <row r="4395" spans="2:15" x14ac:dyDescent="0.3">
      <c r="B4395" s="10">
        <v>2020</v>
      </c>
      <c r="C4395" s="10" t="s">
        <v>43</v>
      </c>
      <c r="D4395" s="10" t="s">
        <v>16</v>
      </c>
      <c r="E4395" s="10" t="s">
        <v>35</v>
      </c>
      <c r="F4395" s="10" t="s">
        <v>18</v>
      </c>
      <c r="G4395" s="10" t="s">
        <v>32</v>
      </c>
      <c r="H4395" s="10" t="s">
        <v>27</v>
      </c>
      <c r="I4395" s="10" t="s">
        <v>28</v>
      </c>
      <c r="O4395" s="10">
        <f t="shared" si="68"/>
        <v>1</v>
      </c>
    </row>
    <row r="4396" spans="2:15" x14ac:dyDescent="0.3">
      <c r="B4396" s="10">
        <v>2020</v>
      </c>
      <c r="C4396" s="10" t="s">
        <v>15</v>
      </c>
      <c r="D4396" s="10" t="s">
        <v>31</v>
      </c>
      <c r="E4396" s="10" t="s">
        <v>24</v>
      </c>
      <c r="F4396" s="10" t="s">
        <v>25</v>
      </c>
      <c r="G4396" s="10" t="s">
        <v>32</v>
      </c>
      <c r="H4396" s="10" t="s">
        <v>20</v>
      </c>
      <c r="I4396" s="10" t="s">
        <v>28</v>
      </c>
      <c r="O4396" s="10">
        <f t="shared" si="68"/>
        <v>1</v>
      </c>
    </row>
    <row r="4397" spans="2:15" x14ac:dyDescent="0.3">
      <c r="B4397" s="10">
        <v>2022</v>
      </c>
      <c r="C4397" s="10" t="s">
        <v>43</v>
      </c>
      <c r="D4397" s="10" t="s">
        <v>33</v>
      </c>
      <c r="E4397" s="10" t="s">
        <v>24</v>
      </c>
      <c r="F4397" s="10" t="s">
        <v>18</v>
      </c>
      <c r="G4397" s="10" t="s">
        <v>44</v>
      </c>
      <c r="H4397" s="10" t="s">
        <v>27</v>
      </c>
      <c r="I4397" s="10" t="s">
        <v>28</v>
      </c>
      <c r="O4397" s="10">
        <f t="shared" si="68"/>
        <v>1</v>
      </c>
    </row>
    <row r="4398" spans="2:15" x14ac:dyDescent="0.3">
      <c r="B4398" s="10">
        <v>2024</v>
      </c>
      <c r="C4398" s="10" t="s">
        <v>43</v>
      </c>
      <c r="D4398" s="10" t="s">
        <v>23</v>
      </c>
      <c r="E4398" s="10" t="s">
        <v>35</v>
      </c>
      <c r="F4398" s="10" t="s">
        <v>18</v>
      </c>
      <c r="G4398" s="10" t="s">
        <v>38</v>
      </c>
      <c r="H4398" s="10" t="s">
        <v>39</v>
      </c>
      <c r="I4398" s="10" t="s">
        <v>28</v>
      </c>
      <c r="O4398" s="10">
        <f t="shared" si="68"/>
        <v>1</v>
      </c>
    </row>
    <row r="4399" spans="2:15" x14ac:dyDescent="0.3">
      <c r="B4399" s="10">
        <v>2025</v>
      </c>
      <c r="C4399" s="10" t="s">
        <v>15</v>
      </c>
      <c r="D4399" s="10" t="s">
        <v>23</v>
      </c>
      <c r="E4399" s="10" t="s">
        <v>24</v>
      </c>
      <c r="F4399" s="10" t="s">
        <v>25</v>
      </c>
      <c r="G4399" s="10" t="s">
        <v>38</v>
      </c>
      <c r="H4399" s="10" t="s">
        <v>20</v>
      </c>
      <c r="I4399" s="10" t="s">
        <v>21</v>
      </c>
      <c r="O4399" s="10">
        <f t="shared" si="68"/>
        <v>1</v>
      </c>
    </row>
    <row r="4400" spans="2:15" x14ac:dyDescent="0.3">
      <c r="B4400" s="10">
        <v>2024</v>
      </c>
      <c r="C4400" s="10" t="s">
        <v>36</v>
      </c>
      <c r="D4400" s="10" t="s">
        <v>31</v>
      </c>
      <c r="E4400" s="10" t="s">
        <v>17</v>
      </c>
      <c r="F4400" s="10" t="s">
        <v>18</v>
      </c>
      <c r="G4400" s="10" t="s">
        <v>44</v>
      </c>
      <c r="H4400" s="10" t="s">
        <v>20</v>
      </c>
      <c r="I4400" s="10" t="s">
        <v>28</v>
      </c>
      <c r="O4400" s="10">
        <f t="shared" si="68"/>
        <v>1</v>
      </c>
    </row>
    <row r="4401" spans="2:15" x14ac:dyDescent="0.3">
      <c r="B4401" s="10">
        <v>2020</v>
      </c>
      <c r="C4401" s="10" t="s">
        <v>29</v>
      </c>
      <c r="D4401" s="10" t="s">
        <v>31</v>
      </c>
      <c r="E4401" s="10" t="s">
        <v>35</v>
      </c>
      <c r="F4401" s="10" t="s">
        <v>30</v>
      </c>
      <c r="G4401" s="10" t="s">
        <v>19</v>
      </c>
      <c r="H4401" s="10" t="s">
        <v>20</v>
      </c>
      <c r="I4401" s="10" t="s">
        <v>34</v>
      </c>
      <c r="O4401" s="10">
        <f t="shared" si="68"/>
        <v>1</v>
      </c>
    </row>
    <row r="4402" spans="2:15" x14ac:dyDescent="0.3">
      <c r="B4402" s="10">
        <v>2022</v>
      </c>
      <c r="C4402" s="10" t="s">
        <v>22</v>
      </c>
      <c r="D4402" s="10" t="s">
        <v>23</v>
      </c>
      <c r="E4402" s="10" t="s">
        <v>17</v>
      </c>
      <c r="F4402" s="10" t="s">
        <v>30</v>
      </c>
      <c r="G4402" s="10" t="s">
        <v>19</v>
      </c>
      <c r="H4402" s="10" t="s">
        <v>20</v>
      </c>
      <c r="I4402" s="10" t="s">
        <v>28</v>
      </c>
      <c r="O4402" s="10">
        <f t="shared" si="68"/>
        <v>1</v>
      </c>
    </row>
    <row r="4403" spans="2:15" x14ac:dyDescent="0.3">
      <c r="B4403" s="10">
        <v>2024</v>
      </c>
      <c r="C4403" s="10" t="s">
        <v>41</v>
      </c>
      <c r="D4403" s="10" t="s">
        <v>16</v>
      </c>
      <c r="E4403" s="10" t="s">
        <v>24</v>
      </c>
      <c r="F4403" s="10" t="s">
        <v>18</v>
      </c>
      <c r="G4403" s="10" t="s">
        <v>26</v>
      </c>
      <c r="H4403" s="10" t="s">
        <v>34</v>
      </c>
      <c r="I4403" s="10" t="s">
        <v>28</v>
      </c>
      <c r="O4403" s="10">
        <f t="shared" si="68"/>
        <v>1</v>
      </c>
    </row>
    <row r="4404" spans="2:15" x14ac:dyDescent="0.3">
      <c r="B4404" s="10">
        <v>2021</v>
      </c>
      <c r="C4404" s="10" t="s">
        <v>45</v>
      </c>
      <c r="D4404" s="10" t="s">
        <v>42</v>
      </c>
      <c r="E4404" s="10" t="s">
        <v>35</v>
      </c>
      <c r="F4404" s="10" t="s">
        <v>18</v>
      </c>
      <c r="G4404" s="10" t="s">
        <v>40</v>
      </c>
      <c r="H4404" s="10" t="s">
        <v>20</v>
      </c>
      <c r="I4404" s="10" t="s">
        <v>21</v>
      </c>
      <c r="O4404" s="10">
        <f t="shared" si="68"/>
        <v>1</v>
      </c>
    </row>
    <row r="4405" spans="2:15" x14ac:dyDescent="0.3">
      <c r="B4405" s="10">
        <v>2020</v>
      </c>
      <c r="C4405" s="10" t="s">
        <v>22</v>
      </c>
      <c r="D4405" s="10" t="s">
        <v>23</v>
      </c>
      <c r="E4405" s="10" t="s">
        <v>35</v>
      </c>
      <c r="F4405" s="10" t="s">
        <v>25</v>
      </c>
      <c r="G4405" s="10" t="s">
        <v>40</v>
      </c>
      <c r="H4405" s="10" t="s">
        <v>34</v>
      </c>
      <c r="I4405" s="10" t="s">
        <v>34</v>
      </c>
      <c r="O4405" s="10">
        <f t="shared" si="68"/>
        <v>1</v>
      </c>
    </row>
    <row r="4406" spans="2:15" x14ac:dyDescent="0.3">
      <c r="B4406" s="10">
        <v>2024</v>
      </c>
      <c r="C4406" s="10" t="s">
        <v>29</v>
      </c>
      <c r="D4406" s="10" t="s">
        <v>16</v>
      </c>
      <c r="E4406" s="10" t="s">
        <v>35</v>
      </c>
      <c r="F4406" s="10" t="s">
        <v>25</v>
      </c>
      <c r="G4406" s="10" t="s">
        <v>44</v>
      </c>
      <c r="H4406" s="10" t="s">
        <v>27</v>
      </c>
      <c r="I4406" s="10" t="s">
        <v>21</v>
      </c>
      <c r="O4406" s="10">
        <f t="shared" si="68"/>
        <v>1</v>
      </c>
    </row>
    <row r="4407" spans="2:15" x14ac:dyDescent="0.3">
      <c r="B4407" s="10">
        <v>2022</v>
      </c>
      <c r="C4407" s="10" t="s">
        <v>15</v>
      </c>
      <c r="D4407" s="10" t="s">
        <v>33</v>
      </c>
      <c r="E4407" s="10" t="s">
        <v>35</v>
      </c>
      <c r="F4407" s="10" t="s">
        <v>18</v>
      </c>
      <c r="G4407" s="10" t="s">
        <v>19</v>
      </c>
      <c r="H4407" s="10" t="s">
        <v>27</v>
      </c>
      <c r="I4407" s="10" t="s">
        <v>28</v>
      </c>
      <c r="O4407" s="10">
        <f t="shared" si="68"/>
        <v>1</v>
      </c>
    </row>
    <row r="4408" spans="2:15" x14ac:dyDescent="0.3">
      <c r="B4408" s="10">
        <v>2026</v>
      </c>
      <c r="C4408" s="10" t="s">
        <v>36</v>
      </c>
      <c r="D4408" s="10" t="s">
        <v>42</v>
      </c>
      <c r="E4408" s="10" t="s">
        <v>35</v>
      </c>
      <c r="F4408" s="10" t="s">
        <v>18</v>
      </c>
      <c r="G4408" s="10" t="s">
        <v>32</v>
      </c>
      <c r="H4408" s="10" t="s">
        <v>39</v>
      </c>
      <c r="I4408" s="10" t="s">
        <v>21</v>
      </c>
      <c r="O4408" s="10">
        <f t="shared" si="68"/>
        <v>1</v>
      </c>
    </row>
    <row r="4409" spans="2:15" x14ac:dyDescent="0.3">
      <c r="B4409" s="10">
        <v>2024</v>
      </c>
      <c r="C4409" s="10" t="s">
        <v>43</v>
      </c>
      <c r="D4409" s="10" t="s">
        <v>42</v>
      </c>
      <c r="E4409" s="10" t="s">
        <v>17</v>
      </c>
      <c r="F4409" s="10" t="s">
        <v>30</v>
      </c>
      <c r="G4409" s="10" t="s">
        <v>32</v>
      </c>
      <c r="H4409" s="10" t="s">
        <v>39</v>
      </c>
      <c r="I4409" s="10" t="s">
        <v>21</v>
      </c>
      <c r="O4409" s="10">
        <f t="shared" si="68"/>
        <v>1</v>
      </c>
    </row>
    <row r="4410" spans="2:15" x14ac:dyDescent="0.3">
      <c r="B4410" s="10">
        <v>2020</v>
      </c>
      <c r="C4410" s="10" t="s">
        <v>29</v>
      </c>
      <c r="D4410" s="10" t="s">
        <v>16</v>
      </c>
      <c r="E4410" s="10" t="s">
        <v>35</v>
      </c>
      <c r="F4410" s="10" t="s">
        <v>18</v>
      </c>
      <c r="G4410" s="10" t="s">
        <v>44</v>
      </c>
      <c r="H4410" s="10" t="s">
        <v>34</v>
      </c>
      <c r="I4410" s="10" t="s">
        <v>21</v>
      </c>
      <c r="O4410" s="10">
        <f t="shared" si="68"/>
        <v>1</v>
      </c>
    </row>
    <row r="4411" spans="2:15" x14ac:dyDescent="0.3">
      <c r="B4411" s="10">
        <v>2025</v>
      </c>
      <c r="C4411" s="10" t="s">
        <v>41</v>
      </c>
      <c r="D4411" s="10" t="s">
        <v>37</v>
      </c>
      <c r="E4411" s="10" t="s">
        <v>24</v>
      </c>
      <c r="F4411" s="10" t="s">
        <v>30</v>
      </c>
      <c r="G4411" s="10" t="s">
        <v>40</v>
      </c>
      <c r="H4411" s="10" t="s">
        <v>34</v>
      </c>
      <c r="I4411" s="10" t="s">
        <v>28</v>
      </c>
      <c r="O4411" s="10">
        <f t="shared" si="68"/>
        <v>1</v>
      </c>
    </row>
    <row r="4412" spans="2:15" x14ac:dyDescent="0.3">
      <c r="B4412" s="10">
        <v>2021</v>
      </c>
      <c r="C4412" s="10" t="s">
        <v>45</v>
      </c>
      <c r="D4412" s="10" t="s">
        <v>42</v>
      </c>
      <c r="E4412" s="10" t="s">
        <v>24</v>
      </c>
      <c r="F4412" s="10" t="s">
        <v>18</v>
      </c>
      <c r="G4412" s="10" t="s">
        <v>26</v>
      </c>
      <c r="H4412" s="10" t="s">
        <v>20</v>
      </c>
      <c r="I4412" s="10" t="s">
        <v>21</v>
      </c>
      <c r="O4412" s="10">
        <f t="shared" si="68"/>
        <v>1</v>
      </c>
    </row>
    <row r="4413" spans="2:15" x14ac:dyDescent="0.3">
      <c r="B4413" s="10">
        <v>2025</v>
      </c>
      <c r="C4413" s="10" t="s">
        <v>15</v>
      </c>
      <c r="D4413" s="10" t="s">
        <v>33</v>
      </c>
      <c r="E4413" s="10" t="s">
        <v>35</v>
      </c>
      <c r="F4413" s="10" t="s">
        <v>25</v>
      </c>
      <c r="G4413" s="10" t="s">
        <v>26</v>
      </c>
      <c r="H4413" s="10" t="s">
        <v>39</v>
      </c>
      <c r="I4413" s="10" t="s">
        <v>28</v>
      </c>
      <c r="O4413" s="10">
        <f t="shared" si="68"/>
        <v>1</v>
      </c>
    </row>
    <row r="4414" spans="2:15" x14ac:dyDescent="0.3">
      <c r="B4414" s="10">
        <v>2023</v>
      </c>
      <c r="C4414" s="10" t="s">
        <v>29</v>
      </c>
      <c r="D4414" s="10" t="s">
        <v>23</v>
      </c>
      <c r="E4414" s="10" t="s">
        <v>35</v>
      </c>
      <c r="F4414" s="10" t="s">
        <v>25</v>
      </c>
      <c r="G4414" s="10" t="s">
        <v>44</v>
      </c>
      <c r="H4414" s="10" t="s">
        <v>39</v>
      </c>
      <c r="I4414" s="10" t="s">
        <v>34</v>
      </c>
      <c r="O4414" s="10">
        <f t="shared" si="68"/>
        <v>1</v>
      </c>
    </row>
    <row r="4415" spans="2:15" x14ac:dyDescent="0.3">
      <c r="B4415" s="10">
        <v>2022</v>
      </c>
      <c r="C4415" s="10" t="s">
        <v>29</v>
      </c>
      <c r="D4415" s="10" t="s">
        <v>16</v>
      </c>
      <c r="E4415" s="10" t="s">
        <v>35</v>
      </c>
      <c r="F4415" s="10" t="s">
        <v>25</v>
      </c>
      <c r="G4415" s="10" t="s">
        <v>44</v>
      </c>
      <c r="H4415" s="10" t="s">
        <v>20</v>
      </c>
      <c r="I4415" s="10" t="s">
        <v>34</v>
      </c>
      <c r="O4415" s="10">
        <f t="shared" si="68"/>
        <v>1</v>
      </c>
    </row>
    <row r="4416" spans="2:15" x14ac:dyDescent="0.3">
      <c r="B4416" s="10">
        <v>2026</v>
      </c>
      <c r="C4416" s="10" t="s">
        <v>45</v>
      </c>
      <c r="D4416" s="10" t="s">
        <v>16</v>
      </c>
      <c r="E4416" s="10" t="s">
        <v>35</v>
      </c>
      <c r="F4416" s="10" t="s">
        <v>25</v>
      </c>
      <c r="G4416" s="10" t="s">
        <v>44</v>
      </c>
      <c r="H4416" s="10" t="s">
        <v>20</v>
      </c>
      <c r="I4416" s="10" t="s">
        <v>28</v>
      </c>
      <c r="O4416" s="10">
        <f t="shared" si="68"/>
        <v>1</v>
      </c>
    </row>
    <row r="4417" spans="2:15" x14ac:dyDescent="0.3">
      <c r="B4417" s="10">
        <v>2025</v>
      </c>
      <c r="C4417" s="10" t="s">
        <v>45</v>
      </c>
      <c r="D4417" s="10" t="s">
        <v>23</v>
      </c>
      <c r="E4417" s="10" t="s">
        <v>17</v>
      </c>
      <c r="F4417" s="10" t="s">
        <v>25</v>
      </c>
      <c r="G4417" s="10" t="s">
        <v>40</v>
      </c>
      <c r="H4417" s="10" t="s">
        <v>34</v>
      </c>
      <c r="I4417" s="10" t="s">
        <v>28</v>
      </c>
      <c r="O4417" s="10">
        <f t="shared" si="68"/>
        <v>1</v>
      </c>
    </row>
    <row r="4418" spans="2:15" x14ac:dyDescent="0.3">
      <c r="B4418" s="10">
        <v>2020</v>
      </c>
      <c r="C4418" s="10" t="s">
        <v>15</v>
      </c>
      <c r="D4418" s="10" t="s">
        <v>31</v>
      </c>
      <c r="E4418" s="10" t="s">
        <v>17</v>
      </c>
      <c r="F4418" s="10" t="s">
        <v>18</v>
      </c>
      <c r="G4418" s="10" t="s">
        <v>19</v>
      </c>
      <c r="H4418" s="10" t="s">
        <v>20</v>
      </c>
      <c r="I4418" s="10" t="s">
        <v>28</v>
      </c>
      <c r="O4418" s="10">
        <f t="shared" si="68"/>
        <v>1</v>
      </c>
    </row>
    <row r="4419" spans="2:15" x14ac:dyDescent="0.3">
      <c r="B4419" s="10">
        <v>2025</v>
      </c>
      <c r="C4419" s="10" t="s">
        <v>15</v>
      </c>
      <c r="D4419" s="10" t="s">
        <v>37</v>
      </c>
      <c r="E4419" s="10" t="s">
        <v>35</v>
      </c>
      <c r="F4419" s="10" t="s">
        <v>25</v>
      </c>
      <c r="G4419" s="10" t="s">
        <v>44</v>
      </c>
      <c r="H4419" s="10" t="s">
        <v>27</v>
      </c>
      <c r="I4419" s="10" t="s">
        <v>28</v>
      </c>
      <c r="O4419" s="10">
        <f t="shared" si="68"/>
        <v>1</v>
      </c>
    </row>
    <row r="4420" spans="2:15" x14ac:dyDescent="0.3">
      <c r="B4420" s="10">
        <v>2026</v>
      </c>
      <c r="C4420" s="10" t="s">
        <v>29</v>
      </c>
      <c r="D4420" s="10" t="s">
        <v>33</v>
      </c>
      <c r="E4420" s="10" t="s">
        <v>17</v>
      </c>
      <c r="F4420" s="10" t="s">
        <v>25</v>
      </c>
      <c r="G4420" s="10" t="s">
        <v>40</v>
      </c>
      <c r="H4420" s="10" t="s">
        <v>27</v>
      </c>
      <c r="I4420" s="10" t="s">
        <v>28</v>
      </c>
      <c r="O4420" s="10">
        <f t="shared" si="68"/>
        <v>1</v>
      </c>
    </row>
    <row r="4421" spans="2:15" x14ac:dyDescent="0.3">
      <c r="B4421" s="10">
        <v>2026</v>
      </c>
      <c r="C4421" s="10" t="s">
        <v>15</v>
      </c>
      <c r="D4421" s="10" t="s">
        <v>16</v>
      </c>
      <c r="E4421" s="10" t="s">
        <v>24</v>
      </c>
      <c r="F4421" s="10" t="s">
        <v>30</v>
      </c>
      <c r="G4421" s="10" t="s">
        <v>19</v>
      </c>
      <c r="H4421" s="10" t="s">
        <v>39</v>
      </c>
      <c r="I4421" s="10" t="s">
        <v>34</v>
      </c>
      <c r="O4421" s="10">
        <f t="shared" ref="O4421:O4484" si="69">SUBTOTAL(103,B4421)</f>
        <v>1</v>
      </c>
    </row>
    <row r="4422" spans="2:15" x14ac:dyDescent="0.3">
      <c r="B4422" s="10">
        <v>2023</v>
      </c>
      <c r="C4422" s="10" t="s">
        <v>29</v>
      </c>
      <c r="D4422" s="10" t="s">
        <v>31</v>
      </c>
      <c r="E4422" s="10" t="s">
        <v>35</v>
      </c>
      <c r="F4422" s="10" t="s">
        <v>30</v>
      </c>
      <c r="G4422" s="10" t="s">
        <v>26</v>
      </c>
      <c r="H4422" s="10" t="s">
        <v>27</v>
      </c>
      <c r="I4422" s="10" t="s">
        <v>28</v>
      </c>
      <c r="O4422" s="10">
        <f t="shared" si="69"/>
        <v>1</v>
      </c>
    </row>
    <row r="4423" spans="2:15" x14ac:dyDescent="0.3">
      <c r="B4423" s="10">
        <v>2022</v>
      </c>
      <c r="C4423" s="10" t="s">
        <v>45</v>
      </c>
      <c r="D4423" s="10" t="s">
        <v>37</v>
      </c>
      <c r="E4423" s="10" t="s">
        <v>24</v>
      </c>
      <c r="F4423" s="10" t="s">
        <v>25</v>
      </c>
      <c r="G4423" s="10" t="s">
        <v>32</v>
      </c>
      <c r="H4423" s="10" t="s">
        <v>39</v>
      </c>
      <c r="I4423" s="10" t="s">
        <v>34</v>
      </c>
      <c r="O4423" s="10">
        <f t="shared" si="69"/>
        <v>1</v>
      </c>
    </row>
    <row r="4424" spans="2:15" x14ac:dyDescent="0.3">
      <c r="B4424" s="10">
        <v>2023</v>
      </c>
      <c r="C4424" s="10" t="s">
        <v>22</v>
      </c>
      <c r="D4424" s="10" t="s">
        <v>31</v>
      </c>
      <c r="E4424" s="10" t="s">
        <v>17</v>
      </c>
      <c r="F4424" s="10" t="s">
        <v>18</v>
      </c>
      <c r="G4424" s="10" t="s">
        <v>38</v>
      </c>
      <c r="H4424" s="10" t="s">
        <v>27</v>
      </c>
      <c r="I4424" s="10" t="s">
        <v>28</v>
      </c>
      <c r="O4424" s="10">
        <f t="shared" si="69"/>
        <v>1</v>
      </c>
    </row>
    <row r="4425" spans="2:15" x14ac:dyDescent="0.3">
      <c r="B4425" s="10">
        <v>2023</v>
      </c>
      <c r="C4425" s="10" t="s">
        <v>36</v>
      </c>
      <c r="D4425" s="10" t="s">
        <v>33</v>
      </c>
      <c r="E4425" s="10" t="s">
        <v>24</v>
      </c>
      <c r="F4425" s="10" t="s">
        <v>30</v>
      </c>
      <c r="G4425" s="10" t="s">
        <v>38</v>
      </c>
      <c r="H4425" s="10" t="s">
        <v>34</v>
      </c>
      <c r="I4425" s="10" t="s">
        <v>34</v>
      </c>
      <c r="O4425" s="10">
        <f t="shared" si="69"/>
        <v>1</v>
      </c>
    </row>
    <row r="4426" spans="2:15" x14ac:dyDescent="0.3">
      <c r="B4426" s="10">
        <v>2020</v>
      </c>
      <c r="C4426" s="10" t="s">
        <v>29</v>
      </c>
      <c r="D4426" s="10" t="s">
        <v>31</v>
      </c>
      <c r="E4426" s="10" t="s">
        <v>24</v>
      </c>
      <c r="F4426" s="10" t="s">
        <v>25</v>
      </c>
      <c r="G4426" s="10" t="s">
        <v>32</v>
      </c>
      <c r="H4426" s="10" t="s">
        <v>39</v>
      </c>
      <c r="I4426" s="10" t="s">
        <v>28</v>
      </c>
      <c r="O4426" s="10">
        <f t="shared" si="69"/>
        <v>1</v>
      </c>
    </row>
    <row r="4427" spans="2:15" x14ac:dyDescent="0.3">
      <c r="B4427" s="10">
        <v>2025</v>
      </c>
      <c r="C4427" s="10" t="s">
        <v>45</v>
      </c>
      <c r="D4427" s="10" t="s">
        <v>31</v>
      </c>
      <c r="E4427" s="10" t="s">
        <v>35</v>
      </c>
      <c r="F4427" s="10" t="s">
        <v>25</v>
      </c>
      <c r="G4427" s="10" t="s">
        <v>40</v>
      </c>
      <c r="H4427" s="10" t="s">
        <v>39</v>
      </c>
      <c r="I4427" s="10" t="s">
        <v>34</v>
      </c>
      <c r="O4427" s="10">
        <f t="shared" si="69"/>
        <v>1</v>
      </c>
    </row>
    <row r="4428" spans="2:15" x14ac:dyDescent="0.3">
      <c r="B4428" s="10">
        <v>2024</v>
      </c>
      <c r="C4428" s="10" t="s">
        <v>36</v>
      </c>
      <c r="D4428" s="10" t="s">
        <v>23</v>
      </c>
      <c r="E4428" s="10" t="s">
        <v>17</v>
      </c>
      <c r="F4428" s="10" t="s">
        <v>30</v>
      </c>
      <c r="G4428" s="10" t="s">
        <v>40</v>
      </c>
      <c r="H4428" s="10" t="s">
        <v>39</v>
      </c>
      <c r="I4428" s="10" t="s">
        <v>28</v>
      </c>
      <c r="O4428" s="10">
        <f t="shared" si="69"/>
        <v>1</v>
      </c>
    </row>
    <row r="4429" spans="2:15" x14ac:dyDescent="0.3">
      <c r="B4429" s="10">
        <v>2023</v>
      </c>
      <c r="C4429" s="10" t="s">
        <v>15</v>
      </c>
      <c r="D4429" s="10" t="s">
        <v>37</v>
      </c>
      <c r="E4429" s="10" t="s">
        <v>24</v>
      </c>
      <c r="F4429" s="10" t="s">
        <v>18</v>
      </c>
      <c r="G4429" s="10" t="s">
        <v>40</v>
      </c>
      <c r="H4429" s="10" t="s">
        <v>39</v>
      </c>
      <c r="I4429" s="10" t="s">
        <v>28</v>
      </c>
      <c r="O4429" s="10">
        <f t="shared" si="69"/>
        <v>1</v>
      </c>
    </row>
    <row r="4430" spans="2:15" x14ac:dyDescent="0.3">
      <c r="B4430" s="10">
        <v>2020</v>
      </c>
      <c r="C4430" s="10" t="s">
        <v>41</v>
      </c>
      <c r="D4430" s="10" t="s">
        <v>33</v>
      </c>
      <c r="E4430" s="10" t="s">
        <v>24</v>
      </c>
      <c r="F4430" s="10" t="s">
        <v>30</v>
      </c>
      <c r="G4430" s="10" t="s">
        <v>40</v>
      </c>
      <c r="H4430" s="10" t="s">
        <v>20</v>
      </c>
      <c r="I4430" s="10" t="s">
        <v>28</v>
      </c>
      <c r="O4430" s="10">
        <f t="shared" si="69"/>
        <v>1</v>
      </c>
    </row>
    <row r="4431" spans="2:15" x14ac:dyDescent="0.3">
      <c r="B4431" s="10">
        <v>2026</v>
      </c>
      <c r="C4431" s="10" t="s">
        <v>45</v>
      </c>
      <c r="D4431" s="10" t="s">
        <v>16</v>
      </c>
      <c r="E4431" s="10" t="s">
        <v>35</v>
      </c>
      <c r="F4431" s="10" t="s">
        <v>18</v>
      </c>
      <c r="G4431" s="10" t="s">
        <v>32</v>
      </c>
      <c r="H4431" s="10" t="s">
        <v>20</v>
      </c>
      <c r="I4431" s="10" t="s">
        <v>21</v>
      </c>
      <c r="O4431" s="10">
        <f t="shared" si="69"/>
        <v>1</v>
      </c>
    </row>
    <row r="4432" spans="2:15" x14ac:dyDescent="0.3">
      <c r="B4432" s="10">
        <v>2023</v>
      </c>
      <c r="C4432" s="10" t="s">
        <v>22</v>
      </c>
      <c r="D4432" s="10" t="s">
        <v>37</v>
      </c>
      <c r="E4432" s="10" t="s">
        <v>35</v>
      </c>
      <c r="F4432" s="10" t="s">
        <v>25</v>
      </c>
      <c r="G4432" s="10" t="s">
        <v>19</v>
      </c>
      <c r="H4432" s="10" t="s">
        <v>39</v>
      </c>
      <c r="I4432" s="10" t="s">
        <v>34</v>
      </c>
      <c r="O4432" s="10">
        <f t="shared" si="69"/>
        <v>1</v>
      </c>
    </row>
    <row r="4433" spans="2:15" x14ac:dyDescent="0.3">
      <c r="B4433" s="10">
        <v>2025</v>
      </c>
      <c r="C4433" s="10" t="s">
        <v>43</v>
      </c>
      <c r="D4433" s="10" t="s">
        <v>23</v>
      </c>
      <c r="E4433" s="10" t="s">
        <v>17</v>
      </c>
      <c r="F4433" s="10" t="s">
        <v>25</v>
      </c>
      <c r="G4433" s="10" t="s">
        <v>19</v>
      </c>
      <c r="H4433" s="10" t="s">
        <v>27</v>
      </c>
      <c r="I4433" s="10" t="s">
        <v>28</v>
      </c>
      <c r="O4433" s="10">
        <f t="shared" si="69"/>
        <v>1</v>
      </c>
    </row>
    <row r="4434" spans="2:15" x14ac:dyDescent="0.3">
      <c r="B4434" s="10">
        <v>2026</v>
      </c>
      <c r="C4434" s="10" t="s">
        <v>29</v>
      </c>
      <c r="D4434" s="10" t="s">
        <v>31</v>
      </c>
      <c r="E4434" s="10" t="s">
        <v>24</v>
      </c>
      <c r="F4434" s="10" t="s">
        <v>25</v>
      </c>
      <c r="G4434" s="10" t="s">
        <v>19</v>
      </c>
      <c r="H4434" s="10" t="s">
        <v>34</v>
      </c>
      <c r="I4434" s="10" t="s">
        <v>21</v>
      </c>
      <c r="O4434" s="10">
        <f t="shared" si="69"/>
        <v>1</v>
      </c>
    </row>
    <row r="4435" spans="2:15" x14ac:dyDescent="0.3">
      <c r="B4435" s="10">
        <v>2022</v>
      </c>
      <c r="C4435" s="10" t="s">
        <v>45</v>
      </c>
      <c r="D4435" s="10" t="s">
        <v>37</v>
      </c>
      <c r="E4435" s="10" t="s">
        <v>35</v>
      </c>
      <c r="F4435" s="10" t="s">
        <v>18</v>
      </c>
      <c r="G4435" s="10" t="s">
        <v>40</v>
      </c>
      <c r="H4435" s="10" t="s">
        <v>39</v>
      </c>
      <c r="I4435" s="10" t="s">
        <v>28</v>
      </c>
      <c r="O4435" s="10">
        <f t="shared" si="69"/>
        <v>1</v>
      </c>
    </row>
    <row r="4436" spans="2:15" x14ac:dyDescent="0.3">
      <c r="B4436" s="10">
        <v>2023</v>
      </c>
      <c r="C4436" s="10" t="s">
        <v>41</v>
      </c>
      <c r="D4436" s="10" t="s">
        <v>33</v>
      </c>
      <c r="E4436" s="10" t="s">
        <v>24</v>
      </c>
      <c r="F4436" s="10" t="s">
        <v>25</v>
      </c>
      <c r="G4436" s="10" t="s">
        <v>38</v>
      </c>
      <c r="H4436" s="10" t="s">
        <v>20</v>
      </c>
      <c r="I4436" s="10" t="s">
        <v>21</v>
      </c>
      <c r="O4436" s="10">
        <f t="shared" si="69"/>
        <v>1</v>
      </c>
    </row>
    <row r="4437" spans="2:15" x14ac:dyDescent="0.3">
      <c r="B4437" s="10">
        <v>2023</v>
      </c>
      <c r="C4437" s="10" t="s">
        <v>41</v>
      </c>
      <c r="D4437" s="10" t="s">
        <v>16</v>
      </c>
      <c r="E4437" s="10" t="s">
        <v>24</v>
      </c>
      <c r="F4437" s="10" t="s">
        <v>30</v>
      </c>
      <c r="G4437" s="10" t="s">
        <v>32</v>
      </c>
      <c r="H4437" s="10" t="s">
        <v>34</v>
      </c>
      <c r="I4437" s="10" t="s">
        <v>34</v>
      </c>
      <c r="O4437" s="10">
        <f t="shared" si="69"/>
        <v>1</v>
      </c>
    </row>
    <row r="4438" spans="2:15" x14ac:dyDescent="0.3">
      <c r="B4438" s="10">
        <v>2023</v>
      </c>
      <c r="C4438" s="10" t="s">
        <v>45</v>
      </c>
      <c r="D4438" s="10" t="s">
        <v>42</v>
      </c>
      <c r="E4438" s="10" t="s">
        <v>35</v>
      </c>
      <c r="F4438" s="10" t="s">
        <v>18</v>
      </c>
      <c r="G4438" s="10" t="s">
        <v>44</v>
      </c>
      <c r="H4438" s="10" t="s">
        <v>20</v>
      </c>
      <c r="I4438" s="10" t="s">
        <v>28</v>
      </c>
      <c r="O4438" s="10">
        <f t="shared" si="69"/>
        <v>1</v>
      </c>
    </row>
    <row r="4439" spans="2:15" x14ac:dyDescent="0.3">
      <c r="B4439" s="10">
        <v>2025</v>
      </c>
      <c r="C4439" s="10" t="s">
        <v>36</v>
      </c>
      <c r="D4439" s="10" t="s">
        <v>31</v>
      </c>
      <c r="E4439" s="10" t="s">
        <v>35</v>
      </c>
      <c r="F4439" s="10" t="s">
        <v>25</v>
      </c>
      <c r="G4439" s="10" t="s">
        <v>40</v>
      </c>
      <c r="H4439" s="10" t="s">
        <v>39</v>
      </c>
      <c r="I4439" s="10" t="s">
        <v>28</v>
      </c>
      <c r="O4439" s="10">
        <f t="shared" si="69"/>
        <v>1</v>
      </c>
    </row>
    <row r="4440" spans="2:15" x14ac:dyDescent="0.3">
      <c r="B4440" s="10">
        <v>2024</v>
      </c>
      <c r="C4440" s="10" t="s">
        <v>22</v>
      </c>
      <c r="D4440" s="10" t="s">
        <v>33</v>
      </c>
      <c r="E4440" s="10" t="s">
        <v>35</v>
      </c>
      <c r="F4440" s="10" t="s">
        <v>25</v>
      </c>
      <c r="G4440" s="10" t="s">
        <v>40</v>
      </c>
      <c r="H4440" s="10" t="s">
        <v>34</v>
      </c>
      <c r="I4440" s="10" t="s">
        <v>28</v>
      </c>
      <c r="O4440" s="10">
        <f t="shared" si="69"/>
        <v>1</v>
      </c>
    </row>
    <row r="4441" spans="2:15" x14ac:dyDescent="0.3">
      <c r="B4441" s="10">
        <v>2023</v>
      </c>
      <c r="C4441" s="10" t="s">
        <v>22</v>
      </c>
      <c r="D4441" s="10" t="s">
        <v>42</v>
      </c>
      <c r="E4441" s="10" t="s">
        <v>24</v>
      </c>
      <c r="F4441" s="10" t="s">
        <v>25</v>
      </c>
      <c r="G4441" s="10" t="s">
        <v>26</v>
      </c>
      <c r="H4441" s="10" t="s">
        <v>27</v>
      </c>
      <c r="I4441" s="10" t="s">
        <v>28</v>
      </c>
      <c r="O4441" s="10">
        <f t="shared" si="69"/>
        <v>1</v>
      </c>
    </row>
    <row r="4442" spans="2:15" x14ac:dyDescent="0.3">
      <c r="B4442" s="10">
        <v>2023</v>
      </c>
      <c r="C4442" s="10" t="s">
        <v>41</v>
      </c>
      <c r="D4442" s="10" t="s">
        <v>31</v>
      </c>
      <c r="E4442" s="10" t="s">
        <v>24</v>
      </c>
      <c r="F4442" s="10" t="s">
        <v>30</v>
      </c>
      <c r="G4442" s="10" t="s">
        <v>19</v>
      </c>
      <c r="H4442" s="10" t="s">
        <v>27</v>
      </c>
      <c r="I4442" s="10" t="s">
        <v>28</v>
      </c>
      <c r="O4442" s="10">
        <f t="shared" si="69"/>
        <v>1</v>
      </c>
    </row>
    <row r="4443" spans="2:15" x14ac:dyDescent="0.3">
      <c r="B4443" s="10">
        <v>2026</v>
      </c>
      <c r="C4443" s="10" t="s">
        <v>22</v>
      </c>
      <c r="D4443" s="10" t="s">
        <v>31</v>
      </c>
      <c r="E4443" s="10" t="s">
        <v>17</v>
      </c>
      <c r="F4443" s="10" t="s">
        <v>18</v>
      </c>
      <c r="G4443" s="10" t="s">
        <v>26</v>
      </c>
      <c r="H4443" s="10" t="s">
        <v>20</v>
      </c>
      <c r="I4443" s="10" t="s">
        <v>28</v>
      </c>
      <c r="O4443" s="10">
        <f t="shared" si="69"/>
        <v>1</v>
      </c>
    </row>
    <row r="4444" spans="2:15" x14ac:dyDescent="0.3">
      <c r="B4444" s="10">
        <v>2022</v>
      </c>
      <c r="C4444" s="10" t="s">
        <v>41</v>
      </c>
      <c r="D4444" s="10" t="s">
        <v>31</v>
      </c>
      <c r="E4444" s="10" t="s">
        <v>35</v>
      </c>
      <c r="F4444" s="10" t="s">
        <v>25</v>
      </c>
      <c r="G4444" s="10" t="s">
        <v>26</v>
      </c>
      <c r="H4444" s="10" t="s">
        <v>27</v>
      </c>
      <c r="I4444" s="10" t="s">
        <v>21</v>
      </c>
      <c r="O4444" s="10">
        <f t="shared" si="69"/>
        <v>1</v>
      </c>
    </row>
    <row r="4445" spans="2:15" x14ac:dyDescent="0.3">
      <c r="B4445" s="10">
        <v>2020</v>
      </c>
      <c r="C4445" s="10" t="s">
        <v>36</v>
      </c>
      <c r="D4445" s="10" t="s">
        <v>33</v>
      </c>
      <c r="E4445" s="10" t="s">
        <v>24</v>
      </c>
      <c r="F4445" s="10" t="s">
        <v>25</v>
      </c>
      <c r="G4445" s="10" t="s">
        <v>32</v>
      </c>
      <c r="H4445" s="10" t="s">
        <v>34</v>
      </c>
      <c r="I4445" s="10" t="s">
        <v>21</v>
      </c>
      <c r="O4445" s="10">
        <f t="shared" si="69"/>
        <v>1</v>
      </c>
    </row>
    <row r="4446" spans="2:15" x14ac:dyDescent="0.3">
      <c r="B4446" s="10">
        <v>2026</v>
      </c>
      <c r="C4446" s="10" t="s">
        <v>29</v>
      </c>
      <c r="D4446" s="10" t="s">
        <v>42</v>
      </c>
      <c r="E4446" s="10" t="s">
        <v>24</v>
      </c>
      <c r="F4446" s="10" t="s">
        <v>18</v>
      </c>
      <c r="G4446" s="10" t="s">
        <v>26</v>
      </c>
      <c r="H4446" s="10" t="s">
        <v>27</v>
      </c>
      <c r="I4446" s="10" t="s">
        <v>21</v>
      </c>
      <c r="O4446" s="10">
        <f t="shared" si="69"/>
        <v>1</v>
      </c>
    </row>
    <row r="4447" spans="2:15" x14ac:dyDescent="0.3">
      <c r="B4447" s="10">
        <v>2026</v>
      </c>
      <c r="C4447" s="10" t="s">
        <v>43</v>
      </c>
      <c r="D4447" s="10" t="s">
        <v>42</v>
      </c>
      <c r="E4447" s="10" t="s">
        <v>24</v>
      </c>
      <c r="F4447" s="10" t="s">
        <v>18</v>
      </c>
      <c r="G4447" s="10" t="s">
        <v>26</v>
      </c>
      <c r="H4447" s="10" t="s">
        <v>34</v>
      </c>
      <c r="I4447" s="10" t="s">
        <v>21</v>
      </c>
      <c r="O4447" s="10">
        <f t="shared" si="69"/>
        <v>1</v>
      </c>
    </row>
    <row r="4448" spans="2:15" x14ac:dyDescent="0.3">
      <c r="B4448" s="10">
        <v>2020</v>
      </c>
      <c r="C4448" s="10" t="s">
        <v>43</v>
      </c>
      <c r="D4448" s="10" t="s">
        <v>33</v>
      </c>
      <c r="E4448" s="10" t="s">
        <v>35</v>
      </c>
      <c r="F4448" s="10" t="s">
        <v>30</v>
      </c>
      <c r="G4448" s="10" t="s">
        <v>26</v>
      </c>
      <c r="H4448" s="10" t="s">
        <v>20</v>
      </c>
      <c r="I4448" s="10" t="s">
        <v>28</v>
      </c>
      <c r="O4448" s="10">
        <f t="shared" si="69"/>
        <v>1</v>
      </c>
    </row>
    <row r="4449" spans="2:15" x14ac:dyDescent="0.3">
      <c r="B4449" s="10">
        <v>2025</v>
      </c>
      <c r="C4449" s="10" t="s">
        <v>36</v>
      </c>
      <c r="D4449" s="10" t="s">
        <v>23</v>
      </c>
      <c r="E4449" s="10" t="s">
        <v>35</v>
      </c>
      <c r="F4449" s="10" t="s">
        <v>18</v>
      </c>
      <c r="G4449" s="10" t="s">
        <v>40</v>
      </c>
      <c r="H4449" s="10" t="s">
        <v>39</v>
      </c>
      <c r="I4449" s="10" t="s">
        <v>28</v>
      </c>
      <c r="O4449" s="10">
        <f t="shared" si="69"/>
        <v>1</v>
      </c>
    </row>
    <row r="4450" spans="2:15" x14ac:dyDescent="0.3">
      <c r="B4450" s="10">
        <v>2026</v>
      </c>
      <c r="C4450" s="10" t="s">
        <v>15</v>
      </c>
      <c r="D4450" s="10" t="s">
        <v>42</v>
      </c>
      <c r="E4450" s="10" t="s">
        <v>17</v>
      </c>
      <c r="F4450" s="10" t="s">
        <v>18</v>
      </c>
      <c r="G4450" s="10" t="s">
        <v>38</v>
      </c>
      <c r="H4450" s="10" t="s">
        <v>27</v>
      </c>
      <c r="I4450" s="10" t="s">
        <v>28</v>
      </c>
      <c r="O4450" s="10">
        <f t="shared" si="69"/>
        <v>1</v>
      </c>
    </row>
    <row r="4451" spans="2:15" x14ac:dyDescent="0.3">
      <c r="B4451" s="10">
        <v>2023</v>
      </c>
      <c r="C4451" s="10" t="s">
        <v>36</v>
      </c>
      <c r="D4451" s="10" t="s">
        <v>16</v>
      </c>
      <c r="E4451" s="10" t="s">
        <v>35</v>
      </c>
      <c r="F4451" s="10" t="s">
        <v>30</v>
      </c>
      <c r="G4451" s="10" t="s">
        <v>26</v>
      </c>
      <c r="H4451" s="10" t="s">
        <v>34</v>
      </c>
      <c r="I4451" s="10" t="s">
        <v>28</v>
      </c>
      <c r="O4451" s="10">
        <f t="shared" si="69"/>
        <v>1</v>
      </c>
    </row>
    <row r="4452" spans="2:15" x14ac:dyDescent="0.3">
      <c r="B4452" s="10">
        <v>2023</v>
      </c>
      <c r="C4452" s="10" t="s">
        <v>36</v>
      </c>
      <c r="D4452" s="10" t="s">
        <v>23</v>
      </c>
      <c r="E4452" s="10" t="s">
        <v>24</v>
      </c>
      <c r="F4452" s="10" t="s">
        <v>30</v>
      </c>
      <c r="G4452" s="10" t="s">
        <v>40</v>
      </c>
      <c r="H4452" s="10" t="s">
        <v>27</v>
      </c>
      <c r="I4452" s="10" t="s">
        <v>28</v>
      </c>
      <c r="O4452" s="10">
        <f t="shared" si="69"/>
        <v>1</v>
      </c>
    </row>
    <row r="4453" spans="2:15" x14ac:dyDescent="0.3">
      <c r="B4453" s="10">
        <v>2025</v>
      </c>
      <c r="C4453" s="10" t="s">
        <v>22</v>
      </c>
      <c r="D4453" s="10" t="s">
        <v>31</v>
      </c>
      <c r="E4453" s="10" t="s">
        <v>24</v>
      </c>
      <c r="F4453" s="10" t="s">
        <v>18</v>
      </c>
      <c r="G4453" s="10" t="s">
        <v>32</v>
      </c>
      <c r="H4453" s="10" t="s">
        <v>34</v>
      </c>
      <c r="I4453" s="10" t="s">
        <v>28</v>
      </c>
      <c r="O4453" s="10">
        <f t="shared" si="69"/>
        <v>1</v>
      </c>
    </row>
    <row r="4454" spans="2:15" x14ac:dyDescent="0.3">
      <c r="B4454" s="10">
        <v>2020</v>
      </c>
      <c r="C4454" s="10" t="s">
        <v>43</v>
      </c>
      <c r="D4454" s="10" t="s">
        <v>37</v>
      </c>
      <c r="E4454" s="10" t="s">
        <v>24</v>
      </c>
      <c r="F4454" s="10" t="s">
        <v>30</v>
      </c>
      <c r="G4454" s="10" t="s">
        <v>44</v>
      </c>
      <c r="H4454" s="10" t="s">
        <v>34</v>
      </c>
      <c r="I4454" s="10" t="s">
        <v>28</v>
      </c>
      <c r="O4454" s="10">
        <f t="shared" si="69"/>
        <v>1</v>
      </c>
    </row>
    <row r="4455" spans="2:15" x14ac:dyDescent="0.3">
      <c r="B4455" s="10">
        <v>2023</v>
      </c>
      <c r="C4455" s="10" t="s">
        <v>43</v>
      </c>
      <c r="D4455" s="10" t="s">
        <v>23</v>
      </c>
      <c r="E4455" s="10" t="s">
        <v>24</v>
      </c>
      <c r="F4455" s="10" t="s">
        <v>30</v>
      </c>
      <c r="G4455" s="10" t="s">
        <v>19</v>
      </c>
      <c r="H4455" s="10" t="s">
        <v>20</v>
      </c>
      <c r="I4455" s="10" t="s">
        <v>28</v>
      </c>
      <c r="O4455" s="10">
        <f t="shared" si="69"/>
        <v>1</v>
      </c>
    </row>
    <row r="4456" spans="2:15" x14ac:dyDescent="0.3">
      <c r="B4456" s="10">
        <v>2021</v>
      </c>
      <c r="C4456" s="10" t="s">
        <v>22</v>
      </c>
      <c r="D4456" s="10" t="s">
        <v>31</v>
      </c>
      <c r="E4456" s="10" t="s">
        <v>24</v>
      </c>
      <c r="F4456" s="10" t="s">
        <v>25</v>
      </c>
      <c r="G4456" s="10" t="s">
        <v>19</v>
      </c>
      <c r="H4456" s="10" t="s">
        <v>39</v>
      </c>
      <c r="I4456" s="10" t="s">
        <v>21</v>
      </c>
      <c r="O4456" s="10">
        <f t="shared" si="69"/>
        <v>1</v>
      </c>
    </row>
    <row r="4457" spans="2:15" x14ac:dyDescent="0.3">
      <c r="B4457" s="10">
        <v>2023</v>
      </c>
      <c r="C4457" s="10" t="s">
        <v>41</v>
      </c>
      <c r="D4457" s="10" t="s">
        <v>37</v>
      </c>
      <c r="E4457" s="10" t="s">
        <v>24</v>
      </c>
      <c r="F4457" s="10" t="s">
        <v>25</v>
      </c>
      <c r="G4457" s="10" t="s">
        <v>38</v>
      </c>
      <c r="H4457" s="10" t="s">
        <v>39</v>
      </c>
      <c r="I4457" s="10" t="s">
        <v>21</v>
      </c>
      <c r="O4457" s="10">
        <f t="shared" si="69"/>
        <v>1</v>
      </c>
    </row>
    <row r="4458" spans="2:15" x14ac:dyDescent="0.3">
      <c r="B4458" s="10">
        <v>2021</v>
      </c>
      <c r="C4458" s="10" t="s">
        <v>36</v>
      </c>
      <c r="D4458" s="10" t="s">
        <v>42</v>
      </c>
      <c r="E4458" s="10" t="s">
        <v>24</v>
      </c>
      <c r="F4458" s="10" t="s">
        <v>30</v>
      </c>
      <c r="G4458" s="10" t="s">
        <v>19</v>
      </c>
      <c r="H4458" s="10" t="s">
        <v>20</v>
      </c>
      <c r="I4458" s="10" t="s">
        <v>34</v>
      </c>
      <c r="O4458" s="10">
        <f t="shared" si="69"/>
        <v>1</v>
      </c>
    </row>
    <row r="4459" spans="2:15" x14ac:dyDescent="0.3">
      <c r="B4459" s="10">
        <v>2020</v>
      </c>
      <c r="C4459" s="10" t="s">
        <v>41</v>
      </c>
      <c r="D4459" s="10" t="s">
        <v>42</v>
      </c>
      <c r="E4459" s="10" t="s">
        <v>24</v>
      </c>
      <c r="F4459" s="10" t="s">
        <v>30</v>
      </c>
      <c r="G4459" s="10" t="s">
        <v>19</v>
      </c>
      <c r="H4459" s="10" t="s">
        <v>39</v>
      </c>
      <c r="I4459" s="10" t="s">
        <v>34</v>
      </c>
      <c r="O4459" s="10">
        <f t="shared" si="69"/>
        <v>1</v>
      </c>
    </row>
    <row r="4460" spans="2:15" x14ac:dyDescent="0.3">
      <c r="B4460" s="10">
        <v>2020</v>
      </c>
      <c r="C4460" s="10" t="s">
        <v>36</v>
      </c>
      <c r="D4460" s="10" t="s">
        <v>31</v>
      </c>
      <c r="E4460" s="10" t="s">
        <v>24</v>
      </c>
      <c r="F4460" s="10" t="s">
        <v>25</v>
      </c>
      <c r="G4460" s="10" t="s">
        <v>40</v>
      </c>
      <c r="H4460" s="10" t="s">
        <v>39</v>
      </c>
      <c r="I4460" s="10" t="s">
        <v>28</v>
      </c>
      <c r="O4460" s="10">
        <f t="shared" si="69"/>
        <v>1</v>
      </c>
    </row>
    <row r="4461" spans="2:15" x14ac:dyDescent="0.3">
      <c r="B4461" s="10">
        <v>2025</v>
      </c>
      <c r="C4461" s="10" t="s">
        <v>22</v>
      </c>
      <c r="D4461" s="10" t="s">
        <v>31</v>
      </c>
      <c r="E4461" s="10" t="s">
        <v>17</v>
      </c>
      <c r="F4461" s="10" t="s">
        <v>30</v>
      </c>
      <c r="G4461" s="10" t="s">
        <v>44</v>
      </c>
      <c r="H4461" s="10" t="s">
        <v>20</v>
      </c>
      <c r="I4461" s="10" t="s">
        <v>34</v>
      </c>
      <c r="O4461" s="10">
        <f t="shared" si="69"/>
        <v>1</v>
      </c>
    </row>
    <row r="4462" spans="2:15" x14ac:dyDescent="0.3">
      <c r="B4462" s="10">
        <v>2025</v>
      </c>
      <c r="C4462" s="10" t="s">
        <v>41</v>
      </c>
      <c r="D4462" s="10" t="s">
        <v>23</v>
      </c>
      <c r="E4462" s="10" t="s">
        <v>35</v>
      </c>
      <c r="F4462" s="10" t="s">
        <v>30</v>
      </c>
      <c r="G4462" s="10" t="s">
        <v>44</v>
      </c>
      <c r="H4462" s="10" t="s">
        <v>39</v>
      </c>
      <c r="I4462" s="10" t="s">
        <v>34</v>
      </c>
      <c r="O4462" s="10">
        <f t="shared" si="69"/>
        <v>1</v>
      </c>
    </row>
    <row r="4463" spans="2:15" x14ac:dyDescent="0.3">
      <c r="B4463" s="10">
        <v>2026</v>
      </c>
      <c r="C4463" s="10" t="s">
        <v>22</v>
      </c>
      <c r="D4463" s="10" t="s">
        <v>37</v>
      </c>
      <c r="E4463" s="10" t="s">
        <v>35</v>
      </c>
      <c r="F4463" s="10" t="s">
        <v>18</v>
      </c>
      <c r="G4463" s="10" t="s">
        <v>32</v>
      </c>
      <c r="H4463" s="10" t="s">
        <v>27</v>
      </c>
      <c r="I4463" s="10" t="s">
        <v>28</v>
      </c>
      <c r="O4463" s="10">
        <f t="shared" si="69"/>
        <v>1</v>
      </c>
    </row>
    <row r="4464" spans="2:15" x14ac:dyDescent="0.3">
      <c r="B4464" s="10">
        <v>2024</v>
      </c>
      <c r="C4464" s="10" t="s">
        <v>36</v>
      </c>
      <c r="D4464" s="10" t="s">
        <v>23</v>
      </c>
      <c r="E4464" s="10" t="s">
        <v>24</v>
      </c>
      <c r="F4464" s="10" t="s">
        <v>25</v>
      </c>
      <c r="G4464" s="10" t="s">
        <v>38</v>
      </c>
      <c r="H4464" s="10" t="s">
        <v>27</v>
      </c>
      <c r="I4464" s="10" t="s">
        <v>28</v>
      </c>
      <c r="O4464" s="10">
        <f t="shared" si="69"/>
        <v>1</v>
      </c>
    </row>
    <row r="4465" spans="2:15" x14ac:dyDescent="0.3">
      <c r="B4465" s="10">
        <v>2026</v>
      </c>
      <c r="C4465" s="10" t="s">
        <v>29</v>
      </c>
      <c r="D4465" s="10" t="s">
        <v>23</v>
      </c>
      <c r="E4465" s="10" t="s">
        <v>35</v>
      </c>
      <c r="F4465" s="10" t="s">
        <v>18</v>
      </c>
      <c r="G4465" s="10" t="s">
        <v>38</v>
      </c>
      <c r="H4465" s="10" t="s">
        <v>34</v>
      </c>
      <c r="I4465" s="10" t="s">
        <v>28</v>
      </c>
      <c r="O4465" s="10">
        <f t="shared" si="69"/>
        <v>1</v>
      </c>
    </row>
    <row r="4466" spans="2:15" x14ac:dyDescent="0.3">
      <c r="B4466" s="10">
        <v>2022</v>
      </c>
      <c r="C4466" s="10" t="s">
        <v>36</v>
      </c>
      <c r="D4466" s="10" t="s">
        <v>23</v>
      </c>
      <c r="E4466" s="10" t="s">
        <v>35</v>
      </c>
      <c r="F4466" s="10" t="s">
        <v>18</v>
      </c>
      <c r="G4466" s="10" t="s">
        <v>40</v>
      </c>
      <c r="H4466" s="10" t="s">
        <v>39</v>
      </c>
      <c r="I4466" s="10" t="s">
        <v>28</v>
      </c>
      <c r="O4466" s="10">
        <f t="shared" si="69"/>
        <v>1</v>
      </c>
    </row>
    <row r="4467" spans="2:15" x14ac:dyDescent="0.3">
      <c r="B4467" s="10">
        <v>2023</v>
      </c>
      <c r="C4467" s="10" t="s">
        <v>15</v>
      </c>
      <c r="D4467" s="10" t="s">
        <v>23</v>
      </c>
      <c r="E4467" s="10" t="s">
        <v>17</v>
      </c>
      <c r="F4467" s="10" t="s">
        <v>30</v>
      </c>
      <c r="G4467" s="10" t="s">
        <v>32</v>
      </c>
      <c r="H4467" s="10" t="s">
        <v>20</v>
      </c>
      <c r="I4467" s="10" t="s">
        <v>21</v>
      </c>
      <c r="O4467" s="10">
        <f t="shared" si="69"/>
        <v>1</v>
      </c>
    </row>
    <row r="4468" spans="2:15" x14ac:dyDescent="0.3">
      <c r="B4468" s="10">
        <v>2020</v>
      </c>
      <c r="C4468" s="10" t="s">
        <v>45</v>
      </c>
      <c r="D4468" s="10" t="s">
        <v>31</v>
      </c>
      <c r="E4468" s="10" t="s">
        <v>35</v>
      </c>
      <c r="F4468" s="10" t="s">
        <v>18</v>
      </c>
      <c r="G4468" s="10" t="s">
        <v>19</v>
      </c>
      <c r="H4468" s="10" t="s">
        <v>34</v>
      </c>
      <c r="I4468" s="10" t="s">
        <v>21</v>
      </c>
      <c r="O4468" s="10">
        <f t="shared" si="69"/>
        <v>1</v>
      </c>
    </row>
    <row r="4469" spans="2:15" x14ac:dyDescent="0.3">
      <c r="B4469" s="10">
        <v>2025</v>
      </c>
      <c r="C4469" s="10" t="s">
        <v>41</v>
      </c>
      <c r="D4469" s="10" t="s">
        <v>37</v>
      </c>
      <c r="E4469" s="10" t="s">
        <v>24</v>
      </c>
      <c r="F4469" s="10" t="s">
        <v>25</v>
      </c>
      <c r="G4469" s="10" t="s">
        <v>26</v>
      </c>
      <c r="H4469" s="10" t="s">
        <v>27</v>
      </c>
      <c r="I4469" s="10" t="s">
        <v>21</v>
      </c>
      <c r="O4469" s="10">
        <f t="shared" si="69"/>
        <v>1</v>
      </c>
    </row>
    <row r="4470" spans="2:15" x14ac:dyDescent="0.3">
      <c r="B4470" s="10">
        <v>2023</v>
      </c>
      <c r="C4470" s="10" t="s">
        <v>29</v>
      </c>
      <c r="D4470" s="10" t="s">
        <v>16</v>
      </c>
      <c r="E4470" s="10" t="s">
        <v>24</v>
      </c>
      <c r="F4470" s="10" t="s">
        <v>25</v>
      </c>
      <c r="G4470" s="10" t="s">
        <v>40</v>
      </c>
      <c r="H4470" s="10" t="s">
        <v>39</v>
      </c>
      <c r="I4470" s="10" t="s">
        <v>28</v>
      </c>
      <c r="O4470" s="10">
        <f t="shared" si="69"/>
        <v>1</v>
      </c>
    </row>
    <row r="4471" spans="2:15" x14ac:dyDescent="0.3">
      <c r="B4471" s="10">
        <v>2023</v>
      </c>
      <c r="C4471" s="10" t="s">
        <v>36</v>
      </c>
      <c r="D4471" s="10" t="s">
        <v>33</v>
      </c>
      <c r="E4471" s="10" t="s">
        <v>24</v>
      </c>
      <c r="F4471" s="10" t="s">
        <v>18</v>
      </c>
      <c r="G4471" s="10" t="s">
        <v>32</v>
      </c>
      <c r="H4471" s="10" t="s">
        <v>34</v>
      </c>
      <c r="I4471" s="10" t="s">
        <v>34</v>
      </c>
      <c r="O4471" s="10">
        <f t="shared" si="69"/>
        <v>1</v>
      </c>
    </row>
    <row r="4472" spans="2:15" x14ac:dyDescent="0.3">
      <c r="B4472" s="10">
        <v>2026</v>
      </c>
      <c r="C4472" s="10" t="s">
        <v>36</v>
      </c>
      <c r="D4472" s="10" t="s">
        <v>37</v>
      </c>
      <c r="E4472" s="10" t="s">
        <v>17</v>
      </c>
      <c r="F4472" s="10" t="s">
        <v>30</v>
      </c>
      <c r="G4472" s="10" t="s">
        <v>26</v>
      </c>
      <c r="H4472" s="10" t="s">
        <v>20</v>
      </c>
      <c r="I4472" s="10" t="s">
        <v>28</v>
      </c>
      <c r="O4472" s="10">
        <f t="shared" si="69"/>
        <v>1</v>
      </c>
    </row>
    <row r="4473" spans="2:15" x14ac:dyDescent="0.3">
      <c r="B4473" s="10">
        <v>2022</v>
      </c>
      <c r="C4473" s="10" t="s">
        <v>22</v>
      </c>
      <c r="D4473" s="10" t="s">
        <v>16</v>
      </c>
      <c r="E4473" s="10" t="s">
        <v>17</v>
      </c>
      <c r="F4473" s="10" t="s">
        <v>25</v>
      </c>
      <c r="G4473" s="10" t="s">
        <v>38</v>
      </c>
      <c r="H4473" s="10" t="s">
        <v>27</v>
      </c>
      <c r="I4473" s="10" t="s">
        <v>21</v>
      </c>
      <c r="O4473" s="10">
        <f t="shared" si="69"/>
        <v>1</v>
      </c>
    </row>
    <row r="4474" spans="2:15" x14ac:dyDescent="0.3">
      <c r="B4474" s="10">
        <v>2025</v>
      </c>
      <c r="C4474" s="10" t="s">
        <v>36</v>
      </c>
      <c r="D4474" s="10" t="s">
        <v>37</v>
      </c>
      <c r="E4474" s="10" t="s">
        <v>24</v>
      </c>
      <c r="F4474" s="10" t="s">
        <v>25</v>
      </c>
      <c r="G4474" s="10" t="s">
        <v>44</v>
      </c>
      <c r="H4474" s="10" t="s">
        <v>27</v>
      </c>
      <c r="I4474" s="10" t="s">
        <v>28</v>
      </c>
      <c r="O4474" s="10">
        <f t="shared" si="69"/>
        <v>1</v>
      </c>
    </row>
    <row r="4475" spans="2:15" x14ac:dyDescent="0.3">
      <c r="B4475" s="10">
        <v>2023</v>
      </c>
      <c r="C4475" s="10" t="s">
        <v>36</v>
      </c>
      <c r="D4475" s="10" t="s">
        <v>23</v>
      </c>
      <c r="E4475" s="10" t="s">
        <v>24</v>
      </c>
      <c r="F4475" s="10" t="s">
        <v>25</v>
      </c>
      <c r="G4475" s="10" t="s">
        <v>38</v>
      </c>
      <c r="H4475" s="10" t="s">
        <v>34</v>
      </c>
      <c r="I4475" s="10" t="s">
        <v>21</v>
      </c>
      <c r="O4475" s="10">
        <f t="shared" si="69"/>
        <v>1</v>
      </c>
    </row>
    <row r="4476" spans="2:15" x14ac:dyDescent="0.3">
      <c r="B4476" s="10">
        <v>2020</v>
      </c>
      <c r="C4476" s="10" t="s">
        <v>15</v>
      </c>
      <c r="D4476" s="10" t="s">
        <v>23</v>
      </c>
      <c r="E4476" s="10" t="s">
        <v>24</v>
      </c>
      <c r="F4476" s="10" t="s">
        <v>25</v>
      </c>
      <c r="G4476" s="10" t="s">
        <v>19</v>
      </c>
      <c r="H4476" s="10" t="s">
        <v>34</v>
      </c>
      <c r="I4476" s="10" t="s">
        <v>21</v>
      </c>
      <c r="O4476" s="10">
        <f t="shared" si="69"/>
        <v>1</v>
      </c>
    </row>
    <row r="4477" spans="2:15" x14ac:dyDescent="0.3">
      <c r="B4477" s="10">
        <v>2025</v>
      </c>
      <c r="C4477" s="10" t="s">
        <v>36</v>
      </c>
      <c r="D4477" s="10" t="s">
        <v>37</v>
      </c>
      <c r="E4477" s="10" t="s">
        <v>35</v>
      </c>
      <c r="F4477" s="10" t="s">
        <v>25</v>
      </c>
      <c r="G4477" s="10" t="s">
        <v>40</v>
      </c>
      <c r="H4477" s="10" t="s">
        <v>20</v>
      </c>
      <c r="I4477" s="10" t="s">
        <v>21</v>
      </c>
      <c r="O4477" s="10">
        <f t="shared" si="69"/>
        <v>1</v>
      </c>
    </row>
    <row r="4478" spans="2:15" x14ac:dyDescent="0.3">
      <c r="B4478" s="10">
        <v>2020</v>
      </c>
      <c r="C4478" s="10" t="s">
        <v>22</v>
      </c>
      <c r="D4478" s="10" t="s">
        <v>23</v>
      </c>
      <c r="E4478" s="10" t="s">
        <v>17</v>
      </c>
      <c r="F4478" s="10" t="s">
        <v>30</v>
      </c>
      <c r="G4478" s="10" t="s">
        <v>38</v>
      </c>
      <c r="H4478" s="10" t="s">
        <v>39</v>
      </c>
      <c r="I4478" s="10" t="s">
        <v>28</v>
      </c>
      <c r="O4478" s="10">
        <f t="shared" si="69"/>
        <v>1</v>
      </c>
    </row>
    <row r="4479" spans="2:15" x14ac:dyDescent="0.3">
      <c r="B4479" s="10">
        <v>2025</v>
      </c>
      <c r="C4479" s="10" t="s">
        <v>41</v>
      </c>
      <c r="D4479" s="10" t="s">
        <v>42</v>
      </c>
      <c r="E4479" s="10" t="s">
        <v>17</v>
      </c>
      <c r="F4479" s="10" t="s">
        <v>18</v>
      </c>
      <c r="G4479" s="10" t="s">
        <v>19</v>
      </c>
      <c r="H4479" s="10" t="s">
        <v>39</v>
      </c>
      <c r="I4479" s="10" t="s">
        <v>28</v>
      </c>
      <c r="O4479" s="10">
        <f t="shared" si="69"/>
        <v>1</v>
      </c>
    </row>
    <row r="4480" spans="2:15" x14ac:dyDescent="0.3">
      <c r="B4480" s="10">
        <v>2024</v>
      </c>
      <c r="C4480" s="10" t="s">
        <v>45</v>
      </c>
      <c r="D4480" s="10" t="s">
        <v>23</v>
      </c>
      <c r="E4480" s="10" t="s">
        <v>24</v>
      </c>
      <c r="F4480" s="10" t="s">
        <v>30</v>
      </c>
      <c r="G4480" s="10" t="s">
        <v>38</v>
      </c>
      <c r="H4480" s="10" t="s">
        <v>27</v>
      </c>
      <c r="I4480" s="10" t="s">
        <v>28</v>
      </c>
      <c r="O4480" s="10">
        <f t="shared" si="69"/>
        <v>1</v>
      </c>
    </row>
    <row r="4481" spans="2:15" x14ac:dyDescent="0.3">
      <c r="B4481" s="10">
        <v>2022</v>
      </c>
      <c r="C4481" s="10" t="s">
        <v>45</v>
      </c>
      <c r="D4481" s="10" t="s">
        <v>31</v>
      </c>
      <c r="E4481" s="10" t="s">
        <v>35</v>
      </c>
      <c r="F4481" s="10" t="s">
        <v>18</v>
      </c>
      <c r="G4481" s="10" t="s">
        <v>19</v>
      </c>
      <c r="H4481" s="10" t="s">
        <v>34</v>
      </c>
      <c r="I4481" s="10" t="s">
        <v>28</v>
      </c>
      <c r="O4481" s="10">
        <f t="shared" si="69"/>
        <v>1</v>
      </c>
    </row>
    <row r="4482" spans="2:15" x14ac:dyDescent="0.3">
      <c r="B4482" s="10">
        <v>2024</v>
      </c>
      <c r="C4482" s="10" t="s">
        <v>36</v>
      </c>
      <c r="D4482" s="10" t="s">
        <v>37</v>
      </c>
      <c r="E4482" s="10" t="s">
        <v>35</v>
      </c>
      <c r="F4482" s="10" t="s">
        <v>30</v>
      </c>
      <c r="G4482" s="10" t="s">
        <v>32</v>
      </c>
      <c r="H4482" s="10" t="s">
        <v>39</v>
      </c>
      <c r="I4482" s="10" t="s">
        <v>21</v>
      </c>
      <c r="O4482" s="10">
        <f t="shared" si="69"/>
        <v>1</v>
      </c>
    </row>
    <row r="4483" spans="2:15" x14ac:dyDescent="0.3">
      <c r="B4483" s="10">
        <v>2022</v>
      </c>
      <c r="C4483" s="10" t="s">
        <v>45</v>
      </c>
      <c r="D4483" s="10" t="s">
        <v>37</v>
      </c>
      <c r="E4483" s="10" t="s">
        <v>17</v>
      </c>
      <c r="F4483" s="10" t="s">
        <v>25</v>
      </c>
      <c r="G4483" s="10" t="s">
        <v>40</v>
      </c>
      <c r="H4483" s="10" t="s">
        <v>20</v>
      </c>
      <c r="I4483" s="10" t="s">
        <v>21</v>
      </c>
      <c r="O4483" s="10">
        <f t="shared" si="69"/>
        <v>1</v>
      </c>
    </row>
    <row r="4484" spans="2:15" x14ac:dyDescent="0.3">
      <c r="B4484" s="10">
        <v>2021</v>
      </c>
      <c r="C4484" s="10" t="s">
        <v>15</v>
      </c>
      <c r="D4484" s="10" t="s">
        <v>42</v>
      </c>
      <c r="E4484" s="10" t="s">
        <v>17</v>
      </c>
      <c r="F4484" s="10" t="s">
        <v>25</v>
      </c>
      <c r="G4484" s="10" t="s">
        <v>19</v>
      </c>
      <c r="H4484" s="10" t="s">
        <v>39</v>
      </c>
      <c r="I4484" s="10" t="s">
        <v>34</v>
      </c>
      <c r="O4484" s="10">
        <f t="shared" si="69"/>
        <v>1</v>
      </c>
    </row>
    <row r="4485" spans="2:15" x14ac:dyDescent="0.3">
      <c r="B4485" s="10">
        <v>2023</v>
      </c>
      <c r="C4485" s="10" t="s">
        <v>36</v>
      </c>
      <c r="D4485" s="10" t="s">
        <v>23</v>
      </c>
      <c r="E4485" s="10" t="s">
        <v>35</v>
      </c>
      <c r="F4485" s="10" t="s">
        <v>18</v>
      </c>
      <c r="G4485" s="10" t="s">
        <v>32</v>
      </c>
      <c r="H4485" s="10" t="s">
        <v>39</v>
      </c>
      <c r="I4485" s="10" t="s">
        <v>34</v>
      </c>
      <c r="O4485" s="10">
        <f t="shared" ref="O4485:O4548" si="70">SUBTOTAL(103,B4485)</f>
        <v>1</v>
      </c>
    </row>
    <row r="4486" spans="2:15" x14ac:dyDescent="0.3">
      <c r="B4486" s="10">
        <v>2023</v>
      </c>
      <c r="C4486" s="10" t="s">
        <v>36</v>
      </c>
      <c r="D4486" s="10" t="s">
        <v>37</v>
      </c>
      <c r="E4486" s="10" t="s">
        <v>17</v>
      </c>
      <c r="F4486" s="10" t="s">
        <v>25</v>
      </c>
      <c r="G4486" s="10" t="s">
        <v>19</v>
      </c>
      <c r="H4486" s="10" t="s">
        <v>20</v>
      </c>
      <c r="I4486" s="10" t="s">
        <v>28</v>
      </c>
      <c r="O4486" s="10">
        <f t="shared" si="70"/>
        <v>1</v>
      </c>
    </row>
    <row r="4487" spans="2:15" x14ac:dyDescent="0.3">
      <c r="B4487" s="10">
        <v>2026</v>
      </c>
      <c r="C4487" s="10" t="s">
        <v>29</v>
      </c>
      <c r="D4487" s="10" t="s">
        <v>31</v>
      </c>
      <c r="E4487" s="10" t="s">
        <v>35</v>
      </c>
      <c r="F4487" s="10" t="s">
        <v>25</v>
      </c>
      <c r="G4487" s="10" t="s">
        <v>19</v>
      </c>
      <c r="H4487" s="10" t="s">
        <v>34</v>
      </c>
      <c r="I4487" s="10" t="s">
        <v>21</v>
      </c>
      <c r="O4487" s="10">
        <f t="shared" si="70"/>
        <v>1</v>
      </c>
    </row>
    <row r="4488" spans="2:15" x14ac:dyDescent="0.3">
      <c r="B4488" s="10">
        <v>2024</v>
      </c>
      <c r="C4488" s="10" t="s">
        <v>41</v>
      </c>
      <c r="D4488" s="10" t="s">
        <v>33</v>
      </c>
      <c r="E4488" s="10" t="s">
        <v>24</v>
      </c>
      <c r="F4488" s="10" t="s">
        <v>18</v>
      </c>
      <c r="G4488" s="10" t="s">
        <v>19</v>
      </c>
      <c r="H4488" s="10" t="s">
        <v>20</v>
      </c>
      <c r="I4488" s="10" t="s">
        <v>34</v>
      </c>
      <c r="O4488" s="10">
        <f t="shared" si="70"/>
        <v>1</v>
      </c>
    </row>
    <row r="4489" spans="2:15" x14ac:dyDescent="0.3">
      <c r="B4489" s="10">
        <v>2025</v>
      </c>
      <c r="C4489" s="10" t="s">
        <v>45</v>
      </c>
      <c r="D4489" s="10" t="s">
        <v>16</v>
      </c>
      <c r="E4489" s="10" t="s">
        <v>24</v>
      </c>
      <c r="F4489" s="10" t="s">
        <v>30</v>
      </c>
      <c r="G4489" s="10" t="s">
        <v>26</v>
      </c>
      <c r="H4489" s="10" t="s">
        <v>34</v>
      </c>
      <c r="I4489" s="10" t="s">
        <v>28</v>
      </c>
      <c r="O4489" s="10">
        <f t="shared" si="70"/>
        <v>1</v>
      </c>
    </row>
    <row r="4490" spans="2:15" x14ac:dyDescent="0.3">
      <c r="B4490" s="10">
        <v>2023</v>
      </c>
      <c r="C4490" s="10" t="s">
        <v>22</v>
      </c>
      <c r="D4490" s="10" t="s">
        <v>23</v>
      </c>
      <c r="E4490" s="10" t="s">
        <v>35</v>
      </c>
      <c r="F4490" s="10" t="s">
        <v>30</v>
      </c>
      <c r="G4490" s="10" t="s">
        <v>40</v>
      </c>
      <c r="H4490" s="10" t="s">
        <v>39</v>
      </c>
      <c r="I4490" s="10" t="s">
        <v>34</v>
      </c>
      <c r="O4490" s="10">
        <f t="shared" si="70"/>
        <v>1</v>
      </c>
    </row>
    <row r="4491" spans="2:15" x14ac:dyDescent="0.3">
      <c r="B4491" s="10">
        <v>2022</v>
      </c>
      <c r="C4491" s="10" t="s">
        <v>45</v>
      </c>
      <c r="D4491" s="10" t="s">
        <v>23</v>
      </c>
      <c r="E4491" s="10" t="s">
        <v>35</v>
      </c>
      <c r="F4491" s="10" t="s">
        <v>25</v>
      </c>
      <c r="G4491" s="10" t="s">
        <v>26</v>
      </c>
      <c r="H4491" s="10" t="s">
        <v>39</v>
      </c>
      <c r="I4491" s="10" t="s">
        <v>34</v>
      </c>
      <c r="O4491" s="10">
        <f t="shared" si="70"/>
        <v>1</v>
      </c>
    </row>
    <row r="4492" spans="2:15" x14ac:dyDescent="0.3">
      <c r="B4492" s="10">
        <v>2022</v>
      </c>
      <c r="C4492" s="10" t="s">
        <v>15</v>
      </c>
      <c r="D4492" s="10" t="s">
        <v>42</v>
      </c>
      <c r="E4492" s="10" t="s">
        <v>24</v>
      </c>
      <c r="F4492" s="10" t="s">
        <v>18</v>
      </c>
      <c r="G4492" s="10" t="s">
        <v>26</v>
      </c>
      <c r="H4492" s="10" t="s">
        <v>27</v>
      </c>
      <c r="I4492" s="10" t="s">
        <v>21</v>
      </c>
      <c r="O4492" s="10">
        <f t="shared" si="70"/>
        <v>1</v>
      </c>
    </row>
    <row r="4493" spans="2:15" x14ac:dyDescent="0.3">
      <c r="B4493" s="10">
        <v>2022</v>
      </c>
      <c r="C4493" s="10" t="s">
        <v>43</v>
      </c>
      <c r="D4493" s="10" t="s">
        <v>37</v>
      </c>
      <c r="E4493" s="10" t="s">
        <v>24</v>
      </c>
      <c r="F4493" s="10" t="s">
        <v>25</v>
      </c>
      <c r="G4493" s="10" t="s">
        <v>38</v>
      </c>
      <c r="H4493" s="10" t="s">
        <v>39</v>
      </c>
      <c r="I4493" s="10" t="s">
        <v>21</v>
      </c>
      <c r="O4493" s="10">
        <f t="shared" si="70"/>
        <v>1</v>
      </c>
    </row>
    <row r="4494" spans="2:15" x14ac:dyDescent="0.3">
      <c r="B4494" s="10">
        <v>2021</v>
      </c>
      <c r="C4494" s="10" t="s">
        <v>36</v>
      </c>
      <c r="D4494" s="10" t="s">
        <v>42</v>
      </c>
      <c r="E4494" s="10" t="s">
        <v>35</v>
      </c>
      <c r="F4494" s="10" t="s">
        <v>18</v>
      </c>
      <c r="G4494" s="10" t="s">
        <v>19</v>
      </c>
      <c r="H4494" s="10" t="s">
        <v>27</v>
      </c>
      <c r="I4494" s="10" t="s">
        <v>34</v>
      </c>
      <c r="O4494" s="10">
        <f t="shared" si="70"/>
        <v>1</v>
      </c>
    </row>
    <row r="4495" spans="2:15" x14ac:dyDescent="0.3">
      <c r="B4495" s="10">
        <v>2026</v>
      </c>
      <c r="C4495" s="10" t="s">
        <v>36</v>
      </c>
      <c r="D4495" s="10" t="s">
        <v>16</v>
      </c>
      <c r="E4495" s="10" t="s">
        <v>35</v>
      </c>
      <c r="F4495" s="10" t="s">
        <v>18</v>
      </c>
      <c r="G4495" s="10" t="s">
        <v>44</v>
      </c>
      <c r="H4495" s="10" t="s">
        <v>27</v>
      </c>
      <c r="I4495" s="10" t="s">
        <v>28</v>
      </c>
      <c r="O4495" s="10">
        <f t="shared" si="70"/>
        <v>1</v>
      </c>
    </row>
    <row r="4496" spans="2:15" x14ac:dyDescent="0.3">
      <c r="B4496" s="10">
        <v>2026</v>
      </c>
      <c r="C4496" s="10" t="s">
        <v>41</v>
      </c>
      <c r="D4496" s="10" t="s">
        <v>31</v>
      </c>
      <c r="E4496" s="10" t="s">
        <v>35</v>
      </c>
      <c r="F4496" s="10" t="s">
        <v>25</v>
      </c>
      <c r="G4496" s="10" t="s">
        <v>38</v>
      </c>
      <c r="H4496" s="10" t="s">
        <v>34</v>
      </c>
      <c r="I4496" s="10" t="s">
        <v>34</v>
      </c>
      <c r="O4496" s="10">
        <f t="shared" si="70"/>
        <v>1</v>
      </c>
    </row>
    <row r="4497" spans="2:15" x14ac:dyDescent="0.3">
      <c r="B4497" s="10">
        <v>2025</v>
      </c>
      <c r="C4497" s="10" t="s">
        <v>29</v>
      </c>
      <c r="D4497" s="10" t="s">
        <v>31</v>
      </c>
      <c r="E4497" s="10" t="s">
        <v>24</v>
      </c>
      <c r="F4497" s="10" t="s">
        <v>30</v>
      </c>
      <c r="G4497" s="10" t="s">
        <v>44</v>
      </c>
      <c r="H4497" s="10" t="s">
        <v>27</v>
      </c>
      <c r="I4497" s="10" t="s">
        <v>34</v>
      </c>
      <c r="O4497" s="10">
        <f t="shared" si="70"/>
        <v>1</v>
      </c>
    </row>
    <row r="4498" spans="2:15" x14ac:dyDescent="0.3">
      <c r="B4498" s="10">
        <v>2023</v>
      </c>
      <c r="C4498" s="10" t="s">
        <v>29</v>
      </c>
      <c r="D4498" s="10" t="s">
        <v>23</v>
      </c>
      <c r="E4498" s="10" t="s">
        <v>24</v>
      </c>
      <c r="F4498" s="10" t="s">
        <v>30</v>
      </c>
      <c r="G4498" s="10" t="s">
        <v>44</v>
      </c>
      <c r="H4498" s="10" t="s">
        <v>39</v>
      </c>
      <c r="I4498" s="10" t="s">
        <v>21</v>
      </c>
      <c r="O4498" s="10">
        <f t="shared" si="70"/>
        <v>1</v>
      </c>
    </row>
    <row r="4499" spans="2:15" x14ac:dyDescent="0.3">
      <c r="B4499" s="10">
        <v>2024</v>
      </c>
      <c r="C4499" s="10" t="s">
        <v>22</v>
      </c>
      <c r="D4499" s="10" t="s">
        <v>23</v>
      </c>
      <c r="E4499" s="10" t="s">
        <v>35</v>
      </c>
      <c r="F4499" s="10" t="s">
        <v>18</v>
      </c>
      <c r="G4499" s="10" t="s">
        <v>19</v>
      </c>
      <c r="H4499" s="10" t="s">
        <v>39</v>
      </c>
      <c r="I4499" s="10" t="s">
        <v>34</v>
      </c>
      <c r="O4499" s="10">
        <f t="shared" si="70"/>
        <v>1</v>
      </c>
    </row>
    <row r="4500" spans="2:15" x14ac:dyDescent="0.3">
      <c r="B4500" s="10">
        <v>2024</v>
      </c>
      <c r="C4500" s="10" t="s">
        <v>41</v>
      </c>
      <c r="D4500" s="10" t="s">
        <v>23</v>
      </c>
      <c r="E4500" s="10" t="s">
        <v>24</v>
      </c>
      <c r="F4500" s="10" t="s">
        <v>30</v>
      </c>
      <c r="G4500" s="10" t="s">
        <v>19</v>
      </c>
      <c r="H4500" s="10" t="s">
        <v>39</v>
      </c>
      <c r="I4500" s="10" t="s">
        <v>21</v>
      </c>
      <c r="O4500" s="10">
        <f t="shared" si="70"/>
        <v>1</v>
      </c>
    </row>
    <row r="4501" spans="2:15" x14ac:dyDescent="0.3">
      <c r="B4501" s="10">
        <v>2022</v>
      </c>
      <c r="C4501" s="10" t="s">
        <v>43</v>
      </c>
      <c r="D4501" s="10" t="s">
        <v>23</v>
      </c>
      <c r="E4501" s="10" t="s">
        <v>35</v>
      </c>
      <c r="F4501" s="10" t="s">
        <v>18</v>
      </c>
      <c r="G4501" s="10" t="s">
        <v>40</v>
      </c>
      <c r="H4501" s="10" t="s">
        <v>27</v>
      </c>
      <c r="I4501" s="10" t="s">
        <v>34</v>
      </c>
      <c r="O4501" s="10">
        <f t="shared" si="70"/>
        <v>1</v>
      </c>
    </row>
    <row r="4502" spans="2:15" x14ac:dyDescent="0.3">
      <c r="B4502" s="10">
        <v>2020</v>
      </c>
      <c r="C4502" s="10" t="s">
        <v>41</v>
      </c>
      <c r="D4502" s="10" t="s">
        <v>16</v>
      </c>
      <c r="E4502" s="10" t="s">
        <v>17</v>
      </c>
      <c r="F4502" s="10" t="s">
        <v>18</v>
      </c>
      <c r="G4502" s="10" t="s">
        <v>40</v>
      </c>
      <c r="H4502" s="10" t="s">
        <v>27</v>
      </c>
      <c r="I4502" s="10" t="s">
        <v>21</v>
      </c>
      <c r="O4502" s="10">
        <f t="shared" si="70"/>
        <v>1</v>
      </c>
    </row>
    <row r="4503" spans="2:15" x14ac:dyDescent="0.3">
      <c r="B4503" s="10">
        <v>2022</v>
      </c>
      <c r="C4503" s="10" t="s">
        <v>41</v>
      </c>
      <c r="D4503" s="10" t="s">
        <v>42</v>
      </c>
      <c r="E4503" s="10" t="s">
        <v>35</v>
      </c>
      <c r="F4503" s="10" t="s">
        <v>30</v>
      </c>
      <c r="G4503" s="10" t="s">
        <v>19</v>
      </c>
      <c r="H4503" s="10" t="s">
        <v>39</v>
      </c>
      <c r="I4503" s="10" t="s">
        <v>28</v>
      </c>
      <c r="O4503" s="10">
        <f t="shared" si="70"/>
        <v>1</v>
      </c>
    </row>
    <row r="4504" spans="2:15" x14ac:dyDescent="0.3">
      <c r="B4504" s="10">
        <v>2023</v>
      </c>
      <c r="C4504" s="10" t="s">
        <v>43</v>
      </c>
      <c r="D4504" s="10" t="s">
        <v>37</v>
      </c>
      <c r="E4504" s="10" t="s">
        <v>35</v>
      </c>
      <c r="F4504" s="10" t="s">
        <v>30</v>
      </c>
      <c r="G4504" s="10" t="s">
        <v>40</v>
      </c>
      <c r="H4504" s="10" t="s">
        <v>27</v>
      </c>
      <c r="I4504" s="10" t="s">
        <v>21</v>
      </c>
      <c r="O4504" s="10">
        <f t="shared" si="70"/>
        <v>1</v>
      </c>
    </row>
    <row r="4505" spans="2:15" x14ac:dyDescent="0.3">
      <c r="B4505" s="10">
        <v>2021</v>
      </c>
      <c r="C4505" s="10" t="s">
        <v>15</v>
      </c>
      <c r="D4505" s="10" t="s">
        <v>42</v>
      </c>
      <c r="E4505" s="10" t="s">
        <v>17</v>
      </c>
      <c r="F4505" s="10" t="s">
        <v>18</v>
      </c>
      <c r="G4505" s="10" t="s">
        <v>44</v>
      </c>
      <c r="H4505" s="10" t="s">
        <v>34</v>
      </c>
      <c r="I4505" s="10" t="s">
        <v>28</v>
      </c>
      <c r="O4505" s="10">
        <f t="shared" si="70"/>
        <v>1</v>
      </c>
    </row>
    <row r="4506" spans="2:15" x14ac:dyDescent="0.3">
      <c r="B4506" s="10">
        <v>2020</v>
      </c>
      <c r="C4506" s="10" t="s">
        <v>15</v>
      </c>
      <c r="D4506" s="10" t="s">
        <v>33</v>
      </c>
      <c r="E4506" s="10" t="s">
        <v>24</v>
      </c>
      <c r="F4506" s="10" t="s">
        <v>30</v>
      </c>
      <c r="G4506" s="10" t="s">
        <v>40</v>
      </c>
      <c r="H4506" s="10" t="s">
        <v>34</v>
      </c>
      <c r="I4506" s="10" t="s">
        <v>21</v>
      </c>
      <c r="O4506" s="10">
        <f t="shared" si="70"/>
        <v>1</v>
      </c>
    </row>
    <row r="4507" spans="2:15" x14ac:dyDescent="0.3">
      <c r="B4507" s="10">
        <v>2022</v>
      </c>
      <c r="C4507" s="10" t="s">
        <v>41</v>
      </c>
      <c r="D4507" s="10" t="s">
        <v>23</v>
      </c>
      <c r="E4507" s="10" t="s">
        <v>24</v>
      </c>
      <c r="F4507" s="10" t="s">
        <v>30</v>
      </c>
      <c r="G4507" s="10" t="s">
        <v>40</v>
      </c>
      <c r="H4507" s="10" t="s">
        <v>20</v>
      </c>
      <c r="I4507" s="10" t="s">
        <v>21</v>
      </c>
      <c r="O4507" s="10">
        <f t="shared" si="70"/>
        <v>1</v>
      </c>
    </row>
    <row r="4508" spans="2:15" x14ac:dyDescent="0.3">
      <c r="B4508" s="10">
        <v>2025</v>
      </c>
      <c r="C4508" s="10" t="s">
        <v>29</v>
      </c>
      <c r="D4508" s="10" t="s">
        <v>31</v>
      </c>
      <c r="E4508" s="10" t="s">
        <v>24</v>
      </c>
      <c r="F4508" s="10" t="s">
        <v>25</v>
      </c>
      <c r="G4508" s="10" t="s">
        <v>44</v>
      </c>
      <c r="H4508" s="10" t="s">
        <v>27</v>
      </c>
      <c r="I4508" s="10" t="s">
        <v>28</v>
      </c>
      <c r="O4508" s="10">
        <f t="shared" si="70"/>
        <v>1</v>
      </c>
    </row>
    <row r="4509" spans="2:15" x14ac:dyDescent="0.3">
      <c r="B4509" s="10">
        <v>2022</v>
      </c>
      <c r="C4509" s="10" t="s">
        <v>45</v>
      </c>
      <c r="D4509" s="10" t="s">
        <v>23</v>
      </c>
      <c r="E4509" s="10" t="s">
        <v>35</v>
      </c>
      <c r="F4509" s="10" t="s">
        <v>25</v>
      </c>
      <c r="G4509" s="10" t="s">
        <v>44</v>
      </c>
      <c r="H4509" s="10" t="s">
        <v>34</v>
      </c>
      <c r="I4509" s="10" t="s">
        <v>28</v>
      </c>
      <c r="O4509" s="10">
        <f t="shared" si="70"/>
        <v>1</v>
      </c>
    </row>
    <row r="4510" spans="2:15" x14ac:dyDescent="0.3">
      <c r="B4510" s="10">
        <v>2020</v>
      </c>
      <c r="C4510" s="10" t="s">
        <v>41</v>
      </c>
      <c r="D4510" s="10" t="s">
        <v>33</v>
      </c>
      <c r="E4510" s="10" t="s">
        <v>17</v>
      </c>
      <c r="F4510" s="10" t="s">
        <v>18</v>
      </c>
      <c r="G4510" s="10" t="s">
        <v>44</v>
      </c>
      <c r="H4510" s="10" t="s">
        <v>20</v>
      </c>
      <c r="I4510" s="10" t="s">
        <v>34</v>
      </c>
      <c r="O4510" s="10">
        <f t="shared" si="70"/>
        <v>1</v>
      </c>
    </row>
    <row r="4511" spans="2:15" x14ac:dyDescent="0.3">
      <c r="B4511" s="10">
        <v>2022</v>
      </c>
      <c r="C4511" s="10" t="s">
        <v>43</v>
      </c>
      <c r="D4511" s="10" t="s">
        <v>31</v>
      </c>
      <c r="E4511" s="10" t="s">
        <v>17</v>
      </c>
      <c r="F4511" s="10" t="s">
        <v>18</v>
      </c>
      <c r="G4511" s="10" t="s">
        <v>38</v>
      </c>
      <c r="H4511" s="10" t="s">
        <v>20</v>
      </c>
      <c r="I4511" s="10" t="s">
        <v>28</v>
      </c>
      <c r="O4511" s="10">
        <f t="shared" si="70"/>
        <v>1</v>
      </c>
    </row>
    <row r="4512" spans="2:15" x14ac:dyDescent="0.3">
      <c r="B4512" s="10">
        <v>2025</v>
      </c>
      <c r="C4512" s="10" t="s">
        <v>22</v>
      </c>
      <c r="D4512" s="10" t="s">
        <v>33</v>
      </c>
      <c r="E4512" s="10" t="s">
        <v>17</v>
      </c>
      <c r="F4512" s="10" t="s">
        <v>18</v>
      </c>
      <c r="G4512" s="10" t="s">
        <v>26</v>
      </c>
      <c r="H4512" s="10" t="s">
        <v>39</v>
      </c>
      <c r="I4512" s="10" t="s">
        <v>21</v>
      </c>
      <c r="O4512" s="10">
        <f t="shared" si="70"/>
        <v>1</v>
      </c>
    </row>
    <row r="4513" spans="2:15" x14ac:dyDescent="0.3">
      <c r="B4513" s="10">
        <v>2022</v>
      </c>
      <c r="C4513" s="10" t="s">
        <v>22</v>
      </c>
      <c r="D4513" s="10" t="s">
        <v>23</v>
      </c>
      <c r="E4513" s="10" t="s">
        <v>24</v>
      </c>
      <c r="F4513" s="10" t="s">
        <v>25</v>
      </c>
      <c r="G4513" s="10" t="s">
        <v>44</v>
      </c>
      <c r="H4513" s="10" t="s">
        <v>39</v>
      </c>
      <c r="I4513" s="10" t="s">
        <v>34</v>
      </c>
      <c r="O4513" s="10">
        <f t="shared" si="70"/>
        <v>1</v>
      </c>
    </row>
    <row r="4514" spans="2:15" x14ac:dyDescent="0.3">
      <c r="B4514" s="10">
        <v>2025</v>
      </c>
      <c r="C4514" s="10" t="s">
        <v>41</v>
      </c>
      <c r="D4514" s="10" t="s">
        <v>37</v>
      </c>
      <c r="E4514" s="10" t="s">
        <v>17</v>
      </c>
      <c r="F4514" s="10" t="s">
        <v>30</v>
      </c>
      <c r="G4514" s="10" t="s">
        <v>44</v>
      </c>
      <c r="H4514" s="10" t="s">
        <v>34</v>
      </c>
      <c r="I4514" s="10" t="s">
        <v>28</v>
      </c>
      <c r="O4514" s="10">
        <f t="shared" si="70"/>
        <v>1</v>
      </c>
    </row>
    <row r="4515" spans="2:15" x14ac:dyDescent="0.3">
      <c r="B4515" s="10">
        <v>2025</v>
      </c>
      <c r="C4515" s="10" t="s">
        <v>22</v>
      </c>
      <c r="D4515" s="10" t="s">
        <v>16</v>
      </c>
      <c r="E4515" s="10" t="s">
        <v>24</v>
      </c>
      <c r="F4515" s="10" t="s">
        <v>30</v>
      </c>
      <c r="G4515" s="10" t="s">
        <v>32</v>
      </c>
      <c r="H4515" s="10" t="s">
        <v>34</v>
      </c>
      <c r="I4515" s="10" t="s">
        <v>28</v>
      </c>
      <c r="O4515" s="10">
        <f t="shared" si="70"/>
        <v>1</v>
      </c>
    </row>
    <row r="4516" spans="2:15" x14ac:dyDescent="0.3">
      <c r="B4516" s="10">
        <v>2023</v>
      </c>
      <c r="C4516" s="10" t="s">
        <v>45</v>
      </c>
      <c r="D4516" s="10" t="s">
        <v>23</v>
      </c>
      <c r="E4516" s="10" t="s">
        <v>17</v>
      </c>
      <c r="F4516" s="10" t="s">
        <v>25</v>
      </c>
      <c r="G4516" s="10" t="s">
        <v>44</v>
      </c>
      <c r="H4516" s="10" t="s">
        <v>20</v>
      </c>
      <c r="I4516" s="10" t="s">
        <v>21</v>
      </c>
      <c r="O4516" s="10">
        <f t="shared" si="70"/>
        <v>1</v>
      </c>
    </row>
    <row r="4517" spans="2:15" x14ac:dyDescent="0.3">
      <c r="B4517" s="10">
        <v>2020</v>
      </c>
      <c r="C4517" s="10" t="s">
        <v>15</v>
      </c>
      <c r="D4517" s="10" t="s">
        <v>31</v>
      </c>
      <c r="E4517" s="10" t="s">
        <v>17</v>
      </c>
      <c r="F4517" s="10" t="s">
        <v>30</v>
      </c>
      <c r="G4517" s="10" t="s">
        <v>38</v>
      </c>
      <c r="H4517" s="10" t="s">
        <v>27</v>
      </c>
      <c r="I4517" s="10" t="s">
        <v>28</v>
      </c>
      <c r="O4517" s="10">
        <f t="shared" si="70"/>
        <v>1</v>
      </c>
    </row>
    <row r="4518" spans="2:15" x14ac:dyDescent="0.3">
      <c r="B4518" s="10">
        <v>2023</v>
      </c>
      <c r="C4518" s="10" t="s">
        <v>36</v>
      </c>
      <c r="D4518" s="10" t="s">
        <v>31</v>
      </c>
      <c r="E4518" s="10" t="s">
        <v>35</v>
      </c>
      <c r="F4518" s="10" t="s">
        <v>30</v>
      </c>
      <c r="G4518" s="10" t="s">
        <v>40</v>
      </c>
      <c r="H4518" s="10" t="s">
        <v>39</v>
      </c>
      <c r="I4518" s="10" t="s">
        <v>28</v>
      </c>
      <c r="O4518" s="10">
        <f t="shared" si="70"/>
        <v>1</v>
      </c>
    </row>
    <row r="4519" spans="2:15" x14ac:dyDescent="0.3">
      <c r="B4519" s="10">
        <v>2022</v>
      </c>
      <c r="C4519" s="10" t="s">
        <v>43</v>
      </c>
      <c r="D4519" s="10" t="s">
        <v>31</v>
      </c>
      <c r="E4519" s="10" t="s">
        <v>17</v>
      </c>
      <c r="F4519" s="10" t="s">
        <v>30</v>
      </c>
      <c r="G4519" s="10" t="s">
        <v>38</v>
      </c>
      <c r="H4519" s="10" t="s">
        <v>39</v>
      </c>
      <c r="I4519" s="10" t="s">
        <v>28</v>
      </c>
      <c r="O4519" s="10">
        <f t="shared" si="70"/>
        <v>1</v>
      </c>
    </row>
    <row r="4520" spans="2:15" x14ac:dyDescent="0.3">
      <c r="B4520" s="10">
        <v>2023</v>
      </c>
      <c r="C4520" s="10" t="s">
        <v>45</v>
      </c>
      <c r="D4520" s="10" t="s">
        <v>42</v>
      </c>
      <c r="E4520" s="10" t="s">
        <v>35</v>
      </c>
      <c r="F4520" s="10" t="s">
        <v>30</v>
      </c>
      <c r="G4520" s="10" t="s">
        <v>40</v>
      </c>
      <c r="H4520" s="10" t="s">
        <v>34</v>
      </c>
      <c r="I4520" s="10" t="s">
        <v>28</v>
      </c>
      <c r="O4520" s="10">
        <f t="shared" si="70"/>
        <v>1</v>
      </c>
    </row>
    <row r="4521" spans="2:15" x14ac:dyDescent="0.3">
      <c r="B4521" s="10">
        <v>2021</v>
      </c>
      <c r="C4521" s="10" t="s">
        <v>41</v>
      </c>
      <c r="D4521" s="10" t="s">
        <v>33</v>
      </c>
      <c r="E4521" s="10" t="s">
        <v>35</v>
      </c>
      <c r="F4521" s="10" t="s">
        <v>25</v>
      </c>
      <c r="G4521" s="10" t="s">
        <v>26</v>
      </c>
      <c r="H4521" s="10" t="s">
        <v>20</v>
      </c>
      <c r="I4521" s="10" t="s">
        <v>21</v>
      </c>
      <c r="O4521" s="10">
        <f t="shared" si="70"/>
        <v>1</v>
      </c>
    </row>
    <row r="4522" spans="2:15" x14ac:dyDescent="0.3">
      <c r="B4522" s="10">
        <v>2021</v>
      </c>
      <c r="C4522" s="10" t="s">
        <v>36</v>
      </c>
      <c r="D4522" s="10" t="s">
        <v>31</v>
      </c>
      <c r="E4522" s="10" t="s">
        <v>17</v>
      </c>
      <c r="F4522" s="10" t="s">
        <v>30</v>
      </c>
      <c r="G4522" s="10" t="s">
        <v>38</v>
      </c>
      <c r="H4522" s="10" t="s">
        <v>20</v>
      </c>
      <c r="I4522" s="10" t="s">
        <v>28</v>
      </c>
      <c r="O4522" s="10">
        <f t="shared" si="70"/>
        <v>1</v>
      </c>
    </row>
    <row r="4523" spans="2:15" x14ac:dyDescent="0.3">
      <c r="B4523" s="10">
        <v>2026</v>
      </c>
      <c r="C4523" s="10" t="s">
        <v>22</v>
      </c>
      <c r="D4523" s="10" t="s">
        <v>42</v>
      </c>
      <c r="E4523" s="10" t="s">
        <v>35</v>
      </c>
      <c r="F4523" s="10" t="s">
        <v>30</v>
      </c>
      <c r="G4523" s="10" t="s">
        <v>40</v>
      </c>
      <c r="H4523" s="10" t="s">
        <v>20</v>
      </c>
      <c r="I4523" s="10" t="s">
        <v>21</v>
      </c>
      <c r="O4523" s="10">
        <f t="shared" si="70"/>
        <v>1</v>
      </c>
    </row>
    <row r="4524" spans="2:15" x14ac:dyDescent="0.3">
      <c r="B4524" s="10">
        <v>2022</v>
      </c>
      <c r="C4524" s="10" t="s">
        <v>22</v>
      </c>
      <c r="D4524" s="10" t="s">
        <v>33</v>
      </c>
      <c r="E4524" s="10" t="s">
        <v>24</v>
      </c>
      <c r="F4524" s="10" t="s">
        <v>30</v>
      </c>
      <c r="G4524" s="10" t="s">
        <v>19</v>
      </c>
      <c r="H4524" s="10" t="s">
        <v>34</v>
      </c>
      <c r="I4524" s="10" t="s">
        <v>34</v>
      </c>
      <c r="O4524" s="10">
        <f t="shared" si="70"/>
        <v>1</v>
      </c>
    </row>
    <row r="4525" spans="2:15" x14ac:dyDescent="0.3">
      <c r="B4525" s="10">
        <v>2021</v>
      </c>
      <c r="C4525" s="10" t="s">
        <v>43</v>
      </c>
      <c r="D4525" s="10" t="s">
        <v>42</v>
      </c>
      <c r="E4525" s="10" t="s">
        <v>35</v>
      </c>
      <c r="F4525" s="10" t="s">
        <v>18</v>
      </c>
      <c r="G4525" s="10" t="s">
        <v>19</v>
      </c>
      <c r="H4525" s="10" t="s">
        <v>27</v>
      </c>
      <c r="I4525" s="10" t="s">
        <v>21</v>
      </c>
      <c r="O4525" s="10">
        <f t="shared" si="70"/>
        <v>1</v>
      </c>
    </row>
    <row r="4526" spans="2:15" x14ac:dyDescent="0.3">
      <c r="B4526" s="10">
        <v>2022</v>
      </c>
      <c r="C4526" s="10" t="s">
        <v>15</v>
      </c>
      <c r="D4526" s="10" t="s">
        <v>33</v>
      </c>
      <c r="E4526" s="10" t="s">
        <v>24</v>
      </c>
      <c r="F4526" s="10" t="s">
        <v>30</v>
      </c>
      <c r="G4526" s="10" t="s">
        <v>40</v>
      </c>
      <c r="H4526" s="10" t="s">
        <v>20</v>
      </c>
      <c r="I4526" s="10" t="s">
        <v>28</v>
      </c>
      <c r="O4526" s="10">
        <f t="shared" si="70"/>
        <v>1</v>
      </c>
    </row>
    <row r="4527" spans="2:15" x14ac:dyDescent="0.3">
      <c r="B4527" s="10">
        <v>2022</v>
      </c>
      <c r="C4527" s="10" t="s">
        <v>15</v>
      </c>
      <c r="D4527" s="10" t="s">
        <v>31</v>
      </c>
      <c r="E4527" s="10" t="s">
        <v>17</v>
      </c>
      <c r="F4527" s="10" t="s">
        <v>25</v>
      </c>
      <c r="G4527" s="10" t="s">
        <v>19</v>
      </c>
      <c r="H4527" s="10" t="s">
        <v>34</v>
      </c>
      <c r="I4527" s="10" t="s">
        <v>28</v>
      </c>
      <c r="O4527" s="10">
        <f t="shared" si="70"/>
        <v>1</v>
      </c>
    </row>
    <row r="4528" spans="2:15" x14ac:dyDescent="0.3">
      <c r="B4528" s="10">
        <v>2024</v>
      </c>
      <c r="C4528" s="10" t="s">
        <v>22</v>
      </c>
      <c r="D4528" s="10" t="s">
        <v>16</v>
      </c>
      <c r="E4528" s="10" t="s">
        <v>17</v>
      </c>
      <c r="F4528" s="10" t="s">
        <v>18</v>
      </c>
      <c r="G4528" s="10" t="s">
        <v>19</v>
      </c>
      <c r="H4528" s="10" t="s">
        <v>34</v>
      </c>
      <c r="I4528" s="10" t="s">
        <v>28</v>
      </c>
      <c r="O4528" s="10">
        <f t="shared" si="70"/>
        <v>1</v>
      </c>
    </row>
    <row r="4529" spans="2:15" x14ac:dyDescent="0.3">
      <c r="B4529" s="10">
        <v>2020</v>
      </c>
      <c r="C4529" s="10" t="s">
        <v>22</v>
      </c>
      <c r="D4529" s="10" t="s">
        <v>23</v>
      </c>
      <c r="E4529" s="10" t="s">
        <v>35</v>
      </c>
      <c r="F4529" s="10" t="s">
        <v>25</v>
      </c>
      <c r="G4529" s="10" t="s">
        <v>32</v>
      </c>
      <c r="H4529" s="10" t="s">
        <v>27</v>
      </c>
      <c r="I4529" s="10" t="s">
        <v>28</v>
      </c>
      <c r="O4529" s="10">
        <f t="shared" si="70"/>
        <v>1</v>
      </c>
    </row>
    <row r="4530" spans="2:15" x14ac:dyDescent="0.3">
      <c r="B4530" s="10">
        <v>2022</v>
      </c>
      <c r="C4530" s="10" t="s">
        <v>29</v>
      </c>
      <c r="D4530" s="10" t="s">
        <v>33</v>
      </c>
      <c r="E4530" s="10" t="s">
        <v>24</v>
      </c>
      <c r="F4530" s="10" t="s">
        <v>30</v>
      </c>
      <c r="G4530" s="10" t="s">
        <v>38</v>
      </c>
      <c r="H4530" s="10" t="s">
        <v>39</v>
      </c>
      <c r="I4530" s="10" t="s">
        <v>21</v>
      </c>
      <c r="O4530" s="10">
        <f t="shared" si="70"/>
        <v>1</v>
      </c>
    </row>
    <row r="4531" spans="2:15" x14ac:dyDescent="0.3">
      <c r="B4531" s="10">
        <v>2022</v>
      </c>
      <c r="C4531" s="10" t="s">
        <v>36</v>
      </c>
      <c r="D4531" s="10" t="s">
        <v>42</v>
      </c>
      <c r="E4531" s="10" t="s">
        <v>35</v>
      </c>
      <c r="F4531" s="10" t="s">
        <v>30</v>
      </c>
      <c r="G4531" s="10" t="s">
        <v>44</v>
      </c>
      <c r="H4531" s="10" t="s">
        <v>34</v>
      </c>
      <c r="I4531" s="10" t="s">
        <v>21</v>
      </c>
      <c r="O4531" s="10">
        <f t="shared" si="70"/>
        <v>1</v>
      </c>
    </row>
    <row r="4532" spans="2:15" x14ac:dyDescent="0.3">
      <c r="B4532" s="10">
        <v>2026</v>
      </c>
      <c r="C4532" s="10" t="s">
        <v>15</v>
      </c>
      <c r="D4532" s="10" t="s">
        <v>31</v>
      </c>
      <c r="E4532" s="10" t="s">
        <v>35</v>
      </c>
      <c r="F4532" s="10" t="s">
        <v>25</v>
      </c>
      <c r="G4532" s="10" t="s">
        <v>44</v>
      </c>
      <c r="H4532" s="10" t="s">
        <v>20</v>
      </c>
      <c r="I4532" s="10" t="s">
        <v>28</v>
      </c>
      <c r="O4532" s="10">
        <f t="shared" si="70"/>
        <v>1</v>
      </c>
    </row>
    <row r="4533" spans="2:15" x14ac:dyDescent="0.3">
      <c r="B4533" s="10">
        <v>2024</v>
      </c>
      <c r="C4533" s="10" t="s">
        <v>36</v>
      </c>
      <c r="D4533" s="10" t="s">
        <v>23</v>
      </c>
      <c r="E4533" s="10" t="s">
        <v>24</v>
      </c>
      <c r="F4533" s="10" t="s">
        <v>30</v>
      </c>
      <c r="G4533" s="10" t="s">
        <v>40</v>
      </c>
      <c r="H4533" s="10" t="s">
        <v>20</v>
      </c>
      <c r="I4533" s="10" t="s">
        <v>28</v>
      </c>
      <c r="O4533" s="10">
        <f t="shared" si="70"/>
        <v>1</v>
      </c>
    </row>
    <row r="4534" spans="2:15" x14ac:dyDescent="0.3">
      <c r="B4534" s="10">
        <v>2025</v>
      </c>
      <c r="C4534" s="10" t="s">
        <v>43</v>
      </c>
      <c r="D4534" s="10" t="s">
        <v>37</v>
      </c>
      <c r="E4534" s="10" t="s">
        <v>35</v>
      </c>
      <c r="F4534" s="10" t="s">
        <v>25</v>
      </c>
      <c r="G4534" s="10" t="s">
        <v>44</v>
      </c>
      <c r="H4534" s="10" t="s">
        <v>34</v>
      </c>
      <c r="I4534" s="10" t="s">
        <v>28</v>
      </c>
      <c r="O4534" s="10">
        <f t="shared" si="70"/>
        <v>1</v>
      </c>
    </row>
    <row r="4535" spans="2:15" x14ac:dyDescent="0.3">
      <c r="B4535" s="10">
        <v>2025</v>
      </c>
      <c r="C4535" s="10" t="s">
        <v>43</v>
      </c>
      <c r="D4535" s="10" t="s">
        <v>33</v>
      </c>
      <c r="E4535" s="10" t="s">
        <v>17</v>
      </c>
      <c r="F4535" s="10" t="s">
        <v>18</v>
      </c>
      <c r="G4535" s="10" t="s">
        <v>26</v>
      </c>
      <c r="H4535" s="10" t="s">
        <v>27</v>
      </c>
      <c r="I4535" s="10" t="s">
        <v>28</v>
      </c>
      <c r="O4535" s="10">
        <f t="shared" si="70"/>
        <v>1</v>
      </c>
    </row>
    <row r="4536" spans="2:15" x14ac:dyDescent="0.3">
      <c r="B4536" s="10">
        <v>2025</v>
      </c>
      <c r="C4536" s="10" t="s">
        <v>36</v>
      </c>
      <c r="D4536" s="10" t="s">
        <v>33</v>
      </c>
      <c r="E4536" s="10" t="s">
        <v>17</v>
      </c>
      <c r="F4536" s="10" t="s">
        <v>25</v>
      </c>
      <c r="G4536" s="10" t="s">
        <v>44</v>
      </c>
      <c r="H4536" s="10" t="s">
        <v>27</v>
      </c>
      <c r="I4536" s="10" t="s">
        <v>34</v>
      </c>
      <c r="O4536" s="10">
        <f t="shared" si="70"/>
        <v>1</v>
      </c>
    </row>
    <row r="4537" spans="2:15" x14ac:dyDescent="0.3">
      <c r="B4537" s="10">
        <v>2023</v>
      </c>
      <c r="C4537" s="10" t="s">
        <v>22</v>
      </c>
      <c r="D4537" s="10" t="s">
        <v>31</v>
      </c>
      <c r="E4537" s="10" t="s">
        <v>24</v>
      </c>
      <c r="F4537" s="10" t="s">
        <v>18</v>
      </c>
      <c r="G4537" s="10" t="s">
        <v>44</v>
      </c>
      <c r="H4537" s="10" t="s">
        <v>39</v>
      </c>
      <c r="I4537" s="10" t="s">
        <v>21</v>
      </c>
      <c r="O4537" s="10">
        <f t="shared" si="70"/>
        <v>1</v>
      </c>
    </row>
    <row r="4538" spans="2:15" x14ac:dyDescent="0.3">
      <c r="B4538" s="10">
        <v>2022</v>
      </c>
      <c r="C4538" s="10" t="s">
        <v>15</v>
      </c>
      <c r="D4538" s="10" t="s">
        <v>37</v>
      </c>
      <c r="E4538" s="10" t="s">
        <v>24</v>
      </c>
      <c r="F4538" s="10" t="s">
        <v>18</v>
      </c>
      <c r="G4538" s="10" t="s">
        <v>40</v>
      </c>
      <c r="H4538" s="10" t="s">
        <v>39</v>
      </c>
      <c r="I4538" s="10" t="s">
        <v>28</v>
      </c>
      <c r="O4538" s="10">
        <f t="shared" si="70"/>
        <v>1</v>
      </c>
    </row>
    <row r="4539" spans="2:15" x14ac:dyDescent="0.3">
      <c r="B4539" s="10">
        <v>2022</v>
      </c>
      <c r="C4539" s="10" t="s">
        <v>41</v>
      </c>
      <c r="D4539" s="10" t="s">
        <v>23</v>
      </c>
      <c r="E4539" s="10" t="s">
        <v>24</v>
      </c>
      <c r="F4539" s="10" t="s">
        <v>30</v>
      </c>
      <c r="G4539" s="10" t="s">
        <v>32</v>
      </c>
      <c r="H4539" s="10" t="s">
        <v>20</v>
      </c>
      <c r="I4539" s="10" t="s">
        <v>28</v>
      </c>
      <c r="O4539" s="10">
        <f t="shared" si="70"/>
        <v>1</v>
      </c>
    </row>
    <row r="4540" spans="2:15" x14ac:dyDescent="0.3">
      <c r="B4540" s="10">
        <v>2024</v>
      </c>
      <c r="C4540" s="10" t="s">
        <v>29</v>
      </c>
      <c r="D4540" s="10" t="s">
        <v>16</v>
      </c>
      <c r="E4540" s="10" t="s">
        <v>24</v>
      </c>
      <c r="F4540" s="10" t="s">
        <v>30</v>
      </c>
      <c r="G4540" s="10" t="s">
        <v>38</v>
      </c>
      <c r="H4540" s="10" t="s">
        <v>27</v>
      </c>
      <c r="I4540" s="10" t="s">
        <v>34</v>
      </c>
      <c r="O4540" s="10">
        <f t="shared" si="70"/>
        <v>1</v>
      </c>
    </row>
    <row r="4541" spans="2:15" x14ac:dyDescent="0.3">
      <c r="B4541" s="10">
        <v>2026</v>
      </c>
      <c r="C4541" s="10" t="s">
        <v>29</v>
      </c>
      <c r="D4541" s="10" t="s">
        <v>42</v>
      </c>
      <c r="E4541" s="10" t="s">
        <v>24</v>
      </c>
      <c r="F4541" s="10" t="s">
        <v>18</v>
      </c>
      <c r="G4541" s="10" t="s">
        <v>32</v>
      </c>
      <c r="H4541" s="10" t="s">
        <v>34</v>
      </c>
      <c r="I4541" s="10" t="s">
        <v>21</v>
      </c>
      <c r="O4541" s="10">
        <f t="shared" si="70"/>
        <v>1</v>
      </c>
    </row>
    <row r="4542" spans="2:15" x14ac:dyDescent="0.3">
      <c r="B4542" s="10">
        <v>2023</v>
      </c>
      <c r="C4542" s="10" t="s">
        <v>22</v>
      </c>
      <c r="D4542" s="10" t="s">
        <v>33</v>
      </c>
      <c r="E4542" s="10" t="s">
        <v>24</v>
      </c>
      <c r="F4542" s="10" t="s">
        <v>25</v>
      </c>
      <c r="G4542" s="10" t="s">
        <v>19</v>
      </c>
      <c r="H4542" s="10" t="s">
        <v>39</v>
      </c>
      <c r="I4542" s="10" t="s">
        <v>34</v>
      </c>
      <c r="O4542" s="10">
        <f t="shared" si="70"/>
        <v>1</v>
      </c>
    </row>
    <row r="4543" spans="2:15" x14ac:dyDescent="0.3">
      <c r="B4543" s="10">
        <v>2021</v>
      </c>
      <c r="C4543" s="10" t="s">
        <v>15</v>
      </c>
      <c r="D4543" s="10" t="s">
        <v>37</v>
      </c>
      <c r="E4543" s="10" t="s">
        <v>17</v>
      </c>
      <c r="F4543" s="10" t="s">
        <v>18</v>
      </c>
      <c r="G4543" s="10" t="s">
        <v>38</v>
      </c>
      <c r="H4543" s="10" t="s">
        <v>34</v>
      </c>
      <c r="I4543" s="10" t="s">
        <v>21</v>
      </c>
      <c r="O4543" s="10">
        <f t="shared" si="70"/>
        <v>1</v>
      </c>
    </row>
    <row r="4544" spans="2:15" x14ac:dyDescent="0.3">
      <c r="B4544" s="10">
        <v>2025</v>
      </c>
      <c r="C4544" s="10" t="s">
        <v>29</v>
      </c>
      <c r="D4544" s="10" t="s">
        <v>33</v>
      </c>
      <c r="E4544" s="10" t="s">
        <v>35</v>
      </c>
      <c r="F4544" s="10" t="s">
        <v>30</v>
      </c>
      <c r="G4544" s="10" t="s">
        <v>40</v>
      </c>
      <c r="H4544" s="10" t="s">
        <v>27</v>
      </c>
      <c r="I4544" s="10" t="s">
        <v>28</v>
      </c>
      <c r="O4544" s="10">
        <f t="shared" si="70"/>
        <v>1</v>
      </c>
    </row>
    <row r="4545" spans="2:15" x14ac:dyDescent="0.3">
      <c r="B4545" s="10">
        <v>2023</v>
      </c>
      <c r="C4545" s="10" t="s">
        <v>15</v>
      </c>
      <c r="D4545" s="10" t="s">
        <v>16</v>
      </c>
      <c r="E4545" s="10" t="s">
        <v>24</v>
      </c>
      <c r="F4545" s="10" t="s">
        <v>30</v>
      </c>
      <c r="G4545" s="10" t="s">
        <v>32</v>
      </c>
      <c r="H4545" s="10" t="s">
        <v>34</v>
      </c>
      <c r="I4545" s="10" t="s">
        <v>28</v>
      </c>
      <c r="O4545" s="10">
        <f t="shared" si="70"/>
        <v>1</v>
      </c>
    </row>
    <row r="4546" spans="2:15" x14ac:dyDescent="0.3">
      <c r="B4546" s="10">
        <v>2022</v>
      </c>
      <c r="C4546" s="10" t="s">
        <v>45</v>
      </c>
      <c r="D4546" s="10" t="s">
        <v>16</v>
      </c>
      <c r="E4546" s="10" t="s">
        <v>35</v>
      </c>
      <c r="F4546" s="10" t="s">
        <v>30</v>
      </c>
      <c r="G4546" s="10" t="s">
        <v>38</v>
      </c>
      <c r="H4546" s="10" t="s">
        <v>20</v>
      </c>
      <c r="I4546" s="10" t="s">
        <v>28</v>
      </c>
      <c r="O4546" s="10">
        <f t="shared" si="70"/>
        <v>1</v>
      </c>
    </row>
    <row r="4547" spans="2:15" x14ac:dyDescent="0.3">
      <c r="B4547" s="10">
        <v>2024</v>
      </c>
      <c r="C4547" s="10" t="s">
        <v>22</v>
      </c>
      <c r="D4547" s="10" t="s">
        <v>31</v>
      </c>
      <c r="E4547" s="10" t="s">
        <v>17</v>
      </c>
      <c r="F4547" s="10" t="s">
        <v>18</v>
      </c>
      <c r="G4547" s="10" t="s">
        <v>38</v>
      </c>
      <c r="H4547" s="10" t="s">
        <v>39</v>
      </c>
      <c r="I4547" s="10" t="s">
        <v>21</v>
      </c>
      <c r="O4547" s="10">
        <f t="shared" si="70"/>
        <v>1</v>
      </c>
    </row>
    <row r="4548" spans="2:15" x14ac:dyDescent="0.3">
      <c r="B4548" s="10">
        <v>2024</v>
      </c>
      <c r="C4548" s="10" t="s">
        <v>29</v>
      </c>
      <c r="D4548" s="10" t="s">
        <v>16</v>
      </c>
      <c r="E4548" s="10" t="s">
        <v>35</v>
      </c>
      <c r="F4548" s="10" t="s">
        <v>30</v>
      </c>
      <c r="G4548" s="10" t="s">
        <v>40</v>
      </c>
      <c r="H4548" s="10" t="s">
        <v>34</v>
      </c>
      <c r="I4548" s="10" t="s">
        <v>28</v>
      </c>
      <c r="O4548" s="10">
        <f t="shared" si="70"/>
        <v>1</v>
      </c>
    </row>
    <row r="4549" spans="2:15" x14ac:dyDescent="0.3">
      <c r="B4549" s="10">
        <v>2025</v>
      </c>
      <c r="C4549" s="10" t="s">
        <v>22</v>
      </c>
      <c r="D4549" s="10" t="s">
        <v>33</v>
      </c>
      <c r="E4549" s="10" t="s">
        <v>35</v>
      </c>
      <c r="F4549" s="10" t="s">
        <v>18</v>
      </c>
      <c r="G4549" s="10" t="s">
        <v>32</v>
      </c>
      <c r="H4549" s="10" t="s">
        <v>39</v>
      </c>
      <c r="I4549" s="10" t="s">
        <v>28</v>
      </c>
      <c r="O4549" s="10">
        <f t="shared" ref="O4549:O4612" si="71">SUBTOTAL(103,B4549)</f>
        <v>1</v>
      </c>
    </row>
    <row r="4550" spans="2:15" x14ac:dyDescent="0.3">
      <c r="B4550" s="10">
        <v>2026</v>
      </c>
      <c r="C4550" s="10" t="s">
        <v>29</v>
      </c>
      <c r="D4550" s="10" t="s">
        <v>16</v>
      </c>
      <c r="E4550" s="10" t="s">
        <v>24</v>
      </c>
      <c r="F4550" s="10" t="s">
        <v>30</v>
      </c>
      <c r="G4550" s="10" t="s">
        <v>32</v>
      </c>
      <c r="H4550" s="10" t="s">
        <v>39</v>
      </c>
      <c r="I4550" s="10" t="s">
        <v>28</v>
      </c>
      <c r="O4550" s="10">
        <f t="shared" si="71"/>
        <v>1</v>
      </c>
    </row>
    <row r="4551" spans="2:15" x14ac:dyDescent="0.3">
      <c r="B4551" s="10">
        <v>2020</v>
      </c>
      <c r="C4551" s="10" t="s">
        <v>22</v>
      </c>
      <c r="D4551" s="10" t="s">
        <v>23</v>
      </c>
      <c r="E4551" s="10" t="s">
        <v>35</v>
      </c>
      <c r="F4551" s="10" t="s">
        <v>30</v>
      </c>
      <c r="G4551" s="10" t="s">
        <v>40</v>
      </c>
      <c r="H4551" s="10" t="s">
        <v>34</v>
      </c>
      <c r="I4551" s="10" t="s">
        <v>21</v>
      </c>
      <c r="O4551" s="10">
        <f t="shared" si="71"/>
        <v>1</v>
      </c>
    </row>
    <row r="4552" spans="2:15" x14ac:dyDescent="0.3">
      <c r="B4552" s="10">
        <v>2022</v>
      </c>
      <c r="C4552" s="10" t="s">
        <v>43</v>
      </c>
      <c r="D4552" s="10" t="s">
        <v>31</v>
      </c>
      <c r="E4552" s="10" t="s">
        <v>17</v>
      </c>
      <c r="F4552" s="10" t="s">
        <v>30</v>
      </c>
      <c r="G4552" s="10" t="s">
        <v>19</v>
      </c>
      <c r="H4552" s="10" t="s">
        <v>27</v>
      </c>
      <c r="I4552" s="10" t="s">
        <v>28</v>
      </c>
      <c r="O4552" s="10">
        <f t="shared" si="71"/>
        <v>1</v>
      </c>
    </row>
    <row r="4553" spans="2:15" x14ac:dyDescent="0.3">
      <c r="B4553" s="10">
        <v>2026</v>
      </c>
      <c r="C4553" s="10" t="s">
        <v>43</v>
      </c>
      <c r="D4553" s="10" t="s">
        <v>37</v>
      </c>
      <c r="E4553" s="10" t="s">
        <v>35</v>
      </c>
      <c r="F4553" s="10" t="s">
        <v>30</v>
      </c>
      <c r="G4553" s="10" t="s">
        <v>32</v>
      </c>
      <c r="H4553" s="10" t="s">
        <v>27</v>
      </c>
      <c r="I4553" s="10" t="s">
        <v>28</v>
      </c>
      <c r="O4553" s="10">
        <f t="shared" si="71"/>
        <v>1</v>
      </c>
    </row>
    <row r="4554" spans="2:15" x14ac:dyDescent="0.3">
      <c r="B4554" s="10">
        <v>2025</v>
      </c>
      <c r="C4554" s="10" t="s">
        <v>36</v>
      </c>
      <c r="D4554" s="10" t="s">
        <v>37</v>
      </c>
      <c r="E4554" s="10" t="s">
        <v>17</v>
      </c>
      <c r="F4554" s="10" t="s">
        <v>30</v>
      </c>
      <c r="G4554" s="10" t="s">
        <v>44</v>
      </c>
      <c r="H4554" s="10" t="s">
        <v>39</v>
      </c>
      <c r="I4554" s="10" t="s">
        <v>28</v>
      </c>
      <c r="O4554" s="10">
        <f t="shared" si="71"/>
        <v>1</v>
      </c>
    </row>
    <row r="4555" spans="2:15" x14ac:dyDescent="0.3">
      <c r="B4555" s="10">
        <v>2026</v>
      </c>
      <c r="C4555" s="10" t="s">
        <v>41</v>
      </c>
      <c r="D4555" s="10" t="s">
        <v>31</v>
      </c>
      <c r="E4555" s="10" t="s">
        <v>24</v>
      </c>
      <c r="F4555" s="10" t="s">
        <v>25</v>
      </c>
      <c r="G4555" s="10" t="s">
        <v>26</v>
      </c>
      <c r="H4555" s="10" t="s">
        <v>20</v>
      </c>
      <c r="I4555" s="10" t="s">
        <v>28</v>
      </c>
      <c r="O4555" s="10">
        <f t="shared" si="71"/>
        <v>1</v>
      </c>
    </row>
    <row r="4556" spans="2:15" x14ac:dyDescent="0.3">
      <c r="B4556" s="10">
        <v>2023</v>
      </c>
      <c r="C4556" s="10" t="s">
        <v>22</v>
      </c>
      <c r="D4556" s="10" t="s">
        <v>23</v>
      </c>
      <c r="E4556" s="10" t="s">
        <v>17</v>
      </c>
      <c r="F4556" s="10" t="s">
        <v>30</v>
      </c>
      <c r="G4556" s="10" t="s">
        <v>26</v>
      </c>
      <c r="H4556" s="10" t="s">
        <v>34</v>
      </c>
      <c r="I4556" s="10" t="s">
        <v>28</v>
      </c>
      <c r="O4556" s="10">
        <f t="shared" si="71"/>
        <v>1</v>
      </c>
    </row>
    <row r="4557" spans="2:15" x14ac:dyDescent="0.3">
      <c r="B4557" s="10">
        <v>2025</v>
      </c>
      <c r="C4557" s="10" t="s">
        <v>22</v>
      </c>
      <c r="D4557" s="10" t="s">
        <v>33</v>
      </c>
      <c r="E4557" s="10" t="s">
        <v>24</v>
      </c>
      <c r="F4557" s="10" t="s">
        <v>30</v>
      </c>
      <c r="G4557" s="10" t="s">
        <v>32</v>
      </c>
      <c r="H4557" s="10" t="s">
        <v>20</v>
      </c>
      <c r="I4557" s="10" t="s">
        <v>28</v>
      </c>
      <c r="O4557" s="10">
        <f t="shared" si="71"/>
        <v>1</v>
      </c>
    </row>
    <row r="4558" spans="2:15" x14ac:dyDescent="0.3">
      <c r="B4558" s="10">
        <v>2024</v>
      </c>
      <c r="C4558" s="10" t="s">
        <v>15</v>
      </c>
      <c r="D4558" s="10" t="s">
        <v>42</v>
      </c>
      <c r="E4558" s="10" t="s">
        <v>17</v>
      </c>
      <c r="F4558" s="10" t="s">
        <v>30</v>
      </c>
      <c r="G4558" s="10" t="s">
        <v>38</v>
      </c>
      <c r="H4558" s="10" t="s">
        <v>20</v>
      </c>
      <c r="I4558" s="10" t="s">
        <v>21</v>
      </c>
      <c r="O4558" s="10">
        <f t="shared" si="71"/>
        <v>1</v>
      </c>
    </row>
    <row r="4559" spans="2:15" x14ac:dyDescent="0.3">
      <c r="B4559" s="10">
        <v>2026</v>
      </c>
      <c r="C4559" s="10" t="s">
        <v>22</v>
      </c>
      <c r="D4559" s="10" t="s">
        <v>37</v>
      </c>
      <c r="E4559" s="10" t="s">
        <v>17</v>
      </c>
      <c r="F4559" s="10" t="s">
        <v>30</v>
      </c>
      <c r="G4559" s="10" t="s">
        <v>26</v>
      </c>
      <c r="H4559" s="10" t="s">
        <v>20</v>
      </c>
      <c r="I4559" s="10" t="s">
        <v>28</v>
      </c>
      <c r="O4559" s="10">
        <f t="shared" si="71"/>
        <v>1</v>
      </c>
    </row>
    <row r="4560" spans="2:15" x14ac:dyDescent="0.3">
      <c r="B4560" s="10">
        <v>2021</v>
      </c>
      <c r="C4560" s="10" t="s">
        <v>43</v>
      </c>
      <c r="D4560" s="10" t="s">
        <v>33</v>
      </c>
      <c r="E4560" s="10" t="s">
        <v>24</v>
      </c>
      <c r="F4560" s="10" t="s">
        <v>25</v>
      </c>
      <c r="G4560" s="10" t="s">
        <v>26</v>
      </c>
      <c r="H4560" s="10" t="s">
        <v>39</v>
      </c>
      <c r="I4560" s="10" t="s">
        <v>34</v>
      </c>
      <c r="O4560" s="10">
        <f t="shared" si="71"/>
        <v>1</v>
      </c>
    </row>
    <row r="4561" spans="2:15" x14ac:dyDescent="0.3">
      <c r="B4561" s="10">
        <v>2022</v>
      </c>
      <c r="C4561" s="10" t="s">
        <v>36</v>
      </c>
      <c r="D4561" s="10" t="s">
        <v>37</v>
      </c>
      <c r="E4561" s="10" t="s">
        <v>24</v>
      </c>
      <c r="F4561" s="10" t="s">
        <v>30</v>
      </c>
      <c r="G4561" s="10" t="s">
        <v>38</v>
      </c>
      <c r="H4561" s="10" t="s">
        <v>27</v>
      </c>
      <c r="I4561" s="10" t="s">
        <v>21</v>
      </c>
      <c r="O4561" s="10">
        <f t="shared" si="71"/>
        <v>1</v>
      </c>
    </row>
    <row r="4562" spans="2:15" x14ac:dyDescent="0.3">
      <c r="B4562" s="10">
        <v>2024</v>
      </c>
      <c r="C4562" s="10" t="s">
        <v>15</v>
      </c>
      <c r="D4562" s="10" t="s">
        <v>42</v>
      </c>
      <c r="E4562" s="10" t="s">
        <v>24</v>
      </c>
      <c r="F4562" s="10" t="s">
        <v>18</v>
      </c>
      <c r="G4562" s="10" t="s">
        <v>32</v>
      </c>
      <c r="H4562" s="10" t="s">
        <v>39</v>
      </c>
      <c r="I4562" s="10" t="s">
        <v>28</v>
      </c>
      <c r="O4562" s="10">
        <f t="shared" si="71"/>
        <v>1</v>
      </c>
    </row>
    <row r="4563" spans="2:15" x14ac:dyDescent="0.3">
      <c r="B4563" s="10">
        <v>2022</v>
      </c>
      <c r="C4563" s="10" t="s">
        <v>41</v>
      </c>
      <c r="D4563" s="10" t="s">
        <v>31</v>
      </c>
      <c r="E4563" s="10" t="s">
        <v>24</v>
      </c>
      <c r="F4563" s="10" t="s">
        <v>25</v>
      </c>
      <c r="G4563" s="10" t="s">
        <v>19</v>
      </c>
      <c r="H4563" s="10" t="s">
        <v>39</v>
      </c>
      <c r="I4563" s="10" t="s">
        <v>34</v>
      </c>
      <c r="O4563" s="10">
        <f t="shared" si="71"/>
        <v>1</v>
      </c>
    </row>
    <row r="4564" spans="2:15" x14ac:dyDescent="0.3">
      <c r="B4564" s="10">
        <v>2023</v>
      </c>
      <c r="C4564" s="10" t="s">
        <v>22</v>
      </c>
      <c r="D4564" s="10" t="s">
        <v>33</v>
      </c>
      <c r="E4564" s="10" t="s">
        <v>35</v>
      </c>
      <c r="F4564" s="10" t="s">
        <v>25</v>
      </c>
      <c r="G4564" s="10" t="s">
        <v>40</v>
      </c>
      <c r="H4564" s="10" t="s">
        <v>27</v>
      </c>
      <c r="I4564" s="10" t="s">
        <v>28</v>
      </c>
      <c r="O4564" s="10">
        <f t="shared" si="71"/>
        <v>1</v>
      </c>
    </row>
    <row r="4565" spans="2:15" x14ac:dyDescent="0.3">
      <c r="B4565" s="10">
        <v>2021</v>
      </c>
      <c r="C4565" s="10" t="s">
        <v>43</v>
      </c>
      <c r="D4565" s="10" t="s">
        <v>33</v>
      </c>
      <c r="E4565" s="10" t="s">
        <v>17</v>
      </c>
      <c r="F4565" s="10" t="s">
        <v>25</v>
      </c>
      <c r="G4565" s="10" t="s">
        <v>19</v>
      </c>
      <c r="H4565" s="10" t="s">
        <v>39</v>
      </c>
      <c r="I4565" s="10" t="s">
        <v>28</v>
      </c>
      <c r="O4565" s="10">
        <f t="shared" si="71"/>
        <v>1</v>
      </c>
    </row>
    <row r="4566" spans="2:15" x14ac:dyDescent="0.3">
      <c r="B4566" s="10">
        <v>2023</v>
      </c>
      <c r="C4566" s="10" t="s">
        <v>36</v>
      </c>
      <c r="D4566" s="10" t="s">
        <v>37</v>
      </c>
      <c r="E4566" s="10" t="s">
        <v>17</v>
      </c>
      <c r="F4566" s="10" t="s">
        <v>30</v>
      </c>
      <c r="G4566" s="10" t="s">
        <v>44</v>
      </c>
      <c r="H4566" s="10" t="s">
        <v>34</v>
      </c>
      <c r="I4566" s="10" t="s">
        <v>34</v>
      </c>
      <c r="O4566" s="10">
        <f t="shared" si="71"/>
        <v>1</v>
      </c>
    </row>
    <row r="4567" spans="2:15" x14ac:dyDescent="0.3">
      <c r="B4567" s="10">
        <v>2026</v>
      </c>
      <c r="C4567" s="10" t="s">
        <v>45</v>
      </c>
      <c r="D4567" s="10" t="s">
        <v>31</v>
      </c>
      <c r="E4567" s="10" t="s">
        <v>17</v>
      </c>
      <c r="F4567" s="10" t="s">
        <v>18</v>
      </c>
      <c r="G4567" s="10" t="s">
        <v>40</v>
      </c>
      <c r="H4567" s="10" t="s">
        <v>27</v>
      </c>
      <c r="I4567" s="10" t="s">
        <v>28</v>
      </c>
      <c r="O4567" s="10">
        <f t="shared" si="71"/>
        <v>1</v>
      </c>
    </row>
    <row r="4568" spans="2:15" x14ac:dyDescent="0.3">
      <c r="B4568" s="10">
        <v>2026</v>
      </c>
      <c r="C4568" s="10" t="s">
        <v>29</v>
      </c>
      <c r="D4568" s="10" t="s">
        <v>42</v>
      </c>
      <c r="E4568" s="10" t="s">
        <v>24</v>
      </c>
      <c r="F4568" s="10" t="s">
        <v>18</v>
      </c>
      <c r="G4568" s="10" t="s">
        <v>32</v>
      </c>
      <c r="H4568" s="10" t="s">
        <v>39</v>
      </c>
      <c r="I4568" s="10" t="s">
        <v>34</v>
      </c>
      <c r="O4568" s="10">
        <f t="shared" si="71"/>
        <v>1</v>
      </c>
    </row>
    <row r="4569" spans="2:15" x14ac:dyDescent="0.3">
      <c r="B4569" s="10">
        <v>2024</v>
      </c>
      <c r="C4569" s="10" t="s">
        <v>36</v>
      </c>
      <c r="D4569" s="10" t="s">
        <v>42</v>
      </c>
      <c r="E4569" s="10" t="s">
        <v>35</v>
      </c>
      <c r="F4569" s="10" t="s">
        <v>30</v>
      </c>
      <c r="G4569" s="10" t="s">
        <v>40</v>
      </c>
      <c r="H4569" s="10" t="s">
        <v>39</v>
      </c>
      <c r="I4569" s="10" t="s">
        <v>28</v>
      </c>
      <c r="O4569" s="10">
        <f t="shared" si="71"/>
        <v>1</v>
      </c>
    </row>
    <row r="4570" spans="2:15" x14ac:dyDescent="0.3">
      <c r="B4570" s="10">
        <v>2023</v>
      </c>
      <c r="C4570" s="10" t="s">
        <v>45</v>
      </c>
      <c r="D4570" s="10" t="s">
        <v>23</v>
      </c>
      <c r="E4570" s="10" t="s">
        <v>17</v>
      </c>
      <c r="F4570" s="10" t="s">
        <v>30</v>
      </c>
      <c r="G4570" s="10" t="s">
        <v>38</v>
      </c>
      <c r="H4570" s="10" t="s">
        <v>34</v>
      </c>
      <c r="I4570" s="10" t="s">
        <v>28</v>
      </c>
      <c r="O4570" s="10">
        <f t="shared" si="71"/>
        <v>1</v>
      </c>
    </row>
    <row r="4571" spans="2:15" x14ac:dyDescent="0.3">
      <c r="B4571" s="10">
        <v>2026</v>
      </c>
      <c r="C4571" s="10" t="s">
        <v>45</v>
      </c>
      <c r="D4571" s="10" t="s">
        <v>37</v>
      </c>
      <c r="E4571" s="10" t="s">
        <v>35</v>
      </c>
      <c r="F4571" s="10" t="s">
        <v>18</v>
      </c>
      <c r="G4571" s="10" t="s">
        <v>40</v>
      </c>
      <c r="H4571" s="10" t="s">
        <v>20</v>
      </c>
      <c r="I4571" s="10" t="s">
        <v>28</v>
      </c>
      <c r="O4571" s="10">
        <f t="shared" si="71"/>
        <v>1</v>
      </c>
    </row>
    <row r="4572" spans="2:15" x14ac:dyDescent="0.3">
      <c r="B4572" s="10">
        <v>2020</v>
      </c>
      <c r="C4572" s="10" t="s">
        <v>22</v>
      </c>
      <c r="D4572" s="10" t="s">
        <v>42</v>
      </c>
      <c r="E4572" s="10" t="s">
        <v>24</v>
      </c>
      <c r="F4572" s="10" t="s">
        <v>18</v>
      </c>
      <c r="G4572" s="10" t="s">
        <v>44</v>
      </c>
      <c r="H4572" s="10" t="s">
        <v>27</v>
      </c>
      <c r="I4572" s="10" t="s">
        <v>28</v>
      </c>
      <c r="O4572" s="10">
        <f t="shared" si="71"/>
        <v>1</v>
      </c>
    </row>
    <row r="4573" spans="2:15" x14ac:dyDescent="0.3">
      <c r="B4573" s="10">
        <v>2021</v>
      </c>
      <c r="C4573" s="10" t="s">
        <v>45</v>
      </c>
      <c r="D4573" s="10" t="s">
        <v>23</v>
      </c>
      <c r="E4573" s="10" t="s">
        <v>35</v>
      </c>
      <c r="F4573" s="10" t="s">
        <v>18</v>
      </c>
      <c r="G4573" s="10" t="s">
        <v>32</v>
      </c>
      <c r="H4573" s="10" t="s">
        <v>20</v>
      </c>
      <c r="I4573" s="10" t="s">
        <v>21</v>
      </c>
      <c r="O4573" s="10">
        <f t="shared" si="71"/>
        <v>1</v>
      </c>
    </row>
    <row r="4574" spans="2:15" x14ac:dyDescent="0.3">
      <c r="B4574" s="10">
        <v>2020</v>
      </c>
      <c r="C4574" s="10" t="s">
        <v>45</v>
      </c>
      <c r="D4574" s="10" t="s">
        <v>42</v>
      </c>
      <c r="E4574" s="10" t="s">
        <v>35</v>
      </c>
      <c r="F4574" s="10" t="s">
        <v>18</v>
      </c>
      <c r="G4574" s="10" t="s">
        <v>32</v>
      </c>
      <c r="H4574" s="10" t="s">
        <v>20</v>
      </c>
      <c r="I4574" s="10" t="s">
        <v>21</v>
      </c>
      <c r="O4574" s="10">
        <f t="shared" si="71"/>
        <v>1</v>
      </c>
    </row>
    <row r="4575" spans="2:15" x14ac:dyDescent="0.3">
      <c r="B4575" s="10">
        <v>2025</v>
      </c>
      <c r="C4575" s="10" t="s">
        <v>41</v>
      </c>
      <c r="D4575" s="10" t="s">
        <v>42</v>
      </c>
      <c r="E4575" s="10" t="s">
        <v>35</v>
      </c>
      <c r="F4575" s="10" t="s">
        <v>18</v>
      </c>
      <c r="G4575" s="10" t="s">
        <v>26</v>
      </c>
      <c r="H4575" s="10" t="s">
        <v>39</v>
      </c>
      <c r="I4575" s="10" t="s">
        <v>21</v>
      </c>
      <c r="O4575" s="10">
        <f t="shared" si="71"/>
        <v>1</v>
      </c>
    </row>
    <row r="4576" spans="2:15" x14ac:dyDescent="0.3">
      <c r="B4576" s="10">
        <v>2023</v>
      </c>
      <c r="C4576" s="10" t="s">
        <v>36</v>
      </c>
      <c r="D4576" s="10" t="s">
        <v>33</v>
      </c>
      <c r="E4576" s="10" t="s">
        <v>24</v>
      </c>
      <c r="F4576" s="10" t="s">
        <v>18</v>
      </c>
      <c r="G4576" s="10" t="s">
        <v>26</v>
      </c>
      <c r="H4576" s="10" t="s">
        <v>34</v>
      </c>
      <c r="I4576" s="10" t="s">
        <v>28</v>
      </c>
      <c r="O4576" s="10">
        <f t="shared" si="71"/>
        <v>1</v>
      </c>
    </row>
    <row r="4577" spans="2:15" x14ac:dyDescent="0.3">
      <c r="B4577" s="10">
        <v>2021</v>
      </c>
      <c r="C4577" s="10" t="s">
        <v>36</v>
      </c>
      <c r="D4577" s="10" t="s">
        <v>31</v>
      </c>
      <c r="E4577" s="10" t="s">
        <v>17</v>
      </c>
      <c r="F4577" s="10" t="s">
        <v>25</v>
      </c>
      <c r="G4577" s="10" t="s">
        <v>38</v>
      </c>
      <c r="H4577" s="10" t="s">
        <v>20</v>
      </c>
      <c r="I4577" s="10" t="s">
        <v>28</v>
      </c>
      <c r="O4577" s="10">
        <f t="shared" si="71"/>
        <v>1</v>
      </c>
    </row>
    <row r="4578" spans="2:15" x14ac:dyDescent="0.3">
      <c r="B4578" s="10">
        <v>2025</v>
      </c>
      <c r="C4578" s="10" t="s">
        <v>45</v>
      </c>
      <c r="D4578" s="10" t="s">
        <v>37</v>
      </c>
      <c r="E4578" s="10" t="s">
        <v>35</v>
      </c>
      <c r="F4578" s="10" t="s">
        <v>25</v>
      </c>
      <c r="G4578" s="10" t="s">
        <v>26</v>
      </c>
      <c r="H4578" s="10" t="s">
        <v>20</v>
      </c>
      <c r="I4578" s="10" t="s">
        <v>34</v>
      </c>
      <c r="O4578" s="10">
        <f t="shared" si="71"/>
        <v>1</v>
      </c>
    </row>
    <row r="4579" spans="2:15" x14ac:dyDescent="0.3">
      <c r="B4579" s="10">
        <v>2026</v>
      </c>
      <c r="C4579" s="10" t="s">
        <v>15</v>
      </c>
      <c r="D4579" s="10" t="s">
        <v>37</v>
      </c>
      <c r="E4579" s="10" t="s">
        <v>17</v>
      </c>
      <c r="F4579" s="10" t="s">
        <v>25</v>
      </c>
      <c r="G4579" s="10" t="s">
        <v>44</v>
      </c>
      <c r="H4579" s="10" t="s">
        <v>27</v>
      </c>
      <c r="I4579" s="10" t="s">
        <v>34</v>
      </c>
      <c r="O4579" s="10">
        <f t="shared" si="71"/>
        <v>1</v>
      </c>
    </row>
    <row r="4580" spans="2:15" x14ac:dyDescent="0.3">
      <c r="B4580" s="10">
        <v>2025</v>
      </c>
      <c r="C4580" s="10" t="s">
        <v>41</v>
      </c>
      <c r="D4580" s="10" t="s">
        <v>33</v>
      </c>
      <c r="E4580" s="10" t="s">
        <v>24</v>
      </c>
      <c r="F4580" s="10" t="s">
        <v>18</v>
      </c>
      <c r="G4580" s="10" t="s">
        <v>19</v>
      </c>
      <c r="H4580" s="10" t="s">
        <v>27</v>
      </c>
      <c r="I4580" s="10" t="s">
        <v>21</v>
      </c>
      <c r="O4580" s="10">
        <f t="shared" si="71"/>
        <v>1</v>
      </c>
    </row>
    <row r="4581" spans="2:15" x14ac:dyDescent="0.3">
      <c r="B4581" s="10">
        <v>2023</v>
      </c>
      <c r="C4581" s="10" t="s">
        <v>43</v>
      </c>
      <c r="D4581" s="10" t="s">
        <v>33</v>
      </c>
      <c r="E4581" s="10" t="s">
        <v>35</v>
      </c>
      <c r="F4581" s="10" t="s">
        <v>30</v>
      </c>
      <c r="G4581" s="10" t="s">
        <v>38</v>
      </c>
      <c r="H4581" s="10" t="s">
        <v>34</v>
      </c>
      <c r="I4581" s="10" t="s">
        <v>28</v>
      </c>
      <c r="O4581" s="10">
        <f t="shared" si="71"/>
        <v>1</v>
      </c>
    </row>
    <row r="4582" spans="2:15" x14ac:dyDescent="0.3">
      <c r="B4582" s="10">
        <v>2020</v>
      </c>
      <c r="C4582" s="10" t="s">
        <v>22</v>
      </c>
      <c r="D4582" s="10" t="s">
        <v>23</v>
      </c>
      <c r="E4582" s="10" t="s">
        <v>24</v>
      </c>
      <c r="F4582" s="10" t="s">
        <v>18</v>
      </c>
      <c r="G4582" s="10" t="s">
        <v>44</v>
      </c>
      <c r="H4582" s="10" t="s">
        <v>20</v>
      </c>
      <c r="I4582" s="10" t="s">
        <v>28</v>
      </c>
      <c r="O4582" s="10">
        <f t="shared" si="71"/>
        <v>1</v>
      </c>
    </row>
    <row r="4583" spans="2:15" x14ac:dyDescent="0.3">
      <c r="B4583" s="10">
        <v>2021</v>
      </c>
      <c r="C4583" s="10" t="s">
        <v>41</v>
      </c>
      <c r="D4583" s="10" t="s">
        <v>31</v>
      </c>
      <c r="E4583" s="10" t="s">
        <v>24</v>
      </c>
      <c r="F4583" s="10" t="s">
        <v>18</v>
      </c>
      <c r="G4583" s="10" t="s">
        <v>26</v>
      </c>
      <c r="H4583" s="10" t="s">
        <v>39</v>
      </c>
      <c r="I4583" s="10" t="s">
        <v>21</v>
      </c>
      <c r="O4583" s="10">
        <f t="shared" si="71"/>
        <v>1</v>
      </c>
    </row>
    <row r="4584" spans="2:15" x14ac:dyDescent="0.3">
      <c r="B4584" s="10">
        <v>2024</v>
      </c>
      <c r="C4584" s="10" t="s">
        <v>15</v>
      </c>
      <c r="D4584" s="10" t="s">
        <v>37</v>
      </c>
      <c r="E4584" s="10" t="s">
        <v>24</v>
      </c>
      <c r="F4584" s="10" t="s">
        <v>18</v>
      </c>
      <c r="G4584" s="10" t="s">
        <v>26</v>
      </c>
      <c r="H4584" s="10" t="s">
        <v>34</v>
      </c>
      <c r="I4584" s="10" t="s">
        <v>21</v>
      </c>
      <c r="O4584" s="10">
        <f t="shared" si="71"/>
        <v>1</v>
      </c>
    </row>
    <row r="4585" spans="2:15" x14ac:dyDescent="0.3">
      <c r="B4585" s="10">
        <v>2025</v>
      </c>
      <c r="C4585" s="10" t="s">
        <v>36</v>
      </c>
      <c r="D4585" s="10" t="s">
        <v>37</v>
      </c>
      <c r="E4585" s="10" t="s">
        <v>35</v>
      </c>
      <c r="F4585" s="10" t="s">
        <v>18</v>
      </c>
      <c r="G4585" s="10" t="s">
        <v>32</v>
      </c>
      <c r="H4585" s="10" t="s">
        <v>34</v>
      </c>
      <c r="I4585" s="10" t="s">
        <v>28</v>
      </c>
      <c r="O4585" s="10">
        <f t="shared" si="71"/>
        <v>1</v>
      </c>
    </row>
    <row r="4586" spans="2:15" x14ac:dyDescent="0.3">
      <c r="B4586" s="10">
        <v>2023</v>
      </c>
      <c r="C4586" s="10" t="s">
        <v>22</v>
      </c>
      <c r="D4586" s="10" t="s">
        <v>23</v>
      </c>
      <c r="E4586" s="10" t="s">
        <v>35</v>
      </c>
      <c r="F4586" s="10" t="s">
        <v>18</v>
      </c>
      <c r="G4586" s="10" t="s">
        <v>38</v>
      </c>
      <c r="H4586" s="10" t="s">
        <v>34</v>
      </c>
      <c r="I4586" s="10" t="s">
        <v>21</v>
      </c>
      <c r="O4586" s="10">
        <f t="shared" si="71"/>
        <v>1</v>
      </c>
    </row>
    <row r="4587" spans="2:15" x14ac:dyDescent="0.3">
      <c r="B4587" s="10">
        <v>2025</v>
      </c>
      <c r="C4587" s="10" t="s">
        <v>36</v>
      </c>
      <c r="D4587" s="10" t="s">
        <v>42</v>
      </c>
      <c r="E4587" s="10" t="s">
        <v>17</v>
      </c>
      <c r="F4587" s="10" t="s">
        <v>30</v>
      </c>
      <c r="G4587" s="10" t="s">
        <v>40</v>
      </c>
      <c r="H4587" s="10" t="s">
        <v>34</v>
      </c>
      <c r="I4587" s="10" t="s">
        <v>21</v>
      </c>
      <c r="O4587" s="10">
        <f t="shared" si="71"/>
        <v>1</v>
      </c>
    </row>
    <row r="4588" spans="2:15" x14ac:dyDescent="0.3">
      <c r="B4588" s="10">
        <v>2026</v>
      </c>
      <c r="C4588" s="10" t="s">
        <v>15</v>
      </c>
      <c r="D4588" s="10" t="s">
        <v>37</v>
      </c>
      <c r="E4588" s="10" t="s">
        <v>17</v>
      </c>
      <c r="F4588" s="10" t="s">
        <v>18</v>
      </c>
      <c r="G4588" s="10" t="s">
        <v>44</v>
      </c>
      <c r="H4588" s="10" t="s">
        <v>20</v>
      </c>
      <c r="I4588" s="10" t="s">
        <v>34</v>
      </c>
      <c r="O4588" s="10">
        <f t="shared" si="71"/>
        <v>1</v>
      </c>
    </row>
    <row r="4589" spans="2:15" x14ac:dyDescent="0.3">
      <c r="B4589" s="10">
        <v>2023</v>
      </c>
      <c r="C4589" s="10" t="s">
        <v>45</v>
      </c>
      <c r="D4589" s="10" t="s">
        <v>33</v>
      </c>
      <c r="E4589" s="10" t="s">
        <v>24</v>
      </c>
      <c r="F4589" s="10" t="s">
        <v>30</v>
      </c>
      <c r="G4589" s="10" t="s">
        <v>19</v>
      </c>
      <c r="H4589" s="10" t="s">
        <v>34</v>
      </c>
      <c r="I4589" s="10" t="s">
        <v>28</v>
      </c>
      <c r="O4589" s="10">
        <f t="shared" si="71"/>
        <v>1</v>
      </c>
    </row>
    <row r="4590" spans="2:15" x14ac:dyDescent="0.3">
      <c r="B4590" s="10">
        <v>2020</v>
      </c>
      <c r="C4590" s="10" t="s">
        <v>43</v>
      </c>
      <c r="D4590" s="10" t="s">
        <v>31</v>
      </c>
      <c r="E4590" s="10" t="s">
        <v>35</v>
      </c>
      <c r="F4590" s="10" t="s">
        <v>18</v>
      </c>
      <c r="G4590" s="10" t="s">
        <v>26</v>
      </c>
      <c r="H4590" s="10" t="s">
        <v>27</v>
      </c>
      <c r="I4590" s="10" t="s">
        <v>21</v>
      </c>
      <c r="O4590" s="10">
        <f t="shared" si="71"/>
        <v>1</v>
      </c>
    </row>
    <row r="4591" spans="2:15" x14ac:dyDescent="0.3">
      <c r="B4591" s="10">
        <v>2025</v>
      </c>
      <c r="C4591" s="10" t="s">
        <v>22</v>
      </c>
      <c r="D4591" s="10" t="s">
        <v>33</v>
      </c>
      <c r="E4591" s="10" t="s">
        <v>17</v>
      </c>
      <c r="F4591" s="10" t="s">
        <v>30</v>
      </c>
      <c r="G4591" s="10" t="s">
        <v>44</v>
      </c>
      <c r="H4591" s="10" t="s">
        <v>39</v>
      </c>
      <c r="I4591" s="10" t="s">
        <v>28</v>
      </c>
      <c r="O4591" s="10">
        <f t="shared" si="71"/>
        <v>1</v>
      </c>
    </row>
    <row r="4592" spans="2:15" x14ac:dyDescent="0.3">
      <c r="B4592" s="10">
        <v>2022</v>
      </c>
      <c r="C4592" s="10" t="s">
        <v>43</v>
      </c>
      <c r="D4592" s="10" t="s">
        <v>23</v>
      </c>
      <c r="E4592" s="10" t="s">
        <v>24</v>
      </c>
      <c r="F4592" s="10" t="s">
        <v>25</v>
      </c>
      <c r="G4592" s="10" t="s">
        <v>40</v>
      </c>
      <c r="H4592" s="10" t="s">
        <v>20</v>
      </c>
      <c r="I4592" s="10" t="s">
        <v>28</v>
      </c>
      <c r="O4592" s="10">
        <f t="shared" si="71"/>
        <v>1</v>
      </c>
    </row>
    <row r="4593" spans="2:15" x14ac:dyDescent="0.3">
      <c r="B4593" s="10">
        <v>2021</v>
      </c>
      <c r="C4593" s="10" t="s">
        <v>41</v>
      </c>
      <c r="D4593" s="10" t="s">
        <v>42</v>
      </c>
      <c r="E4593" s="10" t="s">
        <v>35</v>
      </c>
      <c r="F4593" s="10" t="s">
        <v>30</v>
      </c>
      <c r="G4593" s="10" t="s">
        <v>44</v>
      </c>
      <c r="H4593" s="10" t="s">
        <v>34</v>
      </c>
      <c r="I4593" s="10" t="s">
        <v>28</v>
      </c>
      <c r="O4593" s="10">
        <f t="shared" si="71"/>
        <v>1</v>
      </c>
    </row>
    <row r="4594" spans="2:15" x14ac:dyDescent="0.3">
      <c r="B4594" s="10">
        <v>2022</v>
      </c>
      <c r="C4594" s="10" t="s">
        <v>15</v>
      </c>
      <c r="D4594" s="10" t="s">
        <v>37</v>
      </c>
      <c r="E4594" s="10" t="s">
        <v>17</v>
      </c>
      <c r="F4594" s="10" t="s">
        <v>30</v>
      </c>
      <c r="G4594" s="10" t="s">
        <v>40</v>
      </c>
      <c r="H4594" s="10" t="s">
        <v>34</v>
      </c>
      <c r="I4594" s="10" t="s">
        <v>28</v>
      </c>
      <c r="O4594" s="10">
        <f t="shared" si="71"/>
        <v>1</v>
      </c>
    </row>
    <row r="4595" spans="2:15" x14ac:dyDescent="0.3">
      <c r="B4595" s="10">
        <v>2023</v>
      </c>
      <c r="C4595" s="10" t="s">
        <v>22</v>
      </c>
      <c r="D4595" s="10" t="s">
        <v>37</v>
      </c>
      <c r="E4595" s="10" t="s">
        <v>17</v>
      </c>
      <c r="F4595" s="10" t="s">
        <v>18</v>
      </c>
      <c r="G4595" s="10" t="s">
        <v>38</v>
      </c>
      <c r="H4595" s="10" t="s">
        <v>20</v>
      </c>
      <c r="I4595" s="10" t="s">
        <v>28</v>
      </c>
      <c r="O4595" s="10">
        <f t="shared" si="71"/>
        <v>1</v>
      </c>
    </row>
    <row r="4596" spans="2:15" x14ac:dyDescent="0.3">
      <c r="B4596" s="10">
        <v>2026</v>
      </c>
      <c r="C4596" s="10" t="s">
        <v>22</v>
      </c>
      <c r="D4596" s="10" t="s">
        <v>31</v>
      </c>
      <c r="E4596" s="10" t="s">
        <v>35</v>
      </c>
      <c r="F4596" s="10" t="s">
        <v>30</v>
      </c>
      <c r="G4596" s="10" t="s">
        <v>44</v>
      </c>
      <c r="H4596" s="10" t="s">
        <v>39</v>
      </c>
      <c r="I4596" s="10" t="s">
        <v>28</v>
      </c>
      <c r="O4596" s="10">
        <f t="shared" si="71"/>
        <v>1</v>
      </c>
    </row>
    <row r="4597" spans="2:15" x14ac:dyDescent="0.3">
      <c r="B4597" s="10">
        <v>2026</v>
      </c>
      <c r="C4597" s="10" t="s">
        <v>29</v>
      </c>
      <c r="D4597" s="10" t="s">
        <v>23</v>
      </c>
      <c r="E4597" s="10" t="s">
        <v>35</v>
      </c>
      <c r="F4597" s="10" t="s">
        <v>30</v>
      </c>
      <c r="G4597" s="10" t="s">
        <v>19</v>
      </c>
      <c r="H4597" s="10" t="s">
        <v>39</v>
      </c>
      <c r="I4597" s="10" t="s">
        <v>28</v>
      </c>
      <c r="O4597" s="10">
        <f t="shared" si="71"/>
        <v>1</v>
      </c>
    </row>
    <row r="4598" spans="2:15" x14ac:dyDescent="0.3">
      <c r="B4598" s="10">
        <v>2026</v>
      </c>
      <c r="C4598" s="10" t="s">
        <v>43</v>
      </c>
      <c r="D4598" s="10" t="s">
        <v>33</v>
      </c>
      <c r="E4598" s="10" t="s">
        <v>17</v>
      </c>
      <c r="F4598" s="10" t="s">
        <v>18</v>
      </c>
      <c r="G4598" s="10" t="s">
        <v>40</v>
      </c>
      <c r="H4598" s="10" t="s">
        <v>20</v>
      </c>
      <c r="I4598" s="10" t="s">
        <v>21</v>
      </c>
      <c r="O4598" s="10">
        <f t="shared" si="71"/>
        <v>1</v>
      </c>
    </row>
    <row r="4599" spans="2:15" x14ac:dyDescent="0.3">
      <c r="B4599" s="10">
        <v>2024</v>
      </c>
      <c r="C4599" s="10" t="s">
        <v>43</v>
      </c>
      <c r="D4599" s="10" t="s">
        <v>33</v>
      </c>
      <c r="E4599" s="10" t="s">
        <v>17</v>
      </c>
      <c r="F4599" s="10" t="s">
        <v>30</v>
      </c>
      <c r="G4599" s="10" t="s">
        <v>32</v>
      </c>
      <c r="H4599" s="10" t="s">
        <v>39</v>
      </c>
      <c r="I4599" s="10" t="s">
        <v>34</v>
      </c>
      <c r="O4599" s="10">
        <f t="shared" si="71"/>
        <v>1</v>
      </c>
    </row>
    <row r="4600" spans="2:15" x14ac:dyDescent="0.3">
      <c r="B4600" s="10">
        <v>2023</v>
      </c>
      <c r="C4600" s="10" t="s">
        <v>41</v>
      </c>
      <c r="D4600" s="10" t="s">
        <v>33</v>
      </c>
      <c r="E4600" s="10" t="s">
        <v>24</v>
      </c>
      <c r="F4600" s="10" t="s">
        <v>18</v>
      </c>
      <c r="G4600" s="10" t="s">
        <v>44</v>
      </c>
      <c r="H4600" s="10" t="s">
        <v>39</v>
      </c>
      <c r="I4600" s="10" t="s">
        <v>21</v>
      </c>
      <c r="O4600" s="10">
        <f t="shared" si="71"/>
        <v>1</v>
      </c>
    </row>
    <row r="4601" spans="2:15" x14ac:dyDescent="0.3">
      <c r="B4601" s="10">
        <v>2020</v>
      </c>
      <c r="C4601" s="10" t="s">
        <v>36</v>
      </c>
      <c r="D4601" s="10" t="s">
        <v>33</v>
      </c>
      <c r="E4601" s="10" t="s">
        <v>35</v>
      </c>
      <c r="F4601" s="10" t="s">
        <v>25</v>
      </c>
      <c r="G4601" s="10" t="s">
        <v>19</v>
      </c>
      <c r="H4601" s="10" t="s">
        <v>34</v>
      </c>
      <c r="I4601" s="10" t="s">
        <v>21</v>
      </c>
      <c r="O4601" s="10">
        <f t="shared" si="71"/>
        <v>1</v>
      </c>
    </row>
    <row r="4602" spans="2:15" x14ac:dyDescent="0.3">
      <c r="B4602" s="10">
        <v>2026</v>
      </c>
      <c r="C4602" s="10" t="s">
        <v>29</v>
      </c>
      <c r="D4602" s="10" t="s">
        <v>42</v>
      </c>
      <c r="E4602" s="10" t="s">
        <v>35</v>
      </c>
      <c r="F4602" s="10" t="s">
        <v>25</v>
      </c>
      <c r="G4602" s="10" t="s">
        <v>38</v>
      </c>
      <c r="H4602" s="10" t="s">
        <v>34</v>
      </c>
      <c r="I4602" s="10" t="s">
        <v>21</v>
      </c>
      <c r="O4602" s="10">
        <f t="shared" si="71"/>
        <v>1</v>
      </c>
    </row>
    <row r="4603" spans="2:15" x14ac:dyDescent="0.3">
      <c r="B4603" s="10">
        <v>2020</v>
      </c>
      <c r="C4603" s="10" t="s">
        <v>41</v>
      </c>
      <c r="D4603" s="10" t="s">
        <v>23</v>
      </c>
      <c r="E4603" s="10" t="s">
        <v>17</v>
      </c>
      <c r="F4603" s="10" t="s">
        <v>25</v>
      </c>
      <c r="G4603" s="10" t="s">
        <v>26</v>
      </c>
      <c r="H4603" s="10" t="s">
        <v>34</v>
      </c>
      <c r="I4603" s="10" t="s">
        <v>21</v>
      </c>
      <c r="O4603" s="10">
        <f t="shared" si="71"/>
        <v>1</v>
      </c>
    </row>
    <row r="4604" spans="2:15" x14ac:dyDescent="0.3">
      <c r="B4604" s="10">
        <v>2026</v>
      </c>
      <c r="C4604" s="10" t="s">
        <v>41</v>
      </c>
      <c r="D4604" s="10" t="s">
        <v>23</v>
      </c>
      <c r="E4604" s="10" t="s">
        <v>24</v>
      </c>
      <c r="F4604" s="10" t="s">
        <v>30</v>
      </c>
      <c r="G4604" s="10" t="s">
        <v>44</v>
      </c>
      <c r="H4604" s="10" t="s">
        <v>39</v>
      </c>
      <c r="I4604" s="10" t="s">
        <v>28</v>
      </c>
      <c r="O4604" s="10">
        <f t="shared" si="71"/>
        <v>1</v>
      </c>
    </row>
    <row r="4605" spans="2:15" x14ac:dyDescent="0.3">
      <c r="B4605" s="10">
        <v>2023</v>
      </c>
      <c r="C4605" s="10" t="s">
        <v>41</v>
      </c>
      <c r="D4605" s="10" t="s">
        <v>37</v>
      </c>
      <c r="E4605" s="10" t="s">
        <v>17</v>
      </c>
      <c r="F4605" s="10" t="s">
        <v>30</v>
      </c>
      <c r="G4605" s="10" t="s">
        <v>40</v>
      </c>
      <c r="H4605" s="10" t="s">
        <v>27</v>
      </c>
      <c r="I4605" s="10" t="s">
        <v>28</v>
      </c>
      <c r="O4605" s="10">
        <f t="shared" si="71"/>
        <v>1</v>
      </c>
    </row>
    <row r="4606" spans="2:15" x14ac:dyDescent="0.3">
      <c r="B4606" s="10">
        <v>2020</v>
      </c>
      <c r="C4606" s="10" t="s">
        <v>22</v>
      </c>
      <c r="D4606" s="10" t="s">
        <v>23</v>
      </c>
      <c r="E4606" s="10" t="s">
        <v>35</v>
      </c>
      <c r="F4606" s="10" t="s">
        <v>25</v>
      </c>
      <c r="G4606" s="10" t="s">
        <v>40</v>
      </c>
      <c r="H4606" s="10" t="s">
        <v>34</v>
      </c>
      <c r="I4606" s="10" t="s">
        <v>21</v>
      </c>
      <c r="O4606" s="10">
        <f t="shared" si="71"/>
        <v>1</v>
      </c>
    </row>
    <row r="4607" spans="2:15" x14ac:dyDescent="0.3">
      <c r="B4607" s="10">
        <v>2026</v>
      </c>
      <c r="C4607" s="10" t="s">
        <v>22</v>
      </c>
      <c r="D4607" s="10" t="s">
        <v>42</v>
      </c>
      <c r="E4607" s="10" t="s">
        <v>24</v>
      </c>
      <c r="F4607" s="10" t="s">
        <v>25</v>
      </c>
      <c r="G4607" s="10" t="s">
        <v>44</v>
      </c>
      <c r="H4607" s="10" t="s">
        <v>34</v>
      </c>
      <c r="I4607" s="10" t="s">
        <v>28</v>
      </c>
      <c r="O4607" s="10">
        <f t="shared" si="71"/>
        <v>1</v>
      </c>
    </row>
    <row r="4608" spans="2:15" x14ac:dyDescent="0.3">
      <c r="B4608" s="10">
        <v>2026</v>
      </c>
      <c r="C4608" s="10" t="s">
        <v>45</v>
      </c>
      <c r="D4608" s="10" t="s">
        <v>42</v>
      </c>
      <c r="E4608" s="10" t="s">
        <v>24</v>
      </c>
      <c r="F4608" s="10" t="s">
        <v>30</v>
      </c>
      <c r="G4608" s="10" t="s">
        <v>26</v>
      </c>
      <c r="H4608" s="10" t="s">
        <v>34</v>
      </c>
      <c r="I4608" s="10" t="s">
        <v>34</v>
      </c>
      <c r="O4608" s="10">
        <f t="shared" si="71"/>
        <v>1</v>
      </c>
    </row>
    <row r="4609" spans="2:15" x14ac:dyDescent="0.3">
      <c r="B4609" s="10">
        <v>2023</v>
      </c>
      <c r="C4609" s="10" t="s">
        <v>36</v>
      </c>
      <c r="D4609" s="10" t="s">
        <v>16</v>
      </c>
      <c r="E4609" s="10" t="s">
        <v>17</v>
      </c>
      <c r="F4609" s="10" t="s">
        <v>18</v>
      </c>
      <c r="G4609" s="10" t="s">
        <v>19</v>
      </c>
      <c r="H4609" s="10" t="s">
        <v>20</v>
      </c>
      <c r="I4609" s="10" t="s">
        <v>28</v>
      </c>
      <c r="O4609" s="10">
        <f t="shared" si="71"/>
        <v>1</v>
      </c>
    </row>
    <row r="4610" spans="2:15" x14ac:dyDescent="0.3">
      <c r="B4610" s="10">
        <v>2024</v>
      </c>
      <c r="C4610" s="10" t="s">
        <v>43</v>
      </c>
      <c r="D4610" s="10" t="s">
        <v>23</v>
      </c>
      <c r="E4610" s="10" t="s">
        <v>24</v>
      </c>
      <c r="F4610" s="10" t="s">
        <v>30</v>
      </c>
      <c r="G4610" s="10" t="s">
        <v>19</v>
      </c>
      <c r="H4610" s="10" t="s">
        <v>27</v>
      </c>
      <c r="I4610" s="10" t="s">
        <v>28</v>
      </c>
      <c r="O4610" s="10">
        <f t="shared" si="71"/>
        <v>1</v>
      </c>
    </row>
    <row r="4611" spans="2:15" x14ac:dyDescent="0.3">
      <c r="B4611" s="10">
        <v>2022</v>
      </c>
      <c r="C4611" s="10" t="s">
        <v>43</v>
      </c>
      <c r="D4611" s="10" t="s">
        <v>31</v>
      </c>
      <c r="E4611" s="10" t="s">
        <v>17</v>
      </c>
      <c r="F4611" s="10" t="s">
        <v>30</v>
      </c>
      <c r="G4611" s="10" t="s">
        <v>44</v>
      </c>
      <c r="H4611" s="10" t="s">
        <v>27</v>
      </c>
      <c r="I4611" s="10" t="s">
        <v>21</v>
      </c>
      <c r="O4611" s="10">
        <f t="shared" si="71"/>
        <v>1</v>
      </c>
    </row>
    <row r="4612" spans="2:15" x14ac:dyDescent="0.3">
      <c r="B4612" s="10">
        <v>2025</v>
      </c>
      <c r="C4612" s="10" t="s">
        <v>15</v>
      </c>
      <c r="D4612" s="10" t="s">
        <v>33</v>
      </c>
      <c r="E4612" s="10" t="s">
        <v>17</v>
      </c>
      <c r="F4612" s="10" t="s">
        <v>30</v>
      </c>
      <c r="G4612" s="10" t="s">
        <v>32</v>
      </c>
      <c r="H4612" s="10" t="s">
        <v>27</v>
      </c>
      <c r="I4612" s="10" t="s">
        <v>28</v>
      </c>
      <c r="O4612" s="10">
        <f t="shared" si="71"/>
        <v>1</v>
      </c>
    </row>
    <row r="4613" spans="2:15" x14ac:dyDescent="0.3">
      <c r="B4613" s="10">
        <v>2025</v>
      </c>
      <c r="C4613" s="10" t="s">
        <v>45</v>
      </c>
      <c r="D4613" s="10" t="s">
        <v>33</v>
      </c>
      <c r="E4613" s="10" t="s">
        <v>35</v>
      </c>
      <c r="F4613" s="10" t="s">
        <v>18</v>
      </c>
      <c r="G4613" s="10" t="s">
        <v>38</v>
      </c>
      <c r="H4613" s="10" t="s">
        <v>20</v>
      </c>
      <c r="I4613" s="10" t="s">
        <v>28</v>
      </c>
      <c r="O4613" s="10">
        <f t="shared" ref="O4613:O4676" si="72">SUBTOTAL(103,B4613)</f>
        <v>1</v>
      </c>
    </row>
    <row r="4614" spans="2:15" x14ac:dyDescent="0.3">
      <c r="B4614" s="10">
        <v>2021</v>
      </c>
      <c r="C4614" s="10" t="s">
        <v>36</v>
      </c>
      <c r="D4614" s="10" t="s">
        <v>37</v>
      </c>
      <c r="E4614" s="10" t="s">
        <v>35</v>
      </c>
      <c r="F4614" s="10" t="s">
        <v>18</v>
      </c>
      <c r="G4614" s="10" t="s">
        <v>19</v>
      </c>
      <c r="H4614" s="10" t="s">
        <v>20</v>
      </c>
      <c r="I4614" s="10" t="s">
        <v>34</v>
      </c>
      <c r="O4614" s="10">
        <f t="shared" si="72"/>
        <v>1</v>
      </c>
    </row>
    <row r="4615" spans="2:15" x14ac:dyDescent="0.3">
      <c r="B4615" s="10">
        <v>2025</v>
      </c>
      <c r="C4615" s="10" t="s">
        <v>45</v>
      </c>
      <c r="D4615" s="10" t="s">
        <v>42</v>
      </c>
      <c r="E4615" s="10" t="s">
        <v>24</v>
      </c>
      <c r="F4615" s="10" t="s">
        <v>25</v>
      </c>
      <c r="G4615" s="10" t="s">
        <v>32</v>
      </c>
      <c r="H4615" s="10" t="s">
        <v>20</v>
      </c>
      <c r="I4615" s="10" t="s">
        <v>28</v>
      </c>
      <c r="O4615" s="10">
        <f t="shared" si="72"/>
        <v>1</v>
      </c>
    </row>
    <row r="4616" spans="2:15" x14ac:dyDescent="0.3">
      <c r="B4616" s="10">
        <v>2020</v>
      </c>
      <c r="C4616" s="10" t="s">
        <v>43</v>
      </c>
      <c r="D4616" s="10" t="s">
        <v>16</v>
      </c>
      <c r="E4616" s="10" t="s">
        <v>17</v>
      </c>
      <c r="F4616" s="10" t="s">
        <v>30</v>
      </c>
      <c r="G4616" s="10" t="s">
        <v>44</v>
      </c>
      <c r="H4616" s="10" t="s">
        <v>34</v>
      </c>
      <c r="I4616" s="10" t="s">
        <v>34</v>
      </c>
      <c r="O4616" s="10">
        <f t="shared" si="72"/>
        <v>1</v>
      </c>
    </row>
    <row r="4617" spans="2:15" x14ac:dyDescent="0.3">
      <c r="B4617" s="10">
        <v>2023</v>
      </c>
      <c r="C4617" s="10" t="s">
        <v>15</v>
      </c>
      <c r="D4617" s="10" t="s">
        <v>23</v>
      </c>
      <c r="E4617" s="10" t="s">
        <v>24</v>
      </c>
      <c r="F4617" s="10" t="s">
        <v>30</v>
      </c>
      <c r="G4617" s="10" t="s">
        <v>38</v>
      </c>
      <c r="H4617" s="10" t="s">
        <v>34</v>
      </c>
      <c r="I4617" s="10" t="s">
        <v>28</v>
      </c>
      <c r="O4617" s="10">
        <f t="shared" si="72"/>
        <v>1</v>
      </c>
    </row>
    <row r="4618" spans="2:15" x14ac:dyDescent="0.3">
      <c r="B4618" s="10">
        <v>2021</v>
      </c>
      <c r="C4618" s="10" t="s">
        <v>45</v>
      </c>
      <c r="D4618" s="10" t="s">
        <v>42</v>
      </c>
      <c r="E4618" s="10" t="s">
        <v>35</v>
      </c>
      <c r="F4618" s="10" t="s">
        <v>25</v>
      </c>
      <c r="G4618" s="10" t="s">
        <v>40</v>
      </c>
      <c r="H4618" s="10" t="s">
        <v>39</v>
      </c>
      <c r="I4618" s="10" t="s">
        <v>34</v>
      </c>
      <c r="O4618" s="10">
        <f t="shared" si="72"/>
        <v>1</v>
      </c>
    </row>
    <row r="4619" spans="2:15" x14ac:dyDescent="0.3">
      <c r="B4619" s="10">
        <v>2025</v>
      </c>
      <c r="C4619" s="10" t="s">
        <v>45</v>
      </c>
      <c r="D4619" s="10" t="s">
        <v>31</v>
      </c>
      <c r="E4619" s="10" t="s">
        <v>17</v>
      </c>
      <c r="F4619" s="10" t="s">
        <v>18</v>
      </c>
      <c r="G4619" s="10" t="s">
        <v>44</v>
      </c>
      <c r="H4619" s="10" t="s">
        <v>39</v>
      </c>
      <c r="I4619" s="10" t="s">
        <v>28</v>
      </c>
      <c r="O4619" s="10">
        <f t="shared" si="72"/>
        <v>1</v>
      </c>
    </row>
    <row r="4620" spans="2:15" x14ac:dyDescent="0.3">
      <c r="B4620" s="10">
        <v>2022</v>
      </c>
      <c r="C4620" s="10" t="s">
        <v>45</v>
      </c>
      <c r="D4620" s="10" t="s">
        <v>33</v>
      </c>
      <c r="E4620" s="10" t="s">
        <v>17</v>
      </c>
      <c r="F4620" s="10" t="s">
        <v>18</v>
      </c>
      <c r="G4620" s="10" t="s">
        <v>32</v>
      </c>
      <c r="H4620" s="10" t="s">
        <v>20</v>
      </c>
      <c r="I4620" s="10" t="s">
        <v>28</v>
      </c>
      <c r="O4620" s="10">
        <f t="shared" si="72"/>
        <v>1</v>
      </c>
    </row>
    <row r="4621" spans="2:15" x14ac:dyDescent="0.3">
      <c r="B4621" s="10">
        <v>2025</v>
      </c>
      <c r="C4621" s="10" t="s">
        <v>29</v>
      </c>
      <c r="D4621" s="10" t="s">
        <v>37</v>
      </c>
      <c r="E4621" s="10" t="s">
        <v>35</v>
      </c>
      <c r="F4621" s="10" t="s">
        <v>25</v>
      </c>
      <c r="G4621" s="10" t="s">
        <v>44</v>
      </c>
      <c r="H4621" s="10" t="s">
        <v>27</v>
      </c>
      <c r="I4621" s="10" t="s">
        <v>34</v>
      </c>
      <c r="O4621" s="10">
        <f t="shared" si="72"/>
        <v>1</v>
      </c>
    </row>
    <row r="4622" spans="2:15" x14ac:dyDescent="0.3">
      <c r="B4622" s="10">
        <v>2022</v>
      </c>
      <c r="C4622" s="10" t="s">
        <v>41</v>
      </c>
      <c r="D4622" s="10" t="s">
        <v>16</v>
      </c>
      <c r="E4622" s="10" t="s">
        <v>35</v>
      </c>
      <c r="F4622" s="10" t="s">
        <v>25</v>
      </c>
      <c r="G4622" s="10" t="s">
        <v>44</v>
      </c>
      <c r="H4622" s="10" t="s">
        <v>27</v>
      </c>
      <c r="I4622" s="10" t="s">
        <v>28</v>
      </c>
      <c r="O4622" s="10">
        <f t="shared" si="72"/>
        <v>1</v>
      </c>
    </row>
    <row r="4623" spans="2:15" x14ac:dyDescent="0.3">
      <c r="B4623" s="10">
        <v>2022</v>
      </c>
      <c r="C4623" s="10" t="s">
        <v>45</v>
      </c>
      <c r="D4623" s="10" t="s">
        <v>37</v>
      </c>
      <c r="E4623" s="10" t="s">
        <v>35</v>
      </c>
      <c r="F4623" s="10" t="s">
        <v>18</v>
      </c>
      <c r="G4623" s="10" t="s">
        <v>38</v>
      </c>
      <c r="H4623" s="10" t="s">
        <v>34</v>
      </c>
      <c r="I4623" s="10" t="s">
        <v>34</v>
      </c>
      <c r="O4623" s="10">
        <f t="shared" si="72"/>
        <v>1</v>
      </c>
    </row>
    <row r="4624" spans="2:15" x14ac:dyDescent="0.3">
      <c r="B4624" s="10">
        <v>2024</v>
      </c>
      <c r="C4624" s="10" t="s">
        <v>43</v>
      </c>
      <c r="D4624" s="10" t="s">
        <v>31</v>
      </c>
      <c r="E4624" s="10" t="s">
        <v>17</v>
      </c>
      <c r="F4624" s="10" t="s">
        <v>30</v>
      </c>
      <c r="G4624" s="10" t="s">
        <v>26</v>
      </c>
      <c r="H4624" s="10" t="s">
        <v>34</v>
      </c>
      <c r="I4624" s="10" t="s">
        <v>21</v>
      </c>
      <c r="O4624" s="10">
        <f t="shared" si="72"/>
        <v>1</v>
      </c>
    </row>
    <row r="4625" spans="2:15" x14ac:dyDescent="0.3">
      <c r="B4625" s="10">
        <v>2024</v>
      </c>
      <c r="C4625" s="10" t="s">
        <v>41</v>
      </c>
      <c r="D4625" s="10" t="s">
        <v>31</v>
      </c>
      <c r="E4625" s="10" t="s">
        <v>24</v>
      </c>
      <c r="F4625" s="10" t="s">
        <v>18</v>
      </c>
      <c r="G4625" s="10" t="s">
        <v>44</v>
      </c>
      <c r="H4625" s="10" t="s">
        <v>39</v>
      </c>
      <c r="I4625" s="10" t="s">
        <v>28</v>
      </c>
      <c r="O4625" s="10">
        <f t="shared" si="72"/>
        <v>1</v>
      </c>
    </row>
    <row r="4626" spans="2:15" x14ac:dyDescent="0.3">
      <c r="B4626" s="10">
        <v>2025</v>
      </c>
      <c r="C4626" s="10" t="s">
        <v>45</v>
      </c>
      <c r="D4626" s="10" t="s">
        <v>23</v>
      </c>
      <c r="E4626" s="10" t="s">
        <v>17</v>
      </c>
      <c r="F4626" s="10" t="s">
        <v>30</v>
      </c>
      <c r="G4626" s="10" t="s">
        <v>40</v>
      </c>
      <c r="H4626" s="10" t="s">
        <v>39</v>
      </c>
      <c r="I4626" s="10" t="s">
        <v>34</v>
      </c>
      <c r="O4626" s="10">
        <f t="shared" si="72"/>
        <v>1</v>
      </c>
    </row>
    <row r="4627" spans="2:15" x14ac:dyDescent="0.3">
      <c r="B4627" s="10">
        <v>2024</v>
      </c>
      <c r="C4627" s="10" t="s">
        <v>41</v>
      </c>
      <c r="D4627" s="10" t="s">
        <v>31</v>
      </c>
      <c r="E4627" s="10" t="s">
        <v>17</v>
      </c>
      <c r="F4627" s="10" t="s">
        <v>18</v>
      </c>
      <c r="G4627" s="10" t="s">
        <v>32</v>
      </c>
      <c r="H4627" s="10" t="s">
        <v>34</v>
      </c>
      <c r="I4627" s="10" t="s">
        <v>28</v>
      </c>
      <c r="O4627" s="10">
        <f t="shared" si="72"/>
        <v>1</v>
      </c>
    </row>
    <row r="4628" spans="2:15" x14ac:dyDescent="0.3">
      <c r="B4628" s="10">
        <v>2026</v>
      </c>
      <c r="C4628" s="10" t="s">
        <v>22</v>
      </c>
      <c r="D4628" s="10" t="s">
        <v>31</v>
      </c>
      <c r="E4628" s="10" t="s">
        <v>35</v>
      </c>
      <c r="F4628" s="10" t="s">
        <v>30</v>
      </c>
      <c r="G4628" s="10" t="s">
        <v>40</v>
      </c>
      <c r="H4628" s="10" t="s">
        <v>20</v>
      </c>
      <c r="I4628" s="10" t="s">
        <v>28</v>
      </c>
      <c r="O4628" s="10">
        <f t="shared" si="72"/>
        <v>1</v>
      </c>
    </row>
    <row r="4629" spans="2:15" x14ac:dyDescent="0.3">
      <c r="B4629" s="10">
        <v>2025</v>
      </c>
      <c r="C4629" s="10" t="s">
        <v>22</v>
      </c>
      <c r="D4629" s="10" t="s">
        <v>16</v>
      </c>
      <c r="E4629" s="10" t="s">
        <v>35</v>
      </c>
      <c r="F4629" s="10" t="s">
        <v>25</v>
      </c>
      <c r="G4629" s="10" t="s">
        <v>40</v>
      </c>
      <c r="H4629" s="10" t="s">
        <v>27</v>
      </c>
      <c r="I4629" s="10" t="s">
        <v>28</v>
      </c>
      <c r="O4629" s="10">
        <f t="shared" si="72"/>
        <v>1</v>
      </c>
    </row>
    <row r="4630" spans="2:15" x14ac:dyDescent="0.3">
      <c r="B4630" s="10">
        <v>2023</v>
      </c>
      <c r="C4630" s="10" t="s">
        <v>29</v>
      </c>
      <c r="D4630" s="10" t="s">
        <v>31</v>
      </c>
      <c r="E4630" s="10" t="s">
        <v>17</v>
      </c>
      <c r="F4630" s="10" t="s">
        <v>30</v>
      </c>
      <c r="G4630" s="10" t="s">
        <v>44</v>
      </c>
      <c r="H4630" s="10" t="s">
        <v>27</v>
      </c>
      <c r="I4630" s="10" t="s">
        <v>28</v>
      </c>
      <c r="O4630" s="10">
        <f t="shared" si="72"/>
        <v>1</v>
      </c>
    </row>
    <row r="4631" spans="2:15" x14ac:dyDescent="0.3">
      <c r="B4631" s="10">
        <v>2025</v>
      </c>
      <c r="C4631" s="10" t="s">
        <v>45</v>
      </c>
      <c r="D4631" s="10" t="s">
        <v>31</v>
      </c>
      <c r="E4631" s="10" t="s">
        <v>24</v>
      </c>
      <c r="F4631" s="10" t="s">
        <v>30</v>
      </c>
      <c r="G4631" s="10" t="s">
        <v>19</v>
      </c>
      <c r="H4631" s="10" t="s">
        <v>39</v>
      </c>
      <c r="I4631" s="10" t="s">
        <v>21</v>
      </c>
      <c r="O4631" s="10">
        <f t="shared" si="72"/>
        <v>1</v>
      </c>
    </row>
    <row r="4632" spans="2:15" x14ac:dyDescent="0.3">
      <c r="B4632" s="10">
        <v>2026</v>
      </c>
      <c r="C4632" s="10" t="s">
        <v>15</v>
      </c>
      <c r="D4632" s="10" t="s">
        <v>42</v>
      </c>
      <c r="E4632" s="10" t="s">
        <v>17</v>
      </c>
      <c r="F4632" s="10" t="s">
        <v>30</v>
      </c>
      <c r="G4632" s="10" t="s">
        <v>44</v>
      </c>
      <c r="H4632" s="10" t="s">
        <v>27</v>
      </c>
      <c r="I4632" s="10" t="s">
        <v>28</v>
      </c>
      <c r="O4632" s="10">
        <f t="shared" si="72"/>
        <v>1</v>
      </c>
    </row>
    <row r="4633" spans="2:15" x14ac:dyDescent="0.3">
      <c r="B4633" s="10">
        <v>2021</v>
      </c>
      <c r="C4633" s="10" t="s">
        <v>41</v>
      </c>
      <c r="D4633" s="10" t="s">
        <v>37</v>
      </c>
      <c r="E4633" s="10" t="s">
        <v>35</v>
      </c>
      <c r="F4633" s="10" t="s">
        <v>25</v>
      </c>
      <c r="G4633" s="10" t="s">
        <v>26</v>
      </c>
      <c r="H4633" s="10" t="s">
        <v>39</v>
      </c>
      <c r="I4633" s="10" t="s">
        <v>28</v>
      </c>
      <c r="O4633" s="10">
        <f t="shared" si="72"/>
        <v>1</v>
      </c>
    </row>
    <row r="4634" spans="2:15" x14ac:dyDescent="0.3">
      <c r="B4634" s="10">
        <v>2020</v>
      </c>
      <c r="C4634" s="10" t="s">
        <v>43</v>
      </c>
      <c r="D4634" s="10" t="s">
        <v>42</v>
      </c>
      <c r="E4634" s="10" t="s">
        <v>24</v>
      </c>
      <c r="F4634" s="10" t="s">
        <v>18</v>
      </c>
      <c r="G4634" s="10" t="s">
        <v>26</v>
      </c>
      <c r="H4634" s="10" t="s">
        <v>27</v>
      </c>
      <c r="I4634" s="10" t="s">
        <v>28</v>
      </c>
      <c r="O4634" s="10">
        <f t="shared" si="72"/>
        <v>1</v>
      </c>
    </row>
    <row r="4635" spans="2:15" x14ac:dyDescent="0.3">
      <c r="B4635" s="10">
        <v>2020</v>
      </c>
      <c r="C4635" s="10" t="s">
        <v>41</v>
      </c>
      <c r="D4635" s="10" t="s">
        <v>23</v>
      </c>
      <c r="E4635" s="10" t="s">
        <v>24</v>
      </c>
      <c r="F4635" s="10" t="s">
        <v>25</v>
      </c>
      <c r="G4635" s="10" t="s">
        <v>44</v>
      </c>
      <c r="H4635" s="10" t="s">
        <v>39</v>
      </c>
      <c r="I4635" s="10" t="s">
        <v>28</v>
      </c>
      <c r="O4635" s="10">
        <f t="shared" si="72"/>
        <v>1</v>
      </c>
    </row>
    <row r="4636" spans="2:15" x14ac:dyDescent="0.3">
      <c r="B4636" s="10">
        <v>2024</v>
      </c>
      <c r="C4636" s="10" t="s">
        <v>29</v>
      </c>
      <c r="D4636" s="10" t="s">
        <v>33</v>
      </c>
      <c r="E4636" s="10" t="s">
        <v>35</v>
      </c>
      <c r="F4636" s="10" t="s">
        <v>25</v>
      </c>
      <c r="G4636" s="10" t="s">
        <v>32</v>
      </c>
      <c r="H4636" s="10" t="s">
        <v>39</v>
      </c>
      <c r="I4636" s="10" t="s">
        <v>21</v>
      </c>
      <c r="O4636" s="10">
        <f t="shared" si="72"/>
        <v>1</v>
      </c>
    </row>
    <row r="4637" spans="2:15" x14ac:dyDescent="0.3">
      <c r="B4637" s="10">
        <v>2022</v>
      </c>
      <c r="C4637" s="10" t="s">
        <v>41</v>
      </c>
      <c r="D4637" s="10" t="s">
        <v>42</v>
      </c>
      <c r="E4637" s="10" t="s">
        <v>35</v>
      </c>
      <c r="F4637" s="10" t="s">
        <v>25</v>
      </c>
      <c r="G4637" s="10" t="s">
        <v>19</v>
      </c>
      <c r="H4637" s="10" t="s">
        <v>27</v>
      </c>
      <c r="I4637" s="10" t="s">
        <v>28</v>
      </c>
      <c r="O4637" s="10">
        <f t="shared" si="72"/>
        <v>1</v>
      </c>
    </row>
    <row r="4638" spans="2:15" x14ac:dyDescent="0.3">
      <c r="B4638" s="10">
        <v>2024</v>
      </c>
      <c r="C4638" s="10" t="s">
        <v>41</v>
      </c>
      <c r="D4638" s="10" t="s">
        <v>23</v>
      </c>
      <c r="E4638" s="10" t="s">
        <v>24</v>
      </c>
      <c r="F4638" s="10" t="s">
        <v>25</v>
      </c>
      <c r="G4638" s="10" t="s">
        <v>44</v>
      </c>
      <c r="H4638" s="10" t="s">
        <v>34</v>
      </c>
      <c r="I4638" s="10" t="s">
        <v>28</v>
      </c>
      <c r="O4638" s="10">
        <f t="shared" si="72"/>
        <v>1</v>
      </c>
    </row>
    <row r="4639" spans="2:15" x14ac:dyDescent="0.3">
      <c r="B4639" s="10">
        <v>2024</v>
      </c>
      <c r="C4639" s="10" t="s">
        <v>22</v>
      </c>
      <c r="D4639" s="10" t="s">
        <v>23</v>
      </c>
      <c r="E4639" s="10" t="s">
        <v>17</v>
      </c>
      <c r="F4639" s="10" t="s">
        <v>25</v>
      </c>
      <c r="G4639" s="10" t="s">
        <v>40</v>
      </c>
      <c r="H4639" s="10" t="s">
        <v>27</v>
      </c>
      <c r="I4639" s="10" t="s">
        <v>21</v>
      </c>
      <c r="O4639" s="10">
        <f t="shared" si="72"/>
        <v>1</v>
      </c>
    </row>
    <row r="4640" spans="2:15" x14ac:dyDescent="0.3">
      <c r="B4640" s="10">
        <v>2021</v>
      </c>
      <c r="C4640" s="10" t="s">
        <v>36</v>
      </c>
      <c r="D4640" s="10" t="s">
        <v>37</v>
      </c>
      <c r="E4640" s="10" t="s">
        <v>17</v>
      </c>
      <c r="F4640" s="10" t="s">
        <v>30</v>
      </c>
      <c r="G4640" s="10" t="s">
        <v>38</v>
      </c>
      <c r="H4640" s="10" t="s">
        <v>34</v>
      </c>
      <c r="I4640" s="10" t="s">
        <v>28</v>
      </c>
      <c r="O4640" s="10">
        <f t="shared" si="72"/>
        <v>1</v>
      </c>
    </row>
    <row r="4641" spans="2:15" x14ac:dyDescent="0.3">
      <c r="B4641" s="10">
        <v>2026</v>
      </c>
      <c r="C4641" s="10" t="s">
        <v>45</v>
      </c>
      <c r="D4641" s="10" t="s">
        <v>31</v>
      </c>
      <c r="E4641" s="10" t="s">
        <v>24</v>
      </c>
      <c r="F4641" s="10" t="s">
        <v>18</v>
      </c>
      <c r="G4641" s="10" t="s">
        <v>40</v>
      </c>
      <c r="H4641" s="10" t="s">
        <v>20</v>
      </c>
      <c r="I4641" s="10" t="s">
        <v>28</v>
      </c>
      <c r="O4641" s="10">
        <f t="shared" si="72"/>
        <v>1</v>
      </c>
    </row>
    <row r="4642" spans="2:15" x14ac:dyDescent="0.3">
      <c r="B4642" s="10">
        <v>2023</v>
      </c>
      <c r="C4642" s="10" t="s">
        <v>29</v>
      </c>
      <c r="D4642" s="10" t="s">
        <v>33</v>
      </c>
      <c r="E4642" s="10" t="s">
        <v>24</v>
      </c>
      <c r="F4642" s="10" t="s">
        <v>30</v>
      </c>
      <c r="G4642" s="10" t="s">
        <v>32</v>
      </c>
      <c r="H4642" s="10" t="s">
        <v>20</v>
      </c>
      <c r="I4642" s="10" t="s">
        <v>21</v>
      </c>
      <c r="O4642" s="10">
        <f t="shared" si="72"/>
        <v>1</v>
      </c>
    </row>
    <row r="4643" spans="2:15" x14ac:dyDescent="0.3">
      <c r="B4643" s="10">
        <v>2026</v>
      </c>
      <c r="C4643" s="10" t="s">
        <v>41</v>
      </c>
      <c r="D4643" s="10" t="s">
        <v>37</v>
      </c>
      <c r="E4643" s="10" t="s">
        <v>24</v>
      </c>
      <c r="F4643" s="10" t="s">
        <v>18</v>
      </c>
      <c r="G4643" s="10" t="s">
        <v>32</v>
      </c>
      <c r="H4643" s="10" t="s">
        <v>39</v>
      </c>
      <c r="I4643" s="10" t="s">
        <v>28</v>
      </c>
      <c r="O4643" s="10">
        <f t="shared" si="72"/>
        <v>1</v>
      </c>
    </row>
    <row r="4644" spans="2:15" x14ac:dyDescent="0.3">
      <c r="B4644" s="10">
        <v>2024</v>
      </c>
      <c r="C4644" s="10" t="s">
        <v>43</v>
      </c>
      <c r="D4644" s="10" t="s">
        <v>37</v>
      </c>
      <c r="E4644" s="10" t="s">
        <v>24</v>
      </c>
      <c r="F4644" s="10" t="s">
        <v>25</v>
      </c>
      <c r="G4644" s="10" t="s">
        <v>44</v>
      </c>
      <c r="H4644" s="10" t="s">
        <v>39</v>
      </c>
      <c r="I4644" s="10" t="s">
        <v>34</v>
      </c>
      <c r="O4644" s="10">
        <f t="shared" si="72"/>
        <v>1</v>
      </c>
    </row>
    <row r="4645" spans="2:15" x14ac:dyDescent="0.3">
      <c r="B4645" s="10">
        <v>2024</v>
      </c>
      <c r="C4645" s="10" t="s">
        <v>43</v>
      </c>
      <c r="D4645" s="10" t="s">
        <v>23</v>
      </c>
      <c r="E4645" s="10" t="s">
        <v>17</v>
      </c>
      <c r="F4645" s="10" t="s">
        <v>30</v>
      </c>
      <c r="G4645" s="10" t="s">
        <v>38</v>
      </c>
      <c r="H4645" s="10" t="s">
        <v>34</v>
      </c>
      <c r="I4645" s="10" t="s">
        <v>28</v>
      </c>
      <c r="O4645" s="10">
        <f t="shared" si="72"/>
        <v>1</v>
      </c>
    </row>
    <row r="4646" spans="2:15" x14ac:dyDescent="0.3">
      <c r="B4646" s="10">
        <v>2023</v>
      </c>
      <c r="C4646" s="10" t="s">
        <v>22</v>
      </c>
      <c r="D4646" s="10" t="s">
        <v>33</v>
      </c>
      <c r="E4646" s="10" t="s">
        <v>17</v>
      </c>
      <c r="F4646" s="10" t="s">
        <v>18</v>
      </c>
      <c r="G4646" s="10" t="s">
        <v>32</v>
      </c>
      <c r="H4646" s="10" t="s">
        <v>20</v>
      </c>
      <c r="I4646" s="10" t="s">
        <v>34</v>
      </c>
      <c r="O4646" s="10">
        <f t="shared" si="72"/>
        <v>1</v>
      </c>
    </row>
    <row r="4647" spans="2:15" x14ac:dyDescent="0.3">
      <c r="B4647" s="10">
        <v>2020</v>
      </c>
      <c r="C4647" s="10" t="s">
        <v>41</v>
      </c>
      <c r="D4647" s="10" t="s">
        <v>42</v>
      </c>
      <c r="E4647" s="10" t="s">
        <v>24</v>
      </c>
      <c r="F4647" s="10" t="s">
        <v>18</v>
      </c>
      <c r="G4647" s="10" t="s">
        <v>38</v>
      </c>
      <c r="H4647" s="10" t="s">
        <v>34</v>
      </c>
      <c r="I4647" s="10" t="s">
        <v>21</v>
      </c>
      <c r="O4647" s="10">
        <f t="shared" si="72"/>
        <v>1</v>
      </c>
    </row>
    <row r="4648" spans="2:15" x14ac:dyDescent="0.3">
      <c r="B4648" s="10">
        <v>2024</v>
      </c>
      <c r="C4648" s="10" t="s">
        <v>45</v>
      </c>
      <c r="D4648" s="10" t="s">
        <v>23</v>
      </c>
      <c r="E4648" s="10" t="s">
        <v>17</v>
      </c>
      <c r="F4648" s="10" t="s">
        <v>18</v>
      </c>
      <c r="G4648" s="10" t="s">
        <v>40</v>
      </c>
      <c r="H4648" s="10" t="s">
        <v>39</v>
      </c>
      <c r="I4648" s="10" t="s">
        <v>28</v>
      </c>
      <c r="O4648" s="10">
        <f t="shared" si="72"/>
        <v>1</v>
      </c>
    </row>
    <row r="4649" spans="2:15" x14ac:dyDescent="0.3">
      <c r="B4649" s="10">
        <v>2023</v>
      </c>
      <c r="C4649" s="10" t="s">
        <v>41</v>
      </c>
      <c r="D4649" s="10" t="s">
        <v>16</v>
      </c>
      <c r="E4649" s="10" t="s">
        <v>35</v>
      </c>
      <c r="F4649" s="10" t="s">
        <v>18</v>
      </c>
      <c r="G4649" s="10" t="s">
        <v>19</v>
      </c>
      <c r="H4649" s="10" t="s">
        <v>39</v>
      </c>
      <c r="I4649" s="10" t="s">
        <v>21</v>
      </c>
      <c r="O4649" s="10">
        <f t="shared" si="72"/>
        <v>1</v>
      </c>
    </row>
    <row r="4650" spans="2:15" x14ac:dyDescent="0.3">
      <c r="B4650" s="10">
        <v>2024</v>
      </c>
      <c r="C4650" s="10" t="s">
        <v>22</v>
      </c>
      <c r="D4650" s="10" t="s">
        <v>37</v>
      </c>
      <c r="E4650" s="10" t="s">
        <v>24</v>
      </c>
      <c r="F4650" s="10" t="s">
        <v>25</v>
      </c>
      <c r="G4650" s="10" t="s">
        <v>44</v>
      </c>
      <c r="H4650" s="10" t="s">
        <v>27</v>
      </c>
      <c r="I4650" s="10" t="s">
        <v>34</v>
      </c>
      <c r="O4650" s="10">
        <f t="shared" si="72"/>
        <v>1</v>
      </c>
    </row>
    <row r="4651" spans="2:15" x14ac:dyDescent="0.3">
      <c r="B4651" s="10">
        <v>2024</v>
      </c>
      <c r="C4651" s="10" t="s">
        <v>15</v>
      </c>
      <c r="D4651" s="10" t="s">
        <v>33</v>
      </c>
      <c r="E4651" s="10" t="s">
        <v>17</v>
      </c>
      <c r="F4651" s="10" t="s">
        <v>25</v>
      </c>
      <c r="G4651" s="10" t="s">
        <v>19</v>
      </c>
      <c r="H4651" s="10" t="s">
        <v>34</v>
      </c>
      <c r="I4651" s="10" t="s">
        <v>28</v>
      </c>
      <c r="O4651" s="10">
        <f t="shared" si="72"/>
        <v>1</v>
      </c>
    </row>
    <row r="4652" spans="2:15" x14ac:dyDescent="0.3">
      <c r="B4652" s="10">
        <v>2022</v>
      </c>
      <c r="C4652" s="10" t="s">
        <v>43</v>
      </c>
      <c r="D4652" s="10" t="s">
        <v>31</v>
      </c>
      <c r="E4652" s="10" t="s">
        <v>17</v>
      </c>
      <c r="F4652" s="10" t="s">
        <v>30</v>
      </c>
      <c r="G4652" s="10" t="s">
        <v>40</v>
      </c>
      <c r="H4652" s="10" t="s">
        <v>34</v>
      </c>
      <c r="I4652" s="10" t="s">
        <v>28</v>
      </c>
      <c r="O4652" s="10">
        <f t="shared" si="72"/>
        <v>1</v>
      </c>
    </row>
    <row r="4653" spans="2:15" x14ac:dyDescent="0.3">
      <c r="B4653" s="10">
        <v>2026</v>
      </c>
      <c r="C4653" s="10" t="s">
        <v>36</v>
      </c>
      <c r="D4653" s="10" t="s">
        <v>31</v>
      </c>
      <c r="E4653" s="10" t="s">
        <v>35</v>
      </c>
      <c r="F4653" s="10" t="s">
        <v>25</v>
      </c>
      <c r="G4653" s="10" t="s">
        <v>44</v>
      </c>
      <c r="H4653" s="10" t="s">
        <v>39</v>
      </c>
      <c r="I4653" s="10" t="s">
        <v>28</v>
      </c>
      <c r="O4653" s="10">
        <f t="shared" si="72"/>
        <v>1</v>
      </c>
    </row>
    <row r="4654" spans="2:15" x14ac:dyDescent="0.3">
      <c r="B4654" s="10">
        <v>2024</v>
      </c>
      <c r="C4654" s="10" t="s">
        <v>36</v>
      </c>
      <c r="D4654" s="10" t="s">
        <v>33</v>
      </c>
      <c r="E4654" s="10" t="s">
        <v>17</v>
      </c>
      <c r="F4654" s="10" t="s">
        <v>18</v>
      </c>
      <c r="G4654" s="10" t="s">
        <v>26</v>
      </c>
      <c r="H4654" s="10" t="s">
        <v>20</v>
      </c>
      <c r="I4654" s="10" t="s">
        <v>28</v>
      </c>
      <c r="O4654" s="10">
        <f t="shared" si="72"/>
        <v>1</v>
      </c>
    </row>
    <row r="4655" spans="2:15" x14ac:dyDescent="0.3">
      <c r="B4655" s="10">
        <v>2020</v>
      </c>
      <c r="C4655" s="10" t="s">
        <v>15</v>
      </c>
      <c r="D4655" s="10" t="s">
        <v>42</v>
      </c>
      <c r="E4655" s="10" t="s">
        <v>24</v>
      </c>
      <c r="F4655" s="10" t="s">
        <v>18</v>
      </c>
      <c r="G4655" s="10" t="s">
        <v>38</v>
      </c>
      <c r="H4655" s="10" t="s">
        <v>34</v>
      </c>
      <c r="I4655" s="10" t="s">
        <v>21</v>
      </c>
      <c r="O4655" s="10">
        <f t="shared" si="72"/>
        <v>1</v>
      </c>
    </row>
    <row r="4656" spans="2:15" x14ac:dyDescent="0.3">
      <c r="B4656" s="10">
        <v>2021</v>
      </c>
      <c r="C4656" s="10" t="s">
        <v>43</v>
      </c>
      <c r="D4656" s="10" t="s">
        <v>23</v>
      </c>
      <c r="E4656" s="10" t="s">
        <v>24</v>
      </c>
      <c r="F4656" s="10" t="s">
        <v>18</v>
      </c>
      <c r="G4656" s="10" t="s">
        <v>40</v>
      </c>
      <c r="H4656" s="10" t="s">
        <v>39</v>
      </c>
      <c r="I4656" s="10" t="s">
        <v>28</v>
      </c>
      <c r="O4656" s="10">
        <f t="shared" si="72"/>
        <v>1</v>
      </c>
    </row>
    <row r="4657" spans="2:15" x14ac:dyDescent="0.3">
      <c r="B4657" s="10">
        <v>2026</v>
      </c>
      <c r="C4657" s="10" t="s">
        <v>22</v>
      </c>
      <c r="D4657" s="10" t="s">
        <v>16</v>
      </c>
      <c r="E4657" s="10" t="s">
        <v>17</v>
      </c>
      <c r="F4657" s="10" t="s">
        <v>18</v>
      </c>
      <c r="G4657" s="10" t="s">
        <v>44</v>
      </c>
      <c r="H4657" s="10" t="s">
        <v>34</v>
      </c>
      <c r="I4657" s="10" t="s">
        <v>34</v>
      </c>
      <c r="O4657" s="10">
        <f t="shared" si="72"/>
        <v>1</v>
      </c>
    </row>
    <row r="4658" spans="2:15" x14ac:dyDescent="0.3">
      <c r="B4658" s="10">
        <v>2020</v>
      </c>
      <c r="C4658" s="10" t="s">
        <v>36</v>
      </c>
      <c r="D4658" s="10" t="s">
        <v>31</v>
      </c>
      <c r="E4658" s="10" t="s">
        <v>24</v>
      </c>
      <c r="F4658" s="10" t="s">
        <v>30</v>
      </c>
      <c r="G4658" s="10" t="s">
        <v>19</v>
      </c>
      <c r="H4658" s="10" t="s">
        <v>27</v>
      </c>
      <c r="I4658" s="10" t="s">
        <v>28</v>
      </c>
      <c r="O4658" s="10">
        <f t="shared" si="72"/>
        <v>1</v>
      </c>
    </row>
    <row r="4659" spans="2:15" x14ac:dyDescent="0.3">
      <c r="B4659" s="10">
        <v>2021</v>
      </c>
      <c r="C4659" s="10" t="s">
        <v>43</v>
      </c>
      <c r="D4659" s="10" t="s">
        <v>23</v>
      </c>
      <c r="E4659" s="10" t="s">
        <v>24</v>
      </c>
      <c r="F4659" s="10" t="s">
        <v>18</v>
      </c>
      <c r="G4659" s="10" t="s">
        <v>32</v>
      </c>
      <c r="H4659" s="10" t="s">
        <v>34</v>
      </c>
      <c r="I4659" s="10" t="s">
        <v>28</v>
      </c>
      <c r="O4659" s="10">
        <f t="shared" si="72"/>
        <v>1</v>
      </c>
    </row>
    <row r="4660" spans="2:15" x14ac:dyDescent="0.3">
      <c r="B4660" s="10">
        <v>2022</v>
      </c>
      <c r="C4660" s="10" t="s">
        <v>29</v>
      </c>
      <c r="D4660" s="10" t="s">
        <v>31</v>
      </c>
      <c r="E4660" s="10" t="s">
        <v>35</v>
      </c>
      <c r="F4660" s="10" t="s">
        <v>30</v>
      </c>
      <c r="G4660" s="10" t="s">
        <v>26</v>
      </c>
      <c r="H4660" s="10" t="s">
        <v>20</v>
      </c>
      <c r="I4660" s="10" t="s">
        <v>28</v>
      </c>
      <c r="O4660" s="10">
        <f t="shared" si="72"/>
        <v>1</v>
      </c>
    </row>
    <row r="4661" spans="2:15" x14ac:dyDescent="0.3">
      <c r="B4661" s="10">
        <v>2023</v>
      </c>
      <c r="C4661" s="10" t="s">
        <v>36</v>
      </c>
      <c r="D4661" s="10" t="s">
        <v>31</v>
      </c>
      <c r="E4661" s="10" t="s">
        <v>35</v>
      </c>
      <c r="F4661" s="10" t="s">
        <v>30</v>
      </c>
      <c r="G4661" s="10" t="s">
        <v>40</v>
      </c>
      <c r="H4661" s="10" t="s">
        <v>34</v>
      </c>
      <c r="I4661" s="10" t="s">
        <v>28</v>
      </c>
      <c r="O4661" s="10">
        <f t="shared" si="72"/>
        <v>1</v>
      </c>
    </row>
    <row r="4662" spans="2:15" x14ac:dyDescent="0.3">
      <c r="B4662" s="10">
        <v>2024</v>
      </c>
      <c r="C4662" s="10" t="s">
        <v>41</v>
      </c>
      <c r="D4662" s="10" t="s">
        <v>42</v>
      </c>
      <c r="E4662" s="10" t="s">
        <v>35</v>
      </c>
      <c r="F4662" s="10" t="s">
        <v>18</v>
      </c>
      <c r="G4662" s="10" t="s">
        <v>38</v>
      </c>
      <c r="H4662" s="10" t="s">
        <v>27</v>
      </c>
      <c r="I4662" s="10" t="s">
        <v>28</v>
      </c>
      <c r="O4662" s="10">
        <f t="shared" si="72"/>
        <v>1</v>
      </c>
    </row>
    <row r="4663" spans="2:15" x14ac:dyDescent="0.3">
      <c r="B4663" s="10">
        <v>2021</v>
      </c>
      <c r="C4663" s="10" t="s">
        <v>41</v>
      </c>
      <c r="D4663" s="10" t="s">
        <v>42</v>
      </c>
      <c r="E4663" s="10" t="s">
        <v>17</v>
      </c>
      <c r="F4663" s="10" t="s">
        <v>30</v>
      </c>
      <c r="G4663" s="10" t="s">
        <v>26</v>
      </c>
      <c r="H4663" s="10" t="s">
        <v>27</v>
      </c>
      <c r="I4663" s="10" t="s">
        <v>34</v>
      </c>
      <c r="O4663" s="10">
        <f t="shared" si="72"/>
        <v>1</v>
      </c>
    </row>
    <row r="4664" spans="2:15" x14ac:dyDescent="0.3">
      <c r="B4664" s="10">
        <v>2021</v>
      </c>
      <c r="C4664" s="10" t="s">
        <v>22</v>
      </c>
      <c r="D4664" s="10" t="s">
        <v>37</v>
      </c>
      <c r="E4664" s="10" t="s">
        <v>35</v>
      </c>
      <c r="F4664" s="10" t="s">
        <v>18</v>
      </c>
      <c r="G4664" s="10" t="s">
        <v>26</v>
      </c>
      <c r="H4664" s="10" t="s">
        <v>20</v>
      </c>
      <c r="I4664" s="10" t="s">
        <v>28</v>
      </c>
      <c r="O4664" s="10">
        <f t="shared" si="72"/>
        <v>1</v>
      </c>
    </row>
    <row r="4665" spans="2:15" x14ac:dyDescent="0.3">
      <c r="B4665" s="10">
        <v>2022</v>
      </c>
      <c r="C4665" s="10" t="s">
        <v>41</v>
      </c>
      <c r="D4665" s="10" t="s">
        <v>42</v>
      </c>
      <c r="E4665" s="10" t="s">
        <v>35</v>
      </c>
      <c r="F4665" s="10" t="s">
        <v>18</v>
      </c>
      <c r="G4665" s="10" t="s">
        <v>38</v>
      </c>
      <c r="H4665" s="10" t="s">
        <v>20</v>
      </c>
      <c r="I4665" s="10" t="s">
        <v>28</v>
      </c>
      <c r="O4665" s="10">
        <f t="shared" si="72"/>
        <v>1</v>
      </c>
    </row>
    <row r="4666" spans="2:15" x14ac:dyDescent="0.3">
      <c r="B4666" s="10">
        <v>2023</v>
      </c>
      <c r="C4666" s="10" t="s">
        <v>29</v>
      </c>
      <c r="D4666" s="10" t="s">
        <v>33</v>
      </c>
      <c r="E4666" s="10" t="s">
        <v>24</v>
      </c>
      <c r="F4666" s="10" t="s">
        <v>18</v>
      </c>
      <c r="G4666" s="10" t="s">
        <v>40</v>
      </c>
      <c r="H4666" s="10" t="s">
        <v>34</v>
      </c>
      <c r="I4666" s="10" t="s">
        <v>34</v>
      </c>
      <c r="O4666" s="10">
        <f t="shared" si="72"/>
        <v>1</v>
      </c>
    </row>
    <row r="4667" spans="2:15" x14ac:dyDescent="0.3">
      <c r="B4667" s="10">
        <v>2026</v>
      </c>
      <c r="C4667" s="10" t="s">
        <v>36</v>
      </c>
      <c r="D4667" s="10" t="s">
        <v>37</v>
      </c>
      <c r="E4667" s="10" t="s">
        <v>35</v>
      </c>
      <c r="F4667" s="10" t="s">
        <v>25</v>
      </c>
      <c r="G4667" s="10" t="s">
        <v>40</v>
      </c>
      <c r="H4667" s="10" t="s">
        <v>34</v>
      </c>
      <c r="I4667" s="10" t="s">
        <v>21</v>
      </c>
      <c r="O4667" s="10">
        <f t="shared" si="72"/>
        <v>1</v>
      </c>
    </row>
    <row r="4668" spans="2:15" x14ac:dyDescent="0.3">
      <c r="B4668" s="10">
        <v>2024</v>
      </c>
      <c r="C4668" s="10" t="s">
        <v>29</v>
      </c>
      <c r="D4668" s="10" t="s">
        <v>23</v>
      </c>
      <c r="E4668" s="10" t="s">
        <v>24</v>
      </c>
      <c r="F4668" s="10" t="s">
        <v>30</v>
      </c>
      <c r="G4668" s="10" t="s">
        <v>26</v>
      </c>
      <c r="H4668" s="10" t="s">
        <v>34</v>
      </c>
      <c r="I4668" s="10" t="s">
        <v>21</v>
      </c>
      <c r="O4668" s="10">
        <f t="shared" si="72"/>
        <v>1</v>
      </c>
    </row>
    <row r="4669" spans="2:15" x14ac:dyDescent="0.3">
      <c r="B4669" s="10">
        <v>2021</v>
      </c>
      <c r="C4669" s="10" t="s">
        <v>45</v>
      </c>
      <c r="D4669" s="10" t="s">
        <v>42</v>
      </c>
      <c r="E4669" s="10" t="s">
        <v>17</v>
      </c>
      <c r="F4669" s="10" t="s">
        <v>30</v>
      </c>
      <c r="G4669" s="10" t="s">
        <v>38</v>
      </c>
      <c r="H4669" s="10" t="s">
        <v>39</v>
      </c>
      <c r="I4669" s="10" t="s">
        <v>28</v>
      </c>
      <c r="O4669" s="10">
        <f t="shared" si="72"/>
        <v>1</v>
      </c>
    </row>
    <row r="4670" spans="2:15" x14ac:dyDescent="0.3">
      <c r="B4670" s="10">
        <v>2026</v>
      </c>
      <c r="C4670" s="10" t="s">
        <v>41</v>
      </c>
      <c r="D4670" s="10" t="s">
        <v>16</v>
      </c>
      <c r="E4670" s="10" t="s">
        <v>35</v>
      </c>
      <c r="F4670" s="10" t="s">
        <v>18</v>
      </c>
      <c r="G4670" s="10" t="s">
        <v>38</v>
      </c>
      <c r="H4670" s="10" t="s">
        <v>20</v>
      </c>
      <c r="I4670" s="10" t="s">
        <v>28</v>
      </c>
      <c r="O4670" s="10">
        <f t="shared" si="72"/>
        <v>1</v>
      </c>
    </row>
    <row r="4671" spans="2:15" x14ac:dyDescent="0.3">
      <c r="B4671" s="10">
        <v>2021</v>
      </c>
      <c r="C4671" s="10" t="s">
        <v>22</v>
      </c>
      <c r="D4671" s="10" t="s">
        <v>33</v>
      </c>
      <c r="E4671" s="10" t="s">
        <v>24</v>
      </c>
      <c r="F4671" s="10" t="s">
        <v>18</v>
      </c>
      <c r="G4671" s="10" t="s">
        <v>32</v>
      </c>
      <c r="H4671" s="10" t="s">
        <v>39</v>
      </c>
      <c r="I4671" s="10" t="s">
        <v>34</v>
      </c>
      <c r="O4671" s="10">
        <f t="shared" si="72"/>
        <v>1</v>
      </c>
    </row>
    <row r="4672" spans="2:15" x14ac:dyDescent="0.3">
      <c r="B4672" s="10">
        <v>2024</v>
      </c>
      <c r="C4672" s="10" t="s">
        <v>15</v>
      </c>
      <c r="D4672" s="10" t="s">
        <v>31</v>
      </c>
      <c r="E4672" s="10" t="s">
        <v>24</v>
      </c>
      <c r="F4672" s="10" t="s">
        <v>25</v>
      </c>
      <c r="G4672" s="10" t="s">
        <v>38</v>
      </c>
      <c r="H4672" s="10" t="s">
        <v>27</v>
      </c>
      <c r="I4672" s="10" t="s">
        <v>28</v>
      </c>
      <c r="O4672" s="10">
        <f t="shared" si="72"/>
        <v>1</v>
      </c>
    </row>
    <row r="4673" spans="2:15" x14ac:dyDescent="0.3">
      <c r="B4673" s="10">
        <v>2021</v>
      </c>
      <c r="C4673" s="10" t="s">
        <v>29</v>
      </c>
      <c r="D4673" s="10" t="s">
        <v>31</v>
      </c>
      <c r="E4673" s="10" t="s">
        <v>17</v>
      </c>
      <c r="F4673" s="10" t="s">
        <v>18</v>
      </c>
      <c r="G4673" s="10" t="s">
        <v>38</v>
      </c>
      <c r="H4673" s="10" t="s">
        <v>39</v>
      </c>
      <c r="I4673" s="10" t="s">
        <v>28</v>
      </c>
      <c r="O4673" s="10">
        <f t="shared" si="72"/>
        <v>1</v>
      </c>
    </row>
    <row r="4674" spans="2:15" x14ac:dyDescent="0.3">
      <c r="B4674" s="10">
        <v>2020</v>
      </c>
      <c r="C4674" s="10" t="s">
        <v>45</v>
      </c>
      <c r="D4674" s="10" t="s">
        <v>31</v>
      </c>
      <c r="E4674" s="10" t="s">
        <v>24</v>
      </c>
      <c r="F4674" s="10" t="s">
        <v>30</v>
      </c>
      <c r="G4674" s="10" t="s">
        <v>44</v>
      </c>
      <c r="H4674" s="10" t="s">
        <v>20</v>
      </c>
      <c r="I4674" s="10" t="s">
        <v>21</v>
      </c>
      <c r="O4674" s="10">
        <f t="shared" si="72"/>
        <v>1</v>
      </c>
    </row>
    <row r="4675" spans="2:15" x14ac:dyDescent="0.3">
      <c r="B4675" s="10">
        <v>2020</v>
      </c>
      <c r="C4675" s="10" t="s">
        <v>29</v>
      </c>
      <c r="D4675" s="10" t="s">
        <v>31</v>
      </c>
      <c r="E4675" s="10" t="s">
        <v>35</v>
      </c>
      <c r="F4675" s="10" t="s">
        <v>25</v>
      </c>
      <c r="G4675" s="10" t="s">
        <v>44</v>
      </c>
      <c r="H4675" s="10" t="s">
        <v>39</v>
      </c>
      <c r="I4675" s="10" t="s">
        <v>34</v>
      </c>
      <c r="O4675" s="10">
        <f t="shared" si="72"/>
        <v>1</v>
      </c>
    </row>
    <row r="4676" spans="2:15" x14ac:dyDescent="0.3">
      <c r="B4676" s="10">
        <v>2023</v>
      </c>
      <c r="C4676" s="10" t="s">
        <v>22</v>
      </c>
      <c r="D4676" s="10" t="s">
        <v>23</v>
      </c>
      <c r="E4676" s="10" t="s">
        <v>35</v>
      </c>
      <c r="F4676" s="10" t="s">
        <v>25</v>
      </c>
      <c r="G4676" s="10" t="s">
        <v>40</v>
      </c>
      <c r="H4676" s="10" t="s">
        <v>20</v>
      </c>
      <c r="I4676" s="10" t="s">
        <v>28</v>
      </c>
      <c r="O4676" s="10">
        <f t="shared" si="72"/>
        <v>1</v>
      </c>
    </row>
    <row r="4677" spans="2:15" x14ac:dyDescent="0.3">
      <c r="B4677" s="10">
        <v>2023</v>
      </c>
      <c r="C4677" s="10" t="s">
        <v>15</v>
      </c>
      <c r="D4677" s="10" t="s">
        <v>23</v>
      </c>
      <c r="E4677" s="10" t="s">
        <v>24</v>
      </c>
      <c r="F4677" s="10" t="s">
        <v>18</v>
      </c>
      <c r="G4677" s="10" t="s">
        <v>26</v>
      </c>
      <c r="H4677" s="10" t="s">
        <v>27</v>
      </c>
      <c r="I4677" s="10" t="s">
        <v>34</v>
      </c>
      <c r="O4677" s="10">
        <f t="shared" ref="O4677:O4740" si="73">SUBTOTAL(103,B4677)</f>
        <v>1</v>
      </c>
    </row>
    <row r="4678" spans="2:15" x14ac:dyDescent="0.3">
      <c r="B4678" s="10">
        <v>2023</v>
      </c>
      <c r="C4678" s="10" t="s">
        <v>45</v>
      </c>
      <c r="D4678" s="10" t="s">
        <v>31</v>
      </c>
      <c r="E4678" s="10" t="s">
        <v>35</v>
      </c>
      <c r="F4678" s="10" t="s">
        <v>25</v>
      </c>
      <c r="G4678" s="10" t="s">
        <v>26</v>
      </c>
      <c r="H4678" s="10" t="s">
        <v>39</v>
      </c>
      <c r="I4678" s="10" t="s">
        <v>21</v>
      </c>
      <c r="O4678" s="10">
        <f t="shared" si="73"/>
        <v>1</v>
      </c>
    </row>
    <row r="4679" spans="2:15" x14ac:dyDescent="0.3">
      <c r="B4679" s="10">
        <v>2025</v>
      </c>
      <c r="C4679" s="10" t="s">
        <v>29</v>
      </c>
      <c r="D4679" s="10" t="s">
        <v>31</v>
      </c>
      <c r="E4679" s="10" t="s">
        <v>17</v>
      </c>
      <c r="F4679" s="10" t="s">
        <v>25</v>
      </c>
      <c r="G4679" s="10" t="s">
        <v>26</v>
      </c>
      <c r="H4679" s="10" t="s">
        <v>27</v>
      </c>
      <c r="I4679" s="10" t="s">
        <v>28</v>
      </c>
      <c r="O4679" s="10">
        <f t="shared" si="73"/>
        <v>1</v>
      </c>
    </row>
    <row r="4680" spans="2:15" x14ac:dyDescent="0.3">
      <c r="B4680" s="10">
        <v>2020</v>
      </c>
      <c r="C4680" s="10" t="s">
        <v>41</v>
      </c>
      <c r="D4680" s="10" t="s">
        <v>23</v>
      </c>
      <c r="E4680" s="10" t="s">
        <v>35</v>
      </c>
      <c r="F4680" s="10" t="s">
        <v>25</v>
      </c>
      <c r="G4680" s="10" t="s">
        <v>40</v>
      </c>
      <c r="H4680" s="10" t="s">
        <v>27</v>
      </c>
      <c r="I4680" s="10" t="s">
        <v>28</v>
      </c>
      <c r="O4680" s="10">
        <f t="shared" si="73"/>
        <v>1</v>
      </c>
    </row>
    <row r="4681" spans="2:15" x14ac:dyDescent="0.3">
      <c r="B4681" s="10">
        <v>2025</v>
      </c>
      <c r="C4681" s="10" t="s">
        <v>36</v>
      </c>
      <c r="D4681" s="10" t="s">
        <v>23</v>
      </c>
      <c r="E4681" s="10" t="s">
        <v>17</v>
      </c>
      <c r="F4681" s="10" t="s">
        <v>25</v>
      </c>
      <c r="G4681" s="10" t="s">
        <v>19</v>
      </c>
      <c r="H4681" s="10" t="s">
        <v>20</v>
      </c>
      <c r="I4681" s="10" t="s">
        <v>21</v>
      </c>
      <c r="O4681" s="10">
        <f t="shared" si="73"/>
        <v>1</v>
      </c>
    </row>
    <row r="4682" spans="2:15" x14ac:dyDescent="0.3">
      <c r="B4682" s="10">
        <v>2026</v>
      </c>
      <c r="C4682" s="10" t="s">
        <v>41</v>
      </c>
      <c r="D4682" s="10" t="s">
        <v>23</v>
      </c>
      <c r="E4682" s="10" t="s">
        <v>17</v>
      </c>
      <c r="F4682" s="10" t="s">
        <v>18</v>
      </c>
      <c r="G4682" s="10" t="s">
        <v>38</v>
      </c>
      <c r="H4682" s="10" t="s">
        <v>39</v>
      </c>
      <c r="I4682" s="10" t="s">
        <v>28</v>
      </c>
      <c r="O4682" s="10">
        <f t="shared" si="73"/>
        <v>1</v>
      </c>
    </row>
    <row r="4683" spans="2:15" x14ac:dyDescent="0.3">
      <c r="B4683" s="10">
        <v>2022</v>
      </c>
      <c r="C4683" s="10" t="s">
        <v>36</v>
      </c>
      <c r="D4683" s="10" t="s">
        <v>33</v>
      </c>
      <c r="E4683" s="10" t="s">
        <v>35</v>
      </c>
      <c r="F4683" s="10" t="s">
        <v>30</v>
      </c>
      <c r="G4683" s="10" t="s">
        <v>44</v>
      </c>
      <c r="H4683" s="10" t="s">
        <v>20</v>
      </c>
      <c r="I4683" s="10" t="s">
        <v>21</v>
      </c>
      <c r="O4683" s="10">
        <f t="shared" si="73"/>
        <v>1</v>
      </c>
    </row>
    <row r="4684" spans="2:15" x14ac:dyDescent="0.3">
      <c r="B4684" s="10">
        <v>2026</v>
      </c>
      <c r="C4684" s="10" t="s">
        <v>22</v>
      </c>
      <c r="D4684" s="10" t="s">
        <v>42</v>
      </c>
      <c r="E4684" s="10" t="s">
        <v>24</v>
      </c>
      <c r="F4684" s="10" t="s">
        <v>30</v>
      </c>
      <c r="G4684" s="10" t="s">
        <v>32</v>
      </c>
      <c r="H4684" s="10" t="s">
        <v>39</v>
      </c>
      <c r="I4684" s="10" t="s">
        <v>21</v>
      </c>
      <c r="O4684" s="10">
        <f t="shared" si="73"/>
        <v>1</v>
      </c>
    </row>
    <row r="4685" spans="2:15" x14ac:dyDescent="0.3">
      <c r="B4685" s="10">
        <v>2025</v>
      </c>
      <c r="C4685" s="10" t="s">
        <v>36</v>
      </c>
      <c r="D4685" s="10" t="s">
        <v>33</v>
      </c>
      <c r="E4685" s="10" t="s">
        <v>24</v>
      </c>
      <c r="F4685" s="10" t="s">
        <v>18</v>
      </c>
      <c r="G4685" s="10" t="s">
        <v>19</v>
      </c>
      <c r="H4685" s="10" t="s">
        <v>39</v>
      </c>
      <c r="I4685" s="10" t="s">
        <v>21</v>
      </c>
      <c r="O4685" s="10">
        <f t="shared" si="73"/>
        <v>1</v>
      </c>
    </row>
    <row r="4686" spans="2:15" x14ac:dyDescent="0.3">
      <c r="B4686" s="10">
        <v>2021</v>
      </c>
      <c r="C4686" s="10" t="s">
        <v>29</v>
      </c>
      <c r="D4686" s="10" t="s">
        <v>16</v>
      </c>
      <c r="E4686" s="10" t="s">
        <v>35</v>
      </c>
      <c r="F4686" s="10" t="s">
        <v>25</v>
      </c>
      <c r="G4686" s="10" t="s">
        <v>19</v>
      </c>
      <c r="H4686" s="10" t="s">
        <v>27</v>
      </c>
      <c r="I4686" s="10" t="s">
        <v>21</v>
      </c>
      <c r="O4686" s="10">
        <f t="shared" si="73"/>
        <v>1</v>
      </c>
    </row>
    <row r="4687" spans="2:15" x14ac:dyDescent="0.3">
      <c r="B4687" s="10">
        <v>2025</v>
      </c>
      <c r="C4687" s="10" t="s">
        <v>29</v>
      </c>
      <c r="D4687" s="10" t="s">
        <v>42</v>
      </c>
      <c r="E4687" s="10" t="s">
        <v>17</v>
      </c>
      <c r="F4687" s="10" t="s">
        <v>25</v>
      </c>
      <c r="G4687" s="10" t="s">
        <v>19</v>
      </c>
      <c r="H4687" s="10" t="s">
        <v>34</v>
      </c>
      <c r="I4687" s="10" t="s">
        <v>21</v>
      </c>
      <c r="O4687" s="10">
        <f t="shared" si="73"/>
        <v>1</v>
      </c>
    </row>
    <row r="4688" spans="2:15" x14ac:dyDescent="0.3">
      <c r="B4688" s="10">
        <v>2021</v>
      </c>
      <c r="C4688" s="10" t="s">
        <v>43</v>
      </c>
      <c r="D4688" s="10" t="s">
        <v>23</v>
      </c>
      <c r="E4688" s="10" t="s">
        <v>24</v>
      </c>
      <c r="F4688" s="10" t="s">
        <v>25</v>
      </c>
      <c r="G4688" s="10" t="s">
        <v>40</v>
      </c>
      <c r="H4688" s="10" t="s">
        <v>27</v>
      </c>
      <c r="I4688" s="10" t="s">
        <v>21</v>
      </c>
      <c r="O4688" s="10">
        <f t="shared" si="73"/>
        <v>1</v>
      </c>
    </row>
    <row r="4689" spans="2:15" x14ac:dyDescent="0.3">
      <c r="B4689" s="10">
        <v>2022</v>
      </c>
      <c r="C4689" s="10" t="s">
        <v>22</v>
      </c>
      <c r="D4689" s="10" t="s">
        <v>37</v>
      </c>
      <c r="E4689" s="10" t="s">
        <v>35</v>
      </c>
      <c r="F4689" s="10" t="s">
        <v>25</v>
      </c>
      <c r="G4689" s="10" t="s">
        <v>32</v>
      </c>
      <c r="H4689" s="10" t="s">
        <v>20</v>
      </c>
      <c r="I4689" s="10" t="s">
        <v>34</v>
      </c>
      <c r="O4689" s="10">
        <f t="shared" si="73"/>
        <v>1</v>
      </c>
    </row>
    <row r="4690" spans="2:15" x14ac:dyDescent="0.3">
      <c r="B4690" s="10">
        <v>2025</v>
      </c>
      <c r="C4690" s="10" t="s">
        <v>45</v>
      </c>
      <c r="D4690" s="10" t="s">
        <v>33</v>
      </c>
      <c r="E4690" s="10" t="s">
        <v>17</v>
      </c>
      <c r="F4690" s="10" t="s">
        <v>30</v>
      </c>
      <c r="G4690" s="10" t="s">
        <v>44</v>
      </c>
      <c r="H4690" s="10" t="s">
        <v>39</v>
      </c>
      <c r="I4690" s="10" t="s">
        <v>34</v>
      </c>
      <c r="O4690" s="10">
        <f t="shared" si="73"/>
        <v>1</v>
      </c>
    </row>
    <row r="4691" spans="2:15" x14ac:dyDescent="0.3">
      <c r="B4691" s="10">
        <v>2025</v>
      </c>
      <c r="C4691" s="10" t="s">
        <v>43</v>
      </c>
      <c r="D4691" s="10" t="s">
        <v>16</v>
      </c>
      <c r="E4691" s="10" t="s">
        <v>35</v>
      </c>
      <c r="F4691" s="10" t="s">
        <v>30</v>
      </c>
      <c r="G4691" s="10" t="s">
        <v>32</v>
      </c>
      <c r="H4691" s="10" t="s">
        <v>27</v>
      </c>
      <c r="I4691" s="10" t="s">
        <v>21</v>
      </c>
      <c r="O4691" s="10">
        <f t="shared" si="73"/>
        <v>1</v>
      </c>
    </row>
    <row r="4692" spans="2:15" x14ac:dyDescent="0.3">
      <c r="B4692" s="10">
        <v>2024</v>
      </c>
      <c r="C4692" s="10" t="s">
        <v>41</v>
      </c>
      <c r="D4692" s="10" t="s">
        <v>16</v>
      </c>
      <c r="E4692" s="10" t="s">
        <v>35</v>
      </c>
      <c r="F4692" s="10" t="s">
        <v>30</v>
      </c>
      <c r="G4692" s="10" t="s">
        <v>26</v>
      </c>
      <c r="H4692" s="10" t="s">
        <v>20</v>
      </c>
      <c r="I4692" s="10" t="s">
        <v>28</v>
      </c>
      <c r="O4692" s="10">
        <f t="shared" si="73"/>
        <v>1</v>
      </c>
    </row>
    <row r="4693" spans="2:15" x14ac:dyDescent="0.3">
      <c r="B4693" s="10">
        <v>2022</v>
      </c>
      <c r="C4693" s="10" t="s">
        <v>22</v>
      </c>
      <c r="D4693" s="10" t="s">
        <v>31</v>
      </c>
      <c r="E4693" s="10" t="s">
        <v>17</v>
      </c>
      <c r="F4693" s="10" t="s">
        <v>25</v>
      </c>
      <c r="G4693" s="10" t="s">
        <v>19</v>
      </c>
      <c r="H4693" s="10" t="s">
        <v>27</v>
      </c>
      <c r="I4693" s="10" t="s">
        <v>34</v>
      </c>
      <c r="O4693" s="10">
        <f t="shared" si="73"/>
        <v>1</v>
      </c>
    </row>
    <row r="4694" spans="2:15" x14ac:dyDescent="0.3">
      <c r="B4694" s="10">
        <v>2021</v>
      </c>
      <c r="C4694" s="10" t="s">
        <v>36</v>
      </c>
      <c r="D4694" s="10" t="s">
        <v>37</v>
      </c>
      <c r="E4694" s="10" t="s">
        <v>24</v>
      </c>
      <c r="F4694" s="10" t="s">
        <v>18</v>
      </c>
      <c r="G4694" s="10" t="s">
        <v>44</v>
      </c>
      <c r="H4694" s="10" t="s">
        <v>34</v>
      </c>
      <c r="I4694" s="10" t="s">
        <v>28</v>
      </c>
      <c r="O4694" s="10">
        <f t="shared" si="73"/>
        <v>1</v>
      </c>
    </row>
    <row r="4695" spans="2:15" x14ac:dyDescent="0.3">
      <c r="B4695" s="10">
        <v>2025</v>
      </c>
      <c r="C4695" s="10" t="s">
        <v>15</v>
      </c>
      <c r="D4695" s="10" t="s">
        <v>16</v>
      </c>
      <c r="E4695" s="10" t="s">
        <v>17</v>
      </c>
      <c r="F4695" s="10" t="s">
        <v>30</v>
      </c>
      <c r="G4695" s="10" t="s">
        <v>19</v>
      </c>
      <c r="H4695" s="10" t="s">
        <v>39</v>
      </c>
      <c r="I4695" s="10" t="s">
        <v>28</v>
      </c>
      <c r="O4695" s="10">
        <f t="shared" si="73"/>
        <v>1</v>
      </c>
    </row>
    <row r="4696" spans="2:15" x14ac:dyDescent="0.3">
      <c r="B4696" s="10">
        <v>2023</v>
      </c>
      <c r="C4696" s="10" t="s">
        <v>29</v>
      </c>
      <c r="D4696" s="10" t="s">
        <v>37</v>
      </c>
      <c r="E4696" s="10" t="s">
        <v>24</v>
      </c>
      <c r="F4696" s="10" t="s">
        <v>25</v>
      </c>
      <c r="G4696" s="10" t="s">
        <v>40</v>
      </c>
      <c r="H4696" s="10" t="s">
        <v>27</v>
      </c>
      <c r="I4696" s="10" t="s">
        <v>28</v>
      </c>
      <c r="O4696" s="10">
        <f t="shared" si="73"/>
        <v>1</v>
      </c>
    </row>
    <row r="4697" spans="2:15" x14ac:dyDescent="0.3">
      <c r="B4697" s="10">
        <v>2026</v>
      </c>
      <c r="C4697" s="10" t="s">
        <v>29</v>
      </c>
      <c r="D4697" s="10" t="s">
        <v>42</v>
      </c>
      <c r="E4697" s="10" t="s">
        <v>17</v>
      </c>
      <c r="F4697" s="10" t="s">
        <v>25</v>
      </c>
      <c r="G4697" s="10" t="s">
        <v>26</v>
      </c>
      <c r="H4697" s="10" t="s">
        <v>34</v>
      </c>
      <c r="I4697" s="10" t="s">
        <v>28</v>
      </c>
      <c r="O4697" s="10">
        <f t="shared" si="73"/>
        <v>1</v>
      </c>
    </row>
    <row r="4698" spans="2:15" x14ac:dyDescent="0.3">
      <c r="B4698" s="10">
        <v>2025</v>
      </c>
      <c r="C4698" s="10" t="s">
        <v>41</v>
      </c>
      <c r="D4698" s="10" t="s">
        <v>42</v>
      </c>
      <c r="E4698" s="10" t="s">
        <v>24</v>
      </c>
      <c r="F4698" s="10" t="s">
        <v>30</v>
      </c>
      <c r="G4698" s="10" t="s">
        <v>19</v>
      </c>
      <c r="H4698" s="10" t="s">
        <v>39</v>
      </c>
      <c r="I4698" s="10" t="s">
        <v>21</v>
      </c>
      <c r="O4698" s="10">
        <f t="shared" si="73"/>
        <v>1</v>
      </c>
    </row>
    <row r="4699" spans="2:15" x14ac:dyDescent="0.3">
      <c r="B4699" s="10">
        <v>2023</v>
      </c>
      <c r="C4699" s="10" t="s">
        <v>15</v>
      </c>
      <c r="D4699" s="10" t="s">
        <v>31</v>
      </c>
      <c r="E4699" s="10" t="s">
        <v>17</v>
      </c>
      <c r="F4699" s="10" t="s">
        <v>25</v>
      </c>
      <c r="G4699" s="10" t="s">
        <v>19</v>
      </c>
      <c r="H4699" s="10" t="s">
        <v>27</v>
      </c>
      <c r="I4699" s="10" t="s">
        <v>28</v>
      </c>
      <c r="O4699" s="10">
        <f t="shared" si="73"/>
        <v>1</v>
      </c>
    </row>
    <row r="4700" spans="2:15" x14ac:dyDescent="0.3">
      <c r="B4700" s="10">
        <v>2020</v>
      </c>
      <c r="C4700" s="10" t="s">
        <v>15</v>
      </c>
      <c r="D4700" s="10" t="s">
        <v>31</v>
      </c>
      <c r="E4700" s="10" t="s">
        <v>17</v>
      </c>
      <c r="F4700" s="10" t="s">
        <v>18</v>
      </c>
      <c r="G4700" s="10" t="s">
        <v>19</v>
      </c>
      <c r="H4700" s="10" t="s">
        <v>34</v>
      </c>
      <c r="I4700" s="10" t="s">
        <v>28</v>
      </c>
      <c r="O4700" s="10">
        <f t="shared" si="73"/>
        <v>1</v>
      </c>
    </row>
    <row r="4701" spans="2:15" x14ac:dyDescent="0.3">
      <c r="B4701" s="10">
        <v>2026</v>
      </c>
      <c r="C4701" s="10" t="s">
        <v>41</v>
      </c>
      <c r="D4701" s="10" t="s">
        <v>31</v>
      </c>
      <c r="E4701" s="10" t="s">
        <v>24</v>
      </c>
      <c r="F4701" s="10" t="s">
        <v>18</v>
      </c>
      <c r="G4701" s="10" t="s">
        <v>32</v>
      </c>
      <c r="H4701" s="10" t="s">
        <v>39</v>
      </c>
      <c r="I4701" s="10" t="s">
        <v>21</v>
      </c>
      <c r="O4701" s="10">
        <f t="shared" si="73"/>
        <v>1</v>
      </c>
    </row>
    <row r="4702" spans="2:15" x14ac:dyDescent="0.3">
      <c r="B4702" s="10">
        <v>2025</v>
      </c>
      <c r="C4702" s="10" t="s">
        <v>36</v>
      </c>
      <c r="D4702" s="10" t="s">
        <v>37</v>
      </c>
      <c r="E4702" s="10" t="s">
        <v>24</v>
      </c>
      <c r="F4702" s="10" t="s">
        <v>25</v>
      </c>
      <c r="G4702" s="10" t="s">
        <v>26</v>
      </c>
      <c r="H4702" s="10" t="s">
        <v>20</v>
      </c>
      <c r="I4702" s="10" t="s">
        <v>34</v>
      </c>
      <c r="O4702" s="10">
        <f t="shared" si="73"/>
        <v>1</v>
      </c>
    </row>
    <row r="4703" spans="2:15" x14ac:dyDescent="0.3">
      <c r="B4703" s="10">
        <v>2022</v>
      </c>
      <c r="C4703" s="10" t="s">
        <v>36</v>
      </c>
      <c r="D4703" s="10" t="s">
        <v>16</v>
      </c>
      <c r="E4703" s="10" t="s">
        <v>17</v>
      </c>
      <c r="F4703" s="10" t="s">
        <v>25</v>
      </c>
      <c r="G4703" s="10" t="s">
        <v>19</v>
      </c>
      <c r="H4703" s="10" t="s">
        <v>27</v>
      </c>
      <c r="I4703" s="10" t="s">
        <v>28</v>
      </c>
      <c r="O4703" s="10">
        <f t="shared" si="73"/>
        <v>1</v>
      </c>
    </row>
    <row r="4704" spans="2:15" x14ac:dyDescent="0.3">
      <c r="B4704" s="10">
        <v>2021</v>
      </c>
      <c r="C4704" s="10" t="s">
        <v>43</v>
      </c>
      <c r="D4704" s="10" t="s">
        <v>37</v>
      </c>
      <c r="E4704" s="10" t="s">
        <v>24</v>
      </c>
      <c r="F4704" s="10" t="s">
        <v>18</v>
      </c>
      <c r="G4704" s="10" t="s">
        <v>40</v>
      </c>
      <c r="H4704" s="10" t="s">
        <v>34</v>
      </c>
      <c r="I4704" s="10" t="s">
        <v>21</v>
      </c>
      <c r="O4704" s="10">
        <f t="shared" si="73"/>
        <v>1</v>
      </c>
    </row>
    <row r="4705" spans="2:15" x14ac:dyDescent="0.3">
      <c r="B4705" s="10">
        <v>2024</v>
      </c>
      <c r="C4705" s="10" t="s">
        <v>36</v>
      </c>
      <c r="D4705" s="10" t="s">
        <v>16</v>
      </c>
      <c r="E4705" s="10" t="s">
        <v>17</v>
      </c>
      <c r="F4705" s="10" t="s">
        <v>30</v>
      </c>
      <c r="G4705" s="10" t="s">
        <v>19</v>
      </c>
      <c r="H4705" s="10" t="s">
        <v>39</v>
      </c>
      <c r="I4705" s="10" t="s">
        <v>34</v>
      </c>
      <c r="O4705" s="10">
        <f t="shared" si="73"/>
        <v>1</v>
      </c>
    </row>
    <row r="4706" spans="2:15" x14ac:dyDescent="0.3">
      <c r="B4706" s="10">
        <v>2022</v>
      </c>
      <c r="C4706" s="10" t="s">
        <v>29</v>
      </c>
      <c r="D4706" s="10" t="s">
        <v>23</v>
      </c>
      <c r="E4706" s="10" t="s">
        <v>35</v>
      </c>
      <c r="F4706" s="10" t="s">
        <v>25</v>
      </c>
      <c r="G4706" s="10" t="s">
        <v>19</v>
      </c>
      <c r="H4706" s="10" t="s">
        <v>20</v>
      </c>
      <c r="I4706" s="10" t="s">
        <v>21</v>
      </c>
      <c r="O4706" s="10">
        <f t="shared" si="73"/>
        <v>1</v>
      </c>
    </row>
    <row r="4707" spans="2:15" x14ac:dyDescent="0.3">
      <c r="B4707" s="10">
        <v>2024</v>
      </c>
      <c r="C4707" s="10" t="s">
        <v>43</v>
      </c>
      <c r="D4707" s="10" t="s">
        <v>42</v>
      </c>
      <c r="E4707" s="10" t="s">
        <v>35</v>
      </c>
      <c r="F4707" s="10" t="s">
        <v>30</v>
      </c>
      <c r="G4707" s="10" t="s">
        <v>32</v>
      </c>
      <c r="H4707" s="10" t="s">
        <v>39</v>
      </c>
      <c r="I4707" s="10" t="s">
        <v>28</v>
      </c>
      <c r="O4707" s="10">
        <f t="shared" si="73"/>
        <v>1</v>
      </c>
    </row>
    <row r="4708" spans="2:15" x14ac:dyDescent="0.3">
      <c r="B4708" s="10">
        <v>2024</v>
      </c>
      <c r="C4708" s="10" t="s">
        <v>45</v>
      </c>
      <c r="D4708" s="10" t="s">
        <v>16</v>
      </c>
      <c r="E4708" s="10" t="s">
        <v>24</v>
      </c>
      <c r="F4708" s="10" t="s">
        <v>18</v>
      </c>
      <c r="G4708" s="10" t="s">
        <v>44</v>
      </c>
      <c r="H4708" s="10" t="s">
        <v>27</v>
      </c>
      <c r="I4708" s="10" t="s">
        <v>34</v>
      </c>
      <c r="O4708" s="10">
        <f t="shared" si="73"/>
        <v>1</v>
      </c>
    </row>
    <row r="4709" spans="2:15" x14ac:dyDescent="0.3">
      <c r="B4709" s="10">
        <v>2022</v>
      </c>
      <c r="C4709" s="10" t="s">
        <v>22</v>
      </c>
      <c r="D4709" s="10" t="s">
        <v>23</v>
      </c>
      <c r="E4709" s="10" t="s">
        <v>17</v>
      </c>
      <c r="F4709" s="10" t="s">
        <v>25</v>
      </c>
      <c r="G4709" s="10" t="s">
        <v>32</v>
      </c>
      <c r="H4709" s="10" t="s">
        <v>20</v>
      </c>
      <c r="I4709" s="10" t="s">
        <v>34</v>
      </c>
      <c r="O4709" s="10">
        <f t="shared" si="73"/>
        <v>1</v>
      </c>
    </row>
    <row r="4710" spans="2:15" x14ac:dyDescent="0.3">
      <c r="B4710" s="10">
        <v>2025</v>
      </c>
      <c r="C4710" s="10" t="s">
        <v>43</v>
      </c>
      <c r="D4710" s="10" t="s">
        <v>42</v>
      </c>
      <c r="E4710" s="10" t="s">
        <v>17</v>
      </c>
      <c r="F4710" s="10" t="s">
        <v>18</v>
      </c>
      <c r="G4710" s="10" t="s">
        <v>40</v>
      </c>
      <c r="H4710" s="10" t="s">
        <v>27</v>
      </c>
      <c r="I4710" s="10" t="s">
        <v>28</v>
      </c>
      <c r="O4710" s="10">
        <f t="shared" si="73"/>
        <v>1</v>
      </c>
    </row>
    <row r="4711" spans="2:15" x14ac:dyDescent="0.3">
      <c r="B4711" s="10">
        <v>2022</v>
      </c>
      <c r="C4711" s="10" t="s">
        <v>36</v>
      </c>
      <c r="D4711" s="10" t="s">
        <v>16</v>
      </c>
      <c r="E4711" s="10" t="s">
        <v>35</v>
      </c>
      <c r="F4711" s="10" t="s">
        <v>18</v>
      </c>
      <c r="G4711" s="10" t="s">
        <v>19</v>
      </c>
      <c r="H4711" s="10" t="s">
        <v>34</v>
      </c>
      <c r="I4711" s="10" t="s">
        <v>28</v>
      </c>
      <c r="O4711" s="10">
        <f t="shared" si="73"/>
        <v>1</v>
      </c>
    </row>
    <row r="4712" spans="2:15" x14ac:dyDescent="0.3">
      <c r="B4712" s="10">
        <v>2024</v>
      </c>
      <c r="C4712" s="10" t="s">
        <v>36</v>
      </c>
      <c r="D4712" s="10" t="s">
        <v>31</v>
      </c>
      <c r="E4712" s="10" t="s">
        <v>24</v>
      </c>
      <c r="F4712" s="10" t="s">
        <v>18</v>
      </c>
      <c r="G4712" s="10" t="s">
        <v>19</v>
      </c>
      <c r="H4712" s="10" t="s">
        <v>20</v>
      </c>
      <c r="I4712" s="10" t="s">
        <v>21</v>
      </c>
      <c r="O4712" s="10">
        <f t="shared" si="73"/>
        <v>1</v>
      </c>
    </row>
    <row r="4713" spans="2:15" x14ac:dyDescent="0.3">
      <c r="B4713" s="10">
        <v>2023</v>
      </c>
      <c r="C4713" s="10" t="s">
        <v>43</v>
      </c>
      <c r="D4713" s="10" t="s">
        <v>31</v>
      </c>
      <c r="E4713" s="10" t="s">
        <v>35</v>
      </c>
      <c r="F4713" s="10" t="s">
        <v>30</v>
      </c>
      <c r="G4713" s="10" t="s">
        <v>44</v>
      </c>
      <c r="H4713" s="10" t="s">
        <v>39</v>
      </c>
      <c r="I4713" s="10" t="s">
        <v>28</v>
      </c>
      <c r="O4713" s="10">
        <f t="shared" si="73"/>
        <v>1</v>
      </c>
    </row>
    <row r="4714" spans="2:15" x14ac:dyDescent="0.3">
      <c r="B4714" s="10">
        <v>2024</v>
      </c>
      <c r="C4714" s="10" t="s">
        <v>45</v>
      </c>
      <c r="D4714" s="10" t="s">
        <v>42</v>
      </c>
      <c r="E4714" s="10" t="s">
        <v>24</v>
      </c>
      <c r="F4714" s="10" t="s">
        <v>30</v>
      </c>
      <c r="G4714" s="10" t="s">
        <v>40</v>
      </c>
      <c r="H4714" s="10" t="s">
        <v>27</v>
      </c>
      <c r="I4714" s="10" t="s">
        <v>28</v>
      </c>
      <c r="O4714" s="10">
        <f t="shared" si="73"/>
        <v>1</v>
      </c>
    </row>
    <row r="4715" spans="2:15" x14ac:dyDescent="0.3">
      <c r="B4715" s="10">
        <v>2024</v>
      </c>
      <c r="C4715" s="10" t="s">
        <v>22</v>
      </c>
      <c r="D4715" s="10" t="s">
        <v>33</v>
      </c>
      <c r="E4715" s="10" t="s">
        <v>24</v>
      </c>
      <c r="F4715" s="10" t="s">
        <v>30</v>
      </c>
      <c r="G4715" s="10" t="s">
        <v>32</v>
      </c>
      <c r="H4715" s="10" t="s">
        <v>34</v>
      </c>
      <c r="I4715" s="10" t="s">
        <v>34</v>
      </c>
      <c r="O4715" s="10">
        <f t="shared" si="73"/>
        <v>1</v>
      </c>
    </row>
    <row r="4716" spans="2:15" x14ac:dyDescent="0.3">
      <c r="B4716" s="10">
        <v>2025</v>
      </c>
      <c r="C4716" s="10" t="s">
        <v>22</v>
      </c>
      <c r="D4716" s="10" t="s">
        <v>33</v>
      </c>
      <c r="E4716" s="10" t="s">
        <v>24</v>
      </c>
      <c r="F4716" s="10" t="s">
        <v>30</v>
      </c>
      <c r="G4716" s="10" t="s">
        <v>26</v>
      </c>
      <c r="H4716" s="10" t="s">
        <v>27</v>
      </c>
      <c r="I4716" s="10" t="s">
        <v>28</v>
      </c>
      <c r="O4716" s="10">
        <f t="shared" si="73"/>
        <v>1</v>
      </c>
    </row>
    <row r="4717" spans="2:15" x14ac:dyDescent="0.3">
      <c r="B4717" s="10">
        <v>2026</v>
      </c>
      <c r="C4717" s="10" t="s">
        <v>41</v>
      </c>
      <c r="D4717" s="10" t="s">
        <v>37</v>
      </c>
      <c r="E4717" s="10" t="s">
        <v>35</v>
      </c>
      <c r="F4717" s="10" t="s">
        <v>25</v>
      </c>
      <c r="G4717" s="10" t="s">
        <v>38</v>
      </c>
      <c r="H4717" s="10" t="s">
        <v>20</v>
      </c>
      <c r="I4717" s="10" t="s">
        <v>28</v>
      </c>
      <c r="O4717" s="10">
        <f t="shared" si="73"/>
        <v>1</v>
      </c>
    </row>
    <row r="4718" spans="2:15" x14ac:dyDescent="0.3">
      <c r="B4718" s="10">
        <v>2022</v>
      </c>
      <c r="C4718" s="10" t="s">
        <v>15</v>
      </c>
      <c r="D4718" s="10" t="s">
        <v>42</v>
      </c>
      <c r="E4718" s="10" t="s">
        <v>24</v>
      </c>
      <c r="F4718" s="10" t="s">
        <v>25</v>
      </c>
      <c r="G4718" s="10" t="s">
        <v>32</v>
      </c>
      <c r="H4718" s="10" t="s">
        <v>34</v>
      </c>
      <c r="I4718" s="10" t="s">
        <v>28</v>
      </c>
      <c r="O4718" s="10">
        <f t="shared" si="73"/>
        <v>1</v>
      </c>
    </row>
    <row r="4719" spans="2:15" x14ac:dyDescent="0.3">
      <c r="B4719" s="10">
        <v>2022</v>
      </c>
      <c r="C4719" s="10" t="s">
        <v>15</v>
      </c>
      <c r="D4719" s="10" t="s">
        <v>37</v>
      </c>
      <c r="E4719" s="10" t="s">
        <v>24</v>
      </c>
      <c r="F4719" s="10" t="s">
        <v>18</v>
      </c>
      <c r="G4719" s="10" t="s">
        <v>26</v>
      </c>
      <c r="H4719" s="10" t="s">
        <v>39</v>
      </c>
      <c r="I4719" s="10" t="s">
        <v>34</v>
      </c>
      <c r="O4719" s="10">
        <f t="shared" si="73"/>
        <v>1</v>
      </c>
    </row>
    <row r="4720" spans="2:15" x14ac:dyDescent="0.3">
      <c r="B4720" s="10">
        <v>2021</v>
      </c>
      <c r="C4720" s="10" t="s">
        <v>41</v>
      </c>
      <c r="D4720" s="10" t="s">
        <v>37</v>
      </c>
      <c r="E4720" s="10" t="s">
        <v>24</v>
      </c>
      <c r="F4720" s="10" t="s">
        <v>25</v>
      </c>
      <c r="G4720" s="10" t="s">
        <v>19</v>
      </c>
      <c r="H4720" s="10" t="s">
        <v>27</v>
      </c>
      <c r="I4720" s="10" t="s">
        <v>28</v>
      </c>
      <c r="O4720" s="10">
        <f t="shared" si="73"/>
        <v>1</v>
      </c>
    </row>
    <row r="4721" spans="2:15" x14ac:dyDescent="0.3">
      <c r="B4721" s="10">
        <v>2022</v>
      </c>
      <c r="C4721" s="10" t="s">
        <v>15</v>
      </c>
      <c r="D4721" s="10" t="s">
        <v>23</v>
      </c>
      <c r="E4721" s="10" t="s">
        <v>35</v>
      </c>
      <c r="F4721" s="10" t="s">
        <v>25</v>
      </c>
      <c r="G4721" s="10" t="s">
        <v>19</v>
      </c>
      <c r="H4721" s="10" t="s">
        <v>27</v>
      </c>
      <c r="I4721" s="10" t="s">
        <v>34</v>
      </c>
      <c r="O4721" s="10">
        <f t="shared" si="73"/>
        <v>1</v>
      </c>
    </row>
    <row r="4722" spans="2:15" x14ac:dyDescent="0.3">
      <c r="B4722" s="10">
        <v>2026</v>
      </c>
      <c r="C4722" s="10" t="s">
        <v>43</v>
      </c>
      <c r="D4722" s="10" t="s">
        <v>16</v>
      </c>
      <c r="E4722" s="10" t="s">
        <v>35</v>
      </c>
      <c r="F4722" s="10" t="s">
        <v>25</v>
      </c>
      <c r="G4722" s="10" t="s">
        <v>40</v>
      </c>
      <c r="H4722" s="10" t="s">
        <v>34</v>
      </c>
      <c r="I4722" s="10" t="s">
        <v>21</v>
      </c>
      <c r="O4722" s="10">
        <f t="shared" si="73"/>
        <v>1</v>
      </c>
    </row>
    <row r="4723" spans="2:15" x14ac:dyDescent="0.3">
      <c r="B4723" s="10">
        <v>2022</v>
      </c>
      <c r="C4723" s="10" t="s">
        <v>45</v>
      </c>
      <c r="D4723" s="10" t="s">
        <v>37</v>
      </c>
      <c r="E4723" s="10" t="s">
        <v>17</v>
      </c>
      <c r="F4723" s="10" t="s">
        <v>18</v>
      </c>
      <c r="G4723" s="10" t="s">
        <v>26</v>
      </c>
      <c r="H4723" s="10" t="s">
        <v>39</v>
      </c>
      <c r="I4723" s="10" t="s">
        <v>28</v>
      </c>
      <c r="O4723" s="10">
        <f t="shared" si="73"/>
        <v>1</v>
      </c>
    </row>
    <row r="4724" spans="2:15" x14ac:dyDescent="0.3">
      <c r="B4724" s="10">
        <v>2021</v>
      </c>
      <c r="C4724" s="10" t="s">
        <v>15</v>
      </c>
      <c r="D4724" s="10" t="s">
        <v>37</v>
      </c>
      <c r="E4724" s="10" t="s">
        <v>35</v>
      </c>
      <c r="F4724" s="10" t="s">
        <v>30</v>
      </c>
      <c r="G4724" s="10" t="s">
        <v>26</v>
      </c>
      <c r="H4724" s="10" t="s">
        <v>20</v>
      </c>
      <c r="I4724" s="10" t="s">
        <v>28</v>
      </c>
      <c r="O4724" s="10">
        <f t="shared" si="73"/>
        <v>1</v>
      </c>
    </row>
    <row r="4725" spans="2:15" x14ac:dyDescent="0.3">
      <c r="B4725" s="10">
        <v>2021</v>
      </c>
      <c r="C4725" s="10" t="s">
        <v>29</v>
      </c>
      <c r="D4725" s="10" t="s">
        <v>16</v>
      </c>
      <c r="E4725" s="10" t="s">
        <v>35</v>
      </c>
      <c r="F4725" s="10" t="s">
        <v>30</v>
      </c>
      <c r="G4725" s="10" t="s">
        <v>26</v>
      </c>
      <c r="H4725" s="10" t="s">
        <v>20</v>
      </c>
      <c r="I4725" s="10" t="s">
        <v>34</v>
      </c>
      <c r="O4725" s="10">
        <f t="shared" si="73"/>
        <v>1</v>
      </c>
    </row>
    <row r="4726" spans="2:15" x14ac:dyDescent="0.3">
      <c r="B4726" s="10">
        <v>2024</v>
      </c>
      <c r="C4726" s="10" t="s">
        <v>15</v>
      </c>
      <c r="D4726" s="10" t="s">
        <v>16</v>
      </c>
      <c r="E4726" s="10" t="s">
        <v>24</v>
      </c>
      <c r="F4726" s="10" t="s">
        <v>25</v>
      </c>
      <c r="G4726" s="10" t="s">
        <v>32</v>
      </c>
      <c r="H4726" s="10" t="s">
        <v>34</v>
      </c>
      <c r="I4726" s="10" t="s">
        <v>34</v>
      </c>
      <c r="O4726" s="10">
        <f t="shared" si="73"/>
        <v>1</v>
      </c>
    </row>
    <row r="4727" spans="2:15" x14ac:dyDescent="0.3">
      <c r="B4727" s="10">
        <v>2022</v>
      </c>
      <c r="C4727" s="10" t="s">
        <v>29</v>
      </c>
      <c r="D4727" s="10" t="s">
        <v>23</v>
      </c>
      <c r="E4727" s="10" t="s">
        <v>24</v>
      </c>
      <c r="F4727" s="10" t="s">
        <v>25</v>
      </c>
      <c r="G4727" s="10" t="s">
        <v>32</v>
      </c>
      <c r="H4727" s="10" t="s">
        <v>34</v>
      </c>
      <c r="I4727" s="10" t="s">
        <v>28</v>
      </c>
      <c r="O4727" s="10">
        <f t="shared" si="73"/>
        <v>1</v>
      </c>
    </row>
    <row r="4728" spans="2:15" x14ac:dyDescent="0.3">
      <c r="B4728" s="10">
        <v>2026</v>
      </c>
      <c r="C4728" s="10" t="s">
        <v>41</v>
      </c>
      <c r="D4728" s="10" t="s">
        <v>33</v>
      </c>
      <c r="E4728" s="10" t="s">
        <v>35</v>
      </c>
      <c r="F4728" s="10" t="s">
        <v>18</v>
      </c>
      <c r="G4728" s="10" t="s">
        <v>19</v>
      </c>
      <c r="H4728" s="10" t="s">
        <v>39</v>
      </c>
      <c r="I4728" s="10" t="s">
        <v>28</v>
      </c>
      <c r="O4728" s="10">
        <f t="shared" si="73"/>
        <v>1</v>
      </c>
    </row>
    <row r="4729" spans="2:15" x14ac:dyDescent="0.3">
      <c r="B4729" s="10">
        <v>2024</v>
      </c>
      <c r="C4729" s="10" t="s">
        <v>45</v>
      </c>
      <c r="D4729" s="10" t="s">
        <v>23</v>
      </c>
      <c r="E4729" s="10" t="s">
        <v>35</v>
      </c>
      <c r="F4729" s="10" t="s">
        <v>30</v>
      </c>
      <c r="G4729" s="10" t="s">
        <v>19</v>
      </c>
      <c r="H4729" s="10" t="s">
        <v>39</v>
      </c>
      <c r="I4729" s="10" t="s">
        <v>34</v>
      </c>
      <c r="O4729" s="10">
        <f t="shared" si="73"/>
        <v>1</v>
      </c>
    </row>
    <row r="4730" spans="2:15" x14ac:dyDescent="0.3">
      <c r="B4730" s="10">
        <v>2024</v>
      </c>
      <c r="C4730" s="10" t="s">
        <v>29</v>
      </c>
      <c r="D4730" s="10" t="s">
        <v>23</v>
      </c>
      <c r="E4730" s="10" t="s">
        <v>17</v>
      </c>
      <c r="F4730" s="10" t="s">
        <v>18</v>
      </c>
      <c r="G4730" s="10" t="s">
        <v>19</v>
      </c>
      <c r="H4730" s="10" t="s">
        <v>20</v>
      </c>
      <c r="I4730" s="10" t="s">
        <v>34</v>
      </c>
      <c r="O4730" s="10">
        <f t="shared" si="73"/>
        <v>1</v>
      </c>
    </row>
    <row r="4731" spans="2:15" x14ac:dyDescent="0.3">
      <c r="B4731" s="10">
        <v>2022</v>
      </c>
      <c r="C4731" s="10" t="s">
        <v>41</v>
      </c>
      <c r="D4731" s="10" t="s">
        <v>33</v>
      </c>
      <c r="E4731" s="10" t="s">
        <v>35</v>
      </c>
      <c r="F4731" s="10" t="s">
        <v>30</v>
      </c>
      <c r="G4731" s="10" t="s">
        <v>19</v>
      </c>
      <c r="H4731" s="10" t="s">
        <v>20</v>
      </c>
      <c r="I4731" s="10" t="s">
        <v>28</v>
      </c>
      <c r="O4731" s="10">
        <f t="shared" si="73"/>
        <v>1</v>
      </c>
    </row>
    <row r="4732" spans="2:15" x14ac:dyDescent="0.3">
      <c r="B4732" s="10">
        <v>2023</v>
      </c>
      <c r="C4732" s="10" t="s">
        <v>22</v>
      </c>
      <c r="D4732" s="10" t="s">
        <v>37</v>
      </c>
      <c r="E4732" s="10" t="s">
        <v>35</v>
      </c>
      <c r="F4732" s="10" t="s">
        <v>30</v>
      </c>
      <c r="G4732" s="10" t="s">
        <v>38</v>
      </c>
      <c r="H4732" s="10" t="s">
        <v>20</v>
      </c>
      <c r="I4732" s="10" t="s">
        <v>28</v>
      </c>
      <c r="O4732" s="10">
        <f t="shared" si="73"/>
        <v>1</v>
      </c>
    </row>
    <row r="4733" spans="2:15" x14ac:dyDescent="0.3">
      <c r="B4733" s="10">
        <v>2023</v>
      </c>
      <c r="C4733" s="10" t="s">
        <v>15</v>
      </c>
      <c r="D4733" s="10" t="s">
        <v>37</v>
      </c>
      <c r="E4733" s="10" t="s">
        <v>17</v>
      </c>
      <c r="F4733" s="10" t="s">
        <v>30</v>
      </c>
      <c r="G4733" s="10" t="s">
        <v>32</v>
      </c>
      <c r="H4733" s="10" t="s">
        <v>20</v>
      </c>
      <c r="I4733" s="10" t="s">
        <v>28</v>
      </c>
      <c r="O4733" s="10">
        <f t="shared" si="73"/>
        <v>1</v>
      </c>
    </row>
    <row r="4734" spans="2:15" x14ac:dyDescent="0.3">
      <c r="B4734" s="10">
        <v>2024</v>
      </c>
      <c r="C4734" s="10" t="s">
        <v>29</v>
      </c>
      <c r="D4734" s="10" t="s">
        <v>33</v>
      </c>
      <c r="E4734" s="10" t="s">
        <v>24</v>
      </c>
      <c r="F4734" s="10" t="s">
        <v>30</v>
      </c>
      <c r="G4734" s="10" t="s">
        <v>38</v>
      </c>
      <c r="H4734" s="10" t="s">
        <v>34</v>
      </c>
      <c r="I4734" s="10" t="s">
        <v>21</v>
      </c>
      <c r="O4734" s="10">
        <f t="shared" si="73"/>
        <v>1</v>
      </c>
    </row>
    <row r="4735" spans="2:15" x14ac:dyDescent="0.3">
      <c r="B4735" s="10">
        <v>2023</v>
      </c>
      <c r="C4735" s="10" t="s">
        <v>36</v>
      </c>
      <c r="D4735" s="10" t="s">
        <v>33</v>
      </c>
      <c r="E4735" s="10" t="s">
        <v>24</v>
      </c>
      <c r="F4735" s="10" t="s">
        <v>18</v>
      </c>
      <c r="G4735" s="10" t="s">
        <v>32</v>
      </c>
      <c r="H4735" s="10" t="s">
        <v>20</v>
      </c>
      <c r="I4735" s="10" t="s">
        <v>21</v>
      </c>
      <c r="O4735" s="10">
        <f t="shared" si="73"/>
        <v>1</v>
      </c>
    </row>
    <row r="4736" spans="2:15" x14ac:dyDescent="0.3">
      <c r="B4736" s="10">
        <v>2023</v>
      </c>
      <c r="C4736" s="10" t="s">
        <v>29</v>
      </c>
      <c r="D4736" s="10" t="s">
        <v>33</v>
      </c>
      <c r="E4736" s="10" t="s">
        <v>24</v>
      </c>
      <c r="F4736" s="10" t="s">
        <v>30</v>
      </c>
      <c r="G4736" s="10" t="s">
        <v>40</v>
      </c>
      <c r="H4736" s="10" t="s">
        <v>20</v>
      </c>
      <c r="I4736" s="10" t="s">
        <v>28</v>
      </c>
      <c r="O4736" s="10">
        <f t="shared" si="73"/>
        <v>1</v>
      </c>
    </row>
    <row r="4737" spans="2:15" x14ac:dyDescent="0.3">
      <c r="B4737" s="10">
        <v>2024</v>
      </c>
      <c r="C4737" s="10" t="s">
        <v>45</v>
      </c>
      <c r="D4737" s="10" t="s">
        <v>16</v>
      </c>
      <c r="E4737" s="10" t="s">
        <v>17</v>
      </c>
      <c r="F4737" s="10" t="s">
        <v>30</v>
      </c>
      <c r="G4737" s="10" t="s">
        <v>26</v>
      </c>
      <c r="H4737" s="10" t="s">
        <v>34</v>
      </c>
      <c r="I4737" s="10" t="s">
        <v>28</v>
      </c>
      <c r="O4737" s="10">
        <f t="shared" si="73"/>
        <v>1</v>
      </c>
    </row>
    <row r="4738" spans="2:15" x14ac:dyDescent="0.3">
      <c r="B4738" s="10">
        <v>2023</v>
      </c>
      <c r="C4738" s="10" t="s">
        <v>22</v>
      </c>
      <c r="D4738" s="10" t="s">
        <v>31</v>
      </c>
      <c r="E4738" s="10" t="s">
        <v>35</v>
      </c>
      <c r="F4738" s="10" t="s">
        <v>25</v>
      </c>
      <c r="G4738" s="10" t="s">
        <v>44</v>
      </c>
      <c r="H4738" s="10" t="s">
        <v>34</v>
      </c>
      <c r="I4738" s="10" t="s">
        <v>28</v>
      </c>
      <c r="O4738" s="10">
        <f t="shared" si="73"/>
        <v>1</v>
      </c>
    </row>
    <row r="4739" spans="2:15" x14ac:dyDescent="0.3">
      <c r="B4739" s="10">
        <v>2024</v>
      </c>
      <c r="C4739" s="10" t="s">
        <v>43</v>
      </c>
      <c r="D4739" s="10" t="s">
        <v>37</v>
      </c>
      <c r="E4739" s="10" t="s">
        <v>17</v>
      </c>
      <c r="F4739" s="10" t="s">
        <v>18</v>
      </c>
      <c r="G4739" s="10" t="s">
        <v>38</v>
      </c>
      <c r="H4739" s="10" t="s">
        <v>34</v>
      </c>
      <c r="I4739" s="10" t="s">
        <v>34</v>
      </c>
      <c r="O4739" s="10">
        <f t="shared" si="73"/>
        <v>1</v>
      </c>
    </row>
    <row r="4740" spans="2:15" x14ac:dyDescent="0.3">
      <c r="B4740" s="10">
        <v>2022</v>
      </c>
      <c r="C4740" s="10" t="s">
        <v>29</v>
      </c>
      <c r="D4740" s="10" t="s">
        <v>31</v>
      </c>
      <c r="E4740" s="10" t="s">
        <v>24</v>
      </c>
      <c r="F4740" s="10" t="s">
        <v>18</v>
      </c>
      <c r="G4740" s="10" t="s">
        <v>26</v>
      </c>
      <c r="H4740" s="10" t="s">
        <v>39</v>
      </c>
      <c r="I4740" s="10" t="s">
        <v>28</v>
      </c>
      <c r="O4740" s="10">
        <f t="shared" si="73"/>
        <v>1</v>
      </c>
    </row>
    <row r="4741" spans="2:15" x14ac:dyDescent="0.3">
      <c r="B4741" s="10">
        <v>2023</v>
      </c>
      <c r="C4741" s="10" t="s">
        <v>41</v>
      </c>
      <c r="D4741" s="10" t="s">
        <v>37</v>
      </c>
      <c r="E4741" s="10" t="s">
        <v>24</v>
      </c>
      <c r="F4741" s="10" t="s">
        <v>30</v>
      </c>
      <c r="G4741" s="10" t="s">
        <v>32</v>
      </c>
      <c r="H4741" s="10" t="s">
        <v>34</v>
      </c>
      <c r="I4741" s="10" t="s">
        <v>28</v>
      </c>
      <c r="O4741" s="10">
        <f t="shared" ref="O4741:O4804" si="74">SUBTOTAL(103,B4741)</f>
        <v>1</v>
      </c>
    </row>
    <row r="4742" spans="2:15" x14ac:dyDescent="0.3">
      <c r="B4742" s="10">
        <v>2024</v>
      </c>
      <c r="C4742" s="10" t="s">
        <v>22</v>
      </c>
      <c r="D4742" s="10" t="s">
        <v>23</v>
      </c>
      <c r="E4742" s="10" t="s">
        <v>17</v>
      </c>
      <c r="F4742" s="10" t="s">
        <v>18</v>
      </c>
      <c r="G4742" s="10" t="s">
        <v>40</v>
      </c>
      <c r="H4742" s="10" t="s">
        <v>20</v>
      </c>
      <c r="I4742" s="10" t="s">
        <v>34</v>
      </c>
      <c r="O4742" s="10">
        <f t="shared" si="74"/>
        <v>1</v>
      </c>
    </row>
    <row r="4743" spans="2:15" x14ac:dyDescent="0.3">
      <c r="B4743" s="10">
        <v>2022</v>
      </c>
      <c r="C4743" s="10" t="s">
        <v>41</v>
      </c>
      <c r="D4743" s="10" t="s">
        <v>42</v>
      </c>
      <c r="E4743" s="10" t="s">
        <v>17</v>
      </c>
      <c r="F4743" s="10" t="s">
        <v>30</v>
      </c>
      <c r="G4743" s="10" t="s">
        <v>44</v>
      </c>
      <c r="H4743" s="10" t="s">
        <v>20</v>
      </c>
      <c r="I4743" s="10" t="s">
        <v>34</v>
      </c>
      <c r="O4743" s="10">
        <f t="shared" si="74"/>
        <v>1</v>
      </c>
    </row>
    <row r="4744" spans="2:15" x14ac:dyDescent="0.3">
      <c r="B4744" s="10">
        <v>2022</v>
      </c>
      <c r="C4744" s="10" t="s">
        <v>36</v>
      </c>
      <c r="D4744" s="10" t="s">
        <v>23</v>
      </c>
      <c r="E4744" s="10" t="s">
        <v>35</v>
      </c>
      <c r="F4744" s="10" t="s">
        <v>30</v>
      </c>
      <c r="G4744" s="10" t="s">
        <v>40</v>
      </c>
      <c r="H4744" s="10" t="s">
        <v>34</v>
      </c>
      <c r="I4744" s="10" t="s">
        <v>28</v>
      </c>
      <c r="O4744" s="10">
        <f t="shared" si="74"/>
        <v>1</v>
      </c>
    </row>
    <row r="4745" spans="2:15" x14ac:dyDescent="0.3">
      <c r="B4745" s="10">
        <v>2020</v>
      </c>
      <c r="C4745" s="10" t="s">
        <v>43</v>
      </c>
      <c r="D4745" s="10" t="s">
        <v>42</v>
      </c>
      <c r="E4745" s="10" t="s">
        <v>17</v>
      </c>
      <c r="F4745" s="10" t="s">
        <v>18</v>
      </c>
      <c r="G4745" s="10" t="s">
        <v>19</v>
      </c>
      <c r="H4745" s="10" t="s">
        <v>34</v>
      </c>
      <c r="I4745" s="10" t="s">
        <v>34</v>
      </c>
      <c r="O4745" s="10">
        <f t="shared" si="74"/>
        <v>1</v>
      </c>
    </row>
    <row r="4746" spans="2:15" x14ac:dyDescent="0.3">
      <c r="B4746" s="10">
        <v>2025</v>
      </c>
      <c r="C4746" s="10" t="s">
        <v>45</v>
      </c>
      <c r="D4746" s="10" t="s">
        <v>37</v>
      </c>
      <c r="E4746" s="10" t="s">
        <v>35</v>
      </c>
      <c r="F4746" s="10" t="s">
        <v>18</v>
      </c>
      <c r="G4746" s="10" t="s">
        <v>32</v>
      </c>
      <c r="H4746" s="10" t="s">
        <v>39</v>
      </c>
      <c r="I4746" s="10" t="s">
        <v>34</v>
      </c>
      <c r="O4746" s="10">
        <f t="shared" si="74"/>
        <v>1</v>
      </c>
    </row>
    <row r="4747" spans="2:15" x14ac:dyDescent="0.3">
      <c r="B4747" s="10">
        <v>2025</v>
      </c>
      <c r="C4747" s="10" t="s">
        <v>15</v>
      </c>
      <c r="D4747" s="10" t="s">
        <v>23</v>
      </c>
      <c r="E4747" s="10" t="s">
        <v>17</v>
      </c>
      <c r="F4747" s="10" t="s">
        <v>25</v>
      </c>
      <c r="G4747" s="10" t="s">
        <v>38</v>
      </c>
      <c r="H4747" s="10" t="s">
        <v>20</v>
      </c>
      <c r="I4747" s="10" t="s">
        <v>21</v>
      </c>
      <c r="O4747" s="10">
        <f t="shared" si="74"/>
        <v>1</v>
      </c>
    </row>
    <row r="4748" spans="2:15" x14ac:dyDescent="0.3">
      <c r="B4748" s="10">
        <v>2026</v>
      </c>
      <c r="C4748" s="10" t="s">
        <v>36</v>
      </c>
      <c r="D4748" s="10" t="s">
        <v>42</v>
      </c>
      <c r="E4748" s="10" t="s">
        <v>24</v>
      </c>
      <c r="F4748" s="10" t="s">
        <v>18</v>
      </c>
      <c r="G4748" s="10" t="s">
        <v>44</v>
      </c>
      <c r="H4748" s="10" t="s">
        <v>20</v>
      </c>
      <c r="I4748" s="10" t="s">
        <v>21</v>
      </c>
      <c r="O4748" s="10">
        <f t="shared" si="74"/>
        <v>1</v>
      </c>
    </row>
    <row r="4749" spans="2:15" x14ac:dyDescent="0.3">
      <c r="B4749" s="10">
        <v>2020</v>
      </c>
      <c r="C4749" s="10" t="s">
        <v>45</v>
      </c>
      <c r="D4749" s="10" t="s">
        <v>31</v>
      </c>
      <c r="E4749" s="10" t="s">
        <v>17</v>
      </c>
      <c r="F4749" s="10" t="s">
        <v>30</v>
      </c>
      <c r="G4749" s="10" t="s">
        <v>44</v>
      </c>
      <c r="H4749" s="10" t="s">
        <v>39</v>
      </c>
      <c r="I4749" s="10" t="s">
        <v>28</v>
      </c>
      <c r="O4749" s="10">
        <f t="shared" si="74"/>
        <v>1</v>
      </c>
    </row>
    <row r="4750" spans="2:15" x14ac:dyDescent="0.3">
      <c r="B4750" s="10">
        <v>2022</v>
      </c>
      <c r="C4750" s="10" t="s">
        <v>36</v>
      </c>
      <c r="D4750" s="10" t="s">
        <v>31</v>
      </c>
      <c r="E4750" s="10" t="s">
        <v>24</v>
      </c>
      <c r="F4750" s="10" t="s">
        <v>18</v>
      </c>
      <c r="G4750" s="10" t="s">
        <v>32</v>
      </c>
      <c r="H4750" s="10" t="s">
        <v>20</v>
      </c>
      <c r="I4750" s="10" t="s">
        <v>34</v>
      </c>
      <c r="O4750" s="10">
        <f t="shared" si="74"/>
        <v>1</v>
      </c>
    </row>
    <row r="4751" spans="2:15" x14ac:dyDescent="0.3">
      <c r="B4751" s="10">
        <v>2024</v>
      </c>
      <c r="C4751" s="10" t="s">
        <v>45</v>
      </c>
      <c r="D4751" s="10" t="s">
        <v>37</v>
      </c>
      <c r="E4751" s="10" t="s">
        <v>24</v>
      </c>
      <c r="F4751" s="10" t="s">
        <v>18</v>
      </c>
      <c r="G4751" s="10" t="s">
        <v>38</v>
      </c>
      <c r="H4751" s="10" t="s">
        <v>34</v>
      </c>
      <c r="I4751" s="10" t="s">
        <v>28</v>
      </c>
      <c r="O4751" s="10">
        <f t="shared" si="74"/>
        <v>1</v>
      </c>
    </row>
    <row r="4752" spans="2:15" x14ac:dyDescent="0.3">
      <c r="B4752" s="10">
        <v>2022</v>
      </c>
      <c r="C4752" s="10" t="s">
        <v>15</v>
      </c>
      <c r="D4752" s="10" t="s">
        <v>31</v>
      </c>
      <c r="E4752" s="10" t="s">
        <v>24</v>
      </c>
      <c r="F4752" s="10" t="s">
        <v>25</v>
      </c>
      <c r="G4752" s="10" t="s">
        <v>38</v>
      </c>
      <c r="H4752" s="10" t="s">
        <v>34</v>
      </c>
      <c r="I4752" s="10" t="s">
        <v>28</v>
      </c>
      <c r="O4752" s="10">
        <f t="shared" si="74"/>
        <v>1</v>
      </c>
    </row>
    <row r="4753" spans="2:15" x14ac:dyDescent="0.3">
      <c r="B4753" s="10">
        <v>2025</v>
      </c>
      <c r="C4753" s="10" t="s">
        <v>36</v>
      </c>
      <c r="D4753" s="10" t="s">
        <v>16</v>
      </c>
      <c r="E4753" s="10" t="s">
        <v>24</v>
      </c>
      <c r="F4753" s="10" t="s">
        <v>25</v>
      </c>
      <c r="G4753" s="10" t="s">
        <v>26</v>
      </c>
      <c r="H4753" s="10" t="s">
        <v>20</v>
      </c>
      <c r="I4753" s="10" t="s">
        <v>28</v>
      </c>
      <c r="O4753" s="10">
        <f t="shared" si="74"/>
        <v>1</v>
      </c>
    </row>
    <row r="4754" spans="2:15" x14ac:dyDescent="0.3">
      <c r="B4754" s="10">
        <v>2024</v>
      </c>
      <c r="C4754" s="10" t="s">
        <v>45</v>
      </c>
      <c r="D4754" s="10" t="s">
        <v>23</v>
      </c>
      <c r="E4754" s="10" t="s">
        <v>24</v>
      </c>
      <c r="F4754" s="10" t="s">
        <v>25</v>
      </c>
      <c r="G4754" s="10" t="s">
        <v>19</v>
      </c>
      <c r="H4754" s="10" t="s">
        <v>20</v>
      </c>
      <c r="I4754" s="10" t="s">
        <v>28</v>
      </c>
      <c r="O4754" s="10">
        <f t="shared" si="74"/>
        <v>1</v>
      </c>
    </row>
    <row r="4755" spans="2:15" x14ac:dyDescent="0.3">
      <c r="B4755" s="10">
        <v>2020</v>
      </c>
      <c r="C4755" s="10" t="s">
        <v>45</v>
      </c>
      <c r="D4755" s="10" t="s">
        <v>37</v>
      </c>
      <c r="E4755" s="10" t="s">
        <v>24</v>
      </c>
      <c r="F4755" s="10" t="s">
        <v>18</v>
      </c>
      <c r="G4755" s="10" t="s">
        <v>32</v>
      </c>
      <c r="H4755" s="10" t="s">
        <v>34</v>
      </c>
      <c r="I4755" s="10" t="s">
        <v>28</v>
      </c>
      <c r="O4755" s="10">
        <f t="shared" si="74"/>
        <v>1</v>
      </c>
    </row>
    <row r="4756" spans="2:15" x14ac:dyDescent="0.3">
      <c r="B4756" s="10">
        <v>2024</v>
      </c>
      <c r="C4756" s="10" t="s">
        <v>45</v>
      </c>
      <c r="D4756" s="10" t="s">
        <v>16</v>
      </c>
      <c r="E4756" s="10" t="s">
        <v>17</v>
      </c>
      <c r="F4756" s="10" t="s">
        <v>18</v>
      </c>
      <c r="G4756" s="10" t="s">
        <v>32</v>
      </c>
      <c r="H4756" s="10" t="s">
        <v>20</v>
      </c>
      <c r="I4756" s="10" t="s">
        <v>34</v>
      </c>
      <c r="O4756" s="10">
        <f t="shared" si="74"/>
        <v>1</v>
      </c>
    </row>
    <row r="4757" spans="2:15" x14ac:dyDescent="0.3">
      <c r="B4757" s="10">
        <v>2024</v>
      </c>
      <c r="C4757" s="10" t="s">
        <v>41</v>
      </c>
      <c r="D4757" s="10" t="s">
        <v>16</v>
      </c>
      <c r="E4757" s="10" t="s">
        <v>24</v>
      </c>
      <c r="F4757" s="10" t="s">
        <v>25</v>
      </c>
      <c r="G4757" s="10" t="s">
        <v>44</v>
      </c>
      <c r="H4757" s="10" t="s">
        <v>34</v>
      </c>
      <c r="I4757" s="10" t="s">
        <v>21</v>
      </c>
      <c r="O4757" s="10">
        <f t="shared" si="74"/>
        <v>1</v>
      </c>
    </row>
    <row r="4758" spans="2:15" x14ac:dyDescent="0.3">
      <c r="B4758" s="10">
        <v>2022</v>
      </c>
      <c r="C4758" s="10" t="s">
        <v>29</v>
      </c>
      <c r="D4758" s="10" t="s">
        <v>33</v>
      </c>
      <c r="E4758" s="10" t="s">
        <v>17</v>
      </c>
      <c r="F4758" s="10" t="s">
        <v>25</v>
      </c>
      <c r="G4758" s="10" t="s">
        <v>32</v>
      </c>
      <c r="H4758" s="10" t="s">
        <v>20</v>
      </c>
      <c r="I4758" s="10" t="s">
        <v>28</v>
      </c>
      <c r="O4758" s="10">
        <f t="shared" si="74"/>
        <v>1</v>
      </c>
    </row>
    <row r="4759" spans="2:15" x14ac:dyDescent="0.3">
      <c r="B4759" s="10">
        <v>2023</v>
      </c>
      <c r="C4759" s="10" t="s">
        <v>15</v>
      </c>
      <c r="D4759" s="10" t="s">
        <v>33</v>
      </c>
      <c r="E4759" s="10" t="s">
        <v>17</v>
      </c>
      <c r="F4759" s="10" t="s">
        <v>18</v>
      </c>
      <c r="G4759" s="10" t="s">
        <v>26</v>
      </c>
      <c r="H4759" s="10" t="s">
        <v>20</v>
      </c>
      <c r="I4759" s="10" t="s">
        <v>21</v>
      </c>
      <c r="O4759" s="10">
        <f t="shared" si="74"/>
        <v>1</v>
      </c>
    </row>
    <row r="4760" spans="2:15" x14ac:dyDescent="0.3">
      <c r="B4760" s="10">
        <v>2023</v>
      </c>
      <c r="C4760" s="10" t="s">
        <v>15</v>
      </c>
      <c r="D4760" s="10" t="s">
        <v>37</v>
      </c>
      <c r="E4760" s="10" t="s">
        <v>35</v>
      </c>
      <c r="F4760" s="10" t="s">
        <v>25</v>
      </c>
      <c r="G4760" s="10" t="s">
        <v>19</v>
      </c>
      <c r="H4760" s="10" t="s">
        <v>34</v>
      </c>
      <c r="I4760" s="10" t="s">
        <v>34</v>
      </c>
      <c r="O4760" s="10">
        <f t="shared" si="74"/>
        <v>1</v>
      </c>
    </row>
    <row r="4761" spans="2:15" x14ac:dyDescent="0.3">
      <c r="B4761" s="10">
        <v>2021</v>
      </c>
      <c r="C4761" s="10" t="s">
        <v>15</v>
      </c>
      <c r="D4761" s="10" t="s">
        <v>33</v>
      </c>
      <c r="E4761" s="10" t="s">
        <v>35</v>
      </c>
      <c r="F4761" s="10" t="s">
        <v>25</v>
      </c>
      <c r="G4761" s="10" t="s">
        <v>26</v>
      </c>
      <c r="H4761" s="10" t="s">
        <v>27</v>
      </c>
      <c r="I4761" s="10" t="s">
        <v>28</v>
      </c>
      <c r="O4761" s="10">
        <f t="shared" si="74"/>
        <v>1</v>
      </c>
    </row>
    <row r="4762" spans="2:15" x14ac:dyDescent="0.3">
      <c r="B4762" s="10">
        <v>2026</v>
      </c>
      <c r="C4762" s="10" t="s">
        <v>36</v>
      </c>
      <c r="D4762" s="10" t="s">
        <v>23</v>
      </c>
      <c r="E4762" s="10" t="s">
        <v>35</v>
      </c>
      <c r="F4762" s="10" t="s">
        <v>30</v>
      </c>
      <c r="G4762" s="10" t="s">
        <v>40</v>
      </c>
      <c r="H4762" s="10" t="s">
        <v>27</v>
      </c>
      <c r="I4762" s="10" t="s">
        <v>28</v>
      </c>
      <c r="O4762" s="10">
        <f t="shared" si="74"/>
        <v>1</v>
      </c>
    </row>
    <row r="4763" spans="2:15" x14ac:dyDescent="0.3">
      <c r="B4763" s="10">
        <v>2026</v>
      </c>
      <c r="C4763" s="10" t="s">
        <v>45</v>
      </c>
      <c r="D4763" s="10" t="s">
        <v>42</v>
      </c>
      <c r="E4763" s="10" t="s">
        <v>17</v>
      </c>
      <c r="F4763" s="10" t="s">
        <v>25</v>
      </c>
      <c r="G4763" s="10" t="s">
        <v>38</v>
      </c>
      <c r="H4763" s="10" t="s">
        <v>39</v>
      </c>
      <c r="I4763" s="10" t="s">
        <v>21</v>
      </c>
      <c r="O4763" s="10">
        <f t="shared" si="74"/>
        <v>1</v>
      </c>
    </row>
    <row r="4764" spans="2:15" x14ac:dyDescent="0.3">
      <c r="B4764" s="10">
        <v>2022</v>
      </c>
      <c r="C4764" s="10" t="s">
        <v>45</v>
      </c>
      <c r="D4764" s="10" t="s">
        <v>16</v>
      </c>
      <c r="E4764" s="10" t="s">
        <v>24</v>
      </c>
      <c r="F4764" s="10" t="s">
        <v>25</v>
      </c>
      <c r="G4764" s="10" t="s">
        <v>40</v>
      </c>
      <c r="H4764" s="10" t="s">
        <v>20</v>
      </c>
      <c r="I4764" s="10" t="s">
        <v>28</v>
      </c>
      <c r="O4764" s="10">
        <f t="shared" si="74"/>
        <v>1</v>
      </c>
    </row>
    <row r="4765" spans="2:15" x14ac:dyDescent="0.3">
      <c r="B4765" s="10">
        <v>2025</v>
      </c>
      <c r="C4765" s="10" t="s">
        <v>15</v>
      </c>
      <c r="D4765" s="10" t="s">
        <v>42</v>
      </c>
      <c r="E4765" s="10" t="s">
        <v>24</v>
      </c>
      <c r="F4765" s="10" t="s">
        <v>25</v>
      </c>
      <c r="G4765" s="10" t="s">
        <v>19</v>
      </c>
      <c r="H4765" s="10" t="s">
        <v>39</v>
      </c>
      <c r="I4765" s="10" t="s">
        <v>28</v>
      </c>
      <c r="O4765" s="10">
        <f t="shared" si="74"/>
        <v>1</v>
      </c>
    </row>
    <row r="4766" spans="2:15" x14ac:dyDescent="0.3">
      <c r="B4766" s="10">
        <v>2026</v>
      </c>
      <c r="C4766" s="10" t="s">
        <v>43</v>
      </c>
      <c r="D4766" s="10" t="s">
        <v>42</v>
      </c>
      <c r="E4766" s="10" t="s">
        <v>24</v>
      </c>
      <c r="F4766" s="10" t="s">
        <v>18</v>
      </c>
      <c r="G4766" s="10" t="s">
        <v>19</v>
      </c>
      <c r="H4766" s="10" t="s">
        <v>39</v>
      </c>
      <c r="I4766" s="10" t="s">
        <v>34</v>
      </c>
      <c r="O4766" s="10">
        <f t="shared" si="74"/>
        <v>1</v>
      </c>
    </row>
    <row r="4767" spans="2:15" x14ac:dyDescent="0.3">
      <c r="B4767" s="10">
        <v>2025</v>
      </c>
      <c r="C4767" s="10" t="s">
        <v>41</v>
      </c>
      <c r="D4767" s="10" t="s">
        <v>33</v>
      </c>
      <c r="E4767" s="10" t="s">
        <v>24</v>
      </c>
      <c r="F4767" s="10" t="s">
        <v>30</v>
      </c>
      <c r="G4767" s="10" t="s">
        <v>38</v>
      </c>
      <c r="H4767" s="10" t="s">
        <v>27</v>
      </c>
      <c r="I4767" s="10" t="s">
        <v>28</v>
      </c>
      <c r="O4767" s="10">
        <f t="shared" si="74"/>
        <v>1</v>
      </c>
    </row>
    <row r="4768" spans="2:15" x14ac:dyDescent="0.3">
      <c r="B4768" s="10">
        <v>2025</v>
      </c>
      <c r="C4768" s="10" t="s">
        <v>15</v>
      </c>
      <c r="D4768" s="10" t="s">
        <v>42</v>
      </c>
      <c r="E4768" s="10" t="s">
        <v>35</v>
      </c>
      <c r="F4768" s="10" t="s">
        <v>30</v>
      </c>
      <c r="G4768" s="10" t="s">
        <v>40</v>
      </c>
      <c r="H4768" s="10" t="s">
        <v>27</v>
      </c>
      <c r="I4768" s="10" t="s">
        <v>34</v>
      </c>
      <c r="O4768" s="10">
        <f t="shared" si="74"/>
        <v>1</v>
      </c>
    </row>
    <row r="4769" spans="2:15" x14ac:dyDescent="0.3">
      <c r="B4769" s="10">
        <v>2021</v>
      </c>
      <c r="C4769" s="10" t="s">
        <v>22</v>
      </c>
      <c r="D4769" s="10" t="s">
        <v>16</v>
      </c>
      <c r="E4769" s="10" t="s">
        <v>17</v>
      </c>
      <c r="F4769" s="10" t="s">
        <v>30</v>
      </c>
      <c r="G4769" s="10" t="s">
        <v>44</v>
      </c>
      <c r="H4769" s="10" t="s">
        <v>39</v>
      </c>
      <c r="I4769" s="10" t="s">
        <v>28</v>
      </c>
      <c r="O4769" s="10">
        <f t="shared" si="74"/>
        <v>1</v>
      </c>
    </row>
    <row r="4770" spans="2:15" x14ac:dyDescent="0.3">
      <c r="B4770" s="10">
        <v>2025</v>
      </c>
      <c r="C4770" s="10" t="s">
        <v>29</v>
      </c>
      <c r="D4770" s="10" t="s">
        <v>16</v>
      </c>
      <c r="E4770" s="10" t="s">
        <v>35</v>
      </c>
      <c r="F4770" s="10" t="s">
        <v>30</v>
      </c>
      <c r="G4770" s="10" t="s">
        <v>26</v>
      </c>
      <c r="H4770" s="10" t="s">
        <v>34</v>
      </c>
      <c r="I4770" s="10" t="s">
        <v>21</v>
      </c>
      <c r="O4770" s="10">
        <f t="shared" si="74"/>
        <v>1</v>
      </c>
    </row>
    <row r="4771" spans="2:15" x14ac:dyDescent="0.3">
      <c r="B4771" s="10">
        <v>2024</v>
      </c>
      <c r="C4771" s="10" t="s">
        <v>41</v>
      </c>
      <c r="D4771" s="10" t="s">
        <v>31</v>
      </c>
      <c r="E4771" s="10" t="s">
        <v>24</v>
      </c>
      <c r="F4771" s="10" t="s">
        <v>30</v>
      </c>
      <c r="G4771" s="10" t="s">
        <v>44</v>
      </c>
      <c r="H4771" s="10" t="s">
        <v>27</v>
      </c>
      <c r="I4771" s="10" t="s">
        <v>34</v>
      </c>
      <c r="O4771" s="10">
        <f t="shared" si="74"/>
        <v>1</v>
      </c>
    </row>
    <row r="4772" spans="2:15" x14ac:dyDescent="0.3">
      <c r="B4772" s="10">
        <v>2022</v>
      </c>
      <c r="C4772" s="10" t="s">
        <v>43</v>
      </c>
      <c r="D4772" s="10" t="s">
        <v>33</v>
      </c>
      <c r="E4772" s="10" t="s">
        <v>35</v>
      </c>
      <c r="F4772" s="10" t="s">
        <v>18</v>
      </c>
      <c r="G4772" s="10" t="s">
        <v>38</v>
      </c>
      <c r="H4772" s="10" t="s">
        <v>20</v>
      </c>
      <c r="I4772" s="10" t="s">
        <v>34</v>
      </c>
      <c r="O4772" s="10">
        <f t="shared" si="74"/>
        <v>1</v>
      </c>
    </row>
    <row r="4773" spans="2:15" x14ac:dyDescent="0.3">
      <c r="B4773" s="10">
        <v>2020</v>
      </c>
      <c r="C4773" s="10" t="s">
        <v>43</v>
      </c>
      <c r="D4773" s="10" t="s">
        <v>31</v>
      </c>
      <c r="E4773" s="10" t="s">
        <v>17</v>
      </c>
      <c r="F4773" s="10" t="s">
        <v>18</v>
      </c>
      <c r="G4773" s="10" t="s">
        <v>32</v>
      </c>
      <c r="H4773" s="10" t="s">
        <v>20</v>
      </c>
      <c r="I4773" s="10" t="s">
        <v>21</v>
      </c>
      <c r="O4773" s="10">
        <f t="shared" si="74"/>
        <v>1</v>
      </c>
    </row>
    <row r="4774" spans="2:15" x14ac:dyDescent="0.3">
      <c r="B4774" s="10">
        <v>2022</v>
      </c>
      <c r="C4774" s="10" t="s">
        <v>22</v>
      </c>
      <c r="D4774" s="10" t="s">
        <v>16</v>
      </c>
      <c r="E4774" s="10" t="s">
        <v>35</v>
      </c>
      <c r="F4774" s="10" t="s">
        <v>18</v>
      </c>
      <c r="G4774" s="10" t="s">
        <v>38</v>
      </c>
      <c r="H4774" s="10" t="s">
        <v>20</v>
      </c>
      <c r="I4774" s="10" t="s">
        <v>21</v>
      </c>
      <c r="O4774" s="10">
        <f t="shared" si="74"/>
        <v>1</v>
      </c>
    </row>
    <row r="4775" spans="2:15" x14ac:dyDescent="0.3">
      <c r="B4775" s="10">
        <v>2025</v>
      </c>
      <c r="C4775" s="10" t="s">
        <v>41</v>
      </c>
      <c r="D4775" s="10" t="s">
        <v>42</v>
      </c>
      <c r="E4775" s="10" t="s">
        <v>24</v>
      </c>
      <c r="F4775" s="10" t="s">
        <v>25</v>
      </c>
      <c r="G4775" s="10" t="s">
        <v>38</v>
      </c>
      <c r="H4775" s="10" t="s">
        <v>39</v>
      </c>
      <c r="I4775" s="10" t="s">
        <v>21</v>
      </c>
      <c r="O4775" s="10">
        <f t="shared" si="74"/>
        <v>1</v>
      </c>
    </row>
    <row r="4776" spans="2:15" x14ac:dyDescent="0.3">
      <c r="B4776" s="10">
        <v>2021</v>
      </c>
      <c r="C4776" s="10" t="s">
        <v>29</v>
      </c>
      <c r="D4776" s="10" t="s">
        <v>31</v>
      </c>
      <c r="E4776" s="10" t="s">
        <v>17</v>
      </c>
      <c r="F4776" s="10" t="s">
        <v>18</v>
      </c>
      <c r="G4776" s="10" t="s">
        <v>40</v>
      </c>
      <c r="H4776" s="10" t="s">
        <v>39</v>
      </c>
      <c r="I4776" s="10" t="s">
        <v>21</v>
      </c>
      <c r="O4776" s="10">
        <f t="shared" si="74"/>
        <v>1</v>
      </c>
    </row>
    <row r="4777" spans="2:15" x14ac:dyDescent="0.3">
      <c r="B4777" s="10">
        <v>2022</v>
      </c>
      <c r="C4777" s="10" t="s">
        <v>29</v>
      </c>
      <c r="D4777" s="10" t="s">
        <v>16</v>
      </c>
      <c r="E4777" s="10" t="s">
        <v>17</v>
      </c>
      <c r="F4777" s="10" t="s">
        <v>30</v>
      </c>
      <c r="G4777" s="10" t="s">
        <v>19</v>
      </c>
      <c r="H4777" s="10" t="s">
        <v>20</v>
      </c>
      <c r="I4777" s="10" t="s">
        <v>21</v>
      </c>
      <c r="O4777" s="10">
        <f t="shared" si="74"/>
        <v>1</v>
      </c>
    </row>
    <row r="4778" spans="2:15" x14ac:dyDescent="0.3">
      <c r="B4778" s="10">
        <v>2023</v>
      </c>
      <c r="C4778" s="10" t="s">
        <v>41</v>
      </c>
      <c r="D4778" s="10" t="s">
        <v>42</v>
      </c>
      <c r="E4778" s="10" t="s">
        <v>35</v>
      </c>
      <c r="F4778" s="10" t="s">
        <v>25</v>
      </c>
      <c r="G4778" s="10" t="s">
        <v>19</v>
      </c>
      <c r="H4778" s="10" t="s">
        <v>34</v>
      </c>
      <c r="I4778" s="10" t="s">
        <v>34</v>
      </c>
      <c r="O4778" s="10">
        <f t="shared" si="74"/>
        <v>1</v>
      </c>
    </row>
    <row r="4779" spans="2:15" x14ac:dyDescent="0.3">
      <c r="B4779" s="10">
        <v>2021</v>
      </c>
      <c r="C4779" s="10" t="s">
        <v>15</v>
      </c>
      <c r="D4779" s="10" t="s">
        <v>37</v>
      </c>
      <c r="E4779" s="10" t="s">
        <v>24</v>
      </c>
      <c r="F4779" s="10" t="s">
        <v>18</v>
      </c>
      <c r="G4779" s="10" t="s">
        <v>19</v>
      </c>
      <c r="H4779" s="10" t="s">
        <v>39</v>
      </c>
      <c r="I4779" s="10" t="s">
        <v>34</v>
      </c>
      <c r="O4779" s="10">
        <f t="shared" si="74"/>
        <v>1</v>
      </c>
    </row>
    <row r="4780" spans="2:15" x14ac:dyDescent="0.3">
      <c r="B4780" s="10">
        <v>2020</v>
      </c>
      <c r="C4780" s="10" t="s">
        <v>29</v>
      </c>
      <c r="D4780" s="10" t="s">
        <v>37</v>
      </c>
      <c r="E4780" s="10" t="s">
        <v>24</v>
      </c>
      <c r="F4780" s="10" t="s">
        <v>18</v>
      </c>
      <c r="G4780" s="10" t="s">
        <v>38</v>
      </c>
      <c r="H4780" s="10" t="s">
        <v>34</v>
      </c>
      <c r="I4780" s="10" t="s">
        <v>28</v>
      </c>
      <c r="O4780" s="10">
        <f t="shared" si="74"/>
        <v>1</v>
      </c>
    </row>
    <row r="4781" spans="2:15" x14ac:dyDescent="0.3">
      <c r="B4781" s="10">
        <v>2024</v>
      </c>
      <c r="C4781" s="10" t="s">
        <v>15</v>
      </c>
      <c r="D4781" s="10" t="s">
        <v>33</v>
      </c>
      <c r="E4781" s="10" t="s">
        <v>17</v>
      </c>
      <c r="F4781" s="10" t="s">
        <v>25</v>
      </c>
      <c r="G4781" s="10" t="s">
        <v>38</v>
      </c>
      <c r="H4781" s="10" t="s">
        <v>20</v>
      </c>
      <c r="I4781" s="10" t="s">
        <v>28</v>
      </c>
      <c r="O4781" s="10">
        <f t="shared" si="74"/>
        <v>1</v>
      </c>
    </row>
    <row r="4782" spans="2:15" x14ac:dyDescent="0.3">
      <c r="B4782" s="10">
        <v>2021</v>
      </c>
      <c r="C4782" s="10" t="s">
        <v>29</v>
      </c>
      <c r="D4782" s="10" t="s">
        <v>33</v>
      </c>
      <c r="E4782" s="10" t="s">
        <v>17</v>
      </c>
      <c r="F4782" s="10" t="s">
        <v>30</v>
      </c>
      <c r="G4782" s="10" t="s">
        <v>40</v>
      </c>
      <c r="H4782" s="10" t="s">
        <v>34</v>
      </c>
      <c r="I4782" s="10" t="s">
        <v>28</v>
      </c>
      <c r="O4782" s="10">
        <f t="shared" si="74"/>
        <v>1</v>
      </c>
    </row>
    <row r="4783" spans="2:15" x14ac:dyDescent="0.3">
      <c r="B4783" s="10">
        <v>2020</v>
      </c>
      <c r="C4783" s="10" t="s">
        <v>22</v>
      </c>
      <c r="D4783" s="10" t="s">
        <v>31</v>
      </c>
      <c r="E4783" s="10" t="s">
        <v>17</v>
      </c>
      <c r="F4783" s="10" t="s">
        <v>25</v>
      </c>
      <c r="G4783" s="10" t="s">
        <v>38</v>
      </c>
      <c r="H4783" s="10" t="s">
        <v>34</v>
      </c>
      <c r="I4783" s="10" t="s">
        <v>28</v>
      </c>
      <c r="O4783" s="10">
        <f t="shared" si="74"/>
        <v>1</v>
      </c>
    </row>
    <row r="4784" spans="2:15" x14ac:dyDescent="0.3">
      <c r="B4784" s="10">
        <v>2026</v>
      </c>
      <c r="C4784" s="10" t="s">
        <v>45</v>
      </c>
      <c r="D4784" s="10" t="s">
        <v>31</v>
      </c>
      <c r="E4784" s="10" t="s">
        <v>24</v>
      </c>
      <c r="F4784" s="10" t="s">
        <v>25</v>
      </c>
      <c r="G4784" s="10" t="s">
        <v>38</v>
      </c>
      <c r="H4784" s="10" t="s">
        <v>39</v>
      </c>
      <c r="I4784" s="10" t="s">
        <v>28</v>
      </c>
      <c r="O4784" s="10">
        <f t="shared" si="74"/>
        <v>1</v>
      </c>
    </row>
    <row r="4785" spans="2:15" x14ac:dyDescent="0.3">
      <c r="B4785" s="10">
        <v>2024</v>
      </c>
      <c r="C4785" s="10" t="s">
        <v>43</v>
      </c>
      <c r="D4785" s="10" t="s">
        <v>31</v>
      </c>
      <c r="E4785" s="10" t="s">
        <v>24</v>
      </c>
      <c r="F4785" s="10" t="s">
        <v>18</v>
      </c>
      <c r="G4785" s="10" t="s">
        <v>40</v>
      </c>
      <c r="H4785" s="10" t="s">
        <v>39</v>
      </c>
      <c r="I4785" s="10" t="s">
        <v>28</v>
      </c>
      <c r="O4785" s="10">
        <f t="shared" si="74"/>
        <v>1</v>
      </c>
    </row>
    <row r="4786" spans="2:15" x14ac:dyDescent="0.3">
      <c r="B4786" s="10">
        <v>2022</v>
      </c>
      <c r="C4786" s="10" t="s">
        <v>41</v>
      </c>
      <c r="D4786" s="10" t="s">
        <v>31</v>
      </c>
      <c r="E4786" s="10" t="s">
        <v>24</v>
      </c>
      <c r="F4786" s="10" t="s">
        <v>25</v>
      </c>
      <c r="G4786" s="10" t="s">
        <v>40</v>
      </c>
      <c r="H4786" s="10" t="s">
        <v>39</v>
      </c>
      <c r="I4786" s="10" t="s">
        <v>28</v>
      </c>
      <c r="O4786" s="10">
        <f t="shared" si="74"/>
        <v>1</v>
      </c>
    </row>
    <row r="4787" spans="2:15" x14ac:dyDescent="0.3">
      <c r="B4787" s="10">
        <v>2025</v>
      </c>
      <c r="C4787" s="10" t="s">
        <v>43</v>
      </c>
      <c r="D4787" s="10" t="s">
        <v>42</v>
      </c>
      <c r="E4787" s="10" t="s">
        <v>24</v>
      </c>
      <c r="F4787" s="10" t="s">
        <v>25</v>
      </c>
      <c r="G4787" s="10" t="s">
        <v>19</v>
      </c>
      <c r="H4787" s="10" t="s">
        <v>39</v>
      </c>
      <c r="I4787" s="10" t="s">
        <v>28</v>
      </c>
      <c r="O4787" s="10">
        <f t="shared" si="74"/>
        <v>1</v>
      </c>
    </row>
    <row r="4788" spans="2:15" x14ac:dyDescent="0.3">
      <c r="B4788" s="10">
        <v>2025</v>
      </c>
      <c r="C4788" s="10" t="s">
        <v>36</v>
      </c>
      <c r="D4788" s="10" t="s">
        <v>16</v>
      </c>
      <c r="E4788" s="10" t="s">
        <v>17</v>
      </c>
      <c r="F4788" s="10" t="s">
        <v>30</v>
      </c>
      <c r="G4788" s="10" t="s">
        <v>26</v>
      </c>
      <c r="H4788" s="10" t="s">
        <v>20</v>
      </c>
      <c r="I4788" s="10" t="s">
        <v>21</v>
      </c>
      <c r="O4788" s="10">
        <f t="shared" si="74"/>
        <v>1</v>
      </c>
    </row>
    <row r="4789" spans="2:15" x14ac:dyDescent="0.3">
      <c r="B4789" s="10">
        <v>2024</v>
      </c>
      <c r="C4789" s="10" t="s">
        <v>45</v>
      </c>
      <c r="D4789" s="10" t="s">
        <v>37</v>
      </c>
      <c r="E4789" s="10" t="s">
        <v>17</v>
      </c>
      <c r="F4789" s="10" t="s">
        <v>25</v>
      </c>
      <c r="G4789" s="10" t="s">
        <v>40</v>
      </c>
      <c r="H4789" s="10" t="s">
        <v>39</v>
      </c>
      <c r="I4789" s="10" t="s">
        <v>21</v>
      </c>
      <c r="O4789" s="10">
        <f t="shared" si="74"/>
        <v>1</v>
      </c>
    </row>
    <row r="4790" spans="2:15" x14ac:dyDescent="0.3">
      <c r="B4790" s="10">
        <v>2020</v>
      </c>
      <c r="C4790" s="10" t="s">
        <v>45</v>
      </c>
      <c r="D4790" s="10" t="s">
        <v>23</v>
      </c>
      <c r="E4790" s="10" t="s">
        <v>24</v>
      </c>
      <c r="F4790" s="10" t="s">
        <v>30</v>
      </c>
      <c r="G4790" s="10" t="s">
        <v>19</v>
      </c>
      <c r="H4790" s="10" t="s">
        <v>34</v>
      </c>
      <c r="I4790" s="10" t="s">
        <v>21</v>
      </c>
      <c r="O4790" s="10">
        <f t="shared" si="74"/>
        <v>1</v>
      </c>
    </row>
    <row r="4791" spans="2:15" x14ac:dyDescent="0.3">
      <c r="B4791" s="10">
        <v>2022</v>
      </c>
      <c r="C4791" s="10" t="s">
        <v>22</v>
      </c>
      <c r="D4791" s="10" t="s">
        <v>31</v>
      </c>
      <c r="E4791" s="10" t="s">
        <v>17</v>
      </c>
      <c r="F4791" s="10" t="s">
        <v>18</v>
      </c>
      <c r="G4791" s="10" t="s">
        <v>32</v>
      </c>
      <c r="H4791" s="10" t="s">
        <v>20</v>
      </c>
      <c r="I4791" s="10" t="s">
        <v>21</v>
      </c>
      <c r="O4791" s="10">
        <f t="shared" si="74"/>
        <v>1</v>
      </c>
    </row>
    <row r="4792" spans="2:15" x14ac:dyDescent="0.3">
      <c r="B4792" s="10">
        <v>2022</v>
      </c>
      <c r="C4792" s="10" t="s">
        <v>41</v>
      </c>
      <c r="D4792" s="10" t="s">
        <v>23</v>
      </c>
      <c r="E4792" s="10" t="s">
        <v>35</v>
      </c>
      <c r="F4792" s="10" t="s">
        <v>30</v>
      </c>
      <c r="G4792" s="10" t="s">
        <v>44</v>
      </c>
      <c r="H4792" s="10" t="s">
        <v>20</v>
      </c>
      <c r="I4792" s="10" t="s">
        <v>34</v>
      </c>
      <c r="O4792" s="10">
        <f t="shared" si="74"/>
        <v>1</v>
      </c>
    </row>
    <row r="4793" spans="2:15" x14ac:dyDescent="0.3">
      <c r="B4793" s="10">
        <v>2022</v>
      </c>
      <c r="C4793" s="10" t="s">
        <v>43</v>
      </c>
      <c r="D4793" s="10" t="s">
        <v>23</v>
      </c>
      <c r="E4793" s="10" t="s">
        <v>17</v>
      </c>
      <c r="F4793" s="10" t="s">
        <v>18</v>
      </c>
      <c r="G4793" s="10" t="s">
        <v>44</v>
      </c>
      <c r="H4793" s="10" t="s">
        <v>27</v>
      </c>
      <c r="I4793" s="10" t="s">
        <v>34</v>
      </c>
      <c r="O4793" s="10">
        <f t="shared" si="74"/>
        <v>1</v>
      </c>
    </row>
    <row r="4794" spans="2:15" x14ac:dyDescent="0.3">
      <c r="B4794" s="10">
        <v>2021</v>
      </c>
      <c r="C4794" s="10" t="s">
        <v>29</v>
      </c>
      <c r="D4794" s="10" t="s">
        <v>16</v>
      </c>
      <c r="E4794" s="10" t="s">
        <v>24</v>
      </c>
      <c r="F4794" s="10" t="s">
        <v>18</v>
      </c>
      <c r="G4794" s="10" t="s">
        <v>32</v>
      </c>
      <c r="H4794" s="10" t="s">
        <v>27</v>
      </c>
      <c r="I4794" s="10" t="s">
        <v>21</v>
      </c>
      <c r="O4794" s="10">
        <f t="shared" si="74"/>
        <v>1</v>
      </c>
    </row>
    <row r="4795" spans="2:15" x14ac:dyDescent="0.3">
      <c r="B4795" s="10">
        <v>2023</v>
      </c>
      <c r="C4795" s="10" t="s">
        <v>36</v>
      </c>
      <c r="D4795" s="10" t="s">
        <v>16</v>
      </c>
      <c r="E4795" s="10" t="s">
        <v>24</v>
      </c>
      <c r="F4795" s="10" t="s">
        <v>25</v>
      </c>
      <c r="G4795" s="10" t="s">
        <v>40</v>
      </c>
      <c r="H4795" s="10" t="s">
        <v>27</v>
      </c>
      <c r="I4795" s="10" t="s">
        <v>28</v>
      </c>
      <c r="O4795" s="10">
        <f t="shared" si="74"/>
        <v>1</v>
      </c>
    </row>
    <row r="4796" spans="2:15" x14ac:dyDescent="0.3">
      <c r="B4796" s="10">
        <v>2024</v>
      </c>
      <c r="C4796" s="10" t="s">
        <v>29</v>
      </c>
      <c r="D4796" s="10" t="s">
        <v>23</v>
      </c>
      <c r="E4796" s="10" t="s">
        <v>17</v>
      </c>
      <c r="F4796" s="10" t="s">
        <v>18</v>
      </c>
      <c r="G4796" s="10" t="s">
        <v>38</v>
      </c>
      <c r="H4796" s="10" t="s">
        <v>27</v>
      </c>
      <c r="I4796" s="10" t="s">
        <v>21</v>
      </c>
      <c r="O4796" s="10">
        <f t="shared" si="74"/>
        <v>1</v>
      </c>
    </row>
    <row r="4797" spans="2:15" x14ac:dyDescent="0.3">
      <c r="B4797" s="10">
        <v>2025</v>
      </c>
      <c r="C4797" s="10" t="s">
        <v>43</v>
      </c>
      <c r="D4797" s="10" t="s">
        <v>31</v>
      </c>
      <c r="E4797" s="10" t="s">
        <v>35</v>
      </c>
      <c r="F4797" s="10" t="s">
        <v>18</v>
      </c>
      <c r="G4797" s="10" t="s">
        <v>38</v>
      </c>
      <c r="H4797" s="10" t="s">
        <v>34</v>
      </c>
      <c r="I4797" s="10" t="s">
        <v>28</v>
      </c>
      <c r="O4797" s="10">
        <f t="shared" si="74"/>
        <v>1</v>
      </c>
    </row>
    <row r="4798" spans="2:15" x14ac:dyDescent="0.3">
      <c r="B4798" s="10">
        <v>2023</v>
      </c>
      <c r="C4798" s="10" t="s">
        <v>36</v>
      </c>
      <c r="D4798" s="10" t="s">
        <v>16</v>
      </c>
      <c r="E4798" s="10" t="s">
        <v>17</v>
      </c>
      <c r="F4798" s="10" t="s">
        <v>18</v>
      </c>
      <c r="G4798" s="10" t="s">
        <v>38</v>
      </c>
      <c r="H4798" s="10" t="s">
        <v>34</v>
      </c>
      <c r="I4798" s="10" t="s">
        <v>34</v>
      </c>
      <c r="O4798" s="10">
        <f t="shared" si="74"/>
        <v>1</v>
      </c>
    </row>
    <row r="4799" spans="2:15" x14ac:dyDescent="0.3">
      <c r="B4799" s="10">
        <v>2022</v>
      </c>
      <c r="C4799" s="10" t="s">
        <v>29</v>
      </c>
      <c r="D4799" s="10" t="s">
        <v>42</v>
      </c>
      <c r="E4799" s="10" t="s">
        <v>17</v>
      </c>
      <c r="F4799" s="10" t="s">
        <v>18</v>
      </c>
      <c r="G4799" s="10" t="s">
        <v>44</v>
      </c>
      <c r="H4799" s="10" t="s">
        <v>20</v>
      </c>
      <c r="I4799" s="10" t="s">
        <v>21</v>
      </c>
      <c r="O4799" s="10">
        <f t="shared" si="74"/>
        <v>1</v>
      </c>
    </row>
    <row r="4800" spans="2:15" x14ac:dyDescent="0.3">
      <c r="B4800" s="10">
        <v>2024</v>
      </c>
      <c r="C4800" s="10" t="s">
        <v>43</v>
      </c>
      <c r="D4800" s="10" t="s">
        <v>33</v>
      </c>
      <c r="E4800" s="10" t="s">
        <v>35</v>
      </c>
      <c r="F4800" s="10" t="s">
        <v>30</v>
      </c>
      <c r="G4800" s="10" t="s">
        <v>32</v>
      </c>
      <c r="H4800" s="10" t="s">
        <v>34</v>
      </c>
      <c r="I4800" s="10" t="s">
        <v>28</v>
      </c>
      <c r="O4800" s="10">
        <f t="shared" si="74"/>
        <v>1</v>
      </c>
    </row>
    <row r="4801" spans="2:15" x14ac:dyDescent="0.3">
      <c r="B4801" s="10">
        <v>2021</v>
      </c>
      <c r="C4801" s="10" t="s">
        <v>41</v>
      </c>
      <c r="D4801" s="10" t="s">
        <v>42</v>
      </c>
      <c r="E4801" s="10" t="s">
        <v>17</v>
      </c>
      <c r="F4801" s="10" t="s">
        <v>25</v>
      </c>
      <c r="G4801" s="10" t="s">
        <v>19</v>
      </c>
      <c r="H4801" s="10" t="s">
        <v>34</v>
      </c>
      <c r="I4801" s="10" t="s">
        <v>34</v>
      </c>
      <c r="O4801" s="10">
        <f t="shared" si="74"/>
        <v>1</v>
      </c>
    </row>
    <row r="4802" spans="2:15" x14ac:dyDescent="0.3">
      <c r="B4802" s="10">
        <v>2026</v>
      </c>
      <c r="C4802" s="10" t="s">
        <v>43</v>
      </c>
      <c r="D4802" s="10" t="s">
        <v>42</v>
      </c>
      <c r="E4802" s="10" t="s">
        <v>17</v>
      </c>
      <c r="F4802" s="10" t="s">
        <v>18</v>
      </c>
      <c r="G4802" s="10" t="s">
        <v>44</v>
      </c>
      <c r="H4802" s="10" t="s">
        <v>34</v>
      </c>
      <c r="I4802" s="10" t="s">
        <v>28</v>
      </c>
      <c r="O4802" s="10">
        <f t="shared" si="74"/>
        <v>1</v>
      </c>
    </row>
    <row r="4803" spans="2:15" x14ac:dyDescent="0.3">
      <c r="B4803" s="10">
        <v>2025</v>
      </c>
      <c r="C4803" s="10" t="s">
        <v>43</v>
      </c>
      <c r="D4803" s="10" t="s">
        <v>33</v>
      </c>
      <c r="E4803" s="10" t="s">
        <v>35</v>
      </c>
      <c r="F4803" s="10" t="s">
        <v>30</v>
      </c>
      <c r="G4803" s="10" t="s">
        <v>40</v>
      </c>
      <c r="H4803" s="10" t="s">
        <v>34</v>
      </c>
      <c r="I4803" s="10" t="s">
        <v>21</v>
      </c>
      <c r="O4803" s="10">
        <f t="shared" si="74"/>
        <v>1</v>
      </c>
    </row>
    <row r="4804" spans="2:15" x14ac:dyDescent="0.3">
      <c r="B4804" s="10">
        <v>2020</v>
      </c>
      <c r="C4804" s="10" t="s">
        <v>22</v>
      </c>
      <c r="D4804" s="10" t="s">
        <v>31</v>
      </c>
      <c r="E4804" s="10" t="s">
        <v>17</v>
      </c>
      <c r="F4804" s="10" t="s">
        <v>18</v>
      </c>
      <c r="G4804" s="10" t="s">
        <v>40</v>
      </c>
      <c r="H4804" s="10" t="s">
        <v>27</v>
      </c>
      <c r="I4804" s="10" t="s">
        <v>28</v>
      </c>
      <c r="O4804" s="10">
        <f t="shared" si="74"/>
        <v>1</v>
      </c>
    </row>
    <row r="4805" spans="2:15" x14ac:dyDescent="0.3">
      <c r="B4805" s="10">
        <v>2021</v>
      </c>
      <c r="C4805" s="10" t="s">
        <v>41</v>
      </c>
      <c r="D4805" s="10" t="s">
        <v>31</v>
      </c>
      <c r="E4805" s="10" t="s">
        <v>24</v>
      </c>
      <c r="F4805" s="10" t="s">
        <v>25</v>
      </c>
      <c r="G4805" s="10" t="s">
        <v>19</v>
      </c>
      <c r="H4805" s="10" t="s">
        <v>39</v>
      </c>
      <c r="I4805" s="10" t="s">
        <v>21</v>
      </c>
      <c r="O4805" s="10">
        <f t="shared" ref="O4805:O4868" si="75">SUBTOTAL(103,B4805)</f>
        <v>1</v>
      </c>
    </row>
    <row r="4806" spans="2:15" x14ac:dyDescent="0.3">
      <c r="B4806" s="10">
        <v>2023</v>
      </c>
      <c r="C4806" s="10" t="s">
        <v>45</v>
      </c>
      <c r="D4806" s="10" t="s">
        <v>33</v>
      </c>
      <c r="E4806" s="10" t="s">
        <v>24</v>
      </c>
      <c r="F4806" s="10" t="s">
        <v>30</v>
      </c>
      <c r="G4806" s="10" t="s">
        <v>38</v>
      </c>
      <c r="H4806" s="10" t="s">
        <v>39</v>
      </c>
      <c r="I4806" s="10" t="s">
        <v>21</v>
      </c>
      <c r="O4806" s="10">
        <f t="shared" si="75"/>
        <v>1</v>
      </c>
    </row>
    <row r="4807" spans="2:15" x14ac:dyDescent="0.3">
      <c r="B4807" s="10">
        <v>2023</v>
      </c>
      <c r="C4807" s="10" t="s">
        <v>36</v>
      </c>
      <c r="D4807" s="10" t="s">
        <v>37</v>
      </c>
      <c r="E4807" s="10" t="s">
        <v>35</v>
      </c>
      <c r="F4807" s="10" t="s">
        <v>18</v>
      </c>
      <c r="G4807" s="10" t="s">
        <v>32</v>
      </c>
      <c r="H4807" s="10" t="s">
        <v>39</v>
      </c>
      <c r="I4807" s="10" t="s">
        <v>21</v>
      </c>
      <c r="O4807" s="10">
        <f t="shared" si="75"/>
        <v>1</v>
      </c>
    </row>
    <row r="4808" spans="2:15" x14ac:dyDescent="0.3">
      <c r="B4808" s="10">
        <v>2024</v>
      </c>
      <c r="C4808" s="10" t="s">
        <v>29</v>
      </c>
      <c r="D4808" s="10" t="s">
        <v>31</v>
      </c>
      <c r="E4808" s="10" t="s">
        <v>17</v>
      </c>
      <c r="F4808" s="10" t="s">
        <v>30</v>
      </c>
      <c r="G4808" s="10" t="s">
        <v>40</v>
      </c>
      <c r="H4808" s="10" t="s">
        <v>39</v>
      </c>
      <c r="I4808" s="10" t="s">
        <v>34</v>
      </c>
      <c r="O4808" s="10">
        <f t="shared" si="75"/>
        <v>1</v>
      </c>
    </row>
    <row r="4809" spans="2:15" x14ac:dyDescent="0.3">
      <c r="B4809" s="10">
        <v>2022</v>
      </c>
      <c r="C4809" s="10" t="s">
        <v>36</v>
      </c>
      <c r="D4809" s="10" t="s">
        <v>23</v>
      </c>
      <c r="E4809" s="10" t="s">
        <v>35</v>
      </c>
      <c r="F4809" s="10" t="s">
        <v>25</v>
      </c>
      <c r="G4809" s="10" t="s">
        <v>26</v>
      </c>
      <c r="H4809" s="10" t="s">
        <v>20</v>
      </c>
      <c r="I4809" s="10" t="s">
        <v>28</v>
      </c>
      <c r="O4809" s="10">
        <f t="shared" si="75"/>
        <v>1</v>
      </c>
    </row>
    <row r="4810" spans="2:15" x14ac:dyDescent="0.3">
      <c r="B4810" s="10">
        <v>2022</v>
      </c>
      <c r="C4810" s="10" t="s">
        <v>22</v>
      </c>
      <c r="D4810" s="10" t="s">
        <v>16</v>
      </c>
      <c r="E4810" s="10" t="s">
        <v>24</v>
      </c>
      <c r="F4810" s="10" t="s">
        <v>25</v>
      </c>
      <c r="G4810" s="10" t="s">
        <v>40</v>
      </c>
      <c r="H4810" s="10" t="s">
        <v>27</v>
      </c>
      <c r="I4810" s="10" t="s">
        <v>28</v>
      </c>
      <c r="O4810" s="10">
        <f t="shared" si="75"/>
        <v>1</v>
      </c>
    </row>
    <row r="4811" spans="2:15" x14ac:dyDescent="0.3">
      <c r="B4811" s="10">
        <v>2026</v>
      </c>
      <c r="C4811" s="10" t="s">
        <v>45</v>
      </c>
      <c r="D4811" s="10" t="s">
        <v>42</v>
      </c>
      <c r="E4811" s="10" t="s">
        <v>24</v>
      </c>
      <c r="F4811" s="10" t="s">
        <v>25</v>
      </c>
      <c r="G4811" s="10" t="s">
        <v>19</v>
      </c>
      <c r="H4811" s="10" t="s">
        <v>27</v>
      </c>
      <c r="I4811" s="10" t="s">
        <v>28</v>
      </c>
      <c r="O4811" s="10">
        <f t="shared" si="75"/>
        <v>1</v>
      </c>
    </row>
    <row r="4812" spans="2:15" x14ac:dyDescent="0.3">
      <c r="B4812" s="10">
        <v>2026</v>
      </c>
      <c r="C4812" s="10" t="s">
        <v>29</v>
      </c>
      <c r="D4812" s="10" t="s">
        <v>16</v>
      </c>
      <c r="E4812" s="10" t="s">
        <v>35</v>
      </c>
      <c r="F4812" s="10" t="s">
        <v>18</v>
      </c>
      <c r="G4812" s="10" t="s">
        <v>40</v>
      </c>
      <c r="H4812" s="10" t="s">
        <v>20</v>
      </c>
      <c r="I4812" s="10" t="s">
        <v>28</v>
      </c>
      <c r="O4812" s="10">
        <f t="shared" si="75"/>
        <v>1</v>
      </c>
    </row>
    <row r="4813" spans="2:15" x14ac:dyDescent="0.3">
      <c r="B4813" s="10">
        <v>2026</v>
      </c>
      <c r="C4813" s="10" t="s">
        <v>45</v>
      </c>
      <c r="D4813" s="10" t="s">
        <v>42</v>
      </c>
      <c r="E4813" s="10" t="s">
        <v>35</v>
      </c>
      <c r="F4813" s="10" t="s">
        <v>30</v>
      </c>
      <c r="G4813" s="10" t="s">
        <v>26</v>
      </c>
      <c r="H4813" s="10" t="s">
        <v>27</v>
      </c>
      <c r="I4813" s="10" t="s">
        <v>28</v>
      </c>
      <c r="O4813" s="10">
        <f t="shared" si="75"/>
        <v>1</v>
      </c>
    </row>
    <row r="4814" spans="2:15" x14ac:dyDescent="0.3">
      <c r="B4814" s="10">
        <v>2023</v>
      </c>
      <c r="C4814" s="10" t="s">
        <v>43</v>
      </c>
      <c r="D4814" s="10" t="s">
        <v>37</v>
      </c>
      <c r="E4814" s="10" t="s">
        <v>35</v>
      </c>
      <c r="F4814" s="10" t="s">
        <v>18</v>
      </c>
      <c r="G4814" s="10" t="s">
        <v>38</v>
      </c>
      <c r="H4814" s="10" t="s">
        <v>34</v>
      </c>
      <c r="I4814" s="10" t="s">
        <v>21</v>
      </c>
      <c r="O4814" s="10">
        <f t="shared" si="75"/>
        <v>1</v>
      </c>
    </row>
    <row r="4815" spans="2:15" x14ac:dyDescent="0.3">
      <c r="B4815" s="10">
        <v>2023</v>
      </c>
      <c r="C4815" s="10" t="s">
        <v>15</v>
      </c>
      <c r="D4815" s="10" t="s">
        <v>37</v>
      </c>
      <c r="E4815" s="10" t="s">
        <v>35</v>
      </c>
      <c r="F4815" s="10" t="s">
        <v>30</v>
      </c>
      <c r="G4815" s="10" t="s">
        <v>44</v>
      </c>
      <c r="H4815" s="10" t="s">
        <v>34</v>
      </c>
      <c r="I4815" s="10" t="s">
        <v>28</v>
      </c>
      <c r="O4815" s="10">
        <f t="shared" si="75"/>
        <v>1</v>
      </c>
    </row>
    <row r="4816" spans="2:15" x14ac:dyDescent="0.3">
      <c r="B4816" s="10">
        <v>2022</v>
      </c>
      <c r="C4816" s="10" t="s">
        <v>36</v>
      </c>
      <c r="D4816" s="10" t="s">
        <v>42</v>
      </c>
      <c r="E4816" s="10" t="s">
        <v>24</v>
      </c>
      <c r="F4816" s="10" t="s">
        <v>25</v>
      </c>
      <c r="G4816" s="10" t="s">
        <v>19</v>
      </c>
      <c r="H4816" s="10" t="s">
        <v>34</v>
      </c>
      <c r="I4816" s="10" t="s">
        <v>28</v>
      </c>
      <c r="O4816" s="10">
        <f t="shared" si="75"/>
        <v>1</v>
      </c>
    </row>
    <row r="4817" spans="2:15" x14ac:dyDescent="0.3">
      <c r="B4817" s="10">
        <v>2025</v>
      </c>
      <c r="C4817" s="10" t="s">
        <v>45</v>
      </c>
      <c r="D4817" s="10" t="s">
        <v>16</v>
      </c>
      <c r="E4817" s="10" t="s">
        <v>17</v>
      </c>
      <c r="F4817" s="10" t="s">
        <v>30</v>
      </c>
      <c r="G4817" s="10" t="s">
        <v>44</v>
      </c>
      <c r="H4817" s="10" t="s">
        <v>27</v>
      </c>
      <c r="I4817" s="10" t="s">
        <v>21</v>
      </c>
      <c r="O4817" s="10">
        <f t="shared" si="75"/>
        <v>1</v>
      </c>
    </row>
    <row r="4818" spans="2:15" x14ac:dyDescent="0.3">
      <c r="B4818" s="10">
        <v>2022</v>
      </c>
      <c r="C4818" s="10" t="s">
        <v>41</v>
      </c>
      <c r="D4818" s="10" t="s">
        <v>37</v>
      </c>
      <c r="E4818" s="10" t="s">
        <v>35</v>
      </c>
      <c r="F4818" s="10" t="s">
        <v>25</v>
      </c>
      <c r="G4818" s="10" t="s">
        <v>26</v>
      </c>
      <c r="H4818" s="10" t="s">
        <v>27</v>
      </c>
      <c r="I4818" s="10" t="s">
        <v>34</v>
      </c>
      <c r="O4818" s="10">
        <f t="shared" si="75"/>
        <v>1</v>
      </c>
    </row>
    <row r="4819" spans="2:15" x14ac:dyDescent="0.3">
      <c r="B4819" s="10">
        <v>2024</v>
      </c>
      <c r="C4819" s="10" t="s">
        <v>41</v>
      </c>
      <c r="D4819" s="10" t="s">
        <v>42</v>
      </c>
      <c r="E4819" s="10" t="s">
        <v>35</v>
      </c>
      <c r="F4819" s="10" t="s">
        <v>30</v>
      </c>
      <c r="G4819" s="10" t="s">
        <v>44</v>
      </c>
      <c r="H4819" s="10" t="s">
        <v>20</v>
      </c>
      <c r="I4819" s="10" t="s">
        <v>21</v>
      </c>
      <c r="O4819" s="10">
        <f t="shared" si="75"/>
        <v>1</v>
      </c>
    </row>
    <row r="4820" spans="2:15" x14ac:dyDescent="0.3">
      <c r="B4820" s="10">
        <v>2024</v>
      </c>
      <c r="C4820" s="10" t="s">
        <v>43</v>
      </c>
      <c r="D4820" s="10" t="s">
        <v>16</v>
      </c>
      <c r="E4820" s="10" t="s">
        <v>35</v>
      </c>
      <c r="F4820" s="10" t="s">
        <v>30</v>
      </c>
      <c r="G4820" s="10" t="s">
        <v>19</v>
      </c>
      <c r="H4820" s="10" t="s">
        <v>34</v>
      </c>
      <c r="I4820" s="10" t="s">
        <v>28</v>
      </c>
      <c r="O4820" s="10">
        <f t="shared" si="75"/>
        <v>1</v>
      </c>
    </row>
    <row r="4821" spans="2:15" x14ac:dyDescent="0.3">
      <c r="B4821" s="10">
        <v>2021</v>
      </c>
      <c r="C4821" s="10" t="s">
        <v>45</v>
      </c>
      <c r="D4821" s="10" t="s">
        <v>37</v>
      </c>
      <c r="E4821" s="10" t="s">
        <v>35</v>
      </c>
      <c r="F4821" s="10" t="s">
        <v>25</v>
      </c>
      <c r="G4821" s="10" t="s">
        <v>44</v>
      </c>
      <c r="H4821" s="10" t="s">
        <v>27</v>
      </c>
      <c r="I4821" s="10" t="s">
        <v>28</v>
      </c>
      <c r="O4821" s="10">
        <f t="shared" si="75"/>
        <v>1</v>
      </c>
    </row>
    <row r="4822" spans="2:15" x14ac:dyDescent="0.3">
      <c r="B4822" s="10">
        <v>2021</v>
      </c>
      <c r="C4822" s="10" t="s">
        <v>41</v>
      </c>
      <c r="D4822" s="10" t="s">
        <v>33</v>
      </c>
      <c r="E4822" s="10" t="s">
        <v>24</v>
      </c>
      <c r="F4822" s="10" t="s">
        <v>25</v>
      </c>
      <c r="G4822" s="10" t="s">
        <v>40</v>
      </c>
      <c r="H4822" s="10" t="s">
        <v>39</v>
      </c>
      <c r="I4822" s="10" t="s">
        <v>28</v>
      </c>
      <c r="O4822" s="10">
        <f t="shared" si="75"/>
        <v>1</v>
      </c>
    </row>
    <row r="4823" spans="2:15" x14ac:dyDescent="0.3">
      <c r="B4823" s="10">
        <v>2023</v>
      </c>
      <c r="C4823" s="10" t="s">
        <v>29</v>
      </c>
      <c r="D4823" s="10" t="s">
        <v>23</v>
      </c>
      <c r="E4823" s="10" t="s">
        <v>24</v>
      </c>
      <c r="F4823" s="10" t="s">
        <v>18</v>
      </c>
      <c r="G4823" s="10" t="s">
        <v>38</v>
      </c>
      <c r="H4823" s="10" t="s">
        <v>20</v>
      </c>
      <c r="I4823" s="10" t="s">
        <v>28</v>
      </c>
      <c r="O4823" s="10">
        <f t="shared" si="75"/>
        <v>1</v>
      </c>
    </row>
    <row r="4824" spans="2:15" x14ac:dyDescent="0.3">
      <c r="B4824" s="10">
        <v>2023</v>
      </c>
      <c r="C4824" s="10" t="s">
        <v>36</v>
      </c>
      <c r="D4824" s="10" t="s">
        <v>31</v>
      </c>
      <c r="E4824" s="10" t="s">
        <v>35</v>
      </c>
      <c r="F4824" s="10" t="s">
        <v>25</v>
      </c>
      <c r="G4824" s="10" t="s">
        <v>26</v>
      </c>
      <c r="H4824" s="10" t="s">
        <v>34</v>
      </c>
      <c r="I4824" s="10" t="s">
        <v>28</v>
      </c>
      <c r="O4824" s="10">
        <f t="shared" si="75"/>
        <v>1</v>
      </c>
    </row>
    <row r="4825" spans="2:15" x14ac:dyDescent="0.3">
      <c r="B4825" s="10">
        <v>2022</v>
      </c>
      <c r="C4825" s="10" t="s">
        <v>41</v>
      </c>
      <c r="D4825" s="10" t="s">
        <v>33</v>
      </c>
      <c r="E4825" s="10" t="s">
        <v>24</v>
      </c>
      <c r="F4825" s="10" t="s">
        <v>18</v>
      </c>
      <c r="G4825" s="10" t="s">
        <v>44</v>
      </c>
      <c r="H4825" s="10" t="s">
        <v>34</v>
      </c>
      <c r="I4825" s="10" t="s">
        <v>28</v>
      </c>
      <c r="O4825" s="10">
        <f t="shared" si="75"/>
        <v>1</v>
      </c>
    </row>
    <row r="4826" spans="2:15" x14ac:dyDescent="0.3">
      <c r="B4826" s="10">
        <v>2026</v>
      </c>
      <c r="C4826" s="10" t="s">
        <v>36</v>
      </c>
      <c r="D4826" s="10" t="s">
        <v>37</v>
      </c>
      <c r="E4826" s="10" t="s">
        <v>24</v>
      </c>
      <c r="F4826" s="10" t="s">
        <v>25</v>
      </c>
      <c r="G4826" s="10" t="s">
        <v>26</v>
      </c>
      <c r="H4826" s="10" t="s">
        <v>34</v>
      </c>
      <c r="I4826" s="10" t="s">
        <v>28</v>
      </c>
      <c r="O4826" s="10">
        <f t="shared" si="75"/>
        <v>1</v>
      </c>
    </row>
    <row r="4827" spans="2:15" x14ac:dyDescent="0.3">
      <c r="B4827" s="10">
        <v>2025</v>
      </c>
      <c r="C4827" s="10" t="s">
        <v>36</v>
      </c>
      <c r="D4827" s="10" t="s">
        <v>16</v>
      </c>
      <c r="E4827" s="10" t="s">
        <v>17</v>
      </c>
      <c r="F4827" s="10" t="s">
        <v>18</v>
      </c>
      <c r="G4827" s="10" t="s">
        <v>26</v>
      </c>
      <c r="H4827" s="10" t="s">
        <v>20</v>
      </c>
      <c r="I4827" s="10" t="s">
        <v>28</v>
      </c>
      <c r="O4827" s="10">
        <f t="shared" si="75"/>
        <v>1</v>
      </c>
    </row>
    <row r="4828" spans="2:15" x14ac:dyDescent="0.3">
      <c r="B4828" s="10">
        <v>2025</v>
      </c>
      <c r="C4828" s="10" t="s">
        <v>15</v>
      </c>
      <c r="D4828" s="10" t="s">
        <v>37</v>
      </c>
      <c r="E4828" s="10" t="s">
        <v>24</v>
      </c>
      <c r="F4828" s="10" t="s">
        <v>25</v>
      </c>
      <c r="G4828" s="10" t="s">
        <v>38</v>
      </c>
      <c r="H4828" s="10" t="s">
        <v>39</v>
      </c>
      <c r="I4828" s="10" t="s">
        <v>28</v>
      </c>
      <c r="O4828" s="10">
        <f t="shared" si="75"/>
        <v>1</v>
      </c>
    </row>
    <row r="4829" spans="2:15" x14ac:dyDescent="0.3">
      <c r="B4829" s="10">
        <v>2025</v>
      </c>
      <c r="C4829" s="10" t="s">
        <v>43</v>
      </c>
      <c r="D4829" s="10" t="s">
        <v>31</v>
      </c>
      <c r="E4829" s="10" t="s">
        <v>17</v>
      </c>
      <c r="F4829" s="10" t="s">
        <v>18</v>
      </c>
      <c r="G4829" s="10" t="s">
        <v>40</v>
      </c>
      <c r="H4829" s="10" t="s">
        <v>20</v>
      </c>
      <c r="I4829" s="10" t="s">
        <v>21</v>
      </c>
      <c r="O4829" s="10">
        <f t="shared" si="75"/>
        <v>1</v>
      </c>
    </row>
    <row r="4830" spans="2:15" x14ac:dyDescent="0.3">
      <c r="B4830" s="10">
        <v>2022</v>
      </c>
      <c r="C4830" s="10" t="s">
        <v>15</v>
      </c>
      <c r="D4830" s="10" t="s">
        <v>37</v>
      </c>
      <c r="E4830" s="10" t="s">
        <v>17</v>
      </c>
      <c r="F4830" s="10" t="s">
        <v>25</v>
      </c>
      <c r="G4830" s="10" t="s">
        <v>40</v>
      </c>
      <c r="H4830" s="10" t="s">
        <v>39</v>
      </c>
      <c r="I4830" s="10" t="s">
        <v>34</v>
      </c>
      <c r="O4830" s="10">
        <f t="shared" si="75"/>
        <v>1</v>
      </c>
    </row>
    <row r="4831" spans="2:15" x14ac:dyDescent="0.3">
      <c r="B4831" s="10">
        <v>2022</v>
      </c>
      <c r="C4831" s="10" t="s">
        <v>15</v>
      </c>
      <c r="D4831" s="10" t="s">
        <v>42</v>
      </c>
      <c r="E4831" s="10" t="s">
        <v>35</v>
      </c>
      <c r="F4831" s="10" t="s">
        <v>25</v>
      </c>
      <c r="G4831" s="10" t="s">
        <v>19</v>
      </c>
      <c r="H4831" s="10" t="s">
        <v>27</v>
      </c>
      <c r="I4831" s="10" t="s">
        <v>34</v>
      </c>
      <c r="O4831" s="10">
        <f t="shared" si="75"/>
        <v>1</v>
      </c>
    </row>
    <row r="4832" spans="2:15" x14ac:dyDescent="0.3">
      <c r="B4832" s="10">
        <v>2024</v>
      </c>
      <c r="C4832" s="10" t="s">
        <v>41</v>
      </c>
      <c r="D4832" s="10" t="s">
        <v>33</v>
      </c>
      <c r="E4832" s="10" t="s">
        <v>24</v>
      </c>
      <c r="F4832" s="10" t="s">
        <v>18</v>
      </c>
      <c r="G4832" s="10" t="s">
        <v>19</v>
      </c>
      <c r="H4832" s="10" t="s">
        <v>20</v>
      </c>
      <c r="I4832" s="10" t="s">
        <v>21</v>
      </c>
      <c r="O4832" s="10">
        <f t="shared" si="75"/>
        <v>1</v>
      </c>
    </row>
    <row r="4833" spans="2:15" x14ac:dyDescent="0.3">
      <c r="B4833" s="10">
        <v>2022</v>
      </c>
      <c r="C4833" s="10" t="s">
        <v>36</v>
      </c>
      <c r="D4833" s="10" t="s">
        <v>42</v>
      </c>
      <c r="E4833" s="10" t="s">
        <v>24</v>
      </c>
      <c r="F4833" s="10" t="s">
        <v>25</v>
      </c>
      <c r="G4833" s="10" t="s">
        <v>38</v>
      </c>
      <c r="H4833" s="10" t="s">
        <v>34</v>
      </c>
      <c r="I4833" s="10" t="s">
        <v>28</v>
      </c>
      <c r="O4833" s="10">
        <f t="shared" si="75"/>
        <v>1</v>
      </c>
    </row>
    <row r="4834" spans="2:15" x14ac:dyDescent="0.3">
      <c r="B4834" s="10">
        <v>2025</v>
      </c>
      <c r="C4834" s="10" t="s">
        <v>15</v>
      </c>
      <c r="D4834" s="10" t="s">
        <v>42</v>
      </c>
      <c r="E4834" s="10" t="s">
        <v>17</v>
      </c>
      <c r="F4834" s="10" t="s">
        <v>30</v>
      </c>
      <c r="G4834" s="10" t="s">
        <v>26</v>
      </c>
      <c r="H4834" s="10" t="s">
        <v>39</v>
      </c>
      <c r="I4834" s="10" t="s">
        <v>28</v>
      </c>
      <c r="O4834" s="10">
        <f t="shared" si="75"/>
        <v>1</v>
      </c>
    </row>
    <row r="4835" spans="2:15" x14ac:dyDescent="0.3">
      <c r="B4835" s="10">
        <v>2022</v>
      </c>
      <c r="C4835" s="10" t="s">
        <v>43</v>
      </c>
      <c r="D4835" s="10" t="s">
        <v>16</v>
      </c>
      <c r="E4835" s="10" t="s">
        <v>35</v>
      </c>
      <c r="F4835" s="10" t="s">
        <v>25</v>
      </c>
      <c r="G4835" s="10" t="s">
        <v>38</v>
      </c>
      <c r="H4835" s="10" t="s">
        <v>20</v>
      </c>
      <c r="I4835" s="10" t="s">
        <v>28</v>
      </c>
      <c r="O4835" s="10">
        <f t="shared" si="75"/>
        <v>1</v>
      </c>
    </row>
    <row r="4836" spans="2:15" x14ac:dyDescent="0.3">
      <c r="B4836" s="10">
        <v>2026</v>
      </c>
      <c r="C4836" s="10" t="s">
        <v>41</v>
      </c>
      <c r="D4836" s="10" t="s">
        <v>33</v>
      </c>
      <c r="E4836" s="10" t="s">
        <v>35</v>
      </c>
      <c r="F4836" s="10" t="s">
        <v>25</v>
      </c>
      <c r="G4836" s="10" t="s">
        <v>44</v>
      </c>
      <c r="H4836" s="10" t="s">
        <v>27</v>
      </c>
      <c r="I4836" s="10" t="s">
        <v>21</v>
      </c>
      <c r="O4836" s="10">
        <f t="shared" si="75"/>
        <v>1</v>
      </c>
    </row>
    <row r="4837" spans="2:15" x14ac:dyDescent="0.3">
      <c r="B4837" s="10">
        <v>2025</v>
      </c>
      <c r="C4837" s="10" t="s">
        <v>29</v>
      </c>
      <c r="D4837" s="10" t="s">
        <v>23</v>
      </c>
      <c r="E4837" s="10" t="s">
        <v>17</v>
      </c>
      <c r="F4837" s="10" t="s">
        <v>25</v>
      </c>
      <c r="G4837" s="10" t="s">
        <v>32</v>
      </c>
      <c r="H4837" s="10" t="s">
        <v>20</v>
      </c>
      <c r="I4837" s="10" t="s">
        <v>34</v>
      </c>
      <c r="O4837" s="10">
        <f t="shared" si="75"/>
        <v>1</v>
      </c>
    </row>
    <row r="4838" spans="2:15" x14ac:dyDescent="0.3">
      <c r="B4838" s="10">
        <v>2021</v>
      </c>
      <c r="C4838" s="10" t="s">
        <v>41</v>
      </c>
      <c r="D4838" s="10" t="s">
        <v>37</v>
      </c>
      <c r="E4838" s="10" t="s">
        <v>35</v>
      </c>
      <c r="F4838" s="10" t="s">
        <v>30</v>
      </c>
      <c r="G4838" s="10" t="s">
        <v>32</v>
      </c>
      <c r="H4838" s="10" t="s">
        <v>27</v>
      </c>
      <c r="I4838" s="10" t="s">
        <v>21</v>
      </c>
      <c r="O4838" s="10">
        <f t="shared" si="75"/>
        <v>1</v>
      </c>
    </row>
    <row r="4839" spans="2:15" x14ac:dyDescent="0.3">
      <c r="B4839" s="10">
        <v>2025</v>
      </c>
      <c r="C4839" s="10" t="s">
        <v>29</v>
      </c>
      <c r="D4839" s="10" t="s">
        <v>23</v>
      </c>
      <c r="E4839" s="10" t="s">
        <v>17</v>
      </c>
      <c r="F4839" s="10" t="s">
        <v>18</v>
      </c>
      <c r="G4839" s="10" t="s">
        <v>26</v>
      </c>
      <c r="H4839" s="10" t="s">
        <v>20</v>
      </c>
      <c r="I4839" s="10" t="s">
        <v>21</v>
      </c>
      <c r="O4839" s="10">
        <f t="shared" si="75"/>
        <v>1</v>
      </c>
    </row>
    <row r="4840" spans="2:15" x14ac:dyDescent="0.3">
      <c r="B4840" s="10">
        <v>2022</v>
      </c>
      <c r="C4840" s="10" t="s">
        <v>41</v>
      </c>
      <c r="D4840" s="10" t="s">
        <v>42</v>
      </c>
      <c r="E4840" s="10" t="s">
        <v>17</v>
      </c>
      <c r="F4840" s="10" t="s">
        <v>30</v>
      </c>
      <c r="G4840" s="10" t="s">
        <v>44</v>
      </c>
      <c r="H4840" s="10" t="s">
        <v>34</v>
      </c>
      <c r="I4840" s="10" t="s">
        <v>28</v>
      </c>
      <c r="O4840" s="10">
        <f t="shared" si="75"/>
        <v>1</v>
      </c>
    </row>
    <row r="4841" spans="2:15" x14ac:dyDescent="0.3">
      <c r="B4841" s="10">
        <v>2026</v>
      </c>
      <c r="C4841" s="10" t="s">
        <v>41</v>
      </c>
      <c r="D4841" s="10" t="s">
        <v>16</v>
      </c>
      <c r="E4841" s="10" t="s">
        <v>24</v>
      </c>
      <c r="F4841" s="10" t="s">
        <v>30</v>
      </c>
      <c r="G4841" s="10" t="s">
        <v>38</v>
      </c>
      <c r="H4841" s="10" t="s">
        <v>20</v>
      </c>
      <c r="I4841" s="10" t="s">
        <v>28</v>
      </c>
      <c r="O4841" s="10">
        <f t="shared" si="75"/>
        <v>1</v>
      </c>
    </row>
    <row r="4842" spans="2:15" x14ac:dyDescent="0.3">
      <c r="B4842" s="10">
        <v>2026</v>
      </c>
      <c r="C4842" s="10" t="s">
        <v>36</v>
      </c>
      <c r="D4842" s="10" t="s">
        <v>23</v>
      </c>
      <c r="E4842" s="10" t="s">
        <v>24</v>
      </c>
      <c r="F4842" s="10" t="s">
        <v>25</v>
      </c>
      <c r="G4842" s="10" t="s">
        <v>40</v>
      </c>
      <c r="H4842" s="10" t="s">
        <v>27</v>
      </c>
      <c r="I4842" s="10" t="s">
        <v>28</v>
      </c>
      <c r="O4842" s="10">
        <f t="shared" si="75"/>
        <v>1</v>
      </c>
    </row>
    <row r="4843" spans="2:15" x14ac:dyDescent="0.3">
      <c r="B4843" s="10">
        <v>2022</v>
      </c>
      <c r="C4843" s="10" t="s">
        <v>43</v>
      </c>
      <c r="D4843" s="10" t="s">
        <v>37</v>
      </c>
      <c r="E4843" s="10" t="s">
        <v>24</v>
      </c>
      <c r="F4843" s="10" t="s">
        <v>25</v>
      </c>
      <c r="G4843" s="10" t="s">
        <v>38</v>
      </c>
      <c r="H4843" s="10" t="s">
        <v>27</v>
      </c>
      <c r="I4843" s="10" t="s">
        <v>21</v>
      </c>
      <c r="O4843" s="10">
        <f t="shared" si="75"/>
        <v>1</v>
      </c>
    </row>
    <row r="4844" spans="2:15" x14ac:dyDescent="0.3">
      <c r="B4844" s="10">
        <v>2026</v>
      </c>
      <c r="C4844" s="10" t="s">
        <v>36</v>
      </c>
      <c r="D4844" s="10" t="s">
        <v>33</v>
      </c>
      <c r="E4844" s="10" t="s">
        <v>17</v>
      </c>
      <c r="F4844" s="10" t="s">
        <v>30</v>
      </c>
      <c r="G4844" s="10" t="s">
        <v>19</v>
      </c>
      <c r="H4844" s="10" t="s">
        <v>39</v>
      </c>
      <c r="I4844" s="10" t="s">
        <v>21</v>
      </c>
      <c r="O4844" s="10">
        <f t="shared" si="75"/>
        <v>1</v>
      </c>
    </row>
    <row r="4845" spans="2:15" x14ac:dyDescent="0.3">
      <c r="B4845" s="10">
        <v>2024</v>
      </c>
      <c r="C4845" s="10" t="s">
        <v>41</v>
      </c>
      <c r="D4845" s="10" t="s">
        <v>37</v>
      </c>
      <c r="E4845" s="10" t="s">
        <v>24</v>
      </c>
      <c r="F4845" s="10" t="s">
        <v>30</v>
      </c>
      <c r="G4845" s="10" t="s">
        <v>26</v>
      </c>
      <c r="H4845" s="10" t="s">
        <v>27</v>
      </c>
      <c r="I4845" s="10" t="s">
        <v>28</v>
      </c>
      <c r="O4845" s="10">
        <f t="shared" si="75"/>
        <v>1</v>
      </c>
    </row>
    <row r="4846" spans="2:15" x14ac:dyDescent="0.3">
      <c r="B4846" s="10">
        <v>2024</v>
      </c>
      <c r="C4846" s="10" t="s">
        <v>45</v>
      </c>
      <c r="D4846" s="10" t="s">
        <v>42</v>
      </c>
      <c r="E4846" s="10" t="s">
        <v>24</v>
      </c>
      <c r="F4846" s="10" t="s">
        <v>18</v>
      </c>
      <c r="G4846" s="10" t="s">
        <v>26</v>
      </c>
      <c r="H4846" s="10" t="s">
        <v>20</v>
      </c>
      <c r="I4846" s="10" t="s">
        <v>21</v>
      </c>
      <c r="O4846" s="10">
        <f t="shared" si="75"/>
        <v>1</v>
      </c>
    </row>
    <row r="4847" spans="2:15" x14ac:dyDescent="0.3">
      <c r="B4847" s="10">
        <v>2022</v>
      </c>
      <c r="C4847" s="10" t="s">
        <v>43</v>
      </c>
      <c r="D4847" s="10" t="s">
        <v>37</v>
      </c>
      <c r="E4847" s="10" t="s">
        <v>17</v>
      </c>
      <c r="F4847" s="10" t="s">
        <v>30</v>
      </c>
      <c r="G4847" s="10" t="s">
        <v>40</v>
      </c>
      <c r="H4847" s="10" t="s">
        <v>34</v>
      </c>
      <c r="I4847" s="10" t="s">
        <v>28</v>
      </c>
      <c r="O4847" s="10">
        <f t="shared" si="75"/>
        <v>1</v>
      </c>
    </row>
    <row r="4848" spans="2:15" x14ac:dyDescent="0.3">
      <c r="B4848" s="10">
        <v>2022</v>
      </c>
      <c r="C4848" s="10" t="s">
        <v>29</v>
      </c>
      <c r="D4848" s="10" t="s">
        <v>23</v>
      </c>
      <c r="E4848" s="10" t="s">
        <v>24</v>
      </c>
      <c r="F4848" s="10" t="s">
        <v>18</v>
      </c>
      <c r="G4848" s="10" t="s">
        <v>38</v>
      </c>
      <c r="H4848" s="10" t="s">
        <v>34</v>
      </c>
      <c r="I4848" s="10" t="s">
        <v>28</v>
      </c>
      <c r="O4848" s="10">
        <f t="shared" si="75"/>
        <v>1</v>
      </c>
    </row>
    <row r="4849" spans="2:15" x14ac:dyDescent="0.3">
      <c r="B4849" s="10">
        <v>2020</v>
      </c>
      <c r="C4849" s="10" t="s">
        <v>15</v>
      </c>
      <c r="D4849" s="10" t="s">
        <v>31</v>
      </c>
      <c r="E4849" s="10" t="s">
        <v>24</v>
      </c>
      <c r="F4849" s="10" t="s">
        <v>30</v>
      </c>
      <c r="G4849" s="10" t="s">
        <v>44</v>
      </c>
      <c r="H4849" s="10" t="s">
        <v>39</v>
      </c>
      <c r="I4849" s="10" t="s">
        <v>28</v>
      </c>
      <c r="O4849" s="10">
        <f t="shared" si="75"/>
        <v>1</v>
      </c>
    </row>
    <row r="4850" spans="2:15" x14ac:dyDescent="0.3">
      <c r="B4850" s="10">
        <v>2025</v>
      </c>
      <c r="C4850" s="10" t="s">
        <v>29</v>
      </c>
      <c r="D4850" s="10" t="s">
        <v>31</v>
      </c>
      <c r="E4850" s="10" t="s">
        <v>35</v>
      </c>
      <c r="F4850" s="10" t="s">
        <v>25</v>
      </c>
      <c r="G4850" s="10" t="s">
        <v>19</v>
      </c>
      <c r="H4850" s="10" t="s">
        <v>34</v>
      </c>
      <c r="I4850" s="10" t="s">
        <v>28</v>
      </c>
      <c r="O4850" s="10">
        <f t="shared" si="75"/>
        <v>1</v>
      </c>
    </row>
    <row r="4851" spans="2:15" x14ac:dyDescent="0.3">
      <c r="B4851" s="10">
        <v>2021</v>
      </c>
      <c r="C4851" s="10" t="s">
        <v>15</v>
      </c>
      <c r="D4851" s="10" t="s">
        <v>16</v>
      </c>
      <c r="E4851" s="10" t="s">
        <v>24</v>
      </c>
      <c r="F4851" s="10" t="s">
        <v>30</v>
      </c>
      <c r="G4851" s="10" t="s">
        <v>26</v>
      </c>
      <c r="H4851" s="10" t="s">
        <v>34</v>
      </c>
      <c r="I4851" s="10" t="s">
        <v>28</v>
      </c>
      <c r="O4851" s="10">
        <f t="shared" si="75"/>
        <v>1</v>
      </c>
    </row>
    <row r="4852" spans="2:15" x14ac:dyDescent="0.3">
      <c r="B4852" s="10">
        <v>2024</v>
      </c>
      <c r="C4852" s="10" t="s">
        <v>43</v>
      </c>
      <c r="D4852" s="10" t="s">
        <v>16</v>
      </c>
      <c r="E4852" s="10" t="s">
        <v>17</v>
      </c>
      <c r="F4852" s="10" t="s">
        <v>30</v>
      </c>
      <c r="G4852" s="10" t="s">
        <v>19</v>
      </c>
      <c r="H4852" s="10" t="s">
        <v>27</v>
      </c>
      <c r="I4852" s="10" t="s">
        <v>34</v>
      </c>
      <c r="O4852" s="10">
        <f t="shared" si="75"/>
        <v>1</v>
      </c>
    </row>
    <row r="4853" spans="2:15" x14ac:dyDescent="0.3">
      <c r="B4853" s="10">
        <v>2021</v>
      </c>
      <c r="C4853" s="10" t="s">
        <v>22</v>
      </c>
      <c r="D4853" s="10" t="s">
        <v>42</v>
      </c>
      <c r="E4853" s="10" t="s">
        <v>35</v>
      </c>
      <c r="F4853" s="10" t="s">
        <v>30</v>
      </c>
      <c r="G4853" s="10" t="s">
        <v>44</v>
      </c>
      <c r="H4853" s="10" t="s">
        <v>39</v>
      </c>
      <c r="I4853" s="10" t="s">
        <v>28</v>
      </c>
      <c r="O4853" s="10">
        <f t="shared" si="75"/>
        <v>1</v>
      </c>
    </row>
    <row r="4854" spans="2:15" x14ac:dyDescent="0.3">
      <c r="B4854" s="10">
        <v>2025</v>
      </c>
      <c r="C4854" s="10" t="s">
        <v>36</v>
      </c>
      <c r="D4854" s="10" t="s">
        <v>16</v>
      </c>
      <c r="E4854" s="10" t="s">
        <v>35</v>
      </c>
      <c r="F4854" s="10" t="s">
        <v>18</v>
      </c>
      <c r="G4854" s="10" t="s">
        <v>26</v>
      </c>
      <c r="H4854" s="10" t="s">
        <v>20</v>
      </c>
      <c r="I4854" s="10" t="s">
        <v>28</v>
      </c>
      <c r="O4854" s="10">
        <f t="shared" si="75"/>
        <v>1</v>
      </c>
    </row>
    <row r="4855" spans="2:15" x14ac:dyDescent="0.3">
      <c r="B4855" s="10">
        <v>2021</v>
      </c>
      <c r="C4855" s="10" t="s">
        <v>45</v>
      </c>
      <c r="D4855" s="10" t="s">
        <v>37</v>
      </c>
      <c r="E4855" s="10" t="s">
        <v>35</v>
      </c>
      <c r="F4855" s="10" t="s">
        <v>18</v>
      </c>
      <c r="G4855" s="10" t="s">
        <v>38</v>
      </c>
      <c r="H4855" s="10" t="s">
        <v>20</v>
      </c>
      <c r="I4855" s="10" t="s">
        <v>21</v>
      </c>
      <c r="O4855" s="10">
        <f t="shared" si="75"/>
        <v>1</v>
      </c>
    </row>
    <row r="4856" spans="2:15" x14ac:dyDescent="0.3">
      <c r="B4856" s="10">
        <v>2025</v>
      </c>
      <c r="C4856" s="10" t="s">
        <v>36</v>
      </c>
      <c r="D4856" s="10" t="s">
        <v>33</v>
      </c>
      <c r="E4856" s="10" t="s">
        <v>17</v>
      </c>
      <c r="F4856" s="10" t="s">
        <v>25</v>
      </c>
      <c r="G4856" s="10" t="s">
        <v>40</v>
      </c>
      <c r="H4856" s="10" t="s">
        <v>20</v>
      </c>
      <c r="I4856" s="10" t="s">
        <v>28</v>
      </c>
      <c r="O4856" s="10">
        <f t="shared" si="75"/>
        <v>1</v>
      </c>
    </row>
    <row r="4857" spans="2:15" x14ac:dyDescent="0.3">
      <c r="B4857" s="10">
        <v>2026</v>
      </c>
      <c r="C4857" s="10" t="s">
        <v>45</v>
      </c>
      <c r="D4857" s="10" t="s">
        <v>31</v>
      </c>
      <c r="E4857" s="10" t="s">
        <v>35</v>
      </c>
      <c r="F4857" s="10" t="s">
        <v>18</v>
      </c>
      <c r="G4857" s="10" t="s">
        <v>32</v>
      </c>
      <c r="H4857" s="10" t="s">
        <v>20</v>
      </c>
      <c r="I4857" s="10" t="s">
        <v>28</v>
      </c>
      <c r="O4857" s="10">
        <f t="shared" si="75"/>
        <v>1</v>
      </c>
    </row>
    <row r="4858" spans="2:15" x14ac:dyDescent="0.3">
      <c r="B4858" s="10">
        <v>2024</v>
      </c>
      <c r="C4858" s="10" t="s">
        <v>15</v>
      </c>
      <c r="D4858" s="10" t="s">
        <v>31</v>
      </c>
      <c r="E4858" s="10" t="s">
        <v>17</v>
      </c>
      <c r="F4858" s="10" t="s">
        <v>30</v>
      </c>
      <c r="G4858" s="10" t="s">
        <v>19</v>
      </c>
      <c r="H4858" s="10" t="s">
        <v>34</v>
      </c>
      <c r="I4858" s="10" t="s">
        <v>21</v>
      </c>
      <c r="O4858" s="10">
        <f t="shared" si="75"/>
        <v>1</v>
      </c>
    </row>
    <row r="4859" spans="2:15" x14ac:dyDescent="0.3">
      <c r="B4859" s="10">
        <v>2021</v>
      </c>
      <c r="C4859" s="10" t="s">
        <v>29</v>
      </c>
      <c r="D4859" s="10" t="s">
        <v>42</v>
      </c>
      <c r="E4859" s="10" t="s">
        <v>35</v>
      </c>
      <c r="F4859" s="10" t="s">
        <v>25</v>
      </c>
      <c r="G4859" s="10" t="s">
        <v>40</v>
      </c>
      <c r="H4859" s="10" t="s">
        <v>20</v>
      </c>
      <c r="I4859" s="10" t="s">
        <v>34</v>
      </c>
      <c r="O4859" s="10">
        <f t="shared" si="75"/>
        <v>1</v>
      </c>
    </row>
    <row r="4860" spans="2:15" x14ac:dyDescent="0.3">
      <c r="B4860" s="10">
        <v>2022</v>
      </c>
      <c r="C4860" s="10" t="s">
        <v>41</v>
      </c>
      <c r="D4860" s="10" t="s">
        <v>33</v>
      </c>
      <c r="E4860" s="10" t="s">
        <v>24</v>
      </c>
      <c r="F4860" s="10" t="s">
        <v>25</v>
      </c>
      <c r="G4860" s="10" t="s">
        <v>32</v>
      </c>
      <c r="H4860" s="10" t="s">
        <v>39</v>
      </c>
      <c r="I4860" s="10" t="s">
        <v>21</v>
      </c>
      <c r="O4860" s="10">
        <f t="shared" si="75"/>
        <v>1</v>
      </c>
    </row>
    <row r="4861" spans="2:15" x14ac:dyDescent="0.3">
      <c r="B4861" s="10">
        <v>2021</v>
      </c>
      <c r="C4861" s="10" t="s">
        <v>29</v>
      </c>
      <c r="D4861" s="10" t="s">
        <v>33</v>
      </c>
      <c r="E4861" s="10" t="s">
        <v>35</v>
      </c>
      <c r="F4861" s="10" t="s">
        <v>30</v>
      </c>
      <c r="G4861" s="10" t="s">
        <v>32</v>
      </c>
      <c r="H4861" s="10" t="s">
        <v>27</v>
      </c>
      <c r="I4861" s="10" t="s">
        <v>34</v>
      </c>
      <c r="O4861" s="10">
        <f t="shared" si="75"/>
        <v>1</v>
      </c>
    </row>
    <row r="4862" spans="2:15" x14ac:dyDescent="0.3">
      <c r="B4862" s="10">
        <v>2024</v>
      </c>
      <c r="C4862" s="10" t="s">
        <v>15</v>
      </c>
      <c r="D4862" s="10" t="s">
        <v>31</v>
      </c>
      <c r="E4862" s="10" t="s">
        <v>17</v>
      </c>
      <c r="F4862" s="10" t="s">
        <v>25</v>
      </c>
      <c r="G4862" s="10" t="s">
        <v>44</v>
      </c>
      <c r="H4862" s="10" t="s">
        <v>27</v>
      </c>
      <c r="I4862" s="10" t="s">
        <v>28</v>
      </c>
      <c r="O4862" s="10">
        <f t="shared" si="75"/>
        <v>1</v>
      </c>
    </row>
    <row r="4863" spans="2:15" x14ac:dyDescent="0.3">
      <c r="B4863" s="10">
        <v>2020</v>
      </c>
      <c r="C4863" s="10" t="s">
        <v>41</v>
      </c>
      <c r="D4863" s="10" t="s">
        <v>42</v>
      </c>
      <c r="E4863" s="10" t="s">
        <v>24</v>
      </c>
      <c r="F4863" s="10" t="s">
        <v>30</v>
      </c>
      <c r="G4863" s="10" t="s">
        <v>38</v>
      </c>
      <c r="H4863" s="10" t="s">
        <v>34</v>
      </c>
      <c r="I4863" s="10" t="s">
        <v>21</v>
      </c>
      <c r="O4863" s="10">
        <f t="shared" si="75"/>
        <v>1</v>
      </c>
    </row>
    <row r="4864" spans="2:15" x14ac:dyDescent="0.3">
      <c r="B4864" s="10">
        <v>2021</v>
      </c>
      <c r="C4864" s="10" t="s">
        <v>43</v>
      </c>
      <c r="D4864" s="10" t="s">
        <v>23</v>
      </c>
      <c r="E4864" s="10" t="s">
        <v>17</v>
      </c>
      <c r="F4864" s="10" t="s">
        <v>25</v>
      </c>
      <c r="G4864" s="10" t="s">
        <v>32</v>
      </c>
      <c r="H4864" s="10" t="s">
        <v>20</v>
      </c>
      <c r="I4864" s="10" t="s">
        <v>21</v>
      </c>
      <c r="O4864" s="10">
        <f t="shared" si="75"/>
        <v>1</v>
      </c>
    </row>
    <row r="4865" spans="2:15" x14ac:dyDescent="0.3">
      <c r="B4865" s="10">
        <v>2021</v>
      </c>
      <c r="C4865" s="10" t="s">
        <v>41</v>
      </c>
      <c r="D4865" s="10" t="s">
        <v>42</v>
      </c>
      <c r="E4865" s="10" t="s">
        <v>24</v>
      </c>
      <c r="F4865" s="10" t="s">
        <v>18</v>
      </c>
      <c r="G4865" s="10" t="s">
        <v>44</v>
      </c>
      <c r="H4865" s="10" t="s">
        <v>20</v>
      </c>
      <c r="I4865" s="10" t="s">
        <v>28</v>
      </c>
      <c r="O4865" s="10">
        <f t="shared" si="75"/>
        <v>1</v>
      </c>
    </row>
    <row r="4866" spans="2:15" x14ac:dyDescent="0.3">
      <c r="B4866" s="10">
        <v>2024</v>
      </c>
      <c r="C4866" s="10" t="s">
        <v>41</v>
      </c>
      <c r="D4866" s="10" t="s">
        <v>33</v>
      </c>
      <c r="E4866" s="10" t="s">
        <v>24</v>
      </c>
      <c r="F4866" s="10" t="s">
        <v>18</v>
      </c>
      <c r="G4866" s="10" t="s">
        <v>44</v>
      </c>
      <c r="H4866" s="10" t="s">
        <v>20</v>
      </c>
      <c r="I4866" s="10" t="s">
        <v>28</v>
      </c>
      <c r="O4866" s="10">
        <f t="shared" si="75"/>
        <v>1</v>
      </c>
    </row>
    <row r="4867" spans="2:15" x14ac:dyDescent="0.3">
      <c r="B4867" s="10">
        <v>2021</v>
      </c>
      <c r="C4867" s="10" t="s">
        <v>43</v>
      </c>
      <c r="D4867" s="10" t="s">
        <v>37</v>
      </c>
      <c r="E4867" s="10" t="s">
        <v>17</v>
      </c>
      <c r="F4867" s="10" t="s">
        <v>18</v>
      </c>
      <c r="G4867" s="10" t="s">
        <v>44</v>
      </c>
      <c r="H4867" s="10" t="s">
        <v>39</v>
      </c>
      <c r="I4867" s="10" t="s">
        <v>28</v>
      </c>
      <c r="O4867" s="10">
        <f t="shared" si="75"/>
        <v>1</v>
      </c>
    </row>
    <row r="4868" spans="2:15" x14ac:dyDescent="0.3">
      <c r="B4868" s="10">
        <v>2023</v>
      </c>
      <c r="C4868" s="10" t="s">
        <v>22</v>
      </c>
      <c r="D4868" s="10" t="s">
        <v>42</v>
      </c>
      <c r="E4868" s="10" t="s">
        <v>24</v>
      </c>
      <c r="F4868" s="10" t="s">
        <v>30</v>
      </c>
      <c r="G4868" s="10" t="s">
        <v>44</v>
      </c>
      <c r="H4868" s="10" t="s">
        <v>34</v>
      </c>
      <c r="I4868" s="10" t="s">
        <v>34</v>
      </c>
      <c r="O4868" s="10">
        <f t="shared" si="75"/>
        <v>1</v>
      </c>
    </row>
    <row r="4869" spans="2:15" x14ac:dyDescent="0.3">
      <c r="B4869" s="10">
        <v>2021</v>
      </c>
      <c r="C4869" s="10" t="s">
        <v>45</v>
      </c>
      <c r="D4869" s="10" t="s">
        <v>42</v>
      </c>
      <c r="E4869" s="10" t="s">
        <v>35</v>
      </c>
      <c r="F4869" s="10" t="s">
        <v>25</v>
      </c>
      <c r="G4869" s="10" t="s">
        <v>38</v>
      </c>
      <c r="H4869" s="10" t="s">
        <v>34</v>
      </c>
      <c r="I4869" s="10" t="s">
        <v>28</v>
      </c>
      <c r="O4869" s="10">
        <f t="shared" ref="O4869:O4932" si="76">SUBTOTAL(103,B4869)</f>
        <v>1</v>
      </c>
    </row>
    <row r="4870" spans="2:15" x14ac:dyDescent="0.3">
      <c r="B4870" s="10">
        <v>2025</v>
      </c>
      <c r="C4870" s="10" t="s">
        <v>43</v>
      </c>
      <c r="D4870" s="10" t="s">
        <v>23</v>
      </c>
      <c r="E4870" s="10" t="s">
        <v>17</v>
      </c>
      <c r="F4870" s="10" t="s">
        <v>18</v>
      </c>
      <c r="G4870" s="10" t="s">
        <v>32</v>
      </c>
      <c r="H4870" s="10" t="s">
        <v>34</v>
      </c>
      <c r="I4870" s="10" t="s">
        <v>21</v>
      </c>
      <c r="O4870" s="10">
        <f t="shared" si="76"/>
        <v>1</v>
      </c>
    </row>
    <row r="4871" spans="2:15" x14ac:dyDescent="0.3">
      <c r="B4871" s="10">
        <v>2024</v>
      </c>
      <c r="C4871" s="10" t="s">
        <v>15</v>
      </c>
      <c r="D4871" s="10" t="s">
        <v>23</v>
      </c>
      <c r="E4871" s="10" t="s">
        <v>24</v>
      </c>
      <c r="F4871" s="10" t="s">
        <v>18</v>
      </c>
      <c r="G4871" s="10" t="s">
        <v>32</v>
      </c>
      <c r="H4871" s="10" t="s">
        <v>39</v>
      </c>
      <c r="I4871" s="10" t="s">
        <v>21</v>
      </c>
      <c r="O4871" s="10">
        <f t="shared" si="76"/>
        <v>1</v>
      </c>
    </row>
    <row r="4872" spans="2:15" x14ac:dyDescent="0.3">
      <c r="B4872" s="10">
        <v>2020</v>
      </c>
      <c r="C4872" s="10" t="s">
        <v>45</v>
      </c>
      <c r="D4872" s="10" t="s">
        <v>33</v>
      </c>
      <c r="E4872" s="10" t="s">
        <v>24</v>
      </c>
      <c r="F4872" s="10" t="s">
        <v>18</v>
      </c>
      <c r="G4872" s="10" t="s">
        <v>26</v>
      </c>
      <c r="H4872" s="10" t="s">
        <v>20</v>
      </c>
      <c r="I4872" s="10" t="s">
        <v>21</v>
      </c>
      <c r="O4872" s="10">
        <f t="shared" si="76"/>
        <v>1</v>
      </c>
    </row>
    <row r="4873" spans="2:15" x14ac:dyDescent="0.3">
      <c r="B4873" s="10">
        <v>2021</v>
      </c>
      <c r="C4873" s="10" t="s">
        <v>45</v>
      </c>
      <c r="D4873" s="10" t="s">
        <v>23</v>
      </c>
      <c r="E4873" s="10" t="s">
        <v>35</v>
      </c>
      <c r="F4873" s="10" t="s">
        <v>30</v>
      </c>
      <c r="G4873" s="10" t="s">
        <v>26</v>
      </c>
      <c r="H4873" s="10" t="s">
        <v>20</v>
      </c>
      <c r="I4873" s="10" t="s">
        <v>34</v>
      </c>
      <c r="O4873" s="10">
        <f t="shared" si="76"/>
        <v>1</v>
      </c>
    </row>
    <row r="4874" spans="2:15" x14ac:dyDescent="0.3">
      <c r="B4874" s="10">
        <v>2021</v>
      </c>
      <c r="C4874" s="10" t="s">
        <v>45</v>
      </c>
      <c r="D4874" s="10" t="s">
        <v>33</v>
      </c>
      <c r="E4874" s="10" t="s">
        <v>17</v>
      </c>
      <c r="F4874" s="10" t="s">
        <v>18</v>
      </c>
      <c r="G4874" s="10" t="s">
        <v>40</v>
      </c>
      <c r="H4874" s="10" t="s">
        <v>27</v>
      </c>
      <c r="I4874" s="10" t="s">
        <v>28</v>
      </c>
      <c r="O4874" s="10">
        <f t="shared" si="76"/>
        <v>1</v>
      </c>
    </row>
    <row r="4875" spans="2:15" x14ac:dyDescent="0.3">
      <c r="B4875" s="10">
        <v>2024</v>
      </c>
      <c r="C4875" s="10" t="s">
        <v>29</v>
      </c>
      <c r="D4875" s="10" t="s">
        <v>37</v>
      </c>
      <c r="E4875" s="10" t="s">
        <v>35</v>
      </c>
      <c r="F4875" s="10" t="s">
        <v>25</v>
      </c>
      <c r="G4875" s="10" t="s">
        <v>26</v>
      </c>
      <c r="H4875" s="10" t="s">
        <v>20</v>
      </c>
      <c r="I4875" s="10" t="s">
        <v>21</v>
      </c>
      <c r="O4875" s="10">
        <f t="shared" si="76"/>
        <v>1</v>
      </c>
    </row>
    <row r="4876" spans="2:15" x14ac:dyDescent="0.3">
      <c r="B4876" s="10">
        <v>2024</v>
      </c>
      <c r="C4876" s="10" t="s">
        <v>41</v>
      </c>
      <c r="D4876" s="10" t="s">
        <v>33</v>
      </c>
      <c r="E4876" s="10" t="s">
        <v>24</v>
      </c>
      <c r="F4876" s="10" t="s">
        <v>30</v>
      </c>
      <c r="G4876" s="10" t="s">
        <v>19</v>
      </c>
      <c r="H4876" s="10" t="s">
        <v>39</v>
      </c>
      <c r="I4876" s="10" t="s">
        <v>28</v>
      </c>
      <c r="O4876" s="10">
        <f t="shared" si="76"/>
        <v>1</v>
      </c>
    </row>
    <row r="4877" spans="2:15" x14ac:dyDescent="0.3">
      <c r="B4877" s="10">
        <v>2025</v>
      </c>
      <c r="C4877" s="10" t="s">
        <v>29</v>
      </c>
      <c r="D4877" s="10" t="s">
        <v>33</v>
      </c>
      <c r="E4877" s="10" t="s">
        <v>24</v>
      </c>
      <c r="F4877" s="10" t="s">
        <v>30</v>
      </c>
      <c r="G4877" s="10" t="s">
        <v>40</v>
      </c>
      <c r="H4877" s="10" t="s">
        <v>39</v>
      </c>
      <c r="I4877" s="10" t="s">
        <v>28</v>
      </c>
      <c r="O4877" s="10">
        <f t="shared" si="76"/>
        <v>1</v>
      </c>
    </row>
    <row r="4878" spans="2:15" x14ac:dyDescent="0.3">
      <c r="B4878" s="10">
        <v>2023</v>
      </c>
      <c r="C4878" s="10" t="s">
        <v>36</v>
      </c>
      <c r="D4878" s="10" t="s">
        <v>37</v>
      </c>
      <c r="E4878" s="10" t="s">
        <v>35</v>
      </c>
      <c r="F4878" s="10" t="s">
        <v>18</v>
      </c>
      <c r="G4878" s="10" t="s">
        <v>32</v>
      </c>
      <c r="H4878" s="10" t="s">
        <v>27</v>
      </c>
      <c r="I4878" s="10" t="s">
        <v>28</v>
      </c>
      <c r="O4878" s="10">
        <f t="shared" si="76"/>
        <v>1</v>
      </c>
    </row>
    <row r="4879" spans="2:15" x14ac:dyDescent="0.3">
      <c r="B4879" s="10">
        <v>2024</v>
      </c>
      <c r="C4879" s="10" t="s">
        <v>22</v>
      </c>
      <c r="D4879" s="10" t="s">
        <v>16</v>
      </c>
      <c r="E4879" s="10" t="s">
        <v>24</v>
      </c>
      <c r="F4879" s="10" t="s">
        <v>25</v>
      </c>
      <c r="G4879" s="10" t="s">
        <v>38</v>
      </c>
      <c r="H4879" s="10" t="s">
        <v>34</v>
      </c>
      <c r="I4879" s="10" t="s">
        <v>21</v>
      </c>
      <c r="O4879" s="10">
        <f t="shared" si="76"/>
        <v>1</v>
      </c>
    </row>
    <row r="4880" spans="2:15" x14ac:dyDescent="0.3">
      <c r="B4880" s="10">
        <v>2025</v>
      </c>
      <c r="C4880" s="10" t="s">
        <v>45</v>
      </c>
      <c r="D4880" s="10" t="s">
        <v>33</v>
      </c>
      <c r="E4880" s="10" t="s">
        <v>17</v>
      </c>
      <c r="F4880" s="10" t="s">
        <v>25</v>
      </c>
      <c r="G4880" s="10" t="s">
        <v>44</v>
      </c>
      <c r="H4880" s="10" t="s">
        <v>27</v>
      </c>
      <c r="I4880" s="10" t="s">
        <v>28</v>
      </c>
      <c r="O4880" s="10">
        <f t="shared" si="76"/>
        <v>1</v>
      </c>
    </row>
    <row r="4881" spans="2:15" x14ac:dyDescent="0.3">
      <c r="B4881" s="10">
        <v>2020</v>
      </c>
      <c r="C4881" s="10" t="s">
        <v>41</v>
      </c>
      <c r="D4881" s="10" t="s">
        <v>33</v>
      </c>
      <c r="E4881" s="10" t="s">
        <v>17</v>
      </c>
      <c r="F4881" s="10" t="s">
        <v>30</v>
      </c>
      <c r="G4881" s="10" t="s">
        <v>26</v>
      </c>
      <c r="H4881" s="10" t="s">
        <v>20</v>
      </c>
      <c r="I4881" s="10" t="s">
        <v>28</v>
      </c>
      <c r="O4881" s="10">
        <f t="shared" si="76"/>
        <v>1</v>
      </c>
    </row>
    <row r="4882" spans="2:15" x14ac:dyDescent="0.3">
      <c r="B4882" s="10">
        <v>2026</v>
      </c>
      <c r="C4882" s="10" t="s">
        <v>41</v>
      </c>
      <c r="D4882" s="10" t="s">
        <v>33</v>
      </c>
      <c r="E4882" s="10" t="s">
        <v>24</v>
      </c>
      <c r="F4882" s="10" t="s">
        <v>30</v>
      </c>
      <c r="G4882" s="10" t="s">
        <v>26</v>
      </c>
      <c r="H4882" s="10" t="s">
        <v>39</v>
      </c>
      <c r="I4882" s="10" t="s">
        <v>34</v>
      </c>
      <c r="O4882" s="10">
        <f t="shared" si="76"/>
        <v>1</v>
      </c>
    </row>
    <row r="4883" spans="2:15" x14ac:dyDescent="0.3">
      <c r="B4883" s="10">
        <v>2024</v>
      </c>
      <c r="C4883" s="10" t="s">
        <v>41</v>
      </c>
      <c r="D4883" s="10" t="s">
        <v>31</v>
      </c>
      <c r="E4883" s="10" t="s">
        <v>24</v>
      </c>
      <c r="F4883" s="10" t="s">
        <v>25</v>
      </c>
      <c r="G4883" s="10" t="s">
        <v>40</v>
      </c>
      <c r="H4883" s="10" t="s">
        <v>27</v>
      </c>
      <c r="I4883" s="10" t="s">
        <v>21</v>
      </c>
      <c r="O4883" s="10">
        <f t="shared" si="76"/>
        <v>1</v>
      </c>
    </row>
    <row r="4884" spans="2:15" x14ac:dyDescent="0.3">
      <c r="B4884" s="10">
        <v>2020</v>
      </c>
      <c r="C4884" s="10" t="s">
        <v>43</v>
      </c>
      <c r="D4884" s="10" t="s">
        <v>31</v>
      </c>
      <c r="E4884" s="10" t="s">
        <v>17</v>
      </c>
      <c r="F4884" s="10" t="s">
        <v>30</v>
      </c>
      <c r="G4884" s="10" t="s">
        <v>32</v>
      </c>
      <c r="H4884" s="10" t="s">
        <v>27</v>
      </c>
      <c r="I4884" s="10" t="s">
        <v>21</v>
      </c>
      <c r="O4884" s="10">
        <f t="shared" si="76"/>
        <v>1</v>
      </c>
    </row>
    <row r="4885" spans="2:15" x14ac:dyDescent="0.3">
      <c r="B4885" s="10">
        <v>2022</v>
      </c>
      <c r="C4885" s="10" t="s">
        <v>22</v>
      </c>
      <c r="D4885" s="10" t="s">
        <v>37</v>
      </c>
      <c r="E4885" s="10" t="s">
        <v>24</v>
      </c>
      <c r="F4885" s="10" t="s">
        <v>25</v>
      </c>
      <c r="G4885" s="10" t="s">
        <v>40</v>
      </c>
      <c r="H4885" s="10" t="s">
        <v>34</v>
      </c>
      <c r="I4885" s="10" t="s">
        <v>28</v>
      </c>
      <c r="O4885" s="10">
        <f t="shared" si="76"/>
        <v>1</v>
      </c>
    </row>
    <row r="4886" spans="2:15" x14ac:dyDescent="0.3">
      <c r="B4886" s="10">
        <v>2020</v>
      </c>
      <c r="C4886" s="10" t="s">
        <v>15</v>
      </c>
      <c r="D4886" s="10" t="s">
        <v>23</v>
      </c>
      <c r="E4886" s="10" t="s">
        <v>35</v>
      </c>
      <c r="F4886" s="10" t="s">
        <v>30</v>
      </c>
      <c r="G4886" s="10" t="s">
        <v>38</v>
      </c>
      <c r="H4886" s="10" t="s">
        <v>39</v>
      </c>
      <c r="I4886" s="10" t="s">
        <v>34</v>
      </c>
      <c r="O4886" s="10">
        <f t="shared" si="76"/>
        <v>1</v>
      </c>
    </row>
    <row r="4887" spans="2:15" x14ac:dyDescent="0.3">
      <c r="B4887" s="10">
        <v>2020</v>
      </c>
      <c r="C4887" s="10" t="s">
        <v>41</v>
      </c>
      <c r="D4887" s="10" t="s">
        <v>37</v>
      </c>
      <c r="E4887" s="10" t="s">
        <v>17</v>
      </c>
      <c r="F4887" s="10" t="s">
        <v>30</v>
      </c>
      <c r="G4887" s="10" t="s">
        <v>40</v>
      </c>
      <c r="H4887" s="10" t="s">
        <v>34</v>
      </c>
      <c r="I4887" s="10" t="s">
        <v>28</v>
      </c>
      <c r="O4887" s="10">
        <f t="shared" si="76"/>
        <v>1</v>
      </c>
    </row>
    <row r="4888" spans="2:15" x14ac:dyDescent="0.3">
      <c r="B4888" s="10">
        <v>2023</v>
      </c>
      <c r="C4888" s="10" t="s">
        <v>41</v>
      </c>
      <c r="D4888" s="10" t="s">
        <v>31</v>
      </c>
      <c r="E4888" s="10" t="s">
        <v>17</v>
      </c>
      <c r="F4888" s="10" t="s">
        <v>30</v>
      </c>
      <c r="G4888" s="10" t="s">
        <v>44</v>
      </c>
      <c r="H4888" s="10" t="s">
        <v>20</v>
      </c>
      <c r="I4888" s="10" t="s">
        <v>21</v>
      </c>
      <c r="O4888" s="10">
        <f t="shared" si="76"/>
        <v>1</v>
      </c>
    </row>
    <row r="4889" spans="2:15" x14ac:dyDescent="0.3">
      <c r="B4889" s="10">
        <v>2020</v>
      </c>
      <c r="C4889" s="10" t="s">
        <v>41</v>
      </c>
      <c r="D4889" s="10" t="s">
        <v>31</v>
      </c>
      <c r="E4889" s="10" t="s">
        <v>17</v>
      </c>
      <c r="F4889" s="10" t="s">
        <v>18</v>
      </c>
      <c r="G4889" s="10" t="s">
        <v>32</v>
      </c>
      <c r="H4889" s="10" t="s">
        <v>20</v>
      </c>
      <c r="I4889" s="10" t="s">
        <v>28</v>
      </c>
      <c r="O4889" s="10">
        <f t="shared" si="76"/>
        <v>1</v>
      </c>
    </row>
    <row r="4890" spans="2:15" x14ac:dyDescent="0.3">
      <c r="B4890" s="10">
        <v>2025</v>
      </c>
      <c r="C4890" s="10" t="s">
        <v>29</v>
      </c>
      <c r="D4890" s="10" t="s">
        <v>23</v>
      </c>
      <c r="E4890" s="10" t="s">
        <v>35</v>
      </c>
      <c r="F4890" s="10" t="s">
        <v>30</v>
      </c>
      <c r="G4890" s="10" t="s">
        <v>19</v>
      </c>
      <c r="H4890" s="10" t="s">
        <v>27</v>
      </c>
      <c r="I4890" s="10" t="s">
        <v>28</v>
      </c>
      <c r="O4890" s="10">
        <f t="shared" si="76"/>
        <v>1</v>
      </c>
    </row>
    <row r="4891" spans="2:15" x14ac:dyDescent="0.3">
      <c r="B4891" s="10">
        <v>2025</v>
      </c>
      <c r="C4891" s="10" t="s">
        <v>43</v>
      </c>
      <c r="D4891" s="10" t="s">
        <v>23</v>
      </c>
      <c r="E4891" s="10" t="s">
        <v>35</v>
      </c>
      <c r="F4891" s="10" t="s">
        <v>25</v>
      </c>
      <c r="G4891" s="10" t="s">
        <v>44</v>
      </c>
      <c r="H4891" s="10" t="s">
        <v>34</v>
      </c>
      <c r="I4891" s="10" t="s">
        <v>28</v>
      </c>
      <c r="O4891" s="10">
        <f t="shared" si="76"/>
        <v>1</v>
      </c>
    </row>
    <row r="4892" spans="2:15" x14ac:dyDescent="0.3">
      <c r="B4892" s="10">
        <v>2025</v>
      </c>
      <c r="C4892" s="10" t="s">
        <v>15</v>
      </c>
      <c r="D4892" s="10" t="s">
        <v>16</v>
      </c>
      <c r="E4892" s="10" t="s">
        <v>17</v>
      </c>
      <c r="F4892" s="10" t="s">
        <v>18</v>
      </c>
      <c r="G4892" s="10" t="s">
        <v>32</v>
      </c>
      <c r="H4892" s="10" t="s">
        <v>34</v>
      </c>
      <c r="I4892" s="10" t="s">
        <v>28</v>
      </c>
      <c r="O4892" s="10">
        <f t="shared" si="76"/>
        <v>1</v>
      </c>
    </row>
    <row r="4893" spans="2:15" x14ac:dyDescent="0.3">
      <c r="B4893" s="10">
        <v>2023</v>
      </c>
      <c r="C4893" s="10" t="s">
        <v>36</v>
      </c>
      <c r="D4893" s="10" t="s">
        <v>42</v>
      </c>
      <c r="E4893" s="10" t="s">
        <v>35</v>
      </c>
      <c r="F4893" s="10" t="s">
        <v>18</v>
      </c>
      <c r="G4893" s="10" t="s">
        <v>19</v>
      </c>
      <c r="H4893" s="10" t="s">
        <v>39</v>
      </c>
      <c r="I4893" s="10" t="s">
        <v>28</v>
      </c>
      <c r="O4893" s="10">
        <f t="shared" si="76"/>
        <v>1</v>
      </c>
    </row>
    <row r="4894" spans="2:15" x14ac:dyDescent="0.3">
      <c r="B4894" s="10">
        <v>2023</v>
      </c>
      <c r="C4894" s="10" t="s">
        <v>43</v>
      </c>
      <c r="D4894" s="10" t="s">
        <v>33</v>
      </c>
      <c r="E4894" s="10" t="s">
        <v>17</v>
      </c>
      <c r="F4894" s="10" t="s">
        <v>25</v>
      </c>
      <c r="G4894" s="10" t="s">
        <v>44</v>
      </c>
      <c r="H4894" s="10" t="s">
        <v>34</v>
      </c>
      <c r="I4894" s="10" t="s">
        <v>21</v>
      </c>
      <c r="O4894" s="10">
        <f t="shared" si="76"/>
        <v>1</v>
      </c>
    </row>
    <row r="4895" spans="2:15" x14ac:dyDescent="0.3">
      <c r="B4895" s="10">
        <v>2022</v>
      </c>
      <c r="C4895" s="10" t="s">
        <v>45</v>
      </c>
      <c r="D4895" s="10" t="s">
        <v>33</v>
      </c>
      <c r="E4895" s="10" t="s">
        <v>17</v>
      </c>
      <c r="F4895" s="10" t="s">
        <v>30</v>
      </c>
      <c r="G4895" s="10" t="s">
        <v>26</v>
      </c>
      <c r="H4895" s="10" t="s">
        <v>39</v>
      </c>
      <c r="I4895" s="10" t="s">
        <v>28</v>
      </c>
      <c r="O4895" s="10">
        <f t="shared" si="76"/>
        <v>1</v>
      </c>
    </row>
    <row r="4896" spans="2:15" x14ac:dyDescent="0.3">
      <c r="B4896" s="10">
        <v>2023</v>
      </c>
      <c r="C4896" s="10" t="s">
        <v>41</v>
      </c>
      <c r="D4896" s="10" t="s">
        <v>33</v>
      </c>
      <c r="E4896" s="10" t="s">
        <v>24</v>
      </c>
      <c r="F4896" s="10" t="s">
        <v>25</v>
      </c>
      <c r="G4896" s="10" t="s">
        <v>44</v>
      </c>
      <c r="H4896" s="10" t="s">
        <v>39</v>
      </c>
      <c r="I4896" s="10" t="s">
        <v>28</v>
      </c>
      <c r="O4896" s="10">
        <f t="shared" si="76"/>
        <v>1</v>
      </c>
    </row>
    <row r="4897" spans="2:15" x14ac:dyDescent="0.3">
      <c r="B4897" s="10">
        <v>2025</v>
      </c>
      <c r="C4897" s="10" t="s">
        <v>41</v>
      </c>
      <c r="D4897" s="10" t="s">
        <v>16</v>
      </c>
      <c r="E4897" s="10" t="s">
        <v>35</v>
      </c>
      <c r="F4897" s="10" t="s">
        <v>30</v>
      </c>
      <c r="G4897" s="10" t="s">
        <v>26</v>
      </c>
      <c r="H4897" s="10" t="s">
        <v>20</v>
      </c>
      <c r="I4897" s="10" t="s">
        <v>21</v>
      </c>
      <c r="O4897" s="10">
        <f t="shared" si="76"/>
        <v>1</v>
      </c>
    </row>
    <row r="4898" spans="2:15" x14ac:dyDescent="0.3">
      <c r="B4898" s="10">
        <v>2026</v>
      </c>
      <c r="C4898" s="10" t="s">
        <v>29</v>
      </c>
      <c r="D4898" s="10" t="s">
        <v>31</v>
      </c>
      <c r="E4898" s="10" t="s">
        <v>24</v>
      </c>
      <c r="F4898" s="10" t="s">
        <v>25</v>
      </c>
      <c r="G4898" s="10" t="s">
        <v>26</v>
      </c>
      <c r="H4898" s="10" t="s">
        <v>27</v>
      </c>
      <c r="I4898" s="10" t="s">
        <v>21</v>
      </c>
      <c r="O4898" s="10">
        <f t="shared" si="76"/>
        <v>1</v>
      </c>
    </row>
    <row r="4899" spans="2:15" x14ac:dyDescent="0.3">
      <c r="B4899" s="10">
        <v>2021</v>
      </c>
      <c r="C4899" s="10" t="s">
        <v>15</v>
      </c>
      <c r="D4899" s="10" t="s">
        <v>37</v>
      </c>
      <c r="E4899" s="10" t="s">
        <v>24</v>
      </c>
      <c r="F4899" s="10" t="s">
        <v>25</v>
      </c>
      <c r="G4899" s="10" t="s">
        <v>32</v>
      </c>
      <c r="H4899" s="10" t="s">
        <v>39</v>
      </c>
      <c r="I4899" s="10" t="s">
        <v>21</v>
      </c>
      <c r="O4899" s="10">
        <f t="shared" si="76"/>
        <v>1</v>
      </c>
    </row>
    <row r="4900" spans="2:15" x14ac:dyDescent="0.3">
      <c r="B4900" s="10">
        <v>2022</v>
      </c>
      <c r="C4900" s="10" t="s">
        <v>36</v>
      </c>
      <c r="D4900" s="10" t="s">
        <v>31</v>
      </c>
      <c r="E4900" s="10" t="s">
        <v>17</v>
      </c>
      <c r="F4900" s="10" t="s">
        <v>25</v>
      </c>
      <c r="G4900" s="10" t="s">
        <v>19</v>
      </c>
      <c r="H4900" s="10" t="s">
        <v>34</v>
      </c>
      <c r="I4900" s="10" t="s">
        <v>21</v>
      </c>
      <c r="O4900" s="10">
        <f t="shared" si="76"/>
        <v>1</v>
      </c>
    </row>
    <row r="4901" spans="2:15" x14ac:dyDescent="0.3">
      <c r="B4901" s="10">
        <v>2025</v>
      </c>
      <c r="C4901" s="10" t="s">
        <v>22</v>
      </c>
      <c r="D4901" s="10" t="s">
        <v>42</v>
      </c>
      <c r="E4901" s="10" t="s">
        <v>24</v>
      </c>
      <c r="F4901" s="10" t="s">
        <v>25</v>
      </c>
      <c r="G4901" s="10" t="s">
        <v>19</v>
      </c>
      <c r="H4901" s="10" t="s">
        <v>39</v>
      </c>
      <c r="I4901" s="10" t="s">
        <v>28</v>
      </c>
      <c r="O4901" s="10">
        <f t="shared" si="76"/>
        <v>1</v>
      </c>
    </row>
    <row r="4902" spans="2:15" x14ac:dyDescent="0.3">
      <c r="B4902" s="10">
        <v>2025</v>
      </c>
      <c r="C4902" s="10" t="s">
        <v>29</v>
      </c>
      <c r="D4902" s="10" t="s">
        <v>31</v>
      </c>
      <c r="E4902" s="10" t="s">
        <v>17</v>
      </c>
      <c r="F4902" s="10" t="s">
        <v>18</v>
      </c>
      <c r="G4902" s="10" t="s">
        <v>32</v>
      </c>
      <c r="H4902" s="10" t="s">
        <v>27</v>
      </c>
      <c r="I4902" s="10" t="s">
        <v>28</v>
      </c>
      <c r="O4902" s="10">
        <f t="shared" si="76"/>
        <v>1</v>
      </c>
    </row>
    <row r="4903" spans="2:15" x14ac:dyDescent="0.3">
      <c r="B4903" s="10">
        <v>2020</v>
      </c>
      <c r="C4903" s="10" t="s">
        <v>15</v>
      </c>
      <c r="D4903" s="10" t="s">
        <v>37</v>
      </c>
      <c r="E4903" s="10" t="s">
        <v>24</v>
      </c>
      <c r="F4903" s="10" t="s">
        <v>18</v>
      </c>
      <c r="G4903" s="10" t="s">
        <v>38</v>
      </c>
      <c r="H4903" s="10" t="s">
        <v>39</v>
      </c>
      <c r="I4903" s="10" t="s">
        <v>28</v>
      </c>
      <c r="O4903" s="10">
        <f t="shared" si="76"/>
        <v>1</v>
      </c>
    </row>
    <row r="4904" spans="2:15" x14ac:dyDescent="0.3">
      <c r="B4904" s="10">
        <v>2022</v>
      </c>
      <c r="C4904" s="10" t="s">
        <v>41</v>
      </c>
      <c r="D4904" s="10" t="s">
        <v>37</v>
      </c>
      <c r="E4904" s="10" t="s">
        <v>35</v>
      </c>
      <c r="F4904" s="10" t="s">
        <v>30</v>
      </c>
      <c r="G4904" s="10" t="s">
        <v>26</v>
      </c>
      <c r="H4904" s="10" t="s">
        <v>27</v>
      </c>
      <c r="I4904" s="10" t="s">
        <v>28</v>
      </c>
      <c r="O4904" s="10">
        <f t="shared" si="76"/>
        <v>1</v>
      </c>
    </row>
    <row r="4905" spans="2:15" x14ac:dyDescent="0.3">
      <c r="B4905" s="10">
        <v>2020</v>
      </c>
      <c r="C4905" s="10" t="s">
        <v>22</v>
      </c>
      <c r="D4905" s="10" t="s">
        <v>31</v>
      </c>
      <c r="E4905" s="10" t="s">
        <v>17</v>
      </c>
      <c r="F4905" s="10" t="s">
        <v>18</v>
      </c>
      <c r="G4905" s="10" t="s">
        <v>44</v>
      </c>
      <c r="H4905" s="10" t="s">
        <v>27</v>
      </c>
      <c r="I4905" s="10" t="s">
        <v>21</v>
      </c>
      <c r="O4905" s="10">
        <f t="shared" si="76"/>
        <v>1</v>
      </c>
    </row>
    <row r="4906" spans="2:15" x14ac:dyDescent="0.3">
      <c r="B4906" s="10">
        <v>2025</v>
      </c>
      <c r="C4906" s="10" t="s">
        <v>41</v>
      </c>
      <c r="D4906" s="10" t="s">
        <v>42</v>
      </c>
      <c r="E4906" s="10" t="s">
        <v>24</v>
      </c>
      <c r="F4906" s="10" t="s">
        <v>18</v>
      </c>
      <c r="G4906" s="10" t="s">
        <v>40</v>
      </c>
      <c r="H4906" s="10" t="s">
        <v>20</v>
      </c>
      <c r="I4906" s="10" t="s">
        <v>21</v>
      </c>
      <c r="O4906" s="10">
        <f t="shared" si="76"/>
        <v>1</v>
      </c>
    </row>
    <row r="4907" spans="2:15" x14ac:dyDescent="0.3">
      <c r="B4907" s="10">
        <v>2023</v>
      </c>
      <c r="C4907" s="10" t="s">
        <v>36</v>
      </c>
      <c r="D4907" s="10" t="s">
        <v>31</v>
      </c>
      <c r="E4907" s="10" t="s">
        <v>35</v>
      </c>
      <c r="F4907" s="10" t="s">
        <v>18</v>
      </c>
      <c r="G4907" s="10" t="s">
        <v>32</v>
      </c>
      <c r="H4907" s="10" t="s">
        <v>39</v>
      </c>
      <c r="I4907" s="10" t="s">
        <v>34</v>
      </c>
      <c r="O4907" s="10">
        <f t="shared" si="76"/>
        <v>1</v>
      </c>
    </row>
    <row r="4908" spans="2:15" x14ac:dyDescent="0.3">
      <c r="B4908" s="10">
        <v>2021</v>
      </c>
      <c r="C4908" s="10" t="s">
        <v>29</v>
      </c>
      <c r="D4908" s="10" t="s">
        <v>31</v>
      </c>
      <c r="E4908" s="10" t="s">
        <v>24</v>
      </c>
      <c r="F4908" s="10" t="s">
        <v>18</v>
      </c>
      <c r="G4908" s="10" t="s">
        <v>40</v>
      </c>
      <c r="H4908" s="10" t="s">
        <v>20</v>
      </c>
      <c r="I4908" s="10" t="s">
        <v>28</v>
      </c>
      <c r="O4908" s="10">
        <f t="shared" si="76"/>
        <v>1</v>
      </c>
    </row>
    <row r="4909" spans="2:15" x14ac:dyDescent="0.3">
      <c r="B4909" s="10">
        <v>2024</v>
      </c>
      <c r="C4909" s="10" t="s">
        <v>29</v>
      </c>
      <c r="D4909" s="10" t="s">
        <v>33</v>
      </c>
      <c r="E4909" s="10" t="s">
        <v>17</v>
      </c>
      <c r="F4909" s="10" t="s">
        <v>25</v>
      </c>
      <c r="G4909" s="10" t="s">
        <v>38</v>
      </c>
      <c r="H4909" s="10" t="s">
        <v>39</v>
      </c>
      <c r="I4909" s="10" t="s">
        <v>34</v>
      </c>
      <c r="O4909" s="10">
        <f t="shared" si="76"/>
        <v>1</v>
      </c>
    </row>
    <row r="4910" spans="2:15" x14ac:dyDescent="0.3">
      <c r="B4910" s="10">
        <v>2024</v>
      </c>
      <c r="C4910" s="10" t="s">
        <v>45</v>
      </c>
      <c r="D4910" s="10" t="s">
        <v>42</v>
      </c>
      <c r="E4910" s="10" t="s">
        <v>17</v>
      </c>
      <c r="F4910" s="10" t="s">
        <v>30</v>
      </c>
      <c r="G4910" s="10" t="s">
        <v>44</v>
      </c>
      <c r="H4910" s="10" t="s">
        <v>20</v>
      </c>
      <c r="I4910" s="10" t="s">
        <v>34</v>
      </c>
      <c r="O4910" s="10">
        <f t="shared" si="76"/>
        <v>1</v>
      </c>
    </row>
    <row r="4911" spans="2:15" x14ac:dyDescent="0.3">
      <c r="B4911" s="10">
        <v>2021</v>
      </c>
      <c r="C4911" s="10" t="s">
        <v>43</v>
      </c>
      <c r="D4911" s="10" t="s">
        <v>33</v>
      </c>
      <c r="E4911" s="10" t="s">
        <v>35</v>
      </c>
      <c r="F4911" s="10" t="s">
        <v>25</v>
      </c>
      <c r="G4911" s="10" t="s">
        <v>32</v>
      </c>
      <c r="H4911" s="10" t="s">
        <v>34</v>
      </c>
      <c r="I4911" s="10" t="s">
        <v>28</v>
      </c>
      <c r="O4911" s="10">
        <f t="shared" si="76"/>
        <v>1</v>
      </c>
    </row>
    <row r="4912" spans="2:15" x14ac:dyDescent="0.3">
      <c r="B4912" s="10">
        <v>2022</v>
      </c>
      <c r="C4912" s="10" t="s">
        <v>29</v>
      </c>
      <c r="D4912" s="10" t="s">
        <v>16</v>
      </c>
      <c r="E4912" s="10" t="s">
        <v>17</v>
      </c>
      <c r="F4912" s="10" t="s">
        <v>25</v>
      </c>
      <c r="G4912" s="10" t="s">
        <v>26</v>
      </c>
      <c r="H4912" s="10" t="s">
        <v>39</v>
      </c>
      <c r="I4912" s="10" t="s">
        <v>21</v>
      </c>
      <c r="O4912" s="10">
        <f t="shared" si="76"/>
        <v>1</v>
      </c>
    </row>
    <row r="4913" spans="2:15" x14ac:dyDescent="0.3">
      <c r="B4913" s="10">
        <v>2026</v>
      </c>
      <c r="C4913" s="10" t="s">
        <v>41</v>
      </c>
      <c r="D4913" s="10" t="s">
        <v>37</v>
      </c>
      <c r="E4913" s="10" t="s">
        <v>24</v>
      </c>
      <c r="F4913" s="10" t="s">
        <v>30</v>
      </c>
      <c r="G4913" s="10" t="s">
        <v>32</v>
      </c>
      <c r="H4913" s="10" t="s">
        <v>20</v>
      </c>
      <c r="I4913" s="10" t="s">
        <v>21</v>
      </c>
      <c r="O4913" s="10">
        <f t="shared" si="76"/>
        <v>1</v>
      </c>
    </row>
    <row r="4914" spans="2:15" x14ac:dyDescent="0.3">
      <c r="B4914" s="10">
        <v>2026</v>
      </c>
      <c r="C4914" s="10" t="s">
        <v>43</v>
      </c>
      <c r="D4914" s="10" t="s">
        <v>37</v>
      </c>
      <c r="E4914" s="10" t="s">
        <v>17</v>
      </c>
      <c r="F4914" s="10" t="s">
        <v>25</v>
      </c>
      <c r="G4914" s="10" t="s">
        <v>40</v>
      </c>
      <c r="H4914" s="10" t="s">
        <v>34</v>
      </c>
      <c r="I4914" s="10" t="s">
        <v>21</v>
      </c>
      <c r="O4914" s="10">
        <f t="shared" si="76"/>
        <v>1</v>
      </c>
    </row>
    <row r="4915" spans="2:15" x14ac:dyDescent="0.3">
      <c r="B4915" s="10">
        <v>2025</v>
      </c>
      <c r="C4915" s="10" t="s">
        <v>45</v>
      </c>
      <c r="D4915" s="10" t="s">
        <v>31</v>
      </c>
      <c r="E4915" s="10" t="s">
        <v>35</v>
      </c>
      <c r="F4915" s="10" t="s">
        <v>30</v>
      </c>
      <c r="G4915" s="10" t="s">
        <v>26</v>
      </c>
      <c r="H4915" s="10" t="s">
        <v>39</v>
      </c>
      <c r="I4915" s="10" t="s">
        <v>28</v>
      </c>
      <c r="O4915" s="10">
        <f t="shared" si="76"/>
        <v>1</v>
      </c>
    </row>
    <row r="4916" spans="2:15" x14ac:dyDescent="0.3">
      <c r="B4916" s="10">
        <v>2025</v>
      </c>
      <c r="C4916" s="10" t="s">
        <v>41</v>
      </c>
      <c r="D4916" s="10" t="s">
        <v>37</v>
      </c>
      <c r="E4916" s="10" t="s">
        <v>35</v>
      </c>
      <c r="F4916" s="10" t="s">
        <v>25</v>
      </c>
      <c r="G4916" s="10" t="s">
        <v>26</v>
      </c>
      <c r="H4916" s="10" t="s">
        <v>39</v>
      </c>
      <c r="I4916" s="10" t="s">
        <v>34</v>
      </c>
      <c r="O4916" s="10">
        <f t="shared" si="76"/>
        <v>1</v>
      </c>
    </row>
    <row r="4917" spans="2:15" x14ac:dyDescent="0.3">
      <c r="B4917" s="10">
        <v>2024</v>
      </c>
      <c r="C4917" s="10" t="s">
        <v>29</v>
      </c>
      <c r="D4917" s="10" t="s">
        <v>23</v>
      </c>
      <c r="E4917" s="10" t="s">
        <v>24</v>
      </c>
      <c r="F4917" s="10" t="s">
        <v>30</v>
      </c>
      <c r="G4917" s="10" t="s">
        <v>38</v>
      </c>
      <c r="H4917" s="10" t="s">
        <v>39</v>
      </c>
      <c r="I4917" s="10" t="s">
        <v>28</v>
      </c>
      <c r="O4917" s="10">
        <f t="shared" si="76"/>
        <v>1</v>
      </c>
    </row>
    <row r="4918" spans="2:15" x14ac:dyDescent="0.3">
      <c r="B4918" s="10">
        <v>2020</v>
      </c>
      <c r="C4918" s="10" t="s">
        <v>41</v>
      </c>
      <c r="D4918" s="10" t="s">
        <v>37</v>
      </c>
      <c r="E4918" s="10" t="s">
        <v>35</v>
      </c>
      <c r="F4918" s="10" t="s">
        <v>25</v>
      </c>
      <c r="G4918" s="10" t="s">
        <v>19</v>
      </c>
      <c r="H4918" s="10" t="s">
        <v>34</v>
      </c>
      <c r="I4918" s="10" t="s">
        <v>21</v>
      </c>
      <c r="O4918" s="10">
        <f t="shared" si="76"/>
        <v>1</v>
      </c>
    </row>
    <row r="4919" spans="2:15" x14ac:dyDescent="0.3">
      <c r="B4919" s="10">
        <v>2022</v>
      </c>
      <c r="C4919" s="10" t="s">
        <v>41</v>
      </c>
      <c r="D4919" s="10" t="s">
        <v>31</v>
      </c>
      <c r="E4919" s="10" t="s">
        <v>24</v>
      </c>
      <c r="F4919" s="10" t="s">
        <v>18</v>
      </c>
      <c r="G4919" s="10" t="s">
        <v>19</v>
      </c>
      <c r="H4919" s="10" t="s">
        <v>20</v>
      </c>
      <c r="I4919" s="10" t="s">
        <v>34</v>
      </c>
      <c r="O4919" s="10">
        <f t="shared" si="76"/>
        <v>1</v>
      </c>
    </row>
    <row r="4920" spans="2:15" x14ac:dyDescent="0.3">
      <c r="B4920" s="10">
        <v>2022</v>
      </c>
      <c r="C4920" s="10" t="s">
        <v>41</v>
      </c>
      <c r="D4920" s="10" t="s">
        <v>16</v>
      </c>
      <c r="E4920" s="10" t="s">
        <v>17</v>
      </c>
      <c r="F4920" s="10" t="s">
        <v>25</v>
      </c>
      <c r="G4920" s="10" t="s">
        <v>26</v>
      </c>
      <c r="H4920" s="10" t="s">
        <v>27</v>
      </c>
      <c r="I4920" s="10" t="s">
        <v>34</v>
      </c>
      <c r="O4920" s="10">
        <f t="shared" si="76"/>
        <v>1</v>
      </c>
    </row>
    <row r="4921" spans="2:15" x14ac:dyDescent="0.3">
      <c r="B4921" s="10">
        <v>2024</v>
      </c>
      <c r="C4921" s="10" t="s">
        <v>29</v>
      </c>
      <c r="D4921" s="10" t="s">
        <v>37</v>
      </c>
      <c r="E4921" s="10" t="s">
        <v>17</v>
      </c>
      <c r="F4921" s="10" t="s">
        <v>25</v>
      </c>
      <c r="G4921" s="10" t="s">
        <v>19</v>
      </c>
      <c r="H4921" s="10" t="s">
        <v>39</v>
      </c>
      <c r="I4921" s="10" t="s">
        <v>21</v>
      </c>
      <c r="O4921" s="10">
        <f t="shared" si="76"/>
        <v>1</v>
      </c>
    </row>
    <row r="4922" spans="2:15" x14ac:dyDescent="0.3">
      <c r="B4922" s="10">
        <v>2025</v>
      </c>
      <c r="C4922" s="10" t="s">
        <v>36</v>
      </c>
      <c r="D4922" s="10" t="s">
        <v>31</v>
      </c>
      <c r="E4922" s="10" t="s">
        <v>24</v>
      </c>
      <c r="F4922" s="10" t="s">
        <v>30</v>
      </c>
      <c r="G4922" s="10" t="s">
        <v>26</v>
      </c>
      <c r="H4922" s="10" t="s">
        <v>39</v>
      </c>
      <c r="I4922" s="10" t="s">
        <v>21</v>
      </c>
      <c r="O4922" s="10">
        <f t="shared" si="76"/>
        <v>1</v>
      </c>
    </row>
    <row r="4923" spans="2:15" x14ac:dyDescent="0.3">
      <c r="B4923" s="10">
        <v>2026</v>
      </c>
      <c r="C4923" s="10" t="s">
        <v>22</v>
      </c>
      <c r="D4923" s="10" t="s">
        <v>42</v>
      </c>
      <c r="E4923" s="10" t="s">
        <v>35</v>
      </c>
      <c r="F4923" s="10" t="s">
        <v>18</v>
      </c>
      <c r="G4923" s="10" t="s">
        <v>38</v>
      </c>
      <c r="H4923" s="10" t="s">
        <v>34</v>
      </c>
      <c r="I4923" s="10" t="s">
        <v>21</v>
      </c>
      <c r="O4923" s="10">
        <f t="shared" si="76"/>
        <v>1</v>
      </c>
    </row>
    <row r="4924" spans="2:15" x14ac:dyDescent="0.3">
      <c r="B4924" s="10">
        <v>2023</v>
      </c>
      <c r="C4924" s="10" t="s">
        <v>43</v>
      </c>
      <c r="D4924" s="10" t="s">
        <v>31</v>
      </c>
      <c r="E4924" s="10" t="s">
        <v>17</v>
      </c>
      <c r="F4924" s="10" t="s">
        <v>25</v>
      </c>
      <c r="G4924" s="10" t="s">
        <v>26</v>
      </c>
      <c r="H4924" s="10" t="s">
        <v>27</v>
      </c>
      <c r="I4924" s="10" t="s">
        <v>21</v>
      </c>
      <c r="O4924" s="10">
        <f t="shared" si="76"/>
        <v>1</v>
      </c>
    </row>
    <row r="4925" spans="2:15" x14ac:dyDescent="0.3">
      <c r="B4925" s="10">
        <v>2023</v>
      </c>
      <c r="C4925" s="10" t="s">
        <v>45</v>
      </c>
      <c r="D4925" s="10" t="s">
        <v>23</v>
      </c>
      <c r="E4925" s="10" t="s">
        <v>35</v>
      </c>
      <c r="F4925" s="10" t="s">
        <v>18</v>
      </c>
      <c r="G4925" s="10" t="s">
        <v>40</v>
      </c>
      <c r="H4925" s="10" t="s">
        <v>27</v>
      </c>
      <c r="I4925" s="10" t="s">
        <v>21</v>
      </c>
      <c r="O4925" s="10">
        <f t="shared" si="76"/>
        <v>1</v>
      </c>
    </row>
    <row r="4926" spans="2:15" x14ac:dyDescent="0.3">
      <c r="B4926" s="10">
        <v>2025</v>
      </c>
      <c r="C4926" s="10" t="s">
        <v>15</v>
      </c>
      <c r="D4926" s="10" t="s">
        <v>37</v>
      </c>
      <c r="E4926" s="10" t="s">
        <v>17</v>
      </c>
      <c r="F4926" s="10" t="s">
        <v>30</v>
      </c>
      <c r="G4926" s="10" t="s">
        <v>44</v>
      </c>
      <c r="H4926" s="10" t="s">
        <v>39</v>
      </c>
      <c r="I4926" s="10" t="s">
        <v>21</v>
      </c>
      <c r="O4926" s="10">
        <f t="shared" si="76"/>
        <v>1</v>
      </c>
    </row>
    <row r="4927" spans="2:15" x14ac:dyDescent="0.3">
      <c r="B4927" s="10">
        <v>2022</v>
      </c>
      <c r="C4927" s="10" t="s">
        <v>22</v>
      </c>
      <c r="D4927" s="10" t="s">
        <v>42</v>
      </c>
      <c r="E4927" s="10" t="s">
        <v>24</v>
      </c>
      <c r="F4927" s="10" t="s">
        <v>18</v>
      </c>
      <c r="G4927" s="10" t="s">
        <v>19</v>
      </c>
      <c r="H4927" s="10" t="s">
        <v>20</v>
      </c>
      <c r="I4927" s="10" t="s">
        <v>21</v>
      </c>
      <c r="O4927" s="10">
        <f t="shared" si="76"/>
        <v>1</v>
      </c>
    </row>
    <row r="4928" spans="2:15" x14ac:dyDescent="0.3">
      <c r="B4928" s="10">
        <v>2020</v>
      </c>
      <c r="C4928" s="10" t="s">
        <v>43</v>
      </c>
      <c r="D4928" s="10" t="s">
        <v>31</v>
      </c>
      <c r="E4928" s="10" t="s">
        <v>24</v>
      </c>
      <c r="F4928" s="10" t="s">
        <v>18</v>
      </c>
      <c r="G4928" s="10" t="s">
        <v>26</v>
      </c>
      <c r="H4928" s="10" t="s">
        <v>39</v>
      </c>
      <c r="I4928" s="10" t="s">
        <v>34</v>
      </c>
      <c r="O4928" s="10">
        <f t="shared" si="76"/>
        <v>1</v>
      </c>
    </row>
    <row r="4929" spans="2:15" x14ac:dyDescent="0.3">
      <c r="B4929" s="10">
        <v>2026</v>
      </c>
      <c r="C4929" s="10" t="s">
        <v>29</v>
      </c>
      <c r="D4929" s="10" t="s">
        <v>37</v>
      </c>
      <c r="E4929" s="10" t="s">
        <v>35</v>
      </c>
      <c r="F4929" s="10" t="s">
        <v>30</v>
      </c>
      <c r="G4929" s="10" t="s">
        <v>26</v>
      </c>
      <c r="H4929" s="10" t="s">
        <v>27</v>
      </c>
      <c r="I4929" s="10" t="s">
        <v>28</v>
      </c>
      <c r="O4929" s="10">
        <f t="shared" si="76"/>
        <v>1</v>
      </c>
    </row>
    <row r="4930" spans="2:15" x14ac:dyDescent="0.3">
      <c r="B4930" s="10">
        <v>2025</v>
      </c>
      <c r="C4930" s="10" t="s">
        <v>15</v>
      </c>
      <c r="D4930" s="10" t="s">
        <v>16</v>
      </c>
      <c r="E4930" s="10" t="s">
        <v>35</v>
      </c>
      <c r="F4930" s="10" t="s">
        <v>25</v>
      </c>
      <c r="G4930" s="10" t="s">
        <v>38</v>
      </c>
      <c r="H4930" s="10" t="s">
        <v>27</v>
      </c>
      <c r="I4930" s="10" t="s">
        <v>21</v>
      </c>
      <c r="O4930" s="10">
        <f t="shared" si="76"/>
        <v>1</v>
      </c>
    </row>
    <row r="4931" spans="2:15" x14ac:dyDescent="0.3">
      <c r="B4931" s="10">
        <v>2022</v>
      </c>
      <c r="C4931" s="10" t="s">
        <v>41</v>
      </c>
      <c r="D4931" s="10" t="s">
        <v>33</v>
      </c>
      <c r="E4931" s="10" t="s">
        <v>35</v>
      </c>
      <c r="F4931" s="10" t="s">
        <v>30</v>
      </c>
      <c r="G4931" s="10" t="s">
        <v>32</v>
      </c>
      <c r="H4931" s="10" t="s">
        <v>39</v>
      </c>
      <c r="I4931" s="10" t="s">
        <v>28</v>
      </c>
      <c r="O4931" s="10">
        <f t="shared" si="76"/>
        <v>1</v>
      </c>
    </row>
    <row r="4932" spans="2:15" x14ac:dyDescent="0.3">
      <c r="B4932" s="10">
        <v>2020</v>
      </c>
      <c r="C4932" s="10" t="s">
        <v>29</v>
      </c>
      <c r="D4932" s="10" t="s">
        <v>23</v>
      </c>
      <c r="E4932" s="10" t="s">
        <v>17</v>
      </c>
      <c r="F4932" s="10" t="s">
        <v>18</v>
      </c>
      <c r="G4932" s="10" t="s">
        <v>40</v>
      </c>
      <c r="H4932" s="10" t="s">
        <v>39</v>
      </c>
      <c r="I4932" s="10" t="s">
        <v>21</v>
      </c>
      <c r="O4932" s="10">
        <f t="shared" si="76"/>
        <v>1</v>
      </c>
    </row>
    <row r="4933" spans="2:15" x14ac:dyDescent="0.3">
      <c r="B4933" s="10">
        <v>2024</v>
      </c>
      <c r="C4933" s="10" t="s">
        <v>41</v>
      </c>
      <c r="D4933" s="10" t="s">
        <v>16</v>
      </c>
      <c r="E4933" s="10" t="s">
        <v>24</v>
      </c>
      <c r="F4933" s="10" t="s">
        <v>18</v>
      </c>
      <c r="G4933" s="10" t="s">
        <v>19</v>
      </c>
      <c r="H4933" s="10" t="s">
        <v>34</v>
      </c>
      <c r="I4933" s="10" t="s">
        <v>34</v>
      </c>
      <c r="O4933" s="10">
        <f t="shared" ref="O4933:O4996" si="77">SUBTOTAL(103,B4933)</f>
        <v>1</v>
      </c>
    </row>
    <row r="4934" spans="2:15" x14ac:dyDescent="0.3">
      <c r="B4934" s="10">
        <v>2020</v>
      </c>
      <c r="C4934" s="10" t="s">
        <v>36</v>
      </c>
      <c r="D4934" s="10" t="s">
        <v>33</v>
      </c>
      <c r="E4934" s="10" t="s">
        <v>35</v>
      </c>
      <c r="F4934" s="10" t="s">
        <v>25</v>
      </c>
      <c r="G4934" s="10" t="s">
        <v>19</v>
      </c>
      <c r="H4934" s="10" t="s">
        <v>27</v>
      </c>
      <c r="I4934" s="10" t="s">
        <v>28</v>
      </c>
      <c r="O4934" s="10">
        <f t="shared" si="77"/>
        <v>1</v>
      </c>
    </row>
    <row r="4935" spans="2:15" x14ac:dyDescent="0.3">
      <c r="B4935" s="10">
        <v>2020</v>
      </c>
      <c r="C4935" s="10" t="s">
        <v>45</v>
      </c>
      <c r="D4935" s="10" t="s">
        <v>16</v>
      </c>
      <c r="E4935" s="10" t="s">
        <v>35</v>
      </c>
      <c r="F4935" s="10" t="s">
        <v>25</v>
      </c>
      <c r="G4935" s="10" t="s">
        <v>19</v>
      </c>
      <c r="H4935" s="10" t="s">
        <v>34</v>
      </c>
      <c r="I4935" s="10" t="s">
        <v>21</v>
      </c>
      <c r="O4935" s="10">
        <f t="shared" si="77"/>
        <v>1</v>
      </c>
    </row>
    <row r="4936" spans="2:15" x14ac:dyDescent="0.3">
      <c r="B4936" s="10">
        <v>2020</v>
      </c>
      <c r="C4936" s="10" t="s">
        <v>29</v>
      </c>
      <c r="D4936" s="10" t="s">
        <v>42</v>
      </c>
      <c r="E4936" s="10" t="s">
        <v>17</v>
      </c>
      <c r="F4936" s="10" t="s">
        <v>25</v>
      </c>
      <c r="G4936" s="10" t="s">
        <v>26</v>
      </c>
      <c r="H4936" s="10" t="s">
        <v>27</v>
      </c>
      <c r="I4936" s="10" t="s">
        <v>28</v>
      </c>
      <c r="O4936" s="10">
        <f t="shared" si="77"/>
        <v>1</v>
      </c>
    </row>
    <row r="4937" spans="2:15" x14ac:dyDescent="0.3">
      <c r="B4937" s="10">
        <v>2026</v>
      </c>
      <c r="C4937" s="10" t="s">
        <v>43</v>
      </c>
      <c r="D4937" s="10" t="s">
        <v>23</v>
      </c>
      <c r="E4937" s="10" t="s">
        <v>35</v>
      </c>
      <c r="F4937" s="10" t="s">
        <v>25</v>
      </c>
      <c r="G4937" s="10" t="s">
        <v>40</v>
      </c>
      <c r="H4937" s="10" t="s">
        <v>39</v>
      </c>
      <c r="I4937" s="10" t="s">
        <v>21</v>
      </c>
      <c r="O4937" s="10">
        <f t="shared" si="77"/>
        <v>1</v>
      </c>
    </row>
    <row r="4938" spans="2:15" x14ac:dyDescent="0.3">
      <c r="B4938" s="10">
        <v>2020</v>
      </c>
      <c r="C4938" s="10" t="s">
        <v>45</v>
      </c>
      <c r="D4938" s="10" t="s">
        <v>42</v>
      </c>
      <c r="E4938" s="10" t="s">
        <v>17</v>
      </c>
      <c r="F4938" s="10" t="s">
        <v>25</v>
      </c>
      <c r="G4938" s="10" t="s">
        <v>40</v>
      </c>
      <c r="H4938" s="10" t="s">
        <v>20</v>
      </c>
      <c r="I4938" s="10" t="s">
        <v>34</v>
      </c>
      <c r="O4938" s="10">
        <f t="shared" si="77"/>
        <v>1</v>
      </c>
    </row>
    <row r="4939" spans="2:15" x14ac:dyDescent="0.3">
      <c r="B4939" s="10">
        <v>2023</v>
      </c>
      <c r="C4939" s="10" t="s">
        <v>22</v>
      </c>
      <c r="D4939" s="10" t="s">
        <v>42</v>
      </c>
      <c r="E4939" s="10" t="s">
        <v>24</v>
      </c>
      <c r="F4939" s="10" t="s">
        <v>25</v>
      </c>
      <c r="G4939" s="10" t="s">
        <v>40</v>
      </c>
      <c r="H4939" s="10" t="s">
        <v>27</v>
      </c>
      <c r="I4939" s="10" t="s">
        <v>28</v>
      </c>
      <c r="O4939" s="10">
        <f t="shared" si="77"/>
        <v>1</v>
      </c>
    </row>
    <row r="4940" spans="2:15" x14ac:dyDescent="0.3">
      <c r="B4940" s="10">
        <v>2026</v>
      </c>
      <c r="C4940" s="10" t="s">
        <v>45</v>
      </c>
      <c r="D4940" s="10" t="s">
        <v>31</v>
      </c>
      <c r="E4940" s="10" t="s">
        <v>24</v>
      </c>
      <c r="F4940" s="10" t="s">
        <v>18</v>
      </c>
      <c r="G4940" s="10" t="s">
        <v>44</v>
      </c>
      <c r="H4940" s="10" t="s">
        <v>27</v>
      </c>
      <c r="I4940" s="10" t="s">
        <v>28</v>
      </c>
      <c r="O4940" s="10">
        <f t="shared" si="77"/>
        <v>1</v>
      </c>
    </row>
    <row r="4941" spans="2:15" x14ac:dyDescent="0.3">
      <c r="B4941" s="10">
        <v>2023</v>
      </c>
      <c r="C4941" s="10" t="s">
        <v>43</v>
      </c>
      <c r="D4941" s="10" t="s">
        <v>42</v>
      </c>
      <c r="E4941" s="10" t="s">
        <v>35</v>
      </c>
      <c r="F4941" s="10" t="s">
        <v>30</v>
      </c>
      <c r="G4941" s="10" t="s">
        <v>44</v>
      </c>
      <c r="H4941" s="10" t="s">
        <v>39</v>
      </c>
      <c r="I4941" s="10" t="s">
        <v>28</v>
      </c>
      <c r="O4941" s="10">
        <f t="shared" si="77"/>
        <v>1</v>
      </c>
    </row>
    <row r="4942" spans="2:15" x14ac:dyDescent="0.3">
      <c r="B4942" s="10">
        <v>2026</v>
      </c>
      <c r="C4942" s="10" t="s">
        <v>22</v>
      </c>
      <c r="D4942" s="10" t="s">
        <v>23</v>
      </c>
      <c r="E4942" s="10" t="s">
        <v>35</v>
      </c>
      <c r="F4942" s="10" t="s">
        <v>25</v>
      </c>
      <c r="G4942" s="10" t="s">
        <v>44</v>
      </c>
      <c r="H4942" s="10" t="s">
        <v>27</v>
      </c>
      <c r="I4942" s="10" t="s">
        <v>28</v>
      </c>
      <c r="O4942" s="10">
        <f t="shared" si="77"/>
        <v>1</v>
      </c>
    </row>
    <row r="4943" spans="2:15" x14ac:dyDescent="0.3">
      <c r="B4943" s="10">
        <v>2020</v>
      </c>
      <c r="C4943" s="10" t="s">
        <v>45</v>
      </c>
      <c r="D4943" s="10" t="s">
        <v>37</v>
      </c>
      <c r="E4943" s="10" t="s">
        <v>35</v>
      </c>
      <c r="F4943" s="10" t="s">
        <v>30</v>
      </c>
      <c r="G4943" s="10" t="s">
        <v>38</v>
      </c>
      <c r="H4943" s="10" t="s">
        <v>39</v>
      </c>
      <c r="I4943" s="10" t="s">
        <v>28</v>
      </c>
      <c r="O4943" s="10">
        <f t="shared" si="77"/>
        <v>1</v>
      </c>
    </row>
    <row r="4944" spans="2:15" x14ac:dyDescent="0.3">
      <c r="B4944" s="10">
        <v>2021</v>
      </c>
      <c r="C4944" s="10" t="s">
        <v>15</v>
      </c>
      <c r="D4944" s="10" t="s">
        <v>16</v>
      </c>
      <c r="E4944" s="10" t="s">
        <v>24</v>
      </c>
      <c r="F4944" s="10" t="s">
        <v>18</v>
      </c>
      <c r="G4944" s="10" t="s">
        <v>38</v>
      </c>
      <c r="H4944" s="10" t="s">
        <v>39</v>
      </c>
      <c r="I4944" s="10" t="s">
        <v>28</v>
      </c>
      <c r="O4944" s="10">
        <f t="shared" si="77"/>
        <v>1</v>
      </c>
    </row>
    <row r="4945" spans="2:15" x14ac:dyDescent="0.3">
      <c r="B4945" s="10">
        <v>2024</v>
      </c>
      <c r="C4945" s="10" t="s">
        <v>41</v>
      </c>
      <c r="D4945" s="10" t="s">
        <v>42</v>
      </c>
      <c r="E4945" s="10" t="s">
        <v>35</v>
      </c>
      <c r="F4945" s="10" t="s">
        <v>18</v>
      </c>
      <c r="G4945" s="10" t="s">
        <v>44</v>
      </c>
      <c r="H4945" s="10" t="s">
        <v>34</v>
      </c>
      <c r="I4945" s="10" t="s">
        <v>28</v>
      </c>
      <c r="O4945" s="10">
        <f t="shared" si="77"/>
        <v>1</v>
      </c>
    </row>
    <row r="4946" spans="2:15" x14ac:dyDescent="0.3">
      <c r="B4946" s="10">
        <v>2022</v>
      </c>
      <c r="C4946" s="10" t="s">
        <v>41</v>
      </c>
      <c r="D4946" s="10" t="s">
        <v>37</v>
      </c>
      <c r="E4946" s="10" t="s">
        <v>17</v>
      </c>
      <c r="F4946" s="10" t="s">
        <v>18</v>
      </c>
      <c r="G4946" s="10" t="s">
        <v>44</v>
      </c>
      <c r="H4946" s="10" t="s">
        <v>20</v>
      </c>
      <c r="I4946" s="10" t="s">
        <v>34</v>
      </c>
      <c r="O4946" s="10">
        <f t="shared" si="77"/>
        <v>1</v>
      </c>
    </row>
    <row r="4947" spans="2:15" x14ac:dyDescent="0.3">
      <c r="B4947" s="10">
        <v>2022</v>
      </c>
      <c r="C4947" s="10" t="s">
        <v>41</v>
      </c>
      <c r="D4947" s="10" t="s">
        <v>33</v>
      </c>
      <c r="E4947" s="10" t="s">
        <v>35</v>
      </c>
      <c r="F4947" s="10" t="s">
        <v>18</v>
      </c>
      <c r="G4947" s="10" t="s">
        <v>26</v>
      </c>
      <c r="H4947" s="10" t="s">
        <v>34</v>
      </c>
      <c r="I4947" s="10" t="s">
        <v>34</v>
      </c>
      <c r="O4947" s="10">
        <f t="shared" si="77"/>
        <v>1</v>
      </c>
    </row>
    <row r="4948" spans="2:15" x14ac:dyDescent="0.3">
      <c r="B4948" s="10">
        <v>2023</v>
      </c>
      <c r="C4948" s="10" t="s">
        <v>15</v>
      </c>
      <c r="D4948" s="10" t="s">
        <v>23</v>
      </c>
      <c r="E4948" s="10" t="s">
        <v>35</v>
      </c>
      <c r="F4948" s="10" t="s">
        <v>18</v>
      </c>
      <c r="G4948" s="10" t="s">
        <v>38</v>
      </c>
      <c r="H4948" s="10" t="s">
        <v>39</v>
      </c>
      <c r="I4948" s="10" t="s">
        <v>28</v>
      </c>
      <c r="O4948" s="10">
        <f t="shared" si="77"/>
        <v>1</v>
      </c>
    </row>
    <row r="4949" spans="2:15" x14ac:dyDescent="0.3">
      <c r="B4949" s="10">
        <v>2022</v>
      </c>
      <c r="C4949" s="10" t="s">
        <v>45</v>
      </c>
      <c r="D4949" s="10" t="s">
        <v>23</v>
      </c>
      <c r="E4949" s="10" t="s">
        <v>24</v>
      </c>
      <c r="F4949" s="10" t="s">
        <v>18</v>
      </c>
      <c r="G4949" s="10" t="s">
        <v>32</v>
      </c>
      <c r="H4949" s="10" t="s">
        <v>20</v>
      </c>
      <c r="I4949" s="10" t="s">
        <v>28</v>
      </c>
      <c r="O4949" s="10">
        <f t="shared" si="77"/>
        <v>1</v>
      </c>
    </row>
    <row r="4950" spans="2:15" x14ac:dyDescent="0.3">
      <c r="B4950" s="10">
        <v>2022</v>
      </c>
      <c r="C4950" s="10" t="s">
        <v>41</v>
      </c>
      <c r="D4950" s="10" t="s">
        <v>23</v>
      </c>
      <c r="E4950" s="10" t="s">
        <v>17</v>
      </c>
      <c r="F4950" s="10" t="s">
        <v>18</v>
      </c>
      <c r="G4950" s="10" t="s">
        <v>26</v>
      </c>
      <c r="H4950" s="10" t="s">
        <v>20</v>
      </c>
      <c r="I4950" s="10" t="s">
        <v>28</v>
      </c>
      <c r="O4950" s="10">
        <f t="shared" si="77"/>
        <v>1</v>
      </c>
    </row>
    <row r="4951" spans="2:15" x14ac:dyDescent="0.3">
      <c r="B4951" s="10">
        <v>2025</v>
      </c>
      <c r="C4951" s="10" t="s">
        <v>36</v>
      </c>
      <c r="D4951" s="10" t="s">
        <v>42</v>
      </c>
      <c r="E4951" s="10" t="s">
        <v>17</v>
      </c>
      <c r="F4951" s="10" t="s">
        <v>25</v>
      </c>
      <c r="G4951" s="10" t="s">
        <v>40</v>
      </c>
      <c r="H4951" s="10" t="s">
        <v>20</v>
      </c>
      <c r="I4951" s="10" t="s">
        <v>21</v>
      </c>
      <c r="O4951" s="10">
        <f t="shared" si="77"/>
        <v>1</v>
      </c>
    </row>
    <row r="4952" spans="2:15" x14ac:dyDescent="0.3">
      <c r="B4952" s="10">
        <v>2022</v>
      </c>
      <c r="C4952" s="10" t="s">
        <v>43</v>
      </c>
      <c r="D4952" s="10" t="s">
        <v>33</v>
      </c>
      <c r="E4952" s="10" t="s">
        <v>17</v>
      </c>
      <c r="F4952" s="10" t="s">
        <v>25</v>
      </c>
      <c r="G4952" s="10" t="s">
        <v>38</v>
      </c>
      <c r="H4952" s="10" t="s">
        <v>34</v>
      </c>
      <c r="I4952" s="10" t="s">
        <v>34</v>
      </c>
      <c r="O4952" s="10">
        <f t="shared" si="77"/>
        <v>1</v>
      </c>
    </row>
    <row r="4953" spans="2:15" x14ac:dyDescent="0.3">
      <c r="B4953" s="10">
        <v>2024</v>
      </c>
      <c r="C4953" s="10" t="s">
        <v>22</v>
      </c>
      <c r="D4953" s="10" t="s">
        <v>33</v>
      </c>
      <c r="E4953" s="10" t="s">
        <v>35</v>
      </c>
      <c r="F4953" s="10" t="s">
        <v>30</v>
      </c>
      <c r="G4953" s="10" t="s">
        <v>26</v>
      </c>
      <c r="H4953" s="10" t="s">
        <v>39</v>
      </c>
      <c r="I4953" s="10" t="s">
        <v>28</v>
      </c>
      <c r="O4953" s="10">
        <f t="shared" si="77"/>
        <v>1</v>
      </c>
    </row>
    <row r="4954" spans="2:15" x14ac:dyDescent="0.3">
      <c r="B4954" s="10">
        <v>2026</v>
      </c>
      <c r="C4954" s="10" t="s">
        <v>45</v>
      </c>
      <c r="D4954" s="10" t="s">
        <v>33</v>
      </c>
      <c r="E4954" s="10" t="s">
        <v>24</v>
      </c>
      <c r="F4954" s="10" t="s">
        <v>30</v>
      </c>
      <c r="G4954" s="10" t="s">
        <v>40</v>
      </c>
      <c r="H4954" s="10" t="s">
        <v>27</v>
      </c>
      <c r="I4954" s="10" t="s">
        <v>34</v>
      </c>
      <c r="O4954" s="10">
        <f t="shared" si="77"/>
        <v>1</v>
      </c>
    </row>
    <row r="4955" spans="2:15" x14ac:dyDescent="0.3">
      <c r="B4955" s="10">
        <v>2022</v>
      </c>
      <c r="C4955" s="10" t="s">
        <v>36</v>
      </c>
      <c r="D4955" s="10" t="s">
        <v>42</v>
      </c>
      <c r="E4955" s="10" t="s">
        <v>24</v>
      </c>
      <c r="F4955" s="10" t="s">
        <v>30</v>
      </c>
      <c r="G4955" s="10" t="s">
        <v>40</v>
      </c>
      <c r="H4955" s="10" t="s">
        <v>20</v>
      </c>
      <c r="I4955" s="10" t="s">
        <v>21</v>
      </c>
      <c r="O4955" s="10">
        <f t="shared" si="77"/>
        <v>1</v>
      </c>
    </row>
    <row r="4956" spans="2:15" x14ac:dyDescent="0.3">
      <c r="B4956" s="10">
        <v>2021</v>
      </c>
      <c r="C4956" s="10" t="s">
        <v>29</v>
      </c>
      <c r="D4956" s="10" t="s">
        <v>42</v>
      </c>
      <c r="E4956" s="10" t="s">
        <v>35</v>
      </c>
      <c r="F4956" s="10" t="s">
        <v>30</v>
      </c>
      <c r="G4956" s="10" t="s">
        <v>32</v>
      </c>
      <c r="H4956" s="10" t="s">
        <v>20</v>
      </c>
      <c r="I4956" s="10" t="s">
        <v>21</v>
      </c>
      <c r="O4956" s="10">
        <f t="shared" si="77"/>
        <v>1</v>
      </c>
    </row>
    <row r="4957" spans="2:15" x14ac:dyDescent="0.3">
      <c r="B4957" s="10">
        <v>2026</v>
      </c>
      <c r="C4957" s="10" t="s">
        <v>15</v>
      </c>
      <c r="D4957" s="10" t="s">
        <v>23</v>
      </c>
      <c r="E4957" s="10" t="s">
        <v>24</v>
      </c>
      <c r="F4957" s="10" t="s">
        <v>25</v>
      </c>
      <c r="G4957" s="10" t="s">
        <v>32</v>
      </c>
      <c r="H4957" s="10" t="s">
        <v>39</v>
      </c>
      <c r="I4957" s="10" t="s">
        <v>28</v>
      </c>
      <c r="O4957" s="10">
        <f t="shared" si="77"/>
        <v>1</v>
      </c>
    </row>
    <row r="4958" spans="2:15" x14ac:dyDescent="0.3">
      <c r="B4958" s="10">
        <v>2024</v>
      </c>
      <c r="C4958" s="10" t="s">
        <v>22</v>
      </c>
      <c r="D4958" s="10" t="s">
        <v>33</v>
      </c>
      <c r="E4958" s="10" t="s">
        <v>35</v>
      </c>
      <c r="F4958" s="10" t="s">
        <v>18</v>
      </c>
      <c r="G4958" s="10" t="s">
        <v>38</v>
      </c>
      <c r="H4958" s="10" t="s">
        <v>27</v>
      </c>
      <c r="I4958" s="10" t="s">
        <v>34</v>
      </c>
      <c r="O4958" s="10">
        <f t="shared" si="77"/>
        <v>1</v>
      </c>
    </row>
    <row r="4959" spans="2:15" x14ac:dyDescent="0.3">
      <c r="B4959" s="10">
        <v>2020</v>
      </c>
      <c r="C4959" s="10" t="s">
        <v>15</v>
      </c>
      <c r="D4959" s="10" t="s">
        <v>37</v>
      </c>
      <c r="E4959" s="10" t="s">
        <v>17</v>
      </c>
      <c r="F4959" s="10" t="s">
        <v>30</v>
      </c>
      <c r="G4959" s="10" t="s">
        <v>26</v>
      </c>
      <c r="H4959" s="10" t="s">
        <v>34</v>
      </c>
      <c r="I4959" s="10" t="s">
        <v>28</v>
      </c>
      <c r="O4959" s="10">
        <f t="shared" si="77"/>
        <v>1</v>
      </c>
    </row>
    <row r="4960" spans="2:15" x14ac:dyDescent="0.3">
      <c r="B4960" s="10">
        <v>2023</v>
      </c>
      <c r="C4960" s="10" t="s">
        <v>45</v>
      </c>
      <c r="D4960" s="10" t="s">
        <v>31</v>
      </c>
      <c r="E4960" s="10" t="s">
        <v>35</v>
      </c>
      <c r="F4960" s="10" t="s">
        <v>18</v>
      </c>
      <c r="G4960" s="10" t="s">
        <v>40</v>
      </c>
      <c r="H4960" s="10" t="s">
        <v>34</v>
      </c>
      <c r="I4960" s="10" t="s">
        <v>28</v>
      </c>
      <c r="O4960" s="10">
        <f t="shared" si="77"/>
        <v>1</v>
      </c>
    </row>
    <row r="4961" spans="2:15" x14ac:dyDescent="0.3">
      <c r="B4961" s="10">
        <v>2021</v>
      </c>
      <c r="C4961" s="10" t="s">
        <v>41</v>
      </c>
      <c r="D4961" s="10" t="s">
        <v>23</v>
      </c>
      <c r="E4961" s="10" t="s">
        <v>35</v>
      </c>
      <c r="F4961" s="10" t="s">
        <v>25</v>
      </c>
      <c r="G4961" s="10" t="s">
        <v>32</v>
      </c>
      <c r="H4961" s="10" t="s">
        <v>34</v>
      </c>
      <c r="I4961" s="10" t="s">
        <v>21</v>
      </c>
      <c r="O4961" s="10">
        <f t="shared" si="77"/>
        <v>1</v>
      </c>
    </row>
    <row r="4962" spans="2:15" x14ac:dyDescent="0.3">
      <c r="B4962" s="10">
        <v>2021</v>
      </c>
      <c r="C4962" s="10" t="s">
        <v>45</v>
      </c>
      <c r="D4962" s="10" t="s">
        <v>23</v>
      </c>
      <c r="E4962" s="10" t="s">
        <v>24</v>
      </c>
      <c r="F4962" s="10" t="s">
        <v>30</v>
      </c>
      <c r="G4962" s="10" t="s">
        <v>40</v>
      </c>
      <c r="H4962" s="10" t="s">
        <v>27</v>
      </c>
      <c r="I4962" s="10" t="s">
        <v>28</v>
      </c>
      <c r="O4962" s="10">
        <f t="shared" si="77"/>
        <v>1</v>
      </c>
    </row>
    <row r="4963" spans="2:15" x14ac:dyDescent="0.3">
      <c r="B4963" s="10">
        <v>2022</v>
      </c>
      <c r="C4963" s="10" t="s">
        <v>15</v>
      </c>
      <c r="D4963" s="10" t="s">
        <v>42</v>
      </c>
      <c r="E4963" s="10" t="s">
        <v>24</v>
      </c>
      <c r="F4963" s="10" t="s">
        <v>18</v>
      </c>
      <c r="G4963" s="10" t="s">
        <v>40</v>
      </c>
      <c r="H4963" s="10" t="s">
        <v>39</v>
      </c>
      <c r="I4963" s="10" t="s">
        <v>28</v>
      </c>
      <c r="O4963" s="10">
        <f t="shared" si="77"/>
        <v>1</v>
      </c>
    </row>
    <row r="4964" spans="2:15" x14ac:dyDescent="0.3">
      <c r="B4964" s="10">
        <v>2025</v>
      </c>
      <c r="C4964" s="10" t="s">
        <v>36</v>
      </c>
      <c r="D4964" s="10" t="s">
        <v>42</v>
      </c>
      <c r="E4964" s="10" t="s">
        <v>35</v>
      </c>
      <c r="F4964" s="10" t="s">
        <v>30</v>
      </c>
      <c r="G4964" s="10" t="s">
        <v>40</v>
      </c>
      <c r="H4964" s="10" t="s">
        <v>20</v>
      </c>
      <c r="I4964" s="10" t="s">
        <v>34</v>
      </c>
      <c r="O4964" s="10">
        <f t="shared" si="77"/>
        <v>1</v>
      </c>
    </row>
    <row r="4965" spans="2:15" x14ac:dyDescent="0.3">
      <c r="B4965" s="10">
        <v>2026</v>
      </c>
      <c r="C4965" s="10" t="s">
        <v>41</v>
      </c>
      <c r="D4965" s="10" t="s">
        <v>33</v>
      </c>
      <c r="E4965" s="10" t="s">
        <v>35</v>
      </c>
      <c r="F4965" s="10" t="s">
        <v>30</v>
      </c>
      <c r="G4965" s="10" t="s">
        <v>44</v>
      </c>
      <c r="H4965" s="10" t="s">
        <v>27</v>
      </c>
      <c r="I4965" s="10" t="s">
        <v>28</v>
      </c>
      <c r="O4965" s="10">
        <f t="shared" si="77"/>
        <v>1</v>
      </c>
    </row>
    <row r="4966" spans="2:15" x14ac:dyDescent="0.3">
      <c r="B4966" s="10">
        <v>2020</v>
      </c>
      <c r="C4966" s="10" t="s">
        <v>22</v>
      </c>
      <c r="D4966" s="10" t="s">
        <v>23</v>
      </c>
      <c r="E4966" s="10" t="s">
        <v>17</v>
      </c>
      <c r="F4966" s="10" t="s">
        <v>25</v>
      </c>
      <c r="G4966" s="10" t="s">
        <v>44</v>
      </c>
      <c r="H4966" s="10" t="s">
        <v>34</v>
      </c>
      <c r="I4966" s="10" t="s">
        <v>34</v>
      </c>
      <c r="O4966" s="10">
        <f t="shared" si="77"/>
        <v>1</v>
      </c>
    </row>
    <row r="4967" spans="2:15" x14ac:dyDescent="0.3">
      <c r="B4967" s="10">
        <v>2025</v>
      </c>
      <c r="C4967" s="10" t="s">
        <v>15</v>
      </c>
      <c r="D4967" s="10" t="s">
        <v>42</v>
      </c>
      <c r="E4967" s="10" t="s">
        <v>24</v>
      </c>
      <c r="F4967" s="10" t="s">
        <v>30</v>
      </c>
      <c r="G4967" s="10" t="s">
        <v>40</v>
      </c>
      <c r="H4967" s="10" t="s">
        <v>20</v>
      </c>
      <c r="I4967" s="10" t="s">
        <v>21</v>
      </c>
      <c r="O4967" s="10">
        <f t="shared" si="77"/>
        <v>1</v>
      </c>
    </row>
    <row r="4968" spans="2:15" x14ac:dyDescent="0.3">
      <c r="B4968" s="10">
        <v>2026</v>
      </c>
      <c r="C4968" s="10" t="s">
        <v>45</v>
      </c>
      <c r="D4968" s="10" t="s">
        <v>33</v>
      </c>
      <c r="E4968" s="10" t="s">
        <v>17</v>
      </c>
      <c r="F4968" s="10" t="s">
        <v>25</v>
      </c>
      <c r="G4968" s="10" t="s">
        <v>40</v>
      </c>
      <c r="H4968" s="10" t="s">
        <v>20</v>
      </c>
      <c r="I4968" s="10" t="s">
        <v>34</v>
      </c>
      <c r="O4968" s="10">
        <f t="shared" si="77"/>
        <v>1</v>
      </c>
    </row>
    <row r="4969" spans="2:15" x14ac:dyDescent="0.3">
      <c r="B4969" s="10">
        <v>2020</v>
      </c>
      <c r="C4969" s="10" t="s">
        <v>29</v>
      </c>
      <c r="D4969" s="10" t="s">
        <v>37</v>
      </c>
      <c r="E4969" s="10" t="s">
        <v>35</v>
      </c>
      <c r="F4969" s="10" t="s">
        <v>18</v>
      </c>
      <c r="G4969" s="10" t="s">
        <v>26</v>
      </c>
      <c r="H4969" s="10" t="s">
        <v>20</v>
      </c>
      <c r="I4969" s="10" t="s">
        <v>28</v>
      </c>
      <c r="O4969" s="10">
        <f t="shared" si="77"/>
        <v>1</v>
      </c>
    </row>
    <row r="4970" spans="2:15" x14ac:dyDescent="0.3">
      <c r="B4970" s="10">
        <v>2025</v>
      </c>
      <c r="C4970" s="10" t="s">
        <v>36</v>
      </c>
      <c r="D4970" s="10" t="s">
        <v>31</v>
      </c>
      <c r="E4970" s="10" t="s">
        <v>17</v>
      </c>
      <c r="F4970" s="10" t="s">
        <v>30</v>
      </c>
      <c r="G4970" s="10" t="s">
        <v>26</v>
      </c>
      <c r="H4970" s="10" t="s">
        <v>34</v>
      </c>
      <c r="I4970" s="10" t="s">
        <v>21</v>
      </c>
      <c r="O4970" s="10">
        <f t="shared" si="77"/>
        <v>1</v>
      </c>
    </row>
    <row r="4971" spans="2:15" x14ac:dyDescent="0.3">
      <c r="B4971" s="10">
        <v>2025</v>
      </c>
      <c r="C4971" s="10" t="s">
        <v>29</v>
      </c>
      <c r="D4971" s="10" t="s">
        <v>42</v>
      </c>
      <c r="E4971" s="10" t="s">
        <v>35</v>
      </c>
      <c r="F4971" s="10" t="s">
        <v>25</v>
      </c>
      <c r="G4971" s="10" t="s">
        <v>40</v>
      </c>
      <c r="H4971" s="10" t="s">
        <v>20</v>
      </c>
      <c r="I4971" s="10" t="s">
        <v>28</v>
      </c>
      <c r="O4971" s="10">
        <f t="shared" si="77"/>
        <v>1</v>
      </c>
    </row>
    <row r="4972" spans="2:15" x14ac:dyDescent="0.3">
      <c r="B4972" s="10">
        <v>2023</v>
      </c>
      <c r="C4972" s="10" t="s">
        <v>45</v>
      </c>
      <c r="D4972" s="10" t="s">
        <v>37</v>
      </c>
      <c r="E4972" s="10" t="s">
        <v>35</v>
      </c>
      <c r="F4972" s="10" t="s">
        <v>25</v>
      </c>
      <c r="G4972" s="10" t="s">
        <v>40</v>
      </c>
      <c r="H4972" s="10" t="s">
        <v>39</v>
      </c>
      <c r="I4972" s="10" t="s">
        <v>21</v>
      </c>
      <c r="O4972" s="10">
        <f t="shared" si="77"/>
        <v>1</v>
      </c>
    </row>
    <row r="4973" spans="2:15" x14ac:dyDescent="0.3">
      <c r="B4973" s="10">
        <v>2025</v>
      </c>
      <c r="C4973" s="10" t="s">
        <v>36</v>
      </c>
      <c r="D4973" s="10" t="s">
        <v>42</v>
      </c>
      <c r="E4973" s="10" t="s">
        <v>17</v>
      </c>
      <c r="F4973" s="10" t="s">
        <v>30</v>
      </c>
      <c r="G4973" s="10" t="s">
        <v>19</v>
      </c>
      <c r="H4973" s="10" t="s">
        <v>20</v>
      </c>
      <c r="I4973" s="10" t="s">
        <v>21</v>
      </c>
      <c r="O4973" s="10">
        <f t="shared" si="77"/>
        <v>1</v>
      </c>
    </row>
    <row r="4974" spans="2:15" x14ac:dyDescent="0.3">
      <c r="B4974" s="10">
        <v>2023</v>
      </c>
      <c r="C4974" s="10" t="s">
        <v>41</v>
      </c>
      <c r="D4974" s="10" t="s">
        <v>16</v>
      </c>
      <c r="E4974" s="10" t="s">
        <v>35</v>
      </c>
      <c r="F4974" s="10" t="s">
        <v>25</v>
      </c>
      <c r="G4974" s="10" t="s">
        <v>32</v>
      </c>
      <c r="H4974" s="10" t="s">
        <v>20</v>
      </c>
      <c r="I4974" s="10" t="s">
        <v>28</v>
      </c>
      <c r="O4974" s="10">
        <f t="shared" si="77"/>
        <v>1</v>
      </c>
    </row>
    <row r="4975" spans="2:15" x14ac:dyDescent="0.3">
      <c r="B4975" s="10">
        <v>2024</v>
      </c>
      <c r="C4975" s="10" t="s">
        <v>45</v>
      </c>
      <c r="D4975" s="10" t="s">
        <v>31</v>
      </c>
      <c r="E4975" s="10" t="s">
        <v>24</v>
      </c>
      <c r="F4975" s="10" t="s">
        <v>30</v>
      </c>
      <c r="G4975" s="10" t="s">
        <v>38</v>
      </c>
      <c r="H4975" s="10" t="s">
        <v>27</v>
      </c>
      <c r="I4975" s="10" t="s">
        <v>21</v>
      </c>
      <c r="O4975" s="10">
        <f t="shared" si="77"/>
        <v>1</v>
      </c>
    </row>
    <row r="4976" spans="2:15" x14ac:dyDescent="0.3">
      <c r="B4976" s="10">
        <v>2023</v>
      </c>
      <c r="C4976" s="10" t="s">
        <v>41</v>
      </c>
      <c r="D4976" s="10" t="s">
        <v>31</v>
      </c>
      <c r="E4976" s="10" t="s">
        <v>17</v>
      </c>
      <c r="F4976" s="10" t="s">
        <v>30</v>
      </c>
      <c r="G4976" s="10" t="s">
        <v>38</v>
      </c>
      <c r="H4976" s="10" t="s">
        <v>39</v>
      </c>
      <c r="I4976" s="10" t="s">
        <v>21</v>
      </c>
      <c r="O4976" s="10">
        <f t="shared" si="77"/>
        <v>1</v>
      </c>
    </row>
    <row r="4977" spans="2:15" x14ac:dyDescent="0.3">
      <c r="B4977" s="10">
        <v>2026</v>
      </c>
      <c r="C4977" s="10" t="s">
        <v>22</v>
      </c>
      <c r="D4977" s="10" t="s">
        <v>33</v>
      </c>
      <c r="E4977" s="10" t="s">
        <v>35</v>
      </c>
      <c r="F4977" s="10" t="s">
        <v>25</v>
      </c>
      <c r="G4977" s="10" t="s">
        <v>44</v>
      </c>
      <c r="H4977" s="10" t="s">
        <v>39</v>
      </c>
      <c r="I4977" s="10" t="s">
        <v>21</v>
      </c>
      <c r="O4977" s="10">
        <f t="shared" si="77"/>
        <v>1</v>
      </c>
    </row>
    <row r="4978" spans="2:15" x14ac:dyDescent="0.3">
      <c r="B4978" s="10">
        <v>2024</v>
      </c>
      <c r="C4978" s="10" t="s">
        <v>22</v>
      </c>
      <c r="D4978" s="10" t="s">
        <v>23</v>
      </c>
      <c r="E4978" s="10" t="s">
        <v>24</v>
      </c>
      <c r="F4978" s="10" t="s">
        <v>18</v>
      </c>
      <c r="G4978" s="10" t="s">
        <v>26</v>
      </c>
      <c r="H4978" s="10" t="s">
        <v>20</v>
      </c>
      <c r="I4978" s="10" t="s">
        <v>34</v>
      </c>
      <c r="O4978" s="10">
        <f t="shared" si="77"/>
        <v>1</v>
      </c>
    </row>
    <row r="4979" spans="2:15" x14ac:dyDescent="0.3">
      <c r="B4979" s="10">
        <v>2023</v>
      </c>
      <c r="C4979" s="10" t="s">
        <v>45</v>
      </c>
      <c r="D4979" s="10" t="s">
        <v>37</v>
      </c>
      <c r="E4979" s="10" t="s">
        <v>35</v>
      </c>
      <c r="F4979" s="10" t="s">
        <v>18</v>
      </c>
      <c r="G4979" s="10" t="s">
        <v>32</v>
      </c>
      <c r="H4979" s="10" t="s">
        <v>39</v>
      </c>
      <c r="I4979" s="10" t="s">
        <v>34</v>
      </c>
      <c r="O4979" s="10">
        <f t="shared" si="77"/>
        <v>1</v>
      </c>
    </row>
    <row r="4980" spans="2:15" x14ac:dyDescent="0.3">
      <c r="B4980" s="10">
        <v>2026</v>
      </c>
      <c r="C4980" s="10" t="s">
        <v>22</v>
      </c>
      <c r="D4980" s="10" t="s">
        <v>31</v>
      </c>
      <c r="E4980" s="10" t="s">
        <v>35</v>
      </c>
      <c r="F4980" s="10" t="s">
        <v>18</v>
      </c>
      <c r="G4980" s="10" t="s">
        <v>19</v>
      </c>
      <c r="H4980" s="10" t="s">
        <v>27</v>
      </c>
      <c r="I4980" s="10" t="s">
        <v>28</v>
      </c>
      <c r="O4980" s="10">
        <f t="shared" si="77"/>
        <v>1</v>
      </c>
    </row>
    <row r="4981" spans="2:15" x14ac:dyDescent="0.3">
      <c r="B4981" s="10">
        <v>2023</v>
      </c>
      <c r="C4981" s="10" t="s">
        <v>43</v>
      </c>
      <c r="D4981" s="10" t="s">
        <v>33</v>
      </c>
      <c r="E4981" s="10" t="s">
        <v>35</v>
      </c>
      <c r="F4981" s="10" t="s">
        <v>30</v>
      </c>
      <c r="G4981" s="10" t="s">
        <v>19</v>
      </c>
      <c r="H4981" s="10" t="s">
        <v>27</v>
      </c>
      <c r="I4981" s="10" t="s">
        <v>34</v>
      </c>
      <c r="O4981" s="10">
        <f t="shared" si="77"/>
        <v>1</v>
      </c>
    </row>
    <row r="4982" spans="2:15" x14ac:dyDescent="0.3">
      <c r="B4982" s="10">
        <v>2025</v>
      </c>
      <c r="C4982" s="10" t="s">
        <v>22</v>
      </c>
      <c r="D4982" s="10" t="s">
        <v>42</v>
      </c>
      <c r="E4982" s="10" t="s">
        <v>17</v>
      </c>
      <c r="F4982" s="10" t="s">
        <v>18</v>
      </c>
      <c r="G4982" s="10" t="s">
        <v>38</v>
      </c>
      <c r="H4982" s="10" t="s">
        <v>39</v>
      </c>
      <c r="I4982" s="10" t="s">
        <v>28</v>
      </c>
      <c r="O4982" s="10">
        <f t="shared" si="77"/>
        <v>1</v>
      </c>
    </row>
    <row r="4983" spans="2:15" x14ac:dyDescent="0.3">
      <c r="B4983" s="10">
        <v>2024</v>
      </c>
      <c r="C4983" s="10" t="s">
        <v>36</v>
      </c>
      <c r="D4983" s="10" t="s">
        <v>37</v>
      </c>
      <c r="E4983" s="10" t="s">
        <v>24</v>
      </c>
      <c r="F4983" s="10" t="s">
        <v>25</v>
      </c>
      <c r="G4983" s="10" t="s">
        <v>40</v>
      </c>
      <c r="H4983" s="10" t="s">
        <v>34</v>
      </c>
      <c r="I4983" s="10" t="s">
        <v>34</v>
      </c>
      <c r="O4983" s="10">
        <f t="shared" si="77"/>
        <v>1</v>
      </c>
    </row>
    <row r="4984" spans="2:15" x14ac:dyDescent="0.3">
      <c r="B4984" s="10">
        <v>2021</v>
      </c>
      <c r="C4984" s="10" t="s">
        <v>43</v>
      </c>
      <c r="D4984" s="10" t="s">
        <v>23</v>
      </c>
      <c r="E4984" s="10" t="s">
        <v>35</v>
      </c>
      <c r="F4984" s="10" t="s">
        <v>25</v>
      </c>
      <c r="G4984" s="10" t="s">
        <v>40</v>
      </c>
      <c r="H4984" s="10" t="s">
        <v>34</v>
      </c>
      <c r="I4984" s="10" t="s">
        <v>28</v>
      </c>
      <c r="O4984" s="10">
        <f t="shared" si="77"/>
        <v>1</v>
      </c>
    </row>
    <row r="4985" spans="2:15" x14ac:dyDescent="0.3">
      <c r="B4985" s="10">
        <v>2021</v>
      </c>
      <c r="C4985" s="10" t="s">
        <v>41</v>
      </c>
      <c r="D4985" s="10" t="s">
        <v>37</v>
      </c>
      <c r="E4985" s="10" t="s">
        <v>24</v>
      </c>
      <c r="F4985" s="10" t="s">
        <v>30</v>
      </c>
      <c r="G4985" s="10" t="s">
        <v>32</v>
      </c>
      <c r="H4985" s="10" t="s">
        <v>34</v>
      </c>
      <c r="I4985" s="10" t="s">
        <v>21</v>
      </c>
      <c r="O4985" s="10">
        <f t="shared" si="77"/>
        <v>1</v>
      </c>
    </row>
    <row r="4986" spans="2:15" x14ac:dyDescent="0.3">
      <c r="B4986" s="10">
        <v>2024</v>
      </c>
      <c r="C4986" s="10" t="s">
        <v>15</v>
      </c>
      <c r="D4986" s="10" t="s">
        <v>31</v>
      </c>
      <c r="E4986" s="10" t="s">
        <v>24</v>
      </c>
      <c r="F4986" s="10" t="s">
        <v>25</v>
      </c>
      <c r="G4986" s="10" t="s">
        <v>44</v>
      </c>
      <c r="H4986" s="10" t="s">
        <v>34</v>
      </c>
      <c r="I4986" s="10" t="s">
        <v>28</v>
      </c>
      <c r="O4986" s="10">
        <f t="shared" si="77"/>
        <v>1</v>
      </c>
    </row>
    <row r="4987" spans="2:15" x14ac:dyDescent="0.3">
      <c r="B4987" s="10">
        <v>2021</v>
      </c>
      <c r="C4987" s="10" t="s">
        <v>36</v>
      </c>
      <c r="D4987" s="10" t="s">
        <v>42</v>
      </c>
      <c r="E4987" s="10" t="s">
        <v>24</v>
      </c>
      <c r="F4987" s="10" t="s">
        <v>30</v>
      </c>
      <c r="G4987" s="10" t="s">
        <v>44</v>
      </c>
      <c r="H4987" s="10" t="s">
        <v>27</v>
      </c>
      <c r="I4987" s="10" t="s">
        <v>34</v>
      </c>
      <c r="O4987" s="10">
        <f t="shared" si="77"/>
        <v>1</v>
      </c>
    </row>
    <row r="4988" spans="2:15" x14ac:dyDescent="0.3">
      <c r="B4988" s="10">
        <v>2025</v>
      </c>
      <c r="C4988" s="10" t="s">
        <v>29</v>
      </c>
      <c r="D4988" s="10" t="s">
        <v>16</v>
      </c>
      <c r="E4988" s="10" t="s">
        <v>24</v>
      </c>
      <c r="F4988" s="10" t="s">
        <v>18</v>
      </c>
      <c r="G4988" s="10" t="s">
        <v>44</v>
      </c>
      <c r="H4988" s="10" t="s">
        <v>20</v>
      </c>
      <c r="I4988" s="10" t="s">
        <v>34</v>
      </c>
      <c r="O4988" s="10">
        <f t="shared" si="77"/>
        <v>1</v>
      </c>
    </row>
    <row r="4989" spans="2:15" x14ac:dyDescent="0.3">
      <c r="B4989" s="10">
        <v>2023</v>
      </c>
      <c r="C4989" s="10" t="s">
        <v>22</v>
      </c>
      <c r="D4989" s="10" t="s">
        <v>42</v>
      </c>
      <c r="E4989" s="10" t="s">
        <v>24</v>
      </c>
      <c r="F4989" s="10" t="s">
        <v>18</v>
      </c>
      <c r="G4989" s="10" t="s">
        <v>38</v>
      </c>
      <c r="H4989" s="10" t="s">
        <v>39</v>
      </c>
      <c r="I4989" s="10" t="s">
        <v>21</v>
      </c>
      <c r="O4989" s="10">
        <f t="shared" si="77"/>
        <v>1</v>
      </c>
    </row>
    <row r="4990" spans="2:15" x14ac:dyDescent="0.3">
      <c r="B4990" s="10">
        <v>2020</v>
      </c>
      <c r="C4990" s="10" t="s">
        <v>36</v>
      </c>
      <c r="D4990" s="10" t="s">
        <v>42</v>
      </c>
      <c r="E4990" s="10" t="s">
        <v>24</v>
      </c>
      <c r="F4990" s="10" t="s">
        <v>30</v>
      </c>
      <c r="G4990" s="10" t="s">
        <v>44</v>
      </c>
      <c r="H4990" s="10" t="s">
        <v>34</v>
      </c>
      <c r="I4990" s="10" t="s">
        <v>21</v>
      </c>
      <c r="O4990" s="10">
        <f t="shared" si="77"/>
        <v>1</v>
      </c>
    </row>
    <row r="4991" spans="2:15" x14ac:dyDescent="0.3">
      <c r="B4991" s="10">
        <v>2020</v>
      </c>
      <c r="C4991" s="10" t="s">
        <v>29</v>
      </c>
      <c r="D4991" s="10" t="s">
        <v>31</v>
      </c>
      <c r="E4991" s="10" t="s">
        <v>24</v>
      </c>
      <c r="F4991" s="10" t="s">
        <v>25</v>
      </c>
      <c r="G4991" s="10" t="s">
        <v>44</v>
      </c>
      <c r="H4991" s="10" t="s">
        <v>34</v>
      </c>
      <c r="I4991" s="10" t="s">
        <v>21</v>
      </c>
      <c r="O4991" s="10">
        <f t="shared" si="77"/>
        <v>1</v>
      </c>
    </row>
    <row r="4992" spans="2:15" x14ac:dyDescent="0.3">
      <c r="B4992" s="10">
        <v>2024</v>
      </c>
      <c r="C4992" s="10" t="s">
        <v>45</v>
      </c>
      <c r="D4992" s="10" t="s">
        <v>42</v>
      </c>
      <c r="E4992" s="10" t="s">
        <v>35</v>
      </c>
      <c r="F4992" s="10" t="s">
        <v>18</v>
      </c>
      <c r="G4992" s="10" t="s">
        <v>40</v>
      </c>
      <c r="H4992" s="10" t="s">
        <v>20</v>
      </c>
      <c r="I4992" s="10" t="s">
        <v>28</v>
      </c>
      <c r="O4992" s="10">
        <f t="shared" si="77"/>
        <v>1</v>
      </c>
    </row>
    <row r="4993" spans="2:15" x14ac:dyDescent="0.3">
      <c r="B4993" s="10">
        <v>2025</v>
      </c>
      <c r="C4993" s="10" t="s">
        <v>15</v>
      </c>
      <c r="D4993" s="10" t="s">
        <v>31</v>
      </c>
      <c r="E4993" s="10" t="s">
        <v>17</v>
      </c>
      <c r="F4993" s="10" t="s">
        <v>25</v>
      </c>
      <c r="G4993" s="10" t="s">
        <v>44</v>
      </c>
      <c r="H4993" s="10" t="s">
        <v>34</v>
      </c>
      <c r="I4993" s="10" t="s">
        <v>28</v>
      </c>
      <c r="O4993" s="10">
        <f t="shared" si="77"/>
        <v>1</v>
      </c>
    </row>
    <row r="4994" spans="2:15" x14ac:dyDescent="0.3">
      <c r="B4994" s="10">
        <v>2026</v>
      </c>
      <c r="C4994" s="10" t="s">
        <v>41</v>
      </c>
      <c r="D4994" s="10" t="s">
        <v>23</v>
      </c>
      <c r="E4994" s="10" t="s">
        <v>24</v>
      </c>
      <c r="F4994" s="10" t="s">
        <v>25</v>
      </c>
      <c r="G4994" s="10" t="s">
        <v>44</v>
      </c>
      <c r="H4994" s="10" t="s">
        <v>27</v>
      </c>
      <c r="I4994" s="10" t="s">
        <v>34</v>
      </c>
      <c r="O4994" s="10">
        <f t="shared" si="77"/>
        <v>1</v>
      </c>
    </row>
    <row r="4995" spans="2:15" x14ac:dyDescent="0.3">
      <c r="B4995" s="10">
        <v>2022</v>
      </c>
      <c r="C4995" s="10" t="s">
        <v>45</v>
      </c>
      <c r="D4995" s="10" t="s">
        <v>16</v>
      </c>
      <c r="E4995" s="10" t="s">
        <v>24</v>
      </c>
      <c r="F4995" s="10" t="s">
        <v>18</v>
      </c>
      <c r="G4995" s="10" t="s">
        <v>19</v>
      </c>
      <c r="H4995" s="10" t="s">
        <v>20</v>
      </c>
      <c r="I4995" s="10" t="s">
        <v>34</v>
      </c>
      <c r="O4995" s="10">
        <f t="shared" si="77"/>
        <v>1</v>
      </c>
    </row>
    <row r="4996" spans="2:15" x14ac:dyDescent="0.3">
      <c r="B4996" s="10">
        <v>2022</v>
      </c>
      <c r="C4996" s="10" t="s">
        <v>41</v>
      </c>
      <c r="D4996" s="10" t="s">
        <v>16</v>
      </c>
      <c r="E4996" s="10" t="s">
        <v>24</v>
      </c>
      <c r="F4996" s="10" t="s">
        <v>18</v>
      </c>
      <c r="G4996" s="10" t="s">
        <v>32</v>
      </c>
      <c r="H4996" s="10" t="s">
        <v>34</v>
      </c>
      <c r="I4996" s="10" t="s">
        <v>28</v>
      </c>
      <c r="O4996" s="10">
        <f t="shared" si="77"/>
        <v>1</v>
      </c>
    </row>
    <row r="4997" spans="2:15" x14ac:dyDescent="0.3">
      <c r="B4997" s="10">
        <v>2025</v>
      </c>
      <c r="C4997" s="10" t="s">
        <v>41</v>
      </c>
      <c r="D4997" s="10" t="s">
        <v>37</v>
      </c>
      <c r="E4997" s="10" t="s">
        <v>24</v>
      </c>
      <c r="F4997" s="10" t="s">
        <v>18</v>
      </c>
      <c r="G4997" s="10" t="s">
        <v>44</v>
      </c>
      <c r="H4997" s="10" t="s">
        <v>20</v>
      </c>
      <c r="I4997" s="10" t="s">
        <v>34</v>
      </c>
      <c r="O4997" s="10">
        <f t="shared" ref="O4997:O5060" si="78">SUBTOTAL(103,B4997)</f>
        <v>1</v>
      </c>
    </row>
    <row r="4998" spans="2:15" x14ac:dyDescent="0.3">
      <c r="B4998" s="10">
        <v>2024</v>
      </c>
      <c r="C4998" s="10" t="s">
        <v>45</v>
      </c>
      <c r="D4998" s="10" t="s">
        <v>16</v>
      </c>
      <c r="E4998" s="10" t="s">
        <v>35</v>
      </c>
      <c r="F4998" s="10" t="s">
        <v>25</v>
      </c>
      <c r="G4998" s="10" t="s">
        <v>26</v>
      </c>
      <c r="H4998" s="10" t="s">
        <v>20</v>
      </c>
      <c r="I4998" s="10" t="s">
        <v>34</v>
      </c>
      <c r="O4998" s="10">
        <f t="shared" si="78"/>
        <v>1</v>
      </c>
    </row>
    <row r="4999" spans="2:15" x14ac:dyDescent="0.3">
      <c r="B4999" s="10">
        <v>2020</v>
      </c>
      <c r="C4999" s="10" t="s">
        <v>43</v>
      </c>
      <c r="D4999" s="10" t="s">
        <v>33</v>
      </c>
      <c r="E4999" s="10" t="s">
        <v>17</v>
      </c>
      <c r="F4999" s="10" t="s">
        <v>25</v>
      </c>
      <c r="G4999" s="10" t="s">
        <v>38</v>
      </c>
      <c r="H4999" s="10" t="s">
        <v>20</v>
      </c>
      <c r="I4999" s="10" t="s">
        <v>34</v>
      </c>
      <c r="O4999" s="10">
        <f t="shared" si="78"/>
        <v>1</v>
      </c>
    </row>
    <row r="5000" spans="2:15" x14ac:dyDescent="0.3">
      <c r="B5000" s="10">
        <v>2026</v>
      </c>
      <c r="C5000" s="10" t="s">
        <v>43</v>
      </c>
      <c r="D5000" s="10" t="s">
        <v>37</v>
      </c>
      <c r="E5000" s="10" t="s">
        <v>24</v>
      </c>
      <c r="F5000" s="10" t="s">
        <v>18</v>
      </c>
      <c r="G5000" s="10" t="s">
        <v>38</v>
      </c>
      <c r="H5000" s="10" t="s">
        <v>27</v>
      </c>
      <c r="I5000" s="10" t="s">
        <v>34</v>
      </c>
      <c r="O5000" s="10">
        <f t="shared" si="78"/>
        <v>1</v>
      </c>
    </row>
    <row r="5001" spans="2:15" x14ac:dyDescent="0.3">
      <c r="B5001" s="10">
        <v>2021</v>
      </c>
      <c r="C5001" s="10" t="s">
        <v>29</v>
      </c>
      <c r="D5001" s="10" t="s">
        <v>42</v>
      </c>
      <c r="E5001" s="10" t="s">
        <v>35</v>
      </c>
      <c r="F5001" s="10" t="s">
        <v>25</v>
      </c>
      <c r="G5001" s="10" t="s">
        <v>38</v>
      </c>
      <c r="H5001" s="10" t="s">
        <v>34</v>
      </c>
      <c r="I5001" s="10" t="s">
        <v>28</v>
      </c>
      <c r="O5001" s="10">
        <f t="shared" si="78"/>
        <v>1</v>
      </c>
    </row>
    <row r="5002" spans="2:15" x14ac:dyDescent="0.3">
      <c r="B5002" s="10">
        <v>2023</v>
      </c>
      <c r="C5002" s="10" t="s">
        <v>36</v>
      </c>
      <c r="D5002" s="10" t="s">
        <v>37</v>
      </c>
      <c r="E5002" s="10" t="s">
        <v>17</v>
      </c>
      <c r="F5002" s="10" t="s">
        <v>30</v>
      </c>
      <c r="G5002" s="10" t="s">
        <v>44</v>
      </c>
      <c r="H5002" s="10" t="s">
        <v>27</v>
      </c>
      <c r="I5002" s="10" t="s">
        <v>28</v>
      </c>
      <c r="O5002" s="10">
        <f t="shared" si="78"/>
        <v>1</v>
      </c>
    </row>
    <row r="5003" spans="2:15" x14ac:dyDescent="0.3">
      <c r="B5003" s="10">
        <v>2024</v>
      </c>
      <c r="C5003" s="10" t="s">
        <v>43</v>
      </c>
      <c r="D5003" s="10" t="s">
        <v>16</v>
      </c>
      <c r="E5003" s="10" t="s">
        <v>24</v>
      </c>
      <c r="F5003" s="10" t="s">
        <v>25</v>
      </c>
      <c r="G5003" s="10" t="s">
        <v>32</v>
      </c>
      <c r="H5003" s="10" t="s">
        <v>20</v>
      </c>
      <c r="I5003" s="10" t="s">
        <v>28</v>
      </c>
      <c r="O5003" s="10">
        <f t="shared" si="78"/>
        <v>1</v>
      </c>
    </row>
    <row r="5004" spans="2:15" x14ac:dyDescent="0.3">
      <c r="B5004" s="10">
        <v>2023</v>
      </c>
      <c r="C5004" s="10" t="s">
        <v>15</v>
      </c>
      <c r="D5004" s="10" t="s">
        <v>31</v>
      </c>
      <c r="E5004" s="10" t="s">
        <v>24</v>
      </c>
      <c r="F5004" s="10" t="s">
        <v>25</v>
      </c>
      <c r="G5004" s="10" t="s">
        <v>44</v>
      </c>
      <c r="H5004" s="10" t="s">
        <v>39</v>
      </c>
      <c r="I5004" s="10" t="s">
        <v>34</v>
      </c>
      <c r="O5004" s="10">
        <f t="shared" si="78"/>
        <v>1</v>
      </c>
    </row>
    <row r="5005" spans="2:15" x14ac:dyDescent="0.3">
      <c r="B5005" s="10">
        <v>2023</v>
      </c>
      <c r="C5005" s="10" t="s">
        <v>36</v>
      </c>
      <c r="D5005" s="10" t="s">
        <v>23</v>
      </c>
      <c r="E5005" s="10" t="s">
        <v>17</v>
      </c>
      <c r="F5005" s="10" t="s">
        <v>30</v>
      </c>
      <c r="G5005" s="10" t="s">
        <v>38</v>
      </c>
      <c r="H5005" s="10" t="s">
        <v>20</v>
      </c>
      <c r="I5005" s="10" t="s">
        <v>21</v>
      </c>
      <c r="O5005" s="10">
        <f t="shared" si="78"/>
        <v>1</v>
      </c>
    </row>
    <row r="5006" spans="2:15" x14ac:dyDescent="0.3">
      <c r="B5006" s="10">
        <v>2020</v>
      </c>
      <c r="C5006" s="10" t="s">
        <v>41</v>
      </c>
      <c r="D5006" s="10" t="s">
        <v>33</v>
      </c>
      <c r="E5006" s="10" t="s">
        <v>35</v>
      </c>
      <c r="F5006" s="10" t="s">
        <v>30</v>
      </c>
      <c r="G5006" s="10" t="s">
        <v>40</v>
      </c>
      <c r="H5006" s="10" t="s">
        <v>20</v>
      </c>
      <c r="I5006" s="10" t="s">
        <v>28</v>
      </c>
      <c r="O5006" s="10">
        <f t="shared" si="78"/>
        <v>1</v>
      </c>
    </row>
    <row r="5007" spans="2:15" x14ac:dyDescent="0.3">
      <c r="B5007" s="10">
        <v>2021</v>
      </c>
      <c r="C5007" s="10" t="s">
        <v>15</v>
      </c>
      <c r="D5007" s="10" t="s">
        <v>42</v>
      </c>
      <c r="E5007" s="10" t="s">
        <v>17</v>
      </c>
      <c r="F5007" s="10" t="s">
        <v>25</v>
      </c>
      <c r="G5007" s="10" t="s">
        <v>26</v>
      </c>
      <c r="H5007" s="10" t="s">
        <v>39</v>
      </c>
      <c r="I5007" s="10" t="s">
        <v>28</v>
      </c>
      <c r="O5007" s="10">
        <f t="shared" si="78"/>
        <v>1</v>
      </c>
    </row>
    <row r="5008" spans="2:15" x14ac:dyDescent="0.3">
      <c r="B5008" s="10">
        <v>2026</v>
      </c>
      <c r="C5008" s="10" t="s">
        <v>15</v>
      </c>
      <c r="D5008" s="10" t="s">
        <v>16</v>
      </c>
      <c r="E5008" s="10" t="s">
        <v>35</v>
      </c>
      <c r="F5008" s="10" t="s">
        <v>30</v>
      </c>
      <c r="G5008" s="10" t="s">
        <v>38</v>
      </c>
      <c r="H5008" s="10" t="s">
        <v>20</v>
      </c>
      <c r="I5008" s="10" t="s">
        <v>28</v>
      </c>
      <c r="O5008" s="10">
        <f t="shared" si="78"/>
        <v>1</v>
      </c>
    </row>
    <row r="5009" spans="2:15" x14ac:dyDescent="0.3">
      <c r="B5009" s="10">
        <v>2026</v>
      </c>
      <c r="C5009" s="10" t="s">
        <v>15</v>
      </c>
      <c r="D5009" s="10" t="s">
        <v>23</v>
      </c>
      <c r="E5009" s="10" t="s">
        <v>35</v>
      </c>
      <c r="F5009" s="10" t="s">
        <v>18</v>
      </c>
      <c r="G5009" s="10" t="s">
        <v>26</v>
      </c>
      <c r="H5009" s="10" t="s">
        <v>20</v>
      </c>
      <c r="I5009" s="10" t="s">
        <v>21</v>
      </c>
      <c r="O5009" s="10">
        <f t="shared" si="78"/>
        <v>1</v>
      </c>
    </row>
    <row r="5010" spans="2:15" x14ac:dyDescent="0.3">
      <c r="B5010" s="10">
        <v>2023</v>
      </c>
      <c r="C5010" s="10" t="s">
        <v>45</v>
      </c>
      <c r="D5010" s="10" t="s">
        <v>16</v>
      </c>
      <c r="E5010" s="10" t="s">
        <v>35</v>
      </c>
      <c r="F5010" s="10" t="s">
        <v>25</v>
      </c>
      <c r="G5010" s="10" t="s">
        <v>38</v>
      </c>
      <c r="H5010" s="10" t="s">
        <v>27</v>
      </c>
      <c r="I5010" s="10" t="s">
        <v>28</v>
      </c>
      <c r="O5010" s="10">
        <f t="shared" si="78"/>
        <v>1</v>
      </c>
    </row>
    <row r="5011" spans="2:15" x14ac:dyDescent="0.3">
      <c r="B5011" s="10">
        <v>2023</v>
      </c>
      <c r="C5011" s="10" t="s">
        <v>22</v>
      </c>
      <c r="D5011" s="10" t="s">
        <v>16</v>
      </c>
      <c r="E5011" s="10" t="s">
        <v>35</v>
      </c>
      <c r="F5011" s="10" t="s">
        <v>30</v>
      </c>
      <c r="G5011" s="10" t="s">
        <v>32</v>
      </c>
      <c r="H5011" s="10" t="s">
        <v>39</v>
      </c>
      <c r="I5011" s="10" t="s">
        <v>34</v>
      </c>
      <c r="O5011" s="10">
        <f t="shared" si="78"/>
        <v>1</v>
      </c>
    </row>
    <row r="5012" spans="2:15" x14ac:dyDescent="0.3">
      <c r="B5012" s="10">
        <v>2026</v>
      </c>
      <c r="C5012" s="10" t="s">
        <v>22</v>
      </c>
      <c r="D5012" s="10" t="s">
        <v>33</v>
      </c>
      <c r="E5012" s="10" t="s">
        <v>17</v>
      </c>
      <c r="F5012" s="10" t="s">
        <v>25</v>
      </c>
      <c r="G5012" s="10" t="s">
        <v>44</v>
      </c>
      <c r="H5012" s="10" t="s">
        <v>20</v>
      </c>
      <c r="I5012" s="10" t="s">
        <v>21</v>
      </c>
      <c r="O5012" s="10">
        <f t="shared" si="78"/>
        <v>1</v>
      </c>
    </row>
    <row r="5013" spans="2:15" x14ac:dyDescent="0.3">
      <c r="B5013" s="10">
        <v>2023</v>
      </c>
      <c r="C5013" s="10" t="s">
        <v>29</v>
      </c>
      <c r="D5013" s="10" t="s">
        <v>33</v>
      </c>
      <c r="E5013" s="10" t="s">
        <v>24</v>
      </c>
      <c r="F5013" s="10" t="s">
        <v>18</v>
      </c>
      <c r="G5013" s="10" t="s">
        <v>32</v>
      </c>
      <c r="H5013" s="10" t="s">
        <v>39</v>
      </c>
      <c r="I5013" s="10" t="s">
        <v>21</v>
      </c>
      <c r="O5013" s="10">
        <f t="shared" si="78"/>
        <v>1</v>
      </c>
    </row>
    <row r="5014" spans="2:15" x14ac:dyDescent="0.3">
      <c r="B5014" s="10">
        <v>2022</v>
      </c>
      <c r="C5014" s="10" t="s">
        <v>41</v>
      </c>
      <c r="D5014" s="10" t="s">
        <v>31</v>
      </c>
      <c r="E5014" s="10" t="s">
        <v>17</v>
      </c>
      <c r="F5014" s="10" t="s">
        <v>30</v>
      </c>
      <c r="G5014" s="10" t="s">
        <v>26</v>
      </c>
      <c r="H5014" s="10" t="s">
        <v>34</v>
      </c>
      <c r="I5014" s="10" t="s">
        <v>21</v>
      </c>
      <c r="O5014" s="10">
        <f t="shared" si="78"/>
        <v>1</v>
      </c>
    </row>
    <row r="5015" spans="2:15" x14ac:dyDescent="0.3">
      <c r="B5015" s="10">
        <v>2020</v>
      </c>
      <c r="C5015" s="10" t="s">
        <v>22</v>
      </c>
      <c r="D5015" s="10" t="s">
        <v>33</v>
      </c>
      <c r="E5015" s="10" t="s">
        <v>35</v>
      </c>
      <c r="F5015" s="10" t="s">
        <v>18</v>
      </c>
      <c r="G5015" s="10" t="s">
        <v>38</v>
      </c>
      <c r="H5015" s="10" t="s">
        <v>20</v>
      </c>
      <c r="I5015" s="10" t="s">
        <v>28</v>
      </c>
      <c r="O5015" s="10">
        <f t="shared" si="78"/>
        <v>1</v>
      </c>
    </row>
    <row r="5016" spans="2:15" x14ac:dyDescent="0.3">
      <c r="B5016" s="10">
        <v>2026</v>
      </c>
      <c r="C5016" s="10" t="s">
        <v>43</v>
      </c>
      <c r="D5016" s="10" t="s">
        <v>31</v>
      </c>
      <c r="E5016" s="10" t="s">
        <v>17</v>
      </c>
      <c r="F5016" s="10" t="s">
        <v>30</v>
      </c>
      <c r="G5016" s="10" t="s">
        <v>26</v>
      </c>
      <c r="H5016" s="10" t="s">
        <v>34</v>
      </c>
      <c r="I5016" s="10" t="s">
        <v>28</v>
      </c>
      <c r="O5016" s="10">
        <f t="shared" si="78"/>
        <v>1</v>
      </c>
    </row>
    <row r="5017" spans="2:15" x14ac:dyDescent="0.3">
      <c r="B5017" s="10">
        <v>2023</v>
      </c>
      <c r="C5017" s="10" t="s">
        <v>29</v>
      </c>
      <c r="D5017" s="10" t="s">
        <v>16</v>
      </c>
      <c r="E5017" s="10" t="s">
        <v>24</v>
      </c>
      <c r="F5017" s="10" t="s">
        <v>25</v>
      </c>
      <c r="G5017" s="10" t="s">
        <v>32</v>
      </c>
      <c r="H5017" s="10" t="s">
        <v>27</v>
      </c>
      <c r="I5017" s="10" t="s">
        <v>21</v>
      </c>
      <c r="O5017" s="10">
        <f t="shared" si="78"/>
        <v>1</v>
      </c>
    </row>
    <row r="5018" spans="2:15" x14ac:dyDescent="0.3">
      <c r="B5018" s="10">
        <v>2025</v>
      </c>
      <c r="C5018" s="10" t="s">
        <v>41</v>
      </c>
      <c r="D5018" s="10" t="s">
        <v>31</v>
      </c>
      <c r="E5018" s="10" t="s">
        <v>17</v>
      </c>
      <c r="F5018" s="10" t="s">
        <v>25</v>
      </c>
      <c r="G5018" s="10" t="s">
        <v>19</v>
      </c>
      <c r="H5018" s="10" t="s">
        <v>39</v>
      </c>
      <c r="I5018" s="10" t="s">
        <v>34</v>
      </c>
      <c r="O5018" s="10">
        <f t="shared" si="78"/>
        <v>1</v>
      </c>
    </row>
    <row r="5019" spans="2:15" x14ac:dyDescent="0.3">
      <c r="B5019" s="10">
        <v>2022</v>
      </c>
      <c r="C5019" s="10" t="s">
        <v>43</v>
      </c>
      <c r="D5019" s="10" t="s">
        <v>37</v>
      </c>
      <c r="E5019" s="10" t="s">
        <v>35</v>
      </c>
      <c r="F5019" s="10" t="s">
        <v>25</v>
      </c>
      <c r="G5019" s="10" t="s">
        <v>26</v>
      </c>
      <c r="H5019" s="10" t="s">
        <v>34</v>
      </c>
      <c r="I5019" s="10" t="s">
        <v>34</v>
      </c>
      <c r="O5019" s="10">
        <f t="shared" si="78"/>
        <v>1</v>
      </c>
    </row>
    <row r="5020" spans="2:15" x14ac:dyDescent="0.3">
      <c r="B5020" s="10">
        <v>2022</v>
      </c>
      <c r="C5020" s="10" t="s">
        <v>15</v>
      </c>
      <c r="D5020" s="10" t="s">
        <v>33</v>
      </c>
      <c r="E5020" s="10" t="s">
        <v>17</v>
      </c>
      <c r="F5020" s="10" t="s">
        <v>30</v>
      </c>
      <c r="G5020" s="10" t="s">
        <v>44</v>
      </c>
      <c r="H5020" s="10" t="s">
        <v>34</v>
      </c>
      <c r="I5020" s="10" t="s">
        <v>21</v>
      </c>
      <c r="O5020" s="10">
        <f t="shared" si="78"/>
        <v>1</v>
      </c>
    </row>
    <row r="5021" spans="2:15" x14ac:dyDescent="0.3">
      <c r="B5021" s="10">
        <v>2023</v>
      </c>
      <c r="C5021" s="10" t="s">
        <v>22</v>
      </c>
      <c r="D5021" s="10" t="s">
        <v>42</v>
      </c>
      <c r="E5021" s="10" t="s">
        <v>24</v>
      </c>
      <c r="F5021" s="10" t="s">
        <v>25</v>
      </c>
      <c r="G5021" s="10" t="s">
        <v>44</v>
      </c>
      <c r="H5021" s="10" t="s">
        <v>20</v>
      </c>
      <c r="I5021" s="10" t="s">
        <v>28</v>
      </c>
      <c r="O5021" s="10">
        <f t="shared" si="78"/>
        <v>1</v>
      </c>
    </row>
    <row r="5022" spans="2:15" x14ac:dyDescent="0.3">
      <c r="B5022" s="10">
        <v>2022</v>
      </c>
      <c r="C5022" s="10" t="s">
        <v>29</v>
      </c>
      <c r="D5022" s="10" t="s">
        <v>33</v>
      </c>
      <c r="E5022" s="10" t="s">
        <v>17</v>
      </c>
      <c r="F5022" s="10" t="s">
        <v>25</v>
      </c>
      <c r="G5022" s="10" t="s">
        <v>40</v>
      </c>
      <c r="H5022" s="10" t="s">
        <v>27</v>
      </c>
      <c r="I5022" s="10" t="s">
        <v>21</v>
      </c>
      <c r="O5022" s="10">
        <f t="shared" si="78"/>
        <v>1</v>
      </c>
    </row>
    <row r="5023" spans="2:15" x14ac:dyDescent="0.3">
      <c r="B5023" s="10">
        <v>2026</v>
      </c>
      <c r="C5023" s="10" t="s">
        <v>36</v>
      </c>
      <c r="D5023" s="10" t="s">
        <v>31</v>
      </c>
      <c r="E5023" s="10" t="s">
        <v>35</v>
      </c>
      <c r="F5023" s="10" t="s">
        <v>25</v>
      </c>
      <c r="G5023" s="10" t="s">
        <v>19</v>
      </c>
      <c r="H5023" s="10" t="s">
        <v>20</v>
      </c>
      <c r="I5023" s="10" t="s">
        <v>28</v>
      </c>
      <c r="O5023" s="10">
        <f t="shared" si="78"/>
        <v>1</v>
      </c>
    </row>
    <row r="5024" spans="2:15" x14ac:dyDescent="0.3">
      <c r="B5024" s="10">
        <v>2025</v>
      </c>
      <c r="C5024" s="10" t="s">
        <v>36</v>
      </c>
      <c r="D5024" s="10" t="s">
        <v>42</v>
      </c>
      <c r="E5024" s="10" t="s">
        <v>24</v>
      </c>
      <c r="F5024" s="10" t="s">
        <v>18</v>
      </c>
      <c r="G5024" s="10" t="s">
        <v>38</v>
      </c>
      <c r="H5024" s="10" t="s">
        <v>34</v>
      </c>
      <c r="I5024" s="10" t="s">
        <v>21</v>
      </c>
      <c r="O5024" s="10">
        <f t="shared" si="78"/>
        <v>1</v>
      </c>
    </row>
    <row r="5025" spans="2:15" x14ac:dyDescent="0.3">
      <c r="B5025" s="10">
        <v>2024</v>
      </c>
      <c r="C5025" s="10" t="s">
        <v>36</v>
      </c>
      <c r="D5025" s="10" t="s">
        <v>23</v>
      </c>
      <c r="E5025" s="10" t="s">
        <v>17</v>
      </c>
      <c r="F5025" s="10" t="s">
        <v>30</v>
      </c>
      <c r="G5025" s="10" t="s">
        <v>26</v>
      </c>
      <c r="H5025" s="10" t="s">
        <v>27</v>
      </c>
      <c r="I5025" s="10" t="s">
        <v>34</v>
      </c>
      <c r="O5025" s="10">
        <f t="shared" si="78"/>
        <v>1</v>
      </c>
    </row>
    <row r="5026" spans="2:15" x14ac:dyDescent="0.3">
      <c r="B5026" s="10">
        <v>2022</v>
      </c>
      <c r="C5026" s="10" t="s">
        <v>41</v>
      </c>
      <c r="D5026" s="10" t="s">
        <v>31</v>
      </c>
      <c r="E5026" s="10" t="s">
        <v>24</v>
      </c>
      <c r="F5026" s="10" t="s">
        <v>18</v>
      </c>
      <c r="G5026" s="10" t="s">
        <v>26</v>
      </c>
      <c r="H5026" s="10" t="s">
        <v>27</v>
      </c>
      <c r="I5026" s="10" t="s">
        <v>28</v>
      </c>
      <c r="O5026" s="10">
        <f t="shared" si="78"/>
        <v>1</v>
      </c>
    </row>
    <row r="5027" spans="2:15" x14ac:dyDescent="0.3">
      <c r="B5027" s="10">
        <v>2022</v>
      </c>
      <c r="C5027" s="10" t="s">
        <v>29</v>
      </c>
      <c r="D5027" s="10" t="s">
        <v>37</v>
      </c>
      <c r="E5027" s="10" t="s">
        <v>35</v>
      </c>
      <c r="F5027" s="10" t="s">
        <v>25</v>
      </c>
      <c r="G5027" s="10" t="s">
        <v>38</v>
      </c>
      <c r="H5027" s="10" t="s">
        <v>20</v>
      </c>
      <c r="I5027" s="10" t="s">
        <v>28</v>
      </c>
      <c r="O5027" s="10">
        <f t="shared" si="78"/>
        <v>1</v>
      </c>
    </row>
    <row r="5028" spans="2:15" x14ac:dyDescent="0.3">
      <c r="B5028" s="10">
        <v>2023</v>
      </c>
      <c r="C5028" s="10" t="s">
        <v>22</v>
      </c>
      <c r="D5028" s="10" t="s">
        <v>16</v>
      </c>
      <c r="E5028" s="10" t="s">
        <v>35</v>
      </c>
      <c r="F5028" s="10" t="s">
        <v>18</v>
      </c>
      <c r="G5028" s="10" t="s">
        <v>40</v>
      </c>
      <c r="H5028" s="10" t="s">
        <v>39</v>
      </c>
      <c r="I5028" s="10" t="s">
        <v>28</v>
      </c>
      <c r="O5028" s="10">
        <f t="shared" si="78"/>
        <v>1</v>
      </c>
    </row>
    <row r="5029" spans="2:15" x14ac:dyDescent="0.3">
      <c r="B5029" s="10">
        <v>2021</v>
      </c>
      <c r="C5029" s="10" t="s">
        <v>45</v>
      </c>
      <c r="D5029" s="10" t="s">
        <v>23</v>
      </c>
      <c r="E5029" s="10" t="s">
        <v>35</v>
      </c>
      <c r="F5029" s="10" t="s">
        <v>18</v>
      </c>
      <c r="G5029" s="10" t="s">
        <v>19</v>
      </c>
      <c r="H5029" s="10" t="s">
        <v>27</v>
      </c>
      <c r="I5029" s="10" t="s">
        <v>28</v>
      </c>
      <c r="O5029" s="10">
        <f t="shared" si="78"/>
        <v>1</v>
      </c>
    </row>
    <row r="5030" spans="2:15" x14ac:dyDescent="0.3">
      <c r="B5030" s="10">
        <v>2023</v>
      </c>
      <c r="C5030" s="10" t="s">
        <v>41</v>
      </c>
      <c r="D5030" s="10" t="s">
        <v>37</v>
      </c>
      <c r="E5030" s="10" t="s">
        <v>17</v>
      </c>
      <c r="F5030" s="10" t="s">
        <v>25</v>
      </c>
      <c r="G5030" s="10" t="s">
        <v>26</v>
      </c>
      <c r="H5030" s="10" t="s">
        <v>27</v>
      </c>
      <c r="I5030" s="10" t="s">
        <v>28</v>
      </c>
      <c r="O5030" s="10">
        <f t="shared" si="78"/>
        <v>1</v>
      </c>
    </row>
    <row r="5031" spans="2:15" x14ac:dyDescent="0.3">
      <c r="B5031" s="10">
        <v>2020</v>
      </c>
      <c r="C5031" s="10" t="s">
        <v>41</v>
      </c>
      <c r="D5031" s="10" t="s">
        <v>16</v>
      </c>
      <c r="E5031" s="10" t="s">
        <v>24</v>
      </c>
      <c r="F5031" s="10" t="s">
        <v>25</v>
      </c>
      <c r="G5031" s="10" t="s">
        <v>38</v>
      </c>
      <c r="H5031" s="10" t="s">
        <v>39</v>
      </c>
      <c r="I5031" s="10" t="s">
        <v>21</v>
      </c>
      <c r="O5031" s="10">
        <f t="shared" si="78"/>
        <v>1</v>
      </c>
    </row>
    <row r="5032" spans="2:15" x14ac:dyDescent="0.3">
      <c r="B5032" s="10">
        <v>2020</v>
      </c>
      <c r="C5032" s="10" t="s">
        <v>41</v>
      </c>
      <c r="D5032" s="10" t="s">
        <v>23</v>
      </c>
      <c r="E5032" s="10" t="s">
        <v>24</v>
      </c>
      <c r="F5032" s="10" t="s">
        <v>18</v>
      </c>
      <c r="G5032" s="10" t="s">
        <v>19</v>
      </c>
      <c r="H5032" s="10" t="s">
        <v>27</v>
      </c>
      <c r="I5032" s="10" t="s">
        <v>34</v>
      </c>
      <c r="O5032" s="10">
        <f t="shared" si="78"/>
        <v>1</v>
      </c>
    </row>
    <row r="5033" spans="2:15" x14ac:dyDescent="0.3">
      <c r="B5033" s="10">
        <v>2026</v>
      </c>
      <c r="C5033" s="10" t="s">
        <v>43</v>
      </c>
      <c r="D5033" s="10" t="s">
        <v>37</v>
      </c>
      <c r="E5033" s="10" t="s">
        <v>24</v>
      </c>
      <c r="F5033" s="10" t="s">
        <v>30</v>
      </c>
      <c r="G5033" s="10" t="s">
        <v>38</v>
      </c>
      <c r="H5033" s="10" t="s">
        <v>20</v>
      </c>
      <c r="I5033" s="10" t="s">
        <v>28</v>
      </c>
      <c r="O5033" s="10">
        <f t="shared" si="78"/>
        <v>1</v>
      </c>
    </row>
    <row r="5034" spans="2:15" x14ac:dyDescent="0.3">
      <c r="B5034" s="10">
        <v>2023</v>
      </c>
      <c r="C5034" s="10" t="s">
        <v>29</v>
      </c>
      <c r="D5034" s="10" t="s">
        <v>16</v>
      </c>
      <c r="E5034" s="10" t="s">
        <v>24</v>
      </c>
      <c r="F5034" s="10" t="s">
        <v>25</v>
      </c>
      <c r="G5034" s="10" t="s">
        <v>40</v>
      </c>
      <c r="H5034" s="10" t="s">
        <v>27</v>
      </c>
      <c r="I5034" s="10" t="s">
        <v>34</v>
      </c>
      <c r="O5034" s="10">
        <f t="shared" si="78"/>
        <v>1</v>
      </c>
    </row>
    <row r="5035" spans="2:15" x14ac:dyDescent="0.3">
      <c r="B5035" s="10">
        <v>2020</v>
      </c>
      <c r="C5035" s="10" t="s">
        <v>29</v>
      </c>
      <c r="D5035" s="10" t="s">
        <v>33</v>
      </c>
      <c r="E5035" s="10" t="s">
        <v>17</v>
      </c>
      <c r="F5035" s="10" t="s">
        <v>18</v>
      </c>
      <c r="G5035" s="10" t="s">
        <v>32</v>
      </c>
      <c r="H5035" s="10" t="s">
        <v>27</v>
      </c>
      <c r="I5035" s="10" t="s">
        <v>34</v>
      </c>
      <c r="O5035" s="10">
        <f t="shared" si="78"/>
        <v>1</v>
      </c>
    </row>
    <row r="5036" spans="2:15" x14ac:dyDescent="0.3">
      <c r="B5036" s="10">
        <v>2020</v>
      </c>
      <c r="C5036" s="10" t="s">
        <v>36</v>
      </c>
      <c r="D5036" s="10" t="s">
        <v>37</v>
      </c>
      <c r="E5036" s="10" t="s">
        <v>35</v>
      </c>
      <c r="F5036" s="10" t="s">
        <v>30</v>
      </c>
      <c r="G5036" s="10" t="s">
        <v>38</v>
      </c>
      <c r="H5036" s="10" t="s">
        <v>20</v>
      </c>
      <c r="I5036" s="10" t="s">
        <v>28</v>
      </c>
      <c r="O5036" s="10">
        <f t="shared" si="78"/>
        <v>1</v>
      </c>
    </row>
    <row r="5037" spans="2:15" x14ac:dyDescent="0.3">
      <c r="B5037" s="10">
        <v>2023</v>
      </c>
      <c r="C5037" s="10" t="s">
        <v>43</v>
      </c>
      <c r="D5037" s="10" t="s">
        <v>42</v>
      </c>
      <c r="E5037" s="10" t="s">
        <v>24</v>
      </c>
      <c r="F5037" s="10" t="s">
        <v>25</v>
      </c>
      <c r="G5037" s="10" t="s">
        <v>38</v>
      </c>
      <c r="H5037" s="10" t="s">
        <v>20</v>
      </c>
      <c r="I5037" s="10" t="s">
        <v>28</v>
      </c>
      <c r="O5037" s="10">
        <f t="shared" si="78"/>
        <v>1</v>
      </c>
    </row>
    <row r="5038" spans="2:15" x14ac:dyDescent="0.3">
      <c r="B5038" s="10">
        <v>2025</v>
      </c>
      <c r="C5038" s="10" t="s">
        <v>15</v>
      </c>
      <c r="D5038" s="10" t="s">
        <v>42</v>
      </c>
      <c r="E5038" s="10" t="s">
        <v>17</v>
      </c>
      <c r="F5038" s="10" t="s">
        <v>18</v>
      </c>
      <c r="G5038" s="10" t="s">
        <v>26</v>
      </c>
      <c r="H5038" s="10" t="s">
        <v>20</v>
      </c>
      <c r="I5038" s="10" t="s">
        <v>21</v>
      </c>
      <c r="O5038" s="10">
        <f t="shared" si="78"/>
        <v>1</v>
      </c>
    </row>
    <row r="5039" spans="2:15" x14ac:dyDescent="0.3">
      <c r="B5039" s="10">
        <v>2022</v>
      </c>
      <c r="C5039" s="10" t="s">
        <v>41</v>
      </c>
      <c r="D5039" s="10" t="s">
        <v>33</v>
      </c>
      <c r="E5039" s="10" t="s">
        <v>24</v>
      </c>
      <c r="F5039" s="10" t="s">
        <v>25</v>
      </c>
      <c r="G5039" s="10" t="s">
        <v>19</v>
      </c>
      <c r="H5039" s="10" t="s">
        <v>20</v>
      </c>
      <c r="I5039" s="10" t="s">
        <v>28</v>
      </c>
      <c r="O5039" s="10">
        <f t="shared" si="78"/>
        <v>1</v>
      </c>
    </row>
    <row r="5040" spans="2:15" x14ac:dyDescent="0.3">
      <c r="B5040" s="10">
        <v>2023</v>
      </c>
      <c r="C5040" s="10" t="s">
        <v>22</v>
      </c>
      <c r="D5040" s="10" t="s">
        <v>16</v>
      </c>
      <c r="E5040" s="10" t="s">
        <v>35</v>
      </c>
      <c r="F5040" s="10" t="s">
        <v>18</v>
      </c>
      <c r="G5040" s="10" t="s">
        <v>19</v>
      </c>
      <c r="H5040" s="10" t="s">
        <v>20</v>
      </c>
      <c r="I5040" s="10" t="s">
        <v>28</v>
      </c>
      <c r="O5040" s="10">
        <f t="shared" si="78"/>
        <v>1</v>
      </c>
    </row>
    <row r="5041" spans="2:15" x14ac:dyDescent="0.3">
      <c r="B5041" s="10">
        <v>2024</v>
      </c>
      <c r="C5041" s="10" t="s">
        <v>29</v>
      </c>
      <c r="D5041" s="10" t="s">
        <v>33</v>
      </c>
      <c r="E5041" s="10" t="s">
        <v>24</v>
      </c>
      <c r="F5041" s="10" t="s">
        <v>18</v>
      </c>
      <c r="G5041" s="10" t="s">
        <v>26</v>
      </c>
      <c r="H5041" s="10" t="s">
        <v>20</v>
      </c>
      <c r="I5041" s="10" t="s">
        <v>28</v>
      </c>
      <c r="O5041" s="10">
        <f t="shared" si="78"/>
        <v>1</v>
      </c>
    </row>
    <row r="5042" spans="2:15" x14ac:dyDescent="0.3">
      <c r="B5042" s="10">
        <v>2021</v>
      </c>
      <c r="C5042" s="10" t="s">
        <v>29</v>
      </c>
      <c r="D5042" s="10" t="s">
        <v>31</v>
      </c>
      <c r="E5042" s="10" t="s">
        <v>24</v>
      </c>
      <c r="F5042" s="10" t="s">
        <v>30</v>
      </c>
      <c r="G5042" s="10" t="s">
        <v>19</v>
      </c>
      <c r="H5042" s="10" t="s">
        <v>27</v>
      </c>
      <c r="I5042" s="10" t="s">
        <v>28</v>
      </c>
      <c r="O5042" s="10">
        <f t="shared" si="78"/>
        <v>1</v>
      </c>
    </row>
    <row r="5043" spans="2:15" x14ac:dyDescent="0.3">
      <c r="B5043" s="10">
        <v>2025</v>
      </c>
      <c r="C5043" s="10" t="s">
        <v>41</v>
      </c>
      <c r="D5043" s="10" t="s">
        <v>31</v>
      </c>
      <c r="E5043" s="10" t="s">
        <v>24</v>
      </c>
      <c r="F5043" s="10" t="s">
        <v>18</v>
      </c>
      <c r="G5043" s="10" t="s">
        <v>40</v>
      </c>
      <c r="H5043" s="10" t="s">
        <v>27</v>
      </c>
      <c r="I5043" s="10" t="s">
        <v>21</v>
      </c>
      <c r="O5043" s="10">
        <f t="shared" si="78"/>
        <v>1</v>
      </c>
    </row>
    <row r="5044" spans="2:15" x14ac:dyDescent="0.3">
      <c r="B5044" s="10">
        <v>2024</v>
      </c>
      <c r="C5044" s="10" t="s">
        <v>43</v>
      </c>
      <c r="D5044" s="10" t="s">
        <v>23</v>
      </c>
      <c r="E5044" s="10" t="s">
        <v>24</v>
      </c>
      <c r="F5044" s="10" t="s">
        <v>30</v>
      </c>
      <c r="G5044" s="10" t="s">
        <v>32</v>
      </c>
      <c r="H5044" s="10" t="s">
        <v>27</v>
      </c>
      <c r="I5044" s="10" t="s">
        <v>21</v>
      </c>
      <c r="O5044" s="10">
        <f t="shared" si="78"/>
        <v>1</v>
      </c>
    </row>
    <row r="5045" spans="2:15" x14ac:dyDescent="0.3">
      <c r="B5045" s="10">
        <v>2024</v>
      </c>
      <c r="C5045" s="10" t="s">
        <v>41</v>
      </c>
      <c r="D5045" s="10" t="s">
        <v>31</v>
      </c>
      <c r="E5045" s="10" t="s">
        <v>17</v>
      </c>
      <c r="F5045" s="10" t="s">
        <v>30</v>
      </c>
      <c r="G5045" s="10" t="s">
        <v>19</v>
      </c>
      <c r="H5045" s="10" t="s">
        <v>34</v>
      </c>
      <c r="I5045" s="10" t="s">
        <v>21</v>
      </c>
      <c r="O5045" s="10">
        <f t="shared" si="78"/>
        <v>1</v>
      </c>
    </row>
    <row r="5046" spans="2:15" x14ac:dyDescent="0.3">
      <c r="B5046" s="10">
        <v>2022</v>
      </c>
      <c r="C5046" s="10" t="s">
        <v>36</v>
      </c>
      <c r="D5046" s="10" t="s">
        <v>16</v>
      </c>
      <c r="E5046" s="10" t="s">
        <v>35</v>
      </c>
      <c r="F5046" s="10" t="s">
        <v>30</v>
      </c>
      <c r="G5046" s="10" t="s">
        <v>38</v>
      </c>
      <c r="H5046" s="10" t="s">
        <v>20</v>
      </c>
      <c r="I5046" s="10" t="s">
        <v>21</v>
      </c>
      <c r="O5046" s="10">
        <f t="shared" si="78"/>
        <v>1</v>
      </c>
    </row>
    <row r="5047" spans="2:15" x14ac:dyDescent="0.3">
      <c r="B5047" s="10">
        <v>2026</v>
      </c>
      <c r="C5047" s="10" t="s">
        <v>45</v>
      </c>
      <c r="D5047" s="10" t="s">
        <v>37</v>
      </c>
      <c r="E5047" s="10" t="s">
        <v>17</v>
      </c>
      <c r="F5047" s="10" t="s">
        <v>30</v>
      </c>
      <c r="G5047" s="10" t="s">
        <v>26</v>
      </c>
      <c r="H5047" s="10" t="s">
        <v>27</v>
      </c>
      <c r="I5047" s="10" t="s">
        <v>28</v>
      </c>
      <c r="O5047" s="10">
        <f t="shared" si="78"/>
        <v>1</v>
      </c>
    </row>
    <row r="5048" spans="2:15" x14ac:dyDescent="0.3">
      <c r="B5048" s="10">
        <v>2023</v>
      </c>
      <c r="C5048" s="10" t="s">
        <v>22</v>
      </c>
      <c r="D5048" s="10" t="s">
        <v>33</v>
      </c>
      <c r="E5048" s="10" t="s">
        <v>24</v>
      </c>
      <c r="F5048" s="10" t="s">
        <v>25</v>
      </c>
      <c r="G5048" s="10" t="s">
        <v>26</v>
      </c>
      <c r="H5048" s="10" t="s">
        <v>27</v>
      </c>
      <c r="I5048" s="10" t="s">
        <v>28</v>
      </c>
      <c r="O5048" s="10">
        <f t="shared" si="78"/>
        <v>1</v>
      </c>
    </row>
    <row r="5049" spans="2:15" x14ac:dyDescent="0.3">
      <c r="B5049" s="10">
        <v>2021</v>
      </c>
      <c r="C5049" s="10" t="s">
        <v>22</v>
      </c>
      <c r="D5049" s="10" t="s">
        <v>33</v>
      </c>
      <c r="E5049" s="10" t="s">
        <v>24</v>
      </c>
      <c r="F5049" s="10" t="s">
        <v>18</v>
      </c>
      <c r="G5049" s="10" t="s">
        <v>44</v>
      </c>
      <c r="H5049" s="10" t="s">
        <v>34</v>
      </c>
      <c r="I5049" s="10" t="s">
        <v>28</v>
      </c>
      <c r="O5049" s="10">
        <f t="shared" si="78"/>
        <v>1</v>
      </c>
    </row>
    <row r="5050" spans="2:15" x14ac:dyDescent="0.3">
      <c r="B5050" s="10">
        <v>2025</v>
      </c>
      <c r="C5050" s="10" t="s">
        <v>36</v>
      </c>
      <c r="D5050" s="10" t="s">
        <v>23</v>
      </c>
      <c r="E5050" s="10" t="s">
        <v>17</v>
      </c>
      <c r="F5050" s="10" t="s">
        <v>25</v>
      </c>
      <c r="G5050" s="10" t="s">
        <v>19</v>
      </c>
      <c r="H5050" s="10" t="s">
        <v>34</v>
      </c>
      <c r="I5050" s="10" t="s">
        <v>21</v>
      </c>
      <c r="O5050" s="10">
        <f t="shared" si="78"/>
        <v>1</v>
      </c>
    </row>
    <row r="5051" spans="2:15" x14ac:dyDescent="0.3">
      <c r="B5051" s="10">
        <v>2022</v>
      </c>
      <c r="C5051" s="10" t="s">
        <v>36</v>
      </c>
      <c r="D5051" s="10" t="s">
        <v>42</v>
      </c>
      <c r="E5051" s="10" t="s">
        <v>35</v>
      </c>
      <c r="F5051" s="10" t="s">
        <v>18</v>
      </c>
      <c r="G5051" s="10" t="s">
        <v>38</v>
      </c>
      <c r="H5051" s="10" t="s">
        <v>27</v>
      </c>
      <c r="I5051" s="10" t="s">
        <v>28</v>
      </c>
      <c r="O5051" s="10">
        <f t="shared" si="78"/>
        <v>1</v>
      </c>
    </row>
    <row r="5052" spans="2:15" x14ac:dyDescent="0.3">
      <c r="B5052" s="10">
        <v>2022</v>
      </c>
      <c r="C5052" s="10" t="s">
        <v>45</v>
      </c>
      <c r="D5052" s="10" t="s">
        <v>37</v>
      </c>
      <c r="E5052" s="10" t="s">
        <v>17</v>
      </c>
      <c r="F5052" s="10" t="s">
        <v>18</v>
      </c>
      <c r="G5052" s="10" t="s">
        <v>32</v>
      </c>
      <c r="H5052" s="10" t="s">
        <v>20</v>
      </c>
      <c r="I5052" s="10" t="s">
        <v>34</v>
      </c>
      <c r="O5052" s="10">
        <f t="shared" si="78"/>
        <v>1</v>
      </c>
    </row>
    <row r="5053" spans="2:15" x14ac:dyDescent="0.3">
      <c r="B5053" s="10">
        <v>2020</v>
      </c>
      <c r="C5053" s="10" t="s">
        <v>45</v>
      </c>
      <c r="D5053" s="10" t="s">
        <v>33</v>
      </c>
      <c r="E5053" s="10" t="s">
        <v>24</v>
      </c>
      <c r="F5053" s="10" t="s">
        <v>18</v>
      </c>
      <c r="G5053" s="10" t="s">
        <v>40</v>
      </c>
      <c r="H5053" s="10" t="s">
        <v>34</v>
      </c>
      <c r="I5053" s="10" t="s">
        <v>34</v>
      </c>
      <c r="O5053" s="10">
        <f t="shared" si="78"/>
        <v>1</v>
      </c>
    </row>
    <row r="5054" spans="2:15" x14ac:dyDescent="0.3">
      <c r="B5054" s="10">
        <v>2023</v>
      </c>
      <c r="C5054" s="10" t="s">
        <v>22</v>
      </c>
      <c r="D5054" s="10" t="s">
        <v>16</v>
      </c>
      <c r="E5054" s="10" t="s">
        <v>24</v>
      </c>
      <c r="F5054" s="10" t="s">
        <v>18</v>
      </c>
      <c r="G5054" s="10" t="s">
        <v>19</v>
      </c>
      <c r="H5054" s="10" t="s">
        <v>39</v>
      </c>
      <c r="I5054" s="10" t="s">
        <v>28</v>
      </c>
      <c r="O5054" s="10">
        <f t="shared" si="78"/>
        <v>1</v>
      </c>
    </row>
    <row r="5055" spans="2:15" x14ac:dyDescent="0.3">
      <c r="B5055" s="10">
        <v>2023</v>
      </c>
      <c r="C5055" s="10" t="s">
        <v>22</v>
      </c>
      <c r="D5055" s="10" t="s">
        <v>16</v>
      </c>
      <c r="E5055" s="10" t="s">
        <v>35</v>
      </c>
      <c r="F5055" s="10" t="s">
        <v>30</v>
      </c>
      <c r="G5055" s="10" t="s">
        <v>44</v>
      </c>
      <c r="H5055" s="10" t="s">
        <v>27</v>
      </c>
      <c r="I5055" s="10" t="s">
        <v>28</v>
      </c>
      <c r="O5055" s="10">
        <f t="shared" si="78"/>
        <v>1</v>
      </c>
    </row>
    <row r="5056" spans="2:15" x14ac:dyDescent="0.3">
      <c r="B5056" s="10">
        <v>2023</v>
      </c>
      <c r="C5056" s="10" t="s">
        <v>29</v>
      </c>
      <c r="D5056" s="10" t="s">
        <v>37</v>
      </c>
      <c r="E5056" s="10" t="s">
        <v>24</v>
      </c>
      <c r="F5056" s="10" t="s">
        <v>25</v>
      </c>
      <c r="G5056" s="10" t="s">
        <v>19</v>
      </c>
      <c r="H5056" s="10" t="s">
        <v>39</v>
      </c>
      <c r="I5056" s="10" t="s">
        <v>21</v>
      </c>
      <c r="O5056" s="10">
        <f t="shared" si="78"/>
        <v>1</v>
      </c>
    </row>
    <row r="5057" spans="2:15" x14ac:dyDescent="0.3">
      <c r="B5057" s="10">
        <v>2022</v>
      </c>
      <c r="C5057" s="10" t="s">
        <v>15</v>
      </c>
      <c r="D5057" s="10" t="s">
        <v>37</v>
      </c>
      <c r="E5057" s="10" t="s">
        <v>24</v>
      </c>
      <c r="F5057" s="10" t="s">
        <v>18</v>
      </c>
      <c r="G5057" s="10" t="s">
        <v>44</v>
      </c>
      <c r="H5057" s="10" t="s">
        <v>20</v>
      </c>
      <c r="I5057" s="10" t="s">
        <v>21</v>
      </c>
      <c r="O5057" s="10">
        <f t="shared" si="78"/>
        <v>1</v>
      </c>
    </row>
    <row r="5058" spans="2:15" x14ac:dyDescent="0.3">
      <c r="B5058" s="10">
        <v>2023</v>
      </c>
      <c r="C5058" s="10" t="s">
        <v>45</v>
      </c>
      <c r="D5058" s="10" t="s">
        <v>16</v>
      </c>
      <c r="E5058" s="10" t="s">
        <v>17</v>
      </c>
      <c r="F5058" s="10" t="s">
        <v>25</v>
      </c>
      <c r="G5058" s="10" t="s">
        <v>19</v>
      </c>
      <c r="H5058" s="10" t="s">
        <v>34</v>
      </c>
      <c r="I5058" s="10" t="s">
        <v>21</v>
      </c>
      <c r="O5058" s="10">
        <f t="shared" si="78"/>
        <v>1</v>
      </c>
    </row>
    <row r="5059" spans="2:15" x14ac:dyDescent="0.3">
      <c r="B5059" s="10">
        <v>2020</v>
      </c>
      <c r="C5059" s="10" t="s">
        <v>41</v>
      </c>
      <c r="D5059" s="10" t="s">
        <v>16</v>
      </c>
      <c r="E5059" s="10" t="s">
        <v>17</v>
      </c>
      <c r="F5059" s="10" t="s">
        <v>30</v>
      </c>
      <c r="G5059" s="10" t="s">
        <v>26</v>
      </c>
      <c r="H5059" s="10" t="s">
        <v>39</v>
      </c>
      <c r="I5059" s="10" t="s">
        <v>21</v>
      </c>
      <c r="O5059" s="10">
        <f t="shared" si="78"/>
        <v>1</v>
      </c>
    </row>
    <row r="5060" spans="2:15" x14ac:dyDescent="0.3">
      <c r="B5060" s="10">
        <v>2020</v>
      </c>
      <c r="C5060" s="10" t="s">
        <v>15</v>
      </c>
      <c r="D5060" s="10" t="s">
        <v>42</v>
      </c>
      <c r="E5060" s="10" t="s">
        <v>35</v>
      </c>
      <c r="F5060" s="10" t="s">
        <v>18</v>
      </c>
      <c r="G5060" s="10" t="s">
        <v>32</v>
      </c>
      <c r="H5060" s="10" t="s">
        <v>27</v>
      </c>
      <c r="I5060" s="10" t="s">
        <v>34</v>
      </c>
      <c r="O5060" s="10">
        <f t="shared" si="78"/>
        <v>1</v>
      </c>
    </row>
    <row r="5061" spans="2:15" x14ac:dyDescent="0.3">
      <c r="B5061" s="10">
        <v>2022</v>
      </c>
      <c r="C5061" s="10" t="s">
        <v>41</v>
      </c>
      <c r="D5061" s="10" t="s">
        <v>37</v>
      </c>
      <c r="E5061" s="10" t="s">
        <v>35</v>
      </c>
      <c r="F5061" s="10" t="s">
        <v>18</v>
      </c>
      <c r="G5061" s="10" t="s">
        <v>40</v>
      </c>
      <c r="H5061" s="10" t="s">
        <v>20</v>
      </c>
      <c r="I5061" s="10" t="s">
        <v>34</v>
      </c>
      <c r="O5061" s="10">
        <f t="shared" ref="O5061:O5124" si="79">SUBTOTAL(103,B5061)</f>
        <v>1</v>
      </c>
    </row>
    <row r="5062" spans="2:15" x14ac:dyDescent="0.3">
      <c r="B5062" s="10">
        <v>2026</v>
      </c>
      <c r="C5062" s="10" t="s">
        <v>29</v>
      </c>
      <c r="D5062" s="10" t="s">
        <v>42</v>
      </c>
      <c r="E5062" s="10" t="s">
        <v>35</v>
      </c>
      <c r="F5062" s="10" t="s">
        <v>25</v>
      </c>
      <c r="G5062" s="10" t="s">
        <v>32</v>
      </c>
      <c r="H5062" s="10" t="s">
        <v>27</v>
      </c>
      <c r="I5062" s="10" t="s">
        <v>28</v>
      </c>
      <c r="O5062" s="10">
        <f t="shared" si="79"/>
        <v>1</v>
      </c>
    </row>
    <row r="5063" spans="2:15" x14ac:dyDescent="0.3">
      <c r="B5063" s="10">
        <v>2020</v>
      </c>
      <c r="C5063" s="10" t="s">
        <v>41</v>
      </c>
      <c r="D5063" s="10" t="s">
        <v>33</v>
      </c>
      <c r="E5063" s="10" t="s">
        <v>24</v>
      </c>
      <c r="F5063" s="10" t="s">
        <v>30</v>
      </c>
      <c r="G5063" s="10" t="s">
        <v>19</v>
      </c>
      <c r="H5063" s="10" t="s">
        <v>39</v>
      </c>
      <c r="I5063" s="10" t="s">
        <v>21</v>
      </c>
      <c r="O5063" s="10">
        <f t="shared" si="79"/>
        <v>1</v>
      </c>
    </row>
    <row r="5064" spans="2:15" x14ac:dyDescent="0.3">
      <c r="B5064" s="10">
        <v>2020</v>
      </c>
      <c r="C5064" s="10" t="s">
        <v>22</v>
      </c>
      <c r="D5064" s="10" t="s">
        <v>23</v>
      </c>
      <c r="E5064" s="10" t="s">
        <v>17</v>
      </c>
      <c r="F5064" s="10" t="s">
        <v>30</v>
      </c>
      <c r="G5064" s="10" t="s">
        <v>19</v>
      </c>
      <c r="H5064" s="10" t="s">
        <v>39</v>
      </c>
      <c r="I5064" s="10" t="s">
        <v>28</v>
      </c>
      <c r="O5064" s="10">
        <f t="shared" si="79"/>
        <v>1</v>
      </c>
    </row>
    <row r="5065" spans="2:15" x14ac:dyDescent="0.3">
      <c r="B5065" s="10">
        <v>2023</v>
      </c>
      <c r="C5065" s="10" t="s">
        <v>45</v>
      </c>
      <c r="D5065" s="10" t="s">
        <v>16</v>
      </c>
      <c r="E5065" s="10" t="s">
        <v>35</v>
      </c>
      <c r="F5065" s="10" t="s">
        <v>18</v>
      </c>
      <c r="G5065" s="10" t="s">
        <v>19</v>
      </c>
      <c r="H5065" s="10" t="s">
        <v>27</v>
      </c>
      <c r="I5065" s="10" t="s">
        <v>28</v>
      </c>
      <c r="O5065" s="10">
        <f t="shared" si="79"/>
        <v>1</v>
      </c>
    </row>
    <row r="5066" spans="2:15" x14ac:dyDescent="0.3">
      <c r="B5066" s="10">
        <v>2023</v>
      </c>
      <c r="C5066" s="10" t="s">
        <v>22</v>
      </c>
      <c r="D5066" s="10" t="s">
        <v>16</v>
      </c>
      <c r="E5066" s="10" t="s">
        <v>35</v>
      </c>
      <c r="F5066" s="10" t="s">
        <v>30</v>
      </c>
      <c r="G5066" s="10" t="s">
        <v>19</v>
      </c>
      <c r="H5066" s="10" t="s">
        <v>34</v>
      </c>
      <c r="I5066" s="10" t="s">
        <v>21</v>
      </c>
      <c r="O5066" s="10">
        <f t="shared" si="79"/>
        <v>1</v>
      </c>
    </row>
    <row r="5067" spans="2:15" x14ac:dyDescent="0.3">
      <c r="B5067" s="10">
        <v>2024</v>
      </c>
      <c r="C5067" s="10" t="s">
        <v>36</v>
      </c>
      <c r="D5067" s="10" t="s">
        <v>16</v>
      </c>
      <c r="E5067" s="10" t="s">
        <v>35</v>
      </c>
      <c r="F5067" s="10" t="s">
        <v>25</v>
      </c>
      <c r="G5067" s="10" t="s">
        <v>44</v>
      </c>
      <c r="H5067" s="10" t="s">
        <v>39</v>
      </c>
      <c r="I5067" s="10" t="s">
        <v>28</v>
      </c>
      <c r="O5067" s="10">
        <f t="shared" si="79"/>
        <v>1</v>
      </c>
    </row>
    <row r="5068" spans="2:15" x14ac:dyDescent="0.3">
      <c r="B5068" s="10">
        <v>2023</v>
      </c>
      <c r="C5068" s="10" t="s">
        <v>15</v>
      </c>
      <c r="D5068" s="10" t="s">
        <v>31</v>
      </c>
      <c r="E5068" s="10" t="s">
        <v>17</v>
      </c>
      <c r="F5068" s="10" t="s">
        <v>25</v>
      </c>
      <c r="G5068" s="10" t="s">
        <v>38</v>
      </c>
      <c r="H5068" s="10" t="s">
        <v>34</v>
      </c>
      <c r="I5068" s="10" t="s">
        <v>28</v>
      </c>
      <c r="O5068" s="10">
        <f t="shared" si="79"/>
        <v>1</v>
      </c>
    </row>
    <row r="5069" spans="2:15" x14ac:dyDescent="0.3">
      <c r="B5069" s="10">
        <v>2023</v>
      </c>
      <c r="C5069" s="10" t="s">
        <v>15</v>
      </c>
      <c r="D5069" s="10" t="s">
        <v>23</v>
      </c>
      <c r="E5069" s="10" t="s">
        <v>24</v>
      </c>
      <c r="F5069" s="10" t="s">
        <v>30</v>
      </c>
      <c r="G5069" s="10" t="s">
        <v>32</v>
      </c>
      <c r="H5069" s="10" t="s">
        <v>39</v>
      </c>
      <c r="I5069" s="10" t="s">
        <v>21</v>
      </c>
      <c r="O5069" s="10">
        <f t="shared" si="79"/>
        <v>1</v>
      </c>
    </row>
    <row r="5070" spans="2:15" x14ac:dyDescent="0.3">
      <c r="B5070" s="10">
        <v>2021</v>
      </c>
      <c r="C5070" s="10" t="s">
        <v>41</v>
      </c>
      <c r="D5070" s="10" t="s">
        <v>16</v>
      </c>
      <c r="E5070" s="10" t="s">
        <v>35</v>
      </c>
      <c r="F5070" s="10" t="s">
        <v>30</v>
      </c>
      <c r="G5070" s="10" t="s">
        <v>40</v>
      </c>
      <c r="H5070" s="10" t="s">
        <v>20</v>
      </c>
      <c r="I5070" s="10" t="s">
        <v>21</v>
      </c>
      <c r="O5070" s="10">
        <f t="shared" si="79"/>
        <v>1</v>
      </c>
    </row>
    <row r="5071" spans="2:15" x14ac:dyDescent="0.3">
      <c r="B5071" s="10">
        <v>2020</v>
      </c>
      <c r="C5071" s="10" t="s">
        <v>41</v>
      </c>
      <c r="D5071" s="10" t="s">
        <v>42</v>
      </c>
      <c r="E5071" s="10" t="s">
        <v>17</v>
      </c>
      <c r="F5071" s="10" t="s">
        <v>18</v>
      </c>
      <c r="G5071" s="10" t="s">
        <v>38</v>
      </c>
      <c r="H5071" s="10" t="s">
        <v>39</v>
      </c>
      <c r="I5071" s="10" t="s">
        <v>28</v>
      </c>
      <c r="O5071" s="10">
        <f t="shared" si="79"/>
        <v>1</v>
      </c>
    </row>
    <row r="5072" spans="2:15" x14ac:dyDescent="0.3">
      <c r="B5072" s="10">
        <v>2022</v>
      </c>
      <c r="C5072" s="10" t="s">
        <v>43</v>
      </c>
      <c r="D5072" s="10" t="s">
        <v>37</v>
      </c>
      <c r="E5072" s="10" t="s">
        <v>35</v>
      </c>
      <c r="F5072" s="10" t="s">
        <v>30</v>
      </c>
      <c r="G5072" s="10" t="s">
        <v>19</v>
      </c>
      <c r="H5072" s="10" t="s">
        <v>34</v>
      </c>
      <c r="I5072" s="10" t="s">
        <v>28</v>
      </c>
      <c r="O5072" s="10">
        <f t="shared" si="79"/>
        <v>1</v>
      </c>
    </row>
    <row r="5073" spans="2:15" x14ac:dyDescent="0.3">
      <c r="B5073" s="10">
        <v>2025</v>
      </c>
      <c r="C5073" s="10" t="s">
        <v>41</v>
      </c>
      <c r="D5073" s="10" t="s">
        <v>16</v>
      </c>
      <c r="E5073" s="10" t="s">
        <v>35</v>
      </c>
      <c r="F5073" s="10" t="s">
        <v>30</v>
      </c>
      <c r="G5073" s="10" t="s">
        <v>32</v>
      </c>
      <c r="H5073" s="10" t="s">
        <v>34</v>
      </c>
      <c r="I5073" s="10" t="s">
        <v>21</v>
      </c>
      <c r="O5073" s="10">
        <f t="shared" si="79"/>
        <v>1</v>
      </c>
    </row>
    <row r="5074" spans="2:15" x14ac:dyDescent="0.3">
      <c r="B5074" s="10">
        <v>2026</v>
      </c>
      <c r="C5074" s="10" t="s">
        <v>43</v>
      </c>
      <c r="D5074" s="10" t="s">
        <v>23</v>
      </c>
      <c r="E5074" s="10" t="s">
        <v>35</v>
      </c>
      <c r="F5074" s="10" t="s">
        <v>25</v>
      </c>
      <c r="G5074" s="10" t="s">
        <v>19</v>
      </c>
      <c r="H5074" s="10" t="s">
        <v>39</v>
      </c>
      <c r="I5074" s="10" t="s">
        <v>28</v>
      </c>
      <c r="O5074" s="10">
        <f t="shared" si="79"/>
        <v>1</v>
      </c>
    </row>
    <row r="5075" spans="2:15" x14ac:dyDescent="0.3">
      <c r="B5075" s="10">
        <v>2025</v>
      </c>
      <c r="C5075" s="10" t="s">
        <v>29</v>
      </c>
      <c r="D5075" s="10" t="s">
        <v>42</v>
      </c>
      <c r="E5075" s="10" t="s">
        <v>35</v>
      </c>
      <c r="F5075" s="10" t="s">
        <v>30</v>
      </c>
      <c r="G5075" s="10" t="s">
        <v>38</v>
      </c>
      <c r="H5075" s="10" t="s">
        <v>39</v>
      </c>
      <c r="I5075" s="10" t="s">
        <v>28</v>
      </c>
      <c r="O5075" s="10">
        <f t="shared" si="79"/>
        <v>1</v>
      </c>
    </row>
    <row r="5076" spans="2:15" x14ac:dyDescent="0.3">
      <c r="B5076" s="10">
        <v>2024</v>
      </c>
      <c r="C5076" s="10" t="s">
        <v>43</v>
      </c>
      <c r="D5076" s="10" t="s">
        <v>16</v>
      </c>
      <c r="E5076" s="10" t="s">
        <v>17</v>
      </c>
      <c r="F5076" s="10" t="s">
        <v>25</v>
      </c>
      <c r="G5076" s="10" t="s">
        <v>19</v>
      </c>
      <c r="H5076" s="10" t="s">
        <v>20</v>
      </c>
      <c r="I5076" s="10" t="s">
        <v>34</v>
      </c>
      <c r="O5076" s="10">
        <f t="shared" si="79"/>
        <v>1</v>
      </c>
    </row>
    <row r="5077" spans="2:15" x14ac:dyDescent="0.3">
      <c r="B5077" s="10">
        <v>2020</v>
      </c>
      <c r="C5077" s="10" t="s">
        <v>29</v>
      </c>
      <c r="D5077" s="10" t="s">
        <v>23</v>
      </c>
      <c r="E5077" s="10" t="s">
        <v>24</v>
      </c>
      <c r="F5077" s="10" t="s">
        <v>18</v>
      </c>
      <c r="G5077" s="10" t="s">
        <v>40</v>
      </c>
      <c r="H5077" s="10" t="s">
        <v>20</v>
      </c>
      <c r="I5077" s="10" t="s">
        <v>28</v>
      </c>
      <c r="O5077" s="10">
        <f t="shared" si="79"/>
        <v>1</v>
      </c>
    </row>
    <row r="5078" spans="2:15" x14ac:dyDescent="0.3">
      <c r="B5078" s="10">
        <v>2025</v>
      </c>
      <c r="C5078" s="10" t="s">
        <v>22</v>
      </c>
      <c r="D5078" s="10" t="s">
        <v>33</v>
      </c>
      <c r="E5078" s="10" t="s">
        <v>17</v>
      </c>
      <c r="F5078" s="10" t="s">
        <v>18</v>
      </c>
      <c r="G5078" s="10" t="s">
        <v>32</v>
      </c>
      <c r="H5078" s="10" t="s">
        <v>34</v>
      </c>
      <c r="I5078" s="10" t="s">
        <v>34</v>
      </c>
      <c r="O5078" s="10">
        <f t="shared" si="79"/>
        <v>1</v>
      </c>
    </row>
    <row r="5079" spans="2:15" x14ac:dyDescent="0.3">
      <c r="B5079" s="10">
        <v>2024</v>
      </c>
      <c r="C5079" s="10" t="s">
        <v>15</v>
      </c>
      <c r="D5079" s="10" t="s">
        <v>42</v>
      </c>
      <c r="E5079" s="10" t="s">
        <v>17</v>
      </c>
      <c r="F5079" s="10" t="s">
        <v>18</v>
      </c>
      <c r="G5079" s="10" t="s">
        <v>40</v>
      </c>
      <c r="H5079" s="10" t="s">
        <v>27</v>
      </c>
      <c r="I5079" s="10" t="s">
        <v>28</v>
      </c>
      <c r="O5079" s="10">
        <f t="shared" si="79"/>
        <v>1</v>
      </c>
    </row>
    <row r="5080" spans="2:15" x14ac:dyDescent="0.3">
      <c r="B5080" s="10">
        <v>2024</v>
      </c>
      <c r="C5080" s="10" t="s">
        <v>43</v>
      </c>
      <c r="D5080" s="10" t="s">
        <v>42</v>
      </c>
      <c r="E5080" s="10" t="s">
        <v>24</v>
      </c>
      <c r="F5080" s="10" t="s">
        <v>30</v>
      </c>
      <c r="G5080" s="10" t="s">
        <v>40</v>
      </c>
      <c r="H5080" s="10" t="s">
        <v>39</v>
      </c>
      <c r="I5080" s="10" t="s">
        <v>28</v>
      </c>
      <c r="O5080" s="10">
        <f t="shared" si="79"/>
        <v>1</v>
      </c>
    </row>
    <row r="5081" spans="2:15" x14ac:dyDescent="0.3">
      <c r="B5081" s="10">
        <v>2020</v>
      </c>
      <c r="C5081" s="10" t="s">
        <v>29</v>
      </c>
      <c r="D5081" s="10" t="s">
        <v>33</v>
      </c>
      <c r="E5081" s="10" t="s">
        <v>35</v>
      </c>
      <c r="F5081" s="10" t="s">
        <v>25</v>
      </c>
      <c r="G5081" s="10" t="s">
        <v>38</v>
      </c>
      <c r="H5081" s="10" t="s">
        <v>34</v>
      </c>
      <c r="I5081" s="10" t="s">
        <v>21</v>
      </c>
      <c r="O5081" s="10">
        <f t="shared" si="79"/>
        <v>1</v>
      </c>
    </row>
    <row r="5082" spans="2:15" x14ac:dyDescent="0.3">
      <c r="B5082" s="10">
        <v>2025</v>
      </c>
      <c r="C5082" s="10" t="s">
        <v>29</v>
      </c>
      <c r="D5082" s="10" t="s">
        <v>37</v>
      </c>
      <c r="E5082" s="10" t="s">
        <v>35</v>
      </c>
      <c r="F5082" s="10" t="s">
        <v>30</v>
      </c>
      <c r="G5082" s="10" t="s">
        <v>26</v>
      </c>
      <c r="H5082" s="10" t="s">
        <v>20</v>
      </c>
      <c r="I5082" s="10" t="s">
        <v>34</v>
      </c>
      <c r="O5082" s="10">
        <f t="shared" si="79"/>
        <v>1</v>
      </c>
    </row>
    <row r="5083" spans="2:15" x14ac:dyDescent="0.3">
      <c r="B5083" s="10">
        <v>2020</v>
      </c>
      <c r="C5083" s="10" t="s">
        <v>43</v>
      </c>
      <c r="D5083" s="10" t="s">
        <v>16</v>
      </c>
      <c r="E5083" s="10" t="s">
        <v>35</v>
      </c>
      <c r="F5083" s="10" t="s">
        <v>18</v>
      </c>
      <c r="G5083" s="10" t="s">
        <v>44</v>
      </c>
      <c r="H5083" s="10" t="s">
        <v>27</v>
      </c>
      <c r="I5083" s="10" t="s">
        <v>21</v>
      </c>
      <c r="O5083" s="10">
        <f t="shared" si="79"/>
        <v>1</v>
      </c>
    </row>
    <row r="5084" spans="2:15" x14ac:dyDescent="0.3">
      <c r="B5084" s="10">
        <v>2024</v>
      </c>
      <c r="C5084" s="10" t="s">
        <v>45</v>
      </c>
      <c r="D5084" s="10" t="s">
        <v>16</v>
      </c>
      <c r="E5084" s="10" t="s">
        <v>24</v>
      </c>
      <c r="F5084" s="10" t="s">
        <v>18</v>
      </c>
      <c r="G5084" s="10" t="s">
        <v>38</v>
      </c>
      <c r="H5084" s="10" t="s">
        <v>34</v>
      </c>
      <c r="I5084" s="10" t="s">
        <v>21</v>
      </c>
      <c r="O5084" s="10">
        <f t="shared" si="79"/>
        <v>1</v>
      </c>
    </row>
    <row r="5085" spans="2:15" x14ac:dyDescent="0.3">
      <c r="B5085" s="10">
        <v>2021</v>
      </c>
      <c r="C5085" s="10" t="s">
        <v>43</v>
      </c>
      <c r="D5085" s="10" t="s">
        <v>31</v>
      </c>
      <c r="E5085" s="10" t="s">
        <v>17</v>
      </c>
      <c r="F5085" s="10" t="s">
        <v>30</v>
      </c>
      <c r="G5085" s="10" t="s">
        <v>38</v>
      </c>
      <c r="H5085" s="10" t="s">
        <v>34</v>
      </c>
      <c r="I5085" s="10" t="s">
        <v>28</v>
      </c>
      <c r="O5085" s="10">
        <f t="shared" si="79"/>
        <v>1</v>
      </c>
    </row>
    <row r="5086" spans="2:15" x14ac:dyDescent="0.3">
      <c r="B5086" s="10">
        <v>2024</v>
      </c>
      <c r="C5086" s="10" t="s">
        <v>22</v>
      </c>
      <c r="D5086" s="10" t="s">
        <v>23</v>
      </c>
      <c r="E5086" s="10" t="s">
        <v>17</v>
      </c>
      <c r="F5086" s="10" t="s">
        <v>25</v>
      </c>
      <c r="G5086" s="10" t="s">
        <v>19</v>
      </c>
      <c r="H5086" s="10" t="s">
        <v>27</v>
      </c>
      <c r="I5086" s="10" t="s">
        <v>21</v>
      </c>
      <c r="O5086" s="10">
        <f t="shared" si="79"/>
        <v>1</v>
      </c>
    </row>
    <row r="5087" spans="2:15" x14ac:dyDescent="0.3">
      <c r="B5087" s="10">
        <v>2020</v>
      </c>
      <c r="C5087" s="10" t="s">
        <v>41</v>
      </c>
      <c r="D5087" s="10" t="s">
        <v>31</v>
      </c>
      <c r="E5087" s="10" t="s">
        <v>24</v>
      </c>
      <c r="F5087" s="10" t="s">
        <v>18</v>
      </c>
      <c r="G5087" s="10" t="s">
        <v>44</v>
      </c>
      <c r="H5087" s="10" t="s">
        <v>20</v>
      </c>
      <c r="I5087" s="10" t="s">
        <v>21</v>
      </c>
      <c r="O5087" s="10">
        <f t="shared" si="79"/>
        <v>1</v>
      </c>
    </row>
    <row r="5088" spans="2:15" x14ac:dyDescent="0.3">
      <c r="B5088" s="10">
        <v>2021</v>
      </c>
      <c r="C5088" s="10" t="s">
        <v>43</v>
      </c>
      <c r="D5088" s="10" t="s">
        <v>37</v>
      </c>
      <c r="E5088" s="10" t="s">
        <v>24</v>
      </c>
      <c r="F5088" s="10" t="s">
        <v>25</v>
      </c>
      <c r="G5088" s="10" t="s">
        <v>40</v>
      </c>
      <c r="H5088" s="10" t="s">
        <v>27</v>
      </c>
      <c r="I5088" s="10" t="s">
        <v>28</v>
      </c>
      <c r="O5088" s="10">
        <f t="shared" si="79"/>
        <v>1</v>
      </c>
    </row>
    <row r="5089" spans="2:15" x14ac:dyDescent="0.3">
      <c r="B5089" s="10">
        <v>2020</v>
      </c>
      <c r="C5089" s="10" t="s">
        <v>15</v>
      </c>
      <c r="D5089" s="10" t="s">
        <v>23</v>
      </c>
      <c r="E5089" s="10" t="s">
        <v>35</v>
      </c>
      <c r="F5089" s="10" t="s">
        <v>30</v>
      </c>
      <c r="G5089" s="10" t="s">
        <v>32</v>
      </c>
      <c r="H5089" s="10" t="s">
        <v>20</v>
      </c>
      <c r="I5089" s="10" t="s">
        <v>28</v>
      </c>
      <c r="O5089" s="10">
        <f t="shared" si="79"/>
        <v>1</v>
      </c>
    </row>
    <row r="5090" spans="2:15" x14ac:dyDescent="0.3">
      <c r="B5090" s="10">
        <v>2022</v>
      </c>
      <c r="C5090" s="10" t="s">
        <v>22</v>
      </c>
      <c r="D5090" s="10" t="s">
        <v>33</v>
      </c>
      <c r="E5090" s="10" t="s">
        <v>24</v>
      </c>
      <c r="F5090" s="10" t="s">
        <v>18</v>
      </c>
      <c r="G5090" s="10" t="s">
        <v>26</v>
      </c>
      <c r="H5090" s="10" t="s">
        <v>34</v>
      </c>
      <c r="I5090" s="10" t="s">
        <v>28</v>
      </c>
      <c r="O5090" s="10">
        <f t="shared" si="79"/>
        <v>1</v>
      </c>
    </row>
    <row r="5091" spans="2:15" x14ac:dyDescent="0.3">
      <c r="B5091" s="10">
        <v>2020</v>
      </c>
      <c r="C5091" s="10" t="s">
        <v>22</v>
      </c>
      <c r="D5091" s="10" t="s">
        <v>42</v>
      </c>
      <c r="E5091" s="10" t="s">
        <v>35</v>
      </c>
      <c r="F5091" s="10" t="s">
        <v>25</v>
      </c>
      <c r="G5091" s="10" t="s">
        <v>32</v>
      </c>
      <c r="H5091" s="10" t="s">
        <v>34</v>
      </c>
      <c r="I5091" s="10" t="s">
        <v>28</v>
      </c>
      <c r="O5091" s="10">
        <f t="shared" si="79"/>
        <v>1</v>
      </c>
    </row>
    <row r="5092" spans="2:15" x14ac:dyDescent="0.3">
      <c r="B5092" s="10">
        <v>2020</v>
      </c>
      <c r="C5092" s="10" t="s">
        <v>41</v>
      </c>
      <c r="D5092" s="10" t="s">
        <v>31</v>
      </c>
      <c r="E5092" s="10" t="s">
        <v>24</v>
      </c>
      <c r="F5092" s="10" t="s">
        <v>18</v>
      </c>
      <c r="G5092" s="10" t="s">
        <v>26</v>
      </c>
      <c r="H5092" s="10" t="s">
        <v>39</v>
      </c>
      <c r="I5092" s="10" t="s">
        <v>28</v>
      </c>
      <c r="O5092" s="10">
        <f t="shared" si="79"/>
        <v>1</v>
      </c>
    </row>
    <row r="5093" spans="2:15" x14ac:dyDescent="0.3">
      <c r="B5093" s="10">
        <v>2021</v>
      </c>
      <c r="C5093" s="10" t="s">
        <v>41</v>
      </c>
      <c r="D5093" s="10" t="s">
        <v>16</v>
      </c>
      <c r="E5093" s="10" t="s">
        <v>24</v>
      </c>
      <c r="F5093" s="10" t="s">
        <v>18</v>
      </c>
      <c r="G5093" s="10" t="s">
        <v>38</v>
      </c>
      <c r="H5093" s="10" t="s">
        <v>39</v>
      </c>
      <c r="I5093" s="10" t="s">
        <v>28</v>
      </c>
      <c r="O5093" s="10">
        <f t="shared" si="79"/>
        <v>1</v>
      </c>
    </row>
    <row r="5094" spans="2:15" x14ac:dyDescent="0.3">
      <c r="B5094" s="10">
        <v>2021</v>
      </c>
      <c r="C5094" s="10" t="s">
        <v>36</v>
      </c>
      <c r="D5094" s="10" t="s">
        <v>33</v>
      </c>
      <c r="E5094" s="10" t="s">
        <v>17</v>
      </c>
      <c r="F5094" s="10" t="s">
        <v>30</v>
      </c>
      <c r="G5094" s="10" t="s">
        <v>32</v>
      </c>
      <c r="H5094" s="10" t="s">
        <v>27</v>
      </c>
      <c r="I5094" s="10" t="s">
        <v>21</v>
      </c>
      <c r="O5094" s="10">
        <f t="shared" si="79"/>
        <v>1</v>
      </c>
    </row>
    <row r="5095" spans="2:15" x14ac:dyDescent="0.3">
      <c r="B5095" s="10">
        <v>2020</v>
      </c>
      <c r="C5095" s="10" t="s">
        <v>43</v>
      </c>
      <c r="D5095" s="10" t="s">
        <v>31</v>
      </c>
      <c r="E5095" s="10" t="s">
        <v>24</v>
      </c>
      <c r="F5095" s="10" t="s">
        <v>25</v>
      </c>
      <c r="G5095" s="10" t="s">
        <v>32</v>
      </c>
      <c r="H5095" s="10" t="s">
        <v>34</v>
      </c>
      <c r="I5095" s="10" t="s">
        <v>21</v>
      </c>
      <c r="O5095" s="10">
        <f t="shared" si="79"/>
        <v>1</v>
      </c>
    </row>
    <row r="5096" spans="2:15" x14ac:dyDescent="0.3">
      <c r="B5096" s="10">
        <v>2025</v>
      </c>
      <c r="C5096" s="10" t="s">
        <v>41</v>
      </c>
      <c r="D5096" s="10" t="s">
        <v>16</v>
      </c>
      <c r="E5096" s="10" t="s">
        <v>35</v>
      </c>
      <c r="F5096" s="10" t="s">
        <v>25</v>
      </c>
      <c r="G5096" s="10" t="s">
        <v>38</v>
      </c>
      <c r="H5096" s="10" t="s">
        <v>34</v>
      </c>
      <c r="I5096" s="10" t="s">
        <v>21</v>
      </c>
      <c r="O5096" s="10">
        <f t="shared" si="79"/>
        <v>1</v>
      </c>
    </row>
    <row r="5097" spans="2:15" x14ac:dyDescent="0.3">
      <c r="B5097" s="10">
        <v>2021</v>
      </c>
      <c r="C5097" s="10" t="s">
        <v>41</v>
      </c>
      <c r="D5097" s="10" t="s">
        <v>42</v>
      </c>
      <c r="E5097" s="10" t="s">
        <v>17</v>
      </c>
      <c r="F5097" s="10" t="s">
        <v>30</v>
      </c>
      <c r="G5097" s="10" t="s">
        <v>40</v>
      </c>
      <c r="H5097" s="10" t="s">
        <v>27</v>
      </c>
      <c r="I5097" s="10" t="s">
        <v>28</v>
      </c>
      <c r="O5097" s="10">
        <f t="shared" si="79"/>
        <v>1</v>
      </c>
    </row>
    <row r="5098" spans="2:15" x14ac:dyDescent="0.3">
      <c r="B5098" s="10">
        <v>2021</v>
      </c>
      <c r="C5098" s="10" t="s">
        <v>29</v>
      </c>
      <c r="D5098" s="10" t="s">
        <v>37</v>
      </c>
      <c r="E5098" s="10" t="s">
        <v>35</v>
      </c>
      <c r="F5098" s="10" t="s">
        <v>30</v>
      </c>
      <c r="G5098" s="10" t="s">
        <v>40</v>
      </c>
      <c r="H5098" s="10" t="s">
        <v>39</v>
      </c>
      <c r="I5098" s="10" t="s">
        <v>28</v>
      </c>
      <c r="O5098" s="10">
        <f t="shared" si="79"/>
        <v>1</v>
      </c>
    </row>
    <row r="5099" spans="2:15" x14ac:dyDescent="0.3">
      <c r="B5099" s="10">
        <v>2021</v>
      </c>
      <c r="C5099" s="10" t="s">
        <v>45</v>
      </c>
      <c r="D5099" s="10" t="s">
        <v>37</v>
      </c>
      <c r="E5099" s="10" t="s">
        <v>24</v>
      </c>
      <c r="F5099" s="10" t="s">
        <v>18</v>
      </c>
      <c r="G5099" s="10" t="s">
        <v>32</v>
      </c>
      <c r="H5099" s="10" t="s">
        <v>20</v>
      </c>
      <c r="I5099" s="10" t="s">
        <v>34</v>
      </c>
      <c r="O5099" s="10">
        <f t="shared" si="79"/>
        <v>1</v>
      </c>
    </row>
    <row r="5100" spans="2:15" x14ac:dyDescent="0.3">
      <c r="B5100" s="10">
        <v>2021</v>
      </c>
      <c r="C5100" s="10" t="s">
        <v>43</v>
      </c>
      <c r="D5100" s="10" t="s">
        <v>16</v>
      </c>
      <c r="E5100" s="10" t="s">
        <v>35</v>
      </c>
      <c r="F5100" s="10" t="s">
        <v>18</v>
      </c>
      <c r="G5100" s="10" t="s">
        <v>26</v>
      </c>
      <c r="H5100" s="10" t="s">
        <v>34</v>
      </c>
      <c r="I5100" s="10" t="s">
        <v>34</v>
      </c>
      <c r="O5100" s="10">
        <f t="shared" si="79"/>
        <v>1</v>
      </c>
    </row>
    <row r="5101" spans="2:15" x14ac:dyDescent="0.3">
      <c r="B5101" s="10">
        <v>2026</v>
      </c>
      <c r="C5101" s="10" t="s">
        <v>41</v>
      </c>
      <c r="D5101" s="10" t="s">
        <v>31</v>
      </c>
      <c r="E5101" s="10" t="s">
        <v>35</v>
      </c>
      <c r="F5101" s="10" t="s">
        <v>30</v>
      </c>
      <c r="G5101" s="10" t="s">
        <v>38</v>
      </c>
      <c r="H5101" s="10" t="s">
        <v>20</v>
      </c>
      <c r="I5101" s="10" t="s">
        <v>28</v>
      </c>
      <c r="O5101" s="10">
        <f t="shared" si="79"/>
        <v>1</v>
      </c>
    </row>
    <row r="5102" spans="2:15" x14ac:dyDescent="0.3">
      <c r="B5102" s="10">
        <v>2022</v>
      </c>
      <c r="C5102" s="10" t="s">
        <v>29</v>
      </c>
      <c r="D5102" s="10" t="s">
        <v>23</v>
      </c>
      <c r="E5102" s="10" t="s">
        <v>24</v>
      </c>
      <c r="F5102" s="10" t="s">
        <v>18</v>
      </c>
      <c r="G5102" s="10" t="s">
        <v>19</v>
      </c>
      <c r="H5102" s="10" t="s">
        <v>27</v>
      </c>
      <c r="I5102" s="10" t="s">
        <v>34</v>
      </c>
      <c r="O5102" s="10">
        <f t="shared" si="79"/>
        <v>1</v>
      </c>
    </row>
    <row r="5103" spans="2:15" x14ac:dyDescent="0.3">
      <c r="B5103" s="10">
        <v>2023</v>
      </c>
      <c r="C5103" s="10" t="s">
        <v>22</v>
      </c>
      <c r="D5103" s="10" t="s">
        <v>33</v>
      </c>
      <c r="E5103" s="10" t="s">
        <v>17</v>
      </c>
      <c r="F5103" s="10" t="s">
        <v>30</v>
      </c>
      <c r="G5103" s="10" t="s">
        <v>44</v>
      </c>
      <c r="H5103" s="10" t="s">
        <v>27</v>
      </c>
      <c r="I5103" s="10" t="s">
        <v>21</v>
      </c>
      <c r="O5103" s="10">
        <f t="shared" si="79"/>
        <v>1</v>
      </c>
    </row>
    <row r="5104" spans="2:15" x14ac:dyDescent="0.3">
      <c r="B5104" s="10">
        <v>2021</v>
      </c>
      <c r="C5104" s="10" t="s">
        <v>29</v>
      </c>
      <c r="D5104" s="10" t="s">
        <v>16</v>
      </c>
      <c r="E5104" s="10" t="s">
        <v>17</v>
      </c>
      <c r="F5104" s="10" t="s">
        <v>25</v>
      </c>
      <c r="G5104" s="10" t="s">
        <v>40</v>
      </c>
      <c r="H5104" s="10" t="s">
        <v>27</v>
      </c>
      <c r="I5104" s="10" t="s">
        <v>28</v>
      </c>
      <c r="O5104" s="10">
        <f t="shared" si="79"/>
        <v>1</v>
      </c>
    </row>
    <row r="5105" spans="2:15" x14ac:dyDescent="0.3">
      <c r="B5105" s="10">
        <v>2021</v>
      </c>
      <c r="C5105" s="10" t="s">
        <v>36</v>
      </c>
      <c r="D5105" s="10" t="s">
        <v>33</v>
      </c>
      <c r="E5105" s="10" t="s">
        <v>24</v>
      </c>
      <c r="F5105" s="10" t="s">
        <v>30</v>
      </c>
      <c r="G5105" s="10" t="s">
        <v>32</v>
      </c>
      <c r="H5105" s="10" t="s">
        <v>34</v>
      </c>
      <c r="I5105" s="10" t="s">
        <v>28</v>
      </c>
      <c r="O5105" s="10">
        <f t="shared" si="79"/>
        <v>1</v>
      </c>
    </row>
    <row r="5106" spans="2:15" x14ac:dyDescent="0.3">
      <c r="B5106" s="10">
        <v>2025</v>
      </c>
      <c r="C5106" s="10" t="s">
        <v>45</v>
      </c>
      <c r="D5106" s="10" t="s">
        <v>37</v>
      </c>
      <c r="E5106" s="10" t="s">
        <v>17</v>
      </c>
      <c r="F5106" s="10" t="s">
        <v>25</v>
      </c>
      <c r="G5106" s="10" t="s">
        <v>38</v>
      </c>
      <c r="H5106" s="10" t="s">
        <v>20</v>
      </c>
      <c r="I5106" s="10" t="s">
        <v>34</v>
      </c>
      <c r="O5106" s="10">
        <f t="shared" si="79"/>
        <v>1</v>
      </c>
    </row>
    <row r="5107" spans="2:15" x14ac:dyDescent="0.3">
      <c r="B5107" s="10">
        <v>2021</v>
      </c>
      <c r="C5107" s="10" t="s">
        <v>15</v>
      </c>
      <c r="D5107" s="10" t="s">
        <v>31</v>
      </c>
      <c r="E5107" s="10" t="s">
        <v>17</v>
      </c>
      <c r="F5107" s="10" t="s">
        <v>18</v>
      </c>
      <c r="G5107" s="10" t="s">
        <v>32</v>
      </c>
      <c r="H5107" s="10" t="s">
        <v>39</v>
      </c>
      <c r="I5107" s="10" t="s">
        <v>28</v>
      </c>
      <c r="O5107" s="10">
        <f t="shared" si="79"/>
        <v>1</v>
      </c>
    </row>
    <row r="5108" spans="2:15" x14ac:dyDescent="0.3">
      <c r="B5108" s="10">
        <v>2026</v>
      </c>
      <c r="C5108" s="10" t="s">
        <v>45</v>
      </c>
      <c r="D5108" s="10" t="s">
        <v>16</v>
      </c>
      <c r="E5108" s="10" t="s">
        <v>24</v>
      </c>
      <c r="F5108" s="10" t="s">
        <v>30</v>
      </c>
      <c r="G5108" s="10" t="s">
        <v>40</v>
      </c>
      <c r="H5108" s="10" t="s">
        <v>20</v>
      </c>
      <c r="I5108" s="10" t="s">
        <v>34</v>
      </c>
      <c r="O5108" s="10">
        <f t="shared" si="79"/>
        <v>1</v>
      </c>
    </row>
    <row r="5109" spans="2:15" x14ac:dyDescent="0.3">
      <c r="B5109" s="10">
        <v>2020</v>
      </c>
      <c r="C5109" s="10" t="s">
        <v>41</v>
      </c>
      <c r="D5109" s="10" t="s">
        <v>42</v>
      </c>
      <c r="E5109" s="10" t="s">
        <v>24</v>
      </c>
      <c r="F5109" s="10" t="s">
        <v>30</v>
      </c>
      <c r="G5109" s="10" t="s">
        <v>40</v>
      </c>
      <c r="H5109" s="10" t="s">
        <v>34</v>
      </c>
      <c r="I5109" s="10" t="s">
        <v>34</v>
      </c>
      <c r="O5109" s="10">
        <f t="shared" si="79"/>
        <v>1</v>
      </c>
    </row>
    <row r="5110" spans="2:15" x14ac:dyDescent="0.3">
      <c r="B5110" s="10">
        <v>2022</v>
      </c>
      <c r="C5110" s="10" t="s">
        <v>45</v>
      </c>
      <c r="D5110" s="10" t="s">
        <v>16</v>
      </c>
      <c r="E5110" s="10" t="s">
        <v>17</v>
      </c>
      <c r="F5110" s="10" t="s">
        <v>30</v>
      </c>
      <c r="G5110" s="10" t="s">
        <v>44</v>
      </c>
      <c r="H5110" s="10" t="s">
        <v>20</v>
      </c>
      <c r="I5110" s="10" t="s">
        <v>28</v>
      </c>
      <c r="O5110" s="10">
        <f t="shared" si="79"/>
        <v>1</v>
      </c>
    </row>
    <row r="5111" spans="2:15" x14ac:dyDescent="0.3">
      <c r="B5111" s="10">
        <v>2025</v>
      </c>
      <c r="C5111" s="10" t="s">
        <v>36</v>
      </c>
      <c r="D5111" s="10" t="s">
        <v>33</v>
      </c>
      <c r="E5111" s="10" t="s">
        <v>17</v>
      </c>
      <c r="F5111" s="10" t="s">
        <v>18</v>
      </c>
      <c r="G5111" s="10" t="s">
        <v>40</v>
      </c>
      <c r="H5111" s="10" t="s">
        <v>39</v>
      </c>
      <c r="I5111" s="10" t="s">
        <v>34</v>
      </c>
      <c r="O5111" s="10">
        <f t="shared" si="79"/>
        <v>1</v>
      </c>
    </row>
    <row r="5112" spans="2:15" x14ac:dyDescent="0.3">
      <c r="B5112" s="10">
        <v>2026</v>
      </c>
      <c r="C5112" s="10" t="s">
        <v>41</v>
      </c>
      <c r="D5112" s="10" t="s">
        <v>31</v>
      </c>
      <c r="E5112" s="10" t="s">
        <v>17</v>
      </c>
      <c r="F5112" s="10" t="s">
        <v>25</v>
      </c>
      <c r="G5112" s="10" t="s">
        <v>19</v>
      </c>
      <c r="H5112" s="10" t="s">
        <v>39</v>
      </c>
      <c r="I5112" s="10" t="s">
        <v>34</v>
      </c>
      <c r="O5112" s="10">
        <f t="shared" si="79"/>
        <v>1</v>
      </c>
    </row>
    <row r="5113" spans="2:15" x14ac:dyDescent="0.3">
      <c r="B5113" s="10">
        <v>2026</v>
      </c>
      <c r="C5113" s="10" t="s">
        <v>45</v>
      </c>
      <c r="D5113" s="10" t="s">
        <v>16</v>
      </c>
      <c r="E5113" s="10" t="s">
        <v>35</v>
      </c>
      <c r="F5113" s="10" t="s">
        <v>30</v>
      </c>
      <c r="G5113" s="10" t="s">
        <v>44</v>
      </c>
      <c r="H5113" s="10" t="s">
        <v>20</v>
      </c>
      <c r="I5113" s="10" t="s">
        <v>34</v>
      </c>
      <c r="O5113" s="10">
        <f t="shared" si="79"/>
        <v>1</v>
      </c>
    </row>
    <row r="5114" spans="2:15" x14ac:dyDescent="0.3">
      <c r="B5114" s="10">
        <v>2021</v>
      </c>
      <c r="C5114" s="10" t="s">
        <v>15</v>
      </c>
      <c r="D5114" s="10" t="s">
        <v>42</v>
      </c>
      <c r="E5114" s="10" t="s">
        <v>35</v>
      </c>
      <c r="F5114" s="10" t="s">
        <v>30</v>
      </c>
      <c r="G5114" s="10" t="s">
        <v>38</v>
      </c>
      <c r="H5114" s="10" t="s">
        <v>39</v>
      </c>
      <c r="I5114" s="10" t="s">
        <v>34</v>
      </c>
      <c r="O5114" s="10">
        <f t="shared" si="79"/>
        <v>1</v>
      </c>
    </row>
    <row r="5115" spans="2:15" x14ac:dyDescent="0.3">
      <c r="B5115" s="10">
        <v>2021</v>
      </c>
      <c r="C5115" s="10" t="s">
        <v>36</v>
      </c>
      <c r="D5115" s="10" t="s">
        <v>33</v>
      </c>
      <c r="E5115" s="10" t="s">
        <v>17</v>
      </c>
      <c r="F5115" s="10" t="s">
        <v>18</v>
      </c>
      <c r="G5115" s="10" t="s">
        <v>19</v>
      </c>
      <c r="H5115" s="10" t="s">
        <v>34</v>
      </c>
      <c r="I5115" s="10" t="s">
        <v>28</v>
      </c>
      <c r="O5115" s="10">
        <f t="shared" si="79"/>
        <v>1</v>
      </c>
    </row>
    <row r="5116" spans="2:15" x14ac:dyDescent="0.3">
      <c r="B5116" s="10">
        <v>2024</v>
      </c>
      <c r="C5116" s="10" t="s">
        <v>41</v>
      </c>
      <c r="D5116" s="10" t="s">
        <v>33</v>
      </c>
      <c r="E5116" s="10" t="s">
        <v>35</v>
      </c>
      <c r="F5116" s="10" t="s">
        <v>25</v>
      </c>
      <c r="G5116" s="10" t="s">
        <v>19</v>
      </c>
      <c r="H5116" s="10" t="s">
        <v>20</v>
      </c>
      <c r="I5116" s="10" t="s">
        <v>21</v>
      </c>
      <c r="O5116" s="10">
        <f t="shared" si="79"/>
        <v>1</v>
      </c>
    </row>
    <row r="5117" spans="2:15" x14ac:dyDescent="0.3">
      <c r="B5117" s="10">
        <v>2024</v>
      </c>
      <c r="C5117" s="10" t="s">
        <v>15</v>
      </c>
      <c r="D5117" s="10" t="s">
        <v>42</v>
      </c>
      <c r="E5117" s="10" t="s">
        <v>17</v>
      </c>
      <c r="F5117" s="10" t="s">
        <v>30</v>
      </c>
      <c r="G5117" s="10" t="s">
        <v>40</v>
      </c>
      <c r="H5117" s="10" t="s">
        <v>27</v>
      </c>
      <c r="I5117" s="10" t="s">
        <v>21</v>
      </c>
      <c r="O5117" s="10">
        <f t="shared" si="79"/>
        <v>1</v>
      </c>
    </row>
    <row r="5118" spans="2:15" x14ac:dyDescent="0.3">
      <c r="B5118" s="10">
        <v>2023</v>
      </c>
      <c r="C5118" s="10" t="s">
        <v>41</v>
      </c>
      <c r="D5118" s="10" t="s">
        <v>23</v>
      </c>
      <c r="E5118" s="10" t="s">
        <v>35</v>
      </c>
      <c r="F5118" s="10" t="s">
        <v>25</v>
      </c>
      <c r="G5118" s="10" t="s">
        <v>26</v>
      </c>
      <c r="H5118" s="10" t="s">
        <v>39</v>
      </c>
      <c r="I5118" s="10" t="s">
        <v>28</v>
      </c>
      <c r="O5118" s="10">
        <f t="shared" si="79"/>
        <v>1</v>
      </c>
    </row>
    <row r="5119" spans="2:15" x14ac:dyDescent="0.3">
      <c r="B5119" s="10">
        <v>2023</v>
      </c>
      <c r="C5119" s="10" t="s">
        <v>43</v>
      </c>
      <c r="D5119" s="10" t="s">
        <v>42</v>
      </c>
      <c r="E5119" s="10" t="s">
        <v>17</v>
      </c>
      <c r="F5119" s="10" t="s">
        <v>18</v>
      </c>
      <c r="G5119" s="10" t="s">
        <v>19</v>
      </c>
      <c r="H5119" s="10" t="s">
        <v>39</v>
      </c>
      <c r="I5119" s="10" t="s">
        <v>34</v>
      </c>
      <c r="O5119" s="10">
        <f t="shared" si="79"/>
        <v>1</v>
      </c>
    </row>
    <row r="5120" spans="2:15" x14ac:dyDescent="0.3">
      <c r="B5120" s="10">
        <v>2021</v>
      </c>
      <c r="C5120" s="10" t="s">
        <v>22</v>
      </c>
      <c r="D5120" s="10" t="s">
        <v>33</v>
      </c>
      <c r="E5120" s="10" t="s">
        <v>24</v>
      </c>
      <c r="F5120" s="10" t="s">
        <v>25</v>
      </c>
      <c r="G5120" s="10" t="s">
        <v>32</v>
      </c>
      <c r="H5120" s="10" t="s">
        <v>20</v>
      </c>
      <c r="I5120" s="10" t="s">
        <v>34</v>
      </c>
      <c r="O5120" s="10">
        <f t="shared" si="79"/>
        <v>1</v>
      </c>
    </row>
    <row r="5121" spans="2:15" x14ac:dyDescent="0.3">
      <c r="B5121" s="10">
        <v>2023</v>
      </c>
      <c r="C5121" s="10" t="s">
        <v>45</v>
      </c>
      <c r="D5121" s="10" t="s">
        <v>16</v>
      </c>
      <c r="E5121" s="10" t="s">
        <v>17</v>
      </c>
      <c r="F5121" s="10" t="s">
        <v>18</v>
      </c>
      <c r="G5121" s="10" t="s">
        <v>26</v>
      </c>
      <c r="H5121" s="10" t="s">
        <v>34</v>
      </c>
      <c r="I5121" s="10" t="s">
        <v>34</v>
      </c>
      <c r="O5121" s="10">
        <f t="shared" si="79"/>
        <v>1</v>
      </c>
    </row>
    <row r="5122" spans="2:15" x14ac:dyDescent="0.3">
      <c r="B5122" s="10">
        <v>2021</v>
      </c>
      <c r="C5122" s="10" t="s">
        <v>15</v>
      </c>
      <c r="D5122" s="10" t="s">
        <v>31</v>
      </c>
      <c r="E5122" s="10" t="s">
        <v>35</v>
      </c>
      <c r="F5122" s="10" t="s">
        <v>18</v>
      </c>
      <c r="G5122" s="10" t="s">
        <v>40</v>
      </c>
      <c r="H5122" s="10" t="s">
        <v>27</v>
      </c>
      <c r="I5122" s="10" t="s">
        <v>28</v>
      </c>
      <c r="O5122" s="10">
        <f t="shared" si="79"/>
        <v>1</v>
      </c>
    </row>
    <row r="5123" spans="2:15" x14ac:dyDescent="0.3">
      <c r="B5123" s="10">
        <v>2023</v>
      </c>
      <c r="C5123" s="10" t="s">
        <v>22</v>
      </c>
      <c r="D5123" s="10" t="s">
        <v>33</v>
      </c>
      <c r="E5123" s="10" t="s">
        <v>17</v>
      </c>
      <c r="F5123" s="10" t="s">
        <v>25</v>
      </c>
      <c r="G5123" s="10" t="s">
        <v>38</v>
      </c>
      <c r="H5123" s="10" t="s">
        <v>20</v>
      </c>
      <c r="I5123" s="10" t="s">
        <v>34</v>
      </c>
      <c r="O5123" s="10">
        <f t="shared" si="79"/>
        <v>1</v>
      </c>
    </row>
    <row r="5124" spans="2:15" x14ac:dyDescent="0.3">
      <c r="B5124" s="10">
        <v>2026</v>
      </c>
      <c r="C5124" s="10" t="s">
        <v>29</v>
      </c>
      <c r="D5124" s="10" t="s">
        <v>23</v>
      </c>
      <c r="E5124" s="10" t="s">
        <v>17</v>
      </c>
      <c r="F5124" s="10" t="s">
        <v>25</v>
      </c>
      <c r="G5124" s="10" t="s">
        <v>19</v>
      </c>
      <c r="H5124" s="10" t="s">
        <v>34</v>
      </c>
      <c r="I5124" s="10" t="s">
        <v>34</v>
      </c>
      <c r="O5124" s="10">
        <f t="shared" si="79"/>
        <v>1</v>
      </c>
    </row>
    <row r="5125" spans="2:15" x14ac:dyDescent="0.3">
      <c r="B5125" s="10">
        <v>2023</v>
      </c>
      <c r="C5125" s="10" t="s">
        <v>36</v>
      </c>
      <c r="D5125" s="10" t="s">
        <v>23</v>
      </c>
      <c r="E5125" s="10" t="s">
        <v>24</v>
      </c>
      <c r="F5125" s="10" t="s">
        <v>25</v>
      </c>
      <c r="G5125" s="10" t="s">
        <v>32</v>
      </c>
      <c r="H5125" s="10" t="s">
        <v>34</v>
      </c>
      <c r="I5125" s="10" t="s">
        <v>28</v>
      </c>
      <c r="O5125" s="10">
        <f t="shared" ref="O5125:O5188" si="80">SUBTOTAL(103,B5125)</f>
        <v>1</v>
      </c>
    </row>
    <row r="5126" spans="2:15" x14ac:dyDescent="0.3">
      <c r="B5126" s="10">
        <v>2024</v>
      </c>
      <c r="C5126" s="10" t="s">
        <v>29</v>
      </c>
      <c r="D5126" s="10" t="s">
        <v>37</v>
      </c>
      <c r="E5126" s="10" t="s">
        <v>24</v>
      </c>
      <c r="F5126" s="10" t="s">
        <v>25</v>
      </c>
      <c r="G5126" s="10" t="s">
        <v>38</v>
      </c>
      <c r="H5126" s="10" t="s">
        <v>34</v>
      </c>
      <c r="I5126" s="10" t="s">
        <v>34</v>
      </c>
      <c r="O5126" s="10">
        <f t="shared" si="80"/>
        <v>1</v>
      </c>
    </row>
    <row r="5127" spans="2:15" x14ac:dyDescent="0.3">
      <c r="B5127" s="10">
        <v>2021</v>
      </c>
      <c r="C5127" s="10" t="s">
        <v>22</v>
      </c>
      <c r="D5127" s="10" t="s">
        <v>33</v>
      </c>
      <c r="E5127" s="10" t="s">
        <v>17</v>
      </c>
      <c r="F5127" s="10" t="s">
        <v>30</v>
      </c>
      <c r="G5127" s="10" t="s">
        <v>19</v>
      </c>
      <c r="H5127" s="10" t="s">
        <v>34</v>
      </c>
      <c r="I5127" s="10" t="s">
        <v>28</v>
      </c>
      <c r="O5127" s="10">
        <f t="shared" si="80"/>
        <v>1</v>
      </c>
    </row>
    <row r="5128" spans="2:15" x14ac:dyDescent="0.3">
      <c r="B5128" s="10">
        <v>2021</v>
      </c>
      <c r="C5128" s="10" t="s">
        <v>41</v>
      </c>
      <c r="D5128" s="10" t="s">
        <v>31</v>
      </c>
      <c r="E5128" s="10" t="s">
        <v>17</v>
      </c>
      <c r="F5128" s="10" t="s">
        <v>25</v>
      </c>
      <c r="G5128" s="10" t="s">
        <v>19</v>
      </c>
      <c r="H5128" s="10" t="s">
        <v>27</v>
      </c>
      <c r="I5128" s="10" t="s">
        <v>28</v>
      </c>
      <c r="O5128" s="10">
        <f t="shared" si="80"/>
        <v>1</v>
      </c>
    </row>
    <row r="5129" spans="2:15" x14ac:dyDescent="0.3">
      <c r="B5129" s="10">
        <v>2020</v>
      </c>
      <c r="C5129" s="10" t="s">
        <v>45</v>
      </c>
      <c r="D5129" s="10" t="s">
        <v>42</v>
      </c>
      <c r="E5129" s="10" t="s">
        <v>24</v>
      </c>
      <c r="F5129" s="10" t="s">
        <v>30</v>
      </c>
      <c r="G5129" s="10" t="s">
        <v>26</v>
      </c>
      <c r="H5129" s="10" t="s">
        <v>34</v>
      </c>
      <c r="I5129" s="10" t="s">
        <v>34</v>
      </c>
      <c r="O5129" s="10">
        <f t="shared" si="80"/>
        <v>1</v>
      </c>
    </row>
    <row r="5130" spans="2:15" x14ac:dyDescent="0.3">
      <c r="B5130" s="10">
        <v>2020</v>
      </c>
      <c r="C5130" s="10" t="s">
        <v>15</v>
      </c>
      <c r="D5130" s="10" t="s">
        <v>23</v>
      </c>
      <c r="E5130" s="10" t="s">
        <v>17</v>
      </c>
      <c r="F5130" s="10" t="s">
        <v>30</v>
      </c>
      <c r="G5130" s="10" t="s">
        <v>44</v>
      </c>
      <c r="H5130" s="10" t="s">
        <v>39</v>
      </c>
      <c r="I5130" s="10" t="s">
        <v>28</v>
      </c>
      <c r="O5130" s="10">
        <f t="shared" si="80"/>
        <v>1</v>
      </c>
    </row>
    <row r="5131" spans="2:15" x14ac:dyDescent="0.3">
      <c r="B5131" s="10">
        <v>2024</v>
      </c>
      <c r="C5131" s="10" t="s">
        <v>29</v>
      </c>
      <c r="D5131" s="10" t="s">
        <v>31</v>
      </c>
      <c r="E5131" s="10" t="s">
        <v>24</v>
      </c>
      <c r="F5131" s="10" t="s">
        <v>25</v>
      </c>
      <c r="G5131" s="10" t="s">
        <v>19</v>
      </c>
      <c r="H5131" s="10" t="s">
        <v>27</v>
      </c>
      <c r="I5131" s="10" t="s">
        <v>28</v>
      </c>
      <c r="O5131" s="10">
        <f t="shared" si="80"/>
        <v>1</v>
      </c>
    </row>
    <row r="5132" spans="2:15" x14ac:dyDescent="0.3">
      <c r="B5132" s="10">
        <v>2025</v>
      </c>
      <c r="C5132" s="10" t="s">
        <v>29</v>
      </c>
      <c r="D5132" s="10" t="s">
        <v>37</v>
      </c>
      <c r="E5132" s="10" t="s">
        <v>24</v>
      </c>
      <c r="F5132" s="10" t="s">
        <v>30</v>
      </c>
      <c r="G5132" s="10" t="s">
        <v>26</v>
      </c>
      <c r="H5132" s="10" t="s">
        <v>20</v>
      </c>
      <c r="I5132" s="10" t="s">
        <v>28</v>
      </c>
      <c r="O5132" s="10">
        <f t="shared" si="80"/>
        <v>1</v>
      </c>
    </row>
    <row r="5133" spans="2:15" x14ac:dyDescent="0.3">
      <c r="B5133" s="10">
        <v>2025</v>
      </c>
      <c r="C5133" s="10" t="s">
        <v>45</v>
      </c>
      <c r="D5133" s="10" t="s">
        <v>42</v>
      </c>
      <c r="E5133" s="10" t="s">
        <v>35</v>
      </c>
      <c r="F5133" s="10" t="s">
        <v>18</v>
      </c>
      <c r="G5133" s="10" t="s">
        <v>38</v>
      </c>
      <c r="H5133" s="10" t="s">
        <v>34</v>
      </c>
      <c r="I5133" s="10" t="s">
        <v>21</v>
      </c>
      <c r="O5133" s="10">
        <f t="shared" si="80"/>
        <v>1</v>
      </c>
    </row>
    <row r="5134" spans="2:15" x14ac:dyDescent="0.3">
      <c r="B5134" s="10">
        <v>2023</v>
      </c>
      <c r="C5134" s="10" t="s">
        <v>22</v>
      </c>
      <c r="D5134" s="10" t="s">
        <v>16</v>
      </c>
      <c r="E5134" s="10" t="s">
        <v>24</v>
      </c>
      <c r="F5134" s="10" t="s">
        <v>25</v>
      </c>
      <c r="G5134" s="10" t="s">
        <v>44</v>
      </c>
      <c r="H5134" s="10" t="s">
        <v>39</v>
      </c>
      <c r="I5134" s="10" t="s">
        <v>21</v>
      </c>
      <c r="O5134" s="10">
        <f t="shared" si="80"/>
        <v>1</v>
      </c>
    </row>
    <row r="5135" spans="2:15" x14ac:dyDescent="0.3">
      <c r="B5135" s="10">
        <v>2021</v>
      </c>
      <c r="C5135" s="10" t="s">
        <v>43</v>
      </c>
      <c r="D5135" s="10" t="s">
        <v>42</v>
      </c>
      <c r="E5135" s="10" t="s">
        <v>17</v>
      </c>
      <c r="F5135" s="10" t="s">
        <v>18</v>
      </c>
      <c r="G5135" s="10" t="s">
        <v>38</v>
      </c>
      <c r="H5135" s="10" t="s">
        <v>27</v>
      </c>
      <c r="I5135" s="10" t="s">
        <v>28</v>
      </c>
      <c r="O5135" s="10">
        <f t="shared" si="80"/>
        <v>1</v>
      </c>
    </row>
    <row r="5136" spans="2:15" x14ac:dyDescent="0.3">
      <c r="B5136" s="10">
        <v>2025</v>
      </c>
      <c r="C5136" s="10" t="s">
        <v>15</v>
      </c>
      <c r="D5136" s="10" t="s">
        <v>23</v>
      </c>
      <c r="E5136" s="10" t="s">
        <v>24</v>
      </c>
      <c r="F5136" s="10" t="s">
        <v>18</v>
      </c>
      <c r="G5136" s="10" t="s">
        <v>44</v>
      </c>
      <c r="H5136" s="10" t="s">
        <v>39</v>
      </c>
      <c r="I5136" s="10" t="s">
        <v>28</v>
      </c>
      <c r="O5136" s="10">
        <f t="shared" si="80"/>
        <v>1</v>
      </c>
    </row>
    <row r="5137" spans="2:15" x14ac:dyDescent="0.3">
      <c r="B5137" s="10">
        <v>2021</v>
      </c>
      <c r="C5137" s="10" t="s">
        <v>29</v>
      </c>
      <c r="D5137" s="10" t="s">
        <v>42</v>
      </c>
      <c r="E5137" s="10" t="s">
        <v>35</v>
      </c>
      <c r="F5137" s="10" t="s">
        <v>18</v>
      </c>
      <c r="G5137" s="10" t="s">
        <v>40</v>
      </c>
      <c r="H5137" s="10" t="s">
        <v>34</v>
      </c>
      <c r="I5137" s="10" t="s">
        <v>28</v>
      </c>
      <c r="O5137" s="10">
        <f t="shared" si="80"/>
        <v>1</v>
      </c>
    </row>
    <row r="5138" spans="2:15" x14ac:dyDescent="0.3">
      <c r="B5138" s="10">
        <v>2024</v>
      </c>
      <c r="C5138" s="10" t="s">
        <v>22</v>
      </c>
      <c r="D5138" s="10" t="s">
        <v>16</v>
      </c>
      <c r="E5138" s="10" t="s">
        <v>17</v>
      </c>
      <c r="F5138" s="10" t="s">
        <v>18</v>
      </c>
      <c r="G5138" s="10" t="s">
        <v>40</v>
      </c>
      <c r="H5138" s="10" t="s">
        <v>34</v>
      </c>
      <c r="I5138" s="10" t="s">
        <v>21</v>
      </c>
      <c r="O5138" s="10">
        <f t="shared" si="80"/>
        <v>1</v>
      </c>
    </row>
    <row r="5139" spans="2:15" x14ac:dyDescent="0.3">
      <c r="B5139" s="10">
        <v>2021</v>
      </c>
      <c r="C5139" s="10" t="s">
        <v>15</v>
      </c>
      <c r="D5139" s="10" t="s">
        <v>31</v>
      </c>
      <c r="E5139" s="10" t="s">
        <v>17</v>
      </c>
      <c r="F5139" s="10" t="s">
        <v>30</v>
      </c>
      <c r="G5139" s="10" t="s">
        <v>19</v>
      </c>
      <c r="H5139" s="10" t="s">
        <v>27</v>
      </c>
      <c r="I5139" s="10" t="s">
        <v>28</v>
      </c>
      <c r="O5139" s="10">
        <f t="shared" si="80"/>
        <v>1</v>
      </c>
    </row>
    <row r="5140" spans="2:15" x14ac:dyDescent="0.3">
      <c r="B5140" s="10">
        <v>2025</v>
      </c>
      <c r="C5140" s="10" t="s">
        <v>36</v>
      </c>
      <c r="D5140" s="10" t="s">
        <v>23</v>
      </c>
      <c r="E5140" s="10" t="s">
        <v>35</v>
      </c>
      <c r="F5140" s="10" t="s">
        <v>25</v>
      </c>
      <c r="G5140" s="10" t="s">
        <v>26</v>
      </c>
      <c r="H5140" s="10" t="s">
        <v>34</v>
      </c>
      <c r="I5140" s="10" t="s">
        <v>21</v>
      </c>
      <c r="O5140" s="10">
        <f t="shared" si="80"/>
        <v>1</v>
      </c>
    </row>
    <row r="5141" spans="2:15" x14ac:dyDescent="0.3">
      <c r="B5141" s="10">
        <v>2024</v>
      </c>
      <c r="C5141" s="10" t="s">
        <v>29</v>
      </c>
      <c r="D5141" s="10" t="s">
        <v>31</v>
      </c>
      <c r="E5141" s="10" t="s">
        <v>17</v>
      </c>
      <c r="F5141" s="10" t="s">
        <v>25</v>
      </c>
      <c r="G5141" s="10" t="s">
        <v>44</v>
      </c>
      <c r="H5141" s="10" t="s">
        <v>27</v>
      </c>
      <c r="I5141" s="10" t="s">
        <v>21</v>
      </c>
      <c r="O5141" s="10">
        <f t="shared" si="80"/>
        <v>1</v>
      </c>
    </row>
    <row r="5142" spans="2:15" x14ac:dyDescent="0.3">
      <c r="B5142" s="10">
        <v>2020</v>
      </c>
      <c r="C5142" s="10" t="s">
        <v>22</v>
      </c>
      <c r="D5142" s="10" t="s">
        <v>37</v>
      </c>
      <c r="E5142" s="10" t="s">
        <v>35</v>
      </c>
      <c r="F5142" s="10" t="s">
        <v>25</v>
      </c>
      <c r="G5142" s="10" t="s">
        <v>26</v>
      </c>
      <c r="H5142" s="10" t="s">
        <v>27</v>
      </c>
      <c r="I5142" s="10" t="s">
        <v>28</v>
      </c>
      <c r="O5142" s="10">
        <f t="shared" si="80"/>
        <v>1</v>
      </c>
    </row>
    <row r="5143" spans="2:15" x14ac:dyDescent="0.3">
      <c r="B5143" s="10">
        <v>2025</v>
      </c>
      <c r="C5143" s="10" t="s">
        <v>41</v>
      </c>
      <c r="D5143" s="10" t="s">
        <v>42</v>
      </c>
      <c r="E5143" s="10" t="s">
        <v>35</v>
      </c>
      <c r="F5143" s="10" t="s">
        <v>18</v>
      </c>
      <c r="G5143" s="10" t="s">
        <v>40</v>
      </c>
      <c r="H5143" s="10" t="s">
        <v>27</v>
      </c>
      <c r="I5143" s="10" t="s">
        <v>34</v>
      </c>
      <c r="O5143" s="10">
        <f t="shared" si="80"/>
        <v>1</v>
      </c>
    </row>
    <row r="5144" spans="2:15" x14ac:dyDescent="0.3">
      <c r="B5144" s="10">
        <v>2022</v>
      </c>
      <c r="C5144" s="10" t="s">
        <v>22</v>
      </c>
      <c r="D5144" s="10" t="s">
        <v>42</v>
      </c>
      <c r="E5144" s="10" t="s">
        <v>35</v>
      </c>
      <c r="F5144" s="10" t="s">
        <v>18</v>
      </c>
      <c r="G5144" s="10" t="s">
        <v>40</v>
      </c>
      <c r="H5144" s="10" t="s">
        <v>27</v>
      </c>
      <c r="I5144" s="10" t="s">
        <v>28</v>
      </c>
      <c r="O5144" s="10">
        <f t="shared" si="80"/>
        <v>1</v>
      </c>
    </row>
    <row r="5145" spans="2:15" x14ac:dyDescent="0.3">
      <c r="B5145" s="10">
        <v>2024</v>
      </c>
      <c r="C5145" s="10" t="s">
        <v>45</v>
      </c>
      <c r="D5145" s="10" t="s">
        <v>33</v>
      </c>
      <c r="E5145" s="10" t="s">
        <v>17</v>
      </c>
      <c r="F5145" s="10" t="s">
        <v>25</v>
      </c>
      <c r="G5145" s="10" t="s">
        <v>26</v>
      </c>
      <c r="H5145" s="10" t="s">
        <v>39</v>
      </c>
      <c r="I5145" s="10" t="s">
        <v>28</v>
      </c>
      <c r="O5145" s="10">
        <f t="shared" si="80"/>
        <v>1</v>
      </c>
    </row>
    <row r="5146" spans="2:15" x14ac:dyDescent="0.3">
      <c r="B5146" s="10">
        <v>2023</v>
      </c>
      <c r="C5146" s="10" t="s">
        <v>29</v>
      </c>
      <c r="D5146" s="10" t="s">
        <v>33</v>
      </c>
      <c r="E5146" s="10" t="s">
        <v>24</v>
      </c>
      <c r="F5146" s="10" t="s">
        <v>30</v>
      </c>
      <c r="G5146" s="10" t="s">
        <v>19</v>
      </c>
      <c r="H5146" s="10" t="s">
        <v>27</v>
      </c>
      <c r="I5146" s="10" t="s">
        <v>28</v>
      </c>
      <c r="O5146" s="10">
        <f t="shared" si="80"/>
        <v>1</v>
      </c>
    </row>
    <row r="5147" spans="2:15" x14ac:dyDescent="0.3">
      <c r="B5147" s="10">
        <v>2023</v>
      </c>
      <c r="C5147" s="10" t="s">
        <v>43</v>
      </c>
      <c r="D5147" s="10" t="s">
        <v>42</v>
      </c>
      <c r="E5147" s="10" t="s">
        <v>17</v>
      </c>
      <c r="F5147" s="10" t="s">
        <v>18</v>
      </c>
      <c r="G5147" s="10" t="s">
        <v>26</v>
      </c>
      <c r="H5147" s="10" t="s">
        <v>34</v>
      </c>
      <c r="I5147" s="10" t="s">
        <v>28</v>
      </c>
      <c r="O5147" s="10">
        <f t="shared" si="80"/>
        <v>1</v>
      </c>
    </row>
    <row r="5148" spans="2:15" x14ac:dyDescent="0.3">
      <c r="B5148" s="10">
        <v>2025</v>
      </c>
      <c r="C5148" s="10" t="s">
        <v>22</v>
      </c>
      <c r="D5148" s="10" t="s">
        <v>42</v>
      </c>
      <c r="E5148" s="10" t="s">
        <v>17</v>
      </c>
      <c r="F5148" s="10" t="s">
        <v>25</v>
      </c>
      <c r="G5148" s="10" t="s">
        <v>38</v>
      </c>
      <c r="H5148" s="10" t="s">
        <v>34</v>
      </c>
      <c r="I5148" s="10" t="s">
        <v>34</v>
      </c>
      <c r="O5148" s="10">
        <f t="shared" si="80"/>
        <v>1</v>
      </c>
    </row>
    <row r="5149" spans="2:15" x14ac:dyDescent="0.3">
      <c r="B5149" s="10">
        <v>2022</v>
      </c>
      <c r="C5149" s="10" t="s">
        <v>29</v>
      </c>
      <c r="D5149" s="10" t="s">
        <v>42</v>
      </c>
      <c r="E5149" s="10" t="s">
        <v>24</v>
      </c>
      <c r="F5149" s="10" t="s">
        <v>25</v>
      </c>
      <c r="G5149" s="10" t="s">
        <v>19</v>
      </c>
      <c r="H5149" s="10" t="s">
        <v>20</v>
      </c>
      <c r="I5149" s="10" t="s">
        <v>28</v>
      </c>
      <c r="O5149" s="10">
        <f t="shared" si="80"/>
        <v>1</v>
      </c>
    </row>
    <row r="5150" spans="2:15" x14ac:dyDescent="0.3">
      <c r="B5150" s="10">
        <v>2025</v>
      </c>
      <c r="C5150" s="10" t="s">
        <v>22</v>
      </c>
      <c r="D5150" s="10" t="s">
        <v>33</v>
      </c>
      <c r="E5150" s="10" t="s">
        <v>17</v>
      </c>
      <c r="F5150" s="10" t="s">
        <v>25</v>
      </c>
      <c r="G5150" s="10" t="s">
        <v>44</v>
      </c>
      <c r="H5150" s="10" t="s">
        <v>27</v>
      </c>
      <c r="I5150" s="10" t="s">
        <v>21</v>
      </c>
      <c r="O5150" s="10">
        <f t="shared" si="80"/>
        <v>1</v>
      </c>
    </row>
    <row r="5151" spans="2:15" x14ac:dyDescent="0.3">
      <c r="B5151" s="10">
        <v>2025</v>
      </c>
      <c r="C5151" s="10" t="s">
        <v>41</v>
      </c>
      <c r="D5151" s="10" t="s">
        <v>37</v>
      </c>
      <c r="E5151" s="10" t="s">
        <v>35</v>
      </c>
      <c r="F5151" s="10" t="s">
        <v>25</v>
      </c>
      <c r="G5151" s="10" t="s">
        <v>32</v>
      </c>
      <c r="H5151" s="10" t="s">
        <v>27</v>
      </c>
      <c r="I5151" s="10" t="s">
        <v>28</v>
      </c>
      <c r="O5151" s="10">
        <f t="shared" si="80"/>
        <v>1</v>
      </c>
    </row>
    <row r="5152" spans="2:15" x14ac:dyDescent="0.3">
      <c r="B5152" s="10">
        <v>2024</v>
      </c>
      <c r="C5152" s="10" t="s">
        <v>36</v>
      </c>
      <c r="D5152" s="10" t="s">
        <v>31</v>
      </c>
      <c r="E5152" s="10" t="s">
        <v>17</v>
      </c>
      <c r="F5152" s="10" t="s">
        <v>18</v>
      </c>
      <c r="G5152" s="10" t="s">
        <v>26</v>
      </c>
      <c r="H5152" s="10" t="s">
        <v>27</v>
      </c>
      <c r="I5152" s="10" t="s">
        <v>34</v>
      </c>
      <c r="O5152" s="10">
        <f t="shared" si="80"/>
        <v>1</v>
      </c>
    </row>
    <row r="5153" spans="2:15" x14ac:dyDescent="0.3">
      <c r="B5153" s="10">
        <v>2020</v>
      </c>
      <c r="C5153" s="10" t="s">
        <v>22</v>
      </c>
      <c r="D5153" s="10" t="s">
        <v>33</v>
      </c>
      <c r="E5153" s="10" t="s">
        <v>17</v>
      </c>
      <c r="F5153" s="10" t="s">
        <v>25</v>
      </c>
      <c r="G5153" s="10" t="s">
        <v>32</v>
      </c>
      <c r="H5153" s="10" t="s">
        <v>39</v>
      </c>
      <c r="I5153" s="10" t="s">
        <v>21</v>
      </c>
      <c r="O5153" s="10">
        <f t="shared" si="80"/>
        <v>1</v>
      </c>
    </row>
    <row r="5154" spans="2:15" x14ac:dyDescent="0.3">
      <c r="B5154" s="10">
        <v>2026</v>
      </c>
      <c r="C5154" s="10" t="s">
        <v>15</v>
      </c>
      <c r="D5154" s="10" t="s">
        <v>23</v>
      </c>
      <c r="E5154" s="10" t="s">
        <v>17</v>
      </c>
      <c r="F5154" s="10" t="s">
        <v>18</v>
      </c>
      <c r="G5154" s="10" t="s">
        <v>40</v>
      </c>
      <c r="H5154" s="10" t="s">
        <v>27</v>
      </c>
      <c r="I5154" s="10" t="s">
        <v>34</v>
      </c>
      <c r="O5154" s="10">
        <f t="shared" si="80"/>
        <v>1</v>
      </c>
    </row>
    <row r="5155" spans="2:15" x14ac:dyDescent="0.3">
      <c r="B5155" s="10">
        <v>2026</v>
      </c>
      <c r="C5155" s="10" t="s">
        <v>41</v>
      </c>
      <c r="D5155" s="10" t="s">
        <v>16</v>
      </c>
      <c r="E5155" s="10" t="s">
        <v>17</v>
      </c>
      <c r="F5155" s="10" t="s">
        <v>25</v>
      </c>
      <c r="G5155" s="10" t="s">
        <v>32</v>
      </c>
      <c r="H5155" s="10" t="s">
        <v>20</v>
      </c>
      <c r="I5155" s="10" t="s">
        <v>21</v>
      </c>
      <c r="O5155" s="10">
        <f t="shared" si="80"/>
        <v>1</v>
      </c>
    </row>
    <row r="5156" spans="2:15" x14ac:dyDescent="0.3">
      <c r="B5156" s="10">
        <v>2023</v>
      </c>
      <c r="C5156" s="10" t="s">
        <v>22</v>
      </c>
      <c r="D5156" s="10" t="s">
        <v>33</v>
      </c>
      <c r="E5156" s="10" t="s">
        <v>24</v>
      </c>
      <c r="F5156" s="10" t="s">
        <v>30</v>
      </c>
      <c r="G5156" s="10" t="s">
        <v>32</v>
      </c>
      <c r="H5156" s="10" t="s">
        <v>27</v>
      </c>
      <c r="I5156" s="10" t="s">
        <v>28</v>
      </c>
      <c r="O5156" s="10">
        <f t="shared" si="80"/>
        <v>1</v>
      </c>
    </row>
    <row r="5157" spans="2:15" x14ac:dyDescent="0.3">
      <c r="B5157" s="10">
        <v>2025</v>
      </c>
      <c r="C5157" s="10" t="s">
        <v>43</v>
      </c>
      <c r="D5157" s="10" t="s">
        <v>23</v>
      </c>
      <c r="E5157" s="10" t="s">
        <v>24</v>
      </c>
      <c r="F5157" s="10" t="s">
        <v>25</v>
      </c>
      <c r="G5157" s="10" t="s">
        <v>26</v>
      </c>
      <c r="H5157" s="10" t="s">
        <v>27</v>
      </c>
      <c r="I5157" s="10" t="s">
        <v>28</v>
      </c>
      <c r="O5157" s="10">
        <f t="shared" si="80"/>
        <v>1</v>
      </c>
    </row>
    <row r="5158" spans="2:15" x14ac:dyDescent="0.3">
      <c r="B5158" s="10">
        <v>2023</v>
      </c>
      <c r="C5158" s="10" t="s">
        <v>36</v>
      </c>
      <c r="D5158" s="10" t="s">
        <v>33</v>
      </c>
      <c r="E5158" s="10" t="s">
        <v>17</v>
      </c>
      <c r="F5158" s="10" t="s">
        <v>30</v>
      </c>
      <c r="G5158" s="10" t="s">
        <v>26</v>
      </c>
      <c r="H5158" s="10" t="s">
        <v>34</v>
      </c>
      <c r="I5158" s="10" t="s">
        <v>21</v>
      </c>
      <c r="O5158" s="10">
        <f t="shared" si="80"/>
        <v>1</v>
      </c>
    </row>
    <row r="5159" spans="2:15" x14ac:dyDescent="0.3">
      <c r="B5159" s="10">
        <v>2021</v>
      </c>
      <c r="C5159" s="10" t="s">
        <v>36</v>
      </c>
      <c r="D5159" s="10" t="s">
        <v>23</v>
      </c>
      <c r="E5159" s="10" t="s">
        <v>24</v>
      </c>
      <c r="F5159" s="10" t="s">
        <v>25</v>
      </c>
      <c r="G5159" s="10" t="s">
        <v>38</v>
      </c>
      <c r="H5159" s="10" t="s">
        <v>39</v>
      </c>
      <c r="I5159" s="10" t="s">
        <v>34</v>
      </c>
      <c r="O5159" s="10">
        <f t="shared" si="80"/>
        <v>1</v>
      </c>
    </row>
    <row r="5160" spans="2:15" x14ac:dyDescent="0.3">
      <c r="B5160" s="10">
        <v>2020</v>
      </c>
      <c r="C5160" s="10" t="s">
        <v>43</v>
      </c>
      <c r="D5160" s="10" t="s">
        <v>23</v>
      </c>
      <c r="E5160" s="10" t="s">
        <v>17</v>
      </c>
      <c r="F5160" s="10" t="s">
        <v>30</v>
      </c>
      <c r="G5160" s="10" t="s">
        <v>44</v>
      </c>
      <c r="H5160" s="10" t="s">
        <v>34</v>
      </c>
      <c r="I5160" s="10" t="s">
        <v>28</v>
      </c>
      <c r="O5160" s="10">
        <f t="shared" si="80"/>
        <v>1</v>
      </c>
    </row>
    <row r="5161" spans="2:15" x14ac:dyDescent="0.3">
      <c r="B5161" s="10">
        <v>2024</v>
      </c>
      <c r="C5161" s="10" t="s">
        <v>29</v>
      </c>
      <c r="D5161" s="10" t="s">
        <v>42</v>
      </c>
      <c r="E5161" s="10" t="s">
        <v>35</v>
      </c>
      <c r="F5161" s="10" t="s">
        <v>25</v>
      </c>
      <c r="G5161" s="10" t="s">
        <v>19</v>
      </c>
      <c r="H5161" s="10" t="s">
        <v>20</v>
      </c>
      <c r="I5161" s="10" t="s">
        <v>34</v>
      </c>
      <c r="O5161" s="10">
        <f t="shared" si="80"/>
        <v>1</v>
      </c>
    </row>
    <row r="5162" spans="2:15" x14ac:dyDescent="0.3">
      <c r="B5162" s="10">
        <v>2025</v>
      </c>
      <c r="C5162" s="10" t="s">
        <v>22</v>
      </c>
      <c r="D5162" s="10" t="s">
        <v>16</v>
      </c>
      <c r="E5162" s="10" t="s">
        <v>35</v>
      </c>
      <c r="F5162" s="10" t="s">
        <v>18</v>
      </c>
      <c r="G5162" s="10" t="s">
        <v>40</v>
      </c>
      <c r="H5162" s="10" t="s">
        <v>39</v>
      </c>
      <c r="I5162" s="10" t="s">
        <v>28</v>
      </c>
      <c r="O5162" s="10">
        <f t="shared" si="80"/>
        <v>1</v>
      </c>
    </row>
    <row r="5163" spans="2:15" x14ac:dyDescent="0.3">
      <c r="B5163" s="10">
        <v>2020</v>
      </c>
      <c r="C5163" s="10" t="s">
        <v>36</v>
      </c>
      <c r="D5163" s="10" t="s">
        <v>31</v>
      </c>
      <c r="E5163" s="10" t="s">
        <v>35</v>
      </c>
      <c r="F5163" s="10" t="s">
        <v>25</v>
      </c>
      <c r="G5163" s="10" t="s">
        <v>26</v>
      </c>
      <c r="H5163" s="10" t="s">
        <v>39</v>
      </c>
      <c r="I5163" s="10" t="s">
        <v>34</v>
      </c>
      <c r="O5163" s="10">
        <f t="shared" si="80"/>
        <v>1</v>
      </c>
    </row>
    <row r="5164" spans="2:15" x14ac:dyDescent="0.3">
      <c r="B5164" s="10">
        <v>2026</v>
      </c>
      <c r="C5164" s="10" t="s">
        <v>29</v>
      </c>
      <c r="D5164" s="10" t="s">
        <v>33</v>
      </c>
      <c r="E5164" s="10" t="s">
        <v>35</v>
      </c>
      <c r="F5164" s="10" t="s">
        <v>18</v>
      </c>
      <c r="G5164" s="10" t="s">
        <v>44</v>
      </c>
      <c r="H5164" s="10" t="s">
        <v>27</v>
      </c>
      <c r="I5164" s="10" t="s">
        <v>28</v>
      </c>
      <c r="O5164" s="10">
        <f t="shared" si="80"/>
        <v>1</v>
      </c>
    </row>
    <row r="5165" spans="2:15" x14ac:dyDescent="0.3">
      <c r="B5165" s="10">
        <v>2026</v>
      </c>
      <c r="C5165" s="10" t="s">
        <v>29</v>
      </c>
      <c r="D5165" s="10" t="s">
        <v>16</v>
      </c>
      <c r="E5165" s="10" t="s">
        <v>17</v>
      </c>
      <c r="F5165" s="10" t="s">
        <v>25</v>
      </c>
      <c r="G5165" s="10" t="s">
        <v>26</v>
      </c>
      <c r="H5165" s="10" t="s">
        <v>20</v>
      </c>
      <c r="I5165" s="10" t="s">
        <v>28</v>
      </c>
      <c r="O5165" s="10">
        <f t="shared" si="80"/>
        <v>1</v>
      </c>
    </row>
    <row r="5166" spans="2:15" x14ac:dyDescent="0.3">
      <c r="B5166" s="10">
        <v>2024</v>
      </c>
      <c r="C5166" s="10" t="s">
        <v>45</v>
      </c>
      <c r="D5166" s="10" t="s">
        <v>33</v>
      </c>
      <c r="E5166" s="10" t="s">
        <v>24</v>
      </c>
      <c r="F5166" s="10" t="s">
        <v>25</v>
      </c>
      <c r="G5166" s="10" t="s">
        <v>26</v>
      </c>
      <c r="H5166" s="10" t="s">
        <v>39</v>
      </c>
      <c r="I5166" s="10" t="s">
        <v>21</v>
      </c>
      <c r="O5166" s="10">
        <f t="shared" si="80"/>
        <v>1</v>
      </c>
    </row>
    <row r="5167" spans="2:15" x14ac:dyDescent="0.3">
      <c r="B5167" s="10">
        <v>2025</v>
      </c>
      <c r="C5167" s="10" t="s">
        <v>45</v>
      </c>
      <c r="D5167" s="10" t="s">
        <v>33</v>
      </c>
      <c r="E5167" s="10" t="s">
        <v>35</v>
      </c>
      <c r="F5167" s="10" t="s">
        <v>18</v>
      </c>
      <c r="G5167" s="10" t="s">
        <v>26</v>
      </c>
      <c r="H5167" s="10" t="s">
        <v>39</v>
      </c>
      <c r="I5167" s="10" t="s">
        <v>21</v>
      </c>
      <c r="O5167" s="10">
        <f t="shared" si="80"/>
        <v>1</v>
      </c>
    </row>
    <row r="5168" spans="2:15" x14ac:dyDescent="0.3">
      <c r="B5168" s="10">
        <v>2026</v>
      </c>
      <c r="C5168" s="10" t="s">
        <v>45</v>
      </c>
      <c r="D5168" s="10" t="s">
        <v>33</v>
      </c>
      <c r="E5168" s="10" t="s">
        <v>24</v>
      </c>
      <c r="F5168" s="10" t="s">
        <v>25</v>
      </c>
      <c r="G5168" s="10" t="s">
        <v>19</v>
      </c>
      <c r="H5168" s="10" t="s">
        <v>39</v>
      </c>
      <c r="I5168" s="10" t="s">
        <v>28</v>
      </c>
      <c r="O5168" s="10">
        <f t="shared" si="80"/>
        <v>1</v>
      </c>
    </row>
    <row r="5169" spans="2:15" x14ac:dyDescent="0.3">
      <c r="B5169" s="10">
        <v>2026</v>
      </c>
      <c r="C5169" s="10" t="s">
        <v>15</v>
      </c>
      <c r="D5169" s="10" t="s">
        <v>16</v>
      </c>
      <c r="E5169" s="10" t="s">
        <v>35</v>
      </c>
      <c r="F5169" s="10" t="s">
        <v>18</v>
      </c>
      <c r="G5169" s="10" t="s">
        <v>19</v>
      </c>
      <c r="H5169" s="10" t="s">
        <v>34</v>
      </c>
      <c r="I5169" s="10" t="s">
        <v>21</v>
      </c>
      <c r="O5169" s="10">
        <f t="shared" si="80"/>
        <v>1</v>
      </c>
    </row>
    <row r="5170" spans="2:15" x14ac:dyDescent="0.3">
      <c r="B5170" s="10">
        <v>2025</v>
      </c>
      <c r="C5170" s="10" t="s">
        <v>29</v>
      </c>
      <c r="D5170" s="10" t="s">
        <v>31</v>
      </c>
      <c r="E5170" s="10" t="s">
        <v>35</v>
      </c>
      <c r="F5170" s="10" t="s">
        <v>18</v>
      </c>
      <c r="G5170" s="10" t="s">
        <v>40</v>
      </c>
      <c r="H5170" s="10" t="s">
        <v>34</v>
      </c>
      <c r="I5170" s="10" t="s">
        <v>34</v>
      </c>
      <c r="O5170" s="10">
        <f t="shared" si="80"/>
        <v>1</v>
      </c>
    </row>
    <row r="5171" spans="2:15" x14ac:dyDescent="0.3">
      <c r="B5171" s="10">
        <v>2022</v>
      </c>
      <c r="C5171" s="10" t="s">
        <v>15</v>
      </c>
      <c r="D5171" s="10" t="s">
        <v>31</v>
      </c>
      <c r="E5171" s="10" t="s">
        <v>24</v>
      </c>
      <c r="F5171" s="10" t="s">
        <v>25</v>
      </c>
      <c r="G5171" s="10" t="s">
        <v>44</v>
      </c>
      <c r="H5171" s="10" t="s">
        <v>39</v>
      </c>
      <c r="I5171" s="10" t="s">
        <v>28</v>
      </c>
      <c r="O5171" s="10">
        <f t="shared" si="80"/>
        <v>1</v>
      </c>
    </row>
    <row r="5172" spans="2:15" x14ac:dyDescent="0.3">
      <c r="B5172" s="10">
        <v>2020</v>
      </c>
      <c r="C5172" s="10" t="s">
        <v>29</v>
      </c>
      <c r="D5172" s="10" t="s">
        <v>42</v>
      </c>
      <c r="E5172" s="10" t="s">
        <v>35</v>
      </c>
      <c r="F5172" s="10" t="s">
        <v>30</v>
      </c>
      <c r="G5172" s="10" t="s">
        <v>26</v>
      </c>
      <c r="H5172" s="10" t="s">
        <v>34</v>
      </c>
      <c r="I5172" s="10" t="s">
        <v>21</v>
      </c>
      <c r="O5172" s="10">
        <f t="shared" si="80"/>
        <v>1</v>
      </c>
    </row>
    <row r="5173" spans="2:15" x14ac:dyDescent="0.3">
      <c r="B5173" s="10">
        <v>2025</v>
      </c>
      <c r="C5173" s="10" t="s">
        <v>22</v>
      </c>
      <c r="D5173" s="10" t="s">
        <v>16</v>
      </c>
      <c r="E5173" s="10" t="s">
        <v>35</v>
      </c>
      <c r="F5173" s="10" t="s">
        <v>30</v>
      </c>
      <c r="G5173" s="10" t="s">
        <v>26</v>
      </c>
      <c r="H5173" s="10" t="s">
        <v>27</v>
      </c>
      <c r="I5173" s="10" t="s">
        <v>28</v>
      </c>
      <c r="O5173" s="10">
        <f t="shared" si="80"/>
        <v>1</v>
      </c>
    </row>
    <row r="5174" spans="2:15" x14ac:dyDescent="0.3">
      <c r="B5174" s="10">
        <v>2025</v>
      </c>
      <c r="C5174" s="10" t="s">
        <v>29</v>
      </c>
      <c r="D5174" s="10" t="s">
        <v>42</v>
      </c>
      <c r="E5174" s="10" t="s">
        <v>24</v>
      </c>
      <c r="F5174" s="10" t="s">
        <v>30</v>
      </c>
      <c r="G5174" s="10" t="s">
        <v>44</v>
      </c>
      <c r="H5174" s="10" t="s">
        <v>39</v>
      </c>
      <c r="I5174" s="10" t="s">
        <v>21</v>
      </c>
      <c r="O5174" s="10">
        <f t="shared" si="80"/>
        <v>1</v>
      </c>
    </row>
    <row r="5175" spans="2:15" x14ac:dyDescent="0.3">
      <c r="B5175" s="10">
        <v>2021</v>
      </c>
      <c r="C5175" s="10" t="s">
        <v>15</v>
      </c>
      <c r="D5175" s="10" t="s">
        <v>37</v>
      </c>
      <c r="E5175" s="10" t="s">
        <v>17</v>
      </c>
      <c r="F5175" s="10" t="s">
        <v>18</v>
      </c>
      <c r="G5175" s="10" t="s">
        <v>44</v>
      </c>
      <c r="H5175" s="10" t="s">
        <v>20</v>
      </c>
      <c r="I5175" s="10" t="s">
        <v>34</v>
      </c>
      <c r="O5175" s="10">
        <f t="shared" si="80"/>
        <v>1</v>
      </c>
    </row>
    <row r="5176" spans="2:15" x14ac:dyDescent="0.3">
      <c r="B5176" s="10">
        <v>2024</v>
      </c>
      <c r="C5176" s="10" t="s">
        <v>41</v>
      </c>
      <c r="D5176" s="10" t="s">
        <v>42</v>
      </c>
      <c r="E5176" s="10" t="s">
        <v>17</v>
      </c>
      <c r="F5176" s="10" t="s">
        <v>18</v>
      </c>
      <c r="G5176" s="10" t="s">
        <v>44</v>
      </c>
      <c r="H5176" s="10" t="s">
        <v>27</v>
      </c>
      <c r="I5176" s="10" t="s">
        <v>28</v>
      </c>
      <c r="O5176" s="10">
        <f t="shared" si="80"/>
        <v>1</v>
      </c>
    </row>
    <row r="5177" spans="2:15" x14ac:dyDescent="0.3">
      <c r="B5177" s="10">
        <v>2025</v>
      </c>
      <c r="C5177" s="10" t="s">
        <v>41</v>
      </c>
      <c r="D5177" s="10" t="s">
        <v>33</v>
      </c>
      <c r="E5177" s="10" t="s">
        <v>35</v>
      </c>
      <c r="F5177" s="10" t="s">
        <v>18</v>
      </c>
      <c r="G5177" s="10" t="s">
        <v>44</v>
      </c>
      <c r="H5177" s="10" t="s">
        <v>20</v>
      </c>
      <c r="I5177" s="10" t="s">
        <v>28</v>
      </c>
      <c r="O5177" s="10">
        <f t="shared" si="80"/>
        <v>1</v>
      </c>
    </row>
    <row r="5178" spans="2:15" x14ac:dyDescent="0.3">
      <c r="B5178" s="10">
        <v>2022</v>
      </c>
      <c r="C5178" s="10" t="s">
        <v>15</v>
      </c>
      <c r="D5178" s="10" t="s">
        <v>37</v>
      </c>
      <c r="E5178" s="10" t="s">
        <v>35</v>
      </c>
      <c r="F5178" s="10" t="s">
        <v>18</v>
      </c>
      <c r="G5178" s="10" t="s">
        <v>32</v>
      </c>
      <c r="H5178" s="10" t="s">
        <v>27</v>
      </c>
      <c r="I5178" s="10" t="s">
        <v>21</v>
      </c>
      <c r="O5178" s="10">
        <f t="shared" si="80"/>
        <v>1</v>
      </c>
    </row>
    <row r="5179" spans="2:15" x14ac:dyDescent="0.3">
      <c r="B5179" s="10">
        <v>2022</v>
      </c>
      <c r="C5179" s="10" t="s">
        <v>45</v>
      </c>
      <c r="D5179" s="10" t="s">
        <v>16</v>
      </c>
      <c r="E5179" s="10" t="s">
        <v>35</v>
      </c>
      <c r="F5179" s="10" t="s">
        <v>18</v>
      </c>
      <c r="G5179" s="10" t="s">
        <v>38</v>
      </c>
      <c r="H5179" s="10" t="s">
        <v>39</v>
      </c>
      <c r="I5179" s="10" t="s">
        <v>21</v>
      </c>
      <c r="O5179" s="10">
        <f t="shared" si="80"/>
        <v>1</v>
      </c>
    </row>
    <row r="5180" spans="2:15" x14ac:dyDescent="0.3">
      <c r="B5180" s="10">
        <v>2022</v>
      </c>
      <c r="C5180" s="10" t="s">
        <v>41</v>
      </c>
      <c r="D5180" s="10" t="s">
        <v>31</v>
      </c>
      <c r="E5180" s="10" t="s">
        <v>35</v>
      </c>
      <c r="F5180" s="10" t="s">
        <v>25</v>
      </c>
      <c r="G5180" s="10" t="s">
        <v>32</v>
      </c>
      <c r="H5180" s="10" t="s">
        <v>27</v>
      </c>
      <c r="I5180" s="10" t="s">
        <v>28</v>
      </c>
      <c r="O5180" s="10">
        <f t="shared" si="80"/>
        <v>1</v>
      </c>
    </row>
    <row r="5181" spans="2:15" x14ac:dyDescent="0.3">
      <c r="B5181" s="10">
        <v>2025</v>
      </c>
      <c r="C5181" s="10" t="s">
        <v>36</v>
      </c>
      <c r="D5181" s="10" t="s">
        <v>42</v>
      </c>
      <c r="E5181" s="10" t="s">
        <v>35</v>
      </c>
      <c r="F5181" s="10" t="s">
        <v>25</v>
      </c>
      <c r="G5181" s="10" t="s">
        <v>26</v>
      </c>
      <c r="H5181" s="10" t="s">
        <v>27</v>
      </c>
      <c r="I5181" s="10" t="s">
        <v>28</v>
      </c>
      <c r="O5181" s="10">
        <f t="shared" si="80"/>
        <v>1</v>
      </c>
    </row>
    <row r="5182" spans="2:15" x14ac:dyDescent="0.3">
      <c r="B5182" s="10">
        <v>2026</v>
      </c>
      <c r="C5182" s="10" t="s">
        <v>43</v>
      </c>
      <c r="D5182" s="10" t="s">
        <v>31</v>
      </c>
      <c r="E5182" s="10" t="s">
        <v>35</v>
      </c>
      <c r="F5182" s="10" t="s">
        <v>30</v>
      </c>
      <c r="G5182" s="10" t="s">
        <v>32</v>
      </c>
      <c r="H5182" s="10" t="s">
        <v>39</v>
      </c>
      <c r="I5182" s="10" t="s">
        <v>28</v>
      </c>
      <c r="O5182" s="10">
        <f t="shared" si="80"/>
        <v>1</v>
      </c>
    </row>
    <row r="5183" spans="2:15" x14ac:dyDescent="0.3">
      <c r="B5183" s="10">
        <v>2023</v>
      </c>
      <c r="C5183" s="10" t="s">
        <v>36</v>
      </c>
      <c r="D5183" s="10" t="s">
        <v>33</v>
      </c>
      <c r="E5183" s="10" t="s">
        <v>24</v>
      </c>
      <c r="F5183" s="10" t="s">
        <v>30</v>
      </c>
      <c r="G5183" s="10" t="s">
        <v>26</v>
      </c>
      <c r="H5183" s="10" t="s">
        <v>20</v>
      </c>
      <c r="I5183" s="10" t="s">
        <v>28</v>
      </c>
      <c r="O5183" s="10">
        <f t="shared" si="80"/>
        <v>1</v>
      </c>
    </row>
    <row r="5184" spans="2:15" x14ac:dyDescent="0.3">
      <c r="B5184" s="10">
        <v>2020</v>
      </c>
      <c r="C5184" s="10" t="s">
        <v>36</v>
      </c>
      <c r="D5184" s="10" t="s">
        <v>37</v>
      </c>
      <c r="E5184" s="10" t="s">
        <v>35</v>
      </c>
      <c r="F5184" s="10" t="s">
        <v>25</v>
      </c>
      <c r="G5184" s="10" t="s">
        <v>19</v>
      </c>
      <c r="H5184" s="10" t="s">
        <v>20</v>
      </c>
      <c r="I5184" s="10" t="s">
        <v>34</v>
      </c>
      <c r="O5184" s="10">
        <f t="shared" si="80"/>
        <v>1</v>
      </c>
    </row>
    <row r="5185" spans="2:15" x14ac:dyDescent="0.3">
      <c r="B5185" s="10">
        <v>2020</v>
      </c>
      <c r="C5185" s="10" t="s">
        <v>15</v>
      </c>
      <c r="D5185" s="10" t="s">
        <v>42</v>
      </c>
      <c r="E5185" s="10" t="s">
        <v>17</v>
      </c>
      <c r="F5185" s="10" t="s">
        <v>18</v>
      </c>
      <c r="G5185" s="10" t="s">
        <v>44</v>
      </c>
      <c r="H5185" s="10" t="s">
        <v>20</v>
      </c>
      <c r="I5185" s="10" t="s">
        <v>21</v>
      </c>
      <c r="O5185" s="10">
        <f t="shared" si="80"/>
        <v>1</v>
      </c>
    </row>
    <row r="5186" spans="2:15" x14ac:dyDescent="0.3">
      <c r="B5186" s="10">
        <v>2023</v>
      </c>
      <c r="C5186" s="10" t="s">
        <v>45</v>
      </c>
      <c r="D5186" s="10" t="s">
        <v>31</v>
      </c>
      <c r="E5186" s="10" t="s">
        <v>35</v>
      </c>
      <c r="F5186" s="10" t="s">
        <v>25</v>
      </c>
      <c r="G5186" s="10" t="s">
        <v>44</v>
      </c>
      <c r="H5186" s="10" t="s">
        <v>20</v>
      </c>
      <c r="I5186" s="10" t="s">
        <v>28</v>
      </c>
      <c r="O5186" s="10">
        <f t="shared" si="80"/>
        <v>1</v>
      </c>
    </row>
    <row r="5187" spans="2:15" x14ac:dyDescent="0.3">
      <c r="B5187" s="10">
        <v>2025</v>
      </c>
      <c r="C5187" s="10" t="s">
        <v>41</v>
      </c>
      <c r="D5187" s="10" t="s">
        <v>31</v>
      </c>
      <c r="E5187" s="10" t="s">
        <v>24</v>
      </c>
      <c r="F5187" s="10" t="s">
        <v>25</v>
      </c>
      <c r="G5187" s="10" t="s">
        <v>26</v>
      </c>
      <c r="H5187" s="10" t="s">
        <v>39</v>
      </c>
      <c r="I5187" s="10" t="s">
        <v>21</v>
      </c>
      <c r="O5187" s="10">
        <f t="shared" si="80"/>
        <v>1</v>
      </c>
    </row>
    <row r="5188" spans="2:15" x14ac:dyDescent="0.3">
      <c r="B5188" s="10">
        <v>2021</v>
      </c>
      <c r="C5188" s="10" t="s">
        <v>22</v>
      </c>
      <c r="D5188" s="10" t="s">
        <v>42</v>
      </c>
      <c r="E5188" s="10" t="s">
        <v>35</v>
      </c>
      <c r="F5188" s="10" t="s">
        <v>25</v>
      </c>
      <c r="G5188" s="10" t="s">
        <v>19</v>
      </c>
      <c r="H5188" s="10" t="s">
        <v>27</v>
      </c>
      <c r="I5188" s="10" t="s">
        <v>34</v>
      </c>
      <c r="O5188" s="10">
        <f t="shared" si="80"/>
        <v>1</v>
      </c>
    </row>
    <row r="5189" spans="2:15" x14ac:dyDescent="0.3">
      <c r="B5189" s="10">
        <v>2023</v>
      </c>
      <c r="C5189" s="10" t="s">
        <v>41</v>
      </c>
      <c r="D5189" s="10" t="s">
        <v>42</v>
      </c>
      <c r="E5189" s="10" t="s">
        <v>17</v>
      </c>
      <c r="F5189" s="10" t="s">
        <v>18</v>
      </c>
      <c r="G5189" s="10" t="s">
        <v>32</v>
      </c>
      <c r="H5189" s="10" t="s">
        <v>39</v>
      </c>
      <c r="I5189" s="10" t="s">
        <v>34</v>
      </c>
      <c r="O5189" s="10">
        <f t="shared" ref="O5189:O5252" si="81">SUBTOTAL(103,B5189)</f>
        <v>1</v>
      </c>
    </row>
    <row r="5190" spans="2:15" x14ac:dyDescent="0.3">
      <c r="B5190" s="10">
        <v>2026</v>
      </c>
      <c r="C5190" s="10" t="s">
        <v>43</v>
      </c>
      <c r="D5190" s="10" t="s">
        <v>37</v>
      </c>
      <c r="E5190" s="10" t="s">
        <v>24</v>
      </c>
      <c r="F5190" s="10" t="s">
        <v>30</v>
      </c>
      <c r="G5190" s="10" t="s">
        <v>40</v>
      </c>
      <c r="H5190" s="10" t="s">
        <v>39</v>
      </c>
      <c r="I5190" s="10" t="s">
        <v>21</v>
      </c>
      <c r="O5190" s="10">
        <f t="shared" si="81"/>
        <v>1</v>
      </c>
    </row>
    <row r="5191" spans="2:15" x14ac:dyDescent="0.3">
      <c r="B5191" s="10">
        <v>2022</v>
      </c>
      <c r="C5191" s="10" t="s">
        <v>22</v>
      </c>
      <c r="D5191" s="10" t="s">
        <v>33</v>
      </c>
      <c r="E5191" s="10" t="s">
        <v>35</v>
      </c>
      <c r="F5191" s="10" t="s">
        <v>25</v>
      </c>
      <c r="G5191" s="10" t="s">
        <v>26</v>
      </c>
      <c r="H5191" s="10" t="s">
        <v>39</v>
      </c>
      <c r="I5191" s="10" t="s">
        <v>28</v>
      </c>
      <c r="O5191" s="10">
        <f t="shared" si="81"/>
        <v>1</v>
      </c>
    </row>
    <row r="5192" spans="2:15" x14ac:dyDescent="0.3">
      <c r="B5192" s="10">
        <v>2021</v>
      </c>
      <c r="C5192" s="10" t="s">
        <v>45</v>
      </c>
      <c r="D5192" s="10" t="s">
        <v>16</v>
      </c>
      <c r="E5192" s="10" t="s">
        <v>24</v>
      </c>
      <c r="F5192" s="10" t="s">
        <v>25</v>
      </c>
      <c r="G5192" s="10" t="s">
        <v>38</v>
      </c>
      <c r="H5192" s="10" t="s">
        <v>27</v>
      </c>
      <c r="I5192" s="10" t="s">
        <v>28</v>
      </c>
      <c r="O5192" s="10">
        <f t="shared" si="81"/>
        <v>1</v>
      </c>
    </row>
    <row r="5193" spans="2:15" x14ac:dyDescent="0.3">
      <c r="B5193" s="10">
        <v>2021</v>
      </c>
      <c r="C5193" s="10" t="s">
        <v>36</v>
      </c>
      <c r="D5193" s="10" t="s">
        <v>42</v>
      </c>
      <c r="E5193" s="10" t="s">
        <v>17</v>
      </c>
      <c r="F5193" s="10" t="s">
        <v>18</v>
      </c>
      <c r="G5193" s="10" t="s">
        <v>32</v>
      </c>
      <c r="H5193" s="10" t="s">
        <v>20</v>
      </c>
      <c r="I5193" s="10" t="s">
        <v>28</v>
      </c>
      <c r="O5193" s="10">
        <f t="shared" si="81"/>
        <v>1</v>
      </c>
    </row>
    <row r="5194" spans="2:15" x14ac:dyDescent="0.3">
      <c r="B5194" s="10">
        <v>2020</v>
      </c>
      <c r="C5194" s="10" t="s">
        <v>43</v>
      </c>
      <c r="D5194" s="10" t="s">
        <v>23</v>
      </c>
      <c r="E5194" s="10" t="s">
        <v>24</v>
      </c>
      <c r="F5194" s="10" t="s">
        <v>25</v>
      </c>
      <c r="G5194" s="10" t="s">
        <v>26</v>
      </c>
      <c r="H5194" s="10" t="s">
        <v>27</v>
      </c>
      <c r="I5194" s="10" t="s">
        <v>28</v>
      </c>
      <c r="O5194" s="10">
        <f t="shared" si="81"/>
        <v>1</v>
      </c>
    </row>
    <row r="5195" spans="2:15" x14ac:dyDescent="0.3">
      <c r="B5195" s="10">
        <v>2020</v>
      </c>
      <c r="C5195" s="10" t="s">
        <v>22</v>
      </c>
      <c r="D5195" s="10" t="s">
        <v>42</v>
      </c>
      <c r="E5195" s="10" t="s">
        <v>24</v>
      </c>
      <c r="F5195" s="10" t="s">
        <v>18</v>
      </c>
      <c r="G5195" s="10" t="s">
        <v>26</v>
      </c>
      <c r="H5195" s="10" t="s">
        <v>27</v>
      </c>
      <c r="I5195" s="10" t="s">
        <v>34</v>
      </c>
      <c r="O5195" s="10">
        <f t="shared" si="81"/>
        <v>1</v>
      </c>
    </row>
    <row r="5196" spans="2:15" x14ac:dyDescent="0.3">
      <c r="B5196" s="10">
        <v>2026</v>
      </c>
      <c r="C5196" s="10" t="s">
        <v>29</v>
      </c>
      <c r="D5196" s="10" t="s">
        <v>31</v>
      </c>
      <c r="E5196" s="10" t="s">
        <v>24</v>
      </c>
      <c r="F5196" s="10" t="s">
        <v>25</v>
      </c>
      <c r="G5196" s="10" t="s">
        <v>38</v>
      </c>
      <c r="H5196" s="10" t="s">
        <v>39</v>
      </c>
      <c r="I5196" s="10" t="s">
        <v>34</v>
      </c>
      <c r="O5196" s="10">
        <f t="shared" si="81"/>
        <v>1</v>
      </c>
    </row>
    <row r="5197" spans="2:15" x14ac:dyDescent="0.3">
      <c r="B5197" s="10">
        <v>2022</v>
      </c>
      <c r="C5197" s="10" t="s">
        <v>29</v>
      </c>
      <c r="D5197" s="10" t="s">
        <v>16</v>
      </c>
      <c r="E5197" s="10" t="s">
        <v>24</v>
      </c>
      <c r="F5197" s="10" t="s">
        <v>30</v>
      </c>
      <c r="G5197" s="10" t="s">
        <v>19</v>
      </c>
      <c r="H5197" s="10" t="s">
        <v>34</v>
      </c>
      <c r="I5197" s="10" t="s">
        <v>34</v>
      </c>
      <c r="O5197" s="10">
        <f t="shared" si="81"/>
        <v>1</v>
      </c>
    </row>
    <row r="5198" spans="2:15" x14ac:dyDescent="0.3">
      <c r="B5198" s="10">
        <v>2023</v>
      </c>
      <c r="C5198" s="10" t="s">
        <v>15</v>
      </c>
      <c r="D5198" s="10" t="s">
        <v>31</v>
      </c>
      <c r="E5198" s="10" t="s">
        <v>17</v>
      </c>
      <c r="F5198" s="10" t="s">
        <v>18</v>
      </c>
      <c r="G5198" s="10" t="s">
        <v>26</v>
      </c>
      <c r="H5198" s="10" t="s">
        <v>34</v>
      </c>
      <c r="I5198" s="10" t="s">
        <v>28</v>
      </c>
      <c r="O5198" s="10">
        <f t="shared" si="81"/>
        <v>1</v>
      </c>
    </row>
    <row r="5199" spans="2:15" x14ac:dyDescent="0.3">
      <c r="B5199" s="10">
        <v>2020</v>
      </c>
      <c r="C5199" s="10" t="s">
        <v>22</v>
      </c>
      <c r="D5199" s="10" t="s">
        <v>31</v>
      </c>
      <c r="E5199" s="10" t="s">
        <v>35</v>
      </c>
      <c r="F5199" s="10" t="s">
        <v>30</v>
      </c>
      <c r="G5199" s="10" t="s">
        <v>38</v>
      </c>
      <c r="H5199" s="10" t="s">
        <v>39</v>
      </c>
      <c r="I5199" s="10" t="s">
        <v>21</v>
      </c>
      <c r="O5199" s="10">
        <f t="shared" si="81"/>
        <v>1</v>
      </c>
    </row>
    <row r="5200" spans="2:15" x14ac:dyDescent="0.3">
      <c r="B5200" s="10">
        <v>2026</v>
      </c>
      <c r="C5200" s="10" t="s">
        <v>22</v>
      </c>
      <c r="D5200" s="10" t="s">
        <v>42</v>
      </c>
      <c r="E5200" s="10" t="s">
        <v>17</v>
      </c>
      <c r="F5200" s="10" t="s">
        <v>30</v>
      </c>
      <c r="G5200" s="10" t="s">
        <v>19</v>
      </c>
      <c r="H5200" s="10" t="s">
        <v>34</v>
      </c>
      <c r="I5200" s="10" t="s">
        <v>21</v>
      </c>
      <c r="O5200" s="10">
        <f t="shared" si="81"/>
        <v>1</v>
      </c>
    </row>
    <row r="5201" spans="2:15" x14ac:dyDescent="0.3">
      <c r="B5201" s="10">
        <v>2020</v>
      </c>
      <c r="C5201" s="10" t="s">
        <v>22</v>
      </c>
      <c r="D5201" s="10" t="s">
        <v>16</v>
      </c>
      <c r="E5201" s="10" t="s">
        <v>24</v>
      </c>
      <c r="F5201" s="10" t="s">
        <v>30</v>
      </c>
      <c r="G5201" s="10" t="s">
        <v>44</v>
      </c>
      <c r="H5201" s="10" t="s">
        <v>39</v>
      </c>
      <c r="I5201" s="10" t="s">
        <v>34</v>
      </c>
      <c r="O5201" s="10">
        <f t="shared" si="81"/>
        <v>1</v>
      </c>
    </row>
    <row r="5202" spans="2:15" x14ac:dyDescent="0.3">
      <c r="B5202" s="10">
        <v>2021</v>
      </c>
      <c r="C5202" s="10" t="s">
        <v>15</v>
      </c>
      <c r="D5202" s="10" t="s">
        <v>31</v>
      </c>
      <c r="E5202" s="10" t="s">
        <v>24</v>
      </c>
      <c r="F5202" s="10" t="s">
        <v>30</v>
      </c>
      <c r="G5202" s="10" t="s">
        <v>32</v>
      </c>
      <c r="H5202" s="10" t="s">
        <v>20</v>
      </c>
      <c r="I5202" s="10" t="s">
        <v>21</v>
      </c>
      <c r="O5202" s="10">
        <f t="shared" si="81"/>
        <v>1</v>
      </c>
    </row>
    <row r="5203" spans="2:15" x14ac:dyDescent="0.3">
      <c r="B5203" s="10">
        <v>2024</v>
      </c>
      <c r="C5203" s="10" t="s">
        <v>29</v>
      </c>
      <c r="D5203" s="10" t="s">
        <v>42</v>
      </c>
      <c r="E5203" s="10" t="s">
        <v>35</v>
      </c>
      <c r="F5203" s="10" t="s">
        <v>18</v>
      </c>
      <c r="G5203" s="10" t="s">
        <v>40</v>
      </c>
      <c r="H5203" s="10" t="s">
        <v>34</v>
      </c>
      <c r="I5203" s="10" t="s">
        <v>34</v>
      </c>
      <c r="O5203" s="10">
        <f t="shared" si="81"/>
        <v>1</v>
      </c>
    </row>
    <row r="5204" spans="2:15" x14ac:dyDescent="0.3">
      <c r="B5204" s="10">
        <v>2022</v>
      </c>
      <c r="C5204" s="10" t="s">
        <v>41</v>
      </c>
      <c r="D5204" s="10" t="s">
        <v>33</v>
      </c>
      <c r="E5204" s="10" t="s">
        <v>24</v>
      </c>
      <c r="F5204" s="10" t="s">
        <v>25</v>
      </c>
      <c r="G5204" s="10" t="s">
        <v>19</v>
      </c>
      <c r="H5204" s="10" t="s">
        <v>39</v>
      </c>
      <c r="I5204" s="10" t="s">
        <v>28</v>
      </c>
      <c r="O5204" s="10">
        <f t="shared" si="81"/>
        <v>1</v>
      </c>
    </row>
    <row r="5205" spans="2:15" x14ac:dyDescent="0.3">
      <c r="B5205" s="10">
        <v>2023</v>
      </c>
      <c r="C5205" s="10" t="s">
        <v>41</v>
      </c>
      <c r="D5205" s="10" t="s">
        <v>37</v>
      </c>
      <c r="E5205" s="10" t="s">
        <v>35</v>
      </c>
      <c r="F5205" s="10" t="s">
        <v>30</v>
      </c>
      <c r="G5205" s="10" t="s">
        <v>32</v>
      </c>
      <c r="H5205" s="10" t="s">
        <v>39</v>
      </c>
      <c r="I5205" s="10" t="s">
        <v>21</v>
      </c>
      <c r="O5205" s="10">
        <f t="shared" si="81"/>
        <v>1</v>
      </c>
    </row>
    <row r="5206" spans="2:15" x14ac:dyDescent="0.3">
      <c r="B5206" s="10">
        <v>2025</v>
      </c>
      <c r="C5206" s="10" t="s">
        <v>29</v>
      </c>
      <c r="D5206" s="10" t="s">
        <v>33</v>
      </c>
      <c r="E5206" s="10" t="s">
        <v>17</v>
      </c>
      <c r="F5206" s="10" t="s">
        <v>25</v>
      </c>
      <c r="G5206" s="10" t="s">
        <v>19</v>
      </c>
      <c r="H5206" s="10" t="s">
        <v>20</v>
      </c>
      <c r="I5206" s="10" t="s">
        <v>21</v>
      </c>
      <c r="O5206" s="10">
        <f t="shared" si="81"/>
        <v>1</v>
      </c>
    </row>
    <row r="5207" spans="2:15" x14ac:dyDescent="0.3">
      <c r="B5207" s="10">
        <v>2021</v>
      </c>
      <c r="C5207" s="10" t="s">
        <v>43</v>
      </c>
      <c r="D5207" s="10" t="s">
        <v>33</v>
      </c>
      <c r="E5207" s="10" t="s">
        <v>35</v>
      </c>
      <c r="F5207" s="10" t="s">
        <v>30</v>
      </c>
      <c r="G5207" s="10" t="s">
        <v>32</v>
      </c>
      <c r="H5207" s="10" t="s">
        <v>27</v>
      </c>
      <c r="I5207" s="10" t="s">
        <v>28</v>
      </c>
      <c r="O5207" s="10">
        <f t="shared" si="81"/>
        <v>1</v>
      </c>
    </row>
    <row r="5208" spans="2:15" x14ac:dyDescent="0.3">
      <c r="B5208" s="10">
        <v>2025</v>
      </c>
      <c r="C5208" s="10" t="s">
        <v>22</v>
      </c>
      <c r="D5208" s="10" t="s">
        <v>31</v>
      </c>
      <c r="E5208" s="10" t="s">
        <v>35</v>
      </c>
      <c r="F5208" s="10" t="s">
        <v>25</v>
      </c>
      <c r="G5208" s="10" t="s">
        <v>32</v>
      </c>
      <c r="H5208" s="10" t="s">
        <v>20</v>
      </c>
      <c r="I5208" s="10" t="s">
        <v>34</v>
      </c>
      <c r="O5208" s="10">
        <f t="shared" si="81"/>
        <v>1</v>
      </c>
    </row>
    <row r="5209" spans="2:15" x14ac:dyDescent="0.3">
      <c r="B5209" s="10">
        <v>2025</v>
      </c>
      <c r="C5209" s="10" t="s">
        <v>36</v>
      </c>
      <c r="D5209" s="10" t="s">
        <v>16</v>
      </c>
      <c r="E5209" s="10" t="s">
        <v>24</v>
      </c>
      <c r="F5209" s="10" t="s">
        <v>18</v>
      </c>
      <c r="G5209" s="10" t="s">
        <v>38</v>
      </c>
      <c r="H5209" s="10" t="s">
        <v>27</v>
      </c>
      <c r="I5209" s="10" t="s">
        <v>28</v>
      </c>
      <c r="O5209" s="10">
        <f t="shared" si="81"/>
        <v>1</v>
      </c>
    </row>
    <row r="5210" spans="2:15" x14ac:dyDescent="0.3">
      <c r="B5210" s="10">
        <v>2025</v>
      </c>
      <c r="C5210" s="10" t="s">
        <v>29</v>
      </c>
      <c r="D5210" s="10" t="s">
        <v>33</v>
      </c>
      <c r="E5210" s="10" t="s">
        <v>17</v>
      </c>
      <c r="F5210" s="10" t="s">
        <v>18</v>
      </c>
      <c r="G5210" s="10" t="s">
        <v>44</v>
      </c>
      <c r="H5210" s="10" t="s">
        <v>27</v>
      </c>
      <c r="I5210" s="10" t="s">
        <v>28</v>
      </c>
      <c r="O5210" s="10">
        <f t="shared" si="81"/>
        <v>1</v>
      </c>
    </row>
    <row r="5211" spans="2:15" x14ac:dyDescent="0.3">
      <c r="B5211" s="10">
        <v>2024</v>
      </c>
      <c r="C5211" s="10" t="s">
        <v>15</v>
      </c>
      <c r="D5211" s="10" t="s">
        <v>23</v>
      </c>
      <c r="E5211" s="10" t="s">
        <v>35</v>
      </c>
      <c r="F5211" s="10" t="s">
        <v>30</v>
      </c>
      <c r="G5211" s="10" t="s">
        <v>32</v>
      </c>
      <c r="H5211" s="10" t="s">
        <v>20</v>
      </c>
      <c r="I5211" s="10" t="s">
        <v>34</v>
      </c>
      <c r="O5211" s="10">
        <f t="shared" si="81"/>
        <v>1</v>
      </c>
    </row>
    <row r="5212" spans="2:15" x14ac:dyDescent="0.3">
      <c r="B5212" s="10">
        <v>2022</v>
      </c>
      <c r="C5212" s="10" t="s">
        <v>15</v>
      </c>
      <c r="D5212" s="10" t="s">
        <v>37</v>
      </c>
      <c r="E5212" s="10" t="s">
        <v>35</v>
      </c>
      <c r="F5212" s="10" t="s">
        <v>25</v>
      </c>
      <c r="G5212" s="10" t="s">
        <v>44</v>
      </c>
      <c r="H5212" s="10" t="s">
        <v>27</v>
      </c>
      <c r="I5212" s="10" t="s">
        <v>28</v>
      </c>
      <c r="O5212" s="10">
        <f t="shared" si="81"/>
        <v>1</v>
      </c>
    </row>
    <row r="5213" spans="2:15" x14ac:dyDescent="0.3">
      <c r="B5213" s="10">
        <v>2025</v>
      </c>
      <c r="C5213" s="10" t="s">
        <v>29</v>
      </c>
      <c r="D5213" s="10" t="s">
        <v>23</v>
      </c>
      <c r="E5213" s="10" t="s">
        <v>17</v>
      </c>
      <c r="F5213" s="10" t="s">
        <v>30</v>
      </c>
      <c r="G5213" s="10" t="s">
        <v>26</v>
      </c>
      <c r="H5213" s="10" t="s">
        <v>34</v>
      </c>
      <c r="I5213" s="10" t="s">
        <v>28</v>
      </c>
      <c r="O5213" s="10">
        <f t="shared" si="81"/>
        <v>1</v>
      </c>
    </row>
    <row r="5214" spans="2:15" x14ac:dyDescent="0.3">
      <c r="B5214" s="10">
        <v>2025</v>
      </c>
      <c r="C5214" s="10" t="s">
        <v>45</v>
      </c>
      <c r="D5214" s="10" t="s">
        <v>31</v>
      </c>
      <c r="E5214" s="10" t="s">
        <v>17</v>
      </c>
      <c r="F5214" s="10" t="s">
        <v>25</v>
      </c>
      <c r="G5214" s="10" t="s">
        <v>40</v>
      </c>
      <c r="H5214" s="10" t="s">
        <v>34</v>
      </c>
      <c r="I5214" s="10" t="s">
        <v>28</v>
      </c>
      <c r="O5214" s="10">
        <f t="shared" si="81"/>
        <v>1</v>
      </c>
    </row>
    <row r="5215" spans="2:15" x14ac:dyDescent="0.3">
      <c r="B5215" s="10">
        <v>2022</v>
      </c>
      <c r="C5215" s="10" t="s">
        <v>36</v>
      </c>
      <c r="D5215" s="10" t="s">
        <v>42</v>
      </c>
      <c r="E5215" s="10" t="s">
        <v>24</v>
      </c>
      <c r="F5215" s="10" t="s">
        <v>25</v>
      </c>
      <c r="G5215" s="10" t="s">
        <v>44</v>
      </c>
      <c r="H5215" s="10" t="s">
        <v>20</v>
      </c>
      <c r="I5215" s="10" t="s">
        <v>28</v>
      </c>
      <c r="O5215" s="10">
        <f t="shared" si="81"/>
        <v>1</v>
      </c>
    </row>
    <row r="5216" spans="2:15" x14ac:dyDescent="0.3">
      <c r="B5216" s="10">
        <v>2020</v>
      </c>
      <c r="C5216" s="10" t="s">
        <v>45</v>
      </c>
      <c r="D5216" s="10" t="s">
        <v>16</v>
      </c>
      <c r="E5216" s="10" t="s">
        <v>24</v>
      </c>
      <c r="F5216" s="10" t="s">
        <v>30</v>
      </c>
      <c r="G5216" s="10" t="s">
        <v>44</v>
      </c>
      <c r="H5216" s="10" t="s">
        <v>27</v>
      </c>
      <c r="I5216" s="10" t="s">
        <v>28</v>
      </c>
      <c r="O5216" s="10">
        <f t="shared" si="81"/>
        <v>1</v>
      </c>
    </row>
    <row r="5217" spans="2:15" x14ac:dyDescent="0.3">
      <c r="B5217" s="10">
        <v>2024</v>
      </c>
      <c r="C5217" s="10" t="s">
        <v>43</v>
      </c>
      <c r="D5217" s="10" t="s">
        <v>16</v>
      </c>
      <c r="E5217" s="10" t="s">
        <v>17</v>
      </c>
      <c r="F5217" s="10" t="s">
        <v>18</v>
      </c>
      <c r="G5217" s="10" t="s">
        <v>26</v>
      </c>
      <c r="H5217" s="10" t="s">
        <v>34</v>
      </c>
      <c r="I5217" s="10" t="s">
        <v>28</v>
      </c>
      <c r="O5217" s="10">
        <f t="shared" si="81"/>
        <v>1</v>
      </c>
    </row>
    <row r="5218" spans="2:15" x14ac:dyDescent="0.3">
      <c r="B5218" s="10">
        <v>2022</v>
      </c>
      <c r="C5218" s="10" t="s">
        <v>36</v>
      </c>
      <c r="D5218" s="10" t="s">
        <v>37</v>
      </c>
      <c r="E5218" s="10" t="s">
        <v>17</v>
      </c>
      <c r="F5218" s="10" t="s">
        <v>25</v>
      </c>
      <c r="G5218" s="10" t="s">
        <v>44</v>
      </c>
      <c r="H5218" s="10" t="s">
        <v>20</v>
      </c>
      <c r="I5218" s="10" t="s">
        <v>21</v>
      </c>
      <c r="O5218" s="10">
        <f t="shared" si="81"/>
        <v>1</v>
      </c>
    </row>
    <row r="5219" spans="2:15" x14ac:dyDescent="0.3">
      <c r="B5219" s="10">
        <v>2023</v>
      </c>
      <c r="C5219" s="10" t="s">
        <v>41</v>
      </c>
      <c r="D5219" s="10" t="s">
        <v>23</v>
      </c>
      <c r="E5219" s="10" t="s">
        <v>35</v>
      </c>
      <c r="F5219" s="10" t="s">
        <v>18</v>
      </c>
      <c r="G5219" s="10" t="s">
        <v>38</v>
      </c>
      <c r="H5219" s="10" t="s">
        <v>27</v>
      </c>
      <c r="I5219" s="10" t="s">
        <v>28</v>
      </c>
      <c r="O5219" s="10">
        <f t="shared" si="81"/>
        <v>1</v>
      </c>
    </row>
    <row r="5220" spans="2:15" x14ac:dyDescent="0.3">
      <c r="B5220" s="10">
        <v>2026</v>
      </c>
      <c r="C5220" s="10" t="s">
        <v>43</v>
      </c>
      <c r="D5220" s="10" t="s">
        <v>37</v>
      </c>
      <c r="E5220" s="10" t="s">
        <v>35</v>
      </c>
      <c r="F5220" s="10" t="s">
        <v>18</v>
      </c>
      <c r="G5220" s="10" t="s">
        <v>26</v>
      </c>
      <c r="H5220" s="10" t="s">
        <v>20</v>
      </c>
      <c r="I5220" s="10" t="s">
        <v>34</v>
      </c>
      <c r="O5220" s="10">
        <f t="shared" si="81"/>
        <v>1</v>
      </c>
    </row>
    <row r="5221" spans="2:15" x14ac:dyDescent="0.3">
      <c r="B5221" s="10">
        <v>2021</v>
      </c>
      <c r="C5221" s="10" t="s">
        <v>22</v>
      </c>
      <c r="D5221" s="10" t="s">
        <v>23</v>
      </c>
      <c r="E5221" s="10" t="s">
        <v>24</v>
      </c>
      <c r="F5221" s="10" t="s">
        <v>25</v>
      </c>
      <c r="G5221" s="10" t="s">
        <v>26</v>
      </c>
      <c r="H5221" s="10" t="s">
        <v>27</v>
      </c>
      <c r="I5221" s="10" t="s">
        <v>28</v>
      </c>
      <c r="O5221" s="10">
        <f t="shared" si="81"/>
        <v>1</v>
      </c>
    </row>
    <row r="5222" spans="2:15" x14ac:dyDescent="0.3">
      <c r="B5222" s="10">
        <v>2024</v>
      </c>
      <c r="C5222" s="10" t="s">
        <v>43</v>
      </c>
      <c r="D5222" s="10" t="s">
        <v>23</v>
      </c>
      <c r="E5222" s="10" t="s">
        <v>35</v>
      </c>
      <c r="F5222" s="10" t="s">
        <v>18</v>
      </c>
      <c r="G5222" s="10" t="s">
        <v>44</v>
      </c>
      <c r="H5222" s="10" t="s">
        <v>27</v>
      </c>
      <c r="I5222" s="10" t="s">
        <v>28</v>
      </c>
      <c r="O5222" s="10">
        <f t="shared" si="81"/>
        <v>1</v>
      </c>
    </row>
    <row r="5223" spans="2:15" x14ac:dyDescent="0.3">
      <c r="B5223" s="10">
        <v>2026</v>
      </c>
      <c r="C5223" s="10" t="s">
        <v>36</v>
      </c>
      <c r="D5223" s="10" t="s">
        <v>31</v>
      </c>
      <c r="E5223" s="10" t="s">
        <v>24</v>
      </c>
      <c r="F5223" s="10" t="s">
        <v>18</v>
      </c>
      <c r="G5223" s="10" t="s">
        <v>40</v>
      </c>
      <c r="H5223" s="10" t="s">
        <v>34</v>
      </c>
      <c r="I5223" s="10" t="s">
        <v>28</v>
      </c>
      <c r="O5223" s="10">
        <f t="shared" si="81"/>
        <v>1</v>
      </c>
    </row>
    <row r="5224" spans="2:15" x14ac:dyDescent="0.3">
      <c r="B5224" s="10">
        <v>2020</v>
      </c>
      <c r="C5224" s="10" t="s">
        <v>36</v>
      </c>
      <c r="D5224" s="10" t="s">
        <v>23</v>
      </c>
      <c r="E5224" s="10" t="s">
        <v>24</v>
      </c>
      <c r="F5224" s="10" t="s">
        <v>30</v>
      </c>
      <c r="G5224" s="10" t="s">
        <v>40</v>
      </c>
      <c r="H5224" s="10" t="s">
        <v>34</v>
      </c>
      <c r="I5224" s="10" t="s">
        <v>28</v>
      </c>
      <c r="O5224" s="10">
        <f t="shared" si="81"/>
        <v>1</v>
      </c>
    </row>
    <row r="5225" spans="2:15" x14ac:dyDescent="0.3">
      <c r="B5225" s="10">
        <v>2020</v>
      </c>
      <c r="C5225" s="10" t="s">
        <v>29</v>
      </c>
      <c r="D5225" s="10" t="s">
        <v>16</v>
      </c>
      <c r="E5225" s="10" t="s">
        <v>24</v>
      </c>
      <c r="F5225" s="10" t="s">
        <v>25</v>
      </c>
      <c r="G5225" s="10" t="s">
        <v>32</v>
      </c>
      <c r="H5225" s="10" t="s">
        <v>39</v>
      </c>
      <c r="I5225" s="10" t="s">
        <v>28</v>
      </c>
      <c r="O5225" s="10">
        <f t="shared" si="81"/>
        <v>1</v>
      </c>
    </row>
    <row r="5226" spans="2:15" x14ac:dyDescent="0.3">
      <c r="B5226" s="10">
        <v>2021</v>
      </c>
      <c r="C5226" s="10" t="s">
        <v>45</v>
      </c>
      <c r="D5226" s="10" t="s">
        <v>16</v>
      </c>
      <c r="E5226" s="10" t="s">
        <v>17</v>
      </c>
      <c r="F5226" s="10" t="s">
        <v>25</v>
      </c>
      <c r="G5226" s="10" t="s">
        <v>40</v>
      </c>
      <c r="H5226" s="10" t="s">
        <v>39</v>
      </c>
      <c r="I5226" s="10" t="s">
        <v>28</v>
      </c>
      <c r="O5226" s="10">
        <f t="shared" si="81"/>
        <v>1</v>
      </c>
    </row>
    <row r="5227" spans="2:15" x14ac:dyDescent="0.3">
      <c r="B5227" s="10">
        <v>2023</v>
      </c>
      <c r="C5227" s="10" t="s">
        <v>36</v>
      </c>
      <c r="D5227" s="10" t="s">
        <v>33</v>
      </c>
      <c r="E5227" s="10" t="s">
        <v>17</v>
      </c>
      <c r="F5227" s="10" t="s">
        <v>25</v>
      </c>
      <c r="G5227" s="10" t="s">
        <v>44</v>
      </c>
      <c r="H5227" s="10" t="s">
        <v>39</v>
      </c>
      <c r="I5227" s="10" t="s">
        <v>28</v>
      </c>
      <c r="O5227" s="10">
        <f t="shared" si="81"/>
        <v>1</v>
      </c>
    </row>
    <row r="5228" spans="2:15" x14ac:dyDescent="0.3">
      <c r="B5228" s="10">
        <v>2026</v>
      </c>
      <c r="C5228" s="10" t="s">
        <v>36</v>
      </c>
      <c r="D5228" s="10" t="s">
        <v>42</v>
      </c>
      <c r="E5228" s="10" t="s">
        <v>17</v>
      </c>
      <c r="F5228" s="10" t="s">
        <v>25</v>
      </c>
      <c r="G5228" s="10" t="s">
        <v>26</v>
      </c>
      <c r="H5228" s="10" t="s">
        <v>27</v>
      </c>
      <c r="I5228" s="10" t="s">
        <v>28</v>
      </c>
      <c r="O5228" s="10">
        <f t="shared" si="81"/>
        <v>1</v>
      </c>
    </row>
    <row r="5229" spans="2:15" x14ac:dyDescent="0.3">
      <c r="B5229" s="10">
        <v>2024</v>
      </c>
      <c r="C5229" s="10" t="s">
        <v>15</v>
      </c>
      <c r="D5229" s="10" t="s">
        <v>42</v>
      </c>
      <c r="E5229" s="10" t="s">
        <v>17</v>
      </c>
      <c r="F5229" s="10" t="s">
        <v>18</v>
      </c>
      <c r="G5229" s="10" t="s">
        <v>32</v>
      </c>
      <c r="H5229" s="10" t="s">
        <v>34</v>
      </c>
      <c r="I5229" s="10" t="s">
        <v>34</v>
      </c>
      <c r="O5229" s="10">
        <f t="shared" si="81"/>
        <v>1</v>
      </c>
    </row>
    <row r="5230" spans="2:15" x14ac:dyDescent="0.3">
      <c r="B5230" s="10">
        <v>2026</v>
      </c>
      <c r="C5230" s="10" t="s">
        <v>36</v>
      </c>
      <c r="D5230" s="10" t="s">
        <v>42</v>
      </c>
      <c r="E5230" s="10" t="s">
        <v>17</v>
      </c>
      <c r="F5230" s="10" t="s">
        <v>30</v>
      </c>
      <c r="G5230" s="10" t="s">
        <v>40</v>
      </c>
      <c r="H5230" s="10" t="s">
        <v>27</v>
      </c>
      <c r="I5230" s="10" t="s">
        <v>34</v>
      </c>
      <c r="O5230" s="10">
        <f t="shared" si="81"/>
        <v>1</v>
      </c>
    </row>
    <row r="5231" spans="2:15" x14ac:dyDescent="0.3">
      <c r="B5231" s="10">
        <v>2023</v>
      </c>
      <c r="C5231" s="10" t="s">
        <v>45</v>
      </c>
      <c r="D5231" s="10" t="s">
        <v>23</v>
      </c>
      <c r="E5231" s="10" t="s">
        <v>24</v>
      </c>
      <c r="F5231" s="10" t="s">
        <v>18</v>
      </c>
      <c r="G5231" s="10" t="s">
        <v>26</v>
      </c>
      <c r="H5231" s="10" t="s">
        <v>27</v>
      </c>
      <c r="I5231" s="10" t="s">
        <v>28</v>
      </c>
      <c r="O5231" s="10">
        <f t="shared" si="81"/>
        <v>1</v>
      </c>
    </row>
    <row r="5232" spans="2:15" x14ac:dyDescent="0.3">
      <c r="B5232" s="10">
        <v>2021</v>
      </c>
      <c r="C5232" s="10" t="s">
        <v>41</v>
      </c>
      <c r="D5232" s="10" t="s">
        <v>23</v>
      </c>
      <c r="E5232" s="10" t="s">
        <v>24</v>
      </c>
      <c r="F5232" s="10" t="s">
        <v>18</v>
      </c>
      <c r="G5232" s="10" t="s">
        <v>40</v>
      </c>
      <c r="H5232" s="10" t="s">
        <v>39</v>
      </c>
      <c r="I5232" s="10" t="s">
        <v>28</v>
      </c>
      <c r="O5232" s="10">
        <f t="shared" si="81"/>
        <v>1</v>
      </c>
    </row>
    <row r="5233" spans="2:15" x14ac:dyDescent="0.3">
      <c r="B5233" s="10">
        <v>2024</v>
      </c>
      <c r="C5233" s="10" t="s">
        <v>36</v>
      </c>
      <c r="D5233" s="10" t="s">
        <v>37</v>
      </c>
      <c r="E5233" s="10" t="s">
        <v>17</v>
      </c>
      <c r="F5233" s="10" t="s">
        <v>30</v>
      </c>
      <c r="G5233" s="10" t="s">
        <v>26</v>
      </c>
      <c r="H5233" s="10" t="s">
        <v>39</v>
      </c>
      <c r="I5233" s="10" t="s">
        <v>28</v>
      </c>
      <c r="O5233" s="10">
        <f t="shared" si="81"/>
        <v>1</v>
      </c>
    </row>
    <row r="5234" spans="2:15" x14ac:dyDescent="0.3">
      <c r="B5234" s="10">
        <v>2026</v>
      </c>
      <c r="C5234" s="10" t="s">
        <v>45</v>
      </c>
      <c r="D5234" s="10" t="s">
        <v>23</v>
      </c>
      <c r="E5234" s="10" t="s">
        <v>35</v>
      </c>
      <c r="F5234" s="10" t="s">
        <v>25</v>
      </c>
      <c r="G5234" s="10" t="s">
        <v>32</v>
      </c>
      <c r="H5234" s="10" t="s">
        <v>34</v>
      </c>
      <c r="I5234" s="10" t="s">
        <v>28</v>
      </c>
      <c r="O5234" s="10">
        <f t="shared" si="81"/>
        <v>1</v>
      </c>
    </row>
    <row r="5235" spans="2:15" x14ac:dyDescent="0.3">
      <c r="B5235" s="10">
        <v>2025</v>
      </c>
      <c r="C5235" s="10" t="s">
        <v>43</v>
      </c>
      <c r="D5235" s="10" t="s">
        <v>37</v>
      </c>
      <c r="E5235" s="10" t="s">
        <v>17</v>
      </c>
      <c r="F5235" s="10" t="s">
        <v>25</v>
      </c>
      <c r="G5235" s="10" t="s">
        <v>32</v>
      </c>
      <c r="H5235" s="10" t="s">
        <v>39</v>
      </c>
      <c r="I5235" s="10" t="s">
        <v>28</v>
      </c>
      <c r="O5235" s="10">
        <f t="shared" si="81"/>
        <v>1</v>
      </c>
    </row>
    <row r="5236" spans="2:15" x14ac:dyDescent="0.3">
      <c r="B5236" s="10">
        <v>2021</v>
      </c>
      <c r="C5236" s="10" t="s">
        <v>29</v>
      </c>
      <c r="D5236" s="10" t="s">
        <v>33</v>
      </c>
      <c r="E5236" s="10" t="s">
        <v>17</v>
      </c>
      <c r="F5236" s="10" t="s">
        <v>25</v>
      </c>
      <c r="G5236" s="10" t="s">
        <v>40</v>
      </c>
      <c r="H5236" s="10" t="s">
        <v>27</v>
      </c>
      <c r="I5236" s="10" t="s">
        <v>21</v>
      </c>
      <c r="O5236" s="10">
        <f t="shared" si="81"/>
        <v>1</v>
      </c>
    </row>
    <row r="5237" spans="2:15" x14ac:dyDescent="0.3">
      <c r="B5237" s="10">
        <v>2026</v>
      </c>
      <c r="C5237" s="10" t="s">
        <v>45</v>
      </c>
      <c r="D5237" s="10" t="s">
        <v>23</v>
      </c>
      <c r="E5237" s="10" t="s">
        <v>24</v>
      </c>
      <c r="F5237" s="10" t="s">
        <v>18</v>
      </c>
      <c r="G5237" s="10" t="s">
        <v>19</v>
      </c>
      <c r="H5237" s="10" t="s">
        <v>34</v>
      </c>
      <c r="I5237" s="10" t="s">
        <v>28</v>
      </c>
      <c r="O5237" s="10">
        <f t="shared" si="81"/>
        <v>1</v>
      </c>
    </row>
    <row r="5238" spans="2:15" x14ac:dyDescent="0.3">
      <c r="B5238" s="10">
        <v>2021</v>
      </c>
      <c r="C5238" s="10" t="s">
        <v>22</v>
      </c>
      <c r="D5238" s="10" t="s">
        <v>16</v>
      </c>
      <c r="E5238" s="10" t="s">
        <v>35</v>
      </c>
      <c r="F5238" s="10" t="s">
        <v>25</v>
      </c>
      <c r="G5238" s="10" t="s">
        <v>40</v>
      </c>
      <c r="H5238" s="10" t="s">
        <v>34</v>
      </c>
      <c r="I5238" s="10" t="s">
        <v>34</v>
      </c>
      <c r="O5238" s="10">
        <f t="shared" si="81"/>
        <v>1</v>
      </c>
    </row>
    <row r="5239" spans="2:15" x14ac:dyDescent="0.3">
      <c r="B5239" s="10">
        <v>2021</v>
      </c>
      <c r="C5239" s="10" t="s">
        <v>15</v>
      </c>
      <c r="D5239" s="10" t="s">
        <v>42</v>
      </c>
      <c r="E5239" s="10" t="s">
        <v>17</v>
      </c>
      <c r="F5239" s="10" t="s">
        <v>25</v>
      </c>
      <c r="G5239" s="10" t="s">
        <v>38</v>
      </c>
      <c r="H5239" s="10" t="s">
        <v>34</v>
      </c>
      <c r="I5239" s="10" t="s">
        <v>28</v>
      </c>
      <c r="O5239" s="10">
        <f t="shared" si="81"/>
        <v>1</v>
      </c>
    </row>
    <row r="5240" spans="2:15" x14ac:dyDescent="0.3">
      <c r="B5240" s="10">
        <v>2026</v>
      </c>
      <c r="C5240" s="10" t="s">
        <v>36</v>
      </c>
      <c r="D5240" s="10" t="s">
        <v>23</v>
      </c>
      <c r="E5240" s="10" t="s">
        <v>35</v>
      </c>
      <c r="F5240" s="10" t="s">
        <v>25</v>
      </c>
      <c r="G5240" s="10" t="s">
        <v>32</v>
      </c>
      <c r="H5240" s="10" t="s">
        <v>39</v>
      </c>
      <c r="I5240" s="10" t="s">
        <v>21</v>
      </c>
      <c r="O5240" s="10">
        <f t="shared" si="81"/>
        <v>1</v>
      </c>
    </row>
    <row r="5241" spans="2:15" x14ac:dyDescent="0.3">
      <c r="B5241" s="10">
        <v>2021</v>
      </c>
      <c r="C5241" s="10" t="s">
        <v>36</v>
      </c>
      <c r="D5241" s="10" t="s">
        <v>31</v>
      </c>
      <c r="E5241" s="10" t="s">
        <v>35</v>
      </c>
      <c r="F5241" s="10" t="s">
        <v>25</v>
      </c>
      <c r="G5241" s="10" t="s">
        <v>32</v>
      </c>
      <c r="H5241" s="10" t="s">
        <v>20</v>
      </c>
      <c r="I5241" s="10" t="s">
        <v>21</v>
      </c>
      <c r="O5241" s="10">
        <f t="shared" si="81"/>
        <v>1</v>
      </c>
    </row>
    <row r="5242" spans="2:15" x14ac:dyDescent="0.3">
      <c r="B5242" s="10">
        <v>2026</v>
      </c>
      <c r="C5242" s="10" t="s">
        <v>43</v>
      </c>
      <c r="D5242" s="10" t="s">
        <v>33</v>
      </c>
      <c r="E5242" s="10" t="s">
        <v>17</v>
      </c>
      <c r="F5242" s="10" t="s">
        <v>25</v>
      </c>
      <c r="G5242" s="10" t="s">
        <v>38</v>
      </c>
      <c r="H5242" s="10" t="s">
        <v>39</v>
      </c>
      <c r="I5242" s="10" t="s">
        <v>34</v>
      </c>
      <c r="O5242" s="10">
        <f t="shared" si="81"/>
        <v>1</v>
      </c>
    </row>
    <row r="5243" spans="2:15" x14ac:dyDescent="0.3">
      <c r="B5243" s="10">
        <v>2026</v>
      </c>
      <c r="C5243" s="10" t="s">
        <v>41</v>
      </c>
      <c r="D5243" s="10" t="s">
        <v>42</v>
      </c>
      <c r="E5243" s="10" t="s">
        <v>24</v>
      </c>
      <c r="F5243" s="10" t="s">
        <v>25</v>
      </c>
      <c r="G5243" s="10" t="s">
        <v>19</v>
      </c>
      <c r="H5243" s="10" t="s">
        <v>27</v>
      </c>
      <c r="I5243" s="10" t="s">
        <v>34</v>
      </c>
      <c r="O5243" s="10">
        <f t="shared" si="81"/>
        <v>1</v>
      </c>
    </row>
    <row r="5244" spans="2:15" x14ac:dyDescent="0.3">
      <c r="B5244" s="10">
        <v>2023</v>
      </c>
      <c r="C5244" s="10" t="s">
        <v>41</v>
      </c>
      <c r="D5244" s="10" t="s">
        <v>31</v>
      </c>
      <c r="E5244" s="10" t="s">
        <v>35</v>
      </c>
      <c r="F5244" s="10" t="s">
        <v>30</v>
      </c>
      <c r="G5244" s="10" t="s">
        <v>40</v>
      </c>
      <c r="H5244" s="10" t="s">
        <v>20</v>
      </c>
      <c r="I5244" s="10" t="s">
        <v>28</v>
      </c>
      <c r="O5244" s="10">
        <f t="shared" si="81"/>
        <v>1</v>
      </c>
    </row>
    <row r="5245" spans="2:15" x14ac:dyDescent="0.3">
      <c r="B5245" s="10">
        <v>2025</v>
      </c>
      <c r="C5245" s="10" t="s">
        <v>29</v>
      </c>
      <c r="D5245" s="10" t="s">
        <v>23</v>
      </c>
      <c r="E5245" s="10" t="s">
        <v>35</v>
      </c>
      <c r="F5245" s="10" t="s">
        <v>30</v>
      </c>
      <c r="G5245" s="10" t="s">
        <v>19</v>
      </c>
      <c r="H5245" s="10" t="s">
        <v>20</v>
      </c>
      <c r="I5245" s="10" t="s">
        <v>34</v>
      </c>
      <c r="O5245" s="10">
        <f t="shared" si="81"/>
        <v>1</v>
      </c>
    </row>
    <row r="5246" spans="2:15" x14ac:dyDescent="0.3">
      <c r="B5246" s="10">
        <v>2026</v>
      </c>
      <c r="C5246" s="10" t="s">
        <v>22</v>
      </c>
      <c r="D5246" s="10" t="s">
        <v>16</v>
      </c>
      <c r="E5246" s="10" t="s">
        <v>35</v>
      </c>
      <c r="F5246" s="10" t="s">
        <v>18</v>
      </c>
      <c r="G5246" s="10" t="s">
        <v>32</v>
      </c>
      <c r="H5246" s="10" t="s">
        <v>34</v>
      </c>
      <c r="I5246" s="10" t="s">
        <v>21</v>
      </c>
      <c r="O5246" s="10">
        <f t="shared" si="81"/>
        <v>1</v>
      </c>
    </row>
    <row r="5247" spans="2:15" x14ac:dyDescent="0.3">
      <c r="B5247" s="10">
        <v>2025</v>
      </c>
      <c r="C5247" s="10" t="s">
        <v>15</v>
      </c>
      <c r="D5247" s="10" t="s">
        <v>31</v>
      </c>
      <c r="E5247" s="10" t="s">
        <v>17</v>
      </c>
      <c r="F5247" s="10" t="s">
        <v>25</v>
      </c>
      <c r="G5247" s="10" t="s">
        <v>26</v>
      </c>
      <c r="H5247" s="10" t="s">
        <v>39</v>
      </c>
      <c r="I5247" s="10" t="s">
        <v>34</v>
      </c>
      <c r="O5247" s="10">
        <f t="shared" si="81"/>
        <v>1</v>
      </c>
    </row>
    <row r="5248" spans="2:15" x14ac:dyDescent="0.3">
      <c r="B5248" s="10">
        <v>2023</v>
      </c>
      <c r="C5248" s="10" t="s">
        <v>43</v>
      </c>
      <c r="D5248" s="10" t="s">
        <v>37</v>
      </c>
      <c r="E5248" s="10" t="s">
        <v>17</v>
      </c>
      <c r="F5248" s="10" t="s">
        <v>25</v>
      </c>
      <c r="G5248" s="10" t="s">
        <v>38</v>
      </c>
      <c r="H5248" s="10" t="s">
        <v>34</v>
      </c>
      <c r="I5248" s="10" t="s">
        <v>21</v>
      </c>
      <c r="O5248" s="10">
        <f t="shared" si="81"/>
        <v>1</v>
      </c>
    </row>
    <row r="5249" spans="2:15" x14ac:dyDescent="0.3">
      <c r="B5249" s="10">
        <v>2026</v>
      </c>
      <c r="C5249" s="10" t="s">
        <v>15</v>
      </c>
      <c r="D5249" s="10" t="s">
        <v>33</v>
      </c>
      <c r="E5249" s="10" t="s">
        <v>35</v>
      </c>
      <c r="F5249" s="10" t="s">
        <v>18</v>
      </c>
      <c r="G5249" s="10" t="s">
        <v>19</v>
      </c>
      <c r="H5249" s="10" t="s">
        <v>34</v>
      </c>
      <c r="I5249" s="10" t="s">
        <v>34</v>
      </c>
      <c r="O5249" s="10">
        <f t="shared" si="81"/>
        <v>1</v>
      </c>
    </row>
    <row r="5250" spans="2:15" x14ac:dyDescent="0.3">
      <c r="B5250" s="10">
        <v>2025</v>
      </c>
      <c r="C5250" s="10" t="s">
        <v>41</v>
      </c>
      <c r="D5250" s="10" t="s">
        <v>23</v>
      </c>
      <c r="E5250" s="10" t="s">
        <v>17</v>
      </c>
      <c r="F5250" s="10" t="s">
        <v>18</v>
      </c>
      <c r="G5250" s="10" t="s">
        <v>40</v>
      </c>
      <c r="H5250" s="10" t="s">
        <v>20</v>
      </c>
      <c r="I5250" s="10" t="s">
        <v>21</v>
      </c>
      <c r="O5250" s="10">
        <f t="shared" si="81"/>
        <v>1</v>
      </c>
    </row>
    <row r="5251" spans="2:15" x14ac:dyDescent="0.3">
      <c r="B5251" s="10">
        <v>2025</v>
      </c>
      <c r="C5251" s="10" t="s">
        <v>41</v>
      </c>
      <c r="D5251" s="10" t="s">
        <v>31</v>
      </c>
      <c r="E5251" s="10" t="s">
        <v>35</v>
      </c>
      <c r="F5251" s="10" t="s">
        <v>18</v>
      </c>
      <c r="G5251" s="10" t="s">
        <v>40</v>
      </c>
      <c r="H5251" s="10" t="s">
        <v>39</v>
      </c>
      <c r="I5251" s="10" t="s">
        <v>34</v>
      </c>
      <c r="O5251" s="10">
        <f t="shared" si="81"/>
        <v>1</v>
      </c>
    </row>
    <row r="5252" spans="2:15" x14ac:dyDescent="0.3">
      <c r="B5252" s="10">
        <v>2023</v>
      </c>
      <c r="C5252" s="10" t="s">
        <v>41</v>
      </c>
      <c r="D5252" s="10" t="s">
        <v>42</v>
      </c>
      <c r="E5252" s="10" t="s">
        <v>35</v>
      </c>
      <c r="F5252" s="10" t="s">
        <v>30</v>
      </c>
      <c r="G5252" s="10" t="s">
        <v>38</v>
      </c>
      <c r="H5252" s="10" t="s">
        <v>39</v>
      </c>
      <c r="I5252" s="10" t="s">
        <v>21</v>
      </c>
      <c r="O5252" s="10">
        <f t="shared" si="81"/>
        <v>1</v>
      </c>
    </row>
    <row r="5253" spans="2:15" x14ac:dyDescent="0.3">
      <c r="B5253" s="10">
        <v>2022</v>
      </c>
      <c r="C5253" s="10" t="s">
        <v>45</v>
      </c>
      <c r="D5253" s="10" t="s">
        <v>42</v>
      </c>
      <c r="E5253" s="10" t="s">
        <v>35</v>
      </c>
      <c r="F5253" s="10" t="s">
        <v>18</v>
      </c>
      <c r="G5253" s="10" t="s">
        <v>26</v>
      </c>
      <c r="H5253" s="10" t="s">
        <v>27</v>
      </c>
      <c r="I5253" s="10" t="s">
        <v>34</v>
      </c>
      <c r="O5253" s="10">
        <f t="shared" ref="O5253:O5316" si="82">SUBTOTAL(103,B5253)</f>
        <v>1</v>
      </c>
    </row>
    <row r="5254" spans="2:15" x14ac:dyDescent="0.3">
      <c r="B5254" s="10">
        <v>2026</v>
      </c>
      <c r="C5254" s="10" t="s">
        <v>36</v>
      </c>
      <c r="D5254" s="10" t="s">
        <v>16</v>
      </c>
      <c r="E5254" s="10" t="s">
        <v>24</v>
      </c>
      <c r="F5254" s="10" t="s">
        <v>30</v>
      </c>
      <c r="G5254" s="10" t="s">
        <v>44</v>
      </c>
      <c r="H5254" s="10" t="s">
        <v>20</v>
      </c>
      <c r="I5254" s="10" t="s">
        <v>34</v>
      </c>
      <c r="O5254" s="10">
        <f t="shared" si="82"/>
        <v>1</v>
      </c>
    </row>
    <row r="5255" spans="2:15" x14ac:dyDescent="0.3">
      <c r="B5255" s="10">
        <v>2026</v>
      </c>
      <c r="C5255" s="10" t="s">
        <v>22</v>
      </c>
      <c r="D5255" s="10" t="s">
        <v>33</v>
      </c>
      <c r="E5255" s="10" t="s">
        <v>17</v>
      </c>
      <c r="F5255" s="10" t="s">
        <v>30</v>
      </c>
      <c r="G5255" s="10" t="s">
        <v>19</v>
      </c>
      <c r="H5255" s="10" t="s">
        <v>27</v>
      </c>
      <c r="I5255" s="10" t="s">
        <v>28</v>
      </c>
      <c r="O5255" s="10">
        <f t="shared" si="82"/>
        <v>1</v>
      </c>
    </row>
    <row r="5256" spans="2:15" x14ac:dyDescent="0.3">
      <c r="B5256" s="10">
        <v>2026</v>
      </c>
      <c r="C5256" s="10" t="s">
        <v>22</v>
      </c>
      <c r="D5256" s="10" t="s">
        <v>37</v>
      </c>
      <c r="E5256" s="10" t="s">
        <v>24</v>
      </c>
      <c r="F5256" s="10" t="s">
        <v>18</v>
      </c>
      <c r="G5256" s="10" t="s">
        <v>19</v>
      </c>
      <c r="H5256" s="10" t="s">
        <v>34</v>
      </c>
      <c r="I5256" s="10" t="s">
        <v>28</v>
      </c>
      <c r="O5256" s="10">
        <f t="shared" si="82"/>
        <v>1</v>
      </c>
    </row>
    <row r="5257" spans="2:15" x14ac:dyDescent="0.3">
      <c r="B5257" s="10">
        <v>2023</v>
      </c>
      <c r="C5257" s="10" t="s">
        <v>22</v>
      </c>
      <c r="D5257" s="10" t="s">
        <v>16</v>
      </c>
      <c r="E5257" s="10" t="s">
        <v>24</v>
      </c>
      <c r="F5257" s="10" t="s">
        <v>30</v>
      </c>
      <c r="G5257" s="10" t="s">
        <v>44</v>
      </c>
      <c r="H5257" s="10" t="s">
        <v>34</v>
      </c>
      <c r="I5257" s="10" t="s">
        <v>28</v>
      </c>
      <c r="O5257" s="10">
        <f t="shared" si="82"/>
        <v>1</v>
      </c>
    </row>
    <row r="5258" spans="2:15" x14ac:dyDescent="0.3">
      <c r="B5258" s="10">
        <v>2025</v>
      </c>
      <c r="C5258" s="10" t="s">
        <v>41</v>
      </c>
      <c r="D5258" s="10" t="s">
        <v>31</v>
      </c>
      <c r="E5258" s="10" t="s">
        <v>24</v>
      </c>
      <c r="F5258" s="10" t="s">
        <v>25</v>
      </c>
      <c r="G5258" s="10" t="s">
        <v>26</v>
      </c>
      <c r="H5258" s="10" t="s">
        <v>27</v>
      </c>
      <c r="I5258" s="10" t="s">
        <v>34</v>
      </c>
      <c r="O5258" s="10">
        <f t="shared" si="82"/>
        <v>1</v>
      </c>
    </row>
    <row r="5259" spans="2:15" x14ac:dyDescent="0.3">
      <c r="B5259" s="10">
        <v>2022</v>
      </c>
      <c r="C5259" s="10" t="s">
        <v>41</v>
      </c>
      <c r="D5259" s="10" t="s">
        <v>37</v>
      </c>
      <c r="E5259" s="10" t="s">
        <v>17</v>
      </c>
      <c r="F5259" s="10" t="s">
        <v>30</v>
      </c>
      <c r="G5259" s="10" t="s">
        <v>40</v>
      </c>
      <c r="H5259" s="10" t="s">
        <v>27</v>
      </c>
      <c r="I5259" s="10" t="s">
        <v>28</v>
      </c>
      <c r="O5259" s="10">
        <f t="shared" si="82"/>
        <v>1</v>
      </c>
    </row>
    <row r="5260" spans="2:15" x14ac:dyDescent="0.3">
      <c r="B5260" s="10">
        <v>2026</v>
      </c>
      <c r="C5260" s="10" t="s">
        <v>29</v>
      </c>
      <c r="D5260" s="10" t="s">
        <v>16</v>
      </c>
      <c r="E5260" s="10" t="s">
        <v>35</v>
      </c>
      <c r="F5260" s="10" t="s">
        <v>25</v>
      </c>
      <c r="G5260" s="10" t="s">
        <v>19</v>
      </c>
      <c r="H5260" s="10" t="s">
        <v>27</v>
      </c>
      <c r="I5260" s="10" t="s">
        <v>28</v>
      </c>
      <c r="O5260" s="10">
        <f t="shared" si="82"/>
        <v>1</v>
      </c>
    </row>
    <row r="5261" spans="2:15" x14ac:dyDescent="0.3">
      <c r="B5261" s="10">
        <v>2025</v>
      </c>
      <c r="C5261" s="10" t="s">
        <v>36</v>
      </c>
      <c r="D5261" s="10" t="s">
        <v>33</v>
      </c>
      <c r="E5261" s="10" t="s">
        <v>17</v>
      </c>
      <c r="F5261" s="10" t="s">
        <v>18</v>
      </c>
      <c r="G5261" s="10" t="s">
        <v>32</v>
      </c>
      <c r="H5261" s="10" t="s">
        <v>27</v>
      </c>
      <c r="I5261" s="10" t="s">
        <v>28</v>
      </c>
      <c r="O5261" s="10">
        <f t="shared" si="82"/>
        <v>1</v>
      </c>
    </row>
    <row r="5262" spans="2:15" x14ac:dyDescent="0.3">
      <c r="B5262" s="10">
        <v>2021</v>
      </c>
      <c r="C5262" s="10" t="s">
        <v>45</v>
      </c>
      <c r="D5262" s="10" t="s">
        <v>16</v>
      </c>
      <c r="E5262" s="10" t="s">
        <v>24</v>
      </c>
      <c r="F5262" s="10" t="s">
        <v>18</v>
      </c>
      <c r="G5262" s="10" t="s">
        <v>26</v>
      </c>
      <c r="H5262" s="10" t="s">
        <v>34</v>
      </c>
      <c r="I5262" s="10" t="s">
        <v>28</v>
      </c>
      <c r="O5262" s="10">
        <f t="shared" si="82"/>
        <v>1</v>
      </c>
    </row>
    <row r="5263" spans="2:15" x14ac:dyDescent="0.3">
      <c r="B5263" s="10">
        <v>2020</v>
      </c>
      <c r="C5263" s="10" t="s">
        <v>36</v>
      </c>
      <c r="D5263" s="10" t="s">
        <v>37</v>
      </c>
      <c r="E5263" s="10" t="s">
        <v>35</v>
      </c>
      <c r="F5263" s="10" t="s">
        <v>30</v>
      </c>
      <c r="G5263" s="10" t="s">
        <v>26</v>
      </c>
      <c r="H5263" s="10" t="s">
        <v>20</v>
      </c>
      <c r="I5263" s="10" t="s">
        <v>34</v>
      </c>
      <c r="O5263" s="10">
        <f t="shared" si="82"/>
        <v>1</v>
      </c>
    </row>
    <row r="5264" spans="2:15" x14ac:dyDescent="0.3">
      <c r="B5264" s="10">
        <v>2026</v>
      </c>
      <c r="C5264" s="10" t="s">
        <v>15</v>
      </c>
      <c r="D5264" s="10" t="s">
        <v>23</v>
      </c>
      <c r="E5264" s="10" t="s">
        <v>35</v>
      </c>
      <c r="F5264" s="10" t="s">
        <v>25</v>
      </c>
      <c r="G5264" s="10" t="s">
        <v>32</v>
      </c>
      <c r="H5264" s="10" t="s">
        <v>20</v>
      </c>
      <c r="I5264" s="10" t="s">
        <v>34</v>
      </c>
      <c r="O5264" s="10">
        <f t="shared" si="82"/>
        <v>1</v>
      </c>
    </row>
    <row r="5265" spans="2:15" x14ac:dyDescent="0.3">
      <c r="B5265" s="10">
        <v>2021</v>
      </c>
      <c r="C5265" s="10" t="s">
        <v>45</v>
      </c>
      <c r="D5265" s="10" t="s">
        <v>23</v>
      </c>
      <c r="E5265" s="10" t="s">
        <v>35</v>
      </c>
      <c r="F5265" s="10" t="s">
        <v>25</v>
      </c>
      <c r="G5265" s="10" t="s">
        <v>32</v>
      </c>
      <c r="H5265" s="10" t="s">
        <v>27</v>
      </c>
      <c r="I5265" s="10" t="s">
        <v>21</v>
      </c>
      <c r="O5265" s="10">
        <f t="shared" si="82"/>
        <v>1</v>
      </c>
    </row>
    <row r="5266" spans="2:15" x14ac:dyDescent="0.3">
      <c r="B5266" s="10">
        <v>2026</v>
      </c>
      <c r="C5266" s="10" t="s">
        <v>45</v>
      </c>
      <c r="D5266" s="10" t="s">
        <v>33</v>
      </c>
      <c r="E5266" s="10" t="s">
        <v>35</v>
      </c>
      <c r="F5266" s="10" t="s">
        <v>30</v>
      </c>
      <c r="G5266" s="10" t="s">
        <v>38</v>
      </c>
      <c r="H5266" s="10" t="s">
        <v>34</v>
      </c>
      <c r="I5266" s="10" t="s">
        <v>28</v>
      </c>
      <c r="O5266" s="10">
        <f t="shared" si="82"/>
        <v>1</v>
      </c>
    </row>
    <row r="5267" spans="2:15" x14ac:dyDescent="0.3">
      <c r="B5267" s="10">
        <v>2025</v>
      </c>
      <c r="C5267" s="10" t="s">
        <v>41</v>
      </c>
      <c r="D5267" s="10" t="s">
        <v>42</v>
      </c>
      <c r="E5267" s="10" t="s">
        <v>24</v>
      </c>
      <c r="F5267" s="10" t="s">
        <v>18</v>
      </c>
      <c r="G5267" s="10" t="s">
        <v>44</v>
      </c>
      <c r="H5267" s="10" t="s">
        <v>34</v>
      </c>
      <c r="I5267" s="10" t="s">
        <v>28</v>
      </c>
      <c r="O5267" s="10">
        <f t="shared" si="82"/>
        <v>1</v>
      </c>
    </row>
    <row r="5268" spans="2:15" x14ac:dyDescent="0.3">
      <c r="B5268" s="10">
        <v>2020</v>
      </c>
      <c r="C5268" s="10" t="s">
        <v>15</v>
      </c>
      <c r="D5268" s="10" t="s">
        <v>31</v>
      </c>
      <c r="E5268" s="10" t="s">
        <v>17</v>
      </c>
      <c r="F5268" s="10" t="s">
        <v>18</v>
      </c>
      <c r="G5268" s="10" t="s">
        <v>26</v>
      </c>
      <c r="H5268" s="10" t="s">
        <v>20</v>
      </c>
      <c r="I5268" s="10" t="s">
        <v>21</v>
      </c>
      <c r="O5268" s="10">
        <f t="shared" si="82"/>
        <v>1</v>
      </c>
    </row>
    <row r="5269" spans="2:15" x14ac:dyDescent="0.3">
      <c r="B5269" s="10">
        <v>2020</v>
      </c>
      <c r="C5269" s="10" t="s">
        <v>29</v>
      </c>
      <c r="D5269" s="10" t="s">
        <v>33</v>
      </c>
      <c r="E5269" s="10" t="s">
        <v>35</v>
      </c>
      <c r="F5269" s="10" t="s">
        <v>18</v>
      </c>
      <c r="G5269" s="10" t="s">
        <v>38</v>
      </c>
      <c r="H5269" s="10" t="s">
        <v>20</v>
      </c>
      <c r="I5269" s="10" t="s">
        <v>28</v>
      </c>
      <c r="O5269" s="10">
        <f t="shared" si="82"/>
        <v>1</v>
      </c>
    </row>
    <row r="5270" spans="2:15" x14ac:dyDescent="0.3">
      <c r="B5270" s="10">
        <v>2020</v>
      </c>
      <c r="C5270" s="10" t="s">
        <v>29</v>
      </c>
      <c r="D5270" s="10" t="s">
        <v>42</v>
      </c>
      <c r="E5270" s="10" t="s">
        <v>24</v>
      </c>
      <c r="F5270" s="10" t="s">
        <v>25</v>
      </c>
      <c r="G5270" s="10" t="s">
        <v>38</v>
      </c>
      <c r="H5270" s="10" t="s">
        <v>34</v>
      </c>
      <c r="I5270" s="10" t="s">
        <v>34</v>
      </c>
      <c r="O5270" s="10">
        <f t="shared" si="82"/>
        <v>1</v>
      </c>
    </row>
    <row r="5271" spans="2:15" x14ac:dyDescent="0.3">
      <c r="B5271" s="10">
        <v>2021</v>
      </c>
      <c r="C5271" s="10" t="s">
        <v>15</v>
      </c>
      <c r="D5271" s="10" t="s">
        <v>37</v>
      </c>
      <c r="E5271" s="10" t="s">
        <v>35</v>
      </c>
      <c r="F5271" s="10" t="s">
        <v>30</v>
      </c>
      <c r="G5271" s="10" t="s">
        <v>44</v>
      </c>
      <c r="H5271" s="10" t="s">
        <v>20</v>
      </c>
      <c r="I5271" s="10" t="s">
        <v>28</v>
      </c>
      <c r="O5271" s="10">
        <f t="shared" si="82"/>
        <v>1</v>
      </c>
    </row>
    <row r="5272" spans="2:15" x14ac:dyDescent="0.3">
      <c r="B5272" s="10">
        <v>2024</v>
      </c>
      <c r="C5272" s="10" t="s">
        <v>29</v>
      </c>
      <c r="D5272" s="10" t="s">
        <v>37</v>
      </c>
      <c r="E5272" s="10" t="s">
        <v>17</v>
      </c>
      <c r="F5272" s="10" t="s">
        <v>30</v>
      </c>
      <c r="G5272" s="10" t="s">
        <v>44</v>
      </c>
      <c r="H5272" s="10" t="s">
        <v>27</v>
      </c>
      <c r="I5272" s="10" t="s">
        <v>28</v>
      </c>
      <c r="O5272" s="10">
        <f t="shared" si="82"/>
        <v>1</v>
      </c>
    </row>
    <row r="5273" spans="2:15" x14ac:dyDescent="0.3">
      <c r="B5273" s="10">
        <v>2021</v>
      </c>
      <c r="C5273" s="10" t="s">
        <v>15</v>
      </c>
      <c r="D5273" s="10" t="s">
        <v>42</v>
      </c>
      <c r="E5273" s="10" t="s">
        <v>24</v>
      </c>
      <c r="F5273" s="10" t="s">
        <v>25</v>
      </c>
      <c r="G5273" s="10" t="s">
        <v>19</v>
      </c>
      <c r="H5273" s="10" t="s">
        <v>27</v>
      </c>
      <c r="I5273" s="10" t="s">
        <v>21</v>
      </c>
      <c r="O5273" s="10">
        <f t="shared" si="82"/>
        <v>1</v>
      </c>
    </row>
    <row r="5274" spans="2:15" x14ac:dyDescent="0.3">
      <c r="B5274" s="10">
        <v>2020</v>
      </c>
      <c r="C5274" s="10" t="s">
        <v>36</v>
      </c>
      <c r="D5274" s="10" t="s">
        <v>42</v>
      </c>
      <c r="E5274" s="10" t="s">
        <v>24</v>
      </c>
      <c r="F5274" s="10" t="s">
        <v>18</v>
      </c>
      <c r="G5274" s="10" t="s">
        <v>44</v>
      </c>
      <c r="H5274" s="10" t="s">
        <v>34</v>
      </c>
      <c r="I5274" s="10" t="s">
        <v>28</v>
      </c>
      <c r="O5274" s="10">
        <f t="shared" si="82"/>
        <v>1</v>
      </c>
    </row>
    <row r="5275" spans="2:15" x14ac:dyDescent="0.3">
      <c r="B5275" s="10">
        <v>2026</v>
      </c>
      <c r="C5275" s="10" t="s">
        <v>36</v>
      </c>
      <c r="D5275" s="10" t="s">
        <v>37</v>
      </c>
      <c r="E5275" s="10" t="s">
        <v>17</v>
      </c>
      <c r="F5275" s="10" t="s">
        <v>25</v>
      </c>
      <c r="G5275" s="10" t="s">
        <v>40</v>
      </c>
      <c r="H5275" s="10" t="s">
        <v>39</v>
      </c>
      <c r="I5275" s="10" t="s">
        <v>34</v>
      </c>
      <c r="O5275" s="10">
        <f t="shared" si="82"/>
        <v>1</v>
      </c>
    </row>
    <row r="5276" spans="2:15" x14ac:dyDescent="0.3">
      <c r="B5276" s="10">
        <v>2026</v>
      </c>
      <c r="C5276" s="10" t="s">
        <v>22</v>
      </c>
      <c r="D5276" s="10" t="s">
        <v>23</v>
      </c>
      <c r="E5276" s="10" t="s">
        <v>24</v>
      </c>
      <c r="F5276" s="10" t="s">
        <v>25</v>
      </c>
      <c r="G5276" s="10" t="s">
        <v>19</v>
      </c>
      <c r="H5276" s="10" t="s">
        <v>39</v>
      </c>
      <c r="I5276" s="10" t="s">
        <v>28</v>
      </c>
      <c r="O5276" s="10">
        <f t="shared" si="82"/>
        <v>1</v>
      </c>
    </row>
    <row r="5277" spans="2:15" x14ac:dyDescent="0.3">
      <c r="B5277" s="10">
        <v>2024</v>
      </c>
      <c r="C5277" s="10" t="s">
        <v>22</v>
      </c>
      <c r="D5277" s="10" t="s">
        <v>23</v>
      </c>
      <c r="E5277" s="10" t="s">
        <v>17</v>
      </c>
      <c r="F5277" s="10" t="s">
        <v>18</v>
      </c>
      <c r="G5277" s="10" t="s">
        <v>26</v>
      </c>
      <c r="H5277" s="10" t="s">
        <v>20</v>
      </c>
      <c r="I5277" s="10" t="s">
        <v>34</v>
      </c>
      <c r="O5277" s="10">
        <f t="shared" si="82"/>
        <v>1</v>
      </c>
    </row>
    <row r="5278" spans="2:15" x14ac:dyDescent="0.3">
      <c r="B5278" s="10">
        <v>2024</v>
      </c>
      <c r="C5278" s="10" t="s">
        <v>41</v>
      </c>
      <c r="D5278" s="10" t="s">
        <v>37</v>
      </c>
      <c r="E5278" s="10" t="s">
        <v>24</v>
      </c>
      <c r="F5278" s="10" t="s">
        <v>30</v>
      </c>
      <c r="G5278" s="10" t="s">
        <v>44</v>
      </c>
      <c r="H5278" s="10" t="s">
        <v>39</v>
      </c>
      <c r="I5278" s="10" t="s">
        <v>28</v>
      </c>
      <c r="O5278" s="10">
        <f t="shared" si="82"/>
        <v>1</v>
      </c>
    </row>
    <row r="5279" spans="2:15" x14ac:dyDescent="0.3">
      <c r="B5279" s="10">
        <v>2023</v>
      </c>
      <c r="C5279" s="10" t="s">
        <v>45</v>
      </c>
      <c r="D5279" s="10" t="s">
        <v>23</v>
      </c>
      <c r="E5279" s="10" t="s">
        <v>17</v>
      </c>
      <c r="F5279" s="10" t="s">
        <v>30</v>
      </c>
      <c r="G5279" s="10" t="s">
        <v>44</v>
      </c>
      <c r="H5279" s="10" t="s">
        <v>27</v>
      </c>
      <c r="I5279" s="10" t="s">
        <v>21</v>
      </c>
      <c r="O5279" s="10">
        <f t="shared" si="82"/>
        <v>1</v>
      </c>
    </row>
    <row r="5280" spans="2:15" x14ac:dyDescent="0.3">
      <c r="B5280" s="10">
        <v>2026</v>
      </c>
      <c r="C5280" s="10" t="s">
        <v>36</v>
      </c>
      <c r="D5280" s="10" t="s">
        <v>42</v>
      </c>
      <c r="E5280" s="10" t="s">
        <v>17</v>
      </c>
      <c r="F5280" s="10" t="s">
        <v>30</v>
      </c>
      <c r="G5280" s="10" t="s">
        <v>26</v>
      </c>
      <c r="H5280" s="10" t="s">
        <v>39</v>
      </c>
      <c r="I5280" s="10" t="s">
        <v>28</v>
      </c>
      <c r="O5280" s="10">
        <f t="shared" si="82"/>
        <v>1</v>
      </c>
    </row>
    <row r="5281" spans="2:15" x14ac:dyDescent="0.3">
      <c r="B5281" s="10">
        <v>2025</v>
      </c>
      <c r="C5281" s="10" t="s">
        <v>29</v>
      </c>
      <c r="D5281" s="10" t="s">
        <v>16</v>
      </c>
      <c r="E5281" s="10" t="s">
        <v>24</v>
      </c>
      <c r="F5281" s="10" t="s">
        <v>30</v>
      </c>
      <c r="G5281" s="10" t="s">
        <v>38</v>
      </c>
      <c r="H5281" s="10" t="s">
        <v>39</v>
      </c>
      <c r="I5281" s="10" t="s">
        <v>21</v>
      </c>
      <c r="O5281" s="10">
        <f t="shared" si="82"/>
        <v>1</v>
      </c>
    </row>
    <row r="5282" spans="2:15" x14ac:dyDescent="0.3">
      <c r="B5282" s="10">
        <v>2021</v>
      </c>
      <c r="C5282" s="10" t="s">
        <v>15</v>
      </c>
      <c r="D5282" s="10" t="s">
        <v>23</v>
      </c>
      <c r="E5282" s="10" t="s">
        <v>24</v>
      </c>
      <c r="F5282" s="10" t="s">
        <v>30</v>
      </c>
      <c r="G5282" s="10" t="s">
        <v>26</v>
      </c>
      <c r="H5282" s="10" t="s">
        <v>34</v>
      </c>
      <c r="I5282" s="10" t="s">
        <v>21</v>
      </c>
      <c r="O5282" s="10">
        <f t="shared" si="82"/>
        <v>1</v>
      </c>
    </row>
    <row r="5283" spans="2:15" x14ac:dyDescent="0.3">
      <c r="B5283" s="10">
        <v>2020</v>
      </c>
      <c r="C5283" s="10" t="s">
        <v>29</v>
      </c>
      <c r="D5283" s="10" t="s">
        <v>33</v>
      </c>
      <c r="E5283" s="10" t="s">
        <v>17</v>
      </c>
      <c r="F5283" s="10" t="s">
        <v>25</v>
      </c>
      <c r="G5283" s="10" t="s">
        <v>32</v>
      </c>
      <c r="H5283" s="10" t="s">
        <v>34</v>
      </c>
      <c r="I5283" s="10" t="s">
        <v>28</v>
      </c>
      <c r="O5283" s="10">
        <f t="shared" si="82"/>
        <v>1</v>
      </c>
    </row>
    <row r="5284" spans="2:15" x14ac:dyDescent="0.3">
      <c r="B5284" s="10">
        <v>2025</v>
      </c>
      <c r="C5284" s="10" t="s">
        <v>43</v>
      </c>
      <c r="D5284" s="10" t="s">
        <v>37</v>
      </c>
      <c r="E5284" s="10" t="s">
        <v>35</v>
      </c>
      <c r="F5284" s="10" t="s">
        <v>25</v>
      </c>
      <c r="G5284" s="10" t="s">
        <v>40</v>
      </c>
      <c r="H5284" s="10" t="s">
        <v>27</v>
      </c>
      <c r="I5284" s="10" t="s">
        <v>34</v>
      </c>
      <c r="O5284" s="10">
        <f t="shared" si="82"/>
        <v>1</v>
      </c>
    </row>
    <row r="5285" spans="2:15" x14ac:dyDescent="0.3">
      <c r="B5285" s="10">
        <v>2021</v>
      </c>
      <c r="C5285" s="10" t="s">
        <v>15</v>
      </c>
      <c r="D5285" s="10" t="s">
        <v>42</v>
      </c>
      <c r="E5285" s="10" t="s">
        <v>24</v>
      </c>
      <c r="F5285" s="10" t="s">
        <v>25</v>
      </c>
      <c r="G5285" s="10" t="s">
        <v>40</v>
      </c>
      <c r="H5285" s="10" t="s">
        <v>34</v>
      </c>
      <c r="I5285" s="10" t="s">
        <v>28</v>
      </c>
      <c r="O5285" s="10">
        <f t="shared" si="82"/>
        <v>1</v>
      </c>
    </row>
    <row r="5286" spans="2:15" x14ac:dyDescent="0.3">
      <c r="B5286" s="10">
        <v>2020</v>
      </c>
      <c r="C5286" s="10" t="s">
        <v>29</v>
      </c>
      <c r="D5286" s="10" t="s">
        <v>33</v>
      </c>
      <c r="E5286" s="10" t="s">
        <v>35</v>
      </c>
      <c r="F5286" s="10" t="s">
        <v>30</v>
      </c>
      <c r="G5286" s="10" t="s">
        <v>32</v>
      </c>
      <c r="H5286" s="10" t="s">
        <v>27</v>
      </c>
      <c r="I5286" s="10" t="s">
        <v>28</v>
      </c>
      <c r="O5286" s="10">
        <f t="shared" si="82"/>
        <v>1</v>
      </c>
    </row>
    <row r="5287" spans="2:15" x14ac:dyDescent="0.3">
      <c r="B5287" s="10">
        <v>2025</v>
      </c>
      <c r="C5287" s="10" t="s">
        <v>36</v>
      </c>
      <c r="D5287" s="10" t="s">
        <v>42</v>
      </c>
      <c r="E5287" s="10" t="s">
        <v>17</v>
      </c>
      <c r="F5287" s="10" t="s">
        <v>25</v>
      </c>
      <c r="G5287" s="10" t="s">
        <v>44</v>
      </c>
      <c r="H5287" s="10" t="s">
        <v>20</v>
      </c>
      <c r="I5287" s="10" t="s">
        <v>34</v>
      </c>
      <c r="O5287" s="10">
        <f t="shared" si="82"/>
        <v>1</v>
      </c>
    </row>
    <row r="5288" spans="2:15" x14ac:dyDescent="0.3">
      <c r="B5288" s="10">
        <v>2021</v>
      </c>
      <c r="C5288" s="10" t="s">
        <v>45</v>
      </c>
      <c r="D5288" s="10" t="s">
        <v>23</v>
      </c>
      <c r="E5288" s="10" t="s">
        <v>35</v>
      </c>
      <c r="F5288" s="10" t="s">
        <v>30</v>
      </c>
      <c r="G5288" s="10" t="s">
        <v>40</v>
      </c>
      <c r="H5288" s="10" t="s">
        <v>20</v>
      </c>
      <c r="I5288" s="10" t="s">
        <v>28</v>
      </c>
      <c r="O5288" s="10">
        <f t="shared" si="82"/>
        <v>1</v>
      </c>
    </row>
    <row r="5289" spans="2:15" x14ac:dyDescent="0.3">
      <c r="B5289" s="10">
        <v>2022</v>
      </c>
      <c r="C5289" s="10" t="s">
        <v>22</v>
      </c>
      <c r="D5289" s="10" t="s">
        <v>16</v>
      </c>
      <c r="E5289" s="10" t="s">
        <v>35</v>
      </c>
      <c r="F5289" s="10" t="s">
        <v>25</v>
      </c>
      <c r="G5289" s="10" t="s">
        <v>44</v>
      </c>
      <c r="H5289" s="10" t="s">
        <v>20</v>
      </c>
      <c r="I5289" s="10" t="s">
        <v>21</v>
      </c>
      <c r="O5289" s="10">
        <f t="shared" si="82"/>
        <v>1</v>
      </c>
    </row>
    <row r="5290" spans="2:15" x14ac:dyDescent="0.3">
      <c r="B5290" s="10">
        <v>2021</v>
      </c>
      <c r="C5290" s="10" t="s">
        <v>29</v>
      </c>
      <c r="D5290" s="10" t="s">
        <v>31</v>
      </c>
      <c r="E5290" s="10" t="s">
        <v>24</v>
      </c>
      <c r="F5290" s="10" t="s">
        <v>30</v>
      </c>
      <c r="G5290" s="10" t="s">
        <v>40</v>
      </c>
      <c r="H5290" s="10" t="s">
        <v>39</v>
      </c>
      <c r="I5290" s="10" t="s">
        <v>28</v>
      </c>
      <c r="O5290" s="10">
        <f t="shared" si="82"/>
        <v>1</v>
      </c>
    </row>
    <row r="5291" spans="2:15" x14ac:dyDescent="0.3">
      <c r="B5291" s="10">
        <v>2021</v>
      </c>
      <c r="C5291" s="10" t="s">
        <v>41</v>
      </c>
      <c r="D5291" s="10" t="s">
        <v>33</v>
      </c>
      <c r="E5291" s="10" t="s">
        <v>24</v>
      </c>
      <c r="F5291" s="10" t="s">
        <v>18</v>
      </c>
      <c r="G5291" s="10" t="s">
        <v>19</v>
      </c>
      <c r="H5291" s="10" t="s">
        <v>34</v>
      </c>
      <c r="I5291" s="10" t="s">
        <v>28</v>
      </c>
      <c r="O5291" s="10">
        <f t="shared" si="82"/>
        <v>1</v>
      </c>
    </row>
    <row r="5292" spans="2:15" x14ac:dyDescent="0.3">
      <c r="B5292" s="10">
        <v>2020</v>
      </c>
      <c r="C5292" s="10" t="s">
        <v>22</v>
      </c>
      <c r="D5292" s="10" t="s">
        <v>23</v>
      </c>
      <c r="E5292" s="10" t="s">
        <v>24</v>
      </c>
      <c r="F5292" s="10" t="s">
        <v>25</v>
      </c>
      <c r="G5292" s="10" t="s">
        <v>26</v>
      </c>
      <c r="H5292" s="10" t="s">
        <v>34</v>
      </c>
      <c r="I5292" s="10" t="s">
        <v>28</v>
      </c>
      <c r="O5292" s="10">
        <f t="shared" si="82"/>
        <v>1</v>
      </c>
    </row>
    <row r="5293" spans="2:15" x14ac:dyDescent="0.3">
      <c r="B5293" s="10">
        <v>2026</v>
      </c>
      <c r="C5293" s="10" t="s">
        <v>41</v>
      </c>
      <c r="D5293" s="10" t="s">
        <v>33</v>
      </c>
      <c r="E5293" s="10" t="s">
        <v>24</v>
      </c>
      <c r="F5293" s="10" t="s">
        <v>18</v>
      </c>
      <c r="G5293" s="10" t="s">
        <v>32</v>
      </c>
      <c r="H5293" s="10" t="s">
        <v>39</v>
      </c>
      <c r="I5293" s="10" t="s">
        <v>28</v>
      </c>
      <c r="O5293" s="10">
        <f t="shared" si="82"/>
        <v>1</v>
      </c>
    </row>
    <row r="5294" spans="2:15" x14ac:dyDescent="0.3">
      <c r="B5294" s="10">
        <v>2022</v>
      </c>
      <c r="C5294" s="10" t="s">
        <v>41</v>
      </c>
      <c r="D5294" s="10" t="s">
        <v>42</v>
      </c>
      <c r="E5294" s="10" t="s">
        <v>35</v>
      </c>
      <c r="F5294" s="10" t="s">
        <v>18</v>
      </c>
      <c r="G5294" s="10" t="s">
        <v>40</v>
      </c>
      <c r="H5294" s="10" t="s">
        <v>39</v>
      </c>
      <c r="I5294" s="10" t="s">
        <v>28</v>
      </c>
      <c r="O5294" s="10">
        <f t="shared" si="82"/>
        <v>1</v>
      </c>
    </row>
    <row r="5295" spans="2:15" x14ac:dyDescent="0.3">
      <c r="B5295" s="10">
        <v>2025</v>
      </c>
      <c r="C5295" s="10" t="s">
        <v>36</v>
      </c>
      <c r="D5295" s="10" t="s">
        <v>37</v>
      </c>
      <c r="E5295" s="10" t="s">
        <v>24</v>
      </c>
      <c r="F5295" s="10" t="s">
        <v>30</v>
      </c>
      <c r="G5295" s="10" t="s">
        <v>26</v>
      </c>
      <c r="H5295" s="10" t="s">
        <v>34</v>
      </c>
      <c r="I5295" s="10" t="s">
        <v>28</v>
      </c>
      <c r="O5295" s="10">
        <f t="shared" si="82"/>
        <v>1</v>
      </c>
    </row>
    <row r="5296" spans="2:15" x14ac:dyDescent="0.3">
      <c r="B5296" s="10">
        <v>2026</v>
      </c>
      <c r="C5296" s="10" t="s">
        <v>41</v>
      </c>
      <c r="D5296" s="10" t="s">
        <v>42</v>
      </c>
      <c r="E5296" s="10" t="s">
        <v>17</v>
      </c>
      <c r="F5296" s="10" t="s">
        <v>18</v>
      </c>
      <c r="G5296" s="10" t="s">
        <v>19</v>
      </c>
      <c r="H5296" s="10" t="s">
        <v>27</v>
      </c>
      <c r="I5296" s="10" t="s">
        <v>34</v>
      </c>
      <c r="O5296" s="10">
        <f t="shared" si="82"/>
        <v>1</v>
      </c>
    </row>
    <row r="5297" spans="2:15" x14ac:dyDescent="0.3">
      <c r="B5297" s="10">
        <v>2026</v>
      </c>
      <c r="C5297" s="10" t="s">
        <v>43</v>
      </c>
      <c r="D5297" s="10" t="s">
        <v>31</v>
      </c>
      <c r="E5297" s="10" t="s">
        <v>24</v>
      </c>
      <c r="F5297" s="10" t="s">
        <v>18</v>
      </c>
      <c r="G5297" s="10" t="s">
        <v>19</v>
      </c>
      <c r="H5297" s="10" t="s">
        <v>39</v>
      </c>
      <c r="I5297" s="10" t="s">
        <v>34</v>
      </c>
      <c r="O5297" s="10">
        <f t="shared" si="82"/>
        <v>1</v>
      </c>
    </row>
    <row r="5298" spans="2:15" x14ac:dyDescent="0.3">
      <c r="B5298" s="10">
        <v>2024</v>
      </c>
      <c r="C5298" s="10" t="s">
        <v>43</v>
      </c>
      <c r="D5298" s="10" t="s">
        <v>37</v>
      </c>
      <c r="E5298" s="10" t="s">
        <v>35</v>
      </c>
      <c r="F5298" s="10" t="s">
        <v>18</v>
      </c>
      <c r="G5298" s="10" t="s">
        <v>44</v>
      </c>
      <c r="H5298" s="10" t="s">
        <v>20</v>
      </c>
      <c r="I5298" s="10" t="s">
        <v>34</v>
      </c>
      <c r="O5298" s="10">
        <f t="shared" si="82"/>
        <v>1</v>
      </c>
    </row>
    <row r="5299" spans="2:15" x14ac:dyDescent="0.3">
      <c r="B5299" s="10">
        <v>2025</v>
      </c>
      <c r="C5299" s="10" t="s">
        <v>36</v>
      </c>
      <c r="D5299" s="10" t="s">
        <v>16</v>
      </c>
      <c r="E5299" s="10" t="s">
        <v>24</v>
      </c>
      <c r="F5299" s="10" t="s">
        <v>25</v>
      </c>
      <c r="G5299" s="10" t="s">
        <v>32</v>
      </c>
      <c r="H5299" s="10" t="s">
        <v>39</v>
      </c>
      <c r="I5299" s="10" t="s">
        <v>28</v>
      </c>
      <c r="O5299" s="10">
        <f t="shared" si="82"/>
        <v>1</v>
      </c>
    </row>
    <row r="5300" spans="2:15" x14ac:dyDescent="0.3">
      <c r="B5300" s="10">
        <v>2023</v>
      </c>
      <c r="C5300" s="10" t="s">
        <v>29</v>
      </c>
      <c r="D5300" s="10" t="s">
        <v>42</v>
      </c>
      <c r="E5300" s="10" t="s">
        <v>35</v>
      </c>
      <c r="F5300" s="10" t="s">
        <v>25</v>
      </c>
      <c r="G5300" s="10" t="s">
        <v>40</v>
      </c>
      <c r="H5300" s="10" t="s">
        <v>27</v>
      </c>
      <c r="I5300" s="10" t="s">
        <v>21</v>
      </c>
      <c r="O5300" s="10">
        <f t="shared" si="82"/>
        <v>1</v>
      </c>
    </row>
    <row r="5301" spans="2:15" x14ac:dyDescent="0.3">
      <c r="B5301" s="10">
        <v>2021</v>
      </c>
      <c r="C5301" s="10" t="s">
        <v>45</v>
      </c>
      <c r="D5301" s="10" t="s">
        <v>42</v>
      </c>
      <c r="E5301" s="10" t="s">
        <v>24</v>
      </c>
      <c r="F5301" s="10" t="s">
        <v>30</v>
      </c>
      <c r="G5301" s="10" t="s">
        <v>38</v>
      </c>
      <c r="H5301" s="10" t="s">
        <v>39</v>
      </c>
      <c r="I5301" s="10" t="s">
        <v>28</v>
      </c>
      <c r="O5301" s="10">
        <f t="shared" si="82"/>
        <v>1</v>
      </c>
    </row>
    <row r="5302" spans="2:15" x14ac:dyDescent="0.3">
      <c r="B5302" s="10">
        <v>2022</v>
      </c>
      <c r="C5302" s="10" t="s">
        <v>15</v>
      </c>
      <c r="D5302" s="10" t="s">
        <v>37</v>
      </c>
      <c r="E5302" s="10" t="s">
        <v>35</v>
      </c>
      <c r="F5302" s="10" t="s">
        <v>18</v>
      </c>
      <c r="G5302" s="10" t="s">
        <v>40</v>
      </c>
      <c r="H5302" s="10" t="s">
        <v>20</v>
      </c>
      <c r="I5302" s="10" t="s">
        <v>21</v>
      </c>
      <c r="O5302" s="10">
        <f t="shared" si="82"/>
        <v>1</v>
      </c>
    </row>
    <row r="5303" spans="2:15" x14ac:dyDescent="0.3">
      <c r="B5303" s="10">
        <v>2023</v>
      </c>
      <c r="C5303" s="10" t="s">
        <v>43</v>
      </c>
      <c r="D5303" s="10" t="s">
        <v>31</v>
      </c>
      <c r="E5303" s="10" t="s">
        <v>24</v>
      </c>
      <c r="F5303" s="10" t="s">
        <v>30</v>
      </c>
      <c r="G5303" s="10" t="s">
        <v>40</v>
      </c>
      <c r="H5303" s="10" t="s">
        <v>39</v>
      </c>
      <c r="I5303" s="10" t="s">
        <v>21</v>
      </c>
      <c r="O5303" s="10">
        <f t="shared" si="82"/>
        <v>1</v>
      </c>
    </row>
    <row r="5304" spans="2:15" x14ac:dyDescent="0.3">
      <c r="B5304" s="10">
        <v>2026</v>
      </c>
      <c r="C5304" s="10" t="s">
        <v>41</v>
      </c>
      <c r="D5304" s="10" t="s">
        <v>33</v>
      </c>
      <c r="E5304" s="10" t="s">
        <v>35</v>
      </c>
      <c r="F5304" s="10" t="s">
        <v>30</v>
      </c>
      <c r="G5304" s="10" t="s">
        <v>40</v>
      </c>
      <c r="H5304" s="10" t="s">
        <v>27</v>
      </c>
      <c r="I5304" s="10" t="s">
        <v>28</v>
      </c>
      <c r="O5304" s="10">
        <f t="shared" si="82"/>
        <v>1</v>
      </c>
    </row>
    <row r="5305" spans="2:15" x14ac:dyDescent="0.3">
      <c r="B5305" s="10">
        <v>2021</v>
      </c>
      <c r="C5305" s="10" t="s">
        <v>45</v>
      </c>
      <c r="D5305" s="10" t="s">
        <v>37</v>
      </c>
      <c r="E5305" s="10" t="s">
        <v>24</v>
      </c>
      <c r="F5305" s="10" t="s">
        <v>30</v>
      </c>
      <c r="G5305" s="10" t="s">
        <v>19</v>
      </c>
      <c r="H5305" s="10" t="s">
        <v>39</v>
      </c>
      <c r="I5305" s="10" t="s">
        <v>34</v>
      </c>
      <c r="O5305" s="10">
        <f t="shared" si="82"/>
        <v>1</v>
      </c>
    </row>
    <row r="5306" spans="2:15" x14ac:dyDescent="0.3">
      <c r="B5306" s="10">
        <v>2024</v>
      </c>
      <c r="C5306" s="10" t="s">
        <v>43</v>
      </c>
      <c r="D5306" s="10" t="s">
        <v>16</v>
      </c>
      <c r="E5306" s="10" t="s">
        <v>24</v>
      </c>
      <c r="F5306" s="10" t="s">
        <v>25</v>
      </c>
      <c r="G5306" s="10" t="s">
        <v>38</v>
      </c>
      <c r="H5306" s="10" t="s">
        <v>34</v>
      </c>
      <c r="I5306" s="10" t="s">
        <v>21</v>
      </c>
      <c r="O5306" s="10">
        <f t="shared" si="82"/>
        <v>1</v>
      </c>
    </row>
    <row r="5307" spans="2:15" x14ac:dyDescent="0.3">
      <c r="B5307" s="10">
        <v>2025</v>
      </c>
      <c r="C5307" s="10" t="s">
        <v>43</v>
      </c>
      <c r="D5307" s="10" t="s">
        <v>16</v>
      </c>
      <c r="E5307" s="10" t="s">
        <v>17</v>
      </c>
      <c r="F5307" s="10" t="s">
        <v>30</v>
      </c>
      <c r="G5307" s="10" t="s">
        <v>44</v>
      </c>
      <c r="H5307" s="10" t="s">
        <v>39</v>
      </c>
      <c r="I5307" s="10" t="s">
        <v>34</v>
      </c>
      <c r="O5307" s="10">
        <f t="shared" si="82"/>
        <v>1</v>
      </c>
    </row>
    <row r="5308" spans="2:15" x14ac:dyDescent="0.3">
      <c r="B5308" s="10">
        <v>2022</v>
      </c>
      <c r="C5308" s="10" t="s">
        <v>22</v>
      </c>
      <c r="D5308" s="10" t="s">
        <v>33</v>
      </c>
      <c r="E5308" s="10" t="s">
        <v>24</v>
      </c>
      <c r="F5308" s="10" t="s">
        <v>18</v>
      </c>
      <c r="G5308" s="10" t="s">
        <v>19</v>
      </c>
      <c r="H5308" s="10" t="s">
        <v>20</v>
      </c>
      <c r="I5308" s="10" t="s">
        <v>34</v>
      </c>
      <c r="O5308" s="10">
        <f t="shared" si="82"/>
        <v>1</v>
      </c>
    </row>
    <row r="5309" spans="2:15" x14ac:dyDescent="0.3">
      <c r="B5309" s="10">
        <v>2025</v>
      </c>
      <c r="C5309" s="10" t="s">
        <v>29</v>
      </c>
      <c r="D5309" s="10" t="s">
        <v>33</v>
      </c>
      <c r="E5309" s="10" t="s">
        <v>35</v>
      </c>
      <c r="F5309" s="10" t="s">
        <v>25</v>
      </c>
      <c r="G5309" s="10" t="s">
        <v>32</v>
      </c>
      <c r="H5309" s="10" t="s">
        <v>34</v>
      </c>
      <c r="I5309" s="10" t="s">
        <v>21</v>
      </c>
      <c r="O5309" s="10">
        <f t="shared" si="82"/>
        <v>1</v>
      </c>
    </row>
    <row r="5310" spans="2:15" x14ac:dyDescent="0.3">
      <c r="B5310" s="10">
        <v>2021</v>
      </c>
      <c r="C5310" s="10" t="s">
        <v>45</v>
      </c>
      <c r="D5310" s="10" t="s">
        <v>16</v>
      </c>
      <c r="E5310" s="10" t="s">
        <v>35</v>
      </c>
      <c r="F5310" s="10" t="s">
        <v>18</v>
      </c>
      <c r="G5310" s="10" t="s">
        <v>32</v>
      </c>
      <c r="H5310" s="10" t="s">
        <v>39</v>
      </c>
      <c r="I5310" s="10" t="s">
        <v>21</v>
      </c>
      <c r="O5310" s="10">
        <f t="shared" si="82"/>
        <v>1</v>
      </c>
    </row>
    <row r="5311" spans="2:15" x14ac:dyDescent="0.3">
      <c r="B5311" s="10">
        <v>2023</v>
      </c>
      <c r="C5311" s="10" t="s">
        <v>29</v>
      </c>
      <c r="D5311" s="10" t="s">
        <v>16</v>
      </c>
      <c r="E5311" s="10" t="s">
        <v>17</v>
      </c>
      <c r="F5311" s="10" t="s">
        <v>30</v>
      </c>
      <c r="G5311" s="10" t="s">
        <v>44</v>
      </c>
      <c r="H5311" s="10" t="s">
        <v>39</v>
      </c>
      <c r="I5311" s="10" t="s">
        <v>21</v>
      </c>
      <c r="O5311" s="10">
        <f t="shared" si="82"/>
        <v>1</v>
      </c>
    </row>
    <row r="5312" spans="2:15" x14ac:dyDescent="0.3">
      <c r="B5312" s="10">
        <v>2022</v>
      </c>
      <c r="C5312" s="10" t="s">
        <v>15</v>
      </c>
      <c r="D5312" s="10" t="s">
        <v>37</v>
      </c>
      <c r="E5312" s="10" t="s">
        <v>35</v>
      </c>
      <c r="F5312" s="10" t="s">
        <v>25</v>
      </c>
      <c r="G5312" s="10" t="s">
        <v>26</v>
      </c>
      <c r="H5312" s="10" t="s">
        <v>39</v>
      </c>
      <c r="I5312" s="10" t="s">
        <v>34</v>
      </c>
      <c r="O5312" s="10">
        <f t="shared" si="82"/>
        <v>1</v>
      </c>
    </row>
    <row r="5313" spans="2:15" x14ac:dyDescent="0.3">
      <c r="B5313" s="10">
        <v>2022</v>
      </c>
      <c r="C5313" s="10" t="s">
        <v>36</v>
      </c>
      <c r="D5313" s="10" t="s">
        <v>33</v>
      </c>
      <c r="E5313" s="10" t="s">
        <v>35</v>
      </c>
      <c r="F5313" s="10" t="s">
        <v>25</v>
      </c>
      <c r="G5313" s="10" t="s">
        <v>38</v>
      </c>
      <c r="H5313" s="10" t="s">
        <v>34</v>
      </c>
      <c r="I5313" s="10" t="s">
        <v>28</v>
      </c>
      <c r="O5313" s="10">
        <f t="shared" si="82"/>
        <v>1</v>
      </c>
    </row>
    <row r="5314" spans="2:15" x14ac:dyDescent="0.3">
      <c r="B5314" s="10">
        <v>2020</v>
      </c>
      <c r="C5314" s="10" t="s">
        <v>29</v>
      </c>
      <c r="D5314" s="10" t="s">
        <v>37</v>
      </c>
      <c r="E5314" s="10" t="s">
        <v>35</v>
      </c>
      <c r="F5314" s="10" t="s">
        <v>30</v>
      </c>
      <c r="G5314" s="10" t="s">
        <v>44</v>
      </c>
      <c r="H5314" s="10" t="s">
        <v>27</v>
      </c>
      <c r="I5314" s="10" t="s">
        <v>34</v>
      </c>
      <c r="O5314" s="10">
        <f t="shared" si="82"/>
        <v>1</v>
      </c>
    </row>
    <row r="5315" spans="2:15" x14ac:dyDescent="0.3">
      <c r="B5315" s="10">
        <v>2026</v>
      </c>
      <c r="C5315" s="10" t="s">
        <v>29</v>
      </c>
      <c r="D5315" s="10" t="s">
        <v>37</v>
      </c>
      <c r="E5315" s="10" t="s">
        <v>17</v>
      </c>
      <c r="F5315" s="10" t="s">
        <v>30</v>
      </c>
      <c r="G5315" s="10" t="s">
        <v>19</v>
      </c>
      <c r="H5315" s="10" t="s">
        <v>39</v>
      </c>
      <c r="I5315" s="10" t="s">
        <v>21</v>
      </c>
      <c r="O5315" s="10">
        <f t="shared" si="82"/>
        <v>1</v>
      </c>
    </row>
    <row r="5316" spans="2:15" x14ac:dyDescent="0.3">
      <c r="B5316" s="10">
        <v>2024</v>
      </c>
      <c r="C5316" s="10" t="s">
        <v>15</v>
      </c>
      <c r="D5316" s="10" t="s">
        <v>31</v>
      </c>
      <c r="E5316" s="10" t="s">
        <v>17</v>
      </c>
      <c r="F5316" s="10" t="s">
        <v>18</v>
      </c>
      <c r="G5316" s="10" t="s">
        <v>19</v>
      </c>
      <c r="H5316" s="10" t="s">
        <v>34</v>
      </c>
      <c r="I5316" s="10" t="s">
        <v>34</v>
      </c>
      <c r="O5316" s="10">
        <f t="shared" si="82"/>
        <v>1</v>
      </c>
    </row>
    <row r="5317" spans="2:15" x14ac:dyDescent="0.3">
      <c r="B5317" s="10">
        <v>2024</v>
      </c>
      <c r="C5317" s="10" t="s">
        <v>15</v>
      </c>
      <c r="D5317" s="10" t="s">
        <v>42</v>
      </c>
      <c r="E5317" s="10" t="s">
        <v>17</v>
      </c>
      <c r="F5317" s="10" t="s">
        <v>25</v>
      </c>
      <c r="G5317" s="10" t="s">
        <v>32</v>
      </c>
      <c r="H5317" s="10" t="s">
        <v>39</v>
      </c>
      <c r="I5317" s="10" t="s">
        <v>21</v>
      </c>
      <c r="O5317" s="10">
        <f t="shared" ref="O5317:O5380" si="83">SUBTOTAL(103,B5317)</f>
        <v>1</v>
      </c>
    </row>
    <row r="5318" spans="2:15" x14ac:dyDescent="0.3">
      <c r="B5318" s="10">
        <v>2020</v>
      </c>
      <c r="C5318" s="10" t="s">
        <v>41</v>
      </c>
      <c r="D5318" s="10" t="s">
        <v>37</v>
      </c>
      <c r="E5318" s="10" t="s">
        <v>35</v>
      </c>
      <c r="F5318" s="10" t="s">
        <v>25</v>
      </c>
      <c r="G5318" s="10" t="s">
        <v>40</v>
      </c>
      <c r="H5318" s="10" t="s">
        <v>34</v>
      </c>
      <c r="I5318" s="10" t="s">
        <v>21</v>
      </c>
      <c r="O5318" s="10">
        <f t="shared" si="83"/>
        <v>1</v>
      </c>
    </row>
    <row r="5319" spans="2:15" x14ac:dyDescent="0.3">
      <c r="B5319" s="10">
        <v>2020</v>
      </c>
      <c r="C5319" s="10" t="s">
        <v>41</v>
      </c>
      <c r="D5319" s="10" t="s">
        <v>42</v>
      </c>
      <c r="E5319" s="10" t="s">
        <v>35</v>
      </c>
      <c r="F5319" s="10" t="s">
        <v>18</v>
      </c>
      <c r="G5319" s="10" t="s">
        <v>44</v>
      </c>
      <c r="H5319" s="10" t="s">
        <v>39</v>
      </c>
      <c r="I5319" s="10" t="s">
        <v>21</v>
      </c>
      <c r="O5319" s="10">
        <f t="shared" si="83"/>
        <v>1</v>
      </c>
    </row>
    <row r="5320" spans="2:15" x14ac:dyDescent="0.3">
      <c r="B5320" s="10">
        <v>2024</v>
      </c>
      <c r="C5320" s="10" t="s">
        <v>43</v>
      </c>
      <c r="D5320" s="10" t="s">
        <v>33</v>
      </c>
      <c r="E5320" s="10" t="s">
        <v>17</v>
      </c>
      <c r="F5320" s="10" t="s">
        <v>25</v>
      </c>
      <c r="G5320" s="10" t="s">
        <v>19</v>
      </c>
      <c r="H5320" s="10" t="s">
        <v>27</v>
      </c>
      <c r="I5320" s="10" t="s">
        <v>28</v>
      </c>
      <c r="O5320" s="10">
        <f t="shared" si="83"/>
        <v>1</v>
      </c>
    </row>
    <row r="5321" spans="2:15" x14ac:dyDescent="0.3">
      <c r="B5321" s="10">
        <v>2024</v>
      </c>
      <c r="C5321" s="10" t="s">
        <v>29</v>
      </c>
      <c r="D5321" s="10" t="s">
        <v>37</v>
      </c>
      <c r="E5321" s="10" t="s">
        <v>35</v>
      </c>
      <c r="F5321" s="10" t="s">
        <v>18</v>
      </c>
      <c r="G5321" s="10" t="s">
        <v>32</v>
      </c>
      <c r="H5321" s="10" t="s">
        <v>20</v>
      </c>
      <c r="I5321" s="10" t="s">
        <v>34</v>
      </c>
      <c r="O5321" s="10">
        <f t="shared" si="83"/>
        <v>1</v>
      </c>
    </row>
    <row r="5322" spans="2:15" x14ac:dyDescent="0.3">
      <c r="B5322" s="10">
        <v>2021</v>
      </c>
      <c r="C5322" s="10" t="s">
        <v>22</v>
      </c>
      <c r="D5322" s="10" t="s">
        <v>37</v>
      </c>
      <c r="E5322" s="10" t="s">
        <v>24</v>
      </c>
      <c r="F5322" s="10" t="s">
        <v>30</v>
      </c>
      <c r="G5322" s="10" t="s">
        <v>38</v>
      </c>
      <c r="H5322" s="10" t="s">
        <v>20</v>
      </c>
      <c r="I5322" s="10" t="s">
        <v>28</v>
      </c>
      <c r="O5322" s="10">
        <f t="shared" si="83"/>
        <v>1</v>
      </c>
    </row>
    <row r="5323" spans="2:15" x14ac:dyDescent="0.3">
      <c r="B5323" s="10">
        <v>2020</v>
      </c>
      <c r="C5323" s="10" t="s">
        <v>29</v>
      </c>
      <c r="D5323" s="10" t="s">
        <v>37</v>
      </c>
      <c r="E5323" s="10" t="s">
        <v>35</v>
      </c>
      <c r="F5323" s="10" t="s">
        <v>30</v>
      </c>
      <c r="G5323" s="10" t="s">
        <v>26</v>
      </c>
      <c r="H5323" s="10" t="s">
        <v>34</v>
      </c>
      <c r="I5323" s="10" t="s">
        <v>28</v>
      </c>
      <c r="O5323" s="10">
        <f t="shared" si="83"/>
        <v>1</v>
      </c>
    </row>
    <row r="5324" spans="2:15" x14ac:dyDescent="0.3">
      <c r="B5324" s="10">
        <v>2020</v>
      </c>
      <c r="C5324" s="10" t="s">
        <v>29</v>
      </c>
      <c r="D5324" s="10" t="s">
        <v>16</v>
      </c>
      <c r="E5324" s="10" t="s">
        <v>35</v>
      </c>
      <c r="F5324" s="10" t="s">
        <v>25</v>
      </c>
      <c r="G5324" s="10" t="s">
        <v>40</v>
      </c>
      <c r="H5324" s="10" t="s">
        <v>20</v>
      </c>
      <c r="I5324" s="10" t="s">
        <v>28</v>
      </c>
      <c r="O5324" s="10">
        <f t="shared" si="83"/>
        <v>1</v>
      </c>
    </row>
    <row r="5325" spans="2:15" x14ac:dyDescent="0.3">
      <c r="B5325" s="10">
        <v>2026</v>
      </c>
      <c r="C5325" s="10" t="s">
        <v>22</v>
      </c>
      <c r="D5325" s="10" t="s">
        <v>23</v>
      </c>
      <c r="E5325" s="10" t="s">
        <v>24</v>
      </c>
      <c r="F5325" s="10" t="s">
        <v>25</v>
      </c>
      <c r="G5325" s="10" t="s">
        <v>19</v>
      </c>
      <c r="H5325" s="10" t="s">
        <v>20</v>
      </c>
      <c r="I5325" s="10" t="s">
        <v>28</v>
      </c>
      <c r="O5325" s="10">
        <f t="shared" si="83"/>
        <v>1</v>
      </c>
    </row>
    <row r="5326" spans="2:15" x14ac:dyDescent="0.3">
      <c r="B5326" s="10">
        <v>2024</v>
      </c>
      <c r="C5326" s="10" t="s">
        <v>43</v>
      </c>
      <c r="D5326" s="10" t="s">
        <v>33</v>
      </c>
      <c r="E5326" s="10" t="s">
        <v>35</v>
      </c>
      <c r="F5326" s="10" t="s">
        <v>18</v>
      </c>
      <c r="G5326" s="10" t="s">
        <v>44</v>
      </c>
      <c r="H5326" s="10" t="s">
        <v>34</v>
      </c>
      <c r="I5326" s="10" t="s">
        <v>28</v>
      </c>
      <c r="O5326" s="10">
        <f t="shared" si="83"/>
        <v>1</v>
      </c>
    </row>
    <row r="5327" spans="2:15" x14ac:dyDescent="0.3">
      <c r="B5327" s="10">
        <v>2022</v>
      </c>
      <c r="C5327" s="10" t="s">
        <v>22</v>
      </c>
      <c r="D5327" s="10" t="s">
        <v>16</v>
      </c>
      <c r="E5327" s="10" t="s">
        <v>35</v>
      </c>
      <c r="F5327" s="10" t="s">
        <v>30</v>
      </c>
      <c r="G5327" s="10" t="s">
        <v>26</v>
      </c>
      <c r="H5327" s="10" t="s">
        <v>34</v>
      </c>
      <c r="I5327" s="10" t="s">
        <v>34</v>
      </c>
      <c r="O5327" s="10">
        <f t="shared" si="83"/>
        <v>1</v>
      </c>
    </row>
    <row r="5328" spans="2:15" x14ac:dyDescent="0.3">
      <c r="B5328" s="10">
        <v>2026</v>
      </c>
      <c r="C5328" s="10" t="s">
        <v>45</v>
      </c>
      <c r="D5328" s="10" t="s">
        <v>16</v>
      </c>
      <c r="E5328" s="10" t="s">
        <v>17</v>
      </c>
      <c r="F5328" s="10" t="s">
        <v>30</v>
      </c>
      <c r="G5328" s="10" t="s">
        <v>44</v>
      </c>
      <c r="H5328" s="10" t="s">
        <v>27</v>
      </c>
      <c r="I5328" s="10" t="s">
        <v>28</v>
      </c>
      <c r="O5328" s="10">
        <f t="shared" si="83"/>
        <v>1</v>
      </c>
    </row>
    <row r="5329" spans="2:15" x14ac:dyDescent="0.3">
      <c r="B5329" s="10">
        <v>2023</v>
      </c>
      <c r="C5329" s="10" t="s">
        <v>36</v>
      </c>
      <c r="D5329" s="10" t="s">
        <v>16</v>
      </c>
      <c r="E5329" s="10" t="s">
        <v>17</v>
      </c>
      <c r="F5329" s="10" t="s">
        <v>18</v>
      </c>
      <c r="G5329" s="10" t="s">
        <v>32</v>
      </c>
      <c r="H5329" s="10" t="s">
        <v>27</v>
      </c>
      <c r="I5329" s="10" t="s">
        <v>34</v>
      </c>
      <c r="O5329" s="10">
        <f t="shared" si="83"/>
        <v>1</v>
      </c>
    </row>
    <row r="5330" spans="2:15" x14ac:dyDescent="0.3">
      <c r="B5330" s="10">
        <v>2024</v>
      </c>
      <c r="C5330" s="10" t="s">
        <v>43</v>
      </c>
      <c r="D5330" s="10" t="s">
        <v>31</v>
      </c>
      <c r="E5330" s="10" t="s">
        <v>24</v>
      </c>
      <c r="F5330" s="10" t="s">
        <v>30</v>
      </c>
      <c r="G5330" s="10" t="s">
        <v>26</v>
      </c>
      <c r="H5330" s="10" t="s">
        <v>27</v>
      </c>
      <c r="I5330" s="10" t="s">
        <v>21</v>
      </c>
      <c r="O5330" s="10">
        <f t="shared" si="83"/>
        <v>1</v>
      </c>
    </row>
    <row r="5331" spans="2:15" x14ac:dyDescent="0.3">
      <c r="B5331" s="10">
        <v>2022</v>
      </c>
      <c r="C5331" s="10" t="s">
        <v>45</v>
      </c>
      <c r="D5331" s="10" t="s">
        <v>23</v>
      </c>
      <c r="E5331" s="10" t="s">
        <v>24</v>
      </c>
      <c r="F5331" s="10" t="s">
        <v>30</v>
      </c>
      <c r="G5331" s="10" t="s">
        <v>40</v>
      </c>
      <c r="H5331" s="10" t="s">
        <v>39</v>
      </c>
      <c r="I5331" s="10" t="s">
        <v>34</v>
      </c>
      <c r="O5331" s="10">
        <f t="shared" si="83"/>
        <v>1</v>
      </c>
    </row>
    <row r="5332" spans="2:15" x14ac:dyDescent="0.3">
      <c r="B5332" s="10">
        <v>2026</v>
      </c>
      <c r="C5332" s="10" t="s">
        <v>22</v>
      </c>
      <c r="D5332" s="10" t="s">
        <v>23</v>
      </c>
      <c r="E5332" s="10" t="s">
        <v>17</v>
      </c>
      <c r="F5332" s="10" t="s">
        <v>30</v>
      </c>
      <c r="G5332" s="10" t="s">
        <v>40</v>
      </c>
      <c r="H5332" s="10" t="s">
        <v>20</v>
      </c>
      <c r="I5332" s="10" t="s">
        <v>28</v>
      </c>
      <c r="O5332" s="10">
        <f t="shared" si="83"/>
        <v>1</v>
      </c>
    </row>
    <row r="5333" spans="2:15" x14ac:dyDescent="0.3">
      <c r="B5333" s="10">
        <v>2025</v>
      </c>
      <c r="C5333" s="10" t="s">
        <v>43</v>
      </c>
      <c r="D5333" s="10" t="s">
        <v>23</v>
      </c>
      <c r="E5333" s="10" t="s">
        <v>17</v>
      </c>
      <c r="F5333" s="10" t="s">
        <v>25</v>
      </c>
      <c r="G5333" s="10" t="s">
        <v>40</v>
      </c>
      <c r="H5333" s="10" t="s">
        <v>27</v>
      </c>
      <c r="I5333" s="10" t="s">
        <v>28</v>
      </c>
      <c r="O5333" s="10">
        <f t="shared" si="83"/>
        <v>1</v>
      </c>
    </row>
    <row r="5334" spans="2:15" x14ac:dyDescent="0.3">
      <c r="B5334" s="10">
        <v>2025</v>
      </c>
      <c r="C5334" s="10" t="s">
        <v>29</v>
      </c>
      <c r="D5334" s="10" t="s">
        <v>33</v>
      </c>
      <c r="E5334" s="10" t="s">
        <v>35</v>
      </c>
      <c r="F5334" s="10" t="s">
        <v>18</v>
      </c>
      <c r="G5334" s="10" t="s">
        <v>40</v>
      </c>
      <c r="H5334" s="10" t="s">
        <v>39</v>
      </c>
      <c r="I5334" s="10" t="s">
        <v>21</v>
      </c>
      <c r="O5334" s="10">
        <f t="shared" si="83"/>
        <v>1</v>
      </c>
    </row>
    <row r="5335" spans="2:15" x14ac:dyDescent="0.3">
      <c r="B5335" s="10">
        <v>2026</v>
      </c>
      <c r="C5335" s="10" t="s">
        <v>36</v>
      </c>
      <c r="D5335" s="10" t="s">
        <v>31</v>
      </c>
      <c r="E5335" s="10" t="s">
        <v>17</v>
      </c>
      <c r="F5335" s="10" t="s">
        <v>30</v>
      </c>
      <c r="G5335" s="10" t="s">
        <v>26</v>
      </c>
      <c r="H5335" s="10" t="s">
        <v>39</v>
      </c>
      <c r="I5335" s="10" t="s">
        <v>28</v>
      </c>
      <c r="O5335" s="10">
        <f t="shared" si="83"/>
        <v>1</v>
      </c>
    </row>
    <row r="5336" spans="2:15" x14ac:dyDescent="0.3">
      <c r="B5336" s="10">
        <v>2026</v>
      </c>
      <c r="C5336" s="10" t="s">
        <v>15</v>
      </c>
      <c r="D5336" s="10" t="s">
        <v>42</v>
      </c>
      <c r="E5336" s="10" t="s">
        <v>35</v>
      </c>
      <c r="F5336" s="10" t="s">
        <v>18</v>
      </c>
      <c r="G5336" s="10" t="s">
        <v>26</v>
      </c>
      <c r="H5336" s="10" t="s">
        <v>27</v>
      </c>
      <c r="I5336" s="10" t="s">
        <v>28</v>
      </c>
      <c r="O5336" s="10">
        <f t="shared" si="83"/>
        <v>1</v>
      </c>
    </row>
    <row r="5337" spans="2:15" x14ac:dyDescent="0.3">
      <c r="B5337" s="10">
        <v>2024</v>
      </c>
      <c r="C5337" s="10" t="s">
        <v>29</v>
      </c>
      <c r="D5337" s="10" t="s">
        <v>37</v>
      </c>
      <c r="E5337" s="10" t="s">
        <v>35</v>
      </c>
      <c r="F5337" s="10" t="s">
        <v>18</v>
      </c>
      <c r="G5337" s="10" t="s">
        <v>19</v>
      </c>
      <c r="H5337" s="10" t="s">
        <v>34</v>
      </c>
      <c r="I5337" s="10" t="s">
        <v>21</v>
      </c>
      <c r="O5337" s="10">
        <f t="shared" si="83"/>
        <v>1</v>
      </c>
    </row>
    <row r="5338" spans="2:15" x14ac:dyDescent="0.3">
      <c r="B5338" s="10">
        <v>2020</v>
      </c>
      <c r="C5338" s="10" t="s">
        <v>36</v>
      </c>
      <c r="D5338" s="10" t="s">
        <v>37</v>
      </c>
      <c r="E5338" s="10" t="s">
        <v>35</v>
      </c>
      <c r="F5338" s="10" t="s">
        <v>30</v>
      </c>
      <c r="G5338" s="10" t="s">
        <v>32</v>
      </c>
      <c r="H5338" s="10" t="s">
        <v>34</v>
      </c>
      <c r="I5338" s="10" t="s">
        <v>21</v>
      </c>
      <c r="O5338" s="10">
        <f t="shared" si="83"/>
        <v>1</v>
      </c>
    </row>
    <row r="5339" spans="2:15" x14ac:dyDescent="0.3">
      <c r="B5339" s="10">
        <v>2022</v>
      </c>
      <c r="C5339" s="10" t="s">
        <v>45</v>
      </c>
      <c r="D5339" s="10" t="s">
        <v>23</v>
      </c>
      <c r="E5339" s="10" t="s">
        <v>17</v>
      </c>
      <c r="F5339" s="10" t="s">
        <v>18</v>
      </c>
      <c r="G5339" s="10" t="s">
        <v>32</v>
      </c>
      <c r="H5339" s="10" t="s">
        <v>34</v>
      </c>
      <c r="I5339" s="10" t="s">
        <v>21</v>
      </c>
      <c r="O5339" s="10">
        <f t="shared" si="83"/>
        <v>1</v>
      </c>
    </row>
    <row r="5340" spans="2:15" x14ac:dyDescent="0.3">
      <c r="B5340" s="10">
        <v>2025</v>
      </c>
      <c r="C5340" s="10" t="s">
        <v>43</v>
      </c>
      <c r="D5340" s="10" t="s">
        <v>16</v>
      </c>
      <c r="E5340" s="10" t="s">
        <v>35</v>
      </c>
      <c r="F5340" s="10" t="s">
        <v>18</v>
      </c>
      <c r="G5340" s="10" t="s">
        <v>32</v>
      </c>
      <c r="H5340" s="10" t="s">
        <v>20</v>
      </c>
      <c r="I5340" s="10" t="s">
        <v>21</v>
      </c>
      <c r="O5340" s="10">
        <f t="shared" si="83"/>
        <v>1</v>
      </c>
    </row>
    <row r="5341" spans="2:15" x14ac:dyDescent="0.3">
      <c r="B5341" s="10">
        <v>2021</v>
      </c>
      <c r="C5341" s="10" t="s">
        <v>45</v>
      </c>
      <c r="D5341" s="10" t="s">
        <v>37</v>
      </c>
      <c r="E5341" s="10" t="s">
        <v>24</v>
      </c>
      <c r="F5341" s="10" t="s">
        <v>30</v>
      </c>
      <c r="G5341" s="10" t="s">
        <v>19</v>
      </c>
      <c r="H5341" s="10" t="s">
        <v>27</v>
      </c>
      <c r="I5341" s="10" t="s">
        <v>28</v>
      </c>
      <c r="O5341" s="10">
        <f t="shared" si="83"/>
        <v>1</v>
      </c>
    </row>
    <row r="5342" spans="2:15" x14ac:dyDescent="0.3">
      <c r="B5342" s="10">
        <v>2025</v>
      </c>
      <c r="C5342" s="10" t="s">
        <v>43</v>
      </c>
      <c r="D5342" s="10" t="s">
        <v>42</v>
      </c>
      <c r="E5342" s="10" t="s">
        <v>17</v>
      </c>
      <c r="F5342" s="10" t="s">
        <v>30</v>
      </c>
      <c r="G5342" s="10" t="s">
        <v>40</v>
      </c>
      <c r="H5342" s="10" t="s">
        <v>27</v>
      </c>
      <c r="I5342" s="10" t="s">
        <v>21</v>
      </c>
      <c r="O5342" s="10">
        <f t="shared" si="83"/>
        <v>1</v>
      </c>
    </row>
    <row r="5343" spans="2:15" x14ac:dyDescent="0.3">
      <c r="B5343" s="10">
        <v>2020</v>
      </c>
      <c r="C5343" s="10" t="s">
        <v>15</v>
      </c>
      <c r="D5343" s="10" t="s">
        <v>33</v>
      </c>
      <c r="E5343" s="10" t="s">
        <v>17</v>
      </c>
      <c r="F5343" s="10" t="s">
        <v>30</v>
      </c>
      <c r="G5343" s="10" t="s">
        <v>32</v>
      </c>
      <c r="H5343" s="10" t="s">
        <v>27</v>
      </c>
      <c r="I5343" s="10" t="s">
        <v>21</v>
      </c>
      <c r="O5343" s="10">
        <f t="shared" si="83"/>
        <v>1</v>
      </c>
    </row>
    <row r="5344" spans="2:15" x14ac:dyDescent="0.3">
      <c r="B5344" s="10">
        <v>2024</v>
      </c>
      <c r="C5344" s="10" t="s">
        <v>43</v>
      </c>
      <c r="D5344" s="10" t="s">
        <v>42</v>
      </c>
      <c r="E5344" s="10" t="s">
        <v>24</v>
      </c>
      <c r="F5344" s="10" t="s">
        <v>30</v>
      </c>
      <c r="G5344" s="10" t="s">
        <v>38</v>
      </c>
      <c r="H5344" s="10" t="s">
        <v>27</v>
      </c>
      <c r="I5344" s="10" t="s">
        <v>21</v>
      </c>
      <c r="O5344" s="10">
        <f t="shared" si="83"/>
        <v>1</v>
      </c>
    </row>
    <row r="5345" spans="2:15" x14ac:dyDescent="0.3">
      <c r="B5345" s="10">
        <v>2023</v>
      </c>
      <c r="C5345" s="10" t="s">
        <v>41</v>
      </c>
      <c r="D5345" s="10" t="s">
        <v>42</v>
      </c>
      <c r="E5345" s="10" t="s">
        <v>17</v>
      </c>
      <c r="F5345" s="10" t="s">
        <v>25</v>
      </c>
      <c r="G5345" s="10" t="s">
        <v>44</v>
      </c>
      <c r="H5345" s="10" t="s">
        <v>34</v>
      </c>
      <c r="I5345" s="10" t="s">
        <v>34</v>
      </c>
      <c r="O5345" s="10">
        <f t="shared" si="83"/>
        <v>1</v>
      </c>
    </row>
    <row r="5346" spans="2:15" x14ac:dyDescent="0.3">
      <c r="B5346" s="10">
        <v>2025</v>
      </c>
      <c r="C5346" s="10" t="s">
        <v>43</v>
      </c>
      <c r="D5346" s="10" t="s">
        <v>42</v>
      </c>
      <c r="E5346" s="10" t="s">
        <v>17</v>
      </c>
      <c r="F5346" s="10" t="s">
        <v>30</v>
      </c>
      <c r="G5346" s="10" t="s">
        <v>38</v>
      </c>
      <c r="H5346" s="10" t="s">
        <v>27</v>
      </c>
      <c r="I5346" s="10" t="s">
        <v>28</v>
      </c>
      <c r="O5346" s="10">
        <f t="shared" si="83"/>
        <v>1</v>
      </c>
    </row>
    <row r="5347" spans="2:15" x14ac:dyDescent="0.3">
      <c r="B5347" s="10">
        <v>2024</v>
      </c>
      <c r="C5347" s="10" t="s">
        <v>22</v>
      </c>
      <c r="D5347" s="10" t="s">
        <v>37</v>
      </c>
      <c r="E5347" s="10" t="s">
        <v>35</v>
      </c>
      <c r="F5347" s="10" t="s">
        <v>30</v>
      </c>
      <c r="G5347" s="10" t="s">
        <v>38</v>
      </c>
      <c r="H5347" s="10" t="s">
        <v>39</v>
      </c>
      <c r="I5347" s="10" t="s">
        <v>28</v>
      </c>
      <c r="O5347" s="10">
        <f t="shared" si="83"/>
        <v>1</v>
      </c>
    </row>
    <row r="5348" spans="2:15" x14ac:dyDescent="0.3">
      <c r="B5348" s="10">
        <v>2021</v>
      </c>
      <c r="C5348" s="10" t="s">
        <v>29</v>
      </c>
      <c r="D5348" s="10" t="s">
        <v>33</v>
      </c>
      <c r="E5348" s="10" t="s">
        <v>24</v>
      </c>
      <c r="F5348" s="10" t="s">
        <v>30</v>
      </c>
      <c r="G5348" s="10" t="s">
        <v>26</v>
      </c>
      <c r="H5348" s="10" t="s">
        <v>27</v>
      </c>
      <c r="I5348" s="10" t="s">
        <v>28</v>
      </c>
      <c r="O5348" s="10">
        <f t="shared" si="83"/>
        <v>1</v>
      </c>
    </row>
    <row r="5349" spans="2:15" x14ac:dyDescent="0.3">
      <c r="B5349" s="10">
        <v>2023</v>
      </c>
      <c r="C5349" s="10" t="s">
        <v>45</v>
      </c>
      <c r="D5349" s="10" t="s">
        <v>23</v>
      </c>
      <c r="E5349" s="10" t="s">
        <v>24</v>
      </c>
      <c r="F5349" s="10" t="s">
        <v>18</v>
      </c>
      <c r="G5349" s="10" t="s">
        <v>44</v>
      </c>
      <c r="H5349" s="10" t="s">
        <v>34</v>
      </c>
      <c r="I5349" s="10" t="s">
        <v>21</v>
      </c>
      <c r="O5349" s="10">
        <f t="shared" si="83"/>
        <v>1</v>
      </c>
    </row>
    <row r="5350" spans="2:15" x14ac:dyDescent="0.3">
      <c r="B5350" s="10">
        <v>2025</v>
      </c>
      <c r="C5350" s="10" t="s">
        <v>45</v>
      </c>
      <c r="D5350" s="10" t="s">
        <v>42</v>
      </c>
      <c r="E5350" s="10" t="s">
        <v>24</v>
      </c>
      <c r="F5350" s="10" t="s">
        <v>30</v>
      </c>
      <c r="G5350" s="10" t="s">
        <v>44</v>
      </c>
      <c r="H5350" s="10" t="s">
        <v>39</v>
      </c>
      <c r="I5350" s="10" t="s">
        <v>34</v>
      </c>
      <c r="O5350" s="10">
        <f t="shared" si="83"/>
        <v>1</v>
      </c>
    </row>
    <row r="5351" spans="2:15" x14ac:dyDescent="0.3">
      <c r="B5351" s="10">
        <v>2023</v>
      </c>
      <c r="C5351" s="10" t="s">
        <v>45</v>
      </c>
      <c r="D5351" s="10" t="s">
        <v>42</v>
      </c>
      <c r="E5351" s="10" t="s">
        <v>24</v>
      </c>
      <c r="F5351" s="10" t="s">
        <v>30</v>
      </c>
      <c r="G5351" s="10" t="s">
        <v>40</v>
      </c>
      <c r="H5351" s="10" t="s">
        <v>34</v>
      </c>
      <c r="I5351" s="10" t="s">
        <v>28</v>
      </c>
      <c r="O5351" s="10">
        <f t="shared" si="83"/>
        <v>1</v>
      </c>
    </row>
    <row r="5352" spans="2:15" x14ac:dyDescent="0.3">
      <c r="B5352" s="10">
        <v>2025</v>
      </c>
      <c r="C5352" s="10" t="s">
        <v>43</v>
      </c>
      <c r="D5352" s="10" t="s">
        <v>16</v>
      </c>
      <c r="E5352" s="10" t="s">
        <v>35</v>
      </c>
      <c r="F5352" s="10" t="s">
        <v>25</v>
      </c>
      <c r="G5352" s="10" t="s">
        <v>19</v>
      </c>
      <c r="H5352" s="10" t="s">
        <v>34</v>
      </c>
      <c r="I5352" s="10" t="s">
        <v>34</v>
      </c>
      <c r="O5352" s="10">
        <f t="shared" si="83"/>
        <v>1</v>
      </c>
    </row>
    <row r="5353" spans="2:15" x14ac:dyDescent="0.3">
      <c r="B5353" s="10">
        <v>2022</v>
      </c>
      <c r="C5353" s="10" t="s">
        <v>41</v>
      </c>
      <c r="D5353" s="10" t="s">
        <v>37</v>
      </c>
      <c r="E5353" s="10" t="s">
        <v>24</v>
      </c>
      <c r="F5353" s="10" t="s">
        <v>30</v>
      </c>
      <c r="G5353" s="10" t="s">
        <v>38</v>
      </c>
      <c r="H5353" s="10" t="s">
        <v>20</v>
      </c>
      <c r="I5353" s="10" t="s">
        <v>28</v>
      </c>
      <c r="O5353" s="10">
        <f t="shared" si="83"/>
        <v>1</v>
      </c>
    </row>
    <row r="5354" spans="2:15" x14ac:dyDescent="0.3">
      <c r="B5354" s="10">
        <v>2020</v>
      </c>
      <c r="C5354" s="10" t="s">
        <v>22</v>
      </c>
      <c r="D5354" s="10" t="s">
        <v>42</v>
      </c>
      <c r="E5354" s="10" t="s">
        <v>24</v>
      </c>
      <c r="F5354" s="10" t="s">
        <v>18</v>
      </c>
      <c r="G5354" s="10" t="s">
        <v>32</v>
      </c>
      <c r="H5354" s="10" t="s">
        <v>20</v>
      </c>
      <c r="I5354" s="10" t="s">
        <v>34</v>
      </c>
      <c r="O5354" s="10">
        <f t="shared" si="83"/>
        <v>1</v>
      </c>
    </row>
    <row r="5355" spans="2:15" x14ac:dyDescent="0.3">
      <c r="B5355" s="10">
        <v>2024</v>
      </c>
      <c r="C5355" s="10" t="s">
        <v>41</v>
      </c>
      <c r="D5355" s="10" t="s">
        <v>23</v>
      </c>
      <c r="E5355" s="10" t="s">
        <v>35</v>
      </c>
      <c r="F5355" s="10" t="s">
        <v>18</v>
      </c>
      <c r="G5355" s="10" t="s">
        <v>26</v>
      </c>
      <c r="H5355" s="10" t="s">
        <v>39</v>
      </c>
      <c r="I5355" s="10" t="s">
        <v>28</v>
      </c>
      <c r="O5355" s="10">
        <f t="shared" si="83"/>
        <v>1</v>
      </c>
    </row>
    <row r="5356" spans="2:15" x14ac:dyDescent="0.3">
      <c r="B5356" s="10">
        <v>2024</v>
      </c>
      <c r="C5356" s="10" t="s">
        <v>43</v>
      </c>
      <c r="D5356" s="10" t="s">
        <v>37</v>
      </c>
      <c r="E5356" s="10" t="s">
        <v>24</v>
      </c>
      <c r="F5356" s="10" t="s">
        <v>30</v>
      </c>
      <c r="G5356" s="10" t="s">
        <v>40</v>
      </c>
      <c r="H5356" s="10" t="s">
        <v>27</v>
      </c>
      <c r="I5356" s="10" t="s">
        <v>21</v>
      </c>
      <c r="O5356" s="10">
        <f t="shared" si="83"/>
        <v>1</v>
      </c>
    </row>
    <row r="5357" spans="2:15" x14ac:dyDescent="0.3">
      <c r="B5357" s="10">
        <v>2023</v>
      </c>
      <c r="C5357" s="10" t="s">
        <v>41</v>
      </c>
      <c r="D5357" s="10" t="s">
        <v>42</v>
      </c>
      <c r="E5357" s="10" t="s">
        <v>17</v>
      </c>
      <c r="F5357" s="10" t="s">
        <v>18</v>
      </c>
      <c r="G5357" s="10" t="s">
        <v>19</v>
      </c>
      <c r="H5357" s="10" t="s">
        <v>34</v>
      </c>
      <c r="I5357" s="10" t="s">
        <v>28</v>
      </c>
      <c r="O5357" s="10">
        <f t="shared" si="83"/>
        <v>1</v>
      </c>
    </row>
    <row r="5358" spans="2:15" x14ac:dyDescent="0.3">
      <c r="B5358" s="10">
        <v>2023</v>
      </c>
      <c r="C5358" s="10" t="s">
        <v>41</v>
      </c>
      <c r="D5358" s="10" t="s">
        <v>16</v>
      </c>
      <c r="E5358" s="10" t="s">
        <v>35</v>
      </c>
      <c r="F5358" s="10" t="s">
        <v>18</v>
      </c>
      <c r="G5358" s="10" t="s">
        <v>44</v>
      </c>
      <c r="H5358" s="10" t="s">
        <v>34</v>
      </c>
      <c r="I5358" s="10" t="s">
        <v>28</v>
      </c>
      <c r="O5358" s="10">
        <f t="shared" si="83"/>
        <v>1</v>
      </c>
    </row>
    <row r="5359" spans="2:15" x14ac:dyDescent="0.3">
      <c r="B5359" s="10">
        <v>2021</v>
      </c>
      <c r="C5359" s="10" t="s">
        <v>41</v>
      </c>
      <c r="D5359" s="10" t="s">
        <v>23</v>
      </c>
      <c r="E5359" s="10" t="s">
        <v>35</v>
      </c>
      <c r="F5359" s="10" t="s">
        <v>18</v>
      </c>
      <c r="G5359" s="10" t="s">
        <v>19</v>
      </c>
      <c r="H5359" s="10" t="s">
        <v>20</v>
      </c>
      <c r="I5359" s="10" t="s">
        <v>21</v>
      </c>
      <c r="O5359" s="10">
        <f t="shared" si="83"/>
        <v>1</v>
      </c>
    </row>
    <row r="5360" spans="2:15" x14ac:dyDescent="0.3">
      <c r="B5360" s="10">
        <v>2020</v>
      </c>
      <c r="C5360" s="10" t="s">
        <v>36</v>
      </c>
      <c r="D5360" s="10" t="s">
        <v>37</v>
      </c>
      <c r="E5360" s="10" t="s">
        <v>17</v>
      </c>
      <c r="F5360" s="10" t="s">
        <v>25</v>
      </c>
      <c r="G5360" s="10" t="s">
        <v>40</v>
      </c>
      <c r="H5360" s="10" t="s">
        <v>27</v>
      </c>
      <c r="I5360" s="10" t="s">
        <v>28</v>
      </c>
      <c r="O5360" s="10">
        <f t="shared" si="83"/>
        <v>1</v>
      </c>
    </row>
    <row r="5361" spans="2:15" x14ac:dyDescent="0.3">
      <c r="B5361" s="10">
        <v>2024</v>
      </c>
      <c r="C5361" s="10" t="s">
        <v>43</v>
      </c>
      <c r="D5361" s="10" t="s">
        <v>23</v>
      </c>
      <c r="E5361" s="10" t="s">
        <v>17</v>
      </c>
      <c r="F5361" s="10" t="s">
        <v>30</v>
      </c>
      <c r="G5361" s="10" t="s">
        <v>32</v>
      </c>
      <c r="H5361" s="10" t="s">
        <v>20</v>
      </c>
      <c r="I5361" s="10" t="s">
        <v>21</v>
      </c>
      <c r="O5361" s="10">
        <f t="shared" si="83"/>
        <v>1</v>
      </c>
    </row>
    <row r="5362" spans="2:15" x14ac:dyDescent="0.3">
      <c r="B5362" s="10">
        <v>2026</v>
      </c>
      <c r="C5362" s="10" t="s">
        <v>41</v>
      </c>
      <c r="D5362" s="10" t="s">
        <v>42</v>
      </c>
      <c r="E5362" s="10" t="s">
        <v>35</v>
      </c>
      <c r="F5362" s="10" t="s">
        <v>25</v>
      </c>
      <c r="G5362" s="10" t="s">
        <v>26</v>
      </c>
      <c r="H5362" s="10" t="s">
        <v>27</v>
      </c>
      <c r="I5362" s="10" t="s">
        <v>21</v>
      </c>
      <c r="O5362" s="10">
        <f t="shared" si="83"/>
        <v>1</v>
      </c>
    </row>
    <row r="5363" spans="2:15" x14ac:dyDescent="0.3">
      <c r="B5363" s="10">
        <v>2024</v>
      </c>
      <c r="C5363" s="10" t="s">
        <v>45</v>
      </c>
      <c r="D5363" s="10" t="s">
        <v>16</v>
      </c>
      <c r="E5363" s="10" t="s">
        <v>17</v>
      </c>
      <c r="F5363" s="10" t="s">
        <v>25</v>
      </c>
      <c r="G5363" s="10" t="s">
        <v>38</v>
      </c>
      <c r="H5363" s="10" t="s">
        <v>39</v>
      </c>
      <c r="I5363" s="10" t="s">
        <v>34</v>
      </c>
      <c r="O5363" s="10">
        <f t="shared" si="83"/>
        <v>1</v>
      </c>
    </row>
    <row r="5364" spans="2:15" x14ac:dyDescent="0.3">
      <c r="B5364" s="10">
        <v>2026</v>
      </c>
      <c r="C5364" s="10" t="s">
        <v>41</v>
      </c>
      <c r="D5364" s="10" t="s">
        <v>31</v>
      </c>
      <c r="E5364" s="10" t="s">
        <v>24</v>
      </c>
      <c r="F5364" s="10" t="s">
        <v>18</v>
      </c>
      <c r="G5364" s="10" t="s">
        <v>19</v>
      </c>
      <c r="H5364" s="10" t="s">
        <v>27</v>
      </c>
      <c r="I5364" s="10" t="s">
        <v>21</v>
      </c>
      <c r="O5364" s="10">
        <f t="shared" si="83"/>
        <v>1</v>
      </c>
    </row>
    <row r="5365" spans="2:15" x14ac:dyDescent="0.3">
      <c r="B5365" s="10">
        <v>2026</v>
      </c>
      <c r="C5365" s="10" t="s">
        <v>45</v>
      </c>
      <c r="D5365" s="10" t="s">
        <v>31</v>
      </c>
      <c r="E5365" s="10" t="s">
        <v>35</v>
      </c>
      <c r="F5365" s="10" t="s">
        <v>30</v>
      </c>
      <c r="G5365" s="10" t="s">
        <v>32</v>
      </c>
      <c r="H5365" s="10" t="s">
        <v>34</v>
      </c>
      <c r="I5365" s="10" t="s">
        <v>34</v>
      </c>
      <c r="O5365" s="10">
        <f t="shared" si="83"/>
        <v>1</v>
      </c>
    </row>
    <row r="5366" spans="2:15" x14ac:dyDescent="0.3">
      <c r="B5366" s="10">
        <v>2025</v>
      </c>
      <c r="C5366" s="10" t="s">
        <v>41</v>
      </c>
      <c r="D5366" s="10" t="s">
        <v>16</v>
      </c>
      <c r="E5366" s="10" t="s">
        <v>24</v>
      </c>
      <c r="F5366" s="10" t="s">
        <v>25</v>
      </c>
      <c r="G5366" s="10" t="s">
        <v>40</v>
      </c>
      <c r="H5366" s="10" t="s">
        <v>39</v>
      </c>
      <c r="I5366" s="10" t="s">
        <v>28</v>
      </c>
      <c r="O5366" s="10">
        <f t="shared" si="83"/>
        <v>1</v>
      </c>
    </row>
    <row r="5367" spans="2:15" x14ac:dyDescent="0.3">
      <c r="B5367" s="10">
        <v>2024</v>
      </c>
      <c r="C5367" s="10" t="s">
        <v>45</v>
      </c>
      <c r="D5367" s="10" t="s">
        <v>37</v>
      </c>
      <c r="E5367" s="10" t="s">
        <v>24</v>
      </c>
      <c r="F5367" s="10" t="s">
        <v>30</v>
      </c>
      <c r="G5367" s="10" t="s">
        <v>26</v>
      </c>
      <c r="H5367" s="10" t="s">
        <v>39</v>
      </c>
      <c r="I5367" s="10" t="s">
        <v>21</v>
      </c>
      <c r="O5367" s="10">
        <f t="shared" si="83"/>
        <v>1</v>
      </c>
    </row>
    <row r="5368" spans="2:15" x14ac:dyDescent="0.3">
      <c r="B5368" s="10">
        <v>2024</v>
      </c>
      <c r="C5368" s="10" t="s">
        <v>22</v>
      </c>
      <c r="D5368" s="10" t="s">
        <v>37</v>
      </c>
      <c r="E5368" s="10" t="s">
        <v>35</v>
      </c>
      <c r="F5368" s="10" t="s">
        <v>30</v>
      </c>
      <c r="G5368" s="10" t="s">
        <v>19</v>
      </c>
      <c r="H5368" s="10" t="s">
        <v>34</v>
      </c>
      <c r="I5368" s="10" t="s">
        <v>28</v>
      </c>
      <c r="O5368" s="10">
        <f t="shared" si="83"/>
        <v>1</v>
      </c>
    </row>
    <row r="5369" spans="2:15" x14ac:dyDescent="0.3">
      <c r="B5369" s="10">
        <v>2024</v>
      </c>
      <c r="C5369" s="10" t="s">
        <v>36</v>
      </c>
      <c r="D5369" s="10" t="s">
        <v>16</v>
      </c>
      <c r="E5369" s="10" t="s">
        <v>35</v>
      </c>
      <c r="F5369" s="10" t="s">
        <v>25</v>
      </c>
      <c r="G5369" s="10" t="s">
        <v>44</v>
      </c>
      <c r="H5369" s="10" t="s">
        <v>34</v>
      </c>
      <c r="I5369" s="10" t="s">
        <v>21</v>
      </c>
      <c r="O5369" s="10">
        <f t="shared" si="83"/>
        <v>1</v>
      </c>
    </row>
    <row r="5370" spans="2:15" x14ac:dyDescent="0.3">
      <c r="B5370" s="10">
        <v>2021</v>
      </c>
      <c r="C5370" s="10" t="s">
        <v>45</v>
      </c>
      <c r="D5370" s="10" t="s">
        <v>31</v>
      </c>
      <c r="E5370" s="10" t="s">
        <v>24</v>
      </c>
      <c r="F5370" s="10" t="s">
        <v>18</v>
      </c>
      <c r="G5370" s="10" t="s">
        <v>26</v>
      </c>
      <c r="H5370" s="10" t="s">
        <v>20</v>
      </c>
      <c r="I5370" s="10" t="s">
        <v>28</v>
      </c>
      <c r="O5370" s="10">
        <f t="shared" si="83"/>
        <v>1</v>
      </c>
    </row>
    <row r="5371" spans="2:15" x14ac:dyDescent="0.3">
      <c r="B5371" s="10">
        <v>2022</v>
      </c>
      <c r="C5371" s="10" t="s">
        <v>22</v>
      </c>
      <c r="D5371" s="10" t="s">
        <v>42</v>
      </c>
      <c r="E5371" s="10" t="s">
        <v>17</v>
      </c>
      <c r="F5371" s="10" t="s">
        <v>18</v>
      </c>
      <c r="G5371" s="10" t="s">
        <v>32</v>
      </c>
      <c r="H5371" s="10" t="s">
        <v>39</v>
      </c>
      <c r="I5371" s="10" t="s">
        <v>28</v>
      </c>
      <c r="O5371" s="10">
        <f t="shared" si="83"/>
        <v>1</v>
      </c>
    </row>
    <row r="5372" spans="2:15" x14ac:dyDescent="0.3">
      <c r="B5372" s="10">
        <v>2025</v>
      </c>
      <c r="C5372" s="10" t="s">
        <v>22</v>
      </c>
      <c r="D5372" s="10" t="s">
        <v>31</v>
      </c>
      <c r="E5372" s="10" t="s">
        <v>35</v>
      </c>
      <c r="F5372" s="10" t="s">
        <v>25</v>
      </c>
      <c r="G5372" s="10" t="s">
        <v>26</v>
      </c>
      <c r="H5372" s="10" t="s">
        <v>39</v>
      </c>
      <c r="I5372" s="10" t="s">
        <v>28</v>
      </c>
      <c r="O5372" s="10">
        <f t="shared" si="83"/>
        <v>1</v>
      </c>
    </row>
    <row r="5373" spans="2:15" x14ac:dyDescent="0.3">
      <c r="B5373" s="10">
        <v>2025</v>
      </c>
      <c r="C5373" s="10" t="s">
        <v>15</v>
      </c>
      <c r="D5373" s="10" t="s">
        <v>33</v>
      </c>
      <c r="E5373" s="10" t="s">
        <v>35</v>
      </c>
      <c r="F5373" s="10" t="s">
        <v>30</v>
      </c>
      <c r="G5373" s="10" t="s">
        <v>19</v>
      </c>
      <c r="H5373" s="10" t="s">
        <v>20</v>
      </c>
      <c r="I5373" s="10" t="s">
        <v>34</v>
      </c>
      <c r="O5373" s="10">
        <f t="shared" si="83"/>
        <v>1</v>
      </c>
    </row>
    <row r="5374" spans="2:15" x14ac:dyDescent="0.3">
      <c r="B5374" s="10">
        <v>2020</v>
      </c>
      <c r="C5374" s="10" t="s">
        <v>41</v>
      </c>
      <c r="D5374" s="10" t="s">
        <v>16</v>
      </c>
      <c r="E5374" s="10" t="s">
        <v>24</v>
      </c>
      <c r="F5374" s="10" t="s">
        <v>18</v>
      </c>
      <c r="G5374" s="10" t="s">
        <v>19</v>
      </c>
      <c r="H5374" s="10" t="s">
        <v>39</v>
      </c>
      <c r="I5374" s="10" t="s">
        <v>34</v>
      </c>
      <c r="O5374" s="10">
        <f t="shared" si="83"/>
        <v>1</v>
      </c>
    </row>
    <row r="5375" spans="2:15" x14ac:dyDescent="0.3">
      <c r="B5375" s="10">
        <v>2024</v>
      </c>
      <c r="C5375" s="10" t="s">
        <v>36</v>
      </c>
      <c r="D5375" s="10" t="s">
        <v>23</v>
      </c>
      <c r="E5375" s="10" t="s">
        <v>24</v>
      </c>
      <c r="F5375" s="10" t="s">
        <v>18</v>
      </c>
      <c r="G5375" s="10" t="s">
        <v>32</v>
      </c>
      <c r="H5375" s="10" t="s">
        <v>34</v>
      </c>
      <c r="I5375" s="10" t="s">
        <v>28</v>
      </c>
      <c r="O5375" s="10">
        <f t="shared" si="83"/>
        <v>1</v>
      </c>
    </row>
    <row r="5376" spans="2:15" x14ac:dyDescent="0.3">
      <c r="B5376" s="10">
        <v>2026</v>
      </c>
      <c r="C5376" s="10" t="s">
        <v>41</v>
      </c>
      <c r="D5376" s="10" t="s">
        <v>33</v>
      </c>
      <c r="E5376" s="10" t="s">
        <v>17</v>
      </c>
      <c r="F5376" s="10" t="s">
        <v>25</v>
      </c>
      <c r="G5376" s="10" t="s">
        <v>44</v>
      </c>
      <c r="H5376" s="10" t="s">
        <v>27</v>
      </c>
      <c r="I5376" s="10" t="s">
        <v>21</v>
      </c>
      <c r="O5376" s="10">
        <f t="shared" si="83"/>
        <v>1</v>
      </c>
    </row>
    <row r="5377" spans="2:15" x14ac:dyDescent="0.3">
      <c r="B5377" s="10">
        <v>2021</v>
      </c>
      <c r="C5377" s="10" t="s">
        <v>29</v>
      </c>
      <c r="D5377" s="10" t="s">
        <v>33</v>
      </c>
      <c r="E5377" s="10" t="s">
        <v>17</v>
      </c>
      <c r="F5377" s="10" t="s">
        <v>30</v>
      </c>
      <c r="G5377" s="10" t="s">
        <v>44</v>
      </c>
      <c r="H5377" s="10" t="s">
        <v>20</v>
      </c>
      <c r="I5377" s="10" t="s">
        <v>28</v>
      </c>
      <c r="O5377" s="10">
        <f t="shared" si="83"/>
        <v>1</v>
      </c>
    </row>
    <row r="5378" spans="2:15" x14ac:dyDescent="0.3">
      <c r="B5378" s="10">
        <v>2024</v>
      </c>
      <c r="C5378" s="10" t="s">
        <v>29</v>
      </c>
      <c r="D5378" s="10" t="s">
        <v>42</v>
      </c>
      <c r="E5378" s="10" t="s">
        <v>35</v>
      </c>
      <c r="F5378" s="10" t="s">
        <v>25</v>
      </c>
      <c r="G5378" s="10" t="s">
        <v>44</v>
      </c>
      <c r="H5378" s="10" t="s">
        <v>34</v>
      </c>
      <c r="I5378" s="10" t="s">
        <v>21</v>
      </c>
      <c r="O5378" s="10">
        <f t="shared" si="83"/>
        <v>1</v>
      </c>
    </row>
    <row r="5379" spans="2:15" x14ac:dyDescent="0.3">
      <c r="B5379" s="10">
        <v>2022</v>
      </c>
      <c r="C5379" s="10" t="s">
        <v>36</v>
      </c>
      <c r="D5379" s="10" t="s">
        <v>37</v>
      </c>
      <c r="E5379" s="10" t="s">
        <v>24</v>
      </c>
      <c r="F5379" s="10" t="s">
        <v>30</v>
      </c>
      <c r="G5379" s="10" t="s">
        <v>44</v>
      </c>
      <c r="H5379" s="10" t="s">
        <v>34</v>
      </c>
      <c r="I5379" s="10" t="s">
        <v>34</v>
      </c>
      <c r="O5379" s="10">
        <f t="shared" si="83"/>
        <v>1</v>
      </c>
    </row>
    <row r="5380" spans="2:15" x14ac:dyDescent="0.3">
      <c r="B5380" s="10">
        <v>2023</v>
      </c>
      <c r="C5380" s="10" t="s">
        <v>41</v>
      </c>
      <c r="D5380" s="10" t="s">
        <v>31</v>
      </c>
      <c r="E5380" s="10" t="s">
        <v>17</v>
      </c>
      <c r="F5380" s="10" t="s">
        <v>30</v>
      </c>
      <c r="G5380" s="10" t="s">
        <v>19</v>
      </c>
      <c r="H5380" s="10" t="s">
        <v>20</v>
      </c>
      <c r="I5380" s="10" t="s">
        <v>34</v>
      </c>
      <c r="O5380" s="10">
        <f t="shared" si="83"/>
        <v>1</v>
      </c>
    </row>
    <row r="5381" spans="2:15" x14ac:dyDescent="0.3">
      <c r="B5381" s="10">
        <v>2023</v>
      </c>
      <c r="C5381" s="10" t="s">
        <v>36</v>
      </c>
      <c r="D5381" s="10" t="s">
        <v>37</v>
      </c>
      <c r="E5381" s="10" t="s">
        <v>24</v>
      </c>
      <c r="F5381" s="10" t="s">
        <v>18</v>
      </c>
      <c r="G5381" s="10" t="s">
        <v>26</v>
      </c>
      <c r="H5381" s="10" t="s">
        <v>34</v>
      </c>
      <c r="I5381" s="10" t="s">
        <v>28</v>
      </c>
      <c r="O5381" s="10">
        <f t="shared" ref="O5381:O5444" si="84">SUBTOTAL(103,B5381)</f>
        <v>1</v>
      </c>
    </row>
    <row r="5382" spans="2:15" x14ac:dyDescent="0.3">
      <c r="B5382" s="10">
        <v>2024</v>
      </c>
      <c r="C5382" s="10" t="s">
        <v>15</v>
      </c>
      <c r="D5382" s="10" t="s">
        <v>23</v>
      </c>
      <c r="E5382" s="10" t="s">
        <v>24</v>
      </c>
      <c r="F5382" s="10" t="s">
        <v>25</v>
      </c>
      <c r="G5382" s="10" t="s">
        <v>32</v>
      </c>
      <c r="H5382" s="10" t="s">
        <v>27</v>
      </c>
      <c r="I5382" s="10" t="s">
        <v>34</v>
      </c>
      <c r="O5382" s="10">
        <f t="shared" si="84"/>
        <v>1</v>
      </c>
    </row>
    <row r="5383" spans="2:15" x14ac:dyDescent="0.3">
      <c r="B5383" s="10">
        <v>2025</v>
      </c>
      <c r="C5383" s="10" t="s">
        <v>22</v>
      </c>
      <c r="D5383" s="10" t="s">
        <v>37</v>
      </c>
      <c r="E5383" s="10" t="s">
        <v>35</v>
      </c>
      <c r="F5383" s="10" t="s">
        <v>30</v>
      </c>
      <c r="G5383" s="10" t="s">
        <v>26</v>
      </c>
      <c r="H5383" s="10" t="s">
        <v>27</v>
      </c>
      <c r="I5383" s="10" t="s">
        <v>34</v>
      </c>
      <c r="O5383" s="10">
        <f t="shared" si="84"/>
        <v>1</v>
      </c>
    </row>
    <row r="5384" spans="2:15" x14ac:dyDescent="0.3">
      <c r="B5384" s="10">
        <v>2021</v>
      </c>
      <c r="C5384" s="10" t="s">
        <v>41</v>
      </c>
      <c r="D5384" s="10" t="s">
        <v>16</v>
      </c>
      <c r="E5384" s="10" t="s">
        <v>24</v>
      </c>
      <c r="F5384" s="10" t="s">
        <v>18</v>
      </c>
      <c r="G5384" s="10" t="s">
        <v>32</v>
      </c>
      <c r="H5384" s="10" t="s">
        <v>39</v>
      </c>
      <c r="I5384" s="10" t="s">
        <v>34</v>
      </c>
      <c r="O5384" s="10">
        <f t="shared" si="84"/>
        <v>1</v>
      </c>
    </row>
    <row r="5385" spans="2:15" x14ac:dyDescent="0.3">
      <c r="B5385" s="10">
        <v>2025</v>
      </c>
      <c r="C5385" s="10" t="s">
        <v>15</v>
      </c>
      <c r="D5385" s="10" t="s">
        <v>33</v>
      </c>
      <c r="E5385" s="10" t="s">
        <v>24</v>
      </c>
      <c r="F5385" s="10" t="s">
        <v>30</v>
      </c>
      <c r="G5385" s="10" t="s">
        <v>26</v>
      </c>
      <c r="H5385" s="10" t="s">
        <v>20</v>
      </c>
      <c r="I5385" s="10" t="s">
        <v>28</v>
      </c>
      <c r="O5385" s="10">
        <f t="shared" si="84"/>
        <v>1</v>
      </c>
    </row>
    <row r="5386" spans="2:15" x14ac:dyDescent="0.3">
      <c r="B5386" s="10">
        <v>2021</v>
      </c>
      <c r="C5386" s="10" t="s">
        <v>41</v>
      </c>
      <c r="D5386" s="10" t="s">
        <v>33</v>
      </c>
      <c r="E5386" s="10" t="s">
        <v>17</v>
      </c>
      <c r="F5386" s="10" t="s">
        <v>25</v>
      </c>
      <c r="G5386" s="10" t="s">
        <v>26</v>
      </c>
      <c r="H5386" s="10" t="s">
        <v>20</v>
      </c>
      <c r="I5386" s="10" t="s">
        <v>28</v>
      </c>
      <c r="O5386" s="10">
        <f t="shared" si="84"/>
        <v>1</v>
      </c>
    </row>
    <row r="5387" spans="2:15" x14ac:dyDescent="0.3">
      <c r="B5387" s="10">
        <v>2025</v>
      </c>
      <c r="C5387" s="10" t="s">
        <v>29</v>
      </c>
      <c r="D5387" s="10" t="s">
        <v>16</v>
      </c>
      <c r="E5387" s="10" t="s">
        <v>24</v>
      </c>
      <c r="F5387" s="10" t="s">
        <v>25</v>
      </c>
      <c r="G5387" s="10" t="s">
        <v>40</v>
      </c>
      <c r="H5387" s="10" t="s">
        <v>39</v>
      </c>
      <c r="I5387" s="10" t="s">
        <v>28</v>
      </c>
      <c r="O5387" s="10">
        <f t="shared" si="84"/>
        <v>1</v>
      </c>
    </row>
    <row r="5388" spans="2:15" x14ac:dyDescent="0.3">
      <c r="B5388" s="10">
        <v>2020</v>
      </c>
      <c r="C5388" s="10" t="s">
        <v>36</v>
      </c>
      <c r="D5388" s="10" t="s">
        <v>23</v>
      </c>
      <c r="E5388" s="10" t="s">
        <v>35</v>
      </c>
      <c r="F5388" s="10" t="s">
        <v>25</v>
      </c>
      <c r="G5388" s="10" t="s">
        <v>26</v>
      </c>
      <c r="H5388" s="10" t="s">
        <v>34</v>
      </c>
      <c r="I5388" s="10" t="s">
        <v>28</v>
      </c>
      <c r="O5388" s="10">
        <f t="shared" si="84"/>
        <v>1</v>
      </c>
    </row>
    <row r="5389" spans="2:15" x14ac:dyDescent="0.3">
      <c r="B5389" s="10">
        <v>2020</v>
      </c>
      <c r="C5389" s="10" t="s">
        <v>45</v>
      </c>
      <c r="D5389" s="10" t="s">
        <v>42</v>
      </c>
      <c r="E5389" s="10" t="s">
        <v>17</v>
      </c>
      <c r="F5389" s="10" t="s">
        <v>30</v>
      </c>
      <c r="G5389" s="10" t="s">
        <v>26</v>
      </c>
      <c r="H5389" s="10" t="s">
        <v>39</v>
      </c>
      <c r="I5389" s="10" t="s">
        <v>21</v>
      </c>
      <c r="O5389" s="10">
        <f t="shared" si="84"/>
        <v>1</v>
      </c>
    </row>
    <row r="5390" spans="2:15" x14ac:dyDescent="0.3">
      <c r="B5390" s="10">
        <v>2022</v>
      </c>
      <c r="C5390" s="10" t="s">
        <v>41</v>
      </c>
      <c r="D5390" s="10" t="s">
        <v>33</v>
      </c>
      <c r="E5390" s="10" t="s">
        <v>24</v>
      </c>
      <c r="F5390" s="10" t="s">
        <v>30</v>
      </c>
      <c r="G5390" s="10" t="s">
        <v>44</v>
      </c>
      <c r="H5390" s="10" t="s">
        <v>34</v>
      </c>
      <c r="I5390" s="10" t="s">
        <v>28</v>
      </c>
      <c r="O5390" s="10">
        <f t="shared" si="84"/>
        <v>1</v>
      </c>
    </row>
    <row r="5391" spans="2:15" x14ac:dyDescent="0.3">
      <c r="B5391" s="10">
        <v>2023</v>
      </c>
      <c r="C5391" s="10" t="s">
        <v>41</v>
      </c>
      <c r="D5391" s="10" t="s">
        <v>31</v>
      </c>
      <c r="E5391" s="10" t="s">
        <v>35</v>
      </c>
      <c r="F5391" s="10" t="s">
        <v>30</v>
      </c>
      <c r="G5391" s="10" t="s">
        <v>19</v>
      </c>
      <c r="H5391" s="10" t="s">
        <v>27</v>
      </c>
      <c r="I5391" s="10" t="s">
        <v>28</v>
      </c>
      <c r="O5391" s="10">
        <f t="shared" si="84"/>
        <v>1</v>
      </c>
    </row>
    <row r="5392" spans="2:15" x14ac:dyDescent="0.3">
      <c r="B5392" s="10">
        <v>2023</v>
      </c>
      <c r="C5392" s="10" t="s">
        <v>45</v>
      </c>
      <c r="D5392" s="10" t="s">
        <v>16</v>
      </c>
      <c r="E5392" s="10" t="s">
        <v>35</v>
      </c>
      <c r="F5392" s="10" t="s">
        <v>18</v>
      </c>
      <c r="G5392" s="10" t="s">
        <v>26</v>
      </c>
      <c r="H5392" s="10" t="s">
        <v>20</v>
      </c>
      <c r="I5392" s="10" t="s">
        <v>28</v>
      </c>
      <c r="O5392" s="10">
        <f t="shared" si="84"/>
        <v>1</v>
      </c>
    </row>
    <row r="5393" spans="2:15" x14ac:dyDescent="0.3">
      <c r="B5393" s="10">
        <v>2026</v>
      </c>
      <c r="C5393" s="10" t="s">
        <v>43</v>
      </c>
      <c r="D5393" s="10" t="s">
        <v>16</v>
      </c>
      <c r="E5393" s="10" t="s">
        <v>17</v>
      </c>
      <c r="F5393" s="10" t="s">
        <v>18</v>
      </c>
      <c r="G5393" s="10" t="s">
        <v>44</v>
      </c>
      <c r="H5393" s="10" t="s">
        <v>39</v>
      </c>
      <c r="I5393" s="10" t="s">
        <v>28</v>
      </c>
      <c r="O5393" s="10">
        <f t="shared" si="84"/>
        <v>1</v>
      </c>
    </row>
    <row r="5394" spans="2:15" x14ac:dyDescent="0.3">
      <c r="B5394" s="10">
        <v>2023</v>
      </c>
      <c r="C5394" s="10" t="s">
        <v>43</v>
      </c>
      <c r="D5394" s="10" t="s">
        <v>16</v>
      </c>
      <c r="E5394" s="10" t="s">
        <v>24</v>
      </c>
      <c r="F5394" s="10" t="s">
        <v>18</v>
      </c>
      <c r="G5394" s="10" t="s">
        <v>38</v>
      </c>
      <c r="H5394" s="10" t="s">
        <v>34</v>
      </c>
      <c r="I5394" s="10" t="s">
        <v>34</v>
      </c>
      <c r="O5394" s="10">
        <f t="shared" si="84"/>
        <v>1</v>
      </c>
    </row>
    <row r="5395" spans="2:15" x14ac:dyDescent="0.3">
      <c r="B5395" s="10">
        <v>2024</v>
      </c>
      <c r="C5395" s="10" t="s">
        <v>43</v>
      </c>
      <c r="D5395" s="10" t="s">
        <v>16</v>
      </c>
      <c r="E5395" s="10" t="s">
        <v>24</v>
      </c>
      <c r="F5395" s="10" t="s">
        <v>25</v>
      </c>
      <c r="G5395" s="10" t="s">
        <v>19</v>
      </c>
      <c r="H5395" s="10" t="s">
        <v>27</v>
      </c>
      <c r="I5395" s="10" t="s">
        <v>34</v>
      </c>
      <c r="O5395" s="10">
        <f t="shared" si="84"/>
        <v>1</v>
      </c>
    </row>
    <row r="5396" spans="2:15" x14ac:dyDescent="0.3">
      <c r="B5396" s="10">
        <v>2025</v>
      </c>
      <c r="C5396" s="10" t="s">
        <v>29</v>
      </c>
      <c r="D5396" s="10" t="s">
        <v>42</v>
      </c>
      <c r="E5396" s="10" t="s">
        <v>35</v>
      </c>
      <c r="F5396" s="10" t="s">
        <v>30</v>
      </c>
      <c r="G5396" s="10" t="s">
        <v>19</v>
      </c>
      <c r="H5396" s="10" t="s">
        <v>34</v>
      </c>
      <c r="I5396" s="10" t="s">
        <v>28</v>
      </c>
      <c r="O5396" s="10">
        <f t="shared" si="84"/>
        <v>1</v>
      </c>
    </row>
    <row r="5397" spans="2:15" x14ac:dyDescent="0.3">
      <c r="B5397" s="10">
        <v>2025</v>
      </c>
      <c r="C5397" s="10" t="s">
        <v>36</v>
      </c>
      <c r="D5397" s="10" t="s">
        <v>42</v>
      </c>
      <c r="E5397" s="10" t="s">
        <v>35</v>
      </c>
      <c r="F5397" s="10" t="s">
        <v>18</v>
      </c>
      <c r="G5397" s="10" t="s">
        <v>32</v>
      </c>
      <c r="H5397" s="10" t="s">
        <v>20</v>
      </c>
      <c r="I5397" s="10" t="s">
        <v>34</v>
      </c>
      <c r="O5397" s="10">
        <f t="shared" si="84"/>
        <v>1</v>
      </c>
    </row>
    <row r="5398" spans="2:15" x14ac:dyDescent="0.3">
      <c r="B5398" s="10">
        <v>2023</v>
      </c>
      <c r="C5398" s="10" t="s">
        <v>43</v>
      </c>
      <c r="D5398" s="10" t="s">
        <v>33</v>
      </c>
      <c r="E5398" s="10" t="s">
        <v>35</v>
      </c>
      <c r="F5398" s="10" t="s">
        <v>18</v>
      </c>
      <c r="G5398" s="10" t="s">
        <v>19</v>
      </c>
      <c r="H5398" s="10" t="s">
        <v>39</v>
      </c>
      <c r="I5398" s="10" t="s">
        <v>28</v>
      </c>
      <c r="O5398" s="10">
        <f t="shared" si="84"/>
        <v>1</v>
      </c>
    </row>
    <row r="5399" spans="2:15" x14ac:dyDescent="0.3">
      <c r="B5399" s="10">
        <v>2023</v>
      </c>
      <c r="C5399" s="10" t="s">
        <v>29</v>
      </c>
      <c r="D5399" s="10" t="s">
        <v>31</v>
      </c>
      <c r="E5399" s="10" t="s">
        <v>17</v>
      </c>
      <c r="F5399" s="10" t="s">
        <v>18</v>
      </c>
      <c r="G5399" s="10" t="s">
        <v>40</v>
      </c>
      <c r="H5399" s="10" t="s">
        <v>20</v>
      </c>
      <c r="I5399" s="10" t="s">
        <v>21</v>
      </c>
      <c r="O5399" s="10">
        <f t="shared" si="84"/>
        <v>1</v>
      </c>
    </row>
    <row r="5400" spans="2:15" x14ac:dyDescent="0.3">
      <c r="B5400" s="10">
        <v>2020</v>
      </c>
      <c r="C5400" s="10" t="s">
        <v>41</v>
      </c>
      <c r="D5400" s="10" t="s">
        <v>23</v>
      </c>
      <c r="E5400" s="10" t="s">
        <v>35</v>
      </c>
      <c r="F5400" s="10" t="s">
        <v>25</v>
      </c>
      <c r="G5400" s="10" t="s">
        <v>40</v>
      </c>
      <c r="H5400" s="10" t="s">
        <v>20</v>
      </c>
      <c r="I5400" s="10" t="s">
        <v>28</v>
      </c>
      <c r="O5400" s="10">
        <f t="shared" si="84"/>
        <v>1</v>
      </c>
    </row>
    <row r="5401" spans="2:15" x14ac:dyDescent="0.3">
      <c r="B5401" s="10">
        <v>2022</v>
      </c>
      <c r="C5401" s="10" t="s">
        <v>43</v>
      </c>
      <c r="D5401" s="10" t="s">
        <v>23</v>
      </c>
      <c r="E5401" s="10" t="s">
        <v>24</v>
      </c>
      <c r="F5401" s="10" t="s">
        <v>25</v>
      </c>
      <c r="G5401" s="10" t="s">
        <v>32</v>
      </c>
      <c r="H5401" s="10" t="s">
        <v>27</v>
      </c>
      <c r="I5401" s="10" t="s">
        <v>28</v>
      </c>
      <c r="O5401" s="10">
        <f t="shared" si="84"/>
        <v>1</v>
      </c>
    </row>
    <row r="5402" spans="2:15" x14ac:dyDescent="0.3">
      <c r="B5402" s="10">
        <v>2024</v>
      </c>
      <c r="C5402" s="10" t="s">
        <v>41</v>
      </c>
      <c r="D5402" s="10" t="s">
        <v>23</v>
      </c>
      <c r="E5402" s="10" t="s">
        <v>17</v>
      </c>
      <c r="F5402" s="10" t="s">
        <v>18</v>
      </c>
      <c r="G5402" s="10" t="s">
        <v>40</v>
      </c>
      <c r="H5402" s="10" t="s">
        <v>27</v>
      </c>
      <c r="I5402" s="10" t="s">
        <v>28</v>
      </c>
      <c r="O5402" s="10">
        <f t="shared" si="84"/>
        <v>1</v>
      </c>
    </row>
    <row r="5403" spans="2:15" x14ac:dyDescent="0.3">
      <c r="B5403" s="10">
        <v>2025</v>
      </c>
      <c r="C5403" s="10" t="s">
        <v>15</v>
      </c>
      <c r="D5403" s="10" t="s">
        <v>42</v>
      </c>
      <c r="E5403" s="10" t="s">
        <v>17</v>
      </c>
      <c r="F5403" s="10" t="s">
        <v>18</v>
      </c>
      <c r="G5403" s="10" t="s">
        <v>40</v>
      </c>
      <c r="H5403" s="10" t="s">
        <v>27</v>
      </c>
      <c r="I5403" s="10" t="s">
        <v>21</v>
      </c>
      <c r="O5403" s="10">
        <f t="shared" si="84"/>
        <v>1</v>
      </c>
    </row>
    <row r="5404" spans="2:15" x14ac:dyDescent="0.3">
      <c r="B5404" s="10">
        <v>2025</v>
      </c>
      <c r="C5404" s="10" t="s">
        <v>41</v>
      </c>
      <c r="D5404" s="10" t="s">
        <v>37</v>
      </c>
      <c r="E5404" s="10" t="s">
        <v>35</v>
      </c>
      <c r="F5404" s="10" t="s">
        <v>18</v>
      </c>
      <c r="G5404" s="10" t="s">
        <v>19</v>
      </c>
      <c r="H5404" s="10" t="s">
        <v>39</v>
      </c>
      <c r="I5404" s="10" t="s">
        <v>21</v>
      </c>
      <c r="O5404" s="10">
        <f t="shared" si="84"/>
        <v>1</v>
      </c>
    </row>
    <row r="5405" spans="2:15" x14ac:dyDescent="0.3">
      <c r="B5405" s="10">
        <v>2023</v>
      </c>
      <c r="C5405" s="10" t="s">
        <v>43</v>
      </c>
      <c r="D5405" s="10" t="s">
        <v>31</v>
      </c>
      <c r="E5405" s="10" t="s">
        <v>17</v>
      </c>
      <c r="F5405" s="10" t="s">
        <v>30</v>
      </c>
      <c r="G5405" s="10" t="s">
        <v>32</v>
      </c>
      <c r="H5405" s="10" t="s">
        <v>39</v>
      </c>
      <c r="I5405" s="10" t="s">
        <v>28</v>
      </c>
      <c r="O5405" s="10">
        <f t="shared" si="84"/>
        <v>1</v>
      </c>
    </row>
    <row r="5406" spans="2:15" x14ac:dyDescent="0.3">
      <c r="B5406" s="10">
        <v>2020</v>
      </c>
      <c r="C5406" s="10" t="s">
        <v>36</v>
      </c>
      <c r="D5406" s="10" t="s">
        <v>23</v>
      </c>
      <c r="E5406" s="10" t="s">
        <v>24</v>
      </c>
      <c r="F5406" s="10" t="s">
        <v>18</v>
      </c>
      <c r="G5406" s="10" t="s">
        <v>26</v>
      </c>
      <c r="H5406" s="10" t="s">
        <v>34</v>
      </c>
      <c r="I5406" s="10" t="s">
        <v>28</v>
      </c>
      <c r="O5406" s="10">
        <f t="shared" si="84"/>
        <v>1</v>
      </c>
    </row>
    <row r="5407" spans="2:15" x14ac:dyDescent="0.3">
      <c r="B5407" s="10">
        <v>2021</v>
      </c>
      <c r="C5407" s="10" t="s">
        <v>43</v>
      </c>
      <c r="D5407" s="10" t="s">
        <v>42</v>
      </c>
      <c r="E5407" s="10" t="s">
        <v>24</v>
      </c>
      <c r="F5407" s="10" t="s">
        <v>30</v>
      </c>
      <c r="G5407" s="10" t="s">
        <v>44</v>
      </c>
      <c r="H5407" s="10" t="s">
        <v>27</v>
      </c>
      <c r="I5407" s="10" t="s">
        <v>21</v>
      </c>
      <c r="O5407" s="10">
        <f t="shared" si="84"/>
        <v>1</v>
      </c>
    </row>
    <row r="5408" spans="2:15" x14ac:dyDescent="0.3">
      <c r="B5408" s="10">
        <v>2025</v>
      </c>
      <c r="C5408" s="10" t="s">
        <v>41</v>
      </c>
      <c r="D5408" s="10" t="s">
        <v>16</v>
      </c>
      <c r="E5408" s="10" t="s">
        <v>24</v>
      </c>
      <c r="F5408" s="10" t="s">
        <v>30</v>
      </c>
      <c r="G5408" s="10" t="s">
        <v>40</v>
      </c>
      <c r="H5408" s="10" t="s">
        <v>20</v>
      </c>
      <c r="I5408" s="10" t="s">
        <v>21</v>
      </c>
      <c r="O5408" s="10">
        <f t="shared" si="84"/>
        <v>1</v>
      </c>
    </row>
    <row r="5409" spans="2:15" x14ac:dyDescent="0.3">
      <c r="B5409" s="10">
        <v>2026</v>
      </c>
      <c r="C5409" s="10" t="s">
        <v>22</v>
      </c>
      <c r="D5409" s="10" t="s">
        <v>42</v>
      </c>
      <c r="E5409" s="10" t="s">
        <v>24</v>
      </c>
      <c r="F5409" s="10" t="s">
        <v>25</v>
      </c>
      <c r="G5409" s="10" t="s">
        <v>26</v>
      </c>
      <c r="H5409" s="10" t="s">
        <v>20</v>
      </c>
      <c r="I5409" s="10" t="s">
        <v>28</v>
      </c>
      <c r="O5409" s="10">
        <f t="shared" si="84"/>
        <v>1</v>
      </c>
    </row>
    <row r="5410" spans="2:15" x14ac:dyDescent="0.3">
      <c r="B5410" s="10">
        <v>2020</v>
      </c>
      <c r="C5410" s="10" t="s">
        <v>29</v>
      </c>
      <c r="D5410" s="10" t="s">
        <v>23</v>
      </c>
      <c r="E5410" s="10" t="s">
        <v>35</v>
      </c>
      <c r="F5410" s="10" t="s">
        <v>18</v>
      </c>
      <c r="G5410" s="10" t="s">
        <v>26</v>
      </c>
      <c r="H5410" s="10" t="s">
        <v>27</v>
      </c>
      <c r="I5410" s="10" t="s">
        <v>34</v>
      </c>
      <c r="O5410" s="10">
        <f t="shared" si="84"/>
        <v>1</v>
      </c>
    </row>
    <row r="5411" spans="2:15" x14ac:dyDescent="0.3">
      <c r="B5411" s="10">
        <v>2024</v>
      </c>
      <c r="C5411" s="10" t="s">
        <v>29</v>
      </c>
      <c r="D5411" s="10" t="s">
        <v>16</v>
      </c>
      <c r="E5411" s="10" t="s">
        <v>17</v>
      </c>
      <c r="F5411" s="10" t="s">
        <v>25</v>
      </c>
      <c r="G5411" s="10" t="s">
        <v>38</v>
      </c>
      <c r="H5411" s="10" t="s">
        <v>39</v>
      </c>
      <c r="I5411" s="10" t="s">
        <v>28</v>
      </c>
      <c r="O5411" s="10">
        <f t="shared" si="84"/>
        <v>1</v>
      </c>
    </row>
    <row r="5412" spans="2:15" x14ac:dyDescent="0.3">
      <c r="B5412" s="10">
        <v>2025</v>
      </c>
      <c r="C5412" s="10" t="s">
        <v>15</v>
      </c>
      <c r="D5412" s="10" t="s">
        <v>42</v>
      </c>
      <c r="E5412" s="10" t="s">
        <v>17</v>
      </c>
      <c r="F5412" s="10" t="s">
        <v>25</v>
      </c>
      <c r="G5412" s="10" t="s">
        <v>38</v>
      </c>
      <c r="H5412" s="10" t="s">
        <v>34</v>
      </c>
      <c r="I5412" s="10" t="s">
        <v>28</v>
      </c>
      <c r="O5412" s="10">
        <f t="shared" si="84"/>
        <v>1</v>
      </c>
    </row>
    <row r="5413" spans="2:15" x14ac:dyDescent="0.3">
      <c r="B5413" s="10">
        <v>2025</v>
      </c>
      <c r="C5413" s="10" t="s">
        <v>22</v>
      </c>
      <c r="D5413" s="10" t="s">
        <v>33</v>
      </c>
      <c r="E5413" s="10" t="s">
        <v>17</v>
      </c>
      <c r="F5413" s="10" t="s">
        <v>25</v>
      </c>
      <c r="G5413" s="10" t="s">
        <v>44</v>
      </c>
      <c r="H5413" s="10" t="s">
        <v>34</v>
      </c>
      <c r="I5413" s="10" t="s">
        <v>34</v>
      </c>
      <c r="O5413" s="10">
        <f t="shared" si="84"/>
        <v>1</v>
      </c>
    </row>
    <row r="5414" spans="2:15" x14ac:dyDescent="0.3">
      <c r="B5414" s="10">
        <v>2023</v>
      </c>
      <c r="C5414" s="10" t="s">
        <v>45</v>
      </c>
      <c r="D5414" s="10" t="s">
        <v>23</v>
      </c>
      <c r="E5414" s="10" t="s">
        <v>17</v>
      </c>
      <c r="F5414" s="10" t="s">
        <v>25</v>
      </c>
      <c r="G5414" s="10" t="s">
        <v>26</v>
      </c>
      <c r="H5414" s="10" t="s">
        <v>34</v>
      </c>
      <c r="I5414" s="10" t="s">
        <v>21</v>
      </c>
      <c r="O5414" s="10">
        <f t="shared" si="84"/>
        <v>1</v>
      </c>
    </row>
    <row r="5415" spans="2:15" x14ac:dyDescent="0.3">
      <c r="B5415" s="10">
        <v>2020</v>
      </c>
      <c r="C5415" s="10" t="s">
        <v>36</v>
      </c>
      <c r="D5415" s="10" t="s">
        <v>16</v>
      </c>
      <c r="E5415" s="10" t="s">
        <v>17</v>
      </c>
      <c r="F5415" s="10" t="s">
        <v>25</v>
      </c>
      <c r="G5415" s="10" t="s">
        <v>40</v>
      </c>
      <c r="H5415" s="10" t="s">
        <v>34</v>
      </c>
      <c r="I5415" s="10" t="s">
        <v>21</v>
      </c>
      <c r="O5415" s="10">
        <f t="shared" si="84"/>
        <v>1</v>
      </c>
    </row>
    <row r="5416" spans="2:15" x14ac:dyDescent="0.3">
      <c r="B5416" s="10">
        <v>2020</v>
      </c>
      <c r="C5416" s="10" t="s">
        <v>15</v>
      </c>
      <c r="D5416" s="10" t="s">
        <v>33</v>
      </c>
      <c r="E5416" s="10" t="s">
        <v>24</v>
      </c>
      <c r="F5416" s="10" t="s">
        <v>25</v>
      </c>
      <c r="G5416" s="10" t="s">
        <v>44</v>
      </c>
      <c r="H5416" s="10" t="s">
        <v>39</v>
      </c>
      <c r="I5416" s="10" t="s">
        <v>21</v>
      </c>
      <c r="O5416" s="10">
        <f t="shared" si="84"/>
        <v>1</v>
      </c>
    </row>
    <row r="5417" spans="2:15" x14ac:dyDescent="0.3">
      <c r="B5417" s="10">
        <v>2021</v>
      </c>
      <c r="C5417" s="10" t="s">
        <v>22</v>
      </c>
      <c r="D5417" s="10" t="s">
        <v>16</v>
      </c>
      <c r="E5417" s="10" t="s">
        <v>17</v>
      </c>
      <c r="F5417" s="10" t="s">
        <v>30</v>
      </c>
      <c r="G5417" s="10" t="s">
        <v>38</v>
      </c>
      <c r="H5417" s="10" t="s">
        <v>27</v>
      </c>
      <c r="I5417" s="10" t="s">
        <v>21</v>
      </c>
      <c r="O5417" s="10">
        <f t="shared" si="84"/>
        <v>1</v>
      </c>
    </row>
    <row r="5418" spans="2:15" x14ac:dyDescent="0.3">
      <c r="B5418" s="10">
        <v>2021</v>
      </c>
      <c r="C5418" s="10" t="s">
        <v>41</v>
      </c>
      <c r="D5418" s="10" t="s">
        <v>33</v>
      </c>
      <c r="E5418" s="10" t="s">
        <v>35</v>
      </c>
      <c r="F5418" s="10" t="s">
        <v>25</v>
      </c>
      <c r="G5418" s="10" t="s">
        <v>44</v>
      </c>
      <c r="H5418" s="10" t="s">
        <v>34</v>
      </c>
      <c r="I5418" s="10" t="s">
        <v>34</v>
      </c>
      <c r="O5418" s="10">
        <f t="shared" si="84"/>
        <v>1</v>
      </c>
    </row>
    <row r="5419" spans="2:15" x14ac:dyDescent="0.3">
      <c r="B5419" s="10">
        <v>2026</v>
      </c>
      <c r="C5419" s="10" t="s">
        <v>22</v>
      </c>
      <c r="D5419" s="10" t="s">
        <v>33</v>
      </c>
      <c r="E5419" s="10" t="s">
        <v>35</v>
      </c>
      <c r="F5419" s="10" t="s">
        <v>30</v>
      </c>
      <c r="G5419" s="10" t="s">
        <v>38</v>
      </c>
      <c r="H5419" s="10" t="s">
        <v>20</v>
      </c>
      <c r="I5419" s="10" t="s">
        <v>28</v>
      </c>
      <c r="O5419" s="10">
        <f t="shared" si="84"/>
        <v>1</v>
      </c>
    </row>
    <row r="5420" spans="2:15" x14ac:dyDescent="0.3">
      <c r="B5420" s="10">
        <v>2023</v>
      </c>
      <c r="C5420" s="10" t="s">
        <v>36</v>
      </c>
      <c r="D5420" s="10" t="s">
        <v>16</v>
      </c>
      <c r="E5420" s="10" t="s">
        <v>17</v>
      </c>
      <c r="F5420" s="10" t="s">
        <v>30</v>
      </c>
      <c r="G5420" s="10" t="s">
        <v>32</v>
      </c>
      <c r="H5420" s="10" t="s">
        <v>39</v>
      </c>
      <c r="I5420" s="10" t="s">
        <v>34</v>
      </c>
      <c r="O5420" s="10">
        <f t="shared" si="84"/>
        <v>1</v>
      </c>
    </row>
    <row r="5421" spans="2:15" x14ac:dyDescent="0.3">
      <c r="B5421" s="10">
        <v>2024</v>
      </c>
      <c r="C5421" s="10" t="s">
        <v>22</v>
      </c>
      <c r="D5421" s="10" t="s">
        <v>31</v>
      </c>
      <c r="E5421" s="10" t="s">
        <v>35</v>
      </c>
      <c r="F5421" s="10" t="s">
        <v>25</v>
      </c>
      <c r="G5421" s="10" t="s">
        <v>26</v>
      </c>
      <c r="H5421" s="10" t="s">
        <v>27</v>
      </c>
      <c r="I5421" s="10" t="s">
        <v>28</v>
      </c>
      <c r="O5421" s="10">
        <f t="shared" si="84"/>
        <v>1</v>
      </c>
    </row>
    <row r="5422" spans="2:15" x14ac:dyDescent="0.3">
      <c r="B5422" s="10">
        <v>2026</v>
      </c>
      <c r="C5422" s="10" t="s">
        <v>36</v>
      </c>
      <c r="D5422" s="10" t="s">
        <v>42</v>
      </c>
      <c r="E5422" s="10" t="s">
        <v>24</v>
      </c>
      <c r="F5422" s="10" t="s">
        <v>30</v>
      </c>
      <c r="G5422" s="10" t="s">
        <v>26</v>
      </c>
      <c r="H5422" s="10" t="s">
        <v>27</v>
      </c>
      <c r="I5422" s="10" t="s">
        <v>28</v>
      </c>
      <c r="O5422" s="10">
        <f t="shared" si="84"/>
        <v>1</v>
      </c>
    </row>
    <row r="5423" spans="2:15" x14ac:dyDescent="0.3">
      <c r="B5423" s="10">
        <v>2022</v>
      </c>
      <c r="C5423" s="10" t="s">
        <v>41</v>
      </c>
      <c r="D5423" s="10" t="s">
        <v>23</v>
      </c>
      <c r="E5423" s="10" t="s">
        <v>35</v>
      </c>
      <c r="F5423" s="10" t="s">
        <v>18</v>
      </c>
      <c r="G5423" s="10" t="s">
        <v>38</v>
      </c>
      <c r="H5423" s="10" t="s">
        <v>27</v>
      </c>
      <c r="I5423" s="10" t="s">
        <v>34</v>
      </c>
      <c r="O5423" s="10">
        <f t="shared" si="84"/>
        <v>1</v>
      </c>
    </row>
    <row r="5424" spans="2:15" x14ac:dyDescent="0.3">
      <c r="B5424" s="10">
        <v>2025</v>
      </c>
      <c r="C5424" s="10" t="s">
        <v>43</v>
      </c>
      <c r="D5424" s="10" t="s">
        <v>42</v>
      </c>
      <c r="E5424" s="10" t="s">
        <v>35</v>
      </c>
      <c r="F5424" s="10" t="s">
        <v>25</v>
      </c>
      <c r="G5424" s="10" t="s">
        <v>40</v>
      </c>
      <c r="H5424" s="10" t="s">
        <v>20</v>
      </c>
      <c r="I5424" s="10" t="s">
        <v>28</v>
      </c>
      <c r="O5424" s="10">
        <f t="shared" si="84"/>
        <v>1</v>
      </c>
    </row>
    <row r="5425" spans="2:15" x14ac:dyDescent="0.3">
      <c r="B5425" s="10">
        <v>2025</v>
      </c>
      <c r="C5425" s="10" t="s">
        <v>15</v>
      </c>
      <c r="D5425" s="10" t="s">
        <v>33</v>
      </c>
      <c r="E5425" s="10" t="s">
        <v>35</v>
      </c>
      <c r="F5425" s="10" t="s">
        <v>18</v>
      </c>
      <c r="G5425" s="10" t="s">
        <v>26</v>
      </c>
      <c r="H5425" s="10" t="s">
        <v>20</v>
      </c>
      <c r="I5425" s="10" t="s">
        <v>28</v>
      </c>
      <c r="O5425" s="10">
        <f t="shared" si="84"/>
        <v>1</v>
      </c>
    </row>
    <row r="5426" spans="2:15" x14ac:dyDescent="0.3">
      <c r="B5426" s="10">
        <v>2022</v>
      </c>
      <c r="C5426" s="10" t="s">
        <v>41</v>
      </c>
      <c r="D5426" s="10" t="s">
        <v>33</v>
      </c>
      <c r="E5426" s="10" t="s">
        <v>17</v>
      </c>
      <c r="F5426" s="10" t="s">
        <v>18</v>
      </c>
      <c r="G5426" s="10" t="s">
        <v>44</v>
      </c>
      <c r="H5426" s="10" t="s">
        <v>20</v>
      </c>
      <c r="I5426" s="10" t="s">
        <v>28</v>
      </c>
      <c r="O5426" s="10">
        <f t="shared" si="84"/>
        <v>1</v>
      </c>
    </row>
    <row r="5427" spans="2:15" x14ac:dyDescent="0.3">
      <c r="B5427" s="10">
        <v>2024</v>
      </c>
      <c r="C5427" s="10" t="s">
        <v>29</v>
      </c>
      <c r="D5427" s="10" t="s">
        <v>23</v>
      </c>
      <c r="E5427" s="10" t="s">
        <v>24</v>
      </c>
      <c r="F5427" s="10" t="s">
        <v>30</v>
      </c>
      <c r="G5427" s="10" t="s">
        <v>44</v>
      </c>
      <c r="H5427" s="10" t="s">
        <v>20</v>
      </c>
      <c r="I5427" s="10" t="s">
        <v>28</v>
      </c>
      <c r="O5427" s="10">
        <f t="shared" si="84"/>
        <v>1</v>
      </c>
    </row>
    <row r="5428" spans="2:15" x14ac:dyDescent="0.3">
      <c r="B5428" s="10">
        <v>2020</v>
      </c>
      <c r="C5428" s="10" t="s">
        <v>29</v>
      </c>
      <c r="D5428" s="10" t="s">
        <v>33</v>
      </c>
      <c r="E5428" s="10" t="s">
        <v>35</v>
      </c>
      <c r="F5428" s="10" t="s">
        <v>30</v>
      </c>
      <c r="G5428" s="10" t="s">
        <v>38</v>
      </c>
      <c r="H5428" s="10" t="s">
        <v>20</v>
      </c>
      <c r="I5428" s="10" t="s">
        <v>28</v>
      </c>
      <c r="O5428" s="10">
        <f t="shared" si="84"/>
        <v>1</v>
      </c>
    </row>
    <row r="5429" spans="2:15" x14ac:dyDescent="0.3">
      <c r="B5429" s="10">
        <v>2022</v>
      </c>
      <c r="C5429" s="10" t="s">
        <v>41</v>
      </c>
      <c r="D5429" s="10" t="s">
        <v>33</v>
      </c>
      <c r="E5429" s="10" t="s">
        <v>35</v>
      </c>
      <c r="F5429" s="10" t="s">
        <v>25</v>
      </c>
      <c r="G5429" s="10" t="s">
        <v>26</v>
      </c>
      <c r="H5429" s="10" t="s">
        <v>20</v>
      </c>
      <c r="I5429" s="10" t="s">
        <v>34</v>
      </c>
      <c r="O5429" s="10">
        <f t="shared" si="84"/>
        <v>1</v>
      </c>
    </row>
    <row r="5430" spans="2:15" x14ac:dyDescent="0.3">
      <c r="B5430" s="10">
        <v>2021</v>
      </c>
      <c r="C5430" s="10" t="s">
        <v>22</v>
      </c>
      <c r="D5430" s="10" t="s">
        <v>23</v>
      </c>
      <c r="E5430" s="10" t="s">
        <v>17</v>
      </c>
      <c r="F5430" s="10" t="s">
        <v>18</v>
      </c>
      <c r="G5430" s="10" t="s">
        <v>26</v>
      </c>
      <c r="H5430" s="10" t="s">
        <v>34</v>
      </c>
      <c r="I5430" s="10" t="s">
        <v>28</v>
      </c>
      <c r="O5430" s="10">
        <f t="shared" si="84"/>
        <v>1</v>
      </c>
    </row>
    <row r="5431" spans="2:15" x14ac:dyDescent="0.3">
      <c r="B5431" s="10">
        <v>2023</v>
      </c>
      <c r="C5431" s="10" t="s">
        <v>43</v>
      </c>
      <c r="D5431" s="10" t="s">
        <v>33</v>
      </c>
      <c r="E5431" s="10" t="s">
        <v>35</v>
      </c>
      <c r="F5431" s="10" t="s">
        <v>25</v>
      </c>
      <c r="G5431" s="10" t="s">
        <v>19</v>
      </c>
      <c r="H5431" s="10" t="s">
        <v>20</v>
      </c>
      <c r="I5431" s="10" t="s">
        <v>21</v>
      </c>
      <c r="O5431" s="10">
        <f t="shared" si="84"/>
        <v>1</v>
      </c>
    </row>
    <row r="5432" spans="2:15" x14ac:dyDescent="0.3">
      <c r="B5432" s="10">
        <v>2020</v>
      </c>
      <c r="C5432" s="10" t="s">
        <v>45</v>
      </c>
      <c r="D5432" s="10" t="s">
        <v>16</v>
      </c>
      <c r="E5432" s="10" t="s">
        <v>35</v>
      </c>
      <c r="F5432" s="10" t="s">
        <v>18</v>
      </c>
      <c r="G5432" s="10" t="s">
        <v>19</v>
      </c>
      <c r="H5432" s="10" t="s">
        <v>34</v>
      </c>
      <c r="I5432" s="10" t="s">
        <v>28</v>
      </c>
      <c r="O5432" s="10">
        <f t="shared" si="84"/>
        <v>1</v>
      </c>
    </row>
    <row r="5433" spans="2:15" x14ac:dyDescent="0.3">
      <c r="B5433" s="10">
        <v>2021</v>
      </c>
      <c r="C5433" s="10" t="s">
        <v>36</v>
      </c>
      <c r="D5433" s="10" t="s">
        <v>23</v>
      </c>
      <c r="E5433" s="10" t="s">
        <v>24</v>
      </c>
      <c r="F5433" s="10" t="s">
        <v>18</v>
      </c>
      <c r="G5433" s="10" t="s">
        <v>19</v>
      </c>
      <c r="H5433" s="10" t="s">
        <v>20</v>
      </c>
      <c r="I5433" s="10" t="s">
        <v>21</v>
      </c>
      <c r="O5433" s="10">
        <f t="shared" si="84"/>
        <v>1</v>
      </c>
    </row>
    <row r="5434" spans="2:15" x14ac:dyDescent="0.3">
      <c r="B5434" s="10">
        <v>2022</v>
      </c>
      <c r="C5434" s="10" t="s">
        <v>45</v>
      </c>
      <c r="D5434" s="10" t="s">
        <v>16</v>
      </c>
      <c r="E5434" s="10" t="s">
        <v>35</v>
      </c>
      <c r="F5434" s="10" t="s">
        <v>25</v>
      </c>
      <c r="G5434" s="10" t="s">
        <v>44</v>
      </c>
      <c r="H5434" s="10" t="s">
        <v>20</v>
      </c>
      <c r="I5434" s="10" t="s">
        <v>28</v>
      </c>
      <c r="O5434" s="10">
        <f t="shared" si="84"/>
        <v>1</v>
      </c>
    </row>
    <row r="5435" spans="2:15" x14ac:dyDescent="0.3">
      <c r="B5435" s="10">
        <v>2022</v>
      </c>
      <c r="C5435" s="10" t="s">
        <v>22</v>
      </c>
      <c r="D5435" s="10" t="s">
        <v>33</v>
      </c>
      <c r="E5435" s="10" t="s">
        <v>17</v>
      </c>
      <c r="F5435" s="10" t="s">
        <v>25</v>
      </c>
      <c r="G5435" s="10" t="s">
        <v>38</v>
      </c>
      <c r="H5435" s="10" t="s">
        <v>39</v>
      </c>
      <c r="I5435" s="10" t="s">
        <v>34</v>
      </c>
      <c r="O5435" s="10">
        <f t="shared" si="84"/>
        <v>1</v>
      </c>
    </row>
    <row r="5436" spans="2:15" x14ac:dyDescent="0.3">
      <c r="B5436" s="10">
        <v>2023</v>
      </c>
      <c r="C5436" s="10" t="s">
        <v>15</v>
      </c>
      <c r="D5436" s="10" t="s">
        <v>33</v>
      </c>
      <c r="E5436" s="10" t="s">
        <v>24</v>
      </c>
      <c r="F5436" s="10" t="s">
        <v>18</v>
      </c>
      <c r="G5436" s="10" t="s">
        <v>40</v>
      </c>
      <c r="H5436" s="10" t="s">
        <v>27</v>
      </c>
      <c r="I5436" s="10" t="s">
        <v>28</v>
      </c>
      <c r="O5436" s="10">
        <f t="shared" si="84"/>
        <v>1</v>
      </c>
    </row>
    <row r="5437" spans="2:15" x14ac:dyDescent="0.3">
      <c r="B5437" s="10">
        <v>2020</v>
      </c>
      <c r="C5437" s="10" t="s">
        <v>15</v>
      </c>
      <c r="D5437" s="10" t="s">
        <v>16</v>
      </c>
      <c r="E5437" s="10" t="s">
        <v>35</v>
      </c>
      <c r="F5437" s="10" t="s">
        <v>30</v>
      </c>
      <c r="G5437" s="10" t="s">
        <v>38</v>
      </c>
      <c r="H5437" s="10" t="s">
        <v>34</v>
      </c>
      <c r="I5437" s="10" t="s">
        <v>28</v>
      </c>
      <c r="O5437" s="10">
        <f t="shared" si="84"/>
        <v>1</v>
      </c>
    </row>
    <row r="5438" spans="2:15" x14ac:dyDescent="0.3">
      <c r="B5438" s="10">
        <v>2025</v>
      </c>
      <c r="C5438" s="10" t="s">
        <v>43</v>
      </c>
      <c r="D5438" s="10" t="s">
        <v>37</v>
      </c>
      <c r="E5438" s="10" t="s">
        <v>24</v>
      </c>
      <c r="F5438" s="10" t="s">
        <v>30</v>
      </c>
      <c r="G5438" s="10" t="s">
        <v>19</v>
      </c>
      <c r="H5438" s="10" t="s">
        <v>39</v>
      </c>
      <c r="I5438" s="10" t="s">
        <v>28</v>
      </c>
      <c r="O5438" s="10">
        <f t="shared" si="84"/>
        <v>1</v>
      </c>
    </row>
    <row r="5439" spans="2:15" x14ac:dyDescent="0.3">
      <c r="B5439" s="10">
        <v>2023</v>
      </c>
      <c r="C5439" s="10" t="s">
        <v>22</v>
      </c>
      <c r="D5439" s="10" t="s">
        <v>23</v>
      </c>
      <c r="E5439" s="10" t="s">
        <v>17</v>
      </c>
      <c r="F5439" s="10" t="s">
        <v>30</v>
      </c>
      <c r="G5439" s="10" t="s">
        <v>19</v>
      </c>
      <c r="H5439" s="10" t="s">
        <v>20</v>
      </c>
      <c r="I5439" s="10" t="s">
        <v>21</v>
      </c>
      <c r="O5439" s="10">
        <f t="shared" si="84"/>
        <v>1</v>
      </c>
    </row>
    <row r="5440" spans="2:15" x14ac:dyDescent="0.3">
      <c r="B5440" s="10">
        <v>2022</v>
      </c>
      <c r="C5440" s="10" t="s">
        <v>36</v>
      </c>
      <c r="D5440" s="10" t="s">
        <v>23</v>
      </c>
      <c r="E5440" s="10" t="s">
        <v>35</v>
      </c>
      <c r="F5440" s="10" t="s">
        <v>25</v>
      </c>
      <c r="G5440" s="10" t="s">
        <v>38</v>
      </c>
      <c r="H5440" s="10" t="s">
        <v>27</v>
      </c>
      <c r="I5440" s="10" t="s">
        <v>28</v>
      </c>
      <c r="O5440" s="10">
        <f t="shared" si="84"/>
        <v>1</v>
      </c>
    </row>
    <row r="5441" spans="2:15" x14ac:dyDescent="0.3">
      <c r="B5441" s="10">
        <v>2021</v>
      </c>
      <c r="C5441" s="10" t="s">
        <v>41</v>
      </c>
      <c r="D5441" s="10" t="s">
        <v>31</v>
      </c>
      <c r="E5441" s="10" t="s">
        <v>24</v>
      </c>
      <c r="F5441" s="10" t="s">
        <v>18</v>
      </c>
      <c r="G5441" s="10" t="s">
        <v>26</v>
      </c>
      <c r="H5441" s="10" t="s">
        <v>27</v>
      </c>
      <c r="I5441" s="10" t="s">
        <v>21</v>
      </c>
      <c r="O5441" s="10">
        <f t="shared" si="84"/>
        <v>1</v>
      </c>
    </row>
    <row r="5442" spans="2:15" x14ac:dyDescent="0.3">
      <c r="B5442" s="10">
        <v>2023</v>
      </c>
      <c r="C5442" s="10" t="s">
        <v>45</v>
      </c>
      <c r="D5442" s="10" t="s">
        <v>23</v>
      </c>
      <c r="E5442" s="10" t="s">
        <v>35</v>
      </c>
      <c r="F5442" s="10" t="s">
        <v>30</v>
      </c>
      <c r="G5442" s="10" t="s">
        <v>40</v>
      </c>
      <c r="H5442" s="10" t="s">
        <v>27</v>
      </c>
      <c r="I5442" s="10" t="s">
        <v>28</v>
      </c>
      <c r="O5442" s="10">
        <f t="shared" si="84"/>
        <v>1</v>
      </c>
    </row>
    <row r="5443" spans="2:15" x14ac:dyDescent="0.3">
      <c r="B5443" s="10">
        <v>2021</v>
      </c>
      <c r="C5443" s="10" t="s">
        <v>41</v>
      </c>
      <c r="D5443" s="10" t="s">
        <v>37</v>
      </c>
      <c r="E5443" s="10" t="s">
        <v>24</v>
      </c>
      <c r="F5443" s="10" t="s">
        <v>18</v>
      </c>
      <c r="G5443" s="10" t="s">
        <v>40</v>
      </c>
      <c r="H5443" s="10" t="s">
        <v>39</v>
      </c>
      <c r="I5443" s="10" t="s">
        <v>28</v>
      </c>
      <c r="O5443" s="10">
        <f t="shared" si="84"/>
        <v>1</v>
      </c>
    </row>
    <row r="5444" spans="2:15" x14ac:dyDescent="0.3">
      <c r="B5444" s="10">
        <v>2024</v>
      </c>
      <c r="C5444" s="10" t="s">
        <v>15</v>
      </c>
      <c r="D5444" s="10" t="s">
        <v>23</v>
      </c>
      <c r="E5444" s="10" t="s">
        <v>35</v>
      </c>
      <c r="F5444" s="10" t="s">
        <v>30</v>
      </c>
      <c r="G5444" s="10" t="s">
        <v>44</v>
      </c>
      <c r="H5444" s="10" t="s">
        <v>34</v>
      </c>
      <c r="I5444" s="10" t="s">
        <v>28</v>
      </c>
      <c r="O5444" s="10">
        <f t="shared" si="84"/>
        <v>1</v>
      </c>
    </row>
    <row r="5445" spans="2:15" x14ac:dyDescent="0.3">
      <c r="B5445" s="10">
        <v>2021</v>
      </c>
      <c r="C5445" s="10" t="s">
        <v>36</v>
      </c>
      <c r="D5445" s="10" t="s">
        <v>23</v>
      </c>
      <c r="E5445" s="10" t="s">
        <v>35</v>
      </c>
      <c r="F5445" s="10" t="s">
        <v>25</v>
      </c>
      <c r="G5445" s="10" t="s">
        <v>38</v>
      </c>
      <c r="H5445" s="10" t="s">
        <v>34</v>
      </c>
      <c r="I5445" s="10" t="s">
        <v>21</v>
      </c>
      <c r="O5445" s="10">
        <f t="shared" ref="O5445:O5508" si="85">SUBTOTAL(103,B5445)</f>
        <v>1</v>
      </c>
    </row>
    <row r="5446" spans="2:15" x14ac:dyDescent="0.3">
      <c r="B5446" s="10">
        <v>2026</v>
      </c>
      <c r="C5446" s="10" t="s">
        <v>41</v>
      </c>
      <c r="D5446" s="10" t="s">
        <v>37</v>
      </c>
      <c r="E5446" s="10" t="s">
        <v>35</v>
      </c>
      <c r="F5446" s="10" t="s">
        <v>25</v>
      </c>
      <c r="G5446" s="10" t="s">
        <v>32</v>
      </c>
      <c r="H5446" s="10" t="s">
        <v>39</v>
      </c>
      <c r="I5446" s="10" t="s">
        <v>28</v>
      </c>
      <c r="O5446" s="10">
        <f t="shared" si="85"/>
        <v>1</v>
      </c>
    </row>
    <row r="5447" spans="2:15" x14ac:dyDescent="0.3">
      <c r="B5447" s="10">
        <v>2023</v>
      </c>
      <c r="C5447" s="10" t="s">
        <v>45</v>
      </c>
      <c r="D5447" s="10" t="s">
        <v>42</v>
      </c>
      <c r="E5447" s="10" t="s">
        <v>17</v>
      </c>
      <c r="F5447" s="10" t="s">
        <v>25</v>
      </c>
      <c r="G5447" s="10" t="s">
        <v>26</v>
      </c>
      <c r="H5447" s="10" t="s">
        <v>20</v>
      </c>
      <c r="I5447" s="10" t="s">
        <v>28</v>
      </c>
      <c r="O5447" s="10">
        <f t="shared" si="85"/>
        <v>1</v>
      </c>
    </row>
    <row r="5448" spans="2:15" x14ac:dyDescent="0.3">
      <c r="B5448" s="10">
        <v>2026</v>
      </c>
      <c r="C5448" s="10" t="s">
        <v>36</v>
      </c>
      <c r="D5448" s="10" t="s">
        <v>23</v>
      </c>
      <c r="E5448" s="10" t="s">
        <v>24</v>
      </c>
      <c r="F5448" s="10" t="s">
        <v>25</v>
      </c>
      <c r="G5448" s="10" t="s">
        <v>19</v>
      </c>
      <c r="H5448" s="10" t="s">
        <v>39</v>
      </c>
      <c r="I5448" s="10" t="s">
        <v>28</v>
      </c>
      <c r="O5448" s="10">
        <f t="shared" si="85"/>
        <v>1</v>
      </c>
    </row>
    <row r="5449" spans="2:15" x14ac:dyDescent="0.3">
      <c r="B5449" s="10">
        <v>2021</v>
      </c>
      <c r="C5449" s="10" t="s">
        <v>36</v>
      </c>
      <c r="D5449" s="10" t="s">
        <v>37</v>
      </c>
      <c r="E5449" s="10" t="s">
        <v>24</v>
      </c>
      <c r="F5449" s="10" t="s">
        <v>18</v>
      </c>
      <c r="G5449" s="10" t="s">
        <v>26</v>
      </c>
      <c r="H5449" s="10" t="s">
        <v>20</v>
      </c>
      <c r="I5449" s="10" t="s">
        <v>28</v>
      </c>
      <c r="O5449" s="10">
        <f t="shared" si="85"/>
        <v>1</v>
      </c>
    </row>
    <row r="5450" spans="2:15" x14ac:dyDescent="0.3">
      <c r="B5450" s="10">
        <v>2024</v>
      </c>
      <c r="C5450" s="10" t="s">
        <v>41</v>
      </c>
      <c r="D5450" s="10" t="s">
        <v>33</v>
      </c>
      <c r="E5450" s="10" t="s">
        <v>35</v>
      </c>
      <c r="F5450" s="10" t="s">
        <v>25</v>
      </c>
      <c r="G5450" s="10" t="s">
        <v>40</v>
      </c>
      <c r="H5450" s="10" t="s">
        <v>20</v>
      </c>
      <c r="I5450" s="10" t="s">
        <v>34</v>
      </c>
      <c r="O5450" s="10">
        <f t="shared" si="85"/>
        <v>1</v>
      </c>
    </row>
    <row r="5451" spans="2:15" x14ac:dyDescent="0.3">
      <c r="B5451" s="10">
        <v>2024</v>
      </c>
      <c r="C5451" s="10" t="s">
        <v>15</v>
      </c>
      <c r="D5451" s="10" t="s">
        <v>42</v>
      </c>
      <c r="E5451" s="10" t="s">
        <v>17</v>
      </c>
      <c r="F5451" s="10" t="s">
        <v>30</v>
      </c>
      <c r="G5451" s="10" t="s">
        <v>38</v>
      </c>
      <c r="H5451" s="10" t="s">
        <v>39</v>
      </c>
      <c r="I5451" s="10" t="s">
        <v>21</v>
      </c>
      <c r="O5451" s="10">
        <f t="shared" si="85"/>
        <v>1</v>
      </c>
    </row>
    <row r="5452" spans="2:15" x14ac:dyDescent="0.3">
      <c r="B5452" s="10">
        <v>2021</v>
      </c>
      <c r="C5452" s="10" t="s">
        <v>43</v>
      </c>
      <c r="D5452" s="10" t="s">
        <v>16</v>
      </c>
      <c r="E5452" s="10" t="s">
        <v>24</v>
      </c>
      <c r="F5452" s="10" t="s">
        <v>30</v>
      </c>
      <c r="G5452" s="10" t="s">
        <v>38</v>
      </c>
      <c r="H5452" s="10" t="s">
        <v>39</v>
      </c>
      <c r="I5452" s="10" t="s">
        <v>34</v>
      </c>
      <c r="O5452" s="10">
        <f t="shared" si="85"/>
        <v>1</v>
      </c>
    </row>
    <row r="5453" spans="2:15" x14ac:dyDescent="0.3">
      <c r="B5453" s="10">
        <v>2026</v>
      </c>
      <c r="C5453" s="10" t="s">
        <v>22</v>
      </c>
      <c r="D5453" s="10" t="s">
        <v>37</v>
      </c>
      <c r="E5453" s="10" t="s">
        <v>24</v>
      </c>
      <c r="F5453" s="10" t="s">
        <v>18</v>
      </c>
      <c r="G5453" s="10" t="s">
        <v>38</v>
      </c>
      <c r="H5453" s="10" t="s">
        <v>27</v>
      </c>
      <c r="I5453" s="10" t="s">
        <v>34</v>
      </c>
      <c r="O5453" s="10">
        <f t="shared" si="85"/>
        <v>1</v>
      </c>
    </row>
    <row r="5454" spans="2:15" x14ac:dyDescent="0.3">
      <c r="B5454" s="10">
        <v>2023</v>
      </c>
      <c r="C5454" s="10" t="s">
        <v>29</v>
      </c>
      <c r="D5454" s="10" t="s">
        <v>33</v>
      </c>
      <c r="E5454" s="10" t="s">
        <v>35</v>
      </c>
      <c r="F5454" s="10" t="s">
        <v>25</v>
      </c>
      <c r="G5454" s="10" t="s">
        <v>40</v>
      </c>
      <c r="H5454" s="10" t="s">
        <v>39</v>
      </c>
      <c r="I5454" s="10" t="s">
        <v>28</v>
      </c>
      <c r="O5454" s="10">
        <f t="shared" si="85"/>
        <v>1</v>
      </c>
    </row>
    <row r="5455" spans="2:15" x14ac:dyDescent="0.3">
      <c r="B5455" s="10">
        <v>2026</v>
      </c>
      <c r="C5455" s="10" t="s">
        <v>22</v>
      </c>
      <c r="D5455" s="10" t="s">
        <v>33</v>
      </c>
      <c r="E5455" s="10" t="s">
        <v>17</v>
      </c>
      <c r="F5455" s="10" t="s">
        <v>25</v>
      </c>
      <c r="G5455" s="10" t="s">
        <v>26</v>
      </c>
      <c r="H5455" s="10" t="s">
        <v>34</v>
      </c>
      <c r="I5455" s="10" t="s">
        <v>28</v>
      </c>
      <c r="O5455" s="10">
        <f t="shared" si="85"/>
        <v>1</v>
      </c>
    </row>
    <row r="5456" spans="2:15" x14ac:dyDescent="0.3">
      <c r="B5456" s="10">
        <v>2022</v>
      </c>
      <c r="C5456" s="10" t="s">
        <v>43</v>
      </c>
      <c r="D5456" s="10" t="s">
        <v>37</v>
      </c>
      <c r="E5456" s="10" t="s">
        <v>24</v>
      </c>
      <c r="F5456" s="10" t="s">
        <v>18</v>
      </c>
      <c r="G5456" s="10" t="s">
        <v>26</v>
      </c>
      <c r="H5456" s="10" t="s">
        <v>34</v>
      </c>
      <c r="I5456" s="10" t="s">
        <v>28</v>
      </c>
      <c r="O5456" s="10">
        <f t="shared" si="85"/>
        <v>1</v>
      </c>
    </row>
    <row r="5457" spans="2:15" x14ac:dyDescent="0.3">
      <c r="B5457" s="10">
        <v>2024</v>
      </c>
      <c r="C5457" s="10" t="s">
        <v>43</v>
      </c>
      <c r="D5457" s="10" t="s">
        <v>33</v>
      </c>
      <c r="E5457" s="10" t="s">
        <v>35</v>
      </c>
      <c r="F5457" s="10" t="s">
        <v>25</v>
      </c>
      <c r="G5457" s="10" t="s">
        <v>40</v>
      </c>
      <c r="H5457" s="10" t="s">
        <v>20</v>
      </c>
      <c r="I5457" s="10" t="s">
        <v>21</v>
      </c>
      <c r="O5457" s="10">
        <f t="shared" si="85"/>
        <v>1</v>
      </c>
    </row>
    <row r="5458" spans="2:15" x14ac:dyDescent="0.3">
      <c r="B5458" s="10">
        <v>2021</v>
      </c>
      <c r="C5458" s="10" t="s">
        <v>29</v>
      </c>
      <c r="D5458" s="10" t="s">
        <v>42</v>
      </c>
      <c r="E5458" s="10" t="s">
        <v>17</v>
      </c>
      <c r="F5458" s="10" t="s">
        <v>18</v>
      </c>
      <c r="G5458" s="10" t="s">
        <v>19</v>
      </c>
      <c r="H5458" s="10" t="s">
        <v>34</v>
      </c>
      <c r="I5458" s="10" t="s">
        <v>21</v>
      </c>
      <c r="O5458" s="10">
        <f t="shared" si="85"/>
        <v>1</v>
      </c>
    </row>
    <row r="5459" spans="2:15" x14ac:dyDescent="0.3">
      <c r="B5459" s="10">
        <v>2020</v>
      </c>
      <c r="C5459" s="10" t="s">
        <v>29</v>
      </c>
      <c r="D5459" s="10" t="s">
        <v>42</v>
      </c>
      <c r="E5459" s="10" t="s">
        <v>24</v>
      </c>
      <c r="F5459" s="10" t="s">
        <v>25</v>
      </c>
      <c r="G5459" s="10" t="s">
        <v>26</v>
      </c>
      <c r="H5459" s="10" t="s">
        <v>39</v>
      </c>
      <c r="I5459" s="10" t="s">
        <v>28</v>
      </c>
      <c r="O5459" s="10">
        <f t="shared" si="85"/>
        <v>1</v>
      </c>
    </row>
    <row r="5460" spans="2:15" x14ac:dyDescent="0.3">
      <c r="B5460" s="10">
        <v>2024</v>
      </c>
      <c r="C5460" s="10" t="s">
        <v>15</v>
      </c>
      <c r="D5460" s="10" t="s">
        <v>23</v>
      </c>
      <c r="E5460" s="10" t="s">
        <v>35</v>
      </c>
      <c r="F5460" s="10" t="s">
        <v>18</v>
      </c>
      <c r="G5460" s="10" t="s">
        <v>19</v>
      </c>
      <c r="H5460" s="10" t="s">
        <v>20</v>
      </c>
      <c r="I5460" s="10" t="s">
        <v>28</v>
      </c>
      <c r="O5460" s="10">
        <f t="shared" si="85"/>
        <v>1</v>
      </c>
    </row>
    <row r="5461" spans="2:15" x14ac:dyDescent="0.3">
      <c r="B5461" s="10">
        <v>2024</v>
      </c>
      <c r="C5461" s="10" t="s">
        <v>41</v>
      </c>
      <c r="D5461" s="10" t="s">
        <v>16</v>
      </c>
      <c r="E5461" s="10" t="s">
        <v>24</v>
      </c>
      <c r="F5461" s="10" t="s">
        <v>18</v>
      </c>
      <c r="G5461" s="10" t="s">
        <v>44</v>
      </c>
      <c r="H5461" s="10" t="s">
        <v>20</v>
      </c>
      <c r="I5461" s="10" t="s">
        <v>28</v>
      </c>
      <c r="O5461" s="10">
        <f t="shared" si="85"/>
        <v>1</v>
      </c>
    </row>
    <row r="5462" spans="2:15" x14ac:dyDescent="0.3">
      <c r="B5462" s="10">
        <v>2021</v>
      </c>
      <c r="C5462" s="10" t="s">
        <v>43</v>
      </c>
      <c r="D5462" s="10" t="s">
        <v>16</v>
      </c>
      <c r="E5462" s="10" t="s">
        <v>17</v>
      </c>
      <c r="F5462" s="10" t="s">
        <v>30</v>
      </c>
      <c r="G5462" s="10" t="s">
        <v>19</v>
      </c>
      <c r="H5462" s="10" t="s">
        <v>20</v>
      </c>
      <c r="I5462" s="10" t="s">
        <v>34</v>
      </c>
      <c r="O5462" s="10">
        <f t="shared" si="85"/>
        <v>1</v>
      </c>
    </row>
    <row r="5463" spans="2:15" x14ac:dyDescent="0.3">
      <c r="B5463" s="10">
        <v>2021</v>
      </c>
      <c r="C5463" s="10" t="s">
        <v>45</v>
      </c>
      <c r="D5463" s="10" t="s">
        <v>37</v>
      </c>
      <c r="E5463" s="10" t="s">
        <v>35</v>
      </c>
      <c r="F5463" s="10" t="s">
        <v>18</v>
      </c>
      <c r="G5463" s="10" t="s">
        <v>32</v>
      </c>
      <c r="H5463" s="10" t="s">
        <v>20</v>
      </c>
      <c r="I5463" s="10" t="s">
        <v>21</v>
      </c>
      <c r="O5463" s="10">
        <f t="shared" si="85"/>
        <v>1</v>
      </c>
    </row>
    <row r="5464" spans="2:15" x14ac:dyDescent="0.3">
      <c r="B5464" s="10">
        <v>2021</v>
      </c>
      <c r="C5464" s="10" t="s">
        <v>36</v>
      </c>
      <c r="D5464" s="10" t="s">
        <v>37</v>
      </c>
      <c r="E5464" s="10" t="s">
        <v>24</v>
      </c>
      <c r="F5464" s="10" t="s">
        <v>30</v>
      </c>
      <c r="G5464" s="10" t="s">
        <v>38</v>
      </c>
      <c r="H5464" s="10" t="s">
        <v>20</v>
      </c>
      <c r="I5464" s="10" t="s">
        <v>34</v>
      </c>
      <c r="O5464" s="10">
        <f t="shared" si="85"/>
        <v>1</v>
      </c>
    </row>
    <row r="5465" spans="2:15" x14ac:dyDescent="0.3">
      <c r="B5465" s="10">
        <v>2022</v>
      </c>
      <c r="C5465" s="10" t="s">
        <v>29</v>
      </c>
      <c r="D5465" s="10" t="s">
        <v>23</v>
      </c>
      <c r="E5465" s="10" t="s">
        <v>24</v>
      </c>
      <c r="F5465" s="10" t="s">
        <v>18</v>
      </c>
      <c r="G5465" s="10" t="s">
        <v>32</v>
      </c>
      <c r="H5465" s="10" t="s">
        <v>27</v>
      </c>
      <c r="I5465" s="10" t="s">
        <v>28</v>
      </c>
      <c r="O5465" s="10">
        <f t="shared" si="85"/>
        <v>1</v>
      </c>
    </row>
    <row r="5466" spans="2:15" x14ac:dyDescent="0.3">
      <c r="B5466" s="10">
        <v>2023</v>
      </c>
      <c r="C5466" s="10" t="s">
        <v>15</v>
      </c>
      <c r="D5466" s="10" t="s">
        <v>33</v>
      </c>
      <c r="E5466" s="10" t="s">
        <v>24</v>
      </c>
      <c r="F5466" s="10" t="s">
        <v>18</v>
      </c>
      <c r="G5466" s="10" t="s">
        <v>19</v>
      </c>
      <c r="H5466" s="10" t="s">
        <v>34</v>
      </c>
      <c r="I5466" s="10" t="s">
        <v>28</v>
      </c>
      <c r="O5466" s="10">
        <f t="shared" si="85"/>
        <v>1</v>
      </c>
    </row>
    <row r="5467" spans="2:15" x14ac:dyDescent="0.3">
      <c r="B5467" s="10">
        <v>2020</v>
      </c>
      <c r="C5467" s="10" t="s">
        <v>36</v>
      </c>
      <c r="D5467" s="10" t="s">
        <v>37</v>
      </c>
      <c r="E5467" s="10" t="s">
        <v>24</v>
      </c>
      <c r="F5467" s="10" t="s">
        <v>30</v>
      </c>
      <c r="G5467" s="10" t="s">
        <v>19</v>
      </c>
      <c r="H5467" s="10" t="s">
        <v>39</v>
      </c>
      <c r="I5467" s="10" t="s">
        <v>28</v>
      </c>
      <c r="O5467" s="10">
        <f t="shared" si="85"/>
        <v>1</v>
      </c>
    </row>
    <row r="5468" spans="2:15" x14ac:dyDescent="0.3">
      <c r="B5468" s="10">
        <v>2024</v>
      </c>
      <c r="C5468" s="10" t="s">
        <v>45</v>
      </c>
      <c r="D5468" s="10" t="s">
        <v>31</v>
      </c>
      <c r="E5468" s="10" t="s">
        <v>17</v>
      </c>
      <c r="F5468" s="10" t="s">
        <v>30</v>
      </c>
      <c r="G5468" s="10" t="s">
        <v>44</v>
      </c>
      <c r="H5468" s="10" t="s">
        <v>34</v>
      </c>
      <c r="I5468" s="10" t="s">
        <v>34</v>
      </c>
      <c r="O5468" s="10">
        <f t="shared" si="85"/>
        <v>1</v>
      </c>
    </row>
    <row r="5469" spans="2:15" x14ac:dyDescent="0.3">
      <c r="B5469" s="10">
        <v>2024</v>
      </c>
      <c r="C5469" s="10" t="s">
        <v>43</v>
      </c>
      <c r="D5469" s="10" t="s">
        <v>42</v>
      </c>
      <c r="E5469" s="10" t="s">
        <v>35</v>
      </c>
      <c r="F5469" s="10" t="s">
        <v>25</v>
      </c>
      <c r="G5469" s="10" t="s">
        <v>32</v>
      </c>
      <c r="H5469" s="10" t="s">
        <v>20</v>
      </c>
      <c r="I5469" s="10" t="s">
        <v>28</v>
      </c>
      <c r="O5469" s="10">
        <f t="shared" si="85"/>
        <v>1</v>
      </c>
    </row>
    <row r="5470" spans="2:15" x14ac:dyDescent="0.3">
      <c r="B5470" s="10">
        <v>2023</v>
      </c>
      <c r="C5470" s="10" t="s">
        <v>29</v>
      </c>
      <c r="D5470" s="10" t="s">
        <v>37</v>
      </c>
      <c r="E5470" s="10" t="s">
        <v>35</v>
      </c>
      <c r="F5470" s="10" t="s">
        <v>25</v>
      </c>
      <c r="G5470" s="10" t="s">
        <v>19</v>
      </c>
      <c r="H5470" s="10" t="s">
        <v>34</v>
      </c>
      <c r="I5470" s="10" t="s">
        <v>28</v>
      </c>
      <c r="O5470" s="10">
        <f t="shared" si="85"/>
        <v>1</v>
      </c>
    </row>
    <row r="5471" spans="2:15" x14ac:dyDescent="0.3">
      <c r="B5471" s="10">
        <v>2026</v>
      </c>
      <c r="C5471" s="10" t="s">
        <v>43</v>
      </c>
      <c r="D5471" s="10" t="s">
        <v>16</v>
      </c>
      <c r="E5471" s="10" t="s">
        <v>24</v>
      </c>
      <c r="F5471" s="10" t="s">
        <v>30</v>
      </c>
      <c r="G5471" s="10" t="s">
        <v>32</v>
      </c>
      <c r="H5471" s="10" t="s">
        <v>20</v>
      </c>
      <c r="I5471" s="10" t="s">
        <v>28</v>
      </c>
      <c r="O5471" s="10">
        <f t="shared" si="85"/>
        <v>1</v>
      </c>
    </row>
    <row r="5472" spans="2:15" x14ac:dyDescent="0.3">
      <c r="B5472" s="10">
        <v>2025</v>
      </c>
      <c r="C5472" s="10" t="s">
        <v>22</v>
      </c>
      <c r="D5472" s="10" t="s">
        <v>31</v>
      </c>
      <c r="E5472" s="10" t="s">
        <v>17</v>
      </c>
      <c r="F5472" s="10" t="s">
        <v>30</v>
      </c>
      <c r="G5472" s="10" t="s">
        <v>19</v>
      </c>
      <c r="H5472" s="10" t="s">
        <v>34</v>
      </c>
      <c r="I5472" s="10" t="s">
        <v>28</v>
      </c>
      <c r="O5472" s="10">
        <f t="shared" si="85"/>
        <v>1</v>
      </c>
    </row>
    <row r="5473" spans="2:15" x14ac:dyDescent="0.3">
      <c r="B5473" s="10">
        <v>2023</v>
      </c>
      <c r="C5473" s="10" t="s">
        <v>43</v>
      </c>
      <c r="D5473" s="10" t="s">
        <v>16</v>
      </c>
      <c r="E5473" s="10" t="s">
        <v>35</v>
      </c>
      <c r="F5473" s="10" t="s">
        <v>25</v>
      </c>
      <c r="G5473" s="10" t="s">
        <v>40</v>
      </c>
      <c r="H5473" s="10" t="s">
        <v>34</v>
      </c>
      <c r="I5473" s="10" t="s">
        <v>34</v>
      </c>
      <c r="O5473" s="10">
        <f t="shared" si="85"/>
        <v>1</v>
      </c>
    </row>
    <row r="5474" spans="2:15" x14ac:dyDescent="0.3">
      <c r="B5474" s="10">
        <v>2023</v>
      </c>
      <c r="C5474" s="10" t="s">
        <v>15</v>
      </c>
      <c r="D5474" s="10" t="s">
        <v>16</v>
      </c>
      <c r="E5474" s="10" t="s">
        <v>17</v>
      </c>
      <c r="F5474" s="10" t="s">
        <v>30</v>
      </c>
      <c r="G5474" s="10" t="s">
        <v>19</v>
      </c>
      <c r="H5474" s="10" t="s">
        <v>34</v>
      </c>
      <c r="I5474" s="10" t="s">
        <v>21</v>
      </c>
      <c r="O5474" s="10">
        <f t="shared" si="85"/>
        <v>1</v>
      </c>
    </row>
    <row r="5475" spans="2:15" x14ac:dyDescent="0.3">
      <c r="B5475" s="10">
        <v>2025</v>
      </c>
      <c r="C5475" s="10" t="s">
        <v>15</v>
      </c>
      <c r="D5475" s="10" t="s">
        <v>23</v>
      </c>
      <c r="E5475" s="10" t="s">
        <v>17</v>
      </c>
      <c r="F5475" s="10" t="s">
        <v>25</v>
      </c>
      <c r="G5475" s="10" t="s">
        <v>26</v>
      </c>
      <c r="H5475" s="10" t="s">
        <v>34</v>
      </c>
      <c r="I5475" s="10" t="s">
        <v>28</v>
      </c>
      <c r="O5475" s="10">
        <f t="shared" si="85"/>
        <v>1</v>
      </c>
    </row>
    <row r="5476" spans="2:15" x14ac:dyDescent="0.3">
      <c r="B5476" s="10">
        <v>2024</v>
      </c>
      <c r="C5476" s="10" t="s">
        <v>15</v>
      </c>
      <c r="D5476" s="10" t="s">
        <v>42</v>
      </c>
      <c r="E5476" s="10" t="s">
        <v>24</v>
      </c>
      <c r="F5476" s="10" t="s">
        <v>18</v>
      </c>
      <c r="G5476" s="10" t="s">
        <v>40</v>
      </c>
      <c r="H5476" s="10" t="s">
        <v>20</v>
      </c>
      <c r="I5476" s="10" t="s">
        <v>21</v>
      </c>
      <c r="O5476" s="10">
        <f t="shared" si="85"/>
        <v>1</v>
      </c>
    </row>
    <row r="5477" spans="2:15" x14ac:dyDescent="0.3">
      <c r="B5477" s="10">
        <v>2025</v>
      </c>
      <c r="C5477" s="10" t="s">
        <v>15</v>
      </c>
      <c r="D5477" s="10" t="s">
        <v>37</v>
      </c>
      <c r="E5477" s="10" t="s">
        <v>35</v>
      </c>
      <c r="F5477" s="10" t="s">
        <v>18</v>
      </c>
      <c r="G5477" s="10" t="s">
        <v>40</v>
      </c>
      <c r="H5477" s="10" t="s">
        <v>27</v>
      </c>
      <c r="I5477" s="10" t="s">
        <v>34</v>
      </c>
      <c r="O5477" s="10">
        <f t="shared" si="85"/>
        <v>1</v>
      </c>
    </row>
    <row r="5478" spans="2:15" x14ac:dyDescent="0.3">
      <c r="B5478" s="10">
        <v>2021</v>
      </c>
      <c r="C5478" s="10" t="s">
        <v>22</v>
      </c>
      <c r="D5478" s="10" t="s">
        <v>33</v>
      </c>
      <c r="E5478" s="10" t="s">
        <v>35</v>
      </c>
      <c r="F5478" s="10" t="s">
        <v>18</v>
      </c>
      <c r="G5478" s="10" t="s">
        <v>38</v>
      </c>
      <c r="H5478" s="10" t="s">
        <v>20</v>
      </c>
      <c r="I5478" s="10" t="s">
        <v>28</v>
      </c>
      <c r="O5478" s="10">
        <f t="shared" si="85"/>
        <v>1</v>
      </c>
    </row>
    <row r="5479" spans="2:15" x14ac:dyDescent="0.3">
      <c r="B5479" s="10">
        <v>2023</v>
      </c>
      <c r="C5479" s="10" t="s">
        <v>43</v>
      </c>
      <c r="D5479" s="10" t="s">
        <v>33</v>
      </c>
      <c r="E5479" s="10" t="s">
        <v>35</v>
      </c>
      <c r="F5479" s="10" t="s">
        <v>18</v>
      </c>
      <c r="G5479" s="10" t="s">
        <v>26</v>
      </c>
      <c r="H5479" s="10" t="s">
        <v>27</v>
      </c>
      <c r="I5479" s="10" t="s">
        <v>28</v>
      </c>
      <c r="O5479" s="10">
        <f t="shared" si="85"/>
        <v>1</v>
      </c>
    </row>
    <row r="5480" spans="2:15" x14ac:dyDescent="0.3">
      <c r="B5480" s="10">
        <v>2026</v>
      </c>
      <c r="C5480" s="10" t="s">
        <v>22</v>
      </c>
      <c r="D5480" s="10" t="s">
        <v>31</v>
      </c>
      <c r="E5480" s="10" t="s">
        <v>17</v>
      </c>
      <c r="F5480" s="10" t="s">
        <v>25</v>
      </c>
      <c r="G5480" s="10" t="s">
        <v>19</v>
      </c>
      <c r="H5480" s="10" t="s">
        <v>34</v>
      </c>
      <c r="I5480" s="10" t="s">
        <v>34</v>
      </c>
      <c r="O5480" s="10">
        <f t="shared" si="85"/>
        <v>1</v>
      </c>
    </row>
    <row r="5481" spans="2:15" x14ac:dyDescent="0.3">
      <c r="B5481" s="10">
        <v>2020</v>
      </c>
      <c r="C5481" s="10" t="s">
        <v>36</v>
      </c>
      <c r="D5481" s="10" t="s">
        <v>16</v>
      </c>
      <c r="E5481" s="10" t="s">
        <v>17</v>
      </c>
      <c r="F5481" s="10" t="s">
        <v>25</v>
      </c>
      <c r="G5481" s="10" t="s">
        <v>38</v>
      </c>
      <c r="H5481" s="10" t="s">
        <v>39</v>
      </c>
      <c r="I5481" s="10" t="s">
        <v>28</v>
      </c>
      <c r="O5481" s="10">
        <f t="shared" si="85"/>
        <v>1</v>
      </c>
    </row>
    <row r="5482" spans="2:15" x14ac:dyDescent="0.3">
      <c r="B5482" s="10">
        <v>2025</v>
      </c>
      <c r="C5482" s="10" t="s">
        <v>29</v>
      </c>
      <c r="D5482" s="10" t="s">
        <v>31</v>
      </c>
      <c r="E5482" s="10" t="s">
        <v>17</v>
      </c>
      <c r="F5482" s="10" t="s">
        <v>25</v>
      </c>
      <c r="G5482" s="10" t="s">
        <v>38</v>
      </c>
      <c r="H5482" s="10" t="s">
        <v>20</v>
      </c>
      <c r="I5482" s="10" t="s">
        <v>21</v>
      </c>
      <c r="O5482" s="10">
        <f t="shared" si="85"/>
        <v>1</v>
      </c>
    </row>
    <row r="5483" spans="2:15" x14ac:dyDescent="0.3">
      <c r="B5483" s="10">
        <v>2021</v>
      </c>
      <c r="C5483" s="10" t="s">
        <v>29</v>
      </c>
      <c r="D5483" s="10" t="s">
        <v>16</v>
      </c>
      <c r="E5483" s="10" t="s">
        <v>17</v>
      </c>
      <c r="F5483" s="10" t="s">
        <v>18</v>
      </c>
      <c r="G5483" s="10" t="s">
        <v>19</v>
      </c>
      <c r="H5483" s="10" t="s">
        <v>34</v>
      </c>
      <c r="I5483" s="10" t="s">
        <v>28</v>
      </c>
      <c r="O5483" s="10">
        <f t="shared" si="85"/>
        <v>1</v>
      </c>
    </row>
    <row r="5484" spans="2:15" x14ac:dyDescent="0.3">
      <c r="B5484" s="10">
        <v>2026</v>
      </c>
      <c r="C5484" s="10" t="s">
        <v>22</v>
      </c>
      <c r="D5484" s="10" t="s">
        <v>31</v>
      </c>
      <c r="E5484" s="10" t="s">
        <v>35</v>
      </c>
      <c r="F5484" s="10" t="s">
        <v>25</v>
      </c>
      <c r="G5484" s="10" t="s">
        <v>26</v>
      </c>
      <c r="H5484" s="10" t="s">
        <v>20</v>
      </c>
      <c r="I5484" s="10" t="s">
        <v>21</v>
      </c>
      <c r="O5484" s="10">
        <f t="shared" si="85"/>
        <v>1</v>
      </c>
    </row>
    <row r="5485" spans="2:15" x14ac:dyDescent="0.3">
      <c r="B5485" s="10">
        <v>2022</v>
      </c>
      <c r="C5485" s="10" t="s">
        <v>36</v>
      </c>
      <c r="D5485" s="10" t="s">
        <v>23</v>
      </c>
      <c r="E5485" s="10" t="s">
        <v>35</v>
      </c>
      <c r="F5485" s="10" t="s">
        <v>30</v>
      </c>
      <c r="G5485" s="10" t="s">
        <v>44</v>
      </c>
      <c r="H5485" s="10" t="s">
        <v>34</v>
      </c>
      <c r="I5485" s="10" t="s">
        <v>21</v>
      </c>
      <c r="O5485" s="10">
        <f t="shared" si="85"/>
        <v>1</v>
      </c>
    </row>
    <row r="5486" spans="2:15" x14ac:dyDescent="0.3">
      <c r="B5486" s="10">
        <v>2025</v>
      </c>
      <c r="C5486" s="10" t="s">
        <v>41</v>
      </c>
      <c r="D5486" s="10" t="s">
        <v>42</v>
      </c>
      <c r="E5486" s="10" t="s">
        <v>24</v>
      </c>
      <c r="F5486" s="10" t="s">
        <v>30</v>
      </c>
      <c r="G5486" s="10" t="s">
        <v>32</v>
      </c>
      <c r="H5486" s="10" t="s">
        <v>27</v>
      </c>
      <c r="I5486" s="10" t="s">
        <v>34</v>
      </c>
      <c r="O5486" s="10">
        <f t="shared" si="85"/>
        <v>1</v>
      </c>
    </row>
    <row r="5487" spans="2:15" x14ac:dyDescent="0.3">
      <c r="B5487" s="10">
        <v>2022</v>
      </c>
      <c r="C5487" s="10" t="s">
        <v>22</v>
      </c>
      <c r="D5487" s="10" t="s">
        <v>31</v>
      </c>
      <c r="E5487" s="10" t="s">
        <v>35</v>
      </c>
      <c r="F5487" s="10" t="s">
        <v>30</v>
      </c>
      <c r="G5487" s="10" t="s">
        <v>38</v>
      </c>
      <c r="H5487" s="10" t="s">
        <v>20</v>
      </c>
      <c r="I5487" s="10" t="s">
        <v>21</v>
      </c>
      <c r="O5487" s="10">
        <f t="shared" si="85"/>
        <v>1</v>
      </c>
    </row>
    <row r="5488" spans="2:15" x14ac:dyDescent="0.3">
      <c r="B5488" s="10">
        <v>2020</v>
      </c>
      <c r="C5488" s="10" t="s">
        <v>41</v>
      </c>
      <c r="D5488" s="10" t="s">
        <v>31</v>
      </c>
      <c r="E5488" s="10" t="s">
        <v>17</v>
      </c>
      <c r="F5488" s="10" t="s">
        <v>18</v>
      </c>
      <c r="G5488" s="10" t="s">
        <v>26</v>
      </c>
      <c r="H5488" s="10" t="s">
        <v>20</v>
      </c>
      <c r="I5488" s="10" t="s">
        <v>34</v>
      </c>
      <c r="O5488" s="10">
        <f t="shared" si="85"/>
        <v>1</v>
      </c>
    </row>
    <row r="5489" spans="2:15" x14ac:dyDescent="0.3">
      <c r="B5489" s="10">
        <v>2022</v>
      </c>
      <c r="C5489" s="10" t="s">
        <v>29</v>
      </c>
      <c r="D5489" s="10" t="s">
        <v>42</v>
      </c>
      <c r="E5489" s="10" t="s">
        <v>24</v>
      </c>
      <c r="F5489" s="10" t="s">
        <v>18</v>
      </c>
      <c r="G5489" s="10" t="s">
        <v>32</v>
      </c>
      <c r="H5489" s="10" t="s">
        <v>39</v>
      </c>
      <c r="I5489" s="10" t="s">
        <v>28</v>
      </c>
      <c r="O5489" s="10">
        <f t="shared" si="85"/>
        <v>1</v>
      </c>
    </row>
    <row r="5490" spans="2:15" x14ac:dyDescent="0.3">
      <c r="B5490" s="10">
        <v>2026</v>
      </c>
      <c r="C5490" s="10" t="s">
        <v>43</v>
      </c>
      <c r="D5490" s="10" t="s">
        <v>42</v>
      </c>
      <c r="E5490" s="10" t="s">
        <v>17</v>
      </c>
      <c r="F5490" s="10" t="s">
        <v>25</v>
      </c>
      <c r="G5490" s="10" t="s">
        <v>40</v>
      </c>
      <c r="H5490" s="10" t="s">
        <v>20</v>
      </c>
      <c r="I5490" s="10" t="s">
        <v>34</v>
      </c>
      <c r="O5490" s="10">
        <f t="shared" si="85"/>
        <v>1</v>
      </c>
    </row>
    <row r="5491" spans="2:15" x14ac:dyDescent="0.3">
      <c r="B5491" s="10">
        <v>2020</v>
      </c>
      <c r="C5491" s="10" t="s">
        <v>36</v>
      </c>
      <c r="D5491" s="10" t="s">
        <v>42</v>
      </c>
      <c r="E5491" s="10" t="s">
        <v>35</v>
      </c>
      <c r="F5491" s="10" t="s">
        <v>30</v>
      </c>
      <c r="G5491" s="10" t="s">
        <v>26</v>
      </c>
      <c r="H5491" s="10" t="s">
        <v>34</v>
      </c>
      <c r="I5491" s="10" t="s">
        <v>21</v>
      </c>
      <c r="O5491" s="10">
        <f t="shared" si="85"/>
        <v>1</v>
      </c>
    </row>
    <row r="5492" spans="2:15" x14ac:dyDescent="0.3">
      <c r="B5492" s="10">
        <v>2022</v>
      </c>
      <c r="C5492" s="10" t="s">
        <v>36</v>
      </c>
      <c r="D5492" s="10" t="s">
        <v>42</v>
      </c>
      <c r="E5492" s="10" t="s">
        <v>35</v>
      </c>
      <c r="F5492" s="10" t="s">
        <v>18</v>
      </c>
      <c r="G5492" s="10" t="s">
        <v>26</v>
      </c>
      <c r="H5492" s="10" t="s">
        <v>34</v>
      </c>
      <c r="I5492" s="10" t="s">
        <v>28</v>
      </c>
      <c r="O5492" s="10">
        <f t="shared" si="85"/>
        <v>1</v>
      </c>
    </row>
    <row r="5493" spans="2:15" x14ac:dyDescent="0.3">
      <c r="B5493" s="10">
        <v>2020</v>
      </c>
      <c r="C5493" s="10" t="s">
        <v>43</v>
      </c>
      <c r="D5493" s="10" t="s">
        <v>37</v>
      </c>
      <c r="E5493" s="10" t="s">
        <v>35</v>
      </c>
      <c r="F5493" s="10" t="s">
        <v>18</v>
      </c>
      <c r="G5493" s="10" t="s">
        <v>26</v>
      </c>
      <c r="H5493" s="10" t="s">
        <v>27</v>
      </c>
      <c r="I5493" s="10" t="s">
        <v>21</v>
      </c>
      <c r="O5493" s="10">
        <f t="shared" si="85"/>
        <v>1</v>
      </c>
    </row>
    <row r="5494" spans="2:15" x14ac:dyDescent="0.3">
      <c r="B5494" s="10">
        <v>2024</v>
      </c>
      <c r="C5494" s="10" t="s">
        <v>41</v>
      </c>
      <c r="D5494" s="10" t="s">
        <v>33</v>
      </c>
      <c r="E5494" s="10" t="s">
        <v>17</v>
      </c>
      <c r="F5494" s="10" t="s">
        <v>25</v>
      </c>
      <c r="G5494" s="10" t="s">
        <v>40</v>
      </c>
      <c r="H5494" s="10" t="s">
        <v>27</v>
      </c>
      <c r="I5494" s="10" t="s">
        <v>28</v>
      </c>
      <c r="O5494" s="10">
        <f t="shared" si="85"/>
        <v>1</v>
      </c>
    </row>
    <row r="5495" spans="2:15" x14ac:dyDescent="0.3">
      <c r="B5495" s="10">
        <v>2020</v>
      </c>
      <c r="C5495" s="10" t="s">
        <v>22</v>
      </c>
      <c r="D5495" s="10" t="s">
        <v>42</v>
      </c>
      <c r="E5495" s="10" t="s">
        <v>35</v>
      </c>
      <c r="F5495" s="10" t="s">
        <v>25</v>
      </c>
      <c r="G5495" s="10" t="s">
        <v>44</v>
      </c>
      <c r="H5495" s="10" t="s">
        <v>20</v>
      </c>
      <c r="I5495" s="10" t="s">
        <v>28</v>
      </c>
      <c r="O5495" s="10">
        <f t="shared" si="85"/>
        <v>1</v>
      </c>
    </row>
    <row r="5496" spans="2:15" x14ac:dyDescent="0.3">
      <c r="B5496" s="10">
        <v>2022</v>
      </c>
      <c r="C5496" s="10" t="s">
        <v>41</v>
      </c>
      <c r="D5496" s="10" t="s">
        <v>16</v>
      </c>
      <c r="E5496" s="10" t="s">
        <v>17</v>
      </c>
      <c r="F5496" s="10" t="s">
        <v>18</v>
      </c>
      <c r="G5496" s="10" t="s">
        <v>38</v>
      </c>
      <c r="H5496" s="10" t="s">
        <v>39</v>
      </c>
      <c r="I5496" s="10" t="s">
        <v>21</v>
      </c>
      <c r="O5496" s="10">
        <f t="shared" si="85"/>
        <v>1</v>
      </c>
    </row>
    <row r="5497" spans="2:15" x14ac:dyDescent="0.3">
      <c r="B5497" s="10">
        <v>2021</v>
      </c>
      <c r="C5497" s="10" t="s">
        <v>43</v>
      </c>
      <c r="D5497" s="10" t="s">
        <v>16</v>
      </c>
      <c r="E5497" s="10" t="s">
        <v>17</v>
      </c>
      <c r="F5497" s="10" t="s">
        <v>25</v>
      </c>
      <c r="G5497" s="10" t="s">
        <v>19</v>
      </c>
      <c r="H5497" s="10" t="s">
        <v>39</v>
      </c>
      <c r="I5497" s="10" t="s">
        <v>28</v>
      </c>
      <c r="O5497" s="10">
        <f t="shared" si="85"/>
        <v>1</v>
      </c>
    </row>
    <row r="5498" spans="2:15" x14ac:dyDescent="0.3">
      <c r="B5498" s="10">
        <v>2024</v>
      </c>
      <c r="C5498" s="10" t="s">
        <v>43</v>
      </c>
      <c r="D5498" s="10" t="s">
        <v>33</v>
      </c>
      <c r="E5498" s="10" t="s">
        <v>24</v>
      </c>
      <c r="F5498" s="10" t="s">
        <v>30</v>
      </c>
      <c r="G5498" s="10" t="s">
        <v>44</v>
      </c>
      <c r="H5498" s="10" t="s">
        <v>27</v>
      </c>
      <c r="I5498" s="10" t="s">
        <v>28</v>
      </c>
      <c r="O5498" s="10">
        <f t="shared" si="85"/>
        <v>1</v>
      </c>
    </row>
    <row r="5499" spans="2:15" x14ac:dyDescent="0.3">
      <c r="B5499" s="10">
        <v>2025</v>
      </c>
      <c r="C5499" s="10" t="s">
        <v>29</v>
      </c>
      <c r="D5499" s="10" t="s">
        <v>37</v>
      </c>
      <c r="E5499" s="10" t="s">
        <v>24</v>
      </c>
      <c r="F5499" s="10" t="s">
        <v>30</v>
      </c>
      <c r="G5499" s="10" t="s">
        <v>44</v>
      </c>
      <c r="H5499" s="10" t="s">
        <v>34</v>
      </c>
      <c r="I5499" s="10" t="s">
        <v>21</v>
      </c>
      <c r="O5499" s="10">
        <f t="shared" si="85"/>
        <v>1</v>
      </c>
    </row>
    <row r="5500" spans="2:15" x14ac:dyDescent="0.3">
      <c r="B5500" s="10">
        <v>2026</v>
      </c>
      <c r="C5500" s="10" t="s">
        <v>41</v>
      </c>
      <c r="D5500" s="10" t="s">
        <v>16</v>
      </c>
      <c r="E5500" s="10" t="s">
        <v>24</v>
      </c>
      <c r="F5500" s="10" t="s">
        <v>30</v>
      </c>
      <c r="G5500" s="10" t="s">
        <v>40</v>
      </c>
      <c r="H5500" s="10" t="s">
        <v>27</v>
      </c>
      <c r="I5500" s="10" t="s">
        <v>34</v>
      </c>
      <c r="O5500" s="10">
        <f t="shared" si="85"/>
        <v>1</v>
      </c>
    </row>
    <row r="5501" spans="2:15" x14ac:dyDescent="0.3">
      <c r="B5501" s="10">
        <v>2025</v>
      </c>
      <c r="C5501" s="10" t="s">
        <v>15</v>
      </c>
      <c r="D5501" s="10" t="s">
        <v>33</v>
      </c>
      <c r="E5501" s="10" t="s">
        <v>35</v>
      </c>
      <c r="F5501" s="10" t="s">
        <v>18</v>
      </c>
      <c r="G5501" s="10" t="s">
        <v>32</v>
      </c>
      <c r="H5501" s="10" t="s">
        <v>20</v>
      </c>
      <c r="I5501" s="10" t="s">
        <v>34</v>
      </c>
      <c r="O5501" s="10">
        <f t="shared" si="85"/>
        <v>1</v>
      </c>
    </row>
    <row r="5502" spans="2:15" x14ac:dyDescent="0.3">
      <c r="B5502" s="10">
        <v>2023</v>
      </c>
      <c r="C5502" s="10" t="s">
        <v>36</v>
      </c>
      <c r="D5502" s="10" t="s">
        <v>16</v>
      </c>
      <c r="E5502" s="10" t="s">
        <v>24</v>
      </c>
      <c r="F5502" s="10" t="s">
        <v>30</v>
      </c>
      <c r="G5502" s="10" t="s">
        <v>26</v>
      </c>
      <c r="H5502" s="10" t="s">
        <v>27</v>
      </c>
      <c r="I5502" s="10" t="s">
        <v>28</v>
      </c>
      <c r="O5502" s="10">
        <f t="shared" si="85"/>
        <v>1</v>
      </c>
    </row>
    <row r="5503" spans="2:15" x14ac:dyDescent="0.3">
      <c r="B5503" s="10">
        <v>2025</v>
      </c>
      <c r="C5503" s="10" t="s">
        <v>45</v>
      </c>
      <c r="D5503" s="10" t="s">
        <v>33</v>
      </c>
      <c r="E5503" s="10" t="s">
        <v>35</v>
      </c>
      <c r="F5503" s="10" t="s">
        <v>18</v>
      </c>
      <c r="G5503" s="10" t="s">
        <v>40</v>
      </c>
      <c r="H5503" s="10" t="s">
        <v>20</v>
      </c>
      <c r="I5503" s="10" t="s">
        <v>21</v>
      </c>
      <c r="O5503" s="10">
        <f t="shared" si="85"/>
        <v>1</v>
      </c>
    </row>
    <row r="5504" spans="2:15" x14ac:dyDescent="0.3">
      <c r="B5504" s="10">
        <v>2023</v>
      </c>
      <c r="C5504" s="10" t="s">
        <v>15</v>
      </c>
      <c r="D5504" s="10" t="s">
        <v>37</v>
      </c>
      <c r="E5504" s="10" t="s">
        <v>17</v>
      </c>
      <c r="F5504" s="10" t="s">
        <v>25</v>
      </c>
      <c r="G5504" s="10" t="s">
        <v>38</v>
      </c>
      <c r="H5504" s="10" t="s">
        <v>27</v>
      </c>
      <c r="I5504" s="10" t="s">
        <v>21</v>
      </c>
      <c r="O5504" s="10">
        <f t="shared" si="85"/>
        <v>1</v>
      </c>
    </row>
    <row r="5505" spans="2:15" x14ac:dyDescent="0.3">
      <c r="B5505" s="10">
        <v>2022</v>
      </c>
      <c r="C5505" s="10" t="s">
        <v>41</v>
      </c>
      <c r="D5505" s="10" t="s">
        <v>42</v>
      </c>
      <c r="E5505" s="10" t="s">
        <v>17</v>
      </c>
      <c r="F5505" s="10" t="s">
        <v>18</v>
      </c>
      <c r="G5505" s="10" t="s">
        <v>44</v>
      </c>
      <c r="H5505" s="10" t="s">
        <v>34</v>
      </c>
      <c r="I5505" s="10" t="s">
        <v>21</v>
      </c>
      <c r="O5505" s="10">
        <f t="shared" si="85"/>
        <v>1</v>
      </c>
    </row>
    <row r="5506" spans="2:15" x14ac:dyDescent="0.3">
      <c r="B5506" s="10">
        <v>2020</v>
      </c>
      <c r="C5506" s="10" t="s">
        <v>22</v>
      </c>
      <c r="D5506" s="10" t="s">
        <v>23</v>
      </c>
      <c r="E5506" s="10" t="s">
        <v>17</v>
      </c>
      <c r="F5506" s="10" t="s">
        <v>25</v>
      </c>
      <c r="G5506" s="10" t="s">
        <v>19</v>
      </c>
      <c r="H5506" s="10" t="s">
        <v>34</v>
      </c>
      <c r="I5506" s="10" t="s">
        <v>28</v>
      </c>
      <c r="O5506" s="10">
        <f t="shared" si="85"/>
        <v>1</v>
      </c>
    </row>
    <row r="5507" spans="2:15" x14ac:dyDescent="0.3">
      <c r="B5507" s="10">
        <v>2022</v>
      </c>
      <c r="C5507" s="10" t="s">
        <v>22</v>
      </c>
      <c r="D5507" s="10" t="s">
        <v>37</v>
      </c>
      <c r="E5507" s="10" t="s">
        <v>24</v>
      </c>
      <c r="F5507" s="10" t="s">
        <v>25</v>
      </c>
      <c r="G5507" s="10" t="s">
        <v>32</v>
      </c>
      <c r="H5507" s="10" t="s">
        <v>27</v>
      </c>
      <c r="I5507" s="10" t="s">
        <v>21</v>
      </c>
      <c r="O5507" s="10">
        <f t="shared" si="85"/>
        <v>1</v>
      </c>
    </row>
    <row r="5508" spans="2:15" x14ac:dyDescent="0.3">
      <c r="B5508" s="10">
        <v>2023</v>
      </c>
      <c r="C5508" s="10" t="s">
        <v>29</v>
      </c>
      <c r="D5508" s="10" t="s">
        <v>31</v>
      </c>
      <c r="E5508" s="10" t="s">
        <v>35</v>
      </c>
      <c r="F5508" s="10" t="s">
        <v>25</v>
      </c>
      <c r="G5508" s="10" t="s">
        <v>44</v>
      </c>
      <c r="H5508" s="10" t="s">
        <v>34</v>
      </c>
      <c r="I5508" s="10" t="s">
        <v>21</v>
      </c>
      <c r="O5508" s="10">
        <f t="shared" si="85"/>
        <v>1</v>
      </c>
    </row>
    <row r="5509" spans="2:15" x14ac:dyDescent="0.3">
      <c r="B5509" s="10">
        <v>2025</v>
      </c>
      <c r="C5509" s="10" t="s">
        <v>22</v>
      </c>
      <c r="D5509" s="10" t="s">
        <v>42</v>
      </c>
      <c r="E5509" s="10" t="s">
        <v>17</v>
      </c>
      <c r="F5509" s="10" t="s">
        <v>30</v>
      </c>
      <c r="G5509" s="10" t="s">
        <v>44</v>
      </c>
      <c r="H5509" s="10" t="s">
        <v>27</v>
      </c>
      <c r="I5509" s="10" t="s">
        <v>21</v>
      </c>
      <c r="O5509" s="10">
        <f t="shared" ref="O5509:O5572" si="86">SUBTOTAL(103,B5509)</f>
        <v>1</v>
      </c>
    </row>
    <row r="5510" spans="2:15" x14ac:dyDescent="0.3">
      <c r="B5510" s="10">
        <v>2023</v>
      </c>
      <c r="C5510" s="10" t="s">
        <v>29</v>
      </c>
      <c r="D5510" s="10" t="s">
        <v>42</v>
      </c>
      <c r="E5510" s="10" t="s">
        <v>24</v>
      </c>
      <c r="F5510" s="10" t="s">
        <v>30</v>
      </c>
      <c r="G5510" s="10" t="s">
        <v>19</v>
      </c>
      <c r="H5510" s="10" t="s">
        <v>34</v>
      </c>
      <c r="I5510" s="10" t="s">
        <v>28</v>
      </c>
      <c r="O5510" s="10">
        <f t="shared" si="86"/>
        <v>1</v>
      </c>
    </row>
    <row r="5511" spans="2:15" x14ac:dyDescent="0.3">
      <c r="B5511" s="10">
        <v>2025</v>
      </c>
      <c r="C5511" s="10" t="s">
        <v>45</v>
      </c>
      <c r="D5511" s="10" t="s">
        <v>37</v>
      </c>
      <c r="E5511" s="10" t="s">
        <v>17</v>
      </c>
      <c r="F5511" s="10" t="s">
        <v>30</v>
      </c>
      <c r="G5511" s="10" t="s">
        <v>19</v>
      </c>
      <c r="H5511" s="10" t="s">
        <v>34</v>
      </c>
      <c r="I5511" s="10" t="s">
        <v>21</v>
      </c>
      <c r="O5511" s="10">
        <f t="shared" si="86"/>
        <v>1</v>
      </c>
    </row>
    <row r="5512" spans="2:15" x14ac:dyDescent="0.3">
      <c r="B5512" s="10">
        <v>2026</v>
      </c>
      <c r="C5512" s="10" t="s">
        <v>15</v>
      </c>
      <c r="D5512" s="10" t="s">
        <v>37</v>
      </c>
      <c r="E5512" s="10" t="s">
        <v>24</v>
      </c>
      <c r="F5512" s="10" t="s">
        <v>25</v>
      </c>
      <c r="G5512" s="10" t="s">
        <v>32</v>
      </c>
      <c r="H5512" s="10" t="s">
        <v>20</v>
      </c>
      <c r="I5512" s="10" t="s">
        <v>28</v>
      </c>
      <c r="O5512" s="10">
        <f t="shared" si="86"/>
        <v>1</v>
      </c>
    </row>
    <row r="5513" spans="2:15" x14ac:dyDescent="0.3">
      <c r="B5513" s="10">
        <v>2024</v>
      </c>
      <c r="C5513" s="10" t="s">
        <v>22</v>
      </c>
      <c r="D5513" s="10" t="s">
        <v>37</v>
      </c>
      <c r="E5513" s="10" t="s">
        <v>17</v>
      </c>
      <c r="F5513" s="10" t="s">
        <v>25</v>
      </c>
      <c r="G5513" s="10" t="s">
        <v>19</v>
      </c>
      <c r="H5513" s="10" t="s">
        <v>20</v>
      </c>
      <c r="I5513" s="10" t="s">
        <v>34</v>
      </c>
      <c r="O5513" s="10">
        <f t="shared" si="86"/>
        <v>1</v>
      </c>
    </row>
    <row r="5514" spans="2:15" x14ac:dyDescent="0.3">
      <c r="B5514" s="10">
        <v>2021</v>
      </c>
      <c r="C5514" s="10" t="s">
        <v>36</v>
      </c>
      <c r="D5514" s="10" t="s">
        <v>23</v>
      </c>
      <c r="E5514" s="10" t="s">
        <v>35</v>
      </c>
      <c r="F5514" s="10" t="s">
        <v>30</v>
      </c>
      <c r="G5514" s="10" t="s">
        <v>32</v>
      </c>
      <c r="H5514" s="10" t="s">
        <v>20</v>
      </c>
      <c r="I5514" s="10" t="s">
        <v>34</v>
      </c>
      <c r="O5514" s="10">
        <f t="shared" si="86"/>
        <v>1</v>
      </c>
    </row>
    <row r="5515" spans="2:15" x14ac:dyDescent="0.3">
      <c r="B5515" s="10">
        <v>2022</v>
      </c>
      <c r="C5515" s="10" t="s">
        <v>29</v>
      </c>
      <c r="D5515" s="10" t="s">
        <v>16</v>
      </c>
      <c r="E5515" s="10" t="s">
        <v>17</v>
      </c>
      <c r="F5515" s="10" t="s">
        <v>30</v>
      </c>
      <c r="G5515" s="10" t="s">
        <v>38</v>
      </c>
      <c r="H5515" s="10" t="s">
        <v>39</v>
      </c>
      <c r="I5515" s="10" t="s">
        <v>21</v>
      </c>
      <c r="O5515" s="10">
        <f t="shared" si="86"/>
        <v>1</v>
      </c>
    </row>
    <row r="5516" spans="2:15" x14ac:dyDescent="0.3">
      <c r="B5516" s="10">
        <v>2026</v>
      </c>
      <c r="C5516" s="10" t="s">
        <v>15</v>
      </c>
      <c r="D5516" s="10" t="s">
        <v>31</v>
      </c>
      <c r="E5516" s="10" t="s">
        <v>24</v>
      </c>
      <c r="F5516" s="10" t="s">
        <v>18</v>
      </c>
      <c r="G5516" s="10" t="s">
        <v>44</v>
      </c>
      <c r="H5516" s="10" t="s">
        <v>20</v>
      </c>
      <c r="I5516" s="10" t="s">
        <v>28</v>
      </c>
      <c r="O5516" s="10">
        <f t="shared" si="86"/>
        <v>1</v>
      </c>
    </row>
    <row r="5517" spans="2:15" x14ac:dyDescent="0.3">
      <c r="B5517" s="10">
        <v>2025</v>
      </c>
      <c r="C5517" s="10" t="s">
        <v>22</v>
      </c>
      <c r="D5517" s="10" t="s">
        <v>42</v>
      </c>
      <c r="E5517" s="10" t="s">
        <v>24</v>
      </c>
      <c r="F5517" s="10" t="s">
        <v>25</v>
      </c>
      <c r="G5517" s="10" t="s">
        <v>19</v>
      </c>
      <c r="H5517" s="10" t="s">
        <v>39</v>
      </c>
      <c r="I5517" s="10" t="s">
        <v>34</v>
      </c>
      <c r="O5517" s="10">
        <f t="shared" si="86"/>
        <v>1</v>
      </c>
    </row>
    <row r="5518" spans="2:15" x14ac:dyDescent="0.3">
      <c r="B5518" s="10">
        <v>2021</v>
      </c>
      <c r="C5518" s="10" t="s">
        <v>15</v>
      </c>
      <c r="D5518" s="10" t="s">
        <v>37</v>
      </c>
      <c r="E5518" s="10" t="s">
        <v>35</v>
      </c>
      <c r="F5518" s="10" t="s">
        <v>30</v>
      </c>
      <c r="G5518" s="10" t="s">
        <v>38</v>
      </c>
      <c r="H5518" s="10" t="s">
        <v>34</v>
      </c>
      <c r="I5518" s="10" t="s">
        <v>21</v>
      </c>
      <c r="O5518" s="10">
        <f t="shared" si="86"/>
        <v>1</v>
      </c>
    </row>
    <row r="5519" spans="2:15" x14ac:dyDescent="0.3">
      <c r="B5519" s="10">
        <v>2020</v>
      </c>
      <c r="C5519" s="10" t="s">
        <v>41</v>
      </c>
      <c r="D5519" s="10" t="s">
        <v>37</v>
      </c>
      <c r="E5519" s="10" t="s">
        <v>17</v>
      </c>
      <c r="F5519" s="10" t="s">
        <v>25</v>
      </c>
      <c r="G5519" s="10" t="s">
        <v>44</v>
      </c>
      <c r="H5519" s="10" t="s">
        <v>39</v>
      </c>
      <c r="I5519" s="10" t="s">
        <v>28</v>
      </c>
      <c r="O5519" s="10">
        <f t="shared" si="86"/>
        <v>1</v>
      </c>
    </row>
    <row r="5520" spans="2:15" x14ac:dyDescent="0.3">
      <c r="B5520" s="10">
        <v>2022</v>
      </c>
      <c r="C5520" s="10" t="s">
        <v>41</v>
      </c>
      <c r="D5520" s="10" t="s">
        <v>16</v>
      </c>
      <c r="E5520" s="10" t="s">
        <v>35</v>
      </c>
      <c r="F5520" s="10" t="s">
        <v>18</v>
      </c>
      <c r="G5520" s="10" t="s">
        <v>26</v>
      </c>
      <c r="H5520" s="10" t="s">
        <v>39</v>
      </c>
      <c r="I5520" s="10" t="s">
        <v>28</v>
      </c>
      <c r="O5520" s="10">
        <f t="shared" si="86"/>
        <v>1</v>
      </c>
    </row>
    <row r="5521" spans="2:15" x14ac:dyDescent="0.3">
      <c r="B5521" s="10">
        <v>2026</v>
      </c>
      <c r="C5521" s="10" t="s">
        <v>36</v>
      </c>
      <c r="D5521" s="10" t="s">
        <v>23</v>
      </c>
      <c r="E5521" s="10" t="s">
        <v>24</v>
      </c>
      <c r="F5521" s="10" t="s">
        <v>18</v>
      </c>
      <c r="G5521" s="10" t="s">
        <v>38</v>
      </c>
      <c r="H5521" s="10" t="s">
        <v>34</v>
      </c>
      <c r="I5521" s="10" t="s">
        <v>21</v>
      </c>
      <c r="O5521" s="10">
        <f t="shared" si="86"/>
        <v>1</v>
      </c>
    </row>
    <row r="5522" spans="2:15" x14ac:dyDescent="0.3">
      <c r="B5522" s="10">
        <v>2022</v>
      </c>
      <c r="C5522" s="10" t="s">
        <v>41</v>
      </c>
      <c r="D5522" s="10" t="s">
        <v>42</v>
      </c>
      <c r="E5522" s="10" t="s">
        <v>24</v>
      </c>
      <c r="F5522" s="10" t="s">
        <v>25</v>
      </c>
      <c r="G5522" s="10" t="s">
        <v>19</v>
      </c>
      <c r="H5522" s="10" t="s">
        <v>20</v>
      </c>
      <c r="I5522" s="10" t="s">
        <v>21</v>
      </c>
      <c r="O5522" s="10">
        <f t="shared" si="86"/>
        <v>1</v>
      </c>
    </row>
    <row r="5523" spans="2:15" x14ac:dyDescent="0.3">
      <c r="B5523" s="10">
        <v>2025</v>
      </c>
      <c r="C5523" s="10" t="s">
        <v>15</v>
      </c>
      <c r="D5523" s="10" t="s">
        <v>23</v>
      </c>
      <c r="E5523" s="10" t="s">
        <v>24</v>
      </c>
      <c r="F5523" s="10" t="s">
        <v>30</v>
      </c>
      <c r="G5523" s="10" t="s">
        <v>44</v>
      </c>
      <c r="H5523" s="10" t="s">
        <v>27</v>
      </c>
      <c r="I5523" s="10" t="s">
        <v>34</v>
      </c>
      <c r="O5523" s="10">
        <f t="shared" si="86"/>
        <v>1</v>
      </c>
    </row>
    <row r="5524" spans="2:15" x14ac:dyDescent="0.3">
      <c r="B5524" s="10">
        <v>2024</v>
      </c>
      <c r="C5524" s="10" t="s">
        <v>15</v>
      </c>
      <c r="D5524" s="10" t="s">
        <v>37</v>
      </c>
      <c r="E5524" s="10" t="s">
        <v>17</v>
      </c>
      <c r="F5524" s="10" t="s">
        <v>25</v>
      </c>
      <c r="G5524" s="10" t="s">
        <v>26</v>
      </c>
      <c r="H5524" s="10" t="s">
        <v>27</v>
      </c>
      <c r="I5524" s="10" t="s">
        <v>21</v>
      </c>
      <c r="O5524" s="10">
        <f t="shared" si="86"/>
        <v>1</v>
      </c>
    </row>
    <row r="5525" spans="2:15" x14ac:dyDescent="0.3">
      <c r="B5525" s="10">
        <v>2023</v>
      </c>
      <c r="C5525" s="10" t="s">
        <v>41</v>
      </c>
      <c r="D5525" s="10" t="s">
        <v>33</v>
      </c>
      <c r="E5525" s="10" t="s">
        <v>35</v>
      </c>
      <c r="F5525" s="10" t="s">
        <v>18</v>
      </c>
      <c r="G5525" s="10" t="s">
        <v>40</v>
      </c>
      <c r="H5525" s="10" t="s">
        <v>39</v>
      </c>
      <c r="I5525" s="10" t="s">
        <v>34</v>
      </c>
      <c r="O5525" s="10">
        <f t="shared" si="86"/>
        <v>1</v>
      </c>
    </row>
    <row r="5526" spans="2:15" x14ac:dyDescent="0.3">
      <c r="B5526" s="10">
        <v>2022</v>
      </c>
      <c r="C5526" s="10" t="s">
        <v>15</v>
      </c>
      <c r="D5526" s="10" t="s">
        <v>23</v>
      </c>
      <c r="E5526" s="10" t="s">
        <v>24</v>
      </c>
      <c r="F5526" s="10" t="s">
        <v>25</v>
      </c>
      <c r="G5526" s="10" t="s">
        <v>38</v>
      </c>
      <c r="H5526" s="10" t="s">
        <v>39</v>
      </c>
      <c r="I5526" s="10" t="s">
        <v>34</v>
      </c>
      <c r="O5526" s="10">
        <f t="shared" si="86"/>
        <v>1</v>
      </c>
    </row>
    <row r="5527" spans="2:15" x14ac:dyDescent="0.3">
      <c r="B5527" s="10">
        <v>2022</v>
      </c>
      <c r="C5527" s="10" t="s">
        <v>41</v>
      </c>
      <c r="D5527" s="10" t="s">
        <v>42</v>
      </c>
      <c r="E5527" s="10" t="s">
        <v>35</v>
      </c>
      <c r="F5527" s="10" t="s">
        <v>25</v>
      </c>
      <c r="G5527" s="10" t="s">
        <v>44</v>
      </c>
      <c r="H5527" s="10" t="s">
        <v>34</v>
      </c>
      <c r="I5527" s="10" t="s">
        <v>28</v>
      </c>
      <c r="O5527" s="10">
        <f t="shared" si="86"/>
        <v>1</v>
      </c>
    </row>
    <row r="5528" spans="2:15" x14ac:dyDescent="0.3">
      <c r="B5528" s="10">
        <v>2024</v>
      </c>
      <c r="C5528" s="10" t="s">
        <v>43</v>
      </c>
      <c r="D5528" s="10" t="s">
        <v>23</v>
      </c>
      <c r="E5528" s="10" t="s">
        <v>24</v>
      </c>
      <c r="F5528" s="10" t="s">
        <v>25</v>
      </c>
      <c r="G5528" s="10" t="s">
        <v>19</v>
      </c>
      <c r="H5528" s="10" t="s">
        <v>27</v>
      </c>
      <c r="I5528" s="10" t="s">
        <v>21</v>
      </c>
      <c r="O5528" s="10">
        <f t="shared" si="86"/>
        <v>1</v>
      </c>
    </row>
    <row r="5529" spans="2:15" x14ac:dyDescent="0.3">
      <c r="B5529" s="10">
        <v>2025</v>
      </c>
      <c r="C5529" s="10" t="s">
        <v>36</v>
      </c>
      <c r="D5529" s="10" t="s">
        <v>33</v>
      </c>
      <c r="E5529" s="10" t="s">
        <v>35</v>
      </c>
      <c r="F5529" s="10" t="s">
        <v>18</v>
      </c>
      <c r="G5529" s="10" t="s">
        <v>44</v>
      </c>
      <c r="H5529" s="10" t="s">
        <v>39</v>
      </c>
      <c r="I5529" s="10" t="s">
        <v>28</v>
      </c>
      <c r="O5529" s="10">
        <f t="shared" si="86"/>
        <v>1</v>
      </c>
    </row>
    <row r="5530" spans="2:15" x14ac:dyDescent="0.3">
      <c r="B5530" s="10">
        <v>2022</v>
      </c>
      <c r="C5530" s="10" t="s">
        <v>43</v>
      </c>
      <c r="D5530" s="10" t="s">
        <v>23</v>
      </c>
      <c r="E5530" s="10" t="s">
        <v>35</v>
      </c>
      <c r="F5530" s="10" t="s">
        <v>30</v>
      </c>
      <c r="G5530" s="10" t="s">
        <v>32</v>
      </c>
      <c r="H5530" s="10" t="s">
        <v>34</v>
      </c>
      <c r="I5530" s="10" t="s">
        <v>28</v>
      </c>
      <c r="O5530" s="10">
        <f t="shared" si="86"/>
        <v>1</v>
      </c>
    </row>
    <row r="5531" spans="2:15" x14ac:dyDescent="0.3">
      <c r="B5531" s="10">
        <v>2026</v>
      </c>
      <c r="C5531" s="10" t="s">
        <v>45</v>
      </c>
      <c r="D5531" s="10" t="s">
        <v>33</v>
      </c>
      <c r="E5531" s="10" t="s">
        <v>24</v>
      </c>
      <c r="F5531" s="10" t="s">
        <v>18</v>
      </c>
      <c r="G5531" s="10" t="s">
        <v>40</v>
      </c>
      <c r="H5531" s="10" t="s">
        <v>39</v>
      </c>
      <c r="I5531" s="10" t="s">
        <v>28</v>
      </c>
      <c r="O5531" s="10">
        <f t="shared" si="86"/>
        <v>1</v>
      </c>
    </row>
    <row r="5532" spans="2:15" x14ac:dyDescent="0.3">
      <c r="B5532" s="10">
        <v>2024</v>
      </c>
      <c r="C5532" s="10" t="s">
        <v>45</v>
      </c>
      <c r="D5532" s="10" t="s">
        <v>33</v>
      </c>
      <c r="E5532" s="10" t="s">
        <v>17</v>
      </c>
      <c r="F5532" s="10" t="s">
        <v>25</v>
      </c>
      <c r="G5532" s="10" t="s">
        <v>44</v>
      </c>
      <c r="H5532" s="10" t="s">
        <v>34</v>
      </c>
      <c r="I5532" s="10" t="s">
        <v>21</v>
      </c>
      <c r="O5532" s="10">
        <f t="shared" si="86"/>
        <v>1</v>
      </c>
    </row>
    <row r="5533" spans="2:15" x14ac:dyDescent="0.3">
      <c r="B5533" s="10">
        <v>2023</v>
      </c>
      <c r="C5533" s="10" t="s">
        <v>41</v>
      </c>
      <c r="D5533" s="10" t="s">
        <v>16</v>
      </c>
      <c r="E5533" s="10" t="s">
        <v>24</v>
      </c>
      <c r="F5533" s="10" t="s">
        <v>30</v>
      </c>
      <c r="G5533" s="10" t="s">
        <v>32</v>
      </c>
      <c r="H5533" s="10" t="s">
        <v>39</v>
      </c>
      <c r="I5533" s="10" t="s">
        <v>28</v>
      </c>
      <c r="O5533" s="10">
        <f t="shared" si="86"/>
        <v>1</v>
      </c>
    </row>
    <row r="5534" spans="2:15" x14ac:dyDescent="0.3">
      <c r="B5534" s="10">
        <v>2025</v>
      </c>
      <c r="C5534" s="10" t="s">
        <v>22</v>
      </c>
      <c r="D5534" s="10" t="s">
        <v>23</v>
      </c>
      <c r="E5534" s="10" t="s">
        <v>35</v>
      </c>
      <c r="F5534" s="10" t="s">
        <v>30</v>
      </c>
      <c r="G5534" s="10" t="s">
        <v>26</v>
      </c>
      <c r="H5534" s="10" t="s">
        <v>20</v>
      </c>
      <c r="I5534" s="10" t="s">
        <v>21</v>
      </c>
      <c r="O5534" s="10">
        <f t="shared" si="86"/>
        <v>1</v>
      </c>
    </row>
    <row r="5535" spans="2:15" x14ac:dyDescent="0.3">
      <c r="B5535" s="10">
        <v>2021</v>
      </c>
      <c r="C5535" s="10" t="s">
        <v>22</v>
      </c>
      <c r="D5535" s="10" t="s">
        <v>16</v>
      </c>
      <c r="E5535" s="10" t="s">
        <v>24</v>
      </c>
      <c r="F5535" s="10" t="s">
        <v>18</v>
      </c>
      <c r="G5535" s="10" t="s">
        <v>32</v>
      </c>
      <c r="H5535" s="10" t="s">
        <v>27</v>
      </c>
      <c r="I5535" s="10" t="s">
        <v>34</v>
      </c>
      <c r="O5535" s="10">
        <f t="shared" si="86"/>
        <v>1</v>
      </c>
    </row>
    <row r="5536" spans="2:15" x14ac:dyDescent="0.3">
      <c r="B5536" s="10">
        <v>2024</v>
      </c>
      <c r="C5536" s="10" t="s">
        <v>43</v>
      </c>
      <c r="D5536" s="10" t="s">
        <v>31</v>
      </c>
      <c r="E5536" s="10" t="s">
        <v>24</v>
      </c>
      <c r="F5536" s="10" t="s">
        <v>30</v>
      </c>
      <c r="G5536" s="10" t="s">
        <v>38</v>
      </c>
      <c r="H5536" s="10" t="s">
        <v>39</v>
      </c>
      <c r="I5536" s="10" t="s">
        <v>34</v>
      </c>
      <c r="O5536" s="10">
        <f t="shared" si="86"/>
        <v>1</v>
      </c>
    </row>
    <row r="5537" spans="2:15" x14ac:dyDescent="0.3">
      <c r="B5537" s="10">
        <v>2024</v>
      </c>
      <c r="C5537" s="10" t="s">
        <v>29</v>
      </c>
      <c r="D5537" s="10" t="s">
        <v>16</v>
      </c>
      <c r="E5537" s="10" t="s">
        <v>17</v>
      </c>
      <c r="F5537" s="10" t="s">
        <v>30</v>
      </c>
      <c r="G5537" s="10" t="s">
        <v>32</v>
      </c>
      <c r="H5537" s="10" t="s">
        <v>34</v>
      </c>
      <c r="I5537" s="10" t="s">
        <v>28</v>
      </c>
      <c r="O5537" s="10">
        <f t="shared" si="86"/>
        <v>1</v>
      </c>
    </row>
    <row r="5538" spans="2:15" x14ac:dyDescent="0.3">
      <c r="B5538" s="10">
        <v>2026</v>
      </c>
      <c r="C5538" s="10" t="s">
        <v>41</v>
      </c>
      <c r="D5538" s="10" t="s">
        <v>42</v>
      </c>
      <c r="E5538" s="10" t="s">
        <v>35</v>
      </c>
      <c r="F5538" s="10" t="s">
        <v>30</v>
      </c>
      <c r="G5538" s="10" t="s">
        <v>26</v>
      </c>
      <c r="H5538" s="10" t="s">
        <v>27</v>
      </c>
      <c r="I5538" s="10" t="s">
        <v>28</v>
      </c>
      <c r="O5538" s="10">
        <f t="shared" si="86"/>
        <v>1</v>
      </c>
    </row>
    <row r="5539" spans="2:15" x14ac:dyDescent="0.3">
      <c r="B5539" s="10">
        <v>2024</v>
      </c>
      <c r="C5539" s="10" t="s">
        <v>45</v>
      </c>
      <c r="D5539" s="10" t="s">
        <v>42</v>
      </c>
      <c r="E5539" s="10" t="s">
        <v>17</v>
      </c>
      <c r="F5539" s="10" t="s">
        <v>30</v>
      </c>
      <c r="G5539" s="10" t="s">
        <v>44</v>
      </c>
      <c r="H5539" s="10" t="s">
        <v>20</v>
      </c>
      <c r="I5539" s="10" t="s">
        <v>28</v>
      </c>
      <c r="O5539" s="10">
        <f t="shared" si="86"/>
        <v>1</v>
      </c>
    </row>
    <row r="5540" spans="2:15" x14ac:dyDescent="0.3">
      <c r="B5540" s="10">
        <v>2022</v>
      </c>
      <c r="C5540" s="10" t="s">
        <v>45</v>
      </c>
      <c r="D5540" s="10" t="s">
        <v>42</v>
      </c>
      <c r="E5540" s="10" t="s">
        <v>35</v>
      </c>
      <c r="F5540" s="10" t="s">
        <v>25</v>
      </c>
      <c r="G5540" s="10" t="s">
        <v>38</v>
      </c>
      <c r="H5540" s="10" t="s">
        <v>20</v>
      </c>
      <c r="I5540" s="10" t="s">
        <v>21</v>
      </c>
      <c r="O5540" s="10">
        <f t="shared" si="86"/>
        <v>1</v>
      </c>
    </row>
    <row r="5541" spans="2:15" x14ac:dyDescent="0.3">
      <c r="B5541" s="10">
        <v>2023</v>
      </c>
      <c r="C5541" s="10" t="s">
        <v>15</v>
      </c>
      <c r="D5541" s="10" t="s">
        <v>42</v>
      </c>
      <c r="E5541" s="10" t="s">
        <v>17</v>
      </c>
      <c r="F5541" s="10" t="s">
        <v>30</v>
      </c>
      <c r="G5541" s="10" t="s">
        <v>44</v>
      </c>
      <c r="H5541" s="10" t="s">
        <v>39</v>
      </c>
      <c r="I5541" s="10" t="s">
        <v>28</v>
      </c>
      <c r="O5541" s="10">
        <f t="shared" si="86"/>
        <v>1</v>
      </c>
    </row>
    <row r="5542" spans="2:15" x14ac:dyDescent="0.3">
      <c r="B5542" s="10">
        <v>2025</v>
      </c>
      <c r="C5542" s="10" t="s">
        <v>36</v>
      </c>
      <c r="D5542" s="10" t="s">
        <v>33</v>
      </c>
      <c r="E5542" s="10" t="s">
        <v>35</v>
      </c>
      <c r="F5542" s="10" t="s">
        <v>18</v>
      </c>
      <c r="G5542" s="10" t="s">
        <v>32</v>
      </c>
      <c r="H5542" s="10" t="s">
        <v>20</v>
      </c>
      <c r="I5542" s="10" t="s">
        <v>28</v>
      </c>
      <c r="O5542" s="10">
        <f t="shared" si="86"/>
        <v>1</v>
      </c>
    </row>
    <row r="5543" spans="2:15" x14ac:dyDescent="0.3">
      <c r="B5543" s="10">
        <v>2026</v>
      </c>
      <c r="C5543" s="10" t="s">
        <v>43</v>
      </c>
      <c r="D5543" s="10" t="s">
        <v>23</v>
      </c>
      <c r="E5543" s="10" t="s">
        <v>17</v>
      </c>
      <c r="F5543" s="10" t="s">
        <v>30</v>
      </c>
      <c r="G5543" s="10" t="s">
        <v>32</v>
      </c>
      <c r="H5543" s="10" t="s">
        <v>27</v>
      </c>
      <c r="I5543" s="10" t="s">
        <v>34</v>
      </c>
      <c r="O5543" s="10">
        <f t="shared" si="86"/>
        <v>1</v>
      </c>
    </row>
    <row r="5544" spans="2:15" x14ac:dyDescent="0.3">
      <c r="B5544" s="10">
        <v>2026</v>
      </c>
      <c r="C5544" s="10" t="s">
        <v>45</v>
      </c>
      <c r="D5544" s="10" t="s">
        <v>42</v>
      </c>
      <c r="E5544" s="10" t="s">
        <v>35</v>
      </c>
      <c r="F5544" s="10" t="s">
        <v>25</v>
      </c>
      <c r="G5544" s="10" t="s">
        <v>38</v>
      </c>
      <c r="H5544" s="10" t="s">
        <v>20</v>
      </c>
      <c r="I5544" s="10" t="s">
        <v>28</v>
      </c>
      <c r="O5544" s="10">
        <f t="shared" si="86"/>
        <v>1</v>
      </c>
    </row>
    <row r="5545" spans="2:15" x14ac:dyDescent="0.3">
      <c r="B5545" s="10">
        <v>2022</v>
      </c>
      <c r="C5545" s="10" t="s">
        <v>36</v>
      </c>
      <c r="D5545" s="10" t="s">
        <v>37</v>
      </c>
      <c r="E5545" s="10" t="s">
        <v>24</v>
      </c>
      <c r="F5545" s="10" t="s">
        <v>25</v>
      </c>
      <c r="G5545" s="10" t="s">
        <v>38</v>
      </c>
      <c r="H5545" s="10" t="s">
        <v>20</v>
      </c>
      <c r="I5545" s="10" t="s">
        <v>28</v>
      </c>
      <c r="O5545" s="10">
        <f t="shared" si="86"/>
        <v>1</v>
      </c>
    </row>
    <row r="5546" spans="2:15" x14ac:dyDescent="0.3">
      <c r="B5546" s="10">
        <v>2023</v>
      </c>
      <c r="C5546" s="10" t="s">
        <v>41</v>
      </c>
      <c r="D5546" s="10" t="s">
        <v>16</v>
      </c>
      <c r="E5546" s="10" t="s">
        <v>17</v>
      </c>
      <c r="F5546" s="10" t="s">
        <v>25</v>
      </c>
      <c r="G5546" s="10" t="s">
        <v>40</v>
      </c>
      <c r="H5546" s="10" t="s">
        <v>39</v>
      </c>
      <c r="I5546" s="10" t="s">
        <v>34</v>
      </c>
      <c r="O5546" s="10">
        <f t="shared" si="86"/>
        <v>1</v>
      </c>
    </row>
    <row r="5547" spans="2:15" x14ac:dyDescent="0.3">
      <c r="B5547" s="10">
        <v>2020</v>
      </c>
      <c r="C5547" s="10" t="s">
        <v>22</v>
      </c>
      <c r="D5547" s="10" t="s">
        <v>31</v>
      </c>
      <c r="E5547" s="10" t="s">
        <v>35</v>
      </c>
      <c r="F5547" s="10" t="s">
        <v>30</v>
      </c>
      <c r="G5547" s="10" t="s">
        <v>38</v>
      </c>
      <c r="H5547" s="10" t="s">
        <v>20</v>
      </c>
      <c r="I5547" s="10" t="s">
        <v>28</v>
      </c>
      <c r="O5547" s="10">
        <f t="shared" si="86"/>
        <v>1</v>
      </c>
    </row>
    <row r="5548" spans="2:15" x14ac:dyDescent="0.3">
      <c r="B5548" s="10">
        <v>2026</v>
      </c>
      <c r="C5548" s="10" t="s">
        <v>22</v>
      </c>
      <c r="D5548" s="10" t="s">
        <v>42</v>
      </c>
      <c r="E5548" s="10" t="s">
        <v>35</v>
      </c>
      <c r="F5548" s="10" t="s">
        <v>25</v>
      </c>
      <c r="G5548" s="10" t="s">
        <v>26</v>
      </c>
      <c r="H5548" s="10" t="s">
        <v>20</v>
      </c>
      <c r="I5548" s="10" t="s">
        <v>28</v>
      </c>
      <c r="O5548" s="10">
        <f t="shared" si="86"/>
        <v>1</v>
      </c>
    </row>
    <row r="5549" spans="2:15" x14ac:dyDescent="0.3">
      <c r="B5549" s="10">
        <v>2020</v>
      </c>
      <c r="C5549" s="10" t="s">
        <v>22</v>
      </c>
      <c r="D5549" s="10" t="s">
        <v>37</v>
      </c>
      <c r="E5549" s="10" t="s">
        <v>24</v>
      </c>
      <c r="F5549" s="10" t="s">
        <v>18</v>
      </c>
      <c r="G5549" s="10" t="s">
        <v>26</v>
      </c>
      <c r="H5549" s="10" t="s">
        <v>27</v>
      </c>
      <c r="I5549" s="10" t="s">
        <v>28</v>
      </c>
      <c r="O5549" s="10">
        <f t="shared" si="86"/>
        <v>1</v>
      </c>
    </row>
    <row r="5550" spans="2:15" x14ac:dyDescent="0.3">
      <c r="B5550" s="10">
        <v>2026</v>
      </c>
      <c r="C5550" s="10" t="s">
        <v>22</v>
      </c>
      <c r="D5550" s="10" t="s">
        <v>31</v>
      </c>
      <c r="E5550" s="10" t="s">
        <v>17</v>
      </c>
      <c r="F5550" s="10" t="s">
        <v>30</v>
      </c>
      <c r="G5550" s="10" t="s">
        <v>32</v>
      </c>
      <c r="H5550" s="10" t="s">
        <v>27</v>
      </c>
      <c r="I5550" s="10" t="s">
        <v>34</v>
      </c>
      <c r="O5550" s="10">
        <f t="shared" si="86"/>
        <v>1</v>
      </c>
    </row>
    <row r="5551" spans="2:15" x14ac:dyDescent="0.3">
      <c r="B5551" s="10">
        <v>2020</v>
      </c>
      <c r="C5551" s="10" t="s">
        <v>22</v>
      </c>
      <c r="D5551" s="10" t="s">
        <v>37</v>
      </c>
      <c r="E5551" s="10" t="s">
        <v>35</v>
      </c>
      <c r="F5551" s="10" t="s">
        <v>18</v>
      </c>
      <c r="G5551" s="10" t="s">
        <v>40</v>
      </c>
      <c r="H5551" s="10" t="s">
        <v>27</v>
      </c>
      <c r="I5551" s="10" t="s">
        <v>28</v>
      </c>
      <c r="O5551" s="10">
        <f t="shared" si="86"/>
        <v>1</v>
      </c>
    </row>
    <row r="5552" spans="2:15" x14ac:dyDescent="0.3">
      <c r="B5552" s="10">
        <v>2025</v>
      </c>
      <c r="C5552" s="10" t="s">
        <v>22</v>
      </c>
      <c r="D5552" s="10" t="s">
        <v>31</v>
      </c>
      <c r="E5552" s="10" t="s">
        <v>24</v>
      </c>
      <c r="F5552" s="10" t="s">
        <v>30</v>
      </c>
      <c r="G5552" s="10" t="s">
        <v>40</v>
      </c>
      <c r="H5552" s="10" t="s">
        <v>34</v>
      </c>
      <c r="I5552" s="10" t="s">
        <v>34</v>
      </c>
      <c r="O5552" s="10">
        <f t="shared" si="86"/>
        <v>1</v>
      </c>
    </row>
    <row r="5553" spans="2:15" x14ac:dyDescent="0.3">
      <c r="B5553" s="10">
        <v>2024</v>
      </c>
      <c r="C5553" s="10" t="s">
        <v>29</v>
      </c>
      <c r="D5553" s="10" t="s">
        <v>31</v>
      </c>
      <c r="E5553" s="10" t="s">
        <v>24</v>
      </c>
      <c r="F5553" s="10" t="s">
        <v>25</v>
      </c>
      <c r="G5553" s="10" t="s">
        <v>44</v>
      </c>
      <c r="H5553" s="10" t="s">
        <v>39</v>
      </c>
      <c r="I5553" s="10" t="s">
        <v>28</v>
      </c>
      <c r="O5553" s="10">
        <f t="shared" si="86"/>
        <v>1</v>
      </c>
    </row>
    <row r="5554" spans="2:15" x14ac:dyDescent="0.3">
      <c r="B5554" s="10">
        <v>2024</v>
      </c>
      <c r="C5554" s="10" t="s">
        <v>22</v>
      </c>
      <c r="D5554" s="10" t="s">
        <v>37</v>
      </c>
      <c r="E5554" s="10" t="s">
        <v>35</v>
      </c>
      <c r="F5554" s="10" t="s">
        <v>18</v>
      </c>
      <c r="G5554" s="10" t="s">
        <v>38</v>
      </c>
      <c r="H5554" s="10" t="s">
        <v>20</v>
      </c>
      <c r="I5554" s="10" t="s">
        <v>21</v>
      </c>
      <c r="O5554" s="10">
        <f t="shared" si="86"/>
        <v>1</v>
      </c>
    </row>
    <row r="5555" spans="2:15" x14ac:dyDescent="0.3">
      <c r="B5555" s="10">
        <v>2023</v>
      </c>
      <c r="C5555" s="10" t="s">
        <v>41</v>
      </c>
      <c r="D5555" s="10" t="s">
        <v>23</v>
      </c>
      <c r="E5555" s="10" t="s">
        <v>24</v>
      </c>
      <c r="F5555" s="10" t="s">
        <v>30</v>
      </c>
      <c r="G5555" s="10" t="s">
        <v>32</v>
      </c>
      <c r="H5555" s="10" t="s">
        <v>27</v>
      </c>
      <c r="I5555" s="10" t="s">
        <v>34</v>
      </c>
      <c r="O5555" s="10">
        <f t="shared" si="86"/>
        <v>1</v>
      </c>
    </row>
    <row r="5556" spans="2:15" x14ac:dyDescent="0.3">
      <c r="B5556" s="10">
        <v>2022</v>
      </c>
      <c r="C5556" s="10" t="s">
        <v>43</v>
      </c>
      <c r="D5556" s="10" t="s">
        <v>33</v>
      </c>
      <c r="E5556" s="10" t="s">
        <v>35</v>
      </c>
      <c r="F5556" s="10" t="s">
        <v>18</v>
      </c>
      <c r="G5556" s="10" t="s">
        <v>38</v>
      </c>
      <c r="H5556" s="10" t="s">
        <v>20</v>
      </c>
      <c r="I5556" s="10" t="s">
        <v>21</v>
      </c>
      <c r="O5556" s="10">
        <f t="shared" si="86"/>
        <v>1</v>
      </c>
    </row>
    <row r="5557" spans="2:15" x14ac:dyDescent="0.3">
      <c r="B5557" s="10">
        <v>2022</v>
      </c>
      <c r="C5557" s="10" t="s">
        <v>22</v>
      </c>
      <c r="D5557" s="10" t="s">
        <v>16</v>
      </c>
      <c r="E5557" s="10" t="s">
        <v>24</v>
      </c>
      <c r="F5557" s="10" t="s">
        <v>25</v>
      </c>
      <c r="G5557" s="10" t="s">
        <v>19</v>
      </c>
      <c r="H5557" s="10" t="s">
        <v>20</v>
      </c>
      <c r="I5557" s="10" t="s">
        <v>28</v>
      </c>
      <c r="O5557" s="10">
        <f t="shared" si="86"/>
        <v>1</v>
      </c>
    </row>
    <row r="5558" spans="2:15" x14ac:dyDescent="0.3">
      <c r="B5558" s="10">
        <v>2020</v>
      </c>
      <c r="C5558" s="10" t="s">
        <v>45</v>
      </c>
      <c r="D5558" s="10" t="s">
        <v>42</v>
      </c>
      <c r="E5558" s="10" t="s">
        <v>24</v>
      </c>
      <c r="F5558" s="10" t="s">
        <v>18</v>
      </c>
      <c r="G5558" s="10" t="s">
        <v>38</v>
      </c>
      <c r="H5558" s="10" t="s">
        <v>27</v>
      </c>
      <c r="I5558" s="10" t="s">
        <v>34</v>
      </c>
      <c r="O5558" s="10">
        <f t="shared" si="86"/>
        <v>1</v>
      </c>
    </row>
    <row r="5559" spans="2:15" x14ac:dyDescent="0.3">
      <c r="B5559" s="10">
        <v>2025</v>
      </c>
      <c r="C5559" s="10" t="s">
        <v>15</v>
      </c>
      <c r="D5559" s="10" t="s">
        <v>33</v>
      </c>
      <c r="E5559" s="10" t="s">
        <v>17</v>
      </c>
      <c r="F5559" s="10" t="s">
        <v>30</v>
      </c>
      <c r="G5559" s="10" t="s">
        <v>32</v>
      </c>
      <c r="H5559" s="10" t="s">
        <v>39</v>
      </c>
      <c r="I5559" s="10" t="s">
        <v>28</v>
      </c>
      <c r="O5559" s="10">
        <f t="shared" si="86"/>
        <v>1</v>
      </c>
    </row>
    <row r="5560" spans="2:15" x14ac:dyDescent="0.3">
      <c r="B5560" s="10">
        <v>2022</v>
      </c>
      <c r="C5560" s="10" t="s">
        <v>41</v>
      </c>
      <c r="D5560" s="10" t="s">
        <v>16</v>
      </c>
      <c r="E5560" s="10" t="s">
        <v>35</v>
      </c>
      <c r="F5560" s="10" t="s">
        <v>30</v>
      </c>
      <c r="G5560" s="10" t="s">
        <v>38</v>
      </c>
      <c r="H5560" s="10" t="s">
        <v>20</v>
      </c>
      <c r="I5560" s="10" t="s">
        <v>34</v>
      </c>
      <c r="O5560" s="10">
        <f t="shared" si="86"/>
        <v>1</v>
      </c>
    </row>
    <row r="5561" spans="2:15" x14ac:dyDescent="0.3">
      <c r="B5561" s="10">
        <v>2024</v>
      </c>
      <c r="C5561" s="10" t="s">
        <v>41</v>
      </c>
      <c r="D5561" s="10" t="s">
        <v>37</v>
      </c>
      <c r="E5561" s="10" t="s">
        <v>24</v>
      </c>
      <c r="F5561" s="10" t="s">
        <v>18</v>
      </c>
      <c r="G5561" s="10" t="s">
        <v>44</v>
      </c>
      <c r="H5561" s="10" t="s">
        <v>20</v>
      </c>
      <c r="I5561" s="10" t="s">
        <v>34</v>
      </c>
      <c r="O5561" s="10">
        <f t="shared" si="86"/>
        <v>1</v>
      </c>
    </row>
    <row r="5562" spans="2:15" x14ac:dyDescent="0.3">
      <c r="B5562" s="10">
        <v>2021</v>
      </c>
      <c r="C5562" s="10" t="s">
        <v>41</v>
      </c>
      <c r="D5562" s="10" t="s">
        <v>33</v>
      </c>
      <c r="E5562" s="10" t="s">
        <v>24</v>
      </c>
      <c r="F5562" s="10" t="s">
        <v>25</v>
      </c>
      <c r="G5562" s="10" t="s">
        <v>40</v>
      </c>
      <c r="H5562" s="10" t="s">
        <v>39</v>
      </c>
      <c r="I5562" s="10" t="s">
        <v>34</v>
      </c>
      <c r="O5562" s="10">
        <f t="shared" si="86"/>
        <v>1</v>
      </c>
    </row>
    <row r="5563" spans="2:15" x14ac:dyDescent="0.3">
      <c r="B5563" s="10">
        <v>2023</v>
      </c>
      <c r="C5563" s="10" t="s">
        <v>22</v>
      </c>
      <c r="D5563" s="10" t="s">
        <v>23</v>
      </c>
      <c r="E5563" s="10" t="s">
        <v>24</v>
      </c>
      <c r="F5563" s="10" t="s">
        <v>30</v>
      </c>
      <c r="G5563" s="10" t="s">
        <v>32</v>
      </c>
      <c r="H5563" s="10" t="s">
        <v>20</v>
      </c>
      <c r="I5563" s="10" t="s">
        <v>28</v>
      </c>
      <c r="O5563" s="10">
        <f t="shared" si="86"/>
        <v>1</v>
      </c>
    </row>
    <row r="5564" spans="2:15" x14ac:dyDescent="0.3">
      <c r="B5564" s="10">
        <v>2021</v>
      </c>
      <c r="C5564" s="10" t="s">
        <v>22</v>
      </c>
      <c r="D5564" s="10" t="s">
        <v>23</v>
      </c>
      <c r="E5564" s="10" t="s">
        <v>24</v>
      </c>
      <c r="F5564" s="10" t="s">
        <v>18</v>
      </c>
      <c r="G5564" s="10" t="s">
        <v>38</v>
      </c>
      <c r="H5564" s="10" t="s">
        <v>39</v>
      </c>
      <c r="I5564" s="10" t="s">
        <v>21</v>
      </c>
      <c r="O5564" s="10">
        <f t="shared" si="86"/>
        <v>1</v>
      </c>
    </row>
    <row r="5565" spans="2:15" x14ac:dyDescent="0.3">
      <c r="B5565" s="10">
        <v>2023</v>
      </c>
      <c r="C5565" s="10" t="s">
        <v>22</v>
      </c>
      <c r="D5565" s="10" t="s">
        <v>42</v>
      </c>
      <c r="E5565" s="10" t="s">
        <v>35</v>
      </c>
      <c r="F5565" s="10" t="s">
        <v>25</v>
      </c>
      <c r="G5565" s="10" t="s">
        <v>38</v>
      </c>
      <c r="H5565" s="10" t="s">
        <v>39</v>
      </c>
      <c r="I5565" s="10" t="s">
        <v>28</v>
      </c>
      <c r="O5565" s="10">
        <f t="shared" si="86"/>
        <v>1</v>
      </c>
    </row>
    <row r="5566" spans="2:15" x14ac:dyDescent="0.3">
      <c r="B5566" s="10">
        <v>2023</v>
      </c>
      <c r="C5566" s="10" t="s">
        <v>41</v>
      </c>
      <c r="D5566" s="10" t="s">
        <v>33</v>
      </c>
      <c r="E5566" s="10" t="s">
        <v>35</v>
      </c>
      <c r="F5566" s="10" t="s">
        <v>18</v>
      </c>
      <c r="G5566" s="10" t="s">
        <v>40</v>
      </c>
      <c r="H5566" s="10" t="s">
        <v>39</v>
      </c>
      <c r="I5566" s="10" t="s">
        <v>28</v>
      </c>
      <c r="O5566" s="10">
        <f t="shared" si="86"/>
        <v>1</v>
      </c>
    </row>
    <row r="5567" spans="2:15" x14ac:dyDescent="0.3">
      <c r="B5567" s="10">
        <v>2026</v>
      </c>
      <c r="C5567" s="10" t="s">
        <v>29</v>
      </c>
      <c r="D5567" s="10" t="s">
        <v>37</v>
      </c>
      <c r="E5567" s="10" t="s">
        <v>24</v>
      </c>
      <c r="F5567" s="10" t="s">
        <v>30</v>
      </c>
      <c r="G5567" s="10" t="s">
        <v>19</v>
      </c>
      <c r="H5567" s="10" t="s">
        <v>27</v>
      </c>
      <c r="I5567" s="10" t="s">
        <v>21</v>
      </c>
      <c r="O5567" s="10">
        <f t="shared" si="86"/>
        <v>1</v>
      </c>
    </row>
    <row r="5568" spans="2:15" x14ac:dyDescent="0.3">
      <c r="B5568" s="10">
        <v>2020</v>
      </c>
      <c r="C5568" s="10" t="s">
        <v>15</v>
      </c>
      <c r="D5568" s="10" t="s">
        <v>31</v>
      </c>
      <c r="E5568" s="10" t="s">
        <v>17</v>
      </c>
      <c r="F5568" s="10" t="s">
        <v>25</v>
      </c>
      <c r="G5568" s="10" t="s">
        <v>32</v>
      </c>
      <c r="H5568" s="10" t="s">
        <v>34</v>
      </c>
      <c r="I5568" s="10" t="s">
        <v>28</v>
      </c>
      <c r="O5568" s="10">
        <f t="shared" si="86"/>
        <v>1</v>
      </c>
    </row>
    <row r="5569" spans="2:15" x14ac:dyDescent="0.3">
      <c r="B5569" s="10">
        <v>2020</v>
      </c>
      <c r="C5569" s="10" t="s">
        <v>41</v>
      </c>
      <c r="D5569" s="10" t="s">
        <v>23</v>
      </c>
      <c r="E5569" s="10" t="s">
        <v>17</v>
      </c>
      <c r="F5569" s="10" t="s">
        <v>25</v>
      </c>
      <c r="G5569" s="10" t="s">
        <v>38</v>
      </c>
      <c r="H5569" s="10" t="s">
        <v>34</v>
      </c>
      <c r="I5569" s="10" t="s">
        <v>28</v>
      </c>
      <c r="O5569" s="10">
        <f t="shared" si="86"/>
        <v>1</v>
      </c>
    </row>
    <row r="5570" spans="2:15" x14ac:dyDescent="0.3">
      <c r="B5570" s="10">
        <v>2022</v>
      </c>
      <c r="C5570" s="10" t="s">
        <v>41</v>
      </c>
      <c r="D5570" s="10" t="s">
        <v>33</v>
      </c>
      <c r="E5570" s="10" t="s">
        <v>35</v>
      </c>
      <c r="F5570" s="10" t="s">
        <v>30</v>
      </c>
      <c r="G5570" s="10" t="s">
        <v>19</v>
      </c>
      <c r="H5570" s="10" t="s">
        <v>20</v>
      </c>
      <c r="I5570" s="10" t="s">
        <v>21</v>
      </c>
      <c r="O5570" s="10">
        <f t="shared" si="86"/>
        <v>1</v>
      </c>
    </row>
    <row r="5571" spans="2:15" x14ac:dyDescent="0.3">
      <c r="B5571" s="10">
        <v>2020</v>
      </c>
      <c r="C5571" s="10" t="s">
        <v>45</v>
      </c>
      <c r="D5571" s="10" t="s">
        <v>16</v>
      </c>
      <c r="E5571" s="10" t="s">
        <v>17</v>
      </c>
      <c r="F5571" s="10" t="s">
        <v>25</v>
      </c>
      <c r="G5571" s="10" t="s">
        <v>32</v>
      </c>
      <c r="H5571" s="10" t="s">
        <v>27</v>
      </c>
      <c r="I5571" s="10" t="s">
        <v>28</v>
      </c>
      <c r="O5571" s="10">
        <f t="shared" si="86"/>
        <v>1</v>
      </c>
    </row>
    <row r="5572" spans="2:15" x14ac:dyDescent="0.3">
      <c r="B5572" s="10">
        <v>2020</v>
      </c>
      <c r="C5572" s="10" t="s">
        <v>29</v>
      </c>
      <c r="D5572" s="10" t="s">
        <v>31</v>
      </c>
      <c r="E5572" s="10" t="s">
        <v>17</v>
      </c>
      <c r="F5572" s="10" t="s">
        <v>30</v>
      </c>
      <c r="G5572" s="10" t="s">
        <v>44</v>
      </c>
      <c r="H5572" s="10" t="s">
        <v>27</v>
      </c>
      <c r="I5572" s="10" t="s">
        <v>21</v>
      </c>
      <c r="O5572" s="10">
        <f t="shared" si="86"/>
        <v>1</v>
      </c>
    </row>
    <row r="5573" spans="2:15" x14ac:dyDescent="0.3">
      <c r="B5573" s="10">
        <v>2022</v>
      </c>
      <c r="C5573" s="10" t="s">
        <v>43</v>
      </c>
      <c r="D5573" s="10" t="s">
        <v>33</v>
      </c>
      <c r="E5573" s="10" t="s">
        <v>17</v>
      </c>
      <c r="F5573" s="10" t="s">
        <v>30</v>
      </c>
      <c r="G5573" s="10" t="s">
        <v>44</v>
      </c>
      <c r="H5573" s="10" t="s">
        <v>20</v>
      </c>
      <c r="I5573" s="10" t="s">
        <v>34</v>
      </c>
      <c r="O5573" s="10">
        <f t="shared" ref="O5573:O5636" si="87">SUBTOTAL(103,B5573)</f>
        <v>1</v>
      </c>
    </row>
    <row r="5574" spans="2:15" x14ac:dyDescent="0.3">
      <c r="B5574" s="10">
        <v>2020</v>
      </c>
      <c r="C5574" s="10" t="s">
        <v>36</v>
      </c>
      <c r="D5574" s="10" t="s">
        <v>16</v>
      </c>
      <c r="E5574" s="10" t="s">
        <v>17</v>
      </c>
      <c r="F5574" s="10" t="s">
        <v>25</v>
      </c>
      <c r="G5574" s="10" t="s">
        <v>19</v>
      </c>
      <c r="H5574" s="10" t="s">
        <v>20</v>
      </c>
      <c r="I5574" s="10" t="s">
        <v>28</v>
      </c>
      <c r="O5574" s="10">
        <f t="shared" si="87"/>
        <v>1</v>
      </c>
    </row>
    <row r="5575" spans="2:15" x14ac:dyDescent="0.3">
      <c r="B5575" s="10">
        <v>2026</v>
      </c>
      <c r="C5575" s="10" t="s">
        <v>22</v>
      </c>
      <c r="D5575" s="10" t="s">
        <v>23</v>
      </c>
      <c r="E5575" s="10" t="s">
        <v>24</v>
      </c>
      <c r="F5575" s="10" t="s">
        <v>25</v>
      </c>
      <c r="G5575" s="10" t="s">
        <v>44</v>
      </c>
      <c r="H5575" s="10" t="s">
        <v>20</v>
      </c>
      <c r="I5575" s="10" t="s">
        <v>28</v>
      </c>
      <c r="O5575" s="10">
        <f t="shared" si="87"/>
        <v>1</v>
      </c>
    </row>
    <row r="5576" spans="2:15" x14ac:dyDescent="0.3">
      <c r="B5576" s="10">
        <v>2021</v>
      </c>
      <c r="C5576" s="10" t="s">
        <v>36</v>
      </c>
      <c r="D5576" s="10" t="s">
        <v>42</v>
      </c>
      <c r="E5576" s="10" t="s">
        <v>35</v>
      </c>
      <c r="F5576" s="10" t="s">
        <v>30</v>
      </c>
      <c r="G5576" s="10" t="s">
        <v>19</v>
      </c>
      <c r="H5576" s="10" t="s">
        <v>39</v>
      </c>
      <c r="I5576" s="10" t="s">
        <v>34</v>
      </c>
      <c r="O5576" s="10">
        <f t="shared" si="87"/>
        <v>1</v>
      </c>
    </row>
    <row r="5577" spans="2:15" x14ac:dyDescent="0.3">
      <c r="B5577" s="10">
        <v>2024</v>
      </c>
      <c r="C5577" s="10" t="s">
        <v>29</v>
      </c>
      <c r="D5577" s="10" t="s">
        <v>33</v>
      </c>
      <c r="E5577" s="10" t="s">
        <v>17</v>
      </c>
      <c r="F5577" s="10" t="s">
        <v>18</v>
      </c>
      <c r="G5577" s="10" t="s">
        <v>26</v>
      </c>
      <c r="H5577" s="10" t="s">
        <v>27</v>
      </c>
      <c r="I5577" s="10" t="s">
        <v>28</v>
      </c>
      <c r="O5577" s="10">
        <f t="shared" si="87"/>
        <v>1</v>
      </c>
    </row>
    <row r="5578" spans="2:15" x14ac:dyDescent="0.3">
      <c r="B5578" s="10">
        <v>2022</v>
      </c>
      <c r="C5578" s="10" t="s">
        <v>22</v>
      </c>
      <c r="D5578" s="10" t="s">
        <v>33</v>
      </c>
      <c r="E5578" s="10" t="s">
        <v>17</v>
      </c>
      <c r="F5578" s="10" t="s">
        <v>18</v>
      </c>
      <c r="G5578" s="10" t="s">
        <v>40</v>
      </c>
      <c r="H5578" s="10" t="s">
        <v>39</v>
      </c>
      <c r="I5578" s="10" t="s">
        <v>28</v>
      </c>
      <c r="O5578" s="10">
        <f t="shared" si="87"/>
        <v>1</v>
      </c>
    </row>
    <row r="5579" spans="2:15" x14ac:dyDescent="0.3">
      <c r="B5579" s="10">
        <v>2020</v>
      </c>
      <c r="C5579" s="10" t="s">
        <v>45</v>
      </c>
      <c r="D5579" s="10" t="s">
        <v>42</v>
      </c>
      <c r="E5579" s="10" t="s">
        <v>24</v>
      </c>
      <c r="F5579" s="10" t="s">
        <v>30</v>
      </c>
      <c r="G5579" s="10" t="s">
        <v>32</v>
      </c>
      <c r="H5579" s="10" t="s">
        <v>34</v>
      </c>
      <c r="I5579" s="10" t="s">
        <v>21</v>
      </c>
      <c r="O5579" s="10">
        <f t="shared" si="87"/>
        <v>1</v>
      </c>
    </row>
    <row r="5580" spans="2:15" x14ac:dyDescent="0.3">
      <c r="B5580" s="10">
        <v>2022</v>
      </c>
      <c r="C5580" s="10" t="s">
        <v>22</v>
      </c>
      <c r="D5580" s="10" t="s">
        <v>31</v>
      </c>
      <c r="E5580" s="10" t="s">
        <v>17</v>
      </c>
      <c r="F5580" s="10" t="s">
        <v>18</v>
      </c>
      <c r="G5580" s="10" t="s">
        <v>19</v>
      </c>
      <c r="H5580" s="10" t="s">
        <v>20</v>
      </c>
      <c r="I5580" s="10" t="s">
        <v>28</v>
      </c>
      <c r="O5580" s="10">
        <f t="shared" si="87"/>
        <v>1</v>
      </c>
    </row>
    <row r="5581" spans="2:15" x14ac:dyDescent="0.3">
      <c r="B5581" s="10">
        <v>2022</v>
      </c>
      <c r="C5581" s="10" t="s">
        <v>43</v>
      </c>
      <c r="D5581" s="10" t="s">
        <v>23</v>
      </c>
      <c r="E5581" s="10" t="s">
        <v>24</v>
      </c>
      <c r="F5581" s="10" t="s">
        <v>18</v>
      </c>
      <c r="G5581" s="10" t="s">
        <v>19</v>
      </c>
      <c r="H5581" s="10" t="s">
        <v>27</v>
      </c>
      <c r="I5581" s="10" t="s">
        <v>21</v>
      </c>
      <c r="O5581" s="10">
        <f t="shared" si="87"/>
        <v>1</v>
      </c>
    </row>
    <row r="5582" spans="2:15" x14ac:dyDescent="0.3">
      <c r="B5582" s="10">
        <v>2021</v>
      </c>
      <c r="C5582" s="10" t="s">
        <v>36</v>
      </c>
      <c r="D5582" s="10" t="s">
        <v>16</v>
      </c>
      <c r="E5582" s="10" t="s">
        <v>17</v>
      </c>
      <c r="F5582" s="10" t="s">
        <v>25</v>
      </c>
      <c r="G5582" s="10" t="s">
        <v>40</v>
      </c>
      <c r="H5582" s="10" t="s">
        <v>20</v>
      </c>
      <c r="I5582" s="10" t="s">
        <v>28</v>
      </c>
      <c r="O5582" s="10">
        <f t="shared" si="87"/>
        <v>1</v>
      </c>
    </row>
    <row r="5583" spans="2:15" x14ac:dyDescent="0.3">
      <c r="B5583" s="10">
        <v>2023</v>
      </c>
      <c r="C5583" s="10" t="s">
        <v>29</v>
      </c>
      <c r="D5583" s="10" t="s">
        <v>16</v>
      </c>
      <c r="E5583" s="10" t="s">
        <v>35</v>
      </c>
      <c r="F5583" s="10" t="s">
        <v>25</v>
      </c>
      <c r="G5583" s="10" t="s">
        <v>40</v>
      </c>
      <c r="H5583" s="10" t="s">
        <v>20</v>
      </c>
      <c r="I5583" s="10" t="s">
        <v>28</v>
      </c>
      <c r="O5583" s="10">
        <f t="shared" si="87"/>
        <v>1</v>
      </c>
    </row>
    <row r="5584" spans="2:15" x14ac:dyDescent="0.3">
      <c r="B5584" s="10">
        <v>2026</v>
      </c>
      <c r="C5584" s="10" t="s">
        <v>29</v>
      </c>
      <c r="D5584" s="10" t="s">
        <v>23</v>
      </c>
      <c r="E5584" s="10" t="s">
        <v>35</v>
      </c>
      <c r="F5584" s="10" t="s">
        <v>30</v>
      </c>
      <c r="G5584" s="10" t="s">
        <v>26</v>
      </c>
      <c r="H5584" s="10" t="s">
        <v>39</v>
      </c>
      <c r="I5584" s="10" t="s">
        <v>28</v>
      </c>
      <c r="O5584" s="10">
        <f t="shared" si="87"/>
        <v>1</v>
      </c>
    </row>
    <row r="5585" spans="2:15" x14ac:dyDescent="0.3">
      <c r="B5585" s="10">
        <v>2025</v>
      </c>
      <c r="C5585" s="10" t="s">
        <v>41</v>
      </c>
      <c r="D5585" s="10" t="s">
        <v>16</v>
      </c>
      <c r="E5585" s="10" t="s">
        <v>24</v>
      </c>
      <c r="F5585" s="10" t="s">
        <v>25</v>
      </c>
      <c r="G5585" s="10" t="s">
        <v>26</v>
      </c>
      <c r="H5585" s="10" t="s">
        <v>39</v>
      </c>
      <c r="I5585" s="10" t="s">
        <v>28</v>
      </c>
      <c r="O5585" s="10">
        <f t="shared" si="87"/>
        <v>1</v>
      </c>
    </row>
    <row r="5586" spans="2:15" x14ac:dyDescent="0.3">
      <c r="B5586" s="10">
        <v>2023</v>
      </c>
      <c r="C5586" s="10" t="s">
        <v>43</v>
      </c>
      <c r="D5586" s="10" t="s">
        <v>33</v>
      </c>
      <c r="E5586" s="10" t="s">
        <v>17</v>
      </c>
      <c r="F5586" s="10" t="s">
        <v>18</v>
      </c>
      <c r="G5586" s="10" t="s">
        <v>19</v>
      </c>
      <c r="H5586" s="10" t="s">
        <v>34</v>
      </c>
      <c r="I5586" s="10" t="s">
        <v>21</v>
      </c>
      <c r="O5586" s="10">
        <f t="shared" si="87"/>
        <v>1</v>
      </c>
    </row>
    <row r="5587" spans="2:15" x14ac:dyDescent="0.3">
      <c r="B5587" s="10">
        <v>2023</v>
      </c>
      <c r="C5587" s="10" t="s">
        <v>41</v>
      </c>
      <c r="D5587" s="10" t="s">
        <v>42</v>
      </c>
      <c r="E5587" s="10" t="s">
        <v>17</v>
      </c>
      <c r="F5587" s="10" t="s">
        <v>30</v>
      </c>
      <c r="G5587" s="10" t="s">
        <v>44</v>
      </c>
      <c r="H5587" s="10" t="s">
        <v>20</v>
      </c>
      <c r="I5587" s="10" t="s">
        <v>21</v>
      </c>
      <c r="O5587" s="10">
        <f t="shared" si="87"/>
        <v>1</v>
      </c>
    </row>
    <row r="5588" spans="2:15" x14ac:dyDescent="0.3">
      <c r="B5588" s="10">
        <v>2020</v>
      </c>
      <c r="C5588" s="10" t="s">
        <v>41</v>
      </c>
      <c r="D5588" s="10" t="s">
        <v>37</v>
      </c>
      <c r="E5588" s="10" t="s">
        <v>24</v>
      </c>
      <c r="F5588" s="10" t="s">
        <v>25</v>
      </c>
      <c r="G5588" s="10" t="s">
        <v>32</v>
      </c>
      <c r="H5588" s="10" t="s">
        <v>27</v>
      </c>
      <c r="I5588" s="10" t="s">
        <v>28</v>
      </c>
      <c r="O5588" s="10">
        <f t="shared" si="87"/>
        <v>1</v>
      </c>
    </row>
    <row r="5589" spans="2:15" x14ac:dyDescent="0.3">
      <c r="B5589" s="10">
        <v>2024</v>
      </c>
      <c r="C5589" s="10" t="s">
        <v>43</v>
      </c>
      <c r="D5589" s="10" t="s">
        <v>23</v>
      </c>
      <c r="E5589" s="10" t="s">
        <v>17</v>
      </c>
      <c r="F5589" s="10" t="s">
        <v>30</v>
      </c>
      <c r="G5589" s="10" t="s">
        <v>44</v>
      </c>
      <c r="H5589" s="10" t="s">
        <v>20</v>
      </c>
      <c r="I5589" s="10" t="s">
        <v>21</v>
      </c>
      <c r="O5589" s="10">
        <f t="shared" si="87"/>
        <v>1</v>
      </c>
    </row>
    <row r="5590" spans="2:15" x14ac:dyDescent="0.3">
      <c r="B5590" s="10">
        <v>2020</v>
      </c>
      <c r="C5590" s="10" t="s">
        <v>45</v>
      </c>
      <c r="D5590" s="10" t="s">
        <v>23</v>
      </c>
      <c r="E5590" s="10" t="s">
        <v>17</v>
      </c>
      <c r="F5590" s="10" t="s">
        <v>25</v>
      </c>
      <c r="G5590" s="10" t="s">
        <v>19</v>
      </c>
      <c r="H5590" s="10" t="s">
        <v>34</v>
      </c>
      <c r="I5590" s="10" t="s">
        <v>34</v>
      </c>
      <c r="O5590" s="10">
        <f t="shared" si="87"/>
        <v>1</v>
      </c>
    </row>
    <row r="5591" spans="2:15" x14ac:dyDescent="0.3">
      <c r="B5591" s="10">
        <v>2025</v>
      </c>
      <c r="C5591" s="10" t="s">
        <v>15</v>
      </c>
      <c r="D5591" s="10" t="s">
        <v>31</v>
      </c>
      <c r="E5591" s="10" t="s">
        <v>17</v>
      </c>
      <c r="F5591" s="10" t="s">
        <v>25</v>
      </c>
      <c r="G5591" s="10" t="s">
        <v>32</v>
      </c>
      <c r="H5591" s="10" t="s">
        <v>27</v>
      </c>
      <c r="I5591" s="10" t="s">
        <v>28</v>
      </c>
      <c r="O5591" s="10">
        <f t="shared" si="87"/>
        <v>1</v>
      </c>
    </row>
    <row r="5592" spans="2:15" x14ac:dyDescent="0.3">
      <c r="B5592" s="10">
        <v>2024</v>
      </c>
      <c r="C5592" s="10" t="s">
        <v>36</v>
      </c>
      <c r="D5592" s="10" t="s">
        <v>16</v>
      </c>
      <c r="E5592" s="10" t="s">
        <v>35</v>
      </c>
      <c r="F5592" s="10" t="s">
        <v>18</v>
      </c>
      <c r="G5592" s="10" t="s">
        <v>38</v>
      </c>
      <c r="H5592" s="10" t="s">
        <v>39</v>
      </c>
      <c r="I5592" s="10" t="s">
        <v>34</v>
      </c>
      <c r="O5592" s="10">
        <f t="shared" si="87"/>
        <v>1</v>
      </c>
    </row>
    <row r="5593" spans="2:15" x14ac:dyDescent="0.3">
      <c r="B5593" s="10">
        <v>2022</v>
      </c>
      <c r="C5593" s="10" t="s">
        <v>45</v>
      </c>
      <c r="D5593" s="10" t="s">
        <v>31</v>
      </c>
      <c r="E5593" s="10" t="s">
        <v>17</v>
      </c>
      <c r="F5593" s="10" t="s">
        <v>25</v>
      </c>
      <c r="G5593" s="10" t="s">
        <v>44</v>
      </c>
      <c r="H5593" s="10" t="s">
        <v>27</v>
      </c>
      <c r="I5593" s="10" t="s">
        <v>34</v>
      </c>
      <c r="O5593" s="10">
        <f t="shared" si="87"/>
        <v>1</v>
      </c>
    </row>
    <row r="5594" spans="2:15" x14ac:dyDescent="0.3">
      <c r="B5594" s="10">
        <v>2021</v>
      </c>
      <c r="C5594" s="10" t="s">
        <v>45</v>
      </c>
      <c r="D5594" s="10" t="s">
        <v>33</v>
      </c>
      <c r="E5594" s="10" t="s">
        <v>17</v>
      </c>
      <c r="F5594" s="10" t="s">
        <v>18</v>
      </c>
      <c r="G5594" s="10" t="s">
        <v>40</v>
      </c>
      <c r="H5594" s="10" t="s">
        <v>20</v>
      </c>
      <c r="I5594" s="10" t="s">
        <v>34</v>
      </c>
      <c r="O5594" s="10">
        <f t="shared" si="87"/>
        <v>1</v>
      </c>
    </row>
    <row r="5595" spans="2:15" x14ac:dyDescent="0.3">
      <c r="B5595" s="10">
        <v>2023</v>
      </c>
      <c r="C5595" s="10" t="s">
        <v>15</v>
      </c>
      <c r="D5595" s="10" t="s">
        <v>16</v>
      </c>
      <c r="E5595" s="10" t="s">
        <v>24</v>
      </c>
      <c r="F5595" s="10" t="s">
        <v>18</v>
      </c>
      <c r="G5595" s="10" t="s">
        <v>38</v>
      </c>
      <c r="H5595" s="10" t="s">
        <v>27</v>
      </c>
      <c r="I5595" s="10" t="s">
        <v>28</v>
      </c>
      <c r="O5595" s="10">
        <f t="shared" si="87"/>
        <v>1</v>
      </c>
    </row>
    <row r="5596" spans="2:15" x14ac:dyDescent="0.3">
      <c r="B5596" s="10">
        <v>2020</v>
      </c>
      <c r="C5596" s="10" t="s">
        <v>29</v>
      </c>
      <c r="D5596" s="10" t="s">
        <v>23</v>
      </c>
      <c r="E5596" s="10" t="s">
        <v>17</v>
      </c>
      <c r="F5596" s="10" t="s">
        <v>30</v>
      </c>
      <c r="G5596" s="10" t="s">
        <v>26</v>
      </c>
      <c r="H5596" s="10" t="s">
        <v>39</v>
      </c>
      <c r="I5596" s="10" t="s">
        <v>28</v>
      </c>
      <c r="O5596" s="10">
        <f t="shared" si="87"/>
        <v>1</v>
      </c>
    </row>
    <row r="5597" spans="2:15" x14ac:dyDescent="0.3">
      <c r="B5597" s="10">
        <v>2022</v>
      </c>
      <c r="C5597" s="10" t="s">
        <v>36</v>
      </c>
      <c r="D5597" s="10" t="s">
        <v>31</v>
      </c>
      <c r="E5597" s="10" t="s">
        <v>24</v>
      </c>
      <c r="F5597" s="10" t="s">
        <v>30</v>
      </c>
      <c r="G5597" s="10" t="s">
        <v>32</v>
      </c>
      <c r="H5597" s="10" t="s">
        <v>34</v>
      </c>
      <c r="I5597" s="10" t="s">
        <v>34</v>
      </c>
      <c r="O5597" s="10">
        <f t="shared" si="87"/>
        <v>1</v>
      </c>
    </row>
    <row r="5598" spans="2:15" x14ac:dyDescent="0.3">
      <c r="B5598" s="10">
        <v>2025</v>
      </c>
      <c r="C5598" s="10" t="s">
        <v>41</v>
      </c>
      <c r="D5598" s="10" t="s">
        <v>33</v>
      </c>
      <c r="E5598" s="10" t="s">
        <v>17</v>
      </c>
      <c r="F5598" s="10" t="s">
        <v>18</v>
      </c>
      <c r="G5598" s="10" t="s">
        <v>40</v>
      </c>
      <c r="H5598" s="10" t="s">
        <v>20</v>
      </c>
      <c r="I5598" s="10" t="s">
        <v>28</v>
      </c>
      <c r="O5598" s="10">
        <f t="shared" si="87"/>
        <v>1</v>
      </c>
    </row>
    <row r="5599" spans="2:15" x14ac:dyDescent="0.3">
      <c r="B5599" s="10">
        <v>2021</v>
      </c>
      <c r="C5599" s="10" t="s">
        <v>36</v>
      </c>
      <c r="D5599" s="10" t="s">
        <v>37</v>
      </c>
      <c r="E5599" s="10" t="s">
        <v>24</v>
      </c>
      <c r="F5599" s="10" t="s">
        <v>25</v>
      </c>
      <c r="G5599" s="10" t="s">
        <v>26</v>
      </c>
      <c r="H5599" s="10" t="s">
        <v>20</v>
      </c>
      <c r="I5599" s="10" t="s">
        <v>28</v>
      </c>
      <c r="O5599" s="10">
        <f t="shared" si="87"/>
        <v>1</v>
      </c>
    </row>
    <row r="5600" spans="2:15" x14ac:dyDescent="0.3">
      <c r="B5600" s="10">
        <v>2021</v>
      </c>
      <c r="C5600" s="10" t="s">
        <v>36</v>
      </c>
      <c r="D5600" s="10" t="s">
        <v>37</v>
      </c>
      <c r="E5600" s="10" t="s">
        <v>35</v>
      </c>
      <c r="F5600" s="10" t="s">
        <v>30</v>
      </c>
      <c r="G5600" s="10" t="s">
        <v>44</v>
      </c>
      <c r="H5600" s="10" t="s">
        <v>20</v>
      </c>
      <c r="I5600" s="10" t="s">
        <v>28</v>
      </c>
      <c r="O5600" s="10">
        <f t="shared" si="87"/>
        <v>1</v>
      </c>
    </row>
    <row r="5601" spans="2:15" x14ac:dyDescent="0.3">
      <c r="B5601" s="10">
        <v>2024</v>
      </c>
      <c r="C5601" s="10" t="s">
        <v>43</v>
      </c>
      <c r="D5601" s="10" t="s">
        <v>42</v>
      </c>
      <c r="E5601" s="10" t="s">
        <v>35</v>
      </c>
      <c r="F5601" s="10" t="s">
        <v>18</v>
      </c>
      <c r="G5601" s="10" t="s">
        <v>32</v>
      </c>
      <c r="H5601" s="10" t="s">
        <v>34</v>
      </c>
      <c r="I5601" s="10" t="s">
        <v>28</v>
      </c>
      <c r="O5601" s="10">
        <f t="shared" si="87"/>
        <v>1</v>
      </c>
    </row>
    <row r="5602" spans="2:15" x14ac:dyDescent="0.3">
      <c r="B5602" s="10">
        <v>2024</v>
      </c>
      <c r="C5602" s="10" t="s">
        <v>22</v>
      </c>
      <c r="D5602" s="10" t="s">
        <v>31</v>
      </c>
      <c r="E5602" s="10" t="s">
        <v>24</v>
      </c>
      <c r="F5602" s="10" t="s">
        <v>25</v>
      </c>
      <c r="G5602" s="10" t="s">
        <v>19</v>
      </c>
      <c r="H5602" s="10" t="s">
        <v>34</v>
      </c>
      <c r="I5602" s="10" t="s">
        <v>28</v>
      </c>
      <c r="O5602" s="10">
        <f t="shared" si="87"/>
        <v>1</v>
      </c>
    </row>
    <row r="5603" spans="2:15" x14ac:dyDescent="0.3">
      <c r="B5603" s="10">
        <v>2022</v>
      </c>
      <c r="C5603" s="10" t="s">
        <v>41</v>
      </c>
      <c r="D5603" s="10" t="s">
        <v>31</v>
      </c>
      <c r="E5603" s="10" t="s">
        <v>24</v>
      </c>
      <c r="F5603" s="10" t="s">
        <v>25</v>
      </c>
      <c r="G5603" s="10" t="s">
        <v>19</v>
      </c>
      <c r="H5603" s="10" t="s">
        <v>27</v>
      </c>
      <c r="I5603" s="10" t="s">
        <v>21</v>
      </c>
      <c r="O5603" s="10">
        <f t="shared" si="87"/>
        <v>1</v>
      </c>
    </row>
    <row r="5604" spans="2:15" x14ac:dyDescent="0.3">
      <c r="B5604" s="10">
        <v>2020</v>
      </c>
      <c r="C5604" s="10" t="s">
        <v>22</v>
      </c>
      <c r="D5604" s="10" t="s">
        <v>31</v>
      </c>
      <c r="E5604" s="10" t="s">
        <v>35</v>
      </c>
      <c r="F5604" s="10" t="s">
        <v>18</v>
      </c>
      <c r="G5604" s="10" t="s">
        <v>44</v>
      </c>
      <c r="H5604" s="10" t="s">
        <v>20</v>
      </c>
      <c r="I5604" s="10" t="s">
        <v>28</v>
      </c>
      <c r="O5604" s="10">
        <f t="shared" si="87"/>
        <v>1</v>
      </c>
    </row>
    <row r="5605" spans="2:15" x14ac:dyDescent="0.3">
      <c r="B5605" s="10">
        <v>2021</v>
      </c>
      <c r="C5605" s="10" t="s">
        <v>15</v>
      </c>
      <c r="D5605" s="10" t="s">
        <v>23</v>
      </c>
      <c r="E5605" s="10" t="s">
        <v>17</v>
      </c>
      <c r="F5605" s="10" t="s">
        <v>25</v>
      </c>
      <c r="G5605" s="10" t="s">
        <v>38</v>
      </c>
      <c r="H5605" s="10" t="s">
        <v>27</v>
      </c>
      <c r="I5605" s="10" t="s">
        <v>34</v>
      </c>
      <c r="O5605" s="10">
        <f t="shared" si="87"/>
        <v>1</v>
      </c>
    </row>
    <row r="5606" spans="2:15" x14ac:dyDescent="0.3">
      <c r="B5606" s="10">
        <v>2022</v>
      </c>
      <c r="C5606" s="10" t="s">
        <v>45</v>
      </c>
      <c r="D5606" s="10" t="s">
        <v>37</v>
      </c>
      <c r="E5606" s="10" t="s">
        <v>17</v>
      </c>
      <c r="F5606" s="10" t="s">
        <v>30</v>
      </c>
      <c r="G5606" s="10" t="s">
        <v>32</v>
      </c>
      <c r="H5606" s="10" t="s">
        <v>20</v>
      </c>
      <c r="I5606" s="10" t="s">
        <v>28</v>
      </c>
      <c r="O5606" s="10">
        <f t="shared" si="87"/>
        <v>1</v>
      </c>
    </row>
    <row r="5607" spans="2:15" x14ac:dyDescent="0.3">
      <c r="B5607" s="10">
        <v>2023</v>
      </c>
      <c r="C5607" s="10" t="s">
        <v>45</v>
      </c>
      <c r="D5607" s="10" t="s">
        <v>16</v>
      </c>
      <c r="E5607" s="10" t="s">
        <v>35</v>
      </c>
      <c r="F5607" s="10" t="s">
        <v>18</v>
      </c>
      <c r="G5607" s="10" t="s">
        <v>40</v>
      </c>
      <c r="H5607" s="10" t="s">
        <v>20</v>
      </c>
      <c r="I5607" s="10" t="s">
        <v>34</v>
      </c>
      <c r="O5607" s="10">
        <f t="shared" si="87"/>
        <v>1</v>
      </c>
    </row>
    <row r="5608" spans="2:15" x14ac:dyDescent="0.3">
      <c r="B5608" s="10">
        <v>2020</v>
      </c>
      <c r="C5608" s="10" t="s">
        <v>43</v>
      </c>
      <c r="D5608" s="10" t="s">
        <v>23</v>
      </c>
      <c r="E5608" s="10" t="s">
        <v>17</v>
      </c>
      <c r="F5608" s="10" t="s">
        <v>30</v>
      </c>
      <c r="G5608" s="10" t="s">
        <v>26</v>
      </c>
      <c r="H5608" s="10" t="s">
        <v>20</v>
      </c>
      <c r="I5608" s="10" t="s">
        <v>28</v>
      </c>
      <c r="O5608" s="10">
        <f t="shared" si="87"/>
        <v>1</v>
      </c>
    </row>
    <row r="5609" spans="2:15" x14ac:dyDescent="0.3">
      <c r="B5609" s="10">
        <v>2023</v>
      </c>
      <c r="C5609" s="10" t="s">
        <v>36</v>
      </c>
      <c r="D5609" s="10" t="s">
        <v>42</v>
      </c>
      <c r="E5609" s="10" t="s">
        <v>35</v>
      </c>
      <c r="F5609" s="10" t="s">
        <v>25</v>
      </c>
      <c r="G5609" s="10" t="s">
        <v>44</v>
      </c>
      <c r="H5609" s="10" t="s">
        <v>27</v>
      </c>
      <c r="I5609" s="10" t="s">
        <v>28</v>
      </c>
      <c r="O5609" s="10">
        <f t="shared" si="87"/>
        <v>1</v>
      </c>
    </row>
    <row r="5610" spans="2:15" x14ac:dyDescent="0.3">
      <c r="B5610" s="10">
        <v>2025</v>
      </c>
      <c r="C5610" s="10" t="s">
        <v>45</v>
      </c>
      <c r="D5610" s="10" t="s">
        <v>37</v>
      </c>
      <c r="E5610" s="10" t="s">
        <v>24</v>
      </c>
      <c r="F5610" s="10" t="s">
        <v>18</v>
      </c>
      <c r="G5610" s="10" t="s">
        <v>38</v>
      </c>
      <c r="H5610" s="10" t="s">
        <v>27</v>
      </c>
      <c r="I5610" s="10" t="s">
        <v>28</v>
      </c>
      <c r="O5610" s="10">
        <f t="shared" si="87"/>
        <v>1</v>
      </c>
    </row>
    <row r="5611" spans="2:15" x14ac:dyDescent="0.3">
      <c r="B5611" s="10">
        <v>2025</v>
      </c>
      <c r="C5611" s="10" t="s">
        <v>43</v>
      </c>
      <c r="D5611" s="10" t="s">
        <v>23</v>
      </c>
      <c r="E5611" s="10" t="s">
        <v>17</v>
      </c>
      <c r="F5611" s="10" t="s">
        <v>25</v>
      </c>
      <c r="G5611" s="10" t="s">
        <v>38</v>
      </c>
      <c r="H5611" s="10" t="s">
        <v>20</v>
      </c>
      <c r="I5611" s="10" t="s">
        <v>28</v>
      </c>
      <c r="O5611" s="10">
        <f t="shared" si="87"/>
        <v>1</v>
      </c>
    </row>
    <row r="5612" spans="2:15" x14ac:dyDescent="0.3">
      <c r="B5612" s="10">
        <v>2021</v>
      </c>
      <c r="C5612" s="10" t="s">
        <v>45</v>
      </c>
      <c r="D5612" s="10" t="s">
        <v>42</v>
      </c>
      <c r="E5612" s="10" t="s">
        <v>35</v>
      </c>
      <c r="F5612" s="10" t="s">
        <v>30</v>
      </c>
      <c r="G5612" s="10" t="s">
        <v>19</v>
      </c>
      <c r="H5612" s="10" t="s">
        <v>34</v>
      </c>
      <c r="I5612" s="10" t="s">
        <v>21</v>
      </c>
      <c r="O5612" s="10">
        <f t="shared" si="87"/>
        <v>1</v>
      </c>
    </row>
    <row r="5613" spans="2:15" x14ac:dyDescent="0.3">
      <c r="B5613" s="10">
        <v>2023</v>
      </c>
      <c r="C5613" s="10" t="s">
        <v>45</v>
      </c>
      <c r="D5613" s="10" t="s">
        <v>31</v>
      </c>
      <c r="E5613" s="10" t="s">
        <v>35</v>
      </c>
      <c r="F5613" s="10" t="s">
        <v>30</v>
      </c>
      <c r="G5613" s="10" t="s">
        <v>32</v>
      </c>
      <c r="H5613" s="10" t="s">
        <v>27</v>
      </c>
      <c r="I5613" s="10" t="s">
        <v>28</v>
      </c>
      <c r="O5613" s="10">
        <f t="shared" si="87"/>
        <v>1</v>
      </c>
    </row>
    <row r="5614" spans="2:15" x14ac:dyDescent="0.3">
      <c r="B5614" s="10">
        <v>2023</v>
      </c>
      <c r="C5614" s="10" t="s">
        <v>36</v>
      </c>
      <c r="D5614" s="10" t="s">
        <v>23</v>
      </c>
      <c r="E5614" s="10" t="s">
        <v>35</v>
      </c>
      <c r="F5614" s="10" t="s">
        <v>18</v>
      </c>
      <c r="G5614" s="10" t="s">
        <v>40</v>
      </c>
      <c r="H5614" s="10" t="s">
        <v>20</v>
      </c>
      <c r="I5614" s="10" t="s">
        <v>21</v>
      </c>
      <c r="O5614" s="10">
        <f t="shared" si="87"/>
        <v>1</v>
      </c>
    </row>
    <row r="5615" spans="2:15" x14ac:dyDescent="0.3">
      <c r="B5615" s="10">
        <v>2026</v>
      </c>
      <c r="C5615" s="10" t="s">
        <v>43</v>
      </c>
      <c r="D5615" s="10" t="s">
        <v>23</v>
      </c>
      <c r="E5615" s="10" t="s">
        <v>17</v>
      </c>
      <c r="F5615" s="10" t="s">
        <v>25</v>
      </c>
      <c r="G5615" s="10" t="s">
        <v>19</v>
      </c>
      <c r="H5615" s="10" t="s">
        <v>34</v>
      </c>
      <c r="I5615" s="10" t="s">
        <v>28</v>
      </c>
      <c r="O5615" s="10">
        <f t="shared" si="87"/>
        <v>1</v>
      </c>
    </row>
    <row r="5616" spans="2:15" x14ac:dyDescent="0.3">
      <c r="B5616" s="10">
        <v>2024</v>
      </c>
      <c r="C5616" s="10" t="s">
        <v>29</v>
      </c>
      <c r="D5616" s="10" t="s">
        <v>37</v>
      </c>
      <c r="E5616" s="10" t="s">
        <v>17</v>
      </c>
      <c r="F5616" s="10" t="s">
        <v>18</v>
      </c>
      <c r="G5616" s="10" t="s">
        <v>44</v>
      </c>
      <c r="H5616" s="10" t="s">
        <v>39</v>
      </c>
      <c r="I5616" s="10" t="s">
        <v>28</v>
      </c>
      <c r="O5616" s="10">
        <f t="shared" si="87"/>
        <v>1</v>
      </c>
    </row>
    <row r="5617" spans="2:15" x14ac:dyDescent="0.3">
      <c r="B5617" s="10">
        <v>2026</v>
      </c>
      <c r="C5617" s="10" t="s">
        <v>29</v>
      </c>
      <c r="D5617" s="10" t="s">
        <v>37</v>
      </c>
      <c r="E5617" s="10" t="s">
        <v>24</v>
      </c>
      <c r="F5617" s="10" t="s">
        <v>25</v>
      </c>
      <c r="G5617" s="10" t="s">
        <v>38</v>
      </c>
      <c r="H5617" s="10" t="s">
        <v>20</v>
      </c>
      <c r="I5617" s="10" t="s">
        <v>28</v>
      </c>
      <c r="O5617" s="10">
        <f t="shared" si="87"/>
        <v>1</v>
      </c>
    </row>
    <row r="5618" spans="2:15" x14ac:dyDescent="0.3">
      <c r="B5618" s="10">
        <v>2023</v>
      </c>
      <c r="C5618" s="10" t="s">
        <v>36</v>
      </c>
      <c r="D5618" s="10" t="s">
        <v>33</v>
      </c>
      <c r="E5618" s="10" t="s">
        <v>17</v>
      </c>
      <c r="F5618" s="10" t="s">
        <v>18</v>
      </c>
      <c r="G5618" s="10" t="s">
        <v>32</v>
      </c>
      <c r="H5618" s="10" t="s">
        <v>39</v>
      </c>
      <c r="I5618" s="10" t="s">
        <v>34</v>
      </c>
      <c r="O5618" s="10">
        <f t="shared" si="87"/>
        <v>1</v>
      </c>
    </row>
    <row r="5619" spans="2:15" x14ac:dyDescent="0.3">
      <c r="B5619" s="10">
        <v>2023</v>
      </c>
      <c r="C5619" s="10" t="s">
        <v>43</v>
      </c>
      <c r="D5619" s="10" t="s">
        <v>31</v>
      </c>
      <c r="E5619" s="10" t="s">
        <v>17</v>
      </c>
      <c r="F5619" s="10" t="s">
        <v>25</v>
      </c>
      <c r="G5619" s="10" t="s">
        <v>19</v>
      </c>
      <c r="H5619" s="10" t="s">
        <v>39</v>
      </c>
      <c r="I5619" s="10" t="s">
        <v>28</v>
      </c>
      <c r="O5619" s="10">
        <f t="shared" si="87"/>
        <v>1</v>
      </c>
    </row>
    <row r="5620" spans="2:15" x14ac:dyDescent="0.3">
      <c r="B5620" s="10">
        <v>2023</v>
      </c>
      <c r="C5620" s="10" t="s">
        <v>15</v>
      </c>
      <c r="D5620" s="10" t="s">
        <v>37</v>
      </c>
      <c r="E5620" s="10" t="s">
        <v>24</v>
      </c>
      <c r="F5620" s="10" t="s">
        <v>25</v>
      </c>
      <c r="G5620" s="10" t="s">
        <v>19</v>
      </c>
      <c r="H5620" s="10" t="s">
        <v>39</v>
      </c>
      <c r="I5620" s="10" t="s">
        <v>34</v>
      </c>
      <c r="O5620" s="10">
        <f t="shared" si="87"/>
        <v>1</v>
      </c>
    </row>
    <row r="5621" spans="2:15" x14ac:dyDescent="0.3">
      <c r="B5621" s="10">
        <v>2022</v>
      </c>
      <c r="C5621" s="10" t="s">
        <v>43</v>
      </c>
      <c r="D5621" s="10" t="s">
        <v>23</v>
      </c>
      <c r="E5621" s="10" t="s">
        <v>17</v>
      </c>
      <c r="F5621" s="10" t="s">
        <v>30</v>
      </c>
      <c r="G5621" s="10" t="s">
        <v>19</v>
      </c>
      <c r="H5621" s="10" t="s">
        <v>27</v>
      </c>
      <c r="I5621" s="10" t="s">
        <v>28</v>
      </c>
      <c r="O5621" s="10">
        <f t="shared" si="87"/>
        <v>1</v>
      </c>
    </row>
    <row r="5622" spans="2:15" x14ac:dyDescent="0.3">
      <c r="B5622" s="10">
        <v>2021</v>
      </c>
      <c r="C5622" s="10" t="s">
        <v>15</v>
      </c>
      <c r="D5622" s="10" t="s">
        <v>16</v>
      </c>
      <c r="E5622" s="10" t="s">
        <v>35</v>
      </c>
      <c r="F5622" s="10" t="s">
        <v>30</v>
      </c>
      <c r="G5622" s="10" t="s">
        <v>19</v>
      </c>
      <c r="H5622" s="10" t="s">
        <v>20</v>
      </c>
      <c r="I5622" s="10" t="s">
        <v>21</v>
      </c>
      <c r="O5622" s="10">
        <f t="shared" si="87"/>
        <v>1</v>
      </c>
    </row>
    <row r="5623" spans="2:15" x14ac:dyDescent="0.3">
      <c r="B5623" s="10">
        <v>2026</v>
      </c>
      <c r="C5623" s="10" t="s">
        <v>15</v>
      </c>
      <c r="D5623" s="10" t="s">
        <v>42</v>
      </c>
      <c r="E5623" s="10" t="s">
        <v>24</v>
      </c>
      <c r="F5623" s="10" t="s">
        <v>18</v>
      </c>
      <c r="G5623" s="10" t="s">
        <v>38</v>
      </c>
      <c r="H5623" s="10" t="s">
        <v>27</v>
      </c>
      <c r="I5623" s="10" t="s">
        <v>28</v>
      </c>
      <c r="O5623" s="10">
        <f t="shared" si="87"/>
        <v>1</v>
      </c>
    </row>
    <row r="5624" spans="2:15" x14ac:dyDescent="0.3">
      <c r="B5624" s="10">
        <v>2024</v>
      </c>
      <c r="C5624" s="10" t="s">
        <v>41</v>
      </c>
      <c r="D5624" s="10" t="s">
        <v>31</v>
      </c>
      <c r="E5624" s="10" t="s">
        <v>24</v>
      </c>
      <c r="F5624" s="10" t="s">
        <v>18</v>
      </c>
      <c r="G5624" s="10" t="s">
        <v>26</v>
      </c>
      <c r="H5624" s="10" t="s">
        <v>20</v>
      </c>
      <c r="I5624" s="10" t="s">
        <v>34</v>
      </c>
      <c r="O5624" s="10">
        <f t="shared" si="87"/>
        <v>1</v>
      </c>
    </row>
    <row r="5625" spans="2:15" x14ac:dyDescent="0.3">
      <c r="B5625" s="10">
        <v>2025</v>
      </c>
      <c r="C5625" s="10" t="s">
        <v>29</v>
      </c>
      <c r="D5625" s="10" t="s">
        <v>42</v>
      </c>
      <c r="E5625" s="10" t="s">
        <v>24</v>
      </c>
      <c r="F5625" s="10" t="s">
        <v>25</v>
      </c>
      <c r="G5625" s="10" t="s">
        <v>40</v>
      </c>
      <c r="H5625" s="10" t="s">
        <v>20</v>
      </c>
      <c r="I5625" s="10" t="s">
        <v>21</v>
      </c>
      <c r="O5625" s="10">
        <f t="shared" si="87"/>
        <v>1</v>
      </c>
    </row>
    <row r="5626" spans="2:15" x14ac:dyDescent="0.3">
      <c r="B5626" s="10">
        <v>2021</v>
      </c>
      <c r="C5626" s="10" t="s">
        <v>15</v>
      </c>
      <c r="D5626" s="10" t="s">
        <v>16</v>
      </c>
      <c r="E5626" s="10" t="s">
        <v>24</v>
      </c>
      <c r="F5626" s="10" t="s">
        <v>30</v>
      </c>
      <c r="G5626" s="10" t="s">
        <v>44</v>
      </c>
      <c r="H5626" s="10" t="s">
        <v>39</v>
      </c>
      <c r="I5626" s="10" t="s">
        <v>34</v>
      </c>
      <c r="O5626" s="10">
        <f t="shared" si="87"/>
        <v>1</v>
      </c>
    </row>
    <row r="5627" spans="2:15" x14ac:dyDescent="0.3">
      <c r="B5627" s="10">
        <v>2020</v>
      </c>
      <c r="C5627" s="10" t="s">
        <v>15</v>
      </c>
      <c r="D5627" s="10" t="s">
        <v>37</v>
      </c>
      <c r="E5627" s="10" t="s">
        <v>24</v>
      </c>
      <c r="F5627" s="10" t="s">
        <v>18</v>
      </c>
      <c r="G5627" s="10" t="s">
        <v>38</v>
      </c>
      <c r="H5627" s="10" t="s">
        <v>39</v>
      </c>
      <c r="I5627" s="10" t="s">
        <v>28</v>
      </c>
      <c r="O5627" s="10">
        <f t="shared" si="87"/>
        <v>1</v>
      </c>
    </row>
    <row r="5628" spans="2:15" x14ac:dyDescent="0.3">
      <c r="B5628" s="10">
        <v>2024</v>
      </c>
      <c r="C5628" s="10" t="s">
        <v>15</v>
      </c>
      <c r="D5628" s="10" t="s">
        <v>42</v>
      </c>
      <c r="E5628" s="10" t="s">
        <v>17</v>
      </c>
      <c r="F5628" s="10" t="s">
        <v>18</v>
      </c>
      <c r="G5628" s="10" t="s">
        <v>40</v>
      </c>
      <c r="H5628" s="10" t="s">
        <v>34</v>
      </c>
      <c r="I5628" s="10" t="s">
        <v>21</v>
      </c>
      <c r="O5628" s="10">
        <f t="shared" si="87"/>
        <v>1</v>
      </c>
    </row>
    <row r="5629" spans="2:15" x14ac:dyDescent="0.3">
      <c r="B5629" s="10">
        <v>2026</v>
      </c>
      <c r="C5629" s="10" t="s">
        <v>29</v>
      </c>
      <c r="D5629" s="10" t="s">
        <v>37</v>
      </c>
      <c r="E5629" s="10" t="s">
        <v>24</v>
      </c>
      <c r="F5629" s="10" t="s">
        <v>18</v>
      </c>
      <c r="G5629" s="10" t="s">
        <v>38</v>
      </c>
      <c r="H5629" s="10" t="s">
        <v>39</v>
      </c>
      <c r="I5629" s="10" t="s">
        <v>21</v>
      </c>
      <c r="O5629" s="10">
        <f t="shared" si="87"/>
        <v>1</v>
      </c>
    </row>
    <row r="5630" spans="2:15" x14ac:dyDescent="0.3">
      <c r="B5630" s="10">
        <v>2025</v>
      </c>
      <c r="C5630" s="10" t="s">
        <v>29</v>
      </c>
      <c r="D5630" s="10" t="s">
        <v>33</v>
      </c>
      <c r="E5630" s="10" t="s">
        <v>35</v>
      </c>
      <c r="F5630" s="10" t="s">
        <v>30</v>
      </c>
      <c r="G5630" s="10" t="s">
        <v>44</v>
      </c>
      <c r="H5630" s="10" t="s">
        <v>20</v>
      </c>
      <c r="I5630" s="10" t="s">
        <v>21</v>
      </c>
      <c r="O5630" s="10">
        <f t="shared" si="87"/>
        <v>1</v>
      </c>
    </row>
    <row r="5631" spans="2:15" x14ac:dyDescent="0.3">
      <c r="B5631" s="10">
        <v>2024</v>
      </c>
      <c r="C5631" s="10" t="s">
        <v>15</v>
      </c>
      <c r="D5631" s="10" t="s">
        <v>16</v>
      </c>
      <c r="E5631" s="10" t="s">
        <v>17</v>
      </c>
      <c r="F5631" s="10" t="s">
        <v>18</v>
      </c>
      <c r="G5631" s="10" t="s">
        <v>32</v>
      </c>
      <c r="H5631" s="10" t="s">
        <v>20</v>
      </c>
      <c r="I5631" s="10" t="s">
        <v>21</v>
      </c>
      <c r="O5631" s="10">
        <f t="shared" si="87"/>
        <v>1</v>
      </c>
    </row>
    <row r="5632" spans="2:15" x14ac:dyDescent="0.3">
      <c r="B5632" s="10">
        <v>2023</v>
      </c>
      <c r="C5632" s="10" t="s">
        <v>41</v>
      </c>
      <c r="D5632" s="10" t="s">
        <v>31</v>
      </c>
      <c r="E5632" s="10" t="s">
        <v>17</v>
      </c>
      <c r="F5632" s="10" t="s">
        <v>30</v>
      </c>
      <c r="G5632" s="10" t="s">
        <v>26</v>
      </c>
      <c r="H5632" s="10" t="s">
        <v>34</v>
      </c>
      <c r="I5632" s="10" t="s">
        <v>28</v>
      </c>
      <c r="O5632" s="10">
        <f t="shared" si="87"/>
        <v>1</v>
      </c>
    </row>
    <row r="5633" spans="2:15" x14ac:dyDescent="0.3">
      <c r="B5633" s="10">
        <v>2021</v>
      </c>
      <c r="C5633" s="10" t="s">
        <v>15</v>
      </c>
      <c r="D5633" s="10" t="s">
        <v>33</v>
      </c>
      <c r="E5633" s="10" t="s">
        <v>35</v>
      </c>
      <c r="F5633" s="10" t="s">
        <v>30</v>
      </c>
      <c r="G5633" s="10" t="s">
        <v>26</v>
      </c>
      <c r="H5633" s="10" t="s">
        <v>20</v>
      </c>
      <c r="I5633" s="10" t="s">
        <v>21</v>
      </c>
      <c r="O5633" s="10">
        <f t="shared" si="87"/>
        <v>1</v>
      </c>
    </row>
    <row r="5634" spans="2:15" x14ac:dyDescent="0.3">
      <c r="B5634" s="10">
        <v>2022</v>
      </c>
      <c r="C5634" s="10" t="s">
        <v>45</v>
      </c>
      <c r="D5634" s="10" t="s">
        <v>42</v>
      </c>
      <c r="E5634" s="10" t="s">
        <v>35</v>
      </c>
      <c r="F5634" s="10" t="s">
        <v>30</v>
      </c>
      <c r="G5634" s="10" t="s">
        <v>32</v>
      </c>
      <c r="H5634" s="10" t="s">
        <v>39</v>
      </c>
      <c r="I5634" s="10" t="s">
        <v>28</v>
      </c>
      <c r="O5634" s="10">
        <f t="shared" si="87"/>
        <v>1</v>
      </c>
    </row>
    <row r="5635" spans="2:15" x14ac:dyDescent="0.3">
      <c r="B5635" s="10">
        <v>2022</v>
      </c>
      <c r="C5635" s="10" t="s">
        <v>45</v>
      </c>
      <c r="D5635" s="10" t="s">
        <v>37</v>
      </c>
      <c r="E5635" s="10" t="s">
        <v>24</v>
      </c>
      <c r="F5635" s="10" t="s">
        <v>18</v>
      </c>
      <c r="G5635" s="10" t="s">
        <v>44</v>
      </c>
      <c r="H5635" s="10" t="s">
        <v>34</v>
      </c>
      <c r="I5635" s="10" t="s">
        <v>34</v>
      </c>
      <c r="O5635" s="10">
        <f t="shared" si="87"/>
        <v>1</v>
      </c>
    </row>
    <row r="5636" spans="2:15" x14ac:dyDescent="0.3">
      <c r="B5636" s="10">
        <v>2021</v>
      </c>
      <c r="C5636" s="10" t="s">
        <v>15</v>
      </c>
      <c r="D5636" s="10" t="s">
        <v>23</v>
      </c>
      <c r="E5636" s="10" t="s">
        <v>24</v>
      </c>
      <c r="F5636" s="10" t="s">
        <v>25</v>
      </c>
      <c r="G5636" s="10" t="s">
        <v>44</v>
      </c>
      <c r="H5636" s="10" t="s">
        <v>39</v>
      </c>
      <c r="I5636" s="10" t="s">
        <v>28</v>
      </c>
      <c r="O5636" s="10">
        <f t="shared" si="87"/>
        <v>1</v>
      </c>
    </row>
    <row r="5637" spans="2:15" x14ac:dyDescent="0.3">
      <c r="B5637" s="10">
        <v>2023</v>
      </c>
      <c r="C5637" s="10" t="s">
        <v>45</v>
      </c>
      <c r="D5637" s="10" t="s">
        <v>42</v>
      </c>
      <c r="E5637" s="10" t="s">
        <v>35</v>
      </c>
      <c r="F5637" s="10" t="s">
        <v>30</v>
      </c>
      <c r="G5637" s="10" t="s">
        <v>26</v>
      </c>
      <c r="H5637" s="10" t="s">
        <v>34</v>
      </c>
      <c r="I5637" s="10" t="s">
        <v>21</v>
      </c>
      <c r="O5637" s="10">
        <f t="shared" ref="O5637:O5700" si="88">SUBTOTAL(103,B5637)</f>
        <v>1</v>
      </c>
    </row>
    <row r="5638" spans="2:15" x14ac:dyDescent="0.3">
      <c r="B5638" s="10">
        <v>2021</v>
      </c>
      <c r="C5638" s="10" t="s">
        <v>36</v>
      </c>
      <c r="D5638" s="10" t="s">
        <v>42</v>
      </c>
      <c r="E5638" s="10" t="s">
        <v>35</v>
      </c>
      <c r="F5638" s="10" t="s">
        <v>30</v>
      </c>
      <c r="G5638" s="10" t="s">
        <v>32</v>
      </c>
      <c r="H5638" s="10" t="s">
        <v>27</v>
      </c>
      <c r="I5638" s="10" t="s">
        <v>28</v>
      </c>
      <c r="O5638" s="10">
        <f t="shared" si="88"/>
        <v>1</v>
      </c>
    </row>
    <row r="5639" spans="2:15" x14ac:dyDescent="0.3">
      <c r="B5639" s="10">
        <v>2022</v>
      </c>
      <c r="C5639" s="10" t="s">
        <v>41</v>
      </c>
      <c r="D5639" s="10" t="s">
        <v>23</v>
      </c>
      <c r="E5639" s="10" t="s">
        <v>24</v>
      </c>
      <c r="F5639" s="10" t="s">
        <v>25</v>
      </c>
      <c r="G5639" s="10" t="s">
        <v>44</v>
      </c>
      <c r="H5639" s="10" t="s">
        <v>20</v>
      </c>
      <c r="I5639" s="10" t="s">
        <v>28</v>
      </c>
      <c r="O5639" s="10">
        <f t="shared" si="88"/>
        <v>1</v>
      </c>
    </row>
    <row r="5640" spans="2:15" x14ac:dyDescent="0.3">
      <c r="B5640" s="10">
        <v>2024</v>
      </c>
      <c r="C5640" s="10" t="s">
        <v>15</v>
      </c>
      <c r="D5640" s="10" t="s">
        <v>42</v>
      </c>
      <c r="E5640" s="10" t="s">
        <v>35</v>
      </c>
      <c r="F5640" s="10" t="s">
        <v>30</v>
      </c>
      <c r="G5640" s="10" t="s">
        <v>19</v>
      </c>
      <c r="H5640" s="10" t="s">
        <v>39</v>
      </c>
      <c r="I5640" s="10" t="s">
        <v>28</v>
      </c>
      <c r="O5640" s="10">
        <f t="shared" si="88"/>
        <v>1</v>
      </c>
    </row>
    <row r="5641" spans="2:15" x14ac:dyDescent="0.3">
      <c r="B5641" s="10">
        <v>2022</v>
      </c>
      <c r="C5641" s="10" t="s">
        <v>41</v>
      </c>
      <c r="D5641" s="10" t="s">
        <v>31</v>
      </c>
      <c r="E5641" s="10" t="s">
        <v>17</v>
      </c>
      <c r="F5641" s="10" t="s">
        <v>25</v>
      </c>
      <c r="G5641" s="10" t="s">
        <v>19</v>
      </c>
      <c r="H5641" s="10" t="s">
        <v>20</v>
      </c>
      <c r="I5641" s="10" t="s">
        <v>28</v>
      </c>
      <c r="O5641" s="10">
        <f t="shared" si="88"/>
        <v>1</v>
      </c>
    </row>
    <row r="5642" spans="2:15" x14ac:dyDescent="0.3">
      <c r="B5642" s="10">
        <v>2020</v>
      </c>
      <c r="C5642" s="10" t="s">
        <v>15</v>
      </c>
      <c r="D5642" s="10" t="s">
        <v>16</v>
      </c>
      <c r="E5642" s="10" t="s">
        <v>17</v>
      </c>
      <c r="F5642" s="10" t="s">
        <v>18</v>
      </c>
      <c r="G5642" s="10" t="s">
        <v>19</v>
      </c>
      <c r="H5642" s="10" t="s">
        <v>39</v>
      </c>
      <c r="I5642" s="10" t="s">
        <v>34</v>
      </c>
      <c r="O5642" s="10">
        <f t="shared" si="88"/>
        <v>1</v>
      </c>
    </row>
    <row r="5643" spans="2:15" x14ac:dyDescent="0.3">
      <c r="B5643" s="10">
        <v>2023</v>
      </c>
      <c r="C5643" s="10" t="s">
        <v>22</v>
      </c>
      <c r="D5643" s="10" t="s">
        <v>31</v>
      </c>
      <c r="E5643" s="10" t="s">
        <v>35</v>
      </c>
      <c r="F5643" s="10" t="s">
        <v>30</v>
      </c>
      <c r="G5643" s="10" t="s">
        <v>38</v>
      </c>
      <c r="H5643" s="10" t="s">
        <v>34</v>
      </c>
      <c r="I5643" s="10" t="s">
        <v>34</v>
      </c>
      <c r="O5643" s="10">
        <f t="shared" si="88"/>
        <v>1</v>
      </c>
    </row>
    <row r="5644" spans="2:15" x14ac:dyDescent="0.3">
      <c r="B5644" s="10">
        <v>2024</v>
      </c>
      <c r="C5644" s="10" t="s">
        <v>22</v>
      </c>
      <c r="D5644" s="10" t="s">
        <v>31</v>
      </c>
      <c r="E5644" s="10" t="s">
        <v>17</v>
      </c>
      <c r="F5644" s="10" t="s">
        <v>18</v>
      </c>
      <c r="G5644" s="10" t="s">
        <v>19</v>
      </c>
      <c r="H5644" s="10" t="s">
        <v>20</v>
      </c>
      <c r="I5644" s="10" t="s">
        <v>21</v>
      </c>
      <c r="O5644" s="10">
        <f t="shared" si="88"/>
        <v>1</v>
      </c>
    </row>
    <row r="5645" spans="2:15" x14ac:dyDescent="0.3">
      <c r="B5645" s="10">
        <v>2021</v>
      </c>
      <c r="C5645" s="10" t="s">
        <v>29</v>
      </c>
      <c r="D5645" s="10" t="s">
        <v>33</v>
      </c>
      <c r="E5645" s="10" t="s">
        <v>17</v>
      </c>
      <c r="F5645" s="10" t="s">
        <v>25</v>
      </c>
      <c r="G5645" s="10" t="s">
        <v>26</v>
      </c>
      <c r="H5645" s="10" t="s">
        <v>27</v>
      </c>
      <c r="I5645" s="10" t="s">
        <v>28</v>
      </c>
      <c r="O5645" s="10">
        <f t="shared" si="88"/>
        <v>1</v>
      </c>
    </row>
    <row r="5646" spans="2:15" x14ac:dyDescent="0.3">
      <c r="B5646" s="10">
        <v>2023</v>
      </c>
      <c r="C5646" s="10" t="s">
        <v>41</v>
      </c>
      <c r="D5646" s="10" t="s">
        <v>16</v>
      </c>
      <c r="E5646" s="10" t="s">
        <v>17</v>
      </c>
      <c r="F5646" s="10" t="s">
        <v>18</v>
      </c>
      <c r="G5646" s="10" t="s">
        <v>44</v>
      </c>
      <c r="H5646" s="10" t="s">
        <v>34</v>
      </c>
      <c r="I5646" s="10" t="s">
        <v>28</v>
      </c>
      <c r="O5646" s="10">
        <f t="shared" si="88"/>
        <v>1</v>
      </c>
    </row>
    <row r="5647" spans="2:15" x14ac:dyDescent="0.3">
      <c r="B5647" s="10">
        <v>2020</v>
      </c>
      <c r="C5647" s="10" t="s">
        <v>22</v>
      </c>
      <c r="D5647" s="10" t="s">
        <v>33</v>
      </c>
      <c r="E5647" s="10" t="s">
        <v>17</v>
      </c>
      <c r="F5647" s="10" t="s">
        <v>18</v>
      </c>
      <c r="G5647" s="10" t="s">
        <v>44</v>
      </c>
      <c r="H5647" s="10" t="s">
        <v>34</v>
      </c>
      <c r="I5647" s="10" t="s">
        <v>21</v>
      </c>
      <c r="O5647" s="10">
        <f t="shared" si="88"/>
        <v>1</v>
      </c>
    </row>
    <row r="5648" spans="2:15" x14ac:dyDescent="0.3">
      <c r="B5648" s="10">
        <v>2021</v>
      </c>
      <c r="C5648" s="10" t="s">
        <v>29</v>
      </c>
      <c r="D5648" s="10" t="s">
        <v>42</v>
      </c>
      <c r="E5648" s="10" t="s">
        <v>35</v>
      </c>
      <c r="F5648" s="10" t="s">
        <v>25</v>
      </c>
      <c r="G5648" s="10" t="s">
        <v>32</v>
      </c>
      <c r="H5648" s="10" t="s">
        <v>20</v>
      </c>
      <c r="I5648" s="10" t="s">
        <v>28</v>
      </c>
      <c r="O5648" s="10">
        <f t="shared" si="88"/>
        <v>1</v>
      </c>
    </row>
    <row r="5649" spans="2:15" x14ac:dyDescent="0.3">
      <c r="B5649" s="10">
        <v>2026</v>
      </c>
      <c r="C5649" s="10" t="s">
        <v>45</v>
      </c>
      <c r="D5649" s="10" t="s">
        <v>23</v>
      </c>
      <c r="E5649" s="10" t="s">
        <v>17</v>
      </c>
      <c r="F5649" s="10" t="s">
        <v>25</v>
      </c>
      <c r="G5649" s="10" t="s">
        <v>26</v>
      </c>
      <c r="H5649" s="10" t="s">
        <v>20</v>
      </c>
      <c r="I5649" s="10" t="s">
        <v>34</v>
      </c>
      <c r="O5649" s="10">
        <f t="shared" si="88"/>
        <v>1</v>
      </c>
    </row>
    <row r="5650" spans="2:15" x14ac:dyDescent="0.3">
      <c r="B5650" s="10">
        <v>2021</v>
      </c>
      <c r="C5650" s="10" t="s">
        <v>43</v>
      </c>
      <c r="D5650" s="10" t="s">
        <v>37</v>
      </c>
      <c r="E5650" s="10" t="s">
        <v>35</v>
      </c>
      <c r="F5650" s="10" t="s">
        <v>25</v>
      </c>
      <c r="G5650" s="10" t="s">
        <v>32</v>
      </c>
      <c r="H5650" s="10" t="s">
        <v>27</v>
      </c>
      <c r="I5650" s="10" t="s">
        <v>28</v>
      </c>
      <c r="O5650" s="10">
        <f t="shared" si="88"/>
        <v>1</v>
      </c>
    </row>
    <row r="5651" spans="2:15" x14ac:dyDescent="0.3">
      <c r="B5651" s="10">
        <v>2026</v>
      </c>
      <c r="C5651" s="10" t="s">
        <v>43</v>
      </c>
      <c r="D5651" s="10" t="s">
        <v>37</v>
      </c>
      <c r="E5651" s="10" t="s">
        <v>17</v>
      </c>
      <c r="F5651" s="10" t="s">
        <v>30</v>
      </c>
      <c r="G5651" s="10" t="s">
        <v>19</v>
      </c>
      <c r="H5651" s="10" t="s">
        <v>39</v>
      </c>
      <c r="I5651" s="10" t="s">
        <v>21</v>
      </c>
      <c r="O5651" s="10">
        <f t="shared" si="88"/>
        <v>1</v>
      </c>
    </row>
    <row r="5652" spans="2:15" x14ac:dyDescent="0.3">
      <c r="B5652" s="10">
        <v>2023</v>
      </c>
      <c r="C5652" s="10" t="s">
        <v>36</v>
      </c>
      <c r="D5652" s="10" t="s">
        <v>37</v>
      </c>
      <c r="E5652" s="10" t="s">
        <v>24</v>
      </c>
      <c r="F5652" s="10" t="s">
        <v>25</v>
      </c>
      <c r="G5652" s="10" t="s">
        <v>32</v>
      </c>
      <c r="H5652" s="10" t="s">
        <v>34</v>
      </c>
      <c r="I5652" s="10" t="s">
        <v>28</v>
      </c>
      <c r="O5652" s="10">
        <f t="shared" si="88"/>
        <v>1</v>
      </c>
    </row>
    <row r="5653" spans="2:15" x14ac:dyDescent="0.3">
      <c r="B5653" s="10">
        <v>2022</v>
      </c>
      <c r="C5653" s="10" t="s">
        <v>45</v>
      </c>
      <c r="D5653" s="10" t="s">
        <v>42</v>
      </c>
      <c r="E5653" s="10" t="s">
        <v>17</v>
      </c>
      <c r="F5653" s="10" t="s">
        <v>25</v>
      </c>
      <c r="G5653" s="10" t="s">
        <v>26</v>
      </c>
      <c r="H5653" s="10" t="s">
        <v>39</v>
      </c>
      <c r="I5653" s="10" t="s">
        <v>21</v>
      </c>
      <c r="O5653" s="10">
        <f t="shared" si="88"/>
        <v>1</v>
      </c>
    </row>
    <row r="5654" spans="2:15" x14ac:dyDescent="0.3">
      <c r="B5654" s="10">
        <v>2024</v>
      </c>
      <c r="C5654" s="10" t="s">
        <v>36</v>
      </c>
      <c r="D5654" s="10" t="s">
        <v>16</v>
      </c>
      <c r="E5654" s="10" t="s">
        <v>35</v>
      </c>
      <c r="F5654" s="10" t="s">
        <v>25</v>
      </c>
      <c r="G5654" s="10" t="s">
        <v>26</v>
      </c>
      <c r="H5654" s="10" t="s">
        <v>34</v>
      </c>
      <c r="I5654" s="10" t="s">
        <v>28</v>
      </c>
      <c r="O5654" s="10">
        <f t="shared" si="88"/>
        <v>1</v>
      </c>
    </row>
    <row r="5655" spans="2:15" x14ac:dyDescent="0.3">
      <c r="B5655" s="10">
        <v>2020</v>
      </c>
      <c r="C5655" s="10" t="s">
        <v>29</v>
      </c>
      <c r="D5655" s="10" t="s">
        <v>42</v>
      </c>
      <c r="E5655" s="10" t="s">
        <v>35</v>
      </c>
      <c r="F5655" s="10" t="s">
        <v>18</v>
      </c>
      <c r="G5655" s="10" t="s">
        <v>19</v>
      </c>
      <c r="H5655" s="10" t="s">
        <v>27</v>
      </c>
      <c r="I5655" s="10" t="s">
        <v>28</v>
      </c>
      <c r="O5655" s="10">
        <f t="shared" si="88"/>
        <v>1</v>
      </c>
    </row>
    <row r="5656" spans="2:15" x14ac:dyDescent="0.3">
      <c r="B5656" s="10">
        <v>2022</v>
      </c>
      <c r="C5656" s="10" t="s">
        <v>15</v>
      </c>
      <c r="D5656" s="10" t="s">
        <v>37</v>
      </c>
      <c r="E5656" s="10" t="s">
        <v>17</v>
      </c>
      <c r="F5656" s="10" t="s">
        <v>30</v>
      </c>
      <c r="G5656" s="10" t="s">
        <v>19</v>
      </c>
      <c r="H5656" s="10" t="s">
        <v>34</v>
      </c>
      <c r="I5656" s="10" t="s">
        <v>21</v>
      </c>
      <c r="O5656" s="10">
        <f t="shared" si="88"/>
        <v>1</v>
      </c>
    </row>
    <row r="5657" spans="2:15" x14ac:dyDescent="0.3">
      <c r="B5657" s="10">
        <v>2020</v>
      </c>
      <c r="C5657" s="10" t="s">
        <v>15</v>
      </c>
      <c r="D5657" s="10" t="s">
        <v>33</v>
      </c>
      <c r="E5657" s="10" t="s">
        <v>24</v>
      </c>
      <c r="F5657" s="10" t="s">
        <v>30</v>
      </c>
      <c r="G5657" s="10" t="s">
        <v>38</v>
      </c>
      <c r="H5657" s="10" t="s">
        <v>20</v>
      </c>
      <c r="I5657" s="10" t="s">
        <v>28</v>
      </c>
      <c r="O5657" s="10">
        <f t="shared" si="88"/>
        <v>1</v>
      </c>
    </row>
    <row r="5658" spans="2:15" x14ac:dyDescent="0.3">
      <c r="B5658" s="10">
        <v>2021</v>
      </c>
      <c r="C5658" s="10" t="s">
        <v>29</v>
      </c>
      <c r="D5658" s="10" t="s">
        <v>37</v>
      </c>
      <c r="E5658" s="10" t="s">
        <v>35</v>
      </c>
      <c r="F5658" s="10" t="s">
        <v>18</v>
      </c>
      <c r="G5658" s="10" t="s">
        <v>19</v>
      </c>
      <c r="H5658" s="10" t="s">
        <v>20</v>
      </c>
      <c r="I5658" s="10" t="s">
        <v>21</v>
      </c>
      <c r="O5658" s="10">
        <f t="shared" si="88"/>
        <v>1</v>
      </c>
    </row>
    <row r="5659" spans="2:15" x14ac:dyDescent="0.3">
      <c r="B5659" s="10">
        <v>2021</v>
      </c>
      <c r="C5659" s="10" t="s">
        <v>45</v>
      </c>
      <c r="D5659" s="10" t="s">
        <v>37</v>
      </c>
      <c r="E5659" s="10" t="s">
        <v>17</v>
      </c>
      <c r="F5659" s="10" t="s">
        <v>25</v>
      </c>
      <c r="G5659" s="10" t="s">
        <v>44</v>
      </c>
      <c r="H5659" s="10" t="s">
        <v>27</v>
      </c>
      <c r="I5659" s="10" t="s">
        <v>28</v>
      </c>
      <c r="O5659" s="10">
        <f t="shared" si="88"/>
        <v>1</v>
      </c>
    </row>
    <row r="5660" spans="2:15" x14ac:dyDescent="0.3">
      <c r="B5660" s="10">
        <v>2023</v>
      </c>
      <c r="C5660" s="10" t="s">
        <v>36</v>
      </c>
      <c r="D5660" s="10" t="s">
        <v>33</v>
      </c>
      <c r="E5660" s="10" t="s">
        <v>17</v>
      </c>
      <c r="F5660" s="10" t="s">
        <v>25</v>
      </c>
      <c r="G5660" s="10" t="s">
        <v>38</v>
      </c>
      <c r="H5660" s="10" t="s">
        <v>27</v>
      </c>
      <c r="I5660" s="10" t="s">
        <v>34</v>
      </c>
      <c r="O5660" s="10">
        <f t="shared" si="88"/>
        <v>1</v>
      </c>
    </row>
    <row r="5661" spans="2:15" x14ac:dyDescent="0.3">
      <c r="B5661" s="10">
        <v>2020</v>
      </c>
      <c r="C5661" s="10" t="s">
        <v>15</v>
      </c>
      <c r="D5661" s="10" t="s">
        <v>42</v>
      </c>
      <c r="E5661" s="10" t="s">
        <v>24</v>
      </c>
      <c r="F5661" s="10" t="s">
        <v>18</v>
      </c>
      <c r="G5661" s="10" t="s">
        <v>32</v>
      </c>
      <c r="H5661" s="10" t="s">
        <v>20</v>
      </c>
      <c r="I5661" s="10" t="s">
        <v>28</v>
      </c>
      <c r="O5661" s="10">
        <f t="shared" si="88"/>
        <v>1</v>
      </c>
    </row>
    <row r="5662" spans="2:15" x14ac:dyDescent="0.3">
      <c r="B5662" s="10">
        <v>2020</v>
      </c>
      <c r="C5662" s="10" t="s">
        <v>43</v>
      </c>
      <c r="D5662" s="10" t="s">
        <v>31</v>
      </c>
      <c r="E5662" s="10" t="s">
        <v>24</v>
      </c>
      <c r="F5662" s="10" t="s">
        <v>18</v>
      </c>
      <c r="G5662" s="10" t="s">
        <v>26</v>
      </c>
      <c r="H5662" s="10" t="s">
        <v>20</v>
      </c>
      <c r="I5662" s="10" t="s">
        <v>28</v>
      </c>
      <c r="O5662" s="10">
        <f t="shared" si="88"/>
        <v>1</v>
      </c>
    </row>
    <row r="5663" spans="2:15" x14ac:dyDescent="0.3">
      <c r="B5663" s="10">
        <v>2021</v>
      </c>
      <c r="C5663" s="10" t="s">
        <v>36</v>
      </c>
      <c r="D5663" s="10" t="s">
        <v>16</v>
      </c>
      <c r="E5663" s="10" t="s">
        <v>35</v>
      </c>
      <c r="F5663" s="10" t="s">
        <v>30</v>
      </c>
      <c r="G5663" s="10" t="s">
        <v>26</v>
      </c>
      <c r="H5663" s="10" t="s">
        <v>20</v>
      </c>
      <c r="I5663" s="10" t="s">
        <v>21</v>
      </c>
      <c r="O5663" s="10">
        <f t="shared" si="88"/>
        <v>1</v>
      </c>
    </row>
    <row r="5664" spans="2:15" x14ac:dyDescent="0.3">
      <c r="B5664" s="10">
        <v>2020</v>
      </c>
      <c r="C5664" s="10" t="s">
        <v>15</v>
      </c>
      <c r="D5664" s="10" t="s">
        <v>23</v>
      </c>
      <c r="E5664" s="10" t="s">
        <v>35</v>
      </c>
      <c r="F5664" s="10" t="s">
        <v>25</v>
      </c>
      <c r="G5664" s="10" t="s">
        <v>19</v>
      </c>
      <c r="H5664" s="10" t="s">
        <v>39</v>
      </c>
      <c r="I5664" s="10" t="s">
        <v>21</v>
      </c>
      <c r="O5664" s="10">
        <f t="shared" si="88"/>
        <v>1</v>
      </c>
    </row>
    <row r="5665" spans="2:15" x14ac:dyDescent="0.3">
      <c r="B5665" s="10">
        <v>2022</v>
      </c>
      <c r="C5665" s="10" t="s">
        <v>43</v>
      </c>
      <c r="D5665" s="10" t="s">
        <v>23</v>
      </c>
      <c r="E5665" s="10" t="s">
        <v>35</v>
      </c>
      <c r="F5665" s="10" t="s">
        <v>18</v>
      </c>
      <c r="G5665" s="10" t="s">
        <v>40</v>
      </c>
      <c r="H5665" s="10" t="s">
        <v>27</v>
      </c>
      <c r="I5665" s="10" t="s">
        <v>34</v>
      </c>
      <c r="O5665" s="10">
        <f t="shared" si="88"/>
        <v>1</v>
      </c>
    </row>
    <row r="5666" spans="2:15" x14ac:dyDescent="0.3">
      <c r="B5666" s="10">
        <v>2025</v>
      </c>
      <c r="C5666" s="10" t="s">
        <v>22</v>
      </c>
      <c r="D5666" s="10" t="s">
        <v>33</v>
      </c>
      <c r="E5666" s="10" t="s">
        <v>17</v>
      </c>
      <c r="F5666" s="10" t="s">
        <v>30</v>
      </c>
      <c r="G5666" s="10" t="s">
        <v>44</v>
      </c>
      <c r="H5666" s="10" t="s">
        <v>39</v>
      </c>
      <c r="I5666" s="10" t="s">
        <v>28</v>
      </c>
      <c r="O5666" s="10">
        <f t="shared" si="88"/>
        <v>1</v>
      </c>
    </row>
    <row r="5667" spans="2:15" x14ac:dyDescent="0.3">
      <c r="B5667" s="10">
        <v>2024</v>
      </c>
      <c r="C5667" s="10" t="s">
        <v>15</v>
      </c>
      <c r="D5667" s="10" t="s">
        <v>31</v>
      </c>
      <c r="E5667" s="10" t="s">
        <v>24</v>
      </c>
      <c r="F5667" s="10" t="s">
        <v>30</v>
      </c>
      <c r="G5667" s="10" t="s">
        <v>19</v>
      </c>
      <c r="H5667" s="10" t="s">
        <v>20</v>
      </c>
      <c r="I5667" s="10" t="s">
        <v>34</v>
      </c>
      <c r="O5667" s="10">
        <f t="shared" si="88"/>
        <v>1</v>
      </c>
    </row>
    <row r="5668" spans="2:15" x14ac:dyDescent="0.3">
      <c r="B5668" s="10">
        <v>2022</v>
      </c>
      <c r="C5668" s="10" t="s">
        <v>15</v>
      </c>
      <c r="D5668" s="10" t="s">
        <v>16</v>
      </c>
      <c r="E5668" s="10" t="s">
        <v>17</v>
      </c>
      <c r="F5668" s="10" t="s">
        <v>25</v>
      </c>
      <c r="G5668" s="10" t="s">
        <v>32</v>
      </c>
      <c r="H5668" s="10" t="s">
        <v>34</v>
      </c>
      <c r="I5668" s="10" t="s">
        <v>28</v>
      </c>
      <c r="O5668" s="10">
        <f t="shared" si="88"/>
        <v>1</v>
      </c>
    </row>
    <row r="5669" spans="2:15" x14ac:dyDescent="0.3">
      <c r="B5669" s="10">
        <v>2025</v>
      </c>
      <c r="C5669" s="10" t="s">
        <v>43</v>
      </c>
      <c r="D5669" s="10" t="s">
        <v>31</v>
      </c>
      <c r="E5669" s="10" t="s">
        <v>35</v>
      </c>
      <c r="F5669" s="10" t="s">
        <v>30</v>
      </c>
      <c r="G5669" s="10" t="s">
        <v>26</v>
      </c>
      <c r="H5669" s="10" t="s">
        <v>39</v>
      </c>
      <c r="I5669" s="10" t="s">
        <v>21</v>
      </c>
      <c r="O5669" s="10">
        <f t="shared" si="88"/>
        <v>1</v>
      </c>
    </row>
    <row r="5670" spans="2:15" x14ac:dyDescent="0.3">
      <c r="B5670" s="10">
        <v>2022</v>
      </c>
      <c r="C5670" s="10" t="s">
        <v>41</v>
      </c>
      <c r="D5670" s="10" t="s">
        <v>31</v>
      </c>
      <c r="E5670" s="10" t="s">
        <v>17</v>
      </c>
      <c r="F5670" s="10" t="s">
        <v>30</v>
      </c>
      <c r="G5670" s="10" t="s">
        <v>32</v>
      </c>
      <c r="H5670" s="10" t="s">
        <v>39</v>
      </c>
      <c r="I5670" s="10" t="s">
        <v>28</v>
      </c>
      <c r="O5670" s="10">
        <f t="shared" si="88"/>
        <v>1</v>
      </c>
    </row>
    <row r="5671" spans="2:15" x14ac:dyDescent="0.3">
      <c r="B5671" s="10">
        <v>2020</v>
      </c>
      <c r="C5671" s="10" t="s">
        <v>15</v>
      </c>
      <c r="D5671" s="10" t="s">
        <v>23</v>
      </c>
      <c r="E5671" s="10" t="s">
        <v>17</v>
      </c>
      <c r="F5671" s="10" t="s">
        <v>18</v>
      </c>
      <c r="G5671" s="10" t="s">
        <v>19</v>
      </c>
      <c r="H5671" s="10" t="s">
        <v>20</v>
      </c>
      <c r="I5671" s="10" t="s">
        <v>28</v>
      </c>
      <c r="O5671" s="10">
        <f t="shared" si="88"/>
        <v>1</v>
      </c>
    </row>
    <row r="5672" spans="2:15" x14ac:dyDescent="0.3">
      <c r="B5672" s="10">
        <v>2021</v>
      </c>
      <c r="C5672" s="10" t="s">
        <v>29</v>
      </c>
      <c r="D5672" s="10" t="s">
        <v>37</v>
      </c>
      <c r="E5672" s="10" t="s">
        <v>35</v>
      </c>
      <c r="F5672" s="10" t="s">
        <v>18</v>
      </c>
      <c r="G5672" s="10" t="s">
        <v>32</v>
      </c>
      <c r="H5672" s="10" t="s">
        <v>39</v>
      </c>
      <c r="I5672" s="10" t="s">
        <v>28</v>
      </c>
      <c r="O5672" s="10">
        <f t="shared" si="88"/>
        <v>1</v>
      </c>
    </row>
    <row r="5673" spans="2:15" x14ac:dyDescent="0.3">
      <c r="B5673" s="10">
        <v>2026</v>
      </c>
      <c r="C5673" s="10" t="s">
        <v>45</v>
      </c>
      <c r="D5673" s="10" t="s">
        <v>37</v>
      </c>
      <c r="E5673" s="10" t="s">
        <v>17</v>
      </c>
      <c r="F5673" s="10" t="s">
        <v>18</v>
      </c>
      <c r="G5673" s="10" t="s">
        <v>44</v>
      </c>
      <c r="H5673" s="10" t="s">
        <v>34</v>
      </c>
      <c r="I5673" s="10" t="s">
        <v>21</v>
      </c>
      <c r="O5673" s="10">
        <f t="shared" si="88"/>
        <v>1</v>
      </c>
    </row>
    <row r="5674" spans="2:15" x14ac:dyDescent="0.3">
      <c r="B5674" s="10">
        <v>2022</v>
      </c>
      <c r="C5674" s="10" t="s">
        <v>29</v>
      </c>
      <c r="D5674" s="10" t="s">
        <v>16</v>
      </c>
      <c r="E5674" s="10" t="s">
        <v>24</v>
      </c>
      <c r="F5674" s="10" t="s">
        <v>30</v>
      </c>
      <c r="G5674" s="10" t="s">
        <v>44</v>
      </c>
      <c r="H5674" s="10" t="s">
        <v>20</v>
      </c>
      <c r="I5674" s="10" t="s">
        <v>21</v>
      </c>
      <c r="O5674" s="10">
        <f t="shared" si="88"/>
        <v>1</v>
      </c>
    </row>
    <row r="5675" spans="2:15" x14ac:dyDescent="0.3">
      <c r="B5675" s="10">
        <v>2025</v>
      </c>
      <c r="C5675" s="10" t="s">
        <v>29</v>
      </c>
      <c r="D5675" s="10" t="s">
        <v>42</v>
      </c>
      <c r="E5675" s="10" t="s">
        <v>24</v>
      </c>
      <c r="F5675" s="10" t="s">
        <v>18</v>
      </c>
      <c r="G5675" s="10" t="s">
        <v>26</v>
      </c>
      <c r="H5675" s="10" t="s">
        <v>20</v>
      </c>
      <c r="I5675" s="10" t="s">
        <v>34</v>
      </c>
      <c r="O5675" s="10">
        <f t="shared" si="88"/>
        <v>1</v>
      </c>
    </row>
    <row r="5676" spans="2:15" x14ac:dyDescent="0.3">
      <c r="B5676" s="10">
        <v>2020</v>
      </c>
      <c r="C5676" s="10" t="s">
        <v>45</v>
      </c>
      <c r="D5676" s="10" t="s">
        <v>37</v>
      </c>
      <c r="E5676" s="10" t="s">
        <v>17</v>
      </c>
      <c r="F5676" s="10" t="s">
        <v>30</v>
      </c>
      <c r="G5676" s="10" t="s">
        <v>26</v>
      </c>
      <c r="H5676" s="10" t="s">
        <v>39</v>
      </c>
      <c r="I5676" s="10" t="s">
        <v>28</v>
      </c>
      <c r="O5676" s="10">
        <f t="shared" si="88"/>
        <v>1</v>
      </c>
    </row>
    <row r="5677" spans="2:15" x14ac:dyDescent="0.3">
      <c r="B5677" s="10">
        <v>2022</v>
      </c>
      <c r="C5677" s="10" t="s">
        <v>41</v>
      </c>
      <c r="D5677" s="10" t="s">
        <v>42</v>
      </c>
      <c r="E5677" s="10" t="s">
        <v>35</v>
      </c>
      <c r="F5677" s="10" t="s">
        <v>30</v>
      </c>
      <c r="G5677" s="10" t="s">
        <v>26</v>
      </c>
      <c r="H5677" s="10" t="s">
        <v>27</v>
      </c>
      <c r="I5677" s="10" t="s">
        <v>28</v>
      </c>
      <c r="O5677" s="10">
        <f t="shared" si="88"/>
        <v>1</v>
      </c>
    </row>
    <row r="5678" spans="2:15" x14ac:dyDescent="0.3">
      <c r="B5678" s="10">
        <v>2021</v>
      </c>
      <c r="C5678" s="10" t="s">
        <v>29</v>
      </c>
      <c r="D5678" s="10" t="s">
        <v>37</v>
      </c>
      <c r="E5678" s="10" t="s">
        <v>35</v>
      </c>
      <c r="F5678" s="10" t="s">
        <v>25</v>
      </c>
      <c r="G5678" s="10" t="s">
        <v>40</v>
      </c>
      <c r="H5678" s="10" t="s">
        <v>39</v>
      </c>
      <c r="I5678" s="10" t="s">
        <v>28</v>
      </c>
      <c r="O5678" s="10">
        <f t="shared" si="88"/>
        <v>1</v>
      </c>
    </row>
    <row r="5679" spans="2:15" x14ac:dyDescent="0.3">
      <c r="B5679" s="10">
        <v>2026</v>
      </c>
      <c r="C5679" s="10" t="s">
        <v>43</v>
      </c>
      <c r="D5679" s="10" t="s">
        <v>42</v>
      </c>
      <c r="E5679" s="10" t="s">
        <v>24</v>
      </c>
      <c r="F5679" s="10" t="s">
        <v>30</v>
      </c>
      <c r="G5679" s="10" t="s">
        <v>38</v>
      </c>
      <c r="H5679" s="10" t="s">
        <v>27</v>
      </c>
      <c r="I5679" s="10" t="s">
        <v>28</v>
      </c>
      <c r="O5679" s="10">
        <f t="shared" si="88"/>
        <v>1</v>
      </c>
    </row>
    <row r="5680" spans="2:15" x14ac:dyDescent="0.3">
      <c r="B5680" s="10">
        <v>2024</v>
      </c>
      <c r="C5680" s="10" t="s">
        <v>15</v>
      </c>
      <c r="D5680" s="10" t="s">
        <v>37</v>
      </c>
      <c r="E5680" s="10" t="s">
        <v>35</v>
      </c>
      <c r="F5680" s="10" t="s">
        <v>30</v>
      </c>
      <c r="G5680" s="10" t="s">
        <v>19</v>
      </c>
      <c r="H5680" s="10" t="s">
        <v>34</v>
      </c>
      <c r="I5680" s="10" t="s">
        <v>28</v>
      </c>
      <c r="O5680" s="10">
        <f t="shared" si="88"/>
        <v>1</v>
      </c>
    </row>
    <row r="5681" spans="2:15" x14ac:dyDescent="0.3">
      <c r="B5681" s="10">
        <v>2024</v>
      </c>
      <c r="C5681" s="10" t="s">
        <v>29</v>
      </c>
      <c r="D5681" s="10" t="s">
        <v>16</v>
      </c>
      <c r="E5681" s="10" t="s">
        <v>17</v>
      </c>
      <c r="F5681" s="10" t="s">
        <v>30</v>
      </c>
      <c r="G5681" s="10" t="s">
        <v>32</v>
      </c>
      <c r="H5681" s="10" t="s">
        <v>27</v>
      </c>
      <c r="I5681" s="10" t="s">
        <v>28</v>
      </c>
      <c r="O5681" s="10">
        <f t="shared" si="88"/>
        <v>1</v>
      </c>
    </row>
    <row r="5682" spans="2:15" x14ac:dyDescent="0.3">
      <c r="B5682" s="10">
        <v>2022</v>
      </c>
      <c r="C5682" s="10" t="s">
        <v>41</v>
      </c>
      <c r="D5682" s="10" t="s">
        <v>33</v>
      </c>
      <c r="E5682" s="10" t="s">
        <v>35</v>
      </c>
      <c r="F5682" s="10" t="s">
        <v>25</v>
      </c>
      <c r="G5682" s="10" t="s">
        <v>26</v>
      </c>
      <c r="H5682" s="10" t="s">
        <v>20</v>
      </c>
      <c r="I5682" s="10" t="s">
        <v>21</v>
      </c>
      <c r="O5682" s="10">
        <f t="shared" si="88"/>
        <v>1</v>
      </c>
    </row>
    <row r="5683" spans="2:15" x14ac:dyDescent="0.3">
      <c r="B5683" s="10">
        <v>2025</v>
      </c>
      <c r="C5683" s="10" t="s">
        <v>15</v>
      </c>
      <c r="D5683" s="10" t="s">
        <v>23</v>
      </c>
      <c r="E5683" s="10" t="s">
        <v>35</v>
      </c>
      <c r="F5683" s="10" t="s">
        <v>18</v>
      </c>
      <c r="G5683" s="10" t="s">
        <v>32</v>
      </c>
      <c r="H5683" s="10" t="s">
        <v>20</v>
      </c>
      <c r="I5683" s="10" t="s">
        <v>28</v>
      </c>
      <c r="O5683" s="10">
        <f t="shared" si="88"/>
        <v>1</v>
      </c>
    </row>
    <row r="5684" spans="2:15" x14ac:dyDescent="0.3">
      <c r="B5684" s="10">
        <v>2026</v>
      </c>
      <c r="C5684" s="10" t="s">
        <v>41</v>
      </c>
      <c r="D5684" s="10" t="s">
        <v>23</v>
      </c>
      <c r="E5684" s="10" t="s">
        <v>35</v>
      </c>
      <c r="F5684" s="10" t="s">
        <v>30</v>
      </c>
      <c r="G5684" s="10" t="s">
        <v>26</v>
      </c>
      <c r="H5684" s="10" t="s">
        <v>39</v>
      </c>
      <c r="I5684" s="10" t="s">
        <v>21</v>
      </c>
      <c r="O5684" s="10">
        <f t="shared" si="88"/>
        <v>1</v>
      </c>
    </row>
    <row r="5685" spans="2:15" x14ac:dyDescent="0.3">
      <c r="B5685" s="10">
        <v>2024</v>
      </c>
      <c r="C5685" s="10" t="s">
        <v>45</v>
      </c>
      <c r="D5685" s="10" t="s">
        <v>31</v>
      </c>
      <c r="E5685" s="10" t="s">
        <v>24</v>
      </c>
      <c r="F5685" s="10" t="s">
        <v>25</v>
      </c>
      <c r="G5685" s="10" t="s">
        <v>44</v>
      </c>
      <c r="H5685" s="10" t="s">
        <v>27</v>
      </c>
      <c r="I5685" s="10" t="s">
        <v>21</v>
      </c>
      <c r="O5685" s="10">
        <f t="shared" si="88"/>
        <v>1</v>
      </c>
    </row>
    <row r="5686" spans="2:15" x14ac:dyDescent="0.3">
      <c r="B5686" s="10">
        <v>2021</v>
      </c>
      <c r="C5686" s="10" t="s">
        <v>22</v>
      </c>
      <c r="D5686" s="10" t="s">
        <v>42</v>
      </c>
      <c r="E5686" s="10" t="s">
        <v>17</v>
      </c>
      <c r="F5686" s="10" t="s">
        <v>18</v>
      </c>
      <c r="G5686" s="10" t="s">
        <v>38</v>
      </c>
      <c r="H5686" s="10" t="s">
        <v>34</v>
      </c>
      <c r="I5686" s="10" t="s">
        <v>21</v>
      </c>
      <c r="O5686" s="10">
        <f t="shared" si="88"/>
        <v>1</v>
      </c>
    </row>
    <row r="5687" spans="2:15" x14ac:dyDescent="0.3">
      <c r="B5687" s="10">
        <v>2020</v>
      </c>
      <c r="C5687" s="10" t="s">
        <v>43</v>
      </c>
      <c r="D5687" s="10" t="s">
        <v>23</v>
      </c>
      <c r="E5687" s="10" t="s">
        <v>17</v>
      </c>
      <c r="F5687" s="10" t="s">
        <v>18</v>
      </c>
      <c r="G5687" s="10" t="s">
        <v>32</v>
      </c>
      <c r="H5687" s="10" t="s">
        <v>27</v>
      </c>
      <c r="I5687" s="10" t="s">
        <v>21</v>
      </c>
      <c r="O5687" s="10">
        <f t="shared" si="88"/>
        <v>1</v>
      </c>
    </row>
    <row r="5688" spans="2:15" x14ac:dyDescent="0.3">
      <c r="B5688" s="10">
        <v>2025</v>
      </c>
      <c r="C5688" s="10" t="s">
        <v>36</v>
      </c>
      <c r="D5688" s="10" t="s">
        <v>37</v>
      </c>
      <c r="E5688" s="10" t="s">
        <v>24</v>
      </c>
      <c r="F5688" s="10" t="s">
        <v>30</v>
      </c>
      <c r="G5688" s="10" t="s">
        <v>38</v>
      </c>
      <c r="H5688" s="10" t="s">
        <v>20</v>
      </c>
      <c r="I5688" s="10" t="s">
        <v>21</v>
      </c>
      <c r="O5688" s="10">
        <f t="shared" si="88"/>
        <v>1</v>
      </c>
    </row>
    <row r="5689" spans="2:15" x14ac:dyDescent="0.3">
      <c r="B5689" s="10">
        <v>2022</v>
      </c>
      <c r="C5689" s="10" t="s">
        <v>36</v>
      </c>
      <c r="D5689" s="10" t="s">
        <v>33</v>
      </c>
      <c r="E5689" s="10" t="s">
        <v>24</v>
      </c>
      <c r="F5689" s="10" t="s">
        <v>18</v>
      </c>
      <c r="G5689" s="10" t="s">
        <v>44</v>
      </c>
      <c r="H5689" s="10" t="s">
        <v>27</v>
      </c>
      <c r="I5689" s="10" t="s">
        <v>28</v>
      </c>
      <c r="O5689" s="10">
        <f t="shared" si="88"/>
        <v>1</v>
      </c>
    </row>
    <row r="5690" spans="2:15" x14ac:dyDescent="0.3">
      <c r="B5690" s="10">
        <v>2022</v>
      </c>
      <c r="C5690" s="10" t="s">
        <v>41</v>
      </c>
      <c r="D5690" s="10" t="s">
        <v>16</v>
      </c>
      <c r="E5690" s="10" t="s">
        <v>17</v>
      </c>
      <c r="F5690" s="10" t="s">
        <v>30</v>
      </c>
      <c r="G5690" s="10" t="s">
        <v>19</v>
      </c>
      <c r="H5690" s="10" t="s">
        <v>39</v>
      </c>
      <c r="I5690" s="10" t="s">
        <v>28</v>
      </c>
      <c r="O5690" s="10">
        <f t="shared" si="88"/>
        <v>1</v>
      </c>
    </row>
    <row r="5691" spans="2:15" x14ac:dyDescent="0.3">
      <c r="B5691" s="10">
        <v>2024</v>
      </c>
      <c r="C5691" s="10" t="s">
        <v>41</v>
      </c>
      <c r="D5691" s="10" t="s">
        <v>23</v>
      </c>
      <c r="E5691" s="10" t="s">
        <v>24</v>
      </c>
      <c r="F5691" s="10" t="s">
        <v>30</v>
      </c>
      <c r="G5691" s="10" t="s">
        <v>40</v>
      </c>
      <c r="H5691" s="10" t="s">
        <v>20</v>
      </c>
      <c r="I5691" s="10" t="s">
        <v>28</v>
      </c>
      <c r="O5691" s="10">
        <f t="shared" si="88"/>
        <v>1</v>
      </c>
    </row>
    <row r="5692" spans="2:15" x14ac:dyDescent="0.3">
      <c r="B5692" s="10">
        <v>2023</v>
      </c>
      <c r="C5692" s="10" t="s">
        <v>43</v>
      </c>
      <c r="D5692" s="10" t="s">
        <v>16</v>
      </c>
      <c r="E5692" s="10" t="s">
        <v>17</v>
      </c>
      <c r="F5692" s="10" t="s">
        <v>18</v>
      </c>
      <c r="G5692" s="10" t="s">
        <v>38</v>
      </c>
      <c r="H5692" s="10" t="s">
        <v>34</v>
      </c>
      <c r="I5692" s="10" t="s">
        <v>34</v>
      </c>
      <c r="O5692" s="10">
        <f t="shared" si="88"/>
        <v>1</v>
      </c>
    </row>
    <row r="5693" spans="2:15" x14ac:dyDescent="0.3">
      <c r="B5693" s="10">
        <v>2024</v>
      </c>
      <c r="C5693" s="10" t="s">
        <v>36</v>
      </c>
      <c r="D5693" s="10" t="s">
        <v>42</v>
      </c>
      <c r="E5693" s="10" t="s">
        <v>24</v>
      </c>
      <c r="F5693" s="10" t="s">
        <v>25</v>
      </c>
      <c r="G5693" s="10" t="s">
        <v>26</v>
      </c>
      <c r="H5693" s="10" t="s">
        <v>34</v>
      </c>
      <c r="I5693" s="10" t="s">
        <v>34</v>
      </c>
      <c r="O5693" s="10">
        <f t="shared" si="88"/>
        <v>1</v>
      </c>
    </row>
    <row r="5694" spans="2:15" x14ac:dyDescent="0.3">
      <c r="B5694" s="10">
        <v>2021</v>
      </c>
      <c r="C5694" s="10" t="s">
        <v>45</v>
      </c>
      <c r="D5694" s="10" t="s">
        <v>42</v>
      </c>
      <c r="E5694" s="10" t="s">
        <v>17</v>
      </c>
      <c r="F5694" s="10" t="s">
        <v>18</v>
      </c>
      <c r="G5694" s="10" t="s">
        <v>32</v>
      </c>
      <c r="H5694" s="10" t="s">
        <v>34</v>
      </c>
      <c r="I5694" s="10" t="s">
        <v>34</v>
      </c>
      <c r="O5694" s="10">
        <f t="shared" si="88"/>
        <v>1</v>
      </c>
    </row>
    <row r="5695" spans="2:15" x14ac:dyDescent="0.3">
      <c r="B5695" s="10">
        <v>2023</v>
      </c>
      <c r="C5695" s="10" t="s">
        <v>41</v>
      </c>
      <c r="D5695" s="10" t="s">
        <v>42</v>
      </c>
      <c r="E5695" s="10" t="s">
        <v>35</v>
      </c>
      <c r="F5695" s="10" t="s">
        <v>30</v>
      </c>
      <c r="G5695" s="10" t="s">
        <v>19</v>
      </c>
      <c r="H5695" s="10" t="s">
        <v>34</v>
      </c>
      <c r="I5695" s="10" t="s">
        <v>21</v>
      </c>
      <c r="O5695" s="10">
        <f t="shared" si="88"/>
        <v>1</v>
      </c>
    </row>
    <row r="5696" spans="2:15" x14ac:dyDescent="0.3">
      <c r="B5696" s="10">
        <v>2024</v>
      </c>
      <c r="C5696" s="10" t="s">
        <v>43</v>
      </c>
      <c r="D5696" s="10" t="s">
        <v>42</v>
      </c>
      <c r="E5696" s="10" t="s">
        <v>17</v>
      </c>
      <c r="F5696" s="10" t="s">
        <v>30</v>
      </c>
      <c r="G5696" s="10" t="s">
        <v>32</v>
      </c>
      <c r="H5696" s="10" t="s">
        <v>39</v>
      </c>
      <c r="I5696" s="10" t="s">
        <v>34</v>
      </c>
      <c r="O5696" s="10">
        <f t="shared" si="88"/>
        <v>1</v>
      </c>
    </row>
    <row r="5697" spans="2:15" x14ac:dyDescent="0.3">
      <c r="B5697" s="10">
        <v>2026</v>
      </c>
      <c r="C5697" s="10" t="s">
        <v>22</v>
      </c>
      <c r="D5697" s="10" t="s">
        <v>37</v>
      </c>
      <c r="E5697" s="10" t="s">
        <v>17</v>
      </c>
      <c r="F5697" s="10" t="s">
        <v>25</v>
      </c>
      <c r="G5697" s="10" t="s">
        <v>19</v>
      </c>
      <c r="H5697" s="10" t="s">
        <v>39</v>
      </c>
      <c r="I5697" s="10" t="s">
        <v>28</v>
      </c>
      <c r="O5697" s="10">
        <f t="shared" si="88"/>
        <v>1</v>
      </c>
    </row>
    <row r="5698" spans="2:15" x14ac:dyDescent="0.3">
      <c r="B5698" s="10">
        <v>2023</v>
      </c>
      <c r="C5698" s="10" t="s">
        <v>43</v>
      </c>
      <c r="D5698" s="10" t="s">
        <v>31</v>
      </c>
      <c r="E5698" s="10" t="s">
        <v>24</v>
      </c>
      <c r="F5698" s="10" t="s">
        <v>25</v>
      </c>
      <c r="G5698" s="10" t="s">
        <v>32</v>
      </c>
      <c r="H5698" s="10" t="s">
        <v>20</v>
      </c>
      <c r="I5698" s="10" t="s">
        <v>28</v>
      </c>
      <c r="O5698" s="10">
        <f t="shared" si="88"/>
        <v>1</v>
      </c>
    </row>
    <row r="5699" spans="2:15" x14ac:dyDescent="0.3">
      <c r="B5699" s="10">
        <v>2023</v>
      </c>
      <c r="C5699" s="10" t="s">
        <v>36</v>
      </c>
      <c r="D5699" s="10" t="s">
        <v>23</v>
      </c>
      <c r="E5699" s="10" t="s">
        <v>35</v>
      </c>
      <c r="F5699" s="10" t="s">
        <v>18</v>
      </c>
      <c r="G5699" s="10" t="s">
        <v>38</v>
      </c>
      <c r="H5699" s="10" t="s">
        <v>27</v>
      </c>
      <c r="I5699" s="10" t="s">
        <v>28</v>
      </c>
      <c r="O5699" s="10">
        <f t="shared" si="88"/>
        <v>1</v>
      </c>
    </row>
    <row r="5700" spans="2:15" x14ac:dyDescent="0.3">
      <c r="B5700" s="10">
        <v>2026</v>
      </c>
      <c r="C5700" s="10" t="s">
        <v>36</v>
      </c>
      <c r="D5700" s="10" t="s">
        <v>37</v>
      </c>
      <c r="E5700" s="10" t="s">
        <v>17</v>
      </c>
      <c r="F5700" s="10" t="s">
        <v>30</v>
      </c>
      <c r="G5700" s="10" t="s">
        <v>40</v>
      </c>
      <c r="H5700" s="10" t="s">
        <v>34</v>
      </c>
      <c r="I5700" s="10" t="s">
        <v>28</v>
      </c>
      <c r="O5700" s="10">
        <f t="shared" si="88"/>
        <v>1</v>
      </c>
    </row>
    <row r="5701" spans="2:15" x14ac:dyDescent="0.3">
      <c r="B5701" s="10">
        <v>2023</v>
      </c>
      <c r="C5701" s="10" t="s">
        <v>43</v>
      </c>
      <c r="D5701" s="10" t="s">
        <v>23</v>
      </c>
      <c r="E5701" s="10" t="s">
        <v>17</v>
      </c>
      <c r="F5701" s="10" t="s">
        <v>30</v>
      </c>
      <c r="G5701" s="10" t="s">
        <v>32</v>
      </c>
      <c r="H5701" s="10" t="s">
        <v>27</v>
      </c>
      <c r="I5701" s="10" t="s">
        <v>34</v>
      </c>
      <c r="O5701" s="10">
        <f t="shared" ref="O5701:O5764" si="89">SUBTOTAL(103,B5701)</f>
        <v>1</v>
      </c>
    </row>
    <row r="5702" spans="2:15" x14ac:dyDescent="0.3">
      <c r="B5702" s="10">
        <v>2026</v>
      </c>
      <c r="C5702" s="10" t="s">
        <v>29</v>
      </c>
      <c r="D5702" s="10" t="s">
        <v>42</v>
      </c>
      <c r="E5702" s="10" t="s">
        <v>35</v>
      </c>
      <c r="F5702" s="10" t="s">
        <v>18</v>
      </c>
      <c r="G5702" s="10" t="s">
        <v>38</v>
      </c>
      <c r="H5702" s="10" t="s">
        <v>39</v>
      </c>
      <c r="I5702" s="10" t="s">
        <v>21</v>
      </c>
      <c r="O5702" s="10">
        <f t="shared" si="89"/>
        <v>1</v>
      </c>
    </row>
    <row r="5703" spans="2:15" x14ac:dyDescent="0.3">
      <c r="B5703" s="10">
        <v>2025</v>
      </c>
      <c r="C5703" s="10" t="s">
        <v>22</v>
      </c>
      <c r="D5703" s="10" t="s">
        <v>23</v>
      </c>
      <c r="E5703" s="10" t="s">
        <v>35</v>
      </c>
      <c r="F5703" s="10" t="s">
        <v>18</v>
      </c>
      <c r="G5703" s="10" t="s">
        <v>32</v>
      </c>
      <c r="H5703" s="10" t="s">
        <v>39</v>
      </c>
      <c r="I5703" s="10" t="s">
        <v>21</v>
      </c>
      <c r="O5703" s="10">
        <f t="shared" si="89"/>
        <v>1</v>
      </c>
    </row>
    <row r="5704" spans="2:15" x14ac:dyDescent="0.3">
      <c r="B5704" s="10">
        <v>2024</v>
      </c>
      <c r="C5704" s="10" t="s">
        <v>22</v>
      </c>
      <c r="D5704" s="10" t="s">
        <v>33</v>
      </c>
      <c r="E5704" s="10" t="s">
        <v>24</v>
      </c>
      <c r="F5704" s="10" t="s">
        <v>25</v>
      </c>
      <c r="G5704" s="10" t="s">
        <v>26</v>
      </c>
      <c r="H5704" s="10" t="s">
        <v>27</v>
      </c>
      <c r="I5704" s="10" t="s">
        <v>28</v>
      </c>
      <c r="O5704" s="10">
        <f t="shared" si="89"/>
        <v>1</v>
      </c>
    </row>
    <row r="5705" spans="2:15" x14ac:dyDescent="0.3">
      <c r="B5705" s="10">
        <v>2025</v>
      </c>
      <c r="C5705" s="10" t="s">
        <v>45</v>
      </c>
      <c r="D5705" s="10" t="s">
        <v>16</v>
      </c>
      <c r="E5705" s="10" t="s">
        <v>24</v>
      </c>
      <c r="F5705" s="10" t="s">
        <v>25</v>
      </c>
      <c r="G5705" s="10" t="s">
        <v>44</v>
      </c>
      <c r="H5705" s="10" t="s">
        <v>34</v>
      </c>
      <c r="I5705" s="10" t="s">
        <v>28</v>
      </c>
      <c r="O5705" s="10">
        <f t="shared" si="89"/>
        <v>1</v>
      </c>
    </row>
    <row r="5706" spans="2:15" x14ac:dyDescent="0.3">
      <c r="B5706" s="10">
        <v>2023</v>
      </c>
      <c r="C5706" s="10" t="s">
        <v>29</v>
      </c>
      <c r="D5706" s="10" t="s">
        <v>23</v>
      </c>
      <c r="E5706" s="10" t="s">
        <v>35</v>
      </c>
      <c r="F5706" s="10" t="s">
        <v>18</v>
      </c>
      <c r="G5706" s="10" t="s">
        <v>38</v>
      </c>
      <c r="H5706" s="10" t="s">
        <v>39</v>
      </c>
      <c r="I5706" s="10" t="s">
        <v>21</v>
      </c>
      <c r="O5706" s="10">
        <f t="shared" si="89"/>
        <v>1</v>
      </c>
    </row>
    <row r="5707" spans="2:15" x14ac:dyDescent="0.3">
      <c r="B5707" s="10">
        <v>2026</v>
      </c>
      <c r="C5707" s="10" t="s">
        <v>29</v>
      </c>
      <c r="D5707" s="10" t="s">
        <v>16</v>
      </c>
      <c r="E5707" s="10" t="s">
        <v>17</v>
      </c>
      <c r="F5707" s="10" t="s">
        <v>18</v>
      </c>
      <c r="G5707" s="10" t="s">
        <v>38</v>
      </c>
      <c r="H5707" s="10" t="s">
        <v>20</v>
      </c>
      <c r="I5707" s="10" t="s">
        <v>21</v>
      </c>
      <c r="O5707" s="10">
        <f t="shared" si="89"/>
        <v>1</v>
      </c>
    </row>
    <row r="5708" spans="2:15" x14ac:dyDescent="0.3">
      <c r="B5708" s="10">
        <v>2022</v>
      </c>
      <c r="C5708" s="10" t="s">
        <v>45</v>
      </c>
      <c r="D5708" s="10" t="s">
        <v>16</v>
      </c>
      <c r="E5708" s="10" t="s">
        <v>24</v>
      </c>
      <c r="F5708" s="10" t="s">
        <v>30</v>
      </c>
      <c r="G5708" s="10" t="s">
        <v>32</v>
      </c>
      <c r="H5708" s="10" t="s">
        <v>34</v>
      </c>
      <c r="I5708" s="10" t="s">
        <v>34</v>
      </c>
      <c r="O5708" s="10">
        <f t="shared" si="89"/>
        <v>1</v>
      </c>
    </row>
    <row r="5709" spans="2:15" x14ac:dyDescent="0.3">
      <c r="B5709" s="10">
        <v>2024</v>
      </c>
      <c r="C5709" s="10" t="s">
        <v>15</v>
      </c>
      <c r="D5709" s="10" t="s">
        <v>37</v>
      </c>
      <c r="E5709" s="10" t="s">
        <v>17</v>
      </c>
      <c r="F5709" s="10" t="s">
        <v>30</v>
      </c>
      <c r="G5709" s="10" t="s">
        <v>38</v>
      </c>
      <c r="H5709" s="10" t="s">
        <v>34</v>
      </c>
      <c r="I5709" s="10" t="s">
        <v>34</v>
      </c>
      <c r="O5709" s="10">
        <f t="shared" si="89"/>
        <v>1</v>
      </c>
    </row>
    <row r="5710" spans="2:15" x14ac:dyDescent="0.3">
      <c r="B5710" s="10">
        <v>2020</v>
      </c>
      <c r="C5710" s="10" t="s">
        <v>29</v>
      </c>
      <c r="D5710" s="10" t="s">
        <v>23</v>
      </c>
      <c r="E5710" s="10" t="s">
        <v>35</v>
      </c>
      <c r="F5710" s="10" t="s">
        <v>18</v>
      </c>
      <c r="G5710" s="10" t="s">
        <v>44</v>
      </c>
      <c r="H5710" s="10" t="s">
        <v>34</v>
      </c>
      <c r="I5710" s="10" t="s">
        <v>21</v>
      </c>
      <c r="O5710" s="10">
        <f t="shared" si="89"/>
        <v>1</v>
      </c>
    </row>
    <row r="5711" spans="2:15" x14ac:dyDescent="0.3">
      <c r="B5711" s="10">
        <v>2024</v>
      </c>
      <c r="C5711" s="10" t="s">
        <v>15</v>
      </c>
      <c r="D5711" s="10" t="s">
        <v>37</v>
      </c>
      <c r="E5711" s="10" t="s">
        <v>17</v>
      </c>
      <c r="F5711" s="10" t="s">
        <v>18</v>
      </c>
      <c r="G5711" s="10" t="s">
        <v>19</v>
      </c>
      <c r="H5711" s="10" t="s">
        <v>27</v>
      </c>
      <c r="I5711" s="10" t="s">
        <v>28</v>
      </c>
      <c r="O5711" s="10">
        <f t="shared" si="89"/>
        <v>1</v>
      </c>
    </row>
    <row r="5712" spans="2:15" x14ac:dyDescent="0.3">
      <c r="B5712" s="10">
        <v>2020</v>
      </c>
      <c r="C5712" s="10" t="s">
        <v>22</v>
      </c>
      <c r="D5712" s="10" t="s">
        <v>23</v>
      </c>
      <c r="E5712" s="10" t="s">
        <v>35</v>
      </c>
      <c r="F5712" s="10" t="s">
        <v>18</v>
      </c>
      <c r="G5712" s="10" t="s">
        <v>40</v>
      </c>
      <c r="H5712" s="10" t="s">
        <v>20</v>
      </c>
      <c r="I5712" s="10" t="s">
        <v>28</v>
      </c>
      <c r="O5712" s="10">
        <f t="shared" si="89"/>
        <v>1</v>
      </c>
    </row>
    <row r="5713" spans="2:15" x14ac:dyDescent="0.3">
      <c r="B5713" s="10">
        <v>2020</v>
      </c>
      <c r="C5713" s="10" t="s">
        <v>45</v>
      </c>
      <c r="D5713" s="10" t="s">
        <v>16</v>
      </c>
      <c r="E5713" s="10" t="s">
        <v>35</v>
      </c>
      <c r="F5713" s="10" t="s">
        <v>30</v>
      </c>
      <c r="G5713" s="10" t="s">
        <v>44</v>
      </c>
      <c r="H5713" s="10" t="s">
        <v>39</v>
      </c>
      <c r="I5713" s="10" t="s">
        <v>21</v>
      </c>
      <c r="O5713" s="10">
        <f t="shared" si="89"/>
        <v>1</v>
      </c>
    </row>
    <row r="5714" spans="2:15" x14ac:dyDescent="0.3">
      <c r="B5714" s="10">
        <v>2025</v>
      </c>
      <c r="C5714" s="10" t="s">
        <v>45</v>
      </c>
      <c r="D5714" s="10" t="s">
        <v>42</v>
      </c>
      <c r="E5714" s="10" t="s">
        <v>24</v>
      </c>
      <c r="F5714" s="10" t="s">
        <v>25</v>
      </c>
      <c r="G5714" s="10" t="s">
        <v>26</v>
      </c>
      <c r="H5714" s="10" t="s">
        <v>27</v>
      </c>
      <c r="I5714" s="10" t="s">
        <v>21</v>
      </c>
      <c r="O5714" s="10">
        <f t="shared" si="89"/>
        <v>1</v>
      </c>
    </row>
    <row r="5715" spans="2:15" x14ac:dyDescent="0.3">
      <c r="B5715" s="10">
        <v>2026</v>
      </c>
      <c r="C5715" s="10" t="s">
        <v>43</v>
      </c>
      <c r="D5715" s="10" t="s">
        <v>16</v>
      </c>
      <c r="E5715" s="10" t="s">
        <v>24</v>
      </c>
      <c r="F5715" s="10" t="s">
        <v>18</v>
      </c>
      <c r="G5715" s="10" t="s">
        <v>44</v>
      </c>
      <c r="H5715" s="10" t="s">
        <v>20</v>
      </c>
      <c r="I5715" s="10" t="s">
        <v>34</v>
      </c>
      <c r="O5715" s="10">
        <f t="shared" si="89"/>
        <v>1</v>
      </c>
    </row>
    <row r="5716" spans="2:15" x14ac:dyDescent="0.3">
      <c r="B5716" s="10">
        <v>2026</v>
      </c>
      <c r="C5716" s="10" t="s">
        <v>22</v>
      </c>
      <c r="D5716" s="10" t="s">
        <v>16</v>
      </c>
      <c r="E5716" s="10" t="s">
        <v>24</v>
      </c>
      <c r="F5716" s="10" t="s">
        <v>25</v>
      </c>
      <c r="G5716" s="10" t="s">
        <v>19</v>
      </c>
      <c r="H5716" s="10" t="s">
        <v>27</v>
      </c>
      <c r="I5716" s="10" t="s">
        <v>21</v>
      </c>
      <c r="O5716" s="10">
        <f t="shared" si="89"/>
        <v>1</v>
      </c>
    </row>
    <row r="5717" spans="2:15" x14ac:dyDescent="0.3">
      <c r="B5717" s="10">
        <v>2023</v>
      </c>
      <c r="C5717" s="10" t="s">
        <v>45</v>
      </c>
      <c r="D5717" s="10" t="s">
        <v>33</v>
      </c>
      <c r="E5717" s="10" t="s">
        <v>24</v>
      </c>
      <c r="F5717" s="10" t="s">
        <v>25</v>
      </c>
      <c r="G5717" s="10" t="s">
        <v>19</v>
      </c>
      <c r="H5717" s="10" t="s">
        <v>34</v>
      </c>
      <c r="I5717" s="10" t="s">
        <v>34</v>
      </c>
      <c r="O5717" s="10">
        <f t="shared" si="89"/>
        <v>1</v>
      </c>
    </row>
    <row r="5718" spans="2:15" x14ac:dyDescent="0.3">
      <c r="B5718" s="10">
        <v>2023</v>
      </c>
      <c r="C5718" s="10" t="s">
        <v>22</v>
      </c>
      <c r="D5718" s="10" t="s">
        <v>42</v>
      </c>
      <c r="E5718" s="10" t="s">
        <v>17</v>
      </c>
      <c r="F5718" s="10" t="s">
        <v>30</v>
      </c>
      <c r="G5718" s="10" t="s">
        <v>26</v>
      </c>
      <c r="H5718" s="10" t="s">
        <v>20</v>
      </c>
      <c r="I5718" s="10" t="s">
        <v>21</v>
      </c>
      <c r="O5718" s="10">
        <f t="shared" si="89"/>
        <v>1</v>
      </c>
    </row>
    <row r="5719" spans="2:15" x14ac:dyDescent="0.3">
      <c r="B5719" s="10">
        <v>2023</v>
      </c>
      <c r="C5719" s="10" t="s">
        <v>22</v>
      </c>
      <c r="D5719" s="10" t="s">
        <v>16</v>
      </c>
      <c r="E5719" s="10" t="s">
        <v>35</v>
      </c>
      <c r="F5719" s="10" t="s">
        <v>18</v>
      </c>
      <c r="G5719" s="10" t="s">
        <v>26</v>
      </c>
      <c r="H5719" s="10" t="s">
        <v>20</v>
      </c>
      <c r="I5719" s="10" t="s">
        <v>28</v>
      </c>
      <c r="O5719" s="10">
        <f t="shared" si="89"/>
        <v>1</v>
      </c>
    </row>
    <row r="5720" spans="2:15" x14ac:dyDescent="0.3">
      <c r="B5720" s="10">
        <v>2022</v>
      </c>
      <c r="C5720" s="10" t="s">
        <v>43</v>
      </c>
      <c r="D5720" s="10" t="s">
        <v>42</v>
      </c>
      <c r="E5720" s="10" t="s">
        <v>17</v>
      </c>
      <c r="F5720" s="10" t="s">
        <v>30</v>
      </c>
      <c r="G5720" s="10" t="s">
        <v>38</v>
      </c>
      <c r="H5720" s="10" t="s">
        <v>39</v>
      </c>
      <c r="I5720" s="10" t="s">
        <v>28</v>
      </c>
      <c r="O5720" s="10">
        <f t="shared" si="89"/>
        <v>1</v>
      </c>
    </row>
    <row r="5721" spans="2:15" x14ac:dyDescent="0.3">
      <c r="B5721" s="10">
        <v>2023</v>
      </c>
      <c r="C5721" s="10" t="s">
        <v>45</v>
      </c>
      <c r="D5721" s="10" t="s">
        <v>31</v>
      </c>
      <c r="E5721" s="10" t="s">
        <v>17</v>
      </c>
      <c r="F5721" s="10" t="s">
        <v>25</v>
      </c>
      <c r="G5721" s="10" t="s">
        <v>32</v>
      </c>
      <c r="H5721" s="10" t="s">
        <v>27</v>
      </c>
      <c r="I5721" s="10" t="s">
        <v>28</v>
      </c>
      <c r="O5721" s="10">
        <f t="shared" si="89"/>
        <v>1</v>
      </c>
    </row>
    <row r="5722" spans="2:15" x14ac:dyDescent="0.3">
      <c r="B5722" s="10">
        <v>2024</v>
      </c>
      <c r="C5722" s="10" t="s">
        <v>15</v>
      </c>
      <c r="D5722" s="10" t="s">
        <v>37</v>
      </c>
      <c r="E5722" s="10" t="s">
        <v>35</v>
      </c>
      <c r="F5722" s="10" t="s">
        <v>30</v>
      </c>
      <c r="G5722" s="10" t="s">
        <v>26</v>
      </c>
      <c r="H5722" s="10" t="s">
        <v>20</v>
      </c>
      <c r="I5722" s="10" t="s">
        <v>21</v>
      </c>
      <c r="O5722" s="10">
        <f t="shared" si="89"/>
        <v>1</v>
      </c>
    </row>
    <row r="5723" spans="2:15" x14ac:dyDescent="0.3">
      <c r="B5723" s="10">
        <v>2021</v>
      </c>
      <c r="C5723" s="10" t="s">
        <v>36</v>
      </c>
      <c r="D5723" s="10" t="s">
        <v>23</v>
      </c>
      <c r="E5723" s="10" t="s">
        <v>35</v>
      </c>
      <c r="F5723" s="10" t="s">
        <v>18</v>
      </c>
      <c r="G5723" s="10" t="s">
        <v>26</v>
      </c>
      <c r="H5723" s="10" t="s">
        <v>34</v>
      </c>
      <c r="I5723" s="10" t="s">
        <v>28</v>
      </c>
      <c r="O5723" s="10">
        <f t="shared" si="89"/>
        <v>1</v>
      </c>
    </row>
    <row r="5724" spans="2:15" x14ac:dyDescent="0.3">
      <c r="B5724" s="10">
        <v>2021</v>
      </c>
      <c r="C5724" s="10" t="s">
        <v>36</v>
      </c>
      <c r="D5724" s="10" t="s">
        <v>16</v>
      </c>
      <c r="E5724" s="10" t="s">
        <v>35</v>
      </c>
      <c r="F5724" s="10" t="s">
        <v>30</v>
      </c>
      <c r="G5724" s="10" t="s">
        <v>40</v>
      </c>
      <c r="H5724" s="10" t="s">
        <v>39</v>
      </c>
      <c r="I5724" s="10" t="s">
        <v>34</v>
      </c>
      <c r="O5724" s="10">
        <f t="shared" si="89"/>
        <v>1</v>
      </c>
    </row>
    <row r="5725" spans="2:15" x14ac:dyDescent="0.3">
      <c r="B5725" s="10">
        <v>2025</v>
      </c>
      <c r="C5725" s="10" t="s">
        <v>41</v>
      </c>
      <c r="D5725" s="10" t="s">
        <v>31</v>
      </c>
      <c r="E5725" s="10" t="s">
        <v>24</v>
      </c>
      <c r="F5725" s="10" t="s">
        <v>18</v>
      </c>
      <c r="G5725" s="10" t="s">
        <v>40</v>
      </c>
      <c r="H5725" s="10" t="s">
        <v>39</v>
      </c>
      <c r="I5725" s="10" t="s">
        <v>34</v>
      </c>
      <c r="O5725" s="10">
        <f t="shared" si="89"/>
        <v>1</v>
      </c>
    </row>
    <row r="5726" spans="2:15" x14ac:dyDescent="0.3">
      <c r="B5726" s="10">
        <v>2023</v>
      </c>
      <c r="C5726" s="10" t="s">
        <v>41</v>
      </c>
      <c r="D5726" s="10" t="s">
        <v>42</v>
      </c>
      <c r="E5726" s="10" t="s">
        <v>24</v>
      </c>
      <c r="F5726" s="10" t="s">
        <v>18</v>
      </c>
      <c r="G5726" s="10" t="s">
        <v>38</v>
      </c>
      <c r="H5726" s="10" t="s">
        <v>20</v>
      </c>
      <c r="I5726" s="10" t="s">
        <v>34</v>
      </c>
      <c r="O5726" s="10">
        <f t="shared" si="89"/>
        <v>1</v>
      </c>
    </row>
    <row r="5727" spans="2:15" x14ac:dyDescent="0.3">
      <c r="B5727" s="10">
        <v>2021</v>
      </c>
      <c r="C5727" s="10" t="s">
        <v>36</v>
      </c>
      <c r="D5727" s="10" t="s">
        <v>31</v>
      </c>
      <c r="E5727" s="10" t="s">
        <v>17</v>
      </c>
      <c r="F5727" s="10" t="s">
        <v>25</v>
      </c>
      <c r="G5727" s="10" t="s">
        <v>19</v>
      </c>
      <c r="H5727" s="10" t="s">
        <v>27</v>
      </c>
      <c r="I5727" s="10" t="s">
        <v>21</v>
      </c>
      <c r="O5727" s="10">
        <f t="shared" si="89"/>
        <v>1</v>
      </c>
    </row>
    <row r="5728" spans="2:15" x14ac:dyDescent="0.3">
      <c r="B5728" s="10">
        <v>2021</v>
      </c>
      <c r="C5728" s="10" t="s">
        <v>43</v>
      </c>
      <c r="D5728" s="10" t="s">
        <v>42</v>
      </c>
      <c r="E5728" s="10" t="s">
        <v>17</v>
      </c>
      <c r="F5728" s="10" t="s">
        <v>30</v>
      </c>
      <c r="G5728" s="10" t="s">
        <v>38</v>
      </c>
      <c r="H5728" s="10" t="s">
        <v>27</v>
      </c>
      <c r="I5728" s="10" t="s">
        <v>34</v>
      </c>
      <c r="O5728" s="10">
        <f t="shared" si="89"/>
        <v>1</v>
      </c>
    </row>
    <row r="5729" spans="2:15" x14ac:dyDescent="0.3">
      <c r="B5729" s="10">
        <v>2025</v>
      </c>
      <c r="C5729" s="10" t="s">
        <v>41</v>
      </c>
      <c r="D5729" s="10" t="s">
        <v>31</v>
      </c>
      <c r="E5729" s="10" t="s">
        <v>35</v>
      </c>
      <c r="F5729" s="10" t="s">
        <v>30</v>
      </c>
      <c r="G5729" s="10" t="s">
        <v>26</v>
      </c>
      <c r="H5729" s="10" t="s">
        <v>39</v>
      </c>
      <c r="I5729" s="10" t="s">
        <v>28</v>
      </c>
      <c r="O5729" s="10">
        <f t="shared" si="89"/>
        <v>1</v>
      </c>
    </row>
    <row r="5730" spans="2:15" x14ac:dyDescent="0.3">
      <c r="B5730" s="10">
        <v>2023</v>
      </c>
      <c r="C5730" s="10" t="s">
        <v>29</v>
      </c>
      <c r="D5730" s="10" t="s">
        <v>16</v>
      </c>
      <c r="E5730" s="10" t="s">
        <v>24</v>
      </c>
      <c r="F5730" s="10" t="s">
        <v>18</v>
      </c>
      <c r="G5730" s="10" t="s">
        <v>32</v>
      </c>
      <c r="H5730" s="10" t="s">
        <v>20</v>
      </c>
      <c r="I5730" s="10" t="s">
        <v>34</v>
      </c>
      <c r="O5730" s="10">
        <f t="shared" si="89"/>
        <v>1</v>
      </c>
    </row>
    <row r="5731" spans="2:15" x14ac:dyDescent="0.3">
      <c r="B5731" s="10">
        <v>2023</v>
      </c>
      <c r="C5731" s="10" t="s">
        <v>15</v>
      </c>
      <c r="D5731" s="10" t="s">
        <v>33</v>
      </c>
      <c r="E5731" s="10" t="s">
        <v>24</v>
      </c>
      <c r="F5731" s="10" t="s">
        <v>30</v>
      </c>
      <c r="G5731" s="10" t="s">
        <v>26</v>
      </c>
      <c r="H5731" s="10" t="s">
        <v>20</v>
      </c>
      <c r="I5731" s="10" t="s">
        <v>28</v>
      </c>
      <c r="O5731" s="10">
        <f t="shared" si="89"/>
        <v>1</v>
      </c>
    </row>
    <row r="5732" spans="2:15" x14ac:dyDescent="0.3">
      <c r="B5732" s="10">
        <v>2022</v>
      </c>
      <c r="C5732" s="10" t="s">
        <v>22</v>
      </c>
      <c r="D5732" s="10" t="s">
        <v>23</v>
      </c>
      <c r="E5732" s="10" t="s">
        <v>17</v>
      </c>
      <c r="F5732" s="10" t="s">
        <v>25</v>
      </c>
      <c r="G5732" s="10" t="s">
        <v>44</v>
      </c>
      <c r="H5732" s="10" t="s">
        <v>34</v>
      </c>
      <c r="I5732" s="10" t="s">
        <v>28</v>
      </c>
      <c r="O5732" s="10">
        <f t="shared" si="89"/>
        <v>1</v>
      </c>
    </row>
    <row r="5733" spans="2:15" x14ac:dyDescent="0.3">
      <c r="B5733" s="10">
        <v>2026</v>
      </c>
      <c r="C5733" s="10" t="s">
        <v>43</v>
      </c>
      <c r="D5733" s="10" t="s">
        <v>31</v>
      </c>
      <c r="E5733" s="10" t="s">
        <v>35</v>
      </c>
      <c r="F5733" s="10" t="s">
        <v>30</v>
      </c>
      <c r="G5733" s="10" t="s">
        <v>38</v>
      </c>
      <c r="H5733" s="10" t="s">
        <v>20</v>
      </c>
      <c r="I5733" s="10" t="s">
        <v>28</v>
      </c>
      <c r="O5733" s="10">
        <f t="shared" si="89"/>
        <v>1</v>
      </c>
    </row>
    <row r="5734" spans="2:15" x14ac:dyDescent="0.3">
      <c r="B5734" s="10">
        <v>2026</v>
      </c>
      <c r="C5734" s="10" t="s">
        <v>29</v>
      </c>
      <c r="D5734" s="10" t="s">
        <v>23</v>
      </c>
      <c r="E5734" s="10" t="s">
        <v>24</v>
      </c>
      <c r="F5734" s="10" t="s">
        <v>18</v>
      </c>
      <c r="G5734" s="10" t="s">
        <v>40</v>
      </c>
      <c r="H5734" s="10" t="s">
        <v>34</v>
      </c>
      <c r="I5734" s="10" t="s">
        <v>34</v>
      </c>
      <c r="O5734" s="10">
        <f t="shared" si="89"/>
        <v>1</v>
      </c>
    </row>
    <row r="5735" spans="2:15" x14ac:dyDescent="0.3">
      <c r="B5735" s="10">
        <v>2020</v>
      </c>
      <c r="C5735" s="10" t="s">
        <v>36</v>
      </c>
      <c r="D5735" s="10" t="s">
        <v>42</v>
      </c>
      <c r="E5735" s="10" t="s">
        <v>35</v>
      </c>
      <c r="F5735" s="10" t="s">
        <v>18</v>
      </c>
      <c r="G5735" s="10" t="s">
        <v>44</v>
      </c>
      <c r="H5735" s="10" t="s">
        <v>27</v>
      </c>
      <c r="I5735" s="10" t="s">
        <v>28</v>
      </c>
      <c r="O5735" s="10">
        <f t="shared" si="89"/>
        <v>1</v>
      </c>
    </row>
    <row r="5736" spans="2:15" x14ac:dyDescent="0.3">
      <c r="B5736" s="10">
        <v>2024</v>
      </c>
      <c r="C5736" s="10" t="s">
        <v>29</v>
      </c>
      <c r="D5736" s="10" t="s">
        <v>31</v>
      </c>
      <c r="E5736" s="10" t="s">
        <v>35</v>
      </c>
      <c r="F5736" s="10" t="s">
        <v>18</v>
      </c>
      <c r="G5736" s="10" t="s">
        <v>32</v>
      </c>
      <c r="H5736" s="10" t="s">
        <v>27</v>
      </c>
      <c r="I5736" s="10" t="s">
        <v>34</v>
      </c>
      <c r="O5736" s="10">
        <f t="shared" si="89"/>
        <v>1</v>
      </c>
    </row>
    <row r="5737" spans="2:15" x14ac:dyDescent="0.3">
      <c r="B5737" s="10">
        <v>2025</v>
      </c>
      <c r="C5737" s="10" t="s">
        <v>22</v>
      </c>
      <c r="D5737" s="10" t="s">
        <v>23</v>
      </c>
      <c r="E5737" s="10" t="s">
        <v>17</v>
      </c>
      <c r="F5737" s="10" t="s">
        <v>25</v>
      </c>
      <c r="G5737" s="10" t="s">
        <v>26</v>
      </c>
      <c r="H5737" s="10" t="s">
        <v>39</v>
      </c>
      <c r="I5737" s="10" t="s">
        <v>28</v>
      </c>
      <c r="O5737" s="10">
        <f t="shared" si="89"/>
        <v>1</v>
      </c>
    </row>
    <row r="5738" spans="2:15" x14ac:dyDescent="0.3">
      <c r="B5738" s="10">
        <v>2024</v>
      </c>
      <c r="C5738" s="10" t="s">
        <v>29</v>
      </c>
      <c r="D5738" s="10" t="s">
        <v>42</v>
      </c>
      <c r="E5738" s="10" t="s">
        <v>17</v>
      </c>
      <c r="F5738" s="10" t="s">
        <v>30</v>
      </c>
      <c r="G5738" s="10" t="s">
        <v>44</v>
      </c>
      <c r="H5738" s="10" t="s">
        <v>34</v>
      </c>
      <c r="I5738" s="10" t="s">
        <v>28</v>
      </c>
      <c r="O5738" s="10">
        <f t="shared" si="89"/>
        <v>1</v>
      </c>
    </row>
    <row r="5739" spans="2:15" x14ac:dyDescent="0.3">
      <c r="B5739" s="10">
        <v>2026</v>
      </c>
      <c r="C5739" s="10" t="s">
        <v>43</v>
      </c>
      <c r="D5739" s="10" t="s">
        <v>33</v>
      </c>
      <c r="E5739" s="10" t="s">
        <v>35</v>
      </c>
      <c r="F5739" s="10" t="s">
        <v>18</v>
      </c>
      <c r="G5739" s="10" t="s">
        <v>44</v>
      </c>
      <c r="H5739" s="10" t="s">
        <v>27</v>
      </c>
      <c r="I5739" s="10" t="s">
        <v>21</v>
      </c>
      <c r="O5739" s="10">
        <f t="shared" si="89"/>
        <v>1</v>
      </c>
    </row>
    <row r="5740" spans="2:15" x14ac:dyDescent="0.3">
      <c r="B5740" s="10">
        <v>2023</v>
      </c>
      <c r="C5740" s="10" t="s">
        <v>22</v>
      </c>
      <c r="D5740" s="10" t="s">
        <v>16</v>
      </c>
      <c r="E5740" s="10" t="s">
        <v>35</v>
      </c>
      <c r="F5740" s="10" t="s">
        <v>25</v>
      </c>
      <c r="G5740" s="10" t="s">
        <v>26</v>
      </c>
      <c r="H5740" s="10" t="s">
        <v>34</v>
      </c>
      <c r="I5740" s="10" t="s">
        <v>28</v>
      </c>
      <c r="O5740" s="10">
        <f t="shared" si="89"/>
        <v>1</v>
      </c>
    </row>
    <row r="5741" spans="2:15" x14ac:dyDescent="0.3">
      <c r="B5741" s="10">
        <v>2020</v>
      </c>
      <c r="C5741" s="10" t="s">
        <v>15</v>
      </c>
      <c r="D5741" s="10" t="s">
        <v>31</v>
      </c>
      <c r="E5741" s="10" t="s">
        <v>35</v>
      </c>
      <c r="F5741" s="10" t="s">
        <v>18</v>
      </c>
      <c r="G5741" s="10" t="s">
        <v>19</v>
      </c>
      <c r="H5741" s="10" t="s">
        <v>34</v>
      </c>
      <c r="I5741" s="10" t="s">
        <v>21</v>
      </c>
      <c r="O5741" s="10">
        <f t="shared" si="89"/>
        <v>1</v>
      </c>
    </row>
    <row r="5742" spans="2:15" x14ac:dyDescent="0.3">
      <c r="B5742" s="10">
        <v>2026</v>
      </c>
      <c r="C5742" s="10" t="s">
        <v>15</v>
      </c>
      <c r="D5742" s="10" t="s">
        <v>31</v>
      </c>
      <c r="E5742" s="10" t="s">
        <v>35</v>
      </c>
      <c r="F5742" s="10" t="s">
        <v>25</v>
      </c>
      <c r="G5742" s="10" t="s">
        <v>32</v>
      </c>
      <c r="H5742" s="10" t="s">
        <v>39</v>
      </c>
      <c r="I5742" s="10" t="s">
        <v>34</v>
      </c>
      <c r="O5742" s="10">
        <f t="shared" si="89"/>
        <v>1</v>
      </c>
    </row>
    <row r="5743" spans="2:15" x14ac:dyDescent="0.3">
      <c r="B5743" s="10">
        <v>2025</v>
      </c>
      <c r="C5743" s="10" t="s">
        <v>29</v>
      </c>
      <c r="D5743" s="10" t="s">
        <v>37</v>
      </c>
      <c r="E5743" s="10" t="s">
        <v>17</v>
      </c>
      <c r="F5743" s="10" t="s">
        <v>25</v>
      </c>
      <c r="G5743" s="10" t="s">
        <v>26</v>
      </c>
      <c r="H5743" s="10" t="s">
        <v>39</v>
      </c>
      <c r="I5743" s="10" t="s">
        <v>21</v>
      </c>
      <c r="O5743" s="10">
        <f t="shared" si="89"/>
        <v>1</v>
      </c>
    </row>
    <row r="5744" spans="2:15" x14ac:dyDescent="0.3">
      <c r="B5744" s="10">
        <v>2020</v>
      </c>
      <c r="C5744" s="10" t="s">
        <v>22</v>
      </c>
      <c r="D5744" s="10" t="s">
        <v>16</v>
      </c>
      <c r="E5744" s="10" t="s">
        <v>35</v>
      </c>
      <c r="F5744" s="10" t="s">
        <v>25</v>
      </c>
      <c r="G5744" s="10" t="s">
        <v>38</v>
      </c>
      <c r="H5744" s="10" t="s">
        <v>20</v>
      </c>
      <c r="I5744" s="10" t="s">
        <v>28</v>
      </c>
      <c r="O5744" s="10">
        <f t="shared" si="89"/>
        <v>1</v>
      </c>
    </row>
    <row r="5745" spans="2:15" x14ac:dyDescent="0.3">
      <c r="B5745" s="10">
        <v>2021</v>
      </c>
      <c r="C5745" s="10" t="s">
        <v>36</v>
      </c>
      <c r="D5745" s="10" t="s">
        <v>16</v>
      </c>
      <c r="E5745" s="10" t="s">
        <v>35</v>
      </c>
      <c r="F5745" s="10" t="s">
        <v>18</v>
      </c>
      <c r="G5745" s="10" t="s">
        <v>40</v>
      </c>
      <c r="H5745" s="10" t="s">
        <v>27</v>
      </c>
      <c r="I5745" s="10" t="s">
        <v>28</v>
      </c>
      <c r="O5745" s="10">
        <f t="shared" si="89"/>
        <v>1</v>
      </c>
    </row>
    <row r="5746" spans="2:15" x14ac:dyDescent="0.3">
      <c r="B5746" s="10">
        <v>2026</v>
      </c>
      <c r="C5746" s="10" t="s">
        <v>15</v>
      </c>
      <c r="D5746" s="10" t="s">
        <v>42</v>
      </c>
      <c r="E5746" s="10" t="s">
        <v>24</v>
      </c>
      <c r="F5746" s="10" t="s">
        <v>30</v>
      </c>
      <c r="G5746" s="10" t="s">
        <v>40</v>
      </c>
      <c r="H5746" s="10" t="s">
        <v>39</v>
      </c>
      <c r="I5746" s="10" t="s">
        <v>28</v>
      </c>
      <c r="O5746" s="10">
        <f t="shared" si="89"/>
        <v>1</v>
      </c>
    </row>
    <row r="5747" spans="2:15" x14ac:dyDescent="0.3">
      <c r="B5747" s="10">
        <v>2020</v>
      </c>
      <c r="C5747" s="10" t="s">
        <v>15</v>
      </c>
      <c r="D5747" s="10" t="s">
        <v>16</v>
      </c>
      <c r="E5747" s="10" t="s">
        <v>24</v>
      </c>
      <c r="F5747" s="10" t="s">
        <v>25</v>
      </c>
      <c r="G5747" s="10" t="s">
        <v>44</v>
      </c>
      <c r="H5747" s="10" t="s">
        <v>39</v>
      </c>
      <c r="I5747" s="10" t="s">
        <v>28</v>
      </c>
      <c r="O5747" s="10">
        <f t="shared" si="89"/>
        <v>1</v>
      </c>
    </row>
    <row r="5748" spans="2:15" x14ac:dyDescent="0.3">
      <c r="B5748" s="10">
        <v>2026</v>
      </c>
      <c r="C5748" s="10" t="s">
        <v>43</v>
      </c>
      <c r="D5748" s="10" t="s">
        <v>16</v>
      </c>
      <c r="E5748" s="10" t="s">
        <v>17</v>
      </c>
      <c r="F5748" s="10" t="s">
        <v>30</v>
      </c>
      <c r="G5748" s="10" t="s">
        <v>44</v>
      </c>
      <c r="H5748" s="10" t="s">
        <v>39</v>
      </c>
      <c r="I5748" s="10" t="s">
        <v>21</v>
      </c>
      <c r="O5748" s="10">
        <f t="shared" si="89"/>
        <v>1</v>
      </c>
    </row>
    <row r="5749" spans="2:15" x14ac:dyDescent="0.3">
      <c r="B5749" s="10">
        <v>2024</v>
      </c>
      <c r="C5749" s="10" t="s">
        <v>29</v>
      </c>
      <c r="D5749" s="10" t="s">
        <v>33</v>
      </c>
      <c r="E5749" s="10" t="s">
        <v>24</v>
      </c>
      <c r="F5749" s="10" t="s">
        <v>18</v>
      </c>
      <c r="G5749" s="10" t="s">
        <v>32</v>
      </c>
      <c r="H5749" s="10" t="s">
        <v>34</v>
      </c>
      <c r="I5749" s="10" t="s">
        <v>28</v>
      </c>
      <c r="O5749" s="10">
        <f t="shared" si="89"/>
        <v>1</v>
      </c>
    </row>
    <row r="5750" spans="2:15" x14ac:dyDescent="0.3">
      <c r="B5750" s="10">
        <v>2022</v>
      </c>
      <c r="C5750" s="10" t="s">
        <v>15</v>
      </c>
      <c r="D5750" s="10" t="s">
        <v>31</v>
      </c>
      <c r="E5750" s="10" t="s">
        <v>35</v>
      </c>
      <c r="F5750" s="10" t="s">
        <v>25</v>
      </c>
      <c r="G5750" s="10" t="s">
        <v>40</v>
      </c>
      <c r="H5750" s="10" t="s">
        <v>39</v>
      </c>
      <c r="I5750" s="10" t="s">
        <v>34</v>
      </c>
      <c r="O5750" s="10">
        <f t="shared" si="89"/>
        <v>1</v>
      </c>
    </row>
    <row r="5751" spans="2:15" x14ac:dyDescent="0.3">
      <c r="B5751" s="10">
        <v>2023</v>
      </c>
      <c r="C5751" s="10" t="s">
        <v>29</v>
      </c>
      <c r="D5751" s="10" t="s">
        <v>37</v>
      </c>
      <c r="E5751" s="10" t="s">
        <v>35</v>
      </c>
      <c r="F5751" s="10" t="s">
        <v>25</v>
      </c>
      <c r="G5751" s="10" t="s">
        <v>44</v>
      </c>
      <c r="H5751" s="10" t="s">
        <v>20</v>
      </c>
      <c r="I5751" s="10" t="s">
        <v>28</v>
      </c>
      <c r="O5751" s="10">
        <f t="shared" si="89"/>
        <v>1</v>
      </c>
    </row>
    <row r="5752" spans="2:15" x14ac:dyDescent="0.3">
      <c r="B5752" s="10">
        <v>2022</v>
      </c>
      <c r="C5752" s="10" t="s">
        <v>36</v>
      </c>
      <c r="D5752" s="10" t="s">
        <v>33</v>
      </c>
      <c r="E5752" s="10" t="s">
        <v>17</v>
      </c>
      <c r="F5752" s="10" t="s">
        <v>18</v>
      </c>
      <c r="G5752" s="10" t="s">
        <v>38</v>
      </c>
      <c r="H5752" s="10" t="s">
        <v>39</v>
      </c>
      <c r="I5752" s="10" t="s">
        <v>21</v>
      </c>
      <c r="O5752" s="10">
        <f t="shared" si="89"/>
        <v>1</v>
      </c>
    </row>
    <row r="5753" spans="2:15" x14ac:dyDescent="0.3">
      <c r="B5753" s="10">
        <v>2026</v>
      </c>
      <c r="C5753" s="10" t="s">
        <v>43</v>
      </c>
      <c r="D5753" s="10" t="s">
        <v>31</v>
      </c>
      <c r="E5753" s="10" t="s">
        <v>17</v>
      </c>
      <c r="F5753" s="10" t="s">
        <v>30</v>
      </c>
      <c r="G5753" s="10" t="s">
        <v>32</v>
      </c>
      <c r="H5753" s="10" t="s">
        <v>27</v>
      </c>
      <c r="I5753" s="10" t="s">
        <v>28</v>
      </c>
      <c r="O5753" s="10">
        <f t="shared" si="89"/>
        <v>1</v>
      </c>
    </row>
    <row r="5754" spans="2:15" x14ac:dyDescent="0.3">
      <c r="B5754" s="10">
        <v>2022</v>
      </c>
      <c r="C5754" s="10" t="s">
        <v>36</v>
      </c>
      <c r="D5754" s="10" t="s">
        <v>23</v>
      </c>
      <c r="E5754" s="10" t="s">
        <v>24</v>
      </c>
      <c r="F5754" s="10" t="s">
        <v>25</v>
      </c>
      <c r="G5754" s="10" t="s">
        <v>44</v>
      </c>
      <c r="H5754" s="10" t="s">
        <v>39</v>
      </c>
      <c r="I5754" s="10" t="s">
        <v>28</v>
      </c>
      <c r="O5754" s="10">
        <f t="shared" si="89"/>
        <v>1</v>
      </c>
    </row>
    <row r="5755" spans="2:15" x14ac:dyDescent="0.3">
      <c r="B5755" s="10">
        <v>2023</v>
      </c>
      <c r="C5755" s="10" t="s">
        <v>22</v>
      </c>
      <c r="D5755" s="10" t="s">
        <v>37</v>
      </c>
      <c r="E5755" s="10" t="s">
        <v>17</v>
      </c>
      <c r="F5755" s="10" t="s">
        <v>25</v>
      </c>
      <c r="G5755" s="10" t="s">
        <v>38</v>
      </c>
      <c r="H5755" s="10" t="s">
        <v>20</v>
      </c>
      <c r="I5755" s="10" t="s">
        <v>28</v>
      </c>
      <c r="O5755" s="10">
        <f t="shared" si="89"/>
        <v>1</v>
      </c>
    </row>
    <row r="5756" spans="2:15" x14ac:dyDescent="0.3">
      <c r="B5756" s="10">
        <v>2022</v>
      </c>
      <c r="C5756" s="10" t="s">
        <v>45</v>
      </c>
      <c r="D5756" s="10" t="s">
        <v>33</v>
      </c>
      <c r="E5756" s="10" t="s">
        <v>17</v>
      </c>
      <c r="F5756" s="10" t="s">
        <v>25</v>
      </c>
      <c r="G5756" s="10" t="s">
        <v>44</v>
      </c>
      <c r="H5756" s="10" t="s">
        <v>34</v>
      </c>
      <c r="I5756" s="10" t="s">
        <v>34</v>
      </c>
      <c r="O5756" s="10">
        <f t="shared" si="89"/>
        <v>1</v>
      </c>
    </row>
    <row r="5757" spans="2:15" x14ac:dyDescent="0.3">
      <c r="B5757" s="10">
        <v>2021</v>
      </c>
      <c r="C5757" s="10" t="s">
        <v>15</v>
      </c>
      <c r="D5757" s="10" t="s">
        <v>33</v>
      </c>
      <c r="E5757" s="10" t="s">
        <v>24</v>
      </c>
      <c r="F5757" s="10" t="s">
        <v>30</v>
      </c>
      <c r="G5757" s="10" t="s">
        <v>26</v>
      </c>
      <c r="H5757" s="10" t="s">
        <v>27</v>
      </c>
      <c r="I5757" s="10" t="s">
        <v>34</v>
      </c>
      <c r="O5757" s="10">
        <f t="shared" si="89"/>
        <v>1</v>
      </c>
    </row>
    <row r="5758" spans="2:15" x14ac:dyDescent="0.3">
      <c r="B5758" s="10">
        <v>2022</v>
      </c>
      <c r="C5758" s="10" t="s">
        <v>36</v>
      </c>
      <c r="D5758" s="10" t="s">
        <v>16</v>
      </c>
      <c r="E5758" s="10" t="s">
        <v>35</v>
      </c>
      <c r="F5758" s="10" t="s">
        <v>25</v>
      </c>
      <c r="G5758" s="10" t="s">
        <v>38</v>
      </c>
      <c r="H5758" s="10" t="s">
        <v>20</v>
      </c>
      <c r="I5758" s="10" t="s">
        <v>28</v>
      </c>
      <c r="O5758" s="10">
        <f t="shared" si="89"/>
        <v>1</v>
      </c>
    </row>
    <row r="5759" spans="2:15" x14ac:dyDescent="0.3">
      <c r="B5759" s="10">
        <v>2020</v>
      </c>
      <c r="C5759" s="10" t="s">
        <v>29</v>
      </c>
      <c r="D5759" s="10" t="s">
        <v>16</v>
      </c>
      <c r="E5759" s="10" t="s">
        <v>35</v>
      </c>
      <c r="F5759" s="10" t="s">
        <v>30</v>
      </c>
      <c r="G5759" s="10" t="s">
        <v>32</v>
      </c>
      <c r="H5759" s="10" t="s">
        <v>27</v>
      </c>
      <c r="I5759" s="10" t="s">
        <v>28</v>
      </c>
      <c r="O5759" s="10">
        <f t="shared" si="89"/>
        <v>1</v>
      </c>
    </row>
    <row r="5760" spans="2:15" x14ac:dyDescent="0.3">
      <c r="B5760" s="10">
        <v>2023</v>
      </c>
      <c r="C5760" s="10" t="s">
        <v>22</v>
      </c>
      <c r="D5760" s="10" t="s">
        <v>42</v>
      </c>
      <c r="E5760" s="10" t="s">
        <v>35</v>
      </c>
      <c r="F5760" s="10" t="s">
        <v>30</v>
      </c>
      <c r="G5760" s="10" t="s">
        <v>40</v>
      </c>
      <c r="H5760" s="10" t="s">
        <v>39</v>
      </c>
      <c r="I5760" s="10" t="s">
        <v>34</v>
      </c>
      <c r="O5760" s="10">
        <f t="shared" si="89"/>
        <v>1</v>
      </c>
    </row>
    <row r="5761" spans="2:15" x14ac:dyDescent="0.3">
      <c r="B5761" s="10">
        <v>2021</v>
      </c>
      <c r="C5761" s="10" t="s">
        <v>22</v>
      </c>
      <c r="D5761" s="10" t="s">
        <v>37</v>
      </c>
      <c r="E5761" s="10" t="s">
        <v>24</v>
      </c>
      <c r="F5761" s="10" t="s">
        <v>25</v>
      </c>
      <c r="G5761" s="10" t="s">
        <v>40</v>
      </c>
      <c r="H5761" s="10" t="s">
        <v>34</v>
      </c>
      <c r="I5761" s="10" t="s">
        <v>28</v>
      </c>
      <c r="O5761" s="10">
        <f t="shared" si="89"/>
        <v>1</v>
      </c>
    </row>
    <row r="5762" spans="2:15" x14ac:dyDescent="0.3">
      <c r="B5762" s="10">
        <v>2025</v>
      </c>
      <c r="C5762" s="10" t="s">
        <v>43</v>
      </c>
      <c r="D5762" s="10" t="s">
        <v>33</v>
      </c>
      <c r="E5762" s="10" t="s">
        <v>17</v>
      </c>
      <c r="F5762" s="10" t="s">
        <v>18</v>
      </c>
      <c r="G5762" s="10" t="s">
        <v>19</v>
      </c>
      <c r="H5762" s="10" t="s">
        <v>20</v>
      </c>
      <c r="I5762" s="10" t="s">
        <v>28</v>
      </c>
      <c r="O5762" s="10">
        <f t="shared" si="89"/>
        <v>1</v>
      </c>
    </row>
    <row r="5763" spans="2:15" x14ac:dyDescent="0.3">
      <c r="B5763" s="10">
        <v>2021</v>
      </c>
      <c r="C5763" s="10" t="s">
        <v>43</v>
      </c>
      <c r="D5763" s="10" t="s">
        <v>23</v>
      </c>
      <c r="E5763" s="10" t="s">
        <v>24</v>
      </c>
      <c r="F5763" s="10" t="s">
        <v>25</v>
      </c>
      <c r="G5763" s="10" t="s">
        <v>44</v>
      </c>
      <c r="H5763" s="10" t="s">
        <v>27</v>
      </c>
      <c r="I5763" s="10" t="s">
        <v>28</v>
      </c>
      <c r="O5763" s="10">
        <f t="shared" si="89"/>
        <v>1</v>
      </c>
    </row>
    <row r="5764" spans="2:15" x14ac:dyDescent="0.3">
      <c r="B5764" s="10">
        <v>2024</v>
      </c>
      <c r="C5764" s="10" t="s">
        <v>41</v>
      </c>
      <c r="D5764" s="10" t="s">
        <v>42</v>
      </c>
      <c r="E5764" s="10" t="s">
        <v>17</v>
      </c>
      <c r="F5764" s="10" t="s">
        <v>25</v>
      </c>
      <c r="G5764" s="10" t="s">
        <v>32</v>
      </c>
      <c r="H5764" s="10" t="s">
        <v>27</v>
      </c>
      <c r="I5764" s="10" t="s">
        <v>21</v>
      </c>
      <c r="O5764" s="10">
        <f t="shared" si="89"/>
        <v>1</v>
      </c>
    </row>
    <row r="5765" spans="2:15" x14ac:dyDescent="0.3">
      <c r="B5765" s="10">
        <v>2024</v>
      </c>
      <c r="C5765" s="10" t="s">
        <v>45</v>
      </c>
      <c r="D5765" s="10" t="s">
        <v>37</v>
      </c>
      <c r="E5765" s="10" t="s">
        <v>35</v>
      </c>
      <c r="F5765" s="10" t="s">
        <v>30</v>
      </c>
      <c r="G5765" s="10" t="s">
        <v>40</v>
      </c>
      <c r="H5765" s="10" t="s">
        <v>34</v>
      </c>
      <c r="I5765" s="10" t="s">
        <v>28</v>
      </c>
      <c r="O5765" s="10">
        <f t="shared" ref="O5765:O5828" si="90">SUBTOTAL(103,B5765)</f>
        <v>1</v>
      </c>
    </row>
    <row r="5766" spans="2:15" x14ac:dyDescent="0.3">
      <c r="B5766" s="10">
        <v>2023</v>
      </c>
      <c r="C5766" s="10" t="s">
        <v>41</v>
      </c>
      <c r="D5766" s="10" t="s">
        <v>31</v>
      </c>
      <c r="E5766" s="10" t="s">
        <v>24</v>
      </c>
      <c r="F5766" s="10" t="s">
        <v>18</v>
      </c>
      <c r="G5766" s="10" t="s">
        <v>44</v>
      </c>
      <c r="H5766" s="10" t="s">
        <v>39</v>
      </c>
      <c r="I5766" s="10" t="s">
        <v>28</v>
      </c>
      <c r="O5766" s="10">
        <f t="shared" si="90"/>
        <v>1</v>
      </c>
    </row>
    <row r="5767" spans="2:15" x14ac:dyDescent="0.3">
      <c r="B5767" s="10">
        <v>2024</v>
      </c>
      <c r="C5767" s="10" t="s">
        <v>36</v>
      </c>
      <c r="D5767" s="10" t="s">
        <v>31</v>
      </c>
      <c r="E5767" s="10" t="s">
        <v>35</v>
      </c>
      <c r="F5767" s="10" t="s">
        <v>30</v>
      </c>
      <c r="G5767" s="10" t="s">
        <v>26</v>
      </c>
      <c r="H5767" s="10" t="s">
        <v>34</v>
      </c>
      <c r="I5767" s="10" t="s">
        <v>28</v>
      </c>
      <c r="O5767" s="10">
        <f t="shared" si="90"/>
        <v>1</v>
      </c>
    </row>
    <row r="5768" spans="2:15" x14ac:dyDescent="0.3">
      <c r="B5768" s="10">
        <v>2025</v>
      </c>
      <c r="C5768" s="10" t="s">
        <v>43</v>
      </c>
      <c r="D5768" s="10" t="s">
        <v>42</v>
      </c>
      <c r="E5768" s="10" t="s">
        <v>24</v>
      </c>
      <c r="F5768" s="10" t="s">
        <v>30</v>
      </c>
      <c r="G5768" s="10" t="s">
        <v>19</v>
      </c>
      <c r="H5768" s="10" t="s">
        <v>34</v>
      </c>
      <c r="I5768" s="10" t="s">
        <v>21</v>
      </c>
      <c r="O5768" s="10">
        <f t="shared" si="90"/>
        <v>1</v>
      </c>
    </row>
    <row r="5769" spans="2:15" x14ac:dyDescent="0.3">
      <c r="B5769" s="10">
        <v>2022</v>
      </c>
      <c r="C5769" s="10" t="s">
        <v>22</v>
      </c>
      <c r="D5769" s="10" t="s">
        <v>42</v>
      </c>
      <c r="E5769" s="10" t="s">
        <v>24</v>
      </c>
      <c r="F5769" s="10" t="s">
        <v>18</v>
      </c>
      <c r="G5769" s="10" t="s">
        <v>19</v>
      </c>
      <c r="H5769" s="10" t="s">
        <v>34</v>
      </c>
      <c r="I5769" s="10" t="s">
        <v>34</v>
      </c>
      <c r="O5769" s="10">
        <f t="shared" si="90"/>
        <v>1</v>
      </c>
    </row>
    <row r="5770" spans="2:15" x14ac:dyDescent="0.3">
      <c r="B5770" s="10">
        <v>2026</v>
      </c>
      <c r="C5770" s="10" t="s">
        <v>45</v>
      </c>
      <c r="D5770" s="10" t="s">
        <v>23</v>
      </c>
      <c r="E5770" s="10" t="s">
        <v>17</v>
      </c>
      <c r="F5770" s="10" t="s">
        <v>18</v>
      </c>
      <c r="G5770" s="10" t="s">
        <v>19</v>
      </c>
      <c r="H5770" s="10" t="s">
        <v>39</v>
      </c>
      <c r="I5770" s="10" t="s">
        <v>28</v>
      </c>
      <c r="O5770" s="10">
        <f t="shared" si="90"/>
        <v>1</v>
      </c>
    </row>
    <row r="5771" spans="2:15" x14ac:dyDescent="0.3">
      <c r="B5771" s="10">
        <v>2022</v>
      </c>
      <c r="C5771" s="10" t="s">
        <v>36</v>
      </c>
      <c r="D5771" s="10" t="s">
        <v>37</v>
      </c>
      <c r="E5771" s="10" t="s">
        <v>17</v>
      </c>
      <c r="F5771" s="10" t="s">
        <v>18</v>
      </c>
      <c r="G5771" s="10" t="s">
        <v>19</v>
      </c>
      <c r="H5771" s="10" t="s">
        <v>34</v>
      </c>
      <c r="I5771" s="10" t="s">
        <v>21</v>
      </c>
      <c r="O5771" s="10">
        <f t="shared" si="90"/>
        <v>1</v>
      </c>
    </row>
    <row r="5772" spans="2:15" x14ac:dyDescent="0.3">
      <c r="B5772" s="10">
        <v>2020</v>
      </c>
      <c r="C5772" s="10" t="s">
        <v>43</v>
      </c>
      <c r="D5772" s="10" t="s">
        <v>31</v>
      </c>
      <c r="E5772" s="10" t="s">
        <v>35</v>
      </c>
      <c r="F5772" s="10" t="s">
        <v>18</v>
      </c>
      <c r="G5772" s="10" t="s">
        <v>32</v>
      </c>
      <c r="H5772" s="10" t="s">
        <v>27</v>
      </c>
      <c r="I5772" s="10" t="s">
        <v>21</v>
      </c>
      <c r="O5772" s="10">
        <f t="shared" si="90"/>
        <v>1</v>
      </c>
    </row>
    <row r="5773" spans="2:15" x14ac:dyDescent="0.3">
      <c r="B5773" s="10">
        <v>2021</v>
      </c>
      <c r="C5773" s="10" t="s">
        <v>45</v>
      </c>
      <c r="D5773" s="10" t="s">
        <v>31</v>
      </c>
      <c r="E5773" s="10" t="s">
        <v>35</v>
      </c>
      <c r="F5773" s="10" t="s">
        <v>18</v>
      </c>
      <c r="G5773" s="10" t="s">
        <v>38</v>
      </c>
      <c r="H5773" s="10" t="s">
        <v>39</v>
      </c>
      <c r="I5773" s="10" t="s">
        <v>21</v>
      </c>
      <c r="O5773" s="10">
        <f t="shared" si="90"/>
        <v>1</v>
      </c>
    </row>
    <row r="5774" spans="2:15" x14ac:dyDescent="0.3">
      <c r="B5774" s="10">
        <v>2022</v>
      </c>
      <c r="C5774" s="10" t="s">
        <v>45</v>
      </c>
      <c r="D5774" s="10" t="s">
        <v>42</v>
      </c>
      <c r="E5774" s="10" t="s">
        <v>24</v>
      </c>
      <c r="F5774" s="10" t="s">
        <v>30</v>
      </c>
      <c r="G5774" s="10" t="s">
        <v>40</v>
      </c>
      <c r="H5774" s="10" t="s">
        <v>39</v>
      </c>
      <c r="I5774" s="10" t="s">
        <v>28</v>
      </c>
      <c r="O5774" s="10">
        <f t="shared" si="90"/>
        <v>1</v>
      </c>
    </row>
    <row r="5775" spans="2:15" x14ac:dyDescent="0.3">
      <c r="B5775" s="10">
        <v>2021</v>
      </c>
      <c r="C5775" s="10" t="s">
        <v>36</v>
      </c>
      <c r="D5775" s="10" t="s">
        <v>42</v>
      </c>
      <c r="E5775" s="10" t="s">
        <v>24</v>
      </c>
      <c r="F5775" s="10" t="s">
        <v>30</v>
      </c>
      <c r="G5775" s="10" t="s">
        <v>40</v>
      </c>
      <c r="H5775" s="10" t="s">
        <v>34</v>
      </c>
      <c r="I5775" s="10" t="s">
        <v>34</v>
      </c>
      <c r="O5775" s="10">
        <f t="shared" si="90"/>
        <v>1</v>
      </c>
    </row>
    <row r="5776" spans="2:15" x14ac:dyDescent="0.3">
      <c r="B5776" s="10">
        <v>2024</v>
      </c>
      <c r="C5776" s="10" t="s">
        <v>43</v>
      </c>
      <c r="D5776" s="10" t="s">
        <v>16</v>
      </c>
      <c r="E5776" s="10" t="s">
        <v>17</v>
      </c>
      <c r="F5776" s="10" t="s">
        <v>25</v>
      </c>
      <c r="G5776" s="10" t="s">
        <v>44</v>
      </c>
      <c r="H5776" s="10" t="s">
        <v>39</v>
      </c>
      <c r="I5776" s="10" t="s">
        <v>21</v>
      </c>
      <c r="O5776" s="10">
        <f t="shared" si="90"/>
        <v>1</v>
      </c>
    </row>
    <row r="5777" spans="2:15" x14ac:dyDescent="0.3">
      <c r="B5777" s="10">
        <v>2026</v>
      </c>
      <c r="C5777" s="10" t="s">
        <v>15</v>
      </c>
      <c r="D5777" s="10" t="s">
        <v>33</v>
      </c>
      <c r="E5777" s="10" t="s">
        <v>35</v>
      </c>
      <c r="F5777" s="10" t="s">
        <v>25</v>
      </c>
      <c r="G5777" s="10" t="s">
        <v>32</v>
      </c>
      <c r="H5777" s="10" t="s">
        <v>39</v>
      </c>
      <c r="I5777" s="10" t="s">
        <v>21</v>
      </c>
      <c r="O5777" s="10">
        <f t="shared" si="90"/>
        <v>1</v>
      </c>
    </row>
    <row r="5778" spans="2:15" x14ac:dyDescent="0.3">
      <c r="B5778" s="10">
        <v>2020</v>
      </c>
      <c r="C5778" s="10" t="s">
        <v>29</v>
      </c>
      <c r="D5778" s="10" t="s">
        <v>37</v>
      </c>
      <c r="E5778" s="10" t="s">
        <v>24</v>
      </c>
      <c r="F5778" s="10" t="s">
        <v>18</v>
      </c>
      <c r="G5778" s="10" t="s">
        <v>26</v>
      </c>
      <c r="H5778" s="10" t="s">
        <v>27</v>
      </c>
      <c r="I5778" s="10" t="s">
        <v>21</v>
      </c>
      <c r="O5778" s="10">
        <f t="shared" si="90"/>
        <v>1</v>
      </c>
    </row>
    <row r="5779" spans="2:15" x14ac:dyDescent="0.3">
      <c r="B5779" s="10">
        <v>2022</v>
      </c>
      <c r="C5779" s="10" t="s">
        <v>29</v>
      </c>
      <c r="D5779" s="10" t="s">
        <v>42</v>
      </c>
      <c r="E5779" s="10" t="s">
        <v>24</v>
      </c>
      <c r="F5779" s="10" t="s">
        <v>30</v>
      </c>
      <c r="G5779" s="10" t="s">
        <v>32</v>
      </c>
      <c r="H5779" s="10" t="s">
        <v>34</v>
      </c>
      <c r="I5779" s="10" t="s">
        <v>28</v>
      </c>
      <c r="O5779" s="10">
        <f t="shared" si="90"/>
        <v>1</v>
      </c>
    </row>
    <row r="5780" spans="2:15" x14ac:dyDescent="0.3">
      <c r="B5780" s="10">
        <v>2026</v>
      </c>
      <c r="C5780" s="10" t="s">
        <v>43</v>
      </c>
      <c r="D5780" s="10" t="s">
        <v>31</v>
      </c>
      <c r="E5780" s="10" t="s">
        <v>35</v>
      </c>
      <c r="F5780" s="10" t="s">
        <v>18</v>
      </c>
      <c r="G5780" s="10" t="s">
        <v>40</v>
      </c>
      <c r="H5780" s="10" t="s">
        <v>27</v>
      </c>
      <c r="I5780" s="10" t="s">
        <v>28</v>
      </c>
      <c r="O5780" s="10">
        <f t="shared" si="90"/>
        <v>1</v>
      </c>
    </row>
    <row r="5781" spans="2:15" x14ac:dyDescent="0.3">
      <c r="B5781" s="10">
        <v>2023</v>
      </c>
      <c r="C5781" s="10" t="s">
        <v>41</v>
      </c>
      <c r="D5781" s="10" t="s">
        <v>23</v>
      </c>
      <c r="E5781" s="10" t="s">
        <v>17</v>
      </c>
      <c r="F5781" s="10" t="s">
        <v>18</v>
      </c>
      <c r="G5781" s="10" t="s">
        <v>32</v>
      </c>
      <c r="H5781" s="10" t="s">
        <v>39</v>
      </c>
      <c r="I5781" s="10" t="s">
        <v>28</v>
      </c>
      <c r="O5781" s="10">
        <f t="shared" si="90"/>
        <v>1</v>
      </c>
    </row>
    <row r="5782" spans="2:15" x14ac:dyDescent="0.3">
      <c r="B5782" s="10">
        <v>2026</v>
      </c>
      <c r="C5782" s="10" t="s">
        <v>36</v>
      </c>
      <c r="D5782" s="10" t="s">
        <v>37</v>
      </c>
      <c r="E5782" s="10" t="s">
        <v>24</v>
      </c>
      <c r="F5782" s="10" t="s">
        <v>25</v>
      </c>
      <c r="G5782" s="10" t="s">
        <v>38</v>
      </c>
      <c r="H5782" s="10" t="s">
        <v>39</v>
      </c>
      <c r="I5782" s="10" t="s">
        <v>34</v>
      </c>
      <c r="O5782" s="10">
        <f t="shared" si="90"/>
        <v>1</v>
      </c>
    </row>
    <row r="5783" spans="2:15" x14ac:dyDescent="0.3">
      <c r="B5783" s="10">
        <v>2023</v>
      </c>
      <c r="C5783" s="10" t="s">
        <v>29</v>
      </c>
      <c r="D5783" s="10" t="s">
        <v>42</v>
      </c>
      <c r="E5783" s="10" t="s">
        <v>24</v>
      </c>
      <c r="F5783" s="10" t="s">
        <v>18</v>
      </c>
      <c r="G5783" s="10" t="s">
        <v>32</v>
      </c>
      <c r="H5783" s="10" t="s">
        <v>39</v>
      </c>
      <c r="I5783" s="10" t="s">
        <v>34</v>
      </c>
      <c r="O5783" s="10">
        <f t="shared" si="90"/>
        <v>1</v>
      </c>
    </row>
    <row r="5784" spans="2:15" x14ac:dyDescent="0.3">
      <c r="B5784" s="10">
        <v>2025</v>
      </c>
      <c r="C5784" s="10" t="s">
        <v>45</v>
      </c>
      <c r="D5784" s="10" t="s">
        <v>33</v>
      </c>
      <c r="E5784" s="10" t="s">
        <v>17</v>
      </c>
      <c r="F5784" s="10" t="s">
        <v>30</v>
      </c>
      <c r="G5784" s="10" t="s">
        <v>40</v>
      </c>
      <c r="H5784" s="10" t="s">
        <v>20</v>
      </c>
      <c r="I5784" s="10" t="s">
        <v>34</v>
      </c>
      <c r="O5784" s="10">
        <f t="shared" si="90"/>
        <v>1</v>
      </c>
    </row>
    <row r="5785" spans="2:15" x14ac:dyDescent="0.3">
      <c r="B5785" s="10">
        <v>2026</v>
      </c>
      <c r="C5785" s="10" t="s">
        <v>15</v>
      </c>
      <c r="D5785" s="10" t="s">
        <v>16</v>
      </c>
      <c r="E5785" s="10" t="s">
        <v>17</v>
      </c>
      <c r="F5785" s="10" t="s">
        <v>25</v>
      </c>
      <c r="G5785" s="10" t="s">
        <v>44</v>
      </c>
      <c r="H5785" s="10" t="s">
        <v>27</v>
      </c>
      <c r="I5785" s="10" t="s">
        <v>21</v>
      </c>
      <c r="O5785" s="10">
        <f t="shared" si="90"/>
        <v>1</v>
      </c>
    </row>
    <row r="5786" spans="2:15" x14ac:dyDescent="0.3">
      <c r="B5786" s="10">
        <v>2020</v>
      </c>
      <c r="C5786" s="10" t="s">
        <v>15</v>
      </c>
      <c r="D5786" s="10" t="s">
        <v>33</v>
      </c>
      <c r="E5786" s="10" t="s">
        <v>24</v>
      </c>
      <c r="F5786" s="10" t="s">
        <v>25</v>
      </c>
      <c r="G5786" s="10" t="s">
        <v>44</v>
      </c>
      <c r="H5786" s="10" t="s">
        <v>27</v>
      </c>
      <c r="I5786" s="10" t="s">
        <v>21</v>
      </c>
      <c r="O5786" s="10">
        <f t="shared" si="90"/>
        <v>1</v>
      </c>
    </row>
    <row r="5787" spans="2:15" x14ac:dyDescent="0.3">
      <c r="B5787" s="10">
        <v>2021</v>
      </c>
      <c r="C5787" s="10" t="s">
        <v>41</v>
      </c>
      <c r="D5787" s="10" t="s">
        <v>42</v>
      </c>
      <c r="E5787" s="10" t="s">
        <v>35</v>
      </c>
      <c r="F5787" s="10" t="s">
        <v>25</v>
      </c>
      <c r="G5787" s="10" t="s">
        <v>32</v>
      </c>
      <c r="H5787" s="10" t="s">
        <v>34</v>
      </c>
      <c r="I5787" s="10" t="s">
        <v>28</v>
      </c>
      <c r="O5787" s="10">
        <f t="shared" si="90"/>
        <v>1</v>
      </c>
    </row>
    <row r="5788" spans="2:15" x14ac:dyDescent="0.3">
      <c r="B5788" s="10">
        <v>2021</v>
      </c>
      <c r="C5788" s="10" t="s">
        <v>43</v>
      </c>
      <c r="D5788" s="10" t="s">
        <v>37</v>
      </c>
      <c r="E5788" s="10" t="s">
        <v>35</v>
      </c>
      <c r="F5788" s="10" t="s">
        <v>18</v>
      </c>
      <c r="G5788" s="10" t="s">
        <v>26</v>
      </c>
      <c r="H5788" s="10" t="s">
        <v>20</v>
      </c>
      <c r="I5788" s="10" t="s">
        <v>28</v>
      </c>
      <c r="O5788" s="10">
        <f t="shared" si="90"/>
        <v>1</v>
      </c>
    </row>
    <row r="5789" spans="2:15" x14ac:dyDescent="0.3">
      <c r="B5789" s="10">
        <v>2021</v>
      </c>
      <c r="C5789" s="10" t="s">
        <v>43</v>
      </c>
      <c r="D5789" s="10" t="s">
        <v>31</v>
      </c>
      <c r="E5789" s="10" t="s">
        <v>24</v>
      </c>
      <c r="F5789" s="10" t="s">
        <v>30</v>
      </c>
      <c r="G5789" s="10" t="s">
        <v>32</v>
      </c>
      <c r="H5789" s="10" t="s">
        <v>39</v>
      </c>
      <c r="I5789" s="10" t="s">
        <v>28</v>
      </c>
      <c r="O5789" s="10">
        <f t="shared" si="90"/>
        <v>1</v>
      </c>
    </row>
    <row r="5790" spans="2:15" x14ac:dyDescent="0.3">
      <c r="B5790" s="10">
        <v>2020</v>
      </c>
      <c r="C5790" s="10" t="s">
        <v>15</v>
      </c>
      <c r="D5790" s="10" t="s">
        <v>23</v>
      </c>
      <c r="E5790" s="10" t="s">
        <v>35</v>
      </c>
      <c r="F5790" s="10" t="s">
        <v>30</v>
      </c>
      <c r="G5790" s="10" t="s">
        <v>32</v>
      </c>
      <c r="H5790" s="10" t="s">
        <v>27</v>
      </c>
      <c r="I5790" s="10" t="s">
        <v>34</v>
      </c>
      <c r="O5790" s="10">
        <f t="shared" si="90"/>
        <v>1</v>
      </c>
    </row>
    <row r="5791" spans="2:15" x14ac:dyDescent="0.3">
      <c r="B5791" s="10">
        <v>2023</v>
      </c>
      <c r="C5791" s="10" t="s">
        <v>36</v>
      </c>
      <c r="D5791" s="10" t="s">
        <v>31</v>
      </c>
      <c r="E5791" s="10" t="s">
        <v>17</v>
      </c>
      <c r="F5791" s="10" t="s">
        <v>30</v>
      </c>
      <c r="G5791" s="10" t="s">
        <v>44</v>
      </c>
      <c r="H5791" s="10" t="s">
        <v>20</v>
      </c>
      <c r="I5791" s="10" t="s">
        <v>21</v>
      </c>
      <c r="O5791" s="10">
        <f t="shared" si="90"/>
        <v>1</v>
      </c>
    </row>
    <row r="5792" spans="2:15" x14ac:dyDescent="0.3">
      <c r="B5792" s="10">
        <v>2024</v>
      </c>
      <c r="C5792" s="10" t="s">
        <v>29</v>
      </c>
      <c r="D5792" s="10" t="s">
        <v>16</v>
      </c>
      <c r="E5792" s="10" t="s">
        <v>24</v>
      </c>
      <c r="F5792" s="10" t="s">
        <v>18</v>
      </c>
      <c r="G5792" s="10" t="s">
        <v>40</v>
      </c>
      <c r="H5792" s="10" t="s">
        <v>34</v>
      </c>
      <c r="I5792" s="10" t="s">
        <v>34</v>
      </c>
      <c r="O5792" s="10">
        <f t="shared" si="90"/>
        <v>1</v>
      </c>
    </row>
    <row r="5793" spans="2:15" x14ac:dyDescent="0.3">
      <c r="B5793" s="10">
        <v>2025</v>
      </c>
      <c r="C5793" s="10" t="s">
        <v>43</v>
      </c>
      <c r="D5793" s="10" t="s">
        <v>42</v>
      </c>
      <c r="E5793" s="10" t="s">
        <v>17</v>
      </c>
      <c r="F5793" s="10" t="s">
        <v>25</v>
      </c>
      <c r="G5793" s="10" t="s">
        <v>26</v>
      </c>
      <c r="H5793" s="10" t="s">
        <v>39</v>
      </c>
      <c r="I5793" s="10" t="s">
        <v>28</v>
      </c>
      <c r="O5793" s="10">
        <f t="shared" si="90"/>
        <v>1</v>
      </c>
    </row>
    <row r="5794" spans="2:15" x14ac:dyDescent="0.3">
      <c r="B5794" s="10">
        <v>2024</v>
      </c>
      <c r="C5794" s="10" t="s">
        <v>45</v>
      </c>
      <c r="D5794" s="10" t="s">
        <v>23</v>
      </c>
      <c r="E5794" s="10" t="s">
        <v>35</v>
      </c>
      <c r="F5794" s="10" t="s">
        <v>18</v>
      </c>
      <c r="G5794" s="10" t="s">
        <v>26</v>
      </c>
      <c r="H5794" s="10" t="s">
        <v>34</v>
      </c>
      <c r="I5794" s="10" t="s">
        <v>21</v>
      </c>
      <c r="O5794" s="10">
        <f t="shared" si="90"/>
        <v>1</v>
      </c>
    </row>
    <row r="5795" spans="2:15" x14ac:dyDescent="0.3">
      <c r="B5795" s="10">
        <v>2020</v>
      </c>
      <c r="C5795" s="10" t="s">
        <v>29</v>
      </c>
      <c r="D5795" s="10" t="s">
        <v>42</v>
      </c>
      <c r="E5795" s="10" t="s">
        <v>17</v>
      </c>
      <c r="F5795" s="10" t="s">
        <v>18</v>
      </c>
      <c r="G5795" s="10" t="s">
        <v>44</v>
      </c>
      <c r="H5795" s="10" t="s">
        <v>27</v>
      </c>
      <c r="I5795" s="10" t="s">
        <v>21</v>
      </c>
      <c r="O5795" s="10">
        <f t="shared" si="90"/>
        <v>1</v>
      </c>
    </row>
    <row r="5796" spans="2:15" x14ac:dyDescent="0.3">
      <c r="B5796" s="10">
        <v>2021</v>
      </c>
      <c r="C5796" s="10" t="s">
        <v>22</v>
      </c>
      <c r="D5796" s="10" t="s">
        <v>31</v>
      </c>
      <c r="E5796" s="10" t="s">
        <v>17</v>
      </c>
      <c r="F5796" s="10" t="s">
        <v>18</v>
      </c>
      <c r="G5796" s="10" t="s">
        <v>44</v>
      </c>
      <c r="H5796" s="10" t="s">
        <v>20</v>
      </c>
      <c r="I5796" s="10" t="s">
        <v>34</v>
      </c>
      <c r="O5796" s="10">
        <f t="shared" si="90"/>
        <v>1</v>
      </c>
    </row>
    <row r="5797" spans="2:15" x14ac:dyDescent="0.3">
      <c r="B5797" s="10">
        <v>2020</v>
      </c>
      <c r="C5797" s="10" t="s">
        <v>41</v>
      </c>
      <c r="D5797" s="10" t="s">
        <v>37</v>
      </c>
      <c r="E5797" s="10" t="s">
        <v>17</v>
      </c>
      <c r="F5797" s="10" t="s">
        <v>25</v>
      </c>
      <c r="G5797" s="10" t="s">
        <v>26</v>
      </c>
      <c r="H5797" s="10" t="s">
        <v>20</v>
      </c>
      <c r="I5797" s="10" t="s">
        <v>21</v>
      </c>
      <c r="O5797" s="10">
        <f t="shared" si="90"/>
        <v>1</v>
      </c>
    </row>
    <row r="5798" spans="2:15" x14ac:dyDescent="0.3">
      <c r="B5798" s="10">
        <v>2024</v>
      </c>
      <c r="C5798" s="10" t="s">
        <v>45</v>
      </c>
      <c r="D5798" s="10" t="s">
        <v>42</v>
      </c>
      <c r="E5798" s="10" t="s">
        <v>35</v>
      </c>
      <c r="F5798" s="10" t="s">
        <v>30</v>
      </c>
      <c r="G5798" s="10" t="s">
        <v>32</v>
      </c>
      <c r="H5798" s="10" t="s">
        <v>20</v>
      </c>
      <c r="I5798" s="10" t="s">
        <v>28</v>
      </c>
      <c r="O5798" s="10">
        <f t="shared" si="90"/>
        <v>1</v>
      </c>
    </row>
    <row r="5799" spans="2:15" x14ac:dyDescent="0.3">
      <c r="B5799" s="10">
        <v>2025</v>
      </c>
      <c r="C5799" s="10" t="s">
        <v>22</v>
      </c>
      <c r="D5799" s="10" t="s">
        <v>23</v>
      </c>
      <c r="E5799" s="10" t="s">
        <v>35</v>
      </c>
      <c r="F5799" s="10" t="s">
        <v>25</v>
      </c>
      <c r="G5799" s="10" t="s">
        <v>44</v>
      </c>
      <c r="H5799" s="10" t="s">
        <v>27</v>
      </c>
      <c r="I5799" s="10" t="s">
        <v>28</v>
      </c>
      <c r="O5799" s="10">
        <f t="shared" si="90"/>
        <v>1</v>
      </c>
    </row>
    <row r="5800" spans="2:15" x14ac:dyDescent="0.3">
      <c r="B5800" s="10">
        <v>2025</v>
      </c>
      <c r="C5800" s="10" t="s">
        <v>36</v>
      </c>
      <c r="D5800" s="10" t="s">
        <v>33</v>
      </c>
      <c r="E5800" s="10" t="s">
        <v>17</v>
      </c>
      <c r="F5800" s="10" t="s">
        <v>25</v>
      </c>
      <c r="G5800" s="10" t="s">
        <v>40</v>
      </c>
      <c r="H5800" s="10" t="s">
        <v>27</v>
      </c>
      <c r="I5800" s="10" t="s">
        <v>21</v>
      </c>
      <c r="O5800" s="10">
        <f t="shared" si="90"/>
        <v>1</v>
      </c>
    </row>
    <row r="5801" spans="2:15" x14ac:dyDescent="0.3">
      <c r="B5801" s="10">
        <v>2020</v>
      </c>
      <c r="C5801" s="10" t="s">
        <v>45</v>
      </c>
      <c r="D5801" s="10" t="s">
        <v>16</v>
      </c>
      <c r="E5801" s="10" t="s">
        <v>17</v>
      </c>
      <c r="F5801" s="10" t="s">
        <v>30</v>
      </c>
      <c r="G5801" s="10" t="s">
        <v>26</v>
      </c>
      <c r="H5801" s="10" t="s">
        <v>20</v>
      </c>
      <c r="I5801" s="10" t="s">
        <v>28</v>
      </c>
      <c r="O5801" s="10">
        <f t="shared" si="90"/>
        <v>1</v>
      </c>
    </row>
    <row r="5802" spans="2:15" x14ac:dyDescent="0.3">
      <c r="B5802" s="10">
        <v>2023</v>
      </c>
      <c r="C5802" s="10" t="s">
        <v>43</v>
      </c>
      <c r="D5802" s="10" t="s">
        <v>42</v>
      </c>
      <c r="E5802" s="10" t="s">
        <v>17</v>
      </c>
      <c r="F5802" s="10" t="s">
        <v>30</v>
      </c>
      <c r="G5802" s="10" t="s">
        <v>26</v>
      </c>
      <c r="H5802" s="10" t="s">
        <v>39</v>
      </c>
      <c r="I5802" s="10" t="s">
        <v>21</v>
      </c>
      <c r="O5802" s="10">
        <f t="shared" si="90"/>
        <v>1</v>
      </c>
    </row>
    <row r="5803" spans="2:15" x14ac:dyDescent="0.3">
      <c r="B5803" s="10">
        <v>2022</v>
      </c>
      <c r="C5803" s="10" t="s">
        <v>29</v>
      </c>
      <c r="D5803" s="10" t="s">
        <v>23</v>
      </c>
      <c r="E5803" s="10" t="s">
        <v>17</v>
      </c>
      <c r="F5803" s="10" t="s">
        <v>30</v>
      </c>
      <c r="G5803" s="10" t="s">
        <v>44</v>
      </c>
      <c r="H5803" s="10" t="s">
        <v>34</v>
      </c>
      <c r="I5803" s="10" t="s">
        <v>28</v>
      </c>
      <c r="O5803" s="10">
        <f t="shared" si="90"/>
        <v>1</v>
      </c>
    </row>
    <row r="5804" spans="2:15" x14ac:dyDescent="0.3">
      <c r="B5804" s="10">
        <v>2021</v>
      </c>
      <c r="C5804" s="10" t="s">
        <v>36</v>
      </c>
      <c r="D5804" s="10" t="s">
        <v>23</v>
      </c>
      <c r="E5804" s="10" t="s">
        <v>35</v>
      </c>
      <c r="F5804" s="10" t="s">
        <v>25</v>
      </c>
      <c r="G5804" s="10" t="s">
        <v>26</v>
      </c>
      <c r="H5804" s="10" t="s">
        <v>20</v>
      </c>
      <c r="I5804" s="10" t="s">
        <v>34</v>
      </c>
      <c r="O5804" s="10">
        <f t="shared" si="90"/>
        <v>1</v>
      </c>
    </row>
    <row r="5805" spans="2:15" x14ac:dyDescent="0.3">
      <c r="B5805" s="10">
        <v>2023</v>
      </c>
      <c r="C5805" s="10" t="s">
        <v>43</v>
      </c>
      <c r="D5805" s="10" t="s">
        <v>16</v>
      </c>
      <c r="E5805" s="10" t="s">
        <v>35</v>
      </c>
      <c r="F5805" s="10" t="s">
        <v>25</v>
      </c>
      <c r="G5805" s="10" t="s">
        <v>44</v>
      </c>
      <c r="H5805" s="10" t="s">
        <v>34</v>
      </c>
      <c r="I5805" s="10" t="s">
        <v>34</v>
      </c>
      <c r="O5805" s="10">
        <f t="shared" si="90"/>
        <v>1</v>
      </c>
    </row>
    <row r="5806" spans="2:15" x14ac:dyDescent="0.3">
      <c r="B5806" s="10">
        <v>2024</v>
      </c>
      <c r="C5806" s="10" t="s">
        <v>36</v>
      </c>
      <c r="D5806" s="10" t="s">
        <v>42</v>
      </c>
      <c r="E5806" s="10" t="s">
        <v>35</v>
      </c>
      <c r="F5806" s="10" t="s">
        <v>18</v>
      </c>
      <c r="G5806" s="10" t="s">
        <v>44</v>
      </c>
      <c r="H5806" s="10" t="s">
        <v>27</v>
      </c>
      <c r="I5806" s="10" t="s">
        <v>21</v>
      </c>
      <c r="O5806" s="10">
        <f t="shared" si="90"/>
        <v>1</v>
      </c>
    </row>
    <row r="5807" spans="2:15" x14ac:dyDescent="0.3">
      <c r="B5807" s="10">
        <v>2025</v>
      </c>
      <c r="C5807" s="10" t="s">
        <v>29</v>
      </c>
      <c r="D5807" s="10" t="s">
        <v>33</v>
      </c>
      <c r="E5807" s="10" t="s">
        <v>24</v>
      </c>
      <c r="F5807" s="10" t="s">
        <v>25</v>
      </c>
      <c r="G5807" s="10" t="s">
        <v>40</v>
      </c>
      <c r="H5807" s="10" t="s">
        <v>34</v>
      </c>
      <c r="I5807" s="10" t="s">
        <v>28</v>
      </c>
      <c r="O5807" s="10">
        <f t="shared" si="90"/>
        <v>1</v>
      </c>
    </row>
    <row r="5808" spans="2:15" x14ac:dyDescent="0.3">
      <c r="B5808" s="10">
        <v>2025</v>
      </c>
      <c r="C5808" s="10" t="s">
        <v>41</v>
      </c>
      <c r="D5808" s="10" t="s">
        <v>42</v>
      </c>
      <c r="E5808" s="10" t="s">
        <v>17</v>
      </c>
      <c r="F5808" s="10" t="s">
        <v>30</v>
      </c>
      <c r="G5808" s="10" t="s">
        <v>44</v>
      </c>
      <c r="H5808" s="10" t="s">
        <v>39</v>
      </c>
      <c r="I5808" s="10" t="s">
        <v>28</v>
      </c>
      <c r="O5808" s="10">
        <f t="shared" si="90"/>
        <v>1</v>
      </c>
    </row>
    <row r="5809" spans="2:15" x14ac:dyDescent="0.3">
      <c r="B5809" s="10">
        <v>2021</v>
      </c>
      <c r="C5809" s="10" t="s">
        <v>22</v>
      </c>
      <c r="D5809" s="10" t="s">
        <v>33</v>
      </c>
      <c r="E5809" s="10" t="s">
        <v>24</v>
      </c>
      <c r="F5809" s="10" t="s">
        <v>25</v>
      </c>
      <c r="G5809" s="10" t="s">
        <v>44</v>
      </c>
      <c r="H5809" s="10" t="s">
        <v>34</v>
      </c>
      <c r="I5809" s="10" t="s">
        <v>21</v>
      </c>
      <c r="O5809" s="10">
        <f t="shared" si="90"/>
        <v>1</v>
      </c>
    </row>
    <row r="5810" spans="2:15" x14ac:dyDescent="0.3">
      <c r="B5810" s="10">
        <v>2024</v>
      </c>
      <c r="C5810" s="10" t="s">
        <v>45</v>
      </c>
      <c r="D5810" s="10" t="s">
        <v>16</v>
      </c>
      <c r="E5810" s="10" t="s">
        <v>17</v>
      </c>
      <c r="F5810" s="10" t="s">
        <v>18</v>
      </c>
      <c r="G5810" s="10" t="s">
        <v>19</v>
      </c>
      <c r="H5810" s="10" t="s">
        <v>39</v>
      </c>
      <c r="I5810" s="10" t="s">
        <v>28</v>
      </c>
      <c r="O5810" s="10">
        <f t="shared" si="90"/>
        <v>1</v>
      </c>
    </row>
    <row r="5811" spans="2:15" x14ac:dyDescent="0.3">
      <c r="B5811" s="10">
        <v>2021</v>
      </c>
      <c r="C5811" s="10" t="s">
        <v>43</v>
      </c>
      <c r="D5811" s="10" t="s">
        <v>33</v>
      </c>
      <c r="E5811" s="10" t="s">
        <v>17</v>
      </c>
      <c r="F5811" s="10" t="s">
        <v>30</v>
      </c>
      <c r="G5811" s="10" t="s">
        <v>19</v>
      </c>
      <c r="H5811" s="10" t="s">
        <v>27</v>
      </c>
      <c r="I5811" s="10" t="s">
        <v>34</v>
      </c>
      <c r="O5811" s="10">
        <f t="shared" si="90"/>
        <v>1</v>
      </c>
    </row>
    <row r="5812" spans="2:15" x14ac:dyDescent="0.3">
      <c r="B5812" s="10">
        <v>2024</v>
      </c>
      <c r="C5812" s="10" t="s">
        <v>29</v>
      </c>
      <c r="D5812" s="10" t="s">
        <v>16</v>
      </c>
      <c r="E5812" s="10" t="s">
        <v>17</v>
      </c>
      <c r="F5812" s="10" t="s">
        <v>30</v>
      </c>
      <c r="G5812" s="10" t="s">
        <v>32</v>
      </c>
      <c r="H5812" s="10" t="s">
        <v>34</v>
      </c>
      <c r="I5812" s="10" t="s">
        <v>34</v>
      </c>
      <c r="O5812" s="10">
        <f t="shared" si="90"/>
        <v>1</v>
      </c>
    </row>
    <row r="5813" spans="2:15" x14ac:dyDescent="0.3">
      <c r="B5813" s="10">
        <v>2023</v>
      </c>
      <c r="C5813" s="10" t="s">
        <v>43</v>
      </c>
      <c r="D5813" s="10" t="s">
        <v>23</v>
      </c>
      <c r="E5813" s="10" t="s">
        <v>35</v>
      </c>
      <c r="F5813" s="10" t="s">
        <v>25</v>
      </c>
      <c r="G5813" s="10" t="s">
        <v>44</v>
      </c>
      <c r="H5813" s="10" t="s">
        <v>34</v>
      </c>
      <c r="I5813" s="10" t="s">
        <v>34</v>
      </c>
      <c r="O5813" s="10">
        <f t="shared" si="90"/>
        <v>1</v>
      </c>
    </row>
    <row r="5814" spans="2:15" x14ac:dyDescent="0.3">
      <c r="B5814" s="10">
        <v>2023</v>
      </c>
      <c r="C5814" s="10" t="s">
        <v>36</v>
      </c>
      <c r="D5814" s="10" t="s">
        <v>42</v>
      </c>
      <c r="E5814" s="10" t="s">
        <v>24</v>
      </c>
      <c r="F5814" s="10" t="s">
        <v>18</v>
      </c>
      <c r="G5814" s="10" t="s">
        <v>19</v>
      </c>
      <c r="H5814" s="10" t="s">
        <v>27</v>
      </c>
      <c r="I5814" s="10" t="s">
        <v>28</v>
      </c>
      <c r="O5814" s="10">
        <f t="shared" si="90"/>
        <v>1</v>
      </c>
    </row>
    <row r="5815" spans="2:15" x14ac:dyDescent="0.3">
      <c r="B5815" s="10">
        <v>2024</v>
      </c>
      <c r="C5815" s="10" t="s">
        <v>22</v>
      </c>
      <c r="D5815" s="10" t="s">
        <v>33</v>
      </c>
      <c r="E5815" s="10" t="s">
        <v>24</v>
      </c>
      <c r="F5815" s="10" t="s">
        <v>18</v>
      </c>
      <c r="G5815" s="10" t="s">
        <v>32</v>
      </c>
      <c r="H5815" s="10" t="s">
        <v>27</v>
      </c>
      <c r="I5815" s="10" t="s">
        <v>28</v>
      </c>
      <c r="O5815" s="10">
        <f t="shared" si="90"/>
        <v>1</v>
      </c>
    </row>
    <row r="5816" spans="2:15" x14ac:dyDescent="0.3">
      <c r="B5816" s="10">
        <v>2020</v>
      </c>
      <c r="C5816" s="10" t="s">
        <v>15</v>
      </c>
      <c r="D5816" s="10" t="s">
        <v>37</v>
      </c>
      <c r="E5816" s="10" t="s">
        <v>24</v>
      </c>
      <c r="F5816" s="10" t="s">
        <v>18</v>
      </c>
      <c r="G5816" s="10" t="s">
        <v>19</v>
      </c>
      <c r="H5816" s="10" t="s">
        <v>27</v>
      </c>
      <c r="I5816" s="10" t="s">
        <v>28</v>
      </c>
      <c r="O5816" s="10">
        <f t="shared" si="90"/>
        <v>1</v>
      </c>
    </row>
    <row r="5817" spans="2:15" x14ac:dyDescent="0.3">
      <c r="B5817" s="10">
        <v>2024</v>
      </c>
      <c r="C5817" s="10" t="s">
        <v>45</v>
      </c>
      <c r="D5817" s="10" t="s">
        <v>23</v>
      </c>
      <c r="E5817" s="10" t="s">
        <v>24</v>
      </c>
      <c r="F5817" s="10" t="s">
        <v>25</v>
      </c>
      <c r="G5817" s="10" t="s">
        <v>40</v>
      </c>
      <c r="H5817" s="10" t="s">
        <v>27</v>
      </c>
      <c r="I5817" s="10" t="s">
        <v>21</v>
      </c>
      <c r="O5817" s="10">
        <f t="shared" si="90"/>
        <v>1</v>
      </c>
    </row>
    <row r="5818" spans="2:15" x14ac:dyDescent="0.3">
      <c r="B5818" s="10">
        <v>2022</v>
      </c>
      <c r="C5818" s="10" t="s">
        <v>36</v>
      </c>
      <c r="D5818" s="10" t="s">
        <v>42</v>
      </c>
      <c r="E5818" s="10" t="s">
        <v>35</v>
      </c>
      <c r="F5818" s="10" t="s">
        <v>25</v>
      </c>
      <c r="G5818" s="10" t="s">
        <v>38</v>
      </c>
      <c r="H5818" s="10" t="s">
        <v>27</v>
      </c>
      <c r="I5818" s="10" t="s">
        <v>21</v>
      </c>
      <c r="O5818" s="10">
        <f t="shared" si="90"/>
        <v>1</v>
      </c>
    </row>
    <row r="5819" spans="2:15" x14ac:dyDescent="0.3">
      <c r="B5819" s="10">
        <v>2024</v>
      </c>
      <c r="C5819" s="10" t="s">
        <v>22</v>
      </c>
      <c r="D5819" s="10" t="s">
        <v>37</v>
      </c>
      <c r="E5819" s="10" t="s">
        <v>24</v>
      </c>
      <c r="F5819" s="10" t="s">
        <v>25</v>
      </c>
      <c r="G5819" s="10" t="s">
        <v>40</v>
      </c>
      <c r="H5819" s="10" t="s">
        <v>27</v>
      </c>
      <c r="I5819" s="10" t="s">
        <v>28</v>
      </c>
      <c r="O5819" s="10">
        <f t="shared" si="90"/>
        <v>1</v>
      </c>
    </row>
    <row r="5820" spans="2:15" x14ac:dyDescent="0.3">
      <c r="B5820" s="10">
        <v>2023</v>
      </c>
      <c r="C5820" s="10" t="s">
        <v>36</v>
      </c>
      <c r="D5820" s="10" t="s">
        <v>23</v>
      </c>
      <c r="E5820" s="10" t="s">
        <v>35</v>
      </c>
      <c r="F5820" s="10" t="s">
        <v>18</v>
      </c>
      <c r="G5820" s="10" t="s">
        <v>40</v>
      </c>
      <c r="H5820" s="10" t="s">
        <v>20</v>
      </c>
      <c r="I5820" s="10" t="s">
        <v>34</v>
      </c>
      <c r="O5820" s="10">
        <f t="shared" si="90"/>
        <v>1</v>
      </c>
    </row>
    <row r="5821" spans="2:15" x14ac:dyDescent="0.3">
      <c r="B5821" s="10">
        <v>2024</v>
      </c>
      <c r="C5821" s="10" t="s">
        <v>41</v>
      </c>
      <c r="D5821" s="10" t="s">
        <v>37</v>
      </c>
      <c r="E5821" s="10" t="s">
        <v>24</v>
      </c>
      <c r="F5821" s="10" t="s">
        <v>30</v>
      </c>
      <c r="G5821" s="10" t="s">
        <v>26</v>
      </c>
      <c r="H5821" s="10" t="s">
        <v>27</v>
      </c>
      <c r="I5821" s="10" t="s">
        <v>21</v>
      </c>
      <c r="O5821" s="10">
        <f t="shared" si="90"/>
        <v>1</v>
      </c>
    </row>
    <row r="5822" spans="2:15" x14ac:dyDescent="0.3">
      <c r="B5822" s="10">
        <v>2026</v>
      </c>
      <c r="C5822" s="10" t="s">
        <v>41</v>
      </c>
      <c r="D5822" s="10" t="s">
        <v>23</v>
      </c>
      <c r="E5822" s="10" t="s">
        <v>17</v>
      </c>
      <c r="F5822" s="10" t="s">
        <v>25</v>
      </c>
      <c r="G5822" s="10" t="s">
        <v>44</v>
      </c>
      <c r="H5822" s="10" t="s">
        <v>39</v>
      </c>
      <c r="I5822" s="10" t="s">
        <v>28</v>
      </c>
      <c r="O5822" s="10">
        <f t="shared" si="90"/>
        <v>1</v>
      </c>
    </row>
    <row r="5823" spans="2:15" x14ac:dyDescent="0.3">
      <c r="B5823" s="10">
        <v>2024</v>
      </c>
      <c r="C5823" s="10" t="s">
        <v>36</v>
      </c>
      <c r="D5823" s="10" t="s">
        <v>31</v>
      </c>
      <c r="E5823" s="10" t="s">
        <v>35</v>
      </c>
      <c r="F5823" s="10" t="s">
        <v>25</v>
      </c>
      <c r="G5823" s="10" t="s">
        <v>44</v>
      </c>
      <c r="H5823" s="10" t="s">
        <v>39</v>
      </c>
      <c r="I5823" s="10" t="s">
        <v>28</v>
      </c>
      <c r="O5823" s="10">
        <f t="shared" si="90"/>
        <v>1</v>
      </c>
    </row>
    <row r="5824" spans="2:15" x14ac:dyDescent="0.3">
      <c r="B5824" s="10">
        <v>2025</v>
      </c>
      <c r="C5824" s="10" t="s">
        <v>22</v>
      </c>
      <c r="D5824" s="10" t="s">
        <v>31</v>
      </c>
      <c r="E5824" s="10" t="s">
        <v>17</v>
      </c>
      <c r="F5824" s="10" t="s">
        <v>30</v>
      </c>
      <c r="G5824" s="10" t="s">
        <v>19</v>
      </c>
      <c r="H5824" s="10" t="s">
        <v>39</v>
      </c>
      <c r="I5824" s="10" t="s">
        <v>28</v>
      </c>
      <c r="O5824" s="10">
        <f t="shared" si="90"/>
        <v>1</v>
      </c>
    </row>
    <row r="5825" spans="2:15" x14ac:dyDescent="0.3">
      <c r="B5825" s="10">
        <v>2024</v>
      </c>
      <c r="C5825" s="10" t="s">
        <v>41</v>
      </c>
      <c r="D5825" s="10" t="s">
        <v>37</v>
      </c>
      <c r="E5825" s="10" t="s">
        <v>24</v>
      </c>
      <c r="F5825" s="10" t="s">
        <v>30</v>
      </c>
      <c r="G5825" s="10" t="s">
        <v>32</v>
      </c>
      <c r="H5825" s="10" t="s">
        <v>27</v>
      </c>
      <c r="I5825" s="10" t="s">
        <v>28</v>
      </c>
      <c r="O5825" s="10">
        <f t="shared" si="90"/>
        <v>1</v>
      </c>
    </row>
    <row r="5826" spans="2:15" x14ac:dyDescent="0.3">
      <c r="B5826" s="10">
        <v>2025</v>
      </c>
      <c r="C5826" s="10" t="s">
        <v>36</v>
      </c>
      <c r="D5826" s="10" t="s">
        <v>42</v>
      </c>
      <c r="E5826" s="10" t="s">
        <v>35</v>
      </c>
      <c r="F5826" s="10" t="s">
        <v>25</v>
      </c>
      <c r="G5826" s="10" t="s">
        <v>44</v>
      </c>
      <c r="H5826" s="10" t="s">
        <v>20</v>
      </c>
      <c r="I5826" s="10" t="s">
        <v>28</v>
      </c>
      <c r="O5826" s="10">
        <f t="shared" si="90"/>
        <v>1</v>
      </c>
    </row>
    <row r="5827" spans="2:15" x14ac:dyDescent="0.3">
      <c r="B5827" s="10">
        <v>2023</v>
      </c>
      <c r="C5827" s="10" t="s">
        <v>45</v>
      </c>
      <c r="D5827" s="10" t="s">
        <v>16</v>
      </c>
      <c r="E5827" s="10" t="s">
        <v>24</v>
      </c>
      <c r="F5827" s="10" t="s">
        <v>18</v>
      </c>
      <c r="G5827" s="10" t="s">
        <v>44</v>
      </c>
      <c r="H5827" s="10" t="s">
        <v>39</v>
      </c>
      <c r="I5827" s="10" t="s">
        <v>28</v>
      </c>
      <c r="O5827" s="10">
        <f t="shared" si="90"/>
        <v>1</v>
      </c>
    </row>
    <row r="5828" spans="2:15" x14ac:dyDescent="0.3">
      <c r="B5828" s="10">
        <v>2024</v>
      </c>
      <c r="C5828" s="10" t="s">
        <v>22</v>
      </c>
      <c r="D5828" s="10" t="s">
        <v>42</v>
      </c>
      <c r="E5828" s="10" t="s">
        <v>35</v>
      </c>
      <c r="F5828" s="10" t="s">
        <v>25</v>
      </c>
      <c r="G5828" s="10" t="s">
        <v>38</v>
      </c>
      <c r="H5828" s="10" t="s">
        <v>34</v>
      </c>
      <c r="I5828" s="10" t="s">
        <v>21</v>
      </c>
      <c r="O5828" s="10">
        <f t="shared" si="90"/>
        <v>1</v>
      </c>
    </row>
    <row r="5829" spans="2:15" x14ac:dyDescent="0.3">
      <c r="B5829" s="10">
        <v>2024</v>
      </c>
      <c r="C5829" s="10" t="s">
        <v>45</v>
      </c>
      <c r="D5829" s="10" t="s">
        <v>23</v>
      </c>
      <c r="E5829" s="10" t="s">
        <v>24</v>
      </c>
      <c r="F5829" s="10" t="s">
        <v>18</v>
      </c>
      <c r="G5829" s="10" t="s">
        <v>19</v>
      </c>
      <c r="H5829" s="10" t="s">
        <v>39</v>
      </c>
      <c r="I5829" s="10" t="s">
        <v>28</v>
      </c>
      <c r="O5829" s="10">
        <f t="shared" ref="O5829:O5892" si="91">SUBTOTAL(103,B5829)</f>
        <v>1</v>
      </c>
    </row>
    <row r="5830" spans="2:15" x14ac:dyDescent="0.3">
      <c r="B5830" s="10">
        <v>2024</v>
      </c>
      <c r="C5830" s="10" t="s">
        <v>22</v>
      </c>
      <c r="D5830" s="10" t="s">
        <v>33</v>
      </c>
      <c r="E5830" s="10" t="s">
        <v>17</v>
      </c>
      <c r="F5830" s="10" t="s">
        <v>18</v>
      </c>
      <c r="G5830" s="10" t="s">
        <v>38</v>
      </c>
      <c r="H5830" s="10" t="s">
        <v>20</v>
      </c>
      <c r="I5830" s="10" t="s">
        <v>21</v>
      </c>
      <c r="O5830" s="10">
        <f t="shared" si="91"/>
        <v>1</v>
      </c>
    </row>
    <row r="5831" spans="2:15" x14ac:dyDescent="0.3">
      <c r="B5831" s="10">
        <v>2020</v>
      </c>
      <c r="C5831" s="10" t="s">
        <v>22</v>
      </c>
      <c r="D5831" s="10" t="s">
        <v>37</v>
      </c>
      <c r="E5831" s="10" t="s">
        <v>17</v>
      </c>
      <c r="F5831" s="10" t="s">
        <v>30</v>
      </c>
      <c r="G5831" s="10" t="s">
        <v>26</v>
      </c>
      <c r="H5831" s="10" t="s">
        <v>27</v>
      </c>
      <c r="I5831" s="10" t="s">
        <v>34</v>
      </c>
      <c r="O5831" s="10">
        <f t="shared" si="91"/>
        <v>1</v>
      </c>
    </row>
    <row r="5832" spans="2:15" x14ac:dyDescent="0.3">
      <c r="B5832" s="10">
        <v>2024</v>
      </c>
      <c r="C5832" s="10" t="s">
        <v>45</v>
      </c>
      <c r="D5832" s="10" t="s">
        <v>37</v>
      </c>
      <c r="E5832" s="10" t="s">
        <v>17</v>
      </c>
      <c r="F5832" s="10" t="s">
        <v>25</v>
      </c>
      <c r="G5832" s="10" t="s">
        <v>19</v>
      </c>
      <c r="H5832" s="10" t="s">
        <v>20</v>
      </c>
      <c r="I5832" s="10" t="s">
        <v>21</v>
      </c>
      <c r="O5832" s="10">
        <f t="shared" si="91"/>
        <v>1</v>
      </c>
    </row>
    <row r="5833" spans="2:15" x14ac:dyDescent="0.3">
      <c r="B5833" s="10">
        <v>2020</v>
      </c>
      <c r="C5833" s="10" t="s">
        <v>22</v>
      </c>
      <c r="D5833" s="10" t="s">
        <v>16</v>
      </c>
      <c r="E5833" s="10" t="s">
        <v>17</v>
      </c>
      <c r="F5833" s="10" t="s">
        <v>18</v>
      </c>
      <c r="G5833" s="10" t="s">
        <v>19</v>
      </c>
      <c r="H5833" s="10" t="s">
        <v>34</v>
      </c>
      <c r="I5833" s="10" t="s">
        <v>28</v>
      </c>
      <c r="O5833" s="10">
        <f t="shared" si="91"/>
        <v>1</v>
      </c>
    </row>
    <row r="5834" spans="2:15" x14ac:dyDescent="0.3">
      <c r="B5834" s="10">
        <v>2020</v>
      </c>
      <c r="C5834" s="10" t="s">
        <v>15</v>
      </c>
      <c r="D5834" s="10" t="s">
        <v>16</v>
      </c>
      <c r="E5834" s="10" t="s">
        <v>24</v>
      </c>
      <c r="F5834" s="10" t="s">
        <v>25</v>
      </c>
      <c r="G5834" s="10" t="s">
        <v>26</v>
      </c>
      <c r="H5834" s="10" t="s">
        <v>34</v>
      </c>
      <c r="I5834" s="10" t="s">
        <v>28</v>
      </c>
      <c r="O5834" s="10">
        <f t="shared" si="91"/>
        <v>1</v>
      </c>
    </row>
    <row r="5835" spans="2:15" x14ac:dyDescent="0.3">
      <c r="B5835" s="10">
        <v>2026</v>
      </c>
      <c r="C5835" s="10" t="s">
        <v>41</v>
      </c>
      <c r="D5835" s="10" t="s">
        <v>31</v>
      </c>
      <c r="E5835" s="10" t="s">
        <v>35</v>
      </c>
      <c r="F5835" s="10" t="s">
        <v>25</v>
      </c>
      <c r="G5835" s="10" t="s">
        <v>19</v>
      </c>
      <c r="H5835" s="10" t="s">
        <v>34</v>
      </c>
      <c r="I5835" s="10" t="s">
        <v>28</v>
      </c>
      <c r="O5835" s="10">
        <f t="shared" si="91"/>
        <v>1</v>
      </c>
    </row>
    <row r="5836" spans="2:15" x14ac:dyDescent="0.3">
      <c r="B5836" s="10">
        <v>2021</v>
      </c>
      <c r="C5836" s="10" t="s">
        <v>45</v>
      </c>
      <c r="D5836" s="10" t="s">
        <v>23</v>
      </c>
      <c r="E5836" s="10" t="s">
        <v>35</v>
      </c>
      <c r="F5836" s="10" t="s">
        <v>30</v>
      </c>
      <c r="G5836" s="10" t="s">
        <v>32</v>
      </c>
      <c r="H5836" s="10" t="s">
        <v>34</v>
      </c>
      <c r="I5836" s="10" t="s">
        <v>34</v>
      </c>
      <c r="O5836" s="10">
        <f t="shared" si="91"/>
        <v>1</v>
      </c>
    </row>
    <row r="5837" spans="2:15" x14ac:dyDescent="0.3">
      <c r="B5837" s="10">
        <v>2022</v>
      </c>
      <c r="C5837" s="10" t="s">
        <v>36</v>
      </c>
      <c r="D5837" s="10" t="s">
        <v>16</v>
      </c>
      <c r="E5837" s="10" t="s">
        <v>24</v>
      </c>
      <c r="F5837" s="10" t="s">
        <v>18</v>
      </c>
      <c r="G5837" s="10" t="s">
        <v>38</v>
      </c>
      <c r="H5837" s="10" t="s">
        <v>20</v>
      </c>
      <c r="I5837" s="10" t="s">
        <v>28</v>
      </c>
      <c r="O5837" s="10">
        <f t="shared" si="91"/>
        <v>1</v>
      </c>
    </row>
    <row r="5838" spans="2:15" x14ac:dyDescent="0.3">
      <c r="B5838" s="10">
        <v>2020</v>
      </c>
      <c r="C5838" s="10" t="s">
        <v>41</v>
      </c>
      <c r="D5838" s="10" t="s">
        <v>23</v>
      </c>
      <c r="E5838" s="10" t="s">
        <v>17</v>
      </c>
      <c r="F5838" s="10" t="s">
        <v>25</v>
      </c>
      <c r="G5838" s="10" t="s">
        <v>26</v>
      </c>
      <c r="H5838" s="10" t="s">
        <v>27</v>
      </c>
      <c r="I5838" s="10" t="s">
        <v>28</v>
      </c>
      <c r="O5838" s="10">
        <f t="shared" si="91"/>
        <v>1</v>
      </c>
    </row>
    <row r="5839" spans="2:15" x14ac:dyDescent="0.3">
      <c r="B5839" s="10">
        <v>2024</v>
      </c>
      <c r="C5839" s="10" t="s">
        <v>41</v>
      </c>
      <c r="D5839" s="10" t="s">
        <v>31</v>
      </c>
      <c r="E5839" s="10" t="s">
        <v>35</v>
      </c>
      <c r="F5839" s="10" t="s">
        <v>30</v>
      </c>
      <c r="G5839" s="10" t="s">
        <v>44</v>
      </c>
      <c r="H5839" s="10" t="s">
        <v>34</v>
      </c>
      <c r="I5839" s="10" t="s">
        <v>28</v>
      </c>
      <c r="O5839" s="10">
        <f t="shared" si="91"/>
        <v>1</v>
      </c>
    </row>
    <row r="5840" spans="2:15" x14ac:dyDescent="0.3">
      <c r="B5840" s="10">
        <v>2026</v>
      </c>
      <c r="C5840" s="10" t="s">
        <v>29</v>
      </c>
      <c r="D5840" s="10" t="s">
        <v>33</v>
      </c>
      <c r="E5840" s="10" t="s">
        <v>17</v>
      </c>
      <c r="F5840" s="10" t="s">
        <v>25</v>
      </c>
      <c r="G5840" s="10" t="s">
        <v>40</v>
      </c>
      <c r="H5840" s="10" t="s">
        <v>34</v>
      </c>
      <c r="I5840" s="10" t="s">
        <v>21</v>
      </c>
      <c r="O5840" s="10">
        <f t="shared" si="91"/>
        <v>1</v>
      </c>
    </row>
    <row r="5841" spans="2:15" x14ac:dyDescent="0.3">
      <c r="B5841" s="10">
        <v>2024</v>
      </c>
      <c r="C5841" s="10" t="s">
        <v>41</v>
      </c>
      <c r="D5841" s="10" t="s">
        <v>31</v>
      </c>
      <c r="E5841" s="10" t="s">
        <v>24</v>
      </c>
      <c r="F5841" s="10" t="s">
        <v>30</v>
      </c>
      <c r="G5841" s="10" t="s">
        <v>26</v>
      </c>
      <c r="H5841" s="10" t="s">
        <v>27</v>
      </c>
      <c r="I5841" s="10" t="s">
        <v>28</v>
      </c>
      <c r="O5841" s="10">
        <f t="shared" si="91"/>
        <v>1</v>
      </c>
    </row>
    <row r="5842" spans="2:15" x14ac:dyDescent="0.3">
      <c r="B5842" s="10">
        <v>2021</v>
      </c>
      <c r="C5842" s="10" t="s">
        <v>45</v>
      </c>
      <c r="D5842" s="10" t="s">
        <v>16</v>
      </c>
      <c r="E5842" s="10" t="s">
        <v>35</v>
      </c>
      <c r="F5842" s="10" t="s">
        <v>25</v>
      </c>
      <c r="G5842" s="10" t="s">
        <v>38</v>
      </c>
      <c r="H5842" s="10" t="s">
        <v>20</v>
      </c>
      <c r="I5842" s="10" t="s">
        <v>28</v>
      </c>
      <c r="O5842" s="10">
        <f t="shared" si="91"/>
        <v>1</v>
      </c>
    </row>
    <row r="5843" spans="2:15" x14ac:dyDescent="0.3">
      <c r="B5843" s="10">
        <v>2021</v>
      </c>
      <c r="C5843" s="10" t="s">
        <v>43</v>
      </c>
      <c r="D5843" s="10" t="s">
        <v>23</v>
      </c>
      <c r="E5843" s="10" t="s">
        <v>17</v>
      </c>
      <c r="F5843" s="10" t="s">
        <v>25</v>
      </c>
      <c r="G5843" s="10" t="s">
        <v>44</v>
      </c>
      <c r="H5843" s="10" t="s">
        <v>20</v>
      </c>
      <c r="I5843" s="10" t="s">
        <v>28</v>
      </c>
      <c r="O5843" s="10">
        <f t="shared" si="91"/>
        <v>1</v>
      </c>
    </row>
    <row r="5844" spans="2:15" x14ac:dyDescent="0.3">
      <c r="B5844" s="10">
        <v>2022</v>
      </c>
      <c r="C5844" s="10" t="s">
        <v>45</v>
      </c>
      <c r="D5844" s="10" t="s">
        <v>42</v>
      </c>
      <c r="E5844" s="10" t="s">
        <v>17</v>
      </c>
      <c r="F5844" s="10" t="s">
        <v>18</v>
      </c>
      <c r="G5844" s="10" t="s">
        <v>19</v>
      </c>
      <c r="H5844" s="10" t="s">
        <v>39</v>
      </c>
      <c r="I5844" s="10" t="s">
        <v>28</v>
      </c>
      <c r="O5844" s="10">
        <f t="shared" si="91"/>
        <v>1</v>
      </c>
    </row>
    <row r="5845" spans="2:15" x14ac:dyDescent="0.3">
      <c r="B5845" s="10">
        <v>2023</v>
      </c>
      <c r="C5845" s="10" t="s">
        <v>41</v>
      </c>
      <c r="D5845" s="10" t="s">
        <v>16</v>
      </c>
      <c r="E5845" s="10" t="s">
        <v>17</v>
      </c>
      <c r="F5845" s="10" t="s">
        <v>25</v>
      </c>
      <c r="G5845" s="10" t="s">
        <v>40</v>
      </c>
      <c r="H5845" s="10" t="s">
        <v>34</v>
      </c>
      <c r="I5845" s="10" t="s">
        <v>28</v>
      </c>
      <c r="O5845" s="10">
        <f t="shared" si="91"/>
        <v>1</v>
      </c>
    </row>
    <row r="5846" spans="2:15" x14ac:dyDescent="0.3">
      <c r="B5846" s="10">
        <v>2026</v>
      </c>
      <c r="C5846" s="10" t="s">
        <v>45</v>
      </c>
      <c r="D5846" s="10" t="s">
        <v>31</v>
      </c>
      <c r="E5846" s="10" t="s">
        <v>24</v>
      </c>
      <c r="F5846" s="10" t="s">
        <v>18</v>
      </c>
      <c r="G5846" s="10" t="s">
        <v>38</v>
      </c>
      <c r="H5846" s="10" t="s">
        <v>20</v>
      </c>
      <c r="I5846" s="10" t="s">
        <v>34</v>
      </c>
      <c r="O5846" s="10">
        <f t="shared" si="91"/>
        <v>1</v>
      </c>
    </row>
    <row r="5847" spans="2:15" x14ac:dyDescent="0.3">
      <c r="B5847" s="10">
        <v>2020</v>
      </c>
      <c r="C5847" s="10" t="s">
        <v>41</v>
      </c>
      <c r="D5847" s="10" t="s">
        <v>31</v>
      </c>
      <c r="E5847" s="10" t="s">
        <v>35</v>
      </c>
      <c r="F5847" s="10" t="s">
        <v>25</v>
      </c>
      <c r="G5847" s="10" t="s">
        <v>38</v>
      </c>
      <c r="H5847" s="10" t="s">
        <v>27</v>
      </c>
      <c r="I5847" s="10" t="s">
        <v>21</v>
      </c>
      <c r="O5847" s="10">
        <f t="shared" si="91"/>
        <v>1</v>
      </c>
    </row>
    <row r="5848" spans="2:15" x14ac:dyDescent="0.3">
      <c r="B5848" s="10">
        <v>2021</v>
      </c>
      <c r="C5848" s="10" t="s">
        <v>22</v>
      </c>
      <c r="D5848" s="10" t="s">
        <v>33</v>
      </c>
      <c r="E5848" s="10" t="s">
        <v>24</v>
      </c>
      <c r="F5848" s="10" t="s">
        <v>18</v>
      </c>
      <c r="G5848" s="10" t="s">
        <v>44</v>
      </c>
      <c r="H5848" s="10" t="s">
        <v>20</v>
      </c>
      <c r="I5848" s="10" t="s">
        <v>21</v>
      </c>
      <c r="O5848" s="10">
        <f t="shared" si="91"/>
        <v>1</v>
      </c>
    </row>
    <row r="5849" spans="2:15" x14ac:dyDescent="0.3">
      <c r="B5849" s="10">
        <v>2026</v>
      </c>
      <c r="C5849" s="10" t="s">
        <v>22</v>
      </c>
      <c r="D5849" s="10" t="s">
        <v>33</v>
      </c>
      <c r="E5849" s="10" t="s">
        <v>24</v>
      </c>
      <c r="F5849" s="10" t="s">
        <v>18</v>
      </c>
      <c r="G5849" s="10" t="s">
        <v>38</v>
      </c>
      <c r="H5849" s="10" t="s">
        <v>20</v>
      </c>
      <c r="I5849" s="10" t="s">
        <v>28</v>
      </c>
      <c r="O5849" s="10">
        <f t="shared" si="91"/>
        <v>1</v>
      </c>
    </row>
    <row r="5850" spans="2:15" x14ac:dyDescent="0.3">
      <c r="B5850" s="10">
        <v>2026</v>
      </c>
      <c r="C5850" s="10" t="s">
        <v>36</v>
      </c>
      <c r="D5850" s="10" t="s">
        <v>31</v>
      </c>
      <c r="E5850" s="10" t="s">
        <v>17</v>
      </c>
      <c r="F5850" s="10" t="s">
        <v>30</v>
      </c>
      <c r="G5850" s="10" t="s">
        <v>32</v>
      </c>
      <c r="H5850" s="10" t="s">
        <v>34</v>
      </c>
      <c r="I5850" s="10" t="s">
        <v>28</v>
      </c>
      <c r="O5850" s="10">
        <f t="shared" si="91"/>
        <v>1</v>
      </c>
    </row>
    <row r="5851" spans="2:15" x14ac:dyDescent="0.3">
      <c r="B5851" s="10">
        <v>2024</v>
      </c>
      <c r="C5851" s="10" t="s">
        <v>41</v>
      </c>
      <c r="D5851" s="10" t="s">
        <v>31</v>
      </c>
      <c r="E5851" s="10" t="s">
        <v>24</v>
      </c>
      <c r="F5851" s="10" t="s">
        <v>18</v>
      </c>
      <c r="G5851" s="10" t="s">
        <v>38</v>
      </c>
      <c r="H5851" s="10" t="s">
        <v>27</v>
      </c>
      <c r="I5851" s="10" t="s">
        <v>28</v>
      </c>
      <c r="O5851" s="10">
        <f t="shared" si="91"/>
        <v>1</v>
      </c>
    </row>
    <row r="5852" spans="2:15" x14ac:dyDescent="0.3">
      <c r="B5852" s="10">
        <v>2026</v>
      </c>
      <c r="C5852" s="10" t="s">
        <v>36</v>
      </c>
      <c r="D5852" s="10" t="s">
        <v>37</v>
      </c>
      <c r="E5852" s="10" t="s">
        <v>17</v>
      </c>
      <c r="F5852" s="10" t="s">
        <v>25</v>
      </c>
      <c r="G5852" s="10" t="s">
        <v>38</v>
      </c>
      <c r="H5852" s="10" t="s">
        <v>27</v>
      </c>
      <c r="I5852" s="10" t="s">
        <v>28</v>
      </c>
      <c r="O5852" s="10">
        <f t="shared" si="91"/>
        <v>1</v>
      </c>
    </row>
    <row r="5853" spans="2:15" x14ac:dyDescent="0.3">
      <c r="B5853" s="10">
        <v>2024</v>
      </c>
      <c r="C5853" s="10" t="s">
        <v>41</v>
      </c>
      <c r="D5853" s="10" t="s">
        <v>33</v>
      </c>
      <c r="E5853" s="10" t="s">
        <v>35</v>
      </c>
      <c r="F5853" s="10" t="s">
        <v>25</v>
      </c>
      <c r="G5853" s="10" t="s">
        <v>40</v>
      </c>
      <c r="H5853" s="10" t="s">
        <v>39</v>
      </c>
      <c r="I5853" s="10" t="s">
        <v>21</v>
      </c>
      <c r="O5853" s="10">
        <f t="shared" si="91"/>
        <v>1</v>
      </c>
    </row>
    <row r="5854" spans="2:15" x14ac:dyDescent="0.3">
      <c r="B5854" s="10">
        <v>2026</v>
      </c>
      <c r="C5854" s="10" t="s">
        <v>45</v>
      </c>
      <c r="D5854" s="10" t="s">
        <v>31</v>
      </c>
      <c r="E5854" s="10" t="s">
        <v>24</v>
      </c>
      <c r="F5854" s="10" t="s">
        <v>18</v>
      </c>
      <c r="G5854" s="10" t="s">
        <v>38</v>
      </c>
      <c r="H5854" s="10" t="s">
        <v>39</v>
      </c>
      <c r="I5854" s="10" t="s">
        <v>28</v>
      </c>
      <c r="O5854" s="10">
        <f t="shared" si="91"/>
        <v>1</v>
      </c>
    </row>
    <row r="5855" spans="2:15" x14ac:dyDescent="0.3">
      <c r="B5855" s="10">
        <v>2025</v>
      </c>
      <c r="C5855" s="10" t="s">
        <v>36</v>
      </c>
      <c r="D5855" s="10" t="s">
        <v>33</v>
      </c>
      <c r="E5855" s="10" t="s">
        <v>35</v>
      </c>
      <c r="F5855" s="10" t="s">
        <v>30</v>
      </c>
      <c r="G5855" s="10" t="s">
        <v>26</v>
      </c>
      <c r="H5855" s="10" t="s">
        <v>39</v>
      </c>
      <c r="I5855" s="10" t="s">
        <v>28</v>
      </c>
      <c r="O5855" s="10">
        <f t="shared" si="91"/>
        <v>1</v>
      </c>
    </row>
    <row r="5856" spans="2:15" x14ac:dyDescent="0.3">
      <c r="B5856" s="10">
        <v>2021</v>
      </c>
      <c r="C5856" s="10" t="s">
        <v>15</v>
      </c>
      <c r="D5856" s="10" t="s">
        <v>31</v>
      </c>
      <c r="E5856" s="10" t="s">
        <v>24</v>
      </c>
      <c r="F5856" s="10" t="s">
        <v>18</v>
      </c>
      <c r="G5856" s="10" t="s">
        <v>44</v>
      </c>
      <c r="H5856" s="10" t="s">
        <v>34</v>
      </c>
      <c r="I5856" s="10" t="s">
        <v>28</v>
      </c>
      <c r="O5856" s="10">
        <f t="shared" si="91"/>
        <v>1</v>
      </c>
    </row>
    <row r="5857" spans="2:15" x14ac:dyDescent="0.3">
      <c r="B5857" s="10">
        <v>2025</v>
      </c>
      <c r="C5857" s="10" t="s">
        <v>22</v>
      </c>
      <c r="D5857" s="10" t="s">
        <v>23</v>
      </c>
      <c r="E5857" s="10" t="s">
        <v>35</v>
      </c>
      <c r="F5857" s="10" t="s">
        <v>30</v>
      </c>
      <c r="G5857" s="10" t="s">
        <v>32</v>
      </c>
      <c r="H5857" s="10" t="s">
        <v>20</v>
      </c>
      <c r="I5857" s="10" t="s">
        <v>28</v>
      </c>
      <c r="O5857" s="10">
        <f t="shared" si="91"/>
        <v>1</v>
      </c>
    </row>
    <row r="5858" spans="2:15" x14ac:dyDescent="0.3">
      <c r="B5858" s="10">
        <v>2020</v>
      </c>
      <c r="C5858" s="10" t="s">
        <v>43</v>
      </c>
      <c r="D5858" s="10" t="s">
        <v>31</v>
      </c>
      <c r="E5858" s="10" t="s">
        <v>17</v>
      </c>
      <c r="F5858" s="10" t="s">
        <v>30</v>
      </c>
      <c r="G5858" s="10" t="s">
        <v>38</v>
      </c>
      <c r="H5858" s="10" t="s">
        <v>39</v>
      </c>
      <c r="I5858" s="10" t="s">
        <v>28</v>
      </c>
      <c r="O5858" s="10">
        <f t="shared" si="91"/>
        <v>1</v>
      </c>
    </row>
    <row r="5859" spans="2:15" x14ac:dyDescent="0.3">
      <c r="B5859" s="10">
        <v>2026</v>
      </c>
      <c r="C5859" s="10" t="s">
        <v>15</v>
      </c>
      <c r="D5859" s="10" t="s">
        <v>42</v>
      </c>
      <c r="E5859" s="10" t="s">
        <v>35</v>
      </c>
      <c r="F5859" s="10" t="s">
        <v>18</v>
      </c>
      <c r="G5859" s="10" t="s">
        <v>40</v>
      </c>
      <c r="H5859" s="10" t="s">
        <v>34</v>
      </c>
      <c r="I5859" s="10" t="s">
        <v>28</v>
      </c>
      <c r="O5859" s="10">
        <f t="shared" si="91"/>
        <v>1</v>
      </c>
    </row>
    <row r="5860" spans="2:15" x14ac:dyDescent="0.3">
      <c r="B5860" s="10">
        <v>2021</v>
      </c>
      <c r="C5860" s="10" t="s">
        <v>45</v>
      </c>
      <c r="D5860" s="10" t="s">
        <v>33</v>
      </c>
      <c r="E5860" s="10" t="s">
        <v>17</v>
      </c>
      <c r="F5860" s="10" t="s">
        <v>25</v>
      </c>
      <c r="G5860" s="10" t="s">
        <v>26</v>
      </c>
      <c r="H5860" s="10" t="s">
        <v>39</v>
      </c>
      <c r="I5860" s="10" t="s">
        <v>28</v>
      </c>
      <c r="O5860" s="10">
        <f t="shared" si="91"/>
        <v>1</v>
      </c>
    </row>
    <row r="5861" spans="2:15" x14ac:dyDescent="0.3">
      <c r="B5861" s="10">
        <v>2025</v>
      </c>
      <c r="C5861" s="10" t="s">
        <v>15</v>
      </c>
      <c r="D5861" s="10" t="s">
        <v>23</v>
      </c>
      <c r="E5861" s="10" t="s">
        <v>24</v>
      </c>
      <c r="F5861" s="10" t="s">
        <v>18</v>
      </c>
      <c r="G5861" s="10" t="s">
        <v>32</v>
      </c>
      <c r="H5861" s="10" t="s">
        <v>39</v>
      </c>
      <c r="I5861" s="10" t="s">
        <v>28</v>
      </c>
      <c r="O5861" s="10">
        <f t="shared" si="91"/>
        <v>1</v>
      </c>
    </row>
    <row r="5862" spans="2:15" x14ac:dyDescent="0.3">
      <c r="B5862" s="10">
        <v>2023</v>
      </c>
      <c r="C5862" s="10" t="s">
        <v>43</v>
      </c>
      <c r="D5862" s="10" t="s">
        <v>33</v>
      </c>
      <c r="E5862" s="10" t="s">
        <v>35</v>
      </c>
      <c r="F5862" s="10" t="s">
        <v>30</v>
      </c>
      <c r="G5862" s="10" t="s">
        <v>38</v>
      </c>
      <c r="H5862" s="10" t="s">
        <v>27</v>
      </c>
      <c r="I5862" s="10" t="s">
        <v>34</v>
      </c>
      <c r="O5862" s="10">
        <f t="shared" si="91"/>
        <v>1</v>
      </c>
    </row>
    <row r="5863" spans="2:15" x14ac:dyDescent="0.3">
      <c r="B5863" s="10">
        <v>2023</v>
      </c>
      <c r="C5863" s="10" t="s">
        <v>41</v>
      </c>
      <c r="D5863" s="10" t="s">
        <v>42</v>
      </c>
      <c r="E5863" s="10" t="s">
        <v>24</v>
      </c>
      <c r="F5863" s="10" t="s">
        <v>25</v>
      </c>
      <c r="G5863" s="10" t="s">
        <v>40</v>
      </c>
      <c r="H5863" s="10" t="s">
        <v>27</v>
      </c>
      <c r="I5863" s="10" t="s">
        <v>28</v>
      </c>
      <c r="O5863" s="10">
        <f t="shared" si="91"/>
        <v>1</v>
      </c>
    </row>
    <row r="5864" spans="2:15" x14ac:dyDescent="0.3">
      <c r="B5864" s="10">
        <v>2026</v>
      </c>
      <c r="C5864" s="10" t="s">
        <v>15</v>
      </c>
      <c r="D5864" s="10" t="s">
        <v>33</v>
      </c>
      <c r="E5864" s="10" t="s">
        <v>24</v>
      </c>
      <c r="F5864" s="10" t="s">
        <v>18</v>
      </c>
      <c r="G5864" s="10" t="s">
        <v>19</v>
      </c>
      <c r="H5864" s="10" t="s">
        <v>39</v>
      </c>
      <c r="I5864" s="10" t="s">
        <v>34</v>
      </c>
      <c r="O5864" s="10">
        <f t="shared" si="91"/>
        <v>1</v>
      </c>
    </row>
    <row r="5865" spans="2:15" x14ac:dyDescent="0.3">
      <c r="B5865" s="10">
        <v>2025</v>
      </c>
      <c r="C5865" s="10" t="s">
        <v>15</v>
      </c>
      <c r="D5865" s="10" t="s">
        <v>23</v>
      </c>
      <c r="E5865" s="10" t="s">
        <v>24</v>
      </c>
      <c r="F5865" s="10" t="s">
        <v>25</v>
      </c>
      <c r="G5865" s="10" t="s">
        <v>38</v>
      </c>
      <c r="H5865" s="10" t="s">
        <v>27</v>
      </c>
      <c r="I5865" s="10" t="s">
        <v>21</v>
      </c>
      <c r="O5865" s="10">
        <f t="shared" si="91"/>
        <v>1</v>
      </c>
    </row>
    <row r="5866" spans="2:15" x14ac:dyDescent="0.3">
      <c r="B5866" s="10">
        <v>2025</v>
      </c>
      <c r="C5866" s="10" t="s">
        <v>15</v>
      </c>
      <c r="D5866" s="10" t="s">
        <v>33</v>
      </c>
      <c r="E5866" s="10" t="s">
        <v>35</v>
      </c>
      <c r="F5866" s="10" t="s">
        <v>25</v>
      </c>
      <c r="G5866" s="10" t="s">
        <v>44</v>
      </c>
      <c r="H5866" s="10" t="s">
        <v>27</v>
      </c>
      <c r="I5866" s="10" t="s">
        <v>21</v>
      </c>
      <c r="O5866" s="10">
        <f t="shared" si="91"/>
        <v>1</v>
      </c>
    </row>
    <row r="5867" spans="2:15" x14ac:dyDescent="0.3">
      <c r="B5867" s="10">
        <v>2026</v>
      </c>
      <c r="C5867" s="10" t="s">
        <v>15</v>
      </c>
      <c r="D5867" s="10" t="s">
        <v>42</v>
      </c>
      <c r="E5867" s="10" t="s">
        <v>17</v>
      </c>
      <c r="F5867" s="10" t="s">
        <v>18</v>
      </c>
      <c r="G5867" s="10" t="s">
        <v>32</v>
      </c>
      <c r="H5867" s="10" t="s">
        <v>39</v>
      </c>
      <c r="I5867" s="10" t="s">
        <v>28</v>
      </c>
      <c r="O5867" s="10">
        <f t="shared" si="91"/>
        <v>1</v>
      </c>
    </row>
    <row r="5868" spans="2:15" x14ac:dyDescent="0.3">
      <c r="B5868" s="10">
        <v>2025</v>
      </c>
      <c r="C5868" s="10" t="s">
        <v>22</v>
      </c>
      <c r="D5868" s="10" t="s">
        <v>31</v>
      </c>
      <c r="E5868" s="10" t="s">
        <v>17</v>
      </c>
      <c r="F5868" s="10" t="s">
        <v>25</v>
      </c>
      <c r="G5868" s="10" t="s">
        <v>44</v>
      </c>
      <c r="H5868" s="10" t="s">
        <v>27</v>
      </c>
      <c r="I5868" s="10" t="s">
        <v>21</v>
      </c>
      <c r="O5868" s="10">
        <f t="shared" si="91"/>
        <v>1</v>
      </c>
    </row>
    <row r="5869" spans="2:15" x14ac:dyDescent="0.3">
      <c r="B5869" s="10">
        <v>2020</v>
      </c>
      <c r="C5869" s="10" t="s">
        <v>36</v>
      </c>
      <c r="D5869" s="10" t="s">
        <v>37</v>
      </c>
      <c r="E5869" s="10" t="s">
        <v>35</v>
      </c>
      <c r="F5869" s="10" t="s">
        <v>30</v>
      </c>
      <c r="G5869" s="10" t="s">
        <v>40</v>
      </c>
      <c r="H5869" s="10" t="s">
        <v>27</v>
      </c>
      <c r="I5869" s="10" t="s">
        <v>28</v>
      </c>
      <c r="O5869" s="10">
        <f t="shared" si="91"/>
        <v>1</v>
      </c>
    </row>
    <row r="5870" spans="2:15" x14ac:dyDescent="0.3">
      <c r="B5870" s="10">
        <v>2024</v>
      </c>
      <c r="C5870" s="10" t="s">
        <v>29</v>
      </c>
      <c r="D5870" s="10" t="s">
        <v>16</v>
      </c>
      <c r="E5870" s="10" t="s">
        <v>24</v>
      </c>
      <c r="F5870" s="10" t="s">
        <v>25</v>
      </c>
      <c r="G5870" s="10" t="s">
        <v>38</v>
      </c>
      <c r="H5870" s="10" t="s">
        <v>20</v>
      </c>
      <c r="I5870" s="10" t="s">
        <v>34</v>
      </c>
      <c r="O5870" s="10">
        <f t="shared" si="91"/>
        <v>1</v>
      </c>
    </row>
    <row r="5871" spans="2:15" x14ac:dyDescent="0.3">
      <c r="B5871" s="10">
        <v>2026</v>
      </c>
      <c r="C5871" s="10" t="s">
        <v>41</v>
      </c>
      <c r="D5871" s="10" t="s">
        <v>31</v>
      </c>
      <c r="E5871" s="10" t="s">
        <v>17</v>
      </c>
      <c r="F5871" s="10" t="s">
        <v>25</v>
      </c>
      <c r="G5871" s="10" t="s">
        <v>44</v>
      </c>
      <c r="H5871" s="10" t="s">
        <v>39</v>
      </c>
      <c r="I5871" s="10" t="s">
        <v>21</v>
      </c>
      <c r="O5871" s="10">
        <f t="shared" si="91"/>
        <v>1</v>
      </c>
    </row>
    <row r="5872" spans="2:15" x14ac:dyDescent="0.3">
      <c r="B5872" s="10">
        <v>2025</v>
      </c>
      <c r="C5872" s="10" t="s">
        <v>45</v>
      </c>
      <c r="D5872" s="10" t="s">
        <v>33</v>
      </c>
      <c r="E5872" s="10" t="s">
        <v>24</v>
      </c>
      <c r="F5872" s="10" t="s">
        <v>18</v>
      </c>
      <c r="G5872" s="10" t="s">
        <v>26</v>
      </c>
      <c r="H5872" s="10" t="s">
        <v>27</v>
      </c>
      <c r="I5872" s="10" t="s">
        <v>28</v>
      </c>
      <c r="O5872" s="10">
        <f t="shared" si="91"/>
        <v>1</v>
      </c>
    </row>
    <row r="5873" spans="2:15" x14ac:dyDescent="0.3">
      <c r="B5873" s="10">
        <v>2026</v>
      </c>
      <c r="C5873" s="10" t="s">
        <v>22</v>
      </c>
      <c r="D5873" s="10" t="s">
        <v>37</v>
      </c>
      <c r="E5873" s="10" t="s">
        <v>24</v>
      </c>
      <c r="F5873" s="10" t="s">
        <v>18</v>
      </c>
      <c r="G5873" s="10" t="s">
        <v>44</v>
      </c>
      <c r="H5873" s="10" t="s">
        <v>20</v>
      </c>
      <c r="I5873" s="10" t="s">
        <v>21</v>
      </c>
      <c r="O5873" s="10">
        <f t="shared" si="91"/>
        <v>1</v>
      </c>
    </row>
    <row r="5874" spans="2:15" x14ac:dyDescent="0.3">
      <c r="B5874" s="10">
        <v>2024</v>
      </c>
      <c r="C5874" s="10" t="s">
        <v>29</v>
      </c>
      <c r="D5874" s="10" t="s">
        <v>42</v>
      </c>
      <c r="E5874" s="10" t="s">
        <v>17</v>
      </c>
      <c r="F5874" s="10" t="s">
        <v>30</v>
      </c>
      <c r="G5874" s="10" t="s">
        <v>44</v>
      </c>
      <c r="H5874" s="10" t="s">
        <v>34</v>
      </c>
      <c r="I5874" s="10" t="s">
        <v>28</v>
      </c>
      <c r="O5874" s="10">
        <f t="shared" si="91"/>
        <v>1</v>
      </c>
    </row>
    <row r="5875" spans="2:15" x14ac:dyDescent="0.3">
      <c r="B5875" s="10">
        <v>2024</v>
      </c>
      <c r="C5875" s="10" t="s">
        <v>41</v>
      </c>
      <c r="D5875" s="10" t="s">
        <v>16</v>
      </c>
      <c r="E5875" s="10" t="s">
        <v>35</v>
      </c>
      <c r="F5875" s="10" t="s">
        <v>25</v>
      </c>
      <c r="G5875" s="10" t="s">
        <v>40</v>
      </c>
      <c r="H5875" s="10" t="s">
        <v>20</v>
      </c>
      <c r="I5875" s="10" t="s">
        <v>21</v>
      </c>
      <c r="O5875" s="10">
        <f t="shared" si="91"/>
        <v>1</v>
      </c>
    </row>
    <row r="5876" spans="2:15" x14ac:dyDescent="0.3">
      <c r="B5876" s="10">
        <v>2021</v>
      </c>
      <c r="C5876" s="10" t="s">
        <v>45</v>
      </c>
      <c r="D5876" s="10" t="s">
        <v>37</v>
      </c>
      <c r="E5876" s="10" t="s">
        <v>24</v>
      </c>
      <c r="F5876" s="10" t="s">
        <v>18</v>
      </c>
      <c r="G5876" s="10" t="s">
        <v>38</v>
      </c>
      <c r="H5876" s="10" t="s">
        <v>34</v>
      </c>
      <c r="I5876" s="10" t="s">
        <v>28</v>
      </c>
      <c r="O5876" s="10">
        <f t="shared" si="91"/>
        <v>1</v>
      </c>
    </row>
    <row r="5877" spans="2:15" x14ac:dyDescent="0.3">
      <c r="B5877" s="10">
        <v>2026</v>
      </c>
      <c r="C5877" s="10" t="s">
        <v>43</v>
      </c>
      <c r="D5877" s="10" t="s">
        <v>16</v>
      </c>
      <c r="E5877" s="10" t="s">
        <v>24</v>
      </c>
      <c r="F5877" s="10" t="s">
        <v>25</v>
      </c>
      <c r="G5877" s="10" t="s">
        <v>19</v>
      </c>
      <c r="H5877" s="10" t="s">
        <v>20</v>
      </c>
      <c r="I5877" s="10" t="s">
        <v>28</v>
      </c>
      <c r="O5877" s="10">
        <f t="shared" si="91"/>
        <v>1</v>
      </c>
    </row>
    <row r="5878" spans="2:15" x14ac:dyDescent="0.3">
      <c r="B5878" s="10">
        <v>2020</v>
      </c>
      <c r="C5878" s="10" t="s">
        <v>45</v>
      </c>
      <c r="D5878" s="10" t="s">
        <v>23</v>
      </c>
      <c r="E5878" s="10" t="s">
        <v>24</v>
      </c>
      <c r="F5878" s="10" t="s">
        <v>18</v>
      </c>
      <c r="G5878" s="10" t="s">
        <v>19</v>
      </c>
      <c r="H5878" s="10" t="s">
        <v>39</v>
      </c>
      <c r="I5878" s="10" t="s">
        <v>28</v>
      </c>
      <c r="O5878" s="10">
        <f t="shared" si="91"/>
        <v>1</v>
      </c>
    </row>
    <row r="5879" spans="2:15" x14ac:dyDescent="0.3">
      <c r="B5879" s="10">
        <v>2026</v>
      </c>
      <c r="C5879" s="10" t="s">
        <v>36</v>
      </c>
      <c r="D5879" s="10" t="s">
        <v>37</v>
      </c>
      <c r="E5879" s="10" t="s">
        <v>17</v>
      </c>
      <c r="F5879" s="10" t="s">
        <v>18</v>
      </c>
      <c r="G5879" s="10" t="s">
        <v>32</v>
      </c>
      <c r="H5879" s="10" t="s">
        <v>39</v>
      </c>
      <c r="I5879" s="10" t="s">
        <v>21</v>
      </c>
      <c r="O5879" s="10">
        <f t="shared" si="91"/>
        <v>1</v>
      </c>
    </row>
    <row r="5880" spans="2:15" x14ac:dyDescent="0.3">
      <c r="B5880" s="10">
        <v>2023</v>
      </c>
      <c r="C5880" s="10" t="s">
        <v>41</v>
      </c>
      <c r="D5880" s="10" t="s">
        <v>33</v>
      </c>
      <c r="E5880" s="10" t="s">
        <v>17</v>
      </c>
      <c r="F5880" s="10" t="s">
        <v>18</v>
      </c>
      <c r="G5880" s="10" t="s">
        <v>38</v>
      </c>
      <c r="H5880" s="10" t="s">
        <v>20</v>
      </c>
      <c r="I5880" s="10" t="s">
        <v>21</v>
      </c>
      <c r="O5880" s="10">
        <f t="shared" si="91"/>
        <v>1</v>
      </c>
    </row>
    <row r="5881" spans="2:15" x14ac:dyDescent="0.3">
      <c r="B5881" s="10">
        <v>2021</v>
      </c>
      <c r="C5881" s="10" t="s">
        <v>22</v>
      </c>
      <c r="D5881" s="10" t="s">
        <v>16</v>
      </c>
      <c r="E5881" s="10" t="s">
        <v>17</v>
      </c>
      <c r="F5881" s="10" t="s">
        <v>30</v>
      </c>
      <c r="G5881" s="10" t="s">
        <v>44</v>
      </c>
      <c r="H5881" s="10" t="s">
        <v>20</v>
      </c>
      <c r="I5881" s="10" t="s">
        <v>28</v>
      </c>
      <c r="O5881" s="10">
        <f t="shared" si="91"/>
        <v>1</v>
      </c>
    </row>
    <row r="5882" spans="2:15" x14ac:dyDescent="0.3">
      <c r="B5882" s="10">
        <v>2023</v>
      </c>
      <c r="C5882" s="10" t="s">
        <v>45</v>
      </c>
      <c r="D5882" s="10" t="s">
        <v>16</v>
      </c>
      <c r="E5882" s="10" t="s">
        <v>17</v>
      </c>
      <c r="F5882" s="10" t="s">
        <v>30</v>
      </c>
      <c r="G5882" s="10" t="s">
        <v>26</v>
      </c>
      <c r="H5882" s="10" t="s">
        <v>34</v>
      </c>
      <c r="I5882" s="10" t="s">
        <v>28</v>
      </c>
      <c r="O5882" s="10">
        <f t="shared" si="91"/>
        <v>1</v>
      </c>
    </row>
    <row r="5883" spans="2:15" x14ac:dyDescent="0.3">
      <c r="B5883" s="10">
        <v>2025</v>
      </c>
      <c r="C5883" s="10" t="s">
        <v>15</v>
      </c>
      <c r="D5883" s="10" t="s">
        <v>33</v>
      </c>
      <c r="E5883" s="10" t="s">
        <v>24</v>
      </c>
      <c r="F5883" s="10" t="s">
        <v>30</v>
      </c>
      <c r="G5883" s="10" t="s">
        <v>38</v>
      </c>
      <c r="H5883" s="10" t="s">
        <v>27</v>
      </c>
      <c r="I5883" s="10" t="s">
        <v>28</v>
      </c>
      <c r="O5883" s="10">
        <f t="shared" si="91"/>
        <v>1</v>
      </c>
    </row>
    <row r="5884" spans="2:15" x14ac:dyDescent="0.3">
      <c r="B5884" s="10">
        <v>2020</v>
      </c>
      <c r="C5884" s="10" t="s">
        <v>43</v>
      </c>
      <c r="D5884" s="10" t="s">
        <v>33</v>
      </c>
      <c r="E5884" s="10" t="s">
        <v>35</v>
      </c>
      <c r="F5884" s="10" t="s">
        <v>25</v>
      </c>
      <c r="G5884" s="10" t="s">
        <v>32</v>
      </c>
      <c r="H5884" s="10" t="s">
        <v>27</v>
      </c>
      <c r="I5884" s="10" t="s">
        <v>21</v>
      </c>
      <c r="O5884" s="10">
        <f t="shared" si="91"/>
        <v>1</v>
      </c>
    </row>
    <row r="5885" spans="2:15" x14ac:dyDescent="0.3">
      <c r="B5885" s="10">
        <v>2024</v>
      </c>
      <c r="C5885" s="10" t="s">
        <v>43</v>
      </c>
      <c r="D5885" s="10" t="s">
        <v>33</v>
      </c>
      <c r="E5885" s="10" t="s">
        <v>24</v>
      </c>
      <c r="F5885" s="10" t="s">
        <v>18</v>
      </c>
      <c r="G5885" s="10" t="s">
        <v>40</v>
      </c>
      <c r="H5885" s="10" t="s">
        <v>20</v>
      </c>
      <c r="I5885" s="10" t="s">
        <v>28</v>
      </c>
      <c r="O5885" s="10">
        <f t="shared" si="91"/>
        <v>1</v>
      </c>
    </row>
    <row r="5886" spans="2:15" x14ac:dyDescent="0.3">
      <c r="B5886" s="10">
        <v>2021</v>
      </c>
      <c r="C5886" s="10" t="s">
        <v>41</v>
      </c>
      <c r="D5886" s="10" t="s">
        <v>37</v>
      </c>
      <c r="E5886" s="10" t="s">
        <v>35</v>
      </c>
      <c r="F5886" s="10" t="s">
        <v>18</v>
      </c>
      <c r="G5886" s="10" t="s">
        <v>26</v>
      </c>
      <c r="H5886" s="10" t="s">
        <v>27</v>
      </c>
      <c r="I5886" s="10" t="s">
        <v>34</v>
      </c>
      <c r="O5886" s="10">
        <f t="shared" si="91"/>
        <v>1</v>
      </c>
    </row>
    <row r="5887" spans="2:15" x14ac:dyDescent="0.3">
      <c r="B5887" s="10">
        <v>2023</v>
      </c>
      <c r="C5887" s="10" t="s">
        <v>45</v>
      </c>
      <c r="D5887" s="10" t="s">
        <v>31</v>
      </c>
      <c r="E5887" s="10" t="s">
        <v>24</v>
      </c>
      <c r="F5887" s="10" t="s">
        <v>30</v>
      </c>
      <c r="G5887" s="10" t="s">
        <v>19</v>
      </c>
      <c r="H5887" s="10" t="s">
        <v>27</v>
      </c>
      <c r="I5887" s="10" t="s">
        <v>28</v>
      </c>
      <c r="O5887" s="10">
        <f t="shared" si="91"/>
        <v>1</v>
      </c>
    </row>
    <row r="5888" spans="2:15" x14ac:dyDescent="0.3">
      <c r="B5888" s="10">
        <v>2022</v>
      </c>
      <c r="C5888" s="10" t="s">
        <v>45</v>
      </c>
      <c r="D5888" s="10" t="s">
        <v>31</v>
      </c>
      <c r="E5888" s="10" t="s">
        <v>35</v>
      </c>
      <c r="F5888" s="10" t="s">
        <v>25</v>
      </c>
      <c r="G5888" s="10" t="s">
        <v>40</v>
      </c>
      <c r="H5888" s="10" t="s">
        <v>27</v>
      </c>
      <c r="I5888" s="10" t="s">
        <v>34</v>
      </c>
      <c r="O5888" s="10">
        <f t="shared" si="91"/>
        <v>1</v>
      </c>
    </row>
    <row r="5889" spans="2:15" x14ac:dyDescent="0.3">
      <c r="B5889" s="10">
        <v>2021</v>
      </c>
      <c r="C5889" s="10" t="s">
        <v>15</v>
      </c>
      <c r="D5889" s="10" t="s">
        <v>37</v>
      </c>
      <c r="E5889" s="10" t="s">
        <v>17</v>
      </c>
      <c r="F5889" s="10" t="s">
        <v>18</v>
      </c>
      <c r="G5889" s="10" t="s">
        <v>38</v>
      </c>
      <c r="H5889" s="10" t="s">
        <v>39</v>
      </c>
      <c r="I5889" s="10" t="s">
        <v>28</v>
      </c>
      <c r="O5889" s="10">
        <f t="shared" si="91"/>
        <v>1</v>
      </c>
    </row>
    <row r="5890" spans="2:15" x14ac:dyDescent="0.3">
      <c r="B5890" s="10">
        <v>2022</v>
      </c>
      <c r="C5890" s="10" t="s">
        <v>36</v>
      </c>
      <c r="D5890" s="10" t="s">
        <v>37</v>
      </c>
      <c r="E5890" s="10" t="s">
        <v>17</v>
      </c>
      <c r="F5890" s="10" t="s">
        <v>18</v>
      </c>
      <c r="G5890" s="10" t="s">
        <v>44</v>
      </c>
      <c r="H5890" s="10" t="s">
        <v>34</v>
      </c>
      <c r="I5890" s="10" t="s">
        <v>21</v>
      </c>
      <c r="O5890" s="10">
        <f t="shared" si="91"/>
        <v>1</v>
      </c>
    </row>
    <row r="5891" spans="2:15" x14ac:dyDescent="0.3">
      <c r="B5891" s="10">
        <v>2023</v>
      </c>
      <c r="C5891" s="10" t="s">
        <v>41</v>
      </c>
      <c r="D5891" s="10" t="s">
        <v>31</v>
      </c>
      <c r="E5891" s="10" t="s">
        <v>24</v>
      </c>
      <c r="F5891" s="10" t="s">
        <v>25</v>
      </c>
      <c r="G5891" s="10" t="s">
        <v>44</v>
      </c>
      <c r="H5891" s="10" t="s">
        <v>20</v>
      </c>
      <c r="I5891" s="10" t="s">
        <v>34</v>
      </c>
      <c r="O5891" s="10">
        <f t="shared" si="91"/>
        <v>1</v>
      </c>
    </row>
    <row r="5892" spans="2:15" x14ac:dyDescent="0.3">
      <c r="B5892" s="10">
        <v>2026</v>
      </c>
      <c r="C5892" s="10" t="s">
        <v>29</v>
      </c>
      <c r="D5892" s="10" t="s">
        <v>33</v>
      </c>
      <c r="E5892" s="10" t="s">
        <v>17</v>
      </c>
      <c r="F5892" s="10" t="s">
        <v>18</v>
      </c>
      <c r="G5892" s="10" t="s">
        <v>40</v>
      </c>
      <c r="H5892" s="10" t="s">
        <v>20</v>
      </c>
      <c r="I5892" s="10" t="s">
        <v>21</v>
      </c>
      <c r="O5892" s="10">
        <f t="shared" si="91"/>
        <v>1</v>
      </c>
    </row>
    <row r="5893" spans="2:15" x14ac:dyDescent="0.3">
      <c r="B5893" s="10">
        <v>2021</v>
      </c>
      <c r="C5893" s="10" t="s">
        <v>41</v>
      </c>
      <c r="D5893" s="10" t="s">
        <v>42</v>
      </c>
      <c r="E5893" s="10" t="s">
        <v>35</v>
      </c>
      <c r="F5893" s="10" t="s">
        <v>30</v>
      </c>
      <c r="G5893" s="10" t="s">
        <v>32</v>
      </c>
      <c r="H5893" s="10" t="s">
        <v>27</v>
      </c>
      <c r="I5893" s="10" t="s">
        <v>21</v>
      </c>
      <c r="O5893" s="10">
        <f t="shared" ref="O5893:O5956" si="92">SUBTOTAL(103,B5893)</f>
        <v>1</v>
      </c>
    </row>
    <row r="5894" spans="2:15" x14ac:dyDescent="0.3">
      <c r="B5894" s="10">
        <v>2024</v>
      </c>
      <c r="C5894" s="10" t="s">
        <v>41</v>
      </c>
      <c r="D5894" s="10" t="s">
        <v>33</v>
      </c>
      <c r="E5894" s="10" t="s">
        <v>17</v>
      </c>
      <c r="F5894" s="10" t="s">
        <v>18</v>
      </c>
      <c r="G5894" s="10" t="s">
        <v>26</v>
      </c>
      <c r="H5894" s="10" t="s">
        <v>39</v>
      </c>
      <c r="I5894" s="10" t="s">
        <v>28</v>
      </c>
      <c r="O5894" s="10">
        <f t="shared" si="92"/>
        <v>1</v>
      </c>
    </row>
    <row r="5895" spans="2:15" x14ac:dyDescent="0.3">
      <c r="B5895" s="10">
        <v>2022</v>
      </c>
      <c r="C5895" s="10" t="s">
        <v>29</v>
      </c>
      <c r="D5895" s="10" t="s">
        <v>16</v>
      </c>
      <c r="E5895" s="10" t="s">
        <v>35</v>
      </c>
      <c r="F5895" s="10" t="s">
        <v>25</v>
      </c>
      <c r="G5895" s="10" t="s">
        <v>38</v>
      </c>
      <c r="H5895" s="10" t="s">
        <v>27</v>
      </c>
      <c r="I5895" s="10" t="s">
        <v>28</v>
      </c>
      <c r="O5895" s="10">
        <f t="shared" si="92"/>
        <v>1</v>
      </c>
    </row>
    <row r="5896" spans="2:15" x14ac:dyDescent="0.3">
      <c r="B5896" s="10">
        <v>2024</v>
      </c>
      <c r="C5896" s="10" t="s">
        <v>29</v>
      </c>
      <c r="D5896" s="10" t="s">
        <v>33</v>
      </c>
      <c r="E5896" s="10" t="s">
        <v>35</v>
      </c>
      <c r="F5896" s="10" t="s">
        <v>25</v>
      </c>
      <c r="G5896" s="10" t="s">
        <v>32</v>
      </c>
      <c r="H5896" s="10" t="s">
        <v>20</v>
      </c>
      <c r="I5896" s="10" t="s">
        <v>34</v>
      </c>
      <c r="O5896" s="10">
        <f t="shared" si="92"/>
        <v>1</v>
      </c>
    </row>
    <row r="5897" spans="2:15" x14ac:dyDescent="0.3">
      <c r="B5897" s="10">
        <v>2020</v>
      </c>
      <c r="C5897" s="10" t="s">
        <v>45</v>
      </c>
      <c r="D5897" s="10" t="s">
        <v>37</v>
      </c>
      <c r="E5897" s="10" t="s">
        <v>35</v>
      </c>
      <c r="F5897" s="10" t="s">
        <v>30</v>
      </c>
      <c r="G5897" s="10" t="s">
        <v>26</v>
      </c>
      <c r="H5897" s="10" t="s">
        <v>34</v>
      </c>
      <c r="I5897" s="10" t="s">
        <v>34</v>
      </c>
      <c r="O5897" s="10">
        <f t="shared" si="92"/>
        <v>1</v>
      </c>
    </row>
    <row r="5898" spans="2:15" x14ac:dyDescent="0.3">
      <c r="B5898" s="10">
        <v>2020</v>
      </c>
      <c r="C5898" s="10" t="s">
        <v>45</v>
      </c>
      <c r="D5898" s="10" t="s">
        <v>23</v>
      </c>
      <c r="E5898" s="10" t="s">
        <v>24</v>
      </c>
      <c r="F5898" s="10" t="s">
        <v>30</v>
      </c>
      <c r="G5898" s="10" t="s">
        <v>26</v>
      </c>
      <c r="H5898" s="10" t="s">
        <v>27</v>
      </c>
      <c r="I5898" s="10" t="s">
        <v>28</v>
      </c>
      <c r="O5898" s="10">
        <f t="shared" si="92"/>
        <v>1</v>
      </c>
    </row>
    <row r="5899" spans="2:15" x14ac:dyDescent="0.3">
      <c r="B5899" s="10">
        <v>2021</v>
      </c>
      <c r="C5899" s="10" t="s">
        <v>45</v>
      </c>
      <c r="D5899" s="10" t="s">
        <v>23</v>
      </c>
      <c r="E5899" s="10" t="s">
        <v>24</v>
      </c>
      <c r="F5899" s="10" t="s">
        <v>30</v>
      </c>
      <c r="G5899" s="10" t="s">
        <v>44</v>
      </c>
      <c r="H5899" s="10" t="s">
        <v>20</v>
      </c>
      <c r="I5899" s="10" t="s">
        <v>34</v>
      </c>
      <c r="O5899" s="10">
        <f t="shared" si="92"/>
        <v>1</v>
      </c>
    </row>
    <row r="5900" spans="2:15" x14ac:dyDescent="0.3">
      <c r="B5900" s="10">
        <v>2023</v>
      </c>
      <c r="C5900" s="10" t="s">
        <v>45</v>
      </c>
      <c r="D5900" s="10" t="s">
        <v>31</v>
      </c>
      <c r="E5900" s="10" t="s">
        <v>24</v>
      </c>
      <c r="F5900" s="10" t="s">
        <v>25</v>
      </c>
      <c r="G5900" s="10" t="s">
        <v>40</v>
      </c>
      <c r="H5900" s="10" t="s">
        <v>34</v>
      </c>
      <c r="I5900" s="10" t="s">
        <v>34</v>
      </c>
      <c r="O5900" s="10">
        <f t="shared" si="92"/>
        <v>1</v>
      </c>
    </row>
    <row r="5901" spans="2:15" x14ac:dyDescent="0.3">
      <c r="B5901" s="10">
        <v>2020</v>
      </c>
      <c r="C5901" s="10" t="s">
        <v>45</v>
      </c>
      <c r="D5901" s="10" t="s">
        <v>23</v>
      </c>
      <c r="E5901" s="10" t="s">
        <v>35</v>
      </c>
      <c r="F5901" s="10" t="s">
        <v>18</v>
      </c>
      <c r="G5901" s="10" t="s">
        <v>40</v>
      </c>
      <c r="H5901" s="10" t="s">
        <v>20</v>
      </c>
      <c r="I5901" s="10" t="s">
        <v>21</v>
      </c>
      <c r="O5901" s="10">
        <f t="shared" si="92"/>
        <v>1</v>
      </c>
    </row>
    <row r="5902" spans="2:15" x14ac:dyDescent="0.3">
      <c r="B5902" s="10">
        <v>2021</v>
      </c>
      <c r="C5902" s="10" t="s">
        <v>15</v>
      </c>
      <c r="D5902" s="10" t="s">
        <v>16</v>
      </c>
      <c r="E5902" s="10" t="s">
        <v>17</v>
      </c>
      <c r="F5902" s="10" t="s">
        <v>25</v>
      </c>
      <c r="G5902" s="10" t="s">
        <v>32</v>
      </c>
      <c r="H5902" s="10" t="s">
        <v>20</v>
      </c>
      <c r="I5902" s="10" t="s">
        <v>28</v>
      </c>
      <c r="O5902" s="10">
        <f t="shared" si="92"/>
        <v>1</v>
      </c>
    </row>
    <row r="5903" spans="2:15" x14ac:dyDescent="0.3">
      <c r="B5903" s="10">
        <v>2020</v>
      </c>
      <c r="C5903" s="10" t="s">
        <v>36</v>
      </c>
      <c r="D5903" s="10" t="s">
        <v>23</v>
      </c>
      <c r="E5903" s="10" t="s">
        <v>24</v>
      </c>
      <c r="F5903" s="10" t="s">
        <v>25</v>
      </c>
      <c r="G5903" s="10" t="s">
        <v>40</v>
      </c>
      <c r="H5903" s="10" t="s">
        <v>34</v>
      </c>
      <c r="I5903" s="10" t="s">
        <v>28</v>
      </c>
      <c r="O5903" s="10">
        <f t="shared" si="92"/>
        <v>1</v>
      </c>
    </row>
    <row r="5904" spans="2:15" x14ac:dyDescent="0.3">
      <c r="B5904" s="10">
        <v>2022</v>
      </c>
      <c r="C5904" s="10" t="s">
        <v>43</v>
      </c>
      <c r="D5904" s="10" t="s">
        <v>31</v>
      </c>
      <c r="E5904" s="10" t="s">
        <v>35</v>
      </c>
      <c r="F5904" s="10" t="s">
        <v>25</v>
      </c>
      <c r="G5904" s="10" t="s">
        <v>26</v>
      </c>
      <c r="H5904" s="10" t="s">
        <v>20</v>
      </c>
      <c r="I5904" s="10" t="s">
        <v>34</v>
      </c>
      <c r="O5904" s="10">
        <f t="shared" si="92"/>
        <v>1</v>
      </c>
    </row>
    <row r="5905" spans="2:15" x14ac:dyDescent="0.3">
      <c r="B5905" s="10">
        <v>2026</v>
      </c>
      <c r="C5905" s="10" t="s">
        <v>15</v>
      </c>
      <c r="D5905" s="10" t="s">
        <v>42</v>
      </c>
      <c r="E5905" s="10" t="s">
        <v>17</v>
      </c>
      <c r="F5905" s="10" t="s">
        <v>25</v>
      </c>
      <c r="G5905" s="10" t="s">
        <v>38</v>
      </c>
      <c r="H5905" s="10" t="s">
        <v>27</v>
      </c>
      <c r="I5905" s="10" t="s">
        <v>21</v>
      </c>
      <c r="O5905" s="10">
        <f t="shared" si="92"/>
        <v>1</v>
      </c>
    </row>
    <row r="5906" spans="2:15" x14ac:dyDescent="0.3">
      <c r="B5906" s="10">
        <v>2024</v>
      </c>
      <c r="C5906" s="10" t="s">
        <v>36</v>
      </c>
      <c r="D5906" s="10" t="s">
        <v>37</v>
      </c>
      <c r="E5906" s="10" t="s">
        <v>17</v>
      </c>
      <c r="F5906" s="10" t="s">
        <v>30</v>
      </c>
      <c r="G5906" s="10" t="s">
        <v>32</v>
      </c>
      <c r="H5906" s="10" t="s">
        <v>20</v>
      </c>
      <c r="I5906" s="10" t="s">
        <v>34</v>
      </c>
      <c r="O5906" s="10">
        <f t="shared" si="92"/>
        <v>1</v>
      </c>
    </row>
    <row r="5907" spans="2:15" x14ac:dyDescent="0.3">
      <c r="B5907" s="10">
        <v>2020</v>
      </c>
      <c r="C5907" s="10" t="s">
        <v>36</v>
      </c>
      <c r="D5907" s="10" t="s">
        <v>37</v>
      </c>
      <c r="E5907" s="10" t="s">
        <v>35</v>
      </c>
      <c r="F5907" s="10" t="s">
        <v>18</v>
      </c>
      <c r="G5907" s="10" t="s">
        <v>38</v>
      </c>
      <c r="H5907" s="10" t="s">
        <v>27</v>
      </c>
      <c r="I5907" s="10" t="s">
        <v>34</v>
      </c>
      <c r="O5907" s="10">
        <f t="shared" si="92"/>
        <v>1</v>
      </c>
    </row>
    <row r="5908" spans="2:15" x14ac:dyDescent="0.3">
      <c r="B5908" s="10">
        <v>2024</v>
      </c>
      <c r="C5908" s="10" t="s">
        <v>22</v>
      </c>
      <c r="D5908" s="10" t="s">
        <v>33</v>
      </c>
      <c r="E5908" s="10" t="s">
        <v>35</v>
      </c>
      <c r="F5908" s="10" t="s">
        <v>18</v>
      </c>
      <c r="G5908" s="10" t="s">
        <v>19</v>
      </c>
      <c r="H5908" s="10" t="s">
        <v>34</v>
      </c>
      <c r="I5908" s="10" t="s">
        <v>28</v>
      </c>
      <c r="O5908" s="10">
        <f t="shared" si="92"/>
        <v>1</v>
      </c>
    </row>
    <row r="5909" spans="2:15" x14ac:dyDescent="0.3">
      <c r="B5909" s="10">
        <v>2021</v>
      </c>
      <c r="C5909" s="10" t="s">
        <v>43</v>
      </c>
      <c r="D5909" s="10" t="s">
        <v>33</v>
      </c>
      <c r="E5909" s="10" t="s">
        <v>24</v>
      </c>
      <c r="F5909" s="10" t="s">
        <v>25</v>
      </c>
      <c r="G5909" s="10" t="s">
        <v>19</v>
      </c>
      <c r="H5909" s="10" t="s">
        <v>20</v>
      </c>
      <c r="I5909" s="10" t="s">
        <v>34</v>
      </c>
      <c r="O5909" s="10">
        <f t="shared" si="92"/>
        <v>1</v>
      </c>
    </row>
    <row r="5910" spans="2:15" x14ac:dyDescent="0.3">
      <c r="B5910" s="10">
        <v>2021</v>
      </c>
      <c r="C5910" s="10" t="s">
        <v>22</v>
      </c>
      <c r="D5910" s="10" t="s">
        <v>23</v>
      </c>
      <c r="E5910" s="10" t="s">
        <v>24</v>
      </c>
      <c r="F5910" s="10" t="s">
        <v>30</v>
      </c>
      <c r="G5910" s="10" t="s">
        <v>38</v>
      </c>
      <c r="H5910" s="10" t="s">
        <v>20</v>
      </c>
      <c r="I5910" s="10" t="s">
        <v>28</v>
      </c>
      <c r="O5910" s="10">
        <f t="shared" si="92"/>
        <v>1</v>
      </c>
    </row>
    <row r="5911" spans="2:15" x14ac:dyDescent="0.3">
      <c r="B5911" s="10">
        <v>2026</v>
      </c>
      <c r="C5911" s="10" t="s">
        <v>29</v>
      </c>
      <c r="D5911" s="10" t="s">
        <v>16</v>
      </c>
      <c r="E5911" s="10" t="s">
        <v>24</v>
      </c>
      <c r="F5911" s="10" t="s">
        <v>18</v>
      </c>
      <c r="G5911" s="10" t="s">
        <v>44</v>
      </c>
      <c r="H5911" s="10" t="s">
        <v>39</v>
      </c>
      <c r="I5911" s="10" t="s">
        <v>28</v>
      </c>
      <c r="O5911" s="10">
        <f t="shared" si="92"/>
        <v>1</v>
      </c>
    </row>
    <row r="5912" spans="2:15" x14ac:dyDescent="0.3">
      <c r="B5912" s="10">
        <v>2022</v>
      </c>
      <c r="C5912" s="10" t="s">
        <v>29</v>
      </c>
      <c r="D5912" s="10" t="s">
        <v>37</v>
      </c>
      <c r="E5912" s="10" t="s">
        <v>35</v>
      </c>
      <c r="F5912" s="10" t="s">
        <v>18</v>
      </c>
      <c r="G5912" s="10" t="s">
        <v>19</v>
      </c>
      <c r="H5912" s="10" t="s">
        <v>27</v>
      </c>
      <c r="I5912" s="10" t="s">
        <v>21</v>
      </c>
      <c r="O5912" s="10">
        <f t="shared" si="92"/>
        <v>1</v>
      </c>
    </row>
    <row r="5913" spans="2:15" x14ac:dyDescent="0.3">
      <c r="B5913" s="10">
        <v>2020</v>
      </c>
      <c r="C5913" s="10" t="s">
        <v>45</v>
      </c>
      <c r="D5913" s="10" t="s">
        <v>33</v>
      </c>
      <c r="E5913" s="10" t="s">
        <v>35</v>
      </c>
      <c r="F5913" s="10" t="s">
        <v>30</v>
      </c>
      <c r="G5913" s="10" t="s">
        <v>19</v>
      </c>
      <c r="H5913" s="10" t="s">
        <v>34</v>
      </c>
      <c r="I5913" s="10" t="s">
        <v>21</v>
      </c>
      <c r="O5913" s="10">
        <f t="shared" si="92"/>
        <v>1</v>
      </c>
    </row>
    <row r="5914" spans="2:15" x14ac:dyDescent="0.3">
      <c r="B5914" s="10">
        <v>2025</v>
      </c>
      <c r="C5914" s="10" t="s">
        <v>41</v>
      </c>
      <c r="D5914" s="10" t="s">
        <v>37</v>
      </c>
      <c r="E5914" s="10" t="s">
        <v>17</v>
      </c>
      <c r="F5914" s="10" t="s">
        <v>18</v>
      </c>
      <c r="G5914" s="10" t="s">
        <v>38</v>
      </c>
      <c r="H5914" s="10" t="s">
        <v>34</v>
      </c>
      <c r="I5914" s="10" t="s">
        <v>21</v>
      </c>
      <c r="O5914" s="10">
        <f t="shared" si="92"/>
        <v>1</v>
      </c>
    </row>
    <row r="5915" spans="2:15" x14ac:dyDescent="0.3">
      <c r="B5915" s="10">
        <v>2023</v>
      </c>
      <c r="C5915" s="10" t="s">
        <v>43</v>
      </c>
      <c r="D5915" s="10" t="s">
        <v>23</v>
      </c>
      <c r="E5915" s="10" t="s">
        <v>17</v>
      </c>
      <c r="F5915" s="10" t="s">
        <v>30</v>
      </c>
      <c r="G5915" s="10" t="s">
        <v>44</v>
      </c>
      <c r="H5915" s="10" t="s">
        <v>27</v>
      </c>
      <c r="I5915" s="10" t="s">
        <v>34</v>
      </c>
      <c r="O5915" s="10">
        <f t="shared" si="92"/>
        <v>1</v>
      </c>
    </row>
    <row r="5916" spans="2:15" x14ac:dyDescent="0.3">
      <c r="B5916" s="10">
        <v>2023</v>
      </c>
      <c r="C5916" s="10" t="s">
        <v>43</v>
      </c>
      <c r="D5916" s="10" t="s">
        <v>16</v>
      </c>
      <c r="E5916" s="10" t="s">
        <v>35</v>
      </c>
      <c r="F5916" s="10" t="s">
        <v>25</v>
      </c>
      <c r="G5916" s="10" t="s">
        <v>32</v>
      </c>
      <c r="H5916" s="10" t="s">
        <v>20</v>
      </c>
      <c r="I5916" s="10" t="s">
        <v>28</v>
      </c>
      <c r="O5916" s="10">
        <f t="shared" si="92"/>
        <v>1</v>
      </c>
    </row>
    <row r="5917" spans="2:15" x14ac:dyDescent="0.3">
      <c r="B5917" s="10">
        <v>2025</v>
      </c>
      <c r="C5917" s="10" t="s">
        <v>15</v>
      </c>
      <c r="D5917" s="10" t="s">
        <v>42</v>
      </c>
      <c r="E5917" s="10" t="s">
        <v>17</v>
      </c>
      <c r="F5917" s="10" t="s">
        <v>25</v>
      </c>
      <c r="G5917" s="10" t="s">
        <v>19</v>
      </c>
      <c r="H5917" s="10" t="s">
        <v>27</v>
      </c>
      <c r="I5917" s="10" t="s">
        <v>34</v>
      </c>
      <c r="O5917" s="10">
        <f t="shared" si="92"/>
        <v>1</v>
      </c>
    </row>
    <row r="5918" spans="2:15" x14ac:dyDescent="0.3">
      <c r="B5918" s="10">
        <v>2024</v>
      </c>
      <c r="C5918" s="10" t="s">
        <v>15</v>
      </c>
      <c r="D5918" s="10" t="s">
        <v>23</v>
      </c>
      <c r="E5918" s="10" t="s">
        <v>17</v>
      </c>
      <c r="F5918" s="10" t="s">
        <v>25</v>
      </c>
      <c r="G5918" s="10" t="s">
        <v>26</v>
      </c>
      <c r="H5918" s="10" t="s">
        <v>27</v>
      </c>
      <c r="I5918" s="10" t="s">
        <v>28</v>
      </c>
      <c r="O5918" s="10">
        <f t="shared" si="92"/>
        <v>1</v>
      </c>
    </row>
    <row r="5919" spans="2:15" x14ac:dyDescent="0.3">
      <c r="B5919" s="10">
        <v>2022</v>
      </c>
      <c r="C5919" s="10" t="s">
        <v>43</v>
      </c>
      <c r="D5919" s="10" t="s">
        <v>42</v>
      </c>
      <c r="E5919" s="10" t="s">
        <v>35</v>
      </c>
      <c r="F5919" s="10" t="s">
        <v>30</v>
      </c>
      <c r="G5919" s="10" t="s">
        <v>38</v>
      </c>
      <c r="H5919" s="10" t="s">
        <v>27</v>
      </c>
      <c r="I5919" s="10" t="s">
        <v>21</v>
      </c>
      <c r="O5919" s="10">
        <f t="shared" si="92"/>
        <v>1</v>
      </c>
    </row>
    <row r="5920" spans="2:15" x14ac:dyDescent="0.3">
      <c r="B5920" s="10">
        <v>2021</v>
      </c>
      <c r="C5920" s="10" t="s">
        <v>43</v>
      </c>
      <c r="D5920" s="10" t="s">
        <v>33</v>
      </c>
      <c r="E5920" s="10" t="s">
        <v>24</v>
      </c>
      <c r="F5920" s="10" t="s">
        <v>30</v>
      </c>
      <c r="G5920" s="10" t="s">
        <v>38</v>
      </c>
      <c r="H5920" s="10" t="s">
        <v>34</v>
      </c>
      <c r="I5920" s="10" t="s">
        <v>28</v>
      </c>
      <c r="O5920" s="10">
        <f t="shared" si="92"/>
        <v>1</v>
      </c>
    </row>
    <row r="5921" spans="2:15" x14ac:dyDescent="0.3">
      <c r="B5921" s="10">
        <v>2025</v>
      </c>
      <c r="C5921" s="10" t="s">
        <v>36</v>
      </c>
      <c r="D5921" s="10" t="s">
        <v>31</v>
      </c>
      <c r="E5921" s="10" t="s">
        <v>24</v>
      </c>
      <c r="F5921" s="10" t="s">
        <v>25</v>
      </c>
      <c r="G5921" s="10" t="s">
        <v>38</v>
      </c>
      <c r="H5921" s="10" t="s">
        <v>39</v>
      </c>
      <c r="I5921" s="10" t="s">
        <v>28</v>
      </c>
      <c r="O5921" s="10">
        <f t="shared" si="92"/>
        <v>1</v>
      </c>
    </row>
    <row r="5922" spans="2:15" x14ac:dyDescent="0.3">
      <c r="B5922" s="10">
        <v>2022</v>
      </c>
      <c r="C5922" s="10" t="s">
        <v>41</v>
      </c>
      <c r="D5922" s="10" t="s">
        <v>42</v>
      </c>
      <c r="E5922" s="10" t="s">
        <v>17</v>
      </c>
      <c r="F5922" s="10" t="s">
        <v>25</v>
      </c>
      <c r="G5922" s="10" t="s">
        <v>19</v>
      </c>
      <c r="H5922" s="10" t="s">
        <v>20</v>
      </c>
      <c r="I5922" s="10" t="s">
        <v>28</v>
      </c>
      <c r="O5922" s="10">
        <f t="shared" si="92"/>
        <v>1</v>
      </c>
    </row>
    <row r="5923" spans="2:15" x14ac:dyDescent="0.3">
      <c r="B5923" s="10">
        <v>2020</v>
      </c>
      <c r="C5923" s="10" t="s">
        <v>45</v>
      </c>
      <c r="D5923" s="10" t="s">
        <v>23</v>
      </c>
      <c r="E5923" s="10" t="s">
        <v>24</v>
      </c>
      <c r="F5923" s="10" t="s">
        <v>18</v>
      </c>
      <c r="G5923" s="10" t="s">
        <v>26</v>
      </c>
      <c r="H5923" s="10" t="s">
        <v>27</v>
      </c>
      <c r="I5923" s="10" t="s">
        <v>34</v>
      </c>
      <c r="O5923" s="10">
        <f t="shared" si="92"/>
        <v>1</v>
      </c>
    </row>
    <row r="5924" spans="2:15" x14ac:dyDescent="0.3">
      <c r="B5924" s="10">
        <v>2025</v>
      </c>
      <c r="C5924" s="10" t="s">
        <v>15</v>
      </c>
      <c r="D5924" s="10" t="s">
        <v>42</v>
      </c>
      <c r="E5924" s="10" t="s">
        <v>17</v>
      </c>
      <c r="F5924" s="10" t="s">
        <v>25</v>
      </c>
      <c r="G5924" s="10" t="s">
        <v>40</v>
      </c>
      <c r="H5924" s="10" t="s">
        <v>27</v>
      </c>
      <c r="I5924" s="10" t="s">
        <v>28</v>
      </c>
      <c r="O5924" s="10">
        <f t="shared" si="92"/>
        <v>1</v>
      </c>
    </row>
    <row r="5925" spans="2:15" x14ac:dyDescent="0.3">
      <c r="B5925" s="10">
        <v>2026</v>
      </c>
      <c r="C5925" s="10" t="s">
        <v>43</v>
      </c>
      <c r="D5925" s="10" t="s">
        <v>37</v>
      </c>
      <c r="E5925" s="10" t="s">
        <v>17</v>
      </c>
      <c r="F5925" s="10" t="s">
        <v>30</v>
      </c>
      <c r="G5925" s="10" t="s">
        <v>32</v>
      </c>
      <c r="H5925" s="10" t="s">
        <v>20</v>
      </c>
      <c r="I5925" s="10" t="s">
        <v>21</v>
      </c>
      <c r="O5925" s="10">
        <f t="shared" si="92"/>
        <v>1</v>
      </c>
    </row>
    <row r="5926" spans="2:15" x14ac:dyDescent="0.3">
      <c r="B5926" s="10">
        <v>2023</v>
      </c>
      <c r="C5926" s="10" t="s">
        <v>29</v>
      </c>
      <c r="D5926" s="10" t="s">
        <v>42</v>
      </c>
      <c r="E5926" s="10" t="s">
        <v>24</v>
      </c>
      <c r="F5926" s="10" t="s">
        <v>25</v>
      </c>
      <c r="G5926" s="10" t="s">
        <v>38</v>
      </c>
      <c r="H5926" s="10" t="s">
        <v>27</v>
      </c>
      <c r="I5926" s="10" t="s">
        <v>34</v>
      </c>
      <c r="O5926" s="10">
        <f t="shared" si="92"/>
        <v>1</v>
      </c>
    </row>
    <row r="5927" spans="2:15" x14ac:dyDescent="0.3">
      <c r="B5927" s="10">
        <v>2021</v>
      </c>
      <c r="C5927" s="10" t="s">
        <v>45</v>
      </c>
      <c r="D5927" s="10" t="s">
        <v>33</v>
      </c>
      <c r="E5927" s="10" t="s">
        <v>24</v>
      </c>
      <c r="F5927" s="10" t="s">
        <v>18</v>
      </c>
      <c r="G5927" s="10" t="s">
        <v>19</v>
      </c>
      <c r="H5927" s="10" t="s">
        <v>27</v>
      </c>
      <c r="I5927" s="10" t="s">
        <v>28</v>
      </c>
      <c r="O5927" s="10">
        <f t="shared" si="92"/>
        <v>1</v>
      </c>
    </row>
    <row r="5928" spans="2:15" x14ac:dyDescent="0.3">
      <c r="B5928" s="10">
        <v>2025</v>
      </c>
      <c r="C5928" s="10" t="s">
        <v>22</v>
      </c>
      <c r="D5928" s="10" t="s">
        <v>33</v>
      </c>
      <c r="E5928" s="10" t="s">
        <v>35</v>
      </c>
      <c r="F5928" s="10" t="s">
        <v>25</v>
      </c>
      <c r="G5928" s="10" t="s">
        <v>40</v>
      </c>
      <c r="H5928" s="10" t="s">
        <v>34</v>
      </c>
      <c r="I5928" s="10" t="s">
        <v>28</v>
      </c>
      <c r="O5928" s="10">
        <f t="shared" si="92"/>
        <v>1</v>
      </c>
    </row>
    <row r="5929" spans="2:15" x14ac:dyDescent="0.3">
      <c r="B5929" s="10">
        <v>2021</v>
      </c>
      <c r="C5929" s="10" t="s">
        <v>36</v>
      </c>
      <c r="D5929" s="10" t="s">
        <v>31</v>
      </c>
      <c r="E5929" s="10" t="s">
        <v>17</v>
      </c>
      <c r="F5929" s="10" t="s">
        <v>18</v>
      </c>
      <c r="G5929" s="10" t="s">
        <v>19</v>
      </c>
      <c r="H5929" s="10" t="s">
        <v>34</v>
      </c>
      <c r="I5929" s="10" t="s">
        <v>21</v>
      </c>
      <c r="O5929" s="10">
        <f t="shared" si="92"/>
        <v>1</v>
      </c>
    </row>
    <row r="5930" spans="2:15" x14ac:dyDescent="0.3">
      <c r="B5930" s="10">
        <v>2026</v>
      </c>
      <c r="C5930" s="10" t="s">
        <v>36</v>
      </c>
      <c r="D5930" s="10" t="s">
        <v>23</v>
      </c>
      <c r="E5930" s="10" t="s">
        <v>17</v>
      </c>
      <c r="F5930" s="10" t="s">
        <v>25</v>
      </c>
      <c r="G5930" s="10" t="s">
        <v>19</v>
      </c>
      <c r="H5930" s="10" t="s">
        <v>39</v>
      </c>
      <c r="I5930" s="10" t="s">
        <v>21</v>
      </c>
      <c r="O5930" s="10">
        <f t="shared" si="92"/>
        <v>1</v>
      </c>
    </row>
    <row r="5931" spans="2:15" x14ac:dyDescent="0.3">
      <c r="B5931" s="10">
        <v>2022</v>
      </c>
      <c r="C5931" s="10" t="s">
        <v>43</v>
      </c>
      <c r="D5931" s="10" t="s">
        <v>42</v>
      </c>
      <c r="E5931" s="10" t="s">
        <v>24</v>
      </c>
      <c r="F5931" s="10" t="s">
        <v>30</v>
      </c>
      <c r="G5931" s="10" t="s">
        <v>38</v>
      </c>
      <c r="H5931" s="10" t="s">
        <v>39</v>
      </c>
      <c r="I5931" s="10" t="s">
        <v>28</v>
      </c>
      <c r="O5931" s="10">
        <f t="shared" si="92"/>
        <v>1</v>
      </c>
    </row>
    <row r="5932" spans="2:15" x14ac:dyDescent="0.3">
      <c r="B5932" s="10">
        <v>2023</v>
      </c>
      <c r="C5932" s="10" t="s">
        <v>29</v>
      </c>
      <c r="D5932" s="10" t="s">
        <v>31</v>
      </c>
      <c r="E5932" s="10" t="s">
        <v>17</v>
      </c>
      <c r="F5932" s="10" t="s">
        <v>25</v>
      </c>
      <c r="G5932" s="10" t="s">
        <v>19</v>
      </c>
      <c r="H5932" s="10" t="s">
        <v>20</v>
      </c>
      <c r="I5932" s="10" t="s">
        <v>28</v>
      </c>
      <c r="O5932" s="10">
        <f t="shared" si="92"/>
        <v>1</v>
      </c>
    </row>
    <row r="5933" spans="2:15" x14ac:dyDescent="0.3">
      <c r="B5933" s="10">
        <v>2026</v>
      </c>
      <c r="C5933" s="10" t="s">
        <v>15</v>
      </c>
      <c r="D5933" s="10" t="s">
        <v>23</v>
      </c>
      <c r="E5933" s="10" t="s">
        <v>24</v>
      </c>
      <c r="F5933" s="10" t="s">
        <v>18</v>
      </c>
      <c r="G5933" s="10" t="s">
        <v>19</v>
      </c>
      <c r="H5933" s="10" t="s">
        <v>34</v>
      </c>
      <c r="I5933" s="10" t="s">
        <v>21</v>
      </c>
      <c r="O5933" s="10">
        <f t="shared" si="92"/>
        <v>1</v>
      </c>
    </row>
    <row r="5934" spans="2:15" x14ac:dyDescent="0.3">
      <c r="B5934" s="10">
        <v>2025</v>
      </c>
      <c r="C5934" s="10" t="s">
        <v>22</v>
      </c>
      <c r="D5934" s="10" t="s">
        <v>31</v>
      </c>
      <c r="E5934" s="10" t="s">
        <v>35</v>
      </c>
      <c r="F5934" s="10" t="s">
        <v>30</v>
      </c>
      <c r="G5934" s="10" t="s">
        <v>26</v>
      </c>
      <c r="H5934" s="10" t="s">
        <v>27</v>
      </c>
      <c r="I5934" s="10" t="s">
        <v>34</v>
      </c>
      <c r="O5934" s="10">
        <f t="shared" si="92"/>
        <v>1</v>
      </c>
    </row>
    <row r="5935" spans="2:15" x14ac:dyDescent="0.3">
      <c r="B5935" s="10">
        <v>2021</v>
      </c>
      <c r="C5935" s="10" t="s">
        <v>29</v>
      </c>
      <c r="D5935" s="10" t="s">
        <v>31</v>
      </c>
      <c r="E5935" s="10" t="s">
        <v>35</v>
      </c>
      <c r="F5935" s="10" t="s">
        <v>25</v>
      </c>
      <c r="G5935" s="10" t="s">
        <v>38</v>
      </c>
      <c r="H5935" s="10" t="s">
        <v>27</v>
      </c>
      <c r="I5935" s="10" t="s">
        <v>28</v>
      </c>
      <c r="O5935" s="10">
        <f t="shared" si="92"/>
        <v>1</v>
      </c>
    </row>
    <row r="5936" spans="2:15" x14ac:dyDescent="0.3">
      <c r="B5936" s="10">
        <v>2023</v>
      </c>
      <c r="C5936" s="10" t="s">
        <v>36</v>
      </c>
      <c r="D5936" s="10" t="s">
        <v>33</v>
      </c>
      <c r="E5936" s="10" t="s">
        <v>24</v>
      </c>
      <c r="F5936" s="10" t="s">
        <v>30</v>
      </c>
      <c r="G5936" s="10" t="s">
        <v>19</v>
      </c>
      <c r="H5936" s="10" t="s">
        <v>20</v>
      </c>
      <c r="I5936" s="10" t="s">
        <v>34</v>
      </c>
      <c r="O5936" s="10">
        <f t="shared" si="92"/>
        <v>1</v>
      </c>
    </row>
    <row r="5937" spans="2:15" x14ac:dyDescent="0.3">
      <c r="B5937" s="10">
        <v>2024</v>
      </c>
      <c r="C5937" s="10" t="s">
        <v>36</v>
      </c>
      <c r="D5937" s="10" t="s">
        <v>37</v>
      </c>
      <c r="E5937" s="10" t="s">
        <v>24</v>
      </c>
      <c r="F5937" s="10" t="s">
        <v>18</v>
      </c>
      <c r="G5937" s="10" t="s">
        <v>26</v>
      </c>
      <c r="H5937" s="10" t="s">
        <v>27</v>
      </c>
      <c r="I5937" s="10" t="s">
        <v>21</v>
      </c>
      <c r="O5937" s="10">
        <f t="shared" si="92"/>
        <v>1</v>
      </c>
    </row>
    <row r="5938" spans="2:15" x14ac:dyDescent="0.3">
      <c r="B5938" s="10">
        <v>2023</v>
      </c>
      <c r="C5938" s="10" t="s">
        <v>45</v>
      </c>
      <c r="D5938" s="10" t="s">
        <v>16</v>
      </c>
      <c r="E5938" s="10" t="s">
        <v>24</v>
      </c>
      <c r="F5938" s="10" t="s">
        <v>18</v>
      </c>
      <c r="G5938" s="10" t="s">
        <v>44</v>
      </c>
      <c r="H5938" s="10" t="s">
        <v>27</v>
      </c>
      <c r="I5938" s="10" t="s">
        <v>34</v>
      </c>
      <c r="O5938" s="10">
        <f t="shared" si="92"/>
        <v>1</v>
      </c>
    </row>
    <row r="5939" spans="2:15" x14ac:dyDescent="0.3">
      <c r="B5939" s="10">
        <v>2022</v>
      </c>
      <c r="C5939" s="10" t="s">
        <v>43</v>
      </c>
      <c r="D5939" s="10" t="s">
        <v>42</v>
      </c>
      <c r="E5939" s="10" t="s">
        <v>35</v>
      </c>
      <c r="F5939" s="10" t="s">
        <v>30</v>
      </c>
      <c r="G5939" s="10" t="s">
        <v>32</v>
      </c>
      <c r="H5939" s="10" t="s">
        <v>20</v>
      </c>
      <c r="I5939" s="10" t="s">
        <v>28</v>
      </c>
      <c r="O5939" s="10">
        <f t="shared" si="92"/>
        <v>1</v>
      </c>
    </row>
    <row r="5940" spans="2:15" x14ac:dyDescent="0.3">
      <c r="B5940" s="10">
        <v>2025</v>
      </c>
      <c r="C5940" s="10" t="s">
        <v>29</v>
      </c>
      <c r="D5940" s="10" t="s">
        <v>37</v>
      </c>
      <c r="E5940" s="10" t="s">
        <v>35</v>
      </c>
      <c r="F5940" s="10" t="s">
        <v>25</v>
      </c>
      <c r="G5940" s="10" t="s">
        <v>26</v>
      </c>
      <c r="H5940" s="10" t="s">
        <v>20</v>
      </c>
      <c r="I5940" s="10" t="s">
        <v>28</v>
      </c>
      <c r="O5940" s="10">
        <f t="shared" si="92"/>
        <v>1</v>
      </c>
    </row>
    <row r="5941" spans="2:15" x14ac:dyDescent="0.3">
      <c r="B5941" s="10">
        <v>2026</v>
      </c>
      <c r="C5941" s="10" t="s">
        <v>41</v>
      </c>
      <c r="D5941" s="10" t="s">
        <v>23</v>
      </c>
      <c r="E5941" s="10" t="s">
        <v>17</v>
      </c>
      <c r="F5941" s="10" t="s">
        <v>30</v>
      </c>
      <c r="G5941" s="10" t="s">
        <v>40</v>
      </c>
      <c r="H5941" s="10" t="s">
        <v>34</v>
      </c>
      <c r="I5941" s="10" t="s">
        <v>34</v>
      </c>
      <c r="O5941" s="10">
        <f t="shared" si="92"/>
        <v>1</v>
      </c>
    </row>
    <row r="5942" spans="2:15" x14ac:dyDescent="0.3">
      <c r="B5942" s="10">
        <v>2025</v>
      </c>
      <c r="C5942" s="10" t="s">
        <v>43</v>
      </c>
      <c r="D5942" s="10" t="s">
        <v>42</v>
      </c>
      <c r="E5942" s="10" t="s">
        <v>24</v>
      </c>
      <c r="F5942" s="10" t="s">
        <v>25</v>
      </c>
      <c r="G5942" s="10" t="s">
        <v>19</v>
      </c>
      <c r="H5942" s="10" t="s">
        <v>34</v>
      </c>
      <c r="I5942" s="10" t="s">
        <v>28</v>
      </c>
      <c r="O5942" s="10">
        <f t="shared" si="92"/>
        <v>1</v>
      </c>
    </row>
    <row r="5943" spans="2:15" x14ac:dyDescent="0.3">
      <c r="B5943" s="10">
        <v>2020</v>
      </c>
      <c r="C5943" s="10" t="s">
        <v>15</v>
      </c>
      <c r="D5943" s="10" t="s">
        <v>23</v>
      </c>
      <c r="E5943" s="10" t="s">
        <v>17</v>
      </c>
      <c r="F5943" s="10" t="s">
        <v>25</v>
      </c>
      <c r="G5943" s="10" t="s">
        <v>32</v>
      </c>
      <c r="H5943" s="10" t="s">
        <v>34</v>
      </c>
      <c r="I5943" s="10" t="s">
        <v>34</v>
      </c>
      <c r="O5943" s="10">
        <f t="shared" si="92"/>
        <v>1</v>
      </c>
    </row>
    <row r="5944" spans="2:15" x14ac:dyDescent="0.3">
      <c r="B5944" s="10">
        <v>2023</v>
      </c>
      <c r="C5944" s="10" t="s">
        <v>45</v>
      </c>
      <c r="D5944" s="10" t="s">
        <v>37</v>
      </c>
      <c r="E5944" s="10" t="s">
        <v>24</v>
      </c>
      <c r="F5944" s="10" t="s">
        <v>18</v>
      </c>
      <c r="G5944" s="10" t="s">
        <v>19</v>
      </c>
      <c r="H5944" s="10" t="s">
        <v>27</v>
      </c>
      <c r="I5944" s="10" t="s">
        <v>28</v>
      </c>
      <c r="O5944" s="10">
        <f t="shared" si="92"/>
        <v>1</v>
      </c>
    </row>
    <row r="5945" spans="2:15" x14ac:dyDescent="0.3">
      <c r="B5945" s="10">
        <v>2024</v>
      </c>
      <c r="C5945" s="10" t="s">
        <v>45</v>
      </c>
      <c r="D5945" s="10" t="s">
        <v>31</v>
      </c>
      <c r="E5945" s="10" t="s">
        <v>24</v>
      </c>
      <c r="F5945" s="10" t="s">
        <v>25</v>
      </c>
      <c r="G5945" s="10" t="s">
        <v>44</v>
      </c>
      <c r="H5945" s="10" t="s">
        <v>39</v>
      </c>
      <c r="I5945" s="10" t="s">
        <v>28</v>
      </c>
      <c r="O5945" s="10">
        <f t="shared" si="92"/>
        <v>1</v>
      </c>
    </row>
    <row r="5946" spans="2:15" x14ac:dyDescent="0.3">
      <c r="B5946" s="10">
        <v>2022</v>
      </c>
      <c r="C5946" s="10" t="s">
        <v>22</v>
      </c>
      <c r="D5946" s="10" t="s">
        <v>16</v>
      </c>
      <c r="E5946" s="10" t="s">
        <v>24</v>
      </c>
      <c r="F5946" s="10" t="s">
        <v>18</v>
      </c>
      <c r="G5946" s="10" t="s">
        <v>40</v>
      </c>
      <c r="H5946" s="10" t="s">
        <v>20</v>
      </c>
      <c r="I5946" s="10" t="s">
        <v>28</v>
      </c>
      <c r="O5946" s="10">
        <f t="shared" si="92"/>
        <v>1</v>
      </c>
    </row>
    <row r="5947" spans="2:15" x14ac:dyDescent="0.3">
      <c r="B5947" s="10">
        <v>2025</v>
      </c>
      <c r="C5947" s="10" t="s">
        <v>41</v>
      </c>
      <c r="D5947" s="10" t="s">
        <v>42</v>
      </c>
      <c r="E5947" s="10" t="s">
        <v>35</v>
      </c>
      <c r="F5947" s="10" t="s">
        <v>25</v>
      </c>
      <c r="G5947" s="10" t="s">
        <v>26</v>
      </c>
      <c r="H5947" s="10" t="s">
        <v>34</v>
      </c>
      <c r="I5947" s="10" t="s">
        <v>28</v>
      </c>
      <c r="O5947" s="10">
        <f t="shared" si="92"/>
        <v>1</v>
      </c>
    </row>
    <row r="5948" spans="2:15" x14ac:dyDescent="0.3">
      <c r="B5948" s="10">
        <v>2025</v>
      </c>
      <c r="C5948" s="10" t="s">
        <v>43</v>
      </c>
      <c r="D5948" s="10" t="s">
        <v>16</v>
      </c>
      <c r="E5948" s="10" t="s">
        <v>24</v>
      </c>
      <c r="F5948" s="10" t="s">
        <v>30</v>
      </c>
      <c r="G5948" s="10" t="s">
        <v>44</v>
      </c>
      <c r="H5948" s="10" t="s">
        <v>39</v>
      </c>
      <c r="I5948" s="10" t="s">
        <v>34</v>
      </c>
      <c r="O5948" s="10">
        <f t="shared" si="92"/>
        <v>1</v>
      </c>
    </row>
    <row r="5949" spans="2:15" x14ac:dyDescent="0.3">
      <c r="B5949" s="10">
        <v>2024</v>
      </c>
      <c r="C5949" s="10" t="s">
        <v>41</v>
      </c>
      <c r="D5949" s="10" t="s">
        <v>33</v>
      </c>
      <c r="E5949" s="10" t="s">
        <v>35</v>
      </c>
      <c r="F5949" s="10" t="s">
        <v>18</v>
      </c>
      <c r="G5949" s="10" t="s">
        <v>44</v>
      </c>
      <c r="H5949" s="10" t="s">
        <v>34</v>
      </c>
      <c r="I5949" s="10" t="s">
        <v>21</v>
      </c>
      <c r="O5949" s="10">
        <f t="shared" si="92"/>
        <v>1</v>
      </c>
    </row>
    <row r="5950" spans="2:15" x14ac:dyDescent="0.3">
      <c r="B5950" s="10">
        <v>2023</v>
      </c>
      <c r="C5950" s="10" t="s">
        <v>22</v>
      </c>
      <c r="D5950" s="10" t="s">
        <v>31</v>
      </c>
      <c r="E5950" s="10" t="s">
        <v>35</v>
      </c>
      <c r="F5950" s="10" t="s">
        <v>18</v>
      </c>
      <c r="G5950" s="10" t="s">
        <v>32</v>
      </c>
      <c r="H5950" s="10" t="s">
        <v>27</v>
      </c>
      <c r="I5950" s="10" t="s">
        <v>28</v>
      </c>
      <c r="O5950" s="10">
        <f t="shared" si="92"/>
        <v>1</v>
      </c>
    </row>
    <row r="5951" spans="2:15" x14ac:dyDescent="0.3">
      <c r="B5951" s="10">
        <v>2023</v>
      </c>
      <c r="C5951" s="10" t="s">
        <v>15</v>
      </c>
      <c r="D5951" s="10" t="s">
        <v>16</v>
      </c>
      <c r="E5951" s="10" t="s">
        <v>17</v>
      </c>
      <c r="F5951" s="10" t="s">
        <v>30</v>
      </c>
      <c r="G5951" s="10" t="s">
        <v>38</v>
      </c>
      <c r="H5951" s="10" t="s">
        <v>20</v>
      </c>
      <c r="I5951" s="10" t="s">
        <v>28</v>
      </c>
      <c r="O5951" s="10">
        <f t="shared" si="92"/>
        <v>1</v>
      </c>
    </row>
    <row r="5952" spans="2:15" x14ac:dyDescent="0.3">
      <c r="B5952" s="10">
        <v>2024</v>
      </c>
      <c r="C5952" s="10" t="s">
        <v>43</v>
      </c>
      <c r="D5952" s="10" t="s">
        <v>16</v>
      </c>
      <c r="E5952" s="10" t="s">
        <v>24</v>
      </c>
      <c r="F5952" s="10" t="s">
        <v>18</v>
      </c>
      <c r="G5952" s="10" t="s">
        <v>32</v>
      </c>
      <c r="H5952" s="10" t="s">
        <v>27</v>
      </c>
      <c r="I5952" s="10" t="s">
        <v>28</v>
      </c>
      <c r="O5952" s="10">
        <f t="shared" si="92"/>
        <v>1</v>
      </c>
    </row>
    <row r="5953" spans="2:15" x14ac:dyDescent="0.3">
      <c r="B5953" s="10">
        <v>2021</v>
      </c>
      <c r="C5953" s="10" t="s">
        <v>43</v>
      </c>
      <c r="D5953" s="10" t="s">
        <v>33</v>
      </c>
      <c r="E5953" s="10" t="s">
        <v>24</v>
      </c>
      <c r="F5953" s="10" t="s">
        <v>18</v>
      </c>
      <c r="G5953" s="10" t="s">
        <v>44</v>
      </c>
      <c r="H5953" s="10" t="s">
        <v>20</v>
      </c>
      <c r="I5953" s="10" t="s">
        <v>28</v>
      </c>
      <c r="O5953" s="10">
        <f t="shared" si="92"/>
        <v>1</v>
      </c>
    </row>
    <row r="5954" spans="2:15" x14ac:dyDescent="0.3">
      <c r="B5954" s="10">
        <v>2023</v>
      </c>
      <c r="C5954" s="10" t="s">
        <v>29</v>
      </c>
      <c r="D5954" s="10" t="s">
        <v>31</v>
      </c>
      <c r="E5954" s="10" t="s">
        <v>24</v>
      </c>
      <c r="F5954" s="10" t="s">
        <v>25</v>
      </c>
      <c r="G5954" s="10" t="s">
        <v>38</v>
      </c>
      <c r="H5954" s="10" t="s">
        <v>27</v>
      </c>
      <c r="I5954" s="10" t="s">
        <v>28</v>
      </c>
      <c r="O5954" s="10">
        <f t="shared" si="92"/>
        <v>1</v>
      </c>
    </row>
    <row r="5955" spans="2:15" x14ac:dyDescent="0.3">
      <c r="B5955" s="10">
        <v>2026</v>
      </c>
      <c r="C5955" s="10" t="s">
        <v>36</v>
      </c>
      <c r="D5955" s="10" t="s">
        <v>31</v>
      </c>
      <c r="E5955" s="10" t="s">
        <v>17</v>
      </c>
      <c r="F5955" s="10" t="s">
        <v>25</v>
      </c>
      <c r="G5955" s="10" t="s">
        <v>26</v>
      </c>
      <c r="H5955" s="10" t="s">
        <v>34</v>
      </c>
      <c r="I5955" s="10" t="s">
        <v>21</v>
      </c>
      <c r="O5955" s="10">
        <f t="shared" si="92"/>
        <v>1</v>
      </c>
    </row>
    <row r="5956" spans="2:15" x14ac:dyDescent="0.3">
      <c r="B5956" s="10">
        <v>2020</v>
      </c>
      <c r="C5956" s="10" t="s">
        <v>41</v>
      </c>
      <c r="D5956" s="10" t="s">
        <v>42</v>
      </c>
      <c r="E5956" s="10" t="s">
        <v>35</v>
      </c>
      <c r="F5956" s="10" t="s">
        <v>25</v>
      </c>
      <c r="G5956" s="10" t="s">
        <v>38</v>
      </c>
      <c r="H5956" s="10" t="s">
        <v>39</v>
      </c>
      <c r="I5956" s="10" t="s">
        <v>28</v>
      </c>
      <c r="O5956" s="10">
        <f t="shared" si="92"/>
        <v>1</v>
      </c>
    </row>
    <row r="5957" spans="2:15" x14ac:dyDescent="0.3">
      <c r="B5957" s="10">
        <v>2026</v>
      </c>
      <c r="C5957" s="10" t="s">
        <v>15</v>
      </c>
      <c r="D5957" s="10" t="s">
        <v>23</v>
      </c>
      <c r="E5957" s="10" t="s">
        <v>24</v>
      </c>
      <c r="F5957" s="10" t="s">
        <v>18</v>
      </c>
      <c r="G5957" s="10" t="s">
        <v>44</v>
      </c>
      <c r="H5957" s="10" t="s">
        <v>27</v>
      </c>
      <c r="I5957" s="10" t="s">
        <v>21</v>
      </c>
      <c r="O5957" s="10">
        <f t="shared" ref="O5957:O6020" si="93">SUBTOTAL(103,B5957)</f>
        <v>1</v>
      </c>
    </row>
    <row r="5958" spans="2:15" x14ac:dyDescent="0.3">
      <c r="B5958" s="10">
        <v>2021</v>
      </c>
      <c r="C5958" s="10" t="s">
        <v>41</v>
      </c>
      <c r="D5958" s="10" t="s">
        <v>37</v>
      </c>
      <c r="E5958" s="10" t="s">
        <v>24</v>
      </c>
      <c r="F5958" s="10" t="s">
        <v>25</v>
      </c>
      <c r="G5958" s="10" t="s">
        <v>32</v>
      </c>
      <c r="H5958" s="10" t="s">
        <v>39</v>
      </c>
      <c r="I5958" s="10" t="s">
        <v>28</v>
      </c>
      <c r="O5958" s="10">
        <f t="shared" si="93"/>
        <v>1</v>
      </c>
    </row>
    <row r="5959" spans="2:15" x14ac:dyDescent="0.3">
      <c r="B5959" s="10">
        <v>2022</v>
      </c>
      <c r="C5959" s="10" t="s">
        <v>36</v>
      </c>
      <c r="D5959" s="10" t="s">
        <v>33</v>
      </c>
      <c r="E5959" s="10" t="s">
        <v>24</v>
      </c>
      <c r="F5959" s="10" t="s">
        <v>30</v>
      </c>
      <c r="G5959" s="10" t="s">
        <v>32</v>
      </c>
      <c r="H5959" s="10" t="s">
        <v>27</v>
      </c>
      <c r="I5959" s="10" t="s">
        <v>28</v>
      </c>
      <c r="O5959" s="10">
        <f t="shared" si="93"/>
        <v>1</v>
      </c>
    </row>
    <row r="5960" spans="2:15" x14ac:dyDescent="0.3">
      <c r="B5960" s="10">
        <v>2020</v>
      </c>
      <c r="C5960" s="10" t="s">
        <v>36</v>
      </c>
      <c r="D5960" s="10" t="s">
        <v>23</v>
      </c>
      <c r="E5960" s="10" t="s">
        <v>17</v>
      </c>
      <c r="F5960" s="10" t="s">
        <v>30</v>
      </c>
      <c r="G5960" s="10" t="s">
        <v>38</v>
      </c>
      <c r="H5960" s="10" t="s">
        <v>34</v>
      </c>
      <c r="I5960" s="10" t="s">
        <v>28</v>
      </c>
      <c r="O5960" s="10">
        <f t="shared" si="93"/>
        <v>1</v>
      </c>
    </row>
    <row r="5961" spans="2:15" x14ac:dyDescent="0.3">
      <c r="B5961" s="10">
        <v>2022</v>
      </c>
      <c r="C5961" s="10" t="s">
        <v>36</v>
      </c>
      <c r="D5961" s="10" t="s">
        <v>37</v>
      </c>
      <c r="E5961" s="10" t="s">
        <v>35</v>
      </c>
      <c r="F5961" s="10" t="s">
        <v>18</v>
      </c>
      <c r="G5961" s="10" t="s">
        <v>44</v>
      </c>
      <c r="H5961" s="10" t="s">
        <v>27</v>
      </c>
      <c r="I5961" s="10" t="s">
        <v>28</v>
      </c>
      <c r="O5961" s="10">
        <f t="shared" si="93"/>
        <v>1</v>
      </c>
    </row>
    <row r="5962" spans="2:15" x14ac:dyDescent="0.3">
      <c r="B5962" s="10">
        <v>2024</v>
      </c>
      <c r="C5962" s="10" t="s">
        <v>29</v>
      </c>
      <c r="D5962" s="10" t="s">
        <v>31</v>
      </c>
      <c r="E5962" s="10" t="s">
        <v>17</v>
      </c>
      <c r="F5962" s="10" t="s">
        <v>25</v>
      </c>
      <c r="G5962" s="10" t="s">
        <v>32</v>
      </c>
      <c r="H5962" s="10" t="s">
        <v>34</v>
      </c>
      <c r="I5962" s="10" t="s">
        <v>21</v>
      </c>
      <c r="O5962" s="10">
        <f t="shared" si="93"/>
        <v>1</v>
      </c>
    </row>
    <row r="5963" spans="2:15" x14ac:dyDescent="0.3">
      <c r="B5963" s="10">
        <v>2022</v>
      </c>
      <c r="C5963" s="10" t="s">
        <v>15</v>
      </c>
      <c r="D5963" s="10" t="s">
        <v>23</v>
      </c>
      <c r="E5963" s="10" t="s">
        <v>35</v>
      </c>
      <c r="F5963" s="10" t="s">
        <v>25</v>
      </c>
      <c r="G5963" s="10" t="s">
        <v>32</v>
      </c>
      <c r="H5963" s="10" t="s">
        <v>39</v>
      </c>
      <c r="I5963" s="10" t="s">
        <v>34</v>
      </c>
      <c r="O5963" s="10">
        <f t="shared" si="93"/>
        <v>1</v>
      </c>
    </row>
    <row r="5964" spans="2:15" x14ac:dyDescent="0.3">
      <c r="B5964" s="10">
        <v>2025</v>
      </c>
      <c r="C5964" s="10" t="s">
        <v>43</v>
      </c>
      <c r="D5964" s="10" t="s">
        <v>31</v>
      </c>
      <c r="E5964" s="10" t="s">
        <v>35</v>
      </c>
      <c r="F5964" s="10" t="s">
        <v>18</v>
      </c>
      <c r="G5964" s="10" t="s">
        <v>26</v>
      </c>
      <c r="H5964" s="10" t="s">
        <v>39</v>
      </c>
      <c r="I5964" s="10" t="s">
        <v>34</v>
      </c>
      <c r="O5964" s="10">
        <f t="shared" si="93"/>
        <v>1</v>
      </c>
    </row>
    <row r="5965" spans="2:15" x14ac:dyDescent="0.3">
      <c r="B5965" s="10">
        <v>2022</v>
      </c>
      <c r="C5965" s="10" t="s">
        <v>22</v>
      </c>
      <c r="D5965" s="10" t="s">
        <v>23</v>
      </c>
      <c r="E5965" s="10" t="s">
        <v>17</v>
      </c>
      <c r="F5965" s="10" t="s">
        <v>25</v>
      </c>
      <c r="G5965" s="10" t="s">
        <v>32</v>
      </c>
      <c r="H5965" s="10" t="s">
        <v>34</v>
      </c>
      <c r="I5965" s="10" t="s">
        <v>28</v>
      </c>
      <c r="O5965" s="10">
        <f t="shared" si="93"/>
        <v>1</v>
      </c>
    </row>
    <row r="5966" spans="2:15" x14ac:dyDescent="0.3">
      <c r="B5966" s="10">
        <v>2021</v>
      </c>
      <c r="C5966" s="10" t="s">
        <v>22</v>
      </c>
      <c r="D5966" s="10" t="s">
        <v>31</v>
      </c>
      <c r="E5966" s="10" t="s">
        <v>35</v>
      </c>
      <c r="F5966" s="10" t="s">
        <v>18</v>
      </c>
      <c r="G5966" s="10" t="s">
        <v>19</v>
      </c>
      <c r="H5966" s="10" t="s">
        <v>34</v>
      </c>
      <c r="I5966" s="10" t="s">
        <v>34</v>
      </c>
      <c r="O5966" s="10">
        <f t="shared" si="93"/>
        <v>1</v>
      </c>
    </row>
    <row r="5967" spans="2:15" x14ac:dyDescent="0.3">
      <c r="B5967" s="10">
        <v>2020</v>
      </c>
      <c r="C5967" s="10" t="s">
        <v>45</v>
      </c>
      <c r="D5967" s="10" t="s">
        <v>33</v>
      </c>
      <c r="E5967" s="10" t="s">
        <v>35</v>
      </c>
      <c r="F5967" s="10" t="s">
        <v>25</v>
      </c>
      <c r="G5967" s="10" t="s">
        <v>32</v>
      </c>
      <c r="H5967" s="10" t="s">
        <v>34</v>
      </c>
      <c r="I5967" s="10" t="s">
        <v>21</v>
      </c>
      <c r="O5967" s="10">
        <f t="shared" si="93"/>
        <v>1</v>
      </c>
    </row>
    <row r="5968" spans="2:15" x14ac:dyDescent="0.3">
      <c r="B5968" s="10">
        <v>2025</v>
      </c>
      <c r="C5968" s="10" t="s">
        <v>41</v>
      </c>
      <c r="D5968" s="10" t="s">
        <v>33</v>
      </c>
      <c r="E5968" s="10" t="s">
        <v>35</v>
      </c>
      <c r="F5968" s="10" t="s">
        <v>25</v>
      </c>
      <c r="G5968" s="10" t="s">
        <v>38</v>
      </c>
      <c r="H5968" s="10" t="s">
        <v>27</v>
      </c>
      <c r="I5968" s="10" t="s">
        <v>21</v>
      </c>
      <c r="O5968" s="10">
        <f t="shared" si="93"/>
        <v>1</v>
      </c>
    </row>
    <row r="5969" spans="2:15" x14ac:dyDescent="0.3">
      <c r="B5969" s="10">
        <v>2024</v>
      </c>
      <c r="C5969" s="10" t="s">
        <v>41</v>
      </c>
      <c r="D5969" s="10" t="s">
        <v>16</v>
      </c>
      <c r="E5969" s="10" t="s">
        <v>24</v>
      </c>
      <c r="F5969" s="10" t="s">
        <v>30</v>
      </c>
      <c r="G5969" s="10" t="s">
        <v>26</v>
      </c>
      <c r="H5969" s="10" t="s">
        <v>34</v>
      </c>
      <c r="I5969" s="10" t="s">
        <v>21</v>
      </c>
      <c r="O5969" s="10">
        <f t="shared" si="93"/>
        <v>1</v>
      </c>
    </row>
    <row r="5970" spans="2:15" x14ac:dyDescent="0.3">
      <c r="B5970" s="10">
        <v>2026</v>
      </c>
      <c r="C5970" s="10" t="s">
        <v>45</v>
      </c>
      <c r="D5970" s="10" t="s">
        <v>31</v>
      </c>
      <c r="E5970" s="10" t="s">
        <v>24</v>
      </c>
      <c r="F5970" s="10" t="s">
        <v>18</v>
      </c>
      <c r="G5970" s="10" t="s">
        <v>32</v>
      </c>
      <c r="H5970" s="10" t="s">
        <v>27</v>
      </c>
      <c r="I5970" s="10" t="s">
        <v>21</v>
      </c>
      <c r="O5970" s="10">
        <f t="shared" si="93"/>
        <v>1</v>
      </c>
    </row>
    <row r="5971" spans="2:15" x14ac:dyDescent="0.3">
      <c r="B5971" s="10">
        <v>2020</v>
      </c>
      <c r="C5971" s="10" t="s">
        <v>36</v>
      </c>
      <c r="D5971" s="10" t="s">
        <v>16</v>
      </c>
      <c r="E5971" s="10" t="s">
        <v>17</v>
      </c>
      <c r="F5971" s="10" t="s">
        <v>18</v>
      </c>
      <c r="G5971" s="10" t="s">
        <v>40</v>
      </c>
      <c r="H5971" s="10" t="s">
        <v>20</v>
      </c>
      <c r="I5971" s="10" t="s">
        <v>21</v>
      </c>
      <c r="O5971" s="10">
        <f t="shared" si="93"/>
        <v>1</v>
      </c>
    </row>
    <row r="5972" spans="2:15" x14ac:dyDescent="0.3">
      <c r="B5972" s="10">
        <v>2023</v>
      </c>
      <c r="C5972" s="10" t="s">
        <v>22</v>
      </c>
      <c r="D5972" s="10" t="s">
        <v>16</v>
      </c>
      <c r="E5972" s="10" t="s">
        <v>24</v>
      </c>
      <c r="F5972" s="10" t="s">
        <v>18</v>
      </c>
      <c r="G5972" s="10" t="s">
        <v>44</v>
      </c>
      <c r="H5972" s="10" t="s">
        <v>39</v>
      </c>
      <c r="I5972" s="10" t="s">
        <v>28</v>
      </c>
      <c r="O5972" s="10">
        <f t="shared" si="93"/>
        <v>1</v>
      </c>
    </row>
    <row r="5973" spans="2:15" x14ac:dyDescent="0.3">
      <c r="B5973" s="10">
        <v>2025</v>
      </c>
      <c r="C5973" s="10" t="s">
        <v>43</v>
      </c>
      <c r="D5973" s="10" t="s">
        <v>42</v>
      </c>
      <c r="E5973" s="10" t="s">
        <v>24</v>
      </c>
      <c r="F5973" s="10" t="s">
        <v>25</v>
      </c>
      <c r="G5973" s="10" t="s">
        <v>38</v>
      </c>
      <c r="H5973" s="10" t="s">
        <v>39</v>
      </c>
      <c r="I5973" s="10" t="s">
        <v>28</v>
      </c>
      <c r="O5973" s="10">
        <f t="shared" si="93"/>
        <v>1</v>
      </c>
    </row>
    <row r="5974" spans="2:15" x14ac:dyDescent="0.3">
      <c r="B5974" s="10">
        <v>2025</v>
      </c>
      <c r="C5974" s="10" t="s">
        <v>45</v>
      </c>
      <c r="D5974" s="10" t="s">
        <v>37</v>
      </c>
      <c r="E5974" s="10" t="s">
        <v>35</v>
      </c>
      <c r="F5974" s="10" t="s">
        <v>25</v>
      </c>
      <c r="G5974" s="10" t="s">
        <v>32</v>
      </c>
      <c r="H5974" s="10" t="s">
        <v>20</v>
      </c>
      <c r="I5974" s="10" t="s">
        <v>28</v>
      </c>
      <c r="O5974" s="10">
        <f t="shared" si="93"/>
        <v>1</v>
      </c>
    </row>
    <row r="5975" spans="2:15" x14ac:dyDescent="0.3">
      <c r="B5975" s="10">
        <v>2022</v>
      </c>
      <c r="C5975" s="10" t="s">
        <v>22</v>
      </c>
      <c r="D5975" s="10" t="s">
        <v>16</v>
      </c>
      <c r="E5975" s="10" t="s">
        <v>24</v>
      </c>
      <c r="F5975" s="10" t="s">
        <v>25</v>
      </c>
      <c r="G5975" s="10" t="s">
        <v>44</v>
      </c>
      <c r="H5975" s="10" t="s">
        <v>39</v>
      </c>
      <c r="I5975" s="10" t="s">
        <v>21</v>
      </c>
      <c r="O5975" s="10">
        <f t="shared" si="93"/>
        <v>1</v>
      </c>
    </row>
    <row r="5976" spans="2:15" x14ac:dyDescent="0.3">
      <c r="B5976" s="10">
        <v>2020</v>
      </c>
      <c r="C5976" s="10" t="s">
        <v>43</v>
      </c>
      <c r="D5976" s="10" t="s">
        <v>37</v>
      </c>
      <c r="E5976" s="10" t="s">
        <v>24</v>
      </c>
      <c r="F5976" s="10" t="s">
        <v>18</v>
      </c>
      <c r="G5976" s="10" t="s">
        <v>44</v>
      </c>
      <c r="H5976" s="10" t="s">
        <v>20</v>
      </c>
      <c r="I5976" s="10" t="s">
        <v>34</v>
      </c>
      <c r="O5976" s="10">
        <f t="shared" si="93"/>
        <v>1</v>
      </c>
    </row>
    <row r="5977" spans="2:15" x14ac:dyDescent="0.3">
      <c r="B5977" s="10">
        <v>2023</v>
      </c>
      <c r="C5977" s="10" t="s">
        <v>29</v>
      </c>
      <c r="D5977" s="10" t="s">
        <v>31</v>
      </c>
      <c r="E5977" s="10" t="s">
        <v>17</v>
      </c>
      <c r="F5977" s="10" t="s">
        <v>30</v>
      </c>
      <c r="G5977" s="10" t="s">
        <v>38</v>
      </c>
      <c r="H5977" s="10" t="s">
        <v>20</v>
      </c>
      <c r="I5977" s="10" t="s">
        <v>21</v>
      </c>
      <c r="O5977" s="10">
        <f t="shared" si="93"/>
        <v>1</v>
      </c>
    </row>
    <row r="5978" spans="2:15" x14ac:dyDescent="0.3">
      <c r="B5978" s="10">
        <v>2020</v>
      </c>
      <c r="C5978" s="10" t="s">
        <v>22</v>
      </c>
      <c r="D5978" s="10" t="s">
        <v>31</v>
      </c>
      <c r="E5978" s="10" t="s">
        <v>24</v>
      </c>
      <c r="F5978" s="10" t="s">
        <v>30</v>
      </c>
      <c r="G5978" s="10" t="s">
        <v>19</v>
      </c>
      <c r="H5978" s="10" t="s">
        <v>27</v>
      </c>
      <c r="I5978" s="10" t="s">
        <v>28</v>
      </c>
      <c r="O5978" s="10">
        <f t="shared" si="93"/>
        <v>1</v>
      </c>
    </row>
    <row r="5979" spans="2:15" x14ac:dyDescent="0.3">
      <c r="B5979" s="10">
        <v>2021</v>
      </c>
      <c r="C5979" s="10" t="s">
        <v>15</v>
      </c>
      <c r="D5979" s="10" t="s">
        <v>42</v>
      </c>
      <c r="E5979" s="10" t="s">
        <v>17</v>
      </c>
      <c r="F5979" s="10" t="s">
        <v>18</v>
      </c>
      <c r="G5979" s="10" t="s">
        <v>40</v>
      </c>
      <c r="H5979" s="10" t="s">
        <v>20</v>
      </c>
      <c r="I5979" s="10" t="s">
        <v>28</v>
      </c>
      <c r="O5979" s="10">
        <f t="shared" si="93"/>
        <v>1</v>
      </c>
    </row>
    <row r="5980" spans="2:15" x14ac:dyDescent="0.3">
      <c r="B5980" s="10">
        <v>2024</v>
      </c>
      <c r="C5980" s="10" t="s">
        <v>41</v>
      </c>
      <c r="D5980" s="10" t="s">
        <v>42</v>
      </c>
      <c r="E5980" s="10" t="s">
        <v>35</v>
      </c>
      <c r="F5980" s="10" t="s">
        <v>25</v>
      </c>
      <c r="G5980" s="10" t="s">
        <v>26</v>
      </c>
      <c r="H5980" s="10" t="s">
        <v>20</v>
      </c>
      <c r="I5980" s="10" t="s">
        <v>21</v>
      </c>
      <c r="O5980" s="10">
        <f t="shared" si="93"/>
        <v>1</v>
      </c>
    </row>
    <row r="5981" spans="2:15" x14ac:dyDescent="0.3">
      <c r="B5981" s="10">
        <v>2025</v>
      </c>
      <c r="C5981" s="10" t="s">
        <v>15</v>
      </c>
      <c r="D5981" s="10" t="s">
        <v>31</v>
      </c>
      <c r="E5981" s="10" t="s">
        <v>24</v>
      </c>
      <c r="F5981" s="10" t="s">
        <v>18</v>
      </c>
      <c r="G5981" s="10" t="s">
        <v>40</v>
      </c>
      <c r="H5981" s="10" t="s">
        <v>34</v>
      </c>
      <c r="I5981" s="10" t="s">
        <v>34</v>
      </c>
      <c r="O5981" s="10">
        <f t="shared" si="93"/>
        <v>1</v>
      </c>
    </row>
    <row r="5982" spans="2:15" x14ac:dyDescent="0.3">
      <c r="B5982" s="10">
        <v>2022</v>
      </c>
      <c r="C5982" s="10" t="s">
        <v>36</v>
      </c>
      <c r="D5982" s="10" t="s">
        <v>23</v>
      </c>
      <c r="E5982" s="10" t="s">
        <v>24</v>
      </c>
      <c r="F5982" s="10" t="s">
        <v>30</v>
      </c>
      <c r="G5982" s="10" t="s">
        <v>38</v>
      </c>
      <c r="H5982" s="10" t="s">
        <v>20</v>
      </c>
      <c r="I5982" s="10" t="s">
        <v>28</v>
      </c>
      <c r="O5982" s="10">
        <f t="shared" si="93"/>
        <v>1</v>
      </c>
    </row>
    <row r="5983" spans="2:15" x14ac:dyDescent="0.3">
      <c r="B5983" s="10">
        <v>2025</v>
      </c>
      <c r="C5983" s="10" t="s">
        <v>22</v>
      </c>
      <c r="D5983" s="10" t="s">
        <v>33</v>
      </c>
      <c r="E5983" s="10" t="s">
        <v>35</v>
      </c>
      <c r="F5983" s="10" t="s">
        <v>25</v>
      </c>
      <c r="G5983" s="10" t="s">
        <v>44</v>
      </c>
      <c r="H5983" s="10" t="s">
        <v>27</v>
      </c>
      <c r="I5983" s="10" t="s">
        <v>28</v>
      </c>
      <c r="O5983" s="10">
        <f t="shared" si="93"/>
        <v>1</v>
      </c>
    </row>
    <row r="5984" spans="2:15" x14ac:dyDescent="0.3">
      <c r="B5984" s="10">
        <v>2023</v>
      </c>
      <c r="C5984" s="10" t="s">
        <v>43</v>
      </c>
      <c r="D5984" s="10" t="s">
        <v>31</v>
      </c>
      <c r="E5984" s="10" t="s">
        <v>17</v>
      </c>
      <c r="F5984" s="10" t="s">
        <v>25</v>
      </c>
      <c r="G5984" s="10" t="s">
        <v>26</v>
      </c>
      <c r="H5984" s="10" t="s">
        <v>27</v>
      </c>
      <c r="I5984" s="10" t="s">
        <v>28</v>
      </c>
      <c r="O5984" s="10">
        <f t="shared" si="93"/>
        <v>1</v>
      </c>
    </row>
    <row r="5985" spans="2:15" x14ac:dyDescent="0.3">
      <c r="B5985" s="10">
        <v>2023</v>
      </c>
      <c r="C5985" s="10" t="s">
        <v>41</v>
      </c>
      <c r="D5985" s="10" t="s">
        <v>31</v>
      </c>
      <c r="E5985" s="10" t="s">
        <v>17</v>
      </c>
      <c r="F5985" s="10" t="s">
        <v>25</v>
      </c>
      <c r="G5985" s="10" t="s">
        <v>40</v>
      </c>
      <c r="H5985" s="10" t="s">
        <v>27</v>
      </c>
      <c r="I5985" s="10" t="s">
        <v>28</v>
      </c>
      <c r="O5985" s="10">
        <f t="shared" si="93"/>
        <v>1</v>
      </c>
    </row>
    <row r="5986" spans="2:15" x14ac:dyDescent="0.3">
      <c r="B5986" s="10">
        <v>2020</v>
      </c>
      <c r="C5986" s="10" t="s">
        <v>43</v>
      </c>
      <c r="D5986" s="10" t="s">
        <v>37</v>
      </c>
      <c r="E5986" s="10" t="s">
        <v>24</v>
      </c>
      <c r="F5986" s="10" t="s">
        <v>25</v>
      </c>
      <c r="G5986" s="10" t="s">
        <v>19</v>
      </c>
      <c r="H5986" s="10" t="s">
        <v>27</v>
      </c>
      <c r="I5986" s="10" t="s">
        <v>21</v>
      </c>
      <c r="O5986" s="10">
        <f t="shared" si="93"/>
        <v>1</v>
      </c>
    </row>
    <row r="5987" spans="2:15" x14ac:dyDescent="0.3">
      <c r="B5987" s="10">
        <v>2022</v>
      </c>
      <c r="C5987" s="10" t="s">
        <v>41</v>
      </c>
      <c r="D5987" s="10" t="s">
        <v>16</v>
      </c>
      <c r="E5987" s="10" t="s">
        <v>17</v>
      </c>
      <c r="F5987" s="10" t="s">
        <v>30</v>
      </c>
      <c r="G5987" s="10" t="s">
        <v>44</v>
      </c>
      <c r="H5987" s="10" t="s">
        <v>27</v>
      </c>
      <c r="I5987" s="10" t="s">
        <v>28</v>
      </c>
      <c r="O5987" s="10">
        <f t="shared" si="93"/>
        <v>1</v>
      </c>
    </row>
    <row r="5988" spans="2:15" x14ac:dyDescent="0.3">
      <c r="B5988" s="10">
        <v>2025</v>
      </c>
      <c r="C5988" s="10" t="s">
        <v>45</v>
      </c>
      <c r="D5988" s="10" t="s">
        <v>16</v>
      </c>
      <c r="E5988" s="10" t="s">
        <v>35</v>
      </c>
      <c r="F5988" s="10" t="s">
        <v>25</v>
      </c>
      <c r="G5988" s="10" t="s">
        <v>38</v>
      </c>
      <c r="H5988" s="10" t="s">
        <v>20</v>
      </c>
      <c r="I5988" s="10" t="s">
        <v>28</v>
      </c>
      <c r="O5988" s="10">
        <f t="shared" si="93"/>
        <v>1</v>
      </c>
    </row>
    <row r="5989" spans="2:15" x14ac:dyDescent="0.3">
      <c r="B5989" s="10">
        <v>2021</v>
      </c>
      <c r="C5989" s="10" t="s">
        <v>41</v>
      </c>
      <c r="D5989" s="10" t="s">
        <v>16</v>
      </c>
      <c r="E5989" s="10" t="s">
        <v>17</v>
      </c>
      <c r="F5989" s="10" t="s">
        <v>25</v>
      </c>
      <c r="G5989" s="10" t="s">
        <v>38</v>
      </c>
      <c r="H5989" s="10" t="s">
        <v>27</v>
      </c>
      <c r="I5989" s="10" t="s">
        <v>21</v>
      </c>
      <c r="O5989" s="10">
        <f t="shared" si="93"/>
        <v>1</v>
      </c>
    </row>
    <row r="5990" spans="2:15" x14ac:dyDescent="0.3">
      <c r="B5990" s="10">
        <v>2026</v>
      </c>
      <c r="C5990" s="10" t="s">
        <v>36</v>
      </c>
      <c r="D5990" s="10" t="s">
        <v>37</v>
      </c>
      <c r="E5990" s="10" t="s">
        <v>17</v>
      </c>
      <c r="F5990" s="10" t="s">
        <v>30</v>
      </c>
      <c r="G5990" s="10" t="s">
        <v>26</v>
      </c>
      <c r="H5990" s="10" t="s">
        <v>27</v>
      </c>
      <c r="I5990" s="10" t="s">
        <v>34</v>
      </c>
      <c r="O5990" s="10">
        <f t="shared" si="93"/>
        <v>1</v>
      </c>
    </row>
    <row r="5991" spans="2:15" x14ac:dyDescent="0.3">
      <c r="B5991" s="10">
        <v>2023</v>
      </c>
      <c r="C5991" s="10" t="s">
        <v>43</v>
      </c>
      <c r="D5991" s="10" t="s">
        <v>31</v>
      </c>
      <c r="E5991" s="10" t="s">
        <v>17</v>
      </c>
      <c r="F5991" s="10" t="s">
        <v>25</v>
      </c>
      <c r="G5991" s="10" t="s">
        <v>19</v>
      </c>
      <c r="H5991" s="10" t="s">
        <v>27</v>
      </c>
      <c r="I5991" s="10" t="s">
        <v>21</v>
      </c>
      <c r="O5991" s="10">
        <f t="shared" si="93"/>
        <v>1</v>
      </c>
    </row>
    <row r="5992" spans="2:15" x14ac:dyDescent="0.3">
      <c r="B5992" s="10">
        <v>2021</v>
      </c>
      <c r="C5992" s="10" t="s">
        <v>22</v>
      </c>
      <c r="D5992" s="10" t="s">
        <v>37</v>
      </c>
      <c r="E5992" s="10" t="s">
        <v>35</v>
      </c>
      <c r="F5992" s="10" t="s">
        <v>30</v>
      </c>
      <c r="G5992" s="10" t="s">
        <v>26</v>
      </c>
      <c r="H5992" s="10" t="s">
        <v>34</v>
      </c>
      <c r="I5992" s="10" t="s">
        <v>28</v>
      </c>
      <c r="O5992" s="10">
        <f t="shared" si="93"/>
        <v>1</v>
      </c>
    </row>
    <row r="5993" spans="2:15" x14ac:dyDescent="0.3">
      <c r="B5993" s="10">
        <v>2024</v>
      </c>
      <c r="C5993" s="10" t="s">
        <v>22</v>
      </c>
      <c r="D5993" s="10" t="s">
        <v>31</v>
      </c>
      <c r="E5993" s="10" t="s">
        <v>35</v>
      </c>
      <c r="F5993" s="10" t="s">
        <v>18</v>
      </c>
      <c r="G5993" s="10" t="s">
        <v>44</v>
      </c>
      <c r="H5993" s="10" t="s">
        <v>34</v>
      </c>
      <c r="I5993" s="10" t="s">
        <v>28</v>
      </c>
      <c r="O5993" s="10">
        <f t="shared" si="93"/>
        <v>1</v>
      </c>
    </row>
    <row r="5994" spans="2:15" x14ac:dyDescent="0.3">
      <c r="B5994" s="10">
        <v>2021</v>
      </c>
      <c r="C5994" s="10" t="s">
        <v>22</v>
      </c>
      <c r="D5994" s="10" t="s">
        <v>16</v>
      </c>
      <c r="E5994" s="10" t="s">
        <v>35</v>
      </c>
      <c r="F5994" s="10" t="s">
        <v>30</v>
      </c>
      <c r="G5994" s="10" t="s">
        <v>26</v>
      </c>
      <c r="H5994" s="10" t="s">
        <v>20</v>
      </c>
      <c r="I5994" s="10" t="s">
        <v>21</v>
      </c>
      <c r="O5994" s="10">
        <f t="shared" si="93"/>
        <v>1</v>
      </c>
    </row>
    <row r="5995" spans="2:15" x14ac:dyDescent="0.3">
      <c r="B5995" s="10">
        <v>2026</v>
      </c>
      <c r="C5995" s="10" t="s">
        <v>36</v>
      </c>
      <c r="D5995" s="10" t="s">
        <v>23</v>
      </c>
      <c r="E5995" s="10" t="s">
        <v>35</v>
      </c>
      <c r="F5995" s="10" t="s">
        <v>30</v>
      </c>
      <c r="G5995" s="10" t="s">
        <v>38</v>
      </c>
      <c r="H5995" s="10" t="s">
        <v>39</v>
      </c>
      <c r="I5995" s="10" t="s">
        <v>28</v>
      </c>
      <c r="O5995" s="10">
        <f t="shared" si="93"/>
        <v>1</v>
      </c>
    </row>
    <row r="5996" spans="2:15" x14ac:dyDescent="0.3">
      <c r="B5996" s="10">
        <v>2025</v>
      </c>
      <c r="C5996" s="10" t="s">
        <v>41</v>
      </c>
      <c r="D5996" s="10" t="s">
        <v>37</v>
      </c>
      <c r="E5996" s="10" t="s">
        <v>24</v>
      </c>
      <c r="F5996" s="10" t="s">
        <v>30</v>
      </c>
      <c r="G5996" s="10" t="s">
        <v>26</v>
      </c>
      <c r="H5996" s="10" t="s">
        <v>20</v>
      </c>
      <c r="I5996" s="10" t="s">
        <v>34</v>
      </c>
      <c r="O5996" s="10">
        <f t="shared" si="93"/>
        <v>1</v>
      </c>
    </row>
    <row r="5997" spans="2:15" x14ac:dyDescent="0.3">
      <c r="B5997" s="10">
        <v>2020</v>
      </c>
      <c r="C5997" s="10" t="s">
        <v>45</v>
      </c>
      <c r="D5997" s="10" t="s">
        <v>16</v>
      </c>
      <c r="E5997" s="10" t="s">
        <v>17</v>
      </c>
      <c r="F5997" s="10" t="s">
        <v>18</v>
      </c>
      <c r="G5997" s="10" t="s">
        <v>40</v>
      </c>
      <c r="H5997" s="10" t="s">
        <v>39</v>
      </c>
      <c r="I5997" s="10" t="s">
        <v>28</v>
      </c>
      <c r="O5997" s="10">
        <f t="shared" si="93"/>
        <v>1</v>
      </c>
    </row>
    <row r="5998" spans="2:15" x14ac:dyDescent="0.3">
      <c r="B5998" s="10">
        <v>2024</v>
      </c>
      <c r="C5998" s="10" t="s">
        <v>36</v>
      </c>
      <c r="D5998" s="10" t="s">
        <v>16</v>
      </c>
      <c r="E5998" s="10" t="s">
        <v>17</v>
      </c>
      <c r="F5998" s="10" t="s">
        <v>18</v>
      </c>
      <c r="G5998" s="10" t="s">
        <v>26</v>
      </c>
      <c r="H5998" s="10" t="s">
        <v>39</v>
      </c>
      <c r="I5998" s="10" t="s">
        <v>21</v>
      </c>
      <c r="O5998" s="10">
        <f t="shared" si="93"/>
        <v>1</v>
      </c>
    </row>
    <row r="5999" spans="2:15" x14ac:dyDescent="0.3">
      <c r="B5999" s="10">
        <v>2023</v>
      </c>
      <c r="C5999" s="10" t="s">
        <v>43</v>
      </c>
      <c r="D5999" s="10" t="s">
        <v>33</v>
      </c>
      <c r="E5999" s="10" t="s">
        <v>17</v>
      </c>
      <c r="F5999" s="10" t="s">
        <v>25</v>
      </c>
      <c r="G5999" s="10" t="s">
        <v>26</v>
      </c>
      <c r="H5999" s="10" t="s">
        <v>39</v>
      </c>
      <c r="I5999" s="10" t="s">
        <v>34</v>
      </c>
      <c r="O5999" s="10">
        <f t="shared" si="93"/>
        <v>1</v>
      </c>
    </row>
    <row r="6000" spans="2:15" x14ac:dyDescent="0.3">
      <c r="B6000" s="10">
        <v>2021</v>
      </c>
      <c r="C6000" s="10" t="s">
        <v>45</v>
      </c>
      <c r="D6000" s="10" t="s">
        <v>31</v>
      </c>
      <c r="E6000" s="10" t="s">
        <v>35</v>
      </c>
      <c r="F6000" s="10" t="s">
        <v>30</v>
      </c>
      <c r="G6000" s="10" t="s">
        <v>26</v>
      </c>
      <c r="H6000" s="10" t="s">
        <v>20</v>
      </c>
      <c r="I6000" s="10" t="s">
        <v>21</v>
      </c>
      <c r="O6000" s="10">
        <f t="shared" si="93"/>
        <v>1</v>
      </c>
    </row>
    <row r="6001" spans="2:15" x14ac:dyDescent="0.3">
      <c r="B6001" s="10">
        <v>2022</v>
      </c>
      <c r="C6001" s="10" t="s">
        <v>22</v>
      </c>
      <c r="D6001" s="10" t="s">
        <v>37</v>
      </c>
      <c r="E6001" s="10" t="s">
        <v>17</v>
      </c>
      <c r="F6001" s="10" t="s">
        <v>18</v>
      </c>
      <c r="G6001" s="10" t="s">
        <v>19</v>
      </c>
      <c r="H6001" s="10" t="s">
        <v>39</v>
      </c>
      <c r="I6001" s="10" t="s">
        <v>28</v>
      </c>
      <c r="O6001" s="10">
        <f t="shared" si="93"/>
        <v>1</v>
      </c>
    </row>
    <row r="6002" spans="2:15" x14ac:dyDescent="0.3">
      <c r="B6002" s="10">
        <v>2025</v>
      </c>
      <c r="C6002" s="10" t="s">
        <v>36</v>
      </c>
      <c r="D6002" s="10" t="s">
        <v>37</v>
      </c>
      <c r="E6002" s="10" t="s">
        <v>24</v>
      </c>
      <c r="F6002" s="10" t="s">
        <v>25</v>
      </c>
      <c r="G6002" s="10" t="s">
        <v>26</v>
      </c>
      <c r="H6002" s="10" t="s">
        <v>20</v>
      </c>
      <c r="I6002" s="10" t="s">
        <v>34</v>
      </c>
      <c r="O6002" s="10">
        <f t="shared" si="93"/>
        <v>1</v>
      </c>
    </row>
    <row r="6003" spans="2:15" x14ac:dyDescent="0.3">
      <c r="B6003" s="10">
        <v>2025</v>
      </c>
      <c r="C6003" s="10" t="s">
        <v>29</v>
      </c>
      <c r="D6003" s="10" t="s">
        <v>31</v>
      </c>
      <c r="E6003" s="10" t="s">
        <v>24</v>
      </c>
      <c r="F6003" s="10" t="s">
        <v>18</v>
      </c>
      <c r="G6003" s="10" t="s">
        <v>32</v>
      </c>
      <c r="H6003" s="10" t="s">
        <v>39</v>
      </c>
      <c r="I6003" s="10" t="s">
        <v>28</v>
      </c>
      <c r="O6003" s="10">
        <f t="shared" si="93"/>
        <v>1</v>
      </c>
    </row>
    <row r="6004" spans="2:15" x14ac:dyDescent="0.3">
      <c r="B6004" s="10">
        <v>2023</v>
      </c>
      <c r="C6004" s="10" t="s">
        <v>43</v>
      </c>
      <c r="D6004" s="10" t="s">
        <v>37</v>
      </c>
      <c r="E6004" s="10" t="s">
        <v>24</v>
      </c>
      <c r="F6004" s="10" t="s">
        <v>30</v>
      </c>
      <c r="G6004" s="10" t="s">
        <v>40</v>
      </c>
      <c r="H6004" s="10" t="s">
        <v>27</v>
      </c>
      <c r="I6004" s="10" t="s">
        <v>34</v>
      </c>
      <c r="O6004" s="10">
        <f t="shared" si="93"/>
        <v>1</v>
      </c>
    </row>
    <row r="6005" spans="2:15" x14ac:dyDescent="0.3">
      <c r="B6005" s="10">
        <v>2026</v>
      </c>
      <c r="C6005" s="10" t="s">
        <v>43</v>
      </c>
      <c r="D6005" s="10" t="s">
        <v>23</v>
      </c>
      <c r="E6005" s="10" t="s">
        <v>35</v>
      </c>
      <c r="F6005" s="10" t="s">
        <v>25</v>
      </c>
      <c r="G6005" s="10" t="s">
        <v>19</v>
      </c>
      <c r="H6005" s="10" t="s">
        <v>20</v>
      </c>
      <c r="I6005" s="10" t="s">
        <v>34</v>
      </c>
      <c r="O6005" s="10">
        <f t="shared" si="93"/>
        <v>1</v>
      </c>
    </row>
    <row r="6006" spans="2:15" x14ac:dyDescent="0.3">
      <c r="B6006" s="10">
        <v>2025</v>
      </c>
      <c r="C6006" s="10" t="s">
        <v>36</v>
      </c>
      <c r="D6006" s="10" t="s">
        <v>42</v>
      </c>
      <c r="E6006" s="10" t="s">
        <v>24</v>
      </c>
      <c r="F6006" s="10" t="s">
        <v>25</v>
      </c>
      <c r="G6006" s="10" t="s">
        <v>19</v>
      </c>
      <c r="H6006" s="10" t="s">
        <v>39</v>
      </c>
      <c r="I6006" s="10" t="s">
        <v>28</v>
      </c>
      <c r="O6006" s="10">
        <f t="shared" si="93"/>
        <v>1</v>
      </c>
    </row>
    <row r="6007" spans="2:15" x14ac:dyDescent="0.3">
      <c r="B6007" s="10">
        <v>2026</v>
      </c>
      <c r="C6007" s="10" t="s">
        <v>22</v>
      </c>
      <c r="D6007" s="10" t="s">
        <v>23</v>
      </c>
      <c r="E6007" s="10" t="s">
        <v>17</v>
      </c>
      <c r="F6007" s="10" t="s">
        <v>25</v>
      </c>
      <c r="G6007" s="10" t="s">
        <v>38</v>
      </c>
      <c r="H6007" s="10" t="s">
        <v>34</v>
      </c>
      <c r="I6007" s="10" t="s">
        <v>34</v>
      </c>
      <c r="O6007" s="10">
        <f t="shared" si="93"/>
        <v>1</v>
      </c>
    </row>
    <row r="6008" spans="2:15" x14ac:dyDescent="0.3">
      <c r="B6008" s="10">
        <v>2026</v>
      </c>
      <c r="C6008" s="10" t="s">
        <v>45</v>
      </c>
      <c r="D6008" s="10" t="s">
        <v>31</v>
      </c>
      <c r="E6008" s="10" t="s">
        <v>17</v>
      </c>
      <c r="F6008" s="10" t="s">
        <v>18</v>
      </c>
      <c r="G6008" s="10" t="s">
        <v>26</v>
      </c>
      <c r="H6008" s="10" t="s">
        <v>20</v>
      </c>
      <c r="I6008" s="10" t="s">
        <v>34</v>
      </c>
      <c r="O6008" s="10">
        <f t="shared" si="93"/>
        <v>1</v>
      </c>
    </row>
    <row r="6009" spans="2:15" x14ac:dyDescent="0.3">
      <c r="B6009" s="10">
        <v>2024</v>
      </c>
      <c r="C6009" s="10" t="s">
        <v>36</v>
      </c>
      <c r="D6009" s="10" t="s">
        <v>31</v>
      </c>
      <c r="E6009" s="10" t="s">
        <v>17</v>
      </c>
      <c r="F6009" s="10" t="s">
        <v>25</v>
      </c>
      <c r="G6009" s="10" t="s">
        <v>19</v>
      </c>
      <c r="H6009" s="10" t="s">
        <v>39</v>
      </c>
      <c r="I6009" s="10" t="s">
        <v>34</v>
      </c>
      <c r="O6009" s="10">
        <f t="shared" si="93"/>
        <v>1</v>
      </c>
    </row>
    <row r="6010" spans="2:15" x14ac:dyDescent="0.3">
      <c r="B6010" s="10">
        <v>2022</v>
      </c>
      <c r="C6010" s="10" t="s">
        <v>45</v>
      </c>
      <c r="D6010" s="10" t="s">
        <v>23</v>
      </c>
      <c r="E6010" s="10" t="s">
        <v>17</v>
      </c>
      <c r="F6010" s="10" t="s">
        <v>18</v>
      </c>
      <c r="G6010" s="10" t="s">
        <v>19</v>
      </c>
      <c r="H6010" s="10" t="s">
        <v>39</v>
      </c>
      <c r="I6010" s="10" t="s">
        <v>21</v>
      </c>
      <c r="O6010" s="10">
        <f t="shared" si="93"/>
        <v>1</v>
      </c>
    </row>
    <row r="6011" spans="2:15" x14ac:dyDescent="0.3">
      <c r="B6011" s="10">
        <v>2026</v>
      </c>
      <c r="C6011" s="10" t="s">
        <v>45</v>
      </c>
      <c r="D6011" s="10" t="s">
        <v>37</v>
      </c>
      <c r="E6011" s="10" t="s">
        <v>24</v>
      </c>
      <c r="F6011" s="10" t="s">
        <v>25</v>
      </c>
      <c r="G6011" s="10" t="s">
        <v>26</v>
      </c>
      <c r="H6011" s="10" t="s">
        <v>20</v>
      </c>
      <c r="I6011" s="10" t="s">
        <v>21</v>
      </c>
      <c r="O6011" s="10">
        <f t="shared" si="93"/>
        <v>1</v>
      </c>
    </row>
    <row r="6012" spans="2:15" x14ac:dyDescent="0.3">
      <c r="B6012" s="10">
        <v>2024</v>
      </c>
      <c r="C6012" s="10" t="s">
        <v>45</v>
      </c>
      <c r="D6012" s="10" t="s">
        <v>42</v>
      </c>
      <c r="E6012" s="10" t="s">
        <v>24</v>
      </c>
      <c r="F6012" s="10" t="s">
        <v>30</v>
      </c>
      <c r="G6012" s="10" t="s">
        <v>40</v>
      </c>
      <c r="H6012" s="10" t="s">
        <v>27</v>
      </c>
      <c r="I6012" s="10" t="s">
        <v>28</v>
      </c>
      <c r="O6012" s="10">
        <f t="shared" si="93"/>
        <v>1</v>
      </c>
    </row>
    <row r="6013" spans="2:15" x14ac:dyDescent="0.3">
      <c r="B6013" s="10">
        <v>2020</v>
      </c>
      <c r="C6013" s="10" t="s">
        <v>43</v>
      </c>
      <c r="D6013" s="10" t="s">
        <v>31</v>
      </c>
      <c r="E6013" s="10" t="s">
        <v>24</v>
      </c>
      <c r="F6013" s="10" t="s">
        <v>18</v>
      </c>
      <c r="G6013" s="10" t="s">
        <v>38</v>
      </c>
      <c r="H6013" s="10" t="s">
        <v>34</v>
      </c>
      <c r="I6013" s="10" t="s">
        <v>21</v>
      </c>
      <c r="O6013" s="10">
        <f t="shared" si="93"/>
        <v>1</v>
      </c>
    </row>
    <row r="6014" spans="2:15" x14ac:dyDescent="0.3">
      <c r="B6014" s="10">
        <v>2025</v>
      </c>
      <c r="C6014" s="10" t="s">
        <v>45</v>
      </c>
      <c r="D6014" s="10" t="s">
        <v>23</v>
      </c>
      <c r="E6014" s="10" t="s">
        <v>24</v>
      </c>
      <c r="F6014" s="10" t="s">
        <v>25</v>
      </c>
      <c r="G6014" s="10" t="s">
        <v>40</v>
      </c>
      <c r="H6014" s="10" t="s">
        <v>20</v>
      </c>
      <c r="I6014" s="10" t="s">
        <v>34</v>
      </c>
      <c r="O6014" s="10">
        <f t="shared" si="93"/>
        <v>1</v>
      </c>
    </row>
    <row r="6015" spans="2:15" x14ac:dyDescent="0.3">
      <c r="B6015" s="10">
        <v>2026</v>
      </c>
      <c r="C6015" s="10" t="s">
        <v>43</v>
      </c>
      <c r="D6015" s="10" t="s">
        <v>16</v>
      </c>
      <c r="E6015" s="10" t="s">
        <v>17</v>
      </c>
      <c r="F6015" s="10" t="s">
        <v>18</v>
      </c>
      <c r="G6015" s="10" t="s">
        <v>38</v>
      </c>
      <c r="H6015" s="10" t="s">
        <v>34</v>
      </c>
      <c r="I6015" s="10" t="s">
        <v>28</v>
      </c>
      <c r="O6015" s="10">
        <f t="shared" si="93"/>
        <v>1</v>
      </c>
    </row>
    <row r="6016" spans="2:15" x14ac:dyDescent="0.3">
      <c r="B6016" s="10">
        <v>2020</v>
      </c>
      <c r="C6016" s="10" t="s">
        <v>43</v>
      </c>
      <c r="D6016" s="10" t="s">
        <v>37</v>
      </c>
      <c r="E6016" s="10" t="s">
        <v>17</v>
      </c>
      <c r="F6016" s="10" t="s">
        <v>30</v>
      </c>
      <c r="G6016" s="10" t="s">
        <v>44</v>
      </c>
      <c r="H6016" s="10" t="s">
        <v>20</v>
      </c>
      <c r="I6016" s="10" t="s">
        <v>28</v>
      </c>
      <c r="O6016" s="10">
        <f t="shared" si="93"/>
        <v>1</v>
      </c>
    </row>
    <row r="6017" spans="2:15" x14ac:dyDescent="0.3">
      <c r="B6017" s="10">
        <v>2024</v>
      </c>
      <c r="C6017" s="10" t="s">
        <v>22</v>
      </c>
      <c r="D6017" s="10" t="s">
        <v>42</v>
      </c>
      <c r="E6017" s="10" t="s">
        <v>17</v>
      </c>
      <c r="F6017" s="10" t="s">
        <v>25</v>
      </c>
      <c r="G6017" s="10" t="s">
        <v>19</v>
      </c>
      <c r="H6017" s="10" t="s">
        <v>20</v>
      </c>
      <c r="I6017" s="10" t="s">
        <v>21</v>
      </c>
      <c r="O6017" s="10">
        <f t="shared" si="93"/>
        <v>1</v>
      </c>
    </row>
    <row r="6018" spans="2:15" x14ac:dyDescent="0.3">
      <c r="B6018" s="10">
        <v>2021</v>
      </c>
      <c r="C6018" s="10" t="s">
        <v>22</v>
      </c>
      <c r="D6018" s="10" t="s">
        <v>16</v>
      </c>
      <c r="E6018" s="10" t="s">
        <v>35</v>
      </c>
      <c r="F6018" s="10" t="s">
        <v>25</v>
      </c>
      <c r="G6018" s="10" t="s">
        <v>44</v>
      </c>
      <c r="H6018" s="10" t="s">
        <v>27</v>
      </c>
      <c r="I6018" s="10" t="s">
        <v>34</v>
      </c>
      <c r="O6018" s="10">
        <f t="shared" si="93"/>
        <v>1</v>
      </c>
    </row>
    <row r="6019" spans="2:15" x14ac:dyDescent="0.3">
      <c r="B6019" s="10">
        <v>2026</v>
      </c>
      <c r="C6019" s="10" t="s">
        <v>29</v>
      </c>
      <c r="D6019" s="10" t="s">
        <v>23</v>
      </c>
      <c r="E6019" s="10" t="s">
        <v>24</v>
      </c>
      <c r="F6019" s="10" t="s">
        <v>30</v>
      </c>
      <c r="G6019" s="10" t="s">
        <v>38</v>
      </c>
      <c r="H6019" s="10" t="s">
        <v>20</v>
      </c>
      <c r="I6019" s="10" t="s">
        <v>21</v>
      </c>
      <c r="O6019" s="10">
        <f t="shared" si="93"/>
        <v>1</v>
      </c>
    </row>
    <row r="6020" spans="2:15" x14ac:dyDescent="0.3">
      <c r="B6020" s="10">
        <v>2026</v>
      </c>
      <c r="C6020" s="10" t="s">
        <v>29</v>
      </c>
      <c r="D6020" s="10" t="s">
        <v>33</v>
      </c>
      <c r="E6020" s="10" t="s">
        <v>24</v>
      </c>
      <c r="F6020" s="10" t="s">
        <v>18</v>
      </c>
      <c r="G6020" s="10" t="s">
        <v>26</v>
      </c>
      <c r="H6020" s="10" t="s">
        <v>27</v>
      </c>
      <c r="I6020" s="10" t="s">
        <v>34</v>
      </c>
      <c r="O6020" s="10">
        <f t="shared" si="93"/>
        <v>1</v>
      </c>
    </row>
    <row r="6021" spans="2:15" x14ac:dyDescent="0.3">
      <c r="B6021" s="10">
        <v>2022</v>
      </c>
      <c r="C6021" s="10" t="s">
        <v>45</v>
      </c>
      <c r="D6021" s="10" t="s">
        <v>31</v>
      </c>
      <c r="E6021" s="10" t="s">
        <v>17</v>
      </c>
      <c r="F6021" s="10" t="s">
        <v>25</v>
      </c>
      <c r="G6021" s="10" t="s">
        <v>40</v>
      </c>
      <c r="H6021" s="10" t="s">
        <v>34</v>
      </c>
      <c r="I6021" s="10" t="s">
        <v>21</v>
      </c>
      <c r="O6021" s="10">
        <f t="shared" ref="O6021:O6084" si="94">SUBTOTAL(103,B6021)</f>
        <v>1</v>
      </c>
    </row>
    <row r="6022" spans="2:15" x14ac:dyDescent="0.3">
      <c r="B6022" s="10">
        <v>2024</v>
      </c>
      <c r="C6022" s="10" t="s">
        <v>22</v>
      </c>
      <c r="D6022" s="10" t="s">
        <v>37</v>
      </c>
      <c r="E6022" s="10" t="s">
        <v>35</v>
      </c>
      <c r="F6022" s="10" t="s">
        <v>18</v>
      </c>
      <c r="G6022" s="10" t="s">
        <v>32</v>
      </c>
      <c r="H6022" s="10" t="s">
        <v>34</v>
      </c>
      <c r="I6022" s="10" t="s">
        <v>21</v>
      </c>
      <c r="O6022" s="10">
        <f t="shared" si="94"/>
        <v>1</v>
      </c>
    </row>
    <row r="6023" spans="2:15" x14ac:dyDescent="0.3">
      <c r="B6023" s="10">
        <v>2025</v>
      </c>
      <c r="C6023" s="10" t="s">
        <v>45</v>
      </c>
      <c r="D6023" s="10" t="s">
        <v>16</v>
      </c>
      <c r="E6023" s="10" t="s">
        <v>35</v>
      </c>
      <c r="F6023" s="10" t="s">
        <v>30</v>
      </c>
      <c r="G6023" s="10" t="s">
        <v>19</v>
      </c>
      <c r="H6023" s="10" t="s">
        <v>39</v>
      </c>
      <c r="I6023" s="10" t="s">
        <v>21</v>
      </c>
      <c r="O6023" s="10">
        <f t="shared" si="94"/>
        <v>1</v>
      </c>
    </row>
    <row r="6024" spans="2:15" x14ac:dyDescent="0.3">
      <c r="B6024" s="10">
        <v>2023</v>
      </c>
      <c r="C6024" s="10" t="s">
        <v>22</v>
      </c>
      <c r="D6024" s="10" t="s">
        <v>37</v>
      </c>
      <c r="E6024" s="10" t="s">
        <v>35</v>
      </c>
      <c r="F6024" s="10" t="s">
        <v>18</v>
      </c>
      <c r="G6024" s="10" t="s">
        <v>44</v>
      </c>
      <c r="H6024" s="10" t="s">
        <v>39</v>
      </c>
      <c r="I6024" s="10" t="s">
        <v>28</v>
      </c>
      <c r="O6024" s="10">
        <f t="shared" si="94"/>
        <v>1</v>
      </c>
    </row>
    <row r="6025" spans="2:15" x14ac:dyDescent="0.3">
      <c r="B6025" s="10">
        <v>2023</v>
      </c>
      <c r="C6025" s="10" t="s">
        <v>45</v>
      </c>
      <c r="D6025" s="10" t="s">
        <v>42</v>
      </c>
      <c r="E6025" s="10" t="s">
        <v>24</v>
      </c>
      <c r="F6025" s="10" t="s">
        <v>30</v>
      </c>
      <c r="G6025" s="10" t="s">
        <v>44</v>
      </c>
      <c r="H6025" s="10" t="s">
        <v>20</v>
      </c>
      <c r="I6025" s="10" t="s">
        <v>21</v>
      </c>
      <c r="O6025" s="10">
        <f t="shared" si="94"/>
        <v>1</v>
      </c>
    </row>
    <row r="6026" spans="2:15" x14ac:dyDescent="0.3">
      <c r="B6026" s="10">
        <v>2023</v>
      </c>
      <c r="C6026" s="10" t="s">
        <v>15</v>
      </c>
      <c r="D6026" s="10" t="s">
        <v>33</v>
      </c>
      <c r="E6026" s="10" t="s">
        <v>17</v>
      </c>
      <c r="F6026" s="10" t="s">
        <v>30</v>
      </c>
      <c r="G6026" s="10" t="s">
        <v>32</v>
      </c>
      <c r="H6026" s="10" t="s">
        <v>34</v>
      </c>
      <c r="I6026" s="10" t="s">
        <v>28</v>
      </c>
      <c r="O6026" s="10">
        <f t="shared" si="94"/>
        <v>1</v>
      </c>
    </row>
    <row r="6027" spans="2:15" x14ac:dyDescent="0.3">
      <c r="B6027" s="10">
        <v>2025</v>
      </c>
      <c r="C6027" s="10" t="s">
        <v>43</v>
      </c>
      <c r="D6027" s="10" t="s">
        <v>31</v>
      </c>
      <c r="E6027" s="10" t="s">
        <v>24</v>
      </c>
      <c r="F6027" s="10" t="s">
        <v>18</v>
      </c>
      <c r="G6027" s="10" t="s">
        <v>44</v>
      </c>
      <c r="H6027" s="10" t="s">
        <v>20</v>
      </c>
      <c r="I6027" s="10" t="s">
        <v>28</v>
      </c>
      <c r="O6027" s="10">
        <f t="shared" si="94"/>
        <v>1</v>
      </c>
    </row>
    <row r="6028" spans="2:15" x14ac:dyDescent="0.3">
      <c r="B6028" s="10">
        <v>2026</v>
      </c>
      <c r="C6028" s="10" t="s">
        <v>36</v>
      </c>
      <c r="D6028" s="10" t="s">
        <v>37</v>
      </c>
      <c r="E6028" s="10" t="s">
        <v>17</v>
      </c>
      <c r="F6028" s="10" t="s">
        <v>25</v>
      </c>
      <c r="G6028" s="10" t="s">
        <v>19</v>
      </c>
      <c r="H6028" s="10" t="s">
        <v>39</v>
      </c>
      <c r="I6028" s="10" t="s">
        <v>28</v>
      </c>
      <c r="O6028" s="10">
        <f t="shared" si="94"/>
        <v>1</v>
      </c>
    </row>
    <row r="6029" spans="2:15" x14ac:dyDescent="0.3">
      <c r="B6029" s="10">
        <v>2020</v>
      </c>
      <c r="C6029" s="10" t="s">
        <v>45</v>
      </c>
      <c r="D6029" s="10" t="s">
        <v>42</v>
      </c>
      <c r="E6029" s="10" t="s">
        <v>17</v>
      </c>
      <c r="F6029" s="10" t="s">
        <v>18</v>
      </c>
      <c r="G6029" s="10" t="s">
        <v>26</v>
      </c>
      <c r="H6029" s="10" t="s">
        <v>34</v>
      </c>
      <c r="I6029" s="10" t="s">
        <v>28</v>
      </c>
      <c r="O6029" s="10">
        <f t="shared" si="94"/>
        <v>1</v>
      </c>
    </row>
    <row r="6030" spans="2:15" x14ac:dyDescent="0.3">
      <c r="B6030" s="10">
        <v>2024</v>
      </c>
      <c r="C6030" s="10" t="s">
        <v>41</v>
      </c>
      <c r="D6030" s="10" t="s">
        <v>37</v>
      </c>
      <c r="E6030" s="10" t="s">
        <v>24</v>
      </c>
      <c r="F6030" s="10" t="s">
        <v>30</v>
      </c>
      <c r="G6030" s="10" t="s">
        <v>32</v>
      </c>
      <c r="H6030" s="10" t="s">
        <v>20</v>
      </c>
      <c r="I6030" s="10" t="s">
        <v>21</v>
      </c>
      <c r="O6030" s="10">
        <f t="shared" si="94"/>
        <v>1</v>
      </c>
    </row>
    <row r="6031" spans="2:15" x14ac:dyDescent="0.3">
      <c r="B6031" s="10">
        <v>2025</v>
      </c>
      <c r="C6031" s="10" t="s">
        <v>22</v>
      </c>
      <c r="D6031" s="10" t="s">
        <v>37</v>
      </c>
      <c r="E6031" s="10" t="s">
        <v>24</v>
      </c>
      <c r="F6031" s="10" t="s">
        <v>25</v>
      </c>
      <c r="G6031" s="10" t="s">
        <v>32</v>
      </c>
      <c r="H6031" s="10" t="s">
        <v>20</v>
      </c>
      <c r="I6031" s="10" t="s">
        <v>28</v>
      </c>
      <c r="O6031" s="10">
        <f t="shared" si="94"/>
        <v>1</v>
      </c>
    </row>
    <row r="6032" spans="2:15" x14ac:dyDescent="0.3">
      <c r="B6032" s="10">
        <v>2024</v>
      </c>
      <c r="C6032" s="10" t="s">
        <v>36</v>
      </c>
      <c r="D6032" s="10" t="s">
        <v>42</v>
      </c>
      <c r="E6032" s="10" t="s">
        <v>35</v>
      </c>
      <c r="F6032" s="10" t="s">
        <v>18</v>
      </c>
      <c r="G6032" s="10" t="s">
        <v>38</v>
      </c>
      <c r="H6032" s="10" t="s">
        <v>39</v>
      </c>
      <c r="I6032" s="10" t="s">
        <v>28</v>
      </c>
      <c r="O6032" s="10">
        <f t="shared" si="94"/>
        <v>1</v>
      </c>
    </row>
    <row r="6033" spans="2:15" x14ac:dyDescent="0.3">
      <c r="B6033" s="10">
        <v>2024</v>
      </c>
      <c r="C6033" s="10" t="s">
        <v>45</v>
      </c>
      <c r="D6033" s="10" t="s">
        <v>37</v>
      </c>
      <c r="E6033" s="10" t="s">
        <v>35</v>
      </c>
      <c r="F6033" s="10" t="s">
        <v>30</v>
      </c>
      <c r="G6033" s="10" t="s">
        <v>32</v>
      </c>
      <c r="H6033" s="10" t="s">
        <v>34</v>
      </c>
      <c r="I6033" s="10" t="s">
        <v>34</v>
      </c>
      <c r="O6033" s="10">
        <f t="shared" si="94"/>
        <v>1</v>
      </c>
    </row>
    <row r="6034" spans="2:15" x14ac:dyDescent="0.3">
      <c r="B6034" s="10">
        <v>2026</v>
      </c>
      <c r="C6034" s="10" t="s">
        <v>29</v>
      </c>
      <c r="D6034" s="10" t="s">
        <v>31</v>
      </c>
      <c r="E6034" s="10" t="s">
        <v>24</v>
      </c>
      <c r="F6034" s="10" t="s">
        <v>25</v>
      </c>
      <c r="G6034" s="10" t="s">
        <v>38</v>
      </c>
      <c r="H6034" s="10" t="s">
        <v>34</v>
      </c>
      <c r="I6034" s="10" t="s">
        <v>28</v>
      </c>
      <c r="O6034" s="10">
        <f t="shared" si="94"/>
        <v>1</v>
      </c>
    </row>
    <row r="6035" spans="2:15" x14ac:dyDescent="0.3">
      <c r="B6035" s="10">
        <v>2026</v>
      </c>
      <c r="C6035" s="10" t="s">
        <v>45</v>
      </c>
      <c r="D6035" s="10" t="s">
        <v>16</v>
      </c>
      <c r="E6035" s="10" t="s">
        <v>17</v>
      </c>
      <c r="F6035" s="10" t="s">
        <v>25</v>
      </c>
      <c r="G6035" s="10" t="s">
        <v>44</v>
      </c>
      <c r="H6035" s="10" t="s">
        <v>34</v>
      </c>
      <c r="I6035" s="10" t="s">
        <v>28</v>
      </c>
      <c r="O6035" s="10">
        <f t="shared" si="94"/>
        <v>1</v>
      </c>
    </row>
    <row r="6036" spans="2:15" x14ac:dyDescent="0.3">
      <c r="B6036" s="10">
        <v>2023</v>
      </c>
      <c r="C6036" s="10" t="s">
        <v>45</v>
      </c>
      <c r="D6036" s="10" t="s">
        <v>33</v>
      </c>
      <c r="E6036" s="10" t="s">
        <v>35</v>
      </c>
      <c r="F6036" s="10" t="s">
        <v>25</v>
      </c>
      <c r="G6036" s="10" t="s">
        <v>40</v>
      </c>
      <c r="H6036" s="10" t="s">
        <v>34</v>
      </c>
      <c r="I6036" s="10" t="s">
        <v>28</v>
      </c>
      <c r="O6036" s="10">
        <f t="shared" si="94"/>
        <v>1</v>
      </c>
    </row>
    <row r="6037" spans="2:15" x14ac:dyDescent="0.3">
      <c r="B6037" s="10">
        <v>2022</v>
      </c>
      <c r="C6037" s="10" t="s">
        <v>22</v>
      </c>
      <c r="D6037" s="10" t="s">
        <v>31</v>
      </c>
      <c r="E6037" s="10" t="s">
        <v>24</v>
      </c>
      <c r="F6037" s="10" t="s">
        <v>30</v>
      </c>
      <c r="G6037" s="10" t="s">
        <v>38</v>
      </c>
      <c r="H6037" s="10" t="s">
        <v>39</v>
      </c>
      <c r="I6037" s="10" t="s">
        <v>34</v>
      </c>
      <c r="O6037" s="10">
        <f t="shared" si="94"/>
        <v>1</v>
      </c>
    </row>
    <row r="6038" spans="2:15" x14ac:dyDescent="0.3">
      <c r="B6038" s="10">
        <v>2021</v>
      </c>
      <c r="C6038" s="10" t="s">
        <v>15</v>
      </c>
      <c r="D6038" s="10" t="s">
        <v>23</v>
      </c>
      <c r="E6038" s="10" t="s">
        <v>35</v>
      </c>
      <c r="F6038" s="10" t="s">
        <v>25</v>
      </c>
      <c r="G6038" s="10" t="s">
        <v>32</v>
      </c>
      <c r="H6038" s="10" t="s">
        <v>39</v>
      </c>
      <c r="I6038" s="10" t="s">
        <v>21</v>
      </c>
      <c r="O6038" s="10">
        <f t="shared" si="94"/>
        <v>1</v>
      </c>
    </row>
    <row r="6039" spans="2:15" x14ac:dyDescent="0.3">
      <c r="B6039" s="10">
        <v>2023</v>
      </c>
      <c r="C6039" s="10" t="s">
        <v>15</v>
      </c>
      <c r="D6039" s="10" t="s">
        <v>31</v>
      </c>
      <c r="E6039" s="10" t="s">
        <v>17</v>
      </c>
      <c r="F6039" s="10" t="s">
        <v>30</v>
      </c>
      <c r="G6039" s="10" t="s">
        <v>32</v>
      </c>
      <c r="H6039" s="10" t="s">
        <v>39</v>
      </c>
      <c r="I6039" s="10" t="s">
        <v>21</v>
      </c>
      <c r="O6039" s="10">
        <f t="shared" si="94"/>
        <v>1</v>
      </c>
    </row>
    <row r="6040" spans="2:15" x14ac:dyDescent="0.3">
      <c r="B6040" s="10">
        <v>2026</v>
      </c>
      <c r="C6040" s="10" t="s">
        <v>43</v>
      </c>
      <c r="D6040" s="10" t="s">
        <v>23</v>
      </c>
      <c r="E6040" s="10" t="s">
        <v>17</v>
      </c>
      <c r="F6040" s="10" t="s">
        <v>30</v>
      </c>
      <c r="G6040" s="10" t="s">
        <v>40</v>
      </c>
      <c r="H6040" s="10" t="s">
        <v>27</v>
      </c>
      <c r="I6040" s="10" t="s">
        <v>28</v>
      </c>
      <c r="O6040" s="10">
        <f t="shared" si="94"/>
        <v>1</v>
      </c>
    </row>
    <row r="6041" spans="2:15" x14ac:dyDescent="0.3">
      <c r="B6041" s="10">
        <v>2020</v>
      </c>
      <c r="C6041" s="10" t="s">
        <v>15</v>
      </c>
      <c r="D6041" s="10" t="s">
        <v>37</v>
      </c>
      <c r="E6041" s="10" t="s">
        <v>24</v>
      </c>
      <c r="F6041" s="10" t="s">
        <v>25</v>
      </c>
      <c r="G6041" s="10" t="s">
        <v>38</v>
      </c>
      <c r="H6041" s="10" t="s">
        <v>27</v>
      </c>
      <c r="I6041" s="10" t="s">
        <v>21</v>
      </c>
      <c r="O6041" s="10">
        <f t="shared" si="94"/>
        <v>1</v>
      </c>
    </row>
    <row r="6042" spans="2:15" x14ac:dyDescent="0.3">
      <c r="B6042" s="10">
        <v>2025</v>
      </c>
      <c r="C6042" s="10" t="s">
        <v>15</v>
      </c>
      <c r="D6042" s="10" t="s">
        <v>31</v>
      </c>
      <c r="E6042" s="10" t="s">
        <v>24</v>
      </c>
      <c r="F6042" s="10" t="s">
        <v>18</v>
      </c>
      <c r="G6042" s="10" t="s">
        <v>26</v>
      </c>
      <c r="H6042" s="10" t="s">
        <v>34</v>
      </c>
      <c r="I6042" s="10" t="s">
        <v>34</v>
      </c>
      <c r="O6042" s="10">
        <f t="shared" si="94"/>
        <v>1</v>
      </c>
    </row>
    <row r="6043" spans="2:15" x14ac:dyDescent="0.3">
      <c r="B6043" s="10">
        <v>2020</v>
      </c>
      <c r="C6043" s="10" t="s">
        <v>15</v>
      </c>
      <c r="D6043" s="10" t="s">
        <v>23</v>
      </c>
      <c r="E6043" s="10" t="s">
        <v>35</v>
      </c>
      <c r="F6043" s="10" t="s">
        <v>25</v>
      </c>
      <c r="G6043" s="10" t="s">
        <v>32</v>
      </c>
      <c r="H6043" s="10" t="s">
        <v>20</v>
      </c>
      <c r="I6043" s="10" t="s">
        <v>28</v>
      </c>
      <c r="O6043" s="10">
        <f t="shared" si="94"/>
        <v>1</v>
      </c>
    </row>
    <row r="6044" spans="2:15" x14ac:dyDescent="0.3">
      <c r="B6044" s="10">
        <v>2020</v>
      </c>
      <c r="C6044" s="10" t="s">
        <v>36</v>
      </c>
      <c r="D6044" s="10" t="s">
        <v>23</v>
      </c>
      <c r="E6044" s="10" t="s">
        <v>35</v>
      </c>
      <c r="F6044" s="10" t="s">
        <v>25</v>
      </c>
      <c r="G6044" s="10" t="s">
        <v>38</v>
      </c>
      <c r="H6044" s="10" t="s">
        <v>34</v>
      </c>
      <c r="I6044" s="10" t="s">
        <v>28</v>
      </c>
      <c r="O6044" s="10">
        <f t="shared" si="94"/>
        <v>1</v>
      </c>
    </row>
    <row r="6045" spans="2:15" x14ac:dyDescent="0.3">
      <c r="B6045" s="10">
        <v>2021</v>
      </c>
      <c r="C6045" s="10" t="s">
        <v>45</v>
      </c>
      <c r="D6045" s="10" t="s">
        <v>42</v>
      </c>
      <c r="E6045" s="10" t="s">
        <v>24</v>
      </c>
      <c r="F6045" s="10" t="s">
        <v>25</v>
      </c>
      <c r="G6045" s="10" t="s">
        <v>40</v>
      </c>
      <c r="H6045" s="10" t="s">
        <v>20</v>
      </c>
      <c r="I6045" s="10" t="s">
        <v>28</v>
      </c>
      <c r="O6045" s="10">
        <f t="shared" si="94"/>
        <v>1</v>
      </c>
    </row>
    <row r="6046" spans="2:15" x14ac:dyDescent="0.3">
      <c r="B6046" s="10">
        <v>2021</v>
      </c>
      <c r="C6046" s="10" t="s">
        <v>45</v>
      </c>
      <c r="D6046" s="10" t="s">
        <v>37</v>
      </c>
      <c r="E6046" s="10" t="s">
        <v>24</v>
      </c>
      <c r="F6046" s="10" t="s">
        <v>18</v>
      </c>
      <c r="G6046" s="10" t="s">
        <v>26</v>
      </c>
      <c r="H6046" s="10" t="s">
        <v>20</v>
      </c>
      <c r="I6046" s="10" t="s">
        <v>28</v>
      </c>
      <c r="O6046" s="10">
        <f t="shared" si="94"/>
        <v>1</v>
      </c>
    </row>
    <row r="6047" spans="2:15" x14ac:dyDescent="0.3">
      <c r="B6047" s="10">
        <v>2025</v>
      </c>
      <c r="C6047" s="10" t="s">
        <v>22</v>
      </c>
      <c r="D6047" s="10" t="s">
        <v>31</v>
      </c>
      <c r="E6047" s="10" t="s">
        <v>24</v>
      </c>
      <c r="F6047" s="10" t="s">
        <v>25</v>
      </c>
      <c r="G6047" s="10" t="s">
        <v>38</v>
      </c>
      <c r="H6047" s="10" t="s">
        <v>27</v>
      </c>
      <c r="I6047" s="10" t="s">
        <v>21</v>
      </c>
      <c r="O6047" s="10">
        <f t="shared" si="94"/>
        <v>1</v>
      </c>
    </row>
    <row r="6048" spans="2:15" x14ac:dyDescent="0.3">
      <c r="B6048" s="10">
        <v>2024</v>
      </c>
      <c r="C6048" s="10" t="s">
        <v>45</v>
      </c>
      <c r="D6048" s="10" t="s">
        <v>33</v>
      </c>
      <c r="E6048" s="10" t="s">
        <v>35</v>
      </c>
      <c r="F6048" s="10" t="s">
        <v>18</v>
      </c>
      <c r="G6048" s="10" t="s">
        <v>38</v>
      </c>
      <c r="H6048" s="10" t="s">
        <v>27</v>
      </c>
      <c r="I6048" s="10" t="s">
        <v>28</v>
      </c>
      <c r="O6048" s="10">
        <f t="shared" si="94"/>
        <v>1</v>
      </c>
    </row>
    <row r="6049" spans="2:15" x14ac:dyDescent="0.3">
      <c r="B6049" s="10">
        <v>2020</v>
      </c>
      <c r="C6049" s="10" t="s">
        <v>36</v>
      </c>
      <c r="D6049" s="10" t="s">
        <v>23</v>
      </c>
      <c r="E6049" s="10" t="s">
        <v>17</v>
      </c>
      <c r="F6049" s="10" t="s">
        <v>25</v>
      </c>
      <c r="G6049" s="10" t="s">
        <v>26</v>
      </c>
      <c r="H6049" s="10" t="s">
        <v>20</v>
      </c>
      <c r="I6049" s="10" t="s">
        <v>34</v>
      </c>
      <c r="O6049" s="10">
        <f t="shared" si="94"/>
        <v>1</v>
      </c>
    </row>
    <row r="6050" spans="2:15" x14ac:dyDescent="0.3">
      <c r="B6050" s="10">
        <v>2024</v>
      </c>
      <c r="C6050" s="10" t="s">
        <v>43</v>
      </c>
      <c r="D6050" s="10" t="s">
        <v>31</v>
      </c>
      <c r="E6050" s="10" t="s">
        <v>35</v>
      </c>
      <c r="F6050" s="10" t="s">
        <v>25</v>
      </c>
      <c r="G6050" s="10" t="s">
        <v>40</v>
      </c>
      <c r="H6050" s="10" t="s">
        <v>20</v>
      </c>
      <c r="I6050" s="10" t="s">
        <v>28</v>
      </c>
      <c r="O6050" s="10">
        <f t="shared" si="94"/>
        <v>1</v>
      </c>
    </row>
    <row r="6051" spans="2:15" x14ac:dyDescent="0.3">
      <c r="B6051" s="10">
        <v>2021</v>
      </c>
      <c r="C6051" s="10" t="s">
        <v>29</v>
      </c>
      <c r="D6051" s="10" t="s">
        <v>31</v>
      </c>
      <c r="E6051" s="10" t="s">
        <v>17</v>
      </c>
      <c r="F6051" s="10" t="s">
        <v>30</v>
      </c>
      <c r="G6051" s="10" t="s">
        <v>38</v>
      </c>
      <c r="H6051" s="10" t="s">
        <v>34</v>
      </c>
      <c r="I6051" s="10" t="s">
        <v>28</v>
      </c>
      <c r="O6051" s="10">
        <f t="shared" si="94"/>
        <v>1</v>
      </c>
    </row>
    <row r="6052" spans="2:15" x14ac:dyDescent="0.3">
      <c r="B6052" s="10">
        <v>2026</v>
      </c>
      <c r="C6052" s="10" t="s">
        <v>29</v>
      </c>
      <c r="D6052" s="10" t="s">
        <v>31</v>
      </c>
      <c r="E6052" s="10" t="s">
        <v>35</v>
      </c>
      <c r="F6052" s="10" t="s">
        <v>25</v>
      </c>
      <c r="G6052" s="10" t="s">
        <v>40</v>
      </c>
      <c r="H6052" s="10" t="s">
        <v>34</v>
      </c>
      <c r="I6052" s="10" t="s">
        <v>21</v>
      </c>
      <c r="O6052" s="10">
        <f t="shared" si="94"/>
        <v>1</v>
      </c>
    </row>
    <row r="6053" spans="2:15" x14ac:dyDescent="0.3">
      <c r="B6053" s="10">
        <v>2026</v>
      </c>
      <c r="C6053" s="10" t="s">
        <v>15</v>
      </c>
      <c r="D6053" s="10" t="s">
        <v>23</v>
      </c>
      <c r="E6053" s="10" t="s">
        <v>17</v>
      </c>
      <c r="F6053" s="10" t="s">
        <v>25</v>
      </c>
      <c r="G6053" s="10" t="s">
        <v>19</v>
      </c>
      <c r="H6053" s="10" t="s">
        <v>39</v>
      </c>
      <c r="I6053" s="10" t="s">
        <v>21</v>
      </c>
      <c r="O6053" s="10">
        <f t="shared" si="94"/>
        <v>1</v>
      </c>
    </row>
    <row r="6054" spans="2:15" x14ac:dyDescent="0.3">
      <c r="B6054" s="10">
        <v>2024</v>
      </c>
      <c r="C6054" s="10" t="s">
        <v>41</v>
      </c>
      <c r="D6054" s="10" t="s">
        <v>37</v>
      </c>
      <c r="E6054" s="10" t="s">
        <v>35</v>
      </c>
      <c r="F6054" s="10" t="s">
        <v>18</v>
      </c>
      <c r="G6054" s="10" t="s">
        <v>40</v>
      </c>
      <c r="H6054" s="10" t="s">
        <v>34</v>
      </c>
      <c r="I6054" s="10" t="s">
        <v>28</v>
      </c>
      <c r="O6054" s="10">
        <f t="shared" si="94"/>
        <v>1</v>
      </c>
    </row>
    <row r="6055" spans="2:15" x14ac:dyDescent="0.3">
      <c r="B6055" s="10">
        <v>2023</v>
      </c>
      <c r="C6055" s="10" t="s">
        <v>29</v>
      </c>
      <c r="D6055" s="10" t="s">
        <v>33</v>
      </c>
      <c r="E6055" s="10" t="s">
        <v>35</v>
      </c>
      <c r="F6055" s="10" t="s">
        <v>25</v>
      </c>
      <c r="G6055" s="10" t="s">
        <v>26</v>
      </c>
      <c r="H6055" s="10" t="s">
        <v>20</v>
      </c>
      <c r="I6055" s="10" t="s">
        <v>28</v>
      </c>
      <c r="O6055" s="10">
        <f t="shared" si="94"/>
        <v>1</v>
      </c>
    </row>
    <row r="6056" spans="2:15" x14ac:dyDescent="0.3">
      <c r="B6056" s="10">
        <v>2026</v>
      </c>
      <c r="C6056" s="10" t="s">
        <v>41</v>
      </c>
      <c r="D6056" s="10" t="s">
        <v>23</v>
      </c>
      <c r="E6056" s="10" t="s">
        <v>17</v>
      </c>
      <c r="F6056" s="10" t="s">
        <v>30</v>
      </c>
      <c r="G6056" s="10" t="s">
        <v>19</v>
      </c>
      <c r="H6056" s="10" t="s">
        <v>34</v>
      </c>
      <c r="I6056" s="10" t="s">
        <v>28</v>
      </c>
      <c r="O6056" s="10">
        <f t="shared" si="94"/>
        <v>1</v>
      </c>
    </row>
    <row r="6057" spans="2:15" x14ac:dyDescent="0.3">
      <c r="B6057" s="10">
        <v>2022</v>
      </c>
      <c r="C6057" s="10" t="s">
        <v>43</v>
      </c>
      <c r="D6057" s="10" t="s">
        <v>23</v>
      </c>
      <c r="E6057" s="10" t="s">
        <v>17</v>
      </c>
      <c r="F6057" s="10" t="s">
        <v>30</v>
      </c>
      <c r="G6057" s="10" t="s">
        <v>40</v>
      </c>
      <c r="H6057" s="10" t="s">
        <v>34</v>
      </c>
      <c r="I6057" s="10" t="s">
        <v>28</v>
      </c>
      <c r="O6057" s="10">
        <f t="shared" si="94"/>
        <v>1</v>
      </c>
    </row>
    <row r="6058" spans="2:15" x14ac:dyDescent="0.3">
      <c r="B6058" s="10">
        <v>2026</v>
      </c>
      <c r="C6058" s="10" t="s">
        <v>29</v>
      </c>
      <c r="D6058" s="10" t="s">
        <v>23</v>
      </c>
      <c r="E6058" s="10" t="s">
        <v>24</v>
      </c>
      <c r="F6058" s="10" t="s">
        <v>18</v>
      </c>
      <c r="G6058" s="10" t="s">
        <v>40</v>
      </c>
      <c r="H6058" s="10" t="s">
        <v>27</v>
      </c>
      <c r="I6058" s="10" t="s">
        <v>28</v>
      </c>
      <c r="O6058" s="10">
        <f t="shared" si="94"/>
        <v>1</v>
      </c>
    </row>
    <row r="6059" spans="2:15" x14ac:dyDescent="0.3">
      <c r="B6059" s="10">
        <v>2026</v>
      </c>
      <c r="C6059" s="10" t="s">
        <v>15</v>
      </c>
      <c r="D6059" s="10" t="s">
        <v>37</v>
      </c>
      <c r="E6059" s="10" t="s">
        <v>24</v>
      </c>
      <c r="F6059" s="10" t="s">
        <v>25</v>
      </c>
      <c r="G6059" s="10" t="s">
        <v>44</v>
      </c>
      <c r="H6059" s="10" t="s">
        <v>34</v>
      </c>
      <c r="I6059" s="10" t="s">
        <v>28</v>
      </c>
      <c r="O6059" s="10">
        <f t="shared" si="94"/>
        <v>1</v>
      </c>
    </row>
    <row r="6060" spans="2:15" x14ac:dyDescent="0.3">
      <c r="B6060" s="10">
        <v>2021</v>
      </c>
      <c r="C6060" s="10" t="s">
        <v>22</v>
      </c>
      <c r="D6060" s="10" t="s">
        <v>16</v>
      </c>
      <c r="E6060" s="10" t="s">
        <v>24</v>
      </c>
      <c r="F6060" s="10" t="s">
        <v>30</v>
      </c>
      <c r="G6060" s="10" t="s">
        <v>26</v>
      </c>
      <c r="H6060" s="10" t="s">
        <v>34</v>
      </c>
      <c r="I6060" s="10" t="s">
        <v>21</v>
      </c>
      <c r="O6060" s="10">
        <f t="shared" si="94"/>
        <v>1</v>
      </c>
    </row>
    <row r="6061" spans="2:15" x14ac:dyDescent="0.3">
      <c r="B6061" s="10">
        <v>2020</v>
      </c>
      <c r="C6061" s="10" t="s">
        <v>36</v>
      </c>
      <c r="D6061" s="10" t="s">
        <v>37</v>
      </c>
      <c r="E6061" s="10" t="s">
        <v>35</v>
      </c>
      <c r="F6061" s="10" t="s">
        <v>30</v>
      </c>
      <c r="G6061" s="10" t="s">
        <v>26</v>
      </c>
      <c r="H6061" s="10" t="s">
        <v>20</v>
      </c>
      <c r="I6061" s="10" t="s">
        <v>21</v>
      </c>
      <c r="O6061" s="10">
        <f t="shared" si="94"/>
        <v>1</v>
      </c>
    </row>
    <row r="6062" spans="2:15" x14ac:dyDescent="0.3">
      <c r="B6062" s="10">
        <v>2024</v>
      </c>
      <c r="C6062" s="10" t="s">
        <v>22</v>
      </c>
      <c r="D6062" s="10" t="s">
        <v>23</v>
      </c>
      <c r="E6062" s="10" t="s">
        <v>35</v>
      </c>
      <c r="F6062" s="10" t="s">
        <v>18</v>
      </c>
      <c r="G6062" s="10" t="s">
        <v>44</v>
      </c>
      <c r="H6062" s="10" t="s">
        <v>20</v>
      </c>
      <c r="I6062" s="10" t="s">
        <v>28</v>
      </c>
      <c r="O6062" s="10">
        <f t="shared" si="94"/>
        <v>1</v>
      </c>
    </row>
    <row r="6063" spans="2:15" x14ac:dyDescent="0.3">
      <c r="B6063" s="10">
        <v>2026</v>
      </c>
      <c r="C6063" s="10" t="s">
        <v>15</v>
      </c>
      <c r="D6063" s="10" t="s">
        <v>37</v>
      </c>
      <c r="E6063" s="10" t="s">
        <v>17</v>
      </c>
      <c r="F6063" s="10" t="s">
        <v>30</v>
      </c>
      <c r="G6063" s="10" t="s">
        <v>19</v>
      </c>
      <c r="H6063" s="10" t="s">
        <v>39</v>
      </c>
      <c r="I6063" s="10" t="s">
        <v>28</v>
      </c>
      <c r="O6063" s="10">
        <f t="shared" si="94"/>
        <v>1</v>
      </c>
    </row>
    <row r="6064" spans="2:15" x14ac:dyDescent="0.3">
      <c r="B6064" s="10">
        <v>2020</v>
      </c>
      <c r="C6064" s="10" t="s">
        <v>22</v>
      </c>
      <c r="D6064" s="10" t="s">
        <v>42</v>
      </c>
      <c r="E6064" s="10" t="s">
        <v>35</v>
      </c>
      <c r="F6064" s="10" t="s">
        <v>25</v>
      </c>
      <c r="G6064" s="10" t="s">
        <v>40</v>
      </c>
      <c r="H6064" s="10" t="s">
        <v>39</v>
      </c>
      <c r="I6064" s="10" t="s">
        <v>28</v>
      </c>
      <c r="O6064" s="10">
        <f t="shared" si="94"/>
        <v>1</v>
      </c>
    </row>
    <row r="6065" spans="2:15" x14ac:dyDescent="0.3">
      <c r="B6065" s="10">
        <v>2024</v>
      </c>
      <c r="C6065" s="10" t="s">
        <v>36</v>
      </c>
      <c r="D6065" s="10" t="s">
        <v>23</v>
      </c>
      <c r="E6065" s="10" t="s">
        <v>35</v>
      </c>
      <c r="F6065" s="10" t="s">
        <v>25</v>
      </c>
      <c r="G6065" s="10" t="s">
        <v>38</v>
      </c>
      <c r="H6065" s="10" t="s">
        <v>27</v>
      </c>
      <c r="I6065" s="10" t="s">
        <v>34</v>
      </c>
      <c r="O6065" s="10">
        <f t="shared" si="94"/>
        <v>1</v>
      </c>
    </row>
    <row r="6066" spans="2:15" x14ac:dyDescent="0.3">
      <c r="B6066" s="10">
        <v>2021</v>
      </c>
      <c r="C6066" s="10" t="s">
        <v>29</v>
      </c>
      <c r="D6066" s="10" t="s">
        <v>23</v>
      </c>
      <c r="E6066" s="10" t="s">
        <v>17</v>
      </c>
      <c r="F6066" s="10" t="s">
        <v>18</v>
      </c>
      <c r="G6066" s="10" t="s">
        <v>26</v>
      </c>
      <c r="H6066" s="10" t="s">
        <v>27</v>
      </c>
      <c r="I6066" s="10" t="s">
        <v>28</v>
      </c>
      <c r="O6066" s="10">
        <f t="shared" si="94"/>
        <v>1</v>
      </c>
    </row>
    <row r="6067" spans="2:15" x14ac:dyDescent="0.3">
      <c r="B6067" s="10">
        <v>2025</v>
      </c>
      <c r="C6067" s="10" t="s">
        <v>29</v>
      </c>
      <c r="D6067" s="10" t="s">
        <v>37</v>
      </c>
      <c r="E6067" s="10" t="s">
        <v>17</v>
      </c>
      <c r="F6067" s="10" t="s">
        <v>18</v>
      </c>
      <c r="G6067" s="10" t="s">
        <v>38</v>
      </c>
      <c r="H6067" s="10" t="s">
        <v>27</v>
      </c>
      <c r="I6067" s="10" t="s">
        <v>28</v>
      </c>
      <c r="O6067" s="10">
        <f t="shared" si="94"/>
        <v>1</v>
      </c>
    </row>
    <row r="6068" spans="2:15" x14ac:dyDescent="0.3">
      <c r="B6068" s="10">
        <v>2025</v>
      </c>
      <c r="C6068" s="10" t="s">
        <v>36</v>
      </c>
      <c r="D6068" s="10" t="s">
        <v>42</v>
      </c>
      <c r="E6068" s="10" t="s">
        <v>17</v>
      </c>
      <c r="F6068" s="10" t="s">
        <v>30</v>
      </c>
      <c r="G6068" s="10" t="s">
        <v>26</v>
      </c>
      <c r="H6068" s="10" t="s">
        <v>20</v>
      </c>
      <c r="I6068" s="10" t="s">
        <v>28</v>
      </c>
      <c r="O6068" s="10">
        <f t="shared" si="94"/>
        <v>1</v>
      </c>
    </row>
    <row r="6069" spans="2:15" x14ac:dyDescent="0.3">
      <c r="B6069" s="10">
        <v>2020</v>
      </c>
      <c r="C6069" s="10" t="s">
        <v>45</v>
      </c>
      <c r="D6069" s="10" t="s">
        <v>37</v>
      </c>
      <c r="E6069" s="10" t="s">
        <v>35</v>
      </c>
      <c r="F6069" s="10" t="s">
        <v>18</v>
      </c>
      <c r="G6069" s="10" t="s">
        <v>38</v>
      </c>
      <c r="H6069" s="10" t="s">
        <v>27</v>
      </c>
      <c r="I6069" s="10" t="s">
        <v>34</v>
      </c>
      <c r="O6069" s="10">
        <f t="shared" si="94"/>
        <v>1</v>
      </c>
    </row>
    <row r="6070" spans="2:15" x14ac:dyDescent="0.3">
      <c r="B6070" s="10">
        <v>2026</v>
      </c>
      <c r="C6070" s="10" t="s">
        <v>29</v>
      </c>
      <c r="D6070" s="10" t="s">
        <v>42</v>
      </c>
      <c r="E6070" s="10" t="s">
        <v>17</v>
      </c>
      <c r="F6070" s="10" t="s">
        <v>18</v>
      </c>
      <c r="G6070" s="10" t="s">
        <v>26</v>
      </c>
      <c r="H6070" s="10" t="s">
        <v>20</v>
      </c>
      <c r="I6070" s="10" t="s">
        <v>28</v>
      </c>
      <c r="O6070" s="10">
        <f t="shared" si="94"/>
        <v>1</v>
      </c>
    </row>
    <row r="6071" spans="2:15" x14ac:dyDescent="0.3">
      <c r="B6071" s="10">
        <v>2022</v>
      </c>
      <c r="C6071" s="10" t="s">
        <v>15</v>
      </c>
      <c r="D6071" s="10" t="s">
        <v>23</v>
      </c>
      <c r="E6071" s="10" t="s">
        <v>35</v>
      </c>
      <c r="F6071" s="10" t="s">
        <v>25</v>
      </c>
      <c r="G6071" s="10" t="s">
        <v>38</v>
      </c>
      <c r="H6071" s="10" t="s">
        <v>20</v>
      </c>
      <c r="I6071" s="10" t="s">
        <v>28</v>
      </c>
      <c r="O6071" s="10">
        <f t="shared" si="94"/>
        <v>1</v>
      </c>
    </row>
    <row r="6072" spans="2:15" x14ac:dyDescent="0.3">
      <c r="B6072" s="10">
        <v>2021</v>
      </c>
      <c r="C6072" s="10" t="s">
        <v>22</v>
      </c>
      <c r="D6072" s="10" t="s">
        <v>16</v>
      </c>
      <c r="E6072" s="10" t="s">
        <v>17</v>
      </c>
      <c r="F6072" s="10" t="s">
        <v>18</v>
      </c>
      <c r="G6072" s="10" t="s">
        <v>26</v>
      </c>
      <c r="H6072" s="10" t="s">
        <v>39</v>
      </c>
      <c r="I6072" s="10" t="s">
        <v>28</v>
      </c>
      <c r="O6072" s="10">
        <f t="shared" si="94"/>
        <v>1</v>
      </c>
    </row>
    <row r="6073" spans="2:15" x14ac:dyDescent="0.3">
      <c r="B6073" s="10">
        <v>2024</v>
      </c>
      <c r="C6073" s="10" t="s">
        <v>22</v>
      </c>
      <c r="D6073" s="10" t="s">
        <v>31</v>
      </c>
      <c r="E6073" s="10" t="s">
        <v>17</v>
      </c>
      <c r="F6073" s="10" t="s">
        <v>25</v>
      </c>
      <c r="G6073" s="10" t="s">
        <v>19</v>
      </c>
      <c r="H6073" s="10" t="s">
        <v>20</v>
      </c>
      <c r="I6073" s="10" t="s">
        <v>34</v>
      </c>
      <c r="O6073" s="10">
        <f t="shared" si="94"/>
        <v>1</v>
      </c>
    </row>
    <row r="6074" spans="2:15" x14ac:dyDescent="0.3">
      <c r="B6074" s="10">
        <v>2026</v>
      </c>
      <c r="C6074" s="10" t="s">
        <v>29</v>
      </c>
      <c r="D6074" s="10" t="s">
        <v>23</v>
      </c>
      <c r="E6074" s="10" t="s">
        <v>17</v>
      </c>
      <c r="F6074" s="10" t="s">
        <v>25</v>
      </c>
      <c r="G6074" s="10" t="s">
        <v>44</v>
      </c>
      <c r="H6074" s="10" t="s">
        <v>27</v>
      </c>
      <c r="I6074" s="10" t="s">
        <v>34</v>
      </c>
      <c r="O6074" s="10">
        <f t="shared" si="94"/>
        <v>1</v>
      </c>
    </row>
    <row r="6075" spans="2:15" x14ac:dyDescent="0.3">
      <c r="B6075" s="10">
        <v>2023</v>
      </c>
      <c r="C6075" s="10" t="s">
        <v>45</v>
      </c>
      <c r="D6075" s="10" t="s">
        <v>23</v>
      </c>
      <c r="E6075" s="10" t="s">
        <v>17</v>
      </c>
      <c r="F6075" s="10" t="s">
        <v>25</v>
      </c>
      <c r="G6075" s="10" t="s">
        <v>26</v>
      </c>
      <c r="H6075" s="10" t="s">
        <v>39</v>
      </c>
      <c r="I6075" s="10" t="s">
        <v>21</v>
      </c>
      <c r="O6075" s="10">
        <f t="shared" si="94"/>
        <v>1</v>
      </c>
    </row>
    <row r="6076" spans="2:15" x14ac:dyDescent="0.3">
      <c r="B6076" s="10">
        <v>2024</v>
      </c>
      <c r="C6076" s="10" t="s">
        <v>45</v>
      </c>
      <c r="D6076" s="10" t="s">
        <v>42</v>
      </c>
      <c r="E6076" s="10" t="s">
        <v>24</v>
      </c>
      <c r="F6076" s="10" t="s">
        <v>30</v>
      </c>
      <c r="G6076" s="10" t="s">
        <v>40</v>
      </c>
      <c r="H6076" s="10" t="s">
        <v>20</v>
      </c>
      <c r="I6076" s="10" t="s">
        <v>21</v>
      </c>
      <c r="O6076" s="10">
        <f t="shared" si="94"/>
        <v>1</v>
      </c>
    </row>
    <row r="6077" spans="2:15" x14ac:dyDescent="0.3">
      <c r="B6077" s="10">
        <v>2023</v>
      </c>
      <c r="C6077" s="10" t="s">
        <v>45</v>
      </c>
      <c r="D6077" s="10" t="s">
        <v>37</v>
      </c>
      <c r="E6077" s="10" t="s">
        <v>24</v>
      </c>
      <c r="F6077" s="10" t="s">
        <v>30</v>
      </c>
      <c r="G6077" s="10" t="s">
        <v>40</v>
      </c>
      <c r="H6077" s="10" t="s">
        <v>34</v>
      </c>
      <c r="I6077" s="10" t="s">
        <v>28</v>
      </c>
      <c r="O6077" s="10">
        <f t="shared" si="94"/>
        <v>1</v>
      </c>
    </row>
    <row r="6078" spans="2:15" x14ac:dyDescent="0.3">
      <c r="B6078" s="10">
        <v>2025</v>
      </c>
      <c r="C6078" s="10" t="s">
        <v>43</v>
      </c>
      <c r="D6078" s="10" t="s">
        <v>16</v>
      </c>
      <c r="E6078" s="10" t="s">
        <v>35</v>
      </c>
      <c r="F6078" s="10" t="s">
        <v>30</v>
      </c>
      <c r="G6078" s="10" t="s">
        <v>40</v>
      </c>
      <c r="H6078" s="10" t="s">
        <v>20</v>
      </c>
      <c r="I6078" s="10" t="s">
        <v>21</v>
      </c>
      <c r="O6078" s="10">
        <f t="shared" si="94"/>
        <v>1</v>
      </c>
    </row>
    <row r="6079" spans="2:15" x14ac:dyDescent="0.3">
      <c r="B6079" s="10">
        <v>2020</v>
      </c>
      <c r="C6079" s="10" t="s">
        <v>41</v>
      </c>
      <c r="D6079" s="10" t="s">
        <v>31</v>
      </c>
      <c r="E6079" s="10" t="s">
        <v>17</v>
      </c>
      <c r="F6079" s="10" t="s">
        <v>18</v>
      </c>
      <c r="G6079" s="10" t="s">
        <v>44</v>
      </c>
      <c r="H6079" s="10" t="s">
        <v>20</v>
      </c>
      <c r="I6079" s="10" t="s">
        <v>28</v>
      </c>
      <c r="O6079" s="10">
        <f t="shared" si="94"/>
        <v>1</v>
      </c>
    </row>
    <row r="6080" spans="2:15" x14ac:dyDescent="0.3">
      <c r="B6080" s="10">
        <v>2022</v>
      </c>
      <c r="C6080" s="10" t="s">
        <v>43</v>
      </c>
      <c r="D6080" s="10" t="s">
        <v>42</v>
      </c>
      <c r="E6080" s="10" t="s">
        <v>24</v>
      </c>
      <c r="F6080" s="10" t="s">
        <v>30</v>
      </c>
      <c r="G6080" s="10" t="s">
        <v>32</v>
      </c>
      <c r="H6080" s="10" t="s">
        <v>39</v>
      </c>
      <c r="I6080" s="10" t="s">
        <v>21</v>
      </c>
      <c r="O6080" s="10">
        <f t="shared" si="94"/>
        <v>1</v>
      </c>
    </row>
    <row r="6081" spans="2:15" x14ac:dyDescent="0.3">
      <c r="B6081" s="10">
        <v>2021</v>
      </c>
      <c r="C6081" s="10" t="s">
        <v>43</v>
      </c>
      <c r="D6081" s="10" t="s">
        <v>31</v>
      </c>
      <c r="E6081" s="10" t="s">
        <v>17</v>
      </c>
      <c r="F6081" s="10" t="s">
        <v>18</v>
      </c>
      <c r="G6081" s="10" t="s">
        <v>32</v>
      </c>
      <c r="H6081" s="10" t="s">
        <v>34</v>
      </c>
      <c r="I6081" s="10" t="s">
        <v>28</v>
      </c>
      <c r="O6081" s="10">
        <f t="shared" si="94"/>
        <v>1</v>
      </c>
    </row>
    <row r="6082" spans="2:15" x14ac:dyDescent="0.3">
      <c r="B6082" s="10">
        <v>2025</v>
      </c>
      <c r="C6082" s="10" t="s">
        <v>43</v>
      </c>
      <c r="D6082" s="10" t="s">
        <v>37</v>
      </c>
      <c r="E6082" s="10" t="s">
        <v>24</v>
      </c>
      <c r="F6082" s="10" t="s">
        <v>25</v>
      </c>
      <c r="G6082" s="10" t="s">
        <v>32</v>
      </c>
      <c r="H6082" s="10" t="s">
        <v>39</v>
      </c>
      <c r="I6082" s="10" t="s">
        <v>28</v>
      </c>
      <c r="O6082" s="10">
        <f t="shared" si="94"/>
        <v>1</v>
      </c>
    </row>
    <row r="6083" spans="2:15" x14ac:dyDescent="0.3">
      <c r="B6083" s="10">
        <v>2022</v>
      </c>
      <c r="C6083" s="10" t="s">
        <v>41</v>
      </c>
      <c r="D6083" s="10" t="s">
        <v>31</v>
      </c>
      <c r="E6083" s="10" t="s">
        <v>17</v>
      </c>
      <c r="F6083" s="10" t="s">
        <v>30</v>
      </c>
      <c r="G6083" s="10" t="s">
        <v>40</v>
      </c>
      <c r="H6083" s="10" t="s">
        <v>34</v>
      </c>
      <c r="I6083" s="10" t="s">
        <v>28</v>
      </c>
      <c r="O6083" s="10">
        <f t="shared" si="94"/>
        <v>1</v>
      </c>
    </row>
    <row r="6084" spans="2:15" x14ac:dyDescent="0.3">
      <c r="B6084" s="10">
        <v>2022</v>
      </c>
      <c r="C6084" s="10" t="s">
        <v>45</v>
      </c>
      <c r="D6084" s="10" t="s">
        <v>33</v>
      </c>
      <c r="E6084" s="10" t="s">
        <v>24</v>
      </c>
      <c r="F6084" s="10" t="s">
        <v>18</v>
      </c>
      <c r="G6084" s="10" t="s">
        <v>44</v>
      </c>
      <c r="H6084" s="10" t="s">
        <v>39</v>
      </c>
      <c r="I6084" s="10" t="s">
        <v>28</v>
      </c>
      <c r="O6084" s="10">
        <f t="shared" si="94"/>
        <v>1</v>
      </c>
    </row>
    <row r="6085" spans="2:15" x14ac:dyDescent="0.3">
      <c r="B6085" s="10">
        <v>2020</v>
      </c>
      <c r="C6085" s="10" t="s">
        <v>41</v>
      </c>
      <c r="D6085" s="10" t="s">
        <v>37</v>
      </c>
      <c r="E6085" s="10" t="s">
        <v>35</v>
      </c>
      <c r="F6085" s="10" t="s">
        <v>25</v>
      </c>
      <c r="G6085" s="10" t="s">
        <v>44</v>
      </c>
      <c r="H6085" s="10" t="s">
        <v>27</v>
      </c>
      <c r="I6085" s="10" t="s">
        <v>21</v>
      </c>
      <c r="O6085" s="10">
        <f t="shared" ref="O6085:O6148" si="95">SUBTOTAL(103,B6085)</f>
        <v>1</v>
      </c>
    </row>
    <row r="6086" spans="2:15" x14ac:dyDescent="0.3">
      <c r="B6086" s="10">
        <v>2023</v>
      </c>
      <c r="C6086" s="10" t="s">
        <v>15</v>
      </c>
      <c r="D6086" s="10" t="s">
        <v>23</v>
      </c>
      <c r="E6086" s="10" t="s">
        <v>24</v>
      </c>
      <c r="F6086" s="10" t="s">
        <v>25</v>
      </c>
      <c r="G6086" s="10" t="s">
        <v>19</v>
      </c>
      <c r="H6086" s="10" t="s">
        <v>34</v>
      </c>
      <c r="I6086" s="10" t="s">
        <v>28</v>
      </c>
      <c r="O6086" s="10">
        <f t="shared" si="95"/>
        <v>1</v>
      </c>
    </row>
    <row r="6087" spans="2:15" x14ac:dyDescent="0.3">
      <c r="B6087" s="10">
        <v>2024</v>
      </c>
      <c r="C6087" s="10" t="s">
        <v>15</v>
      </c>
      <c r="D6087" s="10" t="s">
        <v>23</v>
      </c>
      <c r="E6087" s="10" t="s">
        <v>17</v>
      </c>
      <c r="F6087" s="10" t="s">
        <v>30</v>
      </c>
      <c r="G6087" s="10" t="s">
        <v>19</v>
      </c>
      <c r="H6087" s="10" t="s">
        <v>20</v>
      </c>
      <c r="I6087" s="10" t="s">
        <v>34</v>
      </c>
      <c r="O6087" s="10">
        <f t="shared" si="95"/>
        <v>1</v>
      </c>
    </row>
    <row r="6088" spans="2:15" x14ac:dyDescent="0.3">
      <c r="B6088" s="10">
        <v>2023</v>
      </c>
      <c r="C6088" s="10" t="s">
        <v>15</v>
      </c>
      <c r="D6088" s="10" t="s">
        <v>16</v>
      </c>
      <c r="E6088" s="10" t="s">
        <v>24</v>
      </c>
      <c r="F6088" s="10" t="s">
        <v>25</v>
      </c>
      <c r="G6088" s="10" t="s">
        <v>38</v>
      </c>
      <c r="H6088" s="10" t="s">
        <v>27</v>
      </c>
      <c r="I6088" s="10" t="s">
        <v>21</v>
      </c>
      <c r="O6088" s="10">
        <f t="shared" si="95"/>
        <v>1</v>
      </c>
    </row>
    <row r="6089" spans="2:15" x14ac:dyDescent="0.3">
      <c r="B6089" s="10">
        <v>2026</v>
      </c>
      <c r="C6089" s="10" t="s">
        <v>41</v>
      </c>
      <c r="D6089" s="10" t="s">
        <v>31</v>
      </c>
      <c r="E6089" s="10" t="s">
        <v>24</v>
      </c>
      <c r="F6089" s="10" t="s">
        <v>25</v>
      </c>
      <c r="G6089" s="10" t="s">
        <v>44</v>
      </c>
      <c r="H6089" s="10" t="s">
        <v>20</v>
      </c>
      <c r="I6089" s="10" t="s">
        <v>28</v>
      </c>
      <c r="O6089" s="10">
        <f t="shared" si="95"/>
        <v>1</v>
      </c>
    </row>
    <row r="6090" spans="2:15" x14ac:dyDescent="0.3">
      <c r="B6090" s="10">
        <v>2021</v>
      </c>
      <c r="C6090" s="10" t="s">
        <v>41</v>
      </c>
      <c r="D6090" s="10" t="s">
        <v>16</v>
      </c>
      <c r="E6090" s="10" t="s">
        <v>24</v>
      </c>
      <c r="F6090" s="10" t="s">
        <v>30</v>
      </c>
      <c r="G6090" s="10" t="s">
        <v>38</v>
      </c>
      <c r="H6090" s="10" t="s">
        <v>27</v>
      </c>
      <c r="I6090" s="10" t="s">
        <v>28</v>
      </c>
      <c r="O6090" s="10">
        <f t="shared" si="95"/>
        <v>1</v>
      </c>
    </row>
    <row r="6091" spans="2:15" x14ac:dyDescent="0.3">
      <c r="B6091" s="10">
        <v>2026</v>
      </c>
      <c r="C6091" s="10" t="s">
        <v>15</v>
      </c>
      <c r="D6091" s="10" t="s">
        <v>42</v>
      </c>
      <c r="E6091" s="10" t="s">
        <v>17</v>
      </c>
      <c r="F6091" s="10" t="s">
        <v>25</v>
      </c>
      <c r="G6091" s="10" t="s">
        <v>26</v>
      </c>
      <c r="H6091" s="10" t="s">
        <v>27</v>
      </c>
      <c r="I6091" s="10" t="s">
        <v>28</v>
      </c>
      <c r="O6091" s="10">
        <f t="shared" si="95"/>
        <v>1</v>
      </c>
    </row>
    <row r="6092" spans="2:15" x14ac:dyDescent="0.3">
      <c r="B6092" s="10">
        <v>2020</v>
      </c>
      <c r="C6092" s="10" t="s">
        <v>29</v>
      </c>
      <c r="D6092" s="10" t="s">
        <v>16</v>
      </c>
      <c r="E6092" s="10" t="s">
        <v>24</v>
      </c>
      <c r="F6092" s="10" t="s">
        <v>30</v>
      </c>
      <c r="G6092" s="10" t="s">
        <v>26</v>
      </c>
      <c r="H6092" s="10" t="s">
        <v>20</v>
      </c>
      <c r="I6092" s="10" t="s">
        <v>34</v>
      </c>
      <c r="O6092" s="10">
        <f t="shared" si="95"/>
        <v>1</v>
      </c>
    </row>
    <row r="6093" spans="2:15" x14ac:dyDescent="0.3">
      <c r="B6093" s="10">
        <v>2023</v>
      </c>
      <c r="C6093" s="10" t="s">
        <v>43</v>
      </c>
      <c r="D6093" s="10" t="s">
        <v>23</v>
      </c>
      <c r="E6093" s="10" t="s">
        <v>24</v>
      </c>
      <c r="F6093" s="10" t="s">
        <v>25</v>
      </c>
      <c r="G6093" s="10" t="s">
        <v>40</v>
      </c>
      <c r="H6093" s="10" t="s">
        <v>34</v>
      </c>
      <c r="I6093" s="10" t="s">
        <v>28</v>
      </c>
      <c r="O6093" s="10">
        <f t="shared" si="95"/>
        <v>1</v>
      </c>
    </row>
    <row r="6094" spans="2:15" x14ac:dyDescent="0.3">
      <c r="B6094" s="10">
        <v>2024</v>
      </c>
      <c r="C6094" s="10" t="s">
        <v>43</v>
      </c>
      <c r="D6094" s="10" t="s">
        <v>31</v>
      </c>
      <c r="E6094" s="10" t="s">
        <v>17</v>
      </c>
      <c r="F6094" s="10" t="s">
        <v>18</v>
      </c>
      <c r="G6094" s="10" t="s">
        <v>26</v>
      </c>
      <c r="H6094" s="10" t="s">
        <v>27</v>
      </c>
      <c r="I6094" s="10" t="s">
        <v>28</v>
      </c>
      <c r="O6094" s="10">
        <f t="shared" si="95"/>
        <v>1</v>
      </c>
    </row>
    <row r="6095" spans="2:15" x14ac:dyDescent="0.3">
      <c r="B6095" s="10">
        <v>2023</v>
      </c>
      <c r="C6095" s="10" t="s">
        <v>15</v>
      </c>
      <c r="D6095" s="10" t="s">
        <v>23</v>
      </c>
      <c r="E6095" s="10" t="s">
        <v>17</v>
      </c>
      <c r="F6095" s="10" t="s">
        <v>30</v>
      </c>
      <c r="G6095" s="10" t="s">
        <v>44</v>
      </c>
      <c r="H6095" s="10" t="s">
        <v>27</v>
      </c>
      <c r="I6095" s="10" t="s">
        <v>28</v>
      </c>
      <c r="O6095" s="10">
        <f t="shared" si="95"/>
        <v>1</v>
      </c>
    </row>
    <row r="6096" spans="2:15" x14ac:dyDescent="0.3">
      <c r="B6096" s="10">
        <v>2025</v>
      </c>
      <c r="C6096" s="10" t="s">
        <v>45</v>
      </c>
      <c r="D6096" s="10" t="s">
        <v>16</v>
      </c>
      <c r="E6096" s="10" t="s">
        <v>17</v>
      </c>
      <c r="F6096" s="10" t="s">
        <v>25</v>
      </c>
      <c r="G6096" s="10" t="s">
        <v>44</v>
      </c>
      <c r="H6096" s="10" t="s">
        <v>20</v>
      </c>
      <c r="I6096" s="10" t="s">
        <v>21</v>
      </c>
      <c r="O6096" s="10">
        <f t="shared" si="95"/>
        <v>1</v>
      </c>
    </row>
    <row r="6097" spans="2:15" x14ac:dyDescent="0.3">
      <c r="B6097" s="10">
        <v>2025</v>
      </c>
      <c r="C6097" s="10" t="s">
        <v>22</v>
      </c>
      <c r="D6097" s="10" t="s">
        <v>33</v>
      </c>
      <c r="E6097" s="10" t="s">
        <v>24</v>
      </c>
      <c r="F6097" s="10" t="s">
        <v>18</v>
      </c>
      <c r="G6097" s="10" t="s">
        <v>19</v>
      </c>
      <c r="H6097" s="10" t="s">
        <v>20</v>
      </c>
      <c r="I6097" s="10" t="s">
        <v>28</v>
      </c>
      <c r="O6097" s="10">
        <f t="shared" si="95"/>
        <v>1</v>
      </c>
    </row>
    <row r="6098" spans="2:15" x14ac:dyDescent="0.3">
      <c r="B6098" s="10">
        <v>2020</v>
      </c>
      <c r="C6098" s="10" t="s">
        <v>41</v>
      </c>
      <c r="D6098" s="10" t="s">
        <v>23</v>
      </c>
      <c r="E6098" s="10" t="s">
        <v>24</v>
      </c>
      <c r="F6098" s="10" t="s">
        <v>18</v>
      </c>
      <c r="G6098" s="10" t="s">
        <v>38</v>
      </c>
      <c r="H6098" s="10" t="s">
        <v>27</v>
      </c>
      <c r="I6098" s="10" t="s">
        <v>28</v>
      </c>
      <c r="O6098" s="10">
        <f t="shared" si="95"/>
        <v>1</v>
      </c>
    </row>
    <row r="6099" spans="2:15" x14ac:dyDescent="0.3">
      <c r="B6099" s="10">
        <v>2022</v>
      </c>
      <c r="C6099" s="10" t="s">
        <v>45</v>
      </c>
      <c r="D6099" s="10" t="s">
        <v>23</v>
      </c>
      <c r="E6099" s="10" t="s">
        <v>17</v>
      </c>
      <c r="F6099" s="10" t="s">
        <v>30</v>
      </c>
      <c r="G6099" s="10" t="s">
        <v>26</v>
      </c>
      <c r="H6099" s="10" t="s">
        <v>34</v>
      </c>
      <c r="I6099" s="10" t="s">
        <v>28</v>
      </c>
      <c r="O6099" s="10">
        <f t="shared" si="95"/>
        <v>1</v>
      </c>
    </row>
    <row r="6100" spans="2:15" x14ac:dyDescent="0.3">
      <c r="B6100" s="10">
        <v>2022</v>
      </c>
      <c r="C6100" s="10" t="s">
        <v>15</v>
      </c>
      <c r="D6100" s="10" t="s">
        <v>23</v>
      </c>
      <c r="E6100" s="10" t="s">
        <v>24</v>
      </c>
      <c r="F6100" s="10" t="s">
        <v>25</v>
      </c>
      <c r="G6100" s="10" t="s">
        <v>44</v>
      </c>
      <c r="H6100" s="10" t="s">
        <v>27</v>
      </c>
      <c r="I6100" s="10" t="s">
        <v>28</v>
      </c>
      <c r="O6100" s="10">
        <f t="shared" si="95"/>
        <v>1</v>
      </c>
    </row>
    <row r="6101" spans="2:15" x14ac:dyDescent="0.3">
      <c r="B6101" s="10">
        <v>2023</v>
      </c>
      <c r="C6101" s="10" t="s">
        <v>45</v>
      </c>
      <c r="D6101" s="10" t="s">
        <v>31</v>
      </c>
      <c r="E6101" s="10" t="s">
        <v>35</v>
      </c>
      <c r="F6101" s="10" t="s">
        <v>30</v>
      </c>
      <c r="G6101" s="10" t="s">
        <v>19</v>
      </c>
      <c r="H6101" s="10" t="s">
        <v>34</v>
      </c>
      <c r="I6101" s="10" t="s">
        <v>34</v>
      </c>
      <c r="O6101" s="10">
        <f t="shared" si="95"/>
        <v>1</v>
      </c>
    </row>
    <row r="6102" spans="2:15" x14ac:dyDescent="0.3">
      <c r="B6102" s="10">
        <v>2026</v>
      </c>
      <c r="C6102" s="10" t="s">
        <v>22</v>
      </c>
      <c r="D6102" s="10" t="s">
        <v>31</v>
      </c>
      <c r="E6102" s="10" t="s">
        <v>24</v>
      </c>
      <c r="F6102" s="10" t="s">
        <v>25</v>
      </c>
      <c r="G6102" s="10" t="s">
        <v>32</v>
      </c>
      <c r="H6102" s="10" t="s">
        <v>20</v>
      </c>
      <c r="I6102" s="10" t="s">
        <v>28</v>
      </c>
      <c r="O6102" s="10">
        <f t="shared" si="95"/>
        <v>1</v>
      </c>
    </row>
    <row r="6103" spans="2:15" x14ac:dyDescent="0.3">
      <c r="B6103" s="10">
        <v>2024</v>
      </c>
      <c r="C6103" s="10" t="s">
        <v>22</v>
      </c>
      <c r="D6103" s="10" t="s">
        <v>23</v>
      </c>
      <c r="E6103" s="10" t="s">
        <v>35</v>
      </c>
      <c r="F6103" s="10" t="s">
        <v>18</v>
      </c>
      <c r="G6103" s="10" t="s">
        <v>44</v>
      </c>
      <c r="H6103" s="10" t="s">
        <v>27</v>
      </c>
      <c r="I6103" s="10" t="s">
        <v>21</v>
      </c>
      <c r="O6103" s="10">
        <f t="shared" si="95"/>
        <v>1</v>
      </c>
    </row>
    <row r="6104" spans="2:15" x14ac:dyDescent="0.3">
      <c r="B6104" s="10">
        <v>2025</v>
      </c>
      <c r="C6104" s="10" t="s">
        <v>45</v>
      </c>
      <c r="D6104" s="10" t="s">
        <v>23</v>
      </c>
      <c r="E6104" s="10" t="s">
        <v>24</v>
      </c>
      <c r="F6104" s="10" t="s">
        <v>30</v>
      </c>
      <c r="G6104" s="10" t="s">
        <v>44</v>
      </c>
      <c r="H6104" s="10" t="s">
        <v>34</v>
      </c>
      <c r="I6104" s="10" t="s">
        <v>21</v>
      </c>
      <c r="O6104" s="10">
        <f t="shared" si="95"/>
        <v>1</v>
      </c>
    </row>
    <row r="6105" spans="2:15" x14ac:dyDescent="0.3">
      <c r="B6105" s="10">
        <v>2026</v>
      </c>
      <c r="C6105" s="10" t="s">
        <v>43</v>
      </c>
      <c r="D6105" s="10" t="s">
        <v>16</v>
      </c>
      <c r="E6105" s="10" t="s">
        <v>24</v>
      </c>
      <c r="F6105" s="10" t="s">
        <v>25</v>
      </c>
      <c r="G6105" s="10" t="s">
        <v>44</v>
      </c>
      <c r="H6105" s="10" t="s">
        <v>27</v>
      </c>
      <c r="I6105" s="10" t="s">
        <v>21</v>
      </c>
      <c r="O6105" s="10">
        <f t="shared" si="95"/>
        <v>1</v>
      </c>
    </row>
    <row r="6106" spans="2:15" x14ac:dyDescent="0.3">
      <c r="B6106" s="10">
        <v>2020</v>
      </c>
      <c r="C6106" s="10" t="s">
        <v>29</v>
      </c>
      <c r="D6106" s="10" t="s">
        <v>37</v>
      </c>
      <c r="E6106" s="10" t="s">
        <v>24</v>
      </c>
      <c r="F6106" s="10" t="s">
        <v>18</v>
      </c>
      <c r="G6106" s="10" t="s">
        <v>44</v>
      </c>
      <c r="H6106" s="10" t="s">
        <v>27</v>
      </c>
      <c r="I6106" s="10" t="s">
        <v>28</v>
      </c>
      <c r="O6106" s="10">
        <f t="shared" si="95"/>
        <v>1</v>
      </c>
    </row>
    <row r="6107" spans="2:15" x14ac:dyDescent="0.3">
      <c r="B6107" s="10">
        <v>2022</v>
      </c>
      <c r="C6107" s="10" t="s">
        <v>29</v>
      </c>
      <c r="D6107" s="10" t="s">
        <v>16</v>
      </c>
      <c r="E6107" s="10" t="s">
        <v>35</v>
      </c>
      <c r="F6107" s="10" t="s">
        <v>18</v>
      </c>
      <c r="G6107" s="10" t="s">
        <v>38</v>
      </c>
      <c r="H6107" s="10" t="s">
        <v>27</v>
      </c>
      <c r="I6107" s="10" t="s">
        <v>34</v>
      </c>
      <c r="O6107" s="10">
        <f t="shared" si="95"/>
        <v>1</v>
      </c>
    </row>
    <row r="6108" spans="2:15" x14ac:dyDescent="0.3">
      <c r="B6108" s="10">
        <v>2026</v>
      </c>
      <c r="C6108" s="10" t="s">
        <v>29</v>
      </c>
      <c r="D6108" s="10" t="s">
        <v>23</v>
      </c>
      <c r="E6108" s="10" t="s">
        <v>35</v>
      </c>
      <c r="F6108" s="10" t="s">
        <v>25</v>
      </c>
      <c r="G6108" s="10" t="s">
        <v>40</v>
      </c>
      <c r="H6108" s="10" t="s">
        <v>34</v>
      </c>
      <c r="I6108" s="10" t="s">
        <v>21</v>
      </c>
      <c r="O6108" s="10">
        <f t="shared" si="95"/>
        <v>1</v>
      </c>
    </row>
    <row r="6109" spans="2:15" x14ac:dyDescent="0.3">
      <c r="B6109" s="10">
        <v>2024</v>
      </c>
      <c r="C6109" s="10" t="s">
        <v>36</v>
      </c>
      <c r="D6109" s="10" t="s">
        <v>42</v>
      </c>
      <c r="E6109" s="10" t="s">
        <v>35</v>
      </c>
      <c r="F6109" s="10" t="s">
        <v>30</v>
      </c>
      <c r="G6109" s="10" t="s">
        <v>32</v>
      </c>
      <c r="H6109" s="10" t="s">
        <v>20</v>
      </c>
      <c r="I6109" s="10" t="s">
        <v>28</v>
      </c>
      <c r="O6109" s="10">
        <f t="shared" si="95"/>
        <v>1</v>
      </c>
    </row>
    <row r="6110" spans="2:15" x14ac:dyDescent="0.3">
      <c r="B6110" s="10">
        <v>2023</v>
      </c>
      <c r="C6110" s="10" t="s">
        <v>43</v>
      </c>
      <c r="D6110" s="10" t="s">
        <v>37</v>
      </c>
      <c r="E6110" s="10" t="s">
        <v>17</v>
      </c>
      <c r="F6110" s="10" t="s">
        <v>30</v>
      </c>
      <c r="G6110" s="10" t="s">
        <v>32</v>
      </c>
      <c r="H6110" s="10" t="s">
        <v>20</v>
      </c>
      <c r="I6110" s="10" t="s">
        <v>28</v>
      </c>
      <c r="O6110" s="10">
        <f t="shared" si="95"/>
        <v>1</v>
      </c>
    </row>
    <row r="6111" spans="2:15" x14ac:dyDescent="0.3">
      <c r="B6111" s="10">
        <v>2020</v>
      </c>
      <c r="C6111" s="10" t="s">
        <v>41</v>
      </c>
      <c r="D6111" s="10" t="s">
        <v>23</v>
      </c>
      <c r="E6111" s="10" t="s">
        <v>24</v>
      </c>
      <c r="F6111" s="10" t="s">
        <v>25</v>
      </c>
      <c r="G6111" s="10" t="s">
        <v>40</v>
      </c>
      <c r="H6111" s="10" t="s">
        <v>20</v>
      </c>
      <c r="I6111" s="10" t="s">
        <v>21</v>
      </c>
      <c r="O6111" s="10">
        <f t="shared" si="95"/>
        <v>1</v>
      </c>
    </row>
    <row r="6112" spans="2:15" x14ac:dyDescent="0.3">
      <c r="B6112" s="10">
        <v>2021</v>
      </c>
      <c r="C6112" s="10" t="s">
        <v>15</v>
      </c>
      <c r="D6112" s="10" t="s">
        <v>33</v>
      </c>
      <c r="E6112" s="10" t="s">
        <v>17</v>
      </c>
      <c r="F6112" s="10" t="s">
        <v>30</v>
      </c>
      <c r="G6112" s="10" t="s">
        <v>32</v>
      </c>
      <c r="H6112" s="10" t="s">
        <v>39</v>
      </c>
      <c r="I6112" s="10" t="s">
        <v>28</v>
      </c>
      <c r="O6112" s="10">
        <f t="shared" si="95"/>
        <v>1</v>
      </c>
    </row>
    <row r="6113" spans="2:15" x14ac:dyDescent="0.3">
      <c r="B6113" s="10">
        <v>2021</v>
      </c>
      <c r="C6113" s="10" t="s">
        <v>45</v>
      </c>
      <c r="D6113" s="10" t="s">
        <v>16</v>
      </c>
      <c r="E6113" s="10" t="s">
        <v>35</v>
      </c>
      <c r="F6113" s="10" t="s">
        <v>30</v>
      </c>
      <c r="G6113" s="10" t="s">
        <v>44</v>
      </c>
      <c r="H6113" s="10" t="s">
        <v>27</v>
      </c>
      <c r="I6113" s="10" t="s">
        <v>34</v>
      </c>
      <c r="O6113" s="10">
        <f t="shared" si="95"/>
        <v>1</v>
      </c>
    </row>
    <row r="6114" spans="2:15" x14ac:dyDescent="0.3">
      <c r="B6114" s="10">
        <v>2024</v>
      </c>
      <c r="C6114" s="10" t="s">
        <v>43</v>
      </c>
      <c r="D6114" s="10" t="s">
        <v>37</v>
      </c>
      <c r="E6114" s="10" t="s">
        <v>35</v>
      </c>
      <c r="F6114" s="10" t="s">
        <v>18</v>
      </c>
      <c r="G6114" s="10" t="s">
        <v>38</v>
      </c>
      <c r="H6114" s="10" t="s">
        <v>20</v>
      </c>
      <c r="I6114" s="10" t="s">
        <v>28</v>
      </c>
      <c r="O6114" s="10">
        <f t="shared" si="95"/>
        <v>1</v>
      </c>
    </row>
    <row r="6115" spans="2:15" x14ac:dyDescent="0.3">
      <c r="B6115" s="10">
        <v>2024</v>
      </c>
      <c r="C6115" s="10" t="s">
        <v>15</v>
      </c>
      <c r="D6115" s="10" t="s">
        <v>37</v>
      </c>
      <c r="E6115" s="10" t="s">
        <v>17</v>
      </c>
      <c r="F6115" s="10" t="s">
        <v>18</v>
      </c>
      <c r="G6115" s="10" t="s">
        <v>19</v>
      </c>
      <c r="H6115" s="10" t="s">
        <v>39</v>
      </c>
      <c r="I6115" s="10" t="s">
        <v>28</v>
      </c>
      <c r="O6115" s="10">
        <f t="shared" si="95"/>
        <v>1</v>
      </c>
    </row>
    <row r="6116" spans="2:15" x14ac:dyDescent="0.3">
      <c r="B6116" s="10">
        <v>2024</v>
      </c>
      <c r="C6116" s="10" t="s">
        <v>45</v>
      </c>
      <c r="D6116" s="10" t="s">
        <v>23</v>
      </c>
      <c r="E6116" s="10" t="s">
        <v>17</v>
      </c>
      <c r="F6116" s="10" t="s">
        <v>30</v>
      </c>
      <c r="G6116" s="10" t="s">
        <v>26</v>
      </c>
      <c r="H6116" s="10" t="s">
        <v>27</v>
      </c>
      <c r="I6116" s="10" t="s">
        <v>21</v>
      </c>
      <c r="O6116" s="10">
        <f t="shared" si="95"/>
        <v>1</v>
      </c>
    </row>
    <row r="6117" spans="2:15" x14ac:dyDescent="0.3">
      <c r="B6117" s="10">
        <v>2023</v>
      </c>
      <c r="C6117" s="10" t="s">
        <v>43</v>
      </c>
      <c r="D6117" s="10" t="s">
        <v>37</v>
      </c>
      <c r="E6117" s="10" t="s">
        <v>35</v>
      </c>
      <c r="F6117" s="10" t="s">
        <v>30</v>
      </c>
      <c r="G6117" s="10" t="s">
        <v>26</v>
      </c>
      <c r="H6117" s="10" t="s">
        <v>27</v>
      </c>
      <c r="I6117" s="10" t="s">
        <v>28</v>
      </c>
      <c r="O6117" s="10">
        <f t="shared" si="95"/>
        <v>1</v>
      </c>
    </row>
    <row r="6118" spans="2:15" x14ac:dyDescent="0.3">
      <c r="B6118" s="10">
        <v>2025</v>
      </c>
      <c r="C6118" s="10" t="s">
        <v>29</v>
      </c>
      <c r="D6118" s="10" t="s">
        <v>23</v>
      </c>
      <c r="E6118" s="10" t="s">
        <v>35</v>
      </c>
      <c r="F6118" s="10" t="s">
        <v>30</v>
      </c>
      <c r="G6118" s="10" t="s">
        <v>19</v>
      </c>
      <c r="H6118" s="10" t="s">
        <v>27</v>
      </c>
      <c r="I6118" s="10" t="s">
        <v>28</v>
      </c>
      <c r="O6118" s="10">
        <f t="shared" si="95"/>
        <v>1</v>
      </c>
    </row>
    <row r="6119" spans="2:15" x14ac:dyDescent="0.3">
      <c r="B6119" s="10">
        <v>2021</v>
      </c>
      <c r="C6119" s="10" t="s">
        <v>43</v>
      </c>
      <c r="D6119" s="10" t="s">
        <v>37</v>
      </c>
      <c r="E6119" s="10" t="s">
        <v>24</v>
      </c>
      <c r="F6119" s="10" t="s">
        <v>18</v>
      </c>
      <c r="G6119" s="10" t="s">
        <v>40</v>
      </c>
      <c r="H6119" s="10" t="s">
        <v>39</v>
      </c>
      <c r="I6119" s="10" t="s">
        <v>28</v>
      </c>
      <c r="O6119" s="10">
        <f t="shared" si="95"/>
        <v>1</v>
      </c>
    </row>
    <row r="6120" spans="2:15" x14ac:dyDescent="0.3">
      <c r="B6120" s="10">
        <v>2024</v>
      </c>
      <c r="C6120" s="10" t="s">
        <v>36</v>
      </c>
      <c r="D6120" s="10" t="s">
        <v>31</v>
      </c>
      <c r="E6120" s="10" t="s">
        <v>24</v>
      </c>
      <c r="F6120" s="10" t="s">
        <v>30</v>
      </c>
      <c r="G6120" s="10" t="s">
        <v>40</v>
      </c>
      <c r="H6120" s="10" t="s">
        <v>20</v>
      </c>
      <c r="I6120" s="10" t="s">
        <v>28</v>
      </c>
      <c r="O6120" s="10">
        <f t="shared" si="95"/>
        <v>1</v>
      </c>
    </row>
    <row r="6121" spans="2:15" x14ac:dyDescent="0.3">
      <c r="B6121" s="10">
        <v>2021</v>
      </c>
      <c r="C6121" s="10" t="s">
        <v>43</v>
      </c>
      <c r="D6121" s="10" t="s">
        <v>33</v>
      </c>
      <c r="E6121" s="10" t="s">
        <v>24</v>
      </c>
      <c r="F6121" s="10" t="s">
        <v>30</v>
      </c>
      <c r="G6121" s="10" t="s">
        <v>44</v>
      </c>
      <c r="H6121" s="10" t="s">
        <v>20</v>
      </c>
      <c r="I6121" s="10" t="s">
        <v>34</v>
      </c>
      <c r="O6121" s="10">
        <f t="shared" si="95"/>
        <v>1</v>
      </c>
    </row>
    <row r="6122" spans="2:15" x14ac:dyDescent="0.3">
      <c r="B6122" s="10">
        <v>2025</v>
      </c>
      <c r="C6122" s="10" t="s">
        <v>43</v>
      </c>
      <c r="D6122" s="10" t="s">
        <v>16</v>
      </c>
      <c r="E6122" s="10" t="s">
        <v>17</v>
      </c>
      <c r="F6122" s="10" t="s">
        <v>18</v>
      </c>
      <c r="G6122" s="10" t="s">
        <v>44</v>
      </c>
      <c r="H6122" s="10" t="s">
        <v>27</v>
      </c>
      <c r="I6122" s="10" t="s">
        <v>21</v>
      </c>
      <c r="O6122" s="10">
        <f t="shared" si="95"/>
        <v>1</v>
      </c>
    </row>
    <row r="6123" spans="2:15" x14ac:dyDescent="0.3">
      <c r="B6123" s="10">
        <v>2022</v>
      </c>
      <c r="C6123" s="10" t="s">
        <v>29</v>
      </c>
      <c r="D6123" s="10" t="s">
        <v>31</v>
      </c>
      <c r="E6123" s="10" t="s">
        <v>35</v>
      </c>
      <c r="F6123" s="10" t="s">
        <v>30</v>
      </c>
      <c r="G6123" s="10" t="s">
        <v>26</v>
      </c>
      <c r="H6123" s="10" t="s">
        <v>39</v>
      </c>
      <c r="I6123" s="10" t="s">
        <v>28</v>
      </c>
      <c r="O6123" s="10">
        <f t="shared" si="95"/>
        <v>1</v>
      </c>
    </row>
    <row r="6124" spans="2:15" x14ac:dyDescent="0.3">
      <c r="B6124" s="10">
        <v>2023</v>
      </c>
      <c r="C6124" s="10" t="s">
        <v>41</v>
      </c>
      <c r="D6124" s="10" t="s">
        <v>31</v>
      </c>
      <c r="E6124" s="10" t="s">
        <v>24</v>
      </c>
      <c r="F6124" s="10" t="s">
        <v>30</v>
      </c>
      <c r="G6124" s="10" t="s">
        <v>32</v>
      </c>
      <c r="H6124" s="10" t="s">
        <v>27</v>
      </c>
      <c r="I6124" s="10" t="s">
        <v>34</v>
      </c>
      <c r="O6124" s="10">
        <f t="shared" si="95"/>
        <v>1</v>
      </c>
    </row>
    <row r="6125" spans="2:15" x14ac:dyDescent="0.3">
      <c r="B6125" s="10">
        <v>2023</v>
      </c>
      <c r="C6125" s="10" t="s">
        <v>15</v>
      </c>
      <c r="D6125" s="10" t="s">
        <v>37</v>
      </c>
      <c r="E6125" s="10" t="s">
        <v>24</v>
      </c>
      <c r="F6125" s="10" t="s">
        <v>25</v>
      </c>
      <c r="G6125" s="10" t="s">
        <v>26</v>
      </c>
      <c r="H6125" s="10" t="s">
        <v>39</v>
      </c>
      <c r="I6125" s="10" t="s">
        <v>28</v>
      </c>
      <c r="O6125" s="10">
        <f t="shared" si="95"/>
        <v>1</v>
      </c>
    </row>
    <row r="6126" spans="2:15" x14ac:dyDescent="0.3">
      <c r="B6126" s="10">
        <v>2026</v>
      </c>
      <c r="C6126" s="10" t="s">
        <v>43</v>
      </c>
      <c r="D6126" s="10" t="s">
        <v>33</v>
      </c>
      <c r="E6126" s="10" t="s">
        <v>17</v>
      </c>
      <c r="F6126" s="10" t="s">
        <v>25</v>
      </c>
      <c r="G6126" s="10" t="s">
        <v>40</v>
      </c>
      <c r="H6126" s="10" t="s">
        <v>20</v>
      </c>
      <c r="I6126" s="10" t="s">
        <v>28</v>
      </c>
      <c r="O6126" s="10">
        <f t="shared" si="95"/>
        <v>1</v>
      </c>
    </row>
    <row r="6127" spans="2:15" x14ac:dyDescent="0.3">
      <c r="B6127" s="10">
        <v>2023</v>
      </c>
      <c r="C6127" s="10" t="s">
        <v>36</v>
      </c>
      <c r="D6127" s="10" t="s">
        <v>31</v>
      </c>
      <c r="E6127" s="10" t="s">
        <v>35</v>
      </c>
      <c r="F6127" s="10" t="s">
        <v>30</v>
      </c>
      <c r="G6127" s="10" t="s">
        <v>26</v>
      </c>
      <c r="H6127" s="10" t="s">
        <v>27</v>
      </c>
      <c r="I6127" s="10" t="s">
        <v>21</v>
      </c>
      <c r="O6127" s="10">
        <f t="shared" si="95"/>
        <v>1</v>
      </c>
    </row>
    <row r="6128" spans="2:15" x14ac:dyDescent="0.3">
      <c r="B6128" s="10">
        <v>2023</v>
      </c>
      <c r="C6128" s="10" t="s">
        <v>36</v>
      </c>
      <c r="D6128" s="10" t="s">
        <v>31</v>
      </c>
      <c r="E6128" s="10" t="s">
        <v>24</v>
      </c>
      <c r="F6128" s="10" t="s">
        <v>25</v>
      </c>
      <c r="G6128" s="10" t="s">
        <v>26</v>
      </c>
      <c r="H6128" s="10" t="s">
        <v>20</v>
      </c>
      <c r="I6128" s="10" t="s">
        <v>28</v>
      </c>
      <c r="O6128" s="10">
        <f t="shared" si="95"/>
        <v>1</v>
      </c>
    </row>
    <row r="6129" spans="2:15" x14ac:dyDescent="0.3">
      <c r="B6129" s="10">
        <v>2024</v>
      </c>
      <c r="C6129" s="10" t="s">
        <v>43</v>
      </c>
      <c r="D6129" s="10" t="s">
        <v>16</v>
      </c>
      <c r="E6129" s="10" t="s">
        <v>35</v>
      </c>
      <c r="F6129" s="10" t="s">
        <v>25</v>
      </c>
      <c r="G6129" s="10" t="s">
        <v>32</v>
      </c>
      <c r="H6129" s="10" t="s">
        <v>20</v>
      </c>
      <c r="I6129" s="10" t="s">
        <v>21</v>
      </c>
      <c r="O6129" s="10">
        <f t="shared" si="95"/>
        <v>1</v>
      </c>
    </row>
    <row r="6130" spans="2:15" x14ac:dyDescent="0.3">
      <c r="B6130" s="10">
        <v>2022</v>
      </c>
      <c r="C6130" s="10" t="s">
        <v>15</v>
      </c>
      <c r="D6130" s="10" t="s">
        <v>23</v>
      </c>
      <c r="E6130" s="10" t="s">
        <v>35</v>
      </c>
      <c r="F6130" s="10" t="s">
        <v>25</v>
      </c>
      <c r="G6130" s="10" t="s">
        <v>32</v>
      </c>
      <c r="H6130" s="10" t="s">
        <v>34</v>
      </c>
      <c r="I6130" s="10" t="s">
        <v>28</v>
      </c>
      <c r="O6130" s="10">
        <f t="shared" si="95"/>
        <v>1</v>
      </c>
    </row>
    <row r="6131" spans="2:15" x14ac:dyDescent="0.3">
      <c r="B6131" s="10">
        <v>2022</v>
      </c>
      <c r="C6131" s="10" t="s">
        <v>43</v>
      </c>
      <c r="D6131" s="10" t="s">
        <v>33</v>
      </c>
      <c r="E6131" s="10" t="s">
        <v>35</v>
      </c>
      <c r="F6131" s="10" t="s">
        <v>30</v>
      </c>
      <c r="G6131" s="10" t="s">
        <v>26</v>
      </c>
      <c r="H6131" s="10" t="s">
        <v>39</v>
      </c>
      <c r="I6131" s="10" t="s">
        <v>34</v>
      </c>
      <c r="O6131" s="10">
        <f t="shared" si="95"/>
        <v>1</v>
      </c>
    </row>
    <row r="6132" spans="2:15" x14ac:dyDescent="0.3">
      <c r="B6132" s="10">
        <v>2021</v>
      </c>
      <c r="C6132" s="10" t="s">
        <v>29</v>
      </c>
      <c r="D6132" s="10" t="s">
        <v>16</v>
      </c>
      <c r="E6132" s="10" t="s">
        <v>24</v>
      </c>
      <c r="F6132" s="10" t="s">
        <v>18</v>
      </c>
      <c r="G6132" s="10" t="s">
        <v>40</v>
      </c>
      <c r="H6132" s="10" t="s">
        <v>34</v>
      </c>
      <c r="I6132" s="10" t="s">
        <v>28</v>
      </c>
      <c r="O6132" s="10">
        <f t="shared" si="95"/>
        <v>1</v>
      </c>
    </row>
    <row r="6133" spans="2:15" x14ac:dyDescent="0.3">
      <c r="B6133" s="10">
        <v>2025</v>
      </c>
      <c r="C6133" s="10" t="s">
        <v>15</v>
      </c>
      <c r="D6133" s="10" t="s">
        <v>33</v>
      </c>
      <c r="E6133" s="10" t="s">
        <v>24</v>
      </c>
      <c r="F6133" s="10" t="s">
        <v>25</v>
      </c>
      <c r="G6133" s="10" t="s">
        <v>26</v>
      </c>
      <c r="H6133" s="10" t="s">
        <v>34</v>
      </c>
      <c r="I6133" s="10" t="s">
        <v>21</v>
      </c>
      <c r="O6133" s="10">
        <f t="shared" si="95"/>
        <v>1</v>
      </c>
    </row>
    <row r="6134" spans="2:15" x14ac:dyDescent="0.3">
      <c r="B6134" s="10">
        <v>2026</v>
      </c>
      <c r="C6134" s="10" t="s">
        <v>15</v>
      </c>
      <c r="D6134" s="10" t="s">
        <v>31</v>
      </c>
      <c r="E6134" s="10" t="s">
        <v>24</v>
      </c>
      <c r="F6134" s="10" t="s">
        <v>25</v>
      </c>
      <c r="G6134" s="10" t="s">
        <v>19</v>
      </c>
      <c r="H6134" s="10" t="s">
        <v>39</v>
      </c>
      <c r="I6134" s="10" t="s">
        <v>28</v>
      </c>
      <c r="O6134" s="10">
        <f t="shared" si="95"/>
        <v>1</v>
      </c>
    </row>
    <row r="6135" spans="2:15" x14ac:dyDescent="0.3">
      <c r="B6135" s="10">
        <v>2023</v>
      </c>
      <c r="C6135" s="10" t="s">
        <v>43</v>
      </c>
      <c r="D6135" s="10" t="s">
        <v>42</v>
      </c>
      <c r="E6135" s="10" t="s">
        <v>17</v>
      </c>
      <c r="F6135" s="10" t="s">
        <v>30</v>
      </c>
      <c r="G6135" s="10" t="s">
        <v>26</v>
      </c>
      <c r="H6135" s="10" t="s">
        <v>39</v>
      </c>
      <c r="I6135" s="10" t="s">
        <v>21</v>
      </c>
      <c r="O6135" s="10">
        <f t="shared" si="95"/>
        <v>1</v>
      </c>
    </row>
    <row r="6136" spans="2:15" x14ac:dyDescent="0.3">
      <c r="B6136" s="10">
        <v>2023</v>
      </c>
      <c r="C6136" s="10" t="s">
        <v>29</v>
      </c>
      <c r="D6136" s="10" t="s">
        <v>37</v>
      </c>
      <c r="E6136" s="10" t="s">
        <v>17</v>
      </c>
      <c r="F6136" s="10" t="s">
        <v>30</v>
      </c>
      <c r="G6136" s="10" t="s">
        <v>32</v>
      </c>
      <c r="H6136" s="10" t="s">
        <v>39</v>
      </c>
      <c r="I6136" s="10" t="s">
        <v>21</v>
      </c>
      <c r="O6136" s="10">
        <f t="shared" si="95"/>
        <v>1</v>
      </c>
    </row>
    <row r="6137" spans="2:15" x14ac:dyDescent="0.3">
      <c r="B6137" s="10">
        <v>2023</v>
      </c>
      <c r="C6137" s="10" t="s">
        <v>22</v>
      </c>
      <c r="D6137" s="10" t="s">
        <v>16</v>
      </c>
      <c r="E6137" s="10" t="s">
        <v>35</v>
      </c>
      <c r="F6137" s="10" t="s">
        <v>25</v>
      </c>
      <c r="G6137" s="10" t="s">
        <v>44</v>
      </c>
      <c r="H6137" s="10" t="s">
        <v>27</v>
      </c>
      <c r="I6137" s="10" t="s">
        <v>21</v>
      </c>
      <c r="O6137" s="10">
        <f t="shared" si="95"/>
        <v>1</v>
      </c>
    </row>
    <row r="6138" spans="2:15" x14ac:dyDescent="0.3">
      <c r="B6138" s="10">
        <v>2023</v>
      </c>
      <c r="C6138" s="10" t="s">
        <v>15</v>
      </c>
      <c r="D6138" s="10" t="s">
        <v>37</v>
      </c>
      <c r="E6138" s="10" t="s">
        <v>35</v>
      </c>
      <c r="F6138" s="10" t="s">
        <v>25</v>
      </c>
      <c r="G6138" s="10" t="s">
        <v>40</v>
      </c>
      <c r="H6138" s="10" t="s">
        <v>27</v>
      </c>
      <c r="I6138" s="10" t="s">
        <v>28</v>
      </c>
      <c r="O6138" s="10">
        <f t="shared" si="95"/>
        <v>1</v>
      </c>
    </row>
    <row r="6139" spans="2:15" x14ac:dyDescent="0.3">
      <c r="B6139" s="10">
        <v>2026</v>
      </c>
      <c r="C6139" s="10" t="s">
        <v>36</v>
      </c>
      <c r="D6139" s="10" t="s">
        <v>16</v>
      </c>
      <c r="E6139" s="10" t="s">
        <v>35</v>
      </c>
      <c r="F6139" s="10" t="s">
        <v>25</v>
      </c>
      <c r="G6139" s="10" t="s">
        <v>44</v>
      </c>
      <c r="H6139" s="10" t="s">
        <v>39</v>
      </c>
      <c r="I6139" s="10" t="s">
        <v>21</v>
      </c>
      <c r="O6139" s="10">
        <f t="shared" si="95"/>
        <v>1</v>
      </c>
    </row>
    <row r="6140" spans="2:15" x14ac:dyDescent="0.3">
      <c r="B6140" s="10">
        <v>2022</v>
      </c>
      <c r="C6140" s="10" t="s">
        <v>45</v>
      </c>
      <c r="D6140" s="10" t="s">
        <v>33</v>
      </c>
      <c r="E6140" s="10" t="s">
        <v>35</v>
      </c>
      <c r="F6140" s="10" t="s">
        <v>25</v>
      </c>
      <c r="G6140" s="10" t="s">
        <v>44</v>
      </c>
      <c r="H6140" s="10" t="s">
        <v>20</v>
      </c>
      <c r="I6140" s="10" t="s">
        <v>28</v>
      </c>
      <c r="O6140" s="10">
        <f t="shared" si="95"/>
        <v>1</v>
      </c>
    </row>
    <row r="6141" spans="2:15" x14ac:dyDescent="0.3">
      <c r="B6141" s="10">
        <v>2020</v>
      </c>
      <c r="C6141" s="10" t="s">
        <v>43</v>
      </c>
      <c r="D6141" s="10" t="s">
        <v>16</v>
      </c>
      <c r="E6141" s="10" t="s">
        <v>17</v>
      </c>
      <c r="F6141" s="10" t="s">
        <v>30</v>
      </c>
      <c r="G6141" s="10" t="s">
        <v>40</v>
      </c>
      <c r="H6141" s="10" t="s">
        <v>39</v>
      </c>
      <c r="I6141" s="10" t="s">
        <v>28</v>
      </c>
      <c r="O6141" s="10">
        <f t="shared" si="95"/>
        <v>1</v>
      </c>
    </row>
    <row r="6142" spans="2:15" x14ac:dyDescent="0.3">
      <c r="B6142" s="10">
        <v>2024</v>
      </c>
      <c r="C6142" s="10" t="s">
        <v>22</v>
      </c>
      <c r="D6142" s="10" t="s">
        <v>16</v>
      </c>
      <c r="E6142" s="10" t="s">
        <v>35</v>
      </c>
      <c r="F6142" s="10" t="s">
        <v>30</v>
      </c>
      <c r="G6142" s="10" t="s">
        <v>40</v>
      </c>
      <c r="H6142" s="10" t="s">
        <v>27</v>
      </c>
      <c r="I6142" s="10" t="s">
        <v>34</v>
      </c>
      <c r="O6142" s="10">
        <f t="shared" si="95"/>
        <v>1</v>
      </c>
    </row>
    <row r="6143" spans="2:15" x14ac:dyDescent="0.3">
      <c r="B6143" s="10">
        <v>2021</v>
      </c>
      <c r="C6143" s="10" t="s">
        <v>45</v>
      </c>
      <c r="D6143" s="10" t="s">
        <v>33</v>
      </c>
      <c r="E6143" s="10" t="s">
        <v>17</v>
      </c>
      <c r="F6143" s="10" t="s">
        <v>30</v>
      </c>
      <c r="G6143" s="10" t="s">
        <v>32</v>
      </c>
      <c r="H6143" s="10" t="s">
        <v>20</v>
      </c>
      <c r="I6143" s="10" t="s">
        <v>28</v>
      </c>
      <c r="O6143" s="10">
        <f t="shared" si="95"/>
        <v>1</v>
      </c>
    </row>
    <row r="6144" spans="2:15" x14ac:dyDescent="0.3">
      <c r="B6144" s="10">
        <v>2026</v>
      </c>
      <c r="C6144" s="10" t="s">
        <v>41</v>
      </c>
      <c r="D6144" s="10" t="s">
        <v>16</v>
      </c>
      <c r="E6144" s="10" t="s">
        <v>17</v>
      </c>
      <c r="F6144" s="10" t="s">
        <v>18</v>
      </c>
      <c r="G6144" s="10" t="s">
        <v>19</v>
      </c>
      <c r="H6144" s="10" t="s">
        <v>39</v>
      </c>
      <c r="I6144" s="10" t="s">
        <v>28</v>
      </c>
      <c r="O6144" s="10">
        <f t="shared" si="95"/>
        <v>1</v>
      </c>
    </row>
    <row r="6145" spans="2:15" x14ac:dyDescent="0.3">
      <c r="B6145" s="10">
        <v>2023</v>
      </c>
      <c r="C6145" s="10" t="s">
        <v>29</v>
      </c>
      <c r="D6145" s="10" t="s">
        <v>33</v>
      </c>
      <c r="E6145" s="10" t="s">
        <v>24</v>
      </c>
      <c r="F6145" s="10" t="s">
        <v>25</v>
      </c>
      <c r="G6145" s="10" t="s">
        <v>26</v>
      </c>
      <c r="H6145" s="10" t="s">
        <v>20</v>
      </c>
      <c r="I6145" s="10" t="s">
        <v>21</v>
      </c>
      <c r="O6145" s="10">
        <f t="shared" si="95"/>
        <v>1</v>
      </c>
    </row>
    <row r="6146" spans="2:15" x14ac:dyDescent="0.3">
      <c r="B6146" s="10">
        <v>2025</v>
      </c>
      <c r="C6146" s="10" t="s">
        <v>41</v>
      </c>
      <c r="D6146" s="10" t="s">
        <v>42</v>
      </c>
      <c r="E6146" s="10" t="s">
        <v>35</v>
      </c>
      <c r="F6146" s="10" t="s">
        <v>30</v>
      </c>
      <c r="G6146" s="10" t="s">
        <v>40</v>
      </c>
      <c r="H6146" s="10" t="s">
        <v>39</v>
      </c>
      <c r="I6146" s="10" t="s">
        <v>21</v>
      </c>
      <c r="O6146" s="10">
        <f t="shared" si="95"/>
        <v>1</v>
      </c>
    </row>
    <row r="6147" spans="2:15" x14ac:dyDescent="0.3">
      <c r="B6147" s="10">
        <v>2024</v>
      </c>
      <c r="C6147" s="10" t="s">
        <v>41</v>
      </c>
      <c r="D6147" s="10" t="s">
        <v>37</v>
      </c>
      <c r="E6147" s="10" t="s">
        <v>24</v>
      </c>
      <c r="F6147" s="10" t="s">
        <v>18</v>
      </c>
      <c r="G6147" s="10" t="s">
        <v>44</v>
      </c>
      <c r="H6147" s="10" t="s">
        <v>34</v>
      </c>
      <c r="I6147" s="10" t="s">
        <v>28</v>
      </c>
      <c r="O6147" s="10">
        <f t="shared" si="95"/>
        <v>1</v>
      </c>
    </row>
    <row r="6148" spans="2:15" x14ac:dyDescent="0.3">
      <c r="B6148" s="10">
        <v>2025</v>
      </c>
      <c r="C6148" s="10" t="s">
        <v>15</v>
      </c>
      <c r="D6148" s="10" t="s">
        <v>23</v>
      </c>
      <c r="E6148" s="10" t="s">
        <v>24</v>
      </c>
      <c r="F6148" s="10" t="s">
        <v>25</v>
      </c>
      <c r="G6148" s="10" t="s">
        <v>44</v>
      </c>
      <c r="H6148" s="10" t="s">
        <v>39</v>
      </c>
      <c r="I6148" s="10" t="s">
        <v>28</v>
      </c>
      <c r="O6148" s="10">
        <f t="shared" si="95"/>
        <v>1</v>
      </c>
    </row>
    <row r="6149" spans="2:15" x14ac:dyDescent="0.3">
      <c r="B6149" s="10">
        <v>2025</v>
      </c>
      <c r="C6149" s="10" t="s">
        <v>36</v>
      </c>
      <c r="D6149" s="10" t="s">
        <v>37</v>
      </c>
      <c r="E6149" s="10" t="s">
        <v>35</v>
      </c>
      <c r="F6149" s="10" t="s">
        <v>18</v>
      </c>
      <c r="G6149" s="10" t="s">
        <v>38</v>
      </c>
      <c r="H6149" s="10" t="s">
        <v>20</v>
      </c>
      <c r="I6149" s="10" t="s">
        <v>34</v>
      </c>
      <c r="O6149" s="10">
        <f t="shared" ref="O6149:O6212" si="96">SUBTOTAL(103,B6149)</f>
        <v>1</v>
      </c>
    </row>
    <row r="6150" spans="2:15" x14ac:dyDescent="0.3">
      <c r="B6150" s="10">
        <v>2026</v>
      </c>
      <c r="C6150" s="10" t="s">
        <v>43</v>
      </c>
      <c r="D6150" s="10" t="s">
        <v>16</v>
      </c>
      <c r="E6150" s="10" t="s">
        <v>35</v>
      </c>
      <c r="F6150" s="10" t="s">
        <v>30</v>
      </c>
      <c r="G6150" s="10" t="s">
        <v>26</v>
      </c>
      <c r="H6150" s="10" t="s">
        <v>20</v>
      </c>
      <c r="I6150" s="10" t="s">
        <v>21</v>
      </c>
      <c r="O6150" s="10">
        <f t="shared" si="96"/>
        <v>1</v>
      </c>
    </row>
    <row r="6151" spans="2:15" x14ac:dyDescent="0.3">
      <c r="B6151" s="10">
        <v>2023</v>
      </c>
      <c r="C6151" s="10" t="s">
        <v>36</v>
      </c>
      <c r="D6151" s="10" t="s">
        <v>31</v>
      </c>
      <c r="E6151" s="10" t="s">
        <v>35</v>
      </c>
      <c r="F6151" s="10" t="s">
        <v>25</v>
      </c>
      <c r="G6151" s="10" t="s">
        <v>44</v>
      </c>
      <c r="H6151" s="10" t="s">
        <v>39</v>
      </c>
      <c r="I6151" s="10" t="s">
        <v>34</v>
      </c>
      <c r="O6151" s="10">
        <f t="shared" si="96"/>
        <v>1</v>
      </c>
    </row>
    <row r="6152" spans="2:15" x14ac:dyDescent="0.3">
      <c r="B6152" s="10">
        <v>2023</v>
      </c>
      <c r="C6152" s="10" t="s">
        <v>29</v>
      </c>
      <c r="D6152" s="10" t="s">
        <v>42</v>
      </c>
      <c r="E6152" s="10" t="s">
        <v>35</v>
      </c>
      <c r="F6152" s="10" t="s">
        <v>18</v>
      </c>
      <c r="G6152" s="10" t="s">
        <v>32</v>
      </c>
      <c r="H6152" s="10" t="s">
        <v>27</v>
      </c>
      <c r="I6152" s="10" t="s">
        <v>34</v>
      </c>
      <c r="O6152" s="10">
        <f t="shared" si="96"/>
        <v>1</v>
      </c>
    </row>
    <row r="6153" spans="2:15" x14ac:dyDescent="0.3">
      <c r="B6153" s="10">
        <v>2025</v>
      </c>
      <c r="C6153" s="10" t="s">
        <v>15</v>
      </c>
      <c r="D6153" s="10" t="s">
        <v>33</v>
      </c>
      <c r="E6153" s="10" t="s">
        <v>24</v>
      </c>
      <c r="F6153" s="10" t="s">
        <v>25</v>
      </c>
      <c r="G6153" s="10" t="s">
        <v>32</v>
      </c>
      <c r="H6153" s="10" t="s">
        <v>20</v>
      </c>
      <c r="I6153" s="10" t="s">
        <v>34</v>
      </c>
      <c r="O6153" s="10">
        <f t="shared" si="96"/>
        <v>1</v>
      </c>
    </row>
    <row r="6154" spans="2:15" x14ac:dyDescent="0.3">
      <c r="B6154" s="10">
        <v>2024</v>
      </c>
      <c r="C6154" s="10" t="s">
        <v>41</v>
      </c>
      <c r="D6154" s="10" t="s">
        <v>31</v>
      </c>
      <c r="E6154" s="10" t="s">
        <v>24</v>
      </c>
      <c r="F6154" s="10" t="s">
        <v>30</v>
      </c>
      <c r="G6154" s="10" t="s">
        <v>44</v>
      </c>
      <c r="H6154" s="10" t="s">
        <v>27</v>
      </c>
      <c r="I6154" s="10" t="s">
        <v>34</v>
      </c>
      <c r="O6154" s="10">
        <f t="shared" si="96"/>
        <v>1</v>
      </c>
    </row>
    <row r="6155" spans="2:15" x14ac:dyDescent="0.3">
      <c r="B6155" s="10">
        <v>2025</v>
      </c>
      <c r="C6155" s="10" t="s">
        <v>22</v>
      </c>
      <c r="D6155" s="10" t="s">
        <v>33</v>
      </c>
      <c r="E6155" s="10" t="s">
        <v>17</v>
      </c>
      <c r="F6155" s="10" t="s">
        <v>18</v>
      </c>
      <c r="G6155" s="10" t="s">
        <v>44</v>
      </c>
      <c r="H6155" s="10" t="s">
        <v>20</v>
      </c>
      <c r="I6155" s="10" t="s">
        <v>34</v>
      </c>
      <c r="O6155" s="10">
        <f t="shared" si="96"/>
        <v>1</v>
      </c>
    </row>
    <row r="6156" spans="2:15" x14ac:dyDescent="0.3">
      <c r="B6156" s="10">
        <v>2024</v>
      </c>
      <c r="C6156" s="10" t="s">
        <v>15</v>
      </c>
      <c r="D6156" s="10" t="s">
        <v>42</v>
      </c>
      <c r="E6156" s="10" t="s">
        <v>35</v>
      </c>
      <c r="F6156" s="10" t="s">
        <v>18</v>
      </c>
      <c r="G6156" s="10" t="s">
        <v>44</v>
      </c>
      <c r="H6156" s="10" t="s">
        <v>39</v>
      </c>
      <c r="I6156" s="10" t="s">
        <v>28</v>
      </c>
      <c r="O6156" s="10">
        <f t="shared" si="96"/>
        <v>1</v>
      </c>
    </row>
    <row r="6157" spans="2:15" x14ac:dyDescent="0.3">
      <c r="B6157" s="10">
        <v>2024</v>
      </c>
      <c r="C6157" s="10" t="s">
        <v>36</v>
      </c>
      <c r="D6157" s="10" t="s">
        <v>31</v>
      </c>
      <c r="E6157" s="10" t="s">
        <v>17</v>
      </c>
      <c r="F6157" s="10" t="s">
        <v>25</v>
      </c>
      <c r="G6157" s="10" t="s">
        <v>32</v>
      </c>
      <c r="H6157" s="10" t="s">
        <v>20</v>
      </c>
      <c r="I6157" s="10" t="s">
        <v>34</v>
      </c>
      <c r="O6157" s="10">
        <f t="shared" si="96"/>
        <v>1</v>
      </c>
    </row>
    <row r="6158" spans="2:15" x14ac:dyDescent="0.3">
      <c r="B6158" s="10">
        <v>2025</v>
      </c>
      <c r="C6158" s="10" t="s">
        <v>45</v>
      </c>
      <c r="D6158" s="10" t="s">
        <v>37</v>
      </c>
      <c r="E6158" s="10" t="s">
        <v>17</v>
      </c>
      <c r="F6158" s="10" t="s">
        <v>30</v>
      </c>
      <c r="G6158" s="10" t="s">
        <v>38</v>
      </c>
      <c r="H6158" s="10" t="s">
        <v>34</v>
      </c>
      <c r="I6158" s="10" t="s">
        <v>34</v>
      </c>
      <c r="O6158" s="10">
        <f t="shared" si="96"/>
        <v>1</v>
      </c>
    </row>
    <row r="6159" spans="2:15" x14ac:dyDescent="0.3">
      <c r="B6159" s="10">
        <v>2020</v>
      </c>
      <c r="C6159" s="10" t="s">
        <v>41</v>
      </c>
      <c r="D6159" s="10" t="s">
        <v>31</v>
      </c>
      <c r="E6159" s="10" t="s">
        <v>24</v>
      </c>
      <c r="F6159" s="10" t="s">
        <v>30</v>
      </c>
      <c r="G6159" s="10" t="s">
        <v>32</v>
      </c>
      <c r="H6159" s="10" t="s">
        <v>39</v>
      </c>
      <c r="I6159" s="10" t="s">
        <v>21</v>
      </c>
      <c r="O6159" s="10">
        <f t="shared" si="96"/>
        <v>1</v>
      </c>
    </row>
    <row r="6160" spans="2:15" x14ac:dyDescent="0.3">
      <c r="B6160" s="10">
        <v>2023</v>
      </c>
      <c r="C6160" s="10" t="s">
        <v>36</v>
      </c>
      <c r="D6160" s="10" t="s">
        <v>37</v>
      </c>
      <c r="E6160" s="10" t="s">
        <v>24</v>
      </c>
      <c r="F6160" s="10" t="s">
        <v>25</v>
      </c>
      <c r="G6160" s="10" t="s">
        <v>40</v>
      </c>
      <c r="H6160" s="10" t="s">
        <v>20</v>
      </c>
      <c r="I6160" s="10" t="s">
        <v>21</v>
      </c>
      <c r="O6160" s="10">
        <f t="shared" si="96"/>
        <v>1</v>
      </c>
    </row>
    <row r="6161" spans="2:15" x14ac:dyDescent="0.3">
      <c r="B6161" s="10">
        <v>2023</v>
      </c>
      <c r="C6161" s="10" t="s">
        <v>15</v>
      </c>
      <c r="D6161" s="10" t="s">
        <v>37</v>
      </c>
      <c r="E6161" s="10" t="s">
        <v>35</v>
      </c>
      <c r="F6161" s="10" t="s">
        <v>18</v>
      </c>
      <c r="G6161" s="10" t="s">
        <v>44</v>
      </c>
      <c r="H6161" s="10" t="s">
        <v>27</v>
      </c>
      <c r="I6161" s="10" t="s">
        <v>21</v>
      </c>
      <c r="O6161" s="10">
        <f t="shared" si="96"/>
        <v>1</v>
      </c>
    </row>
    <row r="6162" spans="2:15" x14ac:dyDescent="0.3">
      <c r="B6162" s="10">
        <v>2020</v>
      </c>
      <c r="C6162" s="10" t="s">
        <v>43</v>
      </c>
      <c r="D6162" s="10" t="s">
        <v>37</v>
      </c>
      <c r="E6162" s="10" t="s">
        <v>35</v>
      </c>
      <c r="F6162" s="10" t="s">
        <v>25</v>
      </c>
      <c r="G6162" s="10" t="s">
        <v>40</v>
      </c>
      <c r="H6162" s="10" t="s">
        <v>34</v>
      </c>
      <c r="I6162" s="10" t="s">
        <v>21</v>
      </c>
      <c r="O6162" s="10">
        <f t="shared" si="96"/>
        <v>1</v>
      </c>
    </row>
    <row r="6163" spans="2:15" x14ac:dyDescent="0.3">
      <c r="B6163" s="10">
        <v>2024</v>
      </c>
      <c r="C6163" s="10" t="s">
        <v>45</v>
      </c>
      <c r="D6163" s="10" t="s">
        <v>42</v>
      </c>
      <c r="E6163" s="10" t="s">
        <v>17</v>
      </c>
      <c r="F6163" s="10" t="s">
        <v>18</v>
      </c>
      <c r="G6163" s="10" t="s">
        <v>44</v>
      </c>
      <c r="H6163" s="10" t="s">
        <v>27</v>
      </c>
      <c r="I6163" s="10" t="s">
        <v>28</v>
      </c>
      <c r="O6163" s="10">
        <f t="shared" si="96"/>
        <v>1</v>
      </c>
    </row>
    <row r="6164" spans="2:15" x14ac:dyDescent="0.3">
      <c r="B6164" s="10">
        <v>2022</v>
      </c>
      <c r="C6164" s="10" t="s">
        <v>43</v>
      </c>
      <c r="D6164" s="10" t="s">
        <v>42</v>
      </c>
      <c r="E6164" s="10" t="s">
        <v>35</v>
      </c>
      <c r="F6164" s="10" t="s">
        <v>18</v>
      </c>
      <c r="G6164" s="10" t="s">
        <v>26</v>
      </c>
      <c r="H6164" s="10" t="s">
        <v>20</v>
      </c>
      <c r="I6164" s="10" t="s">
        <v>34</v>
      </c>
      <c r="O6164" s="10">
        <f t="shared" si="96"/>
        <v>1</v>
      </c>
    </row>
    <row r="6165" spans="2:15" x14ac:dyDescent="0.3">
      <c r="B6165" s="10">
        <v>2026</v>
      </c>
      <c r="C6165" s="10" t="s">
        <v>15</v>
      </c>
      <c r="D6165" s="10" t="s">
        <v>31</v>
      </c>
      <c r="E6165" s="10" t="s">
        <v>17</v>
      </c>
      <c r="F6165" s="10" t="s">
        <v>25</v>
      </c>
      <c r="G6165" s="10" t="s">
        <v>40</v>
      </c>
      <c r="H6165" s="10" t="s">
        <v>39</v>
      </c>
      <c r="I6165" s="10" t="s">
        <v>34</v>
      </c>
      <c r="O6165" s="10">
        <f t="shared" si="96"/>
        <v>1</v>
      </c>
    </row>
    <row r="6166" spans="2:15" x14ac:dyDescent="0.3">
      <c r="B6166" s="10">
        <v>2021</v>
      </c>
      <c r="C6166" s="10" t="s">
        <v>43</v>
      </c>
      <c r="D6166" s="10" t="s">
        <v>42</v>
      </c>
      <c r="E6166" s="10" t="s">
        <v>17</v>
      </c>
      <c r="F6166" s="10" t="s">
        <v>18</v>
      </c>
      <c r="G6166" s="10" t="s">
        <v>38</v>
      </c>
      <c r="H6166" s="10" t="s">
        <v>39</v>
      </c>
      <c r="I6166" s="10" t="s">
        <v>21</v>
      </c>
      <c r="O6166" s="10">
        <f t="shared" si="96"/>
        <v>1</v>
      </c>
    </row>
    <row r="6167" spans="2:15" x14ac:dyDescent="0.3">
      <c r="B6167" s="10">
        <v>2021</v>
      </c>
      <c r="C6167" s="10" t="s">
        <v>29</v>
      </c>
      <c r="D6167" s="10" t="s">
        <v>33</v>
      </c>
      <c r="E6167" s="10" t="s">
        <v>35</v>
      </c>
      <c r="F6167" s="10" t="s">
        <v>18</v>
      </c>
      <c r="G6167" s="10" t="s">
        <v>44</v>
      </c>
      <c r="H6167" s="10" t="s">
        <v>34</v>
      </c>
      <c r="I6167" s="10" t="s">
        <v>28</v>
      </c>
      <c r="O6167" s="10">
        <f t="shared" si="96"/>
        <v>1</v>
      </c>
    </row>
    <row r="6168" spans="2:15" x14ac:dyDescent="0.3">
      <c r="B6168" s="10">
        <v>2022</v>
      </c>
      <c r="C6168" s="10" t="s">
        <v>43</v>
      </c>
      <c r="D6168" s="10" t="s">
        <v>23</v>
      </c>
      <c r="E6168" s="10" t="s">
        <v>24</v>
      </c>
      <c r="F6168" s="10" t="s">
        <v>25</v>
      </c>
      <c r="G6168" s="10" t="s">
        <v>40</v>
      </c>
      <c r="H6168" s="10" t="s">
        <v>34</v>
      </c>
      <c r="I6168" s="10" t="s">
        <v>28</v>
      </c>
      <c r="O6168" s="10">
        <f t="shared" si="96"/>
        <v>1</v>
      </c>
    </row>
    <row r="6169" spans="2:15" x14ac:dyDescent="0.3">
      <c r="B6169" s="10">
        <v>2022</v>
      </c>
      <c r="C6169" s="10" t="s">
        <v>41</v>
      </c>
      <c r="D6169" s="10" t="s">
        <v>42</v>
      </c>
      <c r="E6169" s="10" t="s">
        <v>24</v>
      </c>
      <c r="F6169" s="10" t="s">
        <v>30</v>
      </c>
      <c r="G6169" s="10" t="s">
        <v>44</v>
      </c>
      <c r="H6169" s="10" t="s">
        <v>27</v>
      </c>
      <c r="I6169" s="10" t="s">
        <v>28</v>
      </c>
      <c r="O6169" s="10">
        <f t="shared" si="96"/>
        <v>1</v>
      </c>
    </row>
    <row r="6170" spans="2:15" x14ac:dyDescent="0.3">
      <c r="B6170" s="10">
        <v>2020</v>
      </c>
      <c r="C6170" s="10" t="s">
        <v>15</v>
      </c>
      <c r="D6170" s="10" t="s">
        <v>37</v>
      </c>
      <c r="E6170" s="10" t="s">
        <v>35</v>
      </c>
      <c r="F6170" s="10" t="s">
        <v>30</v>
      </c>
      <c r="G6170" s="10" t="s">
        <v>44</v>
      </c>
      <c r="H6170" s="10" t="s">
        <v>34</v>
      </c>
      <c r="I6170" s="10" t="s">
        <v>28</v>
      </c>
      <c r="O6170" s="10">
        <f t="shared" si="96"/>
        <v>1</v>
      </c>
    </row>
    <row r="6171" spans="2:15" x14ac:dyDescent="0.3">
      <c r="B6171" s="10">
        <v>2024</v>
      </c>
      <c r="C6171" s="10" t="s">
        <v>43</v>
      </c>
      <c r="D6171" s="10" t="s">
        <v>37</v>
      </c>
      <c r="E6171" s="10" t="s">
        <v>35</v>
      </c>
      <c r="F6171" s="10" t="s">
        <v>30</v>
      </c>
      <c r="G6171" s="10" t="s">
        <v>44</v>
      </c>
      <c r="H6171" s="10" t="s">
        <v>39</v>
      </c>
      <c r="I6171" s="10" t="s">
        <v>28</v>
      </c>
      <c r="O6171" s="10">
        <f t="shared" si="96"/>
        <v>1</v>
      </c>
    </row>
    <row r="6172" spans="2:15" x14ac:dyDescent="0.3">
      <c r="B6172" s="10">
        <v>2024</v>
      </c>
      <c r="C6172" s="10" t="s">
        <v>29</v>
      </c>
      <c r="D6172" s="10" t="s">
        <v>42</v>
      </c>
      <c r="E6172" s="10" t="s">
        <v>17</v>
      </c>
      <c r="F6172" s="10" t="s">
        <v>18</v>
      </c>
      <c r="G6172" s="10" t="s">
        <v>32</v>
      </c>
      <c r="H6172" s="10" t="s">
        <v>34</v>
      </c>
      <c r="I6172" s="10" t="s">
        <v>21</v>
      </c>
      <c r="O6172" s="10">
        <f t="shared" si="96"/>
        <v>1</v>
      </c>
    </row>
    <row r="6173" spans="2:15" x14ac:dyDescent="0.3">
      <c r="B6173" s="10">
        <v>2022</v>
      </c>
      <c r="C6173" s="10" t="s">
        <v>45</v>
      </c>
      <c r="D6173" s="10" t="s">
        <v>31</v>
      </c>
      <c r="E6173" s="10" t="s">
        <v>35</v>
      </c>
      <c r="F6173" s="10" t="s">
        <v>30</v>
      </c>
      <c r="G6173" s="10" t="s">
        <v>38</v>
      </c>
      <c r="H6173" s="10" t="s">
        <v>39</v>
      </c>
      <c r="I6173" s="10" t="s">
        <v>21</v>
      </c>
      <c r="O6173" s="10">
        <f t="shared" si="96"/>
        <v>1</v>
      </c>
    </row>
    <row r="6174" spans="2:15" x14ac:dyDescent="0.3">
      <c r="B6174" s="10">
        <v>2025</v>
      </c>
      <c r="C6174" s="10" t="s">
        <v>29</v>
      </c>
      <c r="D6174" s="10" t="s">
        <v>31</v>
      </c>
      <c r="E6174" s="10" t="s">
        <v>17</v>
      </c>
      <c r="F6174" s="10" t="s">
        <v>25</v>
      </c>
      <c r="G6174" s="10" t="s">
        <v>19</v>
      </c>
      <c r="H6174" s="10" t="s">
        <v>39</v>
      </c>
      <c r="I6174" s="10" t="s">
        <v>21</v>
      </c>
      <c r="O6174" s="10">
        <f t="shared" si="96"/>
        <v>1</v>
      </c>
    </row>
    <row r="6175" spans="2:15" x14ac:dyDescent="0.3">
      <c r="B6175" s="10">
        <v>2020</v>
      </c>
      <c r="C6175" s="10" t="s">
        <v>45</v>
      </c>
      <c r="D6175" s="10" t="s">
        <v>16</v>
      </c>
      <c r="E6175" s="10" t="s">
        <v>24</v>
      </c>
      <c r="F6175" s="10" t="s">
        <v>25</v>
      </c>
      <c r="G6175" s="10" t="s">
        <v>40</v>
      </c>
      <c r="H6175" s="10" t="s">
        <v>34</v>
      </c>
      <c r="I6175" s="10" t="s">
        <v>21</v>
      </c>
      <c r="O6175" s="10">
        <f t="shared" si="96"/>
        <v>1</v>
      </c>
    </row>
    <row r="6176" spans="2:15" x14ac:dyDescent="0.3">
      <c r="B6176" s="10">
        <v>2023</v>
      </c>
      <c r="C6176" s="10" t="s">
        <v>15</v>
      </c>
      <c r="D6176" s="10" t="s">
        <v>42</v>
      </c>
      <c r="E6176" s="10" t="s">
        <v>35</v>
      </c>
      <c r="F6176" s="10" t="s">
        <v>25</v>
      </c>
      <c r="G6176" s="10" t="s">
        <v>44</v>
      </c>
      <c r="H6176" s="10" t="s">
        <v>20</v>
      </c>
      <c r="I6176" s="10" t="s">
        <v>28</v>
      </c>
      <c r="O6176" s="10">
        <f t="shared" si="96"/>
        <v>1</v>
      </c>
    </row>
    <row r="6177" spans="2:15" x14ac:dyDescent="0.3">
      <c r="B6177" s="10">
        <v>2026</v>
      </c>
      <c r="C6177" s="10" t="s">
        <v>45</v>
      </c>
      <c r="D6177" s="10" t="s">
        <v>37</v>
      </c>
      <c r="E6177" s="10" t="s">
        <v>17</v>
      </c>
      <c r="F6177" s="10" t="s">
        <v>18</v>
      </c>
      <c r="G6177" s="10" t="s">
        <v>19</v>
      </c>
      <c r="H6177" s="10" t="s">
        <v>20</v>
      </c>
      <c r="I6177" s="10" t="s">
        <v>21</v>
      </c>
      <c r="O6177" s="10">
        <f t="shared" si="96"/>
        <v>1</v>
      </c>
    </row>
    <row r="6178" spans="2:15" x14ac:dyDescent="0.3">
      <c r="B6178" s="10">
        <v>2023</v>
      </c>
      <c r="C6178" s="10" t="s">
        <v>45</v>
      </c>
      <c r="D6178" s="10" t="s">
        <v>33</v>
      </c>
      <c r="E6178" s="10" t="s">
        <v>35</v>
      </c>
      <c r="F6178" s="10" t="s">
        <v>18</v>
      </c>
      <c r="G6178" s="10" t="s">
        <v>38</v>
      </c>
      <c r="H6178" s="10" t="s">
        <v>20</v>
      </c>
      <c r="I6178" s="10" t="s">
        <v>28</v>
      </c>
      <c r="O6178" s="10">
        <f t="shared" si="96"/>
        <v>1</v>
      </c>
    </row>
    <row r="6179" spans="2:15" x14ac:dyDescent="0.3">
      <c r="B6179" s="10">
        <v>2020</v>
      </c>
      <c r="C6179" s="10" t="s">
        <v>43</v>
      </c>
      <c r="D6179" s="10" t="s">
        <v>23</v>
      </c>
      <c r="E6179" s="10" t="s">
        <v>24</v>
      </c>
      <c r="F6179" s="10" t="s">
        <v>25</v>
      </c>
      <c r="G6179" s="10" t="s">
        <v>26</v>
      </c>
      <c r="H6179" s="10" t="s">
        <v>20</v>
      </c>
      <c r="I6179" s="10" t="s">
        <v>28</v>
      </c>
      <c r="O6179" s="10">
        <f t="shared" si="96"/>
        <v>1</v>
      </c>
    </row>
    <row r="6180" spans="2:15" x14ac:dyDescent="0.3">
      <c r="B6180" s="10">
        <v>2023</v>
      </c>
      <c r="C6180" s="10" t="s">
        <v>43</v>
      </c>
      <c r="D6180" s="10" t="s">
        <v>37</v>
      </c>
      <c r="E6180" s="10" t="s">
        <v>35</v>
      </c>
      <c r="F6180" s="10" t="s">
        <v>18</v>
      </c>
      <c r="G6180" s="10" t="s">
        <v>26</v>
      </c>
      <c r="H6180" s="10" t="s">
        <v>20</v>
      </c>
      <c r="I6180" s="10" t="s">
        <v>28</v>
      </c>
      <c r="O6180" s="10">
        <f t="shared" si="96"/>
        <v>1</v>
      </c>
    </row>
    <row r="6181" spans="2:15" x14ac:dyDescent="0.3">
      <c r="B6181" s="10">
        <v>2026</v>
      </c>
      <c r="C6181" s="10" t="s">
        <v>22</v>
      </c>
      <c r="D6181" s="10" t="s">
        <v>37</v>
      </c>
      <c r="E6181" s="10" t="s">
        <v>35</v>
      </c>
      <c r="F6181" s="10" t="s">
        <v>30</v>
      </c>
      <c r="G6181" s="10" t="s">
        <v>38</v>
      </c>
      <c r="H6181" s="10" t="s">
        <v>34</v>
      </c>
      <c r="I6181" s="10" t="s">
        <v>21</v>
      </c>
      <c r="O6181" s="10">
        <f t="shared" si="96"/>
        <v>1</v>
      </c>
    </row>
    <row r="6182" spans="2:15" x14ac:dyDescent="0.3">
      <c r="B6182" s="10">
        <v>2021</v>
      </c>
      <c r="C6182" s="10" t="s">
        <v>15</v>
      </c>
      <c r="D6182" s="10" t="s">
        <v>16</v>
      </c>
      <c r="E6182" s="10" t="s">
        <v>17</v>
      </c>
      <c r="F6182" s="10" t="s">
        <v>30</v>
      </c>
      <c r="G6182" s="10" t="s">
        <v>32</v>
      </c>
      <c r="H6182" s="10" t="s">
        <v>27</v>
      </c>
      <c r="I6182" s="10" t="s">
        <v>21</v>
      </c>
      <c r="O6182" s="10">
        <f t="shared" si="96"/>
        <v>1</v>
      </c>
    </row>
    <row r="6183" spans="2:15" x14ac:dyDescent="0.3">
      <c r="B6183" s="10">
        <v>2026</v>
      </c>
      <c r="C6183" s="10" t="s">
        <v>15</v>
      </c>
      <c r="D6183" s="10" t="s">
        <v>37</v>
      </c>
      <c r="E6183" s="10" t="s">
        <v>35</v>
      </c>
      <c r="F6183" s="10" t="s">
        <v>30</v>
      </c>
      <c r="G6183" s="10" t="s">
        <v>38</v>
      </c>
      <c r="H6183" s="10" t="s">
        <v>27</v>
      </c>
      <c r="I6183" s="10" t="s">
        <v>28</v>
      </c>
      <c r="O6183" s="10">
        <f t="shared" si="96"/>
        <v>1</v>
      </c>
    </row>
    <row r="6184" spans="2:15" x14ac:dyDescent="0.3">
      <c r="B6184" s="10">
        <v>2025</v>
      </c>
      <c r="C6184" s="10" t="s">
        <v>29</v>
      </c>
      <c r="D6184" s="10" t="s">
        <v>33</v>
      </c>
      <c r="E6184" s="10" t="s">
        <v>24</v>
      </c>
      <c r="F6184" s="10" t="s">
        <v>25</v>
      </c>
      <c r="G6184" s="10" t="s">
        <v>38</v>
      </c>
      <c r="H6184" s="10" t="s">
        <v>39</v>
      </c>
      <c r="I6184" s="10" t="s">
        <v>34</v>
      </c>
      <c r="O6184" s="10">
        <f t="shared" si="96"/>
        <v>1</v>
      </c>
    </row>
    <row r="6185" spans="2:15" x14ac:dyDescent="0.3">
      <c r="B6185" s="10">
        <v>2023</v>
      </c>
      <c r="C6185" s="10" t="s">
        <v>41</v>
      </c>
      <c r="D6185" s="10" t="s">
        <v>42</v>
      </c>
      <c r="E6185" s="10" t="s">
        <v>24</v>
      </c>
      <c r="F6185" s="10" t="s">
        <v>18</v>
      </c>
      <c r="G6185" s="10" t="s">
        <v>38</v>
      </c>
      <c r="H6185" s="10" t="s">
        <v>39</v>
      </c>
      <c r="I6185" s="10" t="s">
        <v>21</v>
      </c>
      <c r="O6185" s="10">
        <f t="shared" si="96"/>
        <v>1</v>
      </c>
    </row>
    <row r="6186" spans="2:15" x14ac:dyDescent="0.3">
      <c r="B6186" s="10">
        <v>2023</v>
      </c>
      <c r="C6186" s="10" t="s">
        <v>41</v>
      </c>
      <c r="D6186" s="10" t="s">
        <v>23</v>
      </c>
      <c r="E6186" s="10" t="s">
        <v>35</v>
      </c>
      <c r="F6186" s="10" t="s">
        <v>18</v>
      </c>
      <c r="G6186" s="10" t="s">
        <v>44</v>
      </c>
      <c r="H6186" s="10" t="s">
        <v>27</v>
      </c>
      <c r="I6186" s="10" t="s">
        <v>21</v>
      </c>
      <c r="O6186" s="10">
        <f t="shared" si="96"/>
        <v>1</v>
      </c>
    </row>
    <row r="6187" spans="2:15" x14ac:dyDescent="0.3">
      <c r="B6187" s="10">
        <v>2022</v>
      </c>
      <c r="C6187" s="10" t="s">
        <v>43</v>
      </c>
      <c r="D6187" s="10" t="s">
        <v>16</v>
      </c>
      <c r="E6187" s="10" t="s">
        <v>35</v>
      </c>
      <c r="F6187" s="10" t="s">
        <v>30</v>
      </c>
      <c r="G6187" s="10" t="s">
        <v>32</v>
      </c>
      <c r="H6187" s="10" t="s">
        <v>34</v>
      </c>
      <c r="I6187" s="10" t="s">
        <v>21</v>
      </c>
      <c r="O6187" s="10">
        <f t="shared" si="96"/>
        <v>1</v>
      </c>
    </row>
    <row r="6188" spans="2:15" x14ac:dyDescent="0.3">
      <c r="B6188" s="10">
        <v>2020</v>
      </c>
      <c r="C6188" s="10" t="s">
        <v>29</v>
      </c>
      <c r="D6188" s="10" t="s">
        <v>31</v>
      </c>
      <c r="E6188" s="10" t="s">
        <v>17</v>
      </c>
      <c r="F6188" s="10" t="s">
        <v>30</v>
      </c>
      <c r="G6188" s="10" t="s">
        <v>44</v>
      </c>
      <c r="H6188" s="10" t="s">
        <v>39</v>
      </c>
      <c r="I6188" s="10" t="s">
        <v>21</v>
      </c>
      <c r="O6188" s="10">
        <f t="shared" si="96"/>
        <v>1</v>
      </c>
    </row>
    <row r="6189" spans="2:15" x14ac:dyDescent="0.3">
      <c r="B6189" s="10">
        <v>2021</v>
      </c>
      <c r="C6189" s="10" t="s">
        <v>36</v>
      </c>
      <c r="D6189" s="10" t="s">
        <v>37</v>
      </c>
      <c r="E6189" s="10" t="s">
        <v>24</v>
      </c>
      <c r="F6189" s="10" t="s">
        <v>25</v>
      </c>
      <c r="G6189" s="10" t="s">
        <v>40</v>
      </c>
      <c r="H6189" s="10" t="s">
        <v>20</v>
      </c>
      <c r="I6189" s="10" t="s">
        <v>28</v>
      </c>
      <c r="O6189" s="10">
        <f t="shared" si="96"/>
        <v>1</v>
      </c>
    </row>
    <row r="6190" spans="2:15" x14ac:dyDescent="0.3">
      <c r="B6190" s="10">
        <v>2021</v>
      </c>
      <c r="C6190" s="10" t="s">
        <v>43</v>
      </c>
      <c r="D6190" s="10" t="s">
        <v>31</v>
      </c>
      <c r="E6190" s="10" t="s">
        <v>35</v>
      </c>
      <c r="F6190" s="10" t="s">
        <v>30</v>
      </c>
      <c r="G6190" s="10" t="s">
        <v>19</v>
      </c>
      <c r="H6190" s="10" t="s">
        <v>27</v>
      </c>
      <c r="I6190" s="10" t="s">
        <v>28</v>
      </c>
      <c r="O6190" s="10">
        <f t="shared" si="96"/>
        <v>1</v>
      </c>
    </row>
    <row r="6191" spans="2:15" x14ac:dyDescent="0.3">
      <c r="B6191" s="10">
        <v>2024</v>
      </c>
      <c r="C6191" s="10" t="s">
        <v>22</v>
      </c>
      <c r="D6191" s="10" t="s">
        <v>23</v>
      </c>
      <c r="E6191" s="10" t="s">
        <v>17</v>
      </c>
      <c r="F6191" s="10" t="s">
        <v>18</v>
      </c>
      <c r="G6191" s="10" t="s">
        <v>32</v>
      </c>
      <c r="H6191" s="10" t="s">
        <v>39</v>
      </c>
      <c r="I6191" s="10" t="s">
        <v>21</v>
      </c>
      <c r="O6191" s="10">
        <f t="shared" si="96"/>
        <v>1</v>
      </c>
    </row>
    <row r="6192" spans="2:15" x14ac:dyDescent="0.3">
      <c r="B6192" s="10">
        <v>2020</v>
      </c>
      <c r="C6192" s="10" t="s">
        <v>29</v>
      </c>
      <c r="D6192" s="10" t="s">
        <v>37</v>
      </c>
      <c r="E6192" s="10" t="s">
        <v>35</v>
      </c>
      <c r="F6192" s="10" t="s">
        <v>25</v>
      </c>
      <c r="G6192" s="10" t="s">
        <v>32</v>
      </c>
      <c r="H6192" s="10" t="s">
        <v>34</v>
      </c>
      <c r="I6192" s="10" t="s">
        <v>21</v>
      </c>
      <c r="O6192" s="10">
        <f t="shared" si="96"/>
        <v>1</v>
      </c>
    </row>
    <row r="6193" spans="2:15" x14ac:dyDescent="0.3">
      <c r="B6193" s="10">
        <v>2025</v>
      </c>
      <c r="C6193" s="10" t="s">
        <v>15</v>
      </c>
      <c r="D6193" s="10" t="s">
        <v>23</v>
      </c>
      <c r="E6193" s="10" t="s">
        <v>35</v>
      </c>
      <c r="F6193" s="10" t="s">
        <v>25</v>
      </c>
      <c r="G6193" s="10" t="s">
        <v>32</v>
      </c>
      <c r="H6193" s="10" t="s">
        <v>20</v>
      </c>
      <c r="I6193" s="10" t="s">
        <v>34</v>
      </c>
      <c r="O6193" s="10">
        <f t="shared" si="96"/>
        <v>1</v>
      </c>
    </row>
    <row r="6194" spans="2:15" x14ac:dyDescent="0.3">
      <c r="B6194" s="10">
        <v>2023</v>
      </c>
      <c r="C6194" s="10" t="s">
        <v>45</v>
      </c>
      <c r="D6194" s="10" t="s">
        <v>31</v>
      </c>
      <c r="E6194" s="10" t="s">
        <v>35</v>
      </c>
      <c r="F6194" s="10" t="s">
        <v>18</v>
      </c>
      <c r="G6194" s="10" t="s">
        <v>44</v>
      </c>
      <c r="H6194" s="10" t="s">
        <v>34</v>
      </c>
      <c r="I6194" s="10" t="s">
        <v>21</v>
      </c>
      <c r="O6194" s="10">
        <f t="shared" si="96"/>
        <v>1</v>
      </c>
    </row>
    <row r="6195" spans="2:15" x14ac:dyDescent="0.3">
      <c r="B6195" s="10">
        <v>2025</v>
      </c>
      <c r="C6195" s="10" t="s">
        <v>36</v>
      </c>
      <c r="D6195" s="10" t="s">
        <v>16</v>
      </c>
      <c r="E6195" s="10" t="s">
        <v>24</v>
      </c>
      <c r="F6195" s="10" t="s">
        <v>25</v>
      </c>
      <c r="G6195" s="10" t="s">
        <v>26</v>
      </c>
      <c r="H6195" s="10" t="s">
        <v>27</v>
      </c>
      <c r="I6195" s="10" t="s">
        <v>21</v>
      </c>
      <c r="O6195" s="10">
        <f t="shared" si="96"/>
        <v>1</v>
      </c>
    </row>
    <row r="6196" spans="2:15" x14ac:dyDescent="0.3">
      <c r="B6196" s="10">
        <v>2020</v>
      </c>
      <c r="C6196" s="10" t="s">
        <v>43</v>
      </c>
      <c r="D6196" s="10" t="s">
        <v>23</v>
      </c>
      <c r="E6196" s="10" t="s">
        <v>24</v>
      </c>
      <c r="F6196" s="10" t="s">
        <v>30</v>
      </c>
      <c r="G6196" s="10" t="s">
        <v>26</v>
      </c>
      <c r="H6196" s="10" t="s">
        <v>27</v>
      </c>
      <c r="I6196" s="10" t="s">
        <v>28</v>
      </c>
      <c r="O6196" s="10">
        <f t="shared" si="96"/>
        <v>1</v>
      </c>
    </row>
    <row r="6197" spans="2:15" x14ac:dyDescent="0.3">
      <c r="B6197" s="10">
        <v>2020</v>
      </c>
      <c r="C6197" s="10" t="s">
        <v>15</v>
      </c>
      <c r="D6197" s="10" t="s">
        <v>23</v>
      </c>
      <c r="E6197" s="10" t="s">
        <v>24</v>
      </c>
      <c r="F6197" s="10" t="s">
        <v>18</v>
      </c>
      <c r="G6197" s="10" t="s">
        <v>19</v>
      </c>
      <c r="H6197" s="10" t="s">
        <v>34</v>
      </c>
      <c r="I6197" s="10" t="s">
        <v>34</v>
      </c>
      <c r="O6197" s="10">
        <f t="shared" si="96"/>
        <v>1</v>
      </c>
    </row>
    <row r="6198" spans="2:15" x14ac:dyDescent="0.3">
      <c r="B6198" s="10">
        <v>2021</v>
      </c>
      <c r="C6198" s="10" t="s">
        <v>41</v>
      </c>
      <c r="D6198" s="10" t="s">
        <v>23</v>
      </c>
      <c r="E6198" s="10" t="s">
        <v>17</v>
      </c>
      <c r="F6198" s="10" t="s">
        <v>25</v>
      </c>
      <c r="G6198" s="10" t="s">
        <v>40</v>
      </c>
      <c r="H6198" s="10" t="s">
        <v>20</v>
      </c>
      <c r="I6198" s="10" t="s">
        <v>28</v>
      </c>
      <c r="O6198" s="10">
        <f t="shared" si="96"/>
        <v>1</v>
      </c>
    </row>
    <row r="6199" spans="2:15" x14ac:dyDescent="0.3">
      <c r="B6199" s="10">
        <v>2025</v>
      </c>
      <c r="C6199" s="10" t="s">
        <v>15</v>
      </c>
      <c r="D6199" s="10" t="s">
        <v>42</v>
      </c>
      <c r="E6199" s="10" t="s">
        <v>24</v>
      </c>
      <c r="F6199" s="10" t="s">
        <v>30</v>
      </c>
      <c r="G6199" s="10" t="s">
        <v>32</v>
      </c>
      <c r="H6199" s="10" t="s">
        <v>39</v>
      </c>
      <c r="I6199" s="10" t="s">
        <v>28</v>
      </c>
      <c r="O6199" s="10">
        <f t="shared" si="96"/>
        <v>1</v>
      </c>
    </row>
    <row r="6200" spans="2:15" x14ac:dyDescent="0.3">
      <c r="B6200" s="10">
        <v>2023</v>
      </c>
      <c r="C6200" s="10" t="s">
        <v>29</v>
      </c>
      <c r="D6200" s="10" t="s">
        <v>16</v>
      </c>
      <c r="E6200" s="10" t="s">
        <v>17</v>
      </c>
      <c r="F6200" s="10" t="s">
        <v>25</v>
      </c>
      <c r="G6200" s="10" t="s">
        <v>38</v>
      </c>
      <c r="H6200" s="10" t="s">
        <v>34</v>
      </c>
      <c r="I6200" s="10" t="s">
        <v>28</v>
      </c>
      <c r="O6200" s="10">
        <f t="shared" si="96"/>
        <v>1</v>
      </c>
    </row>
    <row r="6201" spans="2:15" x14ac:dyDescent="0.3">
      <c r="B6201" s="10">
        <v>2024</v>
      </c>
      <c r="C6201" s="10" t="s">
        <v>22</v>
      </c>
      <c r="D6201" s="10" t="s">
        <v>23</v>
      </c>
      <c r="E6201" s="10" t="s">
        <v>35</v>
      </c>
      <c r="F6201" s="10" t="s">
        <v>30</v>
      </c>
      <c r="G6201" s="10" t="s">
        <v>38</v>
      </c>
      <c r="H6201" s="10" t="s">
        <v>34</v>
      </c>
      <c r="I6201" s="10" t="s">
        <v>28</v>
      </c>
      <c r="O6201" s="10">
        <f t="shared" si="96"/>
        <v>1</v>
      </c>
    </row>
    <row r="6202" spans="2:15" x14ac:dyDescent="0.3">
      <c r="B6202" s="10">
        <v>2022</v>
      </c>
      <c r="C6202" s="10" t="s">
        <v>41</v>
      </c>
      <c r="D6202" s="10" t="s">
        <v>31</v>
      </c>
      <c r="E6202" s="10" t="s">
        <v>35</v>
      </c>
      <c r="F6202" s="10" t="s">
        <v>25</v>
      </c>
      <c r="G6202" s="10" t="s">
        <v>38</v>
      </c>
      <c r="H6202" s="10" t="s">
        <v>34</v>
      </c>
      <c r="I6202" s="10" t="s">
        <v>28</v>
      </c>
      <c r="O6202" s="10">
        <f t="shared" si="96"/>
        <v>1</v>
      </c>
    </row>
    <row r="6203" spans="2:15" x14ac:dyDescent="0.3">
      <c r="B6203" s="10">
        <v>2020</v>
      </c>
      <c r="C6203" s="10" t="s">
        <v>45</v>
      </c>
      <c r="D6203" s="10" t="s">
        <v>37</v>
      </c>
      <c r="E6203" s="10" t="s">
        <v>17</v>
      </c>
      <c r="F6203" s="10" t="s">
        <v>25</v>
      </c>
      <c r="G6203" s="10" t="s">
        <v>32</v>
      </c>
      <c r="H6203" s="10" t="s">
        <v>39</v>
      </c>
      <c r="I6203" s="10" t="s">
        <v>21</v>
      </c>
      <c r="O6203" s="10">
        <f t="shared" si="96"/>
        <v>1</v>
      </c>
    </row>
    <row r="6204" spans="2:15" x14ac:dyDescent="0.3">
      <c r="B6204" s="10">
        <v>2021</v>
      </c>
      <c r="C6204" s="10" t="s">
        <v>15</v>
      </c>
      <c r="D6204" s="10" t="s">
        <v>23</v>
      </c>
      <c r="E6204" s="10" t="s">
        <v>17</v>
      </c>
      <c r="F6204" s="10" t="s">
        <v>30</v>
      </c>
      <c r="G6204" s="10" t="s">
        <v>40</v>
      </c>
      <c r="H6204" s="10" t="s">
        <v>34</v>
      </c>
      <c r="I6204" s="10" t="s">
        <v>34</v>
      </c>
      <c r="O6204" s="10">
        <f t="shared" si="96"/>
        <v>1</v>
      </c>
    </row>
    <row r="6205" spans="2:15" x14ac:dyDescent="0.3">
      <c r="B6205" s="10">
        <v>2021</v>
      </c>
      <c r="C6205" s="10" t="s">
        <v>41</v>
      </c>
      <c r="D6205" s="10" t="s">
        <v>31</v>
      </c>
      <c r="E6205" s="10" t="s">
        <v>17</v>
      </c>
      <c r="F6205" s="10" t="s">
        <v>18</v>
      </c>
      <c r="G6205" s="10" t="s">
        <v>38</v>
      </c>
      <c r="H6205" s="10" t="s">
        <v>34</v>
      </c>
      <c r="I6205" s="10" t="s">
        <v>28</v>
      </c>
      <c r="O6205" s="10">
        <f t="shared" si="96"/>
        <v>1</v>
      </c>
    </row>
    <row r="6206" spans="2:15" x14ac:dyDescent="0.3">
      <c r="B6206" s="10">
        <v>2023</v>
      </c>
      <c r="C6206" s="10" t="s">
        <v>41</v>
      </c>
      <c r="D6206" s="10" t="s">
        <v>33</v>
      </c>
      <c r="E6206" s="10" t="s">
        <v>24</v>
      </c>
      <c r="F6206" s="10" t="s">
        <v>25</v>
      </c>
      <c r="G6206" s="10" t="s">
        <v>32</v>
      </c>
      <c r="H6206" s="10" t="s">
        <v>20</v>
      </c>
      <c r="I6206" s="10" t="s">
        <v>34</v>
      </c>
      <c r="O6206" s="10">
        <f t="shared" si="96"/>
        <v>1</v>
      </c>
    </row>
    <row r="6207" spans="2:15" x14ac:dyDescent="0.3">
      <c r="B6207" s="10">
        <v>2026</v>
      </c>
      <c r="C6207" s="10" t="s">
        <v>29</v>
      </c>
      <c r="D6207" s="10" t="s">
        <v>23</v>
      </c>
      <c r="E6207" s="10" t="s">
        <v>35</v>
      </c>
      <c r="F6207" s="10" t="s">
        <v>30</v>
      </c>
      <c r="G6207" s="10" t="s">
        <v>19</v>
      </c>
      <c r="H6207" s="10" t="s">
        <v>27</v>
      </c>
      <c r="I6207" s="10" t="s">
        <v>34</v>
      </c>
      <c r="O6207" s="10">
        <f t="shared" si="96"/>
        <v>1</v>
      </c>
    </row>
    <row r="6208" spans="2:15" x14ac:dyDescent="0.3">
      <c r="B6208" s="10">
        <v>2024</v>
      </c>
      <c r="C6208" s="10" t="s">
        <v>41</v>
      </c>
      <c r="D6208" s="10" t="s">
        <v>23</v>
      </c>
      <c r="E6208" s="10" t="s">
        <v>24</v>
      </c>
      <c r="F6208" s="10" t="s">
        <v>25</v>
      </c>
      <c r="G6208" s="10" t="s">
        <v>26</v>
      </c>
      <c r="H6208" s="10" t="s">
        <v>39</v>
      </c>
      <c r="I6208" s="10" t="s">
        <v>28</v>
      </c>
      <c r="O6208" s="10">
        <f t="shared" si="96"/>
        <v>1</v>
      </c>
    </row>
    <row r="6209" spans="2:15" x14ac:dyDescent="0.3">
      <c r="B6209" s="10">
        <v>2022</v>
      </c>
      <c r="C6209" s="10" t="s">
        <v>36</v>
      </c>
      <c r="D6209" s="10" t="s">
        <v>23</v>
      </c>
      <c r="E6209" s="10" t="s">
        <v>17</v>
      </c>
      <c r="F6209" s="10" t="s">
        <v>18</v>
      </c>
      <c r="G6209" s="10" t="s">
        <v>40</v>
      </c>
      <c r="H6209" s="10" t="s">
        <v>27</v>
      </c>
      <c r="I6209" s="10" t="s">
        <v>34</v>
      </c>
      <c r="O6209" s="10">
        <f t="shared" si="96"/>
        <v>1</v>
      </c>
    </row>
    <row r="6210" spans="2:15" x14ac:dyDescent="0.3">
      <c r="B6210" s="10">
        <v>2024</v>
      </c>
      <c r="C6210" s="10" t="s">
        <v>22</v>
      </c>
      <c r="D6210" s="10" t="s">
        <v>42</v>
      </c>
      <c r="E6210" s="10" t="s">
        <v>24</v>
      </c>
      <c r="F6210" s="10" t="s">
        <v>25</v>
      </c>
      <c r="G6210" s="10" t="s">
        <v>26</v>
      </c>
      <c r="H6210" s="10" t="s">
        <v>39</v>
      </c>
      <c r="I6210" s="10" t="s">
        <v>34</v>
      </c>
      <c r="O6210" s="10">
        <f t="shared" si="96"/>
        <v>1</v>
      </c>
    </row>
    <row r="6211" spans="2:15" x14ac:dyDescent="0.3">
      <c r="B6211" s="10">
        <v>2023</v>
      </c>
      <c r="C6211" s="10" t="s">
        <v>41</v>
      </c>
      <c r="D6211" s="10" t="s">
        <v>23</v>
      </c>
      <c r="E6211" s="10" t="s">
        <v>17</v>
      </c>
      <c r="F6211" s="10" t="s">
        <v>30</v>
      </c>
      <c r="G6211" s="10" t="s">
        <v>40</v>
      </c>
      <c r="H6211" s="10" t="s">
        <v>27</v>
      </c>
      <c r="I6211" s="10" t="s">
        <v>34</v>
      </c>
      <c r="O6211" s="10">
        <f t="shared" si="96"/>
        <v>1</v>
      </c>
    </row>
    <row r="6212" spans="2:15" x14ac:dyDescent="0.3">
      <c r="B6212" s="10">
        <v>2021</v>
      </c>
      <c r="C6212" s="10" t="s">
        <v>45</v>
      </c>
      <c r="D6212" s="10" t="s">
        <v>23</v>
      </c>
      <c r="E6212" s="10" t="s">
        <v>35</v>
      </c>
      <c r="F6212" s="10" t="s">
        <v>25</v>
      </c>
      <c r="G6212" s="10" t="s">
        <v>19</v>
      </c>
      <c r="H6212" s="10" t="s">
        <v>27</v>
      </c>
      <c r="I6212" s="10" t="s">
        <v>28</v>
      </c>
      <c r="O6212" s="10">
        <f t="shared" si="96"/>
        <v>1</v>
      </c>
    </row>
    <row r="6213" spans="2:15" x14ac:dyDescent="0.3">
      <c r="B6213" s="10">
        <v>2021</v>
      </c>
      <c r="C6213" s="10" t="s">
        <v>22</v>
      </c>
      <c r="D6213" s="10" t="s">
        <v>37</v>
      </c>
      <c r="E6213" s="10" t="s">
        <v>35</v>
      </c>
      <c r="F6213" s="10" t="s">
        <v>30</v>
      </c>
      <c r="G6213" s="10" t="s">
        <v>44</v>
      </c>
      <c r="H6213" s="10" t="s">
        <v>20</v>
      </c>
      <c r="I6213" s="10" t="s">
        <v>28</v>
      </c>
      <c r="O6213" s="10">
        <f t="shared" ref="O6213:O6276" si="97">SUBTOTAL(103,B6213)</f>
        <v>1</v>
      </c>
    </row>
    <row r="6214" spans="2:15" x14ac:dyDescent="0.3">
      <c r="B6214" s="10">
        <v>2021</v>
      </c>
      <c r="C6214" s="10" t="s">
        <v>45</v>
      </c>
      <c r="D6214" s="10" t="s">
        <v>16</v>
      </c>
      <c r="E6214" s="10" t="s">
        <v>24</v>
      </c>
      <c r="F6214" s="10" t="s">
        <v>18</v>
      </c>
      <c r="G6214" s="10" t="s">
        <v>32</v>
      </c>
      <c r="H6214" s="10" t="s">
        <v>20</v>
      </c>
      <c r="I6214" s="10" t="s">
        <v>21</v>
      </c>
      <c r="O6214" s="10">
        <f t="shared" si="97"/>
        <v>1</v>
      </c>
    </row>
    <row r="6215" spans="2:15" x14ac:dyDescent="0.3">
      <c r="B6215" s="10">
        <v>2022</v>
      </c>
      <c r="C6215" s="10" t="s">
        <v>43</v>
      </c>
      <c r="D6215" s="10" t="s">
        <v>16</v>
      </c>
      <c r="E6215" s="10" t="s">
        <v>17</v>
      </c>
      <c r="F6215" s="10" t="s">
        <v>18</v>
      </c>
      <c r="G6215" s="10" t="s">
        <v>38</v>
      </c>
      <c r="H6215" s="10" t="s">
        <v>39</v>
      </c>
      <c r="I6215" s="10" t="s">
        <v>21</v>
      </c>
      <c r="O6215" s="10">
        <f t="shared" si="97"/>
        <v>1</v>
      </c>
    </row>
    <row r="6216" spans="2:15" x14ac:dyDescent="0.3">
      <c r="B6216" s="10">
        <v>2026</v>
      </c>
      <c r="C6216" s="10" t="s">
        <v>15</v>
      </c>
      <c r="D6216" s="10" t="s">
        <v>16</v>
      </c>
      <c r="E6216" s="10" t="s">
        <v>35</v>
      </c>
      <c r="F6216" s="10" t="s">
        <v>18</v>
      </c>
      <c r="G6216" s="10" t="s">
        <v>26</v>
      </c>
      <c r="H6216" s="10" t="s">
        <v>20</v>
      </c>
      <c r="I6216" s="10" t="s">
        <v>28</v>
      </c>
      <c r="O6216" s="10">
        <f t="shared" si="97"/>
        <v>1</v>
      </c>
    </row>
    <row r="6217" spans="2:15" x14ac:dyDescent="0.3">
      <c r="B6217" s="10">
        <v>2026</v>
      </c>
      <c r="C6217" s="10" t="s">
        <v>45</v>
      </c>
      <c r="D6217" s="10" t="s">
        <v>37</v>
      </c>
      <c r="E6217" s="10" t="s">
        <v>35</v>
      </c>
      <c r="F6217" s="10" t="s">
        <v>18</v>
      </c>
      <c r="G6217" s="10" t="s">
        <v>19</v>
      </c>
      <c r="H6217" s="10" t="s">
        <v>34</v>
      </c>
      <c r="I6217" s="10" t="s">
        <v>28</v>
      </c>
      <c r="O6217" s="10">
        <f t="shared" si="97"/>
        <v>1</v>
      </c>
    </row>
    <row r="6218" spans="2:15" x14ac:dyDescent="0.3">
      <c r="B6218" s="10">
        <v>2024</v>
      </c>
      <c r="C6218" s="10" t="s">
        <v>41</v>
      </c>
      <c r="D6218" s="10" t="s">
        <v>16</v>
      </c>
      <c r="E6218" s="10" t="s">
        <v>17</v>
      </c>
      <c r="F6218" s="10" t="s">
        <v>30</v>
      </c>
      <c r="G6218" s="10" t="s">
        <v>44</v>
      </c>
      <c r="H6218" s="10" t="s">
        <v>20</v>
      </c>
      <c r="I6218" s="10" t="s">
        <v>28</v>
      </c>
      <c r="O6218" s="10">
        <f t="shared" si="97"/>
        <v>1</v>
      </c>
    </row>
    <row r="6219" spans="2:15" x14ac:dyDescent="0.3">
      <c r="B6219" s="10">
        <v>2023</v>
      </c>
      <c r="C6219" s="10" t="s">
        <v>41</v>
      </c>
      <c r="D6219" s="10" t="s">
        <v>42</v>
      </c>
      <c r="E6219" s="10" t="s">
        <v>17</v>
      </c>
      <c r="F6219" s="10" t="s">
        <v>25</v>
      </c>
      <c r="G6219" s="10" t="s">
        <v>38</v>
      </c>
      <c r="H6219" s="10" t="s">
        <v>39</v>
      </c>
      <c r="I6219" s="10" t="s">
        <v>34</v>
      </c>
      <c r="O6219" s="10">
        <f t="shared" si="97"/>
        <v>1</v>
      </c>
    </row>
    <row r="6220" spans="2:15" x14ac:dyDescent="0.3">
      <c r="B6220" s="10">
        <v>2021</v>
      </c>
      <c r="C6220" s="10" t="s">
        <v>36</v>
      </c>
      <c r="D6220" s="10" t="s">
        <v>23</v>
      </c>
      <c r="E6220" s="10" t="s">
        <v>24</v>
      </c>
      <c r="F6220" s="10" t="s">
        <v>30</v>
      </c>
      <c r="G6220" s="10" t="s">
        <v>44</v>
      </c>
      <c r="H6220" s="10" t="s">
        <v>39</v>
      </c>
      <c r="I6220" s="10" t="s">
        <v>34</v>
      </c>
      <c r="O6220" s="10">
        <f t="shared" si="97"/>
        <v>1</v>
      </c>
    </row>
    <row r="6221" spans="2:15" x14ac:dyDescent="0.3">
      <c r="B6221" s="10">
        <v>2026</v>
      </c>
      <c r="C6221" s="10" t="s">
        <v>15</v>
      </c>
      <c r="D6221" s="10" t="s">
        <v>31</v>
      </c>
      <c r="E6221" s="10" t="s">
        <v>35</v>
      </c>
      <c r="F6221" s="10" t="s">
        <v>25</v>
      </c>
      <c r="G6221" s="10" t="s">
        <v>44</v>
      </c>
      <c r="H6221" s="10" t="s">
        <v>39</v>
      </c>
      <c r="I6221" s="10" t="s">
        <v>28</v>
      </c>
      <c r="O6221" s="10">
        <f t="shared" si="97"/>
        <v>1</v>
      </c>
    </row>
    <row r="6222" spans="2:15" x14ac:dyDescent="0.3">
      <c r="B6222" s="10">
        <v>2023</v>
      </c>
      <c r="C6222" s="10" t="s">
        <v>45</v>
      </c>
      <c r="D6222" s="10" t="s">
        <v>42</v>
      </c>
      <c r="E6222" s="10" t="s">
        <v>17</v>
      </c>
      <c r="F6222" s="10" t="s">
        <v>25</v>
      </c>
      <c r="G6222" s="10" t="s">
        <v>44</v>
      </c>
      <c r="H6222" s="10" t="s">
        <v>20</v>
      </c>
      <c r="I6222" s="10" t="s">
        <v>21</v>
      </c>
      <c r="O6222" s="10">
        <f t="shared" si="97"/>
        <v>1</v>
      </c>
    </row>
    <row r="6223" spans="2:15" x14ac:dyDescent="0.3">
      <c r="B6223" s="10">
        <v>2024</v>
      </c>
      <c r="C6223" s="10" t="s">
        <v>22</v>
      </c>
      <c r="D6223" s="10" t="s">
        <v>33</v>
      </c>
      <c r="E6223" s="10" t="s">
        <v>24</v>
      </c>
      <c r="F6223" s="10" t="s">
        <v>30</v>
      </c>
      <c r="G6223" s="10" t="s">
        <v>40</v>
      </c>
      <c r="H6223" s="10" t="s">
        <v>39</v>
      </c>
      <c r="I6223" s="10" t="s">
        <v>34</v>
      </c>
      <c r="O6223" s="10">
        <f t="shared" si="97"/>
        <v>1</v>
      </c>
    </row>
    <row r="6224" spans="2:15" x14ac:dyDescent="0.3">
      <c r="B6224" s="10">
        <v>2025</v>
      </c>
      <c r="C6224" s="10" t="s">
        <v>22</v>
      </c>
      <c r="D6224" s="10" t="s">
        <v>23</v>
      </c>
      <c r="E6224" s="10" t="s">
        <v>24</v>
      </c>
      <c r="F6224" s="10" t="s">
        <v>18</v>
      </c>
      <c r="G6224" s="10" t="s">
        <v>38</v>
      </c>
      <c r="H6224" s="10" t="s">
        <v>34</v>
      </c>
      <c r="I6224" s="10" t="s">
        <v>21</v>
      </c>
      <c r="O6224" s="10">
        <f t="shared" si="97"/>
        <v>1</v>
      </c>
    </row>
    <row r="6225" spans="2:15" x14ac:dyDescent="0.3">
      <c r="B6225" s="10">
        <v>2022</v>
      </c>
      <c r="C6225" s="10" t="s">
        <v>15</v>
      </c>
      <c r="D6225" s="10" t="s">
        <v>31</v>
      </c>
      <c r="E6225" s="10" t="s">
        <v>24</v>
      </c>
      <c r="F6225" s="10" t="s">
        <v>25</v>
      </c>
      <c r="G6225" s="10" t="s">
        <v>44</v>
      </c>
      <c r="H6225" s="10" t="s">
        <v>20</v>
      </c>
      <c r="I6225" s="10" t="s">
        <v>21</v>
      </c>
      <c r="O6225" s="10">
        <f t="shared" si="97"/>
        <v>1</v>
      </c>
    </row>
    <row r="6226" spans="2:15" x14ac:dyDescent="0.3">
      <c r="B6226" s="10">
        <v>2024</v>
      </c>
      <c r="C6226" s="10" t="s">
        <v>22</v>
      </c>
      <c r="D6226" s="10" t="s">
        <v>42</v>
      </c>
      <c r="E6226" s="10" t="s">
        <v>24</v>
      </c>
      <c r="F6226" s="10" t="s">
        <v>25</v>
      </c>
      <c r="G6226" s="10" t="s">
        <v>44</v>
      </c>
      <c r="H6226" s="10" t="s">
        <v>27</v>
      </c>
      <c r="I6226" s="10" t="s">
        <v>21</v>
      </c>
      <c r="O6226" s="10">
        <f t="shared" si="97"/>
        <v>1</v>
      </c>
    </row>
    <row r="6227" spans="2:15" x14ac:dyDescent="0.3">
      <c r="B6227" s="10">
        <v>2021</v>
      </c>
      <c r="C6227" s="10" t="s">
        <v>36</v>
      </c>
      <c r="D6227" s="10" t="s">
        <v>31</v>
      </c>
      <c r="E6227" s="10" t="s">
        <v>17</v>
      </c>
      <c r="F6227" s="10" t="s">
        <v>25</v>
      </c>
      <c r="G6227" s="10" t="s">
        <v>19</v>
      </c>
      <c r="H6227" s="10" t="s">
        <v>34</v>
      </c>
      <c r="I6227" s="10" t="s">
        <v>34</v>
      </c>
      <c r="O6227" s="10">
        <f t="shared" si="97"/>
        <v>1</v>
      </c>
    </row>
    <row r="6228" spans="2:15" x14ac:dyDescent="0.3">
      <c r="B6228" s="10">
        <v>2026</v>
      </c>
      <c r="C6228" s="10" t="s">
        <v>15</v>
      </c>
      <c r="D6228" s="10" t="s">
        <v>31</v>
      </c>
      <c r="E6228" s="10" t="s">
        <v>17</v>
      </c>
      <c r="F6228" s="10" t="s">
        <v>18</v>
      </c>
      <c r="G6228" s="10" t="s">
        <v>19</v>
      </c>
      <c r="H6228" s="10" t="s">
        <v>27</v>
      </c>
      <c r="I6228" s="10" t="s">
        <v>28</v>
      </c>
      <c r="O6228" s="10">
        <f t="shared" si="97"/>
        <v>1</v>
      </c>
    </row>
    <row r="6229" spans="2:15" x14ac:dyDescent="0.3">
      <c r="B6229" s="10">
        <v>2020</v>
      </c>
      <c r="C6229" s="10" t="s">
        <v>15</v>
      </c>
      <c r="D6229" s="10" t="s">
        <v>37</v>
      </c>
      <c r="E6229" s="10" t="s">
        <v>24</v>
      </c>
      <c r="F6229" s="10" t="s">
        <v>25</v>
      </c>
      <c r="G6229" s="10" t="s">
        <v>19</v>
      </c>
      <c r="H6229" s="10" t="s">
        <v>39</v>
      </c>
      <c r="I6229" s="10" t="s">
        <v>21</v>
      </c>
      <c r="O6229" s="10">
        <f t="shared" si="97"/>
        <v>1</v>
      </c>
    </row>
    <row r="6230" spans="2:15" x14ac:dyDescent="0.3">
      <c r="B6230" s="10">
        <v>2023</v>
      </c>
      <c r="C6230" s="10" t="s">
        <v>29</v>
      </c>
      <c r="D6230" s="10" t="s">
        <v>31</v>
      </c>
      <c r="E6230" s="10" t="s">
        <v>35</v>
      </c>
      <c r="F6230" s="10" t="s">
        <v>30</v>
      </c>
      <c r="G6230" s="10" t="s">
        <v>32</v>
      </c>
      <c r="H6230" s="10" t="s">
        <v>34</v>
      </c>
      <c r="I6230" s="10" t="s">
        <v>28</v>
      </c>
      <c r="O6230" s="10">
        <f t="shared" si="97"/>
        <v>1</v>
      </c>
    </row>
    <row r="6231" spans="2:15" x14ac:dyDescent="0.3">
      <c r="B6231" s="10">
        <v>2021</v>
      </c>
      <c r="C6231" s="10" t="s">
        <v>29</v>
      </c>
      <c r="D6231" s="10" t="s">
        <v>16</v>
      </c>
      <c r="E6231" s="10" t="s">
        <v>24</v>
      </c>
      <c r="F6231" s="10" t="s">
        <v>18</v>
      </c>
      <c r="G6231" s="10" t="s">
        <v>19</v>
      </c>
      <c r="H6231" s="10" t="s">
        <v>27</v>
      </c>
      <c r="I6231" s="10" t="s">
        <v>28</v>
      </c>
      <c r="O6231" s="10">
        <f t="shared" si="97"/>
        <v>1</v>
      </c>
    </row>
    <row r="6232" spans="2:15" x14ac:dyDescent="0.3">
      <c r="B6232" s="10">
        <v>2026</v>
      </c>
      <c r="C6232" s="10" t="s">
        <v>41</v>
      </c>
      <c r="D6232" s="10" t="s">
        <v>23</v>
      </c>
      <c r="E6232" s="10" t="s">
        <v>24</v>
      </c>
      <c r="F6232" s="10" t="s">
        <v>30</v>
      </c>
      <c r="G6232" s="10" t="s">
        <v>44</v>
      </c>
      <c r="H6232" s="10" t="s">
        <v>27</v>
      </c>
      <c r="I6232" s="10" t="s">
        <v>34</v>
      </c>
      <c r="O6232" s="10">
        <f t="shared" si="97"/>
        <v>1</v>
      </c>
    </row>
    <row r="6233" spans="2:15" x14ac:dyDescent="0.3">
      <c r="B6233" s="10">
        <v>2020</v>
      </c>
      <c r="C6233" s="10" t="s">
        <v>43</v>
      </c>
      <c r="D6233" s="10" t="s">
        <v>37</v>
      </c>
      <c r="E6233" s="10" t="s">
        <v>24</v>
      </c>
      <c r="F6233" s="10" t="s">
        <v>18</v>
      </c>
      <c r="G6233" s="10" t="s">
        <v>26</v>
      </c>
      <c r="H6233" s="10" t="s">
        <v>39</v>
      </c>
      <c r="I6233" s="10" t="s">
        <v>34</v>
      </c>
      <c r="O6233" s="10">
        <f t="shared" si="97"/>
        <v>1</v>
      </c>
    </row>
    <row r="6234" spans="2:15" x14ac:dyDescent="0.3">
      <c r="B6234" s="10">
        <v>2026</v>
      </c>
      <c r="C6234" s="10" t="s">
        <v>29</v>
      </c>
      <c r="D6234" s="10" t="s">
        <v>33</v>
      </c>
      <c r="E6234" s="10" t="s">
        <v>17</v>
      </c>
      <c r="F6234" s="10" t="s">
        <v>30</v>
      </c>
      <c r="G6234" s="10" t="s">
        <v>38</v>
      </c>
      <c r="H6234" s="10" t="s">
        <v>20</v>
      </c>
      <c r="I6234" s="10" t="s">
        <v>28</v>
      </c>
      <c r="O6234" s="10">
        <f t="shared" si="97"/>
        <v>1</v>
      </c>
    </row>
    <row r="6235" spans="2:15" x14ac:dyDescent="0.3">
      <c r="B6235" s="10">
        <v>2021</v>
      </c>
      <c r="C6235" s="10" t="s">
        <v>41</v>
      </c>
      <c r="D6235" s="10" t="s">
        <v>33</v>
      </c>
      <c r="E6235" s="10" t="s">
        <v>24</v>
      </c>
      <c r="F6235" s="10" t="s">
        <v>18</v>
      </c>
      <c r="G6235" s="10" t="s">
        <v>38</v>
      </c>
      <c r="H6235" s="10" t="s">
        <v>20</v>
      </c>
      <c r="I6235" s="10" t="s">
        <v>21</v>
      </c>
      <c r="O6235" s="10">
        <f t="shared" si="97"/>
        <v>1</v>
      </c>
    </row>
    <row r="6236" spans="2:15" x14ac:dyDescent="0.3">
      <c r="B6236" s="10">
        <v>2022</v>
      </c>
      <c r="C6236" s="10" t="s">
        <v>22</v>
      </c>
      <c r="D6236" s="10" t="s">
        <v>16</v>
      </c>
      <c r="E6236" s="10" t="s">
        <v>35</v>
      </c>
      <c r="F6236" s="10" t="s">
        <v>25</v>
      </c>
      <c r="G6236" s="10" t="s">
        <v>44</v>
      </c>
      <c r="H6236" s="10" t="s">
        <v>39</v>
      </c>
      <c r="I6236" s="10" t="s">
        <v>34</v>
      </c>
      <c r="O6236" s="10">
        <f t="shared" si="97"/>
        <v>1</v>
      </c>
    </row>
    <row r="6237" spans="2:15" x14ac:dyDescent="0.3">
      <c r="B6237" s="10">
        <v>2022</v>
      </c>
      <c r="C6237" s="10" t="s">
        <v>41</v>
      </c>
      <c r="D6237" s="10" t="s">
        <v>37</v>
      </c>
      <c r="E6237" s="10" t="s">
        <v>24</v>
      </c>
      <c r="F6237" s="10" t="s">
        <v>30</v>
      </c>
      <c r="G6237" s="10" t="s">
        <v>26</v>
      </c>
      <c r="H6237" s="10" t="s">
        <v>27</v>
      </c>
      <c r="I6237" s="10" t="s">
        <v>28</v>
      </c>
      <c r="O6237" s="10">
        <f t="shared" si="97"/>
        <v>1</v>
      </c>
    </row>
    <row r="6238" spans="2:15" x14ac:dyDescent="0.3">
      <c r="B6238" s="10">
        <v>2021</v>
      </c>
      <c r="C6238" s="10" t="s">
        <v>41</v>
      </c>
      <c r="D6238" s="10" t="s">
        <v>16</v>
      </c>
      <c r="E6238" s="10" t="s">
        <v>17</v>
      </c>
      <c r="F6238" s="10" t="s">
        <v>18</v>
      </c>
      <c r="G6238" s="10" t="s">
        <v>19</v>
      </c>
      <c r="H6238" s="10" t="s">
        <v>39</v>
      </c>
      <c r="I6238" s="10" t="s">
        <v>21</v>
      </c>
      <c r="O6238" s="10">
        <f t="shared" si="97"/>
        <v>1</v>
      </c>
    </row>
    <row r="6239" spans="2:15" x14ac:dyDescent="0.3">
      <c r="B6239" s="10">
        <v>2022</v>
      </c>
      <c r="C6239" s="10" t="s">
        <v>45</v>
      </c>
      <c r="D6239" s="10" t="s">
        <v>23</v>
      </c>
      <c r="E6239" s="10" t="s">
        <v>17</v>
      </c>
      <c r="F6239" s="10" t="s">
        <v>25</v>
      </c>
      <c r="G6239" s="10" t="s">
        <v>40</v>
      </c>
      <c r="H6239" s="10" t="s">
        <v>34</v>
      </c>
      <c r="I6239" s="10" t="s">
        <v>28</v>
      </c>
      <c r="O6239" s="10">
        <f t="shared" si="97"/>
        <v>1</v>
      </c>
    </row>
    <row r="6240" spans="2:15" x14ac:dyDescent="0.3">
      <c r="B6240" s="10">
        <v>2025</v>
      </c>
      <c r="C6240" s="10" t="s">
        <v>15</v>
      </c>
      <c r="D6240" s="10" t="s">
        <v>23</v>
      </c>
      <c r="E6240" s="10" t="s">
        <v>35</v>
      </c>
      <c r="F6240" s="10" t="s">
        <v>18</v>
      </c>
      <c r="G6240" s="10" t="s">
        <v>26</v>
      </c>
      <c r="H6240" s="10" t="s">
        <v>27</v>
      </c>
      <c r="I6240" s="10" t="s">
        <v>28</v>
      </c>
      <c r="O6240" s="10">
        <f t="shared" si="97"/>
        <v>1</v>
      </c>
    </row>
    <row r="6241" spans="2:15" x14ac:dyDescent="0.3">
      <c r="B6241" s="10">
        <v>2022</v>
      </c>
      <c r="C6241" s="10" t="s">
        <v>29</v>
      </c>
      <c r="D6241" s="10" t="s">
        <v>23</v>
      </c>
      <c r="E6241" s="10" t="s">
        <v>35</v>
      </c>
      <c r="F6241" s="10" t="s">
        <v>18</v>
      </c>
      <c r="G6241" s="10" t="s">
        <v>38</v>
      </c>
      <c r="H6241" s="10" t="s">
        <v>34</v>
      </c>
      <c r="I6241" s="10" t="s">
        <v>21</v>
      </c>
      <c r="O6241" s="10">
        <f t="shared" si="97"/>
        <v>1</v>
      </c>
    </row>
    <row r="6242" spans="2:15" x14ac:dyDescent="0.3">
      <c r="B6242" s="10">
        <v>2025</v>
      </c>
      <c r="C6242" s="10" t="s">
        <v>36</v>
      </c>
      <c r="D6242" s="10" t="s">
        <v>23</v>
      </c>
      <c r="E6242" s="10" t="s">
        <v>24</v>
      </c>
      <c r="F6242" s="10" t="s">
        <v>25</v>
      </c>
      <c r="G6242" s="10" t="s">
        <v>19</v>
      </c>
      <c r="H6242" s="10" t="s">
        <v>39</v>
      </c>
      <c r="I6242" s="10" t="s">
        <v>34</v>
      </c>
      <c r="O6242" s="10">
        <f t="shared" si="97"/>
        <v>1</v>
      </c>
    </row>
    <row r="6243" spans="2:15" x14ac:dyDescent="0.3">
      <c r="B6243" s="10">
        <v>2024</v>
      </c>
      <c r="C6243" s="10" t="s">
        <v>22</v>
      </c>
      <c r="D6243" s="10" t="s">
        <v>33</v>
      </c>
      <c r="E6243" s="10" t="s">
        <v>24</v>
      </c>
      <c r="F6243" s="10" t="s">
        <v>30</v>
      </c>
      <c r="G6243" s="10" t="s">
        <v>32</v>
      </c>
      <c r="H6243" s="10" t="s">
        <v>34</v>
      </c>
      <c r="I6243" s="10" t="s">
        <v>21</v>
      </c>
      <c r="O6243" s="10">
        <f t="shared" si="97"/>
        <v>1</v>
      </c>
    </row>
    <row r="6244" spans="2:15" x14ac:dyDescent="0.3">
      <c r="B6244" s="10">
        <v>2020</v>
      </c>
      <c r="C6244" s="10" t="s">
        <v>41</v>
      </c>
      <c r="D6244" s="10" t="s">
        <v>31</v>
      </c>
      <c r="E6244" s="10" t="s">
        <v>35</v>
      </c>
      <c r="F6244" s="10" t="s">
        <v>30</v>
      </c>
      <c r="G6244" s="10" t="s">
        <v>44</v>
      </c>
      <c r="H6244" s="10" t="s">
        <v>34</v>
      </c>
      <c r="I6244" s="10" t="s">
        <v>28</v>
      </c>
      <c r="O6244" s="10">
        <f t="shared" si="97"/>
        <v>1</v>
      </c>
    </row>
    <row r="6245" spans="2:15" x14ac:dyDescent="0.3">
      <c r="B6245" s="10">
        <v>2021</v>
      </c>
      <c r="C6245" s="10" t="s">
        <v>45</v>
      </c>
      <c r="D6245" s="10" t="s">
        <v>33</v>
      </c>
      <c r="E6245" s="10" t="s">
        <v>24</v>
      </c>
      <c r="F6245" s="10" t="s">
        <v>30</v>
      </c>
      <c r="G6245" s="10" t="s">
        <v>38</v>
      </c>
      <c r="H6245" s="10" t="s">
        <v>39</v>
      </c>
      <c r="I6245" s="10" t="s">
        <v>21</v>
      </c>
      <c r="O6245" s="10">
        <f t="shared" si="97"/>
        <v>1</v>
      </c>
    </row>
    <row r="6246" spans="2:15" x14ac:dyDescent="0.3">
      <c r="B6246" s="10">
        <v>2024</v>
      </c>
      <c r="C6246" s="10" t="s">
        <v>45</v>
      </c>
      <c r="D6246" s="10" t="s">
        <v>33</v>
      </c>
      <c r="E6246" s="10" t="s">
        <v>24</v>
      </c>
      <c r="F6246" s="10" t="s">
        <v>30</v>
      </c>
      <c r="G6246" s="10" t="s">
        <v>26</v>
      </c>
      <c r="H6246" s="10" t="s">
        <v>39</v>
      </c>
      <c r="I6246" s="10" t="s">
        <v>28</v>
      </c>
      <c r="O6246" s="10">
        <f t="shared" si="97"/>
        <v>1</v>
      </c>
    </row>
    <row r="6247" spans="2:15" x14ac:dyDescent="0.3">
      <c r="B6247" s="10">
        <v>2021</v>
      </c>
      <c r="C6247" s="10" t="s">
        <v>36</v>
      </c>
      <c r="D6247" s="10" t="s">
        <v>16</v>
      </c>
      <c r="E6247" s="10" t="s">
        <v>24</v>
      </c>
      <c r="F6247" s="10" t="s">
        <v>25</v>
      </c>
      <c r="G6247" s="10" t="s">
        <v>38</v>
      </c>
      <c r="H6247" s="10" t="s">
        <v>34</v>
      </c>
      <c r="I6247" s="10" t="s">
        <v>21</v>
      </c>
      <c r="O6247" s="10">
        <f t="shared" si="97"/>
        <v>1</v>
      </c>
    </row>
    <row r="6248" spans="2:15" x14ac:dyDescent="0.3">
      <c r="B6248" s="10">
        <v>2020</v>
      </c>
      <c r="C6248" s="10" t="s">
        <v>45</v>
      </c>
      <c r="D6248" s="10" t="s">
        <v>33</v>
      </c>
      <c r="E6248" s="10" t="s">
        <v>35</v>
      </c>
      <c r="F6248" s="10" t="s">
        <v>25</v>
      </c>
      <c r="G6248" s="10" t="s">
        <v>40</v>
      </c>
      <c r="H6248" s="10" t="s">
        <v>34</v>
      </c>
      <c r="I6248" s="10" t="s">
        <v>28</v>
      </c>
      <c r="O6248" s="10">
        <f t="shared" si="97"/>
        <v>1</v>
      </c>
    </row>
    <row r="6249" spans="2:15" x14ac:dyDescent="0.3">
      <c r="B6249" s="10">
        <v>2025</v>
      </c>
      <c r="C6249" s="10" t="s">
        <v>41</v>
      </c>
      <c r="D6249" s="10" t="s">
        <v>23</v>
      </c>
      <c r="E6249" s="10" t="s">
        <v>35</v>
      </c>
      <c r="F6249" s="10" t="s">
        <v>25</v>
      </c>
      <c r="G6249" s="10" t="s">
        <v>40</v>
      </c>
      <c r="H6249" s="10" t="s">
        <v>34</v>
      </c>
      <c r="I6249" s="10" t="s">
        <v>34</v>
      </c>
      <c r="O6249" s="10">
        <f t="shared" si="97"/>
        <v>1</v>
      </c>
    </row>
    <row r="6250" spans="2:15" x14ac:dyDescent="0.3">
      <c r="B6250" s="10">
        <v>2020</v>
      </c>
      <c r="C6250" s="10" t="s">
        <v>41</v>
      </c>
      <c r="D6250" s="10" t="s">
        <v>31</v>
      </c>
      <c r="E6250" s="10" t="s">
        <v>17</v>
      </c>
      <c r="F6250" s="10" t="s">
        <v>18</v>
      </c>
      <c r="G6250" s="10" t="s">
        <v>32</v>
      </c>
      <c r="H6250" s="10" t="s">
        <v>27</v>
      </c>
      <c r="I6250" s="10" t="s">
        <v>28</v>
      </c>
      <c r="O6250" s="10">
        <f t="shared" si="97"/>
        <v>1</v>
      </c>
    </row>
    <row r="6251" spans="2:15" x14ac:dyDescent="0.3">
      <c r="B6251" s="10">
        <v>2020</v>
      </c>
      <c r="C6251" s="10" t="s">
        <v>41</v>
      </c>
      <c r="D6251" s="10" t="s">
        <v>23</v>
      </c>
      <c r="E6251" s="10" t="s">
        <v>17</v>
      </c>
      <c r="F6251" s="10" t="s">
        <v>30</v>
      </c>
      <c r="G6251" s="10" t="s">
        <v>19</v>
      </c>
      <c r="H6251" s="10" t="s">
        <v>20</v>
      </c>
      <c r="I6251" s="10" t="s">
        <v>28</v>
      </c>
      <c r="O6251" s="10">
        <f t="shared" si="97"/>
        <v>1</v>
      </c>
    </row>
    <row r="6252" spans="2:15" x14ac:dyDescent="0.3">
      <c r="B6252" s="10">
        <v>2020</v>
      </c>
      <c r="C6252" s="10" t="s">
        <v>45</v>
      </c>
      <c r="D6252" s="10" t="s">
        <v>42</v>
      </c>
      <c r="E6252" s="10" t="s">
        <v>35</v>
      </c>
      <c r="F6252" s="10" t="s">
        <v>18</v>
      </c>
      <c r="G6252" s="10" t="s">
        <v>38</v>
      </c>
      <c r="H6252" s="10" t="s">
        <v>39</v>
      </c>
      <c r="I6252" s="10" t="s">
        <v>34</v>
      </c>
      <c r="O6252" s="10">
        <f t="shared" si="97"/>
        <v>1</v>
      </c>
    </row>
    <row r="6253" spans="2:15" x14ac:dyDescent="0.3">
      <c r="B6253" s="10">
        <v>2025</v>
      </c>
      <c r="C6253" s="10" t="s">
        <v>22</v>
      </c>
      <c r="D6253" s="10" t="s">
        <v>37</v>
      </c>
      <c r="E6253" s="10" t="s">
        <v>24</v>
      </c>
      <c r="F6253" s="10" t="s">
        <v>30</v>
      </c>
      <c r="G6253" s="10" t="s">
        <v>32</v>
      </c>
      <c r="H6253" s="10" t="s">
        <v>20</v>
      </c>
      <c r="I6253" s="10" t="s">
        <v>28</v>
      </c>
      <c r="O6253" s="10">
        <f t="shared" si="97"/>
        <v>1</v>
      </c>
    </row>
    <row r="6254" spans="2:15" x14ac:dyDescent="0.3">
      <c r="B6254" s="10">
        <v>2023</v>
      </c>
      <c r="C6254" s="10" t="s">
        <v>41</v>
      </c>
      <c r="D6254" s="10" t="s">
        <v>31</v>
      </c>
      <c r="E6254" s="10" t="s">
        <v>17</v>
      </c>
      <c r="F6254" s="10" t="s">
        <v>30</v>
      </c>
      <c r="G6254" s="10" t="s">
        <v>38</v>
      </c>
      <c r="H6254" s="10" t="s">
        <v>34</v>
      </c>
      <c r="I6254" s="10" t="s">
        <v>21</v>
      </c>
      <c r="O6254" s="10">
        <f t="shared" si="97"/>
        <v>1</v>
      </c>
    </row>
    <row r="6255" spans="2:15" x14ac:dyDescent="0.3">
      <c r="B6255" s="10">
        <v>2023</v>
      </c>
      <c r="C6255" s="10" t="s">
        <v>45</v>
      </c>
      <c r="D6255" s="10" t="s">
        <v>37</v>
      </c>
      <c r="E6255" s="10" t="s">
        <v>17</v>
      </c>
      <c r="F6255" s="10" t="s">
        <v>30</v>
      </c>
      <c r="G6255" s="10" t="s">
        <v>26</v>
      </c>
      <c r="H6255" s="10" t="s">
        <v>27</v>
      </c>
      <c r="I6255" s="10" t="s">
        <v>21</v>
      </c>
      <c r="O6255" s="10">
        <f t="shared" si="97"/>
        <v>1</v>
      </c>
    </row>
    <row r="6256" spans="2:15" x14ac:dyDescent="0.3">
      <c r="B6256" s="10">
        <v>2021</v>
      </c>
      <c r="C6256" s="10" t="s">
        <v>41</v>
      </c>
      <c r="D6256" s="10" t="s">
        <v>31</v>
      </c>
      <c r="E6256" s="10" t="s">
        <v>24</v>
      </c>
      <c r="F6256" s="10" t="s">
        <v>18</v>
      </c>
      <c r="G6256" s="10" t="s">
        <v>32</v>
      </c>
      <c r="H6256" s="10" t="s">
        <v>34</v>
      </c>
      <c r="I6256" s="10" t="s">
        <v>28</v>
      </c>
      <c r="O6256" s="10">
        <f t="shared" si="97"/>
        <v>1</v>
      </c>
    </row>
    <row r="6257" spans="2:15" x14ac:dyDescent="0.3">
      <c r="B6257" s="10">
        <v>2024</v>
      </c>
      <c r="C6257" s="10" t="s">
        <v>43</v>
      </c>
      <c r="D6257" s="10" t="s">
        <v>37</v>
      </c>
      <c r="E6257" s="10" t="s">
        <v>35</v>
      </c>
      <c r="F6257" s="10" t="s">
        <v>30</v>
      </c>
      <c r="G6257" s="10" t="s">
        <v>44</v>
      </c>
      <c r="H6257" s="10" t="s">
        <v>20</v>
      </c>
      <c r="I6257" s="10" t="s">
        <v>28</v>
      </c>
      <c r="O6257" s="10">
        <f t="shared" si="97"/>
        <v>1</v>
      </c>
    </row>
    <row r="6258" spans="2:15" x14ac:dyDescent="0.3">
      <c r="B6258" s="10">
        <v>2021</v>
      </c>
      <c r="C6258" s="10" t="s">
        <v>29</v>
      </c>
      <c r="D6258" s="10" t="s">
        <v>33</v>
      </c>
      <c r="E6258" s="10" t="s">
        <v>17</v>
      </c>
      <c r="F6258" s="10" t="s">
        <v>18</v>
      </c>
      <c r="G6258" s="10" t="s">
        <v>26</v>
      </c>
      <c r="H6258" s="10" t="s">
        <v>20</v>
      </c>
      <c r="I6258" s="10" t="s">
        <v>21</v>
      </c>
      <c r="O6258" s="10">
        <f t="shared" si="97"/>
        <v>1</v>
      </c>
    </row>
    <row r="6259" spans="2:15" x14ac:dyDescent="0.3">
      <c r="B6259" s="10">
        <v>2021</v>
      </c>
      <c r="C6259" s="10" t="s">
        <v>43</v>
      </c>
      <c r="D6259" s="10" t="s">
        <v>42</v>
      </c>
      <c r="E6259" s="10" t="s">
        <v>35</v>
      </c>
      <c r="F6259" s="10" t="s">
        <v>18</v>
      </c>
      <c r="G6259" s="10" t="s">
        <v>44</v>
      </c>
      <c r="H6259" s="10" t="s">
        <v>27</v>
      </c>
      <c r="I6259" s="10" t="s">
        <v>21</v>
      </c>
      <c r="O6259" s="10">
        <f t="shared" si="97"/>
        <v>1</v>
      </c>
    </row>
    <row r="6260" spans="2:15" x14ac:dyDescent="0.3">
      <c r="B6260" s="10">
        <v>2022</v>
      </c>
      <c r="C6260" s="10" t="s">
        <v>15</v>
      </c>
      <c r="D6260" s="10" t="s">
        <v>16</v>
      </c>
      <c r="E6260" s="10" t="s">
        <v>24</v>
      </c>
      <c r="F6260" s="10" t="s">
        <v>18</v>
      </c>
      <c r="G6260" s="10" t="s">
        <v>40</v>
      </c>
      <c r="H6260" s="10" t="s">
        <v>20</v>
      </c>
      <c r="I6260" s="10" t="s">
        <v>34</v>
      </c>
      <c r="O6260" s="10">
        <f t="shared" si="97"/>
        <v>1</v>
      </c>
    </row>
    <row r="6261" spans="2:15" x14ac:dyDescent="0.3">
      <c r="B6261" s="10">
        <v>2026</v>
      </c>
      <c r="C6261" s="10" t="s">
        <v>22</v>
      </c>
      <c r="D6261" s="10" t="s">
        <v>31</v>
      </c>
      <c r="E6261" s="10" t="s">
        <v>17</v>
      </c>
      <c r="F6261" s="10" t="s">
        <v>18</v>
      </c>
      <c r="G6261" s="10" t="s">
        <v>44</v>
      </c>
      <c r="H6261" s="10" t="s">
        <v>34</v>
      </c>
      <c r="I6261" s="10" t="s">
        <v>34</v>
      </c>
      <c r="O6261" s="10">
        <f t="shared" si="97"/>
        <v>1</v>
      </c>
    </row>
    <row r="6262" spans="2:15" x14ac:dyDescent="0.3">
      <c r="B6262" s="10">
        <v>2024</v>
      </c>
      <c r="C6262" s="10" t="s">
        <v>41</v>
      </c>
      <c r="D6262" s="10" t="s">
        <v>33</v>
      </c>
      <c r="E6262" s="10" t="s">
        <v>24</v>
      </c>
      <c r="F6262" s="10" t="s">
        <v>18</v>
      </c>
      <c r="G6262" s="10" t="s">
        <v>19</v>
      </c>
      <c r="H6262" s="10" t="s">
        <v>39</v>
      </c>
      <c r="I6262" s="10" t="s">
        <v>21</v>
      </c>
      <c r="O6262" s="10">
        <f t="shared" si="97"/>
        <v>1</v>
      </c>
    </row>
    <row r="6263" spans="2:15" x14ac:dyDescent="0.3">
      <c r="B6263" s="10">
        <v>2021</v>
      </c>
      <c r="C6263" s="10" t="s">
        <v>15</v>
      </c>
      <c r="D6263" s="10" t="s">
        <v>37</v>
      </c>
      <c r="E6263" s="10" t="s">
        <v>35</v>
      </c>
      <c r="F6263" s="10" t="s">
        <v>25</v>
      </c>
      <c r="G6263" s="10" t="s">
        <v>26</v>
      </c>
      <c r="H6263" s="10" t="s">
        <v>34</v>
      </c>
      <c r="I6263" s="10" t="s">
        <v>28</v>
      </c>
      <c r="O6263" s="10">
        <f t="shared" si="97"/>
        <v>1</v>
      </c>
    </row>
    <row r="6264" spans="2:15" x14ac:dyDescent="0.3">
      <c r="B6264" s="10">
        <v>2020</v>
      </c>
      <c r="C6264" s="10" t="s">
        <v>43</v>
      </c>
      <c r="D6264" s="10" t="s">
        <v>42</v>
      </c>
      <c r="E6264" s="10" t="s">
        <v>35</v>
      </c>
      <c r="F6264" s="10" t="s">
        <v>30</v>
      </c>
      <c r="G6264" s="10" t="s">
        <v>44</v>
      </c>
      <c r="H6264" s="10" t="s">
        <v>27</v>
      </c>
      <c r="I6264" s="10" t="s">
        <v>21</v>
      </c>
      <c r="O6264" s="10">
        <f t="shared" si="97"/>
        <v>1</v>
      </c>
    </row>
    <row r="6265" spans="2:15" x14ac:dyDescent="0.3">
      <c r="B6265" s="10">
        <v>2024</v>
      </c>
      <c r="C6265" s="10" t="s">
        <v>36</v>
      </c>
      <c r="D6265" s="10" t="s">
        <v>33</v>
      </c>
      <c r="E6265" s="10" t="s">
        <v>35</v>
      </c>
      <c r="F6265" s="10" t="s">
        <v>30</v>
      </c>
      <c r="G6265" s="10" t="s">
        <v>26</v>
      </c>
      <c r="H6265" s="10" t="s">
        <v>20</v>
      </c>
      <c r="I6265" s="10" t="s">
        <v>21</v>
      </c>
      <c r="O6265" s="10">
        <f t="shared" si="97"/>
        <v>1</v>
      </c>
    </row>
    <row r="6266" spans="2:15" x14ac:dyDescent="0.3">
      <c r="B6266" s="10">
        <v>2025</v>
      </c>
      <c r="C6266" s="10" t="s">
        <v>36</v>
      </c>
      <c r="D6266" s="10" t="s">
        <v>16</v>
      </c>
      <c r="E6266" s="10" t="s">
        <v>24</v>
      </c>
      <c r="F6266" s="10" t="s">
        <v>18</v>
      </c>
      <c r="G6266" s="10" t="s">
        <v>32</v>
      </c>
      <c r="H6266" s="10" t="s">
        <v>39</v>
      </c>
      <c r="I6266" s="10" t="s">
        <v>28</v>
      </c>
      <c r="O6266" s="10">
        <f t="shared" si="97"/>
        <v>1</v>
      </c>
    </row>
    <row r="6267" spans="2:15" x14ac:dyDescent="0.3">
      <c r="B6267" s="10">
        <v>2022</v>
      </c>
      <c r="C6267" s="10" t="s">
        <v>41</v>
      </c>
      <c r="D6267" s="10" t="s">
        <v>23</v>
      </c>
      <c r="E6267" s="10" t="s">
        <v>35</v>
      </c>
      <c r="F6267" s="10" t="s">
        <v>30</v>
      </c>
      <c r="G6267" s="10" t="s">
        <v>44</v>
      </c>
      <c r="H6267" s="10" t="s">
        <v>27</v>
      </c>
      <c r="I6267" s="10" t="s">
        <v>28</v>
      </c>
      <c r="O6267" s="10">
        <f t="shared" si="97"/>
        <v>1</v>
      </c>
    </row>
    <row r="6268" spans="2:15" x14ac:dyDescent="0.3">
      <c r="B6268" s="10">
        <v>2022</v>
      </c>
      <c r="C6268" s="10" t="s">
        <v>36</v>
      </c>
      <c r="D6268" s="10" t="s">
        <v>16</v>
      </c>
      <c r="E6268" s="10" t="s">
        <v>17</v>
      </c>
      <c r="F6268" s="10" t="s">
        <v>25</v>
      </c>
      <c r="G6268" s="10" t="s">
        <v>32</v>
      </c>
      <c r="H6268" s="10" t="s">
        <v>39</v>
      </c>
      <c r="I6268" s="10" t="s">
        <v>28</v>
      </c>
      <c r="O6268" s="10">
        <f t="shared" si="97"/>
        <v>1</v>
      </c>
    </row>
    <row r="6269" spans="2:15" x14ac:dyDescent="0.3">
      <c r="B6269" s="10">
        <v>2024</v>
      </c>
      <c r="C6269" s="10" t="s">
        <v>41</v>
      </c>
      <c r="D6269" s="10" t="s">
        <v>31</v>
      </c>
      <c r="E6269" s="10" t="s">
        <v>35</v>
      </c>
      <c r="F6269" s="10" t="s">
        <v>30</v>
      </c>
      <c r="G6269" s="10" t="s">
        <v>38</v>
      </c>
      <c r="H6269" s="10" t="s">
        <v>27</v>
      </c>
      <c r="I6269" s="10" t="s">
        <v>21</v>
      </c>
      <c r="O6269" s="10">
        <f t="shared" si="97"/>
        <v>1</v>
      </c>
    </row>
    <row r="6270" spans="2:15" x14ac:dyDescent="0.3">
      <c r="B6270" s="10">
        <v>2021</v>
      </c>
      <c r="C6270" s="10" t="s">
        <v>22</v>
      </c>
      <c r="D6270" s="10" t="s">
        <v>42</v>
      </c>
      <c r="E6270" s="10" t="s">
        <v>35</v>
      </c>
      <c r="F6270" s="10" t="s">
        <v>18</v>
      </c>
      <c r="G6270" s="10" t="s">
        <v>26</v>
      </c>
      <c r="H6270" s="10" t="s">
        <v>39</v>
      </c>
      <c r="I6270" s="10" t="s">
        <v>34</v>
      </c>
      <c r="O6270" s="10">
        <f t="shared" si="97"/>
        <v>1</v>
      </c>
    </row>
    <row r="6271" spans="2:15" x14ac:dyDescent="0.3">
      <c r="B6271" s="10">
        <v>2020</v>
      </c>
      <c r="C6271" s="10" t="s">
        <v>43</v>
      </c>
      <c r="D6271" s="10" t="s">
        <v>42</v>
      </c>
      <c r="E6271" s="10" t="s">
        <v>17</v>
      </c>
      <c r="F6271" s="10" t="s">
        <v>30</v>
      </c>
      <c r="G6271" s="10" t="s">
        <v>38</v>
      </c>
      <c r="H6271" s="10" t="s">
        <v>34</v>
      </c>
      <c r="I6271" s="10" t="s">
        <v>21</v>
      </c>
      <c r="O6271" s="10">
        <f t="shared" si="97"/>
        <v>1</v>
      </c>
    </row>
    <row r="6272" spans="2:15" x14ac:dyDescent="0.3">
      <c r="B6272" s="10">
        <v>2023</v>
      </c>
      <c r="C6272" s="10" t="s">
        <v>41</v>
      </c>
      <c r="D6272" s="10" t="s">
        <v>23</v>
      </c>
      <c r="E6272" s="10" t="s">
        <v>17</v>
      </c>
      <c r="F6272" s="10" t="s">
        <v>18</v>
      </c>
      <c r="G6272" s="10" t="s">
        <v>19</v>
      </c>
      <c r="H6272" s="10" t="s">
        <v>20</v>
      </c>
      <c r="I6272" s="10" t="s">
        <v>21</v>
      </c>
      <c r="O6272" s="10">
        <f t="shared" si="97"/>
        <v>1</v>
      </c>
    </row>
    <row r="6273" spans="2:15" x14ac:dyDescent="0.3">
      <c r="B6273" s="10">
        <v>2022</v>
      </c>
      <c r="C6273" s="10" t="s">
        <v>45</v>
      </c>
      <c r="D6273" s="10" t="s">
        <v>16</v>
      </c>
      <c r="E6273" s="10" t="s">
        <v>17</v>
      </c>
      <c r="F6273" s="10" t="s">
        <v>18</v>
      </c>
      <c r="G6273" s="10" t="s">
        <v>19</v>
      </c>
      <c r="H6273" s="10" t="s">
        <v>27</v>
      </c>
      <c r="I6273" s="10" t="s">
        <v>34</v>
      </c>
      <c r="O6273" s="10">
        <f t="shared" si="97"/>
        <v>1</v>
      </c>
    </row>
    <row r="6274" spans="2:15" x14ac:dyDescent="0.3">
      <c r="B6274" s="10">
        <v>2022</v>
      </c>
      <c r="C6274" s="10" t="s">
        <v>41</v>
      </c>
      <c r="D6274" s="10" t="s">
        <v>42</v>
      </c>
      <c r="E6274" s="10" t="s">
        <v>17</v>
      </c>
      <c r="F6274" s="10" t="s">
        <v>18</v>
      </c>
      <c r="G6274" s="10" t="s">
        <v>38</v>
      </c>
      <c r="H6274" s="10" t="s">
        <v>34</v>
      </c>
      <c r="I6274" s="10" t="s">
        <v>28</v>
      </c>
      <c r="O6274" s="10">
        <f t="shared" si="97"/>
        <v>1</v>
      </c>
    </row>
    <row r="6275" spans="2:15" x14ac:dyDescent="0.3">
      <c r="B6275" s="10">
        <v>2025</v>
      </c>
      <c r="C6275" s="10" t="s">
        <v>15</v>
      </c>
      <c r="D6275" s="10" t="s">
        <v>16</v>
      </c>
      <c r="E6275" s="10" t="s">
        <v>24</v>
      </c>
      <c r="F6275" s="10" t="s">
        <v>18</v>
      </c>
      <c r="G6275" s="10" t="s">
        <v>38</v>
      </c>
      <c r="H6275" s="10" t="s">
        <v>27</v>
      </c>
      <c r="I6275" s="10" t="s">
        <v>28</v>
      </c>
      <c r="O6275" s="10">
        <f t="shared" si="97"/>
        <v>1</v>
      </c>
    </row>
    <row r="6276" spans="2:15" x14ac:dyDescent="0.3">
      <c r="B6276" s="10">
        <v>2022</v>
      </c>
      <c r="C6276" s="10" t="s">
        <v>36</v>
      </c>
      <c r="D6276" s="10" t="s">
        <v>23</v>
      </c>
      <c r="E6276" s="10" t="s">
        <v>17</v>
      </c>
      <c r="F6276" s="10" t="s">
        <v>30</v>
      </c>
      <c r="G6276" s="10" t="s">
        <v>32</v>
      </c>
      <c r="H6276" s="10" t="s">
        <v>20</v>
      </c>
      <c r="I6276" s="10" t="s">
        <v>28</v>
      </c>
      <c r="O6276" s="10">
        <f t="shared" si="97"/>
        <v>1</v>
      </c>
    </row>
    <row r="6277" spans="2:15" x14ac:dyDescent="0.3">
      <c r="B6277" s="10">
        <v>2022</v>
      </c>
      <c r="C6277" s="10" t="s">
        <v>22</v>
      </c>
      <c r="D6277" s="10" t="s">
        <v>31</v>
      </c>
      <c r="E6277" s="10" t="s">
        <v>17</v>
      </c>
      <c r="F6277" s="10" t="s">
        <v>30</v>
      </c>
      <c r="G6277" s="10" t="s">
        <v>32</v>
      </c>
      <c r="H6277" s="10" t="s">
        <v>27</v>
      </c>
      <c r="I6277" s="10" t="s">
        <v>28</v>
      </c>
      <c r="O6277" s="10">
        <f t="shared" ref="O6277:O6340" si="98">SUBTOTAL(103,B6277)</f>
        <v>1</v>
      </c>
    </row>
    <row r="6278" spans="2:15" x14ac:dyDescent="0.3">
      <c r="B6278" s="10">
        <v>2026</v>
      </c>
      <c r="C6278" s="10" t="s">
        <v>29</v>
      </c>
      <c r="D6278" s="10" t="s">
        <v>16</v>
      </c>
      <c r="E6278" s="10" t="s">
        <v>17</v>
      </c>
      <c r="F6278" s="10" t="s">
        <v>25</v>
      </c>
      <c r="G6278" s="10" t="s">
        <v>38</v>
      </c>
      <c r="H6278" s="10" t="s">
        <v>27</v>
      </c>
      <c r="I6278" s="10" t="s">
        <v>28</v>
      </c>
      <c r="O6278" s="10">
        <f t="shared" si="98"/>
        <v>1</v>
      </c>
    </row>
    <row r="6279" spans="2:15" x14ac:dyDescent="0.3">
      <c r="B6279" s="10">
        <v>2022</v>
      </c>
      <c r="C6279" s="10" t="s">
        <v>29</v>
      </c>
      <c r="D6279" s="10" t="s">
        <v>31</v>
      </c>
      <c r="E6279" s="10" t="s">
        <v>24</v>
      </c>
      <c r="F6279" s="10" t="s">
        <v>18</v>
      </c>
      <c r="G6279" s="10" t="s">
        <v>38</v>
      </c>
      <c r="H6279" s="10" t="s">
        <v>39</v>
      </c>
      <c r="I6279" s="10" t="s">
        <v>28</v>
      </c>
      <c r="O6279" s="10">
        <f t="shared" si="98"/>
        <v>1</v>
      </c>
    </row>
    <row r="6280" spans="2:15" x14ac:dyDescent="0.3">
      <c r="B6280" s="10">
        <v>2023</v>
      </c>
      <c r="C6280" s="10" t="s">
        <v>29</v>
      </c>
      <c r="D6280" s="10" t="s">
        <v>23</v>
      </c>
      <c r="E6280" s="10" t="s">
        <v>17</v>
      </c>
      <c r="F6280" s="10" t="s">
        <v>18</v>
      </c>
      <c r="G6280" s="10" t="s">
        <v>26</v>
      </c>
      <c r="H6280" s="10" t="s">
        <v>34</v>
      </c>
      <c r="I6280" s="10" t="s">
        <v>34</v>
      </c>
      <c r="O6280" s="10">
        <f t="shared" si="98"/>
        <v>1</v>
      </c>
    </row>
    <row r="6281" spans="2:15" x14ac:dyDescent="0.3">
      <c r="B6281" s="10">
        <v>2024</v>
      </c>
      <c r="C6281" s="10" t="s">
        <v>29</v>
      </c>
      <c r="D6281" s="10" t="s">
        <v>31</v>
      </c>
      <c r="E6281" s="10" t="s">
        <v>24</v>
      </c>
      <c r="F6281" s="10" t="s">
        <v>30</v>
      </c>
      <c r="G6281" s="10" t="s">
        <v>32</v>
      </c>
      <c r="H6281" s="10" t="s">
        <v>20</v>
      </c>
      <c r="I6281" s="10" t="s">
        <v>21</v>
      </c>
      <c r="O6281" s="10">
        <f t="shared" si="98"/>
        <v>1</v>
      </c>
    </row>
    <row r="6282" spans="2:15" x14ac:dyDescent="0.3">
      <c r="B6282" s="10">
        <v>2020</v>
      </c>
      <c r="C6282" s="10" t="s">
        <v>41</v>
      </c>
      <c r="D6282" s="10" t="s">
        <v>33</v>
      </c>
      <c r="E6282" s="10" t="s">
        <v>35</v>
      </c>
      <c r="F6282" s="10" t="s">
        <v>25</v>
      </c>
      <c r="G6282" s="10" t="s">
        <v>38</v>
      </c>
      <c r="H6282" s="10" t="s">
        <v>20</v>
      </c>
      <c r="I6282" s="10" t="s">
        <v>28</v>
      </c>
      <c r="O6282" s="10">
        <f t="shared" si="98"/>
        <v>1</v>
      </c>
    </row>
    <row r="6283" spans="2:15" x14ac:dyDescent="0.3">
      <c r="B6283" s="10">
        <v>2025</v>
      </c>
      <c r="C6283" s="10" t="s">
        <v>29</v>
      </c>
      <c r="D6283" s="10" t="s">
        <v>37</v>
      </c>
      <c r="E6283" s="10" t="s">
        <v>24</v>
      </c>
      <c r="F6283" s="10" t="s">
        <v>25</v>
      </c>
      <c r="G6283" s="10" t="s">
        <v>38</v>
      </c>
      <c r="H6283" s="10" t="s">
        <v>39</v>
      </c>
      <c r="I6283" s="10" t="s">
        <v>34</v>
      </c>
      <c r="O6283" s="10">
        <f t="shared" si="98"/>
        <v>1</v>
      </c>
    </row>
    <row r="6284" spans="2:15" x14ac:dyDescent="0.3">
      <c r="B6284" s="10">
        <v>2023</v>
      </c>
      <c r="C6284" s="10" t="s">
        <v>45</v>
      </c>
      <c r="D6284" s="10" t="s">
        <v>31</v>
      </c>
      <c r="E6284" s="10" t="s">
        <v>35</v>
      </c>
      <c r="F6284" s="10" t="s">
        <v>30</v>
      </c>
      <c r="G6284" s="10" t="s">
        <v>40</v>
      </c>
      <c r="H6284" s="10" t="s">
        <v>34</v>
      </c>
      <c r="I6284" s="10" t="s">
        <v>28</v>
      </c>
      <c r="O6284" s="10">
        <f t="shared" si="98"/>
        <v>1</v>
      </c>
    </row>
    <row r="6285" spans="2:15" x14ac:dyDescent="0.3">
      <c r="B6285" s="10">
        <v>2023</v>
      </c>
      <c r="C6285" s="10" t="s">
        <v>45</v>
      </c>
      <c r="D6285" s="10" t="s">
        <v>37</v>
      </c>
      <c r="E6285" s="10" t="s">
        <v>17</v>
      </c>
      <c r="F6285" s="10" t="s">
        <v>25</v>
      </c>
      <c r="G6285" s="10" t="s">
        <v>19</v>
      </c>
      <c r="H6285" s="10" t="s">
        <v>34</v>
      </c>
      <c r="I6285" s="10" t="s">
        <v>28</v>
      </c>
      <c r="O6285" s="10">
        <f t="shared" si="98"/>
        <v>1</v>
      </c>
    </row>
    <row r="6286" spans="2:15" x14ac:dyDescent="0.3">
      <c r="B6286" s="10">
        <v>2021</v>
      </c>
      <c r="C6286" s="10" t="s">
        <v>41</v>
      </c>
      <c r="D6286" s="10" t="s">
        <v>23</v>
      </c>
      <c r="E6286" s="10" t="s">
        <v>35</v>
      </c>
      <c r="F6286" s="10" t="s">
        <v>25</v>
      </c>
      <c r="G6286" s="10" t="s">
        <v>44</v>
      </c>
      <c r="H6286" s="10" t="s">
        <v>20</v>
      </c>
      <c r="I6286" s="10" t="s">
        <v>28</v>
      </c>
      <c r="O6286" s="10">
        <f t="shared" si="98"/>
        <v>1</v>
      </c>
    </row>
    <row r="6287" spans="2:15" x14ac:dyDescent="0.3">
      <c r="B6287" s="10">
        <v>2020</v>
      </c>
      <c r="C6287" s="10" t="s">
        <v>22</v>
      </c>
      <c r="D6287" s="10" t="s">
        <v>31</v>
      </c>
      <c r="E6287" s="10" t="s">
        <v>24</v>
      </c>
      <c r="F6287" s="10" t="s">
        <v>18</v>
      </c>
      <c r="G6287" s="10" t="s">
        <v>26</v>
      </c>
      <c r="H6287" s="10" t="s">
        <v>27</v>
      </c>
      <c r="I6287" s="10" t="s">
        <v>21</v>
      </c>
      <c r="O6287" s="10">
        <f t="shared" si="98"/>
        <v>1</v>
      </c>
    </row>
    <row r="6288" spans="2:15" x14ac:dyDescent="0.3">
      <c r="B6288" s="10">
        <v>2023</v>
      </c>
      <c r="C6288" s="10" t="s">
        <v>22</v>
      </c>
      <c r="D6288" s="10" t="s">
        <v>37</v>
      </c>
      <c r="E6288" s="10" t="s">
        <v>17</v>
      </c>
      <c r="F6288" s="10" t="s">
        <v>25</v>
      </c>
      <c r="G6288" s="10" t="s">
        <v>40</v>
      </c>
      <c r="H6288" s="10" t="s">
        <v>34</v>
      </c>
      <c r="I6288" s="10" t="s">
        <v>21</v>
      </c>
      <c r="O6288" s="10">
        <f t="shared" si="98"/>
        <v>1</v>
      </c>
    </row>
    <row r="6289" spans="2:15" x14ac:dyDescent="0.3">
      <c r="B6289" s="10">
        <v>2025</v>
      </c>
      <c r="C6289" s="10" t="s">
        <v>29</v>
      </c>
      <c r="D6289" s="10" t="s">
        <v>16</v>
      </c>
      <c r="E6289" s="10" t="s">
        <v>17</v>
      </c>
      <c r="F6289" s="10" t="s">
        <v>18</v>
      </c>
      <c r="G6289" s="10" t="s">
        <v>44</v>
      </c>
      <c r="H6289" s="10" t="s">
        <v>27</v>
      </c>
      <c r="I6289" s="10" t="s">
        <v>21</v>
      </c>
      <c r="O6289" s="10">
        <f t="shared" si="98"/>
        <v>1</v>
      </c>
    </row>
    <row r="6290" spans="2:15" x14ac:dyDescent="0.3">
      <c r="B6290" s="10">
        <v>2025</v>
      </c>
      <c r="C6290" s="10" t="s">
        <v>45</v>
      </c>
      <c r="D6290" s="10" t="s">
        <v>37</v>
      </c>
      <c r="E6290" s="10" t="s">
        <v>35</v>
      </c>
      <c r="F6290" s="10" t="s">
        <v>25</v>
      </c>
      <c r="G6290" s="10" t="s">
        <v>32</v>
      </c>
      <c r="H6290" s="10" t="s">
        <v>34</v>
      </c>
      <c r="I6290" s="10" t="s">
        <v>28</v>
      </c>
      <c r="O6290" s="10">
        <f t="shared" si="98"/>
        <v>1</v>
      </c>
    </row>
    <row r="6291" spans="2:15" x14ac:dyDescent="0.3">
      <c r="B6291" s="10">
        <v>2024</v>
      </c>
      <c r="C6291" s="10" t="s">
        <v>43</v>
      </c>
      <c r="D6291" s="10" t="s">
        <v>42</v>
      </c>
      <c r="E6291" s="10" t="s">
        <v>17</v>
      </c>
      <c r="F6291" s="10" t="s">
        <v>18</v>
      </c>
      <c r="G6291" s="10" t="s">
        <v>44</v>
      </c>
      <c r="H6291" s="10" t="s">
        <v>39</v>
      </c>
      <c r="I6291" s="10" t="s">
        <v>34</v>
      </c>
      <c r="O6291" s="10">
        <f t="shared" si="98"/>
        <v>1</v>
      </c>
    </row>
    <row r="6292" spans="2:15" x14ac:dyDescent="0.3">
      <c r="B6292" s="10">
        <v>2022</v>
      </c>
      <c r="C6292" s="10" t="s">
        <v>36</v>
      </c>
      <c r="D6292" s="10" t="s">
        <v>37</v>
      </c>
      <c r="E6292" s="10" t="s">
        <v>35</v>
      </c>
      <c r="F6292" s="10" t="s">
        <v>30</v>
      </c>
      <c r="G6292" s="10" t="s">
        <v>26</v>
      </c>
      <c r="H6292" s="10" t="s">
        <v>27</v>
      </c>
      <c r="I6292" s="10" t="s">
        <v>21</v>
      </c>
      <c r="O6292" s="10">
        <f t="shared" si="98"/>
        <v>1</v>
      </c>
    </row>
    <row r="6293" spans="2:15" x14ac:dyDescent="0.3">
      <c r="B6293" s="10">
        <v>2021</v>
      </c>
      <c r="C6293" s="10" t="s">
        <v>36</v>
      </c>
      <c r="D6293" s="10" t="s">
        <v>16</v>
      </c>
      <c r="E6293" s="10" t="s">
        <v>17</v>
      </c>
      <c r="F6293" s="10" t="s">
        <v>25</v>
      </c>
      <c r="G6293" s="10" t="s">
        <v>32</v>
      </c>
      <c r="H6293" s="10" t="s">
        <v>27</v>
      </c>
      <c r="I6293" s="10" t="s">
        <v>28</v>
      </c>
      <c r="O6293" s="10">
        <f t="shared" si="98"/>
        <v>1</v>
      </c>
    </row>
    <row r="6294" spans="2:15" x14ac:dyDescent="0.3">
      <c r="B6294" s="10">
        <v>2023</v>
      </c>
      <c r="C6294" s="10" t="s">
        <v>41</v>
      </c>
      <c r="D6294" s="10" t="s">
        <v>37</v>
      </c>
      <c r="E6294" s="10" t="s">
        <v>17</v>
      </c>
      <c r="F6294" s="10" t="s">
        <v>25</v>
      </c>
      <c r="G6294" s="10" t="s">
        <v>44</v>
      </c>
      <c r="H6294" s="10" t="s">
        <v>20</v>
      </c>
      <c r="I6294" s="10" t="s">
        <v>28</v>
      </c>
      <c r="O6294" s="10">
        <f t="shared" si="98"/>
        <v>1</v>
      </c>
    </row>
    <row r="6295" spans="2:15" x14ac:dyDescent="0.3">
      <c r="B6295" s="10">
        <v>2024</v>
      </c>
      <c r="C6295" s="10" t="s">
        <v>45</v>
      </c>
      <c r="D6295" s="10" t="s">
        <v>33</v>
      </c>
      <c r="E6295" s="10" t="s">
        <v>24</v>
      </c>
      <c r="F6295" s="10" t="s">
        <v>18</v>
      </c>
      <c r="G6295" s="10" t="s">
        <v>32</v>
      </c>
      <c r="H6295" s="10" t="s">
        <v>39</v>
      </c>
      <c r="I6295" s="10" t="s">
        <v>34</v>
      </c>
      <c r="O6295" s="10">
        <f t="shared" si="98"/>
        <v>1</v>
      </c>
    </row>
    <row r="6296" spans="2:15" x14ac:dyDescent="0.3">
      <c r="B6296" s="10">
        <v>2020</v>
      </c>
      <c r="C6296" s="10" t="s">
        <v>15</v>
      </c>
      <c r="D6296" s="10" t="s">
        <v>16</v>
      </c>
      <c r="E6296" s="10" t="s">
        <v>17</v>
      </c>
      <c r="F6296" s="10" t="s">
        <v>30</v>
      </c>
      <c r="G6296" s="10" t="s">
        <v>38</v>
      </c>
      <c r="H6296" s="10" t="s">
        <v>39</v>
      </c>
      <c r="I6296" s="10" t="s">
        <v>21</v>
      </c>
      <c r="O6296" s="10">
        <f t="shared" si="98"/>
        <v>1</v>
      </c>
    </row>
    <row r="6297" spans="2:15" x14ac:dyDescent="0.3">
      <c r="B6297" s="10">
        <v>2021</v>
      </c>
      <c r="C6297" s="10" t="s">
        <v>45</v>
      </c>
      <c r="D6297" s="10" t="s">
        <v>31</v>
      </c>
      <c r="E6297" s="10" t="s">
        <v>35</v>
      </c>
      <c r="F6297" s="10" t="s">
        <v>30</v>
      </c>
      <c r="G6297" s="10" t="s">
        <v>40</v>
      </c>
      <c r="H6297" s="10" t="s">
        <v>34</v>
      </c>
      <c r="I6297" s="10" t="s">
        <v>28</v>
      </c>
      <c r="O6297" s="10">
        <f t="shared" si="98"/>
        <v>1</v>
      </c>
    </row>
    <row r="6298" spans="2:15" x14ac:dyDescent="0.3">
      <c r="B6298" s="10">
        <v>2026</v>
      </c>
      <c r="C6298" s="10" t="s">
        <v>15</v>
      </c>
      <c r="D6298" s="10" t="s">
        <v>33</v>
      </c>
      <c r="E6298" s="10" t="s">
        <v>35</v>
      </c>
      <c r="F6298" s="10" t="s">
        <v>30</v>
      </c>
      <c r="G6298" s="10" t="s">
        <v>32</v>
      </c>
      <c r="H6298" s="10" t="s">
        <v>20</v>
      </c>
      <c r="I6298" s="10" t="s">
        <v>28</v>
      </c>
      <c r="O6298" s="10">
        <f t="shared" si="98"/>
        <v>1</v>
      </c>
    </row>
    <row r="6299" spans="2:15" x14ac:dyDescent="0.3">
      <c r="B6299" s="10">
        <v>2025</v>
      </c>
      <c r="C6299" s="10" t="s">
        <v>22</v>
      </c>
      <c r="D6299" s="10" t="s">
        <v>42</v>
      </c>
      <c r="E6299" s="10" t="s">
        <v>35</v>
      </c>
      <c r="F6299" s="10" t="s">
        <v>25</v>
      </c>
      <c r="G6299" s="10" t="s">
        <v>26</v>
      </c>
      <c r="H6299" s="10" t="s">
        <v>27</v>
      </c>
      <c r="I6299" s="10" t="s">
        <v>21</v>
      </c>
      <c r="O6299" s="10">
        <f t="shared" si="98"/>
        <v>1</v>
      </c>
    </row>
    <row r="6300" spans="2:15" x14ac:dyDescent="0.3">
      <c r="B6300" s="10">
        <v>2026</v>
      </c>
      <c r="C6300" s="10" t="s">
        <v>22</v>
      </c>
      <c r="D6300" s="10" t="s">
        <v>33</v>
      </c>
      <c r="E6300" s="10" t="s">
        <v>17</v>
      </c>
      <c r="F6300" s="10" t="s">
        <v>18</v>
      </c>
      <c r="G6300" s="10" t="s">
        <v>40</v>
      </c>
      <c r="H6300" s="10" t="s">
        <v>20</v>
      </c>
      <c r="I6300" s="10" t="s">
        <v>34</v>
      </c>
      <c r="O6300" s="10">
        <f t="shared" si="98"/>
        <v>1</v>
      </c>
    </row>
    <row r="6301" spans="2:15" x14ac:dyDescent="0.3">
      <c r="B6301" s="10">
        <v>2022</v>
      </c>
      <c r="C6301" s="10" t="s">
        <v>22</v>
      </c>
      <c r="D6301" s="10" t="s">
        <v>42</v>
      </c>
      <c r="E6301" s="10" t="s">
        <v>24</v>
      </c>
      <c r="F6301" s="10" t="s">
        <v>25</v>
      </c>
      <c r="G6301" s="10" t="s">
        <v>32</v>
      </c>
      <c r="H6301" s="10" t="s">
        <v>39</v>
      </c>
      <c r="I6301" s="10" t="s">
        <v>34</v>
      </c>
      <c r="O6301" s="10">
        <f t="shared" si="98"/>
        <v>1</v>
      </c>
    </row>
    <row r="6302" spans="2:15" x14ac:dyDescent="0.3">
      <c r="B6302" s="10">
        <v>2024</v>
      </c>
      <c r="C6302" s="10" t="s">
        <v>45</v>
      </c>
      <c r="D6302" s="10" t="s">
        <v>42</v>
      </c>
      <c r="E6302" s="10" t="s">
        <v>35</v>
      </c>
      <c r="F6302" s="10" t="s">
        <v>25</v>
      </c>
      <c r="G6302" s="10" t="s">
        <v>32</v>
      </c>
      <c r="H6302" s="10" t="s">
        <v>39</v>
      </c>
      <c r="I6302" s="10" t="s">
        <v>28</v>
      </c>
      <c r="O6302" s="10">
        <f t="shared" si="98"/>
        <v>1</v>
      </c>
    </row>
    <row r="6303" spans="2:15" x14ac:dyDescent="0.3">
      <c r="B6303" s="10">
        <v>2020</v>
      </c>
      <c r="C6303" s="10" t="s">
        <v>41</v>
      </c>
      <c r="D6303" s="10" t="s">
        <v>37</v>
      </c>
      <c r="E6303" s="10" t="s">
        <v>35</v>
      </c>
      <c r="F6303" s="10" t="s">
        <v>30</v>
      </c>
      <c r="G6303" s="10" t="s">
        <v>26</v>
      </c>
      <c r="H6303" s="10" t="s">
        <v>27</v>
      </c>
      <c r="I6303" s="10" t="s">
        <v>21</v>
      </c>
      <c r="O6303" s="10">
        <f t="shared" si="98"/>
        <v>1</v>
      </c>
    </row>
    <row r="6304" spans="2:15" x14ac:dyDescent="0.3">
      <c r="B6304" s="10">
        <v>2020</v>
      </c>
      <c r="C6304" s="10" t="s">
        <v>15</v>
      </c>
      <c r="D6304" s="10" t="s">
        <v>42</v>
      </c>
      <c r="E6304" s="10" t="s">
        <v>17</v>
      </c>
      <c r="F6304" s="10" t="s">
        <v>25</v>
      </c>
      <c r="G6304" s="10" t="s">
        <v>44</v>
      </c>
      <c r="H6304" s="10" t="s">
        <v>27</v>
      </c>
      <c r="I6304" s="10" t="s">
        <v>34</v>
      </c>
      <c r="O6304" s="10">
        <f t="shared" si="98"/>
        <v>1</v>
      </c>
    </row>
    <row r="6305" spans="2:15" x14ac:dyDescent="0.3">
      <c r="B6305" s="10">
        <v>2022</v>
      </c>
      <c r="C6305" s="10" t="s">
        <v>22</v>
      </c>
      <c r="D6305" s="10" t="s">
        <v>33</v>
      </c>
      <c r="E6305" s="10" t="s">
        <v>35</v>
      </c>
      <c r="F6305" s="10" t="s">
        <v>30</v>
      </c>
      <c r="G6305" s="10" t="s">
        <v>19</v>
      </c>
      <c r="H6305" s="10" t="s">
        <v>39</v>
      </c>
      <c r="I6305" s="10" t="s">
        <v>28</v>
      </c>
      <c r="O6305" s="10">
        <f t="shared" si="98"/>
        <v>1</v>
      </c>
    </row>
    <row r="6306" spans="2:15" x14ac:dyDescent="0.3">
      <c r="B6306" s="10">
        <v>2020</v>
      </c>
      <c r="C6306" s="10" t="s">
        <v>15</v>
      </c>
      <c r="D6306" s="10" t="s">
        <v>23</v>
      </c>
      <c r="E6306" s="10" t="s">
        <v>24</v>
      </c>
      <c r="F6306" s="10" t="s">
        <v>25</v>
      </c>
      <c r="G6306" s="10" t="s">
        <v>38</v>
      </c>
      <c r="H6306" s="10" t="s">
        <v>27</v>
      </c>
      <c r="I6306" s="10" t="s">
        <v>21</v>
      </c>
      <c r="O6306" s="10">
        <f t="shared" si="98"/>
        <v>1</v>
      </c>
    </row>
    <row r="6307" spans="2:15" x14ac:dyDescent="0.3">
      <c r="B6307" s="10">
        <v>2024</v>
      </c>
      <c r="C6307" s="10" t="s">
        <v>15</v>
      </c>
      <c r="D6307" s="10" t="s">
        <v>42</v>
      </c>
      <c r="E6307" s="10" t="s">
        <v>17</v>
      </c>
      <c r="F6307" s="10" t="s">
        <v>30</v>
      </c>
      <c r="G6307" s="10" t="s">
        <v>32</v>
      </c>
      <c r="H6307" s="10" t="s">
        <v>27</v>
      </c>
      <c r="I6307" s="10" t="s">
        <v>21</v>
      </c>
      <c r="O6307" s="10">
        <f t="shared" si="98"/>
        <v>1</v>
      </c>
    </row>
    <row r="6308" spans="2:15" x14ac:dyDescent="0.3">
      <c r="B6308" s="10">
        <v>2026</v>
      </c>
      <c r="C6308" s="10" t="s">
        <v>36</v>
      </c>
      <c r="D6308" s="10" t="s">
        <v>23</v>
      </c>
      <c r="E6308" s="10" t="s">
        <v>17</v>
      </c>
      <c r="F6308" s="10" t="s">
        <v>25</v>
      </c>
      <c r="G6308" s="10" t="s">
        <v>38</v>
      </c>
      <c r="H6308" s="10" t="s">
        <v>27</v>
      </c>
      <c r="I6308" s="10" t="s">
        <v>34</v>
      </c>
      <c r="O6308" s="10">
        <f t="shared" si="98"/>
        <v>1</v>
      </c>
    </row>
    <row r="6309" spans="2:15" x14ac:dyDescent="0.3">
      <c r="B6309" s="10">
        <v>2023</v>
      </c>
      <c r="C6309" s="10" t="s">
        <v>43</v>
      </c>
      <c r="D6309" s="10" t="s">
        <v>37</v>
      </c>
      <c r="E6309" s="10" t="s">
        <v>24</v>
      </c>
      <c r="F6309" s="10" t="s">
        <v>30</v>
      </c>
      <c r="G6309" s="10" t="s">
        <v>26</v>
      </c>
      <c r="H6309" s="10" t="s">
        <v>27</v>
      </c>
      <c r="I6309" s="10" t="s">
        <v>28</v>
      </c>
      <c r="O6309" s="10">
        <f t="shared" si="98"/>
        <v>1</v>
      </c>
    </row>
    <row r="6310" spans="2:15" x14ac:dyDescent="0.3">
      <c r="B6310" s="10">
        <v>2024</v>
      </c>
      <c r="C6310" s="10" t="s">
        <v>36</v>
      </c>
      <c r="D6310" s="10" t="s">
        <v>31</v>
      </c>
      <c r="E6310" s="10" t="s">
        <v>35</v>
      </c>
      <c r="F6310" s="10" t="s">
        <v>25</v>
      </c>
      <c r="G6310" s="10" t="s">
        <v>32</v>
      </c>
      <c r="H6310" s="10" t="s">
        <v>20</v>
      </c>
      <c r="I6310" s="10" t="s">
        <v>28</v>
      </c>
      <c r="O6310" s="10">
        <f t="shared" si="98"/>
        <v>1</v>
      </c>
    </row>
    <row r="6311" spans="2:15" x14ac:dyDescent="0.3">
      <c r="B6311" s="10">
        <v>2020</v>
      </c>
      <c r="C6311" s="10" t="s">
        <v>15</v>
      </c>
      <c r="D6311" s="10" t="s">
        <v>42</v>
      </c>
      <c r="E6311" s="10" t="s">
        <v>24</v>
      </c>
      <c r="F6311" s="10" t="s">
        <v>30</v>
      </c>
      <c r="G6311" s="10" t="s">
        <v>32</v>
      </c>
      <c r="H6311" s="10" t="s">
        <v>27</v>
      </c>
      <c r="I6311" s="10" t="s">
        <v>28</v>
      </c>
      <c r="O6311" s="10">
        <f t="shared" si="98"/>
        <v>1</v>
      </c>
    </row>
    <row r="6312" spans="2:15" x14ac:dyDescent="0.3">
      <c r="B6312" s="10">
        <v>2020</v>
      </c>
      <c r="C6312" s="10" t="s">
        <v>41</v>
      </c>
      <c r="D6312" s="10" t="s">
        <v>31</v>
      </c>
      <c r="E6312" s="10" t="s">
        <v>24</v>
      </c>
      <c r="F6312" s="10" t="s">
        <v>18</v>
      </c>
      <c r="G6312" s="10" t="s">
        <v>19</v>
      </c>
      <c r="H6312" s="10" t="s">
        <v>20</v>
      </c>
      <c r="I6312" s="10" t="s">
        <v>28</v>
      </c>
      <c r="O6312" s="10">
        <f t="shared" si="98"/>
        <v>1</v>
      </c>
    </row>
    <row r="6313" spans="2:15" x14ac:dyDescent="0.3">
      <c r="B6313" s="10">
        <v>2026</v>
      </c>
      <c r="C6313" s="10" t="s">
        <v>22</v>
      </c>
      <c r="D6313" s="10" t="s">
        <v>42</v>
      </c>
      <c r="E6313" s="10" t="s">
        <v>17</v>
      </c>
      <c r="F6313" s="10" t="s">
        <v>18</v>
      </c>
      <c r="G6313" s="10" t="s">
        <v>26</v>
      </c>
      <c r="H6313" s="10" t="s">
        <v>20</v>
      </c>
      <c r="I6313" s="10" t="s">
        <v>28</v>
      </c>
      <c r="O6313" s="10">
        <f t="shared" si="98"/>
        <v>1</v>
      </c>
    </row>
    <row r="6314" spans="2:15" x14ac:dyDescent="0.3">
      <c r="B6314" s="10">
        <v>2025</v>
      </c>
      <c r="C6314" s="10" t="s">
        <v>41</v>
      </c>
      <c r="D6314" s="10" t="s">
        <v>31</v>
      </c>
      <c r="E6314" s="10" t="s">
        <v>17</v>
      </c>
      <c r="F6314" s="10" t="s">
        <v>18</v>
      </c>
      <c r="G6314" s="10" t="s">
        <v>32</v>
      </c>
      <c r="H6314" s="10" t="s">
        <v>20</v>
      </c>
      <c r="I6314" s="10" t="s">
        <v>28</v>
      </c>
      <c r="O6314" s="10">
        <f t="shared" si="98"/>
        <v>1</v>
      </c>
    </row>
    <row r="6315" spans="2:15" x14ac:dyDescent="0.3">
      <c r="B6315" s="10">
        <v>2022</v>
      </c>
      <c r="C6315" s="10" t="s">
        <v>41</v>
      </c>
      <c r="D6315" s="10" t="s">
        <v>31</v>
      </c>
      <c r="E6315" s="10" t="s">
        <v>35</v>
      </c>
      <c r="F6315" s="10" t="s">
        <v>30</v>
      </c>
      <c r="G6315" s="10" t="s">
        <v>26</v>
      </c>
      <c r="H6315" s="10" t="s">
        <v>27</v>
      </c>
      <c r="I6315" s="10" t="s">
        <v>28</v>
      </c>
      <c r="O6315" s="10">
        <f t="shared" si="98"/>
        <v>1</v>
      </c>
    </row>
    <row r="6316" spans="2:15" x14ac:dyDescent="0.3">
      <c r="B6316" s="10">
        <v>2026</v>
      </c>
      <c r="C6316" s="10" t="s">
        <v>43</v>
      </c>
      <c r="D6316" s="10" t="s">
        <v>42</v>
      </c>
      <c r="E6316" s="10" t="s">
        <v>35</v>
      </c>
      <c r="F6316" s="10" t="s">
        <v>25</v>
      </c>
      <c r="G6316" s="10" t="s">
        <v>32</v>
      </c>
      <c r="H6316" s="10" t="s">
        <v>34</v>
      </c>
      <c r="I6316" s="10" t="s">
        <v>28</v>
      </c>
      <c r="O6316" s="10">
        <f t="shared" si="98"/>
        <v>1</v>
      </c>
    </row>
    <row r="6317" spans="2:15" x14ac:dyDescent="0.3">
      <c r="B6317" s="10">
        <v>2023</v>
      </c>
      <c r="C6317" s="10" t="s">
        <v>45</v>
      </c>
      <c r="D6317" s="10" t="s">
        <v>37</v>
      </c>
      <c r="E6317" s="10" t="s">
        <v>24</v>
      </c>
      <c r="F6317" s="10" t="s">
        <v>18</v>
      </c>
      <c r="G6317" s="10" t="s">
        <v>32</v>
      </c>
      <c r="H6317" s="10" t="s">
        <v>39</v>
      </c>
      <c r="I6317" s="10" t="s">
        <v>34</v>
      </c>
      <c r="O6317" s="10">
        <f t="shared" si="98"/>
        <v>1</v>
      </c>
    </row>
    <row r="6318" spans="2:15" x14ac:dyDescent="0.3">
      <c r="B6318" s="10">
        <v>2026</v>
      </c>
      <c r="C6318" s="10" t="s">
        <v>43</v>
      </c>
      <c r="D6318" s="10" t="s">
        <v>42</v>
      </c>
      <c r="E6318" s="10" t="s">
        <v>35</v>
      </c>
      <c r="F6318" s="10" t="s">
        <v>18</v>
      </c>
      <c r="G6318" s="10" t="s">
        <v>40</v>
      </c>
      <c r="H6318" s="10" t="s">
        <v>27</v>
      </c>
      <c r="I6318" s="10" t="s">
        <v>28</v>
      </c>
      <c r="O6318" s="10">
        <f t="shared" si="98"/>
        <v>1</v>
      </c>
    </row>
    <row r="6319" spans="2:15" x14ac:dyDescent="0.3">
      <c r="B6319" s="10">
        <v>2024</v>
      </c>
      <c r="C6319" s="10" t="s">
        <v>15</v>
      </c>
      <c r="D6319" s="10" t="s">
        <v>31</v>
      </c>
      <c r="E6319" s="10" t="s">
        <v>35</v>
      </c>
      <c r="F6319" s="10" t="s">
        <v>25</v>
      </c>
      <c r="G6319" s="10" t="s">
        <v>32</v>
      </c>
      <c r="H6319" s="10" t="s">
        <v>20</v>
      </c>
      <c r="I6319" s="10" t="s">
        <v>34</v>
      </c>
      <c r="O6319" s="10">
        <f t="shared" si="98"/>
        <v>1</v>
      </c>
    </row>
    <row r="6320" spans="2:15" x14ac:dyDescent="0.3">
      <c r="B6320" s="10">
        <v>2020</v>
      </c>
      <c r="C6320" s="10" t="s">
        <v>41</v>
      </c>
      <c r="D6320" s="10" t="s">
        <v>23</v>
      </c>
      <c r="E6320" s="10" t="s">
        <v>17</v>
      </c>
      <c r="F6320" s="10" t="s">
        <v>18</v>
      </c>
      <c r="G6320" s="10" t="s">
        <v>44</v>
      </c>
      <c r="H6320" s="10" t="s">
        <v>39</v>
      </c>
      <c r="I6320" s="10" t="s">
        <v>28</v>
      </c>
      <c r="O6320" s="10">
        <f t="shared" si="98"/>
        <v>1</v>
      </c>
    </row>
    <row r="6321" spans="2:15" x14ac:dyDescent="0.3">
      <c r="B6321" s="10">
        <v>2022</v>
      </c>
      <c r="C6321" s="10" t="s">
        <v>22</v>
      </c>
      <c r="D6321" s="10" t="s">
        <v>16</v>
      </c>
      <c r="E6321" s="10" t="s">
        <v>35</v>
      </c>
      <c r="F6321" s="10" t="s">
        <v>18</v>
      </c>
      <c r="G6321" s="10" t="s">
        <v>19</v>
      </c>
      <c r="H6321" s="10" t="s">
        <v>34</v>
      </c>
      <c r="I6321" s="10" t="s">
        <v>28</v>
      </c>
      <c r="O6321" s="10">
        <f t="shared" si="98"/>
        <v>1</v>
      </c>
    </row>
    <row r="6322" spans="2:15" x14ac:dyDescent="0.3">
      <c r="B6322" s="10">
        <v>2025</v>
      </c>
      <c r="C6322" s="10" t="s">
        <v>15</v>
      </c>
      <c r="D6322" s="10" t="s">
        <v>37</v>
      </c>
      <c r="E6322" s="10" t="s">
        <v>35</v>
      </c>
      <c r="F6322" s="10" t="s">
        <v>18</v>
      </c>
      <c r="G6322" s="10" t="s">
        <v>32</v>
      </c>
      <c r="H6322" s="10" t="s">
        <v>20</v>
      </c>
      <c r="I6322" s="10" t="s">
        <v>28</v>
      </c>
      <c r="O6322" s="10">
        <f t="shared" si="98"/>
        <v>1</v>
      </c>
    </row>
    <row r="6323" spans="2:15" x14ac:dyDescent="0.3">
      <c r="B6323" s="10">
        <v>2022</v>
      </c>
      <c r="C6323" s="10" t="s">
        <v>36</v>
      </c>
      <c r="D6323" s="10" t="s">
        <v>23</v>
      </c>
      <c r="E6323" s="10" t="s">
        <v>35</v>
      </c>
      <c r="F6323" s="10" t="s">
        <v>18</v>
      </c>
      <c r="G6323" s="10" t="s">
        <v>44</v>
      </c>
      <c r="H6323" s="10" t="s">
        <v>39</v>
      </c>
      <c r="I6323" s="10" t="s">
        <v>21</v>
      </c>
      <c r="O6323" s="10">
        <f t="shared" si="98"/>
        <v>1</v>
      </c>
    </row>
    <row r="6324" spans="2:15" x14ac:dyDescent="0.3">
      <c r="B6324" s="10">
        <v>2021</v>
      </c>
      <c r="C6324" s="10" t="s">
        <v>43</v>
      </c>
      <c r="D6324" s="10" t="s">
        <v>23</v>
      </c>
      <c r="E6324" s="10" t="s">
        <v>35</v>
      </c>
      <c r="F6324" s="10" t="s">
        <v>30</v>
      </c>
      <c r="G6324" s="10" t="s">
        <v>26</v>
      </c>
      <c r="H6324" s="10" t="s">
        <v>34</v>
      </c>
      <c r="I6324" s="10" t="s">
        <v>34</v>
      </c>
      <c r="O6324" s="10">
        <f t="shared" si="98"/>
        <v>1</v>
      </c>
    </row>
    <row r="6325" spans="2:15" x14ac:dyDescent="0.3">
      <c r="B6325" s="10">
        <v>2020</v>
      </c>
      <c r="C6325" s="10" t="s">
        <v>22</v>
      </c>
      <c r="D6325" s="10" t="s">
        <v>33</v>
      </c>
      <c r="E6325" s="10" t="s">
        <v>17</v>
      </c>
      <c r="F6325" s="10" t="s">
        <v>30</v>
      </c>
      <c r="G6325" s="10" t="s">
        <v>32</v>
      </c>
      <c r="H6325" s="10" t="s">
        <v>20</v>
      </c>
      <c r="I6325" s="10" t="s">
        <v>34</v>
      </c>
      <c r="O6325" s="10">
        <f t="shared" si="98"/>
        <v>1</v>
      </c>
    </row>
    <row r="6326" spans="2:15" x14ac:dyDescent="0.3">
      <c r="B6326" s="10">
        <v>2026</v>
      </c>
      <c r="C6326" s="10" t="s">
        <v>43</v>
      </c>
      <c r="D6326" s="10" t="s">
        <v>23</v>
      </c>
      <c r="E6326" s="10" t="s">
        <v>24</v>
      </c>
      <c r="F6326" s="10" t="s">
        <v>18</v>
      </c>
      <c r="G6326" s="10" t="s">
        <v>40</v>
      </c>
      <c r="H6326" s="10" t="s">
        <v>27</v>
      </c>
      <c r="I6326" s="10" t="s">
        <v>28</v>
      </c>
      <c r="O6326" s="10">
        <f t="shared" si="98"/>
        <v>1</v>
      </c>
    </row>
    <row r="6327" spans="2:15" x14ac:dyDescent="0.3">
      <c r="B6327" s="10">
        <v>2025</v>
      </c>
      <c r="C6327" s="10" t="s">
        <v>36</v>
      </c>
      <c r="D6327" s="10" t="s">
        <v>33</v>
      </c>
      <c r="E6327" s="10" t="s">
        <v>17</v>
      </c>
      <c r="F6327" s="10" t="s">
        <v>30</v>
      </c>
      <c r="G6327" s="10" t="s">
        <v>32</v>
      </c>
      <c r="H6327" s="10" t="s">
        <v>39</v>
      </c>
      <c r="I6327" s="10" t="s">
        <v>34</v>
      </c>
      <c r="O6327" s="10">
        <f t="shared" si="98"/>
        <v>1</v>
      </c>
    </row>
    <row r="6328" spans="2:15" x14ac:dyDescent="0.3">
      <c r="B6328" s="10">
        <v>2025</v>
      </c>
      <c r="C6328" s="10" t="s">
        <v>36</v>
      </c>
      <c r="D6328" s="10" t="s">
        <v>23</v>
      </c>
      <c r="E6328" s="10" t="s">
        <v>24</v>
      </c>
      <c r="F6328" s="10" t="s">
        <v>18</v>
      </c>
      <c r="G6328" s="10" t="s">
        <v>26</v>
      </c>
      <c r="H6328" s="10" t="s">
        <v>39</v>
      </c>
      <c r="I6328" s="10" t="s">
        <v>28</v>
      </c>
      <c r="O6328" s="10">
        <f t="shared" si="98"/>
        <v>1</v>
      </c>
    </row>
    <row r="6329" spans="2:15" x14ac:dyDescent="0.3">
      <c r="B6329" s="10">
        <v>2025</v>
      </c>
      <c r="C6329" s="10" t="s">
        <v>43</v>
      </c>
      <c r="D6329" s="10" t="s">
        <v>16</v>
      </c>
      <c r="E6329" s="10" t="s">
        <v>24</v>
      </c>
      <c r="F6329" s="10" t="s">
        <v>30</v>
      </c>
      <c r="G6329" s="10" t="s">
        <v>32</v>
      </c>
      <c r="H6329" s="10" t="s">
        <v>20</v>
      </c>
      <c r="I6329" s="10" t="s">
        <v>28</v>
      </c>
      <c r="O6329" s="10">
        <f t="shared" si="98"/>
        <v>1</v>
      </c>
    </row>
    <row r="6330" spans="2:15" x14ac:dyDescent="0.3">
      <c r="B6330" s="10">
        <v>2021</v>
      </c>
      <c r="C6330" s="10" t="s">
        <v>45</v>
      </c>
      <c r="D6330" s="10" t="s">
        <v>37</v>
      </c>
      <c r="E6330" s="10" t="s">
        <v>17</v>
      </c>
      <c r="F6330" s="10" t="s">
        <v>18</v>
      </c>
      <c r="G6330" s="10" t="s">
        <v>26</v>
      </c>
      <c r="H6330" s="10" t="s">
        <v>27</v>
      </c>
      <c r="I6330" s="10" t="s">
        <v>34</v>
      </c>
      <c r="O6330" s="10">
        <f t="shared" si="98"/>
        <v>1</v>
      </c>
    </row>
    <row r="6331" spans="2:15" x14ac:dyDescent="0.3">
      <c r="B6331" s="10">
        <v>2025</v>
      </c>
      <c r="C6331" s="10" t="s">
        <v>45</v>
      </c>
      <c r="D6331" s="10" t="s">
        <v>23</v>
      </c>
      <c r="E6331" s="10" t="s">
        <v>17</v>
      </c>
      <c r="F6331" s="10" t="s">
        <v>30</v>
      </c>
      <c r="G6331" s="10" t="s">
        <v>26</v>
      </c>
      <c r="H6331" s="10" t="s">
        <v>27</v>
      </c>
      <c r="I6331" s="10" t="s">
        <v>34</v>
      </c>
      <c r="O6331" s="10">
        <f t="shared" si="98"/>
        <v>1</v>
      </c>
    </row>
    <row r="6332" spans="2:15" x14ac:dyDescent="0.3">
      <c r="B6332" s="10">
        <v>2025</v>
      </c>
      <c r="C6332" s="10" t="s">
        <v>43</v>
      </c>
      <c r="D6332" s="10" t="s">
        <v>23</v>
      </c>
      <c r="E6332" s="10" t="s">
        <v>35</v>
      </c>
      <c r="F6332" s="10" t="s">
        <v>25</v>
      </c>
      <c r="G6332" s="10" t="s">
        <v>38</v>
      </c>
      <c r="H6332" s="10" t="s">
        <v>39</v>
      </c>
      <c r="I6332" s="10" t="s">
        <v>34</v>
      </c>
      <c r="O6332" s="10">
        <f t="shared" si="98"/>
        <v>1</v>
      </c>
    </row>
    <row r="6333" spans="2:15" x14ac:dyDescent="0.3">
      <c r="B6333" s="10">
        <v>2025</v>
      </c>
      <c r="C6333" s="10" t="s">
        <v>36</v>
      </c>
      <c r="D6333" s="10" t="s">
        <v>31</v>
      </c>
      <c r="E6333" s="10" t="s">
        <v>17</v>
      </c>
      <c r="F6333" s="10" t="s">
        <v>25</v>
      </c>
      <c r="G6333" s="10" t="s">
        <v>32</v>
      </c>
      <c r="H6333" s="10" t="s">
        <v>34</v>
      </c>
      <c r="I6333" s="10" t="s">
        <v>28</v>
      </c>
      <c r="O6333" s="10">
        <f t="shared" si="98"/>
        <v>1</v>
      </c>
    </row>
    <row r="6334" spans="2:15" x14ac:dyDescent="0.3">
      <c r="B6334" s="10">
        <v>2024</v>
      </c>
      <c r="C6334" s="10" t="s">
        <v>43</v>
      </c>
      <c r="D6334" s="10" t="s">
        <v>42</v>
      </c>
      <c r="E6334" s="10" t="s">
        <v>35</v>
      </c>
      <c r="F6334" s="10" t="s">
        <v>18</v>
      </c>
      <c r="G6334" s="10" t="s">
        <v>44</v>
      </c>
      <c r="H6334" s="10" t="s">
        <v>39</v>
      </c>
      <c r="I6334" s="10" t="s">
        <v>21</v>
      </c>
      <c r="O6334" s="10">
        <f t="shared" si="98"/>
        <v>1</v>
      </c>
    </row>
    <row r="6335" spans="2:15" x14ac:dyDescent="0.3">
      <c r="B6335" s="10">
        <v>2026</v>
      </c>
      <c r="C6335" s="10" t="s">
        <v>36</v>
      </c>
      <c r="D6335" s="10" t="s">
        <v>37</v>
      </c>
      <c r="E6335" s="10" t="s">
        <v>35</v>
      </c>
      <c r="F6335" s="10" t="s">
        <v>25</v>
      </c>
      <c r="G6335" s="10" t="s">
        <v>40</v>
      </c>
      <c r="H6335" s="10" t="s">
        <v>20</v>
      </c>
      <c r="I6335" s="10" t="s">
        <v>28</v>
      </c>
      <c r="O6335" s="10">
        <f t="shared" si="98"/>
        <v>1</v>
      </c>
    </row>
    <row r="6336" spans="2:15" x14ac:dyDescent="0.3">
      <c r="B6336" s="10">
        <v>2020</v>
      </c>
      <c r="C6336" s="10" t="s">
        <v>15</v>
      </c>
      <c r="D6336" s="10" t="s">
        <v>42</v>
      </c>
      <c r="E6336" s="10" t="s">
        <v>17</v>
      </c>
      <c r="F6336" s="10" t="s">
        <v>25</v>
      </c>
      <c r="G6336" s="10" t="s">
        <v>19</v>
      </c>
      <c r="H6336" s="10" t="s">
        <v>39</v>
      </c>
      <c r="I6336" s="10" t="s">
        <v>34</v>
      </c>
      <c r="O6336" s="10">
        <f t="shared" si="98"/>
        <v>1</v>
      </c>
    </row>
    <row r="6337" spans="2:15" x14ac:dyDescent="0.3">
      <c r="B6337" s="10">
        <v>2025</v>
      </c>
      <c r="C6337" s="10" t="s">
        <v>29</v>
      </c>
      <c r="D6337" s="10" t="s">
        <v>16</v>
      </c>
      <c r="E6337" s="10" t="s">
        <v>24</v>
      </c>
      <c r="F6337" s="10" t="s">
        <v>30</v>
      </c>
      <c r="G6337" s="10" t="s">
        <v>40</v>
      </c>
      <c r="H6337" s="10" t="s">
        <v>27</v>
      </c>
      <c r="I6337" s="10" t="s">
        <v>28</v>
      </c>
      <c r="O6337" s="10">
        <f t="shared" si="98"/>
        <v>1</v>
      </c>
    </row>
    <row r="6338" spans="2:15" x14ac:dyDescent="0.3">
      <c r="B6338" s="10">
        <v>2025</v>
      </c>
      <c r="C6338" s="10" t="s">
        <v>29</v>
      </c>
      <c r="D6338" s="10" t="s">
        <v>31</v>
      </c>
      <c r="E6338" s="10" t="s">
        <v>35</v>
      </c>
      <c r="F6338" s="10" t="s">
        <v>30</v>
      </c>
      <c r="G6338" s="10" t="s">
        <v>19</v>
      </c>
      <c r="H6338" s="10" t="s">
        <v>34</v>
      </c>
      <c r="I6338" s="10" t="s">
        <v>34</v>
      </c>
      <c r="O6338" s="10">
        <f t="shared" si="98"/>
        <v>1</v>
      </c>
    </row>
    <row r="6339" spans="2:15" x14ac:dyDescent="0.3">
      <c r="B6339" s="10">
        <v>2021</v>
      </c>
      <c r="C6339" s="10" t="s">
        <v>43</v>
      </c>
      <c r="D6339" s="10" t="s">
        <v>42</v>
      </c>
      <c r="E6339" s="10" t="s">
        <v>24</v>
      </c>
      <c r="F6339" s="10" t="s">
        <v>18</v>
      </c>
      <c r="G6339" s="10" t="s">
        <v>40</v>
      </c>
      <c r="H6339" s="10" t="s">
        <v>39</v>
      </c>
      <c r="I6339" s="10" t="s">
        <v>34</v>
      </c>
      <c r="O6339" s="10">
        <f t="shared" si="98"/>
        <v>1</v>
      </c>
    </row>
    <row r="6340" spans="2:15" x14ac:dyDescent="0.3">
      <c r="B6340" s="10">
        <v>2026</v>
      </c>
      <c r="C6340" s="10" t="s">
        <v>41</v>
      </c>
      <c r="D6340" s="10" t="s">
        <v>37</v>
      </c>
      <c r="E6340" s="10" t="s">
        <v>24</v>
      </c>
      <c r="F6340" s="10" t="s">
        <v>18</v>
      </c>
      <c r="G6340" s="10" t="s">
        <v>19</v>
      </c>
      <c r="H6340" s="10" t="s">
        <v>34</v>
      </c>
      <c r="I6340" s="10" t="s">
        <v>34</v>
      </c>
      <c r="O6340" s="10">
        <f t="shared" si="98"/>
        <v>1</v>
      </c>
    </row>
    <row r="6341" spans="2:15" x14ac:dyDescent="0.3">
      <c r="B6341" s="10">
        <v>2020</v>
      </c>
      <c r="C6341" s="10" t="s">
        <v>43</v>
      </c>
      <c r="D6341" s="10" t="s">
        <v>37</v>
      </c>
      <c r="E6341" s="10" t="s">
        <v>24</v>
      </c>
      <c r="F6341" s="10" t="s">
        <v>25</v>
      </c>
      <c r="G6341" s="10" t="s">
        <v>44</v>
      </c>
      <c r="H6341" s="10" t="s">
        <v>39</v>
      </c>
      <c r="I6341" s="10" t="s">
        <v>21</v>
      </c>
      <c r="O6341" s="10">
        <f t="shared" ref="O6341:O6404" si="99">SUBTOTAL(103,B6341)</f>
        <v>1</v>
      </c>
    </row>
    <row r="6342" spans="2:15" x14ac:dyDescent="0.3">
      <c r="B6342" s="10">
        <v>2020</v>
      </c>
      <c r="C6342" s="10" t="s">
        <v>41</v>
      </c>
      <c r="D6342" s="10" t="s">
        <v>31</v>
      </c>
      <c r="E6342" s="10" t="s">
        <v>17</v>
      </c>
      <c r="F6342" s="10" t="s">
        <v>30</v>
      </c>
      <c r="G6342" s="10" t="s">
        <v>19</v>
      </c>
      <c r="H6342" s="10" t="s">
        <v>20</v>
      </c>
      <c r="I6342" s="10" t="s">
        <v>21</v>
      </c>
      <c r="O6342" s="10">
        <f t="shared" si="99"/>
        <v>1</v>
      </c>
    </row>
    <row r="6343" spans="2:15" x14ac:dyDescent="0.3">
      <c r="B6343" s="10">
        <v>2021</v>
      </c>
      <c r="C6343" s="10" t="s">
        <v>41</v>
      </c>
      <c r="D6343" s="10" t="s">
        <v>33</v>
      </c>
      <c r="E6343" s="10" t="s">
        <v>24</v>
      </c>
      <c r="F6343" s="10" t="s">
        <v>30</v>
      </c>
      <c r="G6343" s="10" t="s">
        <v>19</v>
      </c>
      <c r="H6343" s="10" t="s">
        <v>27</v>
      </c>
      <c r="I6343" s="10" t="s">
        <v>21</v>
      </c>
      <c r="O6343" s="10">
        <f t="shared" si="99"/>
        <v>1</v>
      </c>
    </row>
    <row r="6344" spans="2:15" x14ac:dyDescent="0.3">
      <c r="B6344" s="10">
        <v>2020</v>
      </c>
      <c r="C6344" s="10" t="s">
        <v>22</v>
      </c>
      <c r="D6344" s="10" t="s">
        <v>23</v>
      </c>
      <c r="E6344" s="10" t="s">
        <v>17</v>
      </c>
      <c r="F6344" s="10" t="s">
        <v>18</v>
      </c>
      <c r="G6344" s="10" t="s">
        <v>32</v>
      </c>
      <c r="H6344" s="10" t="s">
        <v>34</v>
      </c>
      <c r="I6344" s="10" t="s">
        <v>21</v>
      </c>
      <c r="O6344" s="10">
        <f t="shared" si="99"/>
        <v>1</v>
      </c>
    </row>
    <row r="6345" spans="2:15" x14ac:dyDescent="0.3">
      <c r="B6345" s="10">
        <v>2024</v>
      </c>
      <c r="C6345" s="10" t="s">
        <v>22</v>
      </c>
      <c r="D6345" s="10" t="s">
        <v>42</v>
      </c>
      <c r="E6345" s="10" t="s">
        <v>35</v>
      </c>
      <c r="F6345" s="10" t="s">
        <v>18</v>
      </c>
      <c r="G6345" s="10" t="s">
        <v>32</v>
      </c>
      <c r="H6345" s="10" t="s">
        <v>20</v>
      </c>
      <c r="I6345" s="10" t="s">
        <v>28</v>
      </c>
      <c r="O6345" s="10">
        <f t="shared" si="99"/>
        <v>1</v>
      </c>
    </row>
    <row r="6346" spans="2:15" x14ac:dyDescent="0.3">
      <c r="B6346" s="10">
        <v>2021</v>
      </c>
      <c r="C6346" s="10" t="s">
        <v>15</v>
      </c>
      <c r="D6346" s="10" t="s">
        <v>42</v>
      </c>
      <c r="E6346" s="10" t="s">
        <v>17</v>
      </c>
      <c r="F6346" s="10" t="s">
        <v>25</v>
      </c>
      <c r="G6346" s="10" t="s">
        <v>32</v>
      </c>
      <c r="H6346" s="10" t="s">
        <v>27</v>
      </c>
      <c r="I6346" s="10" t="s">
        <v>21</v>
      </c>
      <c r="O6346" s="10">
        <f t="shared" si="99"/>
        <v>1</v>
      </c>
    </row>
    <row r="6347" spans="2:15" x14ac:dyDescent="0.3">
      <c r="B6347" s="10">
        <v>2022</v>
      </c>
      <c r="C6347" s="10" t="s">
        <v>41</v>
      </c>
      <c r="D6347" s="10" t="s">
        <v>23</v>
      </c>
      <c r="E6347" s="10" t="s">
        <v>24</v>
      </c>
      <c r="F6347" s="10" t="s">
        <v>25</v>
      </c>
      <c r="G6347" s="10" t="s">
        <v>40</v>
      </c>
      <c r="H6347" s="10" t="s">
        <v>27</v>
      </c>
      <c r="I6347" s="10" t="s">
        <v>21</v>
      </c>
      <c r="O6347" s="10">
        <f t="shared" si="99"/>
        <v>1</v>
      </c>
    </row>
    <row r="6348" spans="2:15" x14ac:dyDescent="0.3">
      <c r="B6348" s="10">
        <v>2021</v>
      </c>
      <c r="C6348" s="10" t="s">
        <v>15</v>
      </c>
      <c r="D6348" s="10" t="s">
        <v>33</v>
      </c>
      <c r="E6348" s="10" t="s">
        <v>35</v>
      </c>
      <c r="F6348" s="10" t="s">
        <v>18</v>
      </c>
      <c r="G6348" s="10" t="s">
        <v>19</v>
      </c>
      <c r="H6348" s="10" t="s">
        <v>20</v>
      </c>
      <c r="I6348" s="10" t="s">
        <v>28</v>
      </c>
      <c r="O6348" s="10">
        <f t="shared" si="99"/>
        <v>1</v>
      </c>
    </row>
    <row r="6349" spans="2:15" x14ac:dyDescent="0.3">
      <c r="B6349" s="10">
        <v>2022</v>
      </c>
      <c r="C6349" s="10" t="s">
        <v>41</v>
      </c>
      <c r="D6349" s="10" t="s">
        <v>37</v>
      </c>
      <c r="E6349" s="10" t="s">
        <v>35</v>
      </c>
      <c r="F6349" s="10" t="s">
        <v>18</v>
      </c>
      <c r="G6349" s="10" t="s">
        <v>26</v>
      </c>
      <c r="H6349" s="10" t="s">
        <v>39</v>
      </c>
      <c r="I6349" s="10" t="s">
        <v>28</v>
      </c>
      <c r="O6349" s="10">
        <f t="shared" si="99"/>
        <v>1</v>
      </c>
    </row>
    <row r="6350" spans="2:15" x14ac:dyDescent="0.3">
      <c r="B6350" s="10">
        <v>2024</v>
      </c>
      <c r="C6350" s="10" t="s">
        <v>45</v>
      </c>
      <c r="D6350" s="10" t="s">
        <v>37</v>
      </c>
      <c r="E6350" s="10" t="s">
        <v>24</v>
      </c>
      <c r="F6350" s="10" t="s">
        <v>18</v>
      </c>
      <c r="G6350" s="10" t="s">
        <v>44</v>
      </c>
      <c r="H6350" s="10" t="s">
        <v>20</v>
      </c>
      <c r="I6350" s="10" t="s">
        <v>28</v>
      </c>
      <c r="O6350" s="10">
        <f t="shared" si="99"/>
        <v>1</v>
      </c>
    </row>
    <row r="6351" spans="2:15" x14ac:dyDescent="0.3">
      <c r="B6351" s="10">
        <v>2021</v>
      </c>
      <c r="C6351" s="10" t="s">
        <v>43</v>
      </c>
      <c r="D6351" s="10" t="s">
        <v>23</v>
      </c>
      <c r="E6351" s="10" t="s">
        <v>35</v>
      </c>
      <c r="F6351" s="10" t="s">
        <v>25</v>
      </c>
      <c r="G6351" s="10" t="s">
        <v>26</v>
      </c>
      <c r="H6351" s="10" t="s">
        <v>34</v>
      </c>
      <c r="I6351" s="10" t="s">
        <v>21</v>
      </c>
      <c r="O6351" s="10">
        <f t="shared" si="99"/>
        <v>1</v>
      </c>
    </row>
    <row r="6352" spans="2:15" x14ac:dyDescent="0.3">
      <c r="B6352" s="10">
        <v>2026</v>
      </c>
      <c r="C6352" s="10" t="s">
        <v>43</v>
      </c>
      <c r="D6352" s="10" t="s">
        <v>16</v>
      </c>
      <c r="E6352" s="10" t="s">
        <v>35</v>
      </c>
      <c r="F6352" s="10" t="s">
        <v>30</v>
      </c>
      <c r="G6352" s="10" t="s">
        <v>26</v>
      </c>
      <c r="H6352" s="10" t="s">
        <v>27</v>
      </c>
      <c r="I6352" s="10" t="s">
        <v>34</v>
      </c>
      <c r="O6352" s="10">
        <f t="shared" si="99"/>
        <v>1</v>
      </c>
    </row>
    <row r="6353" spans="2:15" x14ac:dyDescent="0.3">
      <c r="B6353" s="10">
        <v>2025</v>
      </c>
      <c r="C6353" s="10" t="s">
        <v>43</v>
      </c>
      <c r="D6353" s="10" t="s">
        <v>23</v>
      </c>
      <c r="E6353" s="10" t="s">
        <v>24</v>
      </c>
      <c r="F6353" s="10" t="s">
        <v>30</v>
      </c>
      <c r="G6353" s="10" t="s">
        <v>26</v>
      </c>
      <c r="H6353" s="10" t="s">
        <v>20</v>
      </c>
      <c r="I6353" s="10" t="s">
        <v>21</v>
      </c>
      <c r="O6353" s="10">
        <f t="shared" si="99"/>
        <v>1</v>
      </c>
    </row>
    <row r="6354" spans="2:15" x14ac:dyDescent="0.3">
      <c r="B6354" s="10">
        <v>2025</v>
      </c>
      <c r="C6354" s="10" t="s">
        <v>29</v>
      </c>
      <c r="D6354" s="10" t="s">
        <v>42</v>
      </c>
      <c r="E6354" s="10" t="s">
        <v>35</v>
      </c>
      <c r="F6354" s="10" t="s">
        <v>18</v>
      </c>
      <c r="G6354" s="10" t="s">
        <v>32</v>
      </c>
      <c r="H6354" s="10" t="s">
        <v>39</v>
      </c>
      <c r="I6354" s="10" t="s">
        <v>28</v>
      </c>
      <c r="O6354" s="10">
        <f t="shared" si="99"/>
        <v>1</v>
      </c>
    </row>
    <row r="6355" spans="2:15" x14ac:dyDescent="0.3">
      <c r="B6355" s="10">
        <v>2022</v>
      </c>
      <c r="C6355" s="10" t="s">
        <v>43</v>
      </c>
      <c r="D6355" s="10" t="s">
        <v>37</v>
      </c>
      <c r="E6355" s="10" t="s">
        <v>35</v>
      </c>
      <c r="F6355" s="10" t="s">
        <v>18</v>
      </c>
      <c r="G6355" s="10" t="s">
        <v>38</v>
      </c>
      <c r="H6355" s="10" t="s">
        <v>20</v>
      </c>
      <c r="I6355" s="10" t="s">
        <v>21</v>
      </c>
      <c r="O6355" s="10">
        <f t="shared" si="99"/>
        <v>1</v>
      </c>
    </row>
    <row r="6356" spans="2:15" x14ac:dyDescent="0.3">
      <c r="B6356" s="10">
        <v>2024</v>
      </c>
      <c r="C6356" s="10" t="s">
        <v>45</v>
      </c>
      <c r="D6356" s="10" t="s">
        <v>16</v>
      </c>
      <c r="E6356" s="10" t="s">
        <v>24</v>
      </c>
      <c r="F6356" s="10" t="s">
        <v>18</v>
      </c>
      <c r="G6356" s="10" t="s">
        <v>26</v>
      </c>
      <c r="H6356" s="10" t="s">
        <v>34</v>
      </c>
      <c r="I6356" s="10" t="s">
        <v>21</v>
      </c>
      <c r="O6356" s="10">
        <f t="shared" si="99"/>
        <v>1</v>
      </c>
    </row>
    <row r="6357" spans="2:15" x14ac:dyDescent="0.3">
      <c r="B6357" s="10">
        <v>2022</v>
      </c>
      <c r="C6357" s="10" t="s">
        <v>45</v>
      </c>
      <c r="D6357" s="10" t="s">
        <v>23</v>
      </c>
      <c r="E6357" s="10" t="s">
        <v>17</v>
      </c>
      <c r="F6357" s="10" t="s">
        <v>25</v>
      </c>
      <c r="G6357" s="10" t="s">
        <v>26</v>
      </c>
      <c r="H6357" s="10" t="s">
        <v>34</v>
      </c>
      <c r="I6357" s="10" t="s">
        <v>34</v>
      </c>
      <c r="O6357" s="10">
        <f t="shared" si="99"/>
        <v>1</v>
      </c>
    </row>
    <row r="6358" spans="2:15" x14ac:dyDescent="0.3">
      <c r="B6358" s="10">
        <v>2026</v>
      </c>
      <c r="C6358" s="10" t="s">
        <v>22</v>
      </c>
      <c r="D6358" s="10" t="s">
        <v>31</v>
      </c>
      <c r="E6358" s="10" t="s">
        <v>35</v>
      </c>
      <c r="F6358" s="10" t="s">
        <v>25</v>
      </c>
      <c r="G6358" s="10" t="s">
        <v>44</v>
      </c>
      <c r="H6358" s="10" t="s">
        <v>34</v>
      </c>
      <c r="I6358" s="10" t="s">
        <v>28</v>
      </c>
      <c r="O6358" s="10">
        <f t="shared" si="99"/>
        <v>1</v>
      </c>
    </row>
    <row r="6359" spans="2:15" x14ac:dyDescent="0.3">
      <c r="B6359" s="10">
        <v>2021</v>
      </c>
      <c r="C6359" s="10" t="s">
        <v>22</v>
      </c>
      <c r="D6359" s="10" t="s">
        <v>16</v>
      </c>
      <c r="E6359" s="10" t="s">
        <v>35</v>
      </c>
      <c r="F6359" s="10" t="s">
        <v>18</v>
      </c>
      <c r="G6359" s="10" t="s">
        <v>26</v>
      </c>
      <c r="H6359" s="10" t="s">
        <v>27</v>
      </c>
      <c r="I6359" s="10" t="s">
        <v>28</v>
      </c>
      <c r="O6359" s="10">
        <f t="shared" si="99"/>
        <v>1</v>
      </c>
    </row>
    <row r="6360" spans="2:15" x14ac:dyDescent="0.3">
      <c r="B6360" s="10">
        <v>2022</v>
      </c>
      <c r="C6360" s="10" t="s">
        <v>29</v>
      </c>
      <c r="D6360" s="10" t="s">
        <v>23</v>
      </c>
      <c r="E6360" s="10" t="s">
        <v>17</v>
      </c>
      <c r="F6360" s="10" t="s">
        <v>30</v>
      </c>
      <c r="G6360" s="10" t="s">
        <v>40</v>
      </c>
      <c r="H6360" s="10" t="s">
        <v>39</v>
      </c>
      <c r="I6360" s="10" t="s">
        <v>34</v>
      </c>
      <c r="O6360" s="10">
        <f t="shared" si="99"/>
        <v>1</v>
      </c>
    </row>
    <row r="6361" spans="2:15" x14ac:dyDescent="0.3">
      <c r="B6361" s="10">
        <v>2026</v>
      </c>
      <c r="C6361" s="10" t="s">
        <v>29</v>
      </c>
      <c r="D6361" s="10" t="s">
        <v>31</v>
      </c>
      <c r="E6361" s="10" t="s">
        <v>24</v>
      </c>
      <c r="F6361" s="10" t="s">
        <v>18</v>
      </c>
      <c r="G6361" s="10" t="s">
        <v>38</v>
      </c>
      <c r="H6361" s="10" t="s">
        <v>27</v>
      </c>
      <c r="I6361" s="10" t="s">
        <v>28</v>
      </c>
      <c r="O6361" s="10">
        <f t="shared" si="99"/>
        <v>1</v>
      </c>
    </row>
    <row r="6362" spans="2:15" x14ac:dyDescent="0.3">
      <c r="B6362" s="10">
        <v>2026</v>
      </c>
      <c r="C6362" s="10" t="s">
        <v>41</v>
      </c>
      <c r="D6362" s="10" t="s">
        <v>42</v>
      </c>
      <c r="E6362" s="10" t="s">
        <v>24</v>
      </c>
      <c r="F6362" s="10" t="s">
        <v>18</v>
      </c>
      <c r="G6362" s="10" t="s">
        <v>38</v>
      </c>
      <c r="H6362" s="10" t="s">
        <v>20</v>
      </c>
      <c r="I6362" s="10" t="s">
        <v>28</v>
      </c>
      <c r="O6362" s="10">
        <f t="shared" si="99"/>
        <v>1</v>
      </c>
    </row>
    <row r="6363" spans="2:15" x14ac:dyDescent="0.3">
      <c r="B6363" s="10">
        <v>2022</v>
      </c>
      <c r="C6363" s="10" t="s">
        <v>45</v>
      </c>
      <c r="D6363" s="10" t="s">
        <v>16</v>
      </c>
      <c r="E6363" s="10" t="s">
        <v>17</v>
      </c>
      <c r="F6363" s="10" t="s">
        <v>25</v>
      </c>
      <c r="G6363" s="10" t="s">
        <v>40</v>
      </c>
      <c r="H6363" s="10" t="s">
        <v>39</v>
      </c>
      <c r="I6363" s="10" t="s">
        <v>21</v>
      </c>
      <c r="O6363" s="10">
        <f t="shared" si="99"/>
        <v>1</v>
      </c>
    </row>
    <row r="6364" spans="2:15" x14ac:dyDescent="0.3">
      <c r="B6364" s="10">
        <v>2023</v>
      </c>
      <c r="C6364" s="10" t="s">
        <v>45</v>
      </c>
      <c r="D6364" s="10" t="s">
        <v>16</v>
      </c>
      <c r="E6364" s="10" t="s">
        <v>17</v>
      </c>
      <c r="F6364" s="10" t="s">
        <v>25</v>
      </c>
      <c r="G6364" s="10" t="s">
        <v>26</v>
      </c>
      <c r="H6364" s="10" t="s">
        <v>27</v>
      </c>
      <c r="I6364" s="10" t="s">
        <v>21</v>
      </c>
      <c r="O6364" s="10">
        <f t="shared" si="99"/>
        <v>1</v>
      </c>
    </row>
    <row r="6365" spans="2:15" x14ac:dyDescent="0.3">
      <c r="B6365" s="10">
        <v>2020</v>
      </c>
      <c r="C6365" s="10" t="s">
        <v>29</v>
      </c>
      <c r="D6365" s="10" t="s">
        <v>16</v>
      </c>
      <c r="E6365" s="10" t="s">
        <v>35</v>
      </c>
      <c r="F6365" s="10" t="s">
        <v>25</v>
      </c>
      <c r="G6365" s="10" t="s">
        <v>38</v>
      </c>
      <c r="H6365" s="10" t="s">
        <v>20</v>
      </c>
      <c r="I6365" s="10" t="s">
        <v>34</v>
      </c>
      <c r="O6365" s="10">
        <f t="shared" si="99"/>
        <v>1</v>
      </c>
    </row>
    <row r="6366" spans="2:15" x14ac:dyDescent="0.3">
      <c r="B6366" s="10">
        <v>2023</v>
      </c>
      <c r="C6366" s="10" t="s">
        <v>29</v>
      </c>
      <c r="D6366" s="10" t="s">
        <v>42</v>
      </c>
      <c r="E6366" s="10" t="s">
        <v>17</v>
      </c>
      <c r="F6366" s="10" t="s">
        <v>18</v>
      </c>
      <c r="G6366" s="10" t="s">
        <v>19</v>
      </c>
      <c r="H6366" s="10" t="s">
        <v>20</v>
      </c>
      <c r="I6366" s="10" t="s">
        <v>21</v>
      </c>
      <c r="O6366" s="10">
        <f t="shared" si="99"/>
        <v>1</v>
      </c>
    </row>
    <row r="6367" spans="2:15" x14ac:dyDescent="0.3">
      <c r="B6367" s="10">
        <v>2020</v>
      </c>
      <c r="C6367" s="10" t="s">
        <v>15</v>
      </c>
      <c r="D6367" s="10" t="s">
        <v>33</v>
      </c>
      <c r="E6367" s="10" t="s">
        <v>35</v>
      </c>
      <c r="F6367" s="10" t="s">
        <v>18</v>
      </c>
      <c r="G6367" s="10" t="s">
        <v>26</v>
      </c>
      <c r="H6367" s="10" t="s">
        <v>34</v>
      </c>
      <c r="I6367" s="10" t="s">
        <v>21</v>
      </c>
      <c r="O6367" s="10">
        <f t="shared" si="99"/>
        <v>1</v>
      </c>
    </row>
    <row r="6368" spans="2:15" x14ac:dyDescent="0.3">
      <c r="B6368" s="10">
        <v>2021</v>
      </c>
      <c r="C6368" s="10" t="s">
        <v>22</v>
      </c>
      <c r="D6368" s="10" t="s">
        <v>31</v>
      </c>
      <c r="E6368" s="10" t="s">
        <v>17</v>
      </c>
      <c r="F6368" s="10" t="s">
        <v>30</v>
      </c>
      <c r="G6368" s="10" t="s">
        <v>38</v>
      </c>
      <c r="H6368" s="10" t="s">
        <v>39</v>
      </c>
      <c r="I6368" s="10" t="s">
        <v>28</v>
      </c>
      <c r="O6368" s="10">
        <f t="shared" si="99"/>
        <v>1</v>
      </c>
    </row>
    <row r="6369" spans="2:15" x14ac:dyDescent="0.3">
      <c r="B6369" s="10">
        <v>2022</v>
      </c>
      <c r="C6369" s="10" t="s">
        <v>22</v>
      </c>
      <c r="D6369" s="10" t="s">
        <v>23</v>
      </c>
      <c r="E6369" s="10" t="s">
        <v>35</v>
      </c>
      <c r="F6369" s="10" t="s">
        <v>25</v>
      </c>
      <c r="G6369" s="10" t="s">
        <v>26</v>
      </c>
      <c r="H6369" s="10" t="s">
        <v>39</v>
      </c>
      <c r="I6369" s="10" t="s">
        <v>34</v>
      </c>
      <c r="O6369" s="10">
        <f t="shared" si="99"/>
        <v>1</v>
      </c>
    </row>
    <row r="6370" spans="2:15" x14ac:dyDescent="0.3">
      <c r="B6370" s="10">
        <v>2023</v>
      </c>
      <c r="C6370" s="10" t="s">
        <v>22</v>
      </c>
      <c r="D6370" s="10" t="s">
        <v>42</v>
      </c>
      <c r="E6370" s="10" t="s">
        <v>35</v>
      </c>
      <c r="F6370" s="10" t="s">
        <v>18</v>
      </c>
      <c r="G6370" s="10" t="s">
        <v>19</v>
      </c>
      <c r="H6370" s="10" t="s">
        <v>34</v>
      </c>
      <c r="I6370" s="10" t="s">
        <v>21</v>
      </c>
      <c r="O6370" s="10">
        <f t="shared" si="99"/>
        <v>1</v>
      </c>
    </row>
    <row r="6371" spans="2:15" x14ac:dyDescent="0.3">
      <c r="B6371" s="10">
        <v>2024</v>
      </c>
      <c r="C6371" s="10" t="s">
        <v>22</v>
      </c>
      <c r="D6371" s="10" t="s">
        <v>37</v>
      </c>
      <c r="E6371" s="10" t="s">
        <v>17</v>
      </c>
      <c r="F6371" s="10" t="s">
        <v>18</v>
      </c>
      <c r="G6371" s="10" t="s">
        <v>44</v>
      </c>
      <c r="H6371" s="10" t="s">
        <v>39</v>
      </c>
      <c r="I6371" s="10" t="s">
        <v>28</v>
      </c>
      <c r="O6371" s="10">
        <f t="shared" si="99"/>
        <v>1</v>
      </c>
    </row>
    <row r="6372" spans="2:15" x14ac:dyDescent="0.3">
      <c r="B6372" s="10">
        <v>2022</v>
      </c>
      <c r="C6372" s="10" t="s">
        <v>22</v>
      </c>
      <c r="D6372" s="10" t="s">
        <v>23</v>
      </c>
      <c r="E6372" s="10" t="s">
        <v>24</v>
      </c>
      <c r="F6372" s="10" t="s">
        <v>25</v>
      </c>
      <c r="G6372" s="10" t="s">
        <v>26</v>
      </c>
      <c r="H6372" s="10" t="s">
        <v>39</v>
      </c>
      <c r="I6372" s="10" t="s">
        <v>28</v>
      </c>
      <c r="O6372" s="10">
        <f t="shared" si="99"/>
        <v>1</v>
      </c>
    </row>
    <row r="6373" spans="2:15" x14ac:dyDescent="0.3">
      <c r="B6373" s="10">
        <v>2020</v>
      </c>
      <c r="C6373" s="10" t="s">
        <v>22</v>
      </c>
      <c r="D6373" s="10" t="s">
        <v>23</v>
      </c>
      <c r="E6373" s="10" t="s">
        <v>24</v>
      </c>
      <c r="F6373" s="10" t="s">
        <v>25</v>
      </c>
      <c r="G6373" s="10" t="s">
        <v>32</v>
      </c>
      <c r="H6373" s="10" t="s">
        <v>34</v>
      </c>
      <c r="I6373" s="10" t="s">
        <v>21</v>
      </c>
      <c r="O6373" s="10">
        <f t="shared" si="99"/>
        <v>1</v>
      </c>
    </row>
    <row r="6374" spans="2:15" x14ac:dyDescent="0.3">
      <c r="B6374" s="10">
        <v>2020</v>
      </c>
      <c r="C6374" s="10" t="s">
        <v>43</v>
      </c>
      <c r="D6374" s="10" t="s">
        <v>42</v>
      </c>
      <c r="E6374" s="10" t="s">
        <v>24</v>
      </c>
      <c r="F6374" s="10" t="s">
        <v>30</v>
      </c>
      <c r="G6374" s="10" t="s">
        <v>40</v>
      </c>
      <c r="H6374" s="10" t="s">
        <v>34</v>
      </c>
      <c r="I6374" s="10" t="s">
        <v>34</v>
      </c>
      <c r="O6374" s="10">
        <f t="shared" si="99"/>
        <v>1</v>
      </c>
    </row>
    <row r="6375" spans="2:15" x14ac:dyDescent="0.3">
      <c r="B6375" s="10">
        <v>2022</v>
      </c>
      <c r="C6375" s="10" t="s">
        <v>15</v>
      </c>
      <c r="D6375" s="10" t="s">
        <v>16</v>
      </c>
      <c r="E6375" s="10" t="s">
        <v>35</v>
      </c>
      <c r="F6375" s="10" t="s">
        <v>18</v>
      </c>
      <c r="G6375" s="10" t="s">
        <v>44</v>
      </c>
      <c r="H6375" s="10" t="s">
        <v>27</v>
      </c>
      <c r="I6375" s="10" t="s">
        <v>28</v>
      </c>
      <c r="O6375" s="10">
        <f t="shared" si="99"/>
        <v>1</v>
      </c>
    </row>
    <row r="6376" spans="2:15" x14ac:dyDescent="0.3">
      <c r="B6376" s="10">
        <v>2025</v>
      </c>
      <c r="C6376" s="10" t="s">
        <v>45</v>
      </c>
      <c r="D6376" s="10" t="s">
        <v>37</v>
      </c>
      <c r="E6376" s="10" t="s">
        <v>35</v>
      </c>
      <c r="F6376" s="10" t="s">
        <v>30</v>
      </c>
      <c r="G6376" s="10" t="s">
        <v>40</v>
      </c>
      <c r="H6376" s="10" t="s">
        <v>20</v>
      </c>
      <c r="I6376" s="10" t="s">
        <v>21</v>
      </c>
      <c r="O6376" s="10">
        <f t="shared" si="99"/>
        <v>1</v>
      </c>
    </row>
    <row r="6377" spans="2:15" x14ac:dyDescent="0.3">
      <c r="B6377" s="10">
        <v>2023</v>
      </c>
      <c r="C6377" s="10" t="s">
        <v>41</v>
      </c>
      <c r="D6377" s="10" t="s">
        <v>16</v>
      </c>
      <c r="E6377" s="10" t="s">
        <v>35</v>
      </c>
      <c r="F6377" s="10" t="s">
        <v>30</v>
      </c>
      <c r="G6377" s="10" t="s">
        <v>40</v>
      </c>
      <c r="H6377" s="10" t="s">
        <v>39</v>
      </c>
      <c r="I6377" s="10" t="s">
        <v>21</v>
      </c>
      <c r="O6377" s="10">
        <f t="shared" si="99"/>
        <v>1</v>
      </c>
    </row>
    <row r="6378" spans="2:15" x14ac:dyDescent="0.3">
      <c r="B6378" s="10">
        <v>2021</v>
      </c>
      <c r="C6378" s="10" t="s">
        <v>43</v>
      </c>
      <c r="D6378" s="10" t="s">
        <v>42</v>
      </c>
      <c r="E6378" s="10" t="s">
        <v>17</v>
      </c>
      <c r="F6378" s="10" t="s">
        <v>25</v>
      </c>
      <c r="G6378" s="10" t="s">
        <v>38</v>
      </c>
      <c r="H6378" s="10" t="s">
        <v>39</v>
      </c>
      <c r="I6378" s="10" t="s">
        <v>28</v>
      </c>
      <c r="O6378" s="10">
        <f t="shared" si="99"/>
        <v>1</v>
      </c>
    </row>
    <row r="6379" spans="2:15" x14ac:dyDescent="0.3">
      <c r="B6379" s="10">
        <v>2024</v>
      </c>
      <c r="C6379" s="10" t="s">
        <v>41</v>
      </c>
      <c r="D6379" s="10" t="s">
        <v>31</v>
      </c>
      <c r="E6379" s="10" t="s">
        <v>17</v>
      </c>
      <c r="F6379" s="10" t="s">
        <v>25</v>
      </c>
      <c r="G6379" s="10" t="s">
        <v>38</v>
      </c>
      <c r="H6379" s="10" t="s">
        <v>27</v>
      </c>
      <c r="I6379" s="10" t="s">
        <v>21</v>
      </c>
      <c r="O6379" s="10">
        <f t="shared" si="99"/>
        <v>1</v>
      </c>
    </row>
    <row r="6380" spans="2:15" x14ac:dyDescent="0.3">
      <c r="B6380" s="10">
        <v>2022</v>
      </c>
      <c r="C6380" s="10" t="s">
        <v>45</v>
      </c>
      <c r="D6380" s="10" t="s">
        <v>31</v>
      </c>
      <c r="E6380" s="10" t="s">
        <v>24</v>
      </c>
      <c r="F6380" s="10" t="s">
        <v>25</v>
      </c>
      <c r="G6380" s="10" t="s">
        <v>26</v>
      </c>
      <c r="H6380" s="10" t="s">
        <v>27</v>
      </c>
      <c r="I6380" s="10" t="s">
        <v>28</v>
      </c>
      <c r="O6380" s="10">
        <f t="shared" si="99"/>
        <v>1</v>
      </c>
    </row>
    <row r="6381" spans="2:15" x14ac:dyDescent="0.3">
      <c r="B6381" s="10">
        <v>2025</v>
      </c>
      <c r="C6381" s="10" t="s">
        <v>29</v>
      </c>
      <c r="D6381" s="10" t="s">
        <v>33</v>
      </c>
      <c r="E6381" s="10" t="s">
        <v>24</v>
      </c>
      <c r="F6381" s="10" t="s">
        <v>18</v>
      </c>
      <c r="G6381" s="10" t="s">
        <v>32</v>
      </c>
      <c r="H6381" s="10" t="s">
        <v>34</v>
      </c>
      <c r="I6381" s="10" t="s">
        <v>34</v>
      </c>
      <c r="O6381" s="10">
        <f t="shared" si="99"/>
        <v>1</v>
      </c>
    </row>
    <row r="6382" spans="2:15" x14ac:dyDescent="0.3">
      <c r="B6382" s="10">
        <v>2022</v>
      </c>
      <c r="C6382" s="10" t="s">
        <v>41</v>
      </c>
      <c r="D6382" s="10" t="s">
        <v>42</v>
      </c>
      <c r="E6382" s="10" t="s">
        <v>35</v>
      </c>
      <c r="F6382" s="10" t="s">
        <v>30</v>
      </c>
      <c r="G6382" s="10" t="s">
        <v>26</v>
      </c>
      <c r="H6382" s="10" t="s">
        <v>27</v>
      </c>
      <c r="I6382" s="10" t="s">
        <v>21</v>
      </c>
      <c r="O6382" s="10">
        <f t="shared" si="99"/>
        <v>1</v>
      </c>
    </row>
    <row r="6383" spans="2:15" x14ac:dyDescent="0.3">
      <c r="B6383" s="10">
        <v>2023</v>
      </c>
      <c r="C6383" s="10" t="s">
        <v>43</v>
      </c>
      <c r="D6383" s="10" t="s">
        <v>16</v>
      </c>
      <c r="E6383" s="10" t="s">
        <v>24</v>
      </c>
      <c r="F6383" s="10" t="s">
        <v>30</v>
      </c>
      <c r="G6383" s="10" t="s">
        <v>26</v>
      </c>
      <c r="H6383" s="10" t="s">
        <v>27</v>
      </c>
      <c r="I6383" s="10" t="s">
        <v>28</v>
      </c>
      <c r="O6383" s="10">
        <f t="shared" si="99"/>
        <v>1</v>
      </c>
    </row>
    <row r="6384" spans="2:15" x14ac:dyDescent="0.3">
      <c r="B6384" s="10">
        <v>2021</v>
      </c>
      <c r="C6384" s="10" t="s">
        <v>45</v>
      </c>
      <c r="D6384" s="10" t="s">
        <v>23</v>
      </c>
      <c r="E6384" s="10" t="s">
        <v>35</v>
      </c>
      <c r="F6384" s="10" t="s">
        <v>18</v>
      </c>
      <c r="G6384" s="10" t="s">
        <v>32</v>
      </c>
      <c r="H6384" s="10" t="s">
        <v>27</v>
      </c>
      <c r="I6384" s="10" t="s">
        <v>28</v>
      </c>
      <c r="O6384" s="10">
        <f t="shared" si="99"/>
        <v>1</v>
      </c>
    </row>
    <row r="6385" spans="2:15" x14ac:dyDescent="0.3">
      <c r="B6385" s="10">
        <v>2022</v>
      </c>
      <c r="C6385" s="10" t="s">
        <v>29</v>
      </c>
      <c r="D6385" s="10" t="s">
        <v>33</v>
      </c>
      <c r="E6385" s="10" t="s">
        <v>17</v>
      </c>
      <c r="F6385" s="10" t="s">
        <v>30</v>
      </c>
      <c r="G6385" s="10" t="s">
        <v>26</v>
      </c>
      <c r="H6385" s="10" t="s">
        <v>20</v>
      </c>
      <c r="I6385" s="10" t="s">
        <v>28</v>
      </c>
      <c r="O6385" s="10">
        <f t="shared" si="99"/>
        <v>1</v>
      </c>
    </row>
    <row r="6386" spans="2:15" x14ac:dyDescent="0.3">
      <c r="B6386" s="10">
        <v>2025</v>
      </c>
      <c r="C6386" s="10" t="s">
        <v>36</v>
      </c>
      <c r="D6386" s="10" t="s">
        <v>42</v>
      </c>
      <c r="E6386" s="10" t="s">
        <v>24</v>
      </c>
      <c r="F6386" s="10" t="s">
        <v>18</v>
      </c>
      <c r="G6386" s="10" t="s">
        <v>19</v>
      </c>
      <c r="H6386" s="10" t="s">
        <v>34</v>
      </c>
      <c r="I6386" s="10" t="s">
        <v>34</v>
      </c>
      <c r="O6386" s="10">
        <f t="shared" si="99"/>
        <v>1</v>
      </c>
    </row>
    <row r="6387" spans="2:15" x14ac:dyDescent="0.3">
      <c r="B6387" s="10">
        <v>2026</v>
      </c>
      <c r="C6387" s="10" t="s">
        <v>22</v>
      </c>
      <c r="D6387" s="10" t="s">
        <v>16</v>
      </c>
      <c r="E6387" s="10" t="s">
        <v>35</v>
      </c>
      <c r="F6387" s="10" t="s">
        <v>25</v>
      </c>
      <c r="G6387" s="10" t="s">
        <v>26</v>
      </c>
      <c r="H6387" s="10" t="s">
        <v>34</v>
      </c>
      <c r="I6387" s="10" t="s">
        <v>21</v>
      </c>
      <c r="O6387" s="10">
        <f t="shared" si="99"/>
        <v>1</v>
      </c>
    </row>
    <row r="6388" spans="2:15" x14ac:dyDescent="0.3">
      <c r="B6388" s="10">
        <v>2026</v>
      </c>
      <c r="C6388" s="10" t="s">
        <v>41</v>
      </c>
      <c r="D6388" s="10" t="s">
        <v>23</v>
      </c>
      <c r="E6388" s="10" t="s">
        <v>35</v>
      </c>
      <c r="F6388" s="10" t="s">
        <v>18</v>
      </c>
      <c r="G6388" s="10" t="s">
        <v>32</v>
      </c>
      <c r="H6388" s="10" t="s">
        <v>34</v>
      </c>
      <c r="I6388" s="10" t="s">
        <v>21</v>
      </c>
      <c r="O6388" s="10">
        <f t="shared" si="99"/>
        <v>1</v>
      </c>
    </row>
    <row r="6389" spans="2:15" x14ac:dyDescent="0.3">
      <c r="B6389" s="10">
        <v>2023</v>
      </c>
      <c r="C6389" s="10" t="s">
        <v>45</v>
      </c>
      <c r="D6389" s="10" t="s">
        <v>23</v>
      </c>
      <c r="E6389" s="10" t="s">
        <v>24</v>
      </c>
      <c r="F6389" s="10" t="s">
        <v>18</v>
      </c>
      <c r="G6389" s="10" t="s">
        <v>32</v>
      </c>
      <c r="H6389" s="10" t="s">
        <v>34</v>
      </c>
      <c r="I6389" s="10" t="s">
        <v>34</v>
      </c>
      <c r="O6389" s="10">
        <f t="shared" si="99"/>
        <v>1</v>
      </c>
    </row>
    <row r="6390" spans="2:15" x14ac:dyDescent="0.3">
      <c r="B6390" s="10">
        <v>2026</v>
      </c>
      <c r="C6390" s="10" t="s">
        <v>15</v>
      </c>
      <c r="D6390" s="10" t="s">
        <v>23</v>
      </c>
      <c r="E6390" s="10" t="s">
        <v>24</v>
      </c>
      <c r="F6390" s="10" t="s">
        <v>30</v>
      </c>
      <c r="G6390" s="10" t="s">
        <v>32</v>
      </c>
      <c r="H6390" s="10" t="s">
        <v>39</v>
      </c>
      <c r="I6390" s="10" t="s">
        <v>34</v>
      </c>
      <c r="O6390" s="10">
        <f t="shared" si="99"/>
        <v>1</v>
      </c>
    </row>
    <row r="6391" spans="2:15" x14ac:dyDescent="0.3">
      <c r="B6391" s="10">
        <v>2025</v>
      </c>
      <c r="C6391" s="10" t="s">
        <v>43</v>
      </c>
      <c r="D6391" s="10" t="s">
        <v>37</v>
      </c>
      <c r="E6391" s="10" t="s">
        <v>24</v>
      </c>
      <c r="F6391" s="10" t="s">
        <v>18</v>
      </c>
      <c r="G6391" s="10" t="s">
        <v>26</v>
      </c>
      <c r="H6391" s="10" t="s">
        <v>20</v>
      </c>
      <c r="I6391" s="10" t="s">
        <v>34</v>
      </c>
      <c r="O6391" s="10">
        <f t="shared" si="99"/>
        <v>1</v>
      </c>
    </row>
    <row r="6392" spans="2:15" x14ac:dyDescent="0.3">
      <c r="B6392" s="10">
        <v>2022</v>
      </c>
      <c r="C6392" s="10" t="s">
        <v>36</v>
      </c>
      <c r="D6392" s="10" t="s">
        <v>33</v>
      </c>
      <c r="E6392" s="10" t="s">
        <v>17</v>
      </c>
      <c r="F6392" s="10" t="s">
        <v>25</v>
      </c>
      <c r="G6392" s="10" t="s">
        <v>19</v>
      </c>
      <c r="H6392" s="10" t="s">
        <v>27</v>
      </c>
      <c r="I6392" s="10" t="s">
        <v>21</v>
      </c>
      <c r="O6392" s="10">
        <f t="shared" si="99"/>
        <v>1</v>
      </c>
    </row>
    <row r="6393" spans="2:15" x14ac:dyDescent="0.3">
      <c r="B6393" s="10">
        <v>2025</v>
      </c>
      <c r="C6393" s="10" t="s">
        <v>41</v>
      </c>
      <c r="D6393" s="10" t="s">
        <v>42</v>
      </c>
      <c r="E6393" s="10" t="s">
        <v>24</v>
      </c>
      <c r="F6393" s="10" t="s">
        <v>30</v>
      </c>
      <c r="G6393" s="10" t="s">
        <v>38</v>
      </c>
      <c r="H6393" s="10" t="s">
        <v>20</v>
      </c>
      <c r="I6393" s="10" t="s">
        <v>34</v>
      </c>
      <c r="O6393" s="10">
        <f t="shared" si="99"/>
        <v>1</v>
      </c>
    </row>
    <row r="6394" spans="2:15" x14ac:dyDescent="0.3">
      <c r="B6394" s="10">
        <v>2023</v>
      </c>
      <c r="C6394" s="10" t="s">
        <v>45</v>
      </c>
      <c r="D6394" s="10" t="s">
        <v>31</v>
      </c>
      <c r="E6394" s="10" t="s">
        <v>35</v>
      </c>
      <c r="F6394" s="10" t="s">
        <v>25</v>
      </c>
      <c r="G6394" s="10" t="s">
        <v>19</v>
      </c>
      <c r="H6394" s="10" t="s">
        <v>20</v>
      </c>
      <c r="I6394" s="10" t="s">
        <v>34</v>
      </c>
      <c r="O6394" s="10">
        <f t="shared" si="99"/>
        <v>1</v>
      </c>
    </row>
    <row r="6395" spans="2:15" x14ac:dyDescent="0.3">
      <c r="B6395" s="10">
        <v>2020</v>
      </c>
      <c r="C6395" s="10" t="s">
        <v>43</v>
      </c>
      <c r="D6395" s="10" t="s">
        <v>37</v>
      </c>
      <c r="E6395" s="10" t="s">
        <v>24</v>
      </c>
      <c r="F6395" s="10" t="s">
        <v>30</v>
      </c>
      <c r="G6395" s="10" t="s">
        <v>44</v>
      </c>
      <c r="H6395" s="10" t="s">
        <v>20</v>
      </c>
      <c r="I6395" s="10" t="s">
        <v>21</v>
      </c>
      <c r="O6395" s="10">
        <f t="shared" si="99"/>
        <v>1</v>
      </c>
    </row>
    <row r="6396" spans="2:15" x14ac:dyDescent="0.3">
      <c r="B6396" s="10">
        <v>2021</v>
      </c>
      <c r="C6396" s="10" t="s">
        <v>29</v>
      </c>
      <c r="D6396" s="10" t="s">
        <v>33</v>
      </c>
      <c r="E6396" s="10" t="s">
        <v>24</v>
      </c>
      <c r="F6396" s="10" t="s">
        <v>18</v>
      </c>
      <c r="G6396" s="10" t="s">
        <v>38</v>
      </c>
      <c r="H6396" s="10" t="s">
        <v>39</v>
      </c>
      <c r="I6396" s="10" t="s">
        <v>21</v>
      </c>
      <c r="O6396" s="10">
        <f t="shared" si="99"/>
        <v>1</v>
      </c>
    </row>
    <row r="6397" spans="2:15" x14ac:dyDescent="0.3">
      <c r="B6397" s="10">
        <v>2023</v>
      </c>
      <c r="C6397" s="10" t="s">
        <v>36</v>
      </c>
      <c r="D6397" s="10" t="s">
        <v>33</v>
      </c>
      <c r="E6397" s="10" t="s">
        <v>35</v>
      </c>
      <c r="F6397" s="10" t="s">
        <v>18</v>
      </c>
      <c r="G6397" s="10" t="s">
        <v>40</v>
      </c>
      <c r="H6397" s="10" t="s">
        <v>39</v>
      </c>
      <c r="I6397" s="10" t="s">
        <v>21</v>
      </c>
      <c r="O6397" s="10">
        <f t="shared" si="99"/>
        <v>1</v>
      </c>
    </row>
    <row r="6398" spans="2:15" x14ac:dyDescent="0.3">
      <c r="B6398" s="10">
        <v>2026</v>
      </c>
      <c r="C6398" s="10" t="s">
        <v>36</v>
      </c>
      <c r="D6398" s="10" t="s">
        <v>33</v>
      </c>
      <c r="E6398" s="10" t="s">
        <v>35</v>
      </c>
      <c r="F6398" s="10" t="s">
        <v>25</v>
      </c>
      <c r="G6398" s="10" t="s">
        <v>40</v>
      </c>
      <c r="H6398" s="10" t="s">
        <v>34</v>
      </c>
      <c r="I6398" s="10" t="s">
        <v>34</v>
      </c>
      <c r="O6398" s="10">
        <f t="shared" si="99"/>
        <v>1</v>
      </c>
    </row>
    <row r="6399" spans="2:15" x14ac:dyDescent="0.3">
      <c r="B6399" s="10">
        <v>2020</v>
      </c>
      <c r="C6399" s="10" t="s">
        <v>36</v>
      </c>
      <c r="D6399" s="10" t="s">
        <v>33</v>
      </c>
      <c r="E6399" s="10" t="s">
        <v>17</v>
      </c>
      <c r="F6399" s="10" t="s">
        <v>30</v>
      </c>
      <c r="G6399" s="10" t="s">
        <v>26</v>
      </c>
      <c r="H6399" s="10" t="s">
        <v>27</v>
      </c>
      <c r="I6399" s="10" t="s">
        <v>28</v>
      </c>
      <c r="O6399" s="10">
        <f t="shared" si="99"/>
        <v>1</v>
      </c>
    </row>
    <row r="6400" spans="2:15" x14ac:dyDescent="0.3">
      <c r="B6400" s="10">
        <v>2022</v>
      </c>
      <c r="C6400" s="10" t="s">
        <v>45</v>
      </c>
      <c r="D6400" s="10" t="s">
        <v>37</v>
      </c>
      <c r="E6400" s="10" t="s">
        <v>24</v>
      </c>
      <c r="F6400" s="10" t="s">
        <v>25</v>
      </c>
      <c r="G6400" s="10" t="s">
        <v>38</v>
      </c>
      <c r="H6400" s="10" t="s">
        <v>27</v>
      </c>
      <c r="I6400" s="10" t="s">
        <v>34</v>
      </c>
      <c r="O6400" s="10">
        <f t="shared" si="99"/>
        <v>1</v>
      </c>
    </row>
    <row r="6401" spans="2:15" x14ac:dyDescent="0.3">
      <c r="B6401" s="10">
        <v>2022</v>
      </c>
      <c r="C6401" s="10" t="s">
        <v>15</v>
      </c>
      <c r="D6401" s="10" t="s">
        <v>16</v>
      </c>
      <c r="E6401" s="10" t="s">
        <v>17</v>
      </c>
      <c r="F6401" s="10" t="s">
        <v>25</v>
      </c>
      <c r="G6401" s="10" t="s">
        <v>26</v>
      </c>
      <c r="H6401" s="10" t="s">
        <v>27</v>
      </c>
      <c r="I6401" s="10" t="s">
        <v>28</v>
      </c>
      <c r="O6401" s="10">
        <f t="shared" si="99"/>
        <v>1</v>
      </c>
    </row>
    <row r="6402" spans="2:15" x14ac:dyDescent="0.3">
      <c r="B6402" s="10">
        <v>2023</v>
      </c>
      <c r="C6402" s="10" t="s">
        <v>36</v>
      </c>
      <c r="D6402" s="10" t="s">
        <v>42</v>
      </c>
      <c r="E6402" s="10" t="s">
        <v>24</v>
      </c>
      <c r="F6402" s="10" t="s">
        <v>25</v>
      </c>
      <c r="G6402" s="10" t="s">
        <v>38</v>
      </c>
      <c r="H6402" s="10" t="s">
        <v>20</v>
      </c>
      <c r="I6402" s="10" t="s">
        <v>28</v>
      </c>
      <c r="O6402" s="10">
        <f t="shared" si="99"/>
        <v>1</v>
      </c>
    </row>
    <row r="6403" spans="2:15" x14ac:dyDescent="0.3">
      <c r="B6403" s="10">
        <v>2020</v>
      </c>
      <c r="C6403" s="10" t="s">
        <v>43</v>
      </c>
      <c r="D6403" s="10" t="s">
        <v>31</v>
      </c>
      <c r="E6403" s="10" t="s">
        <v>17</v>
      </c>
      <c r="F6403" s="10" t="s">
        <v>25</v>
      </c>
      <c r="G6403" s="10" t="s">
        <v>32</v>
      </c>
      <c r="H6403" s="10" t="s">
        <v>34</v>
      </c>
      <c r="I6403" s="10" t="s">
        <v>28</v>
      </c>
      <c r="O6403" s="10">
        <f t="shared" si="99"/>
        <v>1</v>
      </c>
    </row>
    <row r="6404" spans="2:15" x14ac:dyDescent="0.3">
      <c r="B6404" s="10">
        <v>2023</v>
      </c>
      <c r="C6404" s="10" t="s">
        <v>41</v>
      </c>
      <c r="D6404" s="10" t="s">
        <v>42</v>
      </c>
      <c r="E6404" s="10" t="s">
        <v>35</v>
      </c>
      <c r="F6404" s="10" t="s">
        <v>30</v>
      </c>
      <c r="G6404" s="10" t="s">
        <v>38</v>
      </c>
      <c r="H6404" s="10" t="s">
        <v>34</v>
      </c>
      <c r="I6404" s="10" t="s">
        <v>28</v>
      </c>
      <c r="O6404" s="10">
        <f t="shared" si="99"/>
        <v>1</v>
      </c>
    </row>
    <row r="6405" spans="2:15" x14ac:dyDescent="0.3">
      <c r="B6405" s="10">
        <v>2023</v>
      </c>
      <c r="C6405" s="10" t="s">
        <v>45</v>
      </c>
      <c r="D6405" s="10" t="s">
        <v>31</v>
      </c>
      <c r="E6405" s="10" t="s">
        <v>24</v>
      </c>
      <c r="F6405" s="10" t="s">
        <v>25</v>
      </c>
      <c r="G6405" s="10" t="s">
        <v>40</v>
      </c>
      <c r="H6405" s="10" t="s">
        <v>39</v>
      </c>
      <c r="I6405" s="10" t="s">
        <v>21</v>
      </c>
      <c r="O6405" s="10">
        <f t="shared" ref="O6405:O6468" si="100">SUBTOTAL(103,B6405)</f>
        <v>1</v>
      </c>
    </row>
    <row r="6406" spans="2:15" x14ac:dyDescent="0.3">
      <c r="B6406" s="10">
        <v>2024</v>
      </c>
      <c r="C6406" s="10" t="s">
        <v>43</v>
      </c>
      <c r="D6406" s="10" t="s">
        <v>16</v>
      </c>
      <c r="E6406" s="10" t="s">
        <v>35</v>
      </c>
      <c r="F6406" s="10" t="s">
        <v>30</v>
      </c>
      <c r="G6406" s="10" t="s">
        <v>44</v>
      </c>
      <c r="H6406" s="10" t="s">
        <v>39</v>
      </c>
      <c r="I6406" s="10" t="s">
        <v>34</v>
      </c>
      <c r="O6406" s="10">
        <f t="shared" si="100"/>
        <v>1</v>
      </c>
    </row>
    <row r="6407" spans="2:15" x14ac:dyDescent="0.3">
      <c r="B6407" s="10">
        <v>2025</v>
      </c>
      <c r="C6407" s="10" t="s">
        <v>45</v>
      </c>
      <c r="D6407" s="10" t="s">
        <v>42</v>
      </c>
      <c r="E6407" s="10" t="s">
        <v>35</v>
      </c>
      <c r="F6407" s="10" t="s">
        <v>25</v>
      </c>
      <c r="G6407" s="10" t="s">
        <v>44</v>
      </c>
      <c r="H6407" s="10" t="s">
        <v>39</v>
      </c>
      <c r="I6407" s="10" t="s">
        <v>28</v>
      </c>
      <c r="O6407" s="10">
        <f t="shared" si="100"/>
        <v>1</v>
      </c>
    </row>
    <row r="6408" spans="2:15" x14ac:dyDescent="0.3">
      <c r="B6408" s="10">
        <v>2024</v>
      </c>
      <c r="C6408" s="10" t="s">
        <v>43</v>
      </c>
      <c r="D6408" s="10" t="s">
        <v>31</v>
      </c>
      <c r="E6408" s="10" t="s">
        <v>24</v>
      </c>
      <c r="F6408" s="10" t="s">
        <v>18</v>
      </c>
      <c r="G6408" s="10" t="s">
        <v>40</v>
      </c>
      <c r="H6408" s="10" t="s">
        <v>27</v>
      </c>
      <c r="I6408" s="10" t="s">
        <v>28</v>
      </c>
      <c r="O6408" s="10">
        <f t="shared" si="100"/>
        <v>1</v>
      </c>
    </row>
    <row r="6409" spans="2:15" x14ac:dyDescent="0.3">
      <c r="B6409" s="10">
        <v>2023</v>
      </c>
      <c r="C6409" s="10" t="s">
        <v>41</v>
      </c>
      <c r="D6409" s="10" t="s">
        <v>42</v>
      </c>
      <c r="E6409" s="10" t="s">
        <v>24</v>
      </c>
      <c r="F6409" s="10" t="s">
        <v>25</v>
      </c>
      <c r="G6409" s="10" t="s">
        <v>44</v>
      </c>
      <c r="H6409" s="10" t="s">
        <v>39</v>
      </c>
      <c r="I6409" s="10" t="s">
        <v>34</v>
      </c>
      <c r="O6409" s="10">
        <f t="shared" si="100"/>
        <v>1</v>
      </c>
    </row>
    <row r="6410" spans="2:15" x14ac:dyDescent="0.3">
      <c r="B6410" s="10">
        <v>2025</v>
      </c>
      <c r="C6410" s="10" t="s">
        <v>15</v>
      </c>
      <c r="D6410" s="10" t="s">
        <v>33</v>
      </c>
      <c r="E6410" s="10" t="s">
        <v>24</v>
      </c>
      <c r="F6410" s="10" t="s">
        <v>30</v>
      </c>
      <c r="G6410" s="10" t="s">
        <v>19</v>
      </c>
      <c r="H6410" s="10" t="s">
        <v>34</v>
      </c>
      <c r="I6410" s="10" t="s">
        <v>21</v>
      </c>
      <c r="O6410" s="10">
        <f t="shared" si="100"/>
        <v>1</v>
      </c>
    </row>
    <row r="6411" spans="2:15" x14ac:dyDescent="0.3">
      <c r="B6411" s="10">
        <v>2026</v>
      </c>
      <c r="C6411" s="10" t="s">
        <v>43</v>
      </c>
      <c r="D6411" s="10" t="s">
        <v>16</v>
      </c>
      <c r="E6411" s="10" t="s">
        <v>24</v>
      </c>
      <c r="F6411" s="10" t="s">
        <v>18</v>
      </c>
      <c r="G6411" s="10" t="s">
        <v>38</v>
      </c>
      <c r="H6411" s="10" t="s">
        <v>34</v>
      </c>
      <c r="I6411" s="10" t="s">
        <v>28</v>
      </c>
      <c r="O6411" s="10">
        <f t="shared" si="100"/>
        <v>1</v>
      </c>
    </row>
    <row r="6412" spans="2:15" x14ac:dyDescent="0.3">
      <c r="B6412" s="10">
        <v>2025</v>
      </c>
      <c r="C6412" s="10" t="s">
        <v>22</v>
      </c>
      <c r="D6412" s="10" t="s">
        <v>31</v>
      </c>
      <c r="E6412" s="10" t="s">
        <v>17</v>
      </c>
      <c r="F6412" s="10" t="s">
        <v>30</v>
      </c>
      <c r="G6412" s="10" t="s">
        <v>32</v>
      </c>
      <c r="H6412" s="10" t="s">
        <v>39</v>
      </c>
      <c r="I6412" s="10" t="s">
        <v>28</v>
      </c>
      <c r="O6412" s="10">
        <f t="shared" si="100"/>
        <v>1</v>
      </c>
    </row>
    <row r="6413" spans="2:15" x14ac:dyDescent="0.3">
      <c r="B6413" s="10">
        <v>2022</v>
      </c>
      <c r="C6413" s="10" t="s">
        <v>36</v>
      </c>
      <c r="D6413" s="10" t="s">
        <v>16</v>
      </c>
      <c r="E6413" s="10" t="s">
        <v>24</v>
      </c>
      <c r="F6413" s="10" t="s">
        <v>25</v>
      </c>
      <c r="G6413" s="10" t="s">
        <v>32</v>
      </c>
      <c r="H6413" s="10" t="s">
        <v>20</v>
      </c>
      <c r="I6413" s="10" t="s">
        <v>28</v>
      </c>
      <c r="O6413" s="10">
        <f t="shared" si="100"/>
        <v>1</v>
      </c>
    </row>
    <row r="6414" spans="2:15" x14ac:dyDescent="0.3">
      <c r="B6414" s="10">
        <v>2024</v>
      </c>
      <c r="C6414" s="10" t="s">
        <v>45</v>
      </c>
      <c r="D6414" s="10" t="s">
        <v>33</v>
      </c>
      <c r="E6414" s="10" t="s">
        <v>35</v>
      </c>
      <c r="F6414" s="10" t="s">
        <v>25</v>
      </c>
      <c r="G6414" s="10" t="s">
        <v>44</v>
      </c>
      <c r="H6414" s="10" t="s">
        <v>39</v>
      </c>
      <c r="I6414" s="10" t="s">
        <v>28</v>
      </c>
      <c r="O6414" s="10">
        <f t="shared" si="100"/>
        <v>1</v>
      </c>
    </row>
    <row r="6415" spans="2:15" x14ac:dyDescent="0.3">
      <c r="B6415" s="10">
        <v>2023</v>
      </c>
      <c r="C6415" s="10" t="s">
        <v>29</v>
      </c>
      <c r="D6415" s="10" t="s">
        <v>42</v>
      </c>
      <c r="E6415" s="10" t="s">
        <v>35</v>
      </c>
      <c r="F6415" s="10" t="s">
        <v>30</v>
      </c>
      <c r="G6415" s="10" t="s">
        <v>40</v>
      </c>
      <c r="H6415" s="10" t="s">
        <v>27</v>
      </c>
      <c r="I6415" s="10" t="s">
        <v>28</v>
      </c>
      <c r="O6415" s="10">
        <f t="shared" si="100"/>
        <v>1</v>
      </c>
    </row>
    <row r="6416" spans="2:15" x14ac:dyDescent="0.3">
      <c r="B6416" s="10">
        <v>2026</v>
      </c>
      <c r="C6416" s="10" t="s">
        <v>15</v>
      </c>
      <c r="D6416" s="10" t="s">
        <v>23</v>
      </c>
      <c r="E6416" s="10" t="s">
        <v>24</v>
      </c>
      <c r="F6416" s="10" t="s">
        <v>25</v>
      </c>
      <c r="G6416" s="10" t="s">
        <v>32</v>
      </c>
      <c r="H6416" s="10" t="s">
        <v>39</v>
      </c>
      <c r="I6416" s="10" t="s">
        <v>21</v>
      </c>
      <c r="O6416" s="10">
        <f t="shared" si="100"/>
        <v>1</v>
      </c>
    </row>
    <row r="6417" spans="2:15" x14ac:dyDescent="0.3">
      <c r="B6417" s="10">
        <v>2022</v>
      </c>
      <c r="C6417" s="10" t="s">
        <v>45</v>
      </c>
      <c r="D6417" s="10" t="s">
        <v>42</v>
      </c>
      <c r="E6417" s="10" t="s">
        <v>35</v>
      </c>
      <c r="F6417" s="10" t="s">
        <v>18</v>
      </c>
      <c r="G6417" s="10" t="s">
        <v>40</v>
      </c>
      <c r="H6417" s="10" t="s">
        <v>39</v>
      </c>
      <c r="I6417" s="10" t="s">
        <v>21</v>
      </c>
      <c r="O6417" s="10">
        <f t="shared" si="100"/>
        <v>1</v>
      </c>
    </row>
    <row r="6418" spans="2:15" x14ac:dyDescent="0.3">
      <c r="B6418" s="10">
        <v>2022</v>
      </c>
      <c r="C6418" s="10" t="s">
        <v>29</v>
      </c>
      <c r="D6418" s="10" t="s">
        <v>33</v>
      </c>
      <c r="E6418" s="10" t="s">
        <v>35</v>
      </c>
      <c r="F6418" s="10" t="s">
        <v>30</v>
      </c>
      <c r="G6418" s="10" t="s">
        <v>19</v>
      </c>
      <c r="H6418" s="10" t="s">
        <v>34</v>
      </c>
      <c r="I6418" s="10" t="s">
        <v>28</v>
      </c>
      <c r="O6418" s="10">
        <f t="shared" si="100"/>
        <v>1</v>
      </c>
    </row>
    <row r="6419" spans="2:15" x14ac:dyDescent="0.3">
      <c r="B6419" s="10">
        <v>2022</v>
      </c>
      <c r="C6419" s="10" t="s">
        <v>45</v>
      </c>
      <c r="D6419" s="10" t="s">
        <v>23</v>
      </c>
      <c r="E6419" s="10" t="s">
        <v>24</v>
      </c>
      <c r="F6419" s="10" t="s">
        <v>30</v>
      </c>
      <c r="G6419" s="10" t="s">
        <v>44</v>
      </c>
      <c r="H6419" s="10" t="s">
        <v>20</v>
      </c>
      <c r="I6419" s="10" t="s">
        <v>28</v>
      </c>
      <c r="O6419" s="10">
        <f t="shared" si="100"/>
        <v>1</v>
      </c>
    </row>
    <row r="6420" spans="2:15" x14ac:dyDescent="0.3">
      <c r="B6420" s="10">
        <v>2025</v>
      </c>
      <c r="C6420" s="10" t="s">
        <v>29</v>
      </c>
      <c r="D6420" s="10" t="s">
        <v>37</v>
      </c>
      <c r="E6420" s="10" t="s">
        <v>24</v>
      </c>
      <c r="F6420" s="10" t="s">
        <v>30</v>
      </c>
      <c r="G6420" s="10" t="s">
        <v>32</v>
      </c>
      <c r="H6420" s="10" t="s">
        <v>34</v>
      </c>
      <c r="I6420" s="10" t="s">
        <v>28</v>
      </c>
      <c r="O6420" s="10">
        <f t="shared" si="100"/>
        <v>1</v>
      </c>
    </row>
    <row r="6421" spans="2:15" x14ac:dyDescent="0.3">
      <c r="B6421" s="10">
        <v>2022</v>
      </c>
      <c r="C6421" s="10" t="s">
        <v>45</v>
      </c>
      <c r="D6421" s="10" t="s">
        <v>16</v>
      </c>
      <c r="E6421" s="10" t="s">
        <v>24</v>
      </c>
      <c r="F6421" s="10" t="s">
        <v>18</v>
      </c>
      <c r="G6421" s="10" t="s">
        <v>40</v>
      </c>
      <c r="H6421" s="10" t="s">
        <v>39</v>
      </c>
      <c r="I6421" s="10" t="s">
        <v>28</v>
      </c>
      <c r="O6421" s="10">
        <f t="shared" si="100"/>
        <v>1</v>
      </c>
    </row>
    <row r="6422" spans="2:15" x14ac:dyDescent="0.3">
      <c r="B6422" s="10">
        <v>2024</v>
      </c>
      <c r="C6422" s="10" t="s">
        <v>41</v>
      </c>
      <c r="D6422" s="10" t="s">
        <v>33</v>
      </c>
      <c r="E6422" s="10" t="s">
        <v>17</v>
      </c>
      <c r="F6422" s="10" t="s">
        <v>18</v>
      </c>
      <c r="G6422" s="10" t="s">
        <v>38</v>
      </c>
      <c r="H6422" s="10" t="s">
        <v>34</v>
      </c>
      <c r="I6422" s="10" t="s">
        <v>28</v>
      </c>
      <c r="O6422" s="10">
        <f t="shared" si="100"/>
        <v>1</v>
      </c>
    </row>
    <row r="6423" spans="2:15" x14ac:dyDescent="0.3">
      <c r="B6423" s="10">
        <v>2020</v>
      </c>
      <c r="C6423" s="10" t="s">
        <v>41</v>
      </c>
      <c r="D6423" s="10" t="s">
        <v>23</v>
      </c>
      <c r="E6423" s="10" t="s">
        <v>24</v>
      </c>
      <c r="F6423" s="10" t="s">
        <v>30</v>
      </c>
      <c r="G6423" s="10" t="s">
        <v>26</v>
      </c>
      <c r="H6423" s="10" t="s">
        <v>20</v>
      </c>
      <c r="I6423" s="10" t="s">
        <v>21</v>
      </c>
      <c r="O6423" s="10">
        <f t="shared" si="100"/>
        <v>1</v>
      </c>
    </row>
    <row r="6424" spans="2:15" x14ac:dyDescent="0.3">
      <c r="B6424" s="10">
        <v>2020</v>
      </c>
      <c r="C6424" s="10" t="s">
        <v>22</v>
      </c>
      <c r="D6424" s="10" t="s">
        <v>23</v>
      </c>
      <c r="E6424" s="10" t="s">
        <v>35</v>
      </c>
      <c r="F6424" s="10" t="s">
        <v>18</v>
      </c>
      <c r="G6424" s="10" t="s">
        <v>40</v>
      </c>
      <c r="H6424" s="10" t="s">
        <v>27</v>
      </c>
      <c r="I6424" s="10" t="s">
        <v>34</v>
      </c>
      <c r="O6424" s="10">
        <f t="shared" si="100"/>
        <v>1</v>
      </c>
    </row>
    <row r="6425" spans="2:15" x14ac:dyDescent="0.3">
      <c r="B6425" s="10">
        <v>2025</v>
      </c>
      <c r="C6425" s="10" t="s">
        <v>29</v>
      </c>
      <c r="D6425" s="10" t="s">
        <v>31</v>
      </c>
      <c r="E6425" s="10" t="s">
        <v>24</v>
      </c>
      <c r="F6425" s="10" t="s">
        <v>25</v>
      </c>
      <c r="G6425" s="10" t="s">
        <v>44</v>
      </c>
      <c r="H6425" s="10" t="s">
        <v>34</v>
      </c>
      <c r="I6425" s="10" t="s">
        <v>34</v>
      </c>
      <c r="O6425" s="10">
        <f t="shared" si="100"/>
        <v>1</v>
      </c>
    </row>
    <row r="6426" spans="2:15" x14ac:dyDescent="0.3">
      <c r="B6426" s="10">
        <v>2020</v>
      </c>
      <c r="C6426" s="10" t="s">
        <v>29</v>
      </c>
      <c r="D6426" s="10" t="s">
        <v>23</v>
      </c>
      <c r="E6426" s="10" t="s">
        <v>17</v>
      </c>
      <c r="F6426" s="10" t="s">
        <v>30</v>
      </c>
      <c r="G6426" s="10" t="s">
        <v>40</v>
      </c>
      <c r="H6426" s="10" t="s">
        <v>39</v>
      </c>
      <c r="I6426" s="10" t="s">
        <v>28</v>
      </c>
      <c r="O6426" s="10">
        <f t="shared" si="100"/>
        <v>1</v>
      </c>
    </row>
    <row r="6427" spans="2:15" x14ac:dyDescent="0.3">
      <c r="B6427" s="10">
        <v>2021</v>
      </c>
      <c r="C6427" s="10" t="s">
        <v>15</v>
      </c>
      <c r="D6427" s="10" t="s">
        <v>31</v>
      </c>
      <c r="E6427" s="10" t="s">
        <v>35</v>
      </c>
      <c r="F6427" s="10" t="s">
        <v>18</v>
      </c>
      <c r="G6427" s="10" t="s">
        <v>44</v>
      </c>
      <c r="H6427" s="10" t="s">
        <v>27</v>
      </c>
      <c r="I6427" s="10" t="s">
        <v>28</v>
      </c>
      <c r="O6427" s="10">
        <f t="shared" si="100"/>
        <v>1</v>
      </c>
    </row>
    <row r="6428" spans="2:15" x14ac:dyDescent="0.3">
      <c r="B6428" s="10">
        <v>2026</v>
      </c>
      <c r="C6428" s="10" t="s">
        <v>43</v>
      </c>
      <c r="D6428" s="10" t="s">
        <v>16</v>
      </c>
      <c r="E6428" s="10" t="s">
        <v>17</v>
      </c>
      <c r="F6428" s="10" t="s">
        <v>25</v>
      </c>
      <c r="G6428" s="10" t="s">
        <v>44</v>
      </c>
      <c r="H6428" s="10" t="s">
        <v>39</v>
      </c>
      <c r="I6428" s="10" t="s">
        <v>21</v>
      </c>
      <c r="O6428" s="10">
        <f t="shared" si="100"/>
        <v>1</v>
      </c>
    </row>
    <row r="6429" spans="2:15" x14ac:dyDescent="0.3">
      <c r="B6429" s="10">
        <v>2025</v>
      </c>
      <c r="C6429" s="10" t="s">
        <v>43</v>
      </c>
      <c r="D6429" s="10" t="s">
        <v>23</v>
      </c>
      <c r="E6429" s="10" t="s">
        <v>35</v>
      </c>
      <c r="F6429" s="10" t="s">
        <v>30</v>
      </c>
      <c r="G6429" s="10" t="s">
        <v>32</v>
      </c>
      <c r="H6429" s="10" t="s">
        <v>39</v>
      </c>
      <c r="I6429" s="10" t="s">
        <v>21</v>
      </c>
      <c r="O6429" s="10">
        <f t="shared" si="100"/>
        <v>1</v>
      </c>
    </row>
    <row r="6430" spans="2:15" x14ac:dyDescent="0.3">
      <c r="B6430" s="10">
        <v>2020</v>
      </c>
      <c r="C6430" s="10" t="s">
        <v>29</v>
      </c>
      <c r="D6430" s="10" t="s">
        <v>31</v>
      </c>
      <c r="E6430" s="10" t="s">
        <v>24</v>
      </c>
      <c r="F6430" s="10" t="s">
        <v>30</v>
      </c>
      <c r="G6430" s="10" t="s">
        <v>44</v>
      </c>
      <c r="H6430" s="10" t="s">
        <v>34</v>
      </c>
      <c r="I6430" s="10" t="s">
        <v>28</v>
      </c>
      <c r="O6430" s="10">
        <f t="shared" si="100"/>
        <v>1</v>
      </c>
    </row>
    <row r="6431" spans="2:15" x14ac:dyDescent="0.3">
      <c r="B6431" s="10">
        <v>2021</v>
      </c>
      <c r="C6431" s="10" t="s">
        <v>45</v>
      </c>
      <c r="D6431" s="10" t="s">
        <v>42</v>
      </c>
      <c r="E6431" s="10" t="s">
        <v>35</v>
      </c>
      <c r="F6431" s="10" t="s">
        <v>18</v>
      </c>
      <c r="G6431" s="10" t="s">
        <v>26</v>
      </c>
      <c r="H6431" s="10" t="s">
        <v>20</v>
      </c>
      <c r="I6431" s="10" t="s">
        <v>34</v>
      </c>
      <c r="O6431" s="10">
        <f t="shared" si="100"/>
        <v>1</v>
      </c>
    </row>
    <row r="6432" spans="2:15" x14ac:dyDescent="0.3">
      <c r="B6432" s="10">
        <v>2026</v>
      </c>
      <c r="C6432" s="10" t="s">
        <v>22</v>
      </c>
      <c r="D6432" s="10" t="s">
        <v>16</v>
      </c>
      <c r="E6432" s="10" t="s">
        <v>35</v>
      </c>
      <c r="F6432" s="10" t="s">
        <v>30</v>
      </c>
      <c r="G6432" s="10" t="s">
        <v>44</v>
      </c>
      <c r="H6432" s="10" t="s">
        <v>27</v>
      </c>
      <c r="I6432" s="10" t="s">
        <v>28</v>
      </c>
      <c r="O6432" s="10">
        <f t="shared" si="100"/>
        <v>1</v>
      </c>
    </row>
    <row r="6433" spans="2:15" x14ac:dyDescent="0.3">
      <c r="B6433" s="10">
        <v>2023</v>
      </c>
      <c r="C6433" s="10" t="s">
        <v>15</v>
      </c>
      <c r="D6433" s="10" t="s">
        <v>33</v>
      </c>
      <c r="E6433" s="10" t="s">
        <v>35</v>
      </c>
      <c r="F6433" s="10" t="s">
        <v>25</v>
      </c>
      <c r="G6433" s="10" t="s">
        <v>38</v>
      </c>
      <c r="H6433" s="10" t="s">
        <v>34</v>
      </c>
      <c r="I6433" s="10" t="s">
        <v>28</v>
      </c>
      <c r="O6433" s="10">
        <f t="shared" si="100"/>
        <v>1</v>
      </c>
    </row>
    <row r="6434" spans="2:15" x14ac:dyDescent="0.3">
      <c r="B6434" s="10">
        <v>2026</v>
      </c>
      <c r="C6434" s="10" t="s">
        <v>22</v>
      </c>
      <c r="D6434" s="10" t="s">
        <v>37</v>
      </c>
      <c r="E6434" s="10" t="s">
        <v>24</v>
      </c>
      <c r="F6434" s="10" t="s">
        <v>30</v>
      </c>
      <c r="G6434" s="10" t="s">
        <v>40</v>
      </c>
      <c r="H6434" s="10" t="s">
        <v>27</v>
      </c>
      <c r="I6434" s="10" t="s">
        <v>34</v>
      </c>
      <c r="O6434" s="10">
        <f t="shared" si="100"/>
        <v>1</v>
      </c>
    </row>
    <row r="6435" spans="2:15" x14ac:dyDescent="0.3">
      <c r="B6435" s="10">
        <v>2024</v>
      </c>
      <c r="C6435" s="10" t="s">
        <v>36</v>
      </c>
      <c r="D6435" s="10" t="s">
        <v>37</v>
      </c>
      <c r="E6435" s="10" t="s">
        <v>35</v>
      </c>
      <c r="F6435" s="10" t="s">
        <v>18</v>
      </c>
      <c r="G6435" s="10" t="s">
        <v>32</v>
      </c>
      <c r="H6435" s="10" t="s">
        <v>34</v>
      </c>
      <c r="I6435" s="10" t="s">
        <v>28</v>
      </c>
      <c r="O6435" s="10">
        <f t="shared" si="100"/>
        <v>1</v>
      </c>
    </row>
    <row r="6436" spans="2:15" x14ac:dyDescent="0.3">
      <c r="B6436" s="10">
        <v>2023</v>
      </c>
      <c r="C6436" s="10" t="s">
        <v>41</v>
      </c>
      <c r="D6436" s="10" t="s">
        <v>37</v>
      </c>
      <c r="E6436" s="10" t="s">
        <v>24</v>
      </c>
      <c r="F6436" s="10" t="s">
        <v>18</v>
      </c>
      <c r="G6436" s="10" t="s">
        <v>19</v>
      </c>
      <c r="H6436" s="10" t="s">
        <v>34</v>
      </c>
      <c r="I6436" s="10" t="s">
        <v>28</v>
      </c>
      <c r="O6436" s="10">
        <f t="shared" si="100"/>
        <v>1</v>
      </c>
    </row>
    <row r="6437" spans="2:15" x14ac:dyDescent="0.3">
      <c r="B6437" s="10">
        <v>2020</v>
      </c>
      <c r="C6437" s="10" t="s">
        <v>36</v>
      </c>
      <c r="D6437" s="10" t="s">
        <v>37</v>
      </c>
      <c r="E6437" s="10" t="s">
        <v>35</v>
      </c>
      <c r="F6437" s="10" t="s">
        <v>18</v>
      </c>
      <c r="G6437" s="10" t="s">
        <v>32</v>
      </c>
      <c r="H6437" s="10" t="s">
        <v>34</v>
      </c>
      <c r="I6437" s="10" t="s">
        <v>21</v>
      </c>
      <c r="O6437" s="10">
        <f t="shared" si="100"/>
        <v>1</v>
      </c>
    </row>
    <row r="6438" spans="2:15" x14ac:dyDescent="0.3">
      <c r="B6438" s="10">
        <v>2023</v>
      </c>
      <c r="C6438" s="10" t="s">
        <v>45</v>
      </c>
      <c r="D6438" s="10" t="s">
        <v>31</v>
      </c>
      <c r="E6438" s="10" t="s">
        <v>35</v>
      </c>
      <c r="F6438" s="10" t="s">
        <v>18</v>
      </c>
      <c r="G6438" s="10" t="s">
        <v>38</v>
      </c>
      <c r="H6438" s="10" t="s">
        <v>27</v>
      </c>
      <c r="I6438" s="10" t="s">
        <v>28</v>
      </c>
      <c r="O6438" s="10">
        <f t="shared" si="100"/>
        <v>1</v>
      </c>
    </row>
    <row r="6439" spans="2:15" x14ac:dyDescent="0.3">
      <c r="B6439" s="10">
        <v>2022</v>
      </c>
      <c r="C6439" s="10" t="s">
        <v>22</v>
      </c>
      <c r="D6439" s="10" t="s">
        <v>23</v>
      </c>
      <c r="E6439" s="10" t="s">
        <v>24</v>
      </c>
      <c r="F6439" s="10" t="s">
        <v>18</v>
      </c>
      <c r="G6439" s="10" t="s">
        <v>19</v>
      </c>
      <c r="H6439" s="10" t="s">
        <v>39</v>
      </c>
      <c r="I6439" s="10" t="s">
        <v>21</v>
      </c>
      <c r="O6439" s="10">
        <f t="shared" si="100"/>
        <v>1</v>
      </c>
    </row>
    <row r="6440" spans="2:15" x14ac:dyDescent="0.3">
      <c r="B6440" s="10">
        <v>2025</v>
      </c>
      <c r="C6440" s="10" t="s">
        <v>43</v>
      </c>
      <c r="D6440" s="10" t="s">
        <v>37</v>
      </c>
      <c r="E6440" s="10" t="s">
        <v>35</v>
      </c>
      <c r="F6440" s="10" t="s">
        <v>30</v>
      </c>
      <c r="G6440" s="10" t="s">
        <v>40</v>
      </c>
      <c r="H6440" s="10" t="s">
        <v>27</v>
      </c>
      <c r="I6440" s="10" t="s">
        <v>34</v>
      </c>
      <c r="O6440" s="10">
        <f t="shared" si="100"/>
        <v>1</v>
      </c>
    </row>
    <row r="6441" spans="2:15" x14ac:dyDescent="0.3">
      <c r="B6441" s="10">
        <v>2025</v>
      </c>
      <c r="C6441" s="10" t="s">
        <v>29</v>
      </c>
      <c r="D6441" s="10" t="s">
        <v>37</v>
      </c>
      <c r="E6441" s="10" t="s">
        <v>35</v>
      </c>
      <c r="F6441" s="10" t="s">
        <v>30</v>
      </c>
      <c r="G6441" s="10" t="s">
        <v>19</v>
      </c>
      <c r="H6441" s="10" t="s">
        <v>39</v>
      </c>
      <c r="I6441" s="10" t="s">
        <v>34</v>
      </c>
      <c r="O6441" s="10">
        <f t="shared" si="100"/>
        <v>1</v>
      </c>
    </row>
    <row r="6442" spans="2:15" x14ac:dyDescent="0.3">
      <c r="B6442" s="10">
        <v>2025</v>
      </c>
      <c r="C6442" s="10" t="s">
        <v>22</v>
      </c>
      <c r="D6442" s="10" t="s">
        <v>31</v>
      </c>
      <c r="E6442" s="10" t="s">
        <v>17</v>
      </c>
      <c r="F6442" s="10" t="s">
        <v>30</v>
      </c>
      <c r="G6442" s="10" t="s">
        <v>32</v>
      </c>
      <c r="H6442" s="10" t="s">
        <v>39</v>
      </c>
      <c r="I6442" s="10" t="s">
        <v>34</v>
      </c>
      <c r="O6442" s="10">
        <f t="shared" si="100"/>
        <v>1</v>
      </c>
    </row>
    <row r="6443" spans="2:15" x14ac:dyDescent="0.3">
      <c r="B6443" s="10">
        <v>2023</v>
      </c>
      <c r="C6443" s="10" t="s">
        <v>43</v>
      </c>
      <c r="D6443" s="10" t="s">
        <v>42</v>
      </c>
      <c r="E6443" s="10" t="s">
        <v>24</v>
      </c>
      <c r="F6443" s="10" t="s">
        <v>18</v>
      </c>
      <c r="G6443" s="10" t="s">
        <v>32</v>
      </c>
      <c r="H6443" s="10" t="s">
        <v>20</v>
      </c>
      <c r="I6443" s="10" t="s">
        <v>28</v>
      </c>
      <c r="O6443" s="10">
        <f t="shared" si="100"/>
        <v>1</v>
      </c>
    </row>
    <row r="6444" spans="2:15" x14ac:dyDescent="0.3">
      <c r="B6444" s="10">
        <v>2025</v>
      </c>
      <c r="C6444" s="10" t="s">
        <v>43</v>
      </c>
      <c r="D6444" s="10" t="s">
        <v>33</v>
      </c>
      <c r="E6444" s="10" t="s">
        <v>24</v>
      </c>
      <c r="F6444" s="10" t="s">
        <v>25</v>
      </c>
      <c r="G6444" s="10" t="s">
        <v>40</v>
      </c>
      <c r="H6444" s="10" t="s">
        <v>20</v>
      </c>
      <c r="I6444" s="10" t="s">
        <v>21</v>
      </c>
      <c r="O6444" s="10">
        <f t="shared" si="100"/>
        <v>1</v>
      </c>
    </row>
    <row r="6445" spans="2:15" x14ac:dyDescent="0.3">
      <c r="B6445" s="10">
        <v>2022</v>
      </c>
      <c r="C6445" s="10" t="s">
        <v>15</v>
      </c>
      <c r="D6445" s="10" t="s">
        <v>16</v>
      </c>
      <c r="E6445" s="10" t="s">
        <v>24</v>
      </c>
      <c r="F6445" s="10" t="s">
        <v>18</v>
      </c>
      <c r="G6445" s="10" t="s">
        <v>26</v>
      </c>
      <c r="H6445" s="10" t="s">
        <v>34</v>
      </c>
      <c r="I6445" s="10" t="s">
        <v>28</v>
      </c>
      <c r="O6445" s="10">
        <f t="shared" si="100"/>
        <v>1</v>
      </c>
    </row>
    <row r="6446" spans="2:15" x14ac:dyDescent="0.3">
      <c r="B6446" s="10">
        <v>2022</v>
      </c>
      <c r="C6446" s="10" t="s">
        <v>45</v>
      </c>
      <c r="D6446" s="10" t="s">
        <v>37</v>
      </c>
      <c r="E6446" s="10" t="s">
        <v>24</v>
      </c>
      <c r="F6446" s="10" t="s">
        <v>25</v>
      </c>
      <c r="G6446" s="10" t="s">
        <v>40</v>
      </c>
      <c r="H6446" s="10" t="s">
        <v>27</v>
      </c>
      <c r="I6446" s="10" t="s">
        <v>34</v>
      </c>
      <c r="O6446" s="10">
        <f t="shared" si="100"/>
        <v>1</v>
      </c>
    </row>
    <row r="6447" spans="2:15" x14ac:dyDescent="0.3">
      <c r="B6447" s="10">
        <v>2020</v>
      </c>
      <c r="C6447" s="10" t="s">
        <v>45</v>
      </c>
      <c r="D6447" s="10" t="s">
        <v>23</v>
      </c>
      <c r="E6447" s="10" t="s">
        <v>35</v>
      </c>
      <c r="F6447" s="10" t="s">
        <v>18</v>
      </c>
      <c r="G6447" s="10" t="s">
        <v>19</v>
      </c>
      <c r="H6447" s="10" t="s">
        <v>27</v>
      </c>
      <c r="I6447" s="10" t="s">
        <v>28</v>
      </c>
      <c r="O6447" s="10">
        <f t="shared" si="100"/>
        <v>1</v>
      </c>
    </row>
    <row r="6448" spans="2:15" x14ac:dyDescent="0.3">
      <c r="B6448" s="10">
        <v>2024</v>
      </c>
      <c r="C6448" s="10" t="s">
        <v>43</v>
      </c>
      <c r="D6448" s="10" t="s">
        <v>33</v>
      </c>
      <c r="E6448" s="10" t="s">
        <v>17</v>
      </c>
      <c r="F6448" s="10" t="s">
        <v>18</v>
      </c>
      <c r="G6448" s="10" t="s">
        <v>26</v>
      </c>
      <c r="H6448" s="10" t="s">
        <v>27</v>
      </c>
      <c r="I6448" s="10" t="s">
        <v>28</v>
      </c>
      <c r="O6448" s="10">
        <f t="shared" si="100"/>
        <v>1</v>
      </c>
    </row>
    <row r="6449" spans="2:15" x14ac:dyDescent="0.3">
      <c r="B6449" s="10">
        <v>2024</v>
      </c>
      <c r="C6449" s="10" t="s">
        <v>29</v>
      </c>
      <c r="D6449" s="10" t="s">
        <v>37</v>
      </c>
      <c r="E6449" s="10" t="s">
        <v>35</v>
      </c>
      <c r="F6449" s="10" t="s">
        <v>25</v>
      </c>
      <c r="G6449" s="10" t="s">
        <v>40</v>
      </c>
      <c r="H6449" s="10" t="s">
        <v>34</v>
      </c>
      <c r="I6449" s="10" t="s">
        <v>21</v>
      </c>
      <c r="O6449" s="10">
        <f t="shared" si="100"/>
        <v>1</v>
      </c>
    </row>
    <row r="6450" spans="2:15" x14ac:dyDescent="0.3">
      <c r="B6450" s="10">
        <v>2023</v>
      </c>
      <c r="C6450" s="10" t="s">
        <v>41</v>
      </c>
      <c r="D6450" s="10" t="s">
        <v>31</v>
      </c>
      <c r="E6450" s="10" t="s">
        <v>35</v>
      </c>
      <c r="F6450" s="10" t="s">
        <v>25</v>
      </c>
      <c r="G6450" s="10" t="s">
        <v>32</v>
      </c>
      <c r="H6450" s="10" t="s">
        <v>27</v>
      </c>
      <c r="I6450" s="10" t="s">
        <v>34</v>
      </c>
      <c r="O6450" s="10">
        <f t="shared" si="100"/>
        <v>1</v>
      </c>
    </row>
    <row r="6451" spans="2:15" x14ac:dyDescent="0.3">
      <c r="B6451" s="10">
        <v>2020</v>
      </c>
      <c r="C6451" s="10" t="s">
        <v>15</v>
      </c>
      <c r="D6451" s="10" t="s">
        <v>31</v>
      </c>
      <c r="E6451" s="10" t="s">
        <v>35</v>
      </c>
      <c r="F6451" s="10" t="s">
        <v>18</v>
      </c>
      <c r="G6451" s="10" t="s">
        <v>26</v>
      </c>
      <c r="H6451" s="10" t="s">
        <v>34</v>
      </c>
      <c r="I6451" s="10" t="s">
        <v>34</v>
      </c>
      <c r="O6451" s="10">
        <f t="shared" si="100"/>
        <v>1</v>
      </c>
    </row>
    <row r="6452" spans="2:15" x14ac:dyDescent="0.3">
      <c r="B6452" s="10">
        <v>2021</v>
      </c>
      <c r="C6452" s="10" t="s">
        <v>15</v>
      </c>
      <c r="D6452" s="10" t="s">
        <v>16</v>
      </c>
      <c r="E6452" s="10" t="s">
        <v>17</v>
      </c>
      <c r="F6452" s="10" t="s">
        <v>18</v>
      </c>
      <c r="G6452" s="10" t="s">
        <v>40</v>
      </c>
      <c r="H6452" s="10" t="s">
        <v>20</v>
      </c>
      <c r="I6452" s="10" t="s">
        <v>34</v>
      </c>
      <c r="O6452" s="10">
        <f t="shared" si="100"/>
        <v>1</v>
      </c>
    </row>
    <row r="6453" spans="2:15" x14ac:dyDescent="0.3">
      <c r="B6453" s="10">
        <v>2026</v>
      </c>
      <c r="C6453" s="10" t="s">
        <v>22</v>
      </c>
      <c r="D6453" s="10" t="s">
        <v>31</v>
      </c>
      <c r="E6453" s="10" t="s">
        <v>24</v>
      </c>
      <c r="F6453" s="10" t="s">
        <v>25</v>
      </c>
      <c r="G6453" s="10" t="s">
        <v>26</v>
      </c>
      <c r="H6453" s="10" t="s">
        <v>20</v>
      </c>
      <c r="I6453" s="10" t="s">
        <v>28</v>
      </c>
      <c r="O6453" s="10">
        <f t="shared" si="100"/>
        <v>1</v>
      </c>
    </row>
    <row r="6454" spans="2:15" x14ac:dyDescent="0.3">
      <c r="B6454" s="10">
        <v>2025</v>
      </c>
      <c r="C6454" s="10" t="s">
        <v>22</v>
      </c>
      <c r="D6454" s="10" t="s">
        <v>33</v>
      </c>
      <c r="E6454" s="10" t="s">
        <v>35</v>
      </c>
      <c r="F6454" s="10" t="s">
        <v>18</v>
      </c>
      <c r="G6454" s="10" t="s">
        <v>40</v>
      </c>
      <c r="H6454" s="10" t="s">
        <v>27</v>
      </c>
      <c r="I6454" s="10" t="s">
        <v>28</v>
      </c>
      <c r="O6454" s="10">
        <f t="shared" si="100"/>
        <v>1</v>
      </c>
    </row>
    <row r="6455" spans="2:15" x14ac:dyDescent="0.3">
      <c r="B6455" s="10">
        <v>2026</v>
      </c>
      <c r="C6455" s="10" t="s">
        <v>29</v>
      </c>
      <c r="D6455" s="10" t="s">
        <v>37</v>
      </c>
      <c r="E6455" s="10" t="s">
        <v>24</v>
      </c>
      <c r="F6455" s="10" t="s">
        <v>18</v>
      </c>
      <c r="G6455" s="10" t="s">
        <v>19</v>
      </c>
      <c r="H6455" s="10" t="s">
        <v>39</v>
      </c>
      <c r="I6455" s="10" t="s">
        <v>28</v>
      </c>
      <c r="O6455" s="10">
        <f t="shared" si="100"/>
        <v>1</v>
      </c>
    </row>
    <row r="6456" spans="2:15" x14ac:dyDescent="0.3">
      <c r="B6456" s="10">
        <v>2025</v>
      </c>
      <c r="C6456" s="10" t="s">
        <v>43</v>
      </c>
      <c r="D6456" s="10" t="s">
        <v>23</v>
      </c>
      <c r="E6456" s="10" t="s">
        <v>17</v>
      </c>
      <c r="F6456" s="10" t="s">
        <v>25</v>
      </c>
      <c r="G6456" s="10" t="s">
        <v>32</v>
      </c>
      <c r="H6456" s="10" t="s">
        <v>27</v>
      </c>
      <c r="I6456" s="10" t="s">
        <v>21</v>
      </c>
      <c r="O6456" s="10">
        <f t="shared" si="100"/>
        <v>1</v>
      </c>
    </row>
    <row r="6457" spans="2:15" x14ac:dyDescent="0.3">
      <c r="B6457" s="10">
        <v>2025</v>
      </c>
      <c r="C6457" s="10" t="s">
        <v>22</v>
      </c>
      <c r="D6457" s="10" t="s">
        <v>42</v>
      </c>
      <c r="E6457" s="10" t="s">
        <v>24</v>
      </c>
      <c r="F6457" s="10" t="s">
        <v>25</v>
      </c>
      <c r="G6457" s="10" t="s">
        <v>26</v>
      </c>
      <c r="H6457" s="10" t="s">
        <v>20</v>
      </c>
      <c r="I6457" s="10" t="s">
        <v>21</v>
      </c>
      <c r="O6457" s="10">
        <f t="shared" si="100"/>
        <v>1</v>
      </c>
    </row>
    <row r="6458" spans="2:15" x14ac:dyDescent="0.3">
      <c r="B6458" s="10">
        <v>2025</v>
      </c>
      <c r="C6458" s="10" t="s">
        <v>41</v>
      </c>
      <c r="D6458" s="10" t="s">
        <v>23</v>
      </c>
      <c r="E6458" s="10" t="s">
        <v>17</v>
      </c>
      <c r="F6458" s="10" t="s">
        <v>30</v>
      </c>
      <c r="G6458" s="10" t="s">
        <v>44</v>
      </c>
      <c r="H6458" s="10" t="s">
        <v>39</v>
      </c>
      <c r="I6458" s="10" t="s">
        <v>34</v>
      </c>
      <c r="O6458" s="10">
        <f t="shared" si="100"/>
        <v>1</v>
      </c>
    </row>
    <row r="6459" spans="2:15" x14ac:dyDescent="0.3">
      <c r="B6459" s="10">
        <v>2022</v>
      </c>
      <c r="C6459" s="10" t="s">
        <v>45</v>
      </c>
      <c r="D6459" s="10" t="s">
        <v>33</v>
      </c>
      <c r="E6459" s="10" t="s">
        <v>17</v>
      </c>
      <c r="F6459" s="10" t="s">
        <v>30</v>
      </c>
      <c r="G6459" s="10" t="s">
        <v>19</v>
      </c>
      <c r="H6459" s="10" t="s">
        <v>39</v>
      </c>
      <c r="I6459" s="10" t="s">
        <v>28</v>
      </c>
      <c r="O6459" s="10">
        <f t="shared" si="100"/>
        <v>1</v>
      </c>
    </row>
    <row r="6460" spans="2:15" x14ac:dyDescent="0.3">
      <c r="B6460" s="10">
        <v>2021</v>
      </c>
      <c r="C6460" s="10" t="s">
        <v>22</v>
      </c>
      <c r="D6460" s="10" t="s">
        <v>33</v>
      </c>
      <c r="E6460" s="10" t="s">
        <v>35</v>
      </c>
      <c r="F6460" s="10" t="s">
        <v>30</v>
      </c>
      <c r="G6460" s="10" t="s">
        <v>32</v>
      </c>
      <c r="H6460" s="10" t="s">
        <v>39</v>
      </c>
      <c r="I6460" s="10" t="s">
        <v>28</v>
      </c>
      <c r="O6460" s="10">
        <f t="shared" si="100"/>
        <v>1</v>
      </c>
    </row>
    <row r="6461" spans="2:15" x14ac:dyDescent="0.3">
      <c r="B6461" s="10">
        <v>2020</v>
      </c>
      <c r="C6461" s="10" t="s">
        <v>36</v>
      </c>
      <c r="D6461" s="10" t="s">
        <v>33</v>
      </c>
      <c r="E6461" s="10" t="s">
        <v>17</v>
      </c>
      <c r="F6461" s="10" t="s">
        <v>25</v>
      </c>
      <c r="G6461" s="10" t="s">
        <v>32</v>
      </c>
      <c r="H6461" s="10" t="s">
        <v>20</v>
      </c>
      <c r="I6461" s="10" t="s">
        <v>28</v>
      </c>
      <c r="O6461" s="10">
        <f t="shared" si="100"/>
        <v>1</v>
      </c>
    </row>
    <row r="6462" spans="2:15" x14ac:dyDescent="0.3">
      <c r="B6462" s="10">
        <v>2021</v>
      </c>
      <c r="C6462" s="10" t="s">
        <v>43</v>
      </c>
      <c r="D6462" s="10" t="s">
        <v>37</v>
      </c>
      <c r="E6462" s="10" t="s">
        <v>24</v>
      </c>
      <c r="F6462" s="10" t="s">
        <v>30</v>
      </c>
      <c r="G6462" s="10" t="s">
        <v>32</v>
      </c>
      <c r="H6462" s="10" t="s">
        <v>34</v>
      </c>
      <c r="I6462" s="10" t="s">
        <v>34</v>
      </c>
      <c r="O6462" s="10">
        <f t="shared" si="100"/>
        <v>1</v>
      </c>
    </row>
    <row r="6463" spans="2:15" x14ac:dyDescent="0.3">
      <c r="B6463" s="10">
        <v>2020</v>
      </c>
      <c r="C6463" s="10" t="s">
        <v>36</v>
      </c>
      <c r="D6463" s="10" t="s">
        <v>23</v>
      </c>
      <c r="E6463" s="10" t="s">
        <v>17</v>
      </c>
      <c r="F6463" s="10" t="s">
        <v>25</v>
      </c>
      <c r="G6463" s="10" t="s">
        <v>38</v>
      </c>
      <c r="H6463" s="10" t="s">
        <v>20</v>
      </c>
      <c r="I6463" s="10" t="s">
        <v>28</v>
      </c>
      <c r="O6463" s="10">
        <f t="shared" si="100"/>
        <v>1</v>
      </c>
    </row>
    <row r="6464" spans="2:15" x14ac:dyDescent="0.3">
      <c r="B6464" s="10">
        <v>2020</v>
      </c>
      <c r="C6464" s="10" t="s">
        <v>43</v>
      </c>
      <c r="D6464" s="10" t="s">
        <v>33</v>
      </c>
      <c r="E6464" s="10" t="s">
        <v>24</v>
      </c>
      <c r="F6464" s="10" t="s">
        <v>18</v>
      </c>
      <c r="G6464" s="10" t="s">
        <v>38</v>
      </c>
      <c r="H6464" s="10" t="s">
        <v>27</v>
      </c>
      <c r="I6464" s="10" t="s">
        <v>28</v>
      </c>
      <c r="O6464" s="10">
        <f t="shared" si="100"/>
        <v>1</v>
      </c>
    </row>
    <row r="6465" spans="2:15" x14ac:dyDescent="0.3">
      <c r="B6465" s="10">
        <v>2022</v>
      </c>
      <c r="C6465" s="10" t="s">
        <v>41</v>
      </c>
      <c r="D6465" s="10" t="s">
        <v>37</v>
      </c>
      <c r="E6465" s="10" t="s">
        <v>35</v>
      </c>
      <c r="F6465" s="10" t="s">
        <v>25</v>
      </c>
      <c r="G6465" s="10" t="s">
        <v>26</v>
      </c>
      <c r="H6465" s="10" t="s">
        <v>20</v>
      </c>
      <c r="I6465" s="10" t="s">
        <v>34</v>
      </c>
      <c r="O6465" s="10">
        <f t="shared" si="100"/>
        <v>1</v>
      </c>
    </row>
    <row r="6466" spans="2:15" x14ac:dyDescent="0.3">
      <c r="B6466" s="10">
        <v>2022</v>
      </c>
      <c r="C6466" s="10" t="s">
        <v>45</v>
      </c>
      <c r="D6466" s="10" t="s">
        <v>37</v>
      </c>
      <c r="E6466" s="10" t="s">
        <v>24</v>
      </c>
      <c r="F6466" s="10" t="s">
        <v>25</v>
      </c>
      <c r="G6466" s="10" t="s">
        <v>26</v>
      </c>
      <c r="H6466" s="10" t="s">
        <v>27</v>
      </c>
      <c r="I6466" s="10" t="s">
        <v>21</v>
      </c>
      <c r="O6466" s="10">
        <f t="shared" si="100"/>
        <v>1</v>
      </c>
    </row>
    <row r="6467" spans="2:15" x14ac:dyDescent="0.3">
      <c r="B6467" s="10">
        <v>2026</v>
      </c>
      <c r="C6467" s="10" t="s">
        <v>15</v>
      </c>
      <c r="D6467" s="10" t="s">
        <v>23</v>
      </c>
      <c r="E6467" s="10" t="s">
        <v>35</v>
      </c>
      <c r="F6467" s="10" t="s">
        <v>18</v>
      </c>
      <c r="G6467" s="10" t="s">
        <v>40</v>
      </c>
      <c r="H6467" s="10" t="s">
        <v>39</v>
      </c>
      <c r="I6467" s="10" t="s">
        <v>34</v>
      </c>
      <c r="O6467" s="10">
        <f t="shared" si="100"/>
        <v>1</v>
      </c>
    </row>
    <row r="6468" spans="2:15" x14ac:dyDescent="0.3">
      <c r="B6468" s="10">
        <v>2024</v>
      </c>
      <c r="C6468" s="10" t="s">
        <v>15</v>
      </c>
      <c r="D6468" s="10" t="s">
        <v>31</v>
      </c>
      <c r="E6468" s="10" t="s">
        <v>17</v>
      </c>
      <c r="F6468" s="10" t="s">
        <v>18</v>
      </c>
      <c r="G6468" s="10" t="s">
        <v>40</v>
      </c>
      <c r="H6468" s="10" t="s">
        <v>27</v>
      </c>
      <c r="I6468" s="10" t="s">
        <v>34</v>
      </c>
      <c r="O6468" s="10">
        <f t="shared" si="100"/>
        <v>1</v>
      </c>
    </row>
    <row r="6469" spans="2:15" x14ac:dyDescent="0.3">
      <c r="B6469" s="10">
        <v>2024</v>
      </c>
      <c r="C6469" s="10" t="s">
        <v>15</v>
      </c>
      <c r="D6469" s="10" t="s">
        <v>33</v>
      </c>
      <c r="E6469" s="10" t="s">
        <v>24</v>
      </c>
      <c r="F6469" s="10" t="s">
        <v>30</v>
      </c>
      <c r="G6469" s="10" t="s">
        <v>26</v>
      </c>
      <c r="H6469" s="10" t="s">
        <v>34</v>
      </c>
      <c r="I6469" s="10" t="s">
        <v>28</v>
      </c>
      <c r="O6469" s="10">
        <f t="shared" ref="O6469:O6532" si="101">SUBTOTAL(103,B6469)</f>
        <v>1</v>
      </c>
    </row>
    <row r="6470" spans="2:15" x14ac:dyDescent="0.3">
      <c r="B6470" s="10">
        <v>2022</v>
      </c>
      <c r="C6470" s="10" t="s">
        <v>36</v>
      </c>
      <c r="D6470" s="10" t="s">
        <v>33</v>
      </c>
      <c r="E6470" s="10" t="s">
        <v>35</v>
      </c>
      <c r="F6470" s="10" t="s">
        <v>18</v>
      </c>
      <c r="G6470" s="10" t="s">
        <v>44</v>
      </c>
      <c r="H6470" s="10" t="s">
        <v>39</v>
      </c>
      <c r="I6470" s="10" t="s">
        <v>21</v>
      </c>
      <c r="O6470" s="10">
        <f t="shared" si="101"/>
        <v>1</v>
      </c>
    </row>
    <row r="6471" spans="2:15" x14ac:dyDescent="0.3">
      <c r="B6471" s="10">
        <v>2024</v>
      </c>
      <c r="C6471" s="10" t="s">
        <v>45</v>
      </c>
      <c r="D6471" s="10" t="s">
        <v>31</v>
      </c>
      <c r="E6471" s="10" t="s">
        <v>17</v>
      </c>
      <c r="F6471" s="10" t="s">
        <v>30</v>
      </c>
      <c r="G6471" s="10" t="s">
        <v>26</v>
      </c>
      <c r="H6471" s="10" t="s">
        <v>39</v>
      </c>
      <c r="I6471" s="10" t="s">
        <v>28</v>
      </c>
      <c r="O6471" s="10">
        <f t="shared" si="101"/>
        <v>1</v>
      </c>
    </row>
    <row r="6472" spans="2:15" x14ac:dyDescent="0.3">
      <c r="B6472" s="10">
        <v>2022</v>
      </c>
      <c r="C6472" s="10" t="s">
        <v>45</v>
      </c>
      <c r="D6472" s="10" t="s">
        <v>31</v>
      </c>
      <c r="E6472" s="10" t="s">
        <v>35</v>
      </c>
      <c r="F6472" s="10" t="s">
        <v>25</v>
      </c>
      <c r="G6472" s="10" t="s">
        <v>44</v>
      </c>
      <c r="H6472" s="10" t="s">
        <v>39</v>
      </c>
      <c r="I6472" s="10" t="s">
        <v>28</v>
      </c>
      <c r="O6472" s="10">
        <f t="shared" si="101"/>
        <v>1</v>
      </c>
    </row>
    <row r="6473" spans="2:15" x14ac:dyDescent="0.3">
      <c r="B6473" s="10">
        <v>2025</v>
      </c>
      <c r="C6473" s="10" t="s">
        <v>41</v>
      </c>
      <c r="D6473" s="10" t="s">
        <v>23</v>
      </c>
      <c r="E6473" s="10" t="s">
        <v>17</v>
      </c>
      <c r="F6473" s="10" t="s">
        <v>18</v>
      </c>
      <c r="G6473" s="10" t="s">
        <v>40</v>
      </c>
      <c r="H6473" s="10" t="s">
        <v>20</v>
      </c>
      <c r="I6473" s="10" t="s">
        <v>28</v>
      </c>
      <c r="O6473" s="10">
        <f t="shared" si="101"/>
        <v>1</v>
      </c>
    </row>
    <row r="6474" spans="2:15" x14ac:dyDescent="0.3">
      <c r="B6474" s="10">
        <v>2022</v>
      </c>
      <c r="C6474" s="10" t="s">
        <v>41</v>
      </c>
      <c r="D6474" s="10" t="s">
        <v>31</v>
      </c>
      <c r="E6474" s="10" t="s">
        <v>17</v>
      </c>
      <c r="F6474" s="10" t="s">
        <v>25</v>
      </c>
      <c r="G6474" s="10" t="s">
        <v>26</v>
      </c>
      <c r="H6474" s="10" t="s">
        <v>27</v>
      </c>
      <c r="I6474" s="10" t="s">
        <v>21</v>
      </c>
      <c r="O6474" s="10">
        <f t="shared" si="101"/>
        <v>1</v>
      </c>
    </row>
    <row r="6475" spans="2:15" x14ac:dyDescent="0.3">
      <c r="B6475" s="10">
        <v>2024</v>
      </c>
      <c r="C6475" s="10" t="s">
        <v>22</v>
      </c>
      <c r="D6475" s="10" t="s">
        <v>42</v>
      </c>
      <c r="E6475" s="10" t="s">
        <v>24</v>
      </c>
      <c r="F6475" s="10" t="s">
        <v>25</v>
      </c>
      <c r="G6475" s="10" t="s">
        <v>44</v>
      </c>
      <c r="H6475" s="10" t="s">
        <v>39</v>
      </c>
      <c r="I6475" s="10" t="s">
        <v>28</v>
      </c>
      <c r="O6475" s="10">
        <f t="shared" si="101"/>
        <v>1</v>
      </c>
    </row>
    <row r="6476" spans="2:15" x14ac:dyDescent="0.3">
      <c r="B6476" s="10">
        <v>2025</v>
      </c>
      <c r="C6476" s="10" t="s">
        <v>22</v>
      </c>
      <c r="D6476" s="10" t="s">
        <v>31</v>
      </c>
      <c r="E6476" s="10" t="s">
        <v>17</v>
      </c>
      <c r="F6476" s="10" t="s">
        <v>18</v>
      </c>
      <c r="G6476" s="10" t="s">
        <v>32</v>
      </c>
      <c r="H6476" s="10" t="s">
        <v>27</v>
      </c>
      <c r="I6476" s="10" t="s">
        <v>21</v>
      </c>
      <c r="O6476" s="10">
        <f t="shared" si="101"/>
        <v>1</v>
      </c>
    </row>
    <row r="6477" spans="2:15" x14ac:dyDescent="0.3">
      <c r="B6477" s="10">
        <v>2026</v>
      </c>
      <c r="C6477" s="10" t="s">
        <v>36</v>
      </c>
      <c r="D6477" s="10" t="s">
        <v>31</v>
      </c>
      <c r="E6477" s="10" t="s">
        <v>35</v>
      </c>
      <c r="F6477" s="10" t="s">
        <v>25</v>
      </c>
      <c r="G6477" s="10" t="s">
        <v>32</v>
      </c>
      <c r="H6477" s="10" t="s">
        <v>20</v>
      </c>
      <c r="I6477" s="10" t="s">
        <v>21</v>
      </c>
      <c r="O6477" s="10">
        <f t="shared" si="101"/>
        <v>1</v>
      </c>
    </row>
    <row r="6478" spans="2:15" x14ac:dyDescent="0.3">
      <c r="B6478" s="10">
        <v>2025</v>
      </c>
      <c r="C6478" s="10" t="s">
        <v>15</v>
      </c>
      <c r="D6478" s="10" t="s">
        <v>23</v>
      </c>
      <c r="E6478" s="10" t="s">
        <v>35</v>
      </c>
      <c r="F6478" s="10" t="s">
        <v>30</v>
      </c>
      <c r="G6478" s="10" t="s">
        <v>32</v>
      </c>
      <c r="H6478" s="10" t="s">
        <v>20</v>
      </c>
      <c r="I6478" s="10" t="s">
        <v>21</v>
      </c>
      <c r="O6478" s="10">
        <f t="shared" si="101"/>
        <v>1</v>
      </c>
    </row>
    <row r="6479" spans="2:15" x14ac:dyDescent="0.3">
      <c r="B6479" s="10">
        <v>2024</v>
      </c>
      <c r="C6479" s="10" t="s">
        <v>41</v>
      </c>
      <c r="D6479" s="10" t="s">
        <v>37</v>
      </c>
      <c r="E6479" s="10" t="s">
        <v>35</v>
      </c>
      <c r="F6479" s="10" t="s">
        <v>25</v>
      </c>
      <c r="G6479" s="10" t="s">
        <v>38</v>
      </c>
      <c r="H6479" s="10" t="s">
        <v>20</v>
      </c>
      <c r="I6479" s="10" t="s">
        <v>21</v>
      </c>
      <c r="O6479" s="10">
        <f t="shared" si="101"/>
        <v>1</v>
      </c>
    </row>
    <row r="6480" spans="2:15" x14ac:dyDescent="0.3">
      <c r="B6480" s="10">
        <v>2025</v>
      </c>
      <c r="C6480" s="10" t="s">
        <v>22</v>
      </c>
      <c r="D6480" s="10" t="s">
        <v>23</v>
      </c>
      <c r="E6480" s="10" t="s">
        <v>17</v>
      </c>
      <c r="F6480" s="10" t="s">
        <v>18</v>
      </c>
      <c r="G6480" s="10" t="s">
        <v>44</v>
      </c>
      <c r="H6480" s="10" t="s">
        <v>34</v>
      </c>
      <c r="I6480" s="10" t="s">
        <v>28</v>
      </c>
      <c r="O6480" s="10">
        <f t="shared" si="101"/>
        <v>1</v>
      </c>
    </row>
    <row r="6481" spans="2:15" x14ac:dyDescent="0.3">
      <c r="B6481" s="10">
        <v>2025</v>
      </c>
      <c r="C6481" s="10" t="s">
        <v>43</v>
      </c>
      <c r="D6481" s="10" t="s">
        <v>33</v>
      </c>
      <c r="E6481" s="10" t="s">
        <v>35</v>
      </c>
      <c r="F6481" s="10" t="s">
        <v>18</v>
      </c>
      <c r="G6481" s="10" t="s">
        <v>40</v>
      </c>
      <c r="H6481" s="10" t="s">
        <v>20</v>
      </c>
      <c r="I6481" s="10" t="s">
        <v>28</v>
      </c>
      <c r="O6481" s="10">
        <f t="shared" si="101"/>
        <v>1</v>
      </c>
    </row>
    <row r="6482" spans="2:15" x14ac:dyDescent="0.3">
      <c r="B6482" s="10">
        <v>2024</v>
      </c>
      <c r="C6482" s="10" t="s">
        <v>43</v>
      </c>
      <c r="D6482" s="10" t="s">
        <v>42</v>
      </c>
      <c r="E6482" s="10" t="s">
        <v>35</v>
      </c>
      <c r="F6482" s="10" t="s">
        <v>18</v>
      </c>
      <c r="G6482" s="10" t="s">
        <v>19</v>
      </c>
      <c r="H6482" s="10" t="s">
        <v>20</v>
      </c>
      <c r="I6482" s="10" t="s">
        <v>28</v>
      </c>
      <c r="O6482" s="10">
        <f t="shared" si="101"/>
        <v>1</v>
      </c>
    </row>
    <row r="6483" spans="2:15" x14ac:dyDescent="0.3">
      <c r="B6483" s="10">
        <v>2024</v>
      </c>
      <c r="C6483" s="10" t="s">
        <v>45</v>
      </c>
      <c r="D6483" s="10" t="s">
        <v>37</v>
      </c>
      <c r="E6483" s="10" t="s">
        <v>24</v>
      </c>
      <c r="F6483" s="10" t="s">
        <v>30</v>
      </c>
      <c r="G6483" s="10" t="s">
        <v>26</v>
      </c>
      <c r="H6483" s="10" t="s">
        <v>34</v>
      </c>
      <c r="I6483" s="10" t="s">
        <v>28</v>
      </c>
      <c r="O6483" s="10">
        <f t="shared" si="101"/>
        <v>1</v>
      </c>
    </row>
    <row r="6484" spans="2:15" x14ac:dyDescent="0.3">
      <c r="B6484" s="10">
        <v>2021</v>
      </c>
      <c r="C6484" s="10" t="s">
        <v>45</v>
      </c>
      <c r="D6484" s="10" t="s">
        <v>37</v>
      </c>
      <c r="E6484" s="10" t="s">
        <v>24</v>
      </c>
      <c r="F6484" s="10" t="s">
        <v>18</v>
      </c>
      <c r="G6484" s="10" t="s">
        <v>32</v>
      </c>
      <c r="H6484" s="10" t="s">
        <v>27</v>
      </c>
      <c r="I6484" s="10" t="s">
        <v>34</v>
      </c>
      <c r="O6484" s="10">
        <f t="shared" si="101"/>
        <v>1</v>
      </c>
    </row>
    <row r="6485" spans="2:15" x14ac:dyDescent="0.3">
      <c r="B6485" s="10">
        <v>2024</v>
      </c>
      <c r="C6485" s="10" t="s">
        <v>43</v>
      </c>
      <c r="D6485" s="10" t="s">
        <v>23</v>
      </c>
      <c r="E6485" s="10" t="s">
        <v>17</v>
      </c>
      <c r="F6485" s="10" t="s">
        <v>25</v>
      </c>
      <c r="G6485" s="10" t="s">
        <v>19</v>
      </c>
      <c r="H6485" s="10" t="s">
        <v>27</v>
      </c>
      <c r="I6485" s="10" t="s">
        <v>28</v>
      </c>
      <c r="O6485" s="10">
        <f t="shared" si="101"/>
        <v>1</v>
      </c>
    </row>
    <row r="6486" spans="2:15" x14ac:dyDescent="0.3">
      <c r="B6486" s="10">
        <v>2022</v>
      </c>
      <c r="C6486" s="10" t="s">
        <v>29</v>
      </c>
      <c r="D6486" s="10" t="s">
        <v>37</v>
      </c>
      <c r="E6486" s="10" t="s">
        <v>24</v>
      </c>
      <c r="F6486" s="10" t="s">
        <v>18</v>
      </c>
      <c r="G6486" s="10" t="s">
        <v>44</v>
      </c>
      <c r="H6486" s="10" t="s">
        <v>20</v>
      </c>
      <c r="I6486" s="10" t="s">
        <v>21</v>
      </c>
      <c r="O6486" s="10">
        <f t="shared" si="101"/>
        <v>1</v>
      </c>
    </row>
    <row r="6487" spans="2:15" x14ac:dyDescent="0.3">
      <c r="B6487" s="10">
        <v>2023</v>
      </c>
      <c r="C6487" s="10" t="s">
        <v>15</v>
      </c>
      <c r="D6487" s="10" t="s">
        <v>33</v>
      </c>
      <c r="E6487" s="10" t="s">
        <v>24</v>
      </c>
      <c r="F6487" s="10" t="s">
        <v>18</v>
      </c>
      <c r="G6487" s="10" t="s">
        <v>44</v>
      </c>
      <c r="H6487" s="10" t="s">
        <v>34</v>
      </c>
      <c r="I6487" s="10" t="s">
        <v>28</v>
      </c>
      <c r="O6487" s="10">
        <f t="shared" si="101"/>
        <v>1</v>
      </c>
    </row>
    <row r="6488" spans="2:15" x14ac:dyDescent="0.3">
      <c r="B6488" s="10">
        <v>2021</v>
      </c>
      <c r="C6488" s="10" t="s">
        <v>41</v>
      </c>
      <c r="D6488" s="10" t="s">
        <v>31</v>
      </c>
      <c r="E6488" s="10" t="s">
        <v>35</v>
      </c>
      <c r="F6488" s="10" t="s">
        <v>30</v>
      </c>
      <c r="G6488" s="10" t="s">
        <v>26</v>
      </c>
      <c r="H6488" s="10" t="s">
        <v>20</v>
      </c>
      <c r="I6488" s="10" t="s">
        <v>28</v>
      </c>
      <c r="O6488" s="10">
        <f t="shared" si="101"/>
        <v>1</v>
      </c>
    </row>
    <row r="6489" spans="2:15" x14ac:dyDescent="0.3">
      <c r="B6489" s="10">
        <v>2022</v>
      </c>
      <c r="C6489" s="10" t="s">
        <v>29</v>
      </c>
      <c r="D6489" s="10" t="s">
        <v>16</v>
      </c>
      <c r="E6489" s="10" t="s">
        <v>35</v>
      </c>
      <c r="F6489" s="10" t="s">
        <v>30</v>
      </c>
      <c r="G6489" s="10" t="s">
        <v>38</v>
      </c>
      <c r="H6489" s="10" t="s">
        <v>34</v>
      </c>
      <c r="I6489" s="10" t="s">
        <v>21</v>
      </c>
      <c r="O6489" s="10">
        <f t="shared" si="101"/>
        <v>1</v>
      </c>
    </row>
    <row r="6490" spans="2:15" x14ac:dyDescent="0.3">
      <c r="B6490" s="10">
        <v>2025</v>
      </c>
      <c r="C6490" s="10" t="s">
        <v>15</v>
      </c>
      <c r="D6490" s="10" t="s">
        <v>42</v>
      </c>
      <c r="E6490" s="10" t="s">
        <v>24</v>
      </c>
      <c r="F6490" s="10" t="s">
        <v>25</v>
      </c>
      <c r="G6490" s="10" t="s">
        <v>32</v>
      </c>
      <c r="H6490" s="10" t="s">
        <v>27</v>
      </c>
      <c r="I6490" s="10" t="s">
        <v>28</v>
      </c>
      <c r="O6490" s="10">
        <f t="shared" si="101"/>
        <v>1</v>
      </c>
    </row>
    <row r="6491" spans="2:15" x14ac:dyDescent="0.3">
      <c r="B6491" s="10">
        <v>2022</v>
      </c>
      <c r="C6491" s="10" t="s">
        <v>22</v>
      </c>
      <c r="D6491" s="10" t="s">
        <v>33</v>
      </c>
      <c r="E6491" s="10" t="s">
        <v>17</v>
      </c>
      <c r="F6491" s="10" t="s">
        <v>18</v>
      </c>
      <c r="G6491" s="10" t="s">
        <v>19</v>
      </c>
      <c r="H6491" s="10" t="s">
        <v>27</v>
      </c>
      <c r="I6491" s="10" t="s">
        <v>28</v>
      </c>
      <c r="O6491" s="10">
        <f t="shared" si="101"/>
        <v>1</v>
      </c>
    </row>
    <row r="6492" spans="2:15" x14ac:dyDescent="0.3">
      <c r="B6492" s="10">
        <v>2025</v>
      </c>
      <c r="C6492" s="10" t="s">
        <v>15</v>
      </c>
      <c r="D6492" s="10" t="s">
        <v>42</v>
      </c>
      <c r="E6492" s="10" t="s">
        <v>24</v>
      </c>
      <c r="F6492" s="10" t="s">
        <v>30</v>
      </c>
      <c r="G6492" s="10" t="s">
        <v>38</v>
      </c>
      <c r="H6492" s="10" t="s">
        <v>20</v>
      </c>
      <c r="I6492" s="10" t="s">
        <v>34</v>
      </c>
      <c r="O6492" s="10">
        <f t="shared" si="101"/>
        <v>1</v>
      </c>
    </row>
    <row r="6493" spans="2:15" x14ac:dyDescent="0.3">
      <c r="B6493" s="10">
        <v>2020</v>
      </c>
      <c r="C6493" s="10" t="s">
        <v>45</v>
      </c>
      <c r="D6493" s="10" t="s">
        <v>23</v>
      </c>
      <c r="E6493" s="10" t="s">
        <v>35</v>
      </c>
      <c r="F6493" s="10" t="s">
        <v>30</v>
      </c>
      <c r="G6493" s="10" t="s">
        <v>26</v>
      </c>
      <c r="H6493" s="10" t="s">
        <v>39</v>
      </c>
      <c r="I6493" s="10" t="s">
        <v>28</v>
      </c>
      <c r="O6493" s="10">
        <f t="shared" si="101"/>
        <v>1</v>
      </c>
    </row>
    <row r="6494" spans="2:15" x14ac:dyDescent="0.3">
      <c r="B6494" s="10">
        <v>2025</v>
      </c>
      <c r="C6494" s="10" t="s">
        <v>45</v>
      </c>
      <c r="D6494" s="10" t="s">
        <v>37</v>
      </c>
      <c r="E6494" s="10" t="s">
        <v>35</v>
      </c>
      <c r="F6494" s="10" t="s">
        <v>30</v>
      </c>
      <c r="G6494" s="10" t="s">
        <v>26</v>
      </c>
      <c r="H6494" s="10" t="s">
        <v>20</v>
      </c>
      <c r="I6494" s="10" t="s">
        <v>34</v>
      </c>
      <c r="O6494" s="10">
        <f t="shared" si="101"/>
        <v>1</v>
      </c>
    </row>
    <row r="6495" spans="2:15" x14ac:dyDescent="0.3">
      <c r="B6495" s="10">
        <v>2022</v>
      </c>
      <c r="C6495" s="10" t="s">
        <v>41</v>
      </c>
      <c r="D6495" s="10" t="s">
        <v>23</v>
      </c>
      <c r="E6495" s="10" t="s">
        <v>35</v>
      </c>
      <c r="F6495" s="10" t="s">
        <v>18</v>
      </c>
      <c r="G6495" s="10" t="s">
        <v>38</v>
      </c>
      <c r="H6495" s="10" t="s">
        <v>34</v>
      </c>
      <c r="I6495" s="10" t="s">
        <v>21</v>
      </c>
      <c r="O6495" s="10">
        <f t="shared" si="101"/>
        <v>1</v>
      </c>
    </row>
    <row r="6496" spans="2:15" x14ac:dyDescent="0.3">
      <c r="B6496" s="10">
        <v>2024</v>
      </c>
      <c r="C6496" s="10" t="s">
        <v>45</v>
      </c>
      <c r="D6496" s="10" t="s">
        <v>42</v>
      </c>
      <c r="E6496" s="10" t="s">
        <v>24</v>
      </c>
      <c r="F6496" s="10" t="s">
        <v>25</v>
      </c>
      <c r="G6496" s="10" t="s">
        <v>26</v>
      </c>
      <c r="H6496" s="10" t="s">
        <v>20</v>
      </c>
      <c r="I6496" s="10" t="s">
        <v>28</v>
      </c>
      <c r="O6496" s="10">
        <f t="shared" si="101"/>
        <v>1</v>
      </c>
    </row>
    <row r="6497" spans="2:15" x14ac:dyDescent="0.3">
      <c r="B6497" s="10">
        <v>2026</v>
      </c>
      <c r="C6497" s="10" t="s">
        <v>15</v>
      </c>
      <c r="D6497" s="10" t="s">
        <v>31</v>
      </c>
      <c r="E6497" s="10" t="s">
        <v>17</v>
      </c>
      <c r="F6497" s="10" t="s">
        <v>18</v>
      </c>
      <c r="G6497" s="10" t="s">
        <v>32</v>
      </c>
      <c r="H6497" s="10" t="s">
        <v>20</v>
      </c>
      <c r="I6497" s="10" t="s">
        <v>28</v>
      </c>
      <c r="O6497" s="10">
        <f t="shared" si="101"/>
        <v>1</v>
      </c>
    </row>
    <row r="6498" spans="2:15" x14ac:dyDescent="0.3">
      <c r="B6498" s="10">
        <v>2026</v>
      </c>
      <c r="C6498" s="10" t="s">
        <v>15</v>
      </c>
      <c r="D6498" s="10" t="s">
        <v>23</v>
      </c>
      <c r="E6498" s="10" t="s">
        <v>35</v>
      </c>
      <c r="F6498" s="10" t="s">
        <v>25</v>
      </c>
      <c r="G6498" s="10" t="s">
        <v>32</v>
      </c>
      <c r="H6498" s="10" t="s">
        <v>27</v>
      </c>
      <c r="I6498" s="10" t="s">
        <v>28</v>
      </c>
      <c r="O6498" s="10">
        <f t="shared" si="101"/>
        <v>1</v>
      </c>
    </row>
    <row r="6499" spans="2:15" x14ac:dyDescent="0.3">
      <c r="B6499" s="10">
        <v>2022</v>
      </c>
      <c r="C6499" s="10" t="s">
        <v>22</v>
      </c>
      <c r="D6499" s="10" t="s">
        <v>37</v>
      </c>
      <c r="E6499" s="10" t="s">
        <v>35</v>
      </c>
      <c r="F6499" s="10" t="s">
        <v>18</v>
      </c>
      <c r="G6499" s="10" t="s">
        <v>44</v>
      </c>
      <c r="H6499" s="10" t="s">
        <v>27</v>
      </c>
      <c r="I6499" s="10" t="s">
        <v>28</v>
      </c>
      <c r="O6499" s="10">
        <f t="shared" si="101"/>
        <v>1</v>
      </c>
    </row>
    <row r="6500" spans="2:15" x14ac:dyDescent="0.3">
      <c r="B6500" s="10">
        <v>2022</v>
      </c>
      <c r="C6500" s="10" t="s">
        <v>29</v>
      </c>
      <c r="D6500" s="10" t="s">
        <v>31</v>
      </c>
      <c r="E6500" s="10" t="s">
        <v>35</v>
      </c>
      <c r="F6500" s="10" t="s">
        <v>18</v>
      </c>
      <c r="G6500" s="10" t="s">
        <v>38</v>
      </c>
      <c r="H6500" s="10" t="s">
        <v>34</v>
      </c>
      <c r="I6500" s="10" t="s">
        <v>28</v>
      </c>
      <c r="O6500" s="10">
        <f t="shared" si="101"/>
        <v>1</v>
      </c>
    </row>
    <row r="6501" spans="2:15" x14ac:dyDescent="0.3">
      <c r="B6501" s="10">
        <v>2022</v>
      </c>
      <c r="C6501" s="10" t="s">
        <v>15</v>
      </c>
      <c r="D6501" s="10" t="s">
        <v>33</v>
      </c>
      <c r="E6501" s="10" t="s">
        <v>17</v>
      </c>
      <c r="F6501" s="10" t="s">
        <v>25</v>
      </c>
      <c r="G6501" s="10" t="s">
        <v>26</v>
      </c>
      <c r="H6501" s="10" t="s">
        <v>27</v>
      </c>
      <c r="I6501" s="10" t="s">
        <v>34</v>
      </c>
      <c r="O6501" s="10">
        <f t="shared" si="101"/>
        <v>1</v>
      </c>
    </row>
    <row r="6502" spans="2:15" x14ac:dyDescent="0.3">
      <c r="B6502" s="10">
        <v>2020</v>
      </c>
      <c r="C6502" s="10" t="s">
        <v>29</v>
      </c>
      <c r="D6502" s="10" t="s">
        <v>31</v>
      </c>
      <c r="E6502" s="10" t="s">
        <v>24</v>
      </c>
      <c r="F6502" s="10" t="s">
        <v>18</v>
      </c>
      <c r="G6502" s="10" t="s">
        <v>32</v>
      </c>
      <c r="H6502" s="10" t="s">
        <v>27</v>
      </c>
      <c r="I6502" s="10" t="s">
        <v>28</v>
      </c>
      <c r="O6502" s="10">
        <f t="shared" si="101"/>
        <v>1</v>
      </c>
    </row>
    <row r="6503" spans="2:15" x14ac:dyDescent="0.3">
      <c r="B6503" s="10">
        <v>2024</v>
      </c>
      <c r="C6503" s="10" t="s">
        <v>41</v>
      </c>
      <c r="D6503" s="10" t="s">
        <v>37</v>
      </c>
      <c r="E6503" s="10" t="s">
        <v>24</v>
      </c>
      <c r="F6503" s="10" t="s">
        <v>30</v>
      </c>
      <c r="G6503" s="10" t="s">
        <v>32</v>
      </c>
      <c r="H6503" s="10" t="s">
        <v>27</v>
      </c>
      <c r="I6503" s="10" t="s">
        <v>21</v>
      </c>
      <c r="O6503" s="10">
        <f t="shared" si="101"/>
        <v>1</v>
      </c>
    </row>
    <row r="6504" spans="2:15" x14ac:dyDescent="0.3">
      <c r="B6504" s="10">
        <v>2024</v>
      </c>
      <c r="C6504" s="10" t="s">
        <v>29</v>
      </c>
      <c r="D6504" s="10" t="s">
        <v>16</v>
      </c>
      <c r="E6504" s="10" t="s">
        <v>17</v>
      </c>
      <c r="F6504" s="10" t="s">
        <v>30</v>
      </c>
      <c r="G6504" s="10" t="s">
        <v>26</v>
      </c>
      <c r="H6504" s="10" t="s">
        <v>39</v>
      </c>
      <c r="I6504" s="10" t="s">
        <v>34</v>
      </c>
      <c r="O6504" s="10">
        <f t="shared" si="101"/>
        <v>1</v>
      </c>
    </row>
    <row r="6505" spans="2:15" x14ac:dyDescent="0.3">
      <c r="B6505" s="10">
        <v>2023</v>
      </c>
      <c r="C6505" s="10" t="s">
        <v>41</v>
      </c>
      <c r="D6505" s="10" t="s">
        <v>23</v>
      </c>
      <c r="E6505" s="10" t="s">
        <v>17</v>
      </c>
      <c r="F6505" s="10" t="s">
        <v>18</v>
      </c>
      <c r="G6505" s="10" t="s">
        <v>38</v>
      </c>
      <c r="H6505" s="10" t="s">
        <v>27</v>
      </c>
      <c r="I6505" s="10" t="s">
        <v>34</v>
      </c>
      <c r="O6505" s="10">
        <f t="shared" si="101"/>
        <v>1</v>
      </c>
    </row>
    <row r="6506" spans="2:15" x14ac:dyDescent="0.3">
      <c r="B6506" s="10">
        <v>2020</v>
      </c>
      <c r="C6506" s="10" t="s">
        <v>43</v>
      </c>
      <c r="D6506" s="10" t="s">
        <v>16</v>
      </c>
      <c r="E6506" s="10" t="s">
        <v>17</v>
      </c>
      <c r="F6506" s="10" t="s">
        <v>18</v>
      </c>
      <c r="G6506" s="10" t="s">
        <v>19</v>
      </c>
      <c r="H6506" s="10" t="s">
        <v>20</v>
      </c>
      <c r="I6506" s="10" t="s">
        <v>28</v>
      </c>
      <c r="O6506" s="10">
        <f t="shared" si="101"/>
        <v>1</v>
      </c>
    </row>
    <row r="6507" spans="2:15" x14ac:dyDescent="0.3">
      <c r="B6507" s="10">
        <v>2026</v>
      </c>
      <c r="C6507" s="10" t="s">
        <v>41</v>
      </c>
      <c r="D6507" s="10" t="s">
        <v>23</v>
      </c>
      <c r="E6507" s="10" t="s">
        <v>35</v>
      </c>
      <c r="F6507" s="10" t="s">
        <v>25</v>
      </c>
      <c r="G6507" s="10" t="s">
        <v>26</v>
      </c>
      <c r="H6507" s="10" t="s">
        <v>39</v>
      </c>
      <c r="I6507" s="10" t="s">
        <v>34</v>
      </c>
      <c r="O6507" s="10">
        <f t="shared" si="101"/>
        <v>1</v>
      </c>
    </row>
    <row r="6508" spans="2:15" x14ac:dyDescent="0.3">
      <c r="B6508" s="10">
        <v>2024</v>
      </c>
      <c r="C6508" s="10" t="s">
        <v>22</v>
      </c>
      <c r="D6508" s="10" t="s">
        <v>33</v>
      </c>
      <c r="E6508" s="10" t="s">
        <v>35</v>
      </c>
      <c r="F6508" s="10" t="s">
        <v>30</v>
      </c>
      <c r="G6508" s="10" t="s">
        <v>19</v>
      </c>
      <c r="H6508" s="10" t="s">
        <v>20</v>
      </c>
      <c r="I6508" s="10" t="s">
        <v>28</v>
      </c>
      <c r="O6508" s="10">
        <f t="shared" si="101"/>
        <v>1</v>
      </c>
    </row>
    <row r="6509" spans="2:15" x14ac:dyDescent="0.3">
      <c r="B6509" s="10">
        <v>2022</v>
      </c>
      <c r="C6509" s="10" t="s">
        <v>43</v>
      </c>
      <c r="D6509" s="10" t="s">
        <v>23</v>
      </c>
      <c r="E6509" s="10" t="s">
        <v>35</v>
      </c>
      <c r="F6509" s="10" t="s">
        <v>30</v>
      </c>
      <c r="G6509" s="10" t="s">
        <v>44</v>
      </c>
      <c r="H6509" s="10" t="s">
        <v>20</v>
      </c>
      <c r="I6509" s="10" t="s">
        <v>28</v>
      </c>
      <c r="O6509" s="10">
        <f t="shared" si="101"/>
        <v>1</v>
      </c>
    </row>
    <row r="6510" spans="2:15" x14ac:dyDescent="0.3">
      <c r="B6510" s="10">
        <v>2023</v>
      </c>
      <c r="C6510" s="10" t="s">
        <v>29</v>
      </c>
      <c r="D6510" s="10" t="s">
        <v>42</v>
      </c>
      <c r="E6510" s="10" t="s">
        <v>24</v>
      </c>
      <c r="F6510" s="10" t="s">
        <v>25</v>
      </c>
      <c r="G6510" s="10" t="s">
        <v>19</v>
      </c>
      <c r="H6510" s="10" t="s">
        <v>20</v>
      </c>
      <c r="I6510" s="10" t="s">
        <v>28</v>
      </c>
      <c r="O6510" s="10">
        <f t="shared" si="101"/>
        <v>1</v>
      </c>
    </row>
    <row r="6511" spans="2:15" x14ac:dyDescent="0.3">
      <c r="B6511" s="10">
        <v>2026</v>
      </c>
      <c r="C6511" s="10" t="s">
        <v>22</v>
      </c>
      <c r="D6511" s="10" t="s">
        <v>42</v>
      </c>
      <c r="E6511" s="10" t="s">
        <v>35</v>
      </c>
      <c r="F6511" s="10" t="s">
        <v>25</v>
      </c>
      <c r="G6511" s="10" t="s">
        <v>44</v>
      </c>
      <c r="H6511" s="10" t="s">
        <v>27</v>
      </c>
      <c r="I6511" s="10" t="s">
        <v>21</v>
      </c>
      <c r="O6511" s="10">
        <f t="shared" si="101"/>
        <v>1</v>
      </c>
    </row>
    <row r="6512" spans="2:15" x14ac:dyDescent="0.3">
      <c r="B6512" s="10">
        <v>2024</v>
      </c>
      <c r="C6512" s="10" t="s">
        <v>43</v>
      </c>
      <c r="D6512" s="10" t="s">
        <v>23</v>
      </c>
      <c r="E6512" s="10" t="s">
        <v>17</v>
      </c>
      <c r="F6512" s="10" t="s">
        <v>30</v>
      </c>
      <c r="G6512" s="10" t="s">
        <v>32</v>
      </c>
      <c r="H6512" s="10" t="s">
        <v>20</v>
      </c>
      <c r="I6512" s="10" t="s">
        <v>21</v>
      </c>
      <c r="O6512" s="10">
        <f t="shared" si="101"/>
        <v>1</v>
      </c>
    </row>
    <row r="6513" spans="2:15" x14ac:dyDescent="0.3">
      <c r="B6513" s="10">
        <v>2022</v>
      </c>
      <c r="C6513" s="10" t="s">
        <v>45</v>
      </c>
      <c r="D6513" s="10" t="s">
        <v>42</v>
      </c>
      <c r="E6513" s="10" t="s">
        <v>35</v>
      </c>
      <c r="F6513" s="10" t="s">
        <v>30</v>
      </c>
      <c r="G6513" s="10" t="s">
        <v>44</v>
      </c>
      <c r="H6513" s="10" t="s">
        <v>39</v>
      </c>
      <c r="I6513" s="10" t="s">
        <v>28</v>
      </c>
      <c r="O6513" s="10">
        <f t="shared" si="101"/>
        <v>1</v>
      </c>
    </row>
    <row r="6514" spans="2:15" x14ac:dyDescent="0.3">
      <c r="B6514" s="10">
        <v>2025</v>
      </c>
      <c r="C6514" s="10" t="s">
        <v>15</v>
      </c>
      <c r="D6514" s="10" t="s">
        <v>33</v>
      </c>
      <c r="E6514" s="10" t="s">
        <v>24</v>
      </c>
      <c r="F6514" s="10" t="s">
        <v>25</v>
      </c>
      <c r="G6514" s="10" t="s">
        <v>19</v>
      </c>
      <c r="H6514" s="10" t="s">
        <v>27</v>
      </c>
      <c r="I6514" s="10" t="s">
        <v>21</v>
      </c>
      <c r="O6514" s="10">
        <f t="shared" si="101"/>
        <v>1</v>
      </c>
    </row>
    <row r="6515" spans="2:15" x14ac:dyDescent="0.3">
      <c r="B6515" s="10">
        <v>2023</v>
      </c>
      <c r="C6515" s="10" t="s">
        <v>43</v>
      </c>
      <c r="D6515" s="10" t="s">
        <v>23</v>
      </c>
      <c r="E6515" s="10" t="s">
        <v>35</v>
      </c>
      <c r="F6515" s="10" t="s">
        <v>18</v>
      </c>
      <c r="G6515" s="10" t="s">
        <v>40</v>
      </c>
      <c r="H6515" s="10" t="s">
        <v>27</v>
      </c>
      <c r="I6515" s="10" t="s">
        <v>21</v>
      </c>
      <c r="O6515" s="10">
        <f t="shared" si="101"/>
        <v>1</v>
      </c>
    </row>
    <row r="6516" spans="2:15" x14ac:dyDescent="0.3">
      <c r="B6516" s="10">
        <v>2025</v>
      </c>
      <c r="C6516" s="10" t="s">
        <v>15</v>
      </c>
      <c r="D6516" s="10" t="s">
        <v>31</v>
      </c>
      <c r="E6516" s="10" t="s">
        <v>17</v>
      </c>
      <c r="F6516" s="10" t="s">
        <v>30</v>
      </c>
      <c r="G6516" s="10" t="s">
        <v>32</v>
      </c>
      <c r="H6516" s="10" t="s">
        <v>34</v>
      </c>
      <c r="I6516" s="10" t="s">
        <v>28</v>
      </c>
      <c r="O6516" s="10">
        <f t="shared" si="101"/>
        <v>1</v>
      </c>
    </row>
    <row r="6517" spans="2:15" x14ac:dyDescent="0.3">
      <c r="B6517" s="10">
        <v>2022</v>
      </c>
      <c r="C6517" s="10" t="s">
        <v>41</v>
      </c>
      <c r="D6517" s="10" t="s">
        <v>37</v>
      </c>
      <c r="E6517" s="10" t="s">
        <v>35</v>
      </c>
      <c r="F6517" s="10" t="s">
        <v>30</v>
      </c>
      <c r="G6517" s="10" t="s">
        <v>19</v>
      </c>
      <c r="H6517" s="10" t="s">
        <v>20</v>
      </c>
      <c r="I6517" s="10" t="s">
        <v>34</v>
      </c>
      <c r="O6517" s="10">
        <f t="shared" si="101"/>
        <v>1</v>
      </c>
    </row>
    <row r="6518" spans="2:15" x14ac:dyDescent="0.3">
      <c r="B6518" s="10">
        <v>2023</v>
      </c>
      <c r="C6518" s="10" t="s">
        <v>36</v>
      </c>
      <c r="D6518" s="10" t="s">
        <v>31</v>
      </c>
      <c r="E6518" s="10" t="s">
        <v>17</v>
      </c>
      <c r="F6518" s="10" t="s">
        <v>25</v>
      </c>
      <c r="G6518" s="10" t="s">
        <v>32</v>
      </c>
      <c r="H6518" s="10" t="s">
        <v>39</v>
      </c>
      <c r="I6518" s="10" t="s">
        <v>28</v>
      </c>
      <c r="O6518" s="10">
        <f t="shared" si="101"/>
        <v>1</v>
      </c>
    </row>
    <row r="6519" spans="2:15" x14ac:dyDescent="0.3">
      <c r="B6519" s="10">
        <v>2020</v>
      </c>
      <c r="C6519" s="10" t="s">
        <v>36</v>
      </c>
      <c r="D6519" s="10" t="s">
        <v>37</v>
      </c>
      <c r="E6519" s="10" t="s">
        <v>17</v>
      </c>
      <c r="F6519" s="10" t="s">
        <v>18</v>
      </c>
      <c r="G6519" s="10" t="s">
        <v>19</v>
      </c>
      <c r="H6519" s="10" t="s">
        <v>34</v>
      </c>
      <c r="I6519" s="10" t="s">
        <v>34</v>
      </c>
      <c r="O6519" s="10">
        <f t="shared" si="101"/>
        <v>1</v>
      </c>
    </row>
    <row r="6520" spans="2:15" x14ac:dyDescent="0.3">
      <c r="B6520" s="10">
        <v>2020</v>
      </c>
      <c r="C6520" s="10" t="s">
        <v>22</v>
      </c>
      <c r="D6520" s="10" t="s">
        <v>33</v>
      </c>
      <c r="E6520" s="10" t="s">
        <v>35</v>
      </c>
      <c r="F6520" s="10" t="s">
        <v>30</v>
      </c>
      <c r="G6520" s="10" t="s">
        <v>26</v>
      </c>
      <c r="H6520" s="10" t="s">
        <v>34</v>
      </c>
      <c r="I6520" s="10" t="s">
        <v>28</v>
      </c>
      <c r="O6520" s="10">
        <f t="shared" si="101"/>
        <v>1</v>
      </c>
    </row>
    <row r="6521" spans="2:15" x14ac:dyDescent="0.3">
      <c r="B6521" s="10">
        <v>2022</v>
      </c>
      <c r="C6521" s="10" t="s">
        <v>15</v>
      </c>
      <c r="D6521" s="10" t="s">
        <v>23</v>
      </c>
      <c r="E6521" s="10" t="s">
        <v>24</v>
      </c>
      <c r="F6521" s="10" t="s">
        <v>30</v>
      </c>
      <c r="G6521" s="10" t="s">
        <v>26</v>
      </c>
      <c r="H6521" s="10" t="s">
        <v>34</v>
      </c>
      <c r="I6521" s="10" t="s">
        <v>21</v>
      </c>
      <c r="O6521" s="10">
        <f t="shared" si="101"/>
        <v>1</v>
      </c>
    </row>
    <row r="6522" spans="2:15" x14ac:dyDescent="0.3">
      <c r="B6522" s="10">
        <v>2023</v>
      </c>
      <c r="C6522" s="10" t="s">
        <v>22</v>
      </c>
      <c r="D6522" s="10" t="s">
        <v>23</v>
      </c>
      <c r="E6522" s="10" t="s">
        <v>17</v>
      </c>
      <c r="F6522" s="10" t="s">
        <v>18</v>
      </c>
      <c r="G6522" s="10" t="s">
        <v>32</v>
      </c>
      <c r="H6522" s="10" t="s">
        <v>20</v>
      </c>
      <c r="I6522" s="10" t="s">
        <v>28</v>
      </c>
      <c r="O6522" s="10">
        <f t="shared" si="101"/>
        <v>1</v>
      </c>
    </row>
    <row r="6523" spans="2:15" x14ac:dyDescent="0.3">
      <c r="B6523" s="10">
        <v>2022</v>
      </c>
      <c r="C6523" s="10" t="s">
        <v>45</v>
      </c>
      <c r="D6523" s="10" t="s">
        <v>37</v>
      </c>
      <c r="E6523" s="10" t="s">
        <v>35</v>
      </c>
      <c r="F6523" s="10" t="s">
        <v>25</v>
      </c>
      <c r="G6523" s="10" t="s">
        <v>26</v>
      </c>
      <c r="H6523" s="10" t="s">
        <v>20</v>
      </c>
      <c r="I6523" s="10" t="s">
        <v>28</v>
      </c>
      <c r="O6523" s="10">
        <f t="shared" si="101"/>
        <v>1</v>
      </c>
    </row>
    <row r="6524" spans="2:15" x14ac:dyDescent="0.3">
      <c r="B6524" s="10">
        <v>2023</v>
      </c>
      <c r="C6524" s="10" t="s">
        <v>15</v>
      </c>
      <c r="D6524" s="10" t="s">
        <v>23</v>
      </c>
      <c r="E6524" s="10" t="s">
        <v>17</v>
      </c>
      <c r="F6524" s="10" t="s">
        <v>25</v>
      </c>
      <c r="G6524" s="10" t="s">
        <v>40</v>
      </c>
      <c r="H6524" s="10" t="s">
        <v>27</v>
      </c>
      <c r="I6524" s="10" t="s">
        <v>34</v>
      </c>
      <c r="O6524" s="10">
        <f t="shared" si="101"/>
        <v>1</v>
      </c>
    </row>
    <row r="6525" spans="2:15" x14ac:dyDescent="0.3">
      <c r="B6525" s="10">
        <v>2022</v>
      </c>
      <c r="C6525" s="10" t="s">
        <v>45</v>
      </c>
      <c r="D6525" s="10" t="s">
        <v>31</v>
      </c>
      <c r="E6525" s="10" t="s">
        <v>17</v>
      </c>
      <c r="F6525" s="10" t="s">
        <v>18</v>
      </c>
      <c r="G6525" s="10" t="s">
        <v>44</v>
      </c>
      <c r="H6525" s="10" t="s">
        <v>39</v>
      </c>
      <c r="I6525" s="10" t="s">
        <v>34</v>
      </c>
      <c r="O6525" s="10">
        <f t="shared" si="101"/>
        <v>1</v>
      </c>
    </row>
    <row r="6526" spans="2:15" x14ac:dyDescent="0.3">
      <c r="B6526" s="10">
        <v>2025</v>
      </c>
      <c r="C6526" s="10" t="s">
        <v>43</v>
      </c>
      <c r="D6526" s="10" t="s">
        <v>42</v>
      </c>
      <c r="E6526" s="10" t="s">
        <v>17</v>
      </c>
      <c r="F6526" s="10" t="s">
        <v>25</v>
      </c>
      <c r="G6526" s="10" t="s">
        <v>40</v>
      </c>
      <c r="H6526" s="10" t="s">
        <v>20</v>
      </c>
      <c r="I6526" s="10" t="s">
        <v>34</v>
      </c>
      <c r="O6526" s="10">
        <f t="shared" si="101"/>
        <v>1</v>
      </c>
    </row>
    <row r="6527" spans="2:15" x14ac:dyDescent="0.3">
      <c r="B6527" s="10">
        <v>2023</v>
      </c>
      <c r="C6527" s="10" t="s">
        <v>15</v>
      </c>
      <c r="D6527" s="10" t="s">
        <v>42</v>
      </c>
      <c r="E6527" s="10" t="s">
        <v>35</v>
      </c>
      <c r="F6527" s="10" t="s">
        <v>18</v>
      </c>
      <c r="G6527" s="10" t="s">
        <v>44</v>
      </c>
      <c r="H6527" s="10" t="s">
        <v>34</v>
      </c>
      <c r="I6527" s="10" t="s">
        <v>21</v>
      </c>
      <c r="O6527" s="10">
        <f t="shared" si="101"/>
        <v>1</v>
      </c>
    </row>
    <row r="6528" spans="2:15" x14ac:dyDescent="0.3">
      <c r="B6528" s="10">
        <v>2020</v>
      </c>
      <c r="C6528" s="10" t="s">
        <v>36</v>
      </c>
      <c r="D6528" s="10" t="s">
        <v>42</v>
      </c>
      <c r="E6528" s="10" t="s">
        <v>24</v>
      </c>
      <c r="F6528" s="10" t="s">
        <v>25</v>
      </c>
      <c r="G6528" s="10" t="s">
        <v>38</v>
      </c>
      <c r="H6528" s="10" t="s">
        <v>39</v>
      </c>
      <c r="I6528" s="10" t="s">
        <v>21</v>
      </c>
      <c r="O6528" s="10">
        <f t="shared" si="101"/>
        <v>1</v>
      </c>
    </row>
    <row r="6529" spans="2:15" x14ac:dyDescent="0.3">
      <c r="B6529" s="10">
        <v>2020</v>
      </c>
      <c r="C6529" s="10" t="s">
        <v>29</v>
      </c>
      <c r="D6529" s="10" t="s">
        <v>23</v>
      </c>
      <c r="E6529" s="10" t="s">
        <v>24</v>
      </c>
      <c r="F6529" s="10" t="s">
        <v>30</v>
      </c>
      <c r="G6529" s="10" t="s">
        <v>19</v>
      </c>
      <c r="H6529" s="10" t="s">
        <v>27</v>
      </c>
      <c r="I6529" s="10" t="s">
        <v>34</v>
      </c>
      <c r="O6529" s="10">
        <f t="shared" si="101"/>
        <v>1</v>
      </c>
    </row>
    <row r="6530" spans="2:15" x14ac:dyDescent="0.3">
      <c r="B6530" s="10">
        <v>2023</v>
      </c>
      <c r="C6530" s="10" t="s">
        <v>43</v>
      </c>
      <c r="D6530" s="10" t="s">
        <v>33</v>
      </c>
      <c r="E6530" s="10" t="s">
        <v>24</v>
      </c>
      <c r="F6530" s="10" t="s">
        <v>18</v>
      </c>
      <c r="G6530" s="10" t="s">
        <v>38</v>
      </c>
      <c r="H6530" s="10" t="s">
        <v>34</v>
      </c>
      <c r="I6530" s="10" t="s">
        <v>34</v>
      </c>
      <c r="O6530" s="10">
        <f t="shared" si="101"/>
        <v>1</v>
      </c>
    </row>
    <row r="6531" spans="2:15" x14ac:dyDescent="0.3">
      <c r="B6531" s="10">
        <v>2026</v>
      </c>
      <c r="C6531" s="10" t="s">
        <v>15</v>
      </c>
      <c r="D6531" s="10" t="s">
        <v>33</v>
      </c>
      <c r="E6531" s="10" t="s">
        <v>17</v>
      </c>
      <c r="F6531" s="10" t="s">
        <v>18</v>
      </c>
      <c r="G6531" s="10" t="s">
        <v>38</v>
      </c>
      <c r="H6531" s="10" t="s">
        <v>39</v>
      </c>
      <c r="I6531" s="10" t="s">
        <v>34</v>
      </c>
      <c r="O6531" s="10">
        <f t="shared" si="101"/>
        <v>1</v>
      </c>
    </row>
    <row r="6532" spans="2:15" x14ac:dyDescent="0.3">
      <c r="B6532" s="10">
        <v>2025</v>
      </c>
      <c r="C6532" s="10" t="s">
        <v>22</v>
      </c>
      <c r="D6532" s="10" t="s">
        <v>37</v>
      </c>
      <c r="E6532" s="10" t="s">
        <v>24</v>
      </c>
      <c r="F6532" s="10" t="s">
        <v>30</v>
      </c>
      <c r="G6532" s="10" t="s">
        <v>32</v>
      </c>
      <c r="H6532" s="10" t="s">
        <v>39</v>
      </c>
      <c r="I6532" s="10" t="s">
        <v>34</v>
      </c>
      <c r="O6532" s="10">
        <f t="shared" si="101"/>
        <v>1</v>
      </c>
    </row>
    <row r="6533" spans="2:15" x14ac:dyDescent="0.3">
      <c r="B6533" s="10">
        <v>2023</v>
      </c>
      <c r="C6533" s="10" t="s">
        <v>22</v>
      </c>
      <c r="D6533" s="10" t="s">
        <v>23</v>
      </c>
      <c r="E6533" s="10" t="s">
        <v>35</v>
      </c>
      <c r="F6533" s="10" t="s">
        <v>30</v>
      </c>
      <c r="G6533" s="10" t="s">
        <v>40</v>
      </c>
      <c r="H6533" s="10" t="s">
        <v>34</v>
      </c>
      <c r="I6533" s="10" t="s">
        <v>34</v>
      </c>
      <c r="O6533" s="10">
        <f t="shared" ref="O6533:O6596" si="102">SUBTOTAL(103,B6533)</f>
        <v>1</v>
      </c>
    </row>
    <row r="6534" spans="2:15" x14ac:dyDescent="0.3">
      <c r="B6534" s="10">
        <v>2022</v>
      </c>
      <c r="C6534" s="10" t="s">
        <v>22</v>
      </c>
      <c r="D6534" s="10" t="s">
        <v>23</v>
      </c>
      <c r="E6534" s="10" t="s">
        <v>24</v>
      </c>
      <c r="F6534" s="10" t="s">
        <v>25</v>
      </c>
      <c r="G6534" s="10" t="s">
        <v>44</v>
      </c>
      <c r="H6534" s="10" t="s">
        <v>27</v>
      </c>
      <c r="I6534" s="10" t="s">
        <v>28</v>
      </c>
      <c r="O6534" s="10">
        <f t="shared" si="102"/>
        <v>1</v>
      </c>
    </row>
    <row r="6535" spans="2:15" x14ac:dyDescent="0.3">
      <c r="B6535" s="10">
        <v>2022</v>
      </c>
      <c r="C6535" s="10" t="s">
        <v>15</v>
      </c>
      <c r="D6535" s="10" t="s">
        <v>31</v>
      </c>
      <c r="E6535" s="10" t="s">
        <v>35</v>
      </c>
      <c r="F6535" s="10" t="s">
        <v>25</v>
      </c>
      <c r="G6535" s="10" t="s">
        <v>44</v>
      </c>
      <c r="H6535" s="10" t="s">
        <v>27</v>
      </c>
      <c r="I6535" s="10" t="s">
        <v>28</v>
      </c>
      <c r="O6535" s="10">
        <f t="shared" si="102"/>
        <v>1</v>
      </c>
    </row>
    <row r="6536" spans="2:15" x14ac:dyDescent="0.3">
      <c r="B6536" s="10">
        <v>2024</v>
      </c>
      <c r="C6536" s="10" t="s">
        <v>22</v>
      </c>
      <c r="D6536" s="10" t="s">
        <v>42</v>
      </c>
      <c r="E6536" s="10" t="s">
        <v>24</v>
      </c>
      <c r="F6536" s="10" t="s">
        <v>25</v>
      </c>
      <c r="G6536" s="10" t="s">
        <v>40</v>
      </c>
      <c r="H6536" s="10" t="s">
        <v>27</v>
      </c>
      <c r="I6536" s="10" t="s">
        <v>21</v>
      </c>
      <c r="O6536" s="10">
        <f t="shared" si="102"/>
        <v>1</v>
      </c>
    </row>
    <row r="6537" spans="2:15" x14ac:dyDescent="0.3">
      <c r="B6537" s="10">
        <v>2023</v>
      </c>
      <c r="C6537" s="10" t="s">
        <v>29</v>
      </c>
      <c r="D6537" s="10" t="s">
        <v>42</v>
      </c>
      <c r="E6537" s="10" t="s">
        <v>24</v>
      </c>
      <c r="F6537" s="10" t="s">
        <v>30</v>
      </c>
      <c r="G6537" s="10" t="s">
        <v>26</v>
      </c>
      <c r="H6537" s="10" t="s">
        <v>20</v>
      </c>
      <c r="I6537" s="10" t="s">
        <v>28</v>
      </c>
      <c r="O6537" s="10">
        <f t="shared" si="102"/>
        <v>1</v>
      </c>
    </row>
    <row r="6538" spans="2:15" x14ac:dyDescent="0.3">
      <c r="B6538" s="10">
        <v>2023</v>
      </c>
      <c r="C6538" s="10" t="s">
        <v>15</v>
      </c>
      <c r="D6538" s="10" t="s">
        <v>16</v>
      </c>
      <c r="E6538" s="10" t="s">
        <v>17</v>
      </c>
      <c r="F6538" s="10" t="s">
        <v>30</v>
      </c>
      <c r="G6538" s="10" t="s">
        <v>19</v>
      </c>
      <c r="H6538" s="10" t="s">
        <v>20</v>
      </c>
      <c r="I6538" s="10" t="s">
        <v>34</v>
      </c>
      <c r="O6538" s="10">
        <f t="shared" si="102"/>
        <v>1</v>
      </c>
    </row>
    <row r="6539" spans="2:15" x14ac:dyDescent="0.3">
      <c r="B6539" s="10">
        <v>2026</v>
      </c>
      <c r="C6539" s="10" t="s">
        <v>41</v>
      </c>
      <c r="D6539" s="10" t="s">
        <v>31</v>
      </c>
      <c r="E6539" s="10" t="s">
        <v>35</v>
      </c>
      <c r="F6539" s="10" t="s">
        <v>30</v>
      </c>
      <c r="G6539" s="10" t="s">
        <v>26</v>
      </c>
      <c r="H6539" s="10" t="s">
        <v>39</v>
      </c>
      <c r="I6539" s="10" t="s">
        <v>28</v>
      </c>
      <c r="O6539" s="10">
        <f t="shared" si="102"/>
        <v>1</v>
      </c>
    </row>
    <row r="6540" spans="2:15" x14ac:dyDescent="0.3">
      <c r="B6540" s="10">
        <v>2021</v>
      </c>
      <c r="C6540" s="10" t="s">
        <v>41</v>
      </c>
      <c r="D6540" s="10" t="s">
        <v>33</v>
      </c>
      <c r="E6540" s="10" t="s">
        <v>24</v>
      </c>
      <c r="F6540" s="10" t="s">
        <v>30</v>
      </c>
      <c r="G6540" s="10" t="s">
        <v>19</v>
      </c>
      <c r="H6540" s="10" t="s">
        <v>34</v>
      </c>
      <c r="I6540" s="10" t="s">
        <v>28</v>
      </c>
      <c r="O6540" s="10">
        <f t="shared" si="102"/>
        <v>1</v>
      </c>
    </row>
    <row r="6541" spans="2:15" x14ac:dyDescent="0.3">
      <c r="B6541" s="10">
        <v>2021</v>
      </c>
      <c r="C6541" s="10" t="s">
        <v>36</v>
      </c>
      <c r="D6541" s="10" t="s">
        <v>33</v>
      </c>
      <c r="E6541" s="10" t="s">
        <v>24</v>
      </c>
      <c r="F6541" s="10" t="s">
        <v>30</v>
      </c>
      <c r="G6541" s="10" t="s">
        <v>44</v>
      </c>
      <c r="H6541" s="10" t="s">
        <v>20</v>
      </c>
      <c r="I6541" s="10" t="s">
        <v>21</v>
      </c>
      <c r="O6541" s="10">
        <f t="shared" si="102"/>
        <v>1</v>
      </c>
    </row>
    <row r="6542" spans="2:15" x14ac:dyDescent="0.3">
      <c r="B6542" s="10">
        <v>2023</v>
      </c>
      <c r="C6542" s="10" t="s">
        <v>22</v>
      </c>
      <c r="D6542" s="10" t="s">
        <v>37</v>
      </c>
      <c r="E6542" s="10" t="s">
        <v>17</v>
      </c>
      <c r="F6542" s="10" t="s">
        <v>25</v>
      </c>
      <c r="G6542" s="10" t="s">
        <v>44</v>
      </c>
      <c r="H6542" s="10" t="s">
        <v>34</v>
      </c>
      <c r="I6542" s="10" t="s">
        <v>28</v>
      </c>
      <c r="O6542" s="10">
        <f t="shared" si="102"/>
        <v>1</v>
      </c>
    </row>
    <row r="6543" spans="2:15" x14ac:dyDescent="0.3">
      <c r="B6543" s="10">
        <v>2024</v>
      </c>
      <c r="C6543" s="10" t="s">
        <v>36</v>
      </c>
      <c r="D6543" s="10" t="s">
        <v>23</v>
      </c>
      <c r="E6543" s="10" t="s">
        <v>35</v>
      </c>
      <c r="F6543" s="10" t="s">
        <v>18</v>
      </c>
      <c r="G6543" s="10" t="s">
        <v>19</v>
      </c>
      <c r="H6543" s="10" t="s">
        <v>39</v>
      </c>
      <c r="I6543" s="10" t="s">
        <v>28</v>
      </c>
      <c r="O6543" s="10">
        <f t="shared" si="102"/>
        <v>1</v>
      </c>
    </row>
    <row r="6544" spans="2:15" x14ac:dyDescent="0.3">
      <c r="B6544" s="10">
        <v>2024</v>
      </c>
      <c r="C6544" s="10" t="s">
        <v>41</v>
      </c>
      <c r="D6544" s="10" t="s">
        <v>16</v>
      </c>
      <c r="E6544" s="10" t="s">
        <v>24</v>
      </c>
      <c r="F6544" s="10" t="s">
        <v>25</v>
      </c>
      <c r="G6544" s="10" t="s">
        <v>40</v>
      </c>
      <c r="H6544" s="10" t="s">
        <v>27</v>
      </c>
      <c r="I6544" s="10" t="s">
        <v>21</v>
      </c>
      <c r="O6544" s="10">
        <f t="shared" si="102"/>
        <v>1</v>
      </c>
    </row>
    <row r="6545" spans="2:15" x14ac:dyDescent="0.3">
      <c r="B6545" s="10">
        <v>2025</v>
      </c>
      <c r="C6545" s="10" t="s">
        <v>36</v>
      </c>
      <c r="D6545" s="10" t="s">
        <v>37</v>
      </c>
      <c r="E6545" s="10" t="s">
        <v>35</v>
      </c>
      <c r="F6545" s="10" t="s">
        <v>30</v>
      </c>
      <c r="G6545" s="10" t="s">
        <v>26</v>
      </c>
      <c r="H6545" s="10" t="s">
        <v>39</v>
      </c>
      <c r="I6545" s="10" t="s">
        <v>28</v>
      </c>
      <c r="O6545" s="10">
        <f t="shared" si="102"/>
        <v>1</v>
      </c>
    </row>
    <row r="6546" spans="2:15" x14ac:dyDescent="0.3">
      <c r="B6546" s="10">
        <v>2024</v>
      </c>
      <c r="C6546" s="10" t="s">
        <v>41</v>
      </c>
      <c r="D6546" s="10" t="s">
        <v>33</v>
      </c>
      <c r="E6546" s="10" t="s">
        <v>35</v>
      </c>
      <c r="F6546" s="10" t="s">
        <v>25</v>
      </c>
      <c r="G6546" s="10" t="s">
        <v>26</v>
      </c>
      <c r="H6546" s="10" t="s">
        <v>27</v>
      </c>
      <c r="I6546" s="10" t="s">
        <v>28</v>
      </c>
      <c r="O6546" s="10">
        <f t="shared" si="102"/>
        <v>1</v>
      </c>
    </row>
    <row r="6547" spans="2:15" x14ac:dyDescent="0.3">
      <c r="B6547" s="10">
        <v>2021</v>
      </c>
      <c r="C6547" s="10" t="s">
        <v>15</v>
      </c>
      <c r="D6547" s="10" t="s">
        <v>37</v>
      </c>
      <c r="E6547" s="10" t="s">
        <v>17</v>
      </c>
      <c r="F6547" s="10" t="s">
        <v>18</v>
      </c>
      <c r="G6547" s="10" t="s">
        <v>40</v>
      </c>
      <c r="H6547" s="10" t="s">
        <v>39</v>
      </c>
      <c r="I6547" s="10" t="s">
        <v>21</v>
      </c>
      <c r="O6547" s="10">
        <f t="shared" si="102"/>
        <v>1</v>
      </c>
    </row>
    <row r="6548" spans="2:15" x14ac:dyDescent="0.3">
      <c r="B6548" s="10">
        <v>2021</v>
      </c>
      <c r="C6548" s="10" t="s">
        <v>41</v>
      </c>
      <c r="D6548" s="10" t="s">
        <v>42</v>
      </c>
      <c r="E6548" s="10" t="s">
        <v>35</v>
      </c>
      <c r="F6548" s="10" t="s">
        <v>18</v>
      </c>
      <c r="G6548" s="10" t="s">
        <v>40</v>
      </c>
      <c r="H6548" s="10" t="s">
        <v>39</v>
      </c>
      <c r="I6548" s="10" t="s">
        <v>21</v>
      </c>
      <c r="O6548" s="10">
        <f t="shared" si="102"/>
        <v>1</v>
      </c>
    </row>
    <row r="6549" spans="2:15" x14ac:dyDescent="0.3">
      <c r="B6549" s="10">
        <v>2020</v>
      </c>
      <c r="C6549" s="10" t="s">
        <v>29</v>
      </c>
      <c r="D6549" s="10" t="s">
        <v>16</v>
      </c>
      <c r="E6549" s="10" t="s">
        <v>24</v>
      </c>
      <c r="F6549" s="10" t="s">
        <v>25</v>
      </c>
      <c r="G6549" s="10" t="s">
        <v>38</v>
      </c>
      <c r="H6549" s="10" t="s">
        <v>39</v>
      </c>
      <c r="I6549" s="10" t="s">
        <v>21</v>
      </c>
      <c r="O6549" s="10">
        <f t="shared" si="102"/>
        <v>1</v>
      </c>
    </row>
    <row r="6550" spans="2:15" x14ac:dyDescent="0.3">
      <c r="B6550" s="10">
        <v>2024</v>
      </c>
      <c r="C6550" s="10" t="s">
        <v>22</v>
      </c>
      <c r="D6550" s="10" t="s">
        <v>16</v>
      </c>
      <c r="E6550" s="10" t="s">
        <v>24</v>
      </c>
      <c r="F6550" s="10" t="s">
        <v>18</v>
      </c>
      <c r="G6550" s="10" t="s">
        <v>44</v>
      </c>
      <c r="H6550" s="10" t="s">
        <v>39</v>
      </c>
      <c r="I6550" s="10" t="s">
        <v>28</v>
      </c>
      <c r="O6550" s="10">
        <f t="shared" si="102"/>
        <v>1</v>
      </c>
    </row>
    <row r="6551" spans="2:15" x14ac:dyDescent="0.3">
      <c r="B6551" s="10">
        <v>2024</v>
      </c>
      <c r="C6551" s="10" t="s">
        <v>41</v>
      </c>
      <c r="D6551" s="10" t="s">
        <v>33</v>
      </c>
      <c r="E6551" s="10" t="s">
        <v>17</v>
      </c>
      <c r="F6551" s="10" t="s">
        <v>25</v>
      </c>
      <c r="G6551" s="10" t="s">
        <v>26</v>
      </c>
      <c r="H6551" s="10" t="s">
        <v>20</v>
      </c>
      <c r="I6551" s="10" t="s">
        <v>34</v>
      </c>
      <c r="O6551" s="10">
        <f t="shared" si="102"/>
        <v>1</v>
      </c>
    </row>
    <row r="6552" spans="2:15" x14ac:dyDescent="0.3">
      <c r="B6552" s="10">
        <v>2026</v>
      </c>
      <c r="C6552" s="10" t="s">
        <v>22</v>
      </c>
      <c r="D6552" s="10" t="s">
        <v>42</v>
      </c>
      <c r="E6552" s="10" t="s">
        <v>24</v>
      </c>
      <c r="F6552" s="10" t="s">
        <v>18</v>
      </c>
      <c r="G6552" s="10" t="s">
        <v>26</v>
      </c>
      <c r="H6552" s="10" t="s">
        <v>39</v>
      </c>
      <c r="I6552" s="10" t="s">
        <v>21</v>
      </c>
      <c r="O6552" s="10">
        <f t="shared" si="102"/>
        <v>1</v>
      </c>
    </row>
    <row r="6553" spans="2:15" x14ac:dyDescent="0.3">
      <c r="B6553" s="10">
        <v>2022</v>
      </c>
      <c r="C6553" s="10" t="s">
        <v>41</v>
      </c>
      <c r="D6553" s="10" t="s">
        <v>31</v>
      </c>
      <c r="E6553" s="10" t="s">
        <v>17</v>
      </c>
      <c r="F6553" s="10" t="s">
        <v>30</v>
      </c>
      <c r="G6553" s="10" t="s">
        <v>38</v>
      </c>
      <c r="H6553" s="10" t="s">
        <v>27</v>
      </c>
      <c r="I6553" s="10" t="s">
        <v>34</v>
      </c>
      <c r="O6553" s="10">
        <f t="shared" si="102"/>
        <v>1</v>
      </c>
    </row>
    <row r="6554" spans="2:15" x14ac:dyDescent="0.3">
      <c r="B6554" s="10">
        <v>2023</v>
      </c>
      <c r="C6554" s="10" t="s">
        <v>29</v>
      </c>
      <c r="D6554" s="10" t="s">
        <v>33</v>
      </c>
      <c r="E6554" s="10" t="s">
        <v>24</v>
      </c>
      <c r="F6554" s="10" t="s">
        <v>30</v>
      </c>
      <c r="G6554" s="10" t="s">
        <v>44</v>
      </c>
      <c r="H6554" s="10" t="s">
        <v>39</v>
      </c>
      <c r="I6554" s="10" t="s">
        <v>34</v>
      </c>
      <c r="O6554" s="10">
        <f t="shared" si="102"/>
        <v>1</v>
      </c>
    </row>
    <row r="6555" spans="2:15" x14ac:dyDescent="0.3">
      <c r="B6555" s="10">
        <v>2024</v>
      </c>
      <c r="C6555" s="10" t="s">
        <v>22</v>
      </c>
      <c r="D6555" s="10" t="s">
        <v>42</v>
      </c>
      <c r="E6555" s="10" t="s">
        <v>24</v>
      </c>
      <c r="F6555" s="10" t="s">
        <v>25</v>
      </c>
      <c r="G6555" s="10" t="s">
        <v>44</v>
      </c>
      <c r="H6555" s="10" t="s">
        <v>34</v>
      </c>
      <c r="I6555" s="10" t="s">
        <v>28</v>
      </c>
      <c r="O6555" s="10">
        <f t="shared" si="102"/>
        <v>1</v>
      </c>
    </row>
    <row r="6556" spans="2:15" x14ac:dyDescent="0.3">
      <c r="B6556" s="10">
        <v>2021</v>
      </c>
      <c r="C6556" s="10" t="s">
        <v>41</v>
      </c>
      <c r="D6556" s="10" t="s">
        <v>37</v>
      </c>
      <c r="E6556" s="10" t="s">
        <v>35</v>
      </c>
      <c r="F6556" s="10" t="s">
        <v>25</v>
      </c>
      <c r="G6556" s="10" t="s">
        <v>19</v>
      </c>
      <c r="H6556" s="10" t="s">
        <v>39</v>
      </c>
      <c r="I6556" s="10" t="s">
        <v>21</v>
      </c>
      <c r="O6556" s="10">
        <f t="shared" si="102"/>
        <v>1</v>
      </c>
    </row>
    <row r="6557" spans="2:15" x14ac:dyDescent="0.3">
      <c r="B6557" s="10">
        <v>2021</v>
      </c>
      <c r="C6557" s="10" t="s">
        <v>36</v>
      </c>
      <c r="D6557" s="10" t="s">
        <v>16</v>
      </c>
      <c r="E6557" s="10" t="s">
        <v>17</v>
      </c>
      <c r="F6557" s="10" t="s">
        <v>18</v>
      </c>
      <c r="G6557" s="10" t="s">
        <v>40</v>
      </c>
      <c r="H6557" s="10" t="s">
        <v>39</v>
      </c>
      <c r="I6557" s="10" t="s">
        <v>28</v>
      </c>
      <c r="O6557" s="10">
        <f t="shared" si="102"/>
        <v>1</v>
      </c>
    </row>
    <row r="6558" spans="2:15" x14ac:dyDescent="0.3">
      <c r="B6558" s="10">
        <v>2021</v>
      </c>
      <c r="C6558" s="10" t="s">
        <v>43</v>
      </c>
      <c r="D6558" s="10" t="s">
        <v>42</v>
      </c>
      <c r="E6558" s="10" t="s">
        <v>35</v>
      </c>
      <c r="F6558" s="10" t="s">
        <v>30</v>
      </c>
      <c r="G6558" s="10" t="s">
        <v>40</v>
      </c>
      <c r="H6558" s="10" t="s">
        <v>34</v>
      </c>
      <c r="I6558" s="10" t="s">
        <v>21</v>
      </c>
      <c r="O6558" s="10">
        <f t="shared" si="102"/>
        <v>1</v>
      </c>
    </row>
    <row r="6559" spans="2:15" x14ac:dyDescent="0.3">
      <c r="B6559" s="10">
        <v>2022</v>
      </c>
      <c r="C6559" s="10" t="s">
        <v>45</v>
      </c>
      <c r="D6559" s="10" t="s">
        <v>33</v>
      </c>
      <c r="E6559" s="10" t="s">
        <v>17</v>
      </c>
      <c r="F6559" s="10" t="s">
        <v>30</v>
      </c>
      <c r="G6559" s="10" t="s">
        <v>44</v>
      </c>
      <c r="H6559" s="10" t="s">
        <v>27</v>
      </c>
      <c r="I6559" s="10" t="s">
        <v>34</v>
      </c>
      <c r="O6559" s="10">
        <f t="shared" si="102"/>
        <v>1</v>
      </c>
    </row>
    <row r="6560" spans="2:15" x14ac:dyDescent="0.3">
      <c r="B6560" s="10">
        <v>2026</v>
      </c>
      <c r="C6560" s="10" t="s">
        <v>43</v>
      </c>
      <c r="D6560" s="10" t="s">
        <v>31</v>
      </c>
      <c r="E6560" s="10" t="s">
        <v>35</v>
      </c>
      <c r="F6560" s="10" t="s">
        <v>18</v>
      </c>
      <c r="G6560" s="10" t="s">
        <v>44</v>
      </c>
      <c r="H6560" s="10" t="s">
        <v>27</v>
      </c>
      <c r="I6560" s="10" t="s">
        <v>28</v>
      </c>
      <c r="O6560" s="10">
        <f t="shared" si="102"/>
        <v>1</v>
      </c>
    </row>
    <row r="6561" spans="2:15" x14ac:dyDescent="0.3">
      <c r="B6561" s="10">
        <v>2023</v>
      </c>
      <c r="C6561" s="10" t="s">
        <v>45</v>
      </c>
      <c r="D6561" s="10" t="s">
        <v>42</v>
      </c>
      <c r="E6561" s="10" t="s">
        <v>17</v>
      </c>
      <c r="F6561" s="10" t="s">
        <v>30</v>
      </c>
      <c r="G6561" s="10" t="s">
        <v>40</v>
      </c>
      <c r="H6561" s="10" t="s">
        <v>39</v>
      </c>
      <c r="I6561" s="10" t="s">
        <v>28</v>
      </c>
      <c r="O6561" s="10">
        <f t="shared" si="102"/>
        <v>1</v>
      </c>
    </row>
    <row r="6562" spans="2:15" x14ac:dyDescent="0.3">
      <c r="B6562" s="10">
        <v>2024</v>
      </c>
      <c r="C6562" s="10" t="s">
        <v>29</v>
      </c>
      <c r="D6562" s="10" t="s">
        <v>42</v>
      </c>
      <c r="E6562" s="10" t="s">
        <v>24</v>
      </c>
      <c r="F6562" s="10" t="s">
        <v>18</v>
      </c>
      <c r="G6562" s="10" t="s">
        <v>26</v>
      </c>
      <c r="H6562" s="10" t="s">
        <v>20</v>
      </c>
      <c r="I6562" s="10" t="s">
        <v>28</v>
      </c>
      <c r="O6562" s="10">
        <f t="shared" si="102"/>
        <v>1</v>
      </c>
    </row>
    <row r="6563" spans="2:15" x14ac:dyDescent="0.3">
      <c r="B6563" s="10">
        <v>2024</v>
      </c>
      <c r="C6563" s="10" t="s">
        <v>41</v>
      </c>
      <c r="D6563" s="10" t="s">
        <v>31</v>
      </c>
      <c r="E6563" s="10" t="s">
        <v>17</v>
      </c>
      <c r="F6563" s="10" t="s">
        <v>30</v>
      </c>
      <c r="G6563" s="10" t="s">
        <v>44</v>
      </c>
      <c r="H6563" s="10" t="s">
        <v>27</v>
      </c>
      <c r="I6563" s="10" t="s">
        <v>28</v>
      </c>
      <c r="O6563" s="10">
        <f t="shared" si="102"/>
        <v>1</v>
      </c>
    </row>
    <row r="6564" spans="2:15" x14ac:dyDescent="0.3">
      <c r="B6564" s="10">
        <v>2020</v>
      </c>
      <c r="C6564" s="10" t="s">
        <v>36</v>
      </c>
      <c r="D6564" s="10" t="s">
        <v>23</v>
      </c>
      <c r="E6564" s="10" t="s">
        <v>35</v>
      </c>
      <c r="F6564" s="10" t="s">
        <v>18</v>
      </c>
      <c r="G6564" s="10" t="s">
        <v>40</v>
      </c>
      <c r="H6564" s="10" t="s">
        <v>20</v>
      </c>
      <c r="I6564" s="10" t="s">
        <v>28</v>
      </c>
      <c r="O6564" s="10">
        <f t="shared" si="102"/>
        <v>1</v>
      </c>
    </row>
    <row r="6565" spans="2:15" x14ac:dyDescent="0.3">
      <c r="B6565" s="10">
        <v>2024</v>
      </c>
      <c r="C6565" s="10" t="s">
        <v>15</v>
      </c>
      <c r="D6565" s="10" t="s">
        <v>42</v>
      </c>
      <c r="E6565" s="10" t="s">
        <v>17</v>
      </c>
      <c r="F6565" s="10" t="s">
        <v>30</v>
      </c>
      <c r="G6565" s="10" t="s">
        <v>38</v>
      </c>
      <c r="H6565" s="10" t="s">
        <v>20</v>
      </c>
      <c r="I6565" s="10" t="s">
        <v>21</v>
      </c>
      <c r="O6565" s="10">
        <f t="shared" si="102"/>
        <v>1</v>
      </c>
    </row>
    <row r="6566" spans="2:15" x14ac:dyDescent="0.3">
      <c r="B6566" s="10">
        <v>2020</v>
      </c>
      <c r="C6566" s="10" t="s">
        <v>41</v>
      </c>
      <c r="D6566" s="10" t="s">
        <v>33</v>
      </c>
      <c r="E6566" s="10" t="s">
        <v>24</v>
      </c>
      <c r="F6566" s="10" t="s">
        <v>18</v>
      </c>
      <c r="G6566" s="10" t="s">
        <v>26</v>
      </c>
      <c r="H6566" s="10" t="s">
        <v>34</v>
      </c>
      <c r="I6566" s="10" t="s">
        <v>34</v>
      </c>
      <c r="O6566" s="10">
        <f t="shared" si="102"/>
        <v>1</v>
      </c>
    </row>
    <row r="6567" spans="2:15" x14ac:dyDescent="0.3">
      <c r="B6567" s="10">
        <v>2025</v>
      </c>
      <c r="C6567" s="10" t="s">
        <v>41</v>
      </c>
      <c r="D6567" s="10" t="s">
        <v>31</v>
      </c>
      <c r="E6567" s="10" t="s">
        <v>17</v>
      </c>
      <c r="F6567" s="10" t="s">
        <v>25</v>
      </c>
      <c r="G6567" s="10" t="s">
        <v>26</v>
      </c>
      <c r="H6567" s="10" t="s">
        <v>34</v>
      </c>
      <c r="I6567" s="10" t="s">
        <v>28</v>
      </c>
      <c r="O6567" s="10">
        <f t="shared" si="102"/>
        <v>1</v>
      </c>
    </row>
    <row r="6568" spans="2:15" x14ac:dyDescent="0.3">
      <c r="B6568" s="10">
        <v>2026</v>
      </c>
      <c r="C6568" s="10" t="s">
        <v>45</v>
      </c>
      <c r="D6568" s="10" t="s">
        <v>37</v>
      </c>
      <c r="E6568" s="10" t="s">
        <v>35</v>
      </c>
      <c r="F6568" s="10" t="s">
        <v>18</v>
      </c>
      <c r="G6568" s="10" t="s">
        <v>26</v>
      </c>
      <c r="H6568" s="10" t="s">
        <v>34</v>
      </c>
      <c r="I6568" s="10" t="s">
        <v>28</v>
      </c>
      <c r="O6568" s="10">
        <f t="shared" si="102"/>
        <v>1</v>
      </c>
    </row>
    <row r="6569" spans="2:15" x14ac:dyDescent="0.3">
      <c r="B6569" s="10">
        <v>2026</v>
      </c>
      <c r="C6569" s="10" t="s">
        <v>36</v>
      </c>
      <c r="D6569" s="10" t="s">
        <v>37</v>
      </c>
      <c r="E6569" s="10" t="s">
        <v>24</v>
      </c>
      <c r="F6569" s="10" t="s">
        <v>30</v>
      </c>
      <c r="G6569" s="10" t="s">
        <v>19</v>
      </c>
      <c r="H6569" s="10" t="s">
        <v>20</v>
      </c>
      <c r="I6569" s="10" t="s">
        <v>28</v>
      </c>
      <c r="O6569" s="10">
        <f t="shared" si="102"/>
        <v>1</v>
      </c>
    </row>
    <row r="6570" spans="2:15" x14ac:dyDescent="0.3">
      <c r="B6570" s="10">
        <v>2021</v>
      </c>
      <c r="C6570" s="10" t="s">
        <v>43</v>
      </c>
      <c r="D6570" s="10" t="s">
        <v>33</v>
      </c>
      <c r="E6570" s="10" t="s">
        <v>24</v>
      </c>
      <c r="F6570" s="10" t="s">
        <v>18</v>
      </c>
      <c r="G6570" s="10" t="s">
        <v>32</v>
      </c>
      <c r="H6570" s="10" t="s">
        <v>39</v>
      </c>
      <c r="I6570" s="10" t="s">
        <v>28</v>
      </c>
      <c r="O6570" s="10">
        <f t="shared" si="102"/>
        <v>1</v>
      </c>
    </row>
    <row r="6571" spans="2:15" x14ac:dyDescent="0.3">
      <c r="B6571" s="10">
        <v>2026</v>
      </c>
      <c r="C6571" s="10" t="s">
        <v>15</v>
      </c>
      <c r="D6571" s="10" t="s">
        <v>23</v>
      </c>
      <c r="E6571" s="10" t="s">
        <v>35</v>
      </c>
      <c r="F6571" s="10" t="s">
        <v>25</v>
      </c>
      <c r="G6571" s="10" t="s">
        <v>44</v>
      </c>
      <c r="H6571" s="10" t="s">
        <v>39</v>
      </c>
      <c r="I6571" s="10" t="s">
        <v>28</v>
      </c>
      <c r="O6571" s="10">
        <f t="shared" si="102"/>
        <v>1</v>
      </c>
    </row>
    <row r="6572" spans="2:15" x14ac:dyDescent="0.3">
      <c r="B6572" s="10">
        <v>2022</v>
      </c>
      <c r="C6572" s="10" t="s">
        <v>36</v>
      </c>
      <c r="D6572" s="10" t="s">
        <v>23</v>
      </c>
      <c r="E6572" s="10" t="s">
        <v>24</v>
      </c>
      <c r="F6572" s="10" t="s">
        <v>18</v>
      </c>
      <c r="G6572" s="10" t="s">
        <v>44</v>
      </c>
      <c r="H6572" s="10" t="s">
        <v>39</v>
      </c>
      <c r="I6572" s="10" t="s">
        <v>34</v>
      </c>
      <c r="O6572" s="10">
        <f t="shared" si="102"/>
        <v>1</v>
      </c>
    </row>
    <row r="6573" spans="2:15" x14ac:dyDescent="0.3">
      <c r="B6573" s="10">
        <v>2026</v>
      </c>
      <c r="C6573" s="10" t="s">
        <v>15</v>
      </c>
      <c r="D6573" s="10" t="s">
        <v>37</v>
      </c>
      <c r="E6573" s="10" t="s">
        <v>35</v>
      </c>
      <c r="F6573" s="10" t="s">
        <v>30</v>
      </c>
      <c r="G6573" s="10" t="s">
        <v>44</v>
      </c>
      <c r="H6573" s="10" t="s">
        <v>34</v>
      </c>
      <c r="I6573" s="10" t="s">
        <v>21</v>
      </c>
      <c r="O6573" s="10">
        <f t="shared" si="102"/>
        <v>1</v>
      </c>
    </row>
    <row r="6574" spans="2:15" x14ac:dyDescent="0.3">
      <c r="B6574" s="10">
        <v>2024</v>
      </c>
      <c r="C6574" s="10" t="s">
        <v>22</v>
      </c>
      <c r="D6574" s="10" t="s">
        <v>16</v>
      </c>
      <c r="E6574" s="10" t="s">
        <v>35</v>
      </c>
      <c r="F6574" s="10" t="s">
        <v>25</v>
      </c>
      <c r="G6574" s="10" t="s">
        <v>38</v>
      </c>
      <c r="H6574" s="10" t="s">
        <v>20</v>
      </c>
      <c r="I6574" s="10" t="s">
        <v>34</v>
      </c>
      <c r="O6574" s="10">
        <f t="shared" si="102"/>
        <v>1</v>
      </c>
    </row>
    <row r="6575" spans="2:15" x14ac:dyDescent="0.3">
      <c r="B6575" s="10">
        <v>2025</v>
      </c>
      <c r="C6575" s="10" t="s">
        <v>15</v>
      </c>
      <c r="D6575" s="10" t="s">
        <v>31</v>
      </c>
      <c r="E6575" s="10" t="s">
        <v>35</v>
      </c>
      <c r="F6575" s="10" t="s">
        <v>18</v>
      </c>
      <c r="G6575" s="10" t="s">
        <v>19</v>
      </c>
      <c r="H6575" s="10" t="s">
        <v>20</v>
      </c>
      <c r="I6575" s="10" t="s">
        <v>28</v>
      </c>
      <c r="O6575" s="10">
        <f t="shared" si="102"/>
        <v>1</v>
      </c>
    </row>
    <row r="6576" spans="2:15" x14ac:dyDescent="0.3">
      <c r="B6576" s="10">
        <v>2020</v>
      </c>
      <c r="C6576" s="10" t="s">
        <v>43</v>
      </c>
      <c r="D6576" s="10" t="s">
        <v>33</v>
      </c>
      <c r="E6576" s="10" t="s">
        <v>24</v>
      </c>
      <c r="F6576" s="10" t="s">
        <v>18</v>
      </c>
      <c r="G6576" s="10" t="s">
        <v>19</v>
      </c>
      <c r="H6576" s="10" t="s">
        <v>34</v>
      </c>
      <c r="I6576" s="10" t="s">
        <v>21</v>
      </c>
      <c r="O6576" s="10">
        <f t="shared" si="102"/>
        <v>1</v>
      </c>
    </row>
    <row r="6577" spans="2:15" x14ac:dyDescent="0.3">
      <c r="B6577" s="10">
        <v>2020</v>
      </c>
      <c r="C6577" s="10" t="s">
        <v>43</v>
      </c>
      <c r="D6577" s="10" t="s">
        <v>33</v>
      </c>
      <c r="E6577" s="10" t="s">
        <v>35</v>
      </c>
      <c r="F6577" s="10" t="s">
        <v>30</v>
      </c>
      <c r="G6577" s="10" t="s">
        <v>19</v>
      </c>
      <c r="H6577" s="10" t="s">
        <v>20</v>
      </c>
      <c r="I6577" s="10" t="s">
        <v>21</v>
      </c>
      <c r="O6577" s="10">
        <f t="shared" si="102"/>
        <v>1</v>
      </c>
    </row>
    <row r="6578" spans="2:15" x14ac:dyDescent="0.3">
      <c r="B6578" s="10">
        <v>2021</v>
      </c>
      <c r="C6578" s="10" t="s">
        <v>15</v>
      </c>
      <c r="D6578" s="10" t="s">
        <v>31</v>
      </c>
      <c r="E6578" s="10" t="s">
        <v>35</v>
      </c>
      <c r="F6578" s="10" t="s">
        <v>30</v>
      </c>
      <c r="G6578" s="10" t="s">
        <v>44</v>
      </c>
      <c r="H6578" s="10" t="s">
        <v>34</v>
      </c>
      <c r="I6578" s="10" t="s">
        <v>28</v>
      </c>
      <c r="O6578" s="10">
        <f t="shared" si="102"/>
        <v>1</v>
      </c>
    </row>
    <row r="6579" spans="2:15" x14ac:dyDescent="0.3">
      <c r="B6579" s="10">
        <v>2026</v>
      </c>
      <c r="C6579" s="10" t="s">
        <v>45</v>
      </c>
      <c r="D6579" s="10" t="s">
        <v>16</v>
      </c>
      <c r="E6579" s="10" t="s">
        <v>35</v>
      </c>
      <c r="F6579" s="10" t="s">
        <v>18</v>
      </c>
      <c r="G6579" s="10" t="s">
        <v>32</v>
      </c>
      <c r="H6579" s="10" t="s">
        <v>39</v>
      </c>
      <c r="I6579" s="10" t="s">
        <v>28</v>
      </c>
      <c r="O6579" s="10">
        <f t="shared" si="102"/>
        <v>1</v>
      </c>
    </row>
    <row r="6580" spans="2:15" x14ac:dyDescent="0.3">
      <c r="B6580" s="10">
        <v>2024</v>
      </c>
      <c r="C6580" s="10" t="s">
        <v>29</v>
      </c>
      <c r="D6580" s="10" t="s">
        <v>33</v>
      </c>
      <c r="E6580" s="10" t="s">
        <v>35</v>
      </c>
      <c r="F6580" s="10" t="s">
        <v>25</v>
      </c>
      <c r="G6580" s="10" t="s">
        <v>26</v>
      </c>
      <c r="H6580" s="10" t="s">
        <v>27</v>
      </c>
      <c r="I6580" s="10" t="s">
        <v>28</v>
      </c>
      <c r="O6580" s="10">
        <f t="shared" si="102"/>
        <v>1</v>
      </c>
    </row>
    <row r="6581" spans="2:15" x14ac:dyDescent="0.3">
      <c r="B6581" s="10">
        <v>2023</v>
      </c>
      <c r="C6581" s="10" t="s">
        <v>15</v>
      </c>
      <c r="D6581" s="10" t="s">
        <v>31</v>
      </c>
      <c r="E6581" s="10" t="s">
        <v>35</v>
      </c>
      <c r="F6581" s="10" t="s">
        <v>25</v>
      </c>
      <c r="G6581" s="10" t="s">
        <v>26</v>
      </c>
      <c r="H6581" s="10" t="s">
        <v>39</v>
      </c>
      <c r="I6581" s="10" t="s">
        <v>34</v>
      </c>
      <c r="O6581" s="10">
        <f t="shared" si="102"/>
        <v>1</v>
      </c>
    </row>
    <row r="6582" spans="2:15" x14ac:dyDescent="0.3">
      <c r="B6582" s="10">
        <v>2026</v>
      </c>
      <c r="C6582" s="10" t="s">
        <v>36</v>
      </c>
      <c r="D6582" s="10" t="s">
        <v>31</v>
      </c>
      <c r="E6582" s="10" t="s">
        <v>17</v>
      </c>
      <c r="F6582" s="10" t="s">
        <v>30</v>
      </c>
      <c r="G6582" s="10" t="s">
        <v>40</v>
      </c>
      <c r="H6582" s="10" t="s">
        <v>20</v>
      </c>
      <c r="I6582" s="10" t="s">
        <v>21</v>
      </c>
      <c r="O6582" s="10">
        <f t="shared" si="102"/>
        <v>1</v>
      </c>
    </row>
    <row r="6583" spans="2:15" x14ac:dyDescent="0.3">
      <c r="B6583" s="10">
        <v>2023</v>
      </c>
      <c r="C6583" s="10" t="s">
        <v>41</v>
      </c>
      <c r="D6583" s="10" t="s">
        <v>37</v>
      </c>
      <c r="E6583" s="10" t="s">
        <v>35</v>
      </c>
      <c r="F6583" s="10" t="s">
        <v>25</v>
      </c>
      <c r="G6583" s="10" t="s">
        <v>44</v>
      </c>
      <c r="H6583" s="10" t="s">
        <v>39</v>
      </c>
      <c r="I6583" s="10" t="s">
        <v>34</v>
      </c>
      <c r="O6583" s="10">
        <f t="shared" si="102"/>
        <v>1</v>
      </c>
    </row>
    <row r="6584" spans="2:15" x14ac:dyDescent="0.3">
      <c r="B6584" s="10">
        <v>2021</v>
      </c>
      <c r="C6584" s="10" t="s">
        <v>15</v>
      </c>
      <c r="D6584" s="10" t="s">
        <v>37</v>
      </c>
      <c r="E6584" s="10" t="s">
        <v>24</v>
      </c>
      <c r="F6584" s="10" t="s">
        <v>30</v>
      </c>
      <c r="G6584" s="10" t="s">
        <v>26</v>
      </c>
      <c r="H6584" s="10" t="s">
        <v>34</v>
      </c>
      <c r="I6584" s="10" t="s">
        <v>21</v>
      </c>
      <c r="O6584" s="10">
        <f t="shared" si="102"/>
        <v>1</v>
      </c>
    </row>
    <row r="6585" spans="2:15" x14ac:dyDescent="0.3">
      <c r="B6585" s="10">
        <v>2023</v>
      </c>
      <c r="C6585" s="10" t="s">
        <v>15</v>
      </c>
      <c r="D6585" s="10" t="s">
        <v>23</v>
      </c>
      <c r="E6585" s="10" t="s">
        <v>17</v>
      </c>
      <c r="F6585" s="10" t="s">
        <v>30</v>
      </c>
      <c r="G6585" s="10" t="s">
        <v>38</v>
      </c>
      <c r="H6585" s="10" t="s">
        <v>39</v>
      </c>
      <c r="I6585" s="10" t="s">
        <v>28</v>
      </c>
      <c r="O6585" s="10">
        <f t="shared" si="102"/>
        <v>1</v>
      </c>
    </row>
    <row r="6586" spans="2:15" x14ac:dyDescent="0.3">
      <c r="B6586" s="10">
        <v>2021</v>
      </c>
      <c r="C6586" s="10" t="s">
        <v>45</v>
      </c>
      <c r="D6586" s="10" t="s">
        <v>37</v>
      </c>
      <c r="E6586" s="10" t="s">
        <v>35</v>
      </c>
      <c r="F6586" s="10" t="s">
        <v>25</v>
      </c>
      <c r="G6586" s="10" t="s">
        <v>32</v>
      </c>
      <c r="H6586" s="10" t="s">
        <v>39</v>
      </c>
      <c r="I6586" s="10" t="s">
        <v>28</v>
      </c>
      <c r="O6586" s="10">
        <f t="shared" si="102"/>
        <v>1</v>
      </c>
    </row>
    <row r="6587" spans="2:15" x14ac:dyDescent="0.3">
      <c r="B6587" s="10">
        <v>2026</v>
      </c>
      <c r="C6587" s="10" t="s">
        <v>36</v>
      </c>
      <c r="D6587" s="10" t="s">
        <v>23</v>
      </c>
      <c r="E6587" s="10" t="s">
        <v>17</v>
      </c>
      <c r="F6587" s="10" t="s">
        <v>30</v>
      </c>
      <c r="G6587" s="10" t="s">
        <v>26</v>
      </c>
      <c r="H6587" s="10" t="s">
        <v>27</v>
      </c>
      <c r="I6587" s="10" t="s">
        <v>28</v>
      </c>
      <c r="O6587" s="10">
        <f t="shared" si="102"/>
        <v>1</v>
      </c>
    </row>
    <row r="6588" spans="2:15" x14ac:dyDescent="0.3">
      <c r="B6588" s="10">
        <v>2024</v>
      </c>
      <c r="C6588" s="10" t="s">
        <v>45</v>
      </c>
      <c r="D6588" s="10" t="s">
        <v>23</v>
      </c>
      <c r="E6588" s="10" t="s">
        <v>17</v>
      </c>
      <c r="F6588" s="10" t="s">
        <v>25</v>
      </c>
      <c r="G6588" s="10" t="s">
        <v>26</v>
      </c>
      <c r="H6588" s="10" t="s">
        <v>39</v>
      </c>
      <c r="I6588" s="10" t="s">
        <v>28</v>
      </c>
      <c r="O6588" s="10">
        <f t="shared" si="102"/>
        <v>1</v>
      </c>
    </row>
    <row r="6589" spans="2:15" x14ac:dyDescent="0.3">
      <c r="B6589" s="10">
        <v>2020</v>
      </c>
      <c r="C6589" s="10" t="s">
        <v>43</v>
      </c>
      <c r="D6589" s="10" t="s">
        <v>16</v>
      </c>
      <c r="E6589" s="10" t="s">
        <v>17</v>
      </c>
      <c r="F6589" s="10" t="s">
        <v>18</v>
      </c>
      <c r="G6589" s="10" t="s">
        <v>26</v>
      </c>
      <c r="H6589" s="10" t="s">
        <v>39</v>
      </c>
      <c r="I6589" s="10" t="s">
        <v>28</v>
      </c>
      <c r="O6589" s="10">
        <f t="shared" si="102"/>
        <v>1</v>
      </c>
    </row>
    <row r="6590" spans="2:15" x14ac:dyDescent="0.3">
      <c r="B6590" s="10">
        <v>2024</v>
      </c>
      <c r="C6590" s="10" t="s">
        <v>43</v>
      </c>
      <c r="D6590" s="10" t="s">
        <v>31</v>
      </c>
      <c r="E6590" s="10" t="s">
        <v>35</v>
      </c>
      <c r="F6590" s="10" t="s">
        <v>18</v>
      </c>
      <c r="G6590" s="10" t="s">
        <v>44</v>
      </c>
      <c r="H6590" s="10" t="s">
        <v>20</v>
      </c>
      <c r="I6590" s="10" t="s">
        <v>28</v>
      </c>
      <c r="O6590" s="10">
        <f t="shared" si="102"/>
        <v>1</v>
      </c>
    </row>
    <row r="6591" spans="2:15" x14ac:dyDescent="0.3">
      <c r="B6591" s="10">
        <v>2020</v>
      </c>
      <c r="C6591" s="10" t="s">
        <v>36</v>
      </c>
      <c r="D6591" s="10" t="s">
        <v>42</v>
      </c>
      <c r="E6591" s="10" t="s">
        <v>24</v>
      </c>
      <c r="F6591" s="10" t="s">
        <v>25</v>
      </c>
      <c r="G6591" s="10" t="s">
        <v>26</v>
      </c>
      <c r="H6591" s="10" t="s">
        <v>39</v>
      </c>
      <c r="I6591" s="10" t="s">
        <v>28</v>
      </c>
      <c r="O6591" s="10">
        <f t="shared" si="102"/>
        <v>1</v>
      </c>
    </row>
    <row r="6592" spans="2:15" x14ac:dyDescent="0.3">
      <c r="B6592" s="10">
        <v>2021</v>
      </c>
      <c r="C6592" s="10" t="s">
        <v>36</v>
      </c>
      <c r="D6592" s="10" t="s">
        <v>23</v>
      </c>
      <c r="E6592" s="10" t="s">
        <v>35</v>
      </c>
      <c r="F6592" s="10" t="s">
        <v>25</v>
      </c>
      <c r="G6592" s="10" t="s">
        <v>19</v>
      </c>
      <c r="H6592" s="10" t="s">
        <v>39</v>
      </c>
      <c r="I6592" s="10" t="s">
        <v>34</v>
      </c>
      <c r="O6592" s="10">
        <f t="shared" si="102"/>
        <v>1</v>
      </c>
    </row>
    <row r="6593" spans="2:15" x14ac:dyDescent="0.3">
      <c r="B6593" s="10">
        <v>2022</v>
      </c>
      <c r="C6593" s="10" t="s">
        <v>15</v>
      </c>
      <c r="D6593" s="10" t="s">
        <v>31</v>
      </c>
      <c r="E6593" s="10" t="s">
        <v>17</v>
      </c>
      <c r="F6593" s="10" t="s">
        <v>18</v>
      </c>
      <c r="G6593" s="10" t="s">
        <v>38</v>
      </c>
      <c r="H6593" s="10" t="s">
        <v>20</v>
      </c>
      <c r="I6593" s="10" t="s">
        <v>28</v>
      </c>
      <c r="O6593" s="10">
        <f t="shared" si="102"/>
        <v>1</v>
      </c>
    </row>
    <row r="6594" spans="2:15" x14ac:dyDescent="0.3">
      <c r="B6594" s="10">
        <v>2024</v>
      </c>
      <c r="C6594" s="10" t="s">
        <v>15</v>
      </c>
      <c r="D6594" s="10" t="s">
        <v>42</v>
      </c>
      <c r="E6594" s="10" t="s">
        <v>24</v>
      </c>
      <c r="F6594" s="10" t="s">
        <v>18</v>
      </c>
      <c r="G6594" s="10" t="s">
        <v>38</v>
      </c>
      <c r="H6594" s="10" t="s">
        <v>27</v>
      </c>
      <c r="I6594" s="10" t="s">
        <v>28</v>
      </c>
      <c r="O6594" s="10">
        <f t="shared" si="102"/>
        <v>1</v>
      </c>
    </row>
    <row r="6595" spans="2:15" x14ac:dyDescent="0.3">
      <c r="B6595" s="10">
        <v>2020</v>
      </c>
      <c r="C6595" s="10" t="s">
        <v>45</v>
      </c>
      <c r="D6595" s="10" t="s">
        <v>23</v>
      </c>
      <c r="E6595" s="10" t="s">
        <v>35</v>
      </c>
      <c r="F6595" s="10" t="s">
        <v>18</v>
      </c>
      <c r="G6595" s="10" t="s">
        <v>19</v>
      </c>
      <c r="H6595" s="10" t="s">
        <v>27</v>
      </c>
      <c r="I6595" s="10" t="s">
        <v>21</v>
      </c>
      <c r="O6595" s="10">
        <f t="shared" si="102"/>
        <v>1</v>
      </c>
    </row>
    <row r="6596" spans="2:15" x14ac:dyDescent="0.3">
      <c r="B6596" s="10">
        <v>2021</v>
      </c>
      <c r="C6596" s="10" t="s">
        <v>15</v>
      </c>
      <c r="D6596" s="10" t="s">
        <v>16</v>
      </c>
      <c r="E6596" s="10" t="s">
        <v>35</v>
      </c>
      <c r="F6596" s="10" t="s">
        <v>18</v>
      </c>
      <c r="G6596" s="10" t="s">
        <v>38</v>
      </c>
      <c r="H6596" s="10" t="s">
        <v>20</v>
      </c>
      <c r="I6596" s="10" t="s">
        <v>28</v>
      </c>
      <c r="O6596" s="10">
        <f t="shared" si="102"/>
        <v>1</v>
      </c>
    </row>
    <row r="6597" spans="2:15" x14ac:dyDescent="0.3">
      <c r="B6597" s="10">
        <v>2026</v>
      </c>
      <c r="C6597" s="10" t="s">
        <v>43</v>
      </c>
      <c r="D6597" s="10" t="s">
        <v>16</v>
      </c>
      <c r="E6597" s="10" t="s">
        <v>35</v>
      </c>
      <c r="F6597" s="10" t="s">
        <v>18</v>
      </c>
      <c r="G6597" s="10" t="s">
        <v>38</v>
      </c>
      <c r="H6597" s="10" t="s">
        <v>34</v>
      </c>
      <c r="I6597" s="10" t="s">
        <v>21</v>
      </c>
      <c r="O6597" s="10">
        <f t="shared" ref="O6597:O6660" si="103">SUBTOTAL(103,B6597)</f>
        <v>1</v>
      </c>
    </row>
    <row r="6598" spans="2:15" x14ac:dyDescent="0.3">
      <c r="B6598" s="10">
        <v>2024</v>
      </c>
      <c r="C6598" s="10" t="s">
        <v>22</v>
      </c>
      <c r="D6598" s="10" t="s">
        <v>31</v>
      </c>
      <c r="E6598" s="10" t="s">
        <v>24</v>
      </c>
      <c r="F6598" s="10" t="s">
        <v>25</v>
      </c>
      <c r="G6598" s="10" t="s">
        <v>38</v>
      </c>
      <c r="H6598" s="10" t="s">
        <v>27</v>
      </c>
      <c r="I6598" s="10" t="s">
        <v>34</v>
      </c>
      <c r="O6598" s="10">
        <f t="shared" si="103"/>
        <v>1</v>
      </c>
    </row>
    <row r="6599" spans="2:15" x14ac:dyDescent="0.3">
      <c r="B6599" s="10">
        <v>2025</v>
      </c>
      <c r="C6599" s="10" t="s">
        <v>43</v>
      </c>
      <c r="D6599" s="10" t="s">
        <v>33</v>
      </c>
      <c r="E6599" s="10" t="s">
        <v>17</v>
      </c>
      <c r="F6599" s="10" t="s">
        <v>25</v>
      </c>
      <c r="G6599" s="10" t="s">
        <v>40</v>
      </c>
      <c r="H6599" s="10" t="s">
        <v>34</v>
      </c>
      <c r="I6599" s="10" t="s">
        <v>21</v>
      </c>
      <c r="O6599" s="10">
        <f t="shared" si="103"/>
        <v>1</v>
      </c>
    </row>
    <row r="6600" spans="2:15" x14ac:dyDescent="0.3">
      <c r="B6600" s="10">
        <v>2023</v>
      </c>
      <c r="C6600" s="10" t="s">
        <v>29</v>
      </c>
      <c r="D6600" s="10" t="s">
        <v>16</v>
      </c>
      <c r="E6600" s="10" t="s">
        <v>17</v>
      </c>
      <c r="F6600" s="10" t="s">
        <v>25</v>
      </c>
      <c r="G6600" s="10" t="s">
        <v>32</v>
      </c>
      <c r="H6600" s="10" t="s">
        <v>20</v>
      </c>
      <c r="I6600" s="10" t="s">
        <v>21</v>
      </c>
      <c r="O6600" s="10">
        <f t="shared" si="103"/>
        <v>1</v>
      </c>
    </row>
    <row r="6601" spans="2:15" x14ac:dyDescent="0.3">
      <c r="B6601" s="10">
        <v>2026</v>
      </c>
      <c r="C6601" s="10" t="s">
        <v>41</v>
      </c>
      <c r="D6601" s="10" t="s">
        <v>31</v>
      </c>
      <c r="E6601" s="10" t="s">
        <v>35</v>
      </c>
      <c r="F6601" s="10" t="s">
        <v>30</v>
      </c>
      <c r="G6601" s="10" t="s">
        <v>38</v>
      </c>
      <c r="H6601" s="10" t="s">
        <v>20</v>
      </c>
      <c r="I6601" s="10" t="s">
        <v>28</v>
      </c>
      <c r="O6601" s="10">
        <f t="shared" si="103"/>
        <v>1</v>
      </c>
    </row>
    <row r="6602" spans="2:15" x14ac:dyDescent="0.3">
      <c r="B6602" s="10">
        <v>2025</v>
      </c>
      <c r="C6602" s="10" t="s">
        <v>41</v>
      </c>
      <c r="D6602" s="10" t="s">
        <v>37</v>
      </c>
      <c r="E6602" s="10" t="s">
        <v>24</v>
      </c>
      <c r="F6602" s="10" t="s">
        <v>30</v>
      </c>
      <c r="G6602" s="10" t="s">
        <v>26</v>
      </c>
      <c r="H6602" s="10" t="s">
        <v>20</v>
      </c>
      <c r="I6602" s="10" t="s">
        <v>21</v>
      </c>
      <c r="O6602" s="10">
        <f t="shared" si="103"/>
        <v>1</v>
      </c>
    </row>
    <row r="6603" spans="2:15" x14ac:dyDescent="0.3">
      <c r="B6603" s="10">
        <v>2020</v>
      </c>
      <c r="C6603" s="10" t="s">
        <v>36</v>
      </c>
      <c r="D6603" s="10" t="s">
        <v>37</v>
      </c>
      <c r="E6603" s="10" t="s">
        <v>35</v>
      </c>
      <c r="F6603" s="10" t="s">
        <v>30</v>
      </c>
      <c r="G6603" s="10" t="s">
        <v>44</v>
      </c>
      <c r="H6603" s="10" t="s">
        <v>20</v>
      </c>
      <c r="I6603" s="10" t="s">
        <v>21</v>
      </c>
      <c r="O6603" s="10">
        <f t="shared" si="103"/>
        <v>1</v>
      </c>
    </row>
    <row r="6604" spans="2:15" x14ac:dyDescent="0.3">
      <c r="B6604" s="10">
        <v>2021</v>
      </c>
      <c r="C6604" s="10" t="s">
        <v>36</v>
      </c>
      <c r="D6604" s="10" t="s">
        <v>23</v>
      </c>
      <c r="E6604" s="10" t="s">
        <v>24</v>
      </c>
      <c r="F6604" s="10" t="s">
        <v>18</v>
      </c>
      <c r="G6604" s="10" t="s">
        <v>26</v>
      </c>
      <c r="H6604" s="10" t="s">
        <v>39</v>
      </c>
      <c r="I6604" s="10" t="s">
        <v>21</v>
      </c>
      <c r="O6604" s="10">
        <f t="shared" si="103"/>
        <v>1</v>
      </c>
    </row>
    <row r="6605" spans="2:15" x14ac:dyDescent="0.3">
      <c r="B6605" s="10">
        <v>2026</v>
      </c>
      <c r="C6605" s="10" t="s">
        <v>29</v>
      </c>
      <c r="D6605" s="10" t="s">
        <v>23</v>
      </c>
      <c r="E6605" s="10" t="s">
        <v>35</v>
      </c>
      <c r="F6605" s="10" t="s">
        <v>18</v>
      </c>
      <c r="G6605" s="10" t="s">
        <v>32</v>
      </c>
      <c r="H6605" s="10" t="s">
        <v>34</v>
      </c>
      <c r="I6605" s="10" t="s">
        <v>34</v>
      </c>
      <c r="O6605" s="10">
        <f t="shared" si="103"/>
        <v>1</v>
      </c>
    </row>
    <row r="6606" spans="2:15" x14ac:dyDescent="0.3">
      <c r="B6606" s="10">
        <v>2024</v>
      </c>
      <c r="C6606" s="10" t="s">
        <v>45</v>
      </c>
      <c r="D6606" s="10" t="s">
        <v>16</v>
      </c>
      <c r="E6606" s="10" t="s">
        <v>24</v>
      </c>
      <c r="F6606" s="10" t="s">
        <v>18</v>
      </c>
      <c r="G6606" s="10" t="s">
        <v>44</v>
      </c>
      <c r="H6606" s="10" t="s">
        <v>39</v>
      </c>
      <c r="I6606" s="10" t="s">
        <v>21</v>
      </c>
      <c r="O6606" s="10">
        <f t="shared" si="103"/>
        <v>1</v>
      </c>
    </row>
    <row r="6607" spans="2:15" x14ac:dyDescent="0.3">
      <c r="B6607" s="10">
        <v>2025</v>
      </c>
      <c r="C6607" s="10" t="s">
        <v>36</v>
      </c>
      <c r="D6607" s="10" t="s">
        <v>42</v>
      </c>
      <c r="E6607" s="10" t="s">
        <v>35</v>
      </c>
      <c r="F6607" s="10" t="s">
        <v>30</v>
      </c>
      <c r="G6607" s="10" t="s">
        <v>38</v>
      </c>
      <c r="H6607" s="10" t="s">
        <v>34</v>
      </c>
      <c r="I6607" s="10" t="s">
        <v>21</v>
      </c>
      <c r="O6607" s="10">
        <f t="shared" si="103"/>
        <v>1</v>
      </c>
    </row>
    <row r="6608" spans="2:15" x14ac:dyDescent="0.3">
      <c r="B6608" s="10">
        <v>2025</v>
      </c>
      <c r="C6608" s="10" t="s">
        <v>41</v>
      </c>
      <c r="D6608" s="10" t="s">
        <v>23</v>
      </c>
      <c r="E6608" s="10" t="s">
        <v>24</v>
      </c>
      <c r="F6608" s="10" t="s">
        <v>30</v>
      </c>
      <c r="G6608" s="10" t="s">
        <v>38</v>
      </c>
      <c r="H6608" s="10" t="s">
        <v>34</v>
      </c>
      <c r="I6608" s="10" t="s">
        <v>28</v>
      </c>
      <c r="O6608" s="10">
        <f t="shared" si="103"/>
        <v>1</v>
      </c>
    </row>
    <row r="6609" spans="2:15" x14ac:dyDescent="0.3">
      <c r="B6609" s="10">
        <v>2020</v>
      </c>
      <c r="C6609" s="10" t="s">
        <v>43</v>
      </c>
      <c r="D6609" s="10" t="s">
        <v>42</v>
      </c>
      <c r="E6609" s="10" t="s">
        <v>24</v>
      </c>
      <c r="F6609" s="10" t="s">
        <v>18</v>
      </c>
      <c r="G6609" s="10" t="s">
        <v>40</v>
      </c>
      <c r="H6609" s="10" t="s">
        <v>20</v>
      </c>
      <c r="I6609" s="10" t="s">
        <v>21</v>
      </c>
      <c r="O6609" s="10">
        <f t="shared" si="103"/>
        <v>1</v>
      </c>
    </row>
    <row r="6610" spans="2:15" x14ac:dyDescent="0.3">
      <c r="B6610" s="10">
        <v>2020</v>
      </c>
      <c r="C6610" s="10" t="s">
        <v>15</v>
      </c>
      <c r="D6610" s="10" t="s">
        <v>33</v>
      </c>
      <c r="E6610" s="10" t="s">
        <v>35</v>
      </c>
      <c r="F6610" s="10" t="s">
        <v>18</v>
      </c>
      <c r="G6610" s="10" t="s">
        <v>26</v>
      </c>
      <c r="H6610" s="10" t="s">
        <v>39</v>
      </c>
      <c r="I6610" s="10" t="s">
        <v>28</v>
      </c>
      <c r="O6610" s="10">
        <f t="shared" si="103"/>
        <v>1</v>
      </c>
    </row>
    <row r="6611" spans="2:15" x14ac:dyDescent="0.3">
      <c r="B6611" s="10">
        <v>2025</v>
      </c>
      <c r="C6611" s="10" t="s">
        <v>15</v>
      </c>
      <c r="D6611" s="10" t="s">
        <v>37</v>
      </c>
      <c r="E6611" s="10" t="s">
        <v>35</v>
      </c>
      <c r="F6611" s="10" t="s">
        <v>30</v>
      </c>
      <c r="G6611" s="10" t="s">
        <v>32</v>
      </c>
      <c r="H6611" s="10" t="s">
        <v>39</v>
      </c>
      <c r="I6611" s="10" t="s">
        <v>21</v>
      </c>
      <c r="O6611" s="10">
        <f t="shared" si="103"/>
        <v>1</v>
      </c>
    </row>
    <row r="6612" spans="2:15" x14ac:dyDescent="0.3">
      <c r="B6612" s="10">
        <v>2025</v>
      </c>
      <c r="C6612" s="10" t="s">
        <v>15</v>
      </c>
      <c r="D6612" s="10" t="s">
        <v>37</v>
      </c>
      <c r="E6612" s="10" t="s">
        <v>17</v>
      </c>
      <c r="F6612" s="10" t="s">
        <v>18</v>
      </c>
      <c r="G6612" s="10" t="s">
        <v>38</v>
      </c>
      <c r="H6612" s="10" t="s">
        <v>27</v>
      </c>
      <c r="I6612" s="10" t="s">
        <v>28</v>
      </c>
      <c r="O6612" s="10">
        <f t="shared" si="103"/>
        <v>1</v>
      </c>
    </row>
    <row r="6613" spans="2:15" x14ac:dyDescent="0.3">
      <c r="B6613" s="10">
        <v>2020</v>
      </c>
      <c r="C6613" s="10" t="s">
        <v>43</v>
      </c>
      <c r="D6613" s="10" t="s">
        <v>37</v>
      </c>
      <c r="E6613" s="10" t="s">
        <v>17</v>
      </c>
      <c r="F6613" s="10" t="s">
        <v>25</v>
      </c>
      <c r="G6613" s="10" t="s">
        <v>44</v>
      </c>
      <c r="H6613" s="10" t="s">
        <v>39</v>
      </c>
      <c r="I6613" s="10" t="s">
        <v>34</v>
      </c>
      <c r="O6613" s="10">
        <f t="shared" si="103"/>
        <v>1</v>
      </c>
    </row>
    <row r="6614" spans="2:15" x14ac:dyDescent="0.3">
      <c r="B6614" s="10">
        <v>2024</v>
      </c>
      <c r="C6614" s="10" t="s">
        <v>29</v>
      </c>
      <c r="D6614" s="10" t="s">
        <v>16</v>
      </c>
      <c r="E6614" s="10" t="s">
        <v>35</v>
      </c>
      <c r="F6614" s="10" t="s">
        <v>18</v>
      </c>
      <c r="G6614" s="10" t="s">
        <v>26</v>
      </c>
      <c r="H6614" s="10" t="s">
        <v>39</v>
      </c>
      <c r="I6614" s="10" t="s">
        <v>28</v>
      </c>
      <c r="O6614" s="10">
        <f t="shared" si="103"/>
        <v>1</v>
      </c>
    </row>
    <row r="6615" spans="2:15" x14ac:dyDescent="0.3">
      <c r="B6615" s="10">
        <v>2025</v>
      </c>
      <c r="C6615" s="10" t="s">
        <v>15</v>
      </c>
      <c r="D6615" s="10" t="s">
        <v>16</v>
      </c>
      <c r="E6615" s="10" t="s">
        <v>35</v>
      </c>
      <c r="F6615" s="10" t="s">
        <v>25</v>
      </c>
      <c r="G6615" s="10" t="s">
        <v>26</v>
      </c>
      <c r="H6615" s="10" t="s">
        <v>39</v>
      </c>
      <c r="I6615" s="10" t="s">
        <v>21</v>
      </c>
      <c r="O6615" s="10">
        <f t="shared" si="103"/>
        <v>1</v>
      </c>
    </row>
    <row r="6616" spans="2:15" x14ac:dyDescent="0.3">
      <c r="B6616" s="10">
        <v>2020</v>
      </c>
      <c r="C6616" s="10" t="s">
        <v>29</v>
      </c>
      <c r="D6616" s="10" t="s">
        <v>42</v>
      </c>
      <c r="E6616" s="10" t="s">
        <v>35</v>
      </c>
      <c r="F6616" s="10" t="s">
        <v>18</v>
      </c>
      <c r="G6616" s="10" t="s">
        <v>38</v>
      </c>
      <c r="H6616" s="10" t="s">
        <v>34</v>
      </c>
      <c r="I6616" s="10" t="s">
        <v>28</v>
      </c>
      <c r="O6616" s="10">
        <f t="shared" si="103"/>
        <v>1</v>
      </c>
    </row>
    <row r="6617" spans="2:15" x14ac:dyDescent="0.3">
      <c r="B6617" s="10">
        <v>2024</v>
      </c>
      <c r="C6617" s="10" t="s">
        <v>45</v>
      </c>
      <c r="D6617" s="10" t="s">
        <v>42</v>
      </c>
      <c r="E6617" s="10" t="s">
        <v>17</v>
      </c>
      <c r="F6617" s="10" t="s">
        <v>18</v>
      </c>
      <c r="G6617" s="10" t="s">
        <v>32</v>
      </c>
      <c r="H6617" s="10" t="s">
        <v>34</v>
      </c>
      <c r="I6617" s="10" t="s">
        <v>34</v>
      </c>
      <c r="O6617" s="10">
        <f t="shared" si="103"/>
        <v>1</v>
      </c>
    </row>
    <row r="6618" spans="2:15" x14ac:dyDescent="0.3">
      <c r="B6618" s="10">
        <v>2020</v>
      </c>
      <c r="C6618" s="10" t="s">
        <v>41</v>
      </c>
      <c r="D6618" s="10" t="s">
        <v>42</v>
      </c>
      <c r="E6618" s="10" t="s">
        <v>24</v>
      </c>
      <c r="F6618" s="10" t="s">
        <v>25</v>
      </c>
      <c r="G6618" s="10" t="s">
        <v>19</v>
      </c>
      <c r="H6618" s="10" t="s">
        <v>39</v>
      </c>
      <c r="I6618" s="10" t="s">
        <v>28</v>
      </c>
      <c r="O6618" s="10">
        <f t="shared" si="103"/>
        <v>1</v>
      </c>
    </row>
    <row r="6619" spans="2:15" x14ac:dyDescent="0.3">
      <c r="B6619" s="10">
        <v>2024</v>
      </c>
      <c r="C6619" s="10" t="s">
        <v>15</v>
      </c>
      <c r="D6619" s="10" t="s">
        <v>42</v>
      </c>
      <c r="E6619" s="10" t="s">
        <v>17</v>
      </c>
      <c r="F6619" s="10" t="s">
        <v>30</v>
      </c>
      <c r="G6619" s="10" t="s">
        <v>19</v>
      </c>
      <c r="H6619" s="10" t="s">
        <v>20</v>
      </c>
      <c r="I6619" s="10" t="s">
        <v>34</v>
      </c>
      <c r="O6619" s="10">
        <f t="shared" si="103"/>
        <v>1</v>
      </c>
    </row>
    <row r="6620" spans="2:15" x14ac:dyDescent="0.3">
      <c r="B6620" s="10">
        <v>2026</v>
      </c>
      <c r="C6620" s="10" t="s">
        <v>22</v>
      </c>
      <c r="D6620" s="10" t="s">
        <v>16</v>
      </c>
      <c r="E6620" s="10" t="s">
        <v>17</v>
      </c>
      <c r="F6620" s="10" t="s">
        <v>18</v>
      </c>
      <c r="G6620" s="10" t="s">
        <v>40</v>
      </c>
      <c r="H6620" s="10" t="s">
        <v>39</v>
      </c>
      <c r="I6620" s="10" t="s">
        <v>21</v>
      </c>
      <c r="O6620" s="10">
        <f t="shared" si="103"/>
        <v>1</v>
      </c>
    </row>
    <row r="6621" spans="2:15" x14ac:dyDescent="0.3">
      <c r="B6621" s="10">
        <v>2025</v>
      </c>
      <c r="C6621" s="10" t="s">
        <v>22</v>
      </c>
      <c r="D6621" s="10" t="s">
        <v>31</v>
      </c>
      <c r="E6621" s="10" t="s">
        <v>24</v>
      </c>
      <c r="F6621" s="10" t="s">
        <v>25</v>
      </c>
      <c r="G6621" s="10" t="s">
        <v>44</v>
      </c>
      <c r="H6621" s="10" t="s">
        <v>39</v>
      </c>
      <c r="I6621" s="10" t="s">
        <v>28</v>
      </c>
      <c r="O6621" s="10">
        <f t="shared" si="103"/>
        <v>1</v>
      </c>
    </row>
    <row r="6622" spans="2:15" x14ac:dyDescent="0.3">
      <c r="B6622" s="10">
        <v>2021</v>
      </c>
      <c r="C6622" s="10" t="s">
        <v>41</v>
      </c>
      <c r="D6622" s="10" t="s">
        <v>42</v>
      </c>
      <c r="E6622" s="10" t="s">
        <v>35</v>
      </c>
      <c r="F6622" s="10" t="s">
        <v>18</v>
      </c>
      <c r="G6622" s="10" t="s">
        <v>44</v>
      </c>
      <c r="H6622" s="10" t="s">
        <v>20</v>
      </c>
      <c r="I6622" s="10" t="s">
        <v>21</v>
      </c>
      <c r="O6622" s="10">
        <f t="shared" si="103"/>
        <v>1</v>
      </c>
    </row>
    <row r="6623" spans="2:15" x14ac:dyDescent="0.3">
      <c r="B6623" s="10">
        <v>2020</v>
      </c>
      <c r="C6623" s="10" t="s">
        <v>43</v>
      </c>
      <c r="D6623" s="10" t="s">
        <v>16</v>
      </c>
      <c r="E6623" s="10" t="s">
        <v>24</v>
      </c>
      <c r="F6623" s="10" t="s">
        <v>25</v>
      </c>
      <c r="G6623" s="10" t="s">
        <v>40</v>
      </c>
      <c r="H6623" s="10" t="s">
        <v>39</v>
      </c>
      <c r="I6623" s="10" t="s">
        <v>21</v>
      </c>
      <c r="O6623" s="10">
        <f t="shared" si="103"/>
        <v>1</v>
      </c>
    </row>
    <row r="6624" spans="2:15" x14ac:dyDescent="0.3">
      <c r="B6624" s="10">
        <v>2020</v>
      </c>
      <c r="C6624" s="10" t="s">
        <v>45</v>
      </c>
      <c r="D6624" s="10" t="s">
        <v>42</v>
      </c>
      <c r="E6624" s="10" t="s">
        <v>17</v>
      </c>
      <c r="F6624" s="10" t="s">
        <v>18</v>
      </c>
      <c r="G6624" s="10" t="s">
        <v>32</v>
      </c>
      <c r="H6624" s="10" t="s">
        <v>34</v>
      </c>
      <c r="I6624" s="10" t="s">
        <v>28</v>
      </c>
      <c r="O6624" s="10">
        <f t="shared" si="103"/>
        <v>1</v>
      </c>
    </row>
    <row r="6625" spans="2:15" x14ac:dyDescent="0.3">
      <c r="B6625" s="10">
        <v>2020</v>
      </c>
      <c r="C6625" s="10" t="s">
        <v>29</v>
      </c>
      <c r="D6625" s="10" t="s">
        <v>33</v>
      </c>
      <c r="E6625" s="10" t="s">
        <v>17</v>
      </c>
      <c r="F6625" s="10" t="s">
        <v>18</v>
      </c>
      <c r="G6625" s="10" t="s">
        <v>26</v>
      </c>
      <c r="H6625" s="10" t="s">
        <v>20</v>
      </c>
      <c r="I6625" s="10" t="s">
        <v>34</v>
      </c>
      <c r="O6625" s="10">
        <f t="shared" si="103"/>
        <v>1</v>
      </c>
    </row>
    <row r="6626" spans="2:15" x14ac:dyDescent="0.3">
      <c r="B6626" s="10">
        <v>2025</v>
      </c>
      <c r="C6626" s="10" t="s">
        <v>45</v>
      </c>
      <c r="D6626" s="10" t="s">
        <v>37</v>
      </c>
      <c r="E6626" s="10" t="s">
        <v>24</v>
      </c>
      <c r="F6626" s="10" t="s">
        <v>18</v>
      </c>
      <c r="G6626" s="10" t="s">
        <v>38</v>
      </c>
      <c r="H6626" s="10" t="s">
        <v>27</v>
      </c>
      <c r="I6626" s="10" t="s">
        <v>28</v>
      </c>
      <c r="O6626" s="10">
        <f t="shared" si="103"/>
        <v>1</v>
      </c>
    </row>
    <row r="6627" spans="2:15" x14ac:dyDescent="0.3">
      <c r="B6627" s="10">
        <v>2023</v>
      </c>
      <c r="C6627" s="10" t="s">
        <v>43</v>
      </c>
      <c r="D6627" s="10" t="s">
        <v>42</v>
      </c>
      <c r="E6627" s="10" t="s">
        <v>35</v>
      </c>
      <c r="F6627" s="10" t="s">
        <v>18</v>
      </c>
      <c r="G6627" s="10" t="s">
        <v>38</v>
      </c>
      <c r="H6627" s="10" t="s">
        <v>39</v>
      </c>
      <c r="I6627" s="10" t="s">
        <v>21</v>
      </c>
      <c r="O6627" s="10">
        <f t="shared" si="103"/>
        <v>1</v>
      </c>
    </row>
    <row r="6628" spans="2:15" x14ac:dyDescent="0.3">
      <c r="B6628" s="10">
        <v>2024</v>
      </c>
      <c r="C6628" s="10" t="s">
        <v>22</v>
      </c>
      <c r="D6628" s="10" t="s">
        <v>23</v>
      </c>
      <c r="E6628" s="10" t="s">
        <v>35</v>
      </c>
      <c r="F6628" s="10" t="s">
        <v>25</v>
      </c>
      <c r="G6628" s="10" t="s">
        <v>26</v>
      </c>
      <c r="H6628" s="10" t="s">
        <v>34</v>
      </c>
      <c r="I6628" s="10" t="s">
        <v>28</v>
      </c>
      <c r="O6628" s="10">
        <f t="shared" si="103"/>
        <v>1</v>
      </c>
    </row>
    <row r="6629" spans="2:15" x14ac:dyDescent="0.3">
      <c r="B6629" s="10">
        <v>2022</v>
      </c>
      <c r="C6629" s="10" t="s">
        <v>29</v>
      </c>
      <c r="D6629" s="10" t="s">
        <v>42</v>
      </c>
      <c r="E6629" s="10" t="s">
        <v>17</v>
      </c>
      <c r="F6629" s="10" t="s">
        <v>25</v>
      </c>
      <c r="G6629" s="10" t="s">
        <v>40</v>
      </c>
      <c r="H6629" s="10" t="s">
        <v>34</v>
      </c>
      <c r="I6629" s="10" t="s">
        <v>21</v>
      </c>
      <c r="O6629" s="10">
        <f t="shared" si="103"/>
        <v>1</v>
      </c>
    </row>
    <row r="6630" spans="2:15" x14ac:dyDescent="0.3">
      <c r="B6630" s="10">
        <v>2021</v>
      </c>
      <c r="C6630" s="10" t="s">
        <v>41</v>
      </c>
      <c r="D6630" s="10" t="s">
        <v>16</v>
      </c>
      <c r="E6630" s="10" t="s">
        <v>35</v>
      </c>
      <c r="F6630" s="10" t="s">
        <v>18</v>
      </c>
      <c r="G6630" s="10" t="s">
        <v>26</v>
      </c>
      <c r="H6630" s="10" t="s">
        <v>27</v>
      </c>
      <c r="I6630" s="10" t="s">
        <v>28</v>
      </c>
      <c r="O6630" s="10">
        <f t="shared" si="103"/>
        <v>1</v>
      </c>
    </row>
    <row r="6631" spans="2:15" x14ac:dyDescent="0.3">
      <c r="B6631" s="10">
        <v>2022</v>
      </c>
      <c r="C6631" s="10" t="s">
        <v>36</v>
      </c>
      <c r="D6631" s="10" t="s">
        <v>37</v>
      </c>
      <c r="E6631" s="10" t="s">
        <v>35</v>
      </c>
      <c r="F6631" s="10" t="s">
        <v>30</v>
      </c>
      <c r="G6631" s="10" t="s">
        <v>40</v>
      </c>
      <c r="H6631" s="10" t="s">
        <v>20</v>
      </c>
      <c r="I6631" s="10" t="s">
        <v>28</v>
      </c>
      <c r="O6631" s="10">
        <f t="shared" si="103"/>
        <v>1</v>
      </c>
    </row>
    <row r="6632" spans="2:15" x14ac:dyDescent="0.3">
      <c r="B6632" s="10">
        <v>2026</v>
      </c>
      <c r="C6632" s="10" t="s">
        <v>22</v>
      </c>
      <c r="D6632" s="10" t="s">
        <v>42</v>
      </c>
      <c r="E6632" s="10" t="s">
        <v>17</v>
      </c>
      <c r="F6632" s="10" t="s">
        <v>18</v>
      </c>
      <c r="G6632" s="10" t="s">
        <v>38</v>
      </c>
      <c r="H6632" s="10" t="s">
        <v>34</v>
      </c>
      <c r="I6632" s="10" t="s">
        <v>28</v>
      </c>
      <c r="O6632" s="10">
        <f t="shared" si="103"/>
        <v>1</v>
      </c>
    </row>
    <row r="6633" spans="2:15" x14ac:dyDescent="0.3">
      <c r="B6633" s="10">
        <v>2022</v>
      </c>
      <c r="C6633" s="10" t="s">
        <v>15</v>
      </c>
      <c r="D6633" s="10" t="s">
        <v>42</v>
      </c>
      <c r="E6633" s="10" t="s">
        <v>24</v>
      </c>
      <c r="F6633" s="10" t="s">
        <v>30</v>
      </c>
      <c r="G6633" s="10" t="s">
        <v>32</v>
      </c>
      <c r="H6633" s="10" t="s">
        <v>27</v>
      </c>
      <c r="I6633" s="10" t="s">
        <v>28</v>
      </c>
      <c r="O6633" s="10">
        <f t="shared" si="103"/>
        <v>1</v>
      </c>
    </row>
    <row r="6634" spans="2:15" x14ac:dyDescent="0.3">
      <c r="B6634" s="10">
        <v>2025</v>
      </c>
      <c r="C6634" s="10" t="s">
        <v>15</v>
      </c>
      <c r="D6634" s="10" t="s">
        <v>23</v>
      </c>
      <c r="E6634" s="10" t="s">
        <v>24</v>
      </c>
      <c r="F6634" s="10" t="s">
        <v>18</v>
      </c>
      <c r="G6634" s="10" t="s">
        <v>19</v>
      </c>
      <c r="H6634" s="10" t="s">
        <v>34</v>
      </c>
      <c r="I6634" s="10" t="s">
        <v>21</v>
      </c>
      <c r="O6634" s="10">
        <f t="shared" si="103"/>
        <v>1</v>
      </c>
    </row>
    <row r="6635" spans="2:15" x14ac:dyDescent="0.3">
      <c r="B6635" s="10">
        <v>2023</v>
      </c>
      <c r="C6635" s="10" t="s">
        <v>15</v>
      </c>
      <c r="D6635" s="10" t="s">
        <v>23</v>
      </c>
      <c r="E6635" s="10" t="s">
        <v>17</v>
      </c>
      <c r="F6635" s="10" t="s">
        <v>25</v>
      </c>
      <c r="G6635" s="10" t="s">
        <v>38</v>
      </c>
      <c r="H6635" s="10" t="s">
        <v>39</v>
      </c>
      <c r="I6635" s="10" t="s">
        <v>34</v>
      </c>
      <c r="O6635" s="10">
        <f t="shared" si="103"/>
        <v>1</v>
      </c>
    </row>
    <row r="6636" spans="2:15" x14ac:dyDescent="0.3">
      <c r="B6636" s="10">
        <v>2025</v>
      </c>
      <c r="C6636" s="10" t="s">
        <v>29</v>
      </c>
      <c r="D6636" s="10" t="s">
        <v>23</v>
      </c>
      <c r="E6636" s="10" t="s">
        <v>35</v>
      </c>
      <c r="F6636" s="10" t="s">
        <v>25</v>
      </c>
      <c r="G6636" s="10" t="s">
        <v>32</v>
      </c>
      <c r="H6636" s="10" t="s">
        <v>20</v>
      </c>
      <c r="I6636" s="10" t="s">
        <v>28</v>
      </c>
      <c r="O6636" s="10">
        <f t="shared" si="103"/>
        <v>1</v>
      </c>
    </row>
    <row r="6637" spans="2:15" x14ac:dyDescent="0.3">
      <c r="B6637" s="10">
        <v>2025</v>
      </c>
      <c r="C6637" s="10" t="s">
        <v>22</v>
      </c>
      <c r="D6637" s="10" t="s">
        <v>23</v>
      </c>
      <c r="E6637" s="10" t="s">
        <v>17</v>
      </c>
      <c r="F6637" s="10" t="s">
        <v>18</v>
      </c>
      <c r="G6637" s="10" t="s">
        <v>19</v>
      </c>
      <c r="H6637" s="10" t="s">
        <v>27</v>
      </c>
      <c r="I6637" s="10" t="s">
        <v>28</v>
      </c>
      <c r="O6637" s="10">
        <f t="shared" si="103"/>
        <v>1</v>
      </c>
    </row>
    <row r="6638" spans="2:15" x14ac:dyDescent="0.3">
      <c r="B6638" s="10">
        <v>2022</v>
      </c>
      <c r="C6638" s="10" t="s">
        <v>15</v>
      </c>
      <c r="D6638" s="10" t="s">
        <v>31</v>
      </c>
      <c r="E6638" s="10" t="s">
        <v>35</v>
      </c>
      <c r="F6638" s="10" t="s">
        <v>30</v>
      </c>
      <c r="G6638" s="10" t="s">
        <v>40</v>
      </c>
      <c r="H6638" s="10" t="s">
        <v>20</v>
      </c>
      <c r="I6638" s="10" t="s">
        <v>21</v>
      </c>
      <c r="O6638" s="10">
        <f t="shared" si="103"/>
        <v>1</v>
      </c>
    </row>
    <row r="6639" spans="2:15" x14ac:dyDescent="0.3">
      <c r="B6639" s="10">
        <v>2024</v>
      </c>
      <c r="C6639" s="10" t="s">
        <v>29</v>
      </c>
      <c r="D6639" s="10" t="s">
        <v>31</v>
      </c>
      <c r="E6639" s="10" t="s">
        <v>35</v>
      </c>
      <c r="F6639" s="10" t="s">
        <v>18</v>
      </c>
      <c r="G6639" s="10" t="s">
        <v>40</v>
      </c>
      <c r="H6639" s="10" t="s">
        <v>39</v>
      </c>
      <c r="I6639" s="10" t="s">
        <v>21</v>
      </c>
      <c r="O6639" s="10">
        <f t="shared" si="103"/>
        <v>1</v>
      </c>
    </row>
    <row r="6640" spans="2:15" x14ac:dyDescent="0.3">
      <c r="B6640" s="10">
        <v>2021</v>
      </c>
      <c r="C6640" s="10" t="s">
        <v>29</v>
      </c>
      <c r="D6640" s="10" t="s">
        <v>31</v>
      </c>
      <c r="E6640" s="10" t="s">
        <v>24</v>
      </c>
      <c r="F6640" s="10" t="s">
        <v>25</v>
      </c>
      <c r="G6640" s="10" t="s">
        <v>26</v>
      </c>
      <c r="H6640" s="10" t="s">
        <v>34</v>
      </c>
      <c r="I6640" s="10" t="s">
        <v>21</v>
      </c>
      <c r="O6640" s="10">
        <f t="shared" si="103"/>
        <v>1</v>
      </c>
    </row>
    <row r="6641" spans="2:15" x14ac:dyDescent="0.3">
      <c r="B6641" s="10">
        <v>2021</v>
      </c>
      <c r="C6641" s="10" t="s">
        <v>45</v>
      </c>
      <c r="D6641" s="10" t="s">
        <v>23</v>
      </c>
      <c r="E6641" s="10" t="s">
        <v>24</v>
      </c>
      <c r="F6641" s="10" t="s">
        <v>18</v>
      </c>
      <c r="G6641" s="10" t="s">
        <v>32</v>
      </c>
      <c r="H6641" s="10" t="s">
        <v>20</v>
      </c>
      <c r="I6641" s="10" t="s">
        <v>28</v>
      </c>
      <c r="O6641" s="10">
        <f t="shared" si="103"/>
        <v>1</v>
      </c>
    </row>
    <row r="6642" spans="2:15" x14ac:dyDescent="0.3">
      <c r="B6642" s="10">
        <v>2021</v>
      </c>
      <c r="C6642" s="10" t="s">
        <v>41</v>
      </c>
      <c r="D6642" s="10" t="s">
        <v>33</v>
      </c>
      <c r="E6642" s="10" t="s">
        <v>17</v>
      </c>
      <c r="F6642" s="10" t="s">
        <v>25</v>
      </c>
      <c r="G6642" s="10" t="s">
        <v>38</v>
      </c>
      <c r="H6642" s="10" t="s">
        <v>20</v>
      </c>
      <c r="I6642" s="10" t="s">
        <v>21</v>
      </c>
      <c r="O6642" s="10">
        <f t="shared" si="103"/>
        <v>1</v>
      </c>
    </row>
    <row r="6643" spans="2:15" x14ac:dyDescent="0.3">
      <c r="B6643" s="10">
        <v>2024</v>
      </c>
      <c r="C6643" s="10" t="s">
        <v>36</v>
      </c>
      <c r="D6643" s="10" t="s">
        <v>23</v>
      </c>
      <c r="E6643" s="10" t="s">
        <v>35</v>
      </c>
      <c r="F6643" s="10" t="s">
        <v>30</v>
      </c>
      <c r="G6643" s="10" t="s">
        <v>38</v>
      </c>
      <c r="H6643" s="10" t="s">
        <v>20</v>
      </c>
      <c r="I6643" s="10" t="s">
        <v>28</v>
      </c>
      <c r="O6643" s="10">
        <f t="shared" si="103"/>
        <v>1</v>
      </c>
    </row>
    <row r="6644" spans="2:15" x14ac:dyDescent="0.3">
      <c r="B6644" s="10">
        <v>2024</v>
      </c>
      <c r="C6644" s="10" t="s">
        <v>15</v>
      </c>
      <c r="D6644" s="10" t="s">
        <v>37</v>
      </c>
      <c r="E6644" s="10" t="s">
        <v>17</v>
      </c>
      <c r="F6644" s="10" t="s">
        <v>25</v>
      </c>
      <c r="G6644" s="10" t="s">
        <v>38</v>
      </c>
      <c r="H6644" s="10" t="s">
        <v>20</v>
      </c>
      <c r="I6644" s="10" t="s">
        <v>34</v>
      </c>
      <c r="O6644" s="10">
        <f t="shared" si="103"/>
        <v>1</v>
      </c>
    </row>
    <row r="6645" spans="2:15" x14ac:dyDescent="0.3">
      <c r="B6645" s="10">
        <v>2022</v>
      </c>
      <c r="C6645" s="10" t="s">
        <v>36</v>
      </c>
      <c r="D6645" s="10" t="s">
        <v>42</v>
      </c>
      <c r="E6645" s="10" t="s">
        <v>17</v>
      </c>
      <c r="F6645" s="10" t="s">
        <v>30</v>
      </c>
      <c r="G6645" s="10" t="s">
        <v>32</v>
      </c>
      <c r="H6645" s="10" t="s">
        <v>27</v>
      </c>
      <c r="I6645" s="10" t="s">
        <v>21</v>
      </c>
      <c r="O6645" s="10">
        <f t="shared" si="103"/>
        <v>1</v>
      </c>
    </row>
    <row r="6646" spans="2:15" x14ac:dyDescent="0.3">
      <c r="B6646" s="10">
        <v>2020</v>
      </c>
      <c r="C6646" s="10" t="s">
        <v>22</v>
      </c>
      <c r="D6646" s="10" t="s">
        <v>33</v>
      </c>
      <c r="E6646" s="10" t="s">
        <v>35</v>
      </c>
      <c r="F6646" s="10" t="s">
        <v>30</v>
      </c>
      <c r="G6646" s="10" t="s">
        <v>19</v>
      </c>
      <c r="H6646" s="10" t="s">
        <v>27</v>
      </c>
      <c r="I6646" s="10" t="s">
        <v>21</v>
      </c>
      <c r="O6646" s="10">
        <f t="shared" si="103"/>
        <v>1</v>
      </c>
    </row>
    <row r="6647" spans="2:15" x14ac:dyDescent="0.3">
      <c r="B6647" s="10">
        <v>2025</v>
      </c>
      <c r="C6647" s="10" t="s">
        <v>41</v>
      </c>
      <c r="D6647" s="10" t="s">
        <v>31</v>
      </c>
      <c r="E6647" s="10" t="s">
        <v>17</v>
      </c>
      <c r="F6647" s="10" t="s">
        <v>25</v>
      </c>
      <c r="G6647" s="10" t="s">
        <v>44</v>
      </c>
      <c r="H6647" s="10" t="s">
        <v>34</v>
      </c>
      <c r="I6647" s="10" t="s">
        <v>21</v>
      </c>
      <c r="O6647" s="10">
        <f t="shared" si="103"/>
        <v>1</v>
      </c>
    </row>
    <row r="6648" spans="2:15" x14ac:dyDescent="0.3">
      <c r="B6648" s="10">
        <v>2020</v>
      </c>
      <c r="C6648" s="10" t="s">
        <v>36</v>
      </c>
      <c r="D6648" s="10" t="s">
        <v>33</v>
      </c>
      <c r="E6648" s="10" t="s">
        <v>17</v>
      </c>
      <c r="F6648" s="10" t="s">
        <v>18</v>
      </c>
      <c r="G6648" s="10" t="s">
        <v>44</v>
      </c>
      <c r="H6648" s="10" t="s">
        <v>34</v>
      </c>
      <c r="I6648" s="10" t="s">
        <v>34</v>
      </c>
      <c r="O6648" s="10">
        <f t="shared" si="103"/>
        <v>1</v>
      </c>
    </row>
    <row r="6649" spans="2:15" x14ac:dyDescent="0.3">
      <c r="B6649" s="10">
        <v>2020</v>
      </c>
      <c r="C6649" s="10" t="s">
        <v>36</v>
      </c>
      <c r="D6649" s="10" t="s">
        <v>23</v>
      </c>
      <c r="E6649" s="10" t="s">
        <v>17</v>
      </c>
      <c r="F6649" s="10" t="s">
        <v>18</v>
      </c>
      <c r="G6649" s="10" t="s">
        <v>40</v>
      </c>
      <c r="H6649" s="10" t="s">
        <v>27</v>
      </c>
      <c r="I6649" s="10" t="s">
        <v>21</v>
      </c>
      <c r="O6649" s="10">
        <f t="shared" si="103"/>
        <v>1</v>
      </c>
    </row>
    <row r="6650" spans="2:15" x14ac:dyDescent="0.3">
      <c r="B6650" s="10">
        <v>2021</v>
      </c>
      <c r="C6650" s="10" t="s">
        <v>43</v>
      </c>
      <c r="D6650" s="10" t="s">
        <v>31</v>
      </c>
      <c r="E6650" s="10" t="s">
        <v>17</v>
      </c>
      <c r="F6650" s="10" t="s">
        <v>30</v>
      </c>
      <c r="G6650" s="10" t="s">
        <v>38</v>
      </c>
      <c r="H6650" s="10" t="s">
        <v>20</v>
      </c>
      <c r="I6650" s="10" t="s">
        <v>21</v>
      </c>
      <c r="O6650" s="10">
        <f t="shared" si="103"/>
        <v>1</v>
      </c>
    </row>
    <row r="6651" spans="2:15" x14ac:dyDescent="0.3">
      <c r="B6651" s="10">
        <v>2021</v>
      </c>
      <c r="C6651" s="10" t="s">
        <v>22</v>
      </c>
      <c r="D6651" s="10" t="s">
        <v>37</v>
      </c>
      <c r="E6651" s="10" t="s">
        <v>24</v>
      </c>
      <c r="F6651" s="10" t="s">
        <v>18</v>
      </c>
      <c r="G6651" s="10" t="s">
        <v>32</v>
      </c>
      <c r="H6651" s="10" t="s">
        <v>20</v>
      </c>
      <c r="I6651" s="10" t="s">
        <v>28</v>
      </c>
      <c r="O6651" s="10">
        <f t="shared" si="103"/>
        <v>1</v>
      </c>
    </row>
    <row r="6652" spans="2:15" x14ac:dyDescent="0.3">
      <c r="B6652" s="10">
        <v>2025</v>
      </c>
      <c r="C6652" s="10" t="s">
        <v>29</v>
      </c>
      <c r="D6652" s="10" t="s">
        <v>23</v>
      </c>
      <c r="E6652" s="10" t="s">
        <v>35</v>
      </c>
      <c r="F6652" s="10" t="s">
        <v>25</v>
      </c>
      <c r="G6652" s="10" t="s">
        <v>19</v>
      </c>
      <c r="H6652" s="10" t="s">
        <v>27</v>
      </c>
      <c r="I6652" s="10" t="s">
        <v>28</v>
      </c>
      <c r="O6652" s="10">
        <f t="shared" si="103"/>
        <v>1</v>
      </c>
    </row>
    <row r="6653" spans="2:15" x14ac:dyDescent="0.3">
      <c r="B6653" s="10">
        <v>2026</v>
      </c>
      <c r="C6653" s="10" t="s">
        <v>29</v>
      </c>
      <c r="D6653" s="10" t="s">
        <v>16</v>
      </c>
      <c r="E6653" s="10" t="s">
        <v>35</v>
      </c>
      <c r="F6653" s="10" t="s">
        <v>30</v>
      </c>
      <c r="G6653" s="10" t="s">
        <v>19</v>
      </c>
      <c r="H6653" s="10" t="s">
        <v>34</v>
      </c>
      <c r="I6653" s="10" t="s">
        <v>34</v>
      </c>
      <c r="O6653" s="10">
        <f t="shared" si="103"/>
        <v>1</v>
      </c>
    </row>
    <row r="6654" spans="2:15" x14ac:dyDescent="0.3">
      <c r="B6654" s="10">
        <v>2020</v>
      </c>
      <c r="C6654" s="10" t="s">
        <v>22</v>
      </c>
      <c r="D6654" s="10" t="s">
        <v>23</v>
      </c>
      <c r="E6654" s="10" t="s">
        <v>17</v>
      </c>
      <c r="F6654" s="10" t="s">
        <v>25</v>
      </c>
      <c r="G6654" s="10" t="s">
        <v>19</v>
      </c>
      <c r="H6654" s="10" t="s">
        <v>27</v>
      </c>
      <c r="I6654" s="10" t="s">
        <v>28</v>
      </c>
      <c r="O6654" s="10">
        <f t="shared" si="103"/>
        <v>1</v>
      </c>
    </row>
    <row r="6655" spans="2:15" x14ac:dyDescent="0.3">
      <c r="B6655" s="10">
        <v>2025</v>
      </c>
      <c r="C6655" s="10" t="s">
        <v>43</v>
      </c>
      <c r="D6655" s="10" t="s">
        <v>16</v>
      </c>
      <c r="E6655" s="10" t="s">
        <v>24</v>
      </c>
      <c r="F6655" s="10" t="s">
        <v>25</v>
      </c>
      <c r="G6655" s="10" t="s">
        <v>26</v>
      </c>
      <c r="H6655" s="10" t="s">
        <v>20</v>
      </c>
      <c r="I6655" s="10" t="s">
        <v>34</v>
      </c>
      <c r="O6655" s="10">
        <f t="shared" si="103"/>
        <v>1</v>
      </c>
    </row>
    <row r="6656" spans="2:15" x14ac:dyDescent="0.3">
      <c r="B6656" s="10">
        <v>2024</v>
      </c>
      <c r="C6656" s="10" t="s">
        <v>15</v>
      </c>
      <c r="D6656" s="10" t="s">
        <v>31</v>
      </c>
      <c r="E6656" s="10" t="s">
        <v>24</v>
      </c>
      <c r="F6656" s="10" t="s">
        <v>30</v>
      </c>
      <c r="G6656" s="10" t="s">
        <v>38</v>
      </c>
      <c r="H6656" s="10" t="s">
        <v>34</v>
      </c>
      <c r="I6656" s="10" t="s">
        <v>28</v>
      </c>
      <c r="O6656" s="10">
        <f t="shared" si="103"/>
        <v>1</v>
      </c>
    </row>
    <row r="6657" spans="2:15" x14ac:dyDescent="0.3">
      <c r="B6657" s="10">
        <v>2021</v>
      </c>
      <c r="C6657" s="10" t="s">
        <v>43</v>
      </c>
      <c r="D6657" s="10" t="s">
        <v>16</v>
      </c>
      <c r="E6657" s="10" t="s">
        <v>24</v>
      </c>
      <c r="F6657" s="10" t="s">
        <v>18</v>
      </c>
      <c r="G6657" s="10" t="s">
        <v>38</v>
      </c>
      <c r="H6657" s="10" t="s">
        <v>27</v>
      </c>
      <c r="I6657" s="10" t="s">
        <v>21</v>
      </c>
      <c r="O6657" s="10">
        <f t="shared" si="103"/>
        <v>1</v>
      </c>
    </row>
    <row r="6658" spans="2:15" x14ac:dyDescent="0.3">
      <c r="B6658" s="10">
        <v>2026</v>
      </c>
      <c r="C6658" s="10" t="s">
        <v>22</v>
      </c>
      <c r="D6658" s="10" t="s">
        <v>16</v>
      </c>
      <c r="E6658" s="10" t="s">
        <v>24</v>
      </c>
      <c r="F6658" s="10" t="s">
        <v>30</v>
      </c>
      <c r="G6658" s="10" t="s">
        <v>19</v>
      </c>
      <c r="H6658" s="10" t="s">
        <v>39</v>
      </c>
      <c r="I6658" s="10" t="s">
        <v>34</v>
      </c>
      <c r="O6658" s="10">
        <f t="shared" si="103"/>
        <v>1</v>
      </c>
    </row>
    <row r="6659" spans="2:15" x14ac:dyDescent="0.3">
      <c r="B6659" s="10">
        <v>2026</v>
      </c>
      <c r="C6659" s="10" t="s">
        <v>41</v>
      </c>
      <c r="D6659" s="10" t="s">
        <v>31</v>
      </c>
      <c r="E6659" s="10" t="s">
        <v>35</v>
      </c>
      <c r="F6659" s="10" t="s">
        <v>18</v>
      </c>
      <c r="G6659" s="10" t="s">
        <v>38</v>
      </c>
      <c r="H6659" s="10" t="s">
        <v>34</v>
      </c>
      <c r="I6659" s="10" t="s">
        <v>21</v>
      </c>
      <c r="O6659" s="10">
        <f t="shared" si="103"/>
        <v>1</v>
      </c>
    </row>
    <row r="6660" spans="2:15" x14ac:dyDescent="0.3">
      <c r="B6660" s="10">
        <v>2023</v>
      </c>
      <c r="C6660" s="10" t="s">
        <v>22</v>
      </c>
      <c r="D6660" s="10" t="s">
        <v>23</v>
      </c>
      <c r="E6660" s="10" t="s">
        <v>35</v>
      </c>
      <c r="F6660" s="10" t="s">
        <v>30</v>
      </c>
      <c r="G6660" s="10" t="s">
        <v>19</v>
      </c>
      <c r="H6660" s="10" t="s">
        <v>27</v>
      </c>
      <c r="I6660" s="10" t="s">
        <v>28</v>
      </c>
      <c r="O6660" s="10">
        <f t="shared" si="103"/>
        <v>1</v>
      </c>
    </row>
    <row r="6661" spans="2:15" x14ac:dyDescent="0.3">
      <c r="B6661" s="10">
        <v>2025</v>
      </c>
      <c r="C6661" s="10" t="s">
        <v>41</v>
      </c>
      <c r="D6661" s="10" t="s">
        <v>31</v>
      </c>
      <c r="E6661" s="10" t="s">
        <v>35</v>
      </c>
      <c r="F6661" s="10" t="s">
        <v>18</v>
      </c>
      <c r="G6661" s="10" t="s">
        <v>40</v>
      </c>
      <c r="H6661" s="10" t="s">
        <v>27</v>
      </c>
      <c r="I6661" s="10" t="s">
        <v>28</v>
      </c>
      <c r="O6661" s="10">
        <f t="shared" ref="O6661:O6724" si="104">SUBTOTAL(103,B6661)</f>
        <v>1</v>
      </c>
    </row>
    <row r="6662" spans="2:15" x14ac:dyDescent="0.3">
      <c r="B6662" s="10">
        <v>2026</v>
      </c>
      <c r="C6662" s="10" t="s">
        <v>29</v>
      </c>
      <c r="D6662" s="10" t="s">
        <v>23</v>
      </c>
      <c r="E6662" s="10" t="s">
        <v>35</v>
      </c>
      <c r="F6662" s="10" t="s">
        <v>30</v>
      </c>
      <c r="G6662" s="10" t="s">
        <v>19</v>
      </c>
      <c r="H6662" s="10" t="s">
        <v>20</v>
      </c>
      <c r="I6662" s="10" t="s">
        <v>21</v>
      </c>
      <c r="O6662" s="10">
        <f t="shared" si="104"/>
        <v>1</v>
      </c>
    </row>
    <row r="6663" spans="2:15" x14ac:dyDescent="0.3">
      <c r="B6663" s="10">
        <v>2022</v>
      </c>
      <c r="C6663" s="10" t="s">
        <v>22</v>
      </c>
      <c r="D6663" s="10" t="s">
        <v>31</v>
      </c>
      <c r="E6663" s="10" t="s">
        <v>24</v>
      </c>
      <c r="F6663" s="10" t="s">
        <v>30</v>
      </c>
      <c r="G6663" s="10" t="s">
        <v>40</v>
      </c>
      <c r="H6663" s="10" t="s">
        <v>27</v>
      </c>
      <c r="I6663" s="10" t="s">
        <v>28</v>
      </c>
      <c r="O6663" s="10">
        <f t="shared" si="104"/>
        <v>1</v>
      </c>
    </row>
    <row r="6664" spans="2:15" x14ac:dyDescent="0.3">
      <c r="B6664" s="10">
        <v>2021</v>
      </c>
      <c r="C6664" s="10" t="s">
        <v>15</v>
      </c>
      <c r="D6664" s="10" t="s">
        <v>31</v>
      </c>
      <c r="E6664" s="10" t="s">
        <v>17</v>
      </c>
      <c r="F6664" s="10" t="s">
        <v>18</v>
      </c>
      <c r="G6664" s="10" t="s">
        <v>38</v>
      </c>
      <c r="H6664" s="10" t="s">
        <v>20</v>
      </c>
      <c r="I6664" s="10" t="s">
        <v>28</v>
      </c>
      <c r="O6664" s="10">
        <f t="shared" si="104"/>
        <v>1</v>
      </c>
    </row>
    <row r="6665" spans="2:15" x14ac:dyDescent="0.3">
      <c r="B6665" s="10">
        <v>2025</v>
      </c>
      <c r="C6665" s="10" t="s">
        <v>36</v>
      </c>
      <c r="D6665" s="10" t="s">
        <v>33</v>
      </c>
      <c r="E6665" s="10" t="s">
        <v>17</v>
      </c>
      <c r="F6665" s="10" t="s">
        <v>30</v>
      </c>
      <c r="G6665" s="10" t="s">
        <v>19</v>
      </c>
      <c r="H6665" s="10" t="s">
        <v>34</v>
      </c>
      <c r="I6665" s="10" t="s">
        <v>34</v>
      </c>
      <c r="O6665" s="10">
        <f t="shared" si="104"/>
        <v>1</v>
      </c>
    </row>
    <row r="6666" spans="2:15" x14ac:dyDescent="0.3">
      <c r="B6666" s="10">
        <v>2026</v>
      </c>
      <c r="C6666" s="10" t="s">
        <v>15</v>
      </c>
      <c r="D6666" s="10" t="s">
        <v>33</v>
      </c>
      <c r="E6666" s="10" t="s">
        <v>24</v>
      </c>
      <c r="F6666" s="10" t="s">
        <v>25</v>
      </c>
      <c r="G6666" s="10" t="s">
        <v>38</v>
      </c>
      <c r="H6666" s="10" t="s">
        <v>20</v>
      </c>
      <c r="I6666" s="10" t="s">
        <v>34</v>
      </c>
      <c r="O6666" s="10">
        <f t="shared" si="104"/>
        <v>1</v>
      </c>
    </row>
    <row r="6667" spans="2:15" x14ac:dyDescent="0.3">
      <c r="B6667" s="10">
        <v>2021</v>
      </c>
      <c r="C6667" s="10" t="s">
        <v>41</v>
      </c>
      <c r="D6667" s="10" t="s">
        <v>33</v>
      </c>
      <c r="E6667" s="10" t="s">
        <v>17</v>
      </c>
      <c r="F6667" s="10" t="s">
        <v>25</v>
      </c>
      <c r="G6667" s="10" t="s">
        <v>44</v>
      </c>
      <c r="H6667" s="10" t="s">
        <v>39</v>
      </c>
      <c r="I6667" s="10" t="s">
        <v>34</v>
      </c>
      <c r="O6667" s="10">
        <f t="shared" si="104"/>
        <v>1</v>
      </c>
    </row>
    <row r="6668" spans="2:15" x14ac:dyDescent="0.3">
      <c r="B6668" s="10">
        <v>2024</v>
      </c>
      <c r="C6668" s="10" t="s">
        <v>45</v>
      </c>
      <c r="D6668" s="10" t="s">
        <v>23</v>
      </c>
      <c r="E6668" s="10" t="s">
        <v>17</v>
      </c>
      <c r="F6668" s="10" t="s">
        <v>18</v>
      </c>
      <c r="G6668" s="10" t="s">
        <v>32</v>
      </c>
      <c r="H6668" s="10" t="s">
        <v>34</v>
      </c>
      <c r="I6668" s="10" t="s">
        <v>28</v>
      </c>
      <c r="O6668" s="10">
        <f t="shared" si="104"/>
        <v>1</v>
      </c>
    </row>
    <row r="6669" spans="2:15" x14ac:dyDescent="0.3">
      <c r="B6669" s="10">
        <v>2023</v>
      </c>
      <c r="C6669" s="10" t="s">
        <v>45</v>
      </c>
      <c r="D6669" s="10" t="s">
        <v>23</v>
      </c>
      <c r="E6669" s="10" t="s">
        <v>35</v>
      </c>
      <c r="F6669" s="10" t="s">
        <v>30</v>
      </c>
      <c r="G6669" s="10" t="s">
        <v>38</v>
      </c>
      <c r="H6669" s="10" t="s">
        <v>20</v>
      </c>
      <c r="I6669" s="10" t="s">
        <v>28</v>
      </c>
      <c r="O6669" s="10">
        <f t="shared" si="104"/>
        <v>1</v>
      </c>
    </row>
    <row r="6670" spans="2:15" x14ac:dyDescent="0.3">
      <c r="B6670" s="10">
        <v>2025</v>
      </c>
      <c r="C6670" s="10" t="s">
        <v>43</v>
      </c>
      <c r="D6670" s="10" t="s">
        <v>31</v>
      </c>
      <c r="E6670" s="10" t="s">
        <v>17</v>
      </c>
      <c r="F6670" s="10" t="s">
        <v>25</v>
      </c>
      <c r="G6670" s="10" t="s">
        <v>32</v>
      </c>
      <c r="H6670" s="10" t="s">
        <v>20</v>
      </c>
      <c r="I6670" s="10" t="s">
        <v>34</v>
      </c>
      <c r="O6670" s="10">
        <f t="shared" si="104"/>
        <v>1</v>
      </c>
    </row>
    <row r="6671" spans="2:15" x14ac:dyDescent="0.3">
      <c r="B6671" s="10">
        <v>2026</v>
      </c>
      <c r="C6671" s="10" t="s">
        <v>36</v>
      </c>
      <c r="D6671" s="10" t="s">
        <v>42</v>
      </c>
      <c r="E6671" s="10" t="s">
        <v>35</v>
      </c>
      <c r="F6671" s="10" t="s">
        <v>30</v>
      </c>
      <c r="G6671" s="10" t="s">
        <v>40</v>
      </c>
      <c r="H6671" s="10" t="s">
        <v>39</v>
      </c>
      <c r="I6671" s="10" t="s">
        <v>28</v>
      </c>
      <c r="O6671" s="10">
        <f t="shared" si="104"/>
        <v>1</v>
      </c>
    </row>
    <row r="6672" spans="2:15" x14ac:dyDescent="0.3">
      <c r="B6672" s="10">
        <v>2024</v>
      </c>
      <c r="C6672" s="10" t="s">
        <v>36</v>
      </c>
      <c r="D6672" s="10" t="s">
        <v>31</v>
      </c>
      <c r="E6672" s="10" t="s">
        <v>24</v>
      </c>
      <c r="F6672" s="10" t="s">
        <v>18</v>
      </c>
      <c r="G6672" s="10" t="s">
        <v>19</v>
      </c>
      <c r="H6672" s="10" t="s">
        <v>39</v>
      </c>
      <c r="I6672" s="10" t="s">
        <v>21</v>
      </c>
      <c r="O6672" s="10">
        <f t="shared" si="104"/>
        <v>1</v>
      </c>
    </row>
    <row r="6673" spans="2:15" x14ac:dyDescent="0.3">
      <c r="B6673" s="10">
        <v>2025</v>
      </c>
      <c r="C6673" s="10" t="s">
        <v>43</v>
      </c>
      <c r="D6673" s="10" t="s">
        <v>16</v>
      </c>
      <c r="E6673" s="10" t="s">
        <v>24</v>
      </c>
      <c r="F6673" s="10" t="s">
        <v>18</v>
      </c>
      <c r="G6673" s="10" t="s">
        <v>19</v>
      </c>
      <c r="H6673" s="10" t="s">
        <v>39</v>
      </c>
      <c r="I6673" s="10" t="s">
        <v>28</v>
      </c>
      <c r="O6673" s="10">
        <f t="shared" si="104"/>
        <v>1</v>
      </c>
    </row>
    <row r="6674" spans="2:15" x14ac:dyDescent="0.3">
      <c r="B6674" s="10">
        <v>2023</v>
      </c>
      <c r="C6674" s="10" t="s">
        <v>43</v>
      </c>
      <c r="D6674" s="10" t="s">
        <v>37</v>
      </c>
      <c r="E6674" s="10" t="s">
        <v>24</v>
      </c>
      <c r="F6674" s="10" t="s">
        <v>18</v>
      </c>
      <c r="G6674" s="10" t="s">
        <v>38</v>
      </c>
      <c r="H6674" s="10" t="s">
        <v>20</v>
      </c>
      <c r="I6674" s="10" t="s">
        <v>28</v>
      </c>
      <c r="O6674" s="10">
        <f t="shared" si="104"/>
        <v>1</v>
      </c>
    </row>
    <row r="6675" spans="2:15" x14ac:dyDescent="0.3">
      <c r="B6675" s="10">
        <v>2025</v>
      </c>
      <c r="C6675" s="10" t="s">
        <v>22</v>
      </c>
      <c r="D6675" s="10" t="s">
        <v>31</v>
      </c>
      <c r="E6675" s="10" t="s">
        <v>24</v>
      </c>
      <c r="F6675" s="10" t="s">
        <v>18</v>
      </c>
      <c r="G6675" s="10" t="s">
        <v>40</v>
      </c>
      <c r="H6675" s="10" t="s">
        <v>39</v>
      </c>
      <c r="I6675" s="10" t="s">
        <v>34</v>
      </c>
      <c r="O6675" s="10">
        <f t="shared" si="104"/>
        <v>1</v>
      </c>
    </row>
    <row r="6676" spans="2:15" x14ac:dyDescent="0.3">
      <c r="B6676" s="10">
        <v>2025</v>
      </c>
      <c r="C6676" s="10" t="s">
        <v>29</v>
      </c>
      <c r="D6676" s="10" t="s">
        <v>16</v>
      </c>
      <c r="E6676" s="10" t="s">
        <v>17</v>
      </c>
      <c r="F6676" s="10" t="s">
        <v>30</v>
      </c>
      <c r="G6676" s="10" t="s">
        <v>44</v>
      </c>
      <c r="H6676" s="10" t="s">
        <v>27</v>
      </c>
      <c r="I6676" s="10" t="s">
        <v>28</v>
      </c>
      <c r="O6676" s="10">
        <f t="shared" si="104"/>
        <v>1</v>
      </c>
    </row>
    <row r="6677" spans="2:15" x14ac:dyDescent="0.3">
      <c r="B6677" s="10">
        <v>2020</v>
      </c>
      <c r="C6677" s="10" t="s">
        <v>41</v>
      </c>
      <c r="D6677" s="10" t="s">
        <v>16</v>
      </c>
      <c r="E6677" s="10" t="s">
        <v>35</v>
      </c>
      <c r="F6677" s="10" t="s">
        <v>25</v>
      </c>
      <c r="G6677" s="10" t="s">
        <v>32</v>
      </c>
      <c r="H6677" s="10" t="s">
        <v>27</v>
      </c>
      <c r="I6677" s="10" t="s">
        <v>21</v>
      </c>
      <c r="O6677" s="10">
        <f t="shared" si="104"/>
        <v>1</v>
      </c>
    </row>
    <row r="6678" spans="2:15" x14ac:dyDescent="0.3">
      <c r="B6678" s="10">
        <v>2023</v>
      </c>
      <c r="C6678" s="10" t="s">
        <v>36</v>
      </c>
      <c r="D6678" s="10" t="s">
        <v>37</v>
      </c>
      <c r="E6678" s="10" t="s">
        <v>17</v>
      </c>
      <c r="F6678" s="10" t="s">
        <v>30</v>
      </c>
      <c r="G6678" s="10" t="s">
        <v>40</v>
      </c>
      <c r="H6678" s="10" t="s">
        <v>39</v>
      </c>
      <c r="I6678" s="10" t="s">
        <v>28</v>
      </c>
      <c r="O6678" s="10">
        <f t="shared" si="104"/>
        <v>1</v>
      </c>
    </row>
    <row r="6679" spans="2:15" x14ac:dyDescent="0.3">
      <c r="B6679" s="10">
        <v>2020</v>
      </c>
      <c r="C6679" s="10" t="s">
        <v>36</v>
      </c>
      <c r="D6679" s="10" t="s">
        <v>33</v>
      </c>
      <c r="E6679" s="10" t="s">
        <v>35</v>
      </c>
      <c r="F6679" s="10" t="s">
        <v>25</v>
      </c>
      <c r="G6679" s="10" t="s">
        <v>44</v>
      </c>
      <c r="H6679" s="10" t="s">
        <v>34</v>
      </c>
      <c r="I6679" s="10" t="s">
        <v>34</v>
      </c>
      <c r="O6679" s="10">
        <f t="shared" si="104"/>
        <v>1</v>
      </c>
    </row>
    <row r="6680" spans="2:15" x14ac:dyDescent="0.3">
      <c r="B6680" s="10">
        <v>2024</v>
      </c>
      <c r="C6680" s="10" t="s">
        <v>36</v>
      </c>
      <c r="D6680" s="10" t="s">
        <v>16</v>
      </c>
      <c r="E6680" s="10" t="s">
        <v>17</v>
      </c>
      <c r="F6680" s="10" t="s">
        <v>30</v>
      </c>
      <c r="G6680" s="10" t="s">
        <v>40</v>
      </c>
      <c r="H6680" s="10" t="s">
        <v>34</v>
      </c>
      <c r="I6680" s="10" t="s">
        <v>21</v>
      </c>
      <c r="O6680" s="10">
        <f t="shared" si="104"/>
        <v>1</v>
      </c>
    </row>
    <row r="6681" spans="2:15" x14ac:dyDescent="0.3">
      <c r="B6681" s="10">
        <v>2025</v>
      </c>
      <c r="C6681" s="10" t="s">
        <v>22</v>
      </c>
      <c r="D6681" s="10" t="s">
        <v>23</v>
      </c>
      <c r="E6681" s="10" t="s">
        <v>35</v>
      </c>
      <c r="F6681" s="10" t="s">
        <v>18</v>
      </c>
      <c r="G6681" s="10" t="s">
        <v>38</v>
      </c>
      <c r="H6681" s="10" t="s">
        <v>34</v>
      </c>
      <c r="I6681" s="10" t="s">
        <v>34</v>
      </c>
      <c r="O6681" s="10">
        <f t="shared" si="104"/>
        <v>1</v>
      </c>
    </row>
    <row r="6682" spans="2:15" x14ac:dyDescent="0.3">
      <c r="B6682" s="10">
        <v>2021</v>
      </c>
      <c r="C6682" s="10" t="s">
        <v>22</v>
      </c>
      <c r="D6682" s="10" t="s">
        <v>23</v>
      </c>
      <c r="E6682" s="10" t="s">
        <v>17</v>
      </c>
      <c r="F6682" s="10" t="s">
        <v>18</v>
      </c>
      <c r="G6682" s="10" t="s">
        <v>26</v>
      </c>
      <c r="H6682" s="10" t="s">
        <v>39</v>
      </c>
      <c r="I6682" s="10" t="s">
        <v>34</v>
      </c>
      <c r="O6682" s="10">
        <f t="shared" si="104"/>
        <v>1</v>
      </c>
    </row>
    <row r="6683" spans="2:15" x14ac:dyDescent="0.3">
      <c r="B6683" s="10">
        <v>2025</v>
      </c>
      <c r="C6683" s="10" t="s">
        <v>36</v>
      </c>
      <c r="D6683" s="10" t="s">
        <v>33</v>
      </c>
      <c r="E6683" s="10" t="s">
        <v>35</v>
      </c>
      <c r="F6683" s="10" t="s">
        <v>25</v>
      </c>
      <c r="G6683" s="10" t="s">
        <v>44</v>
      </c>
      <c r="H6683" s="10" t="s">
        <v>27</v>
      </c>
      <c r="I6683" s="10" t="s">
        <v>21</v>
      </c>
      <c r="O6683" s="10">
        <f t="shared" si="104"/>
        <v>1</v>
      </c>
    </row>
    <row r="6684" spans="2:15" x14ac:dyDescent="0.3">
      <c r="B6684" s="10">
        <v>2022</v>
      </c>
      <c r="C6684" s="10" t="s">
        <v>29</v>
      </c>
      <c r="D6684" s="10" t="s">
        <v>16</v>
      </c>
      <c r="E6684" s="10" t="s">
        <v>24</v>
      </c>
      <c r="F6684" s="10" t="s">
        <v>18</v>
      </c>
      <c r="G6684" s="10" t="s">
        <v>32</v>
      </c>
      <c r="H6684" s="10" t="s">
        <v>27</v>
      </c>
      <c r="I6684" s="10" t="s">
        <v>28</v>
      </c>
      <c r="O6684" s="10">
        <f t="shared" si="104"/>
        <v>1</v>
      </c>
    </row>
    <row r="6685" spans="2:15" x14ac:dyDescent="0.3">
      <c r="B6685" s="10">
        <v>2025</v>
      </c>
      <c r="C6685" s="10" t="s">
        <v>29</v>
      </c>
      <c r="D6685" s="10" t="s">
        <v>42</v>
      </c>
      <c r="E6685" s="10" t="s">
        <v>17</v>
      </c>
      <c r="F6685" s="10" t="s">
        <v>25</v>
      </c>
      <c r="G6685" s="10" t="s">
        <v>40</v>
      </c>
      <c r="H6685" s="10" t="s">
        <v>27</v>
      </c>
      <c r="I6685" s="10" t="s">
        <v>21</v>
      </c>
      <c r="O6685" s="10">
        <f t="shared" si="104"/>
        <v>1</v>
      </c>
    </row>
    <row r="6686" spans="2:15" x14ac:dyDescent="0.3">
      <c r="B6686" s="10">
        <v>2023</v>
      </c>
      <c r="C6686" s="10" t="s">
        <v>29</v>
      </c>
      <c r="D6686" s="10" t="s">
        <v>37</v>
      </c>
      <c r="E6686" s="10" t="s">
        <v>17</v>
      </c>
      <c r="F6686" s="10" t="s">
        <v>18</v>
      </c>
      <c r="G6686" s="10" t="s">
        <v>32</v>
      </c>
      <c r="H6686" s="10" t="s">
        <v>39</v>
      </c>
      <c r="I6686" s="10" t="s">
        <v>34</v>
      </c>
      <c r="O6686" s="10">
        <f t="shared" si="104"/>
        <v>1</v>
      </c>
    </row>
    <row r="6687" spans="2:15" x14ac:dyDescent="0.3">
      <c r="B6687" s="10">
        <v>2020</v>
      </c>
      <c r="C6687" s="10" t="s">
        <v>36</v>
      </c>
      <c r="D6687" s="10" t="s">
        <v>23</v>
      </c>
      <c r="E6687" s="10" t="s">
        <v>17</v>
      </c>
      <c r="F6687" s="10" t="s">
        <v>25</v>
      </c>
      <c r="G6687" s="10" t="s">
        <v>26</v>
      </c>
      <c r="H6687" s="10" t="s">
        <v>39</v>
      </c>
      <c r="I6687" s="10" t="s">
        <v>34</v>
      </c>
      <c r="O6687" s="10">
        <f t="shared" si="104"/>
        <v>1</v>
      </c>
    </row>
    <row r="6688" spans="2:15" x14ac:dyDescent="0.3">
      <c r="B6688" s="10">
        <v>2021</v>
      </c>
      <c r="C6688" s="10" t="s">
        <v>29</v>
      </c>
      <c r="D6688" s="10" t="s">
        <v>16</v>
      </c>
      <c r="E6688" s="10" t="s">
        <v>24</v>
      </c>
      <c r="F6688" s="10" t="s">
        <v>18</v>
      </c>
      <c r="G6688" s="10" t="s">
        <v>38</v>
      </c>
      <c r="H6688" s="10" t="s">
        <v>27</v>
      </c>
      <c r="I6688" s="10" t="s">
        <v>21</v>
      </c>
      <c r="O6688" s="10">
        <f t="shared" si="104"/>
        <v>1</v>
      </c>
    </row>
    <row r="6689" spans="2:15" x14ac:dyDescent="0.3">
      <c r="B6689" s="10">
        <v>2023</v>
      </c>
      <c r="C6689" s="10" t="s">
        <v>29</v>
      </c>
      <c r="D6689" s="10" t="s">
        <v>23</v>
      </c>
      <c r="E6689" s="10" t="s">
        <v>17</v>
      </c>
      <c r="F6689" s="10" t="s">
        <v>18</v>
      </c>
      <c r="G6689" s="10" t="s">
        <v>26</v>
      </c>
      <c r="H6689" s="10" t="s">
        <v>39</v>
      </c>
      <c r="I6689" s="10" t="s">
        <v>28</v>
      </c>
      <c r="O6689" s="10">
        <f t="shared" si="104"/>
        <v>1</v>
      </c>
    </row>
    <row r="6690" spans="2:15" x14ac:dyDescent="0.3">
      <c r="B6690" s="10">
        <v>2025</v>
      </c>
      <c r="C6690" s="10" t="s">
        <v>43</v>
      </c>
      <c r="D6690" s="10" t="s">
        <v>23</v>
      </c>
      <c r="E6690" s="10" t="s">
        <v>35</v>
      </c>
      <c r="F6690" s="10" t="s">
        <v>30</v>
      </c>
      <c r="G6690" s="10" t="s">
        <v>40</v>
      </c>
      <c r="H6690" s="10" t="s">
        <v>34</v>
      </c>
      <c r="I6690" s="10" t="s">
        <v>34</v>
      </c>
      <c r="O6690" s="10">
        <f t="shared" si="104"/>
        <v>1</v>
      </c>
    </row>
    <row r="6691" spans="2:15" x14ac:dyDescent="0.3">
      <c r="B6691" s="10">
        <v>2020</v>
      </c>
      <c r="C6691" s="10" t="s">
        <v>22</v>
      </c>
      <c r="D6691" s="10" t="s">
        <v>33</v>
      </c>
      <c r="E6691" s="10" t="s">
        <v>35</v>
      </c>
      <c r="F6691" s="10" t="s">
        <v>25</v>
      </c>
      <c r="G6691" s="10" t="s">
        <v>40</v>
      </c>
      <c r="H6691" s="10" t="s">
        <v>27</v>
      </c>
      <c r="I6691" s="10" t="s">
        <v>21</v>
      </c>
      <c r="O6691" s="10">
        <f t="shared" si="104"/>
        <v>1</v>
      </c>
    </row>
    <row r="6692" spans="2:15" x14ac:dyDescent="0.3">
      <c r="B6692" s="10">
        <v>2024</v>
      </c>
      <c r="C6692" s="10" t="s">
        <v>22</v>
      </c>
      <c r="D6692" s="10" t="s">
        <v>42</v>
      </c>
      <c r="E6692" s="10" t="s">
        <v>35</v>
      </c>
      <c r="F6692" s="10" t="s">
        <v>18</v>
      </c>
      <c r="G6692" s="10" t="s">
        <v>32</v>
      </c>
      <c r="H6692" s="10" t="s">
        <v>20</v>
      </c>
      <c r="I6692" s="10" t="s">
        <v>28</v>
      </c>
      <c r="O6692" s="10">
        <f t="shared" si="104"/>
        <v>1</v>
      </c>
    </row>
    <row r="6693" spans="2:15" x14ac:dyDescent="0.3">
      <c r="B6693" s="10">
        <v>2023</v>
      </c>
      <c r="C6693" s="10" t="s">
        <v>41</v>
      </c>
      <c r="D6693" s="10" t="s">
        <v>23</v>
      </c>
      <c r="E6693" s="10" t="s">
        <v>35</v>
      </c>
      <c r="F6693" s="10" t="s">
        <v>18</v>
      </c>
      <c r="G6693" s="10" t="s">
        <v>40</v>
      </c>
      <c r="H6693" s="10" t="s">
        <v>34</v>
      </c>
      <c r="I6693" s="10" t="s">
        <v>28</v>
      </c>
      <c r="O6693" s="10">
        <f t="shared" si="104"/>
        <v>1</v>
      </c>
    </row>
    <row r="6694" spans="2:15" x14ac:dyDescent="0.3">
      <c r="B6694" s="10">
        <v>2025</v>
      </c>
      <c r="C6694" s="10" t="s">
        <v>15</v>
      </c>
      <c r="D6694" s="10" t="s">
        <v>42</v>
      </c>
      <c r="E6694" s="10" t="s">
        <v>24</v>
      </c>
      <c r="F6694" s="10" t="s">
        <v>30</v>
      </c>
      <c r="G6694" s="10" t="s">
        <v>38</v>
      </c>
      <c r="H6694" s="10" t="s">
        <v>27</v>
      </c>
      <c r="I6694" s="10" t="s">
        <v>28</v>
      </c>
      <c r="O6694" s="10">
        <f t="shared" si="104"/>
        <v>1</v>
      </c>
    </row>
    <row r="6695" spans="2:15" x14ac:dyDescent="0.3">
      <c r="B6695" s="10">
        <v>2022</v>
      </c>
      <c r="C6695" s="10" t="s">
        <v>22</v>
      </c>
      <c r="D6695" s="10" t="s">
        <v>33</v>
      </c>
      <c r="E6695" s="10" t="s">
        <v>17</v>
      </c>
      <c r="F6695" s="10" t="s">
        <v>18</v>
      </c>
      <c r="G6695" s="10" t="s">
        <v>40</v>
      </c>
      <c r="H6695" s="10" t="s">
        <v>20</v>
      </c>
      <c r="I6695" s="10" t="s">
        <v>34</v>
      </c>
      <c r="O6695" s="10">
        <f t="shared" si="104"/>
        <v>1</v>
      </c>
    </row>
    <row r="6696" spans="2:15" x14ac:dyDescent="0.3">
      <c r="B6696" s="10">
        <v>2022</v>
      </c>
      <c r="C6696" s="10" t="s">
        <v>45</v>
      </c>
      <c r="D6696" s="10" t="s">
        <v>42</v>
      </c>
      <c r="E6696" s="10" t="s">
        <v>17</v>
      </c>
      <c r="F6696" s="10" t="s">
        <v>18</v>
      </c>
      <c r="G6696" s="10" t="s">
        <v>19</v>
      </c>
      <c r="H6696" s="10" t="s">
        <v>27</v>
      </c>
      <c r="I6696" s="10" t="s">
        <v>34</v>
      </c>
      <c r="O6696" s="10">
        <f t="shared" si="104"/>
        <v>1</v>
      </c>
    </row>
    <row r="6697" spans="2:15" x14ac:dyDescent="0.3">
      <c r="B6697" s="10">
        <v>2021</v>
      </c>
      <c r="C6697" s="10" t="s">
        <v>41</v>
      </c>
      <c r="D6697" s="10" t="s">
        <v>37</v>
      </c>
      <c r="E6697" s="10" t="s">
        <v>35</v>
      </c>
      <c r="F6697" s="10" t="s">
        <v>30</v>
      </c>
      <c r="G6697" s="10" t="s">
        <v>40</v>
      </c>
      <c r="H6697" s="10" t="s">
        <v>20</v>
      </c>
      <c r="I6697" s="10" t="s">
        <v>28</v>
      </c>
      <c r="O6697" s="10">
        <f t="shared" si="104"/>
        <v>1</v>
      </c>
    </row>
    <row r="6698" spans="2:15" x14ac:dyDescent="0.3">
      <c r="B6698" s="10">
        <v>2023</v>
      </c>
      <c r="C6698" s="10" t="s">
        <v>22</v>
      </c>
      <c r="D6698" s="10" t="s">
        <v>23</v>
      </c>
      <c r="E6698" s="10" t="s">
        <v>35</v>
      </c>
      <c r="F6698" s="10" t="s">
        <v>18</v>
      </c>
      <c r="G6698" s="10" t="s">
        <v>40</v>
      </c>
      <c r="H6698" s="10" t="s">
        <v>27</v>
      </c>
      <c r="I6698" s="10" t="s">
        <v>21</v>
      </c>
      <c r="O6698" s="10">
        <f t="shared" si="104"/>
        <v>1</v>
      </c>
    </row>
    <row r="6699" spans="2:15" x14ac:dyDescent="0.3">
      <c r="B6699" s="10">
        <v>2023</v>
      </c>
      <c r="C6699" s="10" t="s">
        <v>41</v>
      </c>
      <c r="D6699" s="10" t="s">
        <v>16</v>
      </c>
      <c r="E6699" s="10" t="s">
        <v>17</v>
      </c>
      <c r="F6699" s="10" t="s">
        <v>25</v>
      </c>
      <c r="G6699" s="10" t="s">
        <v>38</v>
      </c>
      <c r="H6699" s="10" t="s">
        <v>20</v>
      </c>
      <c r="I6699" s="10" t="s">
        <v>34</v>
      </c>
      <c r="O6699" s="10">
        <f t="shared" si="104"/>
        <v>1</v>
      </c>
    </row>
    <row r="6700" spans="2:15" x14ac:dyDescent="0.3">
      <c r="B6700" s="10">
        <v>2021</v>
      </c>
      <c r="C6700" s="10" t="s">
        <v>36</v>
      </c>
      <c r="D6700" s="10" t="s">
        <v>23</v>
      </c>
      <c r="E6700" s="10" t="s">
        <v>17</v>
      </c>
      <c r="F6700" s="10" t="s">
        <v>30</v>
      </c>
      <c r="G6700" s="10" t="s">
        <v>19</v>
      </c>
      <c r="H6700" s="10" t="s">
        <v>27</v>
      </c>
      <c r="I6700" s="10" t="s">
        <v>28</v>
      </c>
      <c r="O6700" s="10">
        <f t="shared" si="104"/>
        <v>1</v>
      </c>
    </row>
    <row r="6701" spans="2:15" x14ac:dyDescent="0.3">
      <c r="B6701" s="10">
        <v>2021</v>
      </c>
      <c r="C6701" s="10" t="s">
        <v>43</v>
      </c>
      <c r="D6701" s="10" t="s">
        <v>42</v>
      </c>
      <c r="E6701" s="10" t="s">
        <v>35</v>
      </c>
      <c r="F6701" s="10" t="s">
        <v>30</v>
      </c>
      <c r="G6701" s="10" t="s">
        <v>32</v>
      </c>
      <c r="H6701" s="10" t="s">
        <v>27</v>
      </c>
      <c r="I6701" s="10" t="s">
        <v>21</v>
      </c>
      <c r="O6701" s="10">
        <f t="shared" si="104"/>
        <v>1</v>
      </c>
    </row>
    <row r="6702" spans="2:15" x14ac:dyDescent="0.3">
      <c r="B6702" s="10">
        <v>2023</v>
      </c>
      <c r="C6702" s="10" t="s">
        <v>45</v>
      </c>
      <c r="D6702" s="10" t="s">
        <v>23</v>
      </c>
      <c r="E6702" s="10" t="s">
        <v>17</v>
      </c>
      <c r="F6702" s="10" t="s">
        <v>30</v>
      </c>
      <c r="G6702" s="10" t="s">
        <v>38</v>
      </c>
      <c r="H6702" s="10" t="s">
        <v>34</v>
      </c>
      <c r="I6702" s="10" t="s">
        <v>28</v>
      </c>
      <c r="O6702" s="10">
        <f t="shared" si="104"/>
        <v>1</v>
      </c>
    </row>
    <row r="6703" spans="2:15" x14ac:dyDescent="0.3">
      <c r="B6703" s="10">
        <v>2023</v>
      </c>
      <c r="C6703" s="10" t="s">
        <v>36</v>
      </c>
      <c r="D6703" s="10" t="s">
        <v>42</v>
      </c>
      <c r="E6703" s="10" t="s">
        <v>35</v>
      </c>
      <c r="F6703" s="10" t="s">
        <v>30</v>
      </c>
      <c r="G6703" s="10" t="s">
        <v>19</v>
      </c>
      <c r="H6703" s="10" t="s">
        <v>39</v>
      </c>
      <c r="I6703" s="10" t="s">
        <v>28</v>
      </c>
      <c r="O6703" s="10">
        <f t="shared" si="104"/>
        <v>1</v>
      </c>
    </row>
    <row r="6704" spans="2:15" x14ac:dyDescent="0.3">
      <c r="B6704" s="10">
        <v>2026</v>
      </c>
      <c r="C6704" s="10" t="s">
        <v>36</v>
      </c>
      <c r="D6704" s="10" t="s">
        <v>37</v>
      </c>
      <c r="E6704" s="10" t="s">
        <v>24</v>
      </c>
      <c r="F6704" s="10" t="s">
        <v>25</v>
      </c>
      <c r="G6704" s="10" t="s">
        <v>19</v>
      </c>
      <c r="H6704" s="10" t="s">
        <v>34</v>
      </c>
      <c r="I6704" s="10" t="s">
        <v>21</v>
      </c>
      <c r="O6704" s="10">
        <f t="shared" si="104"/>
        <v>1</v>
      </c>
    </row>
    <row r="6705" spans="2:15" x14ac:dyDescent="0.3">
      <c r="B6705" s="10">
        <v>2025</v>
      </c>
      <c r="C6705" s="10" t="s">
        <v>22</v>
      </c>
      <c r="D6705" s="10" t="s">
        <v>16</v>
      </c>
      <c r="E6705" s="10" t="s">
        <v>24</v>
      </c>
      <c r="F6705" s="10" t="s">
        <v>18</v>
      </c>
      <c r="G6705" s="10" t="s">
        <v>44</v>
      </c>
      <c r="H6705" s="10" t="s">
        <v>27</v>
      </c>
      <c r="I6705" s="10" t="s">
        <v>21</v>
      </c>
      <c r="O6705" s="10">
        <f t="shared" si="104"/>
        <v>1</v>
      </c>
    </row>
    <row r="6706" spans="2:15" x14ac:dyDescent="0.3">
      <c r="B6706" s="10">
        <v>2021</v>
      </c>
      <c r="C6706" s="10" t="s">
        <v>45</v>
      </c>
      <c r="D6706" s="10" t="s">
        <v>37</v>
      </c>
      <c r="E6706" s="10" t="s">
        <v>17</v>
      </c>
      <c r="F6706" s="10" t="s">
        <v>25</v>
      </c>
      <c r="G6706" s="10" t="s">
        <v>38</v>
      </c>
      <c r="H6706" s="10" t="s">
        <v>39</v>
      </c>
      <c r="I6706" s="10" t="s">
        <v>21</v>
      </c>
      <c r="O6706" s="10">
        <f t="shared" si="104"/>
        <v>1</v>
      </c>
    </row>
    <row r="6707" spans="2:15" x14ac:dyDescent="0.3">
      <c r="B6707" s="10">
        <v>2024</v>
      </c>
      <c r="C6707" s="10" t="s">
        <v>45</v>
      </c>
      <c r="D6707" s="10" t="s">
        <v>37</v>
      </c>
      <c r="E6707" s="10" t="s">
        <v>17</v>
      </c>
      <c r="F6707" s="10" t="s">
        <v>30</v>
      </c>
      <c r="G6707" s="10" t="s">
        <v>38</v>
      </c>
      <c r="H6707" s="10" t="s">
        <v>27</v>
      </c>
      <c r="I6707" s="10" t="s">
        <v>21</v>
      </c>
      <c r="O6707" s="10">
        <f t="shared" si="104"/>
        <v>1</v>
      </c>
    </row>
    <row r="6708" spans="2:15" x14ac:dyDescent="0.3">
      <c r="B6708" s="10">
        <v>2026</v>
      </c>
      <c r="C6708" s="10" t="s">
        <v>45</v>
      </c>
      <c r="D6708" s="10" t="s">
        <v>31</v>
      </c>
      <c r="E6708" s="10" t="s">
        <v>24</v>
      </c>
      <c r="F6708" s="10" t="s">
        <v>25</v>
      </c>
      <c r="G6708" s="10" t="s">
        <v>38</v>
      </c>
      <c r="H6708" s="10" t="s">
        <v>39</v>
      </c>
      <c r="I6708" s="10" t="s">
        <v>34</v>
      </c>
      <c r="O6708" s="10">
        <f t="shared" si="104"/>
        <v>1</v>
      </c>
    </row>
    <row r="6709" spans="2:15" x14ac:dyDescent="0.3">
      <c r="B6709" s="10">
        <v>2020</v>
      </c>
      <c r="C6709" s="10" t="s">
        <v>45</v>
      </c>
      <c r="D6709" s="10" t="s">
        <v>23</v>
      </c>
      <c r="E6709" s="10" t="s">
        <v>24</v>
      </c>
      <c r="F6709" s="10" t="s">
        <v>18</v>
      </c>
      <c r="G6709" s="10" t="s">
        <v>40</v>
      </c>
      <c r="H6709" s="10" t="s">
        <v>27</v>
      </c>
      <c r="I6709" s="10" t="s">
        <v>28</v>
      </c>
      <c r="O6709" s="10">
        <f t="shared" si="104"/>
        <v>1</v>
      </c>
    </row>
    <row r="6710" spans="2:15" x14ac:dyDescent="0.3">
      <c r="B6710" s="10">
        <v>2020</v>
      </c>
      <c r="C6710" s="10" t="s">
        <v>15</v>
      </c>
      <c r="D6710" s="10" t="s">
        <v>31</v>
      </c>
      <c r="E6710" s="10" t="s">
        <v>24</v>
      </c>
      <c r="F6710" s="10" t="s">
        <v>30</v>
      </c>
      <c r="G6710" s="10" t="s">
        <v>40</v>
      </c>
      <c r="H6710" s="10" t="s">
        <v>20</v>
      </c>
      <c r="I6710" s="10" t="s">
        <v>34</v>
      </c>
      <c r="O6710" s="10">
        <f t="shared" si="104"/>
        <v>1</v>
      </c>
    </row>
    <row r="6711" spans="2:15" x14ac:dyDescent="0.3">
      <c r="B6711" s="10">
        <v>2021</v>
      </c>
      <c r="C6711" s="10" t="s">
        <v>22</v>
      </c>
      <c r="D6711" s="10" t="s">
        <v>37</v>
      </c>
      <c r="E6711" s="10" t="s">
        <v>17</v>
      </c>
      <c r="F6711" s="10" t="s">
        <v>30</v>
      </c>
      <c r="G6711" s="10" t="s">
        <v>19</v>
      </c>
      <c r="H6711" s="10" t="s">
        <v>34</v>
      </c>
      <c r="I6711" s="10" t="s">
        <v>34</v>
      </c>
      <c r="O6711" s="10">
        <f t="shared" si="104"/>
        <v>1</v>
      </c>
    </row>
    <row r="6712" spans="2:15" x14ac:dyDescent="0.3">
      <c r="B6712" s="10">
        <v>2020</v>
      </c>
      <c r="C6712" s="10" t="s">
        <v>22</v>
      </c>
      <c r="D6712" s="10" t="s">
        <v>23</v>
      </c>
      <c r="E6712" s="10" t="s">
        <v>17</v>
      </c>
      <c r="F6712" s="10" t="s">
        <v>30</v>
      </c>
      <c r="G6712" s="10" t="s">
        <v>19</v>
      </c>
      <c r="H6712" s="10" t="s">
        <v>27</v>
      </c>
      <c r="I6712" s="10" t="s">
        <v>21</v>
      </c>
      <c r="O6712" s="10">
        <f t="shared" si="104"/>
        <v>1</v>
      </c>
    </row>
    <row r="6713" spans="2:15" x14ac:dyDescent="0.3">
      <c r="B6713" s="10">
        <v>2020</v>
      </c>
      <c r="C6713" s="10" t="s">
        <v>45</v>
      </c>
      <c r="D6713" s="10" t="s">
        <v>16</v>
      </c>
      <c r="E6713" s="10" t="s">
        <v>17</v>
      </c>
      <c r="F6713" s="10" t="s">
        <v>25</v>
      </c>
      <c r="G6713" s="10" t="s">
        <v>26</v>
      </c>
      <c r="H6713" s="10" t="s">
        <v>20</v>
      </c>
      <c r="I6713" s="10" t="s">
        <v>28</v>
      </c>
      <c r="O6713" s="10">
        <f t="shared" si="104"/>
        <v>1</v>
      </c>
    </row>
    <row r="6714" spans="2:15" x14ac:dyDescent="0.3">
      <c r="B6714" s="10">
        <v>2022</v>
      </c>
      <c r="C6714" s="10" t="s">
        <v>43</v>
      </c>
      <c r="D6714" s="10" t="s">
        <v>33</v>
      </c>
      <c r="E6714" s="10" t="s">
        <v>35</v>
      </c>
      <c r="F6714" s="10" t="s">
        <v>30</v>
      </c>
      <c r="G6714" s="10" t="s">
        <v>26</v>
      </c>
      <c r="H6714" s="10" t="s">
        <v>20</v>
      </c>
      <c r="I6714" s="10" t="s">
        <v>21</v>
      </c>
      <c r="O6714" s="10">
        <f t="shared" si="104"/>
        <v>1</v>
      </c>
    </row>
    <row r="6715" spans="2:15" x14ac:dyDescent="0.3">
      <c r="B6715" s="10">
        <v>2020</v>
      </c>
      <c r="C6715" s="10" t="s">
        <v>15</v>
      </c>
      <c r="D6715" s="10" t="s">
        <v>31</v>
      </c>
      <c r="E6715" s="10" t="s">
        <v>35</v>
      </c>
      <c r="F6715" s="10" t="s">
        <v>18</v>
      </c>
      <c r="G6715" s="10" t="s">
        <v>19</v>
      </c>
      <c r="H6715" s="10" t="s">
        <v>27</v>
      </c>
      <c r="I6715" s="10" t="s">
        <v>34</v>
      </c>
      <c r="O6715" s="10">
        <f t="shared" si="104"/>
        <v>1</v>
      </c>
    </row>
    <row r="6716" spans="2:15" x14ac:dyDescent="0.3">
      <c r="B6716" s="10">
        <v>2020</v>
      </c>
      <c r="C6716" s="10" t="s">
        <v>43</v>
      </c>
      <c r="D6716" s="10" t="s">
        <v>42</v>
      </c>
      <c r="E6716" s="10" t="s">
        <v>17</v>
      </c>
      <c r="F6716" s="10" t="s">
        <v>25</v>
      </c>
      <c r="G6716" s="10" t="s">
        <v>38</v>
      </c>
      <c r="H6716" s="10" t="s">
        <v>34</v>
      </c>
      <c r="I6716" s="10" t="s">
        <v>21</v>
      </c>
      <c r="O6716" s="10">
        <f t="shared" si="104"/>
        <v>1</v>
      </c>
    </row>
    <row r="6717" spans="2:15" x14ac:dyDescent="0.3">
      <c r="B6717" s="10">
        <v>2025</v>
      </c>
      <c r="C6717" s="10" t="s">
        <v>22</v>
      </c>
      <c r="D6717" s="10" t="s">
        <v>23</v>
      </c>
      <c r="E6717" s="10" t="s">
        <v>24</v>
      </c>
      <c r="F6717" s="10" t="s">
        <v>25</v>
      </c>
      <c r="G6717" s="10" t="s">
        <v>40</v>
      </c>
      <c r="H6717" s="10" t="s">
        <v>20</v>
      </c>
      <c r="I6717" s="10" t="s">
        <v>28</v>
      </c>
      <c r="O6717" s="10">
        <f t="shared" si="104"/>
        <v>1</v>
      </c>
    </row>
    <row r="6718" spans="2:15" x14ac:dyDescent="0.3">
      <c r="B6718" s="10">
        <v>2022</v>
      </c>
      <c r="C6718" s="10" t="s">
        <v>43</v>
      </c>
      <c r="D6718" s="10" t="s">
        <v>23</v>
      </c>
      <c r="E6718" s="10" t="s">
        <v>35</v>
      </c>
      <c r="F6718" s="10" t="s">
        <v>30</v>
      </c>
      <c r="G6718" s="10" t="s">
        <v>40</v>
      </c>
      <c r="H6718" s="10" t="s">
        <v>39</v>
      </c>
      <c r="I6718" s="10" t="s">
        <v>34</v>
      </c>
      <c r="O6718" s="10">
        <f t="shared" si="104"/>
        <v>1</v>
      </c>
    </row>
    <row r="6719" spans="2:15" x14ac:dyDescent="0.3">
      <c r="B6719" s="10">
        <v>2022</v>
      </c>
      <c r="C6719" s="10" t="s">
        <v>45</v>
      </c>
      <c r="D6719" s="10" t="s">
        <v>33</v>
      </c>
      <c r="E6719" s="10" t="s">
        <v>17</v>
      </c>
      <c r="F6719" s="10" t="s">
        <v>25</v>
      </c>
      <c r="G6719" s="10" t="s">
        <v>32</v>
      </c>
      <c r="H6719" s="10" t="s">
        <v>39</v>
      </c>
      <c r="I6719" s="10" t="s">
        <v>34</v>
      </c>
      <c r="O6719" s="10">
        <f t="shared" si="104"/>
        <v>1</v>
      </c>
    </row>
    <row r="6720" spans="2:15" x14ac:dyDescent="0.3">
      <c r="B6720" s="10">
        <v>2025</v>
      </c>
      <c r="C6720" s="10" t="s">
        <v>29</v>
      </c>
      <c r="D6720" s="10" t="s">
        <v>16</v>
      </c>
      <c r="E6720" s="10" t="s">
        <v>24</v>
      </c>
      <c r="F6720" s="10" t="s">
        <v>25</v>
      </c>
      <c r="G6720" s="10" t="s">
        <v>38</v>
      </c>
      <c r="H6720" s="10" t="s">
        <v>20</v>
      </c>
      <c r="I6720" s="10" t="s">
        <v>21</v>
      </c>
      <c r="O6720" s="10">
        <f t="shared" si="104"/>
        <v>1</v>
      </c>
    </row>
    <row r="6721" spans="2:15" x14ac:dyDescent="0.3">
      <c r="B6721" s="10">
        <v>2021</v>
      </c>
      <c r="C6721" s="10" t="s">
        <v>41</v>
      </c>
      <c r="D6721" s="10" t="s">
        <v>42</v>
      </c>
      <c r="E6721" s="10" t="s">
        <v>17</v>
      </c>
      <c r="F6721" s="10" t="s">
        <v>18</v>
      </c>
      <c r="G6721" s="10" t="s">
        <v>32</v>
      </c>
      <c r="H6721" s="10" t="s">
        <v>34</v>
      </c>
      <c r="I6721" s="10" t="s">
        <v>21</v>
      </c>
      <c r="O6721" s="10">
        <f t="shared" si="104"/>
        <v>1</v>
      </c>
    </row>
    <row r="6722" spans="2:15" x14ac:dyDescent="0.3">
      <c r="B6722" s="10">
        <v>2022</v>
      </c>
      <c r="C6722" s="10" t="s">
        <v>43</v>
      </c>
      <c r="D6722" s="10" t="s">
        <v>16</v>
      </c>
      <c r="E6722" s="10" t="s">
        <v>17</v>
      </c>
      <c r="F6722" s="10" t="s">
        <v>25</v>
      </c>
      <c r="G6722" s="10" t="s">
        <v>32</v>
      </c>
      <c r="H6722" s="10" t="s">
        <v>27</v>
      </c>
      <c r="I6722" s="10" t="s">
        <v>21</v>
      </c>
      <c r="O6722" s="10">
        <f t="shared" si="104"/>
        <v>1</v>
      </c>
    </row>
    <row r="6723" spans="2:15" x14ac:dyDescent="0.3">
      <c r="B6723" s="10">
        <v>2021</v>
      </c>
      <c r="C6723" s="10" t="s">
        <v>45</v>
      </c>
      <c r="D6723" s="10" t="s">
        <v>23</v>
      </c>
      <c r="E6723" s="10" t="s">
        <v>17</v>
      </c>
      <c r="F6723" s="10" t="s">
        <v>30</v>
      </c>
      <c r="G6723" s="10" t="s">
        <v>44</v>
      </c>
      <c r="H6723" s="10" t="s">
        <v>34</v>
      </c>
      <c r="I6723" s="10" t="s">
        <v>34</v>
      </c>
      <c r="O6723" s="10">
        <f t="shared" si="104"/>
        <v>1</v>
      </c>
    </row>
    <row r="6724" spans="2:15" x14ac:dyDescent="0.3">
      <c r="B6724" s="10">
        <v>2022</v>
      </c>
      <c r="C6724" s="10" t="s">
        <v>43</v>
      </c>
      <c r="D6724" s="10" t="s">
        <v>16</v>
      </c>
      <c r="E6724" s="10" t="s">
        <v>24</v>
      </c>
      <c r="F6724" s="10" t="s">
        <v>18</v>
      </c>
      <c r="G6724" s="10" t="s">
        <v>26</v>
      </c>
      <c r="H6724" s="10" t="s">
        <v>20</v>
      </c>
      <c r="I6724" s="10" t="s">
        <v>28</v>
      </c>
      <c r="O6724" s="10">
        <f t="shared" si="104"/>
        <v>1</v>
      </c>
    </row>
    <row r="6725" spans="2:15" x14ac:dyDescent="0.3">
      <c r="B6725" s="10">
        <v>2020</v>
      </c>
      <c r="C6725" s="10" t="s">
        <v>41</v>
      </c>
      <c r="D6725" s="10" t="s">
        <v>31</v>
      </c>
      <c r="E6725" s="10" t="s">
        <v>17</v>
      </c>
      <c r="F6725" s="10" t="s">
        <v>30</v>
      </c>
      <c r="G6725" s="10" t="s">
        <v>19</v>
      </c>
      <c r="H6725" s="10" t="s">
        <v>20</v>
      </c>
      <c r="I6725" s="10" t="s">
        <v>21</v>
      </c>
      <c r="O6725" s="10">
        <f t="shared" ref="O6725:O6788" si="105">SUBTOTAL(103,B6725)</f>
        <v>1</v>
      </c>
    </row>
    <row r="6726" spans="2:15" x14ac:dyDescent="0.3">
      <c r="B6726" s="10">
        <v>2020</v>
      </c>
      <c r="C6726" s="10" t="s">
        <v>15</v>
      </c>
      <c r="D6726" s="10" t="s">
        <v>23</v>
      </c>
      <c r="E6726" s="10" t="s">
        <v>35</v>
      </c>
      <c r="F6726" s="10" t="s">
        <v>25</v>
      </c>
      <c r="G6726" s="10" t="s">
        <v>38</v>
      </c>
      <c r="H6726" s="10" t="s">
        <v>34</v>
      </c>
      <c r="I6726" s="10" t="s">
        <v>28</v>
      </c>
      <c r="O6726" s="10">
        <f t="shared" si="105"/>
        <v>1</v>
      </c>
    </row>
    <row r="6727" spans="2:15" x14ac:dyDescent="0.3">
      <c r="B6727" s="10">
        <v>2022</v>
      </c>
      <c r="C6727" s="10" t="s">
        <v>22</v>
      </c>
      <c r="D6727" s="10" t="s">
        <v>31</v>
      </c>
      <c r="E6727" s="10" t="s">
        <v>17</v>
      </c>
      <c r="F6727" s="10" t="s">
        <v>30</v>
      </c>
      <c r="G6727" s="10" t="s">
        <v>40</v>
      </c>
      <c r="H6727" s="10" t="s">
        <v>20</v>
      </c>
      <c r="I6727" s="10" t="s">
        <v>28</v>
      </c>
      <c r="O6727" s="10">
        <f t="shared" si="105"/>
        <v>1</v>
      </c>
    </row>
    <row r="6728" spans="2:15" x14ac:dyDescent="0.3">
      <c r="B6728" s="10">
        <v>2020</v>
      </c>
      <c r="C6728" s="10" t="s">
        <v>41</v>
      </c>
      <c r="D6728" s="10" t="s">
        <v>16</v>
      </c>
      <c r="E6728" s="10" t="s">
        <v>17</v>
      </c>
      <c r="F6728" s="10" t="s">
        <v>18</v>
      </c>
      <c r="G6728" s="10" t="s">
        <v>32</v>
      </c>
      <c r="H6728" s="10" t="s">
        <v>20</v>
      </c>
      <c r="I6728" s="10" t="s">
        <v>34</v>
      </c>
      <c r="O6728" s="10">
        <f t="shared" si="105"/>
        <v>1</v>
      </c>
    </row>
    <row r="6729" spans="2:15" x14ac:dyDescent="0.3">
      <c r="B6729" s="10">
        <v>2024</v>
      </c>
      <c r="C6729" s="10" t="s">
        <v>45</v>
      </c>
      <c r="D6729" s="10" t="s">
        <v>23</v>
      </c>
      <c r="E6729" s="10" t="s">
        <v>24</v>
      </c>
      <c r="F6729" s="10" t="s">
        <v>25</v>
      </c>
      <c r="G6729" s="10" t="s">
        <v>40</v>
      </c>
      <c r="H6729" s="10" t="s">
        <v>20</v>
      </c>
      <c r="I6729" s="10" t="s">
        <v>28</v>
      </c>
      <c r="O6729" s="10">
        <f t="shared" si="105"/>
        <v>1</v>
      </c>
    </row>
    <row r="6730" spans="2:15" x14ac:dyDescent="0.3">
      <c r="B6730" s="10">
        <v>2020</v>
      </c>
      <c r="C6730" s="10" t="s">
        <v>43</v>
      </c>
      <c r="D6730" s="10" t="s">
        <v>31</v>
      </c>
      <c r="E6730" s="10" t="s">
        <v>24</v>
      </c>
      <c r="F6730" s="10" t="s">
        <v>30</v>
      </c>
      <c r="G6730" s="10" t="s">
        <v>40</v>
      </c>
      <c r="H6730" s="10" t="s">
        <v>34</v>
      </c>
      <c r="I6730" s="10" t="s">
        <v>28</v>
      </c>
      <c r="O6730" s="10">
        <f t="shared" si="105"/>
        <v>1</v>
      </c>
    </row>
    <row r="6731" spans="2:15" x14ac:dyDescent="0.3">
      <c r="B6731" s="10">
        <v>2026</v>
      </c>
      <c r="C6731" s="10" t="s">
        <v>15</v>
      </c>
      <c r="D6731" s="10" t="s">
        <v>37</v>
      </c>
      <c r="E6731" s="10" t="s">
        <v>17</v>
      </c>
      <c r="F6731" s="10" t="s">
        <v>18</v>
      </c>
      <c r="G6731" s="10" t="s">
        <v>32</v>
      </c>
      <c r="H6731" s="10" t="s">
        <v>39</v>
      </c>
      <c r="I6731" s="10" t="s">
        <v>28</v>
      </c>
      <c r="O6731" s="10">
        <f t="shared" si="105"/>
        <v>1</v>
      </c>
    </row>
    <row r="6732" spans="2:15" x14ac:dyDescent="0.3">
      <c r="B6732" s="10">
        <v>2021</v>
      </c>
      <c r="C6732" s="10" t="s">
        <v>45</v>
      </c>
      <c r="D6732" s="10" t="s">
        <v>16</v>
      </c>
      <c r="E6732" s="10" t="s">
        <v>35</v>
      </c>
      <c r="F6732" s="10" t="s">
        <v>25</v>
      </c>
      <c r="G6732" s="10" t="s">
        <v>40</v>
      </c>
      <c r="H6732" s="10" t="s">
        <v>20</v>
      </c>
      <c r="I6732" s="10" t="s">
        <v>34</v>
      </c>
      <c r="O6732" s="10">
        <f t="shared" si="105"/>
        <v>1</v>
      </c>
    </row>
    <row r="6733" spans="2:15" x14ac:dyDescent="0.3">
      <c r="B6733" s="10">
        <v>2025</v>
      </c>
      <c r="C6733" s="10" t="s">
        <v>29</v>
      </c>
      <c r="D6733" s="10" t="s">
        <v>42</v>
      </c>
      <c r="E6733" s="10" t="s">
        <v>17</v>
      </c>
      <c r="F6733" s="10" t="s">
        <v>25</v>
      </c>
      <c r="G6733" s="10" t="s">
        <v>44</v>
      </c>
      <c r="H6733" s="10" t="s">
        <v>39</v>
      </c>
      <c r="I6733" s="10" t="s">
        <v>28</v>
      </c>
      <c r="O6733" s="10">
        <f t="shared" si="105"/>
        <v>1</v>
      </c>
    </row>
    <row r="6734" spans="2:15" x14ac:dyDescent="0.3">
      <c r="B6734" s="10">
        <v>2021</v>
      </c>
      <c r="C6734" s="10" t="s">
        <v>45</v>
      </c>
      <c r="D6734" s="10" t="s">
        <v>42</v>
      </c>
      <c r="E6734" s="10" t="s">
        <v>17</v>
      </c>
      <c r="F6734" s="10" t="s">
        <v>25</v>
      </c>
      <c r="G6734" s="10" t="s">
        <v>19</v>
      </c>
      <c r="H6734" s="10" t="s">
        <v>27</v>
      </c>
      <c r="I6734" s="10" t="s">
        <v>28</v>
      </c>
      <c r="O6734" s="10">
        <f t="shared" si="105"/>
        <v>1</v>
      </c>
    </row>
    <row r="6735" spans="2:15" x14ac:dyDescent="0.3">
      <c r="B6735" s="10">
        <v>2024</v>
      </c>
      <c r="C6735" s="10" t="s">
        <v>45</v>
      </c>
      <c r="D6735" s="10" t="s">
        <v>23</v>
      </c>
      <c r="E6735" s="10" t="s">
        <v>17</v>
      </c>
      <c r="F6735" s="10" t="s">
        <v>30</v>
      </c>
      <c r="G6735" s="10" t="s">
        <v>26</v>
      </c>
      <c r="H6735" s="10" t="s">
        <v>27</v>
      </c>
      <c r="I6735" s="10" t="s">
        <v>28</v>
      </c>
      <c r="O6735" s="10">
        <f t="shared" si="105"/>
        <v>1</v>
      </c>
    </row>
    <row r="6736" spans="2:15" x14ac:dyDescent="0.3">
      <c r="B6736" s="10">
        <v>2023</v>
      </c>
      <c r="C6736" s="10" t="s">
        <v>45</v>
      </c>
      <c r="D6736" s="10" t="s">
        <v>37</v>
      </c>
      <c r="E6736" s="10" t="s">
        <v>35</v>
      </c>
      <c r="F6736" s="10" t="s">
        <v>30</v>
      </c>
      <c r="G6736" s="10" t="s">
        <v>38</v>
      </c>
      <c r="H6736" s="10" t="s">
        <v>34</v>
      </c>
      <c r="I6736" s="10" t="s">
        <v>34</v>
      </c>
      <c r="O6736" s="10">
        <f t="shared" si="105"/>
        <v>1</v>
      </c>
    </row>
    <row r="6737" spans="2:15" x14ac:dyDescent="0.3">
      <c r="B6737" s="10">
        <v>2025</v>
      </c>
      <c r="C6737" s="10" t="s">
        <v>15</v>
      </c>
      <c r="D6737" s="10" t="s">
        <v>33</v>
      </c>
      <c r="E6737" s="10" t="s">
        <v>35</v>
      </c>
      <c r="F6737" s="10" t="s">
        <v>18</v>
      </c>
      <c r="G6737" s="10" t="s">
        <v>26</v>
      </c>
      <c r="H6737" s="10" t="s">
        <v>20</v>
      </c>
      <c r="I6737" s="10" t="s">
        <v>28</v>
      </c>
      <c r="O6737" s="10">
        <f t="shared" si="105"/>
        <v>1</v>
      </c>
    </row>
    <row r="6738" spans="2:15" x14ac:dyDescent="0.3">
      <c r="B6738" s="10">
        <v>2022</v>
      </c>
      <c r="C6738" s="10" t="s">
        <v>22</v>
      </c>
      <c r="D6738" s="10" t="s">
        <v>42</v>
      </c>
      <c r="E6738" s="10" t="s">
        <v>24</v>
      </c>
      <c r="F6738" s="10" t="s">
        <v>30</v>
      </c>
      <c r="G6738" s="10" t="s">
        <v>40</v>
      </c>
      <c r="H6738" s="10" t="s">
        <v>20</v>
      </c>
      <c r="I6738" s="10" t="s">
        <v>28</v>
      </c>
      <c r="O6738" s="10">
        <f t="shared" si="105"/>
        <v>1</v>
      </c>
    </row>
    <row r="6739" spans="2:15" x14ac:dyDescent="0.3">
      <c r="B6739" s="10">
        <v>2022</v>
      </c>
      <c r="C6739" s="10" t="s">
        <v>36</v>
      </c>
      <c r="D6739" s="10" t="s">
        <v>37</v>
      </c>
      <c r="E6739" s="10" t="s">
        <v>17</v>
      </c>
      <c r="F6739" s="10" t="s">
        <v>18</v>
      </c>
      <c r="G6739" s="10" t="s">
        <v>40</v>
      </c>
      <c r="H6739" s="10" t="s">
        <v>20</v>
      </c>
      <c r="I6739" s="10" t="s">
        <v>28</v>
      </c>
      <c r="O6739" s="10">
        <f t="shared" si="105"/>
        <v>1</v>
      </c>
    </row>
    <row r="6740" spans="2:15" x14ac:dyDescent="0.3">
      <c r="B6740" s="10">
        <v>2020</v>
      </c>
      <c r="C6740" s="10" t="s">
        <v>41</v>
      </c>
      <c r="D6740" s="10" t="s">
        <v>33</v>
      </c>
      <c r="E6740" s="10" t="s">
        <v>17</v>
      </c>
      <c r="F6740" s="10" t="s">
        <v>18</v>
      </c>
      <c r="G6740" s="10" t="s">
        <v>40</v>
      </c>
      <c r="H6740" s="10" t="s">
        <v>27</v>
      </c>
      <c r="I6740" s="10" t="s">
        <v>34</v>
      </c>
      <c r="O6740" s="10">
        <f t="shared" si="105"/>
        <v>1</v>
      </c>
    </row>
    <row r="6741" spans="2:15" x14ac:dyDescent="0.3">
      <c r="B6741" s="10">
        <v>2022</v>
      </c>
      <c r="C6741" s="10" t="s">
        <v>36</v>
      </c>
      <c r="D6741" s="10" t="s">
        <v>37</v>
      </c>
      <c r="E6741" s="10" t="s">
        <v>17</v>
      </c>
      <c r="F6741" s="10" t="s">
        <v>18</v>
      </c>
      <c r="G6741" s="10" t="s">
        <v>40</v>
      </c>
      <c r="H6741" s="10" t="s">
        <v>27</v>
      </c>
      <c r="I6741" s="10" t="s">
        <v>21</v>
      </c>
      <c r="O6741" s="10">
        <f t="shared" si="105"/>
        <v>1</v>
      </c>
    </row>
    <row r="6742" spans="2:15" x14ac:dyDescent="0.3">
      <c r="B6742" s="10">
        <v>2020</v>
      </c>
      <c r="C6742" s="10" t="s">
        <v>41</v>
      </c>
      <c r="D6742" s="10" t="s">
        <v>37</v>
      </c>
      <c r="E6742" s="10" t="s">
        <v>35</v>
      </c>
      <c r="F6742" s="10" t="s">
        <v>30</v>
      </c>
      <c r="G6742" s="10" t="s">
        <v>38</v>
      </c>
      <c r="H6742" s="10" t="s">
        <v>34</v>
      </c>
      <c r="I6742" s="10" t="s">
        <v>28</v>
      </c>
      <c r="O6742" s="10">
        <f t="shared" si="105"/>
        <v>1</v>
      </c>
    </row>
    <row r="6743" spans="2:15" x14ac:dyDescent="0.3">
      <c r="B6743" s="10">
        <v>2021</v>
      </c>
      <c r="C6743" s="10" t="s">
        <v>22</v>
      </c>
      <c r="D6743" s="10" t="s">
        <v>42</v>
      </c>
      <c r="E6743" s="10" t="s">
        <v>35</v>
      </c>
      <c r="F6743" s="10" t="s">
        <v>30</v>
      </c>
      <c r="G6743" s="10" t="s">
        <v>26</v>
      </c>
      <c r="H6743" s="10" t="s">
        <v>39</v>
      </c>
      <c r="I6743" s="10" t="s">
        <v>34</v>
      </c>
      <c r="O6743" s="10">
        <f t="shared" si="105"/>
        <v>1</v>
      </c>
    </row>
    <row r="6744" spans="2:15" x14ac:dyDescent="0.3">
      <c r="B6744" s="10">
        <v>2024</v>
      </c>
      <c r="C6744" s="10" t="s">
        <v>22</v>
      </c>
      <c r="D6744" s="10" t="s">
        <v>16</v>
      </c>
      <c r="E6744" s="10" t="s">
        <v>35</v>
      </c>
      <c r="F6744" s="10" t="s">
        <v>18</v>
      </c>
      <c r="G6744" s="10" t="s">
        <v>26</v>
      </c>
      <c r="H6744" s="10" t="s">
        <v>34</v>
      </c>
      <c r="I6744" s="10" t="s">
        <v>28</v>
      </c>
      <c r="O6744" s="10">
        <f t="shared" si="105"/>
        <v>1</v>
      </c>
    </row>
    <row r="6745" spans="2:15" x14ac:dyDescent="0.3">
      <c r="B6745" s="10">
        <v>2024</v>
      </c>
      <c r="C6745" s="10" t="s">
        <v>22</v>
      </c>
      <c r="D6745" s="10" t="s">
        <v>42</v>
      </c>
      <c r="E6745" s="10" t="s">
        <v>24</v>
      </c>
      <c r="F6745" s="10" t="s">
        <v>18</v>
      </c>
      <c r="G6745" s="10" t="s">
        <v>44</v>
      </c>
      <c r="H6745" s="10" t="s">
        <v>27</v>
      </c>
      <c r="I6745" s="10" t="s">
        <v>28</v>
      </c>
      <c r="O6745" s="10">
        <f t="shared" si="105"/>
        <v>1</v>
      </c>
    </row>
    <row r="6746" spans="2:15" x14ac:dyDescent="0.3">
      <c r="B6746" s="10">
        <v>2026</v>
      </c>
      <c r="C6746" s="10" t="s">
        <v>15</v>
      </c>
      <c r="D6746" s="10" t="s">
        <v>23</v>
      </c>
      <c r="E6746" s="10" t="s">
        <v>24</v>
      </c>
      <c r="F6746" s="10" t="s">
        <v>18</v>
      </c>
      <c r="G6746" s="10" t="s">
        <v>26</v>
      </c>
      <c r="H6746" s="10" t="s">
        <v>34</v>
      </c>
      <c r="I6746" s="10" t="s">
        <v>34</v>
      </c>
      <c r="O6746" s="10">
        <f t="shared" si="105"/>
        <v>1</v>
      </c>
    </row>
    <row r="6747" spans="2:15" x14ac:dyDescent="0.3">
      <c r="B6747" s="10">
        <v>2024</v>
      </c>
      <c r="C6747" s="10" t="s">
        <v>36</v>
      </c>
      <c r="D6747" s="10" t="s">
        <v>23</v>
      </c>
      <c r="E6747" s="10" t="s">
        <v>24</v>
      </c>
      <c r="F6747" s="10" t="s">
        <v>30</v>
      </c>
      <c r="G6747" s="10" t="s">
        <v>40</v>
      </c>
      <c r="H6747" s="10" t="s">
        <v>27</v>
      </c>
      <c r="I6747" s="10" t="s">
        <v>28</v>
      </c>
      <c r="O6747" s="10">
        <f t="shared" si="105"/>
        <v>1</v>
      </c>
    </row>
    <row r="6748" spans="2:15" x14ac:dyDescent="0.3">
      <c r="B6748" s="10">
        <v>2021</v>
      </c>
      <c r="C6748" s="10" t="s">
        <v>15</v>
      </c>
      <c r="D6748" s="10" t="s">
        <v>42</v>
      </c>
      <c r="E6748" s="10" t="s">
        <v>24</v>
      </c>
      <c r="F6748" s="10" t="s">
        <v>18</v>
      </c>
      <c r="G6748" s="10" t="s">
        <v>26</v>
      </c>
      <c r="H6748" s="10" t="s">
        <v>34</v>
      </c>
      <c r="I6748" s="10" t="s">
        <v>28</v>
      </c>
      <c r="O6748" s="10">
        <f t="shared" si="105"/>
        <v>1</v>
      </c>
    </row>
    <row r="6749" spans="2:15" x14ac:dyDescent="0.3">
      <c r="B6749" s="10">
        <v>2025</v>
      </c>
      <c r="C6749" s="10" t="s">
        <v>22</v>
      </c>
      <c r="D6749" s="10" t="s">
        <v>23</v>
      </c>
      <c r="E6749" s="10" t="s">
        <v>35</v>
      </c>
      <c r="F6749" s="10" t="s">
        <v>18</v>
      </c>
      <c r="G6749" s="10" t="s">
        <v>38</v>
      </c>
      <c r="H6749" s="10" t="s">
        <v>34</v>
      </c>
      <c r="I6749" s="10" t="s">
        <v>28</v>
      </c>
      <c r="O6749" s="10">
        <f t="shared" si="105"/>
        <v>1</v>
      </c>
    </row>
    <row r="6750" spans="2:15" x14ac:dyDescent="0.3">
      <c r="B6750" s="10">
        <v>2023</v>
      </c>
      <c r="C6750" s="10" t="s">
        <v>15</v>
      </c>
      <c r="D6750" s="10" t="s">
        <v>16</v>
      </c>
      <c r="E6750" s="10" t="s">
        <v>17</v>
      </c>
      <c r="F6750" s="10" t="s">
        <v>25</v>
      </c>
      <c r="G6750" s="10" t="s">
        <v>26</v>
      </c>
      <c r="H6750" s="10" t="s">
        <v>34</v>
      </c>
      <c r="I6750" s="10" t="s">
        <v>21</v>
      </c>
      <c r="O6750" s="10">
        <f t="shared" si="105"/>
        <v>1</v>
      </c>
    </row>
    <row r="6751" spans="2:15" x14ac:dyDescent="0.3">
      <c r="B6751" s="10">
        <v>2020</v>
      </c>
      <c r="C6751" s="10" t="s">
        <v>43</v>
      </c>
      <c r="D6751" s="10" t="s">
        <v>42</v>
      </c>
      <c r="E6751" s="10" t="s">
        <v>35</v>
      </c>
      <c r="F6751" s="10" t="s">
        <v>30</v>
      </c>
      <c r="G6751" s="10" t="s">
        <v>26</v>
      </c>
      <c r="H6751" s="10" t="s">
        <v>20</v>
      </c>
      <c r="I6751" s="10" t="s">
        <v>34</v>
      </c>
      <c r="O6751" s="10">
        <f t="shared" si="105"/>
        <v>1</v>
      </c>
    </row>
    <row r="6752" spans="2:15" x14ac:dyDescent="0.3">
      <c r="B6752" s="10">
        <v>2023</v>
      </c>
      <c r="C6752" s="10" t="s">
        <v>15</v>
      </c>
      <c r="D6752" s="10" t="s">
        <v>42</v>
      </c>
      <c r="E6752" s="10" t="s">
        <v>17</v>
      </c>
      <c r="F6752" s="10" t="s">
        <v>18</v>
      </c>
      <c r="G6752" s="10" t="s">
        <v>38</v>
      </c>
      <c r="H6752" s="10" t="s">
        <v>27</v>
      </c>
      <c r="I6752" s="10" t="s">
        <v>28</v>
      </c>
      <c r="O6752" s="10">
        <f t="shared" si="105"/>
        <v>1</v>
      </c>
    </row>
    <row r="6753" spans="2:15" x14ac:dyDescent="0.3">
      <c r="B6753" s="10">
        <v>2022</v>
      </c>
      <c r="C6753" s="10" t="s">
        <v>15</v>
      </c>
      <c r="D6753" s="10" t="s">
        <v>37</v>
      </c>
      <c r="E6753" s="10" t="s">
        <v>35</v>
      </c>
      <c r="F6753" s="10" t="s">
        <v>18</v>
      </c>
      <c r="G6753" s="10" t="s">
        <v>19</v>
      </c>
      <c r="H6753" s="10" t="s">
        <v>20</v>
      </c>
      <c r="I6753" s="10" t="s">
        <v>34</v>
      </c>
      <c r="O6753" s="10">
        <f t="shared" si="105"/>
        <v>1</v>
      </c>
    </row>
    <row r="6754" spans="2:15" x14ac:dyDescent="0.3">
      <c r="B6754" s="10">
        <v>2022</v>
      </c>
      <c r="C6754" s="10" t="s">
        <v>22</v>
      </c>
      <c r="D6754" s="10" t="s">
        <v>31</v>
      </c>
      <c r="E6754" s="10" t="s">
        <v>35</v>
      </c>
      <c r="F6754" s="10" t="s">
        <v>18</v>
      </c>
      <c r="G6754" s="10" t="s">
        <v>26</v>
      </c>
      <c r="H6754" s="10" t="s">
        <v>39</v>
      </c>
      <c r="I6754" s="10" t="s">
        <v>28</v>
      </c>
      <c r="O6754" s="10">
        <f t="shared" si="105"/>
        <v>1</v>
      </c>
    </row>
    <row r="6755" spans="2:15" x14ac:dyDescent="0.3">
      <c r="B6755" s="10">
        <v>2020</v>
      </c>
      <c r="C6755" s="10" t="s">
        <v>15</v>
      </c>
      <c r="D6755" s="10" t="s">
        <v>16</v>
      </c>
      <c r="E6755" s="10" t="s">
        <v>35</v>
      </c>
      <c r="F6755" s="10" t="s">
        <v>18</v>
      </c>
      <c r="G6755" s="10" t="s">
        <v>44</v>
      </c>
      <c r="H6755" s="10" t="s">
        <v>27</v>
      </c>
      <c r="I6755" s="10" t="s">
        <v>21</v>
      </c>
      <c r="O6755" s="10">
        <f t="shared" si="105"/>
        <v>1</v>
      </c>
    </row>
    <row r="6756" spans="2:15" x14ac:dyDescent="0.3">
      <c r="B6756" s="10">
        <v>2025</v>
      </c>
      <c r="C6756" s="10" t="s">
        <v>36</v>
      </c>
      <c r="D6756" s="10" t="s">
        <v>33</v>
      </c>
      <c r="E6756" s="10" t="s">
        <v>35</v>
      </c>
      <c r="F6756" s="10" t="s">
        <v>30</v>
      </c>
      <c r="G6756" s="10" t="s">
        <v>19</v>
      </c>
      <c r="H6756" s="10" t="s">
        <v>39</v>
      </c>
      <c r="I6756" s="10" t="s">
        <v>28</v>
      </c>
      <c r="O6756" s="10">
        <f t="shared" si="105"/>
        <v>1</v>
      </c>
    </row>
    <row r="6757" spans="2:15" x14ac:dyDescent="0.3">
      <c r="B6757" s="10">
        <v>2021</v>
      </c>
      <c r="C6757" s="10" t="s">
        <v>41</v>
      </c>
      <c r="D6757" s="10" t="s">
        <v>23</v>
      </c>
      <c r="E6757" s="10" t="s">
        <v>17</v>
      </c>
      <c r="F6757" s="10" t="s">
        <v>18</v>
      </c>
      <c r="G6757" s="10" t="s">
        <v>26</v>
      </c>
      <c r="H6757" s="10" t="s">
        <v>20</v>
      </c>
      <c r="I6757" s="10" t="s">
        <v>21</v>
      </c>
      <c r="O6757" s="10">
        <f t="shared" si="105"/>
        <v>1</v>
      </c>
    </row>
    <row r="6758" spans="2:15" x14ac:dyDescent="0.3">
      <c r="B6758" s="10">
        <v>2020</v>
      </c>
      <c r="C6758" s="10" t="s">
        <v>43</v>
      </c>
      <c r="D6758" s="10" t="s">
        <v>37</v>
      </c>
      <c r="E6758" s="10" t="s">
        <v>17</v>
      </c>
      <c r="F6758" s="10" t="s">
        <v>30</v>
      </c>
      <c r="G6758" s="10" t="s">
        <v>26</v>
      </c>
      <c r="H6758" s="10" t="s">
        <v>27</v>
      </c>
      <c r="I6758" s="10" t="s">
        <v>28</v>
      </c>
      <c r="O6758" s="10">
        <f t="shared" si="105"/>
        <v>1</v>
      </c>
    </row>
    <row r="6759" spans="2:15" x14ac:dyDescent="0.3">
      <c r="B6759" s="10">
        <v>2026</v>
      </c>
      <c r="C6759" s="10" t="s">
        <v>15</v>
      </c>
      <c r="D6759" s="10" t="s">
        <v>37</v>
      </c>
      <c r="E6759" s="10" t="s">
        <v>24</v>
      </c>
      <c r="F6759" s="10" t="s">
        <v>18</v>
      </c>
      <c r="G6759" s="10" t="s">
        <v>26</v>
      </c>
      <c r="H6759" s="10" t="s">
        <v>39</v>
      </c>
      <c r="I6759" s="10" t="s">
        <v>21</v>
      </c>
      <c r="O6759" s="10">
        <f t="shared" si="105"/>
        <v>1</v>
      </c>
    </row>
    <row r="6760" spans="2:15" x14ac:dyDescent="0.3">
      <c r="B6760" s="10">
        <v>2025</v>
      </c>
      <c r="C6760" s="10" t="s">
        <v>43</v>
      </c>
      <c r="D6760" s="10" t="s">
        <v>16</v>
      </c>
      <c r="E6760" s="10" t="s">
        <v>35</v>
      </c>
      <c r="F6760" s="10" t="s">
        <v>18</v>
      </c>
      <c r="G6760" s="10" t="s">
        <v>44</v>
      </c>
      <c r="H6760" s="10" t="s">
        <v>27</v>
      </c>
      <c r="I6760" s="10" t="s">
        <v>28</v>
      </c>
      <c r="O6760" s="10">
        <f t="shared" si="105"/>
        <v>1</v>
      </c>
    </row>
    <row r="6761" spans="2:15" x14ac:dyDescent="0.3">
      <c r="B6761" s="10">
        <v>2022</v>
      </c>
      <c r="C6761" s="10" t="s">
        <v>15</v>
      </c>
      <c r="D6761" s="10" t="s">
        <v>37</v>
      </c>
      <c r="E6761" s="10" t="s">
        <v>17</v>
      </c>
      <c r="F6761" s="10" t="s">
        <v>25</v>
      </c>
      <c r="G6761" s="10" t="s">
        <v>19</v>
      </c>
      <c r="H6761" s="10" t="s">
        <v>39</v>
      </c>
      <c r="I6761" s="10" t="s">
        <v>21</v>
      </c>
      <c r="O6761" s="10">
        <f t="shared" si="105"/>
        <v>1</v>
      </c>
    </row>
    <row r="6762" spans="2:15" x14ac:dyDescent="0.3">
      <c r="B6762" s="10">
        <v>2023</v>
      </c>
      <c r="C6762" s="10" t="s">
        <v>29</v>
      </c>
      <c r="D6762" s="10" t="s">
        <v>16</v>
      </c>
      <c r="E6762" s="10" t="s">
        <v>35</v>
      </c>
      <c r="F6762" s="10" t="s">
        <v>30</v>
      </c>
      <c r="G6762" s="10" t="s">
        <v>40</v>
      </c>
      <c r="H6762" s="10" t="s">
        <v>34</v>
      </c>
      <c r="I6762" s="10" t="s">
        <v>34</v>
      </c>
      <c r="O6762" s="10">
        <f t="shared" si="105"/>
        <v>1</v>
      </c>
    </row>
    <row r="6763" spans="2:15" x14ac:dyDescent="0.3">
      <c r="B6763" s="10">
        <v>2020</v>
      </c>
      <c r="C6763" s="10" t="s">
        <v>29</v>
      </c>
      <c r="D6763" s="10" t="s">
        <v>23</v>
      </c>
      <c r="E6763" s="10" t="s">
        <v>24</v>
      </c>
      <c r="F6763" s="10" t="s">
        <v>25</v>
      </c>
      <c r="G6763" s="10" t="s">
        <v>38</v>
      </c>
      <c r="H6763" s="10" t="s">
        <v>20</v>
      </c>
      <c r="I6763" s="10" t="s">
        <v>28</v>
      </c>
      <c r="O6763" s="10">
        <f t="shared" si="105"/>
        <v>1</v>
      </c>
    </row>
    <row r="6764" spans="2:15" x14ac:dyDescent="0.3">
      <c r="B6764" s="10">
        <v>2023</v>
      </c>
      <c r="C6764" s="10" t="s">
        <v>43</v>
      </c>
      <c r="D6764" s="10" t="s">
        <v>16</v>
      </c>
      <c r="E6764" s="10" t="s">
        <v>24</v>
      </c>
      <c r="F6764" s="10" t="s">
        <v>30</v>
      </c>
      <c r="G6764" s="10" t="s">
        <v>19</v>
      </c>
      <c r="H6764" s="10" t="s">
        <v>34</v>
      </c>
      <c r="I6764" s="10" t="s">
        <v>34</v>
      </c>
      <c r="O6764" s="10">
        <f t="shared" si="105"/>
        <v>1</v>
      </c>
    </row>
    <row r="6765" spans="2:15" x14ac:dyDescent="0.3">
      <c r="B6765" s="10">
        <v>2021</v>
      </c>
      <c r="C6765" s="10" t="s">
        <v>22</v>
      </c>
      <c r="D6765" s="10" t="s">
        <v>31</v>
      </c>
      <c r="E6765" s="10" t="s">
        <v>17</v>
      </c>
      <c r="F6765" s="10" t="s">
        <v>30</v>
      </c>
      <c r="G6765" s="10" t="s">
        <v>44</v>
      </c>
      <c r="H6765" s="10" t="s">
        <v>27</v>
      </c>
      <c r="I6765" s="10" t="s">
        <v>28</v>
      </c>
      <c r="O6765" s="10">
        <f t="shared" si="105"/>
        <v>1</v>
      </c>
    </row>
    <row r="6766" spans="2:15" x14ac:dyDescent="0.3">
      <c r="B6766" s="10">
        <v>2024</v>
      </c>
      <c r="C6766" s="10" t="s">
        <v>43</v>
      </c>
      <c r="D6766" s="10" t="s">
        <v>37</v>
      </c>
      <c r="E6766" s="10" t="s">
        <v>35</v>
      </c>
      <c r="F6766" s="10" t="s">
        <v>30</v>
      </c>
      <c r="G6766" s="10" t="s">
        <v>19</v>
      </c>
      <c r="H6766" s="10" t="s">
        <v>39</v>
      </c>
      <c r="I6766" s="10" t="s">
        <v>28</v>
      </c>
      <c r="O6766" s="10">
        <f t="shared" si="105"/>
        <v>1</v>
      </c>
    </row>
    <row r="6767" spans="2:15" x14ac:dyDescent="0.3">
      <c r="B6767" s="10">
        <v>2026</v>
      </c>
      <c r="C6767" s="10" t="s">
        <v>43</v>
      </c>
      <c r="D6767" s="10" t="s">
        <v>23</v>
      </c>
      <c r="E6767" s="10" t="s">
        <v>17</v>
      </c>
      <c r="F6767" s="10" t="s">
        <v>30</v>
      </c>
      <c r="G6767" s="10" t="s">
        <v>32</v>
      </c>
      <c r="H6767" s="10" t="s">
        <v>20</v>
      </c>
      <c r="I6767" s="10" t="s">
        <v>34</v>
      </c>
      <c r="O6767" s="10">
        <f t="shared" si="105"/>
        <v>1</v>
      </c>
    </row>
    <row r="6768" spans="2:15" x14ac:dyDescent="0.3">
      <c r="B6768" s="10">
        <v>2023</v>
      </c>
      <c r="C6768" s="10" t="s">
        <v>22</v>
      </c>
      <c r="D6768" s="10" t="s">
        <v>16</v>
      </c>
      <c r="E6768" s="10" t="s">
        <v>24</v>
      </c>
      <c r="F6768" s="10" t="s">
        <v>30</v>
      </c>
      <c r="G6768" s="10" t="s">
        <v>38</v>
      </c>
      <c r="H6768" s="10" t="s">
        <v>20</v>
      </c>
      <c r="I6768" s="10" t="s">
        <v>28</v>
      </c>
      <c r="O6768" s="10">
        <f t="shared" si="105"/>
        <v>1</v>
      </c>
    </row>
    <row r="6769" spans="2:15" x14ac:dyDescent="0.3">
      <c r="B6769" s="10">
        <v>2020</v>
      </c>
      <c r="C6769" s="10" t="s">
        <v>15</v>
      </c>
      <c r="D6769" s="10" t="s">
        <v>23</v>
      </c>
      <c r="E6769" s="10" t="s">
        <v>35</v>
      </c>
      <c r="F6769" s="10" t="s">
        <v>30</v>
      </c>
      <c r="G6769" s="10" t="s">
        <v>32</v>
      </c>
      <c r="H6769" s="10" t="s">
        <v>27</v>
      </c>
      <c r="I6769" s="10" t="s">
        <v>28</v>
      </c>
      <c r="O6769" s="10">
        <f t="shared" si="105"/>
        <v>1</v>
      </c>
    </row>
    <row r="6770" spans="2:15" x14ac:dyDescent="0.3">
      <c r="B6770" s="10">
        <v>2022</v>
      </c>
      <c r="C6770" s="10" t="s">
        <v>41</v>
      </c>
      <c r="D6770" s="10" t="s">
        <v>42</v>
      </c>
      <c r="E6770" s="10" t="s">
        <v>35</v>
      </c>
      <c r="F6770" s="10" t="s">
        <v>25</v>
      </c>
      <c r="G6770" s="10" t="s">
        <v>19</v>
      </c>
      <c r="H6770" s="10" t="s">
        <v>39</v>
      </c>
      <c r="I6770" s="10" t="s">
        <v>21</v>
      </c>
      <c r="O6770" s="10">
        <f t="shared" si="105"/>
        <v>1</v>
      </c>
    </row>
    <row r="6771" spans="2:15" x14ac:dyDescent="0.3">
      <c r="B6771" s="10">
        <v>2022</v>
      </c>
      <c r="C6771" s="10" t="s">
        <v>22</v>
      </c>
      <c r="D6771" s="10" t="s">
        <v>33</v>
      </c>
      <c r="E6771" s="10" t="s">
        <v>17</v>
      </c>
      <c r="F6771" s="10" t="s">
        <v>25</v>
      </c>
      <c r="G6771" s="10" t="s">
        <v>40</v>
      </c>
      <c r="H6771" s="10" t="s">
        <v>27</v>
      </c>
      <c r="I6771" s="10" t="s">
        <v>28</v>
      </c>
      <c r="O6771" s="10">
        <f t="shared" si="105"/>
        <v>1</v>
      </c>
    </row>
    <row r="6772" spans="2:15" x14ac:dyDescent="0.3">
      <c r="B6772" s="10">
        <v>2020</v>
      </c>
      <c r="C6772" s="10" t="s">
        <v>45</v>
      </c>
      <c r="D6772" s="10" t="s">
        <v>23</v>
      </c>
      <c r="E6772" s="10" t="s">
        <v>17</v>
      </c>
      <c r="F6772" s="10" t="s">
        <v>25</v>
      </c>
      <c r="G6772" s="10" t="s">
        <v>32</v>
      </c>
      <c r="H6772" s="10" t="s">
        <v>27</v>
      </c>
      <c r="I6772" s="10" t="s">
        <v>34</v>
      </c>
      <c r="O6772" s="10">
        <f t="shared" si="105"/>
        <v>1</v>
      </c>
    </row>
    <row r="6773" spans="2:15" x14ac:dyDescent="0.3">
      <c r="B6773" s="10">
        <v>2026</v>
      </c>
      <c r="C6773" s="10" t="s">
        <v>41</v>
      </c>
      <c r="D6773" s="10" t="s">
        <v>33</v>
      </c>
      <c r="E6773" s="10" t="s">
        <v>17</v>
      </c>
      <c r="F6773" s="10" t="s">
        <v>18</v>
      </c>
      <c r="G6773" s="10" t="s">
        <v>38</v>
      </c>
      <c r="H6773" s="10" t="s">
        <v>34</v>
      </c>
      <c r="I6773" s="10" t="s">
        <v>21</v>
      </c>
      <c r="O6773" s="10">
        <f t="shared" si="105"/>
        <v>1</v>
      </c>
    </row>
    <row r="6774" spans="2:15" x14ac:dyDescent="0.3">
      <c r="B6774" s="10">
        <v>2023</v>
      </c>
      <c r="C6774" s="10" t="s">
        <v>41</v>
      </c>
      <c r="D6774" s="10" t="s">
        <v>23</v>
      </c>
      <c r="E6774" s="10" t="s">
        <v>35</v>
      </c>
      <c r="F6774" s="10" t="s">
        <v>18</v>
      </c>
      <c r="G6774" s="10" t="s">
        <v>32</v>
      </c>
      <c r="H6774" s="10" t="s">
        <v>39</v>
      </c>
      <c r="I6774" s="10" t="s">
        <v>21</v>
      </c>
      <c r="O6774" s="10">
        <f t="shared" si="105"/>
        <v>1</v>
      </c>
    </row>
    <row r="6775" spans="2:15" x14ac:dyDescent="0.3">
      <c r="B6775" s="10">
        <v>2021</v>
      </c>
      <c r="C6775" s="10" t="s">
        <v>15</v>
      </c>
      <c r="D6775" s="10" t="s">
        <v>16</v>
      </c>
      <c r="E6775" s="10" t="s">
        <v>17</v>
      </c>
      <c r="F6775" s="10" t="s">
        <v>30</v>
      </c>
      <c r="G6775" s="10" t="s">
        <v>44</v>
      </c>
      <c r="H6775" s="10" t="s">
        <v>27</v>
      </c>
      <c r="I6775" s="10" t="s">
        <v>28</v>
      </c>
      <c r="O6775" s="10">
        <f t="shared" si="105"/>
        <v>1</v>
      </c>
    </row>
    <row r="6776" spans="2:15" x14ac:dyDescent="0.3">
      <c r="B6776" s="10">
        <v>2026</v>
      </c>
      <c r="C6776" s="10" t="s">
        <v>43</v>
      </c>
      <c r="D6776" s="10" t="s">
        <v>37</v>
      </c>
      <c r="E6776" s="10" t="s">
        <v>35</v>
      </c>
      <c r="F6776" s="10" t="s">
        <v>25</v>
      </c>
      <c r="G6776" s="10" t="s">
        <v>32</v>
      </c>
      <c r="H6776" s="10" t="s">
        <v>20</v>
      </c>
      <c r="I6776" s="10" t="s">
        <v>28</v>
      </c>
      <c r="O6776" s="10">
        <f t="shared" si="105"/>
        <v>1</v>
      </c>
    </row>
    <row r="6777" spans="2:15" x14ac:dyDescent="0.3">
      <c r="B6777" s="10">
        <v>2022</v>
      </c>
      <c r="C6777" s="10" t="s">
        <v>15</v>
      </c>
      <c r="D6777" s="10" t="s">
        <v>42</v>
      </c>
      <c r="E6777" s="10" t="s">
        <v>24</v>
      </c>
      <c r="F6777" s="10" t="s">
        <v>18</v>
      </c>
      <c r="G6777" s="10" t="s">
        <v>32</v>
      </c>
      <c r="H6777" s="10" t="s">
        <v>27</v>
      </c>
      <c r="I6777" s="10" t="s">
        <v>28</v>
      </c>
      <c r="O6777" s="10">
        <f t="shared" si="105"/>
        <v>1</v>
      </c>
    </row>
    <row r="6778" spans="2:15" x14ac:dyDescent="0.3">
      <c r="B6778" s="10">
        <v>2023</v>
      </c>
      <c r="C6778" s="10" t="s">
        <v>15</v>
      </c>
      <c r="D6778" s="10" t="s">
        <v>16</v>
      </c>
      <c r="E6778" s="10" t="s">
        <v>17</v>
      </c>
      <c r="F6778" s="10" t="s">
        <v>18</v>
      </c>
      <c r="G6778" s="10" t="s">
        <v>38</v>
      </c>
      <c r="H6778" s="10" t="s">
        <v>39</v>
      </c>
      <c r="I6778" s="10" t="s">
        <v>28</v>
      </c>
      <c r="O6778" s="10">
        <f t="shared" si="105"/>
        <v>1</v>
      </c>
    </row>
    <row r="6779" spans="2:15" x14ac:dyDescent="0.3">
      <c r="B6779" s="10">
        <v>2021</v>
      </c>
      <c r="C6779" s="10" t="s">
        <v>43</v>
      </c>
      <c r="D6779" s="10" t="s">
        <v>23</v>
      </c>
      <c r="E6779" s="10" t="s">
        <v>17</v>
      </c>
      <c r="F6779" s="10" t="s">
        <v>30</v>
      </c>
      <c r="G6779" s="10" t="s">
        <v>38</v>
      </c>
      <c r="H6779" s="10" t="s">
        <v>39</v>
      </c>
      <c r="I6779" s="10" t="s">
        <v>28</v>
      </c>
      <c r="O6779" s="10">
        <f t="shared" si="105"/>
        <v>1</v>
      </c>
    </row>
    <row r="6780" spans="2:15" x14ac:dyDescent="0.3">
      <c r="B6780" s="10">
        <v>2025</v>
      </c>
      <c r="C6780" s="10" t="s">
        <v>29</v>
      </c>
      <c r="D6780" s="10" t="s">
        <v>37</v>
      </c>
      <c r="E6780" s="10" t="s">
        <v>35</v>
      </c>
      <c r="F6780" s="10" t="s">
        <v>18</v>
      </c>
      <c r="G6780" s="10" t="s">
        <v>38</v>
      </c>
      <c r="H6780" s="10" t="s">
        <v>34</v>
      </c>
      <c r="I6780" s="10" t="s">
        <v>21</v>
      </c>
      <c r="O6780" s="10">
        <f t="shared" si="105"/>
        <v>1</v>
      </c>
    </row>
    <row r="6781" spans="2:15" x14ac:dyDescent="0.3">
      <c r="B6781" s="10">
        <v>2024</v>
      </c>
      <c r="C6781" s="10" t="s">
        <v>22</v>
      </c>
      <c r="D6781" s="10" t="s">
        <v>16</v>
      </c>
      <c r="E6781" s="10" t="s">
        <v>35</v>
      </c>
      <c r="F6781" s="10" t="s">
        <v>18</v>
      </c>
      <c r="G6781" s="10" t="s">
        <v>38</v>
      </c>
      <c r="H6781" s="10" t="s">
        <v>27</v>
      </c>
      <c r="I6781" s="10" t="s">
        <v>28</v>
      </c>
      <c r="O6781" s="10">
        <f t="shared" si="105"/>
        <v>1</v>
      </c>
    </row>
    <row r="6782" spans="2:15" x14ac:dyDescent="0.3">
      <c r="B6782" s="10">
        <v>2025</v>
      </c>
      <c r="C6782" s="10" t="s">
        <v>22</v>
      </c>
      <c r="D6782" s="10" t="s">
        <v>16</v>
      </c>
      <c r="E6782" s="10" t="s">
        <v>17</v>
      </c>
      <c r="F6782" s="10" t="s">
        <v>25</v>
      </c>
      <c r="G6782" s="10" t="s">
        <v>40</v>
      </c>
      <c r="H6782" s="10" t="s">
        <v>34</v>
      </c>
      <c r="I6782" s="10" t="s">
        <v>34</v>
      </c>
      <c r="O6782" s="10">
        <f t="shared" si="105"/>
        <v>1</v>
      </c>
    </row>
    <row r="6783" spans="2:15" x14ac:dyDescent="0.3">
      <c r="B6783" s="10">
        <v>2026</v>
      </c>
      <c r="C6783" s="10" t="s">
        <v>36</v>
      </c>
      <c r="D6783" s="10" t="s">
        <v>16</v>
      </c>
      <c r="E6783" s="10" t="s">
        <v>24</v>
      </c>
      <c r="F6783" s="10" t="s">
        <v>25</v>
      </c>
      <c r="G6783" s="10" t="s">
        <v>26</v>
      </c>
      <c r="H6783" s="10" t="s">
        <v>27</v>
      </c>
      <c r="I6783" s="10" t="s">
        <v>28</v>
      </c>
      <c r="O6783" s="10">
        <f t="shared" si="105"/>
        <v>1</v>
      </c>
    </row>
    <row r="6784" spans="2:15" x14ac:dyDescent="0.3">
      <c r="B6784" s="10">
        <v>2021</v>
      </c>
      <c r="C6784" s="10" t="s">
        <v>36</v>
      </c>
      <c r="D6784" s="10" t="s">
        <v>37</v>
      </c>
      <c r="E6784" s="10" t="s">
        <v>35</v>
      </c>
      <c r="F6784" s="10" t="s">
        <v>25</v>
      </c>
      <c r="G6784" s="10" t="s">
        <v>44</v>
      </c>
      <c r="H6784" s="10" t="s">
        <v>39</v>
      </c>
      <c r="I6784" s="10" t="s">
        <v>28</v>
      </c>
      <c r="O6784" s="10">
        <f t="shared" si="105"/>
        <v>1</v>
      </c>
    </row>
    <row r="6785" spans="2:15" x14ac:dyDescent="0.3">
      <c r="B6785" s="10">
        <v>2020</v>
      </c>
      <c r="C6785" s="10" t="s">
        <v>43</v>
      </c>
      <c r="D6785" s="10" t="s">
        <v>16</v>
      </c>
      <c r="E6785" s="10" t="s">
        <v>17</v>
      </c>
      <c r="F6785" s="10" t="s">
        <v>30</v>
      </c>
      <c r="G6785" s="10" t="s">
        <v>38</v>
      </c>
      <c r="H6785" s="10" t="s">
        <v>34</v>
      </c>
      <c r="I6785" s="10" t="s">
        <v>34</v>
      </c>
      <c r="O6785" s="10">
        <f t="shared" si="105"/>
        <v>1</v>
      </c>
    </row>
    <row r="6786" spans="2:15" x14ac:dyDescent="0.3">
      <c r="B6786" s="10">
        <v>2022</v>
      </c>
      <c r="C6786" s="10" t="s">
        <v>22</v>
      </c>
      <c r="D6786" s="10" t="s">
        <v>23</v>
      </c>
      <c r="E6786" s="10" t="s">
        <v>24</v>
      </c>
      <c r="F6786" s="10" t="s">
        <v>30</v>
      </c>
      <c r="G6786" s="10" t="s">
        <v>38</v>
      </c>
      <c r="H6786" s="10" t="s">
        <v>39</v>
      </c>
      <c r="I6786" s="10" t="s">
        <v>28</v>
      </c>
      <c r="O6786" s="10">
        <f t="shared" si="105"/>
        <v>1</v>
      </c>
    </row>
    <row r="6787" spans="2:15" x14ac:dyDescent="0.3">
      <c r="B6787" s="10">
        <v>2026</v>
      </c>
      <c r="C6787" s="10" t="s">
        <v>29</v>
      </c>
      <c r="D6787" s="10" t="s">
        <v>42</v>
      </c>
      <c r="E6787" s="10" t="s">
        <v>35</v>
      </c>
      <c r="F6787" s="10" t="s">
        <v>18</v>
      </c>
      <c r="G6787" s="10" t="s">
        <v>32</v>
      </c>
      <c r="H6787" s="10" t="s">
        <v>39</v>
      </c>
      <c r="I6787" s="10" t="s">
        <v>28</v>
      </c>
      <c r="O6787" s="10">
        <f t="shared" si="105"/>
        <v>1</v>
      </c>
    </row>
    <row r="6788" spans="2:15" x14ac:dyDescent="0.3">
      <c r="B6788" s="10">
        <v>2026</v>
      </c>
      <c r="C6788" s="10" t="s">
        <v>22</v>
      </c>
      <c r="D6788" s="10" t="s">
        <v>42</v>
      </c>
      <c r="E6788" s="10" t="s">
        <v>17</v>
      </c>
      <c r="F6788" s="10" t="s">
        <v>18</v>
      </c>
      <c r="G6788" s="10" t="s">
        <v>38</v>
      </c>
      <c r="H6788" s="10" t="s">
        <v>34</v>
      </c>
      <c r="I6788" s="10" t="s">
        <v>28</v>
      </c>
      <c r="O6788" s="10">
        <f t="shared" si="105"/>
        <v>1</v>
      </c>
    </row>
    <row r="6789" spans="2:15" x14ac:dyDescent="0.3">
      <c r="B6789" s="10">
        <v>2026</v>
      </c>
      <c r="C6789" s="10" t="s">
        <v>41</v>
      </c>
      <c r="D6789" s="10" t="s">
        <v>31</v>
      </c>
      <c r="E6789" s="10" t="s">
        <v>35</v>
      </c>
      <c r="F6789" s="10" t="s">
        <v>30</v>
      </c>
      <c r="G6789" s="10" t="s">
        <v>32</v>
      </c>
      <c r="H6789" s="10" t="s">
        <v>39</v>
      </c>
      <c r="I6789" s="10" t="s">
        <v>28</v>
      </c>
      <c r="O6789" s="10">
        <f t="shared" ref="O6789:O6852" si="106">SUBTOTAL(103,B6789)</f>
        <v>1</v>
      </c>
    </row>
    <row r="6790" spans="2:15" x14ac:dyDescent="0.3">
      <c r="B6790" s="10">
        <v>2026</v>
      </c>
      <c r="C6790" s="10" t="s">
        <v>36</v>
      </c>
      <c r="D6790" s="10" t="s">
        <v>33</v>
      </c>
      <c r="E6790" s="10" t="s">
        <v>35</v>
      </c>
      <c r="F6790" s="10" t="s">
        <v>25</v>
      </c>
      <c r="G6790" s="10" t="s">
        <v>19</v>
      </c>
      <c r="H6790" s="10" t="s">
        <v>27</v>
      </c>
      <c r="I6790" s="10" t="s">
        <v>34</v>
      </c>
      <c r="O6790" s="10">
        <f t="shared" si="106"/>
        <v>1</v>
      </c>
    </row>
    <row r="6791" spans="2:15" x14ac:dyDescent="0.3">
      <c r="B6791" s="10">
        <v>2022</v>
      </c>
      <c r="C6791" s="10" t="s">
        <v>45</v>
      </c>
      <c r="D6791" s="10" t="s">
        <v>16</v>
      </c>
      <c r="E6791" s="10" t="s">
        <v>35</v>
      </c>
      <c r="F6791" s="10" t="s">
        <v>30</v>
      </c>
      <c r="G6791" s="10" t="s">
        <v>19</v>
      </c>
      <c r="H6791" s="10" t="s">
        <v>27</v>
      </c>
      <c r="I6791" s="10" t="s">
        <v>28</v>
      </c>
      <c r="O6791" s="10">
        <f t="shared" si="106"/>
        <v>1</v>
      </c>
    </row>
    <row r="6792" spans="2:15" x14ac:dyDescent="0.3">
      <c r="B6792" s="10">
        <v>2020</v>
      </c>
      <c r="C6792" s="10" t="s">
        <v>15</v>
      </c>
      <c r="D6792" s="10" t="s">
        <v>16</v>
      </c>
      <c r="E6792" s="10" t="s">
        <v>35</v>
      </c>
      <c r="F6792" s="10" t="s">
        <v>18</v>
      </c>
      <c r="G6792" s="10" t="s">
        <v>40</v>
      </c>
      <c r="H6792" s="10" t="s">
        <v>34</v>
      </c>
      <c r="I6792" s="10" t="s">
        <v>28</v>
      </c>
      <c r="O6792" s="10">
        <f t="shared" si="106"/>
        <v>1</v>
      </c>
    </row>
    <row r="6793" spans="2:15" x14ac:dyDescent="0.3">
      <c r="B6793" s="10">
        <v>2021</v>
      </c>
      <c r="C6793" s="10" t="s">
        <v>41</v>
      </c>
      <c r="D6793" s="10" t="s">
        <v>23</v>
      </c>
      <c r="E6793" s="10" t="s">
        <v>24</v>
      </c>
      <c r="F6793" s="10" t="s">
        <v>30</v>
      </c>
      <c r="G6793" s="10" t="s">
        <v>40</v>
      </c>
      <c r="H6793" s="10" t="s">
        <v>39</v>
      </c>
      <c r="I6793" s="10" t="s">
        <v>21</v>
      </c>
      <c r="O6793" s="10">
        <f t="shared" si="106"/>
        <v>1</v>
      </c>
    </row>
    <row r="6794" spans="2:15" x14ac:dyDescent="0.3">
      <c r="B6794" s="10">
        <v>2026</v>
      </c>
      <c r="C6794" s="10" t="s">
        <v>15</v>
      </c>
      <c r="D6794" s="10" t="s">
        <v>31</v>
      </c>
      <c r="E6794" s="10" t="s">
        <v>24</v>
      </c>
      <c r="F6794" s="10" t="s">
        <v>30</v>
      </c>
      <c r="G6794" s="10" t="s">
        <v>44</v>
      </c>
      <c r="H6794" s="10" t="s">
        <v>39</v>
      </c>
      <c r="I6794" s="10" t="s">
        <v>28</v>
      </c>
      <c r="O6794" s="10">
        <f t="shared" si="106"/>
        <v>1</v>
      </c>
    </row>
    <row r="6795" spans="2:15" x14ac:dyDescent="0.3">
      <c r="B6795" s="10">
        <v>2022</v>
      </c>
      <c r="C6795" s="10" t="s">
        <v>29</v>
      </c>
      <c r="D6795" s="10" t="s">
        <v>31</v>
      </c>
      <c r="E6795" s="10" t="s">
        <v>24</v>
      </c>
      <c r="F6795" s="10" t="s">
        <v>18</v>
      </c>
      <c r="G6795" s="10" t="s">
        <v>38</v>
      </c>
      <c r="H6795" s="10" t="s">
        <v>27</v>
      </c>
      <c r="I6795" s="10" t="s">
        <v>34</v>
      </c>
      <c r="O6795" s="10">
        <f t="shared" si="106"/>
        <v>1</v>
      </c>
    </row>
    <row r="6796" spans="2:15" x14ac:dyDescent="0.3">
      <c r="B6796" s="10">
        <v>2020</v>
      </c>
      <c r="C6796" s="10" t="s">
        <v>22</v>
      </c>
      <c r="D6796" s="10" t="s">
        <v>42</v>
      </c>
      <c r="E6796" s="10" t="s">
        <v>35</v>
      </c>
      <c r="F6796" s="10" t="s">
        <v>18</v>
      </c>
      <c r="G6796" s="10" t="s">
        <v>32</v>
      </c>
      <c r="H6796" s="10" t="s">
        <v>39</v>
      </c>
      <c r="I6796" s="10" t="s">
        <v>21</v>
      </c>
      <c r="O6796" s="10">
        <f t="shared" si="106"/>
        <v>1</v>
      </c>
    </row>
    <row r="6797" spans="2:15" x14ac:dyDescent="0.3">
      <c r="B6797" s="10">
        <v>2020</v>
      </c>
      <c r="C6797" s="10" t="s">
        <v>36</v>
      </c>
      <c r="D6797" s="10" t="s">
        <v>31</v>
      </c>
      <c r="E6797" s="10" t="s">
        <v>35</v>
      </c>
      <c r="F6797" s="10" t="s">
        <v>30</v>
      </c>
      <c r="G6797" s="10" t="s">
        <v>44</v>
      </c>
      <c r="H6797" s="10" t="s">
        <v>34</v>
      </c>
      <c r="I6797" s="10" t="s">
        <v>21</v>
      </c>
      <c r="O6797" s="10">
        <f t="shared" si="106"/>
        <v>1</v>
      </c>
    </row>
    <row r="6798" spans="2:15" x14ac:dyDescent="0.3">
      <c r="B6798" s="10">
        <v>2020</v>
      </c>
      <c r="C6798" s="10" t="s">
        <v>15</v>
      </c>
      <c r="D6798" s="10" t="s">
        <v>33</v>
      </c>
      <c r="E6798" s="10" t="s">
        <v>35</v>
      </c>
      <c r="F6798" s="10" t="s">
        <v>18</v>
      </c>
      <c r="G6798" s="10" t="s">
        <v>44</v>
      </c>
      <c r="H6798" s="10" t="s">
        <v>34</v>
      </c>
      <c r="I6798" s="10" t="s">
        <v>34</v>
      </c>
      <c r="O6798" s="10">
        <f t="shared" si="106"/>
        <v>1</v>
      </c>
    </row>
    <row r="6799" spans="2:15" x14ac:dyDescent="0.3">
      <c r="B6799" s="10">
        <v>2020</v>
      </c>
      <c r="C6799" s="10" t="s">
        <v>36</v>
      </c>
      <c r="D6799" s="10" t="s">
        <v>42</v>
      </c>
      <c r="E6799" s="10" t="s">
        <v>24</v>
      </c>
      <c r="F6799" s="10" t="s">
        <v>25</v>
      </c>
      <c r="G6799" s="10" t="s">
        <v>32</v>
      </c>
      <c r="H6799" s="10" t="s">
        <v>34</v>
      </c>
      <c r="I6799" s="10" t="s">
        <v>34</v>
      </c>
      <c r="O6799" s="10">
        <f t="shared" si="106"/>
        <v>1</v>
      </c>
    </row>
    <row r="6800" spans="2:15" x14ac:dyDescent="0.3">
      <c r="B6800" s="10">
        <v>2021</v>
      </c>
      <c r="C6800" s="10" t="s">
        <v>43</v>
      </c>
      <c r="D6800" s="10" t="s">
        <v>33</v>
      </c>
      <c r="E6800" s="10" t="s">
        <v>35</v>
      </c>
      <c r="F6800" s="10" t="s">
        <v>30</v>
      </c>
      <c r="G6800" s="10" t="s">
        <v>32</v>
      </c>
      <c r="H6800" s="10" t="s">
        <v>20</v>
      </c>
      <c r="I6800" s="10" t="s">
        <v>21</v>
      </c>
      <c r="O6800" s="10">
        <f t="shared" si="106"/>
        <v>1</v>
      </c>
    </row>
    <row r="6801" spans="2:15" x14ac:dyDescent="0.3">
      <c r="B6801" s="10">
        <v>2021</v>
      </c>
      <c r="C6801" s="10" t="s">
        <v>36</v>
      </c>
      <c r="D6801" s="10" t="s">
        <v>33</v>
      </c>
      <c r="E6801" s="10" t="s">
        <v>35</v>
      </c>
      <c r="F6801" s="10" t="s">
        <v>25</v>
      </c>
      <c r="G6801" s="10" t="s">
        <v>38</v>
      </c>
      <c r="H6801" s="10" t="s">
        <v>27</v>
      </c>
      <c r="I6801" s="10" t="s">
        <v>28</v>
      </c>
      <c r="O6801" s="10">
        <f t="shared" si="106"/>
        <v>1</v>
      </c>
    </row>
    <row r="6802" spans="2:15" x14ac:dyDescent="0.3">
      <c r="B6802" s="10">
        <v>2023</v>
      </c>
      <c r="C6802" s="10" t="s">
        <v>43</v>
      </c>
      <c r="D6802" s="10" t="s">
        <v>42</v>
      </c>
      <c r="E6802" s="10" t="s">
        <v>35</v>
      </c>
      <c r="F6802" s="10" t="s">
        <v>25</v>
      </c>
      <c r="G6802" s="10" t="s">
        <v>32</v>
      </c>
      <c r="H6802" s="10" t="s">
        <v>20</v>
      </c>
      <c r="I6802" s="10" t="s">
        <v>28</v>
      </c>
      <c r="O6802" s="10">
        <f t="shared" si="106"/>
        <v>1</v>
      </c>
    </row>
    <row r="6803" spans="2:15" x14ac:dyDescent="0.3">
      <c r="B6803" s="10">
        <v>2023</v>
      </c>
      <c r="C6803" s="10" t="s">
        <v>36</v>
      </c>
      <c r="D6803" s="10" t="s">
        <v>23</v>
      </c>
      <c r="E6803" s="10" t="s">
        <v>35</v>
      </c>
      <c r="F6803" s="10" t="s">
        <v>25</v>
      </c>
      <c r="G6803" s="10" t="s">
        <v>40</v>
      </c>
      <c r="H6803" s="10" t="s">
        <v>27</v>
      </c>
      <c r="I6803" s="10" t="s">
        <v>34</v>
      </c>
      <c r="O6803" s="10">
        <f t="shared" si="106"/>
        <v>1</v>
      </c>
    </row>
    <row r="6804" spans="2:15" x14ac:dyDescent="0.3">
      <c r="B6804" s="10">
        <v>2022</v>
      </c>
      <c r="C6804" s="10" t="s">
        <v>15</v>
      </c>
      <c r="D6804" s="10" t="s">
        <v>33</v>
      </c>
      <c r="E6804" s="10" t="s">
        <v>17</v>
      </c>
      <c r="F6804" s="10" t="s">
        <v>18</v>
      </c>
      <c r="G6804" s="10" t="s">
        <v>40</v>
      </c>
      <c r="H6804" s="10" t="s">
        <v>34</v>
      </c>
      <c r="I6804" s="10" t="s">
        <v>28</v>
      </c>
      <c r="O6804" s="10">
        <f t="shared" si="106"/>
        <v>1</v>
      </c>
    </row>
    <row r="6805" spans="2:15" x14ac:dyDescent="0.3">
      <c r="B6805" s="10">
        <v>2024</v>
      </c>
      <c r="C6805" s="10" t="s">
        <v>43</v>
      </c>
      <c r="D6805" s="10" t="s">
        <v>16</v>
      </c>
      <c r="E6805" s="10" t="s">
        <v>24</v>
      </c>
      <c r="F6805" s="10" t="s">
        <v>18</v>
      </c>
      <c r="G6805" s="10" t="s">
        <v>26</v>
      </c>
      <c r="H6805" s="10" t="s">
        <v>27</v>
      </c>
      <c r="I6805" s="10" t="s">
        <v>21</v>
      </c>
      <c r="O6805" s="10">
        <f t="shared" si="106"/>
        <v>1</v>
      </c>
    </row>
    <row r="6806" spans="2:15" x14ac:dyDescent="0.3">
      <c r="B6806" s="10">
        <v>2020</v>
      </c>
      <c r="C6806" s="10" t="s">
        <v>43</v>
      </c>
      <c r="D6806" s="10" t="s">
        <v>37</v>
      </c>
      <c r="E6806" s="10" t="s">
        <v>17</v>
      </c>
      <c r="F6806" s="10" t="s">
        <v>18</v>
      </c>
      <c r="G6806" s="10" t="s">
        <v>38</v>
      </c>
      <c r="H6806" s="10" t="s">
        <v>27</v>
      </c>
      <c r="I6806" s="10" t="s">
        <v>34</v>
      </c>
      <c r="O6806" s="10">
        <f t="shared" si="106"/>
        <v>1</v>
      </c>
    </row>
    <row r="6807" spans="2:15" x14ac:dyDescent="0.3">
      <c r="B6807" s="10">
        <v>2025</v>
      </c>
      <c r="C6807" s="10" t="s">
        <v>29</v>
      </c>
      <c r="D6807" s="10" t="s">
        <v>23</v>
      </c>
      <c r="E6807" s="10" t="s">
        <v>35</v>
      </c>
      <c r="F6807" s="10" t="s">
        <v>18</v>
      </c>
      <c r="G6807" s="10" t="s">
        <v>26</v>
      </c>
      <c r="H6807" s="10" t="s">
        <v>27</v>
      </c>
      <c r="I6807" s="10" t="s">
        <v>21</v>
      </c>
      <c r="O6807" s="10">
        <f t="shared" si="106"/>
        <v>1</v>
      </c>
    </row>
    <row r="6808" spans="2:15" x14ac:dyDescent="0.3">
      <c r="B6808" s="10">
        <v>2022</v>
      </c>
      <c r="C6808" s="10" t="s">
        <v>36</v>
      </c>
      <c r="D6808" s="10" t="s">
        <v>16</v>
      </c>
      <c r="E6808" s="10" t="s">
        <v>35</v>
      </c>
      <c r="F6808" s="10" t="s">
        <v>18</v>
      </c>
      <c r="G6808" s="10" t="s">
        <v>38</v>
      </c>
      <c r="H6808" s="10" t="s">
        <v>20</v>
      </c>
      <c r="I6808" s="10" t="s">
        <v>21</v>
      </c>
      <c r="O6808" s="10">
        <f t="shared" si="106"/>
        <v>1</v>
      </c>
    </row>
    <row r="6809" spans="2:15" x14ac:dyDescent="0.3">
      <c r="B6809" s="10">
        <v>2022</v>
      </c>
      <c r="C6809" s="10" t="s">
        <v>36</v>
      </c>
      <c r="D6809" s="10" t="s">
        <v>16</v>
      </c>
      <c r="E6809" s="10" t="s">
        <v>24</v>
      </c>
      <c r="F6809" s="10" t="s">
        <v>18</v>
      </c>
      <c r="G6809" s="10" t="s">
        <v>32</v>
      </c>
      <c r="H6809" s="10" t="s">
        <v>20</v>
      </c>
      <c r="I6809" s="10" t="s">
        <v>21</v>
      </c>
      <c r="O6809" s="10">
        <f t="shared" si="106"/>
        <v>1</v>
      </c>
    </row>
    <row r="6810" spans="2:15" x14ac:dyDescent="0.3">
      <c r="B6810" s="10">
        <v>2023</v>
      </c>
      <c r="C6810" s="10" t="s">
        <v>43</v>
      </c>
      <c r="D6810" s="10" t="s">
        <v>31</v>
      </c>
      <c r="E6810" s="10" t="s">
        <v>17</v>
      </c>
      <c r="F6810" s="10" t="s">
        <v>30</v>
      </c>
      <c r="G6810" s="10" t="s">
        <v>26</v>
      </c>
      <c r="H6810" s="10" t="s">
        <v>27</v>
      </c>
      <c r="I6810" s="10" t="s">
        <v>28</v>
      </c>
      <c r="O6810" s="10">
        <f t="shared" si="106"/>
        <v>1</v>
      </c>
    </row>
    <row r="6811" spans="2:15" x14ac:dyDescent="0.3">
      <c r="B6811" s="10">
        <v>2026</v>
      </c>
      <c r="C6811" s="10" t="s">
        <v>41</v>
      </c>
      <c r="D6811" s="10" t="s">
        <v>23</v>
      </c>
      <c r="E6811" s="10" t="s">
        <v>17</v>
      </c>
      <c r="F6811" s="10" t="s">
        <v>30</v>
      </c>
      <c r="G6811" s="10" t="s">
        <v>38</v>
      </c>
      <c r="H6811" s="10" t="s">
        <v>34</v>
      </c>
      <c r="I6811" s="10" t="s">
        <v>28</v>
      </c>
      <c r="O6811" s="10">
        <f t="shared" si="106"/>
        <v>1</v>
      </c>
    </row>
    <row r="6812" spans="2:15" x14ac:dyDescent="0.3">
      <c r="B6812" s="10">
        <v>2022</v>
      </c>
      <c r="C6812" s="10" t="s">
        <v>29</v>
      </c>
      <c r="D6812" s="10" t="s">
        <v>16</v>
      </c>
      <c r="E6812" s="10" t="s">
        <v>17</v>
      </c>
      <c r="F6812" s="10" t="s">
        <v>18</v>
      </c>
      <c r="G6812" s="10" t="s">
        <v>19</v>
      </c>
      <c r="H6812" s="10" t="s">
        <v>27</v>
      </c>
      <c r="I6812" s="10" t="s">
        <v>28</v>
      </c>
      <c r="O6812" s="10">
        <f t="shared" si="106"/>
        <v>1</v>
      </c>
    </row>
    <row r="6813" spans="2:15" x14ac:dyDescent="0.3">
      <c r="B6813" s="10">
        <v>2024</v>
      </c>
      <c r="C6813" s="10" t="s">
        <v>15</v>
      </c>
      <c r="D6813" s="10" t="s">
        <v>23</v>
      </c>
      <c r="E6813" s="10" t="s">
        <v>17</v>
      </c>
      <c r="F6813" s="10" t="s">
        <v>30</v>
      </c>
      <c r="G6813" s="10" t="s">
        <v>40</v>
      </c>
      <c r="H6813" s="10" t="s">
        <v>39</v>
      </c>
      <c r="I6813" s="10" t="s">
        <v>21</v>
      </c>
      <c r="O6813" s="10">
        <f t="shared" si="106"/>
        <v>1</v>
      </c>
    </row>
    <row r="6814" spans="2:15" x14ac:dyDescent="0.3">
      <c r="B6814" s="10">
        <v>2023</v>
      </c>
      <c r="C6814" s="10" t="s">
        <v>41</v>
      </c>
      <c r="D6814" s="10" t="s">
        <v>16</v>
      </c>
      <c r="E6814" s="10" t="s">
        <v>35</v>
      </c>
      <c r="F6814" s="10" t="s">
        <v>30</v>
      </c>
      <c r="G6814" s="10" t="s">
        <v>38</v>
      </c>
      <c r="H6814" s="10" t="s">
        <v>39</v>
      </c>
      <c r="I6814" s="10" t="s">
        <v>28</v>
      </c>
      <c r="O6814" s="10">
        <f t="shared" si="106"/>
        <v>1</v>
      </c>
    </row>
    <row r="6815" spans="2:15" x14ac:dyDescent="0.3">
      <c r="B6815" s="10">
        <v>2022</v>
      </c>
      <c r="C6815" s="10" t="s">
        <v>29</v>
      </c>
      <c r="D6815" s="10" t="s">
        <v>42</v>
      </c>
      <c r="E6815" s="10" t="s">
        <v>17</v>
      </c>
      <c r="F6815" s="10" t="s">
        <v>30</v>
      </c>
      <c r="G6815" s="10" t="s">
        <v>40</v>
      </c>
      <c r="H6815" s="10" t="s">
        <v>27</v>
      </c>
      <c r="I6815" s="10" t="s">
        <v>34</v>
      </c>
      <c r="O6815" s="10">
        <f t="shared" si="106"/>
        <v>1</v>
      </c>
    </row>
    <row r="6816" spans="2:15" x14ac:dyDescent="0.3">
      <c r="B6816" s="10">
        <v>2023</v>
      </c>
      <c r="C6816" s="10" t="s">
        <v>43</v>
      </c>
      <c r="D6816" s="10" t="s">
        <v>42</v>
      </c>
      <c r="E6816" s="10" t="s">
        <v>17</v>
      </c>
      <c r="F6816" s="10" t="s">
        <v>18</v>
      </c>
      <c r="G6816" s="10" t="s">
        <v>40</v>
      </c>
      <c r="H6816" s="10" t="s">
        <v>39</v>
      </c>
      <c r="I6816" s="10" t="s">
        <v>21</v>
      </c>
      <c r="O6816" s="10">
        <f t="shared" si="106"/>
        <v>1</v>
      </c>
    </row>
    <row r="6817" spans="2:15" x14ac:dyDescent="0.3">
      <c r="B6817" s="10">
        <v>2026</v>
      </c>
      <c r="C6817" s="10" t="s">
        <v>36</v>
      </c>
      <c r="D6817" s="10" t="s">
        <v>31</v>
      </c>
      <c r="E6817" s="10" t="s">
        <v>24</v>
      </c>
      <c r="F6817" s="10" t="s">
        <v>25</v>
      </c>
      <c r="G6817" s="10" t="s">
        <v>19</v>
      </c>
      <c r="H6817" s="10" t="s">
        <v>34</v>
      </c>
      <c r="I6817" s="10" t="s">
        <v>34</v>
      </c>
      <c r="O6817" s="10">
        <f t="shared" si="106"/>
        <v>1</v>
      </c>
    </row>
    <row r="6818" spans="2:15" x14ac:dyDescent="0.3">
      <c r="B6818" s="10">
        <v>2023</v>
      </c>
      <c r="C6818" s="10" t="s">
        <v>36</v>
      </c>
      <c r="D6818" s="10" t="s">
        <v>42</v>
      </c>
      <c r="E6818" s="10" t="s">
        <v>17</v>
      </c>
      <c r="F6818" s="10" t="s">
        <v>25</v>
      </c>
      <c r="G6818" s="10" t="s">
        <v>38</v>
      </c>
      <c r="H6818" s="10" t="s">
        <v>34</v>
      </c>
      <c r="I6818" s="10" t="s">
        <v>28</v>
      </c>
      <c r="O6818" s="10">
        <f t="shared" si="106"/>
        <v>1</v>
      </c>
    </row>
    <row r="6819" spans="2:15" x14ac:dyDescent="0.3">
      <c r="B6819" s="10">
        <v>2026</v>
      </c>
      <c r="C6819" s="10" t="s">
        <v>29</v>
      </c>
      <c r="D6819" s="10" t="s">
        <v>33</v>
      </c>
      <c r="E6819" s="10" t="s">
        <v>17</v>
      </c>
      <c r="F6819" s="10" t="s">
        <v>30</v>
      </c>
      <c r="G6819" s="10" t="s">
        <v>38</v>
      </c>
      <c r="H6819" s="10" t="s">
        <v>34</v>
      </c>
      <c r="I6819" s="10" t="s">
        <v>34</v>
      </c>
      <c r="O6819" s="10">
        <f t="shared" si="106"/>
        <v>1</v>
      </c>
    </row>
    <row r="6820" spans="2:15" x14ac:dyDescent="0.3">
      <c r="B6820" s="10">
        <v>2022</v>
      </c>
      <c r="C6820" s="10" t="s">
        <v>29</v>
      </c>
      <c r="D6820" s="10" t="s">
        <v>33</v>
      </c>
      <c r="E6820" s="10" t="s">
        <v>35</v>
      </c>
      <c r="F6820" s="10" t="s">
        <v>18</v>
      </c>
      <c r="G6820" s="10" t="s">
        <v>26</v>
      </c>
      <c r="H6820" s="10" t="s">
        <v>20</v>
      </c>
      <c r="I6820" s="10" t="s">
        <v>28</v>
      </c>
      <c r="O6820" s="10">
        <f t="shared" si="106"/>
        <v>1</v>
      </c>
    </row>
    <row r="6821" spans="2:15" x14ac:dyDescent="0.3">
      <c r="B6821" s="10">
        <v>2026</v>
      </c>
      <c r="C6821" s="10" t="s">
        <v>29</v>
      </c>
      <c r="D6821" s="10" t="s">
        <v>33</v>
      </c>
      <c r="E6821" s="10" t="s">
        <v>17</v>
      </c>
      <c r="F6821" s="10" t="s">
        <v>18</v>
      </c>
      <c r="G6821" s="10" t="s">
        <v>40</v>
      </c>
      <c r="H6821" s="10" t="s">
        <v>39</v>
      </c>
      <c r="I6821" s="10" t="s">
        <v>21</v>
      </c>
      <c r="O6821" s="10">
        <f t="shared" si="106"/>
        <v>1</v>
      </c>
    </row>
    <row r="6822" spans="2:15" x14ac:dyDescent="0.3">
      <c r="B6822" s="10">
        <v>2025</v>
      </c>
      <c r="C6822" s="10" t="s">
        <v>36</v>
      </c>
      <c r="D6822" s="10" t="s">
        <v>37</v>
      </c>
      <c r="E6822" s="10" t="s">
        <v>17</v>
      </c>
      <c r="F6822" s="10" t="s">
        <v>30</v>
      </c>
      <c r="G6822" s="10" t="s">
        <v>19</v>
      </c>
      <c r="H6822" s="10" t="s">
        <v>39</v>
      </c>
      <c r="I6822" s="10" t="s">
        <v>28</v>
      </c>
      <c r="O6822" s="10">
        <f t="shared" si="106"/>
        <v>1</v>
      </c>
    </row>
    <row r="6823" spans="2:15" x14ac:dyDescent="0.3">
      <c r="B6823" s="10">
        <v>2024</v>
      </c>
      <c r="C6823" s="10" t="s">
        <v>22</v>
      </c>
      <c r="D6823" s="10" t="s">
        <v>23</v>
      </c>
      <c r="E6823" s="10" t="s">
        <v>24</v>
      </c>
      <c r="F6823" s="10" t="s">
        <v>18</v>
      </c>
      <c r="G6823" s="10" t="s">
        <v>40</v>
      </c>
      <c r="H6823" s="10" t="s">
        <v>39</v>
      </c>
      <c r="I6823" s="10" t="s">
        <v>21</v>
      </c>
      <c r="O6823" s="10">
        <f t="shared" si="106"/>
        <v>1</v>
      </c>
    </row>
    <row r="6824" spans="2:15" x14ac:dyDescent="0.3">
      <c r="B6824" s="10">
        <v>2025</v>
      </c>
      <c r="C6824" s="10" t="s">
        <v>36</v>
      </c>
      <c r="D6824" s="10" t="s">
        <v>42</v>
      </c>
      <c r="E6824" s="10" t="s">
        <v>17</v>
      </c>
      <c r="F6824" s="10" t="s">
        <v>30</v>
      </c>
      <c r="G6824" s="10" t="s">
        <v>44</v>
      </c>
      <c r="H6824" s="10" t="s">
        <v>34</v>
      </c>
      <c r="I6824" s="10" t="s">
        <v>34</v>
      </c>
      <c r="O6824" s="10">
        <f t="shared" si="106"/>
        <v>1</v>
      </c>
    </row>
    <row r="6825" spans="2:15" x14ac:dyDescent="0.3">
      <c r="B6825" s="10">
        <v>2024</v>
      </c>
      <c r="C6825" s="10" t="s">
        <v>22</v>
      </c>
      <c r="D6825" s="10" t="s">
        <v>33</v>
      </c>
      <c r="E6825" s="10" t="s">
        <v>17</v>
      </c>
      <c r="F6825" s="10" t="s">
        <v>30</v>
      </c>
      <c r="G6825" s="10" t="s">
        <v>40</v>
      </c>
      <c r="H6825" s="10" t="s">
        <v>34</v>
      </c>
      <c r="I6825" s="10" t="s">
        <v>34</v>
      </c>
      <c r="O6825" s="10">
        <f t="shared" si="106"/>
        <v>1</v>
      </c>
    </row>
    <row r="6826" spans="2:15" x14ac:dyDescent="0.3">
      <c r="B6826" s="10">
        <v>2023</v>
      </c>
      <c r="C6826" s="10" t="s">
        <v>15</v>
      </c>
      <c r="D6826" s="10" t="s">
        <v>37</v>
      </c>
      <c r="E6826" s="10" t="s">
        <v>17</v>
      </c>
      <c r="F6826" s="10" t="s">
        <v>25</v>
      </c>
      <c r="G6826" s="10" t="s">
        <v>19</v>
      </c>
      <c r="H6826" s="10" t="s">
        <v>27</v>
      </c>
      <c r="I6826" s="10" t="s">
        <v>34</v>
      </c>
      <c r="O6826" s="10">
        <f t="shared" si="106"/>
        <v>1</v>
      </c>
    </row>
    <row r="6827" spans="2:15" x14ac:dyDescent="0.3">
      <c r="B6827" s="10">
        <v>2023</v>
      </c>
      <c r="C6827" s="10" t="s">
        <v>22</v>
      </c>
      <c r="D6827" s="10" t="s">
        <v>23</v>
      </c>
      <c r="E6827" s="10" t="s">
        <v>35</v>
      </c>
      <c r="F6827" s="10" t="s">
        <v>18</v>
      </c>
      <c r="G6827" s="10" t="s">
        <v>44</v>
      </c>
      <c r="H6827" s="10" t="s">
        <v>20</v>
      </c>
      <c r="I6827" s="10" t="s">
        <v>21</v>
      </c>
      <c r="O6827" s="10">
        <f t="shared" si="106"/>
        <v>1</v>
      </c>
    </row>
    <row r="6828" spans="2:15" x14ac:dyDescent="0.3">
      <c r="B6828" s="10">
        <v>2026</v>
      </c>
      <c r="C6828" s="10" t="s">
        <v>36</v>
      </c>
      <c r="D6828" s="10" t="s">
        <v>37</v>
      </c>
      <c r="E6828" s="10" t="s">
        <v>17</v>
      </c>
      <c r="F6828" s="10" t="s">
        <v>18</v>
      </c>
      <c r="G6828" s="10" t="s">
        <v>40</v>
      </c>
      <c r="H6828" s="10" t="s">
        <v>39</v>
      </c>
      <c r="I6828" s="10" t="s">
        <v>34</v>
      </c>
      <c r="O6828" s="10">
        <f t="shared" si="106"/>
        <v>1</v>
      </c>
    </row>
    <row r="6829" spans="2:15" x14ac:dyDescent="0.3">
      <c r="B6829" s="10">
        <v>2025</v>
      </c>
      <c r="C6829" s="10" t="s">
        <v>15</v>
      </c>
      <c r="D6829" s="10" t="s">
        <v>33</v>
      </c>
      <c r="E6829" s="10" t="s">
        <v>17</v>
      </c>
      <c r="F6829" s="10" t="s">
        <v>30</v>
      </c>
      <c r="G6829" s="10" t="s">
        <v>32</v>
      </c>
      <c r="H6829" s="10" t="s">
        <v>27</v>
      </c>
      <c r="I6829" s="10" t="s">
        <v>34</v>
      </c>
      <c r="O6829" s="10">
        <f t="shared" si="106"/>
        <v>1</v>
      </c>
    </row>
    <row r="6830" spans="2:15" x14ac:dyDescent="0.3">
      <c r="B6830" s="10">
        <v>2026</v>
      </c>
      <c r="C6830" s="10" t="s">
        <v>41</v>
      </c>
      <c r="D6830" s="10" t="s">
        <v>33</v>
      </c>
      <c r="E6830" s="10" t="s">
        <v>35</v>
      </c>
      <c r="F6830" s="10" t="s">
        <v>25</v>
      </c>
      <c r="G6830" s="10" t="s">
        <v>38</v>
      </c>
      <c r="H6830" s="10" t="s">
        <v>34</v>
      </c>
      <c r="I6830" s="10" t="s">
        <v>21</v>
      </c>
      <c r="O6830" s="10">
        <f t="shared" si="106"/>
        <v>1</v>
      </c>
    </row>
    <row r="6831" spans="2:15" x14ac:dyDescent="0.3">
      <c r="B6831" s="10">
        <v>2024</v>
      </c>
      <c r="C6831" s="10" t="s">
        <v>41</v>
      </c>
      <c r="D6831" s="10" t="s">
        <v>16</v>
      </c>
      <c r="E6831" s="10" t="s">
        <v>24</v>
      </c>
      <c r="F6831" s="10" t="s">
        <v>25</v>
      </c>
      <c r="G6831" s="10" t="s">
        <v>19</v>
      </c>
      <c r="H6831" s="10" t="s">
        <v>27</v>
      </c>
      <c r="I6831" s="10" t="s">
        <v>21</v>
      </c>
      <c r="O6831" s="10">
        <f t="shared" si="106"/>
        <v>1</v>
      </c>
    </row>
    <row r="6832" spans="2:15" x14ac:dyDescent="0.3">
      <c r="B6832" s="10">
        <v>2023</v>
      </c>
      <c r="C6832" s="10" t="s">
        <v>29</v>
      </c>
      <c r="D6832" s="10" t="s">
        <v>31</v>
      </c>
      <c r="E6832" s="10" t="s">
        <v>24</v>
      </c>
      <c r="F6832" s="10" t="s">
        <v>25</v>
      </c>
      <c r="G6832" s="10" t="s">
        <v>32</v>
      </c>
      <c r="H6832" s="10" t="s">
        <v>34</v>
      </c>
      <c r="I6832" s="10" t="s">
        <v>28</v>
      </c>
      <c r="O6832" s="10">
        <f t="shared" si="106"/>
        <v>1</v>
      </c>
    </row>
    <row r="6833" spans="2:15" x14ac:dyDescent="0.3">
      <c r="B6833" s="10">
        <v>2023</v>
      </c>
      <c r="C6833" s="10" t="s">
        <v>15</v>
      </c>
      <c r="D6833" s="10" t="s">
        <v>16</v>
      </c>
      <c r="E6833" s="10" t="s">
        <v>24</v>
      </c>
      <c r="F6833" s="10" t="s">
        <v>18</v>
      </c>
      <c r="G6833" s="10" t="s">
        <v>32</v>
      </c>
      <c r="H6833" s="10" t="s">
        <v>20</v>
      </c>
      <c r="I6833" s="10" t="s">
        <v>28</v>
      </c>
      <c r="O6833" s="10">
        <f t="shared" si="106"/>
        <v>1</v>
      </c>
    </row>
    <row r="6834" spans="2:15" x14ac:dyDescent="0.3">
      <c r="B6834" s="10">
        <v>2020</v>
      </c>
      <c r="C6834" s="10" t="s">
        <v>36</v>
      </c>
      <c r="D6834" s="10" t="s">
        <v>16</v>
      </c>
      <c r="E6834" s="10" t="s">
        <v>35</v>
      </c>
      <c r="F6834" s="10" t="s">
        <v>30</v>
      </c>
      <c r="G6834" s="10" t="s">
        <v>38</v>
      </c>
      <c r="H6834" s="10" t="s">
        <v>39</v>
      </c>
      <c r="I6834" s="10" t="s">
        <v>28</v>
      </c>
      <c r="O6834" s="10">
        <f t="shared" si="106"/>
        <v>1</v>
      </c>
    </row>
    <row r="6835" spans="2:15" x14ac:dyDescent="0.3">
      <c r="B6835" s="10">
        <v>2021</v>
      </c>
      <c r="C6835" s="10" t="s">
        <v>43</v>
      </c>
      <c r="D6835" s="10" t="s">
        <v>33</v>
      </c>
      <c r="E6835" s="10" t="s">
        <v>17</v>
      </c>
      <c r="F6835" s="10" t="s">
        <v>18</v>
      </c>
      <c r="G6835" s="10" t="s">
        <v>40</v>
      </c>
      <c r="H6835" s="10" t="s">
        <v>27</v>
      </c>
      <c r="I6835" s="10" t="s">
        <v>34</v>
      </c>
      <c r="O6835" s="10">
        <f t="shared" si="106"/>
        <v>1</v>
      </c>
    </row>
    <row r="6836" spans="2:15" x14ac:dyDescent="0.3">
      <c r="B6836" s="10">
        <v>2026</v>
      </c>
      <c r="C6836" s="10" t="s">
        <v>22</v>
      </c>
      <c r="D6836" s="10" t="s">
        <v>33</v>
      </c>
      <c r="E6836" s="10" t="s">
        <v>17</v>
      </c>
      <c r="F6836" s="10" t="s">
        <v>18</v>
      </c>
      <c r="G6836" s="10" t="s">
        <v>44</v>
      </c>
      <c r="H6836" s="10" t="s">
        <v>27</v>
      </c>
      <c r="I6836" s="10" t="s">
        <v>34</v>
      </c>
      <c r="O6836" s="10">
        <f t="shared" si="106"/>
        <v>1</v>
      </c>
    </row>
    <row r="6837" spans="2:15" x14ac:dyDescent="0.3">
      <c r="B6837" s="10">
        <v>2026</v>
      </c>
      <c r="C6837" s="10" t="s">
        <v>29</v>
      </c>
      <c r="D6837" s="10" t="s">
        <v>42</v>
      </c>
      <c r="E6837" s="10" t="s">
        <v>35</v>
      </c>
      <c r="F6837" s="10" t="s">
        <v>30</v>
      </c>
      <c r="G6837" s="10" t="s">
        <v>40</v>
      </c>
      <c r="H6837" s="10" t="s">
        <v>39</v>
      </c>
      <c r="I6837" s="10" t="s">
        <v>28</v>
      </c>
      <c r="O6837" s="10">
        <f t="shared" si="106"/>
        <v>1</v>
      </c>
    </row>
    <row r="6838" spans="2:15" x14ac:dyDescent="0.3">
      <c r="B6838" s="10">
        <v>2023</v>
      </c>
      <c r="C6838" s="10" t="s">
        <v>41</v>
      </c>
      <c r="D6838" s="10" t="s">
        <v>37</v>
      </c>
      <c r="E6838" s="10" t="s">
        <v>17</v>
      </c>
      <c r="F6838" s="10" t="s">
        <v>25</v>
      </c>
      <c r="G6838" s="10" t="s">
        <v>38</v>
      </c>
      <c r="H6838" s="10" t="s">
        <v>34</v>
      </c>
      <c r="I6838" s="10" t="s">
        <v>28</v>
      </c>
      <c r="O6838" s="10">
        <f t="shared" si="106"/>
        <v>1</v>
      </c>
    </row>
    <row r="6839" spans="2:15" x14ac:dyDescent="0.3">
      <c r="B6839" s="10">
        <v>2025</v>
      </c>
      <c r="C6839" s="10" t="s">
        <v>43</v>
      </c>
      <c r="D6839" s="10" t="s">
        <v>23</v>
      </c>
      <c r="E6839" s="10" t="s">
        <v>35</v>
      </c>
      <c r="F6839" s="10" t="s">
        <v>25</v>
      </c>
      <c r="G6839" s="10" t="s">
        <v>32</v>
      </c>
      <c r="H6839" s="10" t="s">
        <v>34</v>
      </c>
      <c r="I6839" s="10" t="s">
        <v>28</v>
      </c>
      <c r="O6839" s="10">
        <f t="shared" si="106"/>
        <v>1</v>
      </c>
    </row>
    <row r="6840" spans="2:15" x14ac:dyDescent="0.3">
      <c r="B6840" s="10">
        <v>2022</v>
      </c>
      <c r="C6840" s="10" t="s">
        <v>22</v>
      </c>
      <c r="D6840" s="10" t="s">
        <v>31</v>
      </c>
      <c r="E6840" s="10" t="s">
        <v>24</v>
      </c>
      <c r="F6840" s="10" t="s">
        <v>25</v>
      </c>
      <c r="G6840" s="10" t="s">
        <v>32</v>
      </c>
      <c r="H6840" s="10" t="s">
        <v>20</v>
      </c>
      <c r="I6840" s="10" t="s">
        <v>34</v>
      </c>
      <c r="O6840" s="10">
        <f t="shared" si="106"/>
        <v>1</v>
      </c>
    </row>
    <row r="6841" spans="2:15" x14ac:dyDescent="0.3">
      <c r="B6841" s="10">
        <v>2025</v>
      </c>
      <c r="C6841" s="10" t="s">
        <v>45</v>
      </c>
      <c r="D6841" s="10" t="s">
        <v>42</v>
      </c>
      <c r="E6841" s="10" t="s">
        <v>17</v>
      </c>
      <c r="F6841" s="10" t="s">
        <v>25</v>
      </c>
      <c r="G6841" s="10" t="s">
        <v>26</v>
      </c>
      <c r="H6841" s="10" t="s">
        <v>34</v>
      </c>
      <c r="I6841" s="10" t="s">
        <v>34</v>
      </c>
      <c r="O6841" s="10">
        <f t="shared" si="106"/>
        <v>1</v>
      </c>
    </row>
    <row r="6842" spans="2:15" x14ac:dyDescent="0.3">
      <c r="B6842" s="10">
        <v>2020</v>
      </c>
      <c r="C6842" s="10" t="s">
        <v>22</v>
      </c>
      <c r="D6842" s="10" t="s">
        <v>42</v>
      </c>
      <c r="E6842" s="10" t="s">
        <v>35</v>
      </c>
      <c r="F6842" s="10" t="s">
        <v>18</v>
      </c>
      <c r="G6842" s="10" t="s">
        <v>32</v>
      </c>
      <c r="H6842" s="10" t="s">
        <v>34</v>
      </c>
      <c r="I6842" s="10" t="s">
        <v>28</v>
      </c>
      <c r="O6842" s="10">
        <f t="shared" si="106"/>
        <v>1</v>
      </c>
    </row>
    <row r="6843" spans="2:15" x14ac:dyDescent="0.3">
      <c r="B6843" s="10">
        <v>2020</v>
      </c>
      <c r="C6843" s="10" t="s">
        <v>43</v>
      </c>
      <c r="D6843" s="10" t="s">
        <v>16</v>
      </c>
      <c r="E6843" s="10" t="s">
        <v>35</v>
      </c>
      <c r="F6843" s="10" t="s">
        <v>25</v>
      </c>
      <c r="G6843" s="10" t="s">
        <v>26</v>
      </c>
      <c r="H6843" s="10" t="s">
        <v>39</v>
      </c>
      <c r="I6843" s="10" t="s">
        <v>34</v>
      </c>
      <c r="O6843" s="10">
        <f t="shared" si="106"/>
        <v>1</v>
      </c>
    </row>
    <row r="6844" spans="2:15" x14ac:dyDescent="0.3">
      <c r="B6844" s="10">
        <v>2023</v>
      </c>
      <c r="C6844" s="10" t="s">
        <v>36</v>
      </c>
      <c r="D6844" s="10" t="s">
        <v>16</v>
      </c>
      <c r="E6844" s="10" t="s">
        <v>35</v>
      </c>
      <c r="F6844" s="10" t="s">
        <v>18</v>
      </c>
      <c r="G6844" s="10" t="s">
        <v>44</v>
      </c>
      <c r="H6844" s="10" t="s">
        <v>20</v>
      </c>
      <c r="I6844" s="10" t="s">
        <v>28</v>
      </c>
      <c r="O6844" s="10">
        <f t="shared" si="106"/>
        <v>1</v>
      </c>
    </row>
    <row r="6845" spans="2:15" x14ac:dyDescent="0.3">
      <c r="B6845" s="10">
        <v>2024</v>
      </c>
      <c r="C6845" s="10" t="s">
        <v>36</v>
      </c>
      <c r="D6845" s="10" t="s">
        <v>16</v>
      </c>
      <c r="E6845" s="10" t="s">
        <v>35</v>
      </c>
      <c r="F6845" s="10" t="s">
        <v>30</v>
      </c>
      <c r="G6845" s="10" t="s">
        <v>19</v>
      </c>
      <c r="H6845" s="10" t="s">
        <v>39</v>
      </c>
      <c r="I6845" s="10" t="s">
        <v>21</v>
      </c>
      <c r="O6845" s="10">
        <f t="shared" si="106"/>
        <v>1</v>
      </c>
    </row>
    <row r="6846" spans="2:15" x14ac:dyDescent="0.3">
      <c r="B6846" s="10">
        <v>2023</v>
      </c>
      <c r="C6846" s="10" t="s">
        <v>45</v>
      </c>
      <c r="D6846" s="10" t="s">
        <v>33</v>
      </c>
      <c r="E6846" s="10" t="s">
        <v>17</v>
      </c>
      <c r="F6846" s="10" t="s">
        <v>30</v>
      </c>
      <c r="G6846" s="10" t="s">
        <v>40</v>
      </c>
      <c r="H6846" s="10" t="s">
        <v>20</v>
      </c>
      <c r="I6846" s="10" t="s">
        <v>34</v>
      </c>
      <c r="O6846" s="10">
        <f t="shared" si="106"/>
        <v>1</v>
      </c>
    </row>
    <row r="6847" spans="2:15" x14ac:dyDescent="0.3">
      <c r="B6847" s="10">
        <v>2021</v>
      </c>
      <c r="C6847" s="10" t="s">
        <v>22</v>
      </c>
      <c r="D6847" s="10" t="s">
        <v>23</v>
      </c>
      <c r="E6847" s="10" t="s">
        <v>24</v>
      </c>
      <c r="F6847" s="10" t="s">
        <v>30</v>
      </c>
      <c r="G6847" s="10" t="s">
        <v>19</v>
      </c>
      <c r="H6847" s="10" t="s">
        <v>20</v>
      </c>
      <c r="I6847" s="10" t="s">
        <v>28</v>
      </c>
      <c r="O6847" s="10">
        <f t="shared" si="106"/>
        <v>1</v>
      </c>
    </row>
    <row r="6848" spans="2:15" x14ac:dyDescent="0.3">
      <c r="B6848" s="10">
        <v>2026</v>
      </c>
      <c r="C6848" s="10" t="s">
        <v>22</v>
      </c>
      <c r="D6848" s="10" t="s">
        <v>16</v>
      </c>
      <c r="E6848" s="10" t="s">
        <v>17</v>
      </c>
      <c r="F6848" s="10" t="s">
        <v>25</v>
      </c>
      <c r="G6848" s="10" t="s">
        <v>38</v>
      </c>
      <c r="H6848" s="10" t="s">
        <v>39</v>
      </c>
      <c r="I6848" s="10" t="s">
        <v>28</v>
      </c>
      <c r="O6848" s="10">
        <f t="shared" si="106"/>
        <v>1</v>
      </c>
    </row>
    <row r="6849" spans="2:15" x14ac:dyDescent="0.3">
      <c r="B6849" s="10">
        <v>2022</v>
      </c>
      <c r="C6849" s="10" t="s">
        <v>29</v>
      </c>
      <c r="D6849" s="10" t="s">
        <v>23</v>
      </c>
      <c r="E6849" s="10" t="s">
        <v>17</v>
      </c>
      <c r="F6849" s="10" t="s">
        <v>30</v>
      </c>
      <c r="G6849" s="10" t="s">
        <v>26</v>
      </c>
      <c r="H6849" s="10" t="s">
        <v>20</v>
      </c>
      <c r="I6849" s="10" t="s">
        <v>21</v>
      </c>
      <c r="O6849" s="10">
        <f t="shared" si="106"/>
        <v>1</v>
      </c>
    </row>
    <row r="6850" spans="2:15" x14ac:dyDescent="0.3">
      <c r="B6850" s="10">
        <v>2026</v>
      </c>
      <c r="C6850" s="10" t="s">
        <v>43</v>
      </c>
      <c r="D6850" s="10" t="s">
        <v>33</v>
      </c>
      <c r="E6850" s="10" t="s">
        <v>35</v>
      </c>
      <c r="F6850" s="10" t="s">
        <v>18</v>
      </c>
      <c r="G6850" s="10" t="s">
        <v>26</v>
      </c>
      <c r="H6850" s="10" t="s">
        <v>34</v>
      </c>
      <c r="I6850" s="10" t="s">
        <v>21</v>
      </c>
      <c r="O6850" s="10">
        <f t="shared" si="106"/>
        <v>1</v>
      </c>
    </row>
    <row r="6851" spans="2:15" x14ac:dyDescent="0.3">
      <c r="B6851" s="10">
        <v>2022</v>
      </c>
      <c r="C6851" s="10" t="s">
        <v>15</v>
      </c>
      <c r="D6851" s="10" t="s">
        <v>37</v>
      </c>
      <c r="E6851" s="10" t="s">
        <v>17</v>
      </c>
      <c r="F6851" s="10" t="s">
        <v>30</v>
      </c>
      <c r="G6851" s="10" t="s">
        <v>44</v>
      </c>
      <c r="H6851" s="10" t="s">
        <v>20</v>
      </c>
      <c r="I6851" s="10" t="s">
        <v>21</v>
      </c>
      <c r="O6851" s="10">
        <f t="shared" si="106"/>
        <v>1</v>
      </c>
    </row>
    <row r="6852" spans="2:15" x14ac:dyDescent="0.3">
      <c r="B6852" s="10">
        <v>2021</v>
      </c>
      <c r="C6852" s="10" t="s">
        <v>45</v>
      </c>
      <c r="D6852" s="10" t="s">
        <v>16</v>
      </c>
      <c r="E6852" s="10" t="s">
        <v>24</v>
      </c>
      <c r="F6852" s="10" t="s">
        <v>30</v>
      </c>
      <c r="G6852" s="10" t="s">
        <v>32</v>
      </c>
      <c r="H6852" s="10" t="s">
        <v>27</v>
      </c>
      <c r="I6852" s="10" t="s">
        <v>28</v>
      </c>
      <c r="O6852" s="10">
        <f t="shared" si="106"/>
        <v>1</v>
      </c>
    </row>
    <row r="6853" spans="2:15" x14ac:dyDescent="0.3">
      <c r="B6853" s="10">
        <v>2025</v>
      </c>
      <c r="C6853" s="10" t="s">
        <v>15</v>
      </c>
      <c r="D6853" s="10" t="s">
        <v>37</v>
      </c>
      <c r="E6853" s="10" t="s">
        <v>24</v>
      </c>
      <c r="F6853" s="10" t="s">
        <v>18</v>
      </c>
      <c r="G6853" s="10" t="s">
        <v>38</v>
      </c>
      <c r="H6853" s="10" t="s">
        <v>27</v>
      </c>
      <c r="I6853" s="10" t="s">
        <v>28</v>
      </c>
      <c r="O6853" s="10">
        <f t="shared" ref="O6853:O6916" si="107">SUBTOTAL(103,B6853)</f>
        <v>1</v>
      </c>
    </row>
    <row r="6854" spans="2:15" x14ac:dyDescent="0.3">
      <c r="B6854" s="10">
        <v>2026</v>
      </c>
      <c r="C6854" s="10" t="s">
        <v>41</v>
      </c>
      <c r="D6854" s="10" t="s">
        <v>33</v>
      </c>
      <c r="E6854" s="10" t="s">
        <v>24</v>
      </c>
      <c r="F6854" s="10" t="s">
        <v>18</v>
      </c>
      <c r="G6854" s="10" t="s">
        <v>44</v>
      </c>
      <c r="H6854" s="10" t="s">
        <v>34</v>
      </c>
      <c r="I6854" s="10" t="s">
        <v>28</v>
      </c>
      <c r="O6854" s="10">
        <f t="shared" si="107"/>
        <v>1</v>
      </c>
    </row>
    <row r="6855" spans="2:15" x14ac:dyDescent="0.3">
      <c r="B6855" s="10">
        <v>2022</v>
      </c>
      <c r="C6855" s="10" t="s">
        <v>36</v>
      </c>
      <c r="D6855" s="10" t="s">
        <v>37</v>
      </c>
      <c r="E6855" s="10" t="s">
        <v>35</v>
      </c>
      <c r="F6855" s="10" t="s">
        <v>30</v>
      </c>
      <c r="G6855" s="10" t="s">
        <v>26</v>
      </c>
      <c r="H6855" s="10" t="s">
        <v>34</v>
      </c>
      <c r="I6855" s="10" t="s">
        <v>34</v>
      </c>
      <c r="O6855" s="10">
        <f t="shared" si="107"/>
        <v>1</v>
      </c>
    </row>
    <row r="6856" spans="2:15" x14ac:dyDescent="0.3">
      <c r="B6856" s="10">
        <v>2023</v>
      </c>
      <c r="C6856" s="10" t="s">
        <v>29</v>
      </c>
      <c r="D6856" s="10" t="s">
        <v>37</v>
      </c>
      <c r="E6856" s="10" t="s">
        <v>24</v>
      </c>
      <c r="F6856" s="10" t="s">
        <v>18</v>
      </c>
      <c r="G6856" s="10" t="s">
        <v>26</v>
      </c>
      <c r="H6856" s="10" t="s">
        <v>20</v>
      </c>
      <c r="I6856" s="10" t="s">
        <v>28</v>
      </c>
      <c r="O6856" s="10">
        <f t="shared" si="107"/>
        <v>1</v>
      </c>
    </row>
    <row r="6857" spans="2:15" x14ac:dyDescent="0.3">
      <c r="B6857" s="10">
        <v>2026</v>
      </c>
      <c r="C6857" s="10" t="s">
        <v>29</v>
      </c>
      <c r="D6857" s="10" t="s">
        <v>37</v>
      </c>
      <c r="E6857" s="10" t="s">
        <v>24</v>
      </c>
      <c r="F6857" s="10" t="s">
        <v>25</v>
      </c>
      <c r="G6857" s="10" t="s">
        <v>26</v>
      </c>
      <c r="H6857" s="10" t="s">
        <v>27</v>
      </c>
      <c r="I6857" s="10" t="s">
        <v>21</v>
      </c>
      <c r="O6857" s="10">
        <f t="shared" si="107"/>
        <v>1</v>
      </c>
    </row>
    <row r="6858" spans="2:15" x14ac:dyDescent="0.3">
      <c r="B6858" s="10">
        <v>2020</v>
      </c>
      <c r="C6858" s="10" t="s">
        <v>29</v>
      </c>
      <c r="D6858" s="10" t="s">
        <v>42</v>
      </c>
      <c r="E6858" s="10" t="s">
        <v>24</v>
      </c>
      <c r="F6858" s="10" t="s">
        <v>30</v>
      </c>
      <c r="G6858" s="10" t="s">
        <v>38</v>
      </c>
      <c r="H6858" s="10" t="s">
        <v>39</v>
      </c>
      <c r="I6858" s="10" t="s">
        <v>28</v>
      </c>
      <c r="O6858" s="10">
        <f t="shared" si="107"/>
        <v>1</v>
      </c>
    </row>
    <row r="6859" spans="2:15" x14ac:dyDescent="0.3">
      <c r="B6859" s="10">
        <v>2026</v>
      </c>
      <c r="C6859" s="10" t="s">
        <v>36</v>
      </c>
      <c r="D6859" s="10" t="s">
        <v>37</v>
      </c>
      <c r="E6859" s="10" t="s">
        <v>35</v>
      </c>
      <c r="F6859" s="10" t="s">
        <v>25</v>
      </c>
      <c r="G6859" s="10" t="s">
        <v>19</v>
      </c>
      <c r="H6859" s="10" t="s">
        <v>34</v>
      </c>
      <c r="I6859" s="10" t="s">
        <v>28</v>
      </c>
      <c r="O6859" s="10">
        <f t="shared" si="107"/>
        <v>1</v>
      </c>
    </row>
    <row r="6860" spans="2:15" x14ac:dyDescent="0.3">
      <c r="B6860" s="10">
        <v>2024</v>
      </c>
      <c r="C6860" s="10" t="s">
        <v>43</v>
      </c>
      <c r="D6860" s="10" t="s">
        <v>37</v>
      </c>
      <c r="E6860" s="10" t="s">
        <v>17</v>
      </c>
      <c r="F6860" s="10" t="s">
        <v>25</v>
      </c>
      <c r="G6860" s="10" t="s">
        <v>44</v>
      </c>
      <c r="H6860" s="10" t="s">
        <v>34</v>
      </c>
      <c r="I6860" s="10" t="s">
        <v>28</v>
      </c>
      <c r="O6860" s="10">
        <f t="shared" si="107"/>
        <v>1</v>
      </c>
    </row>
    <row r="6861" spans="2:15" x14ac:dyDescent="0.3">
      <c r="B6861" s="10">
        <v>2021</v>
      </c>
      <c r="C6861" s="10" t="s">
        <v>41</v>
      </c>
      <c r="D6861" s="10" t="s">
        <v>42</v>
      </c>
      <c r="E6861" s="10" t="s">
        <v>17</v>
      </c>
      <c r="F6861" s="10" t="s">
        <v>30</v>
      </c>
      <c r="G6861" s="10" t="s">
        <v>44</v>
      </c>
      <c r="H6861" s="10" t="s">
        <v>39</v>
      </c>
      <c r="I6861" s="10" t="s">
        <v>28</v>
      </c>
      <c r="O6861" s="10">
        <f t="shared" si="107"/>
        <v>1</v>
      </c>
    </row>
    <row r="6862" spans="2:15" x14ac:dyDescent="0.3">
      <c r="B6862" s="10">
        <v>2025</v>
      </c>
      <c r="C6862" s="10" t="s">
        <v>41</v>
      </c>
      <c r="D6862" s="10" t="s">
        <v>33</v>
      </c>
      <c r="E6862" s="10" t="s">
        <v>35</v>
      </c>
      <c r="F6862" s="10" t="s">
        <v>18</v>
      </c>
      <c r="G6862" s="10" t="s">
        <v>26</v>
      </c>
      <c r="H6862" s="10" t="s">
        <v>20</v>
      </c>
      <c r="I6862" s="10" t="s">
        <v>34</v>
      </c>
      <c r="O6862" s="10">
        <f t="shared" si="107"/>
        <v>1</v>
      </c>
    </row>
    <row r="6863" spans="2:15" x14ac:dyDescent="0.3">
      <c r="B6863" s="10">
        <v>2021</v>
      </c>
      <c r="C6863" s="10" t="s">
        <v>15</v>
      </c>
      <c r="D6863" s="10" t="s">
        <v>16</v>
      </c>
      <c r="E6863" s="10" t="s">
        <v>17</v>
      </c>
      <c r="F6863" s="10" t="s">
        <v>18</v>
      </c>
      <c r="G6863" s="10" t="s">
        <v>40</v>
      </c>
      <c r="H6863" s="10" t="s">
        <v>27</v>
      </c>
      <c r="I6863" s="10" t="s">
        <v>21</v>
      </c>
      <c r="O6863" s="10">
        <f t="shared" si="107"/>
        <v>1</v>
      </c>
    </row>
    <row r="6864" spans="2:15" x14ac:dyDescent="0.3">
      <c r="B6864" s="10">
        <v>2023</v>
      </c>
      <c r="C6864" s="10" t="s">
        <v>36</v>
      </c>
      <c r="D6864" s="10" t="s">
        <v>42</v>
      </c>
      <c r="E6864" s="10" t="s">
        <v>17</v>
      </c>
      <c r="F6864" s="10" t="s">
        <v>25</v>
      </c>
      <c r="G6864" s="10" t="s">
        <v>26</v>
      </c>
      <c r="H6864" s="10" t="s">
        <v>39</v>
      </c>
      <c r="I6864" s="10" t="s">
        <v>21</v>
      </c>
      <c r="O6864" s="10">
        <f t="shared" si="107"/>
        <v>1</v>
      </c>
    </row>
    <row r="6865" spans="2:15" x14ac:dyDescent="0.3">
      <c r="B6865" s="10">
        <v>2025</v>
      </c>
      <c r="C6865" s="10" t="s">
        <v>29</v>
      </c>
      <c r="D6865" s="10" t="s">
        <v>42</v>
      </c>
      <c r="E6865" s="10" t="s">
        <v>35</v>
      </c>
      <c r="F6865" s="10" t="s">
        <v>30</v>
      </c>
      <c r="G6865" s="10" t="s">
        <v>32</v>
      </c>
      <c r="H6865" s="10" t="s">
        <v>20</v>
      </c>
      <c r="I6865" s="10" t="s">
        <v>28</v>
      </c>
      <c r="O6865" s="10">
        <f t="shared" si="107"/>
        <v>1</v>
      </c>
    </row>
    <row r="6866" spans="2:15" x14ac:dyDescent="0.3">
      <c r="B6866" s="10">
        <v>2024</v>
      </c>
      <c r="C6866" s="10" t="s">
        <v>36</v>
      </c>
      <c r="D6866" s="10" t="s">
        <v>16</v>
      </c>
      <c r="E6866" s="10" t="s">
        <v>24</v>
      </c>
      <c r="F6866" s="10" t="s">
        <v>30</v>
      </c>
      <c r="G6866" s="10" t="s">
        <v>44</v>
      </c>
      <c r="H6866" s="10" t="s">
        <v>20</v>
      </c>
      <c r="I6866" s="10" t="s">
        <v>28</v>
      </c>
      <c r="O6866" s="10">
        <f t="shared" si="107"/>
        <v>1</v>
      </c>
    </row>
    <row r="6867" spans="2:15" x14ac:dyDescent="0.3">
      <c r="B6867" s="10">
        <v>2024</v>
      </c>
      <c r="C6867" s="10" t="s">
        <v>29</v>
      </c>
      <c r="D6867" s="10" t="s">
        <v>31</v>
      </c>
      <c r="E6867" s="10" t="s">
        <v>24</v>
      </c>
      <c r="F6867" s="10" t="s">
        <v>30</v>
      </c>
      <c r="G6867" s="10" t="s">
        <v>44</v>
      </c>
      <c r="H6867" s="10" t="s">
        <v>39</v>
      </c>
      <c r="I6867" s="10" t="s">
        <v>28</v>
      </c>
      <c r="O6867" s="10">
        <f t="shared" si="107"/>
        <v>1</v>
      </c>
    </row>
    <row r="6868" spans="2:15" x14ac:dyDescent="0.3">
      <c r="B6868" s="10">
        <v>2021</v>
      </c>
      <c r="C6868" s="10" t="s">
        <v>45</v>
      </c>
      <c r="D6868" s="10" t="s">
        <v>16</v>
      </c>
      <c r="E6868" s="10" t="s">
        <v>24</v>
      </c>
      <c r="F6868" s="10" t="s">
        <v>18</v>
      </c>
      <c r="G6868" s="10" t="s">
        <v>19</v>
      </c>
      <c r="H6868" s="10" t="s">
        <v>27</v>
      </c>
      <c r="I6868" s="10" t="s">
        <v>28</v>
      </c>
      <c r="O6868" s="10">
        <f t="shared" si="107"/>
        <v>1</v>
      </c>
    </row>
    <row r="6869" spans="2:15" x14ac:dyDescent="0.3">
      <c r="B6869" s="10">
        <v>2022</v>
      </c>
      <c r="C6869" s="10" t="s">
        <v>22</v>
      </c>
      <c r="D6869" s="10" t="s">
        <v>31</v>
      </c>
      <c r="E6869" s="10" t="s">
        <v>17</v>
      </c>
      <c r="F6869" s="10" t="s">
        <v>30</v>
      </c>
      <c r="G6869" s="10" t="s">
        <v>44</v>
      </c>
      <c r="H6869" s="10" t="s">
        <v>34</v>
      </c>
      <c r="I6869" s="10" t="s">
        <v>34</v>
      </c>
      <c r="O6869" s="10">
        <f t="shared" si="107"/>
        <v>1</v>
      </c>
    </row>
    <row r="6870" spans="2:15" x14ac:dyDescent="0.3">
      <c r="B6870" s="10">
        <v>2020</v>
      </c>
      <c r="C6870" s="10" t="s">
        <v>36</v>
      </c>
      <c r="D6870" s="10" t="s">
        <v>33</v>
      </c>
      <c r="E6870" s="10" t="s">
        <v>24</v>
      </c>
      <c r="F6870" s="10" t="s">
        <v>18</v>
      </c>
      <c r="G6870" s="10" t="s">
        <v>44</v>
      </c>
      <c r="H6870" s="10" t="s">
        <v>39</v>
      </c>
      <c r="I6870" s="10" t="s">
        <v>21</v>
      </c>
      <c r="O6870" s="10">
        <f t="shared" si="107"/>
        <v>1</v>
      </c>
    </row>
    <row r="6871" spans="2:15" x14ac:dyDescent="0.3">
      <c r="B6871" s="10">
        <v>2020</v>
      </c>
      <c r="C6871" s="10" t="s">
        <v>29</v>
      </c>
      <c r="D6871" s="10" t="s">
        <v>23</v>
      </c>
      <c r="E6871" s="10" t="s">
        <v>17</v>
      </c>
      <c r="F6871" s="10" t="s">
        <v>18</v>
      </c>
      <c r="G6871" s="10" t="s">
        <v>19</v>
      </c>
      <c r="H6871" s="10" t="s">
        <v>34</v>
      </c>
      <c r="I6871" s="10" t="s">
        <v>28</v>
      </c>
      <c r="O6871" s="10">
        <f t="shared" si="107"/>
        <v>1</v>
      </c>
    </row>
    <row r="6872" spans="2:15" x14ac:dyDescent="0.3">
      <c r="B6872" s="10">
        <v>2024</v>
      </c>
      <c r="C6872" s="10" t="s">
        <v>15</v>
      </c>
      <c r="D6872" s="10" t="s">
        <v>42</v>
      </c>
      <c r="E6872" s="10" t="s">
        <v>17</v>
      </c>
      <c r="F6872" s="10" t="s">
        <v>18</v>
      </c>
      <c r="G6872" s="10" t="s">
        <v>19</v>
      </c>
      <c r="H6872" s="10" t="s">
        <v>20</v>
      </c>
      <c r="I6872" s="10" t="s">
        <v>21</v>
      </c>
      <c r="O6872" s="10">
        <f t="shared" si="107"/>
        <v>1</v>
      </c>
    </row>
    <row r="6873" spans="2:15" x14ac:dyDescent="0.3">
      <c r="B6873" s="10">
        <v>2024</v>
      </c>
      <c r="C6873" s="10" t="s">
        <v>22</v>
      </c>
      <c r="D6873" s="10" t="s">
        <v>42</v>
      </c>
      <c r="E6873" s="10" t="s">
        <v>24</v>
      </c>
      <c r="F6873" s="10" t="s">
        <v>30</v>
      </c>
      <c r="G6873" s="10" t="s">
        <v>38</v>
      </c>
      <c r="H6873" s="10" t="s">
        <v>27</v>
      </c>
      <c r="I6873" s="10" t="s">
        <v>34</v>
      </c>
      <c r="O6873" s="10">
        <f t="shared" si="107"/>
        <v>1</v>
      </c>
    </row>
    <row r="6874" spans="2:15" x14ac:dyDescent="0.3">
      <c r="B6874" s="10">
        <v>2020</v>
      </c>
      <c r="C6874" s="10" t="s">
        <v>41</v>
      </c>
      <c r="D6874" s="10" t="s">
        <v>42</v>
      </c>
      <c r="E6874" s="10" t="s">
        <v>35</v>
      </c>
      <c r="F6874" s="10" t="s">
        <v>30</v>
      </c>
      <c r="G6874" s="10" t="s">
        <v>38</v>
      </c>
      <c r="H6874" s="10" t="s">
        <v>27</v>
      </c>
      <c r="I6874" s="10" t="s">
        <v>21</v>
      </c>
      <c r="O6874" s="10">
        <f t="shared" si="107"/>
        <v>1</v>
      </c>
    </row>
    <row r="6875" spans="2:15" x14ac:dyDescent="0.3">
      <c r="B6875" s="10">
        <v>2023</v>
      </c>
      <c r="C6875" s="10" t="s">
        <v>15</v>
      </c>
      <c r="D6875" s="10" t="s">
        <v>37</v>
      </c>
      <c r="E6875" s="10" t="s">
        <v>17</v>
      </c>
      <c r="F6875" s="10" t="s">
        <v>25</v>
      </c>
      <c r="G6875" s="10" t="s">
        <v>19</v>
      </c>
      <c r="H6875" s="10" t="s">
        <v>20</v>
      </c>
      <c r="I6875" s="10" t="s">
        <v>28</v>
      </c>
      <c r="O6875" s="10">
        <f t="shared" si="107"/>
        <v>1</v>
      </c>
    </row>
    <row r="6876" spans="2:15" x14ac:dyDescent="0.3">
      <c r="B6876" s="10">
        <v>2023</v>
      </c>
      <c r="C6876" s="10" t="s">
        <v>36</v>
      </c>
      <c r="D6876" s="10" t="s">
        <v>42</v>
      </c>
      <c r="E6876" s="10" t="s">
        <v>24</v>
      </c>
      <c r="F6876" s="10" t="s">
        <v>30</v>
      </c>
      <c r="G6876" s="10" t="s">
        <v>40</v>
      </c>
      <c r="H6876" s="10" t="s">
        <v>34</v>
      </c>
      <c r="I6876" s="10" t="s">
        <v>28</v>
      </c>
      <c r="O6876" s="10">
        <f t="shared" si="107"/>
        <v>1</v>
      </c>
    </row>
    <row r="6877" spans="2:15" x14ac:dyDescent="0.3">
      <c r="B6877" s="10">
        <v>2022</v>
      </c>
      <c r="C6877" s="10" t="s">
        <v>36</v>
      </c>
      <c r="D6877" s="10" t="s">
        <v>23</v>
      </c>
      <c r="E6877" s="10" t="s">
        <v>35</v>
      </c>
      <c r="F6877" s="10" t="s">
        <v>18</v>
      </c>
      <c r="G6877" s="10" t="s">
        <v>44</v>
      </c>
      <c r="H6877" s="10" t="s">
        <v>20</v>
      </c>
      <c r="I6877" s="10" t="s">
        <v>28</v>
      </c>
      <c r="O6877" s="10">
        <f t="shared" si="107"/>
        <v>1</v>
      </c>
    </row>
    <row r="6878" spans="2:15" x14ac:dyDescent="0.3">
      <c r="B6878" s="10">
        <v>2021</v>
      </c>
      <c r="C6878" s="10" t="s">
        <v>22</v>
      </c>
      <c r="D6878" s="10" t="s">
        <v>33</v>
      </c>
      <c r="E6878" s="10" t="s">
        <v>17</v>
      </c>
      <c r="F6878" s="10" t="s">
        <v>18</v>
      </c>
      <c r="G6878" s="10" t="s">
        <v>38</v>
      </c>
      <c r="H6878" s="10" t="s">
        <v>20</v>
      </c>
      <c r="I6878" s="10" t="s">
        <v>28</v>
      </c>
      <c r="O6878" s="10">
        <f t="shared" si="107"/>
        <v>1</v>
      </c>
    </row>
    <row r="6879" spans="2:15" x14ac:dyDescent="0.3">
      <c r="B6879" s="10">
        <v>2021</v>
      </c>
      <c r="C6879" s="10" t="s">
        <v>29</v>
      </c>
      <c r="D6879" s="10" t="s">
        <v>42</v>
      </c>
      <c r="E6879" s="10" t="s">
        <v>17</v>
      </c>
      <c r="F6879" s="10" t="s">
        <v>18</v>
      </c>
      <c r="G6879" s="10" t="s">
        <v>44</v>
      </c>
      <c r="H6879" s="10" t="s">
        <v>34</v>
      </c>
      <c r="I6879" s="10" t="s">
        <v>34</v>
      </c>
      <c r="O6879" s="10">
        <f t="shared" si="107"/>
        <v>1</v>
      </c>
    </row>
    <row r="6880" spans="2:15" x14ac:dyDescent="0.3">
      <c r="B6880" s="10">
        <v>2026</v>
      </c>
      <c r="C6880" s="10" t="s">
        <v>22</v>
      </c>
      <c r="D6880" s="10" t="s">
        <v>37</v>
      </c>
      <c r="E6880" s="10" t="s">
        <v>35</v>
      </c>
      <c r="F6880" s="10" t="s">
        <v>30</v>
      </c>
      <c r="G6880" s="10" t="s">
        <v>44</v>
      </c>
      <c r="H6880" s="10" t="s">
        <v>20</v>
      </c>
      <c r="I6880" s="10" t="s">
        <v>21</v>
      </c>
      <c r="O6880" s="10">
        <f t="shared" si="107"/>
        <v>1</v>
      </c>
    </row>
    <row r="6881" spans="2:15" x14ac:dyDescent="0.3">
      <c r="B6881" s="10">
        <v>2020</v>
      </c>
      <c r="C6881" s="10" t="s">
        <v>45</v>
      </c>
      <c r="D6881" s="10" t="s">
        <v>37</v>
      </c>
      <c r="E6881" s="10" t="s">
        <v>35</v>
      </c>
      <c r="F6881" s="10" t="s">
        <v>30</v>
      </c>
      <c r="G6881" s="10" t="s">
        <v>32</v>
      </c>
      <c r="H6881" s="10" t="s">
        <v>34</v>
      </c>
      <c r="I6881" s="10" t="s">
        <v>28</v>
      </c>
      <c r="O6881" s="10">
        <f t="shared" si="107"/>
        <v>1</v>
      </c>
    </row>
    <row r="6882" spans="2:15" x14ac:dyDescent="0.3">
      <c r="B6882" s="10">
        <v>2022</v>
      </c>
      <c r="C6882" s="10" t="s">
        <v>41</v>
      </c>
      <c r="D6882" s="10" t="s">
        <v>42</v>
      </c>
      <c r="E6882" s="10" t="s">
        <v>35</v>
      </c>
      <c r="F6882" s="10" t="s">
        <v>18</v>
      </c>
      <c r="G6882" s="10" t="s">
        <v>38</v>
      </c>
      <c r="H6882" s="10" t="s">
        <v>34</v>
      </c>
      <c r="I6882" s="10" t="s">
        <v>21</v>
      </c>
      <c r="O6882" s="10">
        <f t="shared" si="107"/>
        <v>1</v>
      </c>
    </row>
    <row r="6883" spans="2:15" x14ac:dyDescent="0.3">
      <c r="B6883" s="10">
        <v>2025</v>
      </c>
      <c r="C6883" s="10" t="s">
        <v>43</v>
      </c>
      <c r="D6883" s="10" t="s">
        <v>23</v>
      </c>
      <c r="E6883" s="10" t="s">
        <v>17</v>
      </c>
      <c r="F6883" s="10" t="s">
        <v>30</v>
      </c>
      <c r="G6883" s="10" t="s">
        <v>26</v>
      </c>
      <c r="H6883" s="10" t="s">
        <v>39</v>
      </c>
      <c r="I6883" s="10" t="s">
        <v>34</v>
      </c>
      <c r="O6883" s="10">
        <f t="shared" si="107"/>
        <v>1</v>
      </c>
    </row>
    <row r="6884" spans="2:15" x14ac:dyDescent="0.3">
      <c r="B6884" s="10">
        <v>2024</v>
      </c>
      <c r="C6884" s="10" t="s">
        <v>29</v>
      </c>
      <c r="D6884" s="10" t="s">
        <v>31</v>
      </c>
      <c r="E6884" s="10" t="s">
        <v>24</v>
      </c>
      <c r="F6884" s="10" t="s">
        <v>30</v>
      </c>
      <c r="G6884" s="10" t="s">
        <v>38</v>
      </c>
      <c r="H6884" s="10" t="s">
        <v>39</v>
      </c>
      <c r="I6884" s="10" t="s">
        <v>28</v>
      </c>
      <c r="O6884" s="10">
        <f t="shared" si="107"/>
        <v>1</v>
      </c>
    </row>
    <row r="6885" spans="2:15" x14ac:dyDescent="0.3">
      <c r="B6885" s="10">
        <v>2026</v>
      </c>
      <c r="C6885" s="10" t="s">
        <v>41</v>
      </c>
      <c r="D6885" s="10" t="s">
        <v>37</v>
      </c>
      <c r="E6885" s="10" t="s">
        <v>24</v>
      </c>
      <c r="F6885" s="10" t="s">
        <v>30</v>
      </c>
      <c r="G6885" s="10" t="s">
        <v>32</v>
      </c>
      <c r="H6885" s="10" t="s">
        <v>27</v>
      </c>
      <c r="I6885" s="10" t="s">
        <v>28</v>
      </c>
      <c r="O6885" s="10">
        <f t="shared" si="107"/>
        <v>1</v>
      </c>
    </row>
    <row r="6886" spans="2:15" x14ac:dyDescent="0.3">
      <c r="B6886" s="10">
        <v>2022</v>
      </c>
      <c r="C6886" s="10" t="s">
        <v>36</v>
      </c>
      <c r="D6886" s="10" t="s">
        <v>23</v>
      </c>
      <c r="E6886" s="10" t="s">
        <v>24</v>
      </c>
      <c r="F6886" s="10" t="s">
        <v>25</v>
      </c>
      <c r="G6886" s="10" t="s">
        <v>26</v>
      </c>
      <c r="H6886" s="10" t="s">
        <v>39</v>
      </c>
      <c r="I6886" s="10" t="s">
        <v>28</v>
      </c>
      <c r="O6886" s="10">
        <f t="shared" si="107"/>
        <v>1</v>
      </c>
    </row>
    <row r="6887" spans="2:15" x14ac:dyDescent="0.3">
      <c r="B6887" s="10">
        <v>2025</v>
      </c>
      <c r="C6887" s="10" t="s">
        <v>22</v>
      </c>
      <c r="D6887" s="10" t="s">
        <v>16</v>
      </c>
      <c r="E6887" s="10" t="s">
        <v>35</v>
      </c>
      <c r="F6887" s="10" t="s">
        <v>18</v>
      </c>
      <c r="G6887" s="10" t="s">
        <v>40</v>
      </c>
      <c r="H6887" s="10" t="s">
        <v>39</v>
      </c>
      <c r="I6887" s="10" t="s">
        <v>28</v>
      </c>
      <c r="O6887" s="10">
        <f t="shared" si="107"/>
        <v>1</v>
      </c>
    </row>
    <row r="6888" spans="2:15" x14ac:dyDescent="0.3">
      <c r="B6888" s="10">
        <v>2023</v>
      </c>
      <c r="C6888" s="10" t="s">
        <v>45</v>
      </c>
      <c r="D6888" s="10" t="s">
        <v>37</v>
      </c>
      <c r="E6888" s="10" t="s">
        <v>17</v>
      </c>
      <c r="F6888" s="10" t="s">
        <v>18</v>
      </c>
      <c r="G6888" s="10" t="s">
        <v>40</v>
      </c>
      <c r="H6888" s="10" t="s">
        <v>34</v>
      </c>
      <c r="I6888" s="10" t="s">
        <v>21</v>
      </c>
      <c r="O6888" s="10">
        <f t="shared" si="107"/>
        <v>1</v>
      </c>
    </row>
    <row r="6889" spans="2:15" x14ac:dyDescent="0.3">
      <c r="B6889" s="10">
        <v>2023</v>
      </c>
      <c r="C6889" s="10" t="s">
        <v>45</v>
      </c>
      <c r="D6889" s="10" t="s">
        <v>31</v>
      </c>
      <c r="E6889" s="10" t="s">
        <v>17</v>
      </c>
      <c r="F6889" s="10" t="s">
        <v>30</v>
      </c>
      <c r="G6889" s="10" t="s">
        <v>19</v>
      </c>
      <c r="H6889" s="10" t="s">
        <v>34</v>
      </c>
      <c r="I6889" s="10" t="s">
        <v>34</v>
      </c>
      <c r="O6889" s="10">
        <f t="shared" si="107"/>
        <v>1</v>
      </c>
    </row>
    <row r="6890" spans="2:15" x14ac:dyDescent="0.3">
      <c r="B6890" s="10">
        <v>2021</v>
      </c>
      <c r="C6890" s="10" t="s">
        <v>43</v>
      </c>
      <c r="D6890" s="10" t="s">
        <v>37</v>
      </c>
      <c r="E6890" s="10" t="s">
        <v>17</v>
      </c>
      <c r="F6890" s="10" t="s">
        <v>30</v>
      </c>
      <c r="G6890" s="10" t="s">
        <v>40</v>
      </c>
      <c r="H6890" s="10" t="s">
        <v>34</v>
      </c>
      <c r="I6890" s="10" t="s">
        <v>28</v>
      </c>
      <c r="O6890" s="10">
        <f t="shared" si="107"/>
        <v>1</v>
      </c>
    </row>
    <row r="6891" spans="2:15" x14ac:dyDescent="0.3">
      <c r="B6891" s="10">
        <v>2020</v>
      </c>
      <c r="C6891" s="10" t="s">
        <v>15</v>
      </c>
      <c r="D6891" s="10" t="s">
        <v>33</v>
      </c>
      <c r="E6891" s="10" t="s">
        <v>17</v>
      </c>
      <c r="F6891" s="10" t="s">
        <v>25</v>
      </c>
      <c r="G6891" s="10" t="s">
        <v>26</v>
      </c>
      <c r="H6891" s="10" t="s">
        <v>39</v>
      </c>
      <c r="I6891" s="10" t="s">
        <v>34</v>
      </c>
      <c r="O6891" s="10">
        <f t="shared" si="107"/>
        <v>1</v>
      </c>
    </row>
    <row r="6892" spans="2:15" x14ac:dyDescent="0.3">
      <c r="B6892" s="10">
        <v>2021</v>
      </c>
      <c r="C6892" s="10" t="s">
        <v>45</v>
      </c>
      <c r="D6892" s="10" t="s">
        <v>33</v>
      </c>
      <c r="E6892" s="10" t="s">
        <v>24</v>
      </c>
      <c r="F6892" s="10" t="s">
        <v>25</v>
      </c>
      <c r="G6892" s="10" t="s">
        <v>44</v>
      </c>
      <c r="H6892" s="10" t="s">
        <v>34</v>
      </c>
      <c r="I6892" s="10" t="s">
        <v>28</v>
      </c>
      <c r="O6892" s="10">
        <f t="shared" si="107"/>
        <v>1</v>
      </c>
    </row>
    <row r="6893" spans="2:15" x14ac:dyDescent="0.3">
      <c r="B6893" s="10">
        <v>2025</v>
      </c>
      <c r="C6893" s="10" t="s">
        <v>36</v>
      </c>
      <c r="D6893" s="10" t="s">
        <v>31</v>
      </c>
      <c r="E6893" s="10" t="s">
        <v>35</v>
      </c>
      <c r="F6893" s="10" t="s">
        <v>25</v>
      </c>
      <c r="G6893" s="10" t="s">
        <v>26</v>
      </c>
      <c r="H6893" s="10" t="s">
        <v>39</v>
      </c>
      <c r="I6893" s="10" t="s">
        <v>34</v>
      </c>
      <c r="O6893" s="10">
        <f t="shared" si="107"/>
        <v>1</v>
      </c>
    </row>
    <row r="6894" spans="2:15" x14ac:dyDescent="0.3">
      <c r="B6894" s="10">
        <v>2025</v>
      </c>
      <c r="C6894" s="10" t="s">
        <v>15</v>
      </c>
      <c r="D6894" s="10" t="s">
        <v>33</v>
      </c>
      <c r="E6894" s="10" t="s">
        <v>17</v>
      </c>
      <c r="F6894" s="10" t="s">
        <v>25</v>
      </c>
      <c r="G6894" s="10" t="s">
        <v>38</v>
      </c>
      <c r="H6894" s="10" t="s">
        <v>27</v>
      </c>
      <c r="I6894" s="10" t="s">
        <v>34</v>
      </c>
      <c r="O6894" s="10">
        <f t="shared" si="107"/>
        <v>1</v>
      </c>
    </row>
    <row r="6895" spans="2:15" x14ac:dyDescent="0.3">
      <c r="B6895" s="10">
        <v>2026</v>
      </c>
      <c r="C6895" s="10" t="s">
        <v>43</v>
      </c>
      <c r="D6895" s="10" t="s">
        <v>23</v>
      </c>
      <c r="E6895" s="10" t="s">
        <v>24</v>
      </c>
      <c r="F6895" s="10" t="s">
        <v>25</v>
      </c>
      <c r="G6895" s="10" t="s">
        <v>32</v>
      </c>
      <c r="H6895" s="10" t="s">
        <v>39</v>
      </c>
      <c r="I6895" s="10" t="s">
        <v>28</v>
      </c>
      <c r="O6895" s="10">
        <f t="shared" si="107"/>
        <v>1</v>
      </c>
    </row>
    <row r="6896" spans="2:15" x14ac:dyDescent="0.3">
      <c r="B6896" s="10">
        <v>2020</v>
      </c>
      <c r="C6896" s="10" t="s">
        <v>36</v>
      </c>
      <c r="D6896" s="10" t="s">
        <v>33</v>
      </c>
      <c r="E6896" s="10" t="s">
        <v>24</v>
      </c>
      <c r="F6896" s="10" t="s">
        <v>25</v>
      </c>
      <c r="G6896" s="10" t="s">
        <v>40</v>
      </c>
      <c r="H6896" s="10" t="s">
        <v>39</v>
      </c>
      <c r="I6896" s="10" t="s">
        <v>21</v>
      </c>
      <c r="O6896" s="10">
        <f t="shared" si="107"/>
        <v>1</v>
      </c>
    </row>
    <row r="6897" spans="2:15" x14ac:dyDescent="0.3">
      <c r="B6897" s="10">
        <v>2025</v>
      </c>
      <c r="C6897" s="10" t="s">
        <v>41</v>
      </c>
      <c r="D6897" s="10" t="s">
        <v>31</v>
      </c>
      <c r="E6897" s="10" t="s">
        <v>17</v>
      </c>
      <c r="F6897" s="10" t="s">
        <v>25</v>
      </c>
      <c r="G6897" s="10" t="s">
        <v>40</v>
      </c>
      <c r="H6897" s="10" t="s">
        <v>27</v>
      </c>
      <c r="I6897" s="10" t="s">
        <v>28</v>
      </c>
      <c r="O6897" s="10">
        <f t="shared" si="107"/>
        <v>1</v>
      </c>
    </row>
    <row r="6898" spans="2:15" x14ac:dyDescent="0.3">
      <c r="B6898" s="10">
        <v>2023</v>
      </c>
      <c r="C6898" s="10" t="s">
        <v>41</v>
      </c>
      <c r="D6898" s="10" t="s">
        <v>42</v>
      </c>
      <c r="E6898" s="10" t="s">
        <v>24</v>
      </c>
      <c r="F6898" s="10" t="s">
        <v>30</v>
      </c>
      <c r="G6898" s="10" t="s">
        <v>44</v>
      </c>
      <c r="H6898" s="10" t="s">
        <v>20</v>
      </c>
      <c r="I6898" s="10" t="s">
        <v>21</v>
      </c>
      <c r="O6898" s="10">
        <f t="shared" si="107"/>
        <v>1</v>
      </c>
    </row>
    <row r="6899" spans="2:15" x14ac:dyDescent="0.3">
      <c r="B6899" s="10">
        <v>2022</v>
      </c>
      <c r="C6899" s="10" t="s">
        <v>43</v>
      </c>
      <c r="D6899" s="10" t="s">
        <v>37</v>
      </c>
      <c r="E6899" s="10" t="s">
        <v>17</v>
      </c>
      <c r="F6899" s="10" t="s">
        <v>30</v>
      </c>
      <c r="G6899" s="10" t="s">
        <v>19</v>
      </c>
      <c r="H6899" s="10" t="s">
        <v>20</v>
      </c>
      <c r="I6899" s="10" t="s">
        <v>28</v>
      </c>
      <c r="O6899" s="10">
        <f t="shared" si="107"/>
        <v>1</v>
      </c>
    </row>
    <row r="6900" spans="2:15" x14ac:dyDescent="0.3">
      <c r="B6900" s="10">
        <v>2024</v>
      </c>
      <c r="C6900" s="10" t="s">
        <v>41</v>
      </c>
      <c r="D6900" s="10" t="s">
        <v>16</v>
      </c>
      <c r="E6900" s="10" t="s">
        <v>35</v>
      </c>
      <c r="F6900" s="10" t="s">
        <v>18</v>
      </c>
      <c r="G6900" s="10" t="s">
        <v>19</v>
      </c>
      <c r="H6900" s="10" t="s">
        <v>39</v>
      </c>
      <c r="I6900" s="10" t="s">
        <v>28</v>
      </c>
      <c r="O6900" s="10">
        <f t="shared" si="107"/>
        <v>1</v>
      </c>
    </row>
    <row r="6901" spans="2:15" x14ac:dyDescent="0.3">
      <c r="B6901" s="10">
        <v>2024</v>
      </c>
      <c r="C6901" s="10" t="s">
        <v>29</v>
      </c>
      <c r="D6901" s="10" t="s">
        <v>31</v>
      </c>
      <c r="E6901" s="10" t="s">
        <v>17</v>
      </c>
      <c r="F6901" s="10" t="s">
        <v>25</v>
      </c>
      <c r="G6901" s="10" t="s">
        <v>19</v>
      </c>
      <c r="H6901" s="10" t="s">
        <v>27</v>
      </c>
      <c r="I6901" s="10" t="s">
        <v>28</v>
      </c>
      <c r="O6901" s="10">
        <f t="shared" si="107"/>
        <v>1</v>
      </c>
    </row>
    <row r="6902" spans="2:15" x14ac:dyDescent="0.3">
      <c r="B6902" s="10">
        <v>2020</v>
      </c>
      <c r="C6902" s="10" t="s">
        <v>36</v>
      </c>
      <c r="D6902" s="10" t="s">
        <v>31</v>
      </c>
      <c r="E6902" s="10" t="s">
        <v>17</v>
      </c>
      <c r="F6902" s="10" t="s">
        <v>30</v>
      </c>
      <c r="G6902" s="10" t="s">
        <v>38</v>
      </c>
      <c r="H6902" s="10" t="s">
        <v>39</v>
      </c>
      <c r="I6902" s="10" t="s">
        <v>21</v>
      </c>
      <c r="O6902" s="10">
        <f t="shared" si="107"/>
        <v>1</v>
      </c>
    </row>
    <row r="6903" spans="2:15" x14ac:dyDescent="0.3">
      <c r="B6903" s="10">
        <v>2024</v>
      </c>
      <c r="C6903" s="10" t="s">
        <v>22</v>
      </c>
      <c r="D6903" s="10" t="s">
        <v>42</v>
      </c>
      <c r="E6903" s="10" t="s">
        <v>35</v>
      </c>
      <c r="F6903" s="10" t="s">
        <v>18</v>
      </c>
      <c r="G6903" s="10" t="s">
        <v>32</v>
      </c>
      <c r="H6903" s="10" t="s">
        <v>20</v>
      </c>
      <c r="I6903" s="10" t="s">
        <v>34</v>
      </c>
      <c r="O6903" s="10">
        <f t="shared" si="107"/>
        <v>1</v>
      </c>
    </row>
    <row r="6904" spans="2:15" x14ac:dyDescent="0.3">
      <c r="B6904" s="10">
        <v>2025</v>
      </c>
      <c r="C6904" s="10" t="s">
        <v>15</v>
      </c>
      <c r="D6904" s="10" t="s">
        <v>33</v>
      </c>
      <c r="E6904" s="10" t="s">
        <v>17</v>
      </c>
      <c r="F6904" s="10" t="s">
        <v>25</v>
      </c>
      <c r="G6904" s="10" t="s">
        <v>19</v>
      </c>
      <c r="H6904" s="10" t="s">
        <v>34</v>
      </c>
      <c r="I6904" s="10" t="s">
        <v>34</v>
      </c>
      <c r="O6904" s="10">
        <f t="shared" si="107"/>
        <v>1</v>
      </c>
    </row>
    <row r="6905" spans="2:15" x14ac:dyDescent="0.3">
      <c r="B6905" s="10">
        <v>2020</v>
      </c>
      <c r="C6905" s="10" t="s">
        <v>41</v>
      </c>
      <c r="D6905" s="10" t="s">
        <v>33</v>
      </c>
      <c r="E6905" s="10" t="s">
        <v>35</v>
      </c>
      <c r="F6905" s="10" t="s">
        <v>25</v>
      </c>
      <c r="G6905" s="10" t="s">
        <v>32</v>
      </c>
      <c r="H6905" s="10" t="s">
        <v>39</v>
      </c>
      <c r="I6905" s="10" t="s">
        <v>28</v>
      </c>
      <c r="O6905" s="10">
        <f t="shared" si="107"/>
        <v>1</v>
      </c>
    </row>
    <row r="6906" spans="2:15" x14ac:dyDescent="0.3">
      <c r="B6906" s="10">
        <v>2026</v>
      </c>
      <c r="C6906" s="10" t="s">
        <v>43</v>
      </c>
      <c r="D6906" s="10" t="s">
        <v>23</v>
      </c>
      <c r="E6906" s="10" t="s">
        <v>35</v>
      </c>
      <c r="F6906" s="10" t="s">
        <v>18</v>
      </c>
      <c r="G6906" s="10" t="s">
        <v>38</v>
      </c>
      <c r="H6906" s="10" t="s">
        <v>27</v>
      </c>
      <c r="I6906" s="10" t="s">
        <v>28</v>
      </c>
      <c r="O6906" s="10">
        <f t="shared" si="107"/>
        <v>1</v>
      </c>
    </row>
    <row r="6907" spans="2:15" x14ac:dyDescent="0.3">
      <c r="B6907" s="10">
        <v>2024</v>
      </c>
      <c r="C6907" s="10" t="s">
        <v>45</v>
      </c>
      <c r="D6907" s="10" t="s">
        <v>16</v>
      </c>
      <c r="E6907" s="10" t="s">
        <v>24</v>
      </c>
      <c r="F6907" s="10" t="s">
        <v>25</v>
      </c>
      <c r="G6907" s="10" t="s">
        <v>19</v>
      </c>
      <c r="H6907" s="10" t="s">
        <v>20</v>
      </c>
      <c r="I6907" s="10" t="s">
        <v>28</v>
      </c>
      <c r="O6907" s="10">
        <f t="shared" si="107"/>
        <v>1</v>
      </c>
    </row>
    <row r="6908" spans="2:15" x14ac:dyDescent="0.3">
      <c r="B6908" s="10">
        <v>2025</v>
      </c>
      <c r="C6908" s="10" t="s">
        <v>41</v>
      </c>
      <c r="D6908" s="10" t="s">
        <v>33</v>
      </c>
      <c r="E6908" s="10" t="s">
        <v>35</v>
      </c>
      <c r="F6908" s="10" t="s">
        <v>25</v>
      </c>
      <c r="G6908" s="10" t="s">
        <v>38</v>
      </c>
      <c r="H6908" s="10" t="s">
        <v>34</v>
      </c>
      <c r="I6908" s="10" t="s">
        <v>28</v>
      </c>
      <c r="O6908" s="10">
        <f t="shared" si="107"/>
        <v>1</v>
      </c>
    </row>
    <row r="6909" spans="2:15" x14ac:dyDescent="0.3">
      <c r="B6909" s="10">
        <v>2024</v>
      </c>
      <c r="C6909" s="10" t="s">
        <v>29</v>
      </c>
      <c r="D6909" s="10" t="s">
        <v>33</v>
      </c>
      <c r="E6909" s="10" t="s">
        <v>17</v>
      </c>
      <c r="F6909" s="10" t="s">
        <v>18</v>
      </c>
      <c r="G6909" s="10" t="s">
        <v>19</v>
      </c>
      <c r="H6909" s="10" t="s">
        <v>39</v>
      </c>
      <c r="I6909" s="10" t="s">
        <v>28</v>
      </c>
      <c r="O6909" s="10">
        <f t="shared" si="107"/>
        <v>1</v>
      </c>
    </row>
    <row r="6910" spans="2:15" x14ac:dyDescent="0.3">
      <c r="B6910" s="10">
        <v>2023</v>
      </c>
      <c r="C6910" s="10" t="s">
        <v>29</v>
      </c>
      <c r="D6910" s="10" t="s">
        <v>16</v>
      </c>
      <c r="E6910" s="10" t="s">
        <v>17</v>
      </c>
      <c r="F6910" s="10" t="s">
        <v>30</v>
      </c>
      <c r="G6910" s="10" t="s">
        <v>19</v>
      </c>
      <c r="H6910" s="10" t="s">
        <v>27</v>
      </c>
      <c r="I6910" s="10" t="s">
        <v>21</v>
      </c>
      <c r="O6910" s="10">
        <f t="shared" si="107"/>
        <v>1</v>
      </c>
    </row>
    <row r="6911" spans="2:15" x14ac:dyDescent="0.3">
      <c r="B6911" s="10">
        <v>2022</v>
      </c>
      <c r="C6911" s="10" t="s">
        <v>29</v>
      </c>
      <c r="D6911" s="10" t="s">
        <v>16</v>
      </c>
      <c r="E6911" s="10" t="s">
        <v>17</v>
      </c>
      <c r="F6911" s="10" t="s">
        <v>25</v>
      </c>
      <c r="G6911" s="10" t="s">
        <v>32</v>
      </c>
      <c r="H6911" s="10" t="s">
        <v>20</v>
      </c>
      <c r="I6911" s="10" t="s">
        <v>34</v>
      </c>
      <c r="O6911" s="10">
        <f t="shared" si="107"/>
        <v>1</v>
      </c>
    </row>
    <row r="6912" spans="2:15" x14ac:dyDescent="0.3">
      <c r="B6912" s="10">
        <v>2023</v>
      </c>
      <c r="C6912" s="10" t="s">
        <v>41</v>
      </c>
      <c r="D6912" s="10" t="s">
        <v>33</v>
      </c>
      <c r="E6912" s="10" t="s">
        <v>35</v>
      </c>
      <c r="F6912" s="10" t="s">
        <v>18</v>
      </c>
      <c r="G6912" s="10" t="s">
        <v>44</v>
      </c>
      <c r="H6912" s="10" t="s">
        <v>39</v>
      </c>
      <c r="I6912" s="10" t="s">
        <v>21</v>
      </c>
      <c r="O6912" s="10">
        <f t="shared" si="107"/>
        <v>1</v>
      </c>
    </row>
    <row r="6913" spans="2:15" x14ac:dyDescent="0.3">
      <c r="B6913" s="10">
        <v>2021</v>
      </c>
      <c r="C6913" s="10" t="s">
        <v>43</v>
      </c>
      <c r="D6913" s="10" t="s">
        <v>16</v>
      </c>
      <c r="E6913" s="10" t="s">
        <v>17</v>
      </c>
      <c r="F6913" s="10" t="s">
        <v>25</v>
      </c>
      <c r="G6913" s="10" t="s">
        <v>40</v>
      </c>
      <c r="H6913" s="10" t="s">
        <v>27</v>
      </c>
      <c r="I6913" s="10" t="s">
        <v>28</v>
      </c>
      <c r="O6913" s="10">
        <f t="shared" si="107"/>
        <v>1</v>
      </c>
    </row>
    <row r="6914" spans="2:15" x14ac:dyDescent="0.3">
      <c r="B6914" s="10">
        <v>2024</v>
      </c>
      <c r="C6914" s="10" t="s">
        <v>45</v>
      </c>
      <c r="D6914" s="10" t="s">
        <v>33</v>
      </c>
      <c r="E6914" s="10" t="s">
        <v>35</v>
      </c>
      <c r="F6914" s="10" t="s">
        <v>18</v>
      </c>
      <c r="G6914" s="10" t="s">
        <v>44</v>
      </c>
      <c r="H6914" s="10" t="s">
        <v>39</v>
      </c>
      <c r="I6914" s="10" t="s">
        <v>28</v>
      </c>
      <c r="O6914" s="10">
        <f t="shared" si="107"/>
        <v>1</v>
      </c>
    </row>
    <row r="6915" spans="2:15" x14ac:dyDescent="0.3">
      <c r="B6915" s="10">
        <v>2020</v>
      </c>
      <c r="C6915" s="10" t="s">
        <v>43</v>
      </c>
      <c r="D6915" s="10" t="s">
        <v>37</v>
      </c>
      <c r="E6915" s="10" t="s">
        <v>35</v>
      </c>
      <c r="F6915" s="10" t="s">
        <v>18</v>
      </c>
      <c r="G6915" s="10" t="s">
        <v>19</v>
      </c>
      <c r="H6915" s="10" t="s">
        <v>27</v>
      </c>
      <c r="I6915" s="10" t="s">
        <v>21</v>
      </c>
      <c r="O6915" s="10">
        <f t="shared" si="107"/>
        <v>1</v>
      </c>
    </row>
    <row r="6916" spans="2:15" x14ac:dyDescent="0.3">
      <c r="B6916" s="10">
        <v>2026</v>
      </c>
      <c r="C6916" s="10" t="s">
        <v>45</v>
      </c>
      <c r="D6916" s="10" t="s">
        <v>31</v>
      </c>
      <c r="E6916" s="10" t="s">
        <v>17</v>
      </c>
      <c r="F6916" s="10" t="s">
        <v>30</v>
      </c>
      <c r="G6916" s="10" t="s">
        <v>26</v>
      </c>
      <c r="H6916" s="10" t="s">
        <v>20</v>
      </c>
      <c r="I6916" s="10" t="s">
        <v>34</v>
      </c>
      <c r="O6916" s="10">
        <f t="shared" si="107"/>
        <v>1</v>
      </c>
    </row>
    <row r="6917" spans="2:15" x14ac:dyDescent="0.3">
      <c r="B6917" s="10">
        <v>2022</v>
      </c>
      <c r="C6917" s="10" t="s">
        <v>41</v>
      </c>
      <c r="D6917" s="10" t="s">
        <v>16</v>
      </c>
      <c r="E6917" s="10" t="s">
        <v>17</v>
      </c>
      <c r="F6917" s="10" t="s">
        <v>18</v>
      </c>
      <c r="G6917" s="10" t="s">
        <v>19</v>
      </c>
      <c r="H6917" s="10" t="s">
        <v>34</v>
      </c>
      <c r="I6917" s="10" t="s">
        <v>28</v>
      </c>
      <c r="O6917" s="10">
        <f t="shared" ref="O6917:O6980" si="108">SUBTOTAL(103,B6917)</f>
        <v>1</v>
      </c>
    </row>
    <row r="6918" spans="2:15" x14ac:dyDescent="0.3">
      <c r="B6918" s="10">
        <v>2020</v>
      </c>
      <c r="C6918" s="10" t="s">
        <v>22</v>
      </c>
      <c r="D6918" s="10" t="s">
        <v>23</v>
      </c>
      <c r="E6918" s="10" t="s">
        <v>24</v>
      </c>
      <c r="F6918" s="10" t="s">
        <v>18</v>
      </c>
      <c r="G6918" s="10" t="s">
        <v>38</v>
      </c>
      <c r="H6918" s="10" t="s">
        <v>20</v>
      </c>
      <c r="I6918" s="10" t="s">
        <v>28</v>
      </c>
      <c r="O6918" s="10">
        <f t="shared" si="108"/>
        <v>1</v>
      </c>
    </row>
    <row r="6919" spans="2:15" x14ac:dyDescent="0.3">
      <c r="B6919" s="10">
        <v>2024</v>
      </c>
      <c r="C6919" s="10" t="s">
        <v>36</v>
      </c>
      <c r="D6919" s="10" t="s">
        <v>31</v>
      </c>
      <c r="E6919" s="10" t="s">
        <v>35</v>
      </c>
      <c r="F6919" s="10" t="s">
        <v>25</v>
      </c>
      <c r="G6919" s="10" t="s">
        <v>32</v>
      </c>
      <c r="H6919" s="10" t="s">
        <v>20</v>
      </c>
      <c r="I6919" s="10" t="s">
        <v>34</v>
      </c>
      <c r="O6919" s="10">
        <f t="shared" si="108"/>
        <v>1</v>
      </c>
    </row>
    <row r="6920" spans="2:15" x14ac:dyDescent="0.3">
      <c r="B6920" s="10">
        <v>2026</v>
      </c>
      <c r="C6920" s="10" t="s">
        <v>41</v>
      </c>
      <c r="D6920" s="10" t="s">
        <v>23</v>
      </c>
      <c r="E6920" s="10" t="s">
        <v>24</v>
      </c>
      <c r="F6920" s="10" t="s">
        <v>25</v>
      </c>
      <c r="G6920" s="10" t="s">
        <v>38</v>
      </c>
      <c r="H6920" s="10" t="s">
        <v>20</v>
      </c>
      <c r="I6920" s="10" t="s">
        <v>21</v>
      </c>
      <c r="O6920" s="10">
        <f t="shared" si="108"/>
        <v>1</v>
      </c>
    </row>
    <row r="6921" spans="2:15" x14ac:dyDescent="0.3">
      <c r="B6921" s="10">
        <v>2025</v>
      </c>
      <c r="C6921" s="10" t="s">
        <v>36</v>
      </c>
      <c r="D6921" s="10" t="s">
        <v>33</v>
      </c>
      <c r="E6921" s="10" t="s">
        <v>35</v>
      </c>
      <c r="F6921" s="10" t="s">
        <v>18</v>
      </c>
      <c r="G6921" s="10" t="s">
        <v>19</v>
      </c>
      <c r="H6921" s="10" t="s">
        <v>27</v>
      </c>
      <c r="I6921" s="10" t="s">
        <v>28</v>
      </c>
      <c r="O6921" s="10">
        <f t="shared" si="108"/>
        <v>1</v>
      </c>
    </row>
    <row r="6922" spans="2:15" x14ac:dyDescent="0.3">
      <c r="B6922" s="10">
        <v>2024</v>
      </c>
      <c r="C6922" s="10" t="s">
        <v>36</v>
      </c>
      <c r="D6922" s="10" t="s">
        <v>23</v>
      </c>
      <c r="E6922" s="10" t="s">
        <v>24</v>
      </c>
      <c r="F6922" s="10" t="s">
        <v>18</v>
      </c>
      <c r="G6922" s="10" t="s">
        <v>44</v>
      </c>
      <c r="H6922" s="10" t="s">
        <v>20</v>
      </c>
      <c r="I6922" s="10" t="s">
        <v>21</v>
      </c>
      <c r="O6922" s="10">
        <f t="shared" si="108"/>
        <v>1</v>
      </c>
    </row>
    <row r="6923" spans="2:15" x14ac:dyDescent="0.3">
      <c r="B6923" s="10">
        <v>2025</v>
      </c>
      <c r="C6923" s="10" t="s">
        <v>45</v>
      </c>
      <c r="D6923" s="10" t="s">
        <v>23</v>
      </c>
      <c r="E6923" s="10" t="s">
        <v>35</v>
      </c>
      <c r="F6923" s="10" t="s">
        <v>25</v>
      </c>
      <c r="G6923" s="10" t="s">
        <v>44</v>
      </c>
      <c r="H6923" s="10" t="s">
        <v>20</v>
      </c>
      <c r="I6923" s="10" t="s">
        <v>28</v>
      </c>
      <c r="O6923" s="10">
        <f t="shared" si="108"/>
        <v>1</v>
      </c>
    </row>
    <row r="6924" spans="2:15" x14ac:dyDescent="0.3">
      <c r="B6924" s="10">
        <v>2021</v>
      </c>
      <c r="C6924" s="10" t="s">
        <v>41</v>
      </c>
      <c r="D6924" s="10" t="s">
        <v>37</v>
      </c>
      <c r="E6924" s="10" t="s">
        <v>17</v>
      </c>
      <c r="F6924" s="10" t="s">
        <v>30</v>
      </c>
      <c r="G6924" s="10" t="s">
        <v>40</v>
      </c>
      <c r="H6924" s="10" t="s">
        <v>20</v>
      </c>
      <c r="I6924" s="10" t="s">
        <v>28</v>
      </c>
      <c r="O6924" s="10">
        <f t="shared" si="108"/>
        <v>1</v>
      </c>
    </row>
    <row r="6925" spans="2:15" x14ac:dyDescent="0.3">
      <c r="B6925" s="10">
        <v>2022</v>
      </c>
      <c r="C6925" s="10" t="s">
        <v>36</v>
      </c>
      <c r="D6925" s="10" t="s">
        <v>42</v>
      </c>
      <c r="E6925" s="10" t="s">
        <v>17</v>
      </c>
      <c r="F6925" s="10" t="s">
        <v>25</v>
      </c>
      <c r="G6925" s="10" t="s">
        <v>44</v>
      </c>
      <c r="H6925" s="10" t="s">
        <v>34</v>
      </c>
      <c r="I6925" s="10" t="s">
        <v>28</v>
      </c>
      <c r="O6925" s="10">
        <f t="shared" si="108"/>
        <v>1</v>
      </c>
    </row>
    <row r="6926" spans="2:15" x14ac:dyDescent="0.3">
      <c r="B6926" s="10">
        <v>2026</v>
      </c>
      <c r="C6926" s="10" t="s">
        <v>15</v>
      </c>
      <c r="D6926" s="10" t="s">
        <v>16</v>
      </c>
      <c r="E6926" s="10" t="s">
        <v>35</v>
      </c>
      <c r="F6926" s="10" t="s">
        <v>18</v>
      </c>
      <c r="G6926" s="10" t="s">
        <v>40</v>
      </c>
      <c r="H6926" s="10" t="s">
        <v>27</v>
      </c>
      <c r="I6926" s="10" t="s">
        <v>28</v>
      </c>
      <c r="O6926" s="10">
        <f t="shared" si="108"/>
        <v>1</v>
      </c>
    </row>
    <row r="6927" spans="2:15" x14ac:dyDescent="0.3">
      <c r="B6927" s="10">
        <v>2023</v>
      </c>
      <c r="C6927" s="10" t="s">
        <v>43</v>
      </c>
      <c r="D6927" s="10" t="s">
        <v>31</v>
      </c>
      <c r="E6927" s="10" t="s">
        <v>35</v>
      </c>
      <c r="F6927" s="10" t="s">
        <v>25</v>
      </c>
      <c r="G6927" s="10" t="s">
        <v>38</v>
      </c>
      <c r="H6927" s="10" t="s">
        <v>20</v>
      </c>
      <c r="I6927" s="10" t="s">
        <v>21</v>
      </c>
      <c r="O6927" s="10">
        <f t="shared" si="108"/>
        <v>1</v>
      </c>
    </row>
    <row r="6928" spans="2:15" x14ac:dyDescent="0.3">
      <c r="B6928" s="10">
        <v>2022</v>
      </c>
      <c r="C6928" s="10" t="s">
        <v>36</v>
      </c>
      <c r="D6928" s="10" t="s">
        <v>16</v>
      </c>
      <c r="E6928" s="10" t="s">
        <v>35</v>
      </c>
      <c r="F6928" s="10" t="s">
        <v>30</v>
      </c>
      <c r="G6928" s="10" t="s">
        <v>19</v>
      </c>
      <c r="H6928" s="10" t="s">
        <v>34</v>
      </c>
      <c r="I6928" s="10" t="s">
        <v>21</v>
      </c>
      <c r="O6928" s="10">
        <f t="shared" si="108"/>
        <v>1</v>
      </c>
    </row>
    <row r="6929" spans="2:15" x14ac:dyDescent="0.3">
      <c r="B6929" s="10">
        <v>2024</v>
      </c>
      <c r="C6929" s="10" t="s">
        <v>22</v>
      </c>
      <c r="D6929" s="10" t="s">
        <v>42</v>
      </c>
      <c r="E6929" s="10" t="s">
        <v>24</v>
      </c>
      <c r="F6929" s="10" t="s">
        <v>18</v>
      </c>
      <c r="G6929" s="10" t="s">
        <v>40</v>
      </c>
      <c r="H6929" s="10" t="s">
        <v>27</v>
      </c>
      <c r="I6929" s="10" t="s">
        <v>34</v>
      </c>
      <c r="O6929" s="10">
        <f t="shared" si="108"/>
        <v>1</v>
      </c>
    </row>
    <row r="6930" spans="2:15" x14ac:dyDescent="0.3">
      <c r="B6930" s="10">
        <v>2023</v>
      </c>
      <c r="C6930" s="10" t="s">
        <v>45</v>
      </c>
      <c r="D6930" s="10" t="s">
        <v>42</v>
      </c>
      <c r="E6930" s="10" t="s">
        <v>24</v>
      </c>
      <c r="F6930" s="10" t="s">
        <v>18</v>
      </c>
      <c r="G6930" s="10" t="s">
        <v>19</v>
      </c>
      <c r="H6930" s="10" t="s">
        <v>39</v>
      </c>
      <c r="I6930" s="10" t="s">
        <v>21</v>
      </c>
      <c r="O6930" s="10">
        <f t="shared" si="108"/>
        <v>1</v>
      </c>
    </row>
    <row r="6931" spans="2:15" x14ac:dyDescent="0.3">
      <c r="B6931" s="10">
        <v>2024</v>
      </c>
      <c r="C6931" s="10" t="s">
        <v>41</v>
      </c>
      <c r="D6931" s="10" t="s">
        <v>23</v>
      </c>
      <c r="E6931" s="10" t="s">
        <v>17</v>
      </c>
      <c r="F6931" s="10" t="s">
        <v>30</v>
      </c>
      <c r="G6931" s="10" t="s">
        <v>44</v>
      </c>
      <c r="H6931" s="10" t="s">
        <v>20</v>
      </c>
      <c r="I6931" s="10" t="s">
        <v>34</v>
      </c>
      <c r="O6931" s="10">
        <f t="shared" si="108"/>
        <v>1</v>
      </c>
    </row>
    <row r="6932" spans="2:15" x14ac:dyDescent="0.3">
      <c r="B6932" s="10">
        <v>2020</v>
      </c>
      <c r="C6932" s="10" t="s">
        <v>43</v>
      </c>
      <c r="D6932" s="10" t="s">
        <v>37</v>
      </c>
      <c r="E6932" s="10" t="s">
        <v>35</v>
      </c>
      <c r="F6932" s="10" t="s">
        <v>25</v>
      </c>
      <c r="G6932" s="10" t="s">
        <v>19</v>
      </c>
      <c r="H6932" s="10" t="s">
        <v>34</v>
      </c>
      <c r="I6932" s="10" t="s">
        <v>21</v>
      </c>
      <c r="O6932" s="10">
        <f t="shared" si="108"/>
        <v>1</v>
      </c>
    </row>
    <row r="6933" spans="2:15" x14ac:dyDescent="0.3">
      <c r="B6933" s="10">
        <v>2026</v>
      </c>
      <c r="C6933" s="10" t="s">
        <v>41</v>
      </c>
      <c r="D6933" s="10" t="s">
        <v>23</v>
      </c>
      <c r="E6933" s="10" t="s">
        <v>24</v>
      </c>
      <c r="F6933" s="10" t="s">
        <v>25</v>
      </c>
      <c r="G6933" s="10" t="s">
        <v>40</v>
      </c>
      <c r="H6933" s="10" t="s">
        <v>34</v>
      </c>
      <c r="I6933" s="10" t="s">
        <v>21</v>
      </c>
      <c r="O6933" s="10">
        <f t="shared" si="108"/>
        <v>1</v>
      </c>
    </row>
    <row r="6934" spans="2:15" x14ac:dyDescent="0.3">
      <c r="B6934" s="10">
        <v>2026</v>
      </c>
      <c r="C6934" s="10" t="s">
        <v>43</v>
      </c>
      <c r="D6934" s="10" t="s">
        <v>16</v>
      </c>
      <c r="E6934" s="10" t="s">
        <v>24</v>
      </c>
      <c r="F6934" s="10" t="s">
        <v>18</v>
      </c>
      <c r="G6934" s="10" t="s">
        <v>40</v>
      </c>
      <c r="H6934" s="10" t="s">
        <v>34</v>
      </c>
      <c r="I6934" s="10" t="s">
        <v>28</v>
      </c>
      <c r="O6934" s="10">
        <f t="shared" si="108"/>
        <v>1</v>
      </c>
    </row>
    <row r="6935" spans="2:15" x14ac:dyDescent="0.3">
      <c r="B6935" s="10">
        <v>2021</v>
      </c>
      <c r="C6935" s="10" t="s">
        <v>43</v>
      </c>
      <c r="D6935" s="10" t="s">
        <v>42</v>
      </c>
      <c r="E6935" s="10" t="s">
        <v>24</v>
      </c>
      <c r="F6935" s="10" t="s">
        <v>25</v>
      </c>
      <c r="G6935" s="10" t="s">
        <v>32</v>
      </c>
      <c r="H6935" s="10" t="s">
        <v>39</v>
      </c>
      <c r="I6935" s="10" t="s">
        <v>21</v>
      </c>
      <c r="O6935" s="10">
        <f t="shared" si="108"/>
        <v>1</v>
      </c>
    </row>
    <row r="6936" spans="2:15" x14ac:dyDescent="0.3">
      <c r="B6936" s="10">
        <v>2024</v>
      </c>
      <c r="C6936" s="10" t="s">
        <v>22</v>
      </c>
      <c r="D6936" s="10" t="s">
        <v>31</v>
      </c>
      <c r="E6936" s="10" t="s">
        <v>35</v>
      </c>
      <c r="F6936" s="10" t="s">
        <v>30</v>
      </c>
      <c r="G6936" s="10" t="s">
        <v>38</v>
      </c>
      <c r="H6936" s="10" t="s">
        <v>39</v>
      </c>
      <c r="I6936" s="10" t="s">
        <v>21</v>
      </c>
      <c r="O6936" s="10">
        <f t="shared" si="108"/>
        <v>1</v>
      </c>
    </row>
    <row r="6937" spans="2:15" x14ac:dyDescent="0.3">
      <c r="B6937" s="10">
        <v>2022</v>
      </c>
      <c r="C6937" s="10" t="s">
        <v>15</v>
      </c>
      <c r="D6937" s="10" t="s">
        <v>31</v>
      </c>
      <c r="E6937" s="10" t="s">
        <v>35</v>
      </c>
      <c r="F6937" s="10" t="s">
        <v>18</v>
      </c>
      <c r="G6937" s="10" t="s">
        <v>38</v>
      </c>
      <c r="H6937" s="10" t="s">
        <v>39</v>
      </c>
      <c r="I6937" s="10" t="s">
        <v>21</v>
      </c>
      <c r="O6937" s="10">
        <f t="shared" si="108"/>
        <v>1</v>
      </c>
    </row>
    <row r="6938" spans="2:15" x14ac:dyDescent="0.3">
      <c r="B6938" s="10">
        <v>2020</v>
      </c>
      <c r="C6938" s="10" t="s">
        <v>36</v>
      </c>
      <c r="D6938" s="10" t="s">
        <v>16</v>
      </c>
      <c r="E6938" s="10" t="s">
        <v>24</v>
      </c>
      <c r="F6938" s="10" t="s">
        <v>18</v>
      </c>
      <c r="G6938" s="10" t="s">
        <v>40</v>
      </c>
      <c r="H6938" s="10" t="s">
        <v>34</v>
      </c>
      <c r="I6938" s="10" t="s">
        <v>28</v>
      </c>
      <c r="O6938" s="10">
        <f t="shared" si="108"/>
        <v>1</v>
      </c>
    </row>
    <row r="6939" spans="2:15" x14ac:dyDescent="0.3">
      <c r="B6939" s="10">
        <v>2024</v>
      </c>
      <c r="C6939" s="10" t="s">
        <v>22</v>
      </c>
      <c r="D6939" s="10" t="s">
        <v>16</v>
      </c>
      <c r="E6939" s="10" t="s">
        <v>24</v>
      </c>
      <c r="F6939" s="10" t="s">
        <v>25</v>
      </c>
      <c r="G6939" s="10" t="s">
        <v>38</v>
      </c>
      <c r="H6939" s="10" t="s">
        <v>39</v>
      </c>
      <c r="I6939" s="10" t="s">
        <v>34</v>
      </c>
      <c r="O6939" s="10">
        <f t="shared" si="108"/>
        <v>1</v>
      </c>
    </row>
    <row r="6940" spans="2:15" x14ac:dyDescent="0.3">
      <c r="B6940" s="10">
        <v>2025</v>
      </c>
      <c r="C6940" s="10" t="s">
        <v>45</v>
      </c>
      <c r="D6940" s="10" t="s">
        <v>33</v>
      </c>
      <c r="E6940" s="10" t="s">
        <v>17</v>
      </c>
      <c r="F6940" s="10" t="s">
        <v>25</v>
      </c>
      <c r="G6940" s="10" t="s">
        <v>44</v>
      </c>
      <c r="H6940" s="10" t="s">
        <v>27</v>
      </c>
      <c r="I6940" s="10" t="s">
        <v>28</v>
      </c>
      <c r="O6940" s="10">
        <f t="shared" si="108"/>
        <v>1</v>
      </c>
    </row>
    <row r="6941" spans="2:15" x14ac:dyDescent="0.3">
      <c r="B6941" s="10">
        <v>2025</v>
      </c>
      <c r="C6941" s="10" t="s">
        <v>45</v>
      </c>
      <c r="D6941" s="10" t="s">
        <v>33</v>
      </c>
      <c r="E6941" s="10" t="s">
        <v>35</v>
      </c>
      <c r="F6941" s="10" t="s">
        <v>18</v>
      </c>
      <c r="G6941" s="10" t="s">
        <v>38</v>
      </c>
      <c r="H6941" s="10" t="s">
        <v>27</v>
      </c>
      <c r="I6941" s="10" t="s">
        <v>28</v>
      </c>
      <c r="O6941" s="10">
        <f t="shared" si="108"/>
        <v>1</v>
      </c>
    </row>
    <row r="6942" spans="2:15" x14ac:dyDescent="0.3">
      <c r="B6942" s="10">
        <v>2026</v>
      </c>
      <c r="C6942" s="10" t="s">
        <v>36</v>
      </c>
      <c r="D6942" s="10" t="s">
        <v>42</v>
      </c>
      <c r="E6942" s="10" t="s">
        <v>24</v>
      </c>
      <c r="F6942" s="10" t="s">
        <v>25</v>
      </c>
      <c r="G6942" s="10" t="s">
        <v>32</v>
      </c>
      <c r="H6942" s="10" t="s">
        <v>34</v>
      </c>
      <c r="I6942" s="10" t="s">
        <v>28</v>
      </c>
      <c r="O6942" s="10">
        <f t="shared" si="108"/>
        <v>1</v>
      </c>
    </row>
    <row r="6943" spans="2:15" x14ac:dyDescent="0.3">
      <c r="B6943" s="10">
        <v>2021</v>
      </c>
      <c r="C6943" s="10" t="s">
        <v>29</v>
      </c>
      <c r="D6943" s="10" t="s">
        <v>16</v>
      </c>
      <c r="E6943" s="10" t="s">
        <v>24</v>
      </c>
      <c r="F6943" s="10" t="s">
        <v>18</v>
      </c>
      <c r="G6943" s="10" t="s">
        <v>26</v>
      </c>
      <c r="H6943" s="10" t="s">
        <v>34</v>
      </c>
      <c r="I6943" s="10" t="s">
        <v>21</v>
      </c>
      <c r="O6943" s="10">
        <f t="shared" si="108"/>
        <v>1</v>
      </c>
    </row>
    <row r="6944" spans="2:15" x14ac:dyDescent="0.3">
      <c r="B6944" s="10">
        <v>2023</v>
      </c>
      <c r="C6944" s="10" t="s">
        <v>15</v>
      </c>
      <c r="D6944" s="10" t="s">
        <v>37</v>
      </c>
      <c r="E6944" s="10" t="s">
        <v>17</v>
      </c>
      <c r="F6944" s="10" t="s">
        <v>18</v>
      </c>
      <c r="G6944" s="10" t="s">
        <v>19</v>
      </c>
      <c r="H6944" s="10" t="s">
        <v>20</v>
      </c>
      <c r="I6944" s="10" t="s">
        <v>34</v>
      </c>
      <c r="O6944" s="10">
        <f t="shared" si="108"/>
        <v>1</v>
      </c>
    </row>
    <row r="6945" spans="2:15" x14ac:dyDescent="0.3">
      <c r="B6945" s="10">
        <v>2023</v>
      </c>
      <c r="C6945" s="10" t="s">
        <v>15</v>
      </c>
      <c r="D6945" s="10" t="s">
        <v>23</v>
      </c>
      <c r="E6945" s="10" t="s">
        <v>35</v>
      </c>
      <c r="F6945" s="10" t="s">
        <v>25</v>
      </c>
      <c r="G6945" s="10" t="s">
        <v>44</v>
      </c>
      <c r="H6945" s="10" t="s">
        <v>34</v>
      </c>
      <c r="I6945" s="10" t="s">
        <v>34</v>
      </c>
      <c r="O6945" s="10">
        <f t="shared" si="108"/>
        <v>1</v>
      </c>
    </row>
    <row r="6946" spans="2:15" x14ac:dyDescent="0.3">
      <c r="B6946" s="10">
        <v>2022</v>
      </c>
      <c r="C6946" s="10" t="s">
        <v>15</v>
      </c>
      <c r="D6946" s="10" t="s">
        <v>31</v>
      </c>
      <c r="E6946" s="10" t="s">
        <v>35</v>
      </c>
      <c r="F6946" s="10" t="s">
        <v>30</v>
      </c>
      <c r="G6946" s="10" t="s">
        <v>19</v>
      </c>
      <c r="H6946" s="10" t="s">
        <v>20</v>
      </c>
      <c r="I6946" s="10" t="s">
        <v>21</v>
      </c>
      <c r="O6946" s="10">
        <f t="shared" si="108"/>
        <v>1</v>
      </c>
    </row>
    <row r="6947" spans="2:15" x14ac:dyDescent="0.3">
      <c r="B6947" s="10">
        <v>2021</v>
      </c>
      <c r="C6947" s="10" t="s">
        <v>29</v>
      </c>
      <c r="D6947" s="10" t="s">
        <v>33</v>
      </c>
      <c r="E6947" s="10" t="s">
        <v>24</v>
      </c>
      <c r="F6947" s="10" t="s">
        <v>18</v>
      </c>
      <c r="G6947" s="10" t="s">
        <v>32</v>
      </c>
      <c r="H6947" s="10" t="s">
        <v>34</v>
      </c>
      <c r="I6947" s="10" t="s">
        <v>28</v>
      </c>
      <c r="O6947" s="10">
        <f t="shared" si="108"/>
        <v>1</v>
      </c>
    </row>
    <row r="6948" spans="2:15" x14ac:dyDescent="0.3">
      <c r="B6948" s="10">
        <v>2020</v>
      </c>
      <c r="C6948" s="10" t="s">
        <v>29</v>
      </c>
      <c r="D6948" s="10" t="s">
        <v>42</v>
      </c>
      <c r="E6948" s="10" t="s">
        <v>17</v>
      </c>
      <c r="F6948" s="10" t="s">
        <v>25</v>
      </c>
      <c r="G6948" s="10" t="s">
        <v>19</v>
      </c>
      <c r="H6948" s="10" t="s">
        <v>20</v>
      </c>
      <c r="I6948" s="10" t="s">
        <v>34</v>
      </c>
      <c r="O6948" s="10">
        <f t="shared" si="108"/>
        <v>1</v>
      </c>
    </row>
    <row r="6949" spans="2:15" x14ac:dyDescent="0.3">
      <c r="B6949" s="10">
        <v>2021</v>
      </c>
      <c r="C6949" s="10" t="s">
        <v>45</v>
      </c>
      <c r="D6949" s="10" t="s">
        <v>16</v>
      </c>
      <c r="E6949" s="10" t="s">
        <v>17</v>
      </c>
      <c r="F6949" s="10" t="s">
        <v>30</v>
      </c>
      <c r="G6949" s="10" t="s">
        <v>26</v>
      </c>
      <c r="H6949" s="10" t="s">
        <v>39</v>
      </c>
      <c r="I6949" s="10" t="s">
        <v>28</v>
      </c>
      <c r="O6949" s="10">
        <f t="shared" si="108"/>
        <v>1</v>
      </c>
    </row>
    <row r="6950" spans="2:15" x14ac:dyDescent="0.3">
      <c r="B6950" s="10">
        <v>2025</v>
      </c>
      <c r="C6950" s="10" t="s">
        <v>41</v>
      </c>
      <c r="D6950" s="10" t="s">
        <v>33</v>
      </c>
      <c r="E6950" s="10" t="s">
        <v>35</v>
      </c>
      <c r="F6950" s="10" t="s">
        <v>30</v>
      </c>
      <c r="G6950" s="10" t="s">
        <v>44</v>
      </c>
      <c r="H6950" s="10" t="s">
        <v>39</v>
      </c>
      <c r="I6950" s="10" t="s">
        <v>34</v>
      </c>
      <c r="O6950" s="10">
        <f t="shared" si="108"/>
        <v>1</v>
      </c>
    </row>
    <row r="6951" spans="2:15" x14ac:dyDescent="0.3">
      <c r="B6951" s="10">
        <v>2021</v>
      </c>
      <c r="C6951" s="10" t="s">
        <v>36</v>
      </c>
      <c r="D6951" s="10" t="s">
        <v>31</v>
      </c>
      <c r="E6951" s="10" t="s">
        <v>24</v>
      </c>
      <c r="F6951" s="10" t="s">
        <v>25</v>
      </c>
      <c r="G6951" s="10" t="s">
        <v>26</v>
      </c>
      <c r="H6951" s="10" t="s">
        <v>20</v>
      </c>
      <c r="I6951" s="10" t="s">
        <v>21</v>
      </c>
      <c r="O6951" s="10">
        <f t="shared" si="108"/>
        <v>1</v>
      </c>
    </row>
    <row r="6952" spans="2:15" x14ac:dyDescent="0.3">
      <c r="B6952" s="10">
        <v>2020</v>
      </c>
      <c r="C6952" s="10" t="s">
        <v>43</v>
      </c>
      <c r="D6952" s="10" t="s">
        <v>42</v>
      </c>
      <c r="E6952" s="10" t="s">
        <v>35</v>
      </c>
      <c r="F6952" s="10" t="s">
        <v>30</v>
      </c>
      <c r="G6952" s="10" t="s">
        <v>32</v>
      </c>
      <c r="H6952" s="10" t="s">
        <v>39</v>
      </c>
      <c r="I6952" s="10" t="s">
        <v>28</v>
      </c>
      <c r="O6952" s="10">
        <f t="shared" si="108"/>
        <v>1</v>
      </c>
    </row>
    <row r="6953" spans="2:15" x14ac:dyDescent="0.3">
      <c r="B6953" s="10">
        <v>2023</v>
      </c>
      <c r="C6953" s="10" t="s">
        <v>22</v>
      </c>
      <c r="D6953" s="10" t="s">
        <v>16</v>
      </c>
      <c r="E6953" s="10" t="s">
        <v>17</v>
      </c>
      <c r="F6953" s="10" t="s">
        <v>18</v>
      </c>
      <c r="G6953" s="10" t="s">
        <v>44</v>
      </c>
      <c r="H6953" s="10" t="s">
        <v>39</v>
      </c>
      <c r="I6953" s="10" t="s">
        <v>28</v>
      </c>
      <c r="O6953" s="10">
        <f t="shared" si="108"/>
        <v>1</v>
      </c>
    </row>
    <row r="6954" spans="2:15" x14ac:dyDescent="0.3">
      <c r="B6954" s="10">
        <v>2021</v>
      </c>
      <c r="C6954" s="10" t="s">
        <v>45</v>
      </c>
      <c r="D6954" s="10" t="s">
        <v>33</v>
      </c>
      <c r="E6954" s="10" t="s">
        <v>35</v>
      </c>
      <c r="F6954" s="10" t="s">
        <v>25</v>
      </c>
      <c r="G6954" s="10" t="s">
        <v>40</v>
      </c>
      <c r="H6954" s="10" t="s">
        <v>39</v>
      </c>
      <c r="I6954" s="10" t="s">
        <v>34</v>
      </c>
      <c r="O6954" s="10">
        <f t="shared" si="108"/>
        <v>1</v>
      </c>
    </row>
    <row r="6955" spans="2:15" x14ac:dyDescent="0.3">
      <c r="B6955" s="10">
        <v>2026</v>
      </c>
      <c r="C6955" s="10" t="s">
        <v>22</v>
      </c>
      <c r="D6955" s="10" t="s">
        <v>31</v>
      </c>
      <c r="E6955" s="10" t="s">
        <v>17</v>
      </c>
      <c r="F6955" s="10" t="s">
        <v>18</v>
      </c>
      <c r="G6955" s="10" t="s">
        <v>32</v>
      </c>
      <c r="H6955" s="10" t="s">
        <v>20</v>
      </c>
      <c r="I6955" s="10" t="s">
        <v>28</v>
      </c>
      <c r="O6955" s="10">
        <f t="shared" si="108"/>
        <v>1</v>
      </c>
    </row>
    <row r="6956" spans="2:15" x14ac:dyDescent="0.3">
      <c r="B6956" s="10">
        <v>2021</v>
      </c>
      <c r="C6956" s="10" t="s">
        <v>15</v>
      </c>
      <c r="D6956" s="10" t="s">
        <v>37</v>
      </c>
      <c r="E6956" s="10" t="s">
        <v>35</v>
      </c>
      <c r="F6956" s="10" t="s">
        <v>18</v>
      </c>
      <c r="G6956" s="10" t="s">
        <v>44</v>
      </c>
      <c r="H6956" s="10" t="s">
        <v>39</v>
      </c>
      <c r="I6956" s="10" t="s">
        <v>34</v>
      </c>
      <c r="O6956" s="10">
        <f t="shared" si="108"/>
        <v>1</v>
      </c>
    </row>
    <row r="6957" spans="2:15" x14ac:dyDescent="0.3">
      <c r="B6957" s="10">
        <v>2022</v>
      </c>
      <c r="C6957" s="10" t="s">
        <v>29</v>
      </c>
      <c r="D6957" s="10" t="s">
        <v>23</v>
      </c>
      <c r="E6957" s="10" t="s">
        <v>35</v>
      </c>
      <c r="F6957" s="10" t="s">
        <v>18</v>
      </c>
      <c r="G6957" s="10" t="s">
        <v>32</v>
      </c>
      <c r="H6957" s="10" t="s">
        <v>20</v>
      </c>
      <c r="I6957" s="10" t="s">
        <v>28</v>
      </c>
      <c r="O6957" s="10">
        <f t="shared" si="108"/>
        <v>1</v>
      </c>
    </row>
    <row r="6958" spans="2:15" x14ac:dyDescent="0.3">
      <c r="B6958" s="10">
        <v>2024</v>
      </c>
      <c r="C6958" s="10" t="s">
        <v>15</v>
      </c>
      <c r="D6958" s="10" t="s">
        <v>42</v>
      </c>
      <c r="E6958" s="10" t="s">
        <v>35</v>
      </c>
      <c r="F6958" s="10" t="s">
        <v>30</v>
      </c>
      <c r="G6958" s="10" t="s">
        <v>26</v>
      </c>
      <c r="H6958" s="10" t="s">
        <v>39</v>
      </c>
      <c r="I6958" s="10" t="s">
        <v>28</v>
      </c>
      <c r="O6958" s="10">
        <f t="shared" si="108"/>
        <v>1</v>
      </c>
    </row>
    <row r="6959" spans="2:15" x14ac:dyDescent="0.3">
      <c r="B6959" s="10">
        <v>2024</v>
      </c>
      <c r="C6959" s="10" t="s">
        <v>45</v>
      </c>
      <c r="D6959" s="10" t="s">
        <v>16</v>
      </c>
      <c r="E6959" s="10" t="s">
        <v>17</v>
      </c>
      <c r="F6959" s="10" t="s">
        <v>30</v>
      </c>
      <c r="G6959" s="10" t="s">
        <v>40</v>
      </c>
      <c r="H6959" s="10" t="s">
        <v>34</v>
      </c>
      <c r="I6959" s="10" t="s">
        <v>21</v>
      </c>
      <c r="O6959" s="10">
        <f t="shared" si="108"/>
        <v>1</v>
      </c>
    </row>
    <row r="6960" spans="2:15" x14ac:dyDescent="0.3">
      <c r="B6960" s="10">
        <v>2023</v>
      </c>
      <c r="C6960" s="10" t="s">
        <v>43</v>
      </c>
      <c r="D6960" s="10" t="s">
        <v>31</v>
      </c>
      <c r="E6960" s="10" t="s">
        <v>35</v>
      </c>
      <c r="F6960" s="10" t="s">
        <v>30</v>
      </c>
      <c r="G6960" s="10" t="s">
        <v>40</v>
      </c>
      <c r="H6960" s="10" t="s">
        <v>27</v>
      </c>
      <c r="I6960" s="10" t="s">
        <v>21</v>
      </c>
      <c r="O6960" s="10">
        <f t="shared" si="108"/>
        <v>1</v>
      </c>
    </row>
    <row r="6961" spans="2:15" x14ac:dyDescent="0.3">
      <c r="B6961" s="10">
        <v>2024</v>
      </c>
      <c r="C6961" s="10" t="s">
        <v>29</v>
      </c>
      <c r="D6961" s="10" t="s">
        <v>31</v>
      </c>
      <c r="E6961" s="10" t="s">
        <v>35</v>
      </c>
      <c r="F6961" s="10" t="s">
        <v>25</v>
      </c>
      <c r="G6961" s="10" t="s">
        <v>26</v>
      </c>
      <c r="H6961" s="10" t="s">
        <v>34</v>
      </c>
      <c r="I6961" s="10" t="s">
        <v>21</v>
      </c>
      <c r="O6961" s="10">
        <f t="shared" si="108"/>
        <v>1</v>
      </c>
    </row>
    <row r="6962" spans="2:15" x14ac:dyDescent="0.3">
      <c r="B6962" s="10">
        <v>2020</v>
      </c>
      <c r="C6962" s="10" t="s">
        <v>36</v>
      </c>
      <c r="D6962" s="10" t="s">
        <v>23</v>
      </c>
      <c r="E6962" s="10" t="s">
        <v>24</v>
      </c>
      <c r="F6962" s="10" t="s">
        <v>25</v>
      </c>
      <c r="G6962" s="10" t="s">
        <v>40</v>
      </c>
      <c r="H6962" s="10" t="s">
        <v>20</v>
      </c>
      <c r="I6962" s="10" t="s">
        <v>21</v>
      </c>
      <c r="O6962" s="10">
        <f t="shared" si="108"/>
        <v>1</v>
      </c>
    </row>
    <row r="6963" spans="2:15" x14ac:dyDescent="0.3">
      <c r="B6963" s="10">
        <v>2026</v>
      </c>
      <c r="C6963" s="10" t="s">
        <v>29</v>
      </c>
      <c r="D6963" s="10" t="s">
        <v>37</v>
      </c>
      <c r="E6963" s="10" t="s">
        <v>35</v>
      </c>
      <c r="F6963" s="10" t="s">
        <v>25</v>
      </c>
      <c r="G6963" s="10" t="s">
        <v>26</v>
      </c>
      <c r="H6963" s="10" t="s">
        <v>20</v>
      </c>
      <c r="I6963" s="10" t="s">
        <v>21</v>
      </c>
      <c r="O6963" s="10">
        <f t="shared" si="108"/>
        <v>1</v>
      </c>
    </row>
    <row r="6964" spans="2:15" x14ac:dyDescent="0.3">
      <c r="B6964" s="10">
        <v>2022</v>
      </c>
      <c r="C6964" s="10" t="s">
        <v>43</v>
      </c>
      <c r="D6964" s="10" t="s">
        <v>31</v>
      </c>
      <c r="E6964" s="10" t="s">
        <v>35</v>
      </c>
      <c r="F6964" s="10" t="s">
        <v>25</v>
      </c>
      <c r="G6964" s="10" t="s">
        <v>19</v>
      </c>
      <c r="H6964" s="10" t="s">
        <v>27</v>
      </c>
      <c r="I6964" s="10" t="s">
        <v>21</v>
      </c>
      <c r="O6964" s="10">
        <f t="shared" si="108"/>
        <v>1</v>
      </c>
    </row>
    <row r="6965" spans="2:15" x14ac:dyDescent="0.3">
      <c r="B6965" s="10">
        <v>2026</v>
      </c>
      <c r="C6965" s="10" t="s">
        <v>15</v>
      </c>
      <c r="D6965" s="10" t="s">
        <v>33</v>
      </c>
      <c r="E6965" s="10" t="s">
        <v>24</v>
      </c>
      <c r="F6965" s="10" t="s">
        <v>25</v>
      </c>
      <c r="G6965" s="10" t="s">
        <v>38</v>
      </c>
      <c r="H6965" s="10" t="s">
        <v>39</v>
      </c>
      <c r="I6965" s="10" t="s">
        <v>28</v>
      </c>
      <c r="O6965" s="10">
        <f t="shared" si="108"/>
        <v>1</v>
      </c>
    </row>
    <row r="6966" spans="2:15" x14ac:dyDescent="0.3">
      <c r="B6966" s="10">
        <v>2025</v>
      </c>
      <c r="C6966" s="10" t="s">
        <v>22</v>
      </c>
      <c r="D6966" s="10" t="s">
        <v>16</v>
      </c>
      <c r="E6966" s="10" t="s">
        <v>24</v>
      </c>
      <c r="F6966" s="10" t="s">
        <v>18</v>
      </c>
      <c r="G6966" s="10" t="s">
        <v>40</v>
      </c>
      <c r="H6966" s="10" t="s">
        <v>39</v>
      </c>
      <c r="I6966" s="10" t="s">
        <v>34</v>
      </c>
      <c r="O6966" s="10">
        <f t="shared" si="108"/>
        <v>1</v>
      </c>
    </row>
    <row r="6967" spans="2:15" x14ac:dyDescent="0.3">
      <c r="B6967" s="10">
        <v>2022</v>
      </c>
      <c r="C6967" s="10" t="s">
        <v>43</v>
      </c>
      <c r="D6967" s="10" t="s">
        <v>31</v>
      </c>
      <c r="E6967" s="10" t="s">
        <v>24</v>
      </c>
      <c r="F6967" s="10" t="s">
        <v>30</v>
      </c>
      <c r="G6967" s="10" t="s">
        <v>38</v>
      </c>
      <c r="H6967" s="10" t="s">
        <v>39</v>
      </c>
      <c r="I6967" s="10" t="s">
        <v>28</v>
      </c>
      <c r="O6967" s="10">
        <f t="shared" si="108"/>
        <v>1</v>
      </c>
    </row>
    <row r="6968" spans="2:15" x14ac:dyDescent="0.3">
      <c r="B6968" s="10">
        <v>2022</v>
      </c>
      <c r="C6968" s="10" t="s">
        <v>43</v>
      </c>
      <c r="D6968" s="10" t="s">
        <v>23</v>
      </c>
      <c r="E6968" s="10" t="s">
        <v>17</v>
      </c>
      <c r="F6968" s="10" t="s">
        <v>25</v>
      </c>
      <c r="G6968" s="10" t="s">
        <v>40</v>
      </c>
      <c r="H6968" s="10" t="s">
        <v>27</v>
      </c>
      <c r="I6968" s="10" t="s">
        <v>28</v>
      </c>
      <c r="O6968" s="10">
        <f t="shared" si="108"/>
        <v>1</v>
      </c>
    </row>
    <row r="6969" spans="2:15" x14ac:dyDescent="0.3">
      <c r="B6969" s="10">
        <v>2020</v>
      </c>
      <c r="C6969" s="10" t="s">
        <v>15</v>
      </c>
      <c r="D6969" s="10" t="s">
        <v>31</v>
      </c>
      <c r="E6969" s="10" t="s">
        <v>24</v>
      </c>
      <c r="F6969" s="10" t="s">
        <v>18</v>
      </c>
      <c r="G6969" s="10" t="s">
        <v>38</v>
      </c>
      <c r="H6969" s="10" t="s">
        <v>39</v>
      </c>
      <c r="I6969" s="10" t="s">
        <v>28</v>
      </c>
      <c r="O6969" s="10">
        <f t="shared" si="108"/>
        <v>1</v>
      </c>
    </row>
    <row r="6970" spans="2:15" x14ac:dyDescent="0.3">
      <c r="B6970" s="10">
        <v>2022</v>
      </c>
      <c r="C6970" s="10" t="s">
        <v>15</v>
      </c>
      <c r="D6970" s="10" t="s">
        <v>33</v>
      </c>
      <c r="E6970" s="10" t="s">
        <v>17</v>
      </c>
      <c r="F6970" s="10" t="s">
        <v>18</v>
      </c>
      <c r="G6970" s="10" t="s">
        <v>32</v>
      </c>
      <c r="H6970" s="10" t="s">
        <v>34</v>
      </c>
      <c r="I6970" s="10" t="s">
        <v>34</v>
      </c>
      <c r="O6970" s="10">
        <f t="shared" si="108"/>
        <v>1</v>
      </c>
    </row>
    <row r="6971" spans="2:15" x14ac:dyDescent="0.3">
      <c r="B6971" s="10">
        <v>2025</v>
      </c>
      <c r="C6971" s="10" t="s">
        <v>41</v>
      </c>
      <c r="D6971" s="10" t="s">
        <v>42</v>
      </c>
      <c r="E6971" s="10" t="s">
        <v>17</v>
      </c>
      <c r="F6971" s="10" t="s">
        <v>30</v>
      </c>
      <c r="G6971" s="10" t="s">
        <v>40</v>
      </c>
      <c r="H6971" s="10" t="s">
        <v>27</v>
      </c>
      <c r="I6971" s="10" t="s">
        <v>28</v>
      </c>
      <c r="O6971" s="10">
        <f t="shared" si="108"/>
        <v>1</v>
      </c>
    </row>
    <row r="6972" spans="2:15" x14ac:dyDescent="0.3">
      <c r="B6972" s="10">
        <v>2022</v>
      </c>
      <c r="C6972" s="10" t="s">
        <v>29</v>
      </c>
      <c r="D6972" s="10" t="s">
        <v>31</v>
      </c>
      <c r="E6972" s="10" t="s">
        <v>17</v>
      </c>
      <c r="F6972" s="10" t="s">
        <v>25</v>
      </c>
      <c r="G6972" s="10" t="s">
        <v>40</v>
      </c>
      <c r="H6972" s="10" t="s">
        <v>39</v>
      </c>
      <c r="I6972" s="10" t="s">
        <v>21</v>
      </c>
      <c r="O6972" s="10">
        <f t="shared" si="108"/>
        <v>1</v>
      </c>
    </row>
    <row r="6973" spans="2:15" x14ac:dyDescent="0.3">
      <c r="B6973" s="10">
        <v>2021</v>
      </c>
      <c r="C6973" s="10" t="s">
        <v>15</v>
      </c>
      <c r="D6973" s="10" t="s">
        <v>33</v>
      </c>
      <c r="E6973" s="10" t="s">
        <v>17</v>
      </c>
      <c r="F6973" s="10" t="s">
        <v>25</v>
      </c>
      <c r="G6973" s="10" t="s">
        <v>44</v>
      </c>
      <c r="H6973" s="10" t="s">
        <v>34</v>
      </c>
      <c r="I6973" s="10" t="s">
        <v>21</v>
      </c>
      <c r="O6973" s="10">
        <f t="shared" si="108"/>
        <v>1</v>
      </c>
    </row>
    <row r="6974" spans="2:15" x14ac:dyDescent="0.3">
      <c r="B6974" s="10">
        <v>2024</v>
      </c>
      <c r="C6974" s="10" t="s">
        <v>36</v>
      </c>
      <c r="D6974" s="10" t="s">
        <v>16</v>
      </c>
      <c r="E6974" s="10" t="s">
        <v>17</v>
      </c>
      <c r="F6974" s="10" t="s">
        <v>30</v>
      </c>
      <c r="G6974" s="10" t="s">
        <v>26</v>
      </c>
      <c r="H6974" s="10" t="s">
        <v>27</v>
      </c>
      <c r="I6974" s="10" t="s">
        <v>28</v>
      </c>
      <c r="O6974" s="10">
        <f t="shared" si="108"/>
        <v>1</v>
      </c>
    </row>
    <row r="6975" spans="2:15" x14ac:dyDescent="0.3">
      <c r="B6975" s="10">
        <v>2023</v>
      </c>
      <c r="C6975" s="10" t="s">
        <v>45</v>
      </c>
      <c r="D6975" s="10" t="s">
        <v>42</v>
      </c>
      <c r="E6975" s="10" t="s">
        <v>17</v>
      </c>
      <c r="F6975" s="10" t="s">
        <v>25</v>
      </c>
      <c r="G6975" s="10" t="s">
        <v>38</v>
      </c>
      <c r="H6975" s="10" t="s">
        <v>39</v>
      </c>
      <c r="I6975" s="10" t="s">
        <v>28</v>
      </c>
      <c r="O6975" s="10">
        <f t="shared" si="108"/>
        <v>1</v>
      </c>
    </row>
    <row r="6976" spans="2:15" x14ac:dyDescent="0.3">
      <c r="B6976" s="10">
        <v>2021</v>
      </c>
      <c r="C6976" s="10" t="s">
        <v>36</v>
      </c>
      <c r="D6976" s="10" t="s">
        <v>42</v>
      </c>
      <c r="E6976" s="10" t="s">
        <v>17</v>
      </c>
      <c r="F6976" s="10" t="s">
        <v>25</v>
      </c>
      <c r="G6976" s="10" t="s">
        <v>44</v>
      </c>
      <c r="H6976" s="10" t="s">
        <v>34</v>
      </c>
      <c r="I6976" s="10" t="s">
        <v>28</v>
      </c>
      <c r="O6976" s="10">
        <f t="shared" si="108"/>
        <v>1</v>
      </c>
    </row>
    <row r="6977" spans="2:15" x14ac:dyDescent="0.3">
      <c r="B6977" s="10">
        <v>2024</v>
      </c>
      <c r="C6977" s="10" t="s">
        <v>29</v>
      </c>
      <c r="D6977" s="10" t="s">
        <v>33</v>
      </c>
      <c r="E6977" s="10" t="s">
        <v>35</v>
      </c>
      <c r="F6977" s="10" t="s">
        <v>18</v>
      </c>
      <c r="G6977" s="10" t="s">
        <v>32</v>
      </c>
      <c r="H6977" s="10" t="s">
        <v>39</v>
      </c>
      <c r="I6977" s="10" t="s">
        <v>28</v>
      </c>
      <c r="O6977" s="10">
        <f t="shared" si="108"/>
        <v>1</v>
      </c>
    </row>
    <row r="6978" spans="2:15" x14ac:dyDescent="0.3">
      <c r="B6978" s="10">
        <v>2026</v>
      </c>
      <c r="C6978" s="10" t="s">
        <v>43</v>
      </c>
      <c r="D6978" s="10" t="s">
        <v>31</v>
      </c>
      <c r="E6978" s="10" t="s">
        <v>24</v>
      </c>
      <c r="F6978" s="10" t="s">
        <v>30</v>
      </c>
      <c r="G6978" s="10" t="s">
        <v>26</v>
      </c>
      <c r="H6978" s="10" t="s">
        <v>34</v>
      </c>
      <c r="I6978" s="10" t="s">
        <v>34</v>
      </c>
      <c r="O6978" s="10">
        <f t="shared" si="108"/>
        <v>1</v>
      </c>
    </row>
    <row r="6979" spans="2:15" x14ac:dyDescent="0.3">
      <c r="B6979" s="10">
        <v>2023</v>
      </c>
      <c r="C6979" s="10" t="s">
        <v>45</v>
      </c>
      <c r="D6979" s="10" t="s">
        <v>31</v>
      </c>
      <c r="E6979" s="10" t="s">
        <v>35</v>
      </c>
      <c r="F6979" s="10" t="s">
        <v>18</v>
      </c>
      <c r="G6979" s="10" t="s">
        <v>44</v>
      </c>
      <c r="H6979" s="10" t="s">
        <v>34</v>
      </c>
      <c r="I6979" s="10" t="s">
        <v>34</v>
      </c>
      <c r="O6979" s="10">
        <f t="shared" si="108"/>
        <v>1</v>
      </c>
    </row>
    <row r="6980" spans="2:15" x14ac:dyDescent="0.3">
      <c r="B6980" s="10">
        <v>2023</v>
      </c>
      <c r="C6980" s="10" t="s">
        <v>43</v>
      </c>
      <c r="D6980" s="10" t="s">
        <v>42</v>
      </c>
      <c r="E6980" s="10" t="s">
        <v>24</v>
      </c>
      <c r="F6980" s="10" t="s">
        <v>25</v>
      </c>
      <c r="G6980" s="10" t="s">
        <v>19</v>
      </c>
      <c r="H6980" s="10" t="s">
        <v>20</v>
      </c>
      <c r="I6980" s="10" t="s">
        <v>28</v>
      </c>
      <c r="O6980" s="10">
        <f t="shared" si="108"/>
        <v>1</v>
      </c>
    </row>
    <row r="6981" spans="2:15" x14ac:dyDescent="0.3">
      <c r="B6981" s="10">
        <v>2025</v>
      </c>
      <c r="C6981" s="10" t="s">
        <v>22</v>
      </c>
      <c r="D6981" s="10" t="s">
        <v>16</v>
      </c>
      <c r="E6981" s="10" t="s">
        <v>24</v>
      </c>
      <c r="F6981" s="10" t="s">
        <v>18</v>
      </c>
      <c r="G6981" s="10" t="s">
        <v>19</v>
      </c>
      <c r="H6981" s="10" t="s">
        <v>20</v>
      </c>
      <c r="I6981" s="10" t="s">
        <v>28</v>
      </c>
      <c r="O6981" s="10">
        <f t="shared" ref="O6981:O7044" si="109">SUBTOTAL(103,B6981)</f>
        <v>1</v>
      </c>
    </row>
    <row r="6982" spans="2:15" x14ac:dyDescent="0.3">
      <c r="B6982" s="10">
        <v>2023</v>
      </c>
      <c r="C6982" s="10" t="s">
        <v>29</v>
      </c>
      <c r="D6982" s="10" t="s">
        <v>23</v>
      </c>
      <c r="E6982" s="10" t="s">
        <v>17</v>
      </c>
      <c r="F6982" s="10" t="s">
        <v>18</v>
      </c>
      <c r="G6982" s="10" t="s">
        <v>32</v>
      </c>
      <c r="H6982" s="10" t="s">
        <v>34</v>
      </c>
      <c r="I6982" s="10" t="s">
        <v>21</v>
      </c>
      <c r="O6982" s="10">
        <f t="shared" si="109"/>
        <v>1</v>
      </c>
    </row>
    <row r="6983" spans="2:15" x14ac:dyDescent="0.3">
      <c r="B6983" s="10">
        <v>2021</v>
      </c>
      <c r="C6983" s="10" t="s">
        <v>45</v>
      </c>
      <c r="D6983" s="10" t="s">
        <v>42</v>
      </c>
      <c r="E6983" s="10" t="s">
        <v>17</v>
      </c>
      <c r="F6983" s="10" t="s">
        <v>18</v>
      </c>
      <c r="G6983" s="10" t="s">
        <v>32</v>
      </c>
      <c r="H6983" s="10" t="s">
        <v>20</v>
      </c>
      <c r="I6983" s="10" t="s">
        <v>34</v>
      </c>
      <c r="O6983" s="10">
        <f t="shared" si="109"/>
        <v>1</v>
      </c>
    </row>
    <row r="6984" spans="2:15" x14ac:dyDescent="0.3">
      <c r="B6984" s="10">
        <v>2025</v>
      </c>
      <c r="C6984" s="10" t="s">
        <v>45</v>
      </c>
      <c r="D6984" s="10" t="s">
        <v>16</v>
      </c>
      <c r="E6984" s="10" t="s">
        <v>17</v>
      </c>
      <c r="F6984" s="10" t="s">
        <v>30</v>
      </c>
      <c r="G6984" s="10" t="s">
        <v>38</v>
      </c>
      <c r="H6984" s="10" t="s">
        <v>34</v>
      </c>
      <c r="I6984" s="10" t="s">
        <v>28</v>
      </c>
      <c r="O6984" s="10">
        <f t="shared" si="109"/>
        <v>1</v>
      </c>
    </row>
    <row r="6985" spans="2:15" x14ac:dyDescent="0.3">
      <c r="B6985" s="10">
        <v>2023</v>
      </c>
      <c r="C6985" s="10" t="s">
        <v>45</v>
      </c>
      <c r="D6985" s="10" t="s">
        <v>16</v>
      </c>
      <c r="E6985" s="10" t="s">
        <v>17</v>
      </c>
      <c r="F6985" s="10" t="s">
        <v>30</v>
      </c>
      <c r="G6985" s="10" t="s">
        <v>44</v>
      </c>
      <c r="H6985" s="10" t="s">
        <v>20</v>
      </c>
      <c r="I6985" s="10" t="s">
        <v>28</v>
      </c>
      <c r="O6985" s="10">
        <f t="shared" si="109"/>
        <v>1</v>
      </c>
    </row>
    <row r="6986" spans="2:15" x14ac:dyDescent="0.3">
      <c r="B6986" s="10">
        <v>2026</v>
      </c>
      <c r="C6986" s="10" t="s">
        <v>45</v>
      </c>
      <c r="D6986" s="10" t="s">
        <v>33</v>
      </c>
      <c r="E6986" s="10" t="s">
        <v>24</v>
      </c>
      <c r="F6986" s="10" t="s">
        <v>25</v>
      </c>
      <c r="G6986" s="10" t="s">
        <v>32</v>
      </c>
      <c r="H6986" s="10" t="s">
        <v>39</v>
      </c>
      <c r="I6986" s="10" t="s">
        <v>21</v>
      </c>
      <c r="O6986" s="10">
        <f t="shared" si="109"/>
        <v>1</v>
      </c>
    </row>
    <row r="6987" spans="2:15" x14ac:dyDescent="0.3">
      <c r="B6987" s="10">
        <v>2021</v>
      </c>
      <c r="C6987" s="10" t="s">
        <v>41</v>
      </c>
      <c r="D6987" s="10" t="s">
        <v>33</v>
      </c>
      <c r="E6987" s="10" t="s">
        <v>35</v>
      </c>
      <c r="F6987" s="10" t="s">
        <v>30</v>
      </c>
      <c r="G6987" s="10" t="s">
        <v>40</v>
      </c>
      <c r="H6987" s="10" t="s">
        <v>34</v>
      </c>
      <c r="I6987" s="10" t="s">
        <v>34</v>
      </c>
      <c r="O6987" s="10">
        <f t="shared" si="109"/>
        <v>1</v>
      </c>
    </row>
    <row r="6988" spans="2:15" x14ac:dyDescent="0.3">
      <c r="B6988" s="10">
        <v>2022</v>
      </c>
      <c r="C6988" s="10" t="s">
        <v>22</v>
      </c>
      <c r="D6988" s="10" t="s">
        <v>33</v>
      </c>
      <c r="E6988" s="10" t="s">
        <v>17</v>
      </c>
      <c r="F6988" s="10" t="s">
        <v>18</v>
      </c>
      <c r="G6988" s="10" t="s">
        <v>38</v>
      </c>
      <c r="H6988" s="10" t="s">
        <v>20</v>
      </c>
      <c r="I6988" s="10" t="s">
        <v>28</v>
      </c>
      <c r="O6988" s="10">
        <f t="shared" si="109"/>
        <v>1</v>
      </c>
    </row>
    <row r="6989" spans="2:15" x14ac:dyDescent="0.3">
      <c r="B6989" s="10">
        <v>2022</v>
      </c>
      <c r="C6989" s="10" t="s">
        <v>36</v>
      </c>
      <c r="D6989" s="10" t="s">
        <v>23</v>
      </c>
      <c r="E6989" s="10" t="s">
        <v>35</v>
      </c>
      <c r="F6989" s="10" t="s">
        <v>25</v>
      </c>
      <c r="G6989" s="10" t="s">
        <v>40</v>
      </c>
      <c r="H6989" s="10" t="s">
        <v>27</v>
      </c>
      <c r="I6989" s="10" t="s">
        <v>34</v>
      </c>
      <c r="O6989" s="10">
        <f t="shared" si="109"/>
        <v>1</v>
      </c>
    </row>
    <row r="6990" spans="2:15" x14ac:dyDescent="0.3">
      <c r="B6990" s="10">
        <v>2020</v>
      </c>
      <c r="C6990" s="10" t="s">
        <v>22</v>
      </c>
      <c r="D6990" s="10" t="s">
        <v>37</v>
      </c>
      <c r="E6990" s="10" t="s">
        <v>24</v>
      </c>
      <c r="F6990" s="10" t="s">
        <v>18</v>
      </c>
      <c r="G6990" s="10" t="s">
        <v>38</v>
      </c>
      <c r="H6990" s="10" t="s">
        <v>27</v>
      </c>
      <c r="I6990" s="10" t="s">
        <v>21</v>
      </c>
      <c r="O6990" s="10">
        <f t="shared" si="109"/>
        <v>1</v>
      </c>
    </row>
    <row r="6991" spans="2:15" x14ac:dyDescent="0.3">
      <c r="B6991" s="10">
        <v>2021</v>
      </c>
      <c r="C6991" s="10" t="s">
        <v>22</v>
      </c>
      <c r="D6991" s="10" t="s">
        <v>37</v>
      </c>
      <c r="E6991" s="10" t="s">
        <v>17</v>
      </c>
      <c r="F6991" s="10" t="s">
        <v>25</v>
      </c>
      <c r="G6991" s="10" t="s">
        <v>40</v>
      </c>
      <c r="H6991" s="10" t="s">
        <v>34</v>
      </c>
      <c r="I6991" s="10" t="s">
        <v>34</v>
      </c>
      <c r="O6991" s="10">
        <f t="shared" si="109"/>
        <v>1</v>
      </c>
    </row>
    <row r="6992" spans="2:15" x14ac:dyDescent="0.3">
      <c r="B6992" s="10">
        <v>2021</v>
      </c>
      <c r="C6992" s="10" t="s">
        <v>29</v>
      </c>
      <c r="D6992" s="10" t="s">
        <v>42</v>
      </c>
      <c r="E6992" s="10" t="s">
        <v>24</v>
      </c>
      <c r="F6992" s="10" t="s">
        <v>30</v>
      </c>
      <c r="G6992" s="10" t="s">
        <v>38</v>
      </c>
      <c r="H6992" s="10" t="s">
        <v>34</v>
      </c>
      <c r="I6992" s="10" t="s">
        <v>21</v>
      </c>
      <c r="O6992" s="10">
        <f t="shared" si="109"/>
        <v>1</v>
      </c>
    </row>
    <row r="6993" spans="2:15" x14ac:dyDescent="0.3">
      <c r="B6993" s="10">
        <v>2023</v>
      </c>
      <c r="C6993" s="10" t="s">
        <v>15</v>
      </c>
      <c r="D6993" s="10" t="s">
        <v>23</v>
      </c>
      <c r="E6993" s="10" t="s">
        <v>35</v>
      </c>
      <c r="F6993" s="10" t="s">
        <v>25</v>
      </c>
      <c r="G6993" s="10" t="s">
        <v>44</v>
      </c>
      <c r="H6993" s="10" t="s">
        <v>20</v>
      </c>
      <c r="I6993" s="10" t="s">
        <v>21</v>
      </c>
      <c r="O6993" s="10">
        <f t="shared" si="109"/>
        <v>1</v>
      </c>
    </row>
    <row r="6994" spans="2:15" x14ac:dyDescent="0.3">
      <c r="B6994" s="10">
        <v>2020</v>
      </c>
      <c r="C6994" s="10" t="s">
        <v>22</v>
      </c>
      <c r="D6994" s="10" t="s">
        <v>31</v>
      </c>
      <c r="E6994" s="10" t="s">
        <v>24</v>
      </c>
      <c r="F6994" s="10" t="s">
        <v>25</v>
      </c>
      <c r="G6994" s="10" t="s">
        <v>19</v>
      </c>
      <c r="H6994" s="10" t="s">
        <v>20</v>
      </c>
      <c r="I6994" s="10" t="s">
        <v>28</v>
      </c>
      <c r="O6994" s="10">
        <f t="shared" si="109"/>
        <v>1</v>
      </c>
    </row>
    <row r="6995" spans="2:15" x14ac:dyDescent="0.3">
      <c r="B6995" s="10">
        <v>2023</v>
      </c>
      <c r="C6995" s="10" t="s">
        <v>15</v>
      </c>
      <c r="D6995" s="10" t="s">
        <v>31</v>
      </c>
      <c r="E6995" s="10" t="s">
        <v>24</v>
      </c>
      <c r="F6995" s="10" t="s">
        <v>25</v>
      </c>
      <c r="G6995" s="10" t="s">
        <v>38</v>
      </c>
      <c r="H6995" s="10" t="s">
        <v>27</v>
      </c>
      <c r="I6995" s="10" t="s">
        <v>34</v>
      </c>
      <c r="O6995" s="10">
        <f t="shared" si="109"/>
        <v>1</v>
      </c>
    </row>
    <row r="6996" spans="2:15" x14ac:dyDescent="0.3">
      <c r="B6996" s="10">
        <v>2021</v>
      </c>
      <c r="C6996" s="10" t="s">
        <v>41</v>
      </c>
      <c r="D6996" s="10" t="s">
        <v>33</v>
      </c>
      <c r="E6996" s="10" t="s">
        <v>24</v>
      </c>
      <c r="F6996" s="10" t="s">
        <v>18</v>
      </c>
      <c r="G6996" s="10" t="s">
        <v>40</v>
      </c>
      <c r="H6996" s="10" t="s">
        <v>34</v>
      </c>
      <c r="I6996" s="10" t="s">
        <v>28</v>
      </c>
      <c r="O6996" s="10">
        <f t="shared" si="109"/>
        <v>1</v>
      </c>
    </row>
    <row r="6997" spans="2:15" x14ac:dyDescent="0.3">
      <c r="B6997" s="10">
        <v>2025</v>
      </c>
      <c r="C6997" s="10" t="s">
        <v>41</v>
      </c>
      <c r="D6997" s="10" t="s">
        <v>16</v>
      </c>
      <c r="E6997" s="10" t="s">
        <v>17</v>
      </c>
      <c r="F6997" s="10" t="s">
        <v>25</v>
      </c>
      <c r="G6997" s="10" t="s">
        <v>19</v>
      </c>
      <c r="H6997" s="10" t="s">
        <v>27</v>
      </c>
      <c r="I6997" s="10" t="s">
        <v>28</v>
      </c>
      <c r="O6997" s="10">
        <f t="shared" si="109"/>
        <v>1</v>
      </c>
    </row>
    <row r="6998" spans="2:15" x14ac:dyDescent="0.3">
      <c r="B6998" s="10">
        <v>2020</v>
      </c>
      <c r="C6998" s="10" t="s">
        <v>41</v>
      </c>
      <c r="D6998" s="10" t="s">
        <v>16</v>
      </c>
      <c r="E6998" s="10" t="s">
        <v>35</v>
      </c>
      <c r="F6998" s="10" t="s">
        <v>18</v>
      </c>
      <c r="G6998" s="10" t="s">
        <v>38</v>
      </c>
      <c r="H6998" s="10" t="s">
        <v>34</v>
      </c>
      <c r="I6998" s="10" t="s">
        <v>28</v>
      </c>
      <c r="O6998" s="10">
        <f t="shared" si="109"/>
        <v>1</v>
      </c>
    </row>
    <row r="6999" spans="2:15" x14ac:dyDescent="0.3">
      <c r="B6999" s="10">
        <v>2025</v>
      </c>
      <c r="C6999" s="10" t="s">
        <v>36</v>
      </c>
      <c r="D6999" s="10" t="s">
        <v>33</v>
      </c>
      <c r="E6999" s="10" t="s">
        <v>35</v>
      </c>
      <c r="F6999" s="10" t="s">
        <v>18</v>
      </c>
      <c r="G6999" s="10" t="s">
        <v>40</v>
      </c>
      <c r="H6999" s="10" t="s">
        <v>34</v>
      </c>
      <c r="I6999" s="10" t="s">
        <v>28</v>
      </c>
      <c r="O6999" s="10">
        <f t="shared" si="109"/>
        <v>1</v>
      </c>
    </row>
    <row r="7000" spans="2:15" x14ac:dyDescent="0.3">
      <c r="B7000" s="10">
        <v>2023</v>
      </c>
      <c r="C7000" s="10" t="s">
        <v>43</v>
      </c>
      <c r="D7000" s="10" t="s">
        <v>37</v>
      </c>
      <c r="E7000" s="10" t="s">
        <v>24</v>
      </c>
      <c r="F7000" s="10" t="s">
        <v>18</v>
      </c>
      <c r="G7000" s="10" t="s">
        <v>44</v>
      </c>
      <c r="H7000" s="10" t="s">
        <v>34</v>
      </c>
      <c r="I7000" s="10" t="s">
        <v>28</v>
      </c>
      <c r="O7000" s="10">
        <f t="shared" si="109"/>
        <v>1</v>
      </c>
    </row>
    <row r="7001" spans="2:15" x14ac:dyDescent="0.3">
      <c r="B7001" s="10">
        <v>2021</v>
      </c>
      <c r="C7001" s="10" t="s">
        <v>22</v>
      </c>
      <c r="D7001" s="10" t="s">
        <v>42</v>
      </c>
      <c r="E7001" s="10" t="s">
        <v>17</v>
      </c>
      <c r="F7001" s="10" t="s">
        <v>30</v>
      </c>
      <c r="G7001" s="10" t="s">
        <v>40</v>
      </c>
      <c r="H7001" s="10" t="s">
        <v>39</v>
      </c>
      <c r="I7001" s="10" t="s">
        <v>28</v>
      </c>
      <c r="O7001" s="10">
        <f t="shared" si="109"/>
        <v>1</v>
      </c>
    </row>
    <row r="7002" spans="2:15" x14ac:dyDescent="0.3">
      <c r="B7002" s="10">
        <v>2022</v>
      </c>
      <c r="C7002" s="10" t="s">
        <v>15</v>
      </c>
      <c r="D7002" s="10" t="s">
        <v>23</v>
      </c>
      <c r="E7002" s="10" t="s">
        <v>35</v>
      </c>
      <c r="F7002" s="10" t="s">
        <v>30</v>
      </c>
      <c r="G7002" s="10" t="s">
        <v>26</v>
      </c>
      <c r="H7002" s="10" t="s">
        <v>27</v>
      </c>
      <c r="I7002" s="10" t="s">
        <v>34</v>
      </c>
      <c r="O7002" s="10">
        <f t="shared" si="109"/>
        <v>1</v>
      </c>
    </row>
    <row r="7003" spans="2:15" x14ac:dyDescent="0.3">
      <c r="B7003" s="10">
        <v>2025</v>
      </c>
      <c r="C7003" s="10" t="s">
        <v>29</v>
      </c>
      <c r="D7003" s="10" t="s">
        <v>31</v>
      </c>
      <c r="E7003" s="10" t="s">
        <v>35</v>
      </c>
      <c r="F7003" s="10" t="s">
        <v>18</v>
      </c>
      <c r="G7003" s="10" t="s">
        <v>38</v>
      </c>
      <c r="H7003" s="10" t="s">
        <v>27</v>
      </c>
      <c r="I7003" s="10" t="s">
        <v>34</v>
      </c>
      <c r="O7003" s="10">
        <f t="shared" si="109"/>
        <v>1</v>
      </c>
    </row>
    <row r="7004" spans="2:15" x14ac:dyDescent="0.3">
      <c r="B7004" s="10">
        <v>2022</v>
      </c>
      <c r="C7004" s="10" t="s">
        <v>22</v>
      </c>
      <c r="D7004" s="10" t="s">
        <v>42</v>
      </c>
      <c r="E7004" s="10" t="s">
        <v>35</v>
      </c>
      <c r="F7004" s="10" t="s">
        <v>25</v>
      </c>
      <c r="G7004" s="10" t="s">
        <v>19</v>
      </c>
      <c r="H7004" s="10" t="s">
        <v>39</v>
      </c>
      <c r="I7004" s="10" t="s">
        <v>34</v>
      </c>
      <c r="O7004" s="10">
        <f t="shared" si="109"/>
        <v>1</v>
      </c>
    </row>
    <row r="7005" spans="2:15" x14ac:dyDescent="0.3">
      <c r="B7005" s="10">
        <v>2020</v>
      </c>
      <c r="C7005" s="10" t="s">
        <v>43</v>
      </c>
      <c r="D7005" s="10" t="s">
        <v>31</v>
      </c>
      <c r="E7005" s="10" t="s">
        <v>24</v>
      </c>
      <c r="F7005" s="10" t="s">
        <v>25</v>
      </c>
      <c r="G7005" s="10" t="s">
        <v>26</v>
      </c>
      <c r="H7005" s="10" t="s">
        <v>34</v>
      </c>
      <c r="I7005" s="10" t="s">
        <v>28</v>
      </c>
      <c r="O7005" s="10">
        <f t="shared" si="109"/>
        <v>1</v>
      </c>
    </row>
    <row r="7006" spans="2:15" x14ac:dyDescent="0.3">
      <c r="B7006" s="10">
        <v>2022</v>
      </c>
      <c r="C7006" s="10" t="s">
        <v>22</v>
      </c>
      <c r="D7006" s="10" t="s">
        <v>16</v>
      </c>
      <c r="E7006" s="10" t="s">
        <v>35</v>
      </c>
      <c r="F7006" s="10" t="s">
        <v>18</v>
      </c>
      <c r="G7006" s="10" t="s">
        <v>38</v>
      </c>
      <c r="H7006" s="10" t="s">
        <v>27</v>
      </c>
      <c r="I7006" s="10" t="s">
        <v>34</v>
      </c>
      <c r="O7006" s="10">
        <f t="shared" si="109"/>
        <v>1</v>
      </c>
    </row>
    <row r="7007" spans="2:15" x14ac:dyDescent="0.3">
      <c r="B7007" s="10">
        <v>2020</v>
      </c>
      <c r="C7007" s="10" t="s">
        <v>45</v>
      </c>
      <c r="D7007" s="10" t="s">
        <v>16</v>
      </c>
      <c r="E7007" s="10" t="s">
        <v>35</v>
      </c>
      <c r="F7007" s="10" t="s">
        <v>18</v>
      </c>
      <c r="G7007" s="10" t="s">
        <v>38</v>
      </c>
      <c r="H7007" s="10" t="s">
        <v>20</v>
      </c>
      <c r="I7007" s="10" t="s">
        <v>21</v>
      </c>
      <c r="O7007" s="10">
        <f t="shared" si="109"/>
        <v>1</v>
      </c>
    </row>
    <row r="7008" spans="2:15" x14ac:dyDescent="0.3">
      <c r="B7008" s="10">
        <v>2025</v>
      </c>
      <c r="C7008" s="10" t="s">
        <v>45</v>
      </c>
      <c r="D7008" s="10" t="s">
        <v>37</v>
      </c>
      <c r="E7008" s="10" t="s">
        <v>35</v>
      </c>
      <c r="F7008" s="10" t="s">
        <v>30</v>
      </c>
      <c r="G7008" s="10" t="s">
        <v>44</v>
      </c>
      <c r="H7008" s="10" t="s">
        <v>27</v>
      </c>
      <c r="I7008" s="10" t="s">
        <v>34</v>
      </c>
      <c r="O7008" s="10">
        <f t="shared" si="109"/>
        <v>1</v>
      </c>
    </row>
    <row r="7009" spans="2:15" x14ac:dyDescent="0.3">
      <c r="B7009" s="10">
        <v>2020</v>
      </c>
      <c r="C7009" s="10" t="s">
        <v>36</v>
      </c>
      <c r="D7009" s="10" t="s">
        <v>31</v>
      </c>
      <c r="E7009" s="10" t="s">
        <v>35</v>
      </c>
      <c r="F7009" s="10" t="s">
        <v>25</v>
      </c>
      <c r="G7009" s="10" t="s">
        <v>40</v>
      </c>
      <c r="H7009" s="10" t="s">
        <v>39</v>
      </c>
      <c r="I7009" s="10" t="s">
        <v>28</v>
      </c>
      <c r="O7009" s="10">
        <f t="shared" si="109"/>
        <v>1</v>
      </c>
    </row>
    <row r="7010" spans="2:15" x14ac:dyDescent="0.3">
      <c r="B7010" s="10">
        <v>2021</v>
      </c>
      <c r="C7010" s="10" t="s">
        <v>22</v>
      </c>
      <c r="D7010" s="10" t="s">
        <v>42</v>
      </c>
      <c r="E7010" s="10" t="s">
        <v>24</v>
      </c>
      <c r="F7010" s="10" t="s">
        <v>30</v>
      </c>
      <c r="G7010" s="10" t="s">
        <v>32</v>
      </c>
      <c r="H7010" s="10" t="s">
        <v>34</v>
      </c>
      <c r="I7010" s="10" t="s">
        <v>21</v>
      </c>
      <c r="O7010" s="10">
        <f t="shared" si="109"/>
        <v>1</v>
      </c>
    </row>
    <row r="7011" spans="2:15" x14ac:dyDescent="0.3">
      <c r="B7011" s="10">
        <v>2025</v>
      </c>
      <c r="C7011" s="10" t="s">
        <v>36</v>
      </c>
      <c r="D7011" s="10" t="s">
        <v>42</v>
      </c>
      <c r="E7011" s="10" t="s">
        <v>35</v>
      </c>
      <c r="F7011" s="10" t="s">
        <v>30</v>
      </c>
      <c r="G7011" s="10" t="s">
        <v>32</v>
      </c>
      <c r="H7011" s="10" t="s">
        <v>34</v>
      </c>
      <c r="I7011" s="10" t="s">
        <v>34</v>
      </c>
      <c r="O7011" s="10">
        <f t="shared" si="109"/>
        <v>1</v>
      </c>
    </row>
    <row r="7012" spans="2:15" x14ac:dyDescent="0.3">
      <c r="B7012" s="10">
        <v>2025</v>
      </c>
      <c r="C7012" s="10" t="s">
        <v>15</v>
      </c>
      <c r="D7012" s="10" t="s">
        <v>33</v>
      </c>
      <c r="E7012" s="10" t="s">
        <v>35</v>
      </c>
      <c r="F7012" s="10" t="s">
        <v>18</v>
      </c>
      <c r="G7012" s="10" t="s">
        <v>44</v>
      </c>
      <c r="H7012" s="10" t="s">
        <v>20</v>
      </c>
      <c r="I7012" s="10" t="s">
        <v>28</v>
      </c>
      <c r="O7012" s="10">
        <f t="shared" si="109"/>
        <v>1</v>
      </c>
    </row>
    <row r="7013" spans="2:15" x14ac:dyDescent="0.3">
      <c r="B7013" s="10">
        <v>2025</v>
      </c>
      <c r="C7013" s="10" t="s">
        <v>15</v>
      </c>
      <c r="D7013" s="10" t="s">
        <v>37</v>
      </c>
      <c r="E7013" s="10" t="s">
        <v>35</v>
      </c>
      <c r="F7013" s="10" t="s">
        <v>30</v>
      </c>
      <c r="G7013" s="10" t="s">
        <v>38</v>
      </c>
      <c r="H7013" s="10" t="s">
        <v>20</v>
      </c>
      <c r="I7013" s="10" t="s">
        <v>34</v>
      </c>
      <c r="O7013" s="10">
        <f t="shared" si="109"/>
        <v>1</v>
      </c>
    </row>
    <row r="7014" spans="2:15" x14ac:dyDescent="0.3">
      <c r="B7014" s="10">
        <v>2025</v>
      </c>
      <c r="C7014" s="10" t="s">
        <v>36</v>
      </c>
      <c r="D7014" s="10" t="s">
        <v>31</v>
      </c>
      <c r="E7014" s="10" t="s">
        <v>24</v>
      </c>
      <c r="F7014" s="10" t="s">
        <v>25</v>
      </c>
      <c r="G7014" s="10" t="s">
        <v>32</v>
      </c>
      <c r="H7014" s="10" t="s">
        <v>39</v>
      </c>
      <c r="I7014" s="10" t="s">
        <v>21</v>
      </c>
      <c r="O7014" s="10">
        <f t="shared" si="109"/>
        <v>1</v>
      </c>
    </row>
    <row r="7015" spans="2:15" x14ac:dyDescent="0.3">
      <c r="B7015" s="10">
        <v>2026</v>
      </c>
      <c r="C7015" s="10" t="s">
        <v>15</v>
      </c>
      <c r="D7015" s="10" t="s">
        <v>37</v>
      </c>
      <c r="E7015" s="10" t="s">
        <v>35</v>
      </c>
      <c r="F7015" s="10" t="s">
        <v>25</v>
      </c>
      <c r="G7015" s="10" t="s">
        <v>44</v>
      </c>
      <c r="H7015" s="10" t="s">
        <v>27</v>
      </c>
      <c r="I7015" s="10" t="s">
        <v>34</v>
      </c>
      <c r="O7015" s="10">
        <f t="shared" si="109"/>
        <v>1</v>
      </c>
    </row>
    <row r="7016" spans="2:15" x14ac:dyDescent="0.3">
      <c r="B7016" s="10">
        <v>2021</v>
      </c>
      <c r="C7016" s="10" t="s">
        <v>36</v>
      </c>
      <c r="D7016" s="10" t="s">
        <v>42</v>
      </c>
      <c r="E7016" s="10" t="s">
        <v>35</v>
      </c>
      <c r="F7016" s="10" t="s">
        <v>25</v>
      </c>
      <c r="G7016" s="10" t="s">
        <v>32</v>
      </c>
      <c r="H7016" s="10" t="s">
        <v>27</v>
      </c>
      <c r="I7016" s="10" t="s">
        <v>34</v>
      </c>
      <c r="O7016" s="10">
        <f t="shared" si="109"/>
        <v>1</v>
      </c>
    </row>
    <row r="7017" spans="2:15" x14ac:dyDescent="0.3">
      <c r="B7017" s="10">
        <v>2023</v>
      </c>
      <c r="C7017" s="10" t="s">
        <v>43</v>
      </c>
      <c r="D7017" s="10" t="s">
        <v>16</v>
      </c>
      <c r="E7017" s="10" t="s">
        <v>35</v>
      </c>
      <c r="F7017" s="10" t="s">
        <v>30</v>
      </c>
      <c r="G7017" s="10" t="s">
        <v>44</v>
      </c>
      <c r="H7017" s="10" t="s">
        <v>39</v>
      </c>
      <c r="I7017" s="10" t="s">
        <v>28</v>
      </c>
      <c r="O7017" s="10">
        <f t="shared" si="109"/>
        <v>1</v>
      </c>
    </row>
    <row r="7018" spans="2:15" x14ac:dyDescent="0.3">
      <c r="B7018" s="10">
        <v>2025</v>
      </c>
      <c r="C7018" s="10" t="s">
        <v>41</v>
      </c>
      <c r="D7018" s="10" t="s">
        <v>33</v>
      </c>
      <c r="E7018" s="10" t="s">
        <v>35</v>
      </c>
      <c r="F7018" s="10" t="s">
        <v>18</v>
      </c>
      <c r="G7018" s="10" t="s">
        <v>19</v>
      </c>
      <c r="H7018" s="10" t="s">
        <v>39</v>
      </c>
      <c r="I7018" s="10" t="s">
        <v>21</v>
      </c>
      <c r="O7018" s="10">
        <f t="shared" si="109"/>
        <v>1</v>
      </c>
    </row>
    <row r="7019" spans="2:15" x14ac:dyDescent="0.3">
      <c r="B7019" s="10">
        <v>2025</v>
      </c>
      <c r="C7019" s="10" t="s">
        <v>45</v>
      </c>
      <c r="D7019" s="10" t="s">
        <v>16</v>
      </c>
      <c r="E7019" s="10" t="s">
        <v>17</v>
      </c>
      <c r="F7019" s="10" t="s">
        <v>25</v>
      </c>
      <c r="G7019" s="10" t="s">
        <v>38</v>
      </c>
      <c r="H7019" s="10" t="s">
        <v>39</v>
      </c>
      <c r="I7019" s="10" t="s">
        <v>21</v>
      </c>
      <c r="O7019" s="10">
        <f t="shared" si="109"/>
        <v>1</v>
      </c>
    </row>
    <row r="7020" spans="2:15" x14ac:dyDescent="0.3">
      <c r="B7020" s="10">
        <v>2022</v>
      </c>
      <c r="C7020" s="10" t="s">
        <v>36</v>
      </c>
      <c r="D7020" s="10" t="s">
        <v>37</v>
      </c>
      <c r="E7020" s="10" t="s">
        <v>24</v>
      </c>
      <c r="F7020" s="10" t="s">
        <v>25</v>
      </c>
      <c r="G7020" s="10" t="s">
        <v>19</v>
      </c>
      <c r="H7020" s="10" t="s">
        <v>27</v>
      </c>
      <c r="I7020" s="10" t="s">
        <v>28</v>
      </c>
      <c r="O7020" s="10">
        <f t="shared" si="109"/>
        <v>1</v>
      </c>
    </row>
    <row r="7021" spans="2:15" x14ac:dyDescent="0.3">
      <c r="B7021" s="10">
        <v>2022</v>
      </c>
      <c r="C7021" s="10" t="s">
        <v>29</v>
      </c>
      <c r="D7021" s="10" t="s">
        <v>31</v>
      </c>
      <c r="E7021" s="10" t="s">
        <v>35</v>
      </c>
      <c r="F7021" s="10" t="s">
        <v>30</v>
      </c>
      <c r="G7021" s="10" t="s">
        <v>32</v>
      </c>
      <c r="H7021" s="10" t="s">
        <v>39</v>
      </c>
      <c r="I7021" s="10" t="s">
        <v>28</v>
      </c>
      <c r="O7021" s="10">
        <f t="shared" si="109"/>
        <v>1</v>
      </c>
    </row>
    <row r="7022" spans="2:15" x14ac:dyDescent="0.3">
      <c r="B7022" s="10">
        <v>2020</v>
      </c>
      <c r="C7022" s="10" t="s">
        <v>45</v>
      </c>
      <c r="D7022" s="10" t="s">
        <v>42</v>
      </c>
      <c r="E7022" s="10" t="s">
        <v>35</v>
      </c>
      <c r="F7022" s="10" t="s">
        <v>30</v>
      </c>
      <c r="G7022" s="10" t="s">
        <v>32</v>
      </c>
      <c r="H7022" s="10" t="s">
        <v>39</v>
      </c>
      <c r="I7022" s="10" t="s">
        <v>28</v>
      </c>
      <c r="O7022" s="10">
        <f t="shared" si="109"/>
        <v>1</v>
      </c>
    </row>
    <row r="7023" spans="2:15" x14ac:dyDescent="0.3">
      <c r="B7023" s="10">
        <v>2022</v>
      </c>
      <c r="C7023" s="10" t="s">
        <v>43</v>
      </c>
      <c r="D7023" s="10" t="s">
        <v>31</v>
      </c>
      <c r="E7023" s="10" t="s">
        <v>35</v>
      </c>
      <c r="F7023" s="10" t="s">
        <v>18</v>
      </c>
      <c r="G7023" s="10" t="s">
        <v>44</v>
      </c>
      <c r="H7023" s="10" t="s">
        <v>20</v>
      </c>
      <c r="I7023" s="10" t="s">
        <v>28</v>
      </c>
      <c r="O7023" s="10">
        <f t="shared" si="109"/>
        <v>1</v>
      </c>
    </row>
    <row r="7024" spans="2:15" x14ac:dyDescent="0.3">
      <c r="B7024" s="10">
        <v>2020</v>
      </c>
      <c r="C7024" s="10" t="s">
        <v>36</v>
      </c>
      <c r="D7024" s="10" t="s">
        <v>23</v>
      </c>
      <c r="E7024" s="10" t="s">
        <v>35</v>
      </c>
      <c r="F7024" s="10" t="s">
        <v>25</v>
      </c>
      <c r="G7024" s="10" t="s">
        <v>26</v>
      </c>
      <c r="H7024" s="10" t="s">
        <v>34</v>
      </c>
      <c r="I7024" s="10" t="s">
        <v>34</v>
      </c>
      <c r="O7024" s="10">
        <f t="shared" si="109"/>
        <v>1</v>
      </c>
    </row>
    <row r="7025" spans="2:15" x14ac:dyDescent="0.3">
      <c r="B7025" s="10">
        <v>2024</v>
      </c>
      <c r="C7025" s="10" t="s">
        <v>29</v>
      </c>
      <c r="D7025" s="10" t="s">
        <v>37</v>
      </c>
      <c r="E7025" s="10" t="s">
        <v>24</v>
      </c>
      <c r="F7025" s="10" t="s">
        <v>25</v>
      </c>
      <c r="G7025" s="10" t="s">
        <v>38</v>
      </c>
      <c r="H7025" s="10" t="s">
        <v>39</v>
      </c>
      <c r="I7025" s="10" t="s">
        <v>28</v>
      </c>
      <c r="O7025" s="10">
        <f t="shared" si="109"/>
        <v>1</v>
      </c>
    </row>
    <row r="7026" spans="2:15" x14ac:dyDescent="0.3">
      <c r="B7026" s="10">
        <v>2026</v>
      </c>
      <c r="C7026" s="10" t="s">
        <v>41</v>
      </c>
      <c r="D7026" s="10" t="s">
        <v>31</v>
      </c>
      <c r="E7026" s="10" t="s">
        <v>24</v>
      </c>
      <c r="F7026" s="10" t="s">
        <v>18</v>
      </c>
      <c r="G7026" s="10" t="s">
        <v>44</v>
      </c>
      <c r="H7026" s="10" t="s">
        <v>34</v>
      </c>
      <c r="I7026" s="10" t="s">
        <v>28</v>
      </c>
      <c r="O7026" s="10">
        <f t="shared" si="109"/>
        <v>1</v>
      </c>
    </row>
    <row r="7027" spans="2:15" x14ac:dyDescent="0.3">
      <c r="B7027" s="10">
        <v>2024</v>
      </c>
      <c r="C7027" s="10" t="s">
        <v>41</v>
      </c>
      <c r="D7027" s="10" t="s">
        <v>33</v>
      </c>
      <c r="E7027" s="10" t="s">
        <v>17</v>
      </c>
      <c r="F7027" s="10" t="s">
        <v>18</v>
      </c>
      <c r="G7027" s="10" t="s">
        <v>26</v>
      </c>
      <c r="H7027" s="10" t="s">
        <v>39</v>
      </c>
      <c r="I7027" s="10" t="s">
        <v>28</v>
      </c>
      <c r="O7027" s="10">
        <f t="shared" si="109"/>
        <v>1</v>
      </c>
    </row>
    <row r="7028" spans="2:15" x14ac:dyDescent="0.3">
      <c r="B7028" s="10">
        <v>2021</v>
      </c>
      <c r="C7028" s="10" t="s">
        <v>36</v>
      </c>
      <c r="D7028" s="10" t="s">
        <v>42</v>
      </c>
      <c r="E7028" s="10" t="s">
        <v>35</v>
      </c>
      <c r="F7028" s="10" t="s">
        <v>30</v>
      </c>
      <c r="G7028" s="10" t="s">
        <v>38</v>
      </c>
      <c r="H7028" s="10" t="s">
        <v>20</v>
      </c>
      <c r="I7028" s="10" t="s">
        <v>28</v>
      </c>
      <c r="O7028" s="10">
        <f t="shared" si="109"/>
        <v>1</v>
      </c>
    </row>
    <row r="7029" spans="2:15" x14ac:dyDescent="0.3">
      <c r="B7029" s="10">
        <v>2025</v>
      </c>
      <c r="C7029" s="10" t="s">
        <v>15</v>
      </c>
      <c r="D7029" s="10" t="s">
        <v>23</v>
      </c>
      <c r="E7029" s="10" t="s">
        <v>35</v>
      </c>
      <c r="F7029" s="10" t="s">
        <v>30</v>
      </c>
      <c r="G7029" s="10" t="s">
        <v>26</v>
      </c>
      <c r="H7029" s="10" t="s">
        <v>27</v>
      </c>
      <c r="I7029" s="10" t="s">
        <v>28</v>
      </c>
      <c r="O7029" s="10">
        <f t="shared" si="109"/>
        <v>1</v>
      </c>
    </row>
    <row r="7030" spans="2:15" x14ac:dyDescent="0.3">
      <c r="B7030" s="10">
        <v>2021</v>
      </c>
      <c r="C7030" s="10" t="s">
        <v>29</v>
      </c>
      <c r="D7030" s="10" t="s">
        <v>23</v>
      </c>
      <c r="E7030" s="10" t="s">
        <v>24</v>
      </c>
      <c r="F7030" s="10" t="s">
        <v>30</v>
      </c>
      <c r="G7030" s="10" t="s">
        <v>38</v>
      </c>
      <c r="H7030" s="10" t="s">
        <v>34</v>
      </c>
      <c r="I7030" s="10" t="s">
        <v>28</v>
      </c>
      <c r="O7030" s="10">
        <f t="shared" si="109"/>
        <v>1</v>
      </c>
    </row>
    <row r="7031" spans="2:15" x14ac:dyDescent="0.3">
      <c r="B7031" s="10">
        <v>2023</v>
      </c>
      <c r="C7031" s="10" t="s">
        <v>45</v>
      </c>
      <c r="D7031" s="10" t="s">
        <v>37</v>
      </c>
      <c r="E7031" s="10" t="s">
        <v>35</v>
      </c>
      <c r="F7031" s="10" t="s">
        <v>18</v>
      </c>
      <c r="G7031" s="10" t="s">
        <v>38</v>
      </c>
      <c r="H7031" s="10" t="s">
        <v>20</v>
      </c>
      <c r="I7031" s="10" t="s">
        <v>28</v>
      </c>
      <c r="O7031" s="10">
        <f t="shared" si="109"/>
        <v>1</v>
      </c>
    </row>
    <row r="7032" spans="2:15" x14ac:dyDescent="0.3">
      <c r="B7032" s="10">
        <v>2024</v>
      </c>
      <c r="C7032" s="10" t="s">
        <v>45</v>
      </c>
      <c r="D7032" s="10" t="s">
        <v>31</v>
      </c>
      <c r="E7032" s="10" t="s">
        <v>35</v>
      </c>
      <c r="F7032" s="10" t="s">
        <v>25</v>
      </c>
      <c r="G7032" s="10" t="s">
        <v>40</v>
      </c>
      <c r="H7032" s="10" t="s">
        <v>27</v>
      </c>
      <c r="I7032" s="10" t="s">
        <v>34</v>
      </c>
      <c r="O7032" s="10">
        <f t="shared" si="109"/>
        <v>1</v>
      </c>
    </row>
    <row r="7033" spans="2:15" x14ac:dyDescent="0.3">
      <c r="B7033" s="10">
        <v>2024</v>
      </c>
      <c r="C7033" s="10" t="s">
        <v>29</v>
      </c>
      <c r="D7033" s="10" t="s">
        <v>16</v>
      </c>
      <c r="E7033" s="10" t="s">
        <v>24</v>
      </c>
      <c r="F7033" s="10" t="s">
        <v>25</v>
      </c>
      <c r="G7033" s="10" t="s">
        <v>32</v>
      </c>
      <c r="H7033" s="10" t="s">
        <v>20</v>
      </c>
      <c r="I7033" s="10" t="s">
        <v>28</v>
      </c>
      <c r="O7033" s="10">
        <f t="shared" si="109"/>
        <v>1</v>
      </c>
    </row>
    <row r="7034" spans="2:15" x14ac:dyDescent="0.3">
      <c r="B7034" s="10">
        <v>2026</v>
      </c>
      <c r="C7034" s="10" t="s">
        <v>43</v>
      </c>
      <c r="D7034" s="10" t="s">
        <v>23</v>
      </c>
      <c r="E7034" s="10" t="s">
        <v>35</v>
      </c>
      <c r="F7034" s="10" t="s">
        <v>30</v>
      </c>
      <c r="G7034" s="10" t="s">
        <v>26</v>
      </c>
      <c r="H7034" s="10" t="s">
        <v>34</v>
      </c>
      <c r="I7034" s="10" t="s">
        <v>21</v>
      </c>
      <c r="O7034" s="10">
        <f t="shared" si="109"/>
        <v>1</v>
      </c>
    </row>
    <row r="7035" spans="2:15" x14ac:dyDescent="0.3">
      <c r="B7035" s="10">
        <v>2023</v>
      </c>
      <c r="C7035" s="10" t="s">
        <v>22</v>
      </c>
      <c r="D7035" s="10" t="s">
        <v>31</v>
      </c>
      <c r="E7035" s="10" t="s">
        <v>24</v>
      </c>
      <c r="F7035" s="10" t="s">
        <v>25</v>
      </c>
      <c r="G7035" s="10" t="s">
        <v>32</v>
      </c>
      <c r="H7035" s="10" t="s">
        <v>39</v>
      </c>
      <c r="I7035" s="10" t="s">
        <v>28</v>
      </c>
      <c r="O7035" s="10">
        <f t="shared" si="109"/>
        <v>1</v>
      </c>
    </row>
    <row r="7036" spans="2:15" x14ac:dyDescent="0.3">
      <c r="B7036" s="10">
        <v>2020</v>
      </c>
      <c r="C7036" s="10" t="s">
        <v>41</v>
      </c>
      <c r="D7036" s="10" t="s">
        <v>16</v>
      </c>
      <c r="E7036" s="10" t="s">
        <v>17</v>
      </c>
      <c r="F7036" s="10" t="s">
        <v>30</v>
      </c>
      <c r="G7036" s="10" t="s">
        <v>44</v>
      </c>
      <c r="H7036" s="10" t="s">
        <v>27</v>
      </c>
      <c r="I7036" s="10" t="s">
        <v>34</v>
      </c>
      <c r="O7036" s="10">
        <f t="shared" si="109"/>
        <v>1</v>
      </c>
    </row>
    <row r="7037" spans="2:15" x14ac:dyDescent="0.3">
      <c r="B7037" s="10">
        <v>2024</v>
      </c>
      <c r="C7037" s="10" t="s">
        <v>22</v>
      </c>
      <c r="D7037" s="10" t="s">
        <v>37</v>
      </c>
      <c r="E7037" s="10" t="s">
        <v>24</v>
      </c>
      <c r="F7037" s="10" t="s">
        <v>30</v>
      </c>
      <c r="G7037" s="10" t="s">
        <v>38</v>
      </c>
      <c r="H7037" s="10" t="s">
        <v>34</v>
      </c>
      <c r="I7037" s="10" t="s">
        <v>28</v>
      </c>
      <c r="O7037" s="10">
        <f t="shared" si="109"/>
        <v>1</v>
      </c>
    </row>
    <row r="7038" spans="2:15" x14ac:dyDescent="0.3">
      <c r="B7038" s="10">
        <v>2024</v>
      </c>
      <c r="C7038" s="10" t="s">
        <v>36</v>
      </c>
      <c r="D7038" s="10" t="s">
        <v>23</v>
      </c>
      <c r="E7038" s="10" t="s">
        <v>35</v>
      </c>
      <c r="F7038" s="10" t="s">
        <v>18</v>
      </c>
      <c r="G7038" s="10" t="s">
        <v>32</v>
      </c>
      <c r="H7038" s="10" t="s">
        <v>39</v>
      </c>
      <c r="I7038" s="10" t="s">
        <v>21</v>
      </c>
      <c r="O7038" s="10">
        <f t="shared" si="109"/>
        <v>1</v>
      </c>
    </row>
    <row r="7039" spans="2:15" x14ac:dyDescent="0.3">
      <c r="B7039" s="10">
        <v>2023</v>
      </c>
      <c r="C7039" s="10" t="s">
        <v>45</v>
      </c>
      <c r="D7039" s="10" t="s">
        <v>37</v>
      </c>
      <c r="E7039" s="10" t="s">
        <v>24</v>
      </c>
      <c r="F7039" s="10" t="s">
        <v>30</v>
      </c>
      <c r="G7039" s="10" t="s">
        <v>38</v>
      </c>
      <c r="H7039" s="10" t="s">
        <v>20</v>
      </c>
      <c r="I7039" s="10" t="s">
        <v>28</v>
      </c>
      <c r="O7039" s="10">
        <f t="shared" si="109"/>
        <v>1</v>
      </c>
    </row>
    <row r="7040" spans="2:15" x14ac:dyDescent="0.3">
      <c r="B7040" s="10">
        <v>2026</v>
      </c>
      <c r="C7040" s="10" t="s">
        <v>45</v>
      </c>
      <c r="D7040" s="10" t="s">
        <v>37</v>
      </c>
      <c r="E7040" s="10" t="s">
        <v>24</v>
      </c>
      <c r="F7040" s="10" t="s">
        <v>18</v>
      </c>
      <c r="G7040" s="10" t="s">
        <v>26</v>
      </c>
      <c r="H7040" s="10" t="s">
        <v>20</v>
      </c>
      <c r="I7040" s="10" t="s">
        <v>21</v>
      </c>
      <c r="O7040" s="10">
        <f t="shared" si="109"/>
        <v>1</v>
      </c>
    </row>
    <row r="7041" spans="2:15" x14ac:dyDescent="0.3">
      <c r="B7041" s="10">
        <v>2025</v>
      </c>
      <c r="C7041" s="10" t="s">
        <v>22</v>
      </c>
      <c r="D7041" s="10" t="s">
        <v>37</v>
      </c>
      <c r="E7041" s="10" t="s">
        <v>24</v>
      </c>
      <c r="F7041" s="10" t="s">
        <v>18</v>
      </c>
      <c r="G7041" s="10" t="s">
        <v>32</v>
      </c>
      <c r="H7041" s="10" t="s">
        <v>20</v>
      </c>
      <c r="I7041" s="10" t="s">
        <v>28</v>
      </c>
      <c r="O7041" s="10">
        <f t="shared" si="109"/>
        <v>1</v>
      </c>
    </row>
    <row r="7042" spans="2:15" x14ac:dyDescent="0.3">
      <c r="B7042" s="10">
        <v>2022</v>
      </c>
      <c r="C7042" s="10" t="s">
        <v>43</v>
      </c>
      <c r="D7042" s="10" t="s">
        <v>42</v>
      </c>
      <c r="E7042" s="10" t="s">
        <v>35</v>
      </c>
      <c r="F7042" s="10" t="s">
        <v>30</v>
      </c>
      <c r="G7042" s="10" t="s">
        <v>32</v>
      </c>
      <c r="H7042" s="10" t="s">
        <v>27</v>
      </c>
      <c r="I7042" s="10" t="s">
        <v>21</v>
      </c>
      <c r="O7042" s="10">
        <f t="shared" si="109"/>
        <v>1</v>
      </c>
    </row>
    <row r="7043" spans="2:15" x14ac:dyDescent="0.3">
      <c r="B7043" s="10">
        <v>2020</v>
      </c>
      <c r="C7043" s="10" t="s">
        <v>22</v>
      </c>
      <c r="D7043" s="10" t="s">
        <v>23</v>
      </c>
      <c r="E7043" s="10" t="s">
        <v>17</v>
      </c>
      <c r="F7043" s="10" t="s">
        <v>30</v>
      </c>
      <c r="G7043" s="10" t="s">
        <v>40</v>
      </c>
      <c r="H7043" s="10" t="s">
        <v>20</v>
      </c>
      <c r="I7043" s="10" t="s">
        <v>34</v>
      </c>
      <c r="O7043" s="10">
        <f t="shared" si="109"/>
        <v>1</v>
      </c>
    </row>
    <row r="7044" spans="2:15" x14ac:dyDescent="0.3">
      <c r="B7044" s="10">
        <v>2020</v>
      </c>
      <c r="C7044" s="10" t="s">
        <v>36</v>
      </c>
      <c r="D7044" s="10" t="s">
        <v>23</v>
      </c>
      <c r="E7044" s="10" t="s">
        <v>17</v>
      </c>
      <c r="F7044" s="10" t="s">
        <v>25</v>
      </c>
      <c r="G7044" s="10" t="s">
        <v>19</v>
      </c>
      <c r="H7044" s="10" t="s">
        <v>27</v>
      </c>
      <c r="I7044" s="10" t="s">
        <v>28</v>
      </c>
      <c r="O7044" s="10">
        <f t="shared" si="109"/>
        <v>1</v>
      </c>
    </row>
    <row r="7045" spans="2:15" x14ac:dyDescent="0.3">
      <c r="B7045" s="10">
        <v>2022</v>
      </c>
      <c r="C7045" s="10" t="s">
        <v>29</v>
      </c>
      <c r="D7045" s="10" t="s">
        <v>37</v>
      </c>
      <c r="E7045" s="10" t="s">
        <v>24</v>
      </c>
      <c r="F7045" s="10" t="s">
        <v>18</v>
      </c>
      <c r="G7045" s="10" t="s">
        <v>19</v>
      </c>
      <c r="H7045" s="10" t="s">
        <v>27</v>
      </c>
      <c r="I7045" s="10" t="s">
        <v>34</v>
      </c>
      <c r="O7045" s="10">
        <f t="shared" ref="O7045:O7108" si="110">SUBTOTAL(103,B7045)</f>
        <v>1</v>
      </c>
    </row>
    <row r="7046" spans="2:15" x14ac:dyDescent="0.3">
      <c r="B7046" s="10">
        <v>2022</v>
      </c>
      <c r="C7046" s="10" t="s">
        <v>36</v>
      </c>
      <c r="D7046" s="10" t="s">
        <v>42</v>
      </c>
      <c r="E7046" s="10" t="s">
        <v>24</v>
      </c>
      <c r="F7046" s="10" t="s">
        <v>25</v>
      </c>
      <c r="G7046" s="10" t="s">
        <v>38</v>
      </c>
      <c r="H7046" s="10" t="s">
        <v>20</v>
      </c>
      <c r="I7046" s="10" t="s">
        <v>28</v>
      </c>
      <c r="O7046" s="10">
        <f t="shared" si="110"/>
        <v>1</v>
      </c>
    </row>
    <row r="7047" spans="2:15" x14ac:dyDescent="0.3">
      <c r="B7047" s="10">
        <v>2021</v>
      </c>
      <c r="C7047" s="10" t="s">
        <v>15</v>
      </c>
      <c r="D7047" s="10" t="s">
        <v>42</v>
      </c>
      <c r="E7047" s="10" t="s">
        <v>35</v>
      </c>
      <c r="F7047" s="10" t="s">
        <v>18</v>
      </c>
      <c r="G7047" s="10" t="s">
        <v>44</v>
      </c>
      <c r="H7047" s="10" t="s">
        <v>34</v>
      </c>
      <c r="I7047" s="10" t="s">
        <v>28</v>
      </c>
      <c r="O7047" s="10">
        <f t="shared" si="110"/>
        <v>1</v>
      </c>
    </row>
    <row r="7048" spans="2:15" x14ac:dyDescent="0.3">
      <c r="B7048" s="10">
        <v>2025</v>
      </c>
      <c r="C7048" s="10" t="s">
        <v>15</v>
      </c>
      <c r="D7048" s="10" t="s">
        <v>23</v>
      </c>
      <c r="E7048" s="10" t="s">
        <v>24</v>
      </c>
      <c r="F7048" s="10" t="s">
        <v>30</v>
      </c>
      <c r="G7048" s="10" t="s">
        <v>38</v>
      </c>
      <c r="H7048" s="10" t="s">
        <v>27</v>
      </c>
      <c r="I7048" s="10" t="s">
        <v>34</v>
      </c>
      <c r="O7048" s="10">
        <f t="shared" si="110"/>
        <v>1</v>
      </c>
    </row>
    <row r="7049" spans="2:15" x14ac:dyDescent="0.3">
      <c r="B7049" s="10">
        <v>2022</v>
      </c>
      <c r="C7049" s="10" t="s">
        <v>22</v>
      </c>
      <c r="D7049" s="10" t="s">
        <v>42</v>
      </c>
      <c r="E7049" s="10" t="s">
        <v>17</v>
      </c>
      <c r="F7049" s="10" t="s">
        <v>30</v>
      </c>
      <c r="G7049" s="10" t="s">
        <v>26</v>
      </c>
      <c r="H7049" s="10" t="s">
        <v>39</v>
      </c>
      <c r="I7049" s="10" t="s">
        <v>28</v>
      </c>
      <c r="O7049" s="10">
        <f t="shared" si="110"/>
        <v>1</v>
      </c>
    </row>
    <row r="7050" spans="2:15" x14ac:dyDescent="0.3">
      <c r="B7050" s="10">
        <v>2022</v>
      </c>
      <c r="C7050" s="10" t="s">
        <v>15</v>
      </c>
      <c r="D7050" s="10" t="s">
        <v>42</v>
      </c>
      <c r="E7050" s="10" t="s">
        <v>35</v>
      </c>
      <c r="F7050" s="10" t="s">
        <v>18</v>
      </c>
      <c r="G7050" s="10" t="s">
        <v>32</v>
      </c>
      <c r="H7050" s="10" t="s">
        <v>27</v>
      </c>
      <c r="I7050" s="10" t="s">
        <v>28</v>
      </c>
      <c r="O7050" s="10">
        <f t="shared" si="110"/>
        <v>1</v>
      </c>
    </row>
    <row r="7051" spans="2:15" x14ac:dyDescent="0.3">
      <c r="B7051" s="10">
        <v>2023</v>
      </c>
      <c r="C7051" s="10" t="s">
        <v>41</v>
      </c>
      <c r="D7051" s="10" t="s">
        <v>42</v>
      </c>
      <c r="E7051" s="10" t="s">
        <v>35</v>
      </c>
      <c r="F7051" s="10" t="s">
        <v>18</v>
      </c>
      <c r="G7051" s="10" t="s">
        <v>44</v>
      </c>
      <c r="H7051" s="10" t="s">
        <v>27</v>
      </c>
      <c r="I7051" s="10" t="s">
        <v>34</v>
      </c>
      <c r="O7051" s="10">
        <f t="shared" si="110"/>
        <v>1</v>
      </c>
    </row>
    <row r="7052" spans="2:15" x14ac:dyDescent="0.3">
      <c r="B7052" s="10">
        <v>2023</v>
      </c>
      <c r="C7052" s="10" t="s">
        <v>43</v>
      </c>
      <c r="D7052" s="10" t="s">
        <v>31</v>
      </c>
      <c r="E7052" s="10" t="s">
        <v>35</v>
      </c>
      <c r="F7052" s="10" t="s">
        <v>18</v>
      </c>
      <c r="G7052" s="10" t="s">
        <v>19</v>
      </c>
      <c r="H7052" s="10" t="s">
        <v>27</v>
      </c>
      <c r="I7052" s="10" t="s">
        <v>28</v>
      </c>
      <c r="O7052" s="10">
        <f t="shared" si="110"/>
        <v>1</v>
      </c>
    </row>
    <row r="7053" spans="2:15" x14ac:dyDescent="0.3">
      <c r="B7053" s="10">
        <v>2024</v>
      </c>
      <c r="C7053" s="10" t="s">
        <v>45</v>
      </c>
      <c r="D7053" s="10" t="s">
        <v>23</v>
      </c>
      <c r="E7053" s="10" t="s">
        <v>24</v>
      </c>
      <c r="F7053" s="10" t="s">
        <v>18</v>
      </c>
      <c r="G7053" s="10" t="s">
        <v>40</v>
      </c>
      <c r="H7053" s="10" t="s">
        <v>34</v>
      </c>
      <c r="I7053" s="10" t="s">
        <v>28</v>
      </c>
      <c r="O7053" s="10">
        <f t="shared" si="110"/>
        <v>1</v>
      </c>
    </row>
    <row r="7054" spans="2:15" x14ac:dyDescent="0.3">
      <c r="B7054" s="10">
        <v>2021</v>
      </c>
      <c r="C7054" s="10" t="s">
        <v>29</v>
      </c>
      <c r="D7054" s="10" t="s">
        <v>42</v>
      </c>
      <c r="E7054" s="10" t="s">
        <v>35</v>
      </c>
      <c r="F7054" s="10" t="s">
        <v>18</v>
      </c>
      <c r="G7054" s="10" t="s">
        <v>44</v>
      </c>
      <c r="H7054" s="10" t="s">
        <v>39</v>
      </c>
      <c r="I7054" s="10" t="s">
        <v>34</v>
      </c>
      <c r="O7054" s="10">
        <f t="shared" si="110"/>
        <v>1</v>
      </c>
    </row>
    <row r="7055" spans="2:15" x14ac:dyDescent="0.3">
      <c r="B7055" s="10">
        <v>2022</v>
      </c>
      <c r="C7055" s="10" t="s">
        <v>43</v>
      </c>
      <c r="D7055" s="10" t="s">
        <v>31</v>
      </c>
      <c r="E7055" s="10" t="s">
        <v>24</v>
      </c>
      <c r="F7055" s="10" t="s">
        <v>25</v>
      </c>
      <c r="G7055" s="10" t="s">
        <v>40</v>
      </c>
      <c r="H7055" s="10" t="s">
        <v>39</v>
      </c>
      <c r="I7055" s="10" t="s">
        <v>28</v>
      </c>
      <c r="O7055" s="10">
        <f t="shared" si="110"/>
        <v>1</v>
      </c>
    </row>
    <row r="7056" spans="2:15" x14ac:dyDescent="0.3">
      <c r="B7056" s="10">
        <v>2023</v>
      </c>
      <c r="C7056" s="10" t="s">
        <v>41</v>
      </c>
      <c r="D7056" s="10" t="s">
        <v>37</v>
      </c>
      <c r="E7056" s="10" t="s">
        <v>24</v>
      </c>
      <c r="F7056" s="10" t="s">
        <v>18</v>
      </c>
      <c r="G7056" s="10" t="s">
        <v>40</v>
      </c>
      <c r="H7056" s="10" t="s">
        <v>20</v>
      </c>
      <c r="I7056" s="10" t="s">
        <v>21</v>
      </c>
      <c r="O7056" s="10">
        <f t="shared" si="110"/>
        <v>1</v>
      </c>
    </row>
    <row r="7057" spans="2:15" x14ac:dyDescent="0.3">
      <c r="B7057" s="10">
        <v>2026</v>
      </c>
      <c r="C7057" s="10" t="s">
        <v>22</v>
      </c>
      <c r="D7057" s="10" t="s">
        <v>33</v>
      </c>
      <c r="E7057" s="10" t="s">
        <v>17</v>
      </c>
      <c r="F7057" s="10" t="s">
        <v>25</v>
      </c>
      <c r="G7057" s="10" t="s">
        <v>19</v>
      </c>
      <c r="H7057" s="10" t="s">
        <v>34</v>
      </c>
      <c r="I7057" s="10" t="s">
        <v>28</v>
      </c>
      <c r="O7057" s="10">
        <f t="shared" si="110"/>
        <v>1</v>
      </c>
    </row>
    <row r="7058" spans="2:15" x14ac:dyDescent="0.3">
      <c r="B7058" s="10">
        <v>2026</v>
      </c>
      <c r="C7058" s="10" t="s">
        <v>45</v>
      </c>
      <c r="D7058" s="10" t="s">
        <v>23</v>
      </c>
      <c r="E7058" s="10" t="s">
        <v>24</v>
      </c>
      <c r="F7058" s="10" t="s">
        <v>25</v>
      </c>
      <c r="G7058" s="10" t="s">
        <v>44</v>
      </c>
      <c r="H7058" s="10" t="s">
        <v>27</v>
      </c>
      <c r="I7058" s="10" t="s">
        <v>28</v>
      </c>
      <c r="O7058" s="10">
        <f t="shared" si="110"/>
        <v>1</v>
      </c>
    </row>
    <row r="7059" spans="2:15" x14ac:dyDescent="0.3">
      <c r="B7059" s="10">
        <v>2021</v>
      </c>
      <c r="C7059" s="10" t="s">
        <v>36</v>
      </c>
      <c r="D7059" s="10" t="s">
        <v>42</v>
      </c>
      <c r="E7059" s="10" t="s">
        <v>17</v>
      </c>
      <c r="F7059" s="10" t="s">
        <v>18</v>
      </c>
      <c r="G7059" s="10" t="s">
        <v>40</v>
      </c>
      <c r="H7059" s="10" t="s">
        <v>27</v>
      </c>
      <c r="I7059" s="10" t="s">
        <v>34</v>
      </c>
      <c r="O7059" s="10">
        <f t="shared" si="110"/>
        <v>1</v>
      </c>
    </row>
    <row r="7060" spans="2:15" x14ac:dyDescent="0.3">
      <c r="B7060" s="10">
        <v>2023</v>
      </c>
      <c r="C7060" s="10" t="s">
        <v>15</v>
      </c>
      <c r="D7060" s="10" t="s">
        <v>42</v>
      </c>
      <c r="E7060" s="10" t="s">
        <v>17</v>
      </c>
      <c r="F7060" s="10" t="s">
        <v>25</v>
      </c>
      <c r="G7060" s="10" t="s">
        <v>19</v>
      </c>
      <c r="H7060" s="10" t="s">
        <v>27</v>
      </c>
      <c r="I7060" s="10" t="s">
        <v>28</v>
      </c>
      <c r="O7060" s="10">
        <f t="shared" si="110"/>
        <v>1</v>
      </c>
    </row>
    <row r="7061" spans="2:15" x14ac:dyDescent="0.3">
      <c r="B7061" s="10">
        <v>2024</v>
      </c>
      <c r="C7061" s="10" t="s">
        <v>15</v>
      </c>
      <c r="D7061" s="10" t="s">
        <v>42</v>
      </c>
      <c r="E7061" s="10" t="s">
        <v>24</v>
      </c>
      <c r="F7061" s="10" t="s">
        <v>30</v>
      </c>
      <c r="G7061" s="10" t="s">
        <v>32</v>
      </c>
      <c r="H7061" s="10" t="s">
        <v>39</v>
      </c>
      <c r="I7061" s="10" t="s">
        <v>28</v>
      </c>
      <c r="O7061" s="10">
        <f t="shared" si="110"/>
        <v>1</v>
      </c>
    </row>
    <row r="7062" spans="2:15" x14ac:dyDescent="0.3">
      <c r="B7062" s="10">
        <v>2024</v>
      </c>
      <c r="C7062" s="10" t="s">
        <v>45</v>
      </c>
      <c r="D7062" s="10" t="s">
        <v>31</v>
      </c>
      <c r="E7062" s="10" t="s">
        <v>24</v>
      </c>
      <c r="F7062" s="10" t="s">
        <v>18</v>
      </c>
      <c r="G7062" s="10" t="s">
        <v>38</v>
      </c>
      <c r="H7062" s="10" t="s">
        <v>34</v>
      </c>
      <c r="I7062" s="10" t="s">
        <v>28</v>
      </c>
      <c r="O7062" s="10">
        <f t="shared" si="110"/>
        <v>1</v>
      </c>
    </row>
    <row r="7063" spans="2:15" x14ac:dyDescent="0.3">
      <c r="B7063" s="10">
        <v>2021</v>
      </c>
      <c r="C7063" s="10" t="s">
        <v>22</v>
      </c>
      <c r="D7063" s="10" t="s">
        <v>33</v>
      </c>
      <c r="E7063" s="10" t="s">
        <v>24</v>
      </c>
      <c r="F7063" s="10" t="s">
        <v>25</v>
      </c>
      <c r="G7063" s="10" t="s">
        <v>38</v>
      </c>
      <c r="H7063" s="10" t="s">
        <v>34</v>
      </c>
      <c r="I7063" s="10" t="s">
        <v>28</v>
      </c>
      <c r="O7063" s="10">
        <f t="shared" si="110"/>
        <v>1</v>
      </c>
    </row>
    <row r="7064" spans="2:15" x14ac:dyDescent="0.3">
      <c r="B7064" s="10">
        <v>2025</v>
      </c>
      <c r="C7064" s="10" t="s">
        <v>43</v>
      </c>
      <c r="D7064" s="10" t="s">
        <v>31</v>
      </c>
      <c r="E7064" s="10" t="s">
        <v>24</v>
      </c>
      <c r="F7064" s="10" t="s">
        <v>25</v>
      </c>
      <c r="G7064" s="10" t="s">
        <v>44</v>
      </c>
      <c r="H7064" s="10" t="s">
        <v>34</v>
      </c>
      <c r="I7064" s="10" t="s">
        <v>28</v>
      </c>
      <c r="O7064" s="10">
        <f t="shared" si="110"/>
        <v>1</v>
      </c>
    </row>
    <row r="7065" spans="2:15" x14ac:dyDescent="0.3">
      <c r="B7065" s="10">
        <v>2021</v>
      </c>
      <c r="C7065" s="10" t="s">
        <v>43</v>
      </c>
      <c r="D7065" s="10" t="s">
        <v>23</v>
      </c>
      <c r="E7065" s="10" t="s">
        <v>17</v>
      </c>
      <c r="F7065" s="10" t="s">
        <v>30</v>
      </c>
      <c r="G7065" s="10" t="s">
        <v>19</v>
      </c>
      <c r="H7065" s="10" t="s">
        <v>39</v>
      </c>
      <c r="I7065" s="10" t="s">
        <v>28</v>
      </c>
      <c r="O7065" s="10">
        <f t="shared" si="110"/>
        <v>1</v>
      </c>
    </row>
    <row r="7066" spans="2:15" x14ac:dyDescent="0.3">
      <c r="B7066" s="10">
        <v>2022</v>
      </c>
      <c r="C7066" s="10" t="s">
        <v>29</v>
      </c>
      <c r="D7066" s="10" t="s">
        <v>16</v>
      </c>
      <c r="E7066" s="10" t="s">
        <v>24</v>
      </c>
      <c r="F7066" s="10" t="s">
        <v>18</v>
      </c>
      <c r="G7066" s="10" t="s">
        <v>44</v>
      </c>
      <c r="H7066" s="10" t="s">
        <v>34</v>
      </c>
      <c r="I7066" s="10" t="s">
        <v>34</v>
      </c>
      <c r="O7066" s="10">
        <f t="shared" si="110"/>
        <v>1</v>
      </c>
    </row>
    <row r="7067" spans="2:15" x14ac:dyDescent="0.3">
      <c r="B7067" s="10">
        <v>2026</v>
      </c>
      <c r="C7067" s="10" t="s">
        <v>22</v>
      </c>
      <c r="D7067" s="10" t="s">
        <v>16</v>
      </c>
      <c r="E7067" s="10" t="s">
        <v>17</v>
      </c>
      <c r="F7067" s="10" t="s">
        <v>25</v>
      </c>
      <c r="G7067" s="10" t="s">
        <v>32</v>
      </c>
      <c r="H7067" s="10" t="s">
        <v>39</v>
      </c>
      <c r="I7067" s="10" t="s">
        <v>28</v>
      </c>
      <c r="O7067" s="10">
        <f t="shared" si="110"/>
        <v>1</v>
      </c>
    </row>
    <row r="7068" spans="2:15" x14ac:dyDescent="0.3">
      <c r="B7068" s="10">
        <v>2020</v>
      </c>
      <c r="C7068" s="10" t="s">
        <v>43</v>
      </c>
      <c r="D7068" s="10" t="s">
        <v>23</v>
      </c>
      <c r="E7068" s="10" t="s">
        <v>35</v>
      </c>
      <c r="F7068" s="10" t="s">
        <v>25</v>
      </c>
      <c r="G7068" s="10" t="s">
        <v>19</v>
      </c>
      <c r="H7068" s="10" t="s">
        <v>20</v>
      </c>
      <c r="I7068" s="10" t="s">
        <v>28</v>
      </c>
      <c r="O7068" s="10">
        <f t="shared" si="110"/>
        <v>1</v>
      </c>
    </row>
    <row r="7069" spans="2:15" x14ac:dyDescent="0.3">
      <c r="B7069" s="10">
        <v>2023</v>
      </c>
      <c r="C7069" s="10" t="s">
        <v>15</v>
      </c>
      <c r="D7069" s="10" t="s">
        <v>37</v>
      </c>
      <c r="E7069" s="10" t="s">
        <v>24</v>
      </c>
      <c r="F7069" s="10" t="s">
        <v>25</v>
      </c>
      <c r="G7069" s="10" t="s">
        <v>19</v>
      </c>
      <c r="H7069" s="10" t="s">
        <v>39</v>
      </c>
      <c r="I7069" s="10" t="s">
        <v>34</v>
      </c>
      <c r="O7069" s="10">
        <f t="shared" si="110"/>
        <v>1</v>
      </c>
    </row>
    <row r="7070" spans="2:15" x14ac:dyDescent="0.3">
      <c r="B7070" s="10">
        <v>2021</v>
      </c>
      <c r="C7070" s="10" t="s">
        <v>45</v>
      </c>
      <c r="D7070" s="10" t="s">
        <v>16</v>
      </c>
      <c r="E7070" s="10" t="s">
        <v>35</v>
      </c>
      <c r="F7070" s="10" t="s">
        <v>30</v>
      </c>
      <c r="G7070" s="10" t="s">
        <v>38</v>
      </c>
      <c r="H7070" s="10" t="s">
        <v>27</v>
      </c>
      <c r="I7070" s="10" t="s">
        <v>34</v>
      </c>
      <c r="O7070" s="10">
        <f t="shared" si="110"/>
        <v>1</v>
      </c>
    </row>
    <row r="7071" spans="2:15" x14ac:dyDescent="0.3">
      <c r="B7071" s="10">
        <v>2025</v>
      </c>
      <c r="C7071" s="10" t="s">
        <v>15</v>
      </c>
      <c r="D7071" s="10" t="s">
        <v>33</v>
      </c>
      <c r="E7071" s="10" t="s">
        <v>24</v>
      </c>
      <c r="F7071" s="10" t="s">
        <v>18</v>
      </c>
      <c r="G7071" s="10" t="s">
        <v>32</v>
      </c>
      <c r="H7071" s="10" t="s">
        <v>20</v>
      </c>
      <c r="I7071" s="10" t="s">
        <v>28</v>
      </c>
      <c r="O7071" s="10">
        <f t="shared" si="110"/>
        <v>1</v>
      </c>
    </row>
    <row r="7072" spans="2:15" x14ac:dyDescent="0.3">
      <c r="B7072" s="10">
        <v>2026</v>
      </c>
      <c r="C7072" s="10" t="s">
        <v>45</v>
      </c>
      <c r="D7072" s="10" t="s">
        <v>42</v>
      </c>
      <c r="E7072" s="10" t="s">
        <v>35</v>
      </c>
      <c r="F7072" s="10" t="s">
        <v>30</v>
      </c>
      <c r="G7072" s="10" t="s">
        <v>19</v>
      </c>
      <c r="H7072" s="10" t="s">
        <v>27</v>
      </c>
      <c r="I7072" s="10" t="s">
        <v>21</v>
      </c>
      <c r="O7072" s="10">
        <f t="shared" si="110"/>
        <v>1</v>
      </c>
    </row>
    <row r="7073" spans="2:15" x14ac:dyDescent="0.3">
      <c r="B7073" s="10">
        <v>2024</v>
      </c>
      <c r="C7073" s="10" t="s">
        <v>15</v>
      </c>
      <c r="D7073" s="10" t="s">
        <v>16</v>
      </c>
      <c r="E7073" s="10" t="s">
        <v>35</v>
      </c>
      <c r="F7073" s="10" t="s">
        <v>25</v>
      </c>
      <c r="G7073" s="10" t="s">
        <v>40</v>
      </c>
      <c r="H7073" s="10" t="s">
        <v>20</v>
      </c>
      <c r="I7073" s="10" t="s">
        <v>28</v>
      </c>
      <c r="O7073" s="10">
        <f t="shared" si="110"/>
        <v>1</v>
      </c>
    </row>
    <row r="7074" spans="2:15" x14ac:dyDescent="0.3">
      <c r="B7074" s="10">
        <v>2022</v>
      </c>
      <c r="C7074" s="10" t="s">
        <v>41</v>
      </c>
      <c r="D7074" s="10" t="s">
        <v>23</v>
      </c>
      <c r="E7074" s="10" t="s">
        <v>24</v>
      </c>
      <c r="F7074" s="10" t="s">
        <v>18</v>
      </c>
      <c r="G7074" s="10" t="s">
        <v>26</v>
      </c>
      <c r="H7074" s="10" t="s">
        <v>39</v>
      </c>
      <c r="I7074" s="10" t="s">
        <v>34</v>
      </c>
      <c r="O7074" s="10">
        <f t="shared" si="110"/>
        <v>1</v>
      </c>
    </row>
    <row r="7075" spans="2:15" x14ac:dyDescent="0.3">
      <c r="B7075" s="10">
        <v>2022</v>
      </c>
      <c r="C7075" s="10" t="s">
        <v>22</v>
      </c>
      <c r="D7075" s="10" t="s">
        <v>33</v>
      </c>
      <c r="E7075" s="10" t="s">
        <v>24</v>
      </c>
      <c r="F7075" s="10" t="s">
        <v>25</v>
      </c>
      <c r="G7075" s="10" t="s">
        <v>38</v>
      </c>
      <c r="H7075" s="10" t="s">
        <v>20</v>
      </c>
      <c r="I7075" s="10" t="s">
        <v>28</v>
      </c>
      <c r="O7075" s="10">
        <f t="shared" si="110"/>
        <v>1</v>
      </c>
    </row>
    <row r="7076" spans="2:15" x14ac:dyDescent="0.3">
      <c r="B7076" s="10">
        <v>2024</v>
      </c>
      <c r="C7076" s="10" t="s">
        <v>41</v>
      </c>
      <c r="D7076" s="10" t="s">
        <v>33</v>
      </c>
      <c r="E7076" s="10" t="s">
        <v>24</v>
      </c>
      <c r="F7076" s="10" t="s">
        <v>25</v>
      </c>
      <c r="G7076" s="10" t="s">
        <v>44</v>
      </c>
      <c r="H7076" s="10" t="s">
        <v>34</v>
      </c>
      <c r="I7076" s="10" t="s">
        <v>21</v>
      </c>
      <c r="O7076" s="10">
        <f t="shared" si="110"/>
        <v>1</v>
      </c>
    </row>
    <row r="7077" spans="2:15" x14ac:dyDescent="0.3">
      <c r="B7077" s="10">
        <v>2026</v>
      </c>
      <c r="C7077" s="10" t="s">
        <v>22</v>
      </c>
      <c r="D7077" s="10" t="s">
        <v>23</v>
      </c>
      <c r="E7077" s="10" t="s">
        <v>17</v>
      </c>
      <c r="F7077" s="10" t="s">
        <v>18</v>
      </c>
      <c r="G7077" s="10" t="s">
        <v>26</v>
      </c>
      <c r="H7077" s="10" t="s">
        <v>39</v>
      </c>
      <c r="I7077" s="10" t="s">
        <v>21</v>
      </c>
      <c r="O7077" s="10">
        <f t="shared" si="110"/>
        <v>1</v>
      </c>
    </row>
    <row r="7078" spans="2:15" x14ac:dyDescent="0.3">
      <c r="B7078" s="10">
        <v>2022</v>
      </c>
      <c r="C7078" s="10" t="s">
        <v>36</v>
      </c>
      <c r="D7078" s="10" t="s">
        <v>31</v>
      </c>
      <c r="E7078" s="10" t="s">
        <v>17</v>
      </c>
      <c r="F7078" s="10" t="s">
        <v>25</v>
      </c>
      <c r="G7078" s="10" t="s">
        <v>26</v>
      </c>
      <c r="H7078" s="10" t="s">
        <v>39</v>
      </c>
      <c r="I7078" s="10" t="s">
        <v>28</v>
      </c>
      <c r="O7078" s="10">
        <f t="shared" si="110"/>
        <v>1</v>
      </c>
    </row>
    <row r="7079" spans="2:15" x14ac:dyDescent="0.3">
      <c r="B7079" s="10">
        <v>2022</v>
      </c>
      <c r="C7079" s="10" t="s">
        <v>15</v>
      </c>
      <c r="D7079" s="10" t="s">
        <v>37</v>
      </c>
      <c r="E7079" s="10" t="s">
        <v>24</v>
      </c>
      <c r="F7079" s="10" t="s">
        <v>25</v>
      </c>
      <c r="G7079" s="10" t="s">
        <v>19</v>
      </c>
      <c r="H7079" s="10" t="s">
        <v>20</v>
      </c>
      <c r="I7079" s="10" t="s">
        <v>21</v>
      </c>
      <c r="O7079" s="10">
        <f t="shared" si="110"/>
        <v>1</v>
      </c>
    </row>
    <row r="7080" spans="2:15" x14ac:dyDescent="0.3">
      <c r="B7080" s="10">
        <v>2025</v>
      </c>
      <c r="C7080" s="10" t="s">
        <v>29</v>
      </c>
      <c r="D7080" s="10" t="s">
        <v>23</v>
      </c>
      <c r="E7080" s="10" t="s">
        <v>24</v>
      </c>
      <c r="F7080" s="10" t="s">
        <v>25</v>
      </c>
      <c r="G7080" s="10" t="s">
        <v>19</v>
      </c>
      <c r="H7080" s="10" t="s">
        <v>39</v>
      </c>
      <c r="I7080" s="10" t="s">
        <v>28</v>
      </c>
      <c r="O7080" s="10">
        <f t="shared" si="110"/>
        <v>1</v>
      </c>
    </row>
    <row r="7081" spans="2:15" x14ac:dyDescent="0.3">
      <c r="B7081" s="10">
        <v>2025</v>
      </c>
      <c r="C7081" s="10" t="s">
        <v>43</v>
      </c>
      <c r="D7081" s="10" t="s">
        <v>31</v>
      </c>
      <c r="E7081" s="10" t="s">
        <v>24</v>
      </c>
      <c r="F7081" s="10" t="s">
        <v>18</v>
      </c>
      <c r="G7081" s="10" t="s">
        <v>40</v>
      </c>
      <c r="H7081" s="10" t="s">
        <v>27</v>
      </c>
      <c r="I7081" s="10" t="s">
        <v>21</v>
      </c>
      <c r="O7081" s="10">
        <f t="shared" si="110"/>
        <v>1</v>
      </c>
    </row>
    <row r="7082" spans="2:15" x14ac:dyDescent="0.3">
      <c r="B7082" s="10">
        <v>2021</v>
      </c>
      <c r="C7082" s="10" t="s">
        <v>43</v>
      </c>
      <c r="D7082" s="10" t="s">
        <v>33</v>
      </c>
      <c r="E7082" s="10" t="s">
        <v>17</v>
      </c>
      <c r="F7082" s="10" t="s">
        <v>30</v>
      </c>
      <c r="G7082" s="10" t="s">
        <v>40</v>
      </c>
      <c r="H7082" s="10" t="s">
        <v>39</v>
      </c>
      <c r="I7082" s="10" t="s">
        <v>28</v>
      </c>
      <c r="O7082" s="10">
        <f t="shared" si="110"/>
        <v>1</v>
      </c>
    </row>
    <row r="7083" spans="2:15" x14ac:dyDescent="0.3">
      <c r="B7083" s="10">
        <v>2020</v>
      </c>
      <c r="C7083" s="10" t="s">
        <v>36</v>
      </c>
      <c r="D7083" s="10" t="s">
        <v>37</v>
      </c>
      <c r="E7083" s="10" t="s">
        <v>17</v>
      </c>
      <c r="F7083" s="10" t="s">
        <v>18</v>
      </c>
      <c r="G7083" s="10" t="s">
        <v>19</v>
      </c>
      <c r="H7083" s="10" t="s">
        <v>34</v>
      </c>
      <c r="I7083" s="10" t="s">
        <v>21</v>
      </c>
      <c r="O7083" s="10">
        <f t="shared" si="110"/>
        <v>1</v>
      </c>
    </row>
    <row r="7084" spans="2:15" x14ac:dyDescent="0.3">
      <c r="B7084" s="10">
        <v>2025</v>
      </c>
      <c r="C7084" s="10" t="s">
        <v>22</v>
      </c>
      <c r="D7084" s="10" t="s">
        <v>33</v>
      </c>
      <c r="E7084" s="10" t="s">
        <v>17</v>
      </c>
      <c r="F7084" s="10" t="s">
        <v>18</v>
      </c>
      <c r="G7084" s="10" t="s">
        <v>19</v>
      </c>
      <c r="H7084" s="10" t="s">
        <v>39</v>
      </c>
      <c r="I7084" s="10" t="s">
        <v>21</v>
      </c>
      <c r="O7084" s="10">
        <f t="shared" si="110"/>
        <v>1</v>
      </c>
    </row>
    <row r="7085" spans="2:15" x14ac:dyDescent="0.3">
      <c r="B7085" s="10">
        <v>2022</v>
      </c>
      <c r="C7085" s="10" t="s">
        <v>41</v>
      </c>
      <c r="D7085" s="10" t="s">
        <v>33</v>
      </c>
      <c r="E7085" s="10" t="s">
        <v>24</v>
      </c>
      <c r="F7085" s="10" t="s">
        <v>30</v>
      </c>
      <c r="G7085" s="10" t="s">
        <v>38</v>
      </c>
      <c r="H7085" s="10" t="s">
        <v>39</v>
      </c>
      <c r="I7085" s="10" t="s">
        <v>34</v>
      </c>
      <c r="O7085" s="10">
        <f t="shared" si="110"/>
        <v>1</v>
      </c>
    </row>
    <row r="7086" spans="2:15" x14ac:dyDescent="0.3">
      <c r="B7086" s="10">
        <v>2023</v>
      </c>
      <c r="C7086" s="10" t="s">
        <v>29</v>
      </c>
      <c r="D7086" s="10" t="s">
        <v>16</v>
      </c>
      <c r="E7086" s="10" t="s">
        <v>35</v>
      </c>
      <c r="F7086" s="10" t="s">
        <v>30</v>
      </c>
      <c r="G7086" s="10" t="s">
        <v>32</v>
      </c>
      <c r="H7086" s="10" t="s">
        <v>39</v>
      </c>
      <c r="I7086" s="10" t="s">
        <v>28</v>
      </c>
      <c r="O7086" s="10">
        <f t="shared" si="110"/>
        <v>1</v>
      </c>
    </row>
    <row r="7087" spans="2:15" x14ac:dyDescent="0.3">
      <c r="B7087" s="10">
        <v>2024</v>
      </c>
      <c r="C7087" s="10" t="s">
        <v>41</v>
      </c>
      <c r="D7087" s="10" t="s">
        <v>31</v>
      </c>
      <c r="E7087" s="10" t="s">
        <v>24</v>
      </c>
      <c r="F7087" s="10" t="s">
        <v>18</v>
      </c>
      <c r="G7087" s="10" t="s">
        <v>44</v>
      </c>
      <c r="H7087" s="10" t="s">
        <v>20</v>
      </c>
      <c r="I7087" s="10" t="s">
        <v>28</v>
      </c>
      <c r="O7087" s="10">
        <f t="shared" si="110"/>
        <v>1</v>
      </c>
    </row>
    <row r="7088" spans="2:15" x14ac:dyDescent="0.3">
      <c r="B7088" s="10">
        <v>2025</v>
      </c>
      <c r="C7088" s="10" t="s">
        <v>29</v>
      </c>
      <c r="D7088" s="10" t="s">
        <v>37</v>
      </c>
      <c r="E7088" s="10" t="s">
        <v>24</v>
      </c>
      <c r="F7088" s="10" t="s">
        <v>25</v>
      </c>
      <c r="G7088" s="10" t="s">
        <v>40</v>
      </c>
      <c r="H7088" s="10" t="s">
        <v>27</v>
      </c>
      <c r="I7088" s="10" t="s">
        <v>34</v>
      </c>
      <c r="O7088" s="10">
        <f t="shared" si="110"/>
        <v>1</v>
      </c>
    </row>
    <row r="7089" spans="2:15" x14ac:dyDescent="0.3">
      <c r="B7089" s="10">
        <v>2020</v>
      </c>
      <c r="C7089" s="10" t="s">
        <v>22</v>
      </c>
      <c r="D7089" s="10" t="s">
        <v>42</v>
      </c>
      <c r="E7089" s="10" t="s">
        <v>24</v>
      </c>
      <c r="F7089" s="10" t="s">
        <v>30</v>
      </c>
      <c r="G7089" s="10" t="s">
        <v>40</v>
      </c>
      <c r="H7089" s="10" t="s">
        <v>27</v>
      </c>
      <c r="I7089" s="10" t="s">
        <v>34</v>
      </c>
      <c r="O7089" s="10">
        <f t="shared" si="110"/>
        <v>1</v>
      </c>
    </row>
    <row r="7090" spans="2:15" x14ac:dyDescent="0.3">
      <c r="B7090" s="10">
        <v>2020</v>
      </c>
      <c r="C7090" s="10" t="s">
        <v>29</v>
      </c>
      <c r="D7090" s="10" t="s">
        <v>33</v>
      </c>
      <c r="E7090" s="10" t="s">
        <v>24</v>
      </c>
      <c r="F7090" s="10" t="s">
        <v>18</v>
      </c>
      <c r="G7090" s="10" t="s">
        <v>19</v>
      </c>
      <c r="H7090" s="10" t="s">
        <v>34</v>
      </c>
      <c r="I7090" s="10" t="s">
        <v>28</v>
      </c>
      <c r="O7090" s="10">
        <f t="shared" si="110"/>
        <v>1</v>
      </c>
    </row>
    <row r="7091" spans="2:15" x14ac:dyDescent="0.3">
      <c r="B7091" s="10">
        <v>2026</v>
      </c>
      <c r="C7091" s="10" t="s">
        <v>41</v>
      </c>
      <c r="D7091" s="10" t="s">
        <v>16</v>
      </c>
      <c r="E7091" s="10" t="s">
        <v>24</v>
      </c>
      <c r="F7091" s="10" t="s">
        <v>18</v>
      </c>
      <c r="G7091" s="10" t="s">
        <v>44</v>
      </c>
      <c r="H7091" s="10" t="s">
        <v>27</v>
      </c>
      <c r="I7091" s="10" t="s">
        <v>34</v>
      </c>
      <c r="O7091" s="10">
        <f t="shared" si="110"/>
        <v>1</v>
      </c>
    </row>
    <row r="7092" spans="2:15" x14ac:dyDescent="0.3">
      <c r="B7092" s="10">
        <v>2025</v>
      </c>
      <c r="C7092" s="10" t="s">
        <v>29</v>
      </c>
      <c r="D7092" s="10" t="s">
        <v>31</v>
      </c>
      <c r="E7092" s="10" t="s">
        <v>35</v>
      </c>
      <c r="F7092" s="10" t="s">
        <v>30</v>
      </c>
      <c r="G7092" s="10" t="s">
        <v>38</v>
      </c>
      <c r="H7092" s="10" t="s">
        <v>20</v>
      </c>
      <c r="I7092" s="10" t="s">
        <v>21</v>
      </c>
      <c r="O7092" s="10">
        <f t="shared" si="110"/>
        <v>1</v>
      </c>
    </row>
    <row r="7093" spans="2:15" x14ac:dyDescent="0.3">
      <c r="B7093" s="10">
        <v>2020</v>
      </c>
      <c r="C7093" s="10" t="s">
        <v>15</v>
      </c>
      <c r="D7093" s="10" t="s">
        <v>42</v>
      </c>
      <c r="E7093" s="10" t="s">
        <v>24</v>
      </c>
      <c r="F7093" s="10" t="s">
        <v>30</v>
      </c>
      <c r="G7093" s="10" t="s">
        <v>26</v>
      </c>
      <c r="H7093" s="10" t="s">
        <v>20</v>
      </c>
      <c r="I7093" s="10" t="s">
        <v>21</v>
      </c>
      <c r="O7093" s="10">
        <f t="shared" si="110"/>
        <v>1</v>
      </c>
    </row>
    <row r="7094" spans="2:15" x14ac:dyDescent="0.3">
      <c r="B7094" s="10">
        <v>2022</v>
      </c>
      <c r="C7094" s="10" t="s">
        <v>41</v>
      </c>
      <c r="D7094" s="10" t="s">
        <v>23</v>
      </c>
      <c r="E7094" s="10" t="s">
        <v>24</v>
      </c>
      <c r="F7094" s="10" t="s">
        <v>25</v>
      </c>
      <c r="G7094" s="10" t="s">
        <v>38</v>
      </c>
      <c r="H7094" s="10" t="s">
        <v>39</v>
      </c>
      <c r="I7094" s="10" t="s">
        <v>21</v>
      </c>
      <c r="O7094" s="10">
        <f t="shared" si="110"/>
        <v>1</v>
      </c>
    </row>
    <row r="7095" spans="2:15" x14ac:dyDescent="0.3">
      <c r="B7095" s="10">
        <v>2023</v>
      </c>
      <c r="C7095" s="10" t="s">
        <v>41</v>
      </c>
      <c r="D7095" s="10" t="s">
        <v>23</v>
      </c>
      <c r="E7095" s="10" t="s">
        <v>17</v>
      </c>
      <c r="F7095" s="10" t="s">
        <v>18</v>
      </c>
      <c r="G7095" s="10" t="s">
        <v>32</v>
      </c>
      <c r="H7095" s="10" t="s">
        <v>27</v>
      </c>
      <c r="I7095" s="10" t="s">
        <v>21</v>
      </c>
      <c r="O7095" s="10">
        <f t="shared" si="110"/>
        <v>1</v>
      </c>
    </row>
    <row r="7096" spans="2:15" x14ac:dyDescent="0.3">
      <c r="B7096" s="10">
        <v>2023</v>
      </c>
      <c r="C7096" s="10" t="s">
        <v>43</v>
      </c>
      <c r="D7096" s="10" t="s">
        <v>33</v>
      </c>
      <c r="E7096" s="10" t="s">
        <v>24</v>
      </c>
      <c r="F7096" s="10" t="s">
        <v>25</v>
      </c>
      <c r="G7096" s="10" t="s">
        <v>38</v>
      </c>
      <c r="H7096" s="10" t="s">
        <v>20</v>
      </c>
      <c r="I7096" s="10" t="s">
        <v>21</v>
      </c>
      <c r="O7096" s="10">
        <f t="shared" si="110"/>
        <v>1</v>
      </c>
    </row>
    <row r="7097" spans="2:15" x14ac:dyDescent="0.3">
      <c r="B7097" s="10">
        <v>2022</v>
      </c>
      <c r="C7097" s="10" t="s">
        <v>43</v>
      </c>
      <c r="D7097" s="10" t="s">
        <v>31</v>
      </c>
      <c r="E7097" s="10" t="s">
        <v>24</v>
      </c>
      <c r="F7097" s="10" t="s">
        <v>18</v>
      </c>
      <c r="G7097" s="10" t="s">
        <v>26</v>
      </c>
      <c r="H7097" s="10" t="s">
        <v>39</v>
      </c>
      <c r="I7097" s="10" t="s">
        <v>28</v>
      </c>
      <c r="O7097" s="10">
        <f t="shared" si="110"/>
        <v>1</v>
      </c>
    </row>
    <row r="7098" spans="2:15" x14ac:dyDescent="0.3">
      <c r="B7098" s="10">
        <v>2025</v>
      </c>
      <c r="C7098" s="10" t="s">
        <v>15</v>
      </c>
      <c r="D7098" s="10" t="s">
        <v>23</v>
      </c>
      <c r="E7098" s="10" t="s">
        <v>17</v>
      </c>
      <c r="F7098" s="10" t="s">
        <v>30</v>
      </c>
      <c r="G7098" s="10" t="s">
        <v>44</v>
      </c>
      <c r="H7098" s="10" t="s">
        <v>39</v>
      </c>
      <c r="I7098" s="10" t="s">
        <v>28</v>
      </c>
      <c r="O7098" s="10">
        <f t="shared" si="110"/>
        <v>1</v>
      </c>
    </row>
    <row r="7099" spans="2:15" x14ac:dyDescent="0.3">
      <c r="B7099" s="10">
        <v>2021</v>
      </c>
      <c r="C7099" s="10" t="s">
        <v>41</v>
      </c>
      <c r="D7099" s="10" t="s">
        <v>23</v>
      </c>
      <c r="E7099" s="10" t="s">
        <v>17</v>
      </c>
      <c r="F7099" s="10" t="s">
        <v>30</v>
      </c>
      <c r="G7099" s="10" t="s">
        <v>26</v>
      </c>
      <c r="H7099" s="10" t="s">
        <v>27</v>
      </c>
      <c r="I7099" s="10" t="s">
        <v>34</v>
      </c>
      <c r="O7099" s="10">
        <f t="shared" si="110"/>
        <v>1</v>
      </c>
    </row>
    <row r="7100" spans="2:15" x14ac:dyDescent="0.3">
      <c r="B7100" s="10">
        <v>2023</v>
      </c>
      <c r="C7100" s="10" t="s">
        <v>36</v>
      </c>
      <c r="D7100" s="10" t="s">
        <v>31</v>
      </c>
      <c r="E7100" s="10" t="s">
        <v>17</v>
      </c>
      <c r="F7100" s="10" t="s">
        <v>30</v>
      </c>
      <c r="G7100" s="10" t="s">
        <v>40</v>
      </c>
      <c r="H7100" s="10" t="s">
        <v>34</v>
      </c>
      <c r="I7100" s="10" t="s">
        <v>28</v>
      </c>
      <c r="O7100" s="10">
        <f t="shared" si="110"/>
        <v>1</v>
      </c>
    </row>
    <row r="7101" spans="2:15" x14ac:dyDescent="0.3">
      <c r="B7101" s="10">
        <v>2026</v>
      </c>
      <c r="C7101" s="10" t="s">
        <v>43</v>
      </c>
      <c r="D7101" s="10" t="s">
        <v>42</v>
      </c>
      <c r="E7101" s="10" t="s">
        <v>24</v>
      </c>
      <c r="F7101" s="10" t="s">
        <v>18</v>
      </c>
      <c r="G7101" s="10" t="s">
        <v>32</v>
      </c>
      <c r="H7101" s="10" t="s">
        <v>20</v>
      </c>
      <c r="I7101" s="10" t="s">
        <v>28</v>
      </c>
      <c r="O7101" s="10">
        <f t="shared" si="110"/>
        <v>1</v>
      </c>
    </row>
    <row r="7102" spans="2:15" x14ac:dyDescent="0.3">
      <c r="B7102" s="10">
        <v>2020</v>
      </c>
      <c r="C7102" s="10" t="s">
        <v>43</v>
      </c>
      <c r="D7102" s="10" t="s">
        <v>23</v>
      </c>
      <c r="E7102" s="10" t="s">
        <v>35</v>
      </c>
      <c r="F7102" s="10" t="s">
        <v>25</v>
      </c>
      <c r="G7102" s="10" t="s">
        <v>38</v>
      </c>
      <c r="H7102" s="10" t="s">
        <v>27</v>
      </c>
      <c r="I7102" s="10" t="s">
        <v>28</v>
      </c>
      <c r="O7102" s="10">
        <f t="shared" si="110"/>
        <v>1</v>
      </c>
    </row>
    <row r="7103" spans="2:15" x14ac:dyDescent="0.3">
      <c r="B7103" s="10">
        <v>2021</v>
      </c>
      <c r="C7103" s="10" t="s">
        <v>45</v>
      </c>
      <c r="D7103" s="10" t="s">
        <v>16</v>
      </c>
      <c r="E7103" s="10" t="s">
        <v>24</v>
      </c>
      <c r="F7103" s="10" t="s">
        <v>25</v>
      </c>
      <c r="G7103" s="10" t="s">
        <v>32</v>
      </c>
      <c r="H7103" s="10" t="s">
        <v>20</v>
      </c>
      <c r="I7103" s="10" t="s">
        <v>28</v>
      </c>
      <c r="O7103" s="10">
        <f t="shared" si="110"/>
        <v>1</v>
      </c>
    </row>
    <row r="7104" spans="2:15" x14ac:dyDescent="0.3">
      <c r="B7104" s="10">
        <v>2023</v>
      </c>
      <c r="C7104" s="10" t="s">
        <v>41</v>
      </c>
      <c r="D7104" s="10" t="s">
        <v>37</v>
      </c>
      <c r="E7104" s="10" t="s">
        <v>17</v>
      </c>
      <c r="F7104" s="10" t="s">
        <v>25</v>
      </c>
      <c r="G7104" s="10" t="s">
        <v>44</v>
      </c>
      <c r="H7104" s="10" t="s">
        <v>39</v>
      </c>
      <c r="I7104" s="10" t="s">
        <v>21</v>
      </c>
      <c r="O7104" s="10">
        <f t="shared" si="110"/>
        <v>1</v>
      </c>
    </row>
    <row r="7105" spans="2:15" x14ac:dyDescent="0.3">
      <c r="B7105" s="10">
        <v>2020</v>
      </c>
      <c r="C7105" s="10" t="s">
        <v>36</v>
      </c>
      <c r="D7105" s="10" t="s">
        <v>33</v>
      </c>
      <c r="E7105" s="10" t="s">
        <v>35</v>
      </c>
      <c r="F7105" s="10" t="s">
        <v>25</v>
      </c>
      <c r="G7105" s="10" t="s">
        <v>19</v>
      </c>
      <c r="H7105" s="10" t="s">
        <v>27</v>
      </c>
      <c r="I7105" s="10" t="s">
        <v>34</v>
      </c>
      <c r="O7105" s="10">
        <f t="shared" si="110"/>
        <v>1</v>
      </c>
    </row>
    <row r="7106" spans="2:15" x14ac:dyDescent="0.3">
      <c r="B7106" s="10">
        <v>2023</v>
      </c>
      <c r="C7106" s="10" t="s">
        <v>29</v>
      </c>
      <c r="D7106" s="10" t="s">
        <v>42</v>
      </c>
      <c r="E7106" s="10" t="s">
        <v>24</v>
      </c>
      <c r="F7106" s="10" t="s">
        <v>18</v>
      </c>
      <c r="G7106" s="10" t="s">
        <v>38</v>
      </c>
      <c r="H7106" s="10" t="s">
        <v>34</v>
      </c>
      <c r="I7106" s="10" t="s">
        <v>21</v>
      </c>
      <c r="O7106" s="10">
        <f t="shared" si="110"/>
        <v>1</v>
      </c>
    </row>
    <row r="7107" spans="2:15" x14ac:dyDescent="0.3">
      <c r="B7107" s="10">
        <v>2022</v>
      </c>
      <c r="C7107" s="10" t="s">
        <v>41</v>
      </c>
      <c r="D7107" s="10" t="s">
        <v>42</v>
      </c>
      <c r="E7107" s="10" t="s">
        <v>17</v>
      </c>
      <c r="F7107" s="10" t="s">
        <v>25</v>
      </c>
      <c r="G7107" s="10" t="s">
        <v>44</v>
      </c>
      <c r="H7107" s="10" t="s">
        <v>39</v>
      </c>
      <c r="I7107" s="10" t="s">
        <v>28</v>
      </c>
      <c r="O7107" s="10">
        <f t="shared" si="110"/>
        <v>1</v>
      </c>
    </row>
    <row r="7108" spans="2:15" x14ac:dyDescent="0.3">
      <c r="B7108" s="10">
        <v>2020</v>
      </c>
      <c r="C7108" s="10" t="s">
        <v>45</v>
      </c>
      <c r="D7108" s="10" t="s">
        <v>16</v>
      </c>
      <c r="E7108" s="10" t="s">
        <v>24</v>
      </c>
      <c r="F7108" s="10" t="s">
        <v>18</v>
      </c>
      <c r="G7108" s="10" t="s">
        <v>26</v>
      </c>
      <c r="H7108" s="10" t="s">
        <v>27</v>
      </c>
      <c r="I7108" s="10" t="s">
        <v>28</v>
      </c>
      <c r="O7108" s="10">
        <f t="shared" si="110"/>
        <v>1</v>
      </c>
    </row>
    <row r="7109" spans="2:15" x14ac:dyDescent="0.3">
      <c r="B7109" s="10">
        <v>2023</v>
      </c>
      <c r="C7109" s="10" t="s">
        <v>41</v>
      </c>
      <c r="D7109" s="10" t="s">
        <v>42</v>
      </c>
      <c r="E7109" s="10" t="s">
        <v>35</v>
      </c>
      <c r="F7109" s="10" t="s">
        <v>30</v>
      </c>
      <c r="G7109" s="10" t="s">
        <v>32</v>
      </c>
      <c r="H7109" s="10" t="s">
        <v>39</v>
      </c>
      <c r="I7109" s="10" t="s">
        <v>34</v>
      </c>
      <c r="O7109" s="10">
        <f t="shared" ref="O7109:O7172" si="111">SUBTOTAL(103,B7109)</f>
        <v>1</v>
      </c>
    </row>
    <row r="7110" spans="2:15" x14ac:dyDescent="0.3">
      <c r="B7110" s="10">
        <v>2021</v>
      </c>
      <c r="C7110" s="10" t="s">
        <v>41</v>
      </c>
      <c r="D7110" s="10" t="s">
        <v>16</v>
      </c>
      <c r="E7110" s="10" t="s">
        <v>35</v>
      </c>
      <c r="F7110" s="10" t="s">
        <v>25</v>
      </c>
      <c r="G7110" s="10" t="s">
        <v>32</v>
      </c>
      <c r="H7110" s="10" t="s">
        <v>20</v>
      </c>
      <c r="I7110" s="10" t="s">
        <v>21</v>
      </c>
      <c r="O7110" s="10">
        <f t="shared" si="111"/>
        <v>1</v>
      </c>
    </row>
    <row r="7111" spans="2:15" x14ac:dyDescent="0.3">
      <c r="B7111" s="10">
        <v>2026</v>
      </c>
      <c r="C7111" s="10" t="s">
        <v>22</v>
      </c>
      <c r="D7111" s="10" t="s">
        <v>16</v>
      </c>
      <c r="E7111" s="10" t="s">
        <v>35</v>
      </c>
      <c r="F7111" s="10" t="s">
        <v>25</v>
      </c>
      <c r="G7111" s="10" t="s">
        <v>40</v>
      </c>
      <c r="H7111" s="10" t="s">
        <v>27</v>
      </c>
      <c r="I7111" s="10" t="s">
        <v>34</v>
      </c>
      <c r="O7111" s="10">
        <f t="shared" si="111"/>
        <v>1</v>
      </c>
    </row>
    <row r="7112" spans="2:15" x14ac:dyDescent="0.3">
      <c r="B7112" s="10">
        <v>2026</v>
      </c>
      <c r="C7112" s="10" t="s">
        <v>29</v>
      </c>
      <c r="D7112" s="10" t="s">
        <v>16</v>
      </c>
      <c r="E7112" s="10" t="s">
        <v>17</v>
      </c>
      <c r="F7112" s="10" t="s">
        <v>30</v>
      </c>
      <c r="G7112" s="10" t="s">
        <v>38</v>
      </c>
      <c r="H7112" s="10" t="s">
        <v>39</v>
      </c>
      <c r="I7112" s="10" t="s">
        <v>28</v>
      </c>
      <c r="O7112" s="10">
        <f t="shared" si="111"/>
        <v>1</v>
      </c>
    </row>
    <row r="7113" spans="2:15" x14ac:dyDescent="0.3">
      <c r="B7113" s="10">
        <v>2023</v>
      </c>
      <c r="C7113" s="10" t="s">
        <v>43</v>
      </c>
      <c r="D7113" s="10" t="s">
        <v>33</v>
      </c>
      <c r="E7113" s="10" t="s">
        <v>35</v>
      </c>
      <c r="F7113" s="10" t="s">
        <v>30</v>
      </c>
      <c r="G7113" s="10" t="s">
        <v>40</v>
      </c>
      <c r="H7113" s="10" t="s">
        <v>34</v>
      </c>
      <c r="I7113" s="10" t="s">
        <v>21</v>
      </c>
      <c r="O7113" s="10">
        <f t="shared" si="111"/>
        <v>1</v>
      </c>
    </row>
    <row r="7114" spans="2:15" x14ac:dyDescent="0.3">
      <c r="B7114" s="10">
        <v>2024</v>
      </c>
      <c r="C7114" s="10" t="s">
        <v>41</v>
      </c>
      <c r="D7114" s="10" t="s">
        <v>37</v>
      </c>
      <c r="E7114" s="10" t="s">
        <v>17</v>
      </c>
      <c r="F7114" s="10" t="s">
        <v>18</v>
      </c>
      <c r="G7114" s="10" t="s">
        <v>26</v>
      </c>
      <c r="H7114" s="10" t="s">
        <v>39</v>
      </c>
      <c r="I7114" s="10" t="s">
        <v>28</v>
      </c>
      <c r="O7114" s="10">
        <f t="shared" si="111"/>
        <v>1</v>
      </c>
    </row>
    <row r="7115" spans="2:15" x14ac:dyDescent="0.3">
      <c r="B7115" s="10">
        <v>2020</v>
      </c>
      <c r="C7115" s="10" t="s">
        <v>43</v>
      </c>
      <c r="D7115" s="10" t="s">
        <v>33</v>
      </c>
      <c r="E7115" s="10" t="s">
        <v>17</v>
      </c>
      <c r="F7115" s="10" t="s">
        <v>25</v>
      </c>
      <c r="G7115" s="10" t="s">
        <v>32</v>
      </c>
      <c r="H7115" s="10" t="s">
        <v>39</v>
      </c>
      <c r="I7115" s="10" t="s">
        <v>28</v>
      </c>
      <c r="O7115" s="10">
        <f t="shared" si="111"/>
        <v>1</v>
      </c>
    </row>
    <row r="7116" spans="2:15" x14ac:dyDescent="0.3">
      <c r="B7116" s="10">
        <v>2020</v>
      </c>
      <c r="C7116" s="10" t="s">
        <v>36</v>
      </c>
      <c r="D7116" s="10" t="s">
        <v>31</v>
      </c>
      <c r="E7116" s="10" t="s">
        <v>35</v>
      </c>
      <c r="F7116" s="10" t="s">
        <v>25</v>
      </c>
      <c r="G7116" s="10" t="s">
        <v>40</v>
      </c>
      <c r="H7116" s="10" t="s">
        <v>20</v>
      </c>
      <c r="I7116" s="10" t="s">
        <v>21</v>
      </c>
      <c r="O7116" s="10">
        <f t="shared" si="111"/>
        <v>1</v>
      </c>
    </row>
    <row r="7117" spans="2:15" x14ac:dyDescent="0.3">
      <c r="B7117" s="10">
        <v>2023</v>
      </c>
      <c r="C7117" s="10" t="s">
        <v>41</v>
      </c>
      <c r="D7117" s="10" t="s">
        <v>31</v>
      </c>
      <c r="E7117" s="10" t="s">
        <v>24</v>
      </c>
      <c r="F7117" s="10" t="s">
        <v>30</v>
      </c>
      <c r="G7117" s="10" t="s">
        <v>38</v>
      </c>
      <c r="H7117" s="10" t="s">
        <v>39</v>
      </c>
      <c r="I7117" s="10" t="s">
        <v>28</v>
      </c>
      <c r="O7117" s="10">
        <f t="shared" si="111"/>
        <v>1</v>
      </c>
    </row>
    <row r="7118" spans="2:15" x14ac:dyDescent="0.3">
      <c r="B7118" s="10">
        <v>2024</v>
      </c>
      <c r="C7118" s="10" t="s">
        <v>45</v>
      </c>
      <c r="D7118" s="10" t="s">
        <v>37</v>
      </c>
      <c r="E7118" s="10" t="s">
        <v>24</v>
      </c>
      <c r="F7118" s="10" t="s">
        <v>30</v>
      </c>
      <c r="G7118" s="10" t="s">
        <v>44</v>
      </c>
      <c r="H7118" s="10" t="s">
        <v>39</v>
      </c>
      <c r="I7118" s="10" t="s">
        <v>28</v>
      </c>
      <c r="O7118" s="10">
        <f t="shared" si="111"/>
        <v>1</v>
      </c>
    </row>
    <row r="7119" spans="2:15" x14ac:dyDescent="0.3">
      <c r="B7119" s="10">
        <v>2023</v>
      </c>
      <c r="C7119" s="10" t="s">
        <v>41</v>
      </c>
      <c r="D7119" s="10" t="s">
        <v>31</v>
      </c>
      <c r="E7119" s="10" t="s">
        <v>35</v>
      </c>
      <c r="F7119" s="10" t="s">
        <v>30</v>
      </c>
      <c r="G7119" s="10" t="s">
        <v>26</v>
      </c>
      <c r="H7119" s="10" t="s">
        <v>34</v>
      </c>
      <c r="I7119" s="10" t="s">
        <v>34</v>
      </c>
      <c r="O7119" s="10">
        <f t="shared" si="111"/>
        <v>1</v>
      </c>
    </row>
    <row r="7120" spans="2:15" x14ac:dyDescent="0.3">
      <c r="B7120" s="10">
        <v>2026</v>
      </c>
      <c r="C7120" s="10" t="s">
        <v>41</v>
      </c>
      <c r="D7120" s="10" t="s">
        <v>23</v>
      </c>
      <c r="E7120" s="10" t="s">
        <v>17</v>
      </c>
      <c r="F7120" s="10" t="s">
        <v>25</v>
      </c>
      <c r="G7120" s="10" t="s">
        <v>38</v>
      </c>
      <c r="H7120" s="10" t="s">
        <v>39</v>
      </c>
      <c r="I7120" s="10" t="s">
        <v>21</v>
      </c>
      <c r="O7120" s="10">
        <f t="shared" si="111"/>
        <v>1</v>
      </c>
    </row>
    <row r="7121" spans="2:15" x14ac:dyDescent="0.3">
      <c r="B7121" s="10">
        <v>2021</v>
      </c>
      <c r="C7121" s="10" t="s">
        <v>29</v>
      </c>
      <c r="D7121" s="10" t="s">
        <v>23</v>
      </c>
      <c r="E7121" s="10" t="s">
        <v>24</v>
      </c>
      <c r="F7121" s="10" t="s">
        <v>25</v>
      </c>
      <c r="G7121" s="10" t="s">
        <v>44</v>
      </c>
      <c r="H7121" s="10" t="s">
        <v>20</v>
      </c>
      <c r="I7121" s="10" t="s">
        <v>21</v>
      </c>
      <c r="O7121" s="10">
        <f t="shared" si="111"/>
        <v>1</v>
      </c>
    </row>
    <row r="7122" spans="2:15" x14ac:dyDescent="0.3">
      <c r="B7122" s="10">
        <v>2020</v>
      </c>
      <c r="C7122" s="10" t="s">
        <v>22</v>
      </c>
      <c r="D7122" s="10" t="s">
        <v>33</v>
      </c>
      <c r="E7122" s="10" t="s">
        <v>24</v>
      </c>
      <c r="F7122" s="10" t="s">
        <v>30</v>
      </c>
      <c r="G7122" s="10" t="s">
        <v>19</v>
      </c>
      <c r="H7122" s="10" t="s">
        <v>34</v>
      </c>
      <c r="I7122" s="10" t="s">
        <v>28</v>
      </c>
      <c r="O7122" s="10">
        <f t="shared" si="111"/>
        <v>1</v>
      </c>
    </row>
    <row r="7123" spans="2:15" x14ac:dyDescent="0.3">
      <c r="B7123" s="10">
        <v>2023</v>
      </c>
      <c r="C7123" s="10" t="s">
        <v>45</v>
      </c>
      <c r="D7123" s="10" t="s">
        <v>42</v>
      </c>
      <c r="E7123" s="10" t="s">
        <v>35</v>
      </c>
      <c r="F7123" s="10" t="s">
        <v>30</v>
      </c>
      <c r="G7123" s="10" t="s">
        <v>40</v>
      </c>
      <c r="H7123" s="10" t="s">
        <v>39</v>
      </c>
      <c r="I7123" s="10" t="s">
        <v>21</v>
      </c>
      <c r="O7123" s="10">
        <f t="shared" si="111"/>
        <v>1</v>
      </c>
    </row>
    <row r="7124" spans="2:15" x14ac:dyDescent="0.3">
      <c r="B7124" s="10">
        <v>2024</v>
      </c>
      <c r="C7124" s="10" t="s">
        <v>36</v>
      </c>
      <c r="D7124" s="10" t="s">
        <v>23</v>
      </c>
      <c r="E7124" s="10" t="s">
        <v>35</v>
      </c>
      <c r="F7124" s="10" t="s">
        <v>18</v>
      </c>
      <c r="G7124" s="10" t="s">
        <v>44</v>
      </c>
      <c r="H7124" s="10" t="s">
        <v>34</v>
      </c>
      <c r="I7124" s="10" t="s">
        <v>21</v>
      </c>
      <c r="O7124" s="10">
        <f t="shared" si="111"/>
        <v>1</v>
      </c>
    </row>
    <row r="7125" spans="2:15" x14ac:dyDescent="0.3">
      <c r="B7125" s="10">
        <v>2020</v>
      </c>
      <c r="C7125" s="10" t="s">
        <v>41</v>
      </c>
      <c r="D7125" s="10" t="s">
        <v>31</v>
      </c>
      <c r="E7125" s="10" t="s">
        <v>17</v>
      </c>
      <c r="F7125" s="10" t="s">
        <v>30</v>
      </c>
      <c r="G7125" s="10" t="s">
        <v>38</v>
      </c>
      <c r="H7125" s="10" t="s">
        <v>34</v>
      </c>
      <c r="I7125" s="10" t="s">
        <v>34</v>
      </c>
      <c r="O7125" s="10">
        <f t="shared" si="111"/>
        <v>1</v>
      </c>
    </row>
    <row r="7126" spans="2:15" x14ac:dyDescent="0.3">
      <c r="B7126" s="10">
        <v>2020</v>
      </c>
      <c r="C7126" s="10" t="s">
        <v>36</v>
      </c>
      <c r="D7126" s="10" t="s">
        <v>31</v>
      </c>
      <c r="E7126" s="10" t="s">
        <v>17</v>
      </c>
      <c r="F7126" s="10" t="s">
        <v>18</v>
      </c>
      <c r="G7126" s="10" t="s">
        <v>32</v>
      </c>
      <c r="H7126" s="10" t="s">
        <v>27</v>
      </c>
      <c r="I7126" s="10" t="s">
        <v>21</v>
      </c>
      <c r="O7126" s="10">
        <f t="shared" si="111"/>
        <v>1</v>
      </c>
    </row>
    <row r="7127" spans="2:15" x14ac:dyDescent="0.3">
      <c r="B7127" s="10">
        <v>2020</v>
      </c>
      <c r="C7127" s="10" t="s">
        <v>36</v>
      </c>
      <c r="D7127" s="10" t="s">
        <v>37</v>
      </c>
      <c r="E7127" s="10" t="s">
        <v>17</v>
      </c>
      <c r="F7127" s="10" t="s">
        <v>25</v>
      </c>
      <c r="G7127" s="10" t="s">
        <v>19</v>
      </c>
      <c r="H7127" s="10" t="s">
        <v>34</v>
      </c>
      <c r="I7127" s="10" t="s">
        <v>21</v>
      </c>
      <c r="O7127" s="10">
        <f t="shared" si="111"/>
        <v>1</v>
      </c>
    </row>
    <row r="7128" spans="2:15" x14ac:dyDescent="0.3">
      <c r="B7128" s="10">
        <v>2020</v>
      </c>
      <c r="C7128" s="10" t="s">
        <v>15</v>
      </c>
      <c r="D7128" s="10" t="s">
        <v>42</v>
      </c>
      <c r="E7128" s="10" t="s">
        <v>17</v>
      </c>
      <c r="F7128" s="10" t="s">
        <v>25</v>
      </c>
      <c r="G7128" s="10" t="s">
        <v>19</v>
      </c>
      <c r="H7128" s="10" t="s">
        <v>27</v>
      </c>
      <c r="I7128" s="10" t="s">
        <v>28</v>
      </c>
      <c r="O7128" s="10">
        <f t="shared" si="111"/>
        <v>1</v>
      </c>
    </row>
    <row r="7129" spans="2:15" x14ac:dyDescent="0.3">
      <c r="B7129" s="10">
        <v>2020</v>
      </c>
      <c r="C7129" s="10" t="s">
        <v>45</v>
      </c>
      <c r="D7129" s="10" t="s">
        <v>42</v>
      </c>
      <c r="E7129" s="10" t="s">
        <v>24</v>
      </c>
      <c r="F7129" s="10" t="s">
        <v>25</v>
      </c>
      <c r="G7129" s="10" t="s">
        <v>44</v>
      </c>
      <c r="H7129" s="10" t="s">
        <v>27</v>
      </c>
      <c r="I7129" s="10" t="s">
        <v>34</v>
      </c>
      <c r="O7129" s="10">
        <f t="shared" si="111"/>
        <v>1</v>
      </c>
    </row>
    <row r="7130" spans="2:15" x14ac:dyDescent="0.3">
      <c r="B7130" s="10">
        <v>2020</v>
      </c>
      <c r="C7130" s="10" t="s">
        <v>29</v>
      </c>
      <c r="D7130" s="10" t="s">
        <v>31</v>
      </c>
      <c r="E7130" s="10" t="s">
        <v>17</v>
      </c>
      <c r="F7130" s="10" t="s">
        <v>18</v>
      </c>
      <c r="G7130" s="10" t="s">
        <v>40</v>
      </c>
      <c r="H7130" s="10" t="s">
        <v>34</v>
      </c>
      <c r="I7130" s="10" t="s">
        <v>21</v>
      </c>
      <c r="O7130" s="10">
        <f t="shared" si="111"/>
        <v>1</v>
      </c>
    </row>
    <row r="7131" spans="2:15" x14ac:dyDescent="0.3">
      <c r="B7131" s="10">
        <v>2024</v>
      </c>
      <c r="C7131" s="10" t="s">
        <v>22</v>
      </c>
      <c r="D7131" s="10" t="s">
        <v>37</v>
      </c>
      <c r="E7131" s="10" t="s">
        <v>35</v>
      </c>
      <c r="F7131" s="10" t="s">
        <v>30</v>
      </c>
      <c r="G7131" s="10" t="s">
        <v>40</v>
      </c>
      <c r="H7131" s="10" t="s">
        <v>27</v>
      </c>
      <c r="I7131" s="10" t="s">
        <v>34</v>
      </c>
      <c r="O7131" s="10">
        <f t="shared" si="111"/>
        <v>1</v>
      </c>
    </row>
    <row r="7132" spans="2:15" x14ac:dyDescent="0.3">
      <c r="B7132" s="10">
        <v>2020</v>
      </c>
      <c r="C7132" s="10" t="s">
        <v>41</v>
      </c>
      <c r="D7132" s="10" t="s">
        <v>23</v>
      </c>
      <c r="E7132" s="10" t="s">
        <v>35</v>
      </c>
      <c r="F7132" s="10" t="s">
        <v>30</v>
      </c>
      <c r="G7132" s="10" t="s">
        <v>40</v>
      </c>
      <c r="H7132" s="10" t="s">
        <v>39</v>
      </c>
      <c r="I7132" s="10" t="s">
        <v>21</v>
      </c>
      <c r="O7132" s="10">
        <f t="shared" si="111"/>
        <v>1</v>
      </c>
    </row>
    <row r="7133" spans="2:15" x14ac:dyDescent="0.3">
      <c r="B7133" s="10">
        <v>2025</v>
      </c>
      <c r="C7133" s="10" t="s">
        <v>29</v>
      </c>
      <c r="D7133" s="10" t="s">
        <v>33</v>
      </c>
      <c r="E7133" s="10" t="s">
        <v>35</v>
      </c>
      <c r="F7133" s="10" t="s">
        <v>30</v>
      </c>
      <c r="G7133" s="10" t="s">
        <v>19</v>
      </c>
      <c r="H7133" s="10" t="s">
        <v>34</v>
      </c>
      <c r="I7133" s="10" t="s">
        <v>28</v>
      </c>
      <c r="O7133" s="10">
        <f t="shared" si="111"/>
        <v>1</v>
      </c>
    </row>
    <row r="7134" spans="2:15" x14ac:dyDescent="0.3">
      <c r="B7134" s="10">
        <v>2026</v>
      </c>
      <c r="C7134" s="10" t="s">
        <v>22</v>
      </c>
      <c r="D7134" s="10" t="s">
        <v>33</v>
      </c>
      <c r="E7134" s="10" t="s">
        <v>17</v>
      </c>
      <c r="F7134" s="10" t="s">
        <v>30</v>
      </c>
      <c r="G7134" s="10" t="s">
        <v>26</v>
      </c>
      <c r="H7134" s="10" t="s">
        <v>39</v>
      </c>
      <c r="I7134" s="10" t="s">
        <v>28</v>
      </c>
      <c r="O7134" s="10">
        <f t="shared" si="111"/>
        <v>1</v>
      </c>
    </row>
    <row r="7135" spans="2:15" x14ac:dyDescent="0.3">
      <c r="B7135" s="10">
        <v>2026</v>
      </c>
      <c r="C7135" s="10" t="s">
        <v>29</v>
      </c>
      <c r="D7135" s="10" t="s">
        <v>42</v>
      </c>
      <c r="E7135" s="10" t="s">
        <v>24</v>
      </c>
      <c r="F7135" s="10" t="s">
        <v>18</v>
      </c>
      <c r="G7135" s="10" t="s">
        <v>32</v>
      </c>
      <c r="H7135" s="10" t="s">
        <v>27</v>
      </c>
      <c r="I7135" s="10" t="s">
        <v>34</v>
      </c>
      <c r="O7135" s="10">
        <f t="shared" si="111"/>
        <v>1</v>
      </c>
    </row>
    <row r="7136" spans="2:15" x14ac:dyDescent="0.3">
      <c r="B7136" s="10">
        <v>2026</v>
      </c>
      <c r="C7136" s="10" t="s">
        <v>29</v>
      </c>
      <c r="D7136" s="10" t="s">
        <v>23</v>
      </c>
      <c r="E7136" s="10" t="s">
        <v>24</v>
      </c>
      <c r="F7136" s="10" t="s">
        <v>18</v>
      </c>
      <c r="G7136" s="10" t="s">
        <v>19</v>
      </c>
      <c r="H7136" s="10" t="s">
        <v>27</v>
      </c>
      <c r="I7136" s="10" t="s">
        <v>34</v>
      </c>
      <c r="O7136" s="10">
        <f t="shared" si="111"/>
        <v>1</v>
      </c>
    </row>
    <row r="7137" spans="2:15" x14ac:dyDescent="0.3">
      <c r="B7137" s="10">
        <v>2025</v>
      </c>
      <c r="C7137" s="10" t="s">
        <v>41</v>
      </c>
      <c r="D7137" s="10" t="s">
        <v>33</v>
      </c>
      <c r="E7137" s="10" t="s">
        <v>24</v>
      </c>
      <c r="F7137" s="10" t="s">
        <v>25</v>
      </c>
      <c r="G7137" s="10" t="s">
        <v>44</v>
      </c>
      <c r="H7137" s="10" t="s">
        <v>34</v>
      </c>
      <c r="I7137" s="10" t="s">
        <v>28</v>
      </c>
      <c r="O7137" s="10">
        <f t="shared" si="111"/>
        <v>1</v>
      </c>
    </row>
    <row r="7138" spans="2:15" x14ac:dyDescent="0.3">
      <c r="B7138" s="10">
        <v>2022</v>
      </c>
      <c r="C7138" s="10" t="s">
        <v>41</v>
      </c>
      <c r="D7138" s="10" t="s">
        <v>42</v>
      </c>
      <c r="E7138" s="10" t="s">
        <v>35</v>
      </c>
      <c r="F7138" s="10" t="s">
        <v>25</v>
      </c>
      <c r="G7138" s="10" t="s">
        <v>32</v>
      </c>
      <c r="H7138" s="10" t="s">
        <v>20</v>
      </c>
      <c r="I7138" s="10" t="s">
        <v>28</v>
      </c>
      <c r="O7138" s="10">
        <f t="shared" si="111"/>
        <v>1</v>
      </c>
    </row>
    <row r="7139" spans="2:15" x14ac:dyDescent="0.3">
      <c r="B7139" s="10">
        <v>2023</v>
      </c>
      <c r="C7139" s="10" t="s">
        <v>15</v>
      </c>
      <c r="D7139" s="10" t="s">
        <v>42</v>
      </c>
      <c r="E7139" s="10" t="s">
        <v>24</v>
      </c>
      <c r="F7139" s="10" t="s">
        <v>30</v>
      </c>
      <c r="G7139" s="10" t="s">
        <v>44</v>
      </c>
      <c r="H7139" s="10" t="s">
        <v>39</v>
      </c>
      <c r="I7139" s="10" t="s">
        <v>28</v>
      </c>
      <c r="O7139" s="10">
        <f t="shared" si="111"/>
        <v>1</v>
      </c>
    </row>
    <row r="7140" spans="2:15" x14ac:dyDescent="0.3">
      <c r="B7140" s="10">
        <v>2020</v>
      </c>
      <c r="C7140" s="10" t="s">
        <v>36</v>
      </c>
      <c r="D7140" s="10" t="s">
        <v>23</v>
      </c>
      <c r="E7140" s="10" t="s">
        <v>17</v>
      </c>
      <c r="F7140" s="10" t="s">
        <v>25</v>
      </c>
      <c r="G7140" s="10" t="s">
        <v>32</v>
      </c>
      <c r="H7140" s="10" t="s">
        <v>20</v>
      </c>
      <c r="I7140" s="10" t="s">
        <v>34</v>
      </c>
      <c r="O7140" s="10">
        <f t="shared" si="111"/>
        <v>1</v>
      </c>
    </row>
    <row r="7141" spans="2:15" x14ac:dyDescent="0.3">
      <c r="B7141" s="10">
        <v>2022</v>
      </c>
      <c r="C7141" s="10" t="s">
        <v>41</v>
      </c>
      <c r="D7141" s="10" t="s">
        <v>31</v>
      </c>
      <c r="E7141" s="10" t="s">
        <v>24</v>
      </c>
      <c r="F7141" s="10" t="s">
        <v>25</v>
      </c>
      <c r="G7141" s="10" t="s">
        <v>40</v>
      </c>
      <c r="H7141" s="10" t="s">
        <v>20</v>
      </c>
      <c r="I7141" s="10" t="s">
        <v>28</v>
      </c>
      <c r="O7141" s="10">
        <f t="shared" si="111"/>
        <v>1</v>
      </c>
    </row>
    <row r="7142" spans="2:15" x14ac:dyDescent="0.3">
      <c r="B7142" s="10">
        <v>2020</v>
      </c>
      <c r="C7142" s="10" t="s">
        <v>15</v>
      </c>
      <c r="D7142" s="10" t="s">
        <v>37</v>
      </c>
      <c r="E7142" s="10" t="s">
        <v>35</v>
      </c>
      <c r="F7142" s="10" t="s">
        <v>18</v>
      </c>
      <c r="G7142" s="10" t="s">
        <v>26</v>
      </c>
      <c r="H7142" s="10" t="s">
        <v>20</v>
      </c>
      <c r="I7142" s="10" t="s">
        <v>21</v>
      </c>
      <c r="O7142" s="10">
        <f t="shared" si="111"/>
        <v>1</v>
      </c>
    </row>
    <row r="7143" spans="2:15" x14ac:dyDescent="0.3">
      <c r="B7143" s="10">
        <v>2024</v>
      </c>
      <c r="C7143" s="10" t="s">
        <v>22</v>
      </c>
      <c r="D7143" s="10" t="s">
        <v>33</v>
      </c>
      <c r="E7143" s="10" t="s">
        <v>17</v>
      </c>
      <c r="F7143" s="10" t="s">
        <v>18</v>
      </c>
      <c r="G7143" s="10" t="s">
        <v>32</v>
      </c>
      <c r="H7143" s="10" t="s">
        <v>34</v>
      </c>
      <c r="I7143" s="10" t="s">
        <v>21</v>
      </c>
      <c r="O7143" s="10">
        <f t="shared" si="111"/>
        <v>1</v>
      </c>
    </row>
    <row r="7144" spans="2:15" x14ac:dyDescent="0.3">
      <c r="B7144" s="10">
        <v>2024</v>
      </c>
      <c r="C7144" s="10" t="s">
        <v>41</v>
      </c>
      <c r="D7144" s="10" t="s">
        <v>37</v>
      </c>
      <c r="E7144" s="10" t="s">
        <v>17</v>
      </c>
      <c r="F7144" s="10" t="s">
        <v>30</v>
      </c>
      <c r="G7144" s="10" t="s">
        <v>38</v>
      </c>
      <c r="H7144" s="10" t="s">
        <v>27</v>
      </c>
      <c r="I7144" s="10" t="s">
        <v>28</v>
      </c>
      <c r="O7144" s="10">
        <f t="shared" si="111"/>
        <v>1</v>
      </c>
    </row>
    <row r="7145" spans="2:15" x14ac:dyDescent="0.3">
      <c r="B7145" s="10">
        <v>2024</v>
      </c>
      <c r="C7145" s="10" t="s">
        <v>36</v>
      </c>
      <c r="D7145" s="10" t="s">
        <v>42</v>
      </c>
      <c r="E7145" s="10" t="s">
        <v>24</v>
      </c>
      <c r="F7145" s="10" t="s">
        <v>30</v>
      </c>
      <c r="G7145" s="10" t="s">
        <v>26</v>
      </c>
      <c r="H7145" s="10" t="s">
        <v>27</v>
      </c>
      <c r="I7145" s="10" t="s">
        <v>28</v>
      </c>
      <c r="O7145" s="10">
        <f t="shared" si="111"/>
        <v>1</v>
      </c>
    </row>
    <row r="7146" spans="2:15" x14ac:dyDescent="0.3">
      <c r="B7146" s="10">
        <v>2021</v>
      </c>
      <c r="C7146" s="10" t="s">
        <v>29</v>
      </c>
      <c r="D7146" s="10" t="s">
        <v>31</v>
      </c>
      <c r="E7146" s="10" t="s">
        <v>17</v>
      </c>
      <c r="F7146" s="10" t="s">
        <v>18</v>
      </c>
      <c r="G7146" s="10" t="s">
        <v>40</v>
      </c>
      <c r="H7146" s="10" t="s">
        <v>27</v>
      </c>
      <c r="I7146" s="10" t="s">
        <v>28</v>
      </c>
      <c r="O7146" s="10">
        <f t="shared" si="111"/>
        <v>1</v>
      </c>
    </row>
    <row r="7147" spans="2:15" x14ac:dyDescent="0.3">
      <c r="B7147" s="10">
        <v>2023</v>
      </c>
      <c r="C7147" s="10" t="s">
        <v>43</v>
      </c>
      <c r="D7147" s="10" t="s">
        <v>23</v>
      </c>
      <c r="E7147" s="10" t="s">
        <v>24</v>
      </c>
      <c r="F7147" s="10" t="s">
        <v>18</v>
      </c>
      <c r="G7147" s="10" t="s">
        <v>44</v>
      </c>
      <c r="H7147" s="10" t="s">
        <v>27</v>
      </c>
      <c r="I7147" s="10" t="s">
        <v>34</v>
      </c>
      <c r="O7147" s="10">
        <f t="shared" si="111"/>
        <v>1</v>
      </c>
    </row>
    <row r="7148" spans="2:15" x14ac:dyDescent="0.3">
      <c r="B7148" s="10">
        <v>2026</v>
      </c>
      <c r="C7148" s="10" t="s">
        <v>29</v>
      </c>
      <c r="D7148" s="10" t="s">
        <v>37</v>
      </c>
      <c r="E7148" s="10" t="s">
        <v>17</v>
      </c>
      <c r="F7148" s="10" t="s">
        <v>18</v>
      </c>
      <c r="G7148" s="10" t="s">
        <v>19</v>
      </c>
      <c r="H7148" s="10" t="s">
        <v>27</v>
      </c>
      <c r="I7148" s="10" t="s">
        <v>34</v>
      </c>
      <c r="O7148" s="10">
        <f t="shared" si="111"/>
        <v>1</v>
      </c>
    </row>
    <row r="7149" spans="2:15" x14ac:dyDescent="0.3">
      <c r="B7149" s="10">
        <v>2025</v>
      </c>
      <c r="C7149" s="10" t="s">
        <v>29</v>
      </c>
      <c r="D7149" s="10" t="s">
        <v>42</v>
      </c>
      <c r="E7149" s="10" t="s">
        <v>17</v>
      </c>
      <c r="F7149" s="10" t="s">
        <v>25</v>
      </c>
      <c r="G7149" s="10" t="s">
        <v>38</v>
      </c>
      <c r="H7149" s="10" t="s">
        <v>34</v>
      </c>
      <c r="I7149" s="10" t="s">
        <v>21</v>
      </c>
      <c r="O7149" s="10">
        <f t="shared" si="111"/>
        <v>1</v>
      </c>
    </row>
    <row r="7150" spans="2:15" x14ac:dyDescent="0.3">
      <c r="B7150" s="10">
        <v>2024</v>
      </c>
      <c r="C7150" s="10" t="s">
        <v>15</v>
      </c>
      <c r="D7150" s="10" t="s">
        <v>31</v>
      </c>
      <c r="E7150" s="10" t="s">
        <v>35</v>
      </c>
      <c r="F7150" s="10" t="s">
        <v>25</v>
      </c>
      <c r="G7150" s="10" t="s">
        <v>44</v>
      </c>
      <c r="H7150" s="10" t="s">
        <v>39</v>
      </c>
      <c r="I7150" s="10" t="s">
        <v>34</v>
      </c>
      <c r="O7150" s="10">
        <f t="shared" si="111"/>
        <v>1</v>
      </c>
    </row>
    <row r="7151" spans="2:15" x14ac:dyDescent="0.3">
      <c r="B7151" s="10">
        <v>2021</v>
      </c>
      <c r="C7151" s="10" t="s">
        <v>36</v>
      </c>
      <c r="D7151" s="10" t="s">
        <v>23</v>
      </c>
      <c r="E7151" s="10" t="s">
        <v>17</v>
      </c>
      <c r="F7151" s="10" t="s">
        <v>25</v>
      </c>
      <c r="G7151" s="10" t="s">
        <v>38</v>
      </c>
      <c r="H7151" s="10" t="s">
        <v>27</v>
      </c>
      <c r="I7151" s="10" t="s">
        <v>28</v>
      </c>
      <c r="O7151" s="10">
        <f t="shared" si="111"/>
        <v>1</v>
      </c>
    </row>
    <row r="7152" spans="2:15" x14ac:dyDescent="0.3">
      <c r="B7152" s="10">
        <v>2024</v>
      </c>
      <c r="C7152" s="10" t="s">
        <v>22</v>
      </c>
      <c r="D7152" s="10" t="s">
        <v>31</v>
      </c>
      <c r="E7152" s="10" t="s">
        <v>17</v>
      </c>
      <c r="F7152" s="10" t="s">
        <v>30</v>
      </c>
      <c r="G7152" s="10" t="s">
        <v>40</v>
      </c>
      <c r="H7152" s="10" t="s">
        <v>20</v>
      </c>
      <c r="I7152" s="10" t="s">
        <v>28</v>
      </c>
      <c r="O7152" s="10">
        <f t="shared" si="111"/>
        <v>1</v>
      </c>
    </row>
    <row r="7153" spans="2:15" x14ac:dyDescent="0.3">
      <c r="B7153" s="10">
        <v>2020</v>
      </c>
      <c r="C7153" s="10" t="s">
        <v>15</v>
      </c>
      <c r="D7153" s="10" t="s">
        <v>37</v>
      </c>
      <c r="E7153" s="10" t="s">
        <v>17</v>
      </c>
      <c r="F7153" s="10" t="s">
        <v>25</v>
      </c>
      <c r="G7153" s="10" t="s">
        <v>40</v>
      </c>
      <c r="H7153" s="10" t="s">
        <v>27</v>
      </c>
      <c r="I7153" s="10" t="s">
        <v>28</v>
      </c>
      <c r="O7153" s="10">
        <f t="shared" si="111"/>
        <v>1</v>
      </c>
    </row>
    <row r="7154" spans="2:15" x14ac:dyDescent="0.3">
      <c r="B7154" s="10">
        <v>2022</v>
      </c>
      <c r="C7154" s="10" t="s">
        <v>45</v>
      </c>
      <c r="D7154" s="10" t="s">
        <v>33</v>
      </c>
      <c r="E7154" s="10" t="s">
        <v>24</v>
      </c>
      <c r="F7154" s="10" t="s">
        <v>30</v>
      </c>
      <c r="G7154" s="10" t="s">
        <v>19</v>
      </c>
      <c r="H7154" s="10" t="s">
        <v>20</v>
      </c>
      <c r="I7154" s="10" t="s">
        <v>28</v>
      </c>
      <c r="O7154" s="10">
        <f t="shared" si="111"/>
        <v>1</v>
      </c>
    </row>
    <row r="7155" spans="2:15" x14ac:dyDescent="0.3">
      <c r="B7155" s="10">
        <v>2022</v>
      </c>
      <c r="C7155" s="10" t="s">
        <v>43</v>
      </c>
      <c r="D7155" s="10" t="s">
        <v>33</v>
      </c>
      <c r="E7155" s="10" t="s">
        <v>35</v>
      </c>
      <c r="F7155" s="10" t="s">
        <v>25</v>
      </c>
      <c r="G7155" s="10" t="s">
        <v>38</v>
      </c>
      <c r="H7155" s="10" t="s">
        <v>39</v>
      </c>
      <c r="I7155" s="10" t="s">
        <v>28</v>
      </c>
      <c r="O7155" s="10">
        <f t="shared" si="111"/>
        <v>1</v>
      </c>
    </row>
    <row r="7156" spans="2:15" x14ac:dyDescent="0.3">
      <c r="B7156" s="10">
        <v>2020</v>
      </c>
      <c r="C7156" s="10" t="s">
        <v>29</v>
      </c>
      <c r="D7156" s="10" t="s">
        <v>23</v>
      </c>
      <c r="E7156" s="10" t="s">
        <v>24</v>
      </c>
      <c r="F7156" s="10" t="s">
        <v>25</v>
      </c>
      <c r="G7156" s="10" t="s">
        <v>19</v>
      </c>
      <c r="H7156" s="10" t="s">
        <v>34</v>
      </c>
      <c r="I7156" s="10" t="s">
        <v>28</v>
      </c>
      <c r="O7156" s="10">
        <f t="shared" si="111"/>
        <v>1</v>
      </c>
    </row>
    <row r="7157" spans="2:15" x14ac:dyDescent="0.3">
      <c r="B7157" s="10">
        <v>2021</v>
      </c>
      <c r="C7157" s="10" t="s">
        <v>41</v>
      </c>
      <c r="D7157" s="10" t="s">
        <v>16</v>
      </c>
      <c r="E7157" s="10" t="s">
        <v>35</v>
      </c>
      <c r="F7157" s="10" t="s">
        <v>25</v>
      </c>
      <c r="G7157" s="10" t="s">
        <v>26</v>
      </c>
      <c r="H7157" s="10" t="s">
        <v>39</v>
      </c>
      <c r="I7157" s="10" t="s">
        <v>34</v>
      </c>
      <c r="O7157" s="10">
        <f t="shared" si="111"/>
        <v>1</v>
      </c>
    </row>
    <row r="7158" spans="2:15" x14ac:dyDescent="0.3">
      <c r="B7158" s="10">
        <v>2024</v>
      </c>
      <c r="C7158" s="10" t="s">
        <v>36</v>
      </c>
      <c r="D7158" s="10" t="s">
        <v>37</v>
      </c>
      <c r="E7158" s="10" t="s">
        <v>24</v>
      </c>
      <c r="F7158" s="10" t="s">
        <v>30</v>
      </c>
      <c r="G7158" s="10" t="s">
        <v>19</v>
      </c>
      <c r="H7158" s="10" t="s">
        <v>34</v>
      </c>
      <c r="I7158" s="10" t="s">
        <v>28</v>
      </c>
      <c r="O7158" s="10">
        <f t="shared" si="111"/>
        <v>1</v>
      </c>
    </row>
    <row r="7159" spans="2:15" x14ac:dyDescent="0.3">
      <c r="B7159" s="10">
        <v>2020</v>
      </c>
      <c r="C7159" s="10" t="s">
        <v>36</v>
      </c>
      <c r="D7159" s="10" t="s">
        <v>16</v>
      </c>
      <c r="E7159" s="10" t="s">
        <v>35</v>
      </c>
      <c r="F7159" s="10" t="s">
        <v>30</v>
      </c>
      <c r="G7159" s="10" t="s">
        <v>44</v>
      </c>
      <c r="H7159" s="10" t="s">
        <v>20</v>
      </c>
      <c r="I7159" s="10" t="s">
        <v>21</v>
      </c>
      <c r="O7159" s="10">
        <f t="shared" si="111"/>
        <v>1</v>
      </c>
    </row>
    <row r="7160" spans="2:15" x14ac:dyDescent="0.3">
      <c r="B7160" s="10">
        <v>2022</v>
      </c>
      <c r="C7160" s="10" t="s">
        <v>41</v>
      </c>
      <c r="D7160" s="10" t="s">
        <v>31</v>
      </c>
      <c r="E7160" s="10" t="s">
        <v>17</v>
      </c>
      <c r="F7160" s="10" t="s">
        <v>30</v>
      </c>
      <c r="G7160" s="10" t="s">
        <v>32</v>
      </c>
      <c r="H7160" s="10" t="s">
        <v>27</v>
      </c>
      <c r="I7160" s="10" t="s">
        <v>21</v>
      </c>
      <c r="O7160" s="10">
        <f t="shared" si="111"/>
        <v>1</v>
      </c>
    </row>
    <row r="7161" spans="2:15" x14ac:dyDescent="0.3">
      <c r="B7161" s="10">
        <v>2022</v>
      </c>
      <c r="C7161" s="10" t="s">
        <v>36</v>
      </c>
      <c r="D7161" s="10" t="s">
        <v>23</v>
      </c>
      <c r="E7161" s="10" t="s">
        <v>24</v>
      </c>
      <c r="F7161" s="10" t="s">
        <v>30</v>
      </c>
      <c r="G7161" s="10" t="s">
        <v>26</v>
      </c>
      <c r="H7161" s="10" t="s">
        <v>39</v>
      </c>
      <c r="I7161" s="10" t="s">
        <v>21</v>
      </c>
      <c r="O7161" s="10">
        <f t="shared" si="111"/>
        <v>1</v>
      </c>
    </row>
    <row r="7162" spans="2:15" x14ac:dyDescent="0.3">
      <c r="B7162" s="10">
        <v>2020</v>
      </c>
      <c r="C7162" s="10" t="s">
        <v>43</v>
      </c>
      <c r="D7162" s="10" t="s">
        <v>16</v>
      </c>
      <c r="E7162" s="10" t="s">
        <v>24</v>
      </c>
      <c r="F7162" s="10" t="s">
        <v>25</v>
      </c>
      <c r="G7162" s="10" t="s">
        <v>44</v>
      </c>
      <c r="H7162" s="10" t="s">
        <v>27</v>
      </c>
      <c r="I7162" s="10" t="s">
        <v>21</v>
      </c>
      <c r="O7162" s="10">
        <f t="shared" si="111"/>
        <v>1</v>
      </c>
    </row>
    <row r="7163" spans="2:15" x14ac:dyDescent="0.3">
      <c r="B7163" s="10">
        <v>2025</v>
      </c>
      <c r="C7163" s="10" t="s">
        <v>22</v>
      </c>
      <c r="D7163" s="10" t="s">
        <v>33</v>
      </c>
      <c r="E7163" s="10" t="s">
        <v>35</v>
      </c>
      <c r="F7163" s="10" t="s">
        <v>18</v>
      </c>
      <c r="G7163" s="10" t="s">
        <v>44</v>
      </c>
      <c r="H7163" s="10" t="s">
        <v>20</v>
      </c>
      <c r="I7163" s="10" t="s">
        <v>21</v>
      </c>
      <c r="O7163" s="10">
        <f t="shared" si="111"/>
        <v>1</v>
      </c>
    </row>
    <row r="7164" spans="2:15" x14ac:dyDescent="0.3">
      <c r="B7164" s="10">
        <v>2022</v>
      </c>
      <c r="C7164" s="10" t="s">
        <v>43</v>
      </c>
      <c r="D7164" s="10" t="s">
        <v>37</v>
      </c>
      <c r="E7164" s="10" t="s">
        <v>17</v>
      </c>
      <c r="F7164" s="10" t="s">
        <v>25</v>
      </c>
      <c r="G7164" s="10" t="s">
        <v>19</v>
      </c>
      <c r="H7164" s="10" t="s">
        <v>39</v>
      </c>
      <c r="I7164" s="10" t="s">
        <v>34</v>
      </c>
      <c r="O7164" s="10">
        <f t="shared" si="111"/>
        <v>1</v>
      </c>
    </row>
    <row r="7165" spans="2:15" x14ac:dyDescent="0.3">
      <c r="B7165" s="10">
        <v>2025</v>
      </c>
      <c r="C7165" s="10" t="s">
        <v>15</v>
      </c>
      <c r="D7165" s="10" t="s">
        <v>37</v>
      </c>
      <c r="E7165" s="10" t="s">
        <v>35</v>
      </c>
      <c r="F7165" s="10" t="s">
        <v>25</v>
      </c>
      <c r="G7165" s="10" t="s">
        <v>19</v>
      </c>
      <c r="H7165" s="10" t="s">
        <v>27</v>
      </c>
      <c r="I7165" s="10" t="s">
        <v>28</v>
      </c>
      <c r="O7165" s="10">
        <f t="shared" si="111"/>
        <v>1</v>
      </c>
    </row>
    <row r="7166" spans="2:15" x14ac:dyDescent="0.3">
      <c r="B7166" s="10">
        <v>2026</v>
      </c>
      <c r="C7166" s="10" t="s">
        <v>29</v>
      </c>
      <c r="D7166" s="10" t="s">
        <v>23</v>
      </c>
      <c r="E7166" s="10" t="s">
        <v>24</v>
      </c>
      <c r="F7166" s="10" t="s">
        <v>30</v>
      </c>
      <c r="G7166" s="10" t="s">
        <v>26</v>
      </c>
      <c r="H7166" s="10" t="s">
        <v>39</v>
      </c>
      <c r="I7166" s="10" t="s">
        <v>34</v>
      </c>
      <c r="O7166" s="10">
        <f t="shared" si="111"/>
        <v>1</v>
      </c>
    </row>
    <row r="7167" spans="2:15" x14ac:dyDescent="0.3">
      <c r="B7167" s="10">
        <v>2024</v>
      </c>
      <c r="C7167" s="10" t="s">
        <v>15</v>
      </c>
      <c r="D7167" s="10" t="s">
        <v>37</v>
      </c>
      <c r="E7167" s="10" t="s">
        <v>35</v>
      </c>
      <c r="F7167" s="10" t="s">
        <v>18</v>
      </c>
      <c r="G7167" s="10" t="s">
        <v>40</v>
      </c>
      <c r="H7167" s="10" t="s">
        <v>20</v>
      </c>
      <c r="I7167" s="10" t="s">
        <v>28</v>
      </c>
      <c r="O7167" s="10">
        <f t="shared" si="111"/>
        <v>1</v>
      </c>
    </row>
    <row r="7168" spans="2:15" x14ac:dyDescent="0.3">
      <c r="B7168" s="10">
        <v>2026</v>
      </c>
      <c r="C7168" s="10" t="s">
        <v>22</v>
      </c>
      <c r="D7168" s="10" t="s">
        <v>37</v>
      </c>
      <c r="E7168" s="10" t="s">
        <v>35</v>
      </c>
      <c r="F7168" s="10" t="s">
        <v>30</v>
      </c>
      <c r="G7168" s="10" t="s">
        <v>19</v>
      </c>
      <c r="H7168" s="10" t="s">
        <v>39</v>
      </c>
      <c r="I7168" s="10" t="s">
        <v>34</v>
      </c>
      <c r="O7168" s="10">
        <f t="shared" si="111"/>
        <v>1</v>
      </c>
    </row>
    <row r="7169" spans="2:15" x14ac:dyDescent="0.3">
      <c r="B7169" s="10">
        <v>2024</v>
      </c>
      <c r="C7169" s="10" t="s">
        <v>15</v>
      </c>
      <c r="D7169" s="10" t="s">
        <v>37</v>
      </c>
      <c r="E7169" s="10" t="s">
        <v>17</v>
      </c>
      <c r="F7169" s="10" t="s">
        <v>25</v>
      </c>
      <c r="G7169" s="10" t="s">
        <v>44</v>
      </c>
      <c r="H7169" s="10" t="s">
        <v>34</v>
      </c>
      <c r="I7169" s="10" t="s">
        <v>28</v>
      </c>
      <c r="O7169" s="10">
        <f t="shared" si="111"/>
        <v>1</v>
      </c>
    </row>
    <row r="7170" spans="2:15" x14ac:dyDescent="0.3">
      <c r="B7170" s="10">
        <v>2025</v>
      </c>
      <c r="C7170" s="10" t="s">
        <v>41</v>
      </c>
      <c r="D7170" s="10" t="s">
        <v>37</v>
      </c>
      <c r="E7170" s="10" t="s">
        <v>24</v>
      </c>
      <c r="F7170" s="10" t="s">
        <v>18</v>
      </c>
      <c r="G7170" s="10" t="s">
        <v>44</v>
      </c>
      <c r="H7170" s="10" t="s">
        <v>34</v>
      </c>
      <c r="I7170" s="10" t="s">
        <v>28</v>
      </c>
      <c r="O7170" s="10">
        <f t="shared" si="111"/>
        <v>1</v>
      </c>
    </row>
    <row r="7171" spans="2:15" x14ac:dyDescent="0.3">
      <c r="B7171" s="10">
        <v>2024</v>
      </c>
      <c r="C7171" s="10" t="s">
        <v>36</v>
      </c>
      <c r="D7171" s="10" t="s">
        <v>16</v>
      </c>
      <c r="E7171" s="10" t="s">
        <v>17</v>
      </c>
      <c r="F7171" s="10" t="s">
        <v>25</v>
      </c>
      <c r="G7171" s="10" t="s">
        <v>44</v>
      </c>
      <c r="H7171" s="10" t="s">
        <v>39</v>
      </c>
      <c r="I7171" s="10" t="s">
        <v>21</v>
      </c>
      <c r="O7171" s="10">
        <f t="shared" si="111"/>
        <v>1</v>
      </c>
    </row>
    <row r="7172" spans="2:15" x14ac:dyDescent="0.3">
      <c r="B7172" s="10">
        <v>2025</v>
      </c>
      <c r="C7172" s="10" t="s">
        <v>15</v>
      </c>
      <c r="D7172" s="10" t="s">
        <v>31</v>
      </c>
      <c r="E7172" s="10" t="s">
        <v>17</v>
      </c>
      <c r="F7172" s="10" t="s">
        <v>30</v>
      </c>
      <c r="G7172" s="10" t="s">
        <v>38</v>
      </c>
      <c r="H7172" s="10" t="s">
        <v>39</v>
      </c>
      <c r="I7172" s="10" t="s">
        <v>34</v>
      </c>
      <c r="O7172" s="10">
        <f t="shared" si="111"/>
        <v>1</v>
      </c>
    </row>
    <row r="7173" spans="2:15" x14ac:dyDescent="0.3">
      <c r="B7173" s="10">
        <v>2023</v>
      </c>
      <c r="C7173" s="10" t="s">
        <v>29</v>
      </c>
      <c r="D7173" s="10" t="s">
        <v>23</v>
      </c>
      <c r="E7173" s="10" t="s">
        <v>35</v>
      </c>
      <c r="F7173" s="10" t="s">
        <v>25</v>
      </c>
      <c r="G7173" s="10" t="s">
        <v>44</v>
      </c>
      <c r="H7173" s="10" t="s">
        <v>20</v>
      </c>
      <c r="I7173" s="10" t="s">
        <v>34</v>
      </c>
      <c r="O7173" s="10">
        <f t="shared" ref="O7173:O7236" si="112">SUBTOTAL(103,B7173)</f>
        <v>1</v>
      </c>
    </row>
    <row r="7174" spans="2:15" x14ac:dyDescent="0.3">
      <c r="B7174" s="10">
        <v>2023</v>
      </c>
      <c r="C7174" s="10" t="s">
        <v>45</v>
      </c>
      <c r="D7174" s="10" t="s">
        <v>16</v>
      </c>
      <c r="E7174" s="10" t="s">
        <v>35</v>
      </c>
      <c r="F7174" s="10" t="s">
        <v>25</v>
      </c>
      <c r="G7174" s="10" t="s">
        <v>44</v>
      </c>
      <c r="H7174" s="10" t="s">
        <v>20</v>
      </c>
      <c r="I7174" s="10" t="s">
        <v>28</v>
      </c>
      <c r="O7174" s="10">
        <f t="shared" si="112"/>
        <v>1</v>
      </c>
    </row>
    <row r="7175" spans="2:15" x14ac:dyDescent="0.3">
      <c r="B7175" s="10">
        <v>2026</v>
      </c>
      <c r="C7175" s="10" t="s">
        <v>41</v>
      </c>
      <c r="D7175" s="10" t="s">
        <v>31</v>
      </c>
      <c r="E7175" s="10" t="s">
        <v>24</v>
      </c>
      <c r="F7175" s="10" t="s">
        <v>25</v>
      </c>
      <c r="G7175" s="10" t="s">
        <v>40</v>
      </c>
      <c r="H7175" s="10" t="s">
        <v>27</v>
      </c>
      <c r="I7175" s="10" t="s">
        <v>28</v>
      </c>
      <c r="O7175" s="10">
        <f t="shared" si="112"/>
        <v>1</v>
      </c>
    </row>
    <row r="7176" spans="2:15" x14ac:dyDescent="0.3">
      <c r="B7176" s="10">
        <v>2024</v>
      </c>
      <c r="C7176" s="10" t="s">
        <v>41</v>
      </c>
      <c r="D7176" s="10" t="s">
        <v>42</v>
      </c>
      <c r="E7176" s="10" t="s">
        <v>24</v>
      </c>
      <c r="F7176" s="10" t="s">
        <v>18</v>
      </c>
      <c r="G7176" s="10" t="s">
        <v>19</v>
      </c>
      <c r="H7176" s="10" t="s">
        <v>34</v>
      </c>
      <c r="I7176" s="10" t="s">
        <v>28</v>
      </c>
      <c r="O7176" s="10">
        <f t="shared" si="112"/>
        <v>1</v>
      </c>
    </row>
    <row r="7177" spans="2:15" x14ac:dyDescent="0.3">
      <c r="B7177" s="10">
        <v>2022</v>
      </c>
      <c r="C7177" s="10" t="s">
        <v>45</v>
      </c>
      <c r="D7177" s="10" t="s">
        <v>16</v>
      </c>
      <c r="E7177" s="10" t="s">
        <v>24</v>
      </c>
      <c r="F7177" s="10" t="s">
        <v>30</v>
      </c>
      <c r="G7177" s="10" t="s">
        <v>40</v>
      </c>
      <c r="H7177" s="10" t="s">
        <v>39</v>
      </c>
      <c r="I7177" s="10" t="s">
        <v>21</v>
      </c>
      <c r="O7177" s="10">
        <f t="shared" si="112"/>
        <v>1</v>
      </c>
    </row>
    <row r="7178" spans="2:15" x14ac:dyDescent="0.3">
      <c r="B7178" s="10">
        <v>2025</v>
      </c>
      <c r="C7178" s="10" t="s">
        <v>43</v>
      </c>
      <c r="D7178" s="10" t="s">
        <v>33</v>
      </c>
      <c r="E7178" s="10" t="s">
        <v>17</v>
      </c>
      <c r="F7178" s="10" t="s">
        <v>18</v>
      </c>
      <c r="G7178" s="10" t="s">
        <v>38</v>
      </c>
      <c r="H7178" s="10" t="s">
        <v>27</v>
      </c>
      <c r="I7178" s="10" t="s">
        <v>34</v>
      </c>
      <c r="O7178" s="10">
        <f t="shared" si="112"/>
        <v>1</v>
      </c>
    </row>
    <row r="7179" spans="2:15" x14ac:dyDescent="0.3">
      <c r="B7179" s="10">
        <v>2021</v>
      </c>
      <c r="C7179" s="10" t="s">
        <v>41</v>
      </c>
      <c r="D7179" s="10" t="s">
        <v>42</v>
      </c>
      <c r="E7179" s="10" t="s">
        <v>17</v>
      </c>
      <c r="F7179" s="10" t="s">
        <v>30</v>
      </c>
      <c r="G7179" s="10" t="s">
        <v>40</v>
      </c>
      <c r="H7179" s="10" t="s">
        <v>20</v>
      </c>
      <c r="I7179" s="10" t="s">
        <v>28</v>
      </c>
      <c r="O7179" s="10">
        <f t="shared" si="112"/>
        <v>1</v>
      </c>
    </row>
    <row r="7180" spans="2:15" x14ac:dyDescent="0.3">
      <c r="B7180" s="10">
        <v>2024</v>
      </c>
      <c r="C7180" s="10" t="s">
        <v>45</v>
      </c>
      <c r="D7180" s="10" t="s">
        <v>37</v>
      </c>
      <c r="E7180" s="10" t="s">
        <v>35</v>
      </c>
      <c r="F7180" s="10" t="s">
        <v>30</v>
      </c>
      <c r="G7180" s="10" t="s">
        <v>19</v>
      </c>
      <c r="H7180" s="10" t="s">
        <v>27</v>
      </c>
      <c r="I7180" s="10" t="s">
        <v>28</v>
      </c>
      <c r="O7180" s="10">
        <f t="shared" si="112"/>
        <v>1</v>
      </c>
    </row>
    <row r="7181" spans="2:15" x14ac:dyDescent="0.3">
      <c r="B7181" s="10">
        <v>2024</v>
      </c>
      <c r="C7181" s="10" t="s">
        <v>36</v>
      </c>
      <c r="D7181" s="10" t="s">
        <v>33</v>
      </c>
      <c r="E7181" s="10" t="s">
        <v>17</v>
      </c>
      <c r="F7181" s="10" t="s">
        <v>30</v>
      </c>
      <c r="G7181" s="10" t="s">
        <v>26</v>
      </c>
      <c r="H7181" s="10" t="s">
        <v>39</v>
      </c>
      <c r="I7181" s="10" t="s">
        <v>21</v>
      </c>
      <c r="O7181" s="10">
        <f t="shared" si="112"/>
        <v>1</v>
      </c>
    </row>
    <row r="7182" spans="2:15" x14ac:dyDescent="0.3">
      <c r="B7182" s="10">
        <v>2023</v>
      </c>
      <c r="C7182" s="10" t="s">
        <v>43</v>
      </c>
      <c r="D7182" s="10" t="s">
        <v>16</v>
      </c>
      <c r="E7182" s="10" t="s">
        <v>17</v>
      </c>
      <c r="F7182" s="10" t="s">
        <v>18</v>
      </c>
      <c r="G7182" s="10" t="s">
        <v>38</v>
      </c>
      <c r="H7182" s="10" t="s">
        <v>20</v>
      </c>
      <c r="I7182" s="10" t="s">
        <v>28</v>
      </c>
      <c r="O7182" s="10">
        <f t="shared" si="112"/>
        <v>1</v>
      </c>
    </row>
    <row r="7183" spans="2:15" x14ac:dyDescent="0.3">
      <c r="B7183" s="10">
        <v>2025</v>
      </c>
      <c r="C7183" s="10" t="s">
        <v>45</v>
      </c>
      <c r="D7183" s="10" t="s">
        <v>42</v>
      </c>
      <c r="E7183" s="10" t="s">
        <v>35</v>
      </c>
      <c r="F7183" s="10" t="s">
        <v>30</v>
      </c>
      <c r="G7183" s="10" t="s">
        <v>44</v>
      </c>
      <c r="H7183" s="10" t="s">
        <v>39</v>
      </c>
      <c r="I7183" s="10" t="s">
        <v>28</v>
      </c>
      <c r="O7183" s="10">
        <f t="shared" si="112"/>
        <v>1</v>
      </c>
    </row>
    <row r="7184" spans="2:15" x14ac:dyDescent="0.3">
      <c r="B7184" s="10">
        <v>2022</v>
      </c>
      <c r="C7184" s="10" t="s">
        <v>43</v>
      </c>
      <c r="D7184" s="10" t="s">
        <v>42</v>
      </c>
      <c r="E7184" s="10" t="s">
        <v>24</v>
      </c>
      <c r="F7184" s="10" t="s">
        <v>25</v>
      </c>
      <c r="G7184" s="10" t="s">
        <v>40</v>
      </c>
      <c r="H7184" s="10" t="s">
        <v>39</v>
      </c>
      <c r="I7184" s="10" t="s">
        <v>21</v>
      </c>
      <c r="O7184" s="10">
        <f t="shared" si="112"/>
        <v>1</v>
      </c>
    </row>
    <row r="7185" spans="2:15" x14ac:dyDescent="0.3">
      <c r="B7185" s="10">
        <v>2022</v>
      </c>
      <c r="C7185" s="10" t="s">
        <v>22</v>
      </c>
      <c r="D7185" s="10" t="s">
        <v>37</v>
      </c>
      <c r="E7185" s="10" t="s">
        <v>24</v>
      </c>
      <c r="F7185" s="10" t="s">
        <v>18</v>
      </c>
      <c r="G7185" s="10" t="s">
        <v>32</v>
      </c>
      <c r="H7185" s="10" t="s">
        <v>20</v>
      </c>
      <c r="I7185" s="10" t="s">
        <v>21</v>
      </c>
      <c r="O7185" s="10">
        <f t="shared" si="112"/>
        <v>1</v>
      </c>
    </row>
    <row r="7186" spans="2:15" x14ac:dyDescent="0.3">
      <c r="B7186" s="10">
        <v>2024</v>
      </c>
      <c r="C7186" s="10" t="s">
        <v>43</v>
      </c>
      <c r="D7186" s="10" t="s">
        <v>16</v>
      </c>
      <c r="E7186" s="10" t="s">
        <v>35</v>
      </c>
      <c r="F7186" s="10" t="s">
        <v>18</v>
      </c>
      <c r="G7186" s="10" t="s">
        <v>32</v>
      </c>
      <c r="H7186" s="10" t="s">
        <v>39</v>
      </c>
      <c r="I7186" s="10" t="s">
        <v>34</v>
      </c>
      <c r="O7186" s="10">
        <f t="shared" si="112"/>
        <v>1</v>
      </c>
    </row>
    <row r="7187" spans="2:15" x14ac:dyDescent="0.3">
      <c r="B7187" s="10">
        <v>2021</v>
      </c>
      <c r="C7187" s="10" t="s">
        <v>29</v>
      </c>
      <c r="D7187" s="10" t="s">
        <v>23</v>
      </c>
      <c r="E7187" s="10" t="s">
        <v>17</v>
      </c>
      <c r="F7187" s="10" t="s">
        <v>18</v>
      </c>
      <c r="G7187" s="10" t="s">
        <v>32</v>
      </c>
      <c r="H7187" s="10" t="s">
        <v>34</v>
      </c>
      <c r="I7187" s="10" t="s">
        <v>34</v>
      </c>
      <c r="O7187" s="10">
        <f t="shared" si="112"/>
        <v>1</v>
      </c>
    </row>
    <row r="7188" spans="2:15" x14ac:dyDescent="0.3">
      <c r="B7188" s="10">
        <v>2021</v>
      </c>
      <c r="C7188" s="10" t="s">
        <v>45</v>
      </c>
      <c r="D7188" s="10" t="s">
        <v>23</v>
      </c>
      <c r="E7188" s="10" t="s">
        <v>35</v>
      </c>
      <c r="F7188" s="10" t="s">
        <v>30</v>
      </c>
      <c r="G7188" s="10" t="s">
        <v>19</v>
      </c>
      <c r="H7188" s="10" t="s">
        <v>34</v>
      </c>
      <c r="I7188" s="10" t="s">
        <v>34</v>
      </c>
      <c r="O7188" s="10">
        <f t="shared" si="112"/>
        <v>1</v>
      </c>
    </row>
    <row r="7189" spans="2:15" x14ac:dyDescent="0.3">
      <c r="B7189" s="10">
        <v>2022</v>
      </c>
      <c r="C7189" s="10" t="s">
        <v>15</v>
      </c>
      <c r="D7189" s="10" t="s">
        <v>23</v>
      </c>
      <c r="E7189" s="10" t="s">
        <v>24</v>
      </c>
      <c r="F7189" s="10" t="s">
        <v>25</v>
      </c>
      <c r="G7189" s="10" t="s">
        <v>44</v>
      </c>
      <c r="H7189" s="10" t="s">
        <v>20</v>
      </c>
      <c r="I7189" s="10" t="s">
        <v>28</v>
      </c>
      <c r="O7189" s="10">
        <f t="shared" si="112"/>
        <v>1</v>
      </c>
    </row>
    <row r="7190" spans="2:15" x14ac:dyDescent="0.3">
      <c r="B7190" s="10">
        <v>2022</v>
      </c>
      <c r="C7190" s="10" t="s">
        <v>29</v>
      </c>
      <c r="D7190" s="10" t="s">
        <v>33</v>
      </c>
      <c r="E7190" s="10" t="s">
        <v>24</v>
      </c>
      <c r="F7190" s="10" t="s">
        <v>25</v>
      </c>
      <c r="G7190" s="10" t="s">
        <v>38</v>
      </c>
      <c r="H7190" s="10" t="s">
        <v>20</v>
      </c>
      <c r="I7190" s="10" t="s">
        <v>21</v>
      </c>
      <c r="O7190" s="10">
        <f t="shared" si="112"/>
        <v>1</v>
      </c>
    </row>
    <row r="7191" spans="2:15" x14ac:dyDescent="0.3">
      <c r="B7191" s="10">
        <v>2022</v>
      </c>
      <c r="C7191" s="10" t="s">
        <v>36</v>
      </c>
      <c r="D7191" s="10" t="s">
        <v>23</v>
      </c>
      <c r="E7191" s="10" t="s">
        <v>17</v>
      </c>
      <c r="F7191" s="10" t="s">
        <v>25</v>
      </c>
      <c r="G7191" s="10" t="s">
        <v>38</v>
      </c>
      <c r="H7191" s="10" t="s">
        <v>39</v>
      </c>
      <c r="I7191" s="10" t="s">
        <v>28</v>
      </c>
      <c r="O7191" s="10">
        <f t="shared" si="112"/>
        <v>1</v>
      </c>
    </row>
    <row r="7192" spans="2:15" x14ac:dyDescent="0.3">
      <c r="B7192" s="10">
        <v>2022</v>
      </c>
      <c r="C7192" s="10" t="s">
        <v>45</v>
      </c>
      <c r="D7192" s="10" t="s">
        <v>31</v>
      </c>
      <c r="E7192" s="10" t="s">
        <v>24</v>
      </c>
      <c r="F7192" s="10" t="s">
        <v>30</v>
      </c>
      <c r="G7192" s="10" t="s">
        <v>38</v>
      </c>
      <c r="H7192" s="10" t="s">
        <v>27</v>
      </c>
      <c r="I7192" s="10" t="s">
        <v>28</v>
      </c>
      <c r="O7192" s="10">
        <f t="shared" si="112"/>
        <v>1</v>
      </c>
    </row>
    <row r="7193" spans="2:15" x14ac:dyDescent="0.3">
      <c r="B7193" s="10">
        <v>2025</v>
      </c>
      <c r="C7193" s="10" t="s">
        <v>22</v>
      </c>
      <c r="D7193" s="10" t="s">
        <v>33</v>
      </c>
      <c r="E7193" s="10" t="s">
        <v>35</v>
      </c>
      <c r="F7193" s="10" t="s">
        <v>25</v>
      </c>
      <c r="G7193" s="10" t="s">
        <v>19</v>
      </c>
      <c r="H7193" s="10" t="s">
        <v>34</v>
      </c>
      <c r="I7193" s="10" t="s">
        <v>34</v>
      </c>
      <c r="O7193" s="10">
        <f t="shared" si="112"/>
        <v>1</v>
      </c>
    </row>
    <row r="7194" spans="2:15" x14ac:dyDescent="0.3">
      <c r="B7194" s="10">
        <v>2023</v>
      </c>
      <c r="C7194" s="10" t="s">
        <v>29</v>
      </c>
      <c r="D7194" s="10" t="s">
        <v>31</v>
      </c>
      <c r="E7194" s="10" t="s">
        <v>17</v>
      </c>
      <c r="F7194" s="10" t="s">
        <v>30</v>
      </c>
      <c r="G7194" s="10" t="s">
        <v>40</v>
      </c>
      <c r="H7194" s="10" t="s">
        <v>39</v>
      </c>
      <c r="I7194" s="10" t="s">
        <v>28</v>
      </c>
      <c r="O7194" s="10">
        <f t="shared" si="112"/>
        <v>1</v>
      </c>
    </row>
    <row r="7195" spans="2:15" x14ac:dyDescent="0.3">
      <c r="B7195" s="10">
        <v>2026</v>
      </c>
      <c r="C7195" s="10" t="s">
        <v>41</v>
      </c>
      <c r="D7195" s="10" t="s">
        <v>31</v>
      </c>
      <c r="E7195" s="10" t="s">
        <v>17</v>
      </c>
      <c r="F7195" s="10" t="s">
        <v>25</v>
      </c>
      <c r="G7195" s="10" t="s">
        <v>44</v>
      </c>
      <c r="H7195" s="10" t="s">
        <v>39</v>
      </c>
      <c r="I7195" s="10" t="s">
        <v>28</v>
      </c>
      <c r="O7195" s="10">
        <f t="shared" si="112"/>
        <v>1</v>
      </c>
    </row>
    <row r="7196" spans="2:15" x14ac:dyDescent="0.3">
      <c r="B7196" s="10">
        <v>2021</v>
      </c>
      <c r="C7196" s="10" t="s">
        <v>45</v>
      </c>
      <c r="D7196" s="10" t="s">
        <v>31</v>
      </c>
      <c r="E7196" s="10" t="s">
        <v>35</v>
      </c>
      <c r="F7196" s="10" t="s">
        <v>30</v>
      </c>
      <c r="G7196" s="10" t="s">
        <v>26</v>
      </c>
      <c r="H7196" s="10" t="s">
        <v>27</v>
      </c>
      <c r="I7196" s="10" t="s">
        <v>34</v>
      </c>
      <c r="O7196" s="10">
        <f t="shared" si="112"/>
        <v>1</v>
      </c>
    </row>
    <row r="7197" spans="2:15" x14ac:dyDescent="0.3">
      <c r="B7197" s="10">
        <v>2024</v>
      </c>
      <c r="C7197" s="10" t="s">
        <v>29</v>
      </c>
      <c r="D7197" s="10" t="s">
        <v>23</v>
      </c>
      <c r="E7197" s="10" t="s">
        <v>17</v>
      </c>
      <c r="F7197" s="10" t="s">
        <v>18</v>
      </c>
      <c r="G7197" s="10" t="s">
        <v>26</v>
      </c>
      <c r="H7197" s="10" t="s">
        <v>34</v>
      </c>
      <c r="I7197" s="10" t="s">
        <v>28</v>
      </c>
      <c r="O7197" s="10">
        <f t="shared" si="112"/>
        <v>1</v>
      </c>
    </row>
    <row r="7198" spans="2:15" x14ac:dyDescent="0.3">
      <c r="B7198" s="10">
        <v>2022</v>
      </c>
      <c r="C7198" s="10" t="s">
        <v>45</v>
      </c>
      <c r="D7198" s="10" t="s">
        <v>23</v>
      </c>
      <c r="E7198" s="10" t="s">
        <v>24</v>
      </c>
      <c r="F7198" s="10" t="s">
        <v>25</v>
      </c>
      <c r="G7198" s="10" t="s">
        <v>26</v>
      </c>
      <c r="H7198" s="10" t="s">
        <v>20</v>
      </c>
      <c r="I7198" s="10" t="s">
        <v>34</v>
      </c>
      <c r="O7198" s="10">
        <f t="shared" si="112"/>
        <v>1</v>
      </c>
    </row>
    <row r="7199" spans="2:15" x14ac:dyDescent="0.3">
      <c r="B7199" s="10">
        <v>2026</v>
      </c>
      <c r="C7199" s="10" t="s">
        <v>41</v>
      </c>
      <c r="D7199" s="10" t="s">
        <v>37</v>
      </c>
      <c r="E7199" s="10" t="s">
        <v>17</v>
      </c>
      <c r="F7199" s="10" t="s">
        <v>18</v>
      </c>
      <c r="G7199" s="10" t="s">
        <v>40</v>
      </c>
      <c r="H7199" s="10" t="s">
        <v>27</v>
      </c>
      <c r="I7199" s="10" t="s">
        <v>21</v>
      </c>
      <c r="O7199" s="10">
        <f t="shared" si="112"/>
        <v>1</v>
      </c>
    </row>
    <row r="7200" spans="2:15" x14ac:dyDescent="0.3">
      <c r="B7200" s="10">
        <v>2025</v>
      </c>
      <c r="C7200" s="10" t="s">
        <v>36</v>
      </c>
      <c r="D7200" s="10" t="s">
        <v>37</v>
      </c>
      <c r="E7200" s="10" t="s">
        <v>24</v>
      </c>
      <c r="F7200" s="10" t="s">
        <v>30</v>
      </c>
      <c r="G7200" s="10" t="s">
        <v>19</v>
      </c>
      <c r="H7200" s="10" t="s">
        <v>39</v>
      </c>
      <c r="I7200" s="10" t="s">
        <v>34</v>
      </c>
      <c r="O7200" s="10">
        <f t="shared" si="112"/>
        <v>1</v>
      </c>
    </row>
    <row r="7201" spans="2:15" x14ac:dyDescent="0.3">
      <c r="B7201" s="10">
        <v>2026</v>
      </c>
      <c r="C7201" s="10" t="s">
        <v>41</v>
      </c>
      <c r="D7201" s="10" t="s">
        <v>33</v>
      </c>
      <c r="E7201" s="10" t="s">
        <v>24</v>
      </c>
      <c r="F7201" s="10" t="s">
        <v>25</v>
      </c>
      <c r="G7201" s="10" t="s">
        <v>40</v>
      </c>
      <c r="H7201" s="10" t="s">
        <v>27</v>
      </c>
      <c r="I7201" s="10" t="s">
        <v>34</v>
      </c>
      <c r="O7201" s="10">
        <f t="shared" si="112"/>
        <v>1</v>
      </c>
    </row>
    <row r="7202" spans="2:15" x14ac:dyDescent="0.3">
      <c r="B7202" s="10">
        <v>2020</v>
      </c>
      <c r="C7202" s="10" t="s">
        <v>36</v>
      </c>
      <c r="D7202" s="10" t="s">
        <v>31</v>
      </c>
      <c r="E7202" s="10" t="s">
        <v>17</v>
      </c>
      <c r="F7202" s="10" t="s">
        <v>30</v>
      </c>
      <c r="G7202" s="10" t="s">
        <v>44</v>
      </c>
      <c r="H7202" s="10" t="s">
        <v>39</v>
      </c>
      <c r="I7202" s="10" t="s">
        <v>34</v>
      </c>
      <c r="O7202" s="10">
        <f t="shared" si="112"/>
        <v>1</v>
      </c>
    </row>
    <row r="7203" spans="2:15" x14ac:dyDescent="0.3">
      <c r="B7203" s="10">
        <v>2021</v>
      </c>
      <c r="C7203" s="10" t="s">
        <v>22</v>
      </c>
      <c r="D7203" s="10" t="s">
        <v>33</v>
      </c>
      <c r="E7203" s="10" t="s">
        <v>24</v>
      </c>
      <c r="F7203" s="10" t="s">
        <v>18</v>
      </c>
      <c r="G7203" s="10" t="s">
        <v>32</v>
      </c>
      <c r="H7203" s="10" t="s">
        <v>39</v>
      </c>
      <c r="I7203" s="10" t="s">
        <v>34</v>
      </c>
      <c r="O7203" s="10">
        <f t="shared" si="112"/>
        <v>1</v>
      </c>
    </row>
    <row r="7204" spans="2:15" x14ac:dyDescent="0.3">
      <c r="B7204" s="10">
        <v>2020</v>
      </c>
      <c r="C7204" s="10" t="s">
        <v>41</v>
      </c>
      <c r="D7204" s="10" t="s">
        <v>31</v>
      </c>
      <c r="E7204" s="10" t="s">
        <v>35</v>
      </c>
      <c r="F7204" s="10" t="s">
        <v>30</v>
      </c>
      <c r="G7204" s="10" t="s">
        <v>40</v>
      </c>
      <c r="H7204" s="10" t="s">
        <v>20</v>
      </c>
      <c r="I7204" s="10" t="s">
        <v>28</v>
      </c>
      <c r="O7204" s="10">
        <f t="shared" si="112"/>
        <v>1</v>
      </c>
    </row>
    <row r="7205" spans="2:15" x14ac:dyDescent="0.3">
      <c r="B7205" s="10">
        <v>2021</v>
      </c>
      <c r="C7205" s="10" t="s">
        <v>45</v>
      </c>
      <c r="D7205" s="10" t="s">
        <v>23</v>
      </c>
      <c r="E7205" s="10" t="s">
        <v>35</v>
      </c>
      <c r="F7205" s="10" t="s">
        <v>30</v>
      </c>
      <c r="G7205" s="10" t="s">
        <v>26</v>
      </c>
      <c r="H7205" s="10" t="s">
        <v>39</v>
      </c>
      <c r="I7205" s="10" t="s">
        <v>21</v>
      </c>
      <c r="O7205" s="10">
        <f t="shared" si="112"/>
        <v>1</v>
      </c>
    </row>
    <row r="7206" spans="2:15" x14ac:dyDescent="0.3">
      <c r="B7206" s="10">
        <v>2020</v>
      </c>
      <c r="C7206" s="10" t="s">
        <v>15</v>
      </c>
      <c r="D7206" s="10" t="s">
        <v>16</v>
      </c>
      <c r="E7206" s="10" t="s">
        <v>17</v>
      </c>
      <c r="F7206" s="10" t="s">
        <v>18</v>
      </c>
      <c r="G7206" s="10" t="s">
        <v>26</v>
      </c>
      <c r="H7206" s="10" t="s">
        <v>34</v>
      </c>
      <c r="I7206" s="10" t="s">
        <v>21</v>
      </c>
      <c r="O7206" s="10">
        <f t="shared" si="112"/>
        <v>1</v>
      </c>
    </row>
    <row r="7207" spans="2:15" x14ac:dyDescent="0.3">
      <c r="B7207" s="10">
        <v>2022</v>
      </c>
      <c r="C7207" s="10" t="s">
        <v>43</v>
      </c>
      <c r="D7207" s="10" t="s">
        <v>31</v>
      </c>
      <c r="E7207" s="10" t="s">
        <v>17</v>
      </c>
      <c r="F7207" s="10" t="s">
        <v>18</v>
      </c>
      <c r="G7207" s="10" t="s">
        <v>38</v>
      </c>
      <c r="H7207" s="10" t="s">
        <v>34</v>
      </c>
      <c r="I7207" s="10" t="s">
        <v>28</v>
      </c>
      <c r="O7207" s="10">
        <f t="shared" si="112"/>
        <v>1</v>
      </c>
    </row>
    <row r="7208" spans="2:15" x14ac:dyDescent="0.3">
      <c r="B7208" s="10">
        <v>2026</v>
      </c>
      <c r="C7208" s="10" t="s">
        <v>29</v>
      </c>
      <c r="D7208" s="10" t="s">
        <v>33</v>
      </c>
      <c r="E7208" s="10" t="s">
        <v>24</v>
      </c>
      <c r="F7208" s="10" t="s">
        <v>18</v>
      </c>
      <c r="G7208" s="10" t="s">
        <v>32</v>
      </c>
      <c r="H7208" s="10" t="s">
        <v>20</v>
      </c>
      <c r="I7208" s="10" t="s">
        <v>28</v>
      </c>
      <c r="O7208" s="10">
        <f t="shared" si="112"/>
        <v>1</v>
      </c>
    </row>
    <row r="7209" spans="2:15" x14ac:dyDescent="0.3">
      <c r="B7209" s="10">
        <v>2025</v>
      </c>
      <c r="C7209" s="10" t="s">
        <v>36</v>
      </c>
      <c r="D7209" s="10" t="s">
        <v>31</v>
      </c>
      <c r="E7209" s="10" t="s">
        <v>35</v>
      </c>
      <c r="F7209" s="10" t="s">
        <v>30</v>
      </c>
      <c r="G7209" s="10" t="s">
        <v>40</v>
      </c>
      <c r="H7209" s="10" t="s">
        <v>34</v>
      </c>
      <c r="I7209" s="10" t="s">
        <v>28</v>
      </c>
      <c r="O7209" s="10">
        <f t="shared" si="112"/>
        <v>1</v>
      </c>
    </row>
    <row r="7210" spans="2:15" x14ac:dyDescent="0.3">
      <c r="B7210" s="10">
        <v>2022</v>
      </c>
      <c r="C7210" s="10" t="s">
        <v>36</v>
      </c>
      <c r="D7210" s="10" t="s">
        <v>16</v>
      </c>
      <c r="E7210" s="10" t="s">
        <v>35</v>
      </c>
      <c r="F7210" s="10" t="s">
        <v>18</v>
      </c>
      <c r="G7210" s="10" t="s">
        <v>19</v>
      </c>
      <c r="H7210" s="10" t="s">
        <v>27</v>
      </c>
      <c r="I7210" s="10" t="s">
        <v>21</v>
      </c>
      <c r="O7210" s="10">
        <f t="shared" si="112"/>
        <v>1</v>
      </c>
    </row>
    <row r="7211" spans="2:15" x14ac:dyDescent="0.3">
      <c r="B7211" s="10">
        <v>2021</v>
      </c>
      <c r="C7211" s="10" t="s">
        <v>29</v>
      </c>
      <c r="D7211" s="10" t="s">
        <v>37</v>
      </c>
      <c r="E7211" s="10" t="s">
        <v>35</v>
      </c>
      <c r="F7211" s="10" t="s">
        <v>25</v>
      </c>
      <c r="G7211" s="10" t="s">
        <v>26</v>
      </c>
      <c r="H7211" s="10" t="s">
        <v>20</v>
      </c>
      <c r="I7211" s="10" t="s">
        <v>28</v>
      </c>
      <c r="O7211" s="10">
        <f t="shared" si="112"/>
        <v>1</v>
      </c>
    </row>
    <row r="7212" spans="2:15" x14ac:dyDescent="0.3">
      <c r="B7212" s="10">
        <v>2023</v>
      </c>
      <c r="C7212" s="10" t="s">
        <v>45</v>
      </c>
      <c r="D7212" s="10" t="s">
        <v>23</v>
      </c>
      <c r="E7212" s="10" t="s">
        <v>17</v>
      </c>
      <c r="F7212" s="10" t="s">
        <v>30</v>
      </c>
      <c r="G7212" s="10" t="s">
        <v>44</v>
      </c>
      <c r="H7212" s="10" t="s">
        <v>34</v>
      </c>
      <c r="I7212" s="10" t="s">
        <v>34</v>
      </c>
      <c r="O7212" s="10">
        <f t="shared" si="112"/>
        <v>1</v>
      </c>
    </row>
    <row r="7213" spans="2:15" x14ac:dyDescent="0.3">
      <c r="B7213" s="10">
        <v>2022</v>
      </c>
      <c r="C7213" s="10" t="s">
        <v>36</v>
      </c>
      <c r="D7213" s="10" t="s">
        <v>33</v>
      </c>
      <c r="E7213" s="10" t="s">
        <v>17</v>
      </c>
      <c r="F7213" s="10" t="s">
        <v>30</v>
      </c>
      <c r="G7213" s="10" t="s">
        <v>19</v>
      </c>
      <c r="H7213" s="10" t="s">
        <v>39</v>
      </c>
      <c r="I7213" s="10" t="s">
        <v>28</v>
      </c>
      <c r="O7213" s="10">
        <f t="shared" si="112"/>
        <v>1</v>
      </c>
    </row>
    <row r="7214" spans="2:15" x14ac:dyDescent="0.3">
      <c r="B7214" s="10">
        <v>2022</v>
      </c>
      <c r="C7214" s="10" t="s">
        <v>36</v>
      </c>
      <c r="D7214" s="10" t="s">
        <v>16</v>
      </c>
      <c r="E7214" s="10" t="s">
        <v>35</v>
      </c>
      <c r="F7214" s="10" t="s">
        <v>30</v>
      </c>
      <c r="G7214" s="10" t="s">
        <v>44</v>
      </c>
      <c r="H7214" s="10" t="s">
        <v>20</v>
      </c>
      <c r="I7214" s="10" t="s">
        <v>28</v>
      </c>
      <c r="O7214" s="10">
        <f t="shared" si="112"/>
        <v>1</v>
      </c>
    </row>
    <row r="7215" spans="2:15" x14ac:dyDescent="0.3">
      <c r="B7215" s="10">
        <v>2020</v>
      </c>
      <c r="C7215" s="10" t="s">
        <v>29</v>
      </c>
      <c r="D7215" s="10" t="s">
        <v>16</v>
      </c>
      <c r="E7215" s="10" t="s">
        <v>35</v>
      </c>
      <c r="F7215" s="10" t="s">
        <v>30</v>
      </c>
      <c r="G7215" s="10" t="s">
        <v>26</v>
      </c>
      <c r="H7215" s="10" t="s">
        <v>20</v>
      </c>
      <c r="I7215" s="10" t="s">
        <v>21</v>
      </c>
      <c r="O7215" s="10">
        <f t="shared" si="112"/>
        <v>1</v>
      </c>
    </row>
    <row r="7216" spans="2:15" x14ac:dyDescent="0.3">
      <c r="B7216" s="10">
        <v>2026</v>
      </c>
      <c r="C7216" s="10" t="s">
        <v>29</v>
      </c>
      <c r="D7216" s="10" t="s">
        <v>16</v>
      </c>
      <c r="E7216" s="10" t="s">
        <v>17</v>
      </c>
      <c r="F7216" s="10" t="s">
        <v>25</v>
      </c>
      <c r="G7216" s="10" t="s">
        <v>19</v>
      </c>
      <c r="H7216" s="10" t="s">
        <v>27</v>
      </c>
      <c r="I7216" s="10" t="s">
        <v>21</v>
      </c>
      <c r="O7216" s="10">
        <f t="shared" si="112"/>
        <v>1</v>
      </c>
    </row>
    <row r="7217" spans="2:15" x14ac:dyDescent="0.3">
      <c r="B7217" s="10">
        <v>2025</v>
      </c>
      <c r="C7217" s="10" t="s">
        <v>29</v>
      </c>
      <c r="D7217" s="10" t="s">
        <v>16</v>
      </c>
      <c r="E7217" s="10" t="s">
        <v>24</v>
      </c>
      <c r="F7217" s="10" t="s">
        <v>18</v>
      </c>
      <c r="G7217" s="10" t="s">
        <v>44</v>
      </c>
      <c r="H7217" s="10" t="s">
        <v>27</v>
      </c>
      <c r="I7217" s="10" t="s">
        <v>21</v>
      </c>
      <c r="O7217" s="10">
        <f t="shared" si="112"/>
        <v>1</v>
      </c>
    </row>
    <row r="7218" spans="2:15" x14ac:dyDescent="0.3">
      <c r="B7218" s="10">
        <v>2026</v>
      </c>
      <c r="C7218" s="10" t="s">
        <v>36</v>
      </c>
      <c r="D7218" s="10" t="s">
        <v>42</v>
      </c>
      <c r="E7218" s="10" t="s">
        <v>35</v>
      </c>
      <c r="F7218" s="10" t="s">
        <v>30</v>
      </c>
      <c r="G7218" s="10" t="s">
        <v>19</v>
      </c>
      <c r="H7218" s="10" t="s">
        <v>27</v>
      </c>
      <c r="I7218" s="10" t="s">
        <v>28</v>
      </c>
      <c r="O7218" s="10">
        <f t="shared" si="112"/>
        <v>1</v>
      </c>
    </row>
    <row r="7219" spans="2:15" x14ac:dyDescent="0.3">
      <c r="B7219" s="10">
        <v>2020</v>
      </c>
      <c r="C7219" s="10" t="s">
        <v>45</v>
      </c>
      <c r="D7219" s="10" t="s">
        <v>16</v>
      </c>
      <c r="E7219" s="10" t="s">
        <v>35</v>
      </c>
      <c r="F7219" s="10" t="s">
        <v>25</v>
      </c>
      <c r="G7219" s="10" t="s">
        <v>40</v>
      </c>
      <c r="H7219" s="10" t="s">
        <v>20</v>
      </c>
      <c r="I7219" s="10" t="s">
        <v>34</v>
      </c>
      <c r="O7219" s="10">
        <f t="shared" si="112"/>
        <v>1</v>
      </c>
    </row>
    <row r="7220" spans="2:15" x14ac:dyDescent="0.3">
      <c r="B7220" s="10">
        <v>2024</v>
      </c>
      <c r="C7220" s="10" t="s">
        <v>15</v>
      </c>
      <c r="D7220" s="10" t="s">
        <v>31</v>
      </c>
      <c r="E7220" s="10" t="s">
        <v>35</v>
      </c>
      <c r="F7220" s="10" t="s">
        <v>25</v>
      </c>
      <c r="G7220" s="10" t="s">
        <v>40</v>
      </c>
      <c r="H7220" s="10" t="s">
        <v>20</v>
      </c>
      <c r="I7220" s="10" t="s">
        <v>21</v>
      </c>
      <c r="O7220" s="10">
        <f t="shared" si="112"/>
        <v>1</v>
      </c>
    </row>
    <row r="7221" spans="2:15" x14ac:dyDescent="0.3">
      <c r="B7221" s="10">
        <v>2022</v>
      </c>
      <c r="C7221" s="10" t="s">
        <v>36</v>
      </c>
      <c r="D7221" s="10" t="s">
        <v>42</v>
      </c>
      <c r="E7221" s="10" t="s">
        <v>35</v>
      </c>
      <c r="F7221" s="10" t="s">
        <v>18</v>
      </c>
      <c r="G7221" s="10" t="s">
        <v>38</v>
      </c>
      <c r="H7221" s="10" t="s">
        <v>39</v>
      </c>
      <c r="I7221" s="10" t="s">
        <v>28</v>
      </c>
      <c r="O7221" s="10">
        <f t="shared" si="112"/>
        <v>1</v>
      </c>
    </row>
    <row r="7222" spans="2:15" x14ac:dyDescent="0.3">
      <c r="B7222" s="10">
        <v>2025</v>
      </c>
      <c r="C7222" s="10" t="s">
        <v>41</v>
      </c>
      <c r="D7222" s="10" t="s">
        <v>33</v>
      </c>
      <c r="E7222" s="10" t="s">
        <v>17</v>
      </c>
      <c r="F7222" s="10" t="s">
        <v>25</v>
      </c>
      <c r="G7222" s="10" t="s">
        <v>40</v>
      </c>
      <c r="H7222" s="10" t="s">
        <v>34</v>
      </c>
      <c r="I7222" s="10" t="s">
        <v>28</v>
      </c>
      <c r="O7222" s="10">
        <f t="shared" si="112"/>
        <v>1</v>
      </c>
    </row>
    <row r="7223" spans="2:15" x14ac:dyDescent="0.3">
      <c r="B7223" s="10">
        <v>2021</v>
      </c>
      <c r="C7223" s="10" t="s">
        <v>15</v>
      </c>
      <c r="D7223" s="10" t="s">
        <v>31</v>
      </c>
      <c r="E7223" s="10" t="s">
        <v>35</v>
      </c>
      <c r="F7223" s="10" t="s">
        <v>30</v>
      </c>
      <c r="G7223" s="10" t="s">
        <v>38</v>
      </c>
      <c r="H7223" s="10" t="s">
        <v>20</v>
      </c>
      <c r="I7223" s="10" t="s">
        <v>28</v>
      </c>
      <c r="O7223" s="10">
        <f t="shared" si="112"/>
        <v>1</v>
      </c>
    </row>
    <row r="7224" spans="2:15" x14ac:dyDescent="0.3">
      <c r="B7224" s="10">
        <v>2022</v>
      </c>
      <c r="C7224" s="10" t="s">
        <v>22</v>
      </c>
      <c r="D7224" s="10" t="s">
        <v>16</v>
      </c>
      <c r="E7224" s="10" t="s">
        <v>35</v>
      </c>
      <c r="F7224" s="10" t="s">
        <v>25</v>
      </c>
      <c r="G7224" s="10" t="s">
        <v>40</v>
      </c>
      <c r="H7224" s="10" t="s">
        <v>20</v>
      </c>
      <c r="I7224" s="10" t="s">
        <v>34</v>
      </c>
      <c r="O7224" s="10">
        <f t="shared" si="112"/>
        <v>1</v>
      </c>
    </row>
    <row r="7225" spans="2:15" x14ac:dyDescent="0.3">
      <c r="B7225" s="10">
        <v>2024</v>
      </c>
      <c r="C7225" s="10" t="s">
        <v>36</v>
      </c>
      <c r="D7225" s="10" t="s">
        <v>42</v>
      </c>
      <c r="E7225" s="10" t="s">
        <v>35</v>
      </c>
      <c r="F7225" s="10" t="s">
        <v>30</v>
      </c>
      <c r="G7225" s="10" t="s">
        <v>26</v>
      </c>
      <c r="H7225" s="10" t="s">
        <v>39</v>
      </c>
      <c r="I7225" s="10" t="s">
        <v>28</v>
      </c>
      <c r="O7225" s="10">
        <f t="shared" si="112"/>
        <v>1</v>
      </c>
    </row>
    <row r="7226" spans="2:15" x14ac:dyDescent="0.3">
      <c r="B7226" s="10">
        <v>2026</v>
      </c>
      <c r="C7226" s="10" t="s">
        <v>43</v>
      </c>
      <c r="D7226" s="10" t="s">
        <v>16</v>
      </c>
      <c r="E7226" s="10" t="s">
        <v>35</v>
      </c>
      <c r="F7226" s="10" t="s">
        <v>30</v>
      </c>
      <c r="G7226" s="10" t="s">
        <v>26</v>
      </c>
      <c r="H7226" s="10" t="s">
        <v>34</v>
      </c>
      <c r="I7226" s="10" t="s">
        <v>21</v>
      </c>
      <c r="O7226" s="10">
        <f t="shared" si="112"/>
        <v>1</v>
      </c>
    </row>
    <row r="7227" spans="2:15" x14ac:dyDescent="0.3">
      <c r="B7227" s="10">
        <v>2025</v>
      </c>
      <c r="C7227" s="10" t="s">
        <v>36</v>
      </c>
      <c r="D7227" s="10" t="s">
        <v>31</v>
      </c>
      <c r="E7227" s="10" t="s">
        <v>17</v>
      </c>
      <c r="F7227" s="10" t="s">
        <v>30</v>
      </c>
      <c r="G7227" s="10" t="s">
        <v>38</v>
      </c>
      <c r="H7227" s="10" t="s">
        <v>20</v>
      </c>
      <c r="I7227" s="10" t="s">
        <v>34</v>
      </c>
      <c r="O7227" s="10">
        <f t="shared" si="112"/>
        <v>1</v>
      </c>
    </row>
    <row r="7228" spans="2:15" x14ac:dyDescent="0.3">
      <c r="B7228" s="10">
        <v>2023</v>
      </c>
      <c r="C7228" s="10" t="s">
        <v>29</v>
      </c>
      <c r="D7228" s="10" t="s">
        <v>37</v>
      </c>
      <c r="E7228" s="10" t="s">
        <v>35</v>
      </c>
      <c r="F7228" s="10" t="s">
        <v>25</v>
      </c>
      <c r="G7228" s="10" t="s">
        <v>32</v>
      </c>
      <c r="H7228" s="10" t="s">
        <v>34</v>
      </c>
      <c r="I7228" s="10" t="s">
        <v>34</v>
      </c>
      <c r="O7228" s="10">
        <f t="shared" si="112"/>
        <v>1</v>
      </c>
    </row>
    <row r="7229" spans="2:15" x14ac:dyDescent="0.3">
      <c r="B7229" s="10">
        <v>2023</v>
      </c>
      <c r="C7229" s="10" t="s">
        <v>36</v>
      </c>
      <c r="D7229" s="10" t="s">
        <v>31</v>
      </c>
      <c r="E7229" s="10" t="s">
        <v>35</v>
      </c>
      <c r="F7229" s="10" t="s">
        <v>30</v>
      </c>
      <c r="G7229" s="10" t="s">
        <v>32</v>
      </c>
      <c r="H7229" s="10" t="s">
        <v>20</v>
      </c>
      <c r="I7229" s="10" t="s">
        <v>21</v>
      </c>
      <c r="O7229" s="10">
        <f t="shared" si="112"/>
        <v>1</v>
      </c>
    </row>
    <row r="7230" spans="2:15" x14ac:dyDescent="0.3">
      <c r="B7230" s="10">
        <v>2020</v>
      </c>
      <c r="C7230" s="10" t="s">
        <v>41</v>
      </c>
      <c r="D7230" s="10" t="s">
        <v>31</v>
      </c>
      <c r="E7230" s="10" t="s">
        <v>24</v>
      </c>
      <c r="F7230" s="10" t="s">
        <v>18</v>
      </c>
      <c r="G7230" s="10" t="s">
        <v>19</v>
      </c>
      <c r="H7230" s="10" t="s">
        <v>20</v>
      </c>
      <c r="I7230" s="10" t="s">
        <v>28</v>
      </c>
      <c r="O7230" s="10">
        <f t="shared" si="112"/>
        <v>1</v>
      </c>
    </row>
    <row r="7231" spans="2:15" x14ac:dyDescent="0.3">
      <c r="B7231" s="10">
        <v>2020</v>
      </c>
      <c r="C7231" s="10" t="s">
        <v>29</v>
      </c>
      <c r="D7231" s="10" t="s">
        <v>23</v>
      </c>
      <c r="E7231" s="10" t="s">
        <v>24</v>
      </c>
      <c r="F7231" s="10" t="s">
        <v>25</v>
      </c>
      <c r="G7231" s="10" t="s">
        <v>26</v>
      </c>
      <c r="H7231" s="10" t="s">
        <v>39</v>
      </c>
      <c r="I7231" s="10" t="s">
        <v>28</v>
      </c>
      <c r="O7231" s="10">
        <f t="shared" si="112"/>
        <v>1</v>
      </c>
    </row>
    <row r="7232" spans="2:15" x14ac:dyDescent="0.3">
      <c r="B7232" s="10">
        <v>2024</v>
      </c>
      <c r="C7232" s="10" t="s">
        <v>45</v>
      </c>
      <c r="D7232" s="10" t="s">
        <v>16</v>
      </c>
      <c r="E7232" s="10" t="s">
        <v>17</v>
      </c>
      <c r="F7232" s="10" t="s">
        <v>25</v>
      </c>
      <c r="G7232" s="10" t="s">
        <v>44</v>
      </c>
      <c r="H7232" s="10" t="s">
        <v>20</v>
      </c>
      <c r="I7232" s="10" t="s">
        <v>21</v>
      </c>
      <c r="O7232" s="10">
        <f t="shared" si="112"/>
        <v>1</v>
      </c>
    </row>
    <row r="7233" spans="2:15" x14ac:dyDescent="0.3">
      <c r="B7233" s="10">
        <v>2021</v>
      </c>
      <c r="C7233" s="10" t="s">
        <v>36</v>
      </c>
      <c r="D7233" s="10" t="s">
        <v>42</v>
      </c>
      <c r="E7233" s="10" t="s">
        <v>35</v>
      </c>
      <c r="F7233" s="10" t="s">
        <v>18</v>
      </c>
      <c r="G7233" s="10" t="s">
        <v>32</v>
      </c>
      <c r="H7233" s="10" t="s">
        <v>34</v>
      </c>
      <c r="I7233" s="10" t="s">
        <v>28</v>
      </c>
      <c r="O7233" s="10">
        <f t="shared" si="112"/>
        <v>1</v>
      </c>
    </row>
    <row r="7234" spans="2:15" x14ac:dyDescent="0.3">
      <c r="B7234" s="10">
        <v>2022</v>
      </c>
      <c r="C7234" s="10" t="s">
        <v>43</v>
      </c>
      <c r="D7234" s="10" t="s">
        <v>42</v>
      </c>
      <c r="E7234" s="10" t="s">
        <v>24</v>
      </c>
      <c r="F7234" s="10" t="s">
        <v>30</v>
      </c>
      <c r="G7234" s="10" t="s">
        <v>19</v>
      </c>
      <c r="H7234" s="10" t="s">
        <v>27</v>
      </c>
      <c r="I7234" s="10" t="s">
        <v>28</v>
      </c>
      <c r="O7234" s="10">
        <f t="shared" si="112"/>
        <v>1</v>
      </c>
    </row>
    <row r="7235" spans="2:15" x14ac:dyDescent="0.3">
      <c r="B7235" s="10">
        <v>2025</v>
      </c>
      <c r="C7235" s="10" t="s">
        <v>36</v>
      </c>
      <c r="D7235" s="10" t="s">
        <v>31</v>
      </c>
      <c r="E7235" s="10" t="s">
        <v>17</v>
      </c>
      <c r="F7235" s="10" t="s">
        <v>18</v>
      </c>
      <c r="G7235" s="10" t="s">
        <v>32</v>
      </c>
      <c r="H7235" s="10" t="s">
        <v>20</v>
      </c>
      <c r="I7235" s="10" t="s">
        <v>34</v>
      </c>
      <c r="O7235" s="10">
        <f t="shared" si="112"/>
        <v>1</v>
      </c>
    </row>
    <row r="7236" spans="2:15" x14ac:dyDescent="0.3">
      <c r="B7236" s="10">
        <v>2023</v>
      </c>
      <c r="C7236" s="10" t="s">
        <v>45</v>
      </c>
      <c r="D7236" s="10" t="s">
        <v>42</v>
      </c>
      <c r="E7236" s="10" t="s">
        <v>17</v>
      </c>
      <c r="F7236" s="10" t="s">
        <v>18</v>
      </c>
      <c r="G7236" s="10" t="s">
        <v>32</v>
      </c>
      <c r="H7236" s="10" t="s">
        <v>27</v>
      </c>
      <c r="I7236" s="10" t="s">
        <v>28</v>
      </c>
      <c r="O7236" s="10">
        <f t="shared" si="112"/>
        <v>1</v>
      </c>
    </row>
    <row r="7237" spans="2:15" x14ac:dyDescent="0.3">
      <c r="B7237" s="10">
        <v>2026</v>
      </c>
      <c r="C7237" s="10" t="s">
        <v>45</v>
      </c>
      <c r="D7237" s="10" t="s">
        <v>37</v>
      </c>
      <c r="E7237" s="10" t="s">
        <v>35</v>
      </c>
      <c r="F7237" s="10" t="s">
        <v>18</v>
      </c>
      <c r="G7237" s="10" t="s">
        <v>40</v>
      </c>
      <c r="H7237" s="10" t="s">
        <v>34</v>
      </c>
      <c r="I7237" s="10" t="s">
        <v>28</v>
      </c>
      <c r="O7237" s="10">
        <f t="shared" ref="O7237:O7300" si="113">SUBTOTAL(103,B7237)</f>
        <v>1</v>
      </c>
    </row>
    <row r="7238" spans="2:15" x14ac:dyDescent="0.3">
      <c r="B7238" s="10">
        <v>2026</v>
      </c>
      <c r="C7238" s="10" t="s">
        <v>22</v>
      </c>
      <c r="D7238" s="10" t="s">
        <v>33</v>
      </c>
      <c r="E7238" s="10" t="s">
        <v>35</v>
      </c>
      <c r="F7238" s="10" t="s">
        <v>25</v>
      </c>
      <c r="G7238" s="10" t="s">
        <v>26</v>
      </c>
      <c r="H7238" s="10" t="s">
        <v>34</v>
      </c>
      <c r="I7238" s="10" t="s">
        <v>34</v>
      </c>
      <c r="O7238" s="10">
        <f t="shared" si="113"/>
        <v>1</v>
      </c>
    </row>
    <row r="7239" spans="2:15" x14ac:dyDescent="0.3">
      <c r="B7239" s="10">
        <v>2026</v>
      </c>
      <c r="C7239" s="10" t="s">
        <v>36</v>
      </c>
      <c r="D7239" s="10" t="s">
        <v>42</v>
      </c>
      <c r="E7239" s="10" t="s">
        <v>17</v>
      </c>
      <c r="F7239" s="10" t="s">
        <v>18</v>
      </c>
      <c r="G7239" s="10" t="s">
        <v>40</v>
      </c>
      <c r="H7239" s="10" t="s">
        <v>27</v>
      </c>
      <c r="I7239" s="10" t="s">
        <v>21</v>
      </c>
      <c r="O7239" s="10">
        <f t="shared" si="113"/>
        <v>1</v>
      </c>
    </row>
    <row r="7240" spans="2:15" x14ac:dyDescent="0.3">
      <c r="B7240" s="10">
        <v>2023</v>
      </c>
      <c r="C7240" s="10" t="s">
        <v>45</v>
      </c>
      <c r="D7240" s="10" t="s">
        <v>33</v>
      </c>
      <c r="E7240" s="10" t="s">
        <v>35</v>
      </c>
      <c r="F7240" s="10" t="s">
        <v>30</v>
      </c>
      <c r="G7240" s="10" t="s">
        <v>32</v>
      </c>
      <c r="H7240" s="10" t="s">
        <v>20</v>
      </c>
      <c r="I7240" s="10" t="s">
        <v>28</v>
      </c>
      <c r="O7240" s="10">
        <f t="shared" si="113"/>
        <v>1</v>
      </c>
    </row>
    <row r="7241" spans="2:15" x14ac:dyDescent="0.3">
      <c r="B7241" s="10">
        <v>2022</v>
      </c>
      <c r="C7241" s="10" t="s">
        <v>22</v>
      </c>
      <c r="D7241" s="10" t="s">
        <v>33</v>
      </c>
      <c r="E7241" s="10" t="s">
        <v>24</v>
      </c>
      <c r="F7241" s="10" t="s">
        <v>30</v>
      </c>
      <c r="G7241" s="10" t="s">
        <v>44</v>
      </c>
      <c r="H7241" s="10" t="s">
        <v>34</v>
      </c>
      <c r="I7241" s="10" t="s">
        <v>28</v>
      </c>
      <c r="O7241" s="10">
        <f t="shared" si="113"/>
        <v>1</v>
      </c>
    </row>
    <row r="7242" spans="2:15" x14ac:dyDescent="0.3">
      <c r="B7242" s="10">
        <v>2024</v>
      </c>
      <c r="C7242" s="10" t="s">
        <v>43</v>
      </c>
      <c r="D7242" s="10" t="s">
        <v>37</v>
      </c>
      <c r="E7242" s="10" t="s">
        <v>35</v>
      </c>
      <c r="F7242" s="10" t="s">
        <v>25</v>
      </c>
      <c r="G7242" s="10" t="s">
        <v>19</v>
      </c>
      <c r="H7242" s="10" t="s">
        <v>39</v>
      </c>
      <c r="I7242" s="10" t="s">
        <v>34</v>
      </c>
      <c r="O7242" s="10">
        <f t="shared" si="113"/>
        <v>1</v>
      </c>
    </row>
    <row r="7243" spans="2:15" x14ac:dyDescent="0.3">
      <c r="B7243" s="10">
        <v>2020</v>
      </c>
      <c r="C7243" s="10" t="s">
        <v>41</v>
      </c>
      <c r="D7243" s="10" t="s">
        <v>37</v>
      </c>
      <c r="E7243" s="10" t="s">
        <v>17</v>
      </c>
      <c r="F7243" s="10" t="s">
        <v>25</v>
      </c>
      <c r="G7243" s="10" t="s">
        <v>38</v>
      </c>
      <c r="H7243" s="10" t="s">
        <v>20</v>
      </c>
      <c r="I7243" s="10" t="s">
        <v>28</v>
      </c>
      <c r="O7243" s="10">
        <f t="shared" si="113"/>
        <v>1</v>
      </c>
    </row>
    <row r="7244" spans="2:15" x14ac:dyDescent="0.3">
      <c r="B7244" s="10">
        <v>2024</v>
      </c>
      <c r="C7244" s="10" t="s">
        <v>41</v>
      </c>
      <c r="D7244" s="10" t="s">
        <v>42</v>
      </c>
      <c r="E7244" s="10" t="s">
        <v>24</v>
      </c>
      <c r="F7244" s="10" t="s">
        <v>18</v>
      </c>
      <c r="G7244" s="10" t="s">
        <v>26</v>
      </c>
      <c r="H7244" s="10" t="s">
        <v>20</v>
      </c>
      <c r="I7244" s="10" t="s">
        <v>21</v>
      </c>
      <c r="O7244" s="10">
        <f t="shared" si="113"/>
        <v>1</v>
      </c>
    </row>
    <row r="7245" spans="2:15" x14ac:dyDescent="0.3">
      <c r="B7245" s="10">
        <v>2022</v>
      </c>
      <c r="C7245" s="10" t="s">
        <v>36</v>
      </c>
      <c r="D7245" s="10" t="s">
        <v>33</v>
      </c>
      <c r="E7245" s="10" t="s">
        <v>24</v>
      </c>
      <c r="F7245" s="10" t="s">
        <v>18</v>
      </c>
      <c r="G7245" s="10" t="s">
        <v>26</v>
      </c>
      <c r="H7245" s="10" t="s">
        <v>39</v>
      </c>
      <c r="I7245" s="10" t="s">
        <v>21</v>
      </c>
      <c r="O7245" s="10">
        <f t="shared" si="113"/>
        <v>1</v>
      </c>
    </row>
    <row r="7246" spans="2:15" x14ac:dyDescent="0.3">
      <c r="B7246" s="10">
        <v>2025</v>
      </c>
      <c r="C7246" s="10" t="s">
        <v>45</v>
      </c>
      <c r="D7246" s="10" t="s">
        <v>23</v>
      </c>
      <c r="E7246" s="10" t="s">
        <v>35</v>
      </c>
      <c r="F7246" s="10" t="s">
        <v>25</v>
      </c>
      <c r="G7246" s="10" t="s">
        <v>40</v>
      </c>
      <c r="H7246" s="10" t="s">
        <v>20</v>
      </c>
      <c r="I7246" s="10" t="s">
        <v>21</v>
      </c>
      <c r="O7246" s="10">
        <f t="shared" si="113"/>
        <v>1</v>
      </c>
    </row>
    <row r="7247" spans="2:15" x14ac:dyDescent="0.3">
      <c r="B7247" s="10">
        <v>2023</v>
      </c>
      <c r="C7247" s="10" t="s">
        <v>43</v>
      </c>
      <c r="D7247" s="10" t="s">
        <v>33</v>
      </c>
      <c r="E7247" s="10" t="s">
        <v>17</v>
      </c>
      <c r="F7247" s="10" t="s">
        <v>18</v>
      </c>
      <c r="G7247" s="10" t="s">
        <v>38</v>
      </c>
      <c r="H7247" s="10" t="s">
        <v>34</v>
      </c>
      <c r="I7247" s="10" t="s">
        <v>28</v>
      </c>
      <c r="O7247" s="10">
        <f t="shared" si="113"/>
        <v>1</v>
      </c>
    </row>
    <row r="7248" spans="2:15" x14ac:dyDescent="0.3">
      <c r="B7248" s="10">
        <v>2021</v>
      </c>
      <c r="C7248" s="10" t="s">
        <v>22</v>
      </c>
      <c r="D7248" s="10" t="s">
        <v>37</v>
      </c>
      <c r="E7248" s="10" t="s">
        <v>24</v>
      </c>
      <c r="F7248" s="10" t="s">
        <v>18</v>
      </c>
      <c r="G7248" s="10" t="s">
        <v>19</v>
      </c>
      <c r="H7248" s="10" t="s">
        <v>34</v>
      </c>
      <c r="I7248" s="10" t="s">
        <v>21</v>
      </c>
      <c r="O7248" s="10">
        <f t="shared" si="113"/>
        <v>1</v>
      </c>
    </row>
    <row r="7249" spans="2:15" x14ac:dyDescent="0.3">
      <c r="B7249" s="10">
        <v>2023</v>
      </c>
      <c r="C7249" s="10" t="s">
        <v>15</v>
      </c>
      <c r="D7249" s="10" t="s">
        <v>23</v>
      </c>
      <c r="E7249" s="10" t="s">
        <v>35</v>
      </c>
      <c r="F7249" s="10" t="s">
        <v>25</v>
      </c>
      <c r="G7249" s="10" t="s">
        <v>26</v>
      </c>
      <c r="H7249" s="10" t="s">
        <v>27</v>
      </c>
      <c r="I7249" s="10" t="s">
        <v>28</v>
      </c>
      <c r="O7249" s="10">
        <f t="shared" si="113"/>
        <v>1</v>
      </c>
    </row>
    <row r="7250" spans="2:15" x14ac:dyDescent="0.3">
      <c r="B7250" s="10">
        <v>2021</v>
      </c>
      <c r="C7250" s="10" t="s">
        <v>43</v>
      </c>
      <c r="D7250" s="10" t="s">
        <v>23</v>
      </c>
      <c r="E7250" s="10" t="s">
        <v>35</v>
      </c>
      <c r="F7250" s="10" t="s">
        <v>25</v>
      </c>
      <c r="G7250" s="10" t="s">
        <v>32</v>
      </c>
      <c r="H7250" s="10" t="s">
        <v>27</v>
      </c>
      <c r="I7250" s="10" t="s">
        <v>21</v>
      </c>
      <c r="O7250" s="10">
        <f t="shared" si="113"/>
        <v>1</v>
      </c>
    </row>
    <row r="7251" spans="2:15" x14ac:dyDescent="0.3">
      <c r="B7251" s="10">
        <v>2022</v>
      </c>
      <c r="C7251" s="10" t="s">
        <v>15</v>
      </c>
      <c r="D7251" s="10" t="s">
        <v>23</v>
      </c>
      <c r="E7251" s="10" t="s">
        <v>35</v>
      </c>
      <c r="F7251" s="10" t="s">
        <v>18</v>
      </c>
      <c r="G7251" s="10" t="s">
        <v>19</v>
      </c>
      <c r="H7251" s="10" t="s">
        <v>34</v>
      </c>
      <c r="I7251" s="10" t="s">
        <v>21</v>
      </c>
      <c r="O7251" s="10">
        <f t="shared" si="113"/>
        <v>1</v>
      </c>
    </row>
    <row r="7252" spans="2:15" x14ac:dyDescent="0.3">
      <c r="B7252" s="10">
        <v>2020</v>
      </c>
      <c r="C7252" s="10" t="s">
        <v>22</v>
      </c>
      <c r="D7252" s="10" t="s">
        <v>23</v>
      </c>
      <c r="E7252" s="10" t="s">
        <v>17</v>
      </c>
      <c r="F7252" s="10" t="s">
        <v>25</v>
      </c>
      <c r="G7252" s="10" t="s">
        <v>40</v>
      </c>
      <c r="H7252" s="10" t="s">
        <v>34</v>
      </c>
      <c r="I7252" s="10" t="s">
        <v>34</v>
      </c>
      <c r="O7252" s="10">
        <f t="shared" si="113"/>
        <v>1</v>
      </c>
    </row>
    <row r="7253" spans="2:15" x14ac:dyDescent="0.3">
      <c r="B7253" s="10">
        <v>2025</v>
      </c>
      <c r="C7253" s="10" t="s">
        <v>29</v>
      </c>
      <c r="D7253" s="10" t="s">
        <v>16</v>
      </c>
      <c r="E7253" s="10" t="s">
        <v>24</v>
      </c>
      <c r="F7253" s="10" t="s">
        <v>30</v>
      </c>
      <c r="G7253" s="10" t="s">
        <v>19</v>
      </c>
      <c r="H7253" s="10" t="s">
        <v>20</v>
      </c>
      <c r="I7253" s="10" t="s">
        <v>28</v>
      </c>
      <c r="O7253" s="10">
        <f t="shared" si="113"/>
        <v>1</v>
      </c>
    </row>
    <row r="7254" spans="2:15" x14ac:dyDescent="0.3">
      <c r="B7254" s="10">
        <v>2020</v>
      </c>
      <c r="C7254" s="10" t="s">
        <v>29</v>
      </c>
      <c r="D7254" s="10" t="s">
        <v>23</v>
      </c>
      <c r="E7254" s="10" t="s">
        <v>17</v>
      </c>
      <c r="F7254" s="10" t="s">
        <v>18</v>
      </c>
      <c r="G7254" s="10" t="s">
        <v>44</v>
      </c>
      <c r="H7254" s="10" t="s">
        <v>20</v>
      </c>
      <c r="I7254" s="10" t="s">
        <v>34</v>
      </c>
      <c r="O7254" s="10">
        <f t="shared" si="113"/>
        <v>1</v>
      </c>
    </row>
    <row r="7255" spans="2:15" x14ac:dyDescent="0.3">
      <c r="B7255" s="10">
        <v>2025</v>
      </c>
      <c r="C7255" s="10" t="s">
        <v>43</v>
      </c>
      <c r="D7255" s="10" t="s">
        <v>42</v>
      </c>
      <c r="E7255" s="10" t="s">
        <v>24</v>
      </c>
      <c r="F7255" s="10" t="s">
        <v>25</v>
      </c>
      <c r="G7255" s="10" t="s">
        <v>38</v>
      </c>
      <c r="H7255" s="10" t="s">
        <v>27</v>
      </c>
      <c r="I7255" s="10" t="s">
        <v>28</v>
      </c>
      <c r="O7255" s="10">
        <f t="shared" si="113"/>
        <v>1</v>
      </c>
    </row>
    <row r="7256" spans="2:15" x14ac:dyDescent="0.3">
      <c r="B7256" s="10">
        <v>2026</v>
      </c>
      <c r="C7256" s="10" t="s">
        <v>45</v>
      </c>
      <c r="D7256" s="10" t="s">
        <v>37</v>
      </c>
      <c r="E7256" s="10" t="s">
        <v>17</v>
      </c>
      <c r="F7256" s="10" t="s">
        <v>18</v>
      </c>
      <c r="G7256" s="10" t="s">
        <v>26</v>
      </c>
      <c r="H7256" s="10" t="s">
        <v>20</v>
      </c>
      <c r="I7256" s="10" t="s">
        <v>21</v>
      </c>
      <c r="O7256" s="10">
        <f t="shared" si="113"/>
        <v>1</v>
      </c>
    </row>
    <row r="7257" spans="2:15" x14ac:dyDescent="0.3">
      <c r="B7257" s="10">
        <v>2020</v>
      </c>
      <c r="C7257" s="10" t="s">
        <v>45</v>
      </c>
      <c r="D7257" s="10" t="s">
        <v>16</v>
      </c>
      <c r="E7257" s="10" t="s">
        <v>24</v>
      </c>
      <c r="F7257" s="10" t="s">
        <v>18</v>
      </c>
      <c r="G7257" s="10" t="s">
        <v>32</v>
      </c>
      <c r="H7257" s="10" t="s">
        <v>27</v>
      </c>
      <c r="I7257" s="10" t="s">
        <v>28</v>
      </c>
      <c r="O7257" s="10">
        <f t="shared" si="113"/>
        <v>1</v>
      </c>
    </row>
    <row r="7258" spans="2:15" x14ac:dyDescent="0.3">
      <c r="B7258" s="10">
        <v>2020</v>
      </c>
      <c r="C7258" s="10" t="s">
        <v>43</v>
      </c>
      <c r="D7258" s="10" t="s">
        <v>33</v>
      </c>
      <c r="E7258" s="10" t="s">
        <v>35</v>
      </c>
      <c r="F7258" s="10" t="s">
        <v>18</v>
      </c>
      <c r="G7258" s="10" t="s">
        <v>38</v>
      </c>
      <c r="H7258" s="10" t="s">
        <v>27</v>
      </c>
      <c r="I7258" s="10" t="s">
        <v>21</v>
      </c>
      <c r="O7258" s="10">
        <f t="shared" si="113"/>
        <v>1</v>
      </c>
    </row>
    <row r="7259" spans="2:15" x14ac:dyDescent="0.3">
      <c r="B7259" s="10">
        <v>2024</v>
      </c>
      <c r="C7259" s="10" t="s">
        <v>29</v>
      </c>
      <c r="D7259" s="10" t="s">
        <v>23</v>
      </c>
      <c r="E7259" s="10" t="s">
        <v>17</v>
      </c>
      <c r="F7259" s="10" t="s">
        <v>25</v>
      </c>
      <c r="G7259" s="10" t="s">
        <v>40</v>
      </c>
      <c r="H7259" s="10" t="s">
        <v>39</v>
      </c>
      <c r="I7259" s="10" t="s">
        <v>28</v>
      </c>
      <c r="O7259" s="10">
        <f t="shared" si="113"/>
        <v>1</v>
      </c>
    </row>
    <row r="7260" spans="2:15" x14ac:dyDescent="0.3">
      <c r="B7260" s="10">
        <v>2025</v>
      </c>
      <c r="C7260" s="10" t="s">
        <v>29</v>
      </c>
      <c r="D7260" s="10" t="s">
        <v>37</v>
      </c>
      <c r="E7260" s="10" t="s">
        <v>24</v>
      </c>
      <c r="F7260" s="10" t="s">
        <v>18</v>
      </c>
      <c r="G7260" s="10" t="s">
        <v>19</v>
      </c>
      <c r="H7260" s="10" t="s">
        <v>39</v>
      </c>
      <c r="I7260" s="10" t="s">
        <v>28</v>
      </c>
      <c r="O7260" s="10">
        <f t="shared" si="113"/>
        <v>1</v>
      </c>
    </row>
    <row r="7261" spans="2:15" x14ac:dyDescent="0.3">
      <c r="B7261" s="10">
        <v>2022</v>
      </c>
      <c r="C7261" s="10" t="s">
        <v>43</v>
      </c>
      <c r="D7261" s="10" t="s">
        <v>23</v>
      </c>
      <c r="E7261" s="10" t="s">
        <v>24</v>
      </c>
      <c r="F7261" s="10" t="s">
        <v>30</v>
      </c>
      <c r="G7261" s="10" t="s">
        <v>38</v>
      </c>
      <c r="H7261" s="10" t="s">
        <v>27</v>
      </c>
      <c r="I7261" s="10" t="s">
        <v>21</v>
      </c>
      <c r="O7261" s="10">
        <f t="shared" si="113"/>
        <v>1</v>
      </c>
    </row>
    <row r="7262" spans="2:15" x14ac:dyDescent="0.3">
      <c r="B7262" s="10">
        <v>2022</v>
      </c>
      <c r="C7262" s="10" t="s">
        <v>36</v>
      </c>
      <c r="D7262" s="10" t="s">
        <v>16</v>
      </c>
      <c r="E7262" s="10" t="s">
        <v>35</v>
      </c>
      <c r="F7262" s="10" t="s">
        <v>25</v>
      </c>
      <c r="G7262" s="10" t="s">
        <v>26</v>
      </c>
      <c r="H7262" s="10" t="s">
        <v>39</v>
      </c>
      <c r="I7262" s="10" t="s">
        <v>34</v>
      </c>
      <c r="O7262" s="10">
        <f t="shared" si="113"/>
        <v>1</v>
      </c>
    </row>
    <row r="7263" spans="2:15" x14ac:dyDescent="0.3">
      <c r="B7263" s="10">
        <v>2020</v>
      </c>
      <c r="C7263" s="10" t="s">
        <v>36</v>
      </c>
      <c r="D7263" s="10" t="s">
        <v>23</v>
      </c>
      <c r="E7263" s="10" t="s">
        <v>17</v>
      </c>
      <c r="F7263" s="10" t="s">
        <v>30</v>
      </c>
      <c r="G7263" s="10" t="s">
        <v>19</v>
      </c>
      <c r="H7263" s="10" t="s">
        <v>34</v>
      </c>
      <c r="I7263" s="10" t="s">
        <v>34</v>
      </c>
      <c r="O7263" s="10">
        <f t="shared" si="113"/>
        <v>1</v>
      </c>
    </row>
    <row r="7264" spans="2:15" x14ac:dyDescent="0.3">
      <c r="B7264" s="10">
        <v>2021</v>
      </c>
      <c r="C7264" s="10" t="s">
        <v>36</v>
      </c>
      <c r="D7264" s="10" t="s">
        <v>16</v>
      </c>
      <c r="E7264" s="10" t="s">
        <v>17</v>
      </c>
      <c r="F7264" s="10" t="s">
        <v>18</v>
      </c>
      <c r="G7264" s="10" t="s">
        <v>44</v>
      </c>
      <c r="H7264" s="10" t="s">
        <v>20</v>
      </c>
      <c r="I7264" s="10" t="s">
        <v>28</v>
      </c>
      <c r="O7264" s="10">
        <f t="shared" si="113"/>
        <v>1</v>
      </c>
    </row>
    <row r="7265" spans="2:15" x14ac:dyDescent="0.3">
      <c r="B7265" s="10">
        <v>2020</v>
      </c>
      <c r="C7265" s="10" t="s">
        <v>43</v>
      </c>
      <c r="D7265" s="10" t="s">
        <v>23</v>
      </c>
      <c r="E7265" s="10" t="s">
        <v>17</v>
      </c>
      <c r="F7265" s="10" t="s">
        <v>25</v>
      </c>
      <c r="G7265" s="10" t="s">
        <v>44</v>
      </c>
      <c r="H7265" s="10" t="s">
        <v>27</v>
      </c>
      <c r="I7265" s="10" t="s">
        <v>28</v>
      </c>
      <c r="O7265" s="10">
        <f t="shared" si="113"/>
        <v>1</v>
      </c>
    </row>
    <row r="7266" spans="2:15" x14ac:dyDescent="0.3">
      <c r="B7266" s="10">
        <v>2022</v>
      </c>
      <c r="C7266" s="10" t="s">
        <v>36</v>
      </c>
      <c r="D7266" s="10" t="s">
        <v>33</v>
      </c>
      <c r="E7266" s="10" t="s">
        <v>35</v>
      </c>
      <c r="F7266" s="10" t="s">
        <v>25</v>
      </c>
      <c r="G7266" s="10" t="s">
        <v>44</v>
      </c>
      <c r="H7266" s="10" t="s">
        <v>27</v>
      </c>
      <c r="I7266" s="10" t="s">
        <v>28</v>
      </c>
      <c r="O7266" s="10">
        <f t="shared" si="113"/>
        <v>1</v>
      </c>
    </row>
    <row r="7267" spans="2:15" x14ac:dyDescent="0.3">
      <c r="B7267" s="10">
        <v>2024</v>
      </c>
      <c r="C7267" s="10" t="s">
        <v>36</v>
      </c>
      <c r="D7267" s="10" t="s">
        <v>31</v>
      </c>
      <c r="E7267" s="10" t="s">
        <v>17</v>
      </c>
      <c r="F7267" s="10" t="s">
        <v>18</v>
      </c>
      <c r="G7267" s="10" t="s">
        <v>40</v>
      </c>
      <c r="H7267" s="10" t="s">
        <v>20</v>
      </c>
      <c r="I7267" s="10" t="s">
        <v>21</v>
      </c>
      <c r="O7267" s="10">
        <f t="shared" si="113"/>
        <v>1</v>
      </c>
    </row>
    <row r="7268" spans="2:15" x14ac:dyDescent="0.3">
      <c r="B7268" s="10">
        <v>2022</v>
      </c>
      <c r="C7268" s="10" t="s">
        <v>41</v>
      </c>
      <c r="D7268" s="10" t="s">
        <v>31</v>
      </c>
      <c r="E7268" s="10" t="s">
        <v>24</v>
      </c>
      <c r="F7268" s="10" t="s">
        <v>18</v>
      </c>
      <c r="G7268" s="10" t="s">
        <v>26</v>
      </c>
      <c r="H7268" s="10" t="s">
        <v>27</v>
      </c>
      <c r="I7268" s="10" t="s">
        <v>21</v>
      </c>
      <c r="O7268" s="10">
        <f t="shared" si="113"/>
        <v>1</v>
      </c>
    </row>
    <row r="7269" spans="2:15" x14ac:dyDescent="0.3">
      <c r="B7269" s="10">
        <v>2021</v>
      </c>
      <c r="C7269" s="10" t="s">
        <v>22</v>
      </c>
      <c r="D7269" s="10" t="s">
        <v>37</v>
      </c>
      <c r="E7269" s="10" t="s">
        <v>35</v>
      </c>
      <c r="F7269" s="10" t="s">
        <v>25</v>
      </c>
      <c r="G7269" s="10" t="s">
        <v>44</v>
      </c>
      <c r="H7269" s="10" t="s">
        <v>27</v>
      </c>
      <c r="I7269" s="10" t="s">
        <v>28</v>
      </c>
      <c r="O7269" s="10">
        <f t="shared" si="113"/>
        <v>1</v>
      </c>
    </row>
    <row r="7270" spans="2:15" x14ac:dyDescent="0.3">
      <c r="B7270" s="10">
        <v>2022</v>
      </c>
      <c r="C7270" s="10" t="s">
        <v>22</v>
      </c>
      <c r="D7270" s="10" t="s">
        <v>37</v>
      </c>
      <c r="E7270" s="10" t="s">
        <v>35</v>
      </c>
      <c r="F7270" s="10" t="s">
        <v>18</v>
      </c>
      <c r="G7270" s="10" t="s">
        <v>32</v>
      </c>
      <c r="H7270" s="10" t="s">
        <v>27</v>
      </c>
      <c r="I7270" s="10" t="s">
        <v>28</v>
      </c>
      <c r="O7270" s="10">
        <f t="shared" si="113"/>
        <v>1</v>
      </c>
    </row>
    <row r="7271" spans="2:15" x14ac:dyDescent="0.3">
      <c r="B7271" s="10">
        <v>2020</v>
      </c>
      <c r="C7271" s="10" t="s">
        <v>29</v>
      </c>
      <c r="D7271" s="10" t="s">
        <v>42</v>
      </c>
      <c r="E7271" s="10" t="s">
        <v>35</v>
      </c>
      <c r="F7271" s="10" t="s">
        <v>18</v>
      </c>
      <c r="G7271" s="10" t="s">
        <v>40</v>
      </c>
      <c r="H7271" s="10" t="s">
        <v>27</v>
      </c>
      <c r="I7271" s="10" t="s">
        <v>34</v>
      </c>
      <c r="O7271" s="10">
        <f t="shared" si="113"/>
        <v>1</v>
      </c>
    </row>
    <row r="7272" spans="2:15" x14ac:dyDescent="0.3">
      <c r="B7272" s="10">
        <v>2025</v>
      </c>
      <c r="C7272" s="10" t="s">
        <v>29</v>
      </c>
      <c r="D7272" s="10" t="s">
        <v>33</v>
      </c>
      <c r="E7272" s="10" t="s">
        <v>35</v>
      </c>
      <c r="F7272" s="10" t="s">
        <v>30</v>
      </c>
      <c r="G7272" s="10" t="s">
        <v>32</v>
      </c>
      <c r="H7272" s="10" t="s">
        <v>27</v>
      </c>
      <c r="I7272" s="10" t="s">
        <v>21</v>
      </c>
      <c r="O7272" s="10">
        <f t="shared" si="113"/>
        <v>1</v>
      </c>
    </row>
    <row r="7273" spans="2:15" x14ac:dyDescent="0.3">
      <c r="B7273" s="10">
        <v>2020</v>
      </c>
      <c r="C7273" s="10" t="s">
        <v>36</v>
      </c>
      <c r="D7273" s="10" t="s">
        <v>31</v>
      </c>
      <c r="E7273" s="10" t="s">
        <v>24</v>
      </c>
      <c r="F7273" s="10" t="s">
        <v>18</v>
      </c>
      <c r="G7273" s="10" t="s">
        <v>19</v>
      </c>
      <c r="H7273" s="10" t="s">
        <v>27</v>
      </c>
      <c r="I7273" s="10" t="s">
        <v>34</v>
      </c>
      <c r="O7273" s="10">
        <f t="shared" si="113"/>
        <v>1</v>
      </c>
    </row>
    <row r="7274" spans="2:15" x14ac:dyDescent="0.3">
      <c r="B7274" s="10">
        <v>2021</v>
      </c>
      <c r="C7274" s="10" t="s">
        <v>22</v>
      </c>
      <c r="D7274" s="10" t="s">
        <v>37</v>
      </c>
      <c r="E7274" s="10" t="s">
        <v>17</v>
      </c>
      <c r="F7274" s="10" t="s">
        <v>18</v>
      </c>
      <c r="G7274" s="10" t="s">
        <v>19</v>
      </c>
      <c r="H7274" s="10" t="s">
        <v>34</v>
      </c>
      <c r="I7274" s="10" t="s">
        <v>28</v>
      </c>
      <c r="O7274" s="10">
        <f t="shared" si="113"/>
        <v>1</v>
      </c>
    </row>
    <row r="7275" spans="2:15" x14ac:dyDescent="0.3">
      <c r="B7275" s="10">
        <v>2021</v>
      </c>
      <c r="C7275" s="10" t="s">
        <v>22</v>
      </c>
      <c r="D7275" s="10" t="s">
        <v>33</v>
      </c>
      <c r="E7275" s="10" t="s">
        <v>35</v>
      </c>
      <c r="F7275" s="10" t="s">
        <v>18</v>
      </c>
      <c r="G7275" s="10" t="s">
        <v>32</v>
      </c>
      <c r="H7275" s="10" t="s">
        <v>27</v>
      </c>
      <c r="I7275" s="10" t="s">
        <v>21</v>
      </c>
      <c r="O7275" s="10">
        <f t="shared" si="113"/>
        <v>1</v>
      </c>
    </row>
    <row r="7276" spans="2:15" x14ac:dyDescent="0.3">
      <c r="B7276" s="10">
        <v>2025</v>
      </c>
      <c r="C7276" s="10" t="s">
        <v>45</v>
      </c>
      <c r="D7276" s="10" t="s">
        <v>33</v>
      </c>
      <c r="E7276" s="10" t="s">
        <v>24</v>
      </c>
      <c r="F7276" s="10" t="s">
        <v>30</v>
      </c>
      <c r="G7276" s="10" t="s">
        <v>32</v>
      </c>
      <c r="H7276" s="10" t="s">
        <v>20</v>
      </c>
      <c r="I7276" s="10" t="s">
        <v>28</v>
      </c>
      <c r="O7276" s="10">
        <f t="shared" si="113"/>
        <v>1</v>
      </c>
    </row>
    <row r="7277" spans="2:15" x14ac:dyDescent="0.3">
      <c r="B7277" s="10">
        <v>2020</v>
      </c>
      <c r="C7277" s="10" t="s">
        <v>36</v>
      </c>
      <c r="D7277" s="10" t="s">
        <v>37</v>
      </c>
      <c r="E7277" s="10" t="s">
        <v>24</v>
      </c>
      <c r="F7277" s="10" t="s">
        <v>18</v>
      </c>
      <c r="G7277" s="10" t="s">
        <v>38</v>
      </c>
      <c r="H7277" s="10" t="s">
        <v>39</v>
      </c>
      <c r="I7277" s="10" t="s">
        <v>21</v>
      </c>
      <c r="O7277" s="10">
        <f t="shared" si="113"/>
        <v>1</v>
      </c>
    </row>
    <row r="7278" spans="2:15" x14ac:dyDescent="0.3">
      <c r="B7278" s="10">
        <v>2026</v>
      </c>
      <c r="C7278" s="10" t="s">
        <v>22</v>
      </c>
      <c r="D7278" s="10" t="s">
        <v>31</v>
      </c>
      <c r="E7278" s="10" t="s">
        <v>35</v>
      </c>
      <c r="F7278" s="10" t="s">
        <v>18</v>
      </c>
      <c r="G7278" s="10" t="s">
        <v>32</v>
      </c>
      <c r="H7278" s="10" t="s">
        <v>27</v>
      </c>
      <c r="I7278" s="10" t="s">
        <v>34</v>
      </c>
      <c r="O7278" s="10">
        <f t="shared" si="113"/>
        <v>1</v>
      </c>
    </row>
    <row r="7279" spans="2:15" x14ac:dyDescent="0.3">
      <c r="B7279" s="10">
        <v>2026</v>
      </c>
      <c r="C7279" s="10" t="s">
        <v>29</v>
      </c>
      <c r="D7279" s="10" t="s">
        <v>31</v>
      </c>
      <c r="E7279" s="10" t="s">
        <v>35</v>
      </c>
      <c r="F7279" s="10" t="s">
        <v>25</v>
      </c>
      <c r="G7279" s="10" t="s">
        <v>32</v>
      </c>
      <c r="H7279" s="10" t="s">
        <v>20</v>
      </c>
      <c r="I7279" s="10" t="s">
        <v>28</v>
      </c>
      <c r="O7279" s="10">
        <f t="shared" si="113"/>
        <v>1</v>
      </c>
    </row>
    <row r="7280" spans="2:15" x14ac:dyDescent="0.3">
      <c r="B7280" s="10">
        <v>2026</v>
      </c>
      <c r="C7280" s="10" t="s">
        <v>29</v>
      </c>
      <c r="D7280" s="10" t="s">
        <v>23</v>
      </c>
      <c r="E7280" s="10" t="s">
        <v>35</v>
      </c>
      <c r="F7280" s="10" t="s">
        <v>18</v>
      </c>
      <c r="G7280" s="10" t="s">
        <v>26</v>
      </c>
      <c r="H7280" s="10" t="s">
        <v>34</v>
      </c>
      <c r="I7280" s="10" t="s">
        <v>28</v>
      </c>
      <c r="O7280" s="10">
        <f t="shared" si="113"/>
        <v>1</v>
      </c>
    </row>
    <row r="7281" spans="2:15" x14ac:dyDescent="0.3">
      <c r="B7281" s="10">
        <v>2022</v>
      </c>
      <c r="C7281" s="10" t="s">
        <v>41</v>
      </c>
      <c r="D7281" s="10" t="s">
        <v>31</v>
      </c>
      <c r="E7281" s="10" t="s">
        <v>35</v>
      </c>
      <c r="F7281" s="10" t="s">
        <v>30</v>
      </c>
      <c r="G7281" s="10" t="s">
        <v>38</v>
      </c>
      <c r="H7281" s="10" t="s">
        <v>20</v>
      </c>
      <c r="I7281" s="10" t="s">
        <v>28</v>
      </c>
      <c r="O7281" s="10">
        <f t="shared" si="113"/>
        <v>1</v>
      </c>
    </row>
    <row r="7282" spans="2:15" x14ac:dyDescent="0.3">
      <c r="B7282" s="10">
        <v>2021</v>
      </c>
      <c r="C7282" s="10" t="s">
        <v>29</v>
      </c>
      <c r="D7282" s="10" t="s">
        <v>16</v>
      </c>
      <c r="E7282" s="10" t="s">
        <v>35</v>
      </c>
      <c r="F7282" s="10" t="s">
        <v>25</v>
      </c>
      <c r="G7282" s="10" t="s">
        <v>44</v>
      </c>
      <c r="H7282" s="10" t="s">
        <v>39</v>
      </c>
      <c r="I7282" s="10" t="s">
        <v>34</v>
      </c>
      <c r="O7282" s="10">
        <f t="shared" si="113"/>
        <v>1</v>
      </c>
    </row>
    <row r="7283" spans="2:15" x14ac:dyDescent="0.3">
      <c r="B7283" s="10">
        <v>2021</v>
      </c>
      <c r="C7283" s="10" t="s">
        <v>45</v>
      </c>
      <c r="D7283" s="10" t="s">
        <v>23</v>
      </c>
      <c r="E7283" s="10" t="s">
        <v>24</v>
      </c>
      <c r="F7283" s="10" t="s">
        <v>18</v>
      </c>
      <c r="G7283" s="10" t="s">
        <v>32</v>
      </c>
      <c r="H7283" s="10" t="s">
        <v>39</v>
      </c>
      <c r="I7283" s="10" t="s">
        <v>21</v>
      </c>
      <c r="O7283" s="10">
        <f t="shared" si="113"/>
        <v>1</v>
      </c>
    </row>
    <row r="7284" spans="2:15" x14ac:dyDescent="0.3">
      <c r="B7284" s="10">
        <v>2021</v>
      </c>
      <c r="C7284" s="10" t="s">
        <v>29</v>
      </c>
      <c r="D7284" s="10" t="s">
        <v>42</v>
      </c>
      <c r="E7284" s="10" t="s">
        <v>17</v>
      </c>
      <c r="F7284" s="10" t="s">
        <v>18</v>
      </c>
      <c r="G7284" s="10" t="s">
        <v>19</v>
      </c>
      <c r="H7284" s="10" t="s">
        <v>20</v>
      </c>
      <c r="I7284" s="10" t="s">
        <v>34</v>
      </c>
      <c r="O7284" s="10">
        <f t="shared" si="113"/>
        <v>1</v>
      </c>
    </row>
    <row r="7285" spans="2:15" x14ac:dyDescent="0.3">
      <c r="B7285" s="10">
        <v>2020</v>
      </c>
      <c r="C7285" s="10" t="s">
        <v>36</v>
      </c>
      <c r="D7285" s="10" t="s">
        <v>23</v>
      </c>
      <c r="E7285" s="10" t="s">
        <v>17</v>
      </c>
      <c r="F7285" s="10" t="s">
        <v>18</v>
      </c>
      <c r="G7285" s="10" t="s">
        <v>38</v>
      </c>
      <c r="H7285" s="10" t="s">
        <v>34</v>
      </c>
      <c r="I7285" s="10" t="s">
        <v>21</v>
      </c>
      <c r="O7285" s="10">
        <f t="shared" si="113"/>
        <v>1</v>
      </c>
    </row>
    <row r="7286" spans="2:15" x14ac:dyDescent="0.3">
      <c r="B7286" s="10">
        <v>2021</v>
      </c>
      <c r="C7286" s="10" t="s">
        <v>15</v>
      </c>
      <c r="D7286" s="10" t="s">
        <v>37</v>
      </c>
      <c r="E7286" s="10" t="s">
        <v>24</v>
      </c>
      <c r="F7286" s="10" t="s">
        <v>25</v>
      </c>
      <c r="G7286" s="10" t="s">
        <v>26</v>
      </c>
      <c r="H7286" s="10" t="s">
        <v>20</v>
      </c>
      <c r="I7286" s="10" t="s">
        <v>21</v>
      </c>
      <c r="O7286" s="10">
        <f t="shared" si="113"/>
        <v>1</v>
      </c>
    </row>
    <row r="7287" spans="2:15" x14ac:dyDescent="0.3">
      <c r="B7287" s="10">
        <v>2023</v>
      </c>
      <c r="C7287" s="10" t="s">
        <v>29</v>
      </c>
      <c r="D7287" s="10" t="s">
        <v>37</v>
      </c>
      <c r="E7287" s="10" t="s">
        <v>17</v>
      </c>
      <c r="F7287" s="10" t="s">
        <v>18</v>
      </c>
      <c r="G7287" s="10" t="s">
        <v>40</v>
      </c>
      <c r="H7287" s="10" t="s">
        <v>39</v>
      </c>
      <c r="I7287" s="10" t="s">
        <v>28</v>
      </c>
      <c r="O7287" s="10">
        <f t="shared" si="113"/>
        <v>1</v>
      </c>
    </row>
    <row r="7288" spans="2:15" x14ac:dyDescent="0.3">
      <c r="B7288" s="10">
        <v>2022</v>
      </c>
      <c r="C7288" s="10" t="s">
        <v>22</v>
      </c>
      <c r="D7288" s="10" t="s">
        <v>31</v>
      </c>
      <c r="E7288" s="10" t="s">
        <v>17</v>
      </c>
      <c r="F7288" s="10" t="s">
        <v>18</v>
      </c>
      <c r="G7288" s="10" t="s">
        <v>38</v>
      </c>
      <c r="H7288" s="10" t="s">
        <v>27</v>
      </c>
      <c r="I7288" s="10" t="s">
        <v>28</v>
      </c>
      <c r="O7288" s="10">
        <f t="shared" si="113"/>
        <v>1</v>
      </c>
    </row>
    <row r="7289" spans="2:15" x14ac:dyDescent="0.3">
      <c r="B7289" s="10">
        <v>2023</v>
      </c>
      <c r="C7289" s="10" t="s">
        <v>36</v>
      </c>
      <c r="D7289" s="10" t="s">
        <v>33</v>
      </c>
      <c r="E7289" s="10" t="s">
        <v>24</v>
      </c>
      <c r="F7289" s="10" t="s">
        <v>25</v>
      </c>
      <c r="G7289" s="10" t="s">
        <v>26</v>
      </c>
      <c r="H7289" s="10" t="s">
        <v>27</v>
      </c>
      <c r="I7289" s="10" t="s">
        <v>21</v>
      </c>
      <c r="O7289" s="10">
        <f t="shared" si="113"/>
        <v>1</v>
      </c>
    </row>
    <row r="7290" spans="2:15" x14ac:dyDescent="0.3">
      <c r="B7290" s="10">
        <v>2021</v>
      </c>
      <c r="C7290" s="10" t="s">
        <v>41</v>
      </c>
      <c r="D7290" s="10" t="s">
        <v>31</v>
      </c>
      <c r="E7290" s="10" t="s">
        <v>35</v>
      </c>
      <c r="F7290" s="10" t="s">
        <v>18</v>
      </c>
      <c r="G7290" s="10" t="s">
        <v>44</v>
      </c>
      <c r="H7290" s="10" t="s">
        <v>20</v>
      </c>
      <c r="I7290" s="10" t="s">
        <v>34</v>
      </c>
      <c r="O7290" s="10">
        <f t="shared" si="113"/>
        <v>1</v>
      </c>
    </row>
    <row r="7291" spans="2:15" x14ac:dyDescent="0.3">
      <c r="B7291" s="10">
        <v>2023</v>
      </c>
      <c r="C7291" s="10" t="s">
        <v>15</v>
      </c>
      <c r="D7291" s="10" t="s">
        <v>31</v>
      </c>
      <c r="E7291" s="10" t="s">
        <v>24</v>
      </c>
      <c r="F7291" s="10" t="s">
        <v>25</v>
      </c>
      <c r="G7291" s="10" t="s">
        <v>38</v>
      </c>
      <c r="H7291" s="10" t="s">
        <v>39</v>
      </c>
      <c r="I7291" s="10" t="s">
        <v>28</v>
      </c>
      <c r="O7291" s="10">
        <f t="shared" si="113"/>
        <v>1</v>
      </c>
    </row>
    <row r="7292" spans="2:15" x14ac:dyDescent="0.3">
      <c r="B7292" s="10">
        <v>2021</v>
      </c>
      <c r="C7292" s="10" t="s">
        <v>41</v>
      </c>
      <c r="D7292" s="10" t="s">
        <v>37</v>
      </c>
      <c r="E7292" s="10" t="s">
        <v>35</v>
      </c>
      <c r="F7292" s="10" t="s">
        <v>25</v>
      </c>
      <c r="G7292" s="10" t="s">
        <v>38</v>
      </c>
      <c r="H7292" s="10" t="s">
        <v>27</v>
      </c>
      <c r="I7292" s="10" t="s">
        <v>28</v>
      </c>
      <c r="O7292" s="10">
        <f t="shared" si="113"/>
        <v>1</v>
      </c>
    </row>
    <row r="7293" spans="2:15" x14ac:dyDescent="0.3">
      <c r="B7293" s="10">
        <v>2020</v>
      </c>
      <c r="C7293" s="10" t="s">
        <v>15</v>
      </c>
      <c r="D7293" s="10" t="s">
        <v>23</v>
      </c>
      <c r="E7293" s="10" t="s">
        <v>24</v>
      </c>
      <c r="F7293" s="10" t="s">
        <v>18</v>
      </c>
      <c r="G7293" s="10" t="s">
        <v>38</v>
      </c>
      <c r="H7293" s="10" t="s">
        <v>34</v>
      </c>
      <c r="I7293" s="10" t="s">
        <v>21</v>
      </c>
      <c r="O7293" s="10">
        <f t="shared" si="113"/>
        <v>1</v>
      </c>
    </row>
    <row r="7294" spans="2:15" x14ac:dyDescent="0.3">
      <c r="B7294" s="10">
        <v>2021</v>
      </c>
      <c r="C7294" s="10" t="s">
        <v>15</v>
      </c>
      <c r="D7294" s="10" t="s">
        <v>31</v>
      </c>
      <c r="E7294" s="10" t="s">
        <v>17</v>
      </c>
      <c r="F7294" s="10" t="s">
        <v>30</v>
      </c>
      <c r="G7294" s="10" t="s">
        <v>38</v>
      </c>
      <c r="H7294" s="10" t="s">
        <v>39</v>
      </c>
      <c r="I7294" s="10" t="s">
        <v>21</v>
      </c>
      <c r="O7294" s="10">
        <f t="shared" si="113"/>
        <v>1</v>
      </c>
    </row>
    <row r="7295" spans="2:15" x14ac:dyDescent="0.3">
      <c r="B7295" s="10">
        <v>2021</v>
      </c>
      <c r="C7295" s="10" t="s">
        <v>22</v>
      </c>
      <c r="D7295" s="10" t="s">
        <v>16</v>
      </c>
      <c r="E7295" s="10" t="s">
        <v>35</v>
      </c>
      <c r="F7295" s="10" t="s">
        <v>18</v>
      </c>
      <c r="G7295" s="10" t="s">
        <v>38</v>
      </c>
      <c r="H7295" s="10" t="s">
        <v>27</v>
      </c>
      <c r="I7295" s="10" t="s">
        <v>28</v>
      </c>
      <c r="O7295" s="10">
        <f t="shared" si="113"/>
        <v>1</v>
      </c>
    </row>
    <row r="7296" spans="2:15" x14ac:dyDescent="0.3">
      <c r="B7296" s="10">
        <v>2022</v>
      </c>
      <c r="C7296" s="10" t="s">
        <v>22</v>
      </c>
      <c r="D7296" s="10" t="s">
        <v>23</v>
      </c>
      <c r="E7296" s="10" t="s">
        <v>24</v>
      </c>
      <c r="F7296" s="10" t="s">
        <v>30</v>
      </c>
      <c r="G7296" s="10" t="s">
        <v>38</v>
      </c>
      <c r="H7296" s="10" t="s">
        <v>27</v>
      </c>
      <c r="I7296" s="10" t="s">
        <v>28</v>
      </c>
      <c r="O7296" s="10">
        <f t="shared" si="113"/>
        <v>1</v>
      </c>
    </row>
    <row r="7297" spans="2:15" x14ac:dyDescent="0.3">
      <c r="B7297" s="10">
        <v>2024</v>
      </c>
      <c r="C7297" s="10" t="s">
        <v>36</v>
      </c>
      <c r="D7297" s="10" t="s">
        <v>37</v>
      </c>
      <c r="E7297" s="10" t="s">
        <v>17</v>
      </c>
      <c r="F7297" s="10" t="s">
        <v>18</v>
      </c>
      <c r="G7297" s="10" t="s">
        <v>19</v>
      </c>
      <c r="H7297" s="10" t="s">
        <v>34</v>
      </c>
      <c r="I7297" s="10" t="s">
        <v>21</v>
      </c>
      <c r="O7297" s="10">
        <f t="shared" si="113"/>
        <v>1</v>
      </c>
    </row>
    <row r="7298" spans="2:15" x14ac:dyDescent="0.3">
      <c r="B7298" s="10">
        <v>2026</v>
      </c>
      <c r="C7298" s="10" t="s">
        <v>45</v>
      </c>
      <c r="D7298" s="10" t="s">
        <v>33</v>
      </c>
      <c r="E7298" s="10" t="s">
        <v>17</v>
      </c>
      <c r="F7298" s="10" t="s">
        <v>25</v>
      </c>
      <c r="G7298" s="10" t="s">
        <v>26</v>
      </c>
      <c r="H7298" s="10" t="s">
        <v>27</v>
      </c>
      <c r="I7298" s="10" t="s">
        <v>28</v>
      </c>
      <c r="O7298" s="10">
        <f t="shared" si="113"/>
        <v>1</v>
      </c>
    </row>
    <row r="7299" spans="2:15" x14ac:dyDescent="0.3">
      <c r="B7299" s="10">
        <v>2022</v>
      </c>
      <c r="C7299" s="10" t="s">
        <v>29</v>
      </c>
      <c r="D7299" s="10" t="s">
        <v>42</v>
      </c>
      <c r="E7299" s="10" t="s">
        <v>35</v>
      </c>
      <c r="F7299" s="10" t="s">
        <v>18</v>
      </c>
      <c r="G7299" s="10" t="s">
        <v>19</v>
      </c>
      <c r="H7299" s="10" t="s">
        <v>27</v>
      </c>
      <c r="I7299" s="10" t="s">
        <v>28</v>
      </c>
      <c r="O7299" s="10">
        <f t="shared" si="113"/>
        <v>1</v>
      </c>
    </row>
    <row r="7300" spans="2:15" x14ac:dyDescent="0.3">
      <c r="B7300" s="10">
        <v>2026</v>
      </c>
      <c r="C7300" s="10" t="s">
        <v>45</v>
      </c>
      <c r="D7300" s="10" t="s">
        <v>16</v>
      </c>
      <c r="E7300" s="10" t="s">
        <v>17</v>
      </c>
      <c r="F7300" s="10" t="s">
        <v>18</v>
      </c>
      <c r="G7300" s="10" t="s">
        <v>26</v>
      </c>
      <c r="H7300" s="10" t="s">
        <v>34</v>
      </c>
      <c r="I7300" s="10" t="s">
        <v>28</v>
      </c>
      <c r="O7300" s="10">
        <f t="shared" si="113"/>
        <v>1</v>
      </c>
    </row>
    <row r="7301" spans="2:15" x14ac:dyDescent="0.3">
      <c r="B7301" s="10">
        <v>2020</v>
      </c>
      <c r="C7301" s="10" t="s">
        <v>41</v>
      </c>
      <c r="D7301" s="10" t="s">
        <v>42</v>
      </c>
      <c r="E7301" s="10" t="s">
        <v>24</v>
      </c>
      <c r="F7301" s="10" t="s">
        <v>25</v>
      </c>
      <c r="G7301" s="10" t="s">
        <v>38</v>
      </c>
      <c r="H7301" s="10" t="s">
        <v>39</v>
      </c>
      <c r="I7301" s="10" t="s">
        <v>28</v>
      </c>
      <c r="O7301" s="10">
        <f t="shared" ref="O7301:O7364" si="114">SUBTOTAL(103,B7301)</f>
        <v>1</v>
      </c>
    </row>
    <row r="7302" spans="2:15" x14ac:dyDescent="0.3">
      <c r="B7302" s="10">
        <v>2025</v>
      </c>
      <c r="C7302" s="10" t="s">
        <v>45</v>
      </c>
      <c r="D7302" s="10" t="s">
        <v>33</v>
      </c>
      <c r="E7302" s="10" t="s">
        <v>17</v>
      </c>
      <c r="F7302" s="10" t="s">
        <v>25</v>
      </c>
      <c r="G7302" s="10" t="s">
        <v>26</v>
      </c>
      <c r="H7302" s="10" t="s">
        <v>34</v>
      </c>
      <c r="I7302" s="10" t="s">
        <v>28</v>
      </c>
      <c r="O7302" s="10">
        <f t="shared" si="114"/>
        <v>1</v>
      </c>
    </row>
    <row r="7303" spans="2:15" x14ac:dyDescent="0.3">
      <c r="B7303" s="10">
        <v>2020</v>
      </c>
      <c r="C7303" s="10" t="s">
        <v>36</v>
      </c>
      <c r="D7303" s="10" t="s">
        <v>31</v>
      </c>
      <c r="E7303" s="10" t="s">
        <v>35</v>
      </c>
      <c r="F7303" s="10" t="s">
        <v>18</v>
      </c>
      <c r="G7303" s="10" t="s">
        <v>44</v>
      </c>
      <c r="H7303" s="10" t="s">
        <v>20</v>
      </c>
      <c r="I7303" s="10" t="s">
        <v>34</v>
      </c>
      <c r="O7303" s="10">
        <f t="shared" si="114"/>
        <v>1</v>
      </c>
    </row>
    <row r="7304" spans="2:15" x14ac:dyDescent="0.3">
      <c r="B7304" s="10">
        <v>2020</v>
      </c>
      <c r="C7304" s="10" t="s">
        <v>36</v>
      </c>
      <c r="D7304" s="10" t="s">
        <v>23</v>
      </c>
      <c r="E7304" s="10" t="s">
        <v>24</v>
      </c>
      <c r="F7304" s="10" t="s">
        <v>25</v>
      </c>
      <c r="G7304" s="10" t="s">
        <v>26</v>
      </c>
      <c r="H7304" s="10" t="s">
        <v>27</v>
      </c>
      <c r="I7304" s="10" t="s">
        <v>34</v>
      </c>
      <c r="O7304" s="10">
        <f t="shared" si="114"/>
        <v>1</v>
      </c>
    </row>
    <row r="7305" spans="2:15" x14ac:dyDescent="0.3">
      <c r="B7305" s="10">
        <v>2021</v>
      </c>
      <c r="C7305" s="10" t="s">
        <v>22</v>
      </c>
      <c r="D7305" s="10" t="s">
        <v>33</v>
      </c>
      <c r="E7305" s="10" t="s">
        <v>17</v>
      </c>
      <c r="F7305" s="10" t="s">
        <v>18</v>
      </c>
      <c r="G7305" s="10" t="s">
        <v>26</v>
      </c>
      <c r="H7305" s="10" t="s">
        <v>39</v>
      </c>
      <c r="I7305" s="10" t="s">
        <v>34</v>
      </c>
      <c r="O7305" s="10">
        <f t="shared" si="114"/>
        <v>1</v>
      </c>
    </row>
    <row r="7306" spans="2:15" x14ac:dyDescent="0.3">
      <c r="B7306" s="10">
        <v>2026</v>
      </c>
      <c r="C7306" s="10" t="s">
        <v>45</v>
      </c>
      <c r="D7306" s="10" t="s">
        <v>23</v>
      </c>
      <c r="E7306" s="10" t="s">
        <v>24</v>
      </c>
      <c r="F7306" s="10" t="s">
        <v>25</v>
      </c>
      <c r="G7306" s="10" t="s">
        <v>32</v>
      </c>
      <c r="H7306" s="10" t="s">
        <v>27</v>
      </c>
      <c r="I7306" s="10" t="s">
        <v>28</v>
      </c>
      <c r="O7306" s="10">
        <f t="shared" si="114"/>
        <v>1</v>
      </c>
    </row>
    <row r="7307" spans="2:15" x14ac:dyDescent="0.3">
      <c r="B7307" s="10">
        <v>2025</v>
      </c>
      <c r="C7307" s="10" t="s">
        <v>45</v>
      </c>
      <c r="D7307" s="10" t="s">
        <v>31</v>
      </c>
      <c r="E7307" s="10" t="s">
        <v>17</v>
      </c>
      <c r="F7307" s="10" t="s">
        <v>30</v>
      </c>
      <c r="G7307" s="10" t="s">
        <v>26</v>
      </c>
      <c r="H7307" s="10" t="s">
        <v>20</v>
      </c>
      <c r="I7307" s="10" t="s">
        <v>28</v>
      </c>
      <c r="O7307" s="10">
        <f t="shared" si="114"/>
        <v>1</v>
      </c>
    </row>
    <row r="7308" spans="2:15" x14ac:dyDescent="0.3">
      <c r="B7308" s="10">
        <v>2020</v>
      </c>
      <c r="C7308" s="10" t="s">
        <v>45</v>
      </c>
      <c r="D7308" s="10" t="s">
        <v>42</v>
      </c>
      <c r="E7308" s="10" t="s">
        <v>24</v>
      </c>
      <c r="F7308" s="10" t="s">
        <v>25</v>
      </c>
      <c r="G7308" s="10" t="s">
        <v>26</v>
      </c>
      <c r="H7308" s="10" t="s">
        <v>20</v>
      </c>
      <c r="I7308" s="10" t="s">
        <v>28</v>
      </c>
      <c r="O7308" s="10">
        <f t="shared" si="114"/>
        <v>1</v>
      </c>
    </row>
    <row r="7309" spans="2:15" x14ac:dyDescent="0.3">
      <c r="B7309" s="10">
        <v>2023</v>
      </c>
      <c r="C7309" s="10" t="s">
        <v>22</v>
      </c>
      <c r="D7309" s="10" t="s">
        <v>33</v>
      </c>
      <c r="E7309" s="10" t="s">
        <v>35</v>
      </c>
      <c r="F7309" s="10" t="s">
        <v>25</v>
      </c>
      <c r="G7309" s="10" t="s">
        <v>40</v>
      </c>
      <c r="H7309" s="10" t="s">
        <v>34</v>
      </c>
      <c r="I7309" s="10" t="s">
        <v>21</v>
      </c>
      <c r="O7309" s="10">
        <f t="shared" si="114"/>
        <v>1</v>
      </c>
    </row>
    <row r="7310" spans="2:15" x14ac:dyDescent="0.3">
      <c r="B7310" s="10">
        <v>2020</v>
      </c>
      <c r="C7310" s="10" t="s">
        <v>43</v>
      </c>
      <c r="D7310" s="10" t="s">
        <v>42</v>
      </c>
      <c r="E7310" s="10" t="s">
        <v>17</v>
      </c>
      <c r="F7310" s="10" t="s">
        <v>30</v>
      </c>
      <c r="G7310" s="10" t="s">
        <v>44</v>
      </c>
      <c r="H7310" s="10" t="s">
        <v>39</v>
      </c>
      <c r="I7310" s="10" t="s">
        <v>34</v>
      </c>
      <c r="O7310" s="10">
        <f t="shared" si="114"/>
        <v>1</v>
      </c>
    </row>
    <row r="7311" spans="2:15" x14ac:dyDescent="0.3">
      <c r="B7311" s="10">
        <v>2020</v>
      </c>
      <c r="C7311" s="10" t="s">
        <v>41</v>
      </c>
      <c r="D7311" s="10" t="s">
        <v>31</v>
      </c>
      <c r="E7311" s="10" t="s">
        <v>17</v>
      </c>
      <c r="F7311" s="10" t="s">
        <v>25</v>
      </c>
      <c r="G7311" s="10" t="s">
        <v>26</v>
      </c>
      <c r="H7311" s="10" t="s">
        <v>20</v>
      </c>
      <c r="I7311" s="10" t="s">
        <v>34</v>
      </c>
      <c r="O7311" s="10">
        <f t="shared" si="114"/>
        <v>1</v>
      </c>
    </row>
    <row r="7312" spans="2:15" x14ac:dyDescent="0.3">
      <c r="B7312" s="10">
        <v>2025</v>
      </c>
      <c r="C7312" s="10" t="s">
        <v>41</v>
      </c>
      <c r="D7312" s="10" t="s">
        <v>42</v>
      </c>
      <c r="E7312" s="10" t="s">
        <v>24</v>
      </c>
      <c r="F7312" s="10" t="s">
        <v>18</v>
      </c>
      <c r="G7312" s="10" t="s">
        <v>19</v>
      </c>
      <c r="H7312" s="10" t="s">
        <v>20</v>
      </c>
      <c r="I7312" s="10" t="s">
        <v>28</v>
      </c>
      <c r="O7312" s="10">
        <f t="shared" si="114"/>
        <v>1</v>
      </c>
    </row>
    <row r="7313" spans="2:15" x14ac:dyDescent="0.3">
      <c r="B7313" s="10">
        <v>2026</v>
      </c>
      <c r="C7313" s="10" t="s">
        <v>43</v>
      </c>
      <c r="D7313" s="10" t="s">
        <v>23</v>
      </c>
      <c r="E7313" s="10" t="s">
        <v>24</v>
      </c>
      <c r="F7313" s="10" t="s">
        <v>30</v>
      </c>
      <c r="G7313" s="10" t="s">
        <v>44</v>
      </c>
      <c r="H7313" s="10" t="s">
        <v>27</v>
      </c>
      <c r="I7313" s="10" t="s">
        <v>21</v>
      </c>
      <c r="O7313" s="10">
        <f t="shared" si="114"/>
        <v>1</v>
      </c>
    </row>
    <row r="7314" spans="2:15" x14ac:dyDescent="0.3">
      <c r="B7314" s="10">
        <v>2026</v>
      </c>
      <c r="C7314" s="10" t="s">
        <v>15</v>
      </c>
      <c r="D7314" s="10" t="s">
        <v>23</v>
      </c>
      <c r="E7314" s="10" t="s">
        <v>17</v>
      </c>
      <c r="F7314" s="10" t="s">
        <v>25</v>
      </c>
      <c r="G7314" s="10" t="s">
        <v>44</v>
      </c>
      <c r="H7314" s="10" t="s">
        <v>20</v>
      </c>
      <c r="I7314" s="10" t="s">
        <v>28</v>
      </c>
      <c r="O7314" s="10">
        <f t="shared" si="114"/>
        <v>1</v>
      </c>
    </row>
    <row r="7315" spans="2:15" x14ac:dyDescent="0.3">
      <c r="B7315" s="10">
        <v>2025</v>
      </c>
      <c r="C7315" s="10" t="s">
        <v>22</v>
      </c>
      <c r="D7315" s="10" t="s">
        <v>42</v>
      </c>
      <c r="E7315" s="10" t="s">
        <v>24</v>
      </c>
      <c r="F7315" s="10" t="s">
        <v>30</v>
      </c>
      <c r="G7315" s="10" t="s">
        <v>32</v>
      </c>
      <c r="H7315" s="10" t="s">
        <v>27</v>
      </c>
      <c r="I7315" s="10" t="s">
        <v>21</v>
      </c>
      <c r="O7315" s="10">
        <f t="shared" si="114"/>
        <v>1</v>
      </c>
    </row>
    <row r="7316" spans="2:15" x14ac:dyDescent="0.3">
      <c r="B7316" s="10">
        <v>2020</v>
      </c>
      <c r="C7316" s="10" t="s">
        <v>41</v>
      </c>
      <c r="D7316" s="10" t="s">
        <v>23</v>
      </c>
      <c r="E7316" s="10" t="s">
        <v>35</v>
      </c>
      <c r="F7316" s="10" t="s">
        <v>30</v>
      </c>
      <c r="G7316" s="10" t="s">
        <v>44</v>
      </c>
      <c r="H7316" s="10" t="s">
        <v>27</v>
      </c>
      <c r="I7316" s="10" t="s">
        <v>21</v>
      </c>
      <c r="O7316" s="10">
        <f t="shared" si="114"/>
        <v>1</v>
      </c>
    </row>
    <row r="7317" spans="2:15" x14ac:dyDescent="0.3">
      <c r="B7317" s="10">
        <v>2020</v>
      </c>
      <c r="C7317" s="10" t="s">
        <v>45</v>
      </c>
      <c r="D7317" s="10" t="s">
        <v>31</v>
      </c>
      <c r="E7317" s="10" t="s">
        <v>24</v>
      </c>
      <c r="F7317" s="10" t="s">
        <v>18</v>
      </c>
      <c r="G7317" s="10" t="s">
        <v>32</v>
      </c>
      <c r="H7317" s="10" t="s">
        <v>27</v>
      </c>
      <c r="I7317" s="10" t="s">
        <v>34</v>
      </c>
      <c r="O7317" s="10">
        <f t="shared" si="114"/>
        <v>1</v>
      </c>
    </row>
    <row r="7318" spans="2:15" x14ac:dyDescent="0.3">
      <c r="B7318" s="10">
        <v>2023</v>
      </c>
      <c r="C7318" s="10" t="s">
        <v>29</v>
      </c>
      <c r="D7318" s="10" t="s">
        <v>16</v>
      </c>
      <c r="E7318" s="10" t="s">
        <v>24</v>
      </c>
      <c r="F7318" s="10" t="s">
        <v>25</v>
      </c>
      <c r="G7318" s="10" t="s">
        <v>40</v>
      </c>
      <c r="H7318" s="10" t="s">
        <v>34</v>
      </c>
      <c r="I7318" s="10" t="s">
        <v>28</v>
      </c>
      <c r="O7318" s="10">
        <f t="shared" si="114"/>
        <v>1</v>
      </c>
    </row>
    <row r="7319" spans="2:15" x14ac:dyDescent="0.3">
      <c r="B7319" s="10">
        <v>2023</v>
      </c>
      <c r="C7319" s="10" t="s">
        <v>43</v>
      </c>
      <c r="D7319" s="10" t="s">
        <v>16</v>
      </c>
      <c r="E7319" s="10" t="s">
        <v>35</v>
      </c>
      <c r="F7319" s="10" t="s">
        <v>25</v>
      </c>
      <c r="G7319" s="10" t="s">
        <v>32</v>
      </c>
      <c r="H7319" s="10" t="s">
        <v>39</v>
      </c>
      <c r="I7319" s="10" t="s">
        <v>28</v>
      </c>
      <c r="O7319" s="10">
        <f t="shared" si="114"/>
        <v>1</v>
      </c>
    </row>
    <row r="7320" spans="2:15" x14ac:dyDescent="0.3">
      <c r="B7320" s="10">
        <v>2021</v>
      </c>
      <c r="C7320" s="10" t="s">
        <v>15</v>
      </c>
      <c r="D7320" s="10" t="s">
        <v>16</v>
      </c>
      <c r="E7320" s="10" t="s">
        <v>24</v>
      </c>
      <c r="F7320" s="10" t="s">
        <v>30</v>
      </c>
      <c r="G7320" s="10" t="s">
        <v>44</v>
      </c>
      <c r="H7320" s="10" t="s">
        <v>27</v>
      </c>
      <c r="I7320" s="10" t="s">
        <v>28</v>
      </c>
      <c r="O7320" s="10">
        <f t="shared" si="114"/>
        <v>1</v>
      </c>
    </row>
    <row r="7321" spans="2:15" x14ac:dyDescent="0.3">
      <c r="B7321" s="10">
        <v>2025</v>
      </c>
      <c r="C7321" s="10" t="s">
        <v>15</v>
      </c>
      <c r="D7321" s="10" t="s">
        <v>31</v>
      </c>
      <c r="E7321" s="10" t="s">
        <v>24</v>
      </c>
      <c r="F7321" s="10" t="s">
        <v>25</v>
      </c>
      <c r="G7321" s="10" t="s">
        <v>40</v>
      </c>
      <c r="H7321" s="10" t="s">
        <v>39</v>
      </c>
      <c r="I7321" s="10" t="s">
        <v>28</v>
      </c>
      <c r="O7321" s="10">
        <f t="shared" si="114"/>
        <v>1</v>
      </c>
    </row>
    <row r="7322" spans="2:15" x14ac:dyDescent="0.3">
      <c r="B7322" s="10">
        <v>2021</v>
      </c>
      <c r="C7322" s="10" t="s">
        <v>36</v>
      </c>
      <c r="D7322" s="10" t="s">
        <v>37</v>
      </c>
      <c r="E7322" s="10" t="s">
        <v>35</v>
      </c>
      <c r="F7322" s="10" t="s">
        <v>30</v>
      </c>
      <c r="G7322" s="10" t="s">
        <v>38</v>
      </c>
      <c r="H7322" s="10" t="s">
        <v>20</v>
      </c>
      <c r="I7322" s="10" t="s">
        <v>34</v>
      </c>
      <c r="O7322" s="10">
        <f t="shared" si="114"/>
        <v>1</v>
      </c>
    </row>
    <row r="7323" spans="2:15" x14ac:dyDescent="0.3">
      <c r="B7323" s="10">
        <v>2026</v>
      </c>
      <c r="C7323" s="10" t="s">
        <v>29</v>
      </c>
      <c r="D7323" s="10" t="s">
        <v>16</v>
      </c>
      <c r="E7323" s="10" t="s">
        <v>17</v>
      </c>
      <c r="F7323" s="10" t="s">
        <v>18</v>
      </c>
      <c r="G7323" s="10" t="s">
        <v>26</v>
      </c>
      <c r="H7323" s="10" t="s">
        <v>20</v>
      </c>
      <c r="I7323" s="10" t="s">
        <v>21</v>
      </c>
      <c r="O7323" s="10">
        <f t="shared" si="114"/>
        <v>1</v>
      </c>
    </row>
    <row r="7324" spans="2:15" x14ac:dyDescent="0.3">
      <c r="B7324" s="10">
        <v>2020</v>
      </c>
      <c r="C7324" s="10" t="s">
        <v>22</v>
      </c>
      <c r="D7324" s="10" t="s">
        <v>16</v>
      </c>
      <c r="E7324" s="10" t="s">
        <v>24</v>
      </c>
      <c r="F7324" s="10" t="s">
        <v>30</v>
      </c>
      <c r="G7324" s="10" t="s">
        <v>40</v>
      </c>
      <c r="H7324" s="10" t="s">
        <v>27</v>
      </c>
      <c r="I7324" s="10" t="s">
        <v>28</v>
      </c>
      <c r="O7324" s="10">
        <f t="shared" si="114"/>
        <v>1</v>
      </c>
    </row>
    <row r="7325" spans="2:15" x14ac:dyDescent="0.3">
      <c r="B7325" s="10">
        <v>2024</v>
      </c>
      <c r="C7325" s="10" t="s">
        <v>41</v>
      </c>
      <c r="D7325" s="10" t="s">
        <v>37</v>
      </c>
      <c r="E7325" s="10" t="s">
        <v>17</v>
      </c>
      <c r="F7325" s="10" t="s">
        <v>18</v>
      </c>
      <c r="G7325" s="10" t="s">
        <v>44</v>
      </c>
      <c r="H7325" s="10" t="s">
        <v>20</v>
      </c>
      <c r="I7325" s="10" t="s">
        <v>34</v>
      </c>
      <c r="O7325" s="10">
        <f t="shared" si="114"/>
        <v>1</v>
      </c>
    </row>
    <row r="7326" spans="2:15" x14ac:dyDescent="0.3">
      <c r="B7326" s="10">
        <v>2020</v>
      </c>
      <c r="C7326" s="10" t="s">
        <v>15</v>
      </c>
      <c r="D7326" s="10" t="s">
        <v>31</v>
      </c>
      <c r="E7326" s="10" t="s">
        <v>24</v>
      </c>
      <c r="F7326" s="10" t="s">
        <v>18</v>
      </c>
      <c r="G7326" s="10" t="s">
        <v>38</v>
      </c>
      <c r="H7326" s="10" t="s">
        <v>39</v>
      </c>
      <c r="I7326" s="10" t="s">
        <v>21</v>
      </c>
      <c r="O7326" s="10">
        <f t="shared" si="114"/>
        <v>1</v>
      </c>
    </row>
    <row r="7327" spans="2:15" x14ac:dyDescent="0.3">
      <c r="B7327" s="10">
        <v>2020</v>
      </c>
      <c r="C7327" s="10" t="s">
        <v>43</v>
      </c>
      <c r="D7327" s="10" t="s">
        <v>31</v>
      </c>
      <c r="E7327" s="10" t="s">
        <v>17</v>
      </c>
      <c r="F7327" s="10" t="s">
        <v>30</v>
      </c>
      <c r="G7327" s="10" t="s">
        <v>38</v>
      </c>
      <c r="H7327" s="10" t="s">
        <v>34</v>
      </c>
      <c r="I7327" s="10" t="s">
        <v>34</v>
      </c>
      <c r="O7327" s="10">
        <f t="shared" si="114"/>
        <v>1</v>
      </c>
    </row>
    <row r="7328" spans="2:15" x14ac:dyDescent="0.3">
      <c r="B7328" s="10">
        <v>2026</v>
      </c>
      <c r="C7328" s="10" t="s">
        <v>22</v>
      </c>
      <c r="D7328" s="10" t="s">
        <v>23</v>
      </c>
      <c r="E7328" s="10" t="s">
        <v>35</v>
      </c>
      <c r="F7328" s="10" t="s">
        <v>30</v>
      </c>
      <c r="G7328" s="10" t="s">
        <v>38</v>
      </c>
      <c r="H7328" s="10" t="s">
        <v>39</v>
      </c>
      <c r="I7328" s="10" t="s">
        <v>21</v>
      </c>
      <c r="O7328" s="10">
        <f t="shared" si="114"/>
        <v>1</v>
      </c>
    </row>
    <row r="7329" spans="2:15" x14ac:dyDescent="0.3">
      <c r="B7329" s="10">
        <v>2026</v>
      </c>
      <c r="C7329" s="10" t="s">
        <v>22</v>
      </c>
      <c r="D7329" s="10" t="s">
        <v>16</v>
      </c>
      <c r="E7329" s="10" t="s">
        <v>35</v>
      </c>
      <c r="F7329" s="10" t="s">
        <v>30</v>
      </c>
      <c r="G7329" s="10" t="s">
        <v>40</v>
      </c>
      <c r="H7329" s="10" t="s">
        <v>20</v>
      </c>
      <c r="I7329" s="10" t="s">
        <v>28</v>
      </c>
      <c r="O7329" s="10">
        <f t="shared" si="114"/>
        <v>1</v>
      </c>
    </row>
    <row r="7330" spans="2:15" x14ac:dyDescent="0.3">
      <c r="B7330" s="10">
        <v>2025</v>
      </c>
      <c r="C7330" s="10" t="s">
        <v>43</v>
      </c>
      <c r="D7330" s="10" t="s">
        <v>42</v>
      </c>
      <c r="E7330" s="10" t="s">
        <v>35</v>
      </c>
      <c r="F7330" s="10" t="s">
        <v>25</v>
      </c>
      <c r="G7330" s="10" t="s">
        <v>32</v>
      </c>
      <c r="H7330" s="10" t="s">
        <v>20</v>
      </c>
      <c r="I7330" s="10" t="s">
        <v>34</v>
      </c>
      <c r="O7330" s="10">
        <f t="shared" si="114"/>
        <v>1</v>
      </c>
    </row>
    <row r="7331" spans="2:15" x14ac:dyDescent="0.3">
      <c r="B7331" s="10">
        <v>2024</v>
      </c>
      <c r="C7331" s="10" t="s">
        <v>45</v>
      </c>
      <c r="D7331" s="10" t="s">
        <v>31</v>
      </c>
      <c r="E7331" s="10" t="s">
        <v>24</v>
      </c>
      <c r="F7331" s="10" t="s">
        <v>30</v>
      </c>
      <c r="G7331" s="10" t="s">
        <v>44</v>
      </c>
      <c r="H7331" s="10" t="s">
        <v>34</v>
      </c>
      <c r="I7331" s="10" t="s">
        <v>34</v>
      </c>
      <c r="O7331" s="10">
        <f t="shared" si="114"/>
        <v>1</v>
      </c>
    </row>
    <row r="7332" spans="2:15" x14ac:dyDescent="0.3">
      <c r="B7332" s="10">
        <v>2025</v>
      </c>
      <c r="C7332" s="10" t="s">
        <v>22</v>
      </c>
      <c r="D7332" s="10" t="s">
        <v>16</v>
      </c>
      <c r="E7332" s="10" t="s">
        <v>17</v>
      </c>
      <c r="F7332" s="10" t="s">
        <v>30</v>
      </c>
      <c r="G7332" s="10" t="s">
        <v>44</v>
      </c>
      <c r="H7332" s="10" t="s">
        <v>27</v>
      </c>
      <c r="I7332" s="10" t="s">
        <v>28</v>
      </c>
      <c r="O7332" s="10">
        <f t="shared" si="114"/>
        <v>1</v>
      </c>
    </row>
    <row r="7333" spans="2:15" x14ac:dyDescent="0.3">
      <c r="B7333" s="10">
        <v>2024</v>
      </c>
      <c r="C7333" s="10" t="s">
        <v>29</v>
      </c>
      <c r="D7333" s="10" t="s">
        <v>23</v>
      </c>
      <c r="E7333" s="10" t="s">
        <v>35</v>
      </c>
      <c r="F7333" s="10" t="s">
        <v>18</v>
      </c>
      <c r="G7333" s="10" t="s">
        <v>26</v>
      </c>
      <c r="H7333" s="10" t="s">
        <v>34</v>
      </c>
      <c r="I7333" s="10" t="s">
        <v>28</v>
      </c>
      <c r="O7333" s="10">
        <f t="shared" si="114"/>
        <v>1</v>
      </c>
    </row>
    <row r="7334" spans="2:15" x14ac:dyDescent="0.3">
      <c r="B7334" s="10">
        <v>2024</v>
      </c>
      <c r="C7334" s="10" t="s">
        <v>43</v>
      </c>
      <c r="D7334" s="10" t="s">
        <v>42</v>
      </c>
      <c r="E7334" s="10" t="s">
        <v>17</v>
      </c>
      <c r="F7334" s="10" t="s">
        <v>18</v>
      </c>
      <c r="G7334" s="10" t="s">
        <v>44</v>
      </c>
      <c r="H7334" s="10" t="s">
        <v>27</v>
      </c>
      <c r="I7334" s="10" t="s">
        <v>28</v>
      </c>
      <c r="O7334" s="10">
        <f t="shared" si="114"/>
        <v>1</v>
      </c>
    </row>
    <row r="7335" spans="2:15" x14ac:dyDescent="0.3">
      <c r="B7335" s="10">
        <v>2020</v>
      </c>
      <c r="C7335" s="10" t="s">
        <v>22</v>
      </c>
      <c r="D7335" s="10" t="s">
        <v>31</v>
      </c>
      <c r="E7335" s="10" t="s">
        <v>24</v>
      </c>
      <c r="F7335" s="10" t="s">
        <v>18</v>
      </c>
      <c r="G7335" s="10" t="s">
        <v>32</v>
      </c>
      <c r="H7335" s="10" t="s">
        <v>34</v>
      </c>
      <c r="I7335" s="10" t="s">
        <v>28</v>
      </c>
      <c r="O7335" s="10">
        <f t="shared" si="114"/>
        <v>1</v>
      </c>
    </row>
    <row r="7336" spans="2:15" x14ac:dyDescent="0.3">
      <c r="B7336" s="10">
        <v>2022</v>
      </c>
      <c r="C7336" s="10" t="s">
        <v>22</v>
      </c>
      <c r="D7336" s="10" t="s">
        <v>37</v>
      </c>
      <c r="E7336" s="10" t="s">
        <v>17</v>
      </c>
      <c r="F7336" s="10" t="s">
        <v>25</v>
      </c>
      <c r="G7336" s="10" t="s">
        <v>44</v>
      </c>
      <c r="H7336" s="10" t="s">
        <v>39</v>
      </c>
      <c r="I7336" s="10" t="s">
        <v>28</v>
      </c>
      <c r="O7336" s="10">
        <f t="shared" si="114"/>
        <v>1</v>
      </c>
    </row>
    <row r="7337" spans="2:15" x14ac:dyDescent="0.3">
      <c r="B7337" s="10">
        <v>2024</v>
      </c>
      <c r="C7337" s="10" t="s">
        <v>15</v>
      </c>
      <c r="D7337" s="10" t="s">
        <v>16</v>
      </c>
      <c r="E7337" s="10" t="s">
        <v>17</v>
      </c>
      <c r="F7337" s="10" t="s">
        <v>25</v>
      </c>
      <c r="G7337" s="10" t="s">
        <v>19</v>
      </c>
      <c r="H7337" s="10" t="s">
        <v>27</v>
      </c>
      <c r="I7337" s="10" t="s">
        <v>28</v>
      </c>
      <c r="O7337" s="10">
        <f t="shared" si="114"/>
        <v>1</v>
      </c>
    </row>
    <row r="7338" spans="2:15" x14ac:dyDescent="0.3">
      <c r="B7338" s="10">
        <v>2026</v>
      </c>
      <c r="C7338" s="10" t="s">
        <v>15</v>
      </c>
      <c r="D7338" s="10" t="s">
        <v>16</v>
      </c>
      <c r="E7338" s="10" t="s">
        <v>17</v>
      </c>
      <c r="F7338" s="10" t="s">
        <v>30</v>
      </c>
      <c r="G7338" s="10" t="s">
        <v>40</v>
      </c>
      <c r="H7338" s="10" t="s">
        <v>39</v>
      </c>
      <c r="I7338" s="10" t="s">
        <v>21</v>
      </c>
      <c r="O7338" s="10">
        <f t="shared" si="114"/>
        <v>1</v>
      </c>
    </row>
    <row r="7339" spans="2:15" x14ac:dyDescent="0.3">
      <c r="B7339" s="10">
        <v>2024</v>
      </c>
      <c r="C7339" s="10" t="s">
        <v>45</v>
      </c>
      <c r="D7339" s="10" t="s">
        <v>37</v>
      </c>
      <c r="E7339" s="10" t="s">
        <v>24</v>
      </c>
      <c r="F7339" s="10" t="s">
        <v>25</v>
      </c>
      <c r="G7339" s="10" t="s">
        <v>40</v>
      </c>
      <c r="H7339" s="10" t="s">
        <v>20</v>
      </c>
      <c r="I7339" s="10" t="s">
        <v>34</v>
      </c>
      <c r="O7339" s="10">
        <f t="shared" si="114"/>
        <v>1</v>
      </c>
    </row>
    <row r="7340" spans="2:15" x14ac:dyDescent="0.3">
      <c r="B7340" s="10">
        <v>2024</v>
      </c>
      <c r="C7340" s="10" t="s">
        <v>43</v>
      </c>
      <c r="D7340" s="10" t="s">
        <v>23</v>
      </c>
      <c r="E7340" s="10" t="s">
        <v>24</v>
      </c>
      <c r="F7340" s="10" t="s">
        <v>25</v>
      </c>
      <c r="G7340" s="10" t="s">
        <v>44</v>
      </c>
      <c r="H7340" s="10" t="s">
        <v>34</v>
      </c>
      <c r="I7340" s="10" t="s">
        <v>28</v>
      </c>
      <c r="O7340" s="10">
        <f t="shared" si="114"/>
        <v>1</v>
      </c>
    </row>
    <row r="7341" spans="2:15" x14ac:dyDescent="0.3">
      <c r="B7341" s="10">
        <v>2020</v>
      </c>
      <c r="C7341" s="10" t="s">
        <v>22</v>
      </c>
      <c r="D7341" s="10" t="s">
        <v>37</v>
      </c>
      <c r="E7341" s="10" t="s">
        <v>17</v>
      </c>
      <c r="F7341" s="10" t="s">
        <v>25</v>
      </c>
      <c r="G7341" s="10" t="s">
        <v>32</v>
      </c>
      <c r="H7341" s="10" t="s">
        <v>20</v>
      </c>
      <c r="I7341" s="10" t="s">
        <v>21</v>
      </c>
      <c r="O7341" s="10">
        <f t="shared" si="114"/>
        <v>1</v>
      </c>
    </row>
    <row r="7342" spans="2:15" x14ac:dyDescent="0.3">
      <c r="B7342" s="10">
        <v>2025</v>
      </c>
      <c r="C7342" s="10" t="s">
        <v>45</v>
      </c>
      <c r="D7342" s="10" t="s">
        <v>33</v>
      </c>
      <c r="E7342" s="10" t="s">
        <v>17</v>
      </c>
      <c r="F7342" s="10" t="s">
        <v>30</v>
      </c>
      <c r="G7342" s="10" t="s">
        <v>44</v>
      </c>
      <c r="H7342" s="10" t="s">
        <v>27</v>
      </c>
      <c r="I7342" s="10" t="s">
        <v>21</v>
      </c>
      <c r="O7342" s="10">
        <f t="shared" si="114"/>
        <v>1</v>
      </c>
    </row>
    <row r="7343" spans="2:15" x14ac:dyDescent="0.3">
      <c r="B7343" s="10">
        <v>2025</v>
      </c>
      <c r="C7343" s="10" t="s">
        <v>41</v>
      </c>
      <c r="D7343" s="10" t="s">
        <v>42</v>
      </c>
      <c r="E7343" s="10" t="s">
        <v>35</v>
      </c>
      <c r="F7343" s="10" t="s">
        <v>30</v>
      </c>
      <c r="G7343" s="10" t="s">
        <v>38</v>
      </c>
      <c r="H7343" s="10" t="s">
        <v>34</v>
      </c>
      <c r="I7343" s="10" t="s">
        <v>28</v>
      </c>
      <c r="O7343" s="10">
        <f t="shared" si="114"/>
        <v>1</v>
      </c>
    </row>
    <row r="7344" spans="2:15" x14ac:dyDescent="0.3">
      <c r="B7344" s="10">
        <v>2020</v>
      </c>
      <c r="C7344" s="10" t="s">
        <v>22</v>
      </c>
      <c r="D7344" s="10" t="s">
        <v>37</v>
      </c>
      <c r="E7344" s="10" t="s">
        <v>35</v>
      </c>
      <c r="F7344" s="10" t="s">
        <v>25</v>
      </c>
      <c r="G7344" s="10" t="s">
        <v>44</v>
      </c>
      <c r="H7344" s="10" t="s">
        <v>20</v>
      </c>
      <c r="I7344" s="10" t="s">
        <v>34</v>
      </c>
      <c r="O7344" s="10">
        <f t="shared" si="114"/>
        <v>1</v>
      </c>
    </row>
    <row r="7345" spans="2:15" x14ac:dyDescent="0.3">
      <c r="B7345" s="10">
        <v>2021</v>
      </c>
      <c r="C7345" s="10" t="s">
        <v>36</v>
      </c>
      <c r="D7345" s="10" t="s">
        <v>16</v>
      </c>
      <c r="E7345" s="10" t="s">
        <v>35</v>
      </c>
      <c r="F7345" s="10" t="s">
        <v>25</v>
      </c>
      <c r="G7345" s="10" t="s">
        <v>26</v>
      </c>
      <c r="H7345" s="10" t="s">
        <v>20</v>
      </c>
      <c r="I7345" s="10" t="s">
        <v>34</v>
      </c>
      <c r="O7345" s="10">
        <f t="shared" si="114"/>
        <v>1</v>
      </c>
    </row>
    <row r="7346" spans="2:15" x14ac:dyDescent="0.3">
      <c r="B7346" s="10">
        <v>2023</v>
      </c>
      <c r="C7346" s="10" t="s">
        <v>15</v>
      </c>
      <c r="D7346" s="10" t="s">
        <v>42</v>
      </c>
      <c r="E7346" s="10" t="s">
        <v>17</v>
      </c>
      <c r="F7346" s="10" t="s">
        <v>25</v>
      </c>
      <c r="G7346" s="10" t="s">
        <v>26</v>
      </c>
      <c r="H7346" s="10" t="s">
        <v>20</v>
      </c>
      <c r="I7346" s="10" t="s">
        <v>28</v>
      </c>
      <c r="O7346" s="10">
        <f t="shared" si="114"/>
        <v>1</v>
      </c>
    </row>
    <row r="7347" spans="2:15" x14ac:dyDescent="0.3">
      <c r="B7347" s="10">
        <v>2020</v>
      </c>
      <c r="C7347" s="10" t="s">
        <v>45</v>
      </c>
      <c r="D7347" s="10" t="s">
        <v>37</v>
      </c>
      <c r="E7347" s="10" t="s">
        <v>35</v>
      </c>
      <c r="F7347" s="10" t="s">
        <v>25</v>
      </c>
      <c r="G7347" s="10" t="s">
        <v>40</v>
      </c>
      <c r="H7347" s="10" t="s">
        <v>20</v>
      </c>
      <c r="I7347" s="10" t="s">
        <v>28</v>
      </c>
      <c r="O7347" s="10">
        <f t="shared" si="114"/>
        <v>1</v>
      </c>
    </row>
    <row r="7348" spans="2:15" x14ac:dyDescent="0.3">
      <c r="B7348" s="10">
        <v>2021</v>
      </c>
      <c r="C7348" s="10" t="s">
        <v>29</v>
      </c>
      <c r="D7348" s="10" t="s">
        <v>33</v>
      </c>
      <c r="E7348" s="10" t="s">
        <v>17</v>
      </c>
      <c r="F7348" s="10" t="s">
        <v>30</v>
      </c>
      <c r="G7348" s="10" t="s">
        <v>19</v>
      </c>
      <c r="H7348" s="10" t="s">
        <v>39</v>
      </c>
      <c r="I7348" s="10" t="s">
        <v>28</v>
      </c>
      <c r="O7348" s="10">
        <f t="shared" si="114"/>
        <v>1</v>
      </c>
    </row>
    <row r="7349" spans="2:15" x14ac:dyDescent="0.3">
      <c r="B7349" s="10">
        <v>2020</v>
      </c>
      <c r="C7349" s="10" t="s">
        <v>43</v>
      </c>
      <c r="D7349" s="10" t="s">
        <v>31</v>
      </c>
      <c r="E7349" s="10" t="s">
        <v>35</v>
      </c>
      <c r="F7349" s="10" t="s">
        <v>25</v>
      </c>
      <c r="G7349" s="10" t="s">
        <v>32</v>
      </c>
      <c r="H7349" s="10" t="s">
        <v>20</v>
      </c>
      <c r="I7349" s="10" t="s">
        <v>34</v>
      </c>
      <c r="O7349" s="10">
        <f t="shared" si="114"/>
        <v>1</v>
      </c>
    </row>
    <row r="7350" spans="2:15" x14ac:dyDescent="0.3">
      <c r="B7350" s="10">
        <v>2021</v>
      </c>
      <c r="C7350" s="10" t="s">
        <v>41</v>
      </c>
      <c r="D7350" s="10" t="s">
        <v>42</v>
      </c>
      <c r="E7350" s="10" t="s">
        <v>17</v>
      </c>
      <c r="F7350" s="10" t="s">
        <v>30</v>
      </c>
      <c r="G7350" s="10" t="s">
        <v>40</v>
      </c>
      <c r="H7350" s="10" t="s">
        <v>39</v>
      </c>
      <c r="I7350" s="10" t="s">
        <v>21</v>
      </c>
      <c r="O7350" s="10">
        <f t="shared" si="114"/>
        <v>1</v>
      </c>
    </row>
    <row r="7351" spans="2:15" x14ac:dyDescent="0.3">
      <c r="B7351" s="10">
        <v>2023</v>
      </c>
      <c r="C7351" s="10" t="s">
        <v>41</v>
      </c>
      <c r="D7351" s="10" t="s">
        <v>31</v>
      </c>
      <c r="E7351" s="10" t="s">
        <v>24</v>
      </c>
      <c r="F7351" s="10" t="s">
        <v>18</v>
      </c>
      <c r="G7351" s="10" t="s">
        <v>38</v>
      </c>
      <c r="H7351" s="10" t="s">
        <v>27</v>
      </c>
      <c r="I7351" s="10" t="s">
        <v>28</v>
      </c>
      <c r="O7351" s="10">
        <f t="shared" si="114"/>
        <v>1</v>
      </c>
    </row>
    <row r="7352" spans="2:15" x14ac:dyDescent="0.3">
      <c r="B7352" s="10">
        <v>2026</v>
      </c>
      <c r="C7352" s="10" t="s">
        <v>45</v>
      </c>
      <c r="D7352" s="10" t="s">
        <v>31</v>
      </c>
      <c r="E7352" s="10" t="s">
        <v>24</v>
      </c>
      <c r="F7352" s="10" t="s">
        <v>25</v>
      </c>
      <c r="G7352" s="10" t="s">
        <v>32</v>
      </c>
      <c r="H7352" s="10" t="s">
        <v>27</v>
      </c>
      <c r="I7352" s="10" t="s">
        <v>28</v>
      </c>
      <c r="O7352" s="10">
        <f t="shared" si="114"/>
        <v>1</v>
      </c>
    </row>
    <row r="7353" spans="2:15" x14ac:dyDescent="0.3">
      <c r="B7353" s="10">
        <v>2023</v>
      </c>
      <c r="C7353" s="10" t="s">
        <v>29</v>
      </c>
      <c r="D7353" s="10" t="s">
        <v>16</v>
      </c>
      <c r="E7353" s="10" t="s">
        <v>35</v>
      </c>
      <c r="F7353" s="10" t="s">
        <v>30</v>
      </c>
      <c r="G7353" s="10" t="s">
        <v>38</v>
      </c>
      <c r="H7353" s="10" t="s">
        <v>39</v>
      </c>
      <c r="I7353" s="10" t="s">
        <v>28</v>
      </c>
      <c r="O7353" s="10">
        <f t="shared" si="114"/>
        <v>1</v>
      </c>
    </row>
    <row r="7354" spans="2:15" x14ac:dyDescent="0.3">
      <c r="B7354" s="10">
        <v>2024</v>
      </c>
      <c r="C7354" s="10" t="s">
        <v>36</v>
      </c>
      <c r="D7354" s="10" t="s">
        <v>42</v>
      </c>
      <c r="E7354" s="10" t="s">
        <v>35</v>
      </c>
      <c r="F7354" s="10" t="s">
        <v>25</v>
      </c>
      <c r="G7354" s="10" t="s">
        <v>38</v>
      </c>
      <c r="H7354" s="10" t="s">
        <v>34</v>
      </c>
      <c r="I7354" s="10" t="s">
        <v>21</v>
      </c>
      <c r="O7354" s="10">
        <f t="shared" si="114"/>
        <v>1</v>
      </c>
    </row>
    <row r="7355" spans="2:15" x14ac:dyDescent="0.3">
      <c r="B7355" s="10">
        <v>2022</v>
      </c>
      <c r="C7355" s="10" t="s">
        <v>41</v>
      </c>
      <c r="D7355" s="10" t="s">
        <v>16</v>
      </c>
      <c r="E7355" s="10" t="s">
        <v>24</v>
      </c>
      <c r="F7355" s="10" t="s">
        <v>18</v>
      </c>
      <c r="G7355" s="10" t="s">
        <v>38</v>
      </c>
      <c r="H7355" s="10" t="s">
        <v>27</v>
      </c>
      <c r="I7355" s="10" t="s">
        <v>28</v>
      </c>
      <c r="O7355" s="10">
        <f t="shared" si="114"/>
        <v>1</v>
      </c>
    </row>
    <row r="7356" spans="2:15" x14ac:dyDescent="0.3">
      <c r="B7356" s="10">
        <v>2021</v>
      </c>
      <c r="C7356" s="10" t="s">
        <v>43</v>
      </c>
      <c r="D7356" s="10" t="s">
        <v>16</v>
      </c>
      <c r="E7356" s="10" t="s">
        <v>24</v>
      </c>
      <c r="F7356" s="10" t="s">
        <v>25</v>
      </c>
      <c r="G7356" s="10" t="s">
        <v>44</v>
      </c>
      <c r="H7356" s="10" t="s">
        <v>20</v>
      </c>
      <c r="I7356" s="10" t="s">
        <v>28</v>
      </c>
      <c r="O7356" s="10">
        <f t="shared" si="114"/>
        <v>1</v>
      </c>
    </row>
    <row r="7357" spans="2:15" x14ac:dyDescent="0.3">
      <c r="B7357" s="10">
        <v>2024</v>
      </c>
      <c r="C7357" s="10" t="s">
        <v>22</v>
      </c>
      <c r="D7357" s="10" t="s">
        <v>31</v>
      </c>
      <c r="E7357" s="10" t="s">
        <v>24</v>
      </c>
      <c r="F7357" s="10" t="s">
        <v>30</v>
      </c>
      <c r="G7357" s="10" t="s">
        <v>38</v>
      </c>
      <c r="H7357" s="10" t="s">
        <v>20</v>
      </c>
      <c r="I7357" s="10" t="s">
        <v>28</v>
      </c>
      <c r="O7357" s="10">
        <f t="shared" si="114"/>
        <v>1</v>
      </c>
    </row>
    <row r="7358" spans="2:15" x14ac:dyDescent="0.3">
      <c r="B7358" s="10">
        <v>2026</v>
      </c>
      <c r="C7358" s="10" t="s">
        <v>41</v>
      </c>
      <c r="D7358" s="10" t="s">
        <v>31</v>
      </c>
      <c r="E7358" s="10" t="s">
        <v>24</v>
      </c>
      <c r="F7358" s="10" t="s">
        <v>18</v>
      </c>
      <c r="G7358" s="10" t="s">
        <v>26</v>
      </c>
      <c r="H7358" s="10" t="s">
        <v>20</v>
      </c>
      <c r="I7358" s="10" t="s">
        <v>28</v>
      </c>
      <c r="O7358" s="10">
        <f t="shared" si="114"/>
        <v>1</v>
      </c>
    </row>
    <row r="7359" spans="2:15" x14ac:dyDescent="0.3">
      <c r="B7359" s="10">
        <v>2024</v>
      </c>
      <c r="C7359" s="10" t="s">
        <v>15</v>
      </c>
      <c r="D7359" s="10" t="s">
        <v>23</v>
      </c>
      <c r="E7359" s="10" t="s">
        <v>24</v>
      </c>
      <c r="F7359" s="10" t="s">
        <v>18</v>
      </c>
      <c r="G7359" s="10" t="s">
        <v>19</v>
      </c>
      <c r="H7359" s="10" t="s">
        <v>39</v>
      </c>
      <c r="I7359" s="10" t="s">
        <v>21</v>
      </c>
      <c r="O7359" s="10">
        <f t="shared" si="114"/>
        <v>1</v>
      </c>
    </row>
    <row r="7360" spans="2:15" x14ac:dyDescent="0.3">
      <c r="B7360" s="10">
        <v>2026</v>
      </c>
      <c r="C7360" s="10" t="s">
        <v>36</v>
      </c>
      <c r="D7360" s="10" t="s">
        <v>23</v>
      </c>
      <c r="E7360" s="10" t="s">
        <v>17</v>
      </c>
      <c r="F7360" s="10" t="s">
        <v>25</v>
      </c>
      <c r="G7360" s="10" t="s">
        <v>26</v>
      </c>
      <c r="H7360" s="10" t="s">
        <v>20</v>
      </c>
      <c r="I7360" s="10" t="s">
        <v>28</v>
      </c>
      <c r="O7360" s="10">
        <f t="shared" si="114"/>
        <v>1</v>
      </c>
    </row>
    <row r="7361" spans="2:15" x14ac:dyDescent="0.3">
      <c r="B7361" s="10">
        <v>2023</v>
      </c>
      <c r="C7361" s="10" t="s">
        <v>29</v>
      </c>
      <c r="D7361" s="10" t="s">
        <v>23</v>
      </c>
      <c r="E7361" s="10" t="s">
        <v>24</v>
      </c>
      <c r="F7361" s="10" t="s">
        <v>18</v>
      </c>
      <c r="G7361" s="10" t="s">
        <v>44</v>
      </c>
      <c r="H7361" s="10" t="s">
        <v>39</v>
      </c>
      <c r="I7361" s="10" t="s">
        <v>34</v>
      </c>
      <c r="O7361" s="10">
        <f t="shared" si="114"/>
        <v>1</v>
      </c>
    </row>
    <row r="7362" spans="2:15" x14ac:dyDescent="0.3">
      <c r="B7362" s="10">
        <v>2022</v>
      </c>
      <c r="C7362" s="10" t="s">
        <v>45</v>
      </c>
      <c r="D7362" s="10" t="s">
        <v>33</v>
      </c>
      <c r="E7362" s="10" t="s">
        <v>35</v>
      </c>
      <c r="F7362" s="10" t="s">
        <v>30</v>
      </c>
      <c r="G7362" s="10" t="s">
        <v>38</v>
      </c>
      <c r="H7362" s="10" t="s">
        <v>34</v>
      </c>
      <c r="I7362" s="10" t="s">
        <v>21</v>
      </c>
      <c r="O7362" s="10">
        <f t="shared" si="114"/>
        <v>1</v>
      </c>
    </row>
    <row r="7363" spans="2:15" x14ac:dyDescent="0.3">
      <c r="B7363" s="10">
        <v>2025</v>
      </c>
      <c r="C7363" s="10" t="s">
        <v>45</v>
      </c>
      <c r="D7363" s="10" t="s">
        <v>23</v>
      </c>
      <c r="E7363" s="10" t="s">
        <v>35</v>
      </c>
      <c r="F7363" s="10" t="s">
        <v>25</v>
      </c>
      <c r="G7363" s="10" t="s">
        <v>40</v>
      </c>
      <c r="H7363" s="10" t="s">
        <v>20</v>
      </c>
      <c r="I7363" s="10" t="s">
        <v>21</v>
      </c>
      <c r="O7363" s="10">
        <f t="shared" si="114"/>
        <v>1</v>
      </c>
    </row>
    <row r="7364" spans="2:15" x14ac:dyDescent="0.3">
      <c r="B7364" s="10">
        <v>2023</v>
      </c>
      <c r="C7364" s="10" t="s">
        <v>45</v>
      </c>
      <c r="D7364" s="10" t="s">
        <v>42</v>
      </c>
      <c r="E7364" s="10" t="s">
        <v>24</v>
      </c>
      <c r="F7364" s="10" t="s">
        <v>25</v>
      </c>
      <c r="G7364" s="10" t="s">
        <v>26</v>
      </c>
      <c r="H7364" s="10" t="s">
        <v>34</v>
      </c>
      <c r="I7364" s="10" t="s">
        <v>34</v>
      </c>
      <c r="O7364" s="10">
        <f t="shared" si="114"/>
        <v>1</v>
      </c>
    </row>
    <row r="7365" spans="2:15" x14ac:dyDescent="0.3">
      <c r="B7365" s="10">
        <v>2021</v>
      </c>
      <c r="C7365" s="10" t="s">
        <v>15</v>
      </c>
      <c r="D7365" s="10" t="s">
        <v>23</v>
      </c>
      <c r="E7365" s="10" t="s">
        <v>17</v>
      </c>
      <c r="F7365" s="10" t="s">
        <v>25</v>
      </c>
      <c r="G7365" s="10" t="s">
        <v>19</v>
      </c>
      <c r="H7365" s="10" t="s">
        <v>39</v>
      </c>
      <c r="I7365" s="10" t="s">
        <v>28</v>
      </c>
      <c r="O7365" s="10">
        <f t="shared" ref="O7365:O7428" si="115">SUBTOTAL(103,B7365)</f>
        <v>1</v>
      </c>
    </row>
    <row r="7366" spans="2:15" x14ac:dyDescent="0.3">
      <c r="B7366" s="10">
        <v>2020</v>
      </c>
      <c r="C7366" s="10" t="s">
        <v>29</v>
      </c>
      <c r="D7366" s="10" t="s">
        <v>31</v>
      </c>
      <c r="E7366" s="10" t="s">
        <v>17</v>
      </c>
      <c r="F7366" s="10" t="s">
        <v>18</v>
      </c>
      <c r="G7366" s="10" t="s">
        <v>32</v>
      </c>
      <c r="H7366" s="10" t="s">
        <v>27</v>
      </c>
      <c r="I7366" s="10" t="s">
        <v>21</v>
      </c>
      <c r="O7366" s="10">
        <f t="shared" si="115"/>
        <v>1</v>
      </c>
    </row>
    <row r="7367" spans="2:15" x14ac:dyDescent="0.3">
      <c r="B7367" s="10">
        <v>2025</v>
      </c>
      <c r="C7367" s="10" t="s">
        <v>22</v>
      </c>
      <c r="D7367" s="10" t="s">
        <v>31</v>
      </c>
      <c r="E7367" s="10" t="s">
        <v>17</v>
      </c>
      <c r="F7367" s="10" t="s">
        <v>30</v>
      </c>
      <c r="G7367" s="10" t="s">
        <v>26</v>
      </c>
      <c r="H7367" s="10" t="s">
        <v>27</v>
      </c>
      <c r="I7367" s="10" t="s">
        <v>21</v>
      </c>
      <c r="O7367" s="10">
        <f t="shared" si="115"/>
        <v>1</v>
      </c>
    </row>
    <row r="7368" spans="2:15" x14ac:dyDescent="0.3">
      <c r="B7368" s="10">
        <v>2022</v>
      </c>
      <c r="C7368" s="10" t="s">
        <v>45</v>
      </c>
      <c r="D7368" s="10" t="s">
        <v>31</v>
      </c>
      <c r="E7368" s="10" t="s">
        <v>35</v>
      </c>
      <c r="F7368" s="10" t="s">
        <v>18</v>
      </c>
      <c r="G7368" s="10" t="s">
        <v>38</v>
      </c>
      <c r="H7368" s="10" t="s">
        <v>20</v>
      </c>
      <c r="I7368" s="10" t="s">
        <v>28</v>
      </c>
      <c r="O7368" s="10">
        <f t="shared" si="115"/>
        <v>1</v>
      </c>
    </row>
    <row r="7369" spans="2:15" x14ac:dyDescent="0.3">
      <c r="B7369" s="10">
        <v>2024</v>
      </c>
      <c r="C7369" s="10" t="s">
        <v>22</v>
      </c>
      <c r="D7369" s="10" t="s">
        <v>16</v>
      </c>
      <c r="E7369" s="10" t="s">
        <v>24</v>
      </c>
      <c r="F7369" s="10" t="s">
        <v>18</v>
      </c>
      <c r="G7369" s="10" t="s">
        <v>19</v>
      </c>
      <c r="H7369" s="10" t="s">
        <v>34</v>
      </c>
      <c r="I7369" s="10" t="s">
        <v>28</v>
      </c>
      <c r="O7369" s="10">
        <f t="shared" si="115"/>
        <v>1</v>
      </c>
    </row>
    <row r="7370" spans="2:15" x14ac:dyDescent="0.3">
      <c r="B7370" s="10">
        <v>2022</v>
      </c>
      <c r="C7370" s="10" t="s">
        <v>45</v>
      </c>
      <c r="D7370" s="10" t="s">
        <v>31</v>
      </c>
      <c r="E7370" s="10" t="s">
        <v>35</v>
      </c>
      <c r="F7370" s="10" t="s">
        <v>25</v>
      </c>
      <c r="G7370" s="10" t="s">
        <v>44</v>
      </c>
      <c r="H7370" s="10" t="s">
        <v>20</v>
      </c>
      <c r="I7370" s="10" t="s">
        <v>28</v>
      </c>
      <c r="O7370" s="10">
        <f t="shared" si="115"/>
        <v>1</v>
      </c>
    </row>
    <row r="7371" spans="2:15" x14ac:dyDescent="0.3">
      <c r="B7371" s="10">
        <v>2026</v>
      </c>
      <c r="C7371" s="10" t="s">
        <v>41</v>
      </c>
      <c r="D7371" s="10" t="s">
        <v>37</v>
      </c>
      <c r="E7371" s="10" t="s">
        <v>24</v>
      </c>
      <c r="F7371" s="10" t="s">
        <v>30</v>
      </c>
      <c r="G7371" s="10" t="s">
        <v>40</v>
      </c>
      <c r="H7371" s="10" t="s">
        <v>39</v>
      </c>
      <c r="I7371" s="10" t="s">
        <v>34</v>
      </c>
      <c r="O7371" s="10">
        <f t="shared" si="115"/>
        <v>1</v>
      </c>
    </row>
    <row r="7372" spans="2:15" x14ac:dyDescent="0.3">
      <c r="B7372" s="10">
        <v>2020</v>
      </c>
      <c r="C7372" s="10" t="s">
        <v>22</v>
      </c>
      <c r="D7372" s="10" t="s">
        <v>33</v>
      </c>
      <c r="E7372" s="10" t="s">
        <v>24</v>
      </c>
      <c r="F7372" s="10" t="s">
        <v>25</v>
      </c>
      <c r="G7372" s="10" t="s">
        <v>40</v>
      </c>
      <c r="H7372" s="10" t="s">
        <v>39</v>
      </c>
      <c r="I7372" s="10" t="s">
        <v>21</v>
      </c>
      <c r="O7372" s="10">
        <f t="shared" si="115"/>
        <v>1</v>
      </c>
    </row>
    <row r="7373" spans="2:15" x14ac:dyDescent="0.3">
      <c r="B7373" s="10">
        <v>2020</v>
      </c>
      <c r="C7373" s="10" t="s">
        <v>43</v>
      </c>
      <c r="D7373" s="10" t="s">
        <v>31</v>
      </c>
      <c r="E7373" s="10" t="s">
        <v>24</v>
      </c>
      <c r="F7373" s="10" t="s">
        <v>25</v>
      </c>
      <c r="G7373" s="10" t="s">
        <v>19</v>
      </c>
      <c r="H7373" s="10" t="s">
        <v>27</v>
      </c>
      <c r="I7373" s="10" t="s">
        <v>28</v>
      </c>
      <c r="O7373" s="10">
        <f t="shared" si="115"/>
        <v>1</v>
      </c>
    </row>
    <row r="7374" spans="2:15" x14ac:dyDescent="0.3">
      <c r="B7374" s="10">
        <v>2021</v>
      </c>
      <c r="C7374" s="10" t="s">
        <v>43</v>
      </c>
      <c r="D7374" s="10" t="s">
        <v>37</v>
      </c>
      <c r="E7374" s="10" t="s">
        <v>24</v>
      </c>
      <c r="F7374" s="10" t="s">
        <v>18</v>
      </c>
      <c r="G7374" s="10" t="s">
        <v>32</v>
      </c>
      <c r="H7374" s="10" t="s">
        <v>34</v>
      </c>
      <c r="I7374" s="10" t="s">
        <v>34</v>
      </c>
      <c r="O7374" s="10">
        <f t="shared" si="115"/>
        <v>1</v>
      </c>
    </row>
    <row r="7375" spans="2:15" x14ac:dyDescent="0.3">
      <c r="B7375" s="10">
        <v>2023</v>
      </c>
      <c r="C7375" s="10" t="s">
        <v>41</v>
      </c>
      <c r="D7375" s="10" t="s">
        <v>37</v>
      </c>
      <c r="E7375" s="10" t="s">
        <v>24</v>
      </c>
      <c r="F7375" s="10" t="s">
        <v>25</v>
      </c>
      <c r="G7375" s="10" t="s">
        <v>19</v>
      </c>
      <c r="H7375" s="10" t="s">
        <v>39</v>
      </c>
      <c r="I7375" s="10" t="s">
        <v>21</v>
      </c>
      <c r="O7375" s="10">
        <f t="shared" si="115"/>
        <v>1</v>
      </c>
    </row>
    <row r="7376" spans="2:15" x14ac:dyDescent="0.3">
      <c r="B7376" s="10">
        <v>2020</v>
      </c>
      <c r="C7376" s="10" t="s">
        <v>45</v>
      </c>
      <c r="D7376" s="10" t="s">
        <v>33</v>
      </c>
      <c r="E7376" s="10" t="s">
        <v>24</v>
      </c>
      <c r="F7376" s="10" t="s">
        <v>25</v>
      </c>
      <c r="G7376" s="10" t="s">
        <v>19</v>
      </c>
      <c r="H7376" s="10" t="s">
        <v>34</v>
      </c>
      <c r="I7376" s="10" t="s">
        <v>34</v>
      </c>
      <c r="O7376" s="10">
        <f t="shared" si="115"/>
        <v>1</v>
      </c>
    </row>
    <row r="7377" spans="2:15" x14ac:dyDescent="0.3">
      <c r="B7377" s="10">
        <v>2020</v>
      </c>
      <c r="C7377" s="10" t="s">
        <v>36</v>
      </c>
      <c r="D7377" s="10" t="s">
        <v>16</v>
      </c>
      <c r="E7377" s="10" t="s">
        <v>35</v>
      </c>
      <c r="F7377" s="10" t="s">
        <v>18</v>
      </c>
      <c r="G7377" s="10" t="s">
        <v>40</v>
      </c>
      <c r="H7377" s="10" t="s">
        <v>34</v>
      </c>
      <c r="I7377" s="10" t="s">
        <v>34</v>
      </c>
      <c r="O7377" s="10">
        <f t="shared" si="115"/>
        <v>1</v>
      </c>
    </row>
    <row r="7378" spans="2:15" x14ac:dyDescent="0.3">
      <c r="B7378" s="10">
        <v>2022</v>
      </c>
      <c r="C7378" s="10" t="s">
        <v>36</v>
      </c>
      <c r="D7378" s="10" t="s">
        <v>23</v>
      </c>
      <c r="E7378" s="10" t="s">
        <v>35</v>
      </c>
      <c r="F7378" s="10" t="s">
        <v>18</v>
      </c>
      <c r="G7378" s="10" t="s">
        <v>44</v>
      </c>
      <c r="H7378" s="10" t="s">
        <v>20</v>
      </c>
      <c r="I7378" s="10" t="s">
        <v>28</v>
      </c>
      <c r="O7378" s="10">
        <f t="shared" si="115"/>
        <v>1</v>
      </c>
    </row>
    <row r="7379" spans="2:15" x14ac:dyDescent="0.3">
      <c r="B7379" s="10">
        <v>2025</v>
      </c>
      <c r="C7379" s="10" t="s">
        <v>41</v>
      </c>
      <c r="D7379" s="10" t="s">
        <v>23</v>
      </c>
      <c r="E7379" s="10" t="s">
        <v>35</v>
      </c>
      <c r="F7379" s="10" t="s">
        <v>25</v>
      </c>
      <c r="G7379" s="10" t="s">
        <v>38</v>
      </c>
      <c r="H7379" s="10" t="s">
        <v>39</v>
      </c>
      <c r="I7379" s="10" t="s">
        <v>34</v>
      </c>
      <c r="O7379" s="10">
        <f t="shared" si="115"/>
        <v>1</v>
      </c>
    </row>
    <row r="7380" spans="2:15" x14ac:dyDescent="0.3">
      <c r="B7380" s="10">
        <v>2022</v>
      </c>
      <c r="C7380" s="10" t="s">
        <v>45</v>
      </c>
      <c r="D7380" s="10" t="s">
        <v>37</v>
      </c>
      <c r="E7380" s="10" t="s">
        <v>17</v>
      </c>
      <c r="F7380" s="10" t="s">
        <v>18</v>
      </c>
      <c r="G7380" s="10" t="s">
        <v>32</v>
      </c>
      <c r="H7380" s="10" t="s">
        <v>34</v>
      </c>
      <c r="I7380" s="10" t="s">
        <v>34</v>
      </c>
      <c r="O7380" s="10">
        <f t="shared" si="115"/>
        <v>1</v>
      </c>
    </row>
    <row r="7381" spans="2:15" x14ac:dyDescent="0.3">
      <c r="B7381" s="10">
        <v>2024</v>
      </c>
      <c r="C7381" s="10" t="s">
        <v>15</v>
      </c>
      <c r="D7381" s="10" t="s">
        <v>23</v>
      </c>
      <c r="E7381" s="10" t="s">
        <v>35</v>
      </c>
      <c r="F7381" s="10" t="s">
        <v>25</v>
      </c>
      <c r="G7381" s="10" t="s">
        <v>19</v>
      </c>
      <c r="H7381" s="10" t="s">
        <v>27</v>
      </c>
      <c r="I7381" s="10" t="s">
        <v>28</v>
      </c>
      <c r="O7381" s="10">
        <f t="shared" si="115"/>
        <v>1</v>
      </c>
    </row>
    <row r="7382" spans="2:15" x14ac:dyDescent="0.3">
      <c r="B7382" s="10">
        <v>2022</v>
      </c>
      <c r="C7382" s="10" t="s">
        <v>41</v>
      </c>
      <c r="D7382" s="10" t="s">
        <v>16</v>
      </c>
      <c r="E7382" s="10" t="s">
        <v>17</v>
      </c>
      <c r="F7382" s="10" t="s">
        <v>25</v>
      </c>
      <c r="G7382" s="10" t="s">
        <v>40</v>
      </c>
      <c r="H7382" s="10" t="s">
        <v>20</v>
      </c>
      <c r="I7382" s="10" t="s">
        <v>21</v>
      </c>
      <c r="O7382" s="10">
        <f t="shared" si="115"/>
        <v>1</v>
      </c>
    </row>
    <row r="7383" spans="2:15" x14ac:dyDescent="0.3">
      <c r="B7383" s="10">
        <v>2020</v>
      </c>
      <c r="C7383" s="10" t="s">
        <v>36</v>
      </c>
      <c r="D7383" s="10" t="s">
        <v>42</v>
      </c>
      <c r="E7383" s="10" t="s">
        <v>24</v>
      </c>
      <c r="F7383" s="10" t="s">
        <v>25</v>
      </c>
      <c r="G7383" s="10" t="s">
        <v>19</v>
      </c>
      <c r="H7383" s="10" t="s">
        <v>34</v>
      </c>
      <c r="I7383" s="10" t="s">
        <v>34</v>
      </c>
      <c r="O7383" s="10">
        <f t="shared" si="115"/>
        <v>1</v>
      </c>
    </row>
    <row r="7384" spans="2:15" x14ac:dyDescent="0.3">
      <c r="B7384" s="10">
        <v>2025</v>
      </c>
      <c r="C7384" s="10" t="s">
        <v>45</v>
      </c>
      <c r="D7384" s="10" t="s">
        <v>42</v>
      </c>
      <c r="E7384" s="10" t="s">
        <v>17</v>
      </c>
      <c r="F7384" s="10" t="s">
        <v>18</v>
      </c>
      <c r="G7384" s="10" t="s">
        <v>19</v>
      </c>
      <c r="H7384" s="10" t="s">
        <v>39</v>
      </c>
      <c r="I7384" s="10" t="s">
        <v>34</v>
      </c>
      <c r="O7384" s="10">
        <f t="shared" si="115"/>
        <v>1</v>
      </c>
    </row>
    <row r="7385" spans="2:15" x14ac:dyDescent="0.3">
      <c r="B7385" s="10">
        <v>2020</v>
      </c>
      <c r="C7385" s="10" t="s">
        <v>43</v>
      </c>
      <c r="D7385" s="10" t="s">
        <v>37</v>
      </c>
      <c r="E7385" s="10" t="s">
        <v>24</v>
      </c>
      <c r="F7385" s="10" t="s">
        <v>25</v>
      </c>
      <c r="G7385" s="10" t="s">
        <v>40</v>
      </c>
      <c r="H7385" s="10" t="s">
        <v>27</v>
      </c>
      <c r="I7385" s="10" t="s">
        <v>21</v>
      </c>
      <c r="O7385" s="10">
        <f t="shared" si="115"/>
        <v>1</v>
      </c>
    </row>
    <row r="7386" spans="2:15" x14ac:dyDescent="0.3">
      <c r="B7386" s="10">
        <v>2022</v>
      </c>
      <c r="C7386" s="10" t="s">
        <v>45</v>
      </c>
      <c r="D7386" s="10" t="s">
        <v>31</v>
      </c>
      <c r="E7386" s="10" t="s">
        <v>24</v>
      </c>
      <c r="F7386" s="10" t="s">
        <v>18</v>
      </c>
      <c r="G7386" s="10" t="s">
        <v>26</v>
      </c>
      <c r="H7386" s="10" t="s">
        <v>20</v>
      </c>
      <c r="I7386" s="10" t="s">
        <v>28</v>
      </c>
      <c r="O7386" s="10">
        <f t="shared" si="115"/>
        <v>1</v>
      </c>
    </row>
    <row r="7387" spans="2:15" x14ac:dyDescent="0.3">
      <c r="B7387" s="10">
        <v>2020</v>
      </c>
      <c r="C7387" s="10" t="s">
        <v>15</v>
      </c>
      <c r="D7387" s="10" t="s">
        <v>23</v>
      </c>
      <c r="E7387" s="10" t="s">
        <v>24</v>
      </c>
      <c r="F7387" s="10" t="s">
        <v>30</v>
      </c>
      <c r="G7387" s="10" t="s">
        <v>40</v>
      </c>
      <c r="H7387" s="10" t="s">
        <v>39</v>
      </c>
      <c r="I7387" s="10" t="s">
        <v>34</v>
      </c>
      <c r="O7387" s="10">
        <f t="shared" si="115"/>
        <v>1</v>
      </c>
    </row>
    <row r="7388" spans="2:15" x14ac:dyDescent="0.3">
      <c r="B7388" s="10">
        <v>2021</v>
      </c>
      <c r="C7388" s="10" t="s">
        <v>29</v>
      </c>
      <c r="D7388" s="10" t="s">
        <v>16</v>
      </c>
      <c r="E7388" s="10" t="s">
        <v>17</v>
      </c>
      <c r="F7388" s="10" t="s">
        <v>30</v>
      </c>
      <c r="G7388" s="10" t="s">
        <v>26</v>
      </c>
      <c r="H7388" s="10" t="s">
        <v>27</v>
      </c>
      <c r="I7388" s="10" t="s">
        <v>21</v>
      </c>
      <c r="O7388" s="10">
        <f t="shared" si="115"/>
        <v>1</v>
      </c>
    </row>
    <row r="7389" spans="2:15" x14ac:dyDescent="0.3">
      <c r="B7389" s="10">
        <v>2021</v>
      </c>
      <c r="C7389" s="10" t="s">
        <v>29</v>
      </c>
      <c r="D7389" s="10" t="s">
        <v>23</v>
      </c>
      <c r="E7389" s="10" t="s">
        <v>24</v>
      </c>
      <c r="F7389" s="10" t="s">
        <v>25</v>
      </c>
      <c r="G7389" s="10" t="s">
        <v>26</v>
      </c>
      <c r="H7389" s="10" t="s">
        <v>34</v>
      </c>
      <c r="I7389" s="10" t="s">
        <v>28</v>
      </c>
      <c r="O7389" s="10">
        <f t="shared" si="115"/>
        <v>1</v>
      </c>
    </row>
    <row r="7390" spans="2:15" x14ac:dyDescent="0.3">
      <c r="B7390" s="10">
        <v>2025</v>
      </c>
      <c r="C7390" s="10" t="s">
        <v>41</v>
      </c>
      <c r="D7390" s="10" t="s">
        <v>42</v>
      </c>
      <c r="E7390" s="10" t="s">
        <v>24</v>
      </c>
      <c r="F7390" s="10" t="s">
        <v>30</v>
      </c>
      <c r="G7390" s="10" t="s">
        <v>44</v>
      </c>
      <c r="H7390" s="10" t="s">
        <v>20</v>
      </c>
      <c r="I7390" s="10" t="s">
        <v>34</v>
      </c>
      <c r="O7390" s="10">
        <f t="shared" si="115"/>
        <v>1</v>
      </c>
    </row>
    <row r="7391" spans="2:15" x14ac:dyDescent="0.3">
      <c r="B7391" s="10">
        <v>2020</v>
      </c>
      <c r="C7391" s="10" t="s">
        <v>29</v>
      </c>
      <c r="D7391" s="10" t="s">
        <v>16</v>
      </c>
      <c r="E7391" s="10" t="s">
        <v>17</v>
      </c>
      <c r="F7391" s="10" t="s">
        <v>18</v>
      </c>
      <c r="G7391" s="10" t="s">
        <v>40</v>
      </c>
      <c r="H7391" s="10" t="s">
        <v>20</v>
      </c>
      <c r="I7391" s="10" t="s">
        <v>28</v>
      </c>
      <c r="O7391" s="10">
        <f t="shared" si="115"/>
        <v>1</v>
      </c>
    </row>
    <row r="7392" spans="2:15" x14ac:dyDescent="0.3">
      <c r="B7392" s="10">
        <v>2022</v>
      </c>
      <c r="C7392" s="10" t="s">
        <v>41</v>
      </c>
      <c r="D7392" s="10" t="s">
        <v>33</v>
      </c>
      <c r="E7392" s="10" t="s">
        <v>17</v>
      </c>
      <c r="F7392" s="10" t="s">
        <v>30</v>
      </c>
      <c r="G7392" s="10" t="s">
        <v>32</v>
      </c>
      <c r="H7392" s="10" t="s">
        <v>20</v>
      </c>
      <c r="I7392" s="10" t="s">
        <v>28</v>
      </c>
      <c r="O7392" s="10">
        <f t="shared" si="115"/>
        <v>1</v>
      </c>
    </row>
    <row r="7393" spans="2:15" x14ac:dyDescent="0.3">
      <c r="B7393" s="10">
        <v>2026</v>
      </c>
      <c r="C7393" s="10" t="s">
        <v>36</v>
      </c>
      <c r="D7393" s="10" t="s">
        <v>33</v>
      </c>
      <c r="E7393" s="10" t="s">
        <v>24</v>
      </c>
      <c r="F7393" s="10" t="s">
        <v>18</v>
      </c>
      <c r="G7393" s="10" t="s">
        <v>26</v>
      </c>
      <c r="H7393" s="10" t="s">
        <v>39</v>
      </c>
      <c r="I7393" s="10" t="s">
        <v>21</v>
      </c>
      <c r="O7393" s="10">
        <f t="shared" si="115"/>
        <v>1</v>
      </c>
    </row>
    <row r="7394" spans="2:15" x14ac:dyDescent="0.3">
      <c r="B7394" s="10">
        <v>2023</v>
      </c>
      <c r="C7394" s="10" t="s">
        <v>15</v>
      </c>
      <c r="D7394" s="10" t="s">
        <v>16</v>
      </c>
      <c r="E7394" s="10" t="s">
        <v>17</v>
      </c>
      <c r="F7394" s="10" t="s">
        <v>25</v>
      </c>
      <c r="G7394" s="10" t="s">
        <v>38</v>
      </c>
      <c r="H7394" s="10" t="s">
        <v>39</v>
      </c>
      <c r="I7394" s="10" t="s">
        <v>28</v>
      </c>
      <c r="O7394" s="10">
        <f t="shared" si="115"/>
        <v>1</v>
      </c>
    </row>
    <row r="7395" spans="2:15" x14ac:dyDescent="0.3">
      <c r="B7395" s="10">
        <v>2024</v>
      </c>
      <c r="C7395" s="10" t="s">
        <v>43</v>
      </c>
      <c r="D7395" s="10" t="s">
        <v>23</v>
      </c>
      <c r="E7395" s="10" t="s">
        <v>24</v>
      </c>
      <c r="F7395" s="10" t="s">
        <v>25</v>
      </c>
      <c r="G7395" s="10" t="s">
        <v>40</v>
      </c>
      <c r="H7395" s="10" t="s">
        <v>39</v>
      </c>
      <c r="I7395" s="10" t="s">
        <v>28</v>
      </c>
      <c r="O7395" s="10">
        <f t="shared" si="115"/>
        <v>1</v>
      </c>
    </row>
    <row r="7396" spans="2:15" x14ac:dyDescent="0.3">
      <c r="B7396" s="10">
        <v>2026</v>
      </c>
      <c r="C7396" s="10" t="s">
        <v>15</v>
      </c>
      <c r="D7396" s="10" t="s">
        <v>37</v>
      </c>
      <c r="E7396" s="10" t="s">
        <v>35</v>
      </c>
      <c r="F7396" s="10" t="s">
        <v>30</v>
      </c>
      <c r="G7396" s="10" t="s">
        <v>26</v>
      </c>
      <c r="H7396" s="10" t="s">
        <v>27</v>
      </c>
      <c r="I7396" s="10" t="s">
        <v>21</v>
      </c>
      <c r="O7396" s="10">
        <f t="shared" si="115"/>
        <v>1</v>
      </c>
    </row>
    <row r="7397" spans="2:15" x14ac:dyDescent="0.3">
      <c r="B7397" s="10">
        <v>2025</v>
      </c>
      <c r="C7397" s="10" t="s">
        <v>43</v>
      </c>
      <c r="D7397" s="10" t="s">
        <v>31</v>
      </c>
      <c r="E7397" s="10" t="s">
        <v>17</v>
      </c>
      <c r="F7397" s="10" t="s">
        <v>18</v>
      </c>
      <c r="G7397" s="10" t="s">
        <v>26</v>
      </c>
      <c r="H7397" s="10" t="s">
        <v>27</v>
      </c>
      <c r="I7397" s="10" t="s">
        <v>21</v>
      </c>
      <c r="O7397" s="10">
        <f t="shared" si="115"/>
        <v>1</v>
      </c>
    </row>
    <row r="7398" spans="2:15" x14ac:dyDescent="0.3">
      <c r="B7398" s="10">
        <v>2023</v>
      </c>
      <c r="C7398" s="10" t="s">
        <v>36</v>
      </c>
      <c r="D7398" s="10" t="s">
        <v>37</v>
      </c>
      <c r="E7398" s="10" t="s">
        <v>17</v>
      </c>
      <c r="F7398" s="10" t="s">
        <v>18</v>
      </c>
      <c r="G7398" s="10" t="s">
        <v>19</v>
      </c>
      <c r="H7398" s="10" t="s">
        <v>39</v>
      </c>
      <c r="I7398" s="10" t="s">
        <v>28</v>
      </c>
      <c r="O7398" s="10">
        <f t="shared" si="115"/>
        <v>1</v>
      </c>
    </row>
    <row r="7399" spans="2:15" x14ac:dyDescent="0.3">
      <c r="B7399" s="10">
        <v>2020</v>
      </c>
      <c r="C7399" s="10" t="s">
        <v>22</v>
      </c>
      <c r="D7399" s="10" t="s">
        <v>33</v>
      </c>
      <c r="E7399" s="10" t="s">
        <v>17</v>
      </c>
      <c r="F7399" s="10" t="s">
        <v>30</v>
      </c>
      <c r="G7399" s="10" t="s">
        <v>44</v>
      </c>
      <c r="H7399" s="10" t="s">
        <v>27</v>
      </c>
      <c r="I7399" s="10" t="s">
        <v>28</v>
      </c>
      <c r="O7399" s="10">
        <f t="shared" si="115"/>
        <v>1</v>
      </c>
    </row>
    <row r="7400" spans="2:15" x14ac:dyDescent="0.3">
      <c r="B7400" s="10">
        <v>2025</v>
      </c>
      <c r="C7400" s="10" t="s">
        <v>15</v>
      </c>
      <c r="D7400" s="10" t="s">
        <v>16</v>
      </c>
      <c r="E7400" s="10" t="s">
        <v>35</v>
      </c>
      <c r="F7400" s="10" t="s">
        <v>25</v>
      </c>
      <c r="G7400" s="10" t="s">
        <v>44</v>
      </c>
      <c r="H7400" s="10" t="s">
        <v>34</v>
      </c>
      <c r="I7400" s="10" t="s">
        <v>28</v>
      </c>
      <c r="O7400" s="10">
        <f t="shared" si="115"/>
        <v>1</v>
      </c>
    </row>
    <row r="7401" spans="2:15" x14ac:dyDescent="0.3">
      <c r="B7401" s="10">
        <v>2025</v>
      </c>
      <c r="C7401" s="10" t="s">
        <v>22</v>
      </c>
      <c r="D7401" s="10" t="s">
        <v>23</v>
      </c>
      <c r="E7401" s="10" t="s">
        <v>35</v>
      </c>
      <c r="F7401" s="10" t="s">
        <v>18</v>
      </c>
      <c r="G7401" s="10" t="s">
        <v>32</v>
      </c>
      <c r="H7401" s="10" t="s">
        <v>27</v>
      </c>
      <c r="I7401" s="10" t="s">
        <v>21</v>
      </c>
      <c r="O7401" s="10">
        <f t="shared" si="115"/>
        <v>1</v>
      </c>
    </row>
    <row r="7402" spans="2:15" x14ac:dyDescent="0.3">
      <c r="B7402" s="10">
        <v>2023</v>
      </c>
      <c r="C7402" s="10" t="s">
        <v>41</v>
      </c>
      <c r="D7402" s="10" t="s">
        <v>42</v>
      </c>
      <c r="E7402" s="10" t="s">
        <v>17</v>
      </c>
      <c r="F7402" s="10" t="s">
        <v>25</v>
      </c>
      <c r="G7402" s="10" t="s">
        <v>40</v>
      </c>
      <c r="H7402" s="10" t="s">
        <v>34</v>
      </c>
      <c r="I7402" s="10" t="s">
        <v>34</v>
      </c>
      <c r="O7402" s="10">
        <f t="shared" si="115"/>
        <v>1</v>
      </c>
    </row>
    <row r="7403" spans="2:15" x14ac:dyDescent="0.3">
      <c r="B7403" s="10">
        <v>2020</v>
      </c>
      <c r="C7403" s="10" t="s">
        <v>29</v>
      </c>
      <c r="D7403" s="10" t="s">
        <v>37</v>
      </c>
      <c r="E7403" s="10" t="s">
        <v>35</v>
      </c>
      <c r="F7403" s="10" t="s">
        <v>18</v>
      </c>
      <c r="G7403" s="10" t="s">
        <v>32</v>
      </c>
      <c r="H7403" s="10" t="s">
        <v>27</v>
      </c>
      <c r="I7403" s="10" t="s">
        <v>28</v>
      </c>
      <c r="O7403" s="10">
        <f t="shared" si="115"/>
        <v>1</v>
      </c>
    </row>
    <row r="7404" spans="2:15" x14ac:dyDescent="0.3">
      <c r="B7404" s="10">
        <v>2020</v>
      </c>
      <c r="C7404" s="10" t="s">
        <v>29</v>
      </c>
      <c r="D7404" s="10" t="s">
        <v>31</v>
      </c>
      <c r="E7404" s="10" t="s">
        <v>35</v>
      </c>
      <c r="F7404" s="10" t="s">
        <v>30</v>
      </c>
      <c r="G7404" s="10" t="s">
        <v>32</v>
      </c>
      <c r="H7404" s="10" t="s">
        <v>39</v>
      </c>
      <c r="I7404" s="10" t="s">
        <v>34</v>
      </c>
      <c r="O7404" s="10">
        <f t="shared" si="115"/>
        <v>1</v>
      </c>
    </row>
    <row r="7405" spans="2:15" x14ac:dyDescent="0.3">
      <c r="B7405" s="10">
        <v>2021</v>
      </c>
      <c r="C7405" s="10" t="s">
        <v>43</v>
      </c>
      <c r="D7405" s="10" t="s">
        <v>33</v>
      </c>
      <c r="E7405" s="10" t="s">
        <v>17</v>
      </c>
      <c r="F7405" s="10" t="s">
        <v>25</v>
      </c>
      <c r="G7405" s="10" t="s">
        <v>44</v>
      </c>
      <c r="H7405" s="10" t="s">
        <v>34</v>
      </c>
      <c r="I7405" s="10" t="s">
        <v>28</v>
      </c>
      <c r="O7405" s="10">
        <f t="shared" si="115"/>
        <v>1</v>
      </c>
    </row>
    <row r="7406" spans="2:15" x14ac:dyDescent="0.3">
      <c r="B7406" s="10">
        <v>2025</v>
      </c>
      <c r="C7406" s="10" t="s">
        <v>22</v>
      </c>
      <c r="D7406" s="10" t="s">
        <v>31</v>
      </c>
      <c r="E7406" s="10" t="s">
        <v>35</v>
      </c>
      <c r="F7406" s="10" t="s">
        <v>30</v>
      </c>
      <c r="G7406" s="10" t="s">
        <v>26</v>
      </c>
      <c r="H7406" s="10" t="s">
        <v>20</v>
      </c>
      <c r="I7406" s="10" t="s">
        <v>21</v>
      </c>
      <c r="O7406" s="10">
        <f t="shared" si="115"/>
        <v>1</v>
      </c>
    </row>
    <row r="7407" spans="2:15" x14ac:dyDescent="0.3">
      <c r="B7407" s="10">
        <v>2021</v>
      </c>
      <c r="C7407" s="10" t="s">
        <v>29</v>
      </c>
      <c r="D7407" s="10" t="s">
        <v>31</v>
      </c>
      <c r="E7407" s="10" t="s">
        <v>17</v>
      </c>
      <c r="F7407" s="10" t="s">
        <v>18</v>
      </c>
      <c r="G7407" s="10" t="s">
        <v>44</v>
      </c>
      <c r="H7407" s="10" t="s">
        <v>39</v>
      </c>
      <c r="I7407" s="10" t="s">
        <v>34</v>
      </c>
      <c r="O7407" s="10">
        <f t="shared" si="115"/>
        <v>1</v>
      </c>
    </row>
    <row r="7408" spans="2:15" x14ac:dyDescent="0.3">
      <c r="B7408" s="10">
        <v>2020</v>
      </c>
      <c r="C7408" s="10" t="s">
        <v>15</v>
      </c>
      <c r="D7408" s="10" t="s">
        <v>31</v>
      </c>
      <c r="E7408" s="10" t="s">
        <v>35</v>
      </c>
      <c r="F7408" s="10" t="s">
        <v>30</v>
      </c>
      <c r="G7408" s="10" t="s">
        <v>40</v>
      </c>
      <c r="H7408" s="10" t="s">
        <v>27</v>
      </c>
      <c r="I7408" s="10" t="s">
        <v>21</v>
      </c>
      <c r="O7408" s="10">
        <f t="shared" si="115"/>
        <v>1</v>
      </c>
    </row>
    <row r="7409" spans="2:15" x14ac:dyDescent="0.3">
      <c r="B7409" s="10">
        <v>2022</v>
      </c>
      <c r="C7409" s="10" t="s">
        <v>41</v>
      </c>
      <c r="D7409" s="10" t="s">
        <v>37</v>
      </c>
      <c r="E7409" s="10" t="s">
        <v>35</v>
      </c>
      <c r="F7409" s="10" t="s">
        <v>18</v>
      </c>
      <c r="G7409" s="10" t="s">
        <v>19</v>
      </c>
      <c r="H7409" s="10" t="s">
        <v>34</v>
      </c>
      <c r="I7409" s="10" t="s">
        <v>28</v>
      </c>
      <c r="O7409" s="10">
        <f t="shared" si="115"/>
        <v>1</v>
      </c>
    </row>
    <row r="7410" spans="2:15" x14ac:dyDescent="0.3">
      <c r="B7410" s="10">
        <v>2021</v>
      </c>
      <c r="C7410" s="10" t="s">
        <v>22</v>
      </c>
      <c r="D7410" s="10" t="s">
        <v>23</v>
      </c>
      <c r="E7410" s="10" t="s">
        <v>24</v>
      </c>
      <c r="F7410" s="10" t="s">
        <v>18</v>
      </c>
      <c r="G7410" s="10" t="s">
        <v>32</v>
      </c>
      <c r="H7410" s="10" t="s">
        <v>20</v>
      </c>
      <c r="I7410" s="10" t="s">
        <v>28</v>
      </c>
      <c r="O7410" s="10">
        <f t="shared" si="115"/>
        <v>1</v>
      </c>
    </row>
    <row r="7411" spans="2:15" x14ac:dyDescent="0.3">
      <c r="B7411" s="10">
        <v>2025</v>
      </c>
      <c r="C7411" s="10" t="s">
        <v>41</v>
      </c>
      <c r="D7411" s="10" t="s">
        <v>37</v>
      </c>
      <c r="E7411" s="10" t="s">
        <v>17</v>
      </c>
      <c r="F7411" s="10" t="s">
        <v>30</v>
      </c>
      <c r="G7411" s="10" t="s">
        <v>32</v>
      </c>
      <c r="H7411" s="10" t="s">
        <v>34</v>
      </c>
      <c r="I7411" s="10" t="s">
        <v>34</v>
      </c>
      <c r="O7411" s="10">
        <f t="shared" si="115"/>
        <v>1</v>
      </c>
    </row>
    <row r="7412" spans="2:15" x14ac:dyDescent="0.3">
      <c r="B7412" s="10">
        <v>2022</v>
      </c>
      <c r="C7412" s="10" t="s">
        <v>36</v>
      </c>
      <c r="D7412" s="10" t="s">
        <v>37</v>
      </c>
      <c r="E7412" s="10" t="s">
        <v>17</v>
      </c>
      <c r="F7412" s="10" t="s">
        <v>25</v>
      </c>
      <c r="G7412" s="10" t="s">
        <v>38</v>
      </c>
      <c r="H7412" s="10" t="s">
        <v>27</v>
      </c>
      <c r="I7412" s="10" t="s">
        <v>28</v>
      </c>
      <c r="O7412" s="10">
        <f t="shared" si="115"/>
        <v>1</v>
      </c>
    </row>
    <row r="7413" spans="2:15" x14ac:dyDescent="0.3">
      <c r="B7413" s="10">
        <v>2023</v>
      </c>
      <c r="C7413" s="10" t="s">
        <v>45</v>
      </c>
      <c r="D7413" s="10" t="s">
        <v>31</v>
      </c>
      <c r="E7413" s="10" t="s">
        <v>17</v>
      </c>
      <c r="F7413" s="10" t="s">
        <v>30</v>
      </c>
      <c r="G7413" s="10" t="s">
        <v>26</v>
      </c>
      <c r="H7413" s="10" t="s">
        <v>34</v>
      </c>
      <c r="I7413" s="10" t="s">
        <v>28</v>
      </c>
      <c r="O7413" s="10">
        <f t="shared" si="115"/>
        <v>1</v>
      </c>
    </row>
    <row r="7414" spans="2:15" x14ac:dyDescent="0.3">
      <c r="B7414" s="10">
        <v>2023</v>
      </c>
      <c r="C7414" s="10" t="s">
        <v>45</v>
      </c>
      <c r="D7414" s="10" t="s">
        <v>33</v>
      </c>
      <c r="E7414" s="10" t="s">
        <v>24</v>
      </c>
      <c r="F7414" s="10" t="s">
        <v>25</v>
      </c>
      <c r="G7414" s="10" t="s">
        <v>32</v>
      </c>
      <c r="H7414" s="10" t="s">
        <v>34</v>
      </c>
      <c r="I7414" s="10" t="s">
        <v>34</v>
      </c>
      <c r="O7414" s="10">
        <f t="shared" si="115"/>
        <v>1</v>
      </c>
    </row>
    <row r="7415" spans="2:15" x14ac:dyDescent="0.3">
      <c r="B7415" s="10">
        <v>2021</v>
      </c>
      <c r="C7415" s="10" t="s">
        <v>43</v>
      </c>
      <c r="D7415" s="10" t="s">
        <v>37</v>
      </c>
      <c r="E7415" s="10" t="s">
        <v>24</v>
      </c>
      <c r="F7415" s="10" t="s">
        <v>18</v>
      </c>
      <c r="G7415" s="10" t="s">
        <v>38</v>
      </c>
      <c r="H7415" s="10" t="s">
        <v>34</v>
      </c>
      <c r="I7415" s="10" t="s">
        <v>28</v>
      </c>
      <c r="O7415" s="10">
        <f t="shared" si="115"/>
        <v>1</v>
      </c>
    </row>
    <row r="7416" spans="2:15" x14ac:dyDescent="0.3">
      <c r="B7416" s="10">
        <v>2021</v>
      </c>
      <c r="C7416" s="10" t="s">
        <v>29</v>
      </c>
      <c r="D7416" s="10" t="s">
        <v>33</v>
      </c>
      <c r="E7416" s="10" t="s">
        <v>17</v>
      </c>
      <c r="F7416" s="10" t="s">
        <v>25</v>
      </c>
      <c r="G7416" s="10" t="s">
        <v>19</v>
      </c>
      <c r="H7416" s="10" t="s">
        <v>39</v>
      </c>
      <c r="I7416" s="10" t="s">
        <v>28</v>
      </c>
      <c r="O7416" s="10">
        <f t="shared" si="115"/>
        <v>1</v>
      </c>
    </row>
    <row r="7417" spans="2:15" x14ac:dyDescent="0.3">
      <c r="B7417" s="10">
        <v>2022</v>
      </c>
      <c r="C7417" s="10" t="s">
        <v>41</v>
      </c>
      <c r="D7417" s="10" t="s">
        <v>16</v>
      </c>
      <c r="E7417" s="10" t="s">
        <v>17</v>
      </c>
      <c r="F7417" s="10" t="s">
        <v>18</v>
      </c>
      <c r="G7417" s="10" t="s">
        <v>44</v>
      </c>
      <c r="H7417" s="10" t="s">
        <v>39</v>
      </c>
      <c r="I7417" s="10" t="s">
        <v>28</v>
      </c>
      <c r="O7417" s="10">
        <f t="shared" si="115"/>
        <v>1</v>
      </c>
    </row>
    <row r="7418" spans="2:15" x14ac:dyDescent="0.3">
      <c r="B7418" s="10">
        <v>2024</v>
      </c>
      <c r="C7418" s="10" t="s">
        <v>43</v>
      </c>
      <c r="D7418" s="10" t="s">
        <v>23</v>
      </c>
      <c r="E7418" s="10" t="s">
        <v>17</v>
      </c>
      <c r="F7418" s="10" t="s">
        <v>18</v>
      </c>
      <c r="G7418" s="10" t="s">
        <v>19</v>
      </c>
      <c r="H7418" s="10" t="s">
        <v>39</v>
      </c>
      <c r="I7418" s="10" t="s">
        <v>28</v>
      </c>
      <c r="O7418" s="10">
        <f t="shared" si="115"/>
        <v>1</v>
      </c>
    </row>
    <row r="7419" spans="2:15" x14ac:dyDescent="0.3">
      <c r="B7419" s="10">
        <v>2020</v>
      </c>
      <c r="C7419" s="10" t="s">
        <v>43</v>
      </c>
      <c r="D7419" s="10" t="s">
        <v>23</v>
      </c>
      <c r="E7419" s="10" t="s">
        <v>17</v>
      </c>
      <c r="F7419" s="10" t="s">
        <v>25</v>
      </c>
      <c r="G7419" s="10" t="s">
        <v>19</v>
      </c>
      <c r="H7419" s="10" t="s">
        <v>39</v>
      </c>
      <c r="I7419" s="10" t="s">
        <v>34</v>
      </c>
      <c r="O7419" s="10">
        <f t="shared" si="115"/>
        <v>1</v>
      </c>
    </row>
    <row r="7420" spans="2:15" x14ac:dyDescent="0.3">
      <c r="B7420" s="10">
        <v>2020</v>
      </c>
      <c r="C7420" s="10" t="s">
        <v>41</v>
      </c>
      <c r="D7420" s="10" t="s">
        <v>31</v>
      </c>
      <c r="E7420" s="10" t="s">
        <v>35</v>
      </c>
      <c r="F7420" s="10" t="s">
        <v>18</v>
      </c>
      <c r="G7420" s="10" t="s">
        <v>40</v>
      </c>
      <c r="H7420" s="10" t="s">
        <v>34</v>
      </c>
      <c r="I7420" s="10" t="s">
        <v>34</v>
      </c>
      <c r="O7420" s="10">
        <f t="shared" si="115"/>
        <v>1</v>
      </c>
    </row>
    <row r="7421" spans="2:15" x14ac:dyDescent="0.3">
      <c r="B7421" s="10">
        <v>2021</v>
      </c>
      <c r="C7421" s="10" t="s">
        <v>29</v>
      </c>
      <c r="D7421" s="10" t="s">
        <v>37</v>
      </c>
      <c r="E7421" s="10" t="s">
        <v>17</v>
      </c>
      <c r="F7421" s="10" t="s">
        <v>18</v>
      </c>
      <c r="G7421" s="10" t="s">
        <v>26</v>
      </c>
      <c r="H7421" s="10" t="s">
        <v>27</v>
      </c>
      <c r="I7421" s="10" t="s">
        <v>28</v>
      </c>
      <c r="O7421" s="10">
        <f t="shared" si="115"/>
        <v>1</v>
      </c>
    </row>
    <row r="7422" spans="2:15" x14ac:dyDescent="0.3">
      <c r="B7422" s="10">
        <v>2024</v>
      </c>
      <c r="C7422" s="10" t="s">
        <v>36</v>
      </c>
      <c r="D7422" s="10" t="s">
        <v>16</v>
      </c>
      <c r="E7422" s="10" t="s">
        <v>17</v>
      </c>
      <c r="F7422" s="10" t="s">
        <v>25</v>
      </c>
      <c r="G7422" s="10" t="s">
        <v>26</v>
      </c>
      <c r="H7422" s="10" t="s">
        <v>34</v>
      </c>
      <c r="I7422" s="10" t="s">
        <v>21</v>
      </c>
      <c r="O7422" s="10">
        <f t="shared" si="115"/>
        <v>1</v>
      </c>
    </row>
    <row r="7423" spans="2:15" x14ac:dyDescent="0.3">
      <c r="B7423" s="10">
        <v>2024</v>
      </c>
      <c r="C7423" s="10" t="s">
        <v>45</v>
      </c>
      <c r="D7423" s="10" t="s">
        <v>31</v>
      </c>
      <c r="E7423" s="10" t="s">
        <v>17</v>
      </c>
      <c r="F7423" s="10" t="s">
        <v>18</v>
      </c>
      <c r="G7423" s="10" t="s">
        <v>38</v>
      </c>
      <c r="H7423" s="10" t="s">
        <v>20</v>
      </c>
      <c r="I7423" s="10" t="s">
        <v>28</v>
      </c>
      <c r="O7423" s="10">
        <f t="shared" si="115"/>
        <v>1</v>
      </c>
    </row>
    <row r="7424" spans="2:15" x14ac:dyDescent="0.3">
      <c r="B7424" s="10">
        <v>2024</v>
      </c>
      <c r="C7424" s="10" t="s">
        <v>15</v>
      </c>
      <c r="D7424" s="10" t="s">
        <v>16</v>
      </c>
      <c r="E7424" s="10" t="s">
        <v>35</v>
      </c>
      <c r="F7424" s="10" t="s">
        <v>25</v>
      </c>
      <c r="G7424" s="10" t="s">
        <v>44</v>
      </c>
      <c r="H7424" s="10" t="s">
        <v>27</v>
      </c>
      <c r="I7424" s="10" t="s">
        <v>21</v>
      </c>
      <c r="O7424" s="10">
        <f t="shared" si="115"/>
        <v>1</v>
      </c>
    </row>
    <row r="7425" spans="2:15" x14ac:dyDescent="0.3">
      <c r="B7425" s="10">
        <v>2024</v>
      </c>
      <c r="C7425" s="10" t="s">
        <v>45</v>
      </c>
      <c r="D7425" s="10" t="s">
        <v>31</v>
      </c>
      <c r="E7425" s="10" t="s">
        <v>35</v>
      </c>
      <c r="F7425" s="10" t="s">
        <v>18</v>
      </c>
      <c r="G7425" s="10" t="s">
        <v>26</v>
      </c>
      <c r="H7425" s="10" t="s">
        <v>27</v>
      </c>
      <c r="I7425" s="10" t="s">
        <v>28</v>
      </c>
      <c r="O7425" s="10">
        <f t="shared" si="115"/>
        <v>1</v>
      </c>
    </row>
    <row r="7426" spans="2:15" x14ac:dyDescent="0.3">
      <c r="B7426" s="10">
        <v>2025</v>
      </c>
      <c r="C7426" s="10" t="s">
        <v>45</v>
      </c>
      <c r="D7426" s="10" t="s">
        <v>42</v>
      </c>
      <c r="E7426" s="10" t="s">
        <v>17</v>
      </c>
      <c r="F7426" s="10" t="s">
        <v>18</v>
      </c>
      <c r="G7426" s="10" t="s">
        <v>40</v>
      </c>
      <c r="H7426" s="10" t="s">
        <v>27</v>
      </c>
      <c r="I7426" s="10" t="s">
        <v>21</v>
      </c>
      <c r="O7426" s="10">
        <f t="shared" si="115"/>
        <v>1</v>
      </c>
    </row>
    <row r="7427" spans="2:15" x14ac:dyDescent="0.3">
      <c r="B7427" s="10">
        <v>2023</v>
      </c>
      <c r="C7427" s="10" t="s">
        <v>22</v>
      </c>
      <c r="D7427" s="10" t="s">
        <v>37</v>
      </c>
      <c r="E7427" s="10" t="s">
        <v>17</v>
      </c>
      <c r="F7427" s="10" t="s">
        <v>25</v>
      </c>
      <c r="G7427" s="10" t="s">
        <v>19</v>
      </c>
      <c r="H7427" s="10" t="s">
        <v>34</v>
      </c>
      <c r="I7427" s="10" t="s">
        <v>21</v>
      </c>
      <c r="O7427" s="10">
        <f t="shared" si="115"/>
        <v>1</v>
      </c>
    </row>
    <row r="7428" spans="2:15" x14ac:dyDescent="0.3">
      <c r="B7428" s="10">
        <v>2022</v>
      </c>
      <c r="C7428" s="10" t="s">
        <v>22</v>
      </c>
      <c r="D7428" s="10" t="s">
        <v>16</v>
      </c>
      <c r="E7428" s="10" t="s">
        <v>24</v>
      </c>
      <c r="F7428" s="10" t="s">
        <v>25</v>
      </c>
      <c r="G7428" s="10" t="s">
        <v>40</v>
      </c>
      <c r="H7428" s="10" t="s">
        <v>34</v>
      </c>
      <c r="I7428" s="10" t="s">
        <v>28</v>
      </c>
      <c r="O7428" s="10">
        <f t="shared" si="115"/>
        <v>1</v>
      </c>
    </row>
    <row r="7429" spans="2:15" x14ac:dyDescent="0.3">
      <c r="B7429" s="10">
        <v>2021</v>
      </c>
      <c r="C7429" s="10" t="s">
        <v>22</v>
      </c>
      <c r="D7429" s="10" t="s">
        <v>33</v>
      </c>
      <c r="E7429" s="10" t="s">
        <v>24</v>
      </c>
      <c r="F7429" s="10" t="s">
        <v>30</v>
      </c>
      <c r="G7429" s="10" t="s">
        <v>44</v>
      </c>
      <c r="H7429" s="10" t="s">
        <v>20</v>
      </c>
      <c r="I7429" s="10" t="s">
        <v>21</v>
      </c>
      <c r="O7429" s="10">
        <f t="shared" ref="O7429:O7492" si="116">SUBTOTAL(103,B7429)</f>
        <v>1</v>
      </c>
    </row>
    <row r="7430" spans="2:15" x14ac:dyDescent="0.3">
      <c r="B7430" s="10">
        <v>2024</v>
      </c>
      <c r="C7430" s="10" t="s">
        <v>22</v>
      </c>
      <c r="D7430" s="10" t="s">
        <v>33</v>
      </c>
      <c r="E7430" s="10" t="s">
        <v>35</v>
      </c>
      <c r="F7430" s="10" t="s">
        <v>30</v>
      </c>
      <c r="G7430" s="10" t="s">
        <v>26</v>
      </c>
      <c r="H7430" s="10" t="s">
        <v>27</v>
      </c>
      <c r="I7430" s="10" t="s">
        <v>21</v>
      </c>
      <c r="O7430" s="10">
        <f t="shared" si="116"/>
        <v>1</v>
      </c>
    </row>
    <row r="7431" spans="2:15" x14ac:dyDescent="0.3">
      <c r="B7431" s="10">
        <v>2022</v>
      </c>
      <c r="C7431" s="10" t="s">
        <v>45</v>
      </c>
      <c r="D7431" s="10" t="s">
        <v>23</v>
      </c>
      <c r="E7431" s="10" t="s">
        <v>24</v>
      </c>
      <c r="F7431" s="10" t="s">
        <v>30</v>
      </c>
      <c r="G7431" s="10" t="s">
        <v>32</v>
      </c>
      <c r="H7431" s="10" t="s">
        <v>27</v>
      </c>
      <c r="I7431" s="10" t="s">
        <v>34</v>
      </c>
      <c r="O7431" s="10">
        <f t="shared" si="116"/>
        <v>1</v>
      </c>
    </row>
    <row r="7432" spans="2:15" x14ac:dyDescent="0.3">
      <c r="B7432" s="10">
        <v>2024</v>
      </c>
      <c r="C7432" s="10" t="s">
        <v>29</v>
      </c>
      <c r="D7432" s="10" t="s">
        <v>37</v>
      </c>
      <c r="E7432" s="10" t="s">
        <v>17</v>
      </c>
      <c r="F7432" s="10" t="s">
        <v>30</v>
      </c>
      <c r="G7432" s="10" t="s">
        <v>19</v>
      </c>
      <c r="H7432" s="10" t="s">
        <v>20</v>
      </c>
      <c r="I7432" s="10" t="s">
        <v>21</v>
      </c>
      <c r="O7432" s="10">
        <f t="shared" si="116"/>
        <v>1</v>
      </c>
    </row>
    <row r="7433" spans="2:15" x14ac:dyDescent="0.3">
      <c r="B7433" s="10">
        <v>2025</v>
      </c>
      <c r="C7433" s="10" t="s">
        <v>36</v>
      </c>
      <c r="D7433" s="10" t="s">
        <v>33</v>
      </c>
      <c r="E7433" s="10" t="s">
        <v>24</v>
      </c>
      <c r="F7433" s="10" t="s">
        <v>18</v>
      </c>
      <c r="G7433" s="10" t="s">
        <v>38</v>
      </c>
      <c r="H7433" s="10" t="s">
        <v>39</v>
      </c>
      <c r="I7433" s="10" t="s">
        <v>34</v>
      </c>
      <c r="O7433" s="10">
        <f t="shared" si="116"/>
        <v>1</v>
      </c>
    </row>
    <row r="7434" spans="2:15" x14ac:dyDescent="0.3">
      <c r="B7434" s="10">
        <v>2023</v>
      </c>
      <c r="C7434" s="10" t="s">
        <v>43</v>
      </c>
      <c r="D7434" s="10" t="s">
        <v>33</v>
      </c>
      <c r="E7434" s="10" t="s">
        <v>24</v>
      </c>
      <c r="F7434" s="10" t="s">
        <v>30</v>
      </c>
      <c r="G7434" s="10" t="s">
        <v>40</v>
      </c>
      <c r="H7434" s="10" t="s">
        <v>39</v>
      </c>
      <c r="I7434" s="10" t="s">
        <v>28</v>
      </c>
      <c r="O7434" s="10">
        <f t="shared" si="116"/>
        <v>1</v>
      </c>
    </row>
    <row r="7435" spans="2:15" x14ac:dyDescent="0.3">
      <c r="B7435" s="10">
        <v>2026</v>
      </c>
      <c r="C7435" s="10" t="s">
        <v>36</v>
      </c>
      <c r="D7435" s="10" t="s">
        <v>31</v>
      </c>
      <c r="E7435" s="10" t="s">
        <v>17</v>
      </c>
      <c r="F7435" s="10" t="s">
        <v>30</v>
      </c>
      <c r="G7435" s="10" t="s">
        <v>32</v>
      </c>
      <c r="H7435" s="10" t="s">
        <v>20</v>
      </c>
      <c r="I7435" s="10" t="s">
        <v>34</v>
      </c>
      <c r="O7435" s="10">
        <f t="shared" si="116"/>
        <v>1</v>
      </c>
    </row>
    <row r="7436" spans="2:15" x14ac:dyDescent="0.3">
      <c r="B7436" s="10">
        <v>2026</v>
      </c>
      <c r="C7436" s="10" t="s">
        <v>41</v>
      </c>
      <c r="D7436" s="10" t="s">
        <v>33</v>
      </c>
      <c r="E7436" s="10" t="s">
        <v>35</v>
      </c>
      <c r="F7436" s="10" t="s">
        <v>25</v>
      </c>
      <c r="G7436" s="10" t="s">
        <v>32</v>
      </c>
      <c r="H7436" s="10" t="s">
        <v>39</v>
      </c>
      <c r="I7436" s="10" t="s">
        <v>28</v>
      </c>
      <c r="O7436" s="10">
        <f t="shared" si="116"/>
        <v>1</v>
      </c>
    </row>
    <row r="7437" spans="2:15" x14ac:dyDescent="0.3">
      <c r="B7437" s="10">
        <v>2024</v>
      </c>
      <c r="C7437" s="10" t="s">
        <v>22</v>
      </c>
      <c r="D7437" s="10" t="s">
        <v>42</v>
      </c>
      <c r="E7437" s="10" t="s">
        <v>35</v>
      </c>
      <c r="F7437" s="10" t="s">
        <v>30</v>
      </c>
      <c r="G7437" s="10" t="s">
        <v>32</v>
      </c>
      <c r="H7437" s="10" t="s">
        <v>39</v>
      </c>
      <c r="I7437" s="10" t="s">
        <v>34</v>
      </c>
      <c r="O7437" s="10">
        <f t="shared" si="116"/>
        <v>1</v>
      </c>
    </row>
    <row r="7438" spans="2:15" x14ac:dyDescent="0.3">
      <c r="B7438" s="10">
        <v>2020</v>
      </c>
      <c r="C7438" s="10" t="s">
        <v>45</v>
      </c>
      <c r="D7438" s="10" t="s">
        <v>23</v>
      </c>
      <c r="E7438" s="10" t="s">
        <v>35</v>
      </c>
      <c r="F7438" s="10" t="s">
        <v>25</v>
      </c>
      <c r="G7438" s="10" t="s">
        <v>44</v>
      </c>
      <c r="H7438" s="10" t="s">
        <v>27</v>
      </c>
      <c r="I7438" s="10" t="s">
        <v>34</v>
      </c>
      <c r="O7438" s="10">
        <f t="shared" si="116"/>
        <v>1</v>
      </c>
    </row>
    <row r="7439" spans="2:15" x14ac:dyDescent="0.3">
      <c r="B7439" s="10">
        <v>2023</v>
      </c>
      <c r="C7439" s="10" t="s">
        <v>29</v>
      </c>
      <c r="D7439" s="10" t="s">
        <v>33</v>
      </c>
      <c r="E7439" s="10" t="s">
        <v>17</v>
      </c>
      <c r="F7439" s="10" t="s">
        <v>18</v>
      </c>
      <c r="G7439" s="10" t="s">
        <v>44</v>
      </c>
      <c r="H7439" s="10" t="s">
        <v>20</v>
      </c>
      <c r="I7439" s="10" t="s">
        <v>34</v>
      </c>
      <c r="O7439" s="10">
        <f t="shared" si="116"/>
        <v>1</v>
      </c>
    </row>
    <row r="7440" spans="2:15" x14ac:dyDescent="0.3">
      <c r="B7440" s="10">
        <v>2026</v>
      </c>
      <c r="C7440" s="10" t="s">
        <v>43</v>
      </c>
      <c r="D7440" s="10" t="s">
        <v>31</v>
      </c>
      <c r="E7440" s="10" t="s">
        <v>17</v>
      </c>
      <c r="F7440" s="10" t="s">
        <v>30</v>
      </c>
      <c r="G7440" s="10" t="s">
        <v>38</v>
      </c>
      <c r="H7440" s="10" t="s">
        <v>34</v>
      </c>
      <c r="I7440" s="10" t="s">
        <v>28</v>
      </c>
      <c r="O7440" s="10">
        <f t="shared" si="116"/>
        <v>1</v>
      </c>
    </row>
    <row r="7441" spans="2:15" x14ac:dyDescent="0.3">
      <c r="B7441" s="10">
        <v>2020</v>
      </c>
      <c r="C7441" s="10" t="s">
        <v>22</v>
      </c>
      <c r="D7441" s="10" t="s">
        <v>42</v>
      </c>
      <c r="E7441" s="10" t="s">
        <v>24</v>
      </c>
      <c r="F7441" s="10" t="s">
        <v>18</v>
      </c>
      <c r="G7441" s="10" t="s">
        <v>40</v>
      </c>
      <c r="H7441" s="10" t="s">
        <v>34</v>
      </c>
      <c r="I7441" s="10" t="s">
        <v>28</v>
      </c>
      <c r="O7441" s="10">
        <f t="shared" si="116"/>
        <v>1</v>
      </c>
    </row>
    <row r="7442" spans="2:15" x14ac:dyDescent="0.3">
      <c r="B7442" s="10">
        <v>2020</v>
      </c>
      <c r="C7442" s="10" t="s">
        <v>22</v>
      </c>
      <c r="D7442" s="10" t="s">
        <v>37</v>
      </c>
      <c r="E7442" s="10" t="s">
        <v>35</v>
      </c>
      <c r="F7442" s="10" t="s">
        <v>18</v>
      </c>
      <c r="G7442" s="10" t="s">
        <v>40</v>
      </c>
      <c r="H7442" s="10" t="s">
        <v>27</v>
      </c>
      <c r="I7442" s="10" t="s">
        <v>34</v>
      </c>
      <c r="O7442" s="10">
        <f t="shared" si="116"/>
        <v>1</v>
      </c>
    </row>
    <row r="7443" spans="2:15" x14ac:dyDescent="0.3">
      <c r="B7443" s="10">
        <v>2026</v>
      </c>
      <c r="C7443" s="10" t="s">
        <v>41</v>
      </c>
      <c r="D7443" s="10" t="s">
        <v>31</v>
      </c>
      <c r="E7443" s="10" t="s">
        <v>35</v>
      </c>
      <c r="F7443" s="10" t="s">
        <v>30</v>
      </c>
      <c r="G7443" s="10" t="s">
        <v>38</v>
      </c>
      <c r="H7443" s="10" t="s">
        <v>34</v>
      </c>
      <c r="I7443" s="10" t="s">
        <v>34</v>
      </c>
      <c r="O7443" s="10">
        <f t="shared" si="116"/>
        <v>1</v>
      </c>
    </row>
    <row r="7444" spans="2:15" x14ac:dyDescent="0.3">
      <c r="B7444" s="10">
        <v>2020</v>
      </c>
      <c r="C7444" s="10" t="s">
        <v>45</v>
      </c>
      <c r="D7444" s="10" t="s">
        <v>31</v>
      </c>
      <c r="E7444" s="10" t="s">
        <v>17</v>
      </c>
      <c r="F7444" s="10" t="s">
        <v>18</v>
      </c>
      <c r="G7444" s="10" t="s">
        <v>38</v>
      </c>
      <c r="H7444" s="10" t="s">
        <v>34</v>
      </c>
      <c r="I7444" s="10" t="s">
        <v>21</v>
      </c>
      <c r="O7444" s="10">
        <f t="shared" si="116"/>
        <v>1</v>
      </c>
    </row>
    <row r="7445" spans="2:15" x14ac:dyDescent="0.3">
      <c r="B7445" s="10">
        <v>2026</v>
      </c>
      <c r="C7445" s="10" t="s">
        <v>43</v>
      </c>
      <c r="D7445" s="10" t="s">
        <v>31</v>
      </c>
      <c r="E7445" s="10" t="s">
        <v>35</v>
      </c>
      <c r="F7445" s="10" t="s">
        <v>30</v>
      </c>
      <c r="G7445" s="10" t="s">
        <v>38</v>
      </c>
      <c r="H7445" s="10" t="s">
        <v>27</v>
      </c>
      <c r="I7445" s="10" t="s">
        <v>34</v>
      </c>
      <c r="O7445" s="10">
        <f t="shared" si="116"/>
        <v>1</v>
      </c>
    </row>
    <row r="7446" spans="2:15" x14ac:dyDescent="0.3">
      <c r="B7446" s="10">
        <v>2026</v>
      </c>
      <c r="C7446" s="10" t="s">
        <v>43</v>
      </c>
      <c r="D7446" s="10" t="s">
        <v>37</v>
      </c>
      <c r="E7446" s="10" t="s">
        <v>24</v>
      </c>
      <c r="F7446" s="10" t="s">
        <v>18</v>
      </c>
      <c r="G7446" s="10" t="s">
        <v>40</v>
      </c>
      <c r="H7446" s="10" t="s">
        <v>20</v>
      </c>
      <c r="I7446" s="10" t="s">
        <v>28</v>
      </c>
      <c r="O7446" s="10">
        <f t="shared" si="116"/>
        <v>1</v>
      </c>
    </row>
    <row r="7447" spans="2:15" x14ac:dyDescent="0.3">
      <c r="B7447" s="10">
        <v>2023</v>
      </c>
      <c r="C7447" s="10" t="s">
        <v>29</v>
      </c>
      <c r="D7447" s="10" t="s">
        <v>37</v>
      </c>
      <c r="E7447" s="10" t="s">
        <v>35</v>
      </c>
      <c r="F7447" s="10" t="s">
        <v>25</v>
      </c>
      <c r="G7447" s="10" t="s">
        <v>38</v>
      </c>
      <c r="H7447" s="10" t="s">
        <v>34</v>
      </c>
      <c r="I7447" s="10" t="s">
        <v>28</v>
      </c>
      <c r="O7447" s="10">
        <f t="shared" si="116"/>
        <v>1</v>
      </c>
    </row>
    <row r="7448" spans="2:15" x14ac:dyDescent="0.3">
      <c r="B7448" s="10">
        <v>2024</v>
      </c>
      <c r="C7448" s="10" t="s">
        <v>15</v>
      </c>
      <c r="D7448" s="10" t="s">
        <v>16</v>
      </c>
      <c r="E7448" s="10" t="s">
        <v>35</v>
      </c>
      <c r="F7448" s="10" t="s">
        <v>30</v>
      </c>
      <c r="G7448" s="10" t="s">
        <v>44</v>
      </c>
      <c r="H7448" s="10" t="s">
        <v>39</v>
      </c>
      <c r="I7448" s="10" t="s">
        <v>21</v>
      </c>
      <c r="O7448" s="10">
        <f t="shared" si="116"/>
        <v>1</v>
      </c>
    </row>
    <row r="7449" spans="2:15" x14ac:dyDescent="0.3">
      <c r="B7449" s="10">
        <v>2024</v>
      </c>
      <c r="C7449" s="10" t="s">
        <v>15</v>
      </c>
      <c r="D7449" s="10" t="s">
        <v>16</v>
      </c>
      <c r="E7449" s="10" t="s">
        <v>35</v>
      </c>
      <c r="F7449" s="10" t="s">
        <v>18</v>
      </c>
      <c r="G7449" s="10" t="s">
        <v>19</v>
      </c>
      <c r="H7449" s="10" t="s">
        <v>27</v>
      </c>
      <c r="I7449" s="10" t="s">
        <v>28</v>
      </c>
      <c r="O7449" s="10">
        <f t="shared" si="116"/>
        <v>1</v>
      </c>
    </row>
    <row r="7450" spans="2:15" x14ac:dyDescent="0.3">
      <c r="B7450" s="10">
        <v>2023</v>
      </c>
      <c r="C7450" s="10" t="s">
        <v>29</v>
      </c>
      <c r="D7450" s="10" t="s">
        <v>37</v>
      </c>
      <c r="E7450" s="10" t="s">
        <v>24</v>
      </c>
      <c r="F7450" s="10" t="s">
        <v>30</v>
      </c>
      <c r="G7450" s="10" t="s">
        <v>44</v>
      </c>
      <c r="H7450" s="10" t="s">
        <v>27</v>
      </c>
      <c r="I7450" s="10" t="s">
        <v>28</v>
      </c>
      <c r="O7450" s="10">
        <f t="shared" si="116"/>
        <v>1</v>
      </c>
    </row>
    <row r="7451" spans="2:15" x14ac:dyDescent="0.3">
      <c r="B7451" s="10">
        <v>2021</v>
      </c>
      <c r="C7451" s="10" t="s">
        <v>36</v>
      </c>
      <c r="D7451" s="10" t="s">
        <v>31</v>
      </c>
      <c r="E7451" s="10" t="s">
        <v>35</v>
      </c>
      <c r="F7451" s="10" t="s">
        <v>25</v>
      </c>
      <c r="G7451" s="10" t="s">
        <v>32</v>
      </c>
      <c r="H7451" s="10" t="s">
        <v>27</v>
      </c>
      <c r="I7451" s="10" t="s">
        <v>28</v>
      </c>
      <c r="O7451" s="10">
        <f t="shared" si="116"/>
        <v>1</v>
      </c>
    </row>
    <row r="7452" spans="2:15" x14ac:dyDescent="0.3">
      <c r="B7452" s="10">
        <v>2025</v>
      </c>
      <c r="C7452" s="10" t="s">
        <v>22</v>
      </c>
      <c r="D7452" s="10" t="s">
        <v>37</v>
      </c>
      <c r="E7452" s="10" t="s">
        <v>35</v>
      </c>
      <c r="F7452" s="10" t="s">
        <v>25</v>
      </c>
      <c r="G7452" s="10" t="s">
        <v>40</v>
      </c>
      <c r="H7452" s="10" t="s">
        <v>27</v>
      </c>
      <c r="I7452" s="10" t="s">
        <v>21</v>
      </c>
      <c r="O7452" s="10">
        <f t="shared" si="116"/>
        <v>1</v>
      </c>
    </row>
    <row r="7453" spans="2:15" x14ac:dyDescent="0.3">
      <c r="B7453" s="10">
        <v>2025</v>
      </c>
      <c r="C7453" s="10" t="s">
        <v>41</v>
      </c>
      <c r="D7453" s="10" t="s">
        <v>33</v>
      </c>
      <c r="E7453" s="10" t="s">
        <v>17</v>
      </c>
      <c r="F7453" s="10" t="s">
        <v>30</v>
      </c>
      <c r="G7453" s="10" t="s">
        <v>26</v>
      </c>
      <c r="H7453" s="10" t="s">
        <v>34</v>
      </c>
      <c r="I7453" s="10" t="s">
        <v>21</v>
      </c>
      <c r="O7453" s="10">
        <f t="shared" si="116"/>
        <v>1</v>
      </c>
    </row>
    <row r="7454" spans="2:15" x14ac:dyDescent="0.3">
      <c r="B7454" s="10">
        <v>2021</v>
      </c>
      <c r="C7454" s="10" t="s">
        <v>22</v>
      </c>
      <c r="D7454" s="10" t="s">
        <v>42</v>
      </c>
      <c r="E7454" s="10" t="s">
        <v>35</v>
      </c>
      <c r="F7454" s="10" t="s">
        <v>30</v>
      </c>
      <c r="G7454" s="10" t="s">
        <v>19</v>
      </c>
      <c r="H7454" s="10" t="s">
        <v>20</v>
      </c>
      <c r="I7454" s="10" t="s">
        <v>28</v>
      </c>
      <c r="O7454" s="10">
        <f t="shared" si="116"/>
        <v>1</v>
      </c>
    </row>
    <row r="7455" spans="2:15" x14ac:dyDescent="0.3">
      <c r="B7455" s="10">
        <v>2022</v>
      </c>
      <c r="C7455" s="10" t="s">
        <v>45</v>
      </c>
      <c r="D7455" s="10" t="s">
        <v>37</v>
      </c>
      <c r="E7455" s="10" t="s">
        <v>17</v>
      </c>
      <c r="F7455" s="10" t="s">
        <v>18</v>
      </c>
      <c r="G7455" s="10" t="s">
        <v>26</v>
      </c>
      <c r="H7455" s="10" t="s">
        <v>27</v>
      </c>
      <c r="I7455" s="10" t="s">
        <v>28</v>
      </c>
      <c r="O7455" s="10">
        <f t="shared" si="116"/>
        <v>1</v>
      </c>
    </row>
    <row r="7456" spans="2:15" x14ac:dyDescent="0.3">
      <c r="B7456" s="10">
        <v>2025</v>
      </c>
      <c r="C7456" s="10" t="s">
        <v>22</v>
      </c>
      <c r="D7456" s="10" t="s">
        <v>16</v>
      </c>
      <c r="E7456" s="10" t="s">
        <v>35</v>
      </c>
      <c r="F7456" s="10" t="s">
        <v>18</v>
      </c>
      <c r="G7456" s="10" t="s">
        <v>32</v>
      </c>
      <c r="H7456" s="10" t="s">
        <v>27</v>
      </c>
      <c r="I7456" s="10" t="s">
        <v>28</v>
      </c>
      <c r="O7456" s="10">
        <f t="shared" si="116"/>
        <v>1</v>
      </c>
    </row>
    <row r="7457" spans="2:15" x14ac:dyDescent="0.3">
      <c r="B7457" s="10">
        <v>2026</v>
      </c>
      <c r="C7457" s="10" t="s">
        <v>29</v>
      </c>
      <c r="D7457" s="10" t="s">
        <v>23</v>
      </c>
      <c r="E7457" s="10" t="s">
        <v>17</v>
      </c>
      <c r="F7457" s="10" t="s">
        <v>30</v>
      </c>
      <c r="G7457" s="10" t="s">
        <v>32</v>
      </c>
      <c r="H7457" s="10" t="s">
        <v>34</v>
      </c>
      <c r="I7457" s="10" t="s">
        <v>28</v>
      </c>
      <c r="O7457" s="10">
        <f t="shared" si="116"/>
        <v>1</v>
      </c>
    </row>
    <row r="7458" spans="2:15" x14ac:dyDescent="0.3">
      <c r="B7458" s="10">
        <v>2026</v>
      </c>
      <c r="C7458" s="10" t="s">
        <v>22</v>
      </c>
      <c r="D7458" s="10" t="s">
        <v>16</v>
      </c>
      <c r="E7458" s="10" t="s">
        <v>24</v>
      </c>
      <c r="F7458" s="10" t="s">
        <v>25</v>
      </c>
      <c r="G7458" s="10" t="s">
        <v>38</v>
      </c>
      <c r="H7458" s="10" t="s">
        <v>34</v>
      </c>
      <c r="I7458" s="10" t="s">
        <v>21</v>
      </c>
      <c r="O7458" s="10">
        <f t="shared" si="116"/>
        <v>1</v>
      </c>
    </row>
    <row r="7459" spans="2:15" x14ac:dyDescent="0.3">
      <c r="B7459" s="10">
        <v>2024</v>
      </c>
      <c r="C7459" s="10" t="s">
        <v>45</v>
      </c>
      <c r="D7459" s="10" t="s">
        <v>37</v>
      </c>
      <c r="E7459" s="10" t="s">
        <v>17</v>
      </c>
      <c r="F7459" s="10" t="s">
        <v>18</v>
      </c>
      <c r="G7459" s="10" t="s">
        <v>38</v>
      </c>
      <c r="H7459" s="10" t="s">
        <v>34</v>
      </c>
      <c r="I7459" s="10" t="s">
        <v>34</v>
      </c>
      <c r="O7459" s="10">
        <f t="shared" si="116"/>
        <v>1</v>
      </c>
    </row>
    <row r="7460" spans="2:15" x14ac:dyDescent="0.3">
      <c r="B7460" s="10">
        <v>2021</v>
      </c>
      <c r="C7460" s="10" t="s">
        <v>29</v>
      </c>
      <c r="D7460" s="10" t="s">
        <v>42</v>
      </c>
      <c r="E7460" s="10" t="s">
        <v>17</v>
      </c>
      <c r="F7460" s="10" t="s">
        <v>30</v>
      </c>
      <c r="G7460" s="10" t="s">
        <v>32</v>
      </c>
      <c r="H7460" s="10" t="s">
        <v>20</v>
      </c>
      <c r="I7460" s="10" t="s">
        <v>21</v>
      </c>
      <c r="O7460" s="10">
        <f t="shared" si="116"/>
        <v>1</v>
      </c>
    </row>
    <row r="7461" spans="2:15" x14ac:dyDescent="0.3">
      <c r="B7461" s="10">
        <v>2021</v>
      </c>
      <c r="C7461" s="10" t="s">
        <v>15</v>
      </c>
      <c r="D7461" s="10" t="s">
        <v>33</v>
      </c>
      <c r="E7461" s="10" t="s">
        <v>17</v>
      </c>
      <c r="F7461" s="10" t="s">
        <v>18</v>
      </c>
      <c r="G7461" s="10" t="s">
        <v>40</v>
      </c>
      <c r="H7461" s="10" t="s">
        <v>20</v>
      </c>
      <c r="I7461" s="10" t="s">
        <v>28</v>
      </c>
      <c r="O7461" s="10">
        <f t="shared" si="116"/>
        <v>1</v>
      </c>
    </row>
    <row r="7462" spans="2:15" x14ac:dyDescent="0.3">
      <c r="B7462" s="10">
        <v>2023</v>
      </c>
      <c r="C7462" s="10" t="s">
        <v>41</v>
      </c>
      <c r="D7462" s="10" t="s">
        <v>31</v>
      </c>
      <c r="E7462" s="10" t="s">
        <v>24</v>
      </c>
      <c r="F7462" s="10" t="s">
        <v>25</v>
      </c>
      <c r="G7462" s="10" t="s">
        <v>32</v>
      </c>
      <c r="H7462" s="10" t="s">
        <v>34</v>
      </c>
      <c r="I7462" s="10" t="s">
        <v>28</v>
      </c>
      <c r="O7462" s="10">
        <f t="shared" si="116"/>
        <v>1</v>
      </c>
    </row>
    <row r="7463" spans="2:15" x14ac:dyDescent="0.3">
      <c r="B7463" s="10">
        <v>2025</v>
      </c>
      <c r="C7463" s="10" t="s">
        <v>41</v>
      </c>
      <c r="D7463" s="10" t="s">
        <v>33</v>
      </c>
      <c r="E7463" s="10" t="s">
        <v>24</v>
      </c>
      <c r="F7463" s="10" t="s">
        <v>18</v>
      </c>
      <c r="G7463" s="10" t="s">
        <v>32</v>
      </c>
      <c r="H7463" s="10" t="s">
        <v>27</v>
      </c>
      <c r="I7463" s="10" t="s">
        <v>21</v>
      </c>
      <c r="O7463" s="10">
        <f t="shared" si="116"/>
        <v>1</v>
      </c>
    </row>
    <row r="7464" spans="2:15" x14ac:dyDescent="0.3">
      <c r="B7464" s="10">
        <v>2023</v>
      </c>
      <c r="C7464" s="10" t="s">
        <v>41</v>
      </c>
      <c r="D7464" s="10" t="s">
        <v>42</v>
      </c>
      <c r="E7464" s="10" t="s">
        <v>35</v>
      </c>
      <c r="F7464" s="10" t="s">
        <v>18</v>
      </c>
      <c r="G7464" s="10" t="s">
        <v>44</v>
      </c>
      <c r="H7464" s="10" t="s">
        <v>39</v>
      </c>
      <c r="I7464" s="10" t="s">
        <v>28</v>
      </c>
      <c r="O7464" s="10">
        <f t="shared" si="116"/>
        <v>1</v>
      </c>
    </row>
    <row r="7465" spans="2:15" x14ac:dyDescent="0.3">
      <c r="B7465" s="10">
        <v>2024</v>
      </c>
      <c r="C7465" s="10" t="s">
        <v>22</v>
      </c>
      <c r="D7465" s="10" t="s">
        <v>23</v>
      </c>
      <c r="E7465" s="10" t="s">
        <v>24</v>
      </c>
      <c r="F7465" s="10" t="s">
        <v>30</v>
      </c>
      <c r="G7465" s="10" t="s">
        <v>26</v>
      </c>
      <c r="H7465" s="10" t="s">
        <v>20</v>
      </c>
      <c r="I7465" s="10" t="s">
        <v>21</v>
      </c>
      <c r="O7465" s="10">
        <f t="shared" si="116"/>
        <v>1</v>
      </c>
    </row>
    <row r="7466" spans="2:15" x14ac:dyDescent="0.3">
      <c r="B7466" s="10">
        <v>2026</v>
      </c>
      <c r="C7466" s="10" t="s">
        <v>41</v>
      </c>
      <c r="D7466" s="10" t="s">
        <v>16</v>
      </c>
      <c r="E7466" s="10" t="s">
        <v>17</v>
      </c>
      <c r="F7466" s="10" t="s">
        <v>25</v>
      </c>
      <c r="G7466" s="10" t="s">
        <v>44</v>
      </c>
      <c r="H7466" s="10" t="s">
        <v>39</v>
      </c>
      <c r="I7466" s="10" t="s">
        <v>21</v>
      </c>
      <c r="O7466" s="10">
        <f t="shared" si="116"/>
        <v>1</v>
      </c>
    </row>
    <row r="7467" spans="2:15" x14ac:dyDescent="0.3">
      <c r="B7467" s="10">
        <v>2022</v>
      </c>
      <c r="C7467" s="10" t="s">
        <v>45</v>
      </c>
      <c r="D7467" s="10" t="s">
        <v>42</v>
      </c>
      <c r="E7467" s="10" t="s">
        <v>35</v>
      </c>
      <c r="F7467" s="10" t="s">
        <v>18</v>
      </c>
      <c r="G7467" s="10" t="s">
        <v>38</v>
      </c>
      <c r="H7467" s="10" t="s">
        <v>27</v>
      </c>
      <c r="I7467" s="10" t="s">
        <v>34</v>
      </c>
      <c r="O7467" s="10">
        <f t="shared" si="116"/>
        <v>1</v>
      </c>
    </row>
    <row r="7468" spans="2:15" x14ac:dyDescent="0.3">
      <c r="B7468" s="10">
        <v>2022</v>
      </c>
      <c r="C7468" s="10" t="s">
        <v>45</v>
      </c>
      <c r="D7468" s="10" t="s">
        <v>37</v>
      </c>
      <c r="E7468" s="10" t="s">
        <v>35</v>
      </c>
      <c r="F7468" s="10" t="s">
        <v>30</v>
      </c>
      <c r="G7468" s="10" t="s">
        <v>32</v>
      </c>
      <c r="H7468" s="10" t="s">
        <v>27</v>
      </c>
      <c r="I7468" s="10" t="s">
        <v>21</v>
      </c>
      <c r="O7468" s="10">
        <f t="shared" si="116"/>
        <v>1</v>
      </c>
    </row>
    <row r="7469" spans="2:15" x14ac:dyDescent="0.3">
      <c r="B7469" s="10">
        <v>2024</v>
      </c>
      <c r="C7469" s="10" t="s">
        <v>41</v>
      </c>
      <c r="D7469" s="10" t="s">
        <v>16</v>
      </c>
      <c r="E7469" s="10" t="s">
        <v>35</v>
      </c>
      <c r="F7469" s="10" t="s">
        <v>25</v>
      </c>
      <c r="G7469" s="10" t="s">
        <v>44</v>
      </c>
      <c r="H7469" s="10" t="s">
        <v>34</v>
      </c>
      <c r="I7469" s="10" t="s">
        <v>21</v>
      </c>
      <c r="O7469" s="10">
        <f t="shared" si="116"/>
        <v>1</v>
      </c>
    </row>
    <row r="7470" spans="2:15" x14ac:dyDescent="0.3">
      <c r="B7470" s="10">
        <v>2024</v>
      </c>
      <c r="C7470" s="10" t="s">
        <v>22</v>
      </c>
      <c r="D7470" s="10" t="s">
        <v>42</v>
      </c>
      <c r="E7470" s="10" t="s">
        <v>17</v>
      </c>
      <c r="F7470" s="10" t="s">
        <v>18</v>
      </c>
      <c r="G7470" s="10" t="s">
        <v>40</v>
      </c>
      <c r="H7470" s="10" t="s">
        <v>34</v>
      </c>
      <c r="I7470" s="10" t="s">
        <v>21</v>
      </c>
      <c r="O7470" s="10">
        <f t="shared" si="116"/>
        <v>1</v>
      </c>
    </row>
    <row r="7471" spans="2:15" x14ac:dyDescent="0.3">
      <c r="B7471" s="10">
        <v>2026</v>
      </c>
      <c r="C7471" s="10" t="s">
        <v>45</v>
      </c>
      <c r="D7471" s="10" t="s">
        <v>33</v>
      </c>
      <c r="E7471" s="10" t="s">
        <v>17</v>
      </c>
      <c r="F7471" s="10" t="s">
        <v>25</v>
      </c>
      <c r="G7471" s="10" t="s">
        <v>32</v>
      </c>
      <c r="H7471" s="10" t="s">
        <v>20</v>
      </c>
      <c r="I7471" s="10" t="s">
        <v>28</v>
      </c>
      <c r="O7471" s="10">
        <f t="shared" si="116"/>
        <v>1</v>
      </c>
    </row>
    <row r="7472" spans="2:15" x14ac:dyDescent="0.3">
      <c r="B7472" s="10">
        <v>2023</v>
      </c>
      <c r="C7472" s="10" t="s">
        <v>15</v>
      </c>
      <c r="D7472" s="10" t="s">
        <v>33</v>
      </c>
      <c r="E7472" s="10" t="s">
        <v>24</v>
      </c>
      <c r="F7472" s="10" t="s">
        <v>30</v>
      </c>
      <c r="G7472" s="10" t="s">
        <v>32</v>
      </c>
      <c r="H7472" s="10" t="s">
        <v>34</v>
      </c>
      <c r="I7472" s="10" t="s">
        <v>28</v>
      </c>
      <c r="O7472" s="10">
        <f t="shared" si="116"/>
        <v>1</v>
      </c>
    </row>
    <row r="7473" spans="2:15" x14ac:dyDescent="0.3">
      <c r="B7473" s="10">
        <v>2021</v>
      </c>
      <c r="C7473" s="10" t="s">
        <v>29</v>
      </c>
      <c r="D7473" s="10" t="s">
        <v>31</v>
      </c>
      <c r="E7473" s="10" t="s">
        <v>35</v>
      </c>
      <c r="F7473" s="10" t="s">
        <v>25</v>
      </c>
      <c r="G7473" s="10" t="s">
        <v>44</v>
      </c>
      <c r="H7473" s="10" t="s">
        <v>39</v>
      </c>
      <c r="I7473" s="10" t="s">
        <v>21</v>
      </c>
      <c r="O7473" s="10">
        <f t="shared" si="116"/>
        <v>1</v>
      </c>
    </row>
    <row r="7474" spans="2:15" x14ac:dyDescent="0.3">
      <c r="B7474" s="10">
        <v>2024</v>
      </c>
      <c r="C7474" s="10" t="s">
        <v>29</v>
      </c>
      <c r="D7474" s="10" t="s">
        <v>31</v>
      </c>
      <c r="E7474" s="10" t="s">
        <v>17</v>
      </c>
      <c r="F7474" s="10" t="s">
        <v>30</v>
      </c>
      <c r="G7474" s="10" t="s">
        <v>32</v>
      </c>
      <c r="H7474" s="10" t="s">
        <v>34</v>
      </c>
      <c r="I7474" s="10" t="s">
        <v>34</v>
      </c>
      <c r="O7474" s="10">
        <f t="shared" si="116"/>
        <v>1</v>
      </c>
    </row>
    <row r="7475" spans="2:15" x14ac:dyDescent="0.3">
      <c r="B7475" s="10">
        <v>2025</v>
      </c>
      <c r="C7475" s="10" t="s">
        <v>15</v>
      </c>
      <c r="D7475" s="10" t="s">
        <v>31</v>
      </c>
      <c r="E7475" s="10" t="s">
        <v>35</v>
      </c>
      <c r="F7475" s="10" t="s">
        <v>30</v>
      </c>
      <c r="G7475" s="10" t="s">
        <v>32</v>
      </c>
      <c r="H7475" s="10" t="s">
        <v>39</v>
      </c>
      <c r="I7475" s="10" t="s">
        <v>28</v>
      </c>
      <c r="O7475" s="10">
        <f t="shared" si="116"/>
        <v>1</v>
      </c>
    </row>
    <row r="7476" spans="2:15" x14ac:dyDescent="0.3">
      <c r="B7476" s="10">
        <v>2022</v>
      </c>
      <c r="C7476" s="10" t="s">
        <v>15</v>
      </c>
      <c r="D7476" s="10" t="s">
        <v>33</v>
      </c>
      <c r="E7476" s="10" t="s">
        <v>24</v>
      </c>
      <c r="F7476" s="10" t="s">
        <v>25</v>
      </c>
      <c r="G7476" s="10" t="s">
        <v>40</v>
      </c>
      <c r="H7476" s="10" t="s">
        <v>20</v>
      </c>
      <c r="I7476" s="10" t="s">
        <v>28</v>
      </c>
      <c r="O7476" s="10">
        <f t="shared" si="116"/>
        <v>1</v>
      </c>
    </row>
    <row r="7477" spans="2:15" x14ac:dyDescent="0.3">
      <c r="B7477" s="10">
        <v>2021</v>
      </c>
      <c r="C7477" s="10" t="s">
        <v>29</v>
      </c>
      <c r="D7477" s="10" t="s">
        <v>16</v>
      </c>
      <c r="E7477" s="10" t="s">
        <v>35</v>
      </c>
      <c r="F7477" s="10" t="s">
        <v>25</v>
      </c>
      <c r="G7477" s="10" t="s">
        <v>32</v>
      </c>
      <c r="H7477" s="10" t="s">
        <v>20</v>
      </c>
      <c r="I7477" s="10" t="s">
        <v>34</v>
      </c>
      <c r="O7477" s="10">
        <f t="shared" si="116"/>
        <v>1</v>
      </c>
    </row>
    <row r="7478" spans="2:15" x14ac:dyDescent="0.3">
      <c r="B7478" s="10">
        <v>2024</v>
      </c>
      <c r="C7478" s="10" t="s">
        <v>43</v>
      </c>
      <c r="D7478" s="10" t="s">
        <v>31</v>
      </c>
      <c r="E7478" s="10" t="s">
        <v>35</v>
      </c>
      <c r="F7478" s="10" t="s">
        <v>30</v>
      </c>
      <c r="G7478" s="10" t="s">
        <v>19</v>
      </c>
      <c r="H7478" s="10" t="s">
        <v>39</v>
      </c>
      <c r="I7478" s="10" t="s">
        <v>21</v>
      </c>
      <c r="O7478" s="10">
        <f t="shared" si="116"/>
        <v>1</v>
      </c>
    </row>
    <row r="7479" spans="2:15" x14ac:dyDescent="0.3">
      <c r="B7479" s="10">
        <v>2022</v>
      </c>
      <c r="C7479" s="10" t="s">
        <v>29</v>
      </c>
      <c r="D7479" s="10" t="s">
        <v>42</v>
      </c>
      <c r="E7479" s="10" t="s">
        <v>35</v>
      </c>
      <c r="F7479" s="10" t="s">
        <v>18</v>
      </c>
      <c r="G7479" s="10" t="s">
        <v>44</v>
      </c>
      <c r="H7479" s="10" t="s">
        <v>27</v>
      </c>
      <c r="I7479" s="10" t="s">
        <v>21</v>
      </c>
      <c r="O7479" s="10">
        <f t="shared" si="116"/>
        <v>1</v>
      </c>
    </row>
    <row r="7480" spans="2:15" x14ac:dyDescent="0.3">
      <c r="B7480" s="10">
        <v>2025</v>
      </c>
      <c r="C7480" s="10" t="s">
        <v>41</v>
      </c>
      <c r="D7480" s="10" t="s">
        <v>31</v>
      </c>
      <c r="E7480" s="10" t="s">
        <v>17</v>
      </c>
      <c r="F7480" s="10" t="s">
        <v>18</v>
      </c>
      <c r="G7480" s="10" t="s">
        <v>19</v>
      </c>
      <c r="H7480" s="10" t="s">
        <v>34</v>
      </c>
      <c r="I7480" s="10" t="s">
        <v>28</v>
      </c>
      <c r="O7480" s="10">
        <f t="shared" si="116"/>
        <v>1</v>
      </c>
    </row>
    <row r="7481" spans="2:15" x14ac:dyDescent="0.3">
      <c r="B7481" s="10">
        <v>2023</v>
      </c>
      <c r="C7481" s="10" t="s">
        <v>43</v>
      </c>
      <c r="D7481" s="10" t="s">
        <v>42</v>
      </c>
      <c r="E7481" s="10" t="s">
        <v>24</v>
      </c>
      <c r="F7481" s="10" t="s">
        <v>30</v>
      </c>
      <c r="G7481" s="10" t="s">
        <v>44</v>
      </c>
      <c r="H7481" s="10" t="s">
        <v>27</v>
      </c>
      <c r="I7481" s="10" t="s">
        <v>34</v>
      </c>
      <c r="O7481" s="10">
        <f t="shared" si="116"/>
        <v>1</v>
      </c>
    </row>
    <row r="7482" spans="2:15" x14ac:dyDescent="0.3">
      <c r="B7482" s="10">
        <v>2021</v>
      </c>
      <c r="C7482" s="10" t="s">
        <v>36</v>
      </c>
      <c r="D7482" s="10" t="s">
        <v>23</v>
      </c>
      <c r="E7482" s="10" t="s">
        <v>35</v>
      </c>
      <c r="F7482" s="10" t="s">
        <v>30</v>
      </c>
      <c r="G7482" s="10" t="s">
        <v>38</v>
      </c>
      <c r="H7482" s="10" t="s">
        <v>20</v>
      </c>
      <c r="I7482" s="10" t="s">
        <v>28</v>
      </c>
      <c r="O7482" s="10">
        <f t="shared" si="116"/>
        <v>1</v>
      </c>
    </row>
    <row r="7483" spans="2:15" x14ac:dyDescent="0.3">
      <c r="B7483" s="10">
        <v>2020</v>
      </c>
      <c r="C7483" s="10" t="s">
        <v>41</v>
      </c>
      <c r="D7483" s="10" t="s">
        <v>23</v>
      </c>
      <c r="E7483" s="10" t="s">
        <v>24</v>
      </c>
      <c r="F7483" s="10" t="s">
        <v>18</v>
      </c>
      <c r="G7483" s="10" t="s">
        <v>38</v>
      </c>
      <c r="H7483" s="10" t="s">
        <v>20</v>
      </c>
      <c r="I7483" s="10" t="s">
        <v>28</v>
      </c>
      <c r="O7483" s="10">
        <f t="shared" si="116"/>
        <v>1</v>
      </c>
    </row>
    <row r="7484" spans="2:15" x14ac:dyDescent="0.3">
      <c r="B7484" s="10">
        <v>2025</v>
      </c>
      <c r="C7484" s="10" t="s">
        <v>41</v>
      </c>
      <c r="D7484" s="10" t="s">
        <v>33</v>
      </c>
      <c r="E7484" s="10" t="s">
        <v>17</v>
      </c>
      <c r="F7484" s="10" t="s">
        <v>25</v>
      </c>
      <c r="G7484" s="10" t="s">
        <v>19</v>
      </c>
      <c r="H7484" s="10" t="s">
        <v>27</v>
      </c>
      <c r="I7484" s="10" t="s">
        <v>28</v>
      </c>
      <c r="O7484" s="10">
        <f t="shared" si="116"/>
        <v>1</v>
      </c>
    </row>
    <row r="7485" spans="2:15" x14ac:dyDescent="0.3">
      <c r="B7485" s="10">
        <v>2023</v>
      </c>
      <c r="C7485" s="10" t="s">
        <v>43</v>
      </c>
      <c r="D7485" s="10" t="s">
        <v>37</v>
      </c>
      <c r="E7485" s="10" t="s">
        <v>24</v>
      </c>
      <c r="F7485" s="10" t="s">
        <v>30</v>
      </c>
      <c r="G7485" s="10" t="s">
        <v>26</v>
      </c>
      <c r="H7485" s="10" t="s">
        <v>34</v>
      </c>
      <c r="I7485" s="10" t="s">
        <v>28</v>
      </c>
      <c r="O7485" s="10">
        <f t="shared" si="116"/>
        <v>1</v>
      </c>
    </row>
    <row r="7486" spans="2:15" x14ac:dyDescent="0.3">
      <c r="B7486" s="10">
        <v>2022</v>
      </c>
      <c r="C7486" s="10" t="s">
        <v>43</v>
      </c>
      <c r="D7486" s="10" t="s">
        <v>42</v>
      </c>
      <c r="E7486" s="10" t="s">
        <v>24</v>
      </c>
      <c r="F7486" s="10" t="s">
        <v>25</v>
      </c>
      <c r="G7486" s="10" t="s">
        <v>44</v>
      </c>
      <c r="H7486" s="10" t="s">
        <v>27</v>
      </c>
      <c r="I7486" s="10" t="s">
        <v>21</v>
      </c>
      <c r="O7486" s="10">
        <f t="shared" si="116"/>
        <v>1</v>
      </c>
    </row>
    <row r="7487" spans="2:15" x14ac:dyDescent="0.3">
      <c r="B7487" s="10">
        <v>2023</v>
      </c>
      <c r="C7487" s="10" t="s">
        <v>41</v>
      </c>
      <c r="D7487" s="10" t="s">
        <v>16</v>
      </c>
      <c r="E7487" s="10" t="s">
        <v>35</v>
      </c>
      <c r="F7487" s="10" t="s">
        <v>18</v>
      </c>
      <c r="G7487" s="10" t="s">
        <v>32</v>
      </c>
      <c r="H7487" s="10" t="s">
        <v>34</v>
      </c>
      <c r="I7487" s="10" t="s">
        <v>28</v>
      </c>
      <c r="O7487" s="10">
        <f t="shared" si="116"/>
        <v>1</v>
      </c>
    </row>
    <row r="7488" spans="2:15" x14ac:dyDescent="0.3">
      <c r="B7488" s="10">
        <v>2022</v>
      </c>
      <c r="C7488" s="10" t="s">
        <v>29</v>
      </c>
      <c r="D7488" s="10" t="s">
        <v>42</v>
      </c>
      <c r="E7488" s="10" t="s">
        <v>35</v>
      </c>
      <c r="F7488" s="10" t="s">
        <v>30</v>
      </c>
      <c r="G7488" s="10" t="s">
        <v>19</v>
      </c>
      <c r="H7488" s="10" t="s">
        <v>39</v>
      </c>
      <c r="I7488" s="10" t="s">
        <v>34</v>
      </c>
      <c r="O7488" s="10">
        <f t="shared" si="116"/>
        <v>1</v>
      </c>
    </row>
    <row r="7489" spans="2:15" x14ac:dyDescent="0.3">
      <c r="B7489" s="10">
        <v>2020</v>
      </c>
      <c r="C7489" s="10" t="s">
        <v>22</v>
      </c>
      <c r="D7489" s="10" t="s">
        <v>37</v>
      </c>
      <c r="E7489" s="10" t="s">
        <v>35</v>
      </c>
      <c r="F7489" s="10" t="s">
        <v>30</v>
      </c>
      <c r="G7489" s="10" t="s">
        <v>44</v>
      </c>
      <c r="H7489" s="10" t="s">
        <v>20</v>
      </c>
      <c r="I7489" s="10" t="s">
        <v>28</v>
      </c>
      <c r="O7489" s="10">
        <f t="shared" si="116"/>
        <v>1</v>
      </c>
    </row>
    <row r="7490" spans="2:15" x14ac:dyDescent="0.3">
      <c r="B7490" s="10">
        <v>2023</v>
      </c>
      <c r="C7490" s="10" t="s">
        <v>45</v>
      </c>
      <c r="D7490" s="10" t="s">
        <v>37</v>
      </c>
      <c r="E7490" s="10" t="s">
        <v>35</v>
      </c>
      <c r="F7490" s="10" t="s">
        <v>30</v>
      </c>
      <c r="G7490" s="10" t="s">
        <v>40</v>
      </c>
      <c r="H7490" s="10" t="s">
        <v>27</v>
      </c>
      <c r="I7490" s="10" t="s">
        <v>34</v>
      </c>
      <c r="O7490" s="10">
        <f t="shared" si="116"/>
        <v>1</v>
      </c>
    </row>
    <row r="7491" spans="2:15" x14ac:dyDescent="0.3">
      <c r="B7491" s="10">
        <v>2023</v>
      </c>
      <c r="C7491" s="10" t="s">
        <v>22</v>
      </c>
      <c r="D7491" s="10" t="s">
        <v>33</v>
      </c>
      <c r="E7491" s="10" t="s">
        <v>24</v>
      </c>
      <c r="F7491" s="10" t="s">
        <v>18</v>
      </c>
      <c r="G7491" s="10" t="s">
        <v>40</v>
      </c>
      <c r="H7491" s="10" t="s">
        <v>20</v>
      </c>
      <c r="I7491" s="10" t="s">
        <v>28</v>
      </c>
      <c r="O7491" s="10">
        <f t="shared" si="116"/>
        <v>1</v>
      </c>
    </row>
    <row r="7492" spans="2:15" x14ac:dyDescent="0.3">
      <c r="B7492" s="10">
        <v>2025</v>
      </c>
      <c r="C7492" s="10" t="s">
        <v>22</v>
      </c>
      <c r="D7492" s="10" t="s">
        <v>16</v>
      </c>
      <c r="E7492" s="10" t="s">
        <v>17</v>
      </c>
      <c r="F7492" s="10" t="s">
        <v>18</v>
      </c>
      <c r="G7492" s="10" t="s">
        <v>38</v>
      </c>
      <c r="H7492" s="10" t="s">
        <v>39</v>
      </c>
      <c r="I7492" s="10" t="s">
        <v>34</v>
      </c>
      <c r="O7492" s="10">
        <f t="shared" si="116"/>
        <v>1</v>
      </c>
    </row>
    <row r="7493" spans="2:15" x14ac:dyDescent="0.3">
      <c r="B7493" s="10">
        <v>2024</v>
      </c>
      <c r="C7493" s="10" t="s">
        <v>45</v>
      </c>
      <c r="D7493" s="10" t="s">
        <v>42</v>
      </c>
      <c r="E7493" s="10" t="s">
        <v>35</v>
      </c>
      <c r="F7493" s="10" t="s">
        <v>30</v>
      </c>
      <c r="G7493" s="10" t="s">
        <v>19</v>
      </c>
      <c r="H7493" s="10" t="s">
        <v>39</v>
      </c>
      <c r="I7493" s="10" t="s">
        <v>34</v>
      </c>
      <c r="O7493" s="10">
        <f t="shared" ref="O7493:O7556" si="117">SUBTOTAL(103,B7493)</f>
        <v>1</v>
      </c>
    </row>
    <row r="7494" spans="2:15" x14ac:dyDescent="0.3">
      <c r="B7494" s="10">
        <v>2021</v>
      </c>
      <c r="C7494" s="10" t="s">
        <v>22</v>
      </c>
      <c r="D7494" s="10" t="s">
        <v>23</v>
      </c>
      <c r="E7494" s="10" t="s">
        <v>35</v>
      </c>
      <c r="F7494" s="10" t="s">
        <v>25</v>
      </c>
      <c r="G7494" s="10" t="s">
        <v>19</v>
      </c>
      <c r="H7494" s="10" t="s">
        <v>34</v>
      </c>
      <c r="I7494" s="10" t="s">
        <v>28</v>
      </c>
      <c r="O7494" s="10">
        <f t="shared" si="117"/>
        <v>1</v>
      </c>
    </row>
    <row r="7495" spans="2:15" x14ac:dyDescent="0.3">
      <c r="B7495" s="10">
        <v>2020</v>
      </c>
      <c r="C7495" s="10" t="s">
        <v>15</v>
      </c>
      <c r="D7495" s="10" t="s">
        <v>16</v>
      </c>
      <c r="E7495" s="10" t="s">
        <v>35</v>
      </c>
      <c r="F7495" s="10" t="s">
        <v>18</v>
      </c>
      <c r="G7495" s="10" t="s">
        <v>19</v>
      </c>
      <c r="H7495" s="10" t="s">
        <v>20</v>
      </c>
      <c r="I7495" s="10" t="s">
        <v>28</v>
      </c>
      <c r="O7495" s="10">
        <f t="shared" si="117"/>
        <v>1</v>
      </c>
    </row>
    <row r="7496" spans="2:15" x14ac:dyDescent="0.3">
      <c r="B7496" s="10">
        <v>2022</v>
      </c>
      <c r="C7496" s="10" t="s">
        <v>36</v>
      </c>
      <c r="D7496" s="10" t="s">
        <v>16</v>
      </c>
      <c r="E7496" s="10" t="s">
        <v>17</v>
      </c>
      <c r="F7496" s="10" t="s">
        <v>18</v>
      </c>
      <c r="G7496" s="10" t="s">
        <v>38</v>
      </c>
      <c r="H7496" s="10" t="s">
        <v>27</v>
      </c>
      <c r="I7496" s="10" t="s">
        <v>34</v>
      </c>
      <c r="O7496" s="10">
        <f t="shared" si="117"/>
        <v>1</v>
      </c>
    </row>
    <row r="7497" spans="2:15" x14ac:dyDescent="0.3">
      <c r="B7497" s="10">
        <v>2023</v>
      </c>
      <c r="C7497" s="10" t="s">
        <v>45</v>
      </c>
      <c r="D7497" s="10" t="s">
        <v>33</v>
      </c>
      <c r="E7497" s="10" t="s">
        <v>24</v>
      </c>
      <c r="F7497" s="10" t="s">
        <v>18</v>
      </c>
      <c r="G7497" s="10" t="s">
        <v>38</v>
      </c>
      <c r="H7497" s="10" t="s">
        <v>20</v>
      </c>
      <c r="I7497" s="10" t="s">
        <v>28</v>
      </c>
      <c r="O7497" s="10">
        <f t="shared" si="117"/>
        <v>1</v>
      </c>
    </row>
    <row r="7498" spans="2:15" x14ac:dyDescent="0.3">
      <c r="B7498" s="10">
        <v>2024</v>
      </c>
      <c r="C7498" s="10" t="s">
        <v>15</v>
      </c>
      <c r="D7498" s="10" t="s">
        <v>23</v>
      </c>
      <c r="E7498" s="10" t="s">
        <v>35</v>
      </c>
      <c r="F7498" s="10" t="s">
        <v>25</v>
      </c>
      <c r="G7498" s="10" t="s">
        <v>19</v>
      </c>
      <c r="H7498" s="10" t="s">
        <v>34</v>
      </c>
      <c r="I7498" s="10" t="s">
        <v>21</v>
      </c>
      <c r="O7498" s="10">
        <f t="shared" si="117"/>
        <v>1</v>
      </c>
    </row>
    <row r="7499" spans="2:15" x14ac:dyDescent="0.3">
      <c r="B7499" s="10">
        <v>2022</v>
      </c>
      <c r="C7499" s="10" t="s">
        <v>29</v>
      </c>
      <c r="D7499" s="10" t="s">
        <v>33</v>
      </c>
      <c r="E7499" s="10" t="s">
        <v>24</v>
      </c>
      <c r="F7499" s="10" t="s">
        <v>25</v>
      </c>
      <c r="G7499" s="10" t="s">
        <v>19</v>
      </c>
      <c r="H7499" s="10" t="s">
        <v>39</v>
      </c>
      <c r="I7499" s="10" t="s">
        <v>21</v>
      </c>
      <c r="O7499" s="10">
        <f t="shared" si="117"/>
        <v>1</v>
      </c>
    </row>
    <row r="7500" spans="2:15" x14ac:dyDescent="0.3">
      <c r="B7500" s="10">
        <v>2023</v>
      </c>
      <c r="C7500" s="10" t="s">
        <v>29</v>
      </c>
      <c r="D7500" s="10" t="s">
        <v>31</v>
      </c>
      <c r="E7500" s="10" t="s">
        <v>24</v>
      </c>
      <c r="F7500" s="10" t="s">
        <v>18</v>
      </c>
      <c r="G7500" s="10" t="s">
        <v>26</v>
      </c>
      <c r="H7500" s="10" t="s">
        <v>39</v>
      </c>
      <c r="I7500" s="10" t="s">
        <v>34</v>
      </c>
      <c r="O7500" s="10">
        <f t="shared" si="117"/>
        <v>1</v>
      </c>
    </row>
    <row r="7501" spans="2:15" x14ac:dyDescent="0.3">
      <c r="B7501" s="10">
        <v>2026</v>
      </c>
      <c r="C7501" s="10" t="s">
        <v>29</v>
      </c>
      <c r="D7501" s="10" t="s">
        <v>37</v>
      </c>
      <c r="E7501" s="10" t="s">
        <v>17</v>
      </c>
      <c r="F7501" s="10" t="s">
        <v>25</v>
      </c>
      <c r="G7501" s="10" t="s">
        <v>26</v>
      </c>
      <c r="H7501" s="10" t="s">
        <v>20</v>
      </c>
      <c r="I7501" s="10" t="s">
        <v>28</v>
      </c>
      <c r="O7501" s="10">
        <f t="shared" si="117"/>
        <v>1</v>
      </c>
    </row>
    <row r="7502" spans="2:15" x14ac:dyDescent="0.3">
      <c r="B7502" s="10">
        <v>2026</v>
      </c>
      <c r="C7502" s="10" t="s">
        <v>36</v>
      </c>
      <c r="D7502" s="10" t="s">
        <v>37</v>
      </c>
      <c r="E7502" s="10" t="s">
        <v>24</v>
      </c>
      <c r="F7502" s="10" t="s">
        <v>18</v>
      </c>
      <c r="G7502" s="10" t="s">
        <v>32</v>
      </c>
      <c r="H7502" s="10" t="s">
        <v>39</v>
      </c>
      <c r="I7502" s="10" t="s">
        <v>34</v>
      </c>
      <c r="O7502" s="10">
        <f t="shared" si="117"/>
        <v>1</v>
      </c>
    </row>
    <row r="7503" spans="2:15" x14ac:dyDescent="0.3">
      <c r="B7503" s="10">
        <v>2020</v>
      </c>
      <c r="C7503" s="10" t="s">
        <v>15</v>
      </c>
      <c r="D7503" s="10" t="s">
        <v>33</v>
      </c>
      <c r="E7503" s="10" t="s">
        <v>35</v>
      </c>
      <c r="F7503" s="10" t="s">
        <v>30</v>
      </c>
      <c r="G7503" s="10" t="s">
        <v>44</v>
      </c>
      <c r="H7503" s="10" t="s">
        <v>20</v>
      </c>
      <c r="I7503" s="10" t="s">
        <v>28</v>
      </c>
      <c r="O7503" s="10">
        <f t="shared" si="117"/>
        <v>1</v>
      </c>
    </row>
    <row r="7504" spans="2:15" x14ac:dyDescent="0.3">
      <c r="B7504" s="10">
        <v>2020</v>
      </c>
      <c r="C7504" s="10" t="s">
        <v>43</v>
      </c>
      <c r="D7504" s="10" t="s">
        <v>16</v>
      </c>
      <c r="E7504" s="10" t="s">
        <v>35</v>
      </c>
      <c r="F7504" s="10" t="s">
        <v>18</v>
      </c>
      <c r="G7504" s="10" t="s">
        <v>40</v>
      </c>
      <c r="H7504" s="10" t="s">
        <v>27</v>
      </c>
      <c r="I7504" s="10" t="s">
        <v>34</v>
      </c>
      <c r="O7504" s="10">
        <f t="shared" si="117"/>
        <v>1</v>
      </c>
    </row>
    <row r="7505" spans="2:15" x14ac:dyDescent="0.3">
      <c r="B7505" s="10">
        <v>2021</v>
      </c>
      <c r="C7505" s="10" t="s">
        <v>43</v>
      </c>
      <c r="D7505" s="10" t="s">
        <v>23</v>
      </c>
      <c r="E7505" s="10" t="s">
        <v>17</v>
      </c>
      <c r="F7505" s="10" t="s">
        <v>25</v>
      </c>
      <c r="G7505" s="10" t="s">
        <v>26</v>
      </c>
      <c r="H7505" s="10" t="s">
        <v>34</v>
      </c>
      <c r="I7505" s="10" t="s">
        <v>28</v>
      </c>
      <c r="O7505" s="10">
        <f t="shared" si="117"/>
        <v>1</v>
      </c>
    </row>
    <row r="7506" spans="2:15" x14ac:dyDescent="0.3">
      <c r="B7506" s="10">
        <v>2024</v>
      </c>
      <c r="C7506" s="10" t="s">
        <v>41</v>
      </c>
      <c r="D7506" s="10" t="s">
        <v>23</v>
      </c>
      <c r="E7506" s="10" t="s">
        <v>17</v>
      </c>
      <c r="F7506" s="10" t="s">
        <v>18</v>
      </c>
      <c r="G7506" s="10" t="s">
        <v>26</v>
      </c>
      <c r="H7506" s="10" t="s">
        <v>27</v>
      </c>
      <c r="I7506" s="10" t="s">
        <v>21</v>
      </c>
      <c r="O7506" s="10">
        <f t="shared" si="117"/>
        <v>1</v>
      </c>
    </row>
    <row r="7507" spans="2:15" x14ac:dyDescent="0.3">
      <c r="B7507" s="10">
        <v>2022</v>
      </c>
      <c r="C7507" s="10" t="s">
        <v>43</v>
      </c>
      <c r="D7507" s="10" t="s">
        <v>37</v>
      </c>
      <c r="E7507" s="10" t="s">
        <v>17</v>
      </c>
      <c r="F7507" s="10" t="s">
        <v>18</v>
      </c>
      <c r="G7507" s="10" t="s">
        <v>19</v>
      </c>
      <c r="H7507" s="10" t="s">
        <v>27</v>
      </c>
      <c r="I7507" s="10" t="s">
        <v>34</v>
      </c>
      <c r="O7507" s="10">
        <f t="shared" si="117"/>
        <v>1</v>
      </c>
    </row>
    <row r="7508" spans="2:15" x14ac:dyDescent="0.3">
      <c r="B7508" s="10">
        <v>2021</v>
      </c>
      <c r="C7508" s="10" t="s">
        <v>22</v>
      </c>
      <c r="D7508" s="10" t="s">
        <v>23</v>
      </c>
      <c r="E7508" s="10" t="s">
        <v>35</v>
      </c>
      <c r="F7508" s="10" t="s">
        <v>18</v>
      </c>
      <c r="G7508" s="10" t="s">
        <v>19</v>
      </c>
      <c r="H7508" s="10" t="s">
        <v>39</v>
      </c>
      <c r="I7508" s="10" t="s">
        <v>21</v>
      </c>
      <c r="O7508" s="10">
        <f t="shared" si="117"/>
        <v>1</v>
      </c>
    </row>
    <row r="7509" spans="2:15" x14ac:dyDescent="0.3">
      <c r="B7509" s="10">
        <v>2025</v>
      </c>
      <c r="C7509" s="10" t="s">
        <v>22</v>
      </c>
      <c r="D7509" s="10" t="s">
        <v>16</v>
      </c>
      <c r="E7509" s="10" t="s">
        <v>24</v>
      </c>
      <c r="F7509" s="10" t="s">
        <v>25</v>
      </c>
      <c r="G7509" s="10" t="s">
        <v>19</v>
      </c>
      <c r="H7509" s="10" t="s">
        <v>34</v>
      </c>
      <c r="I7509" s="10" t="s">
        <v>28</v>
      </c>
      <c r="O7509" s="10">
        <f t="shared" si="117"/>
        <v>1</v>
      </c>
    </row>
    <row r="7510" spans="2:15" x14ac:dyDescent="0.3">
      <c r="B7510" s="10">
        <v>2026</v>
      </c>
      <c r="C7510" s="10" t="s">
        <v>36</v>
      </c>
      <c r="D7510" s="10" t="s">
        <v>23</v>
      </c>
      <c r="E7510" s="10" t="s">
        <v>24</v>
      </c>
      <c r="F7510" s="10" t="s">
        <v>18</v>
      </c>
      <c r="G7510" s="10" t="s">
        <v>32</v>
      </c>
      <c r="H7510" s="10" t="s">
        <v>20</v>
      </c>
      <c r="I7510" s="10" t="s">
        <v>28</v>
      </c>
      <c r="O7510" s="10">
        <f t="shared" si="117"/>
        <v>1</v>
      </c>
    </row>
    <row r="7511" spans="2:15" x14ac:dyDescent="0.3">
      <c r="B7511" s="10">
        <v>2024</v>
      </c>
      <c r="C7511" s="10" t="s">
        <v>29</v>
      </c>
      <c r="D7511" s="10" t="s">
        <v>33</v>
      </c>
      <c r="E7511" s="10" t="s">
        <v>17</v>
      </c>
      <c r="F7511" s="10" t="s">
        <v>18</v>
      </c>
      <c r="G7511" s="10" t="s">
        <v>32</v>
      </c>
      <c r="H7511" s="10" t="s">
        <v>20</v>
      </c>
      <c r="I7511" s="10" t="s">
        <v>28</v>
      </c>
      <c r="O7511" s="10">
        <f t="shared" si="117"/>
        <v>1</v>
      </c>
    </row>
    <row r="7512" spans="2:15" x14ac:dyDescent="0.3">
      <c r="B7512" s="10">
        <v>2022</v>
      </c>
      <c r="C7512" s="10" t="s">
        <v>41</v>
      </c>
      <c r="D7512" s="10" t="s">
        <v>23</v>
      </c>
      <c r="E7512" s="10" t="s">
        <v>35</v>
      </c>
      <c r="F7512" s="10" t="s">
        <v>25</v>
      </c>
      <c r="G7512" s="10" t="s">
        <v>26</v>
      </c>
      <c r="H7512" s="10" t="s">
        <v>20</v>
      </c>
      <c r="I7512" s="10" t="s">
        <v>28</v>
      </c>
      <c r="O7512" s="10">
        <f t="shared" si="117"/>
        <v>1</v>
      </c>
    </row>
    <row r="7513" spans="2:15" x14ac:dyDescent="0.3">
      <c r="B7513" s="10">
        <v>2026</v>
      </c>
      <c r="C7513" s="10" t="s">
        <v>41</v>
      </c>
      <c r="D7513" s="10" t="s">
        <v>31</v>
      </c>
      <c r="E7513" s="10" t="s">
        <v>17</v>
      </c>
      <c r="F7513" s="10" t="s">
        <v>30</v>
      </c>
      <c r="G7513" s="10" t="s">
        <v>40</v>
      </c>
      <c r="H7513" s="10" t="s">
        <v>34</v>
      </c>
      <c r="I7513" s="10" t="s">
        <v>21</v>
      </c>
      <c r="O7513" s="10">
        <f t="shared" si="117"/>
        <v>1</v>
      </c>
    </row>
    <row r="7514" spans="2:15" x14ac:dyDescent="0.3">
      <c r="B7514" s="10">
        <v>2020</v>
      </c>
      <c r="C7514" s="10" t="s">
        <v>41</v>
      </c>
      <c r="D7514" s="10" t="s">
        <v>37</v>
      </c>
      <c r="E7514" s="10" t="s">
        <v>35</v>
      </c>
      <c r="F7514" s="10" t="s">
        <v>30</v>
      </c>
      <c r="G7514" s="10" t="s">
        <v>38</v>
      </c>
      <c r="H7514" s="10" t="s">
        <v>27</v>
      </c>
      <c r="I7514" s="10" t="s">
        <v>28</v>
      </c>
      <c r="O7514" s="10">
        <f t="shared" si="117"/>
        <v>1</v>
      </c>
    </row>
    <row r="7515" spans="2:15" x14ac:dyDescent="0.3">
      <c r="B7515" s="10">
        <v>2022</v>
      </c>
      <c r="C7515" s="10" t="s">
        <v>43</v>
      </c>
      <c r="D7515" s="10" t="s">
        <v>42</v>
      </c>
      <c r="E7515" s="10" t="s">
        <v>24</v>
      </c>
      <c r="F7515" s="10" t="s">
        <v>18</v>
      </c>
      <c r="G7515" s="10" t="s">
        <v>19</v>
      </c>
      <c r="H7515" s="10" t="s">
        <v>39</v>
      </c>
      <c r="I7515" s="10" t="s">
        <v>21</v>
      </c>
      <c r="O7515" s="10">
        <f t="shared" si="117"/>
        <v>1</v>
      </c>
    </row>
    <row r="7516" spans="2:15" x14ac:dyDescent="0.3">
      <c r="B7516" s="10">
        <v>2025</v>
      </c>
      <c r="C7516" s="10" t="s">
        <v>36</v>
      </c>
      <c r="D7516" s="10" t="s">
        <v>31</v>
      </c>
      <c r="E7516" s="10" t="s">
        <v>24</v>
      </c>
      <c r="F7516" s="10" t="s">
        <v>18</v>
      </c>
      <c r="G7516" s="10" t="s">
        <v>26</v>
      </c>
      <c r="H7516" s="10" t="s">
        <v>27</v>
      </c>
      <c r="I7516" s="10" t="s">
        <v>28</v>
      </c>
      <c r="O7516" s="10">
        <f t="shared" si="117"/>
        <v>1</v>
      </c>
    </row>
    <row r="7517" spans="2:15" x14ac:dyDescent="0.3">
      <c r="B7517" s="10">
        <v>2023</v>
      </c>
      <c r="C7517" s="10" t="s">
        <v>29</v>
      </c>
      <c r="D7517" s="10" t="s">
        <v>31</v>
      </c>
      <c r="E7517" s="10" t="s">
        <v>24</v>
      </c>
      <c r="F7517" s="10" t="s">
        <v>25</v>
      </c>
      <c r="G7517" s="10" t="s">
        <v>26</v>
      </c>
      <c r="H7517" s="10" t="s">
        <v>39</v>
      </c>
      <c r="I7517" s="10" t="s">
        <v>28</v>
      </c>
      <c r="O7517" s="10">
        <f t="shared" si="117"/>
        <v>1</v>
      </c>
    </row>
    <row r="7518" spans="2:15" x14ac:dyDescent="0.3">
      <c r="B7518" s="10">
        <v>2021</v>
      </c>
      <c r="C7518" s="10" t="s">
        <v>36</v>
      </c>
      <c r="D7518" s="10" t="s">
        <v>37</v>
      </c>
      <c r="E7518" s="10" t="s">
        <v>17</v>
      </c>
      <c r="F7518" s="10" t="s">
        <v>18</v>
      </c>
      <c r="G7518" s="10" t="s">
        <v>19</v>
      </c>
      <c r="H7518" s="10" t="s">
        <v>39</v>
      </c>
      <c r="I7518" s="10" t="s">
        <v>28</v>
      </c>
      <c r="O7518" s="10">
        <f t="shared" si="117"/>
        <v>1</v>
      </c>
    </row>
    <row r="7519" spans="2:15" x14ac:dyDescent="0.3">
      <c r="B7519" s="10">
        <v>2021</v>
      </c>
      <c r="C7519" s="10" t="s">
        <v>43</v>
      </c>
      <c r="D7519" s="10" t="s">
        <v>23</v>
      </c>
      <c r="E7519" s="10" t="s">
        <v>24</v>
      </c>
      <c r="F7519" s="10" t="s">
        <v>30</v>
      </c>
      <c r="G7519" s="10" t="s">
        <v>38</v>
      </c>
      <c r="H7519" s="10" t="s">
        <v>39</v>
      </c>
      <c r="I7519" s="10" t="s">
        <v>28</v>
      </c>
      <c r="O7519" s="10">
        <f t="shared" si="117"/>
        <v>1</v>
      </c>
    </row>
    <row r="7520" spans="2:15" x14ac:dyDescent="0.3">
      <c r="B7520" s="10">
        <v>2020</v>
      </c>
      <c r="C7520" s="10" t="s">
        <v>36</v>
      </c>
      <c r="D7520" s="10" t="s">
        <v>23</v>
      </c>
      <c r="E7520" s="10" t="s">
        <v>17</v>
      </c>
      <c r="F7520" s="10" t="s">
        <v>18</v>
      </c>
      <c r="G7520" s="10" t="s">
        <v>40</v>
      </c>
      <c r="H7520" s="10" t="s">
        <v>20</v>
      </c>
      <c r="I7520" s="10" t="s">
        <v>28</v>
      </c>
      <c r="O7520" s="10">
        <f t="shared" si="117"/>
        <v>1</v>
      </c>
    </row>
    <row r="7521" spans="2:15" x14ac:dyDescent="0.3">
      <c r="B7521" s="10">
        <v>2024</v>
      </c>
      <c r="C7521" s="10" t="s">
        <v>43</v>
      </c>
      <c r="D7521" s="10" t="s">
        <v>42</v>
      </c>
      <c r="E7521" s="10" t="s">
        <v>35</v>
      </c>
      <c r="F7521" s="10" t="s">
        <v>25</v>
      </c>
      <c r="G7521" s="10" t="s">
        <v>44</v>
      </c>
      <c r="H7521" s="10" t="s">
        <v>39</v>
      </c>
      <c r="I7521" s="10" t="s">
        <v>28</v>
      </c>
      <c r="O7521" s="10">
        <f t="shared" si="117"/>
        <v>1</v>
      </c>
    </row>
    <row r="7522" spans="2:15" x14ac:dyDescent="0.3">
      <c r="B7522" s="10">
        <v>2020</v>
      </c>
      <c r="C7522" s="10" t="s">
        <v>41</v>
      </c>
      <c r="D7522" s="10" t="s">
        <v>31</v>
      </c>
      <c r="E7522" s="10" t="s">
        <v>24</v>
      </c>
      <c r="F7522" s="10" t="s">
        <v>25</v>
      </c>
      <c r="G7522" s="10" t="s">
        <v>32</v>
      </c>
      <c r="H7522" s="10" t="s">
        <v>20</v>
      </c>
      <c r="I7522" s="10" t="s">
        <v>34</v>
      </c>
      <c r="O7522" s="10">
        <f t="shared" si="117"/>
        <v>1</v>
      </c>
    </row>
    <row r="7523" spans="2:15" x14ac:dyDescent="0.3">
      <c r="B7523" s="10">
        <v>2020</v>
      </c>
      <c r="C7523" s="10" t="s">
        <v>41</v>
      </c>
      <c r="D7523" s="10" t="s">
        <v>23</v>
      </c>
      <c r="E7523" s="10" t="s">
        <v>24</v>
      </c>
      <c r="F7523" s="10" t="s">
        <v>30</v>
      </c>
      <c r="G7523" s="10" t="s">
        <v>32</v>
      </c>
      <c r="H7523" s="10" t="s">
        <v>27</v>
      </c>
      <c r="I7523" s="10" t="s">
        <v>21</v>
      </c>
      <c r="O7523" s="10">
        <f t="shared" si="117"/>
        <v>1</v>
      </c>
    </row>
    <row r="7524" spans="2:15" x14ac:dyDescent="0.3">
      <c r="B7524" s="10">
        <v>2026</v>
      </c>
      <c r="C7524" s="10" t="s">
        <v>29</v>
      </c>
      <c r="D7524" s="10" t="s">
        <v>37</v>
      </c>
      <c r="E7524" s="10" t="s">
        <v>35</v>
      </c>
      <c r="F7524" s="10" t="s">
        <v>25</v>
      </c>
      <c r="G7524" s="10" t="s">
        <v>19</v>
      </c>
      <c r="H7524" s="10" t="s">
        <v>34</v>
      </c>
      <c r="I7524" s="10" t="s">
        <v>34</v>
      </c>
      <c r="O7524" s="10">
        <f t="shared" si="117"/>
        <v>1</v>
      </c>
    </row>
    <row r="7525" spans="2:15" x14ac:dyDescent="0.3">
      <c r="B7525" s="10">
        <v>2025</v>
      </c>
      <c r="C7525" s="10" t="s">
        <v>43</v>
      </c>
      <c r="D7525" s="10" t="s">
        <v>31</v>
      </c>
      <c r="E7525" s="10" t="s">
        <v>24</v>
      </c>
      <c r="F7525" s="10" t="s">
        <v>30</v>
      </c>
      <c r="G7525" s="10" t="s">
        <v>40</v>
      </c>
      <c r="H7525" s="10" t="s">
        <v>34</v>
      </c>
      <c r="I7525" s="10" t="s">
        <v>28</v>
      </c>
      <c r="O7525" s="10">
        <f t="shared" si="117"/>
        <v>1</v>
      </c>
    </row>
    <row r="7526" spans="2:15" x14ac:dyDescent="0.3">
      <c r="B7526" s="10">
        <v>2021</v>
      </c>
      <c r="C7526" s="10" t="s">
        <v>45</v>
      </c>
      <c r="D7526" s="10" t="s">
        <v>16</v>
      </c>
      <c r="E7526" s="10" t="s">
        <v>17</v>
      </c>
      <c r="F7526" s="10" t="s">
        <v>25</v>
      </c>
      <c r="G7526" s="10" t="s">
        <v>19</v>
      </c>
      <c r="H7526" s="10" t="s">
        <v>27</v>
      </c>
      <c r="I7526" s="10" t="s">
        <v>28</v>
      </c>
      <c r="O7526" s="10">
        <f t="shared" si="117"/>
        <v>1</v>
      </c>
    </row>
    <row r="7527" spans="2:15" x14ac:dyDescent="0.3">
      <c r="B7527" s="10">
        <v>2023</v>
      </c>
      <c r="C7527" s="10" t="s">
        <v>22</v>
      </c>
      <c r="D7527" s="10" t="s">
        <v>23</v>
      </c>
      <c r="E7527" s="10" t="s">
        <v>35</v>
      </c>
      <c r="F7527" s="10" t="s">
        <v>30</v>
      </c>
      <c r="G7527" s="10" t="s">
        <v>19</v>
      </c>
      <c r="H7527" s="10" t="s">
        <v>20</v>
      </c>
      <c r="I7527" s="10" t="s">
        <v>28</v>
      </c>
      <c r="O7527" s="10">
        <f t="shared" si="117"/>
        <v>1</v>
      </c>
    </row>
    <row r="7528" spans="2:15" x14ac:dyDescent="0.3">
      <c r="B7528" s="10">
        <v>2022</v>
      </c>
      <c r="C7528" s="10" t="s">
        <v>22</v>
      </c>
      <c r="D7528" s="10" t="s">
        <v>31</v>
      </c>
      <c r="E7528" s="10" t="s">
        <v>35</v>
      </c>
      <c r="F7528" s="10" t="s">
        <v>18</v>
      </c>
      <c r="G7528" s="10" t="s">
        <v>40</v>
      </c>
      <c r="H7528" s="10" t="s">
        <v>20</v>
      </c>
      <c r="I7528" s="10" t="s">
        <v>28</v>
      </c>
      <c r="O7528" s="10">
        <f t="shared" si="117"/>
        <v>1</v>
      </c>
    </row>
    <row r="7529" spans="2:15" x14ac:dyDescent="0.3">
      <c r="B7529" s="10">
        <v>2022</v>
      </c>
      <c r="C7529" s="10" t="s">
        <v>29</v>
      </c>
      <c r="D7529" s="10" t="s">
        <v>37</v>
      </c>
      <c r="E7529" s="10" t="s">
        <v>17</v>
      </c>
      <c r="F7529" s="10" t="s">
        <v>30</v>
      </c>
      <c r="G7529" s="10" t="s">
        <v>19</v>
      </c>
      <c r="H7529" s="10" t="s">
        <v>20</v>
      </c>
      <c r="I7529" s="10" t="s">
        <v>34</v>
      </c>
      <c r="O7529" s="10">
        <f t="shared" si="117"/>
        <v>1</v>
      </c>
    </row>
    <row r="7530" spans="2:15" x14ac:dyDescent="0.3">
      <c r="B7530" s="10">
        <v>2025</v>
      </c>
      <c r="C7530" s="10" t="s">
        <v>36</v>
      </c>
      <c r="D7530" s="10" t="s">
        <v>16</v>
      </c>
      <c r="E7530" s="10" t="s">
        <v>24</v>
      </c>
      <c r="F7530" s="10" t="s">
        <v>30</v>
      </c>
      <c r="G7530" s="10" t="s">
        <v>32</v>
      </c>
      <c r="H7530" s="10" t="s">
        <v>27</v>
      </c>
      <c r="I7530" s="10" t="s">
        <v>28</v>
      </c>
      <c r="O7530" s="10">
        <f t="shared" si="117"/>
        <v>1</v>
      </c>
    </row>
    <row r="7531" spans="2:15" x14ac:dyDescent="0.3">
      <c r="B7531" s="10">
        <v>2025</v>
      </c>
      <c r="C7531" s="10" t="s">
        <v>36</v>
      </c>
      <c r="D7531" s="10" t="s">
        <v>23</v>
      </c>
      <c r="E7531" s="10" t="s">
        <v>17</v>
      </c>
      <c r="F7531" s="10" t="s">
        <v>30</v>
      </c>
      <c r="G7531" s="10" t="s">
        <v>38</v>
      </c>
      <c r="H7531" s="10" t="s">
        <v>39</v>
      </c>
      <c r="I7531" s="10" t="s">
        <v>34</v>
      </c>
      <c r="O7531" s="10">
        <f t="shared" si="117"/>
        <v>1</v>
      </c>
    </row>
    <row r="7532" spans="2:15" x14ac:dyDescent="0.3">
      <c r="B7532" s="10">
        <v>2021</v>
      </c>
      <c r="C7532" s="10" t="s">
        <v>41</v>
      </c>
      <c r="D7532" s="10" t="s">
        <v>37</v>
      </c>
      <c r="E7532" s="10" t="s">
        <v>17</v>
      </c>
      <c r="F7532" s="10" t="s">
        <v>25</v>
      </c>
      <c r="G7532" s="10" t="s">
        <v>44</v>
      </c>
      <c r="H7532" s="10" t="s">
        <v>20</v>
      </c>
      <c r="I7532" s="10" t="s">
        <v>21</v>
      </c>
      <c r="O7532" s="10">
        <f t="shared" si="117"/>
        <v>1</v>
      </c>
    </row>
    <row r="7533" spans="2:15" x14ac:dyDescent="0.3">
      <c r="B7533" s="10">
        <v>2026</v>
      </c>
      <c r="C7533" s="10" t="s">
        <v>41</v>
      </c>
      <c r="D7533" s="10" t="s">
        <v>31</v>
      </c>
      <c r="E7533" s="10" t="s">
        <v>24</v>
      </c>
      <c r="F7533" s="10" t="s">
        <v>25</v>
      </c>
      <c r="G7533" s="10" t="s">
        <v>40</v>
      </c>
      <c r="H7533" s="10" t="s">
        <v>27</v>
      </c>
      <c r="I7533" s="10" t="s">
        <v>28</v>
      </c>
      <c r="O7533" s="10">
        <f t="shared" si="117"/>
        <v>1</v>
      </c>
    </row>
    <row r="7534" spans="2:15" x14ac:dyDescent="0.3">
      <c r="B7534" s="10">
        <v>2025</v>
      </c>
      <c r="C7534" s="10" t="s">
        <v>22</v>
      </c>
      <c r="D7534" s="10" t="s">
        <v>16</v>
      </c>
      <c r="E7534" s="10" t="s">
        <v>17</v>
      </c>
      <c r="F7534" s="10" t="s">
        <v>30</v>
      </c>
      <c r="G7534" s="10" t="s">
        <v>40</v>
      </c>
      <c r="H7534" s="10" t="s">
        <v>20</v>
      </c>
      <c r="I7534" s="10" t="s">
        <v>21</v>
      </c>
      <c r="O7534" s="10">
        <f t="shared" si="117"/>
        <v>1</v>
      </c>
    </row>
    <row r="7535" spans="2:15" x14ac:dyDescent="0.3">
      <c r="B7535" s="10">
        <v>2020</v>
      </c>
      <c r="C7535" s="10" t="s">
        <v>36</v>
      </c>
      <c r="D7535" s="10" t="s">
        <v>23</v>
      </c>
      <c r="E7535" s="10" t="s">
        <v>24</v>
      </c>
      <c r="F7535" s="10" t="s">
        <v>25</v>
      </c>
      <c r="G7535" s="10" t="s">
        <v>44</v>
      </c>
      <c r="H7535" s="10" t="s">
        <v>39</v>
      </c>
      <c r="I7535" s="10" t="s">
        <v>34</v>
      </c>
      <c r="O7535" s="10">
        <f t="shared" si="117"/>
        <v>1</v>
      </c>
    </row>
    <row r="7536" spans="2:15" x14ac:dyDescent="0.3">
      <c r="B7536" s="10">
        <v>2022</v>
      </c>
      <c r="C7536" s="10" t="s">
        <v>43</v>
      </c>
      <c r="D7536" s="10" t="s">
        <v>23</v>
      </c>
      <c r="E7536" s="10" t="s">
        <v>35</v>
      </c>
      <c r="F7536" s="10" t="s">
        <v>25</v>
      </c>
      <c r="G7536" s="10" t="s">
        <v>44</v>
      </c>
      <c r="H7536" s="10" t="s">
        <v>27</v>
      </c>
      <c r="I7536" s="10" t="s">
        <v>34</v>
      </c>
      <c r="O7536" s="10">
        <f t="shared" si="117"/>
        <v>1</v>
      </c>
    </row>
    <row r="7537" spans="2:15" x14ac:dyDescent="0.3">
      <c r="B7537" s="10">
        <v>2022</v>
      </c>
      <c r="C7537" s="10" t="s">
        <v>43</v>
      </c>
      <c r="D7537" s="10" t="s">
        <v>37</v>
      </c>
      <c r="E7537" s="10" t="s">
        <v>24</v>
      </c>
      <c r="F7537" s="10" t="s">
        <v>30</v>
      </c>
      <c r="G7537" s="10" t="s">
        <v>40</v>
      </c>
      <c r="H7537" s="10" t="s">
        <v>20</v>
      </c>
      <c r="I7537" s="10" t="s">
        <v>28</v>
      </c>
      <c r="O7537" s="10">
        <f t="shared" si="117"/>
        <v>1</v>
      </c>
    </row>
    <row r="7538" spans="2:15" x14ac:dyDescent="0.3">
      <c r="B7538" s="10">
        <v>2025</v>
      </c>
      <c r="C7538" s="10" t="s">
        <v>43</v>
      </c>
      <c r="D7538" s="10" t="s">
        <v>23</v>
      </c>
      <c r="E7538" s="10" t="s">
        <v>24</v>
      </c>
      <c r="F7538" s="10" t="s">
        <v>18</v>
      </c>
      <c r="G7538" s="10" t="s">
        <v>38</v>
      </c>
      <c r="H7538" s="10" t="s">
        <v>27</v>
      </c>
      <c r="I7538" s="10" t="s">
        <v>34</v>
      </c>
      <c r="O7538" s="10">
        <f t="shared" si="117"/>
        <v>1</v>
      </c>
    </row>
    <row r="7539" spans="2:15" x14ac:dyDescent="0.3">
      <c r="B7539" s="10">
        <v>2024</v>
      </c>
      <c r="C7539" s="10" t="s">
        <v>22</v>
      </c>
      <c r="D7539" s="10" t="s">
        <v>16</v>
      </c>
      <c r="E7539" s="10" t="s">
        <v>35</v>
      </c>
      <c r="F7539" s="10" t="s">
        <v>25</v>
      </c>
      <c r="G7539" s="10" t="s">
        <v>19</v>
      </c>
      <c r="H7539" s="10" t="s">
        <v>39</v>
      </c>
      <c r="I7539" s="10" t="s">
        <v>21</v>
      </c>
      <c r="O7539" s="10">
        <f t="shared" si="117"/>
        <v>1</v>
      </c>
    </row>
    <row r="7540" spans="2:15" x14ac:dyDescent="0.3">
      <c r="B7540" s="10">
        <v>2020</v>
      </c>
      <c r="C7540" s="10" t="s">
        <v>45</v>
      </c>
      <c r="D7540" s="10" t="s">
        <v>42</v>
      </c>
      <c r="E7540" s="10" t="s">
        <v>17</v>
      </c>
      <c r="F7540" s="10" t="s">
        <v>25</v>
      </c>
      <c r="G7540" s="10" t="s">
        <v>32</v>
      </c>
      <c r="H7540" s="10" t="s">
        <v>34</v>
      </c>
      <c r="I7540" s="10" t="s">
        <v>28</v>
      </c>
      <c r="O7540" s="10">
        <f t="shared" si="117"/>
        <v>1</v>
      </c>
    </row>
    <row r="7541" spans="2:15" x14ac:dyDescent="0.3">
      <c r="B7541" s="10">
        <v>2021</v>
      </c>
      <c r="C7541" s="10" t="s">
        <v>41</v>
      </c>
      <c r="D7541" s="10" t="s">
        <v>37</v>
      </c>
      <c r="E7541" s="10" t="s">
        <v>35</v>
      </c>
      <c r="F7541" s="10" t="s">
        <v>25</v>
      </c>
      <c r="G7541" s="10" t="s">
        <v>38</v>
      </c>
      <c r="H7541" s="10" t="s">
        <v>39</v>
      </c>
      <c r="I7541" s="10" t="s">
        <v>21</v>
      </c>
      <c r="O7541" s="10">
        <f t="shared" si="117"/>
        <v>1</v>
      </c>
    </row>
    <row r="7542" spans="2:15" x14ac:dyDescent="0.3">
      <c r="B7542" s="10">
        <v>2021</v>
      </c>
      <c r="C7542" s="10" t="s">
        <v>22</v>
      </c>
      <c r="D7542" s="10" t="s">
        <v>37</v>
      </c>
      <c r="E7542" s="10" t="s">
        <v>17</v>
      </c>
      <c r="F7542" s="10" t="s">
        <v>18</v>
      </c>
      <c r="G7542" s="10" t="s">
        <v>19</v>
      </c>
      <c r="H7542" s="10" t="s">
        <v>34</v>
      </c>
      <c r="I7542" s="10" t="s">
        <v>28</v>
      </c>
      <c r="O7542" s="10">
        <f t="shared" si="117"/>
        <v>1</v>
      </c>
    </row>
    <row r="7543" spans="2:15" x14ac:dyDescent="0.3">
      <c r="B7543" s="10">
        <v>2025</v>
      </c>
      <c r="C7543" s="10" t="s">
        <v>15</v>
      </c>
      <c r="D7543" s="10" t="s">
        <v>37</v>
      </c>
      <c r="E7543" s="10" t="s">
        <v>17</v>
      </c>
      <c r="F7543" s="10" t="s">
        <v>25</v>
      </c>
      <c r="G7543" s="10" t="s">
        <v>38</v>
      </c>
      <c r="H7543" s="10" t="s">
        <v>39</v>
      </c>
      <c r="I7543" s="10" t="s">
        <v>28</v>
      </c>
      <c r="O7543" s="10">
        <f t="shared" si="117"/>
        <v>1</v>
      </c>
    </row>
    <row r="7544" spans="2:15" x14ac:dyDescent="0.3">
      <c r="B7544" s="10">
        <v>2022</v>
      </c>
      <c r="C7544" s="10" t="s">
        <v>15</v>
      </c>
      <c r="D7544" s="10" t="s">
        <v>31</v>
      </c>
      <c r="E7544" s="10" t="s">
        <v>35</v>
      </c>
      <c r="F7544" s="10" t="s">
        <v>30</v>
      </c>
      <c r="G7544" s="10" t="s">
        <v>38</v>
      </c>
      <c r="H7544" s="10" t="s">
        <v>39</v>
      </c>
      <c r="I7544" s="10" t="s">
        <v>28</v>
      </c>
      <c r="O7544" s="10">
        <f t="shared" si="117"/>
        <v>1</v>
      </c>
    </row>
    <row r="7545" spans="2:15" x14ac:dyDescent="0.3">
      <c r="B7545" s="10">
        <v>2022</v>
      </c>
      <c r="C7545" s="10" t="s">
        <v>36</v>
      </c>
      <c r="D7545" s="10" t="s">
        <v>37</v>
      </c>
      <c r="E7545" s="10" t="s">
        <v>24</v>
      </c>
      <c r="F7545" s="10" t="s">
        <v>25</v>
      </c>
      <c r="G7545" s="10" t="s">
        <v>38</v>
      </c>
      <c r="H7545" s="10" t="s">
        <v>39</v>
      </c>
      <c r="I7545" s="10" t="s">
        <v>21</v>
      </c>
      <c r="O7545" s="10">
        <f t="shared" si="117"/>
        <v>1</v>
      </c>
    </row>
    <row r="7546" spans="2:15" x14ac:dyDescent="0.3">
      <c r="B7546" s="10">
        <v>2025</v>
      </c>
      <c r="C7546" s="10" t="s">
        <v>43</v>
      </c>
      <c r="D7546" s="10" t="s">
        <v>33</v>
      </c>
      <c r="E7546" s="10" t="s">
        <v>24</v>
      </c>
      <c r="F7546" s="10" t="s">
        <v>30</v>
      </c>
      <c r="G7546" s="10" t="s">
        <v>40</v>
      </c>
      <c r="H7546" s="10" t="s">
        <v>39</v>
      </c>
      <c r="I7546" s="10" t="s">
        <v>34</v>
      </c>
      <c r="O7546" s="10">
        <f t="shared" si="117"/>
        <v>1</v>
      </c>
    </row>
    <row r="7547" spans="2:15" x14ac:dyDescent="0.3">
      <c r="B7547" s="10">
        <v>2024</v>
      </c>
      <c r="C7547" s="10" t="s">
        <v>43</v>
      </c>
      <c r="D7547" s="10" t="s">
        <v>42</v>
      </c>
      <c r="E7547" s="10" t="s">
        <v>17</v>
      </c>
      <c r="F7547" s="10" t="s">
        <v>18</v>
      </c>
      <c r="G7547" s="10" t="s">
        <v>40</v>
      </c>
      <c r="H7547" s="10" t="s">
        <v>27</v>
      </c>
      <c r="I7547" s="10" t="s">
        <v>28</v>
      </c>
      <c r="O7547" s="10">
        <f t="shared" si="117"/>
        <v>1</v>
      </c>
    </row>
    <row r="7548" spans="2:15" x14ac:dyDescent="0.3">
      <c r="B7548" s="10">
        <v>2022</v>
      </c>
      <c r="C7548" s="10" t="s">
        <v>41</v>
      </c>
      <c r="D7548" s="10" t="s">
        <v>33</v>
      </c>
      <c r="E7548" s="10" t="s">
        <v>17</v>
      </c>
      <c r="F7548" s="10" t="s">
        <v>18</v>
      </c>
      <c r="G7548" s="10" t="s">
        <v>40</v>
      </c>
      <c r="H7548" s="10" t="s">
        <v>34</v>
      </c>
      <c r="I7548" s="10" t="s">
        <v>28</v>
      </c>
      <c r="O7548" s="10">
        <f t="shared" si="117"/>
        <v>1</v>
      </c>
    </row>
    <row r="7549" spans="2:15" x14ac:dyDescent="0.3">
      <c r="B7549" s="10">
        <v>2022</v>
      </c>
      <c r="C7549" s="10" t="s">
        <v>15</v>
      </c>
      <c r="D7549" s="10" t="s">
        <v>23</v>
      </c>
      <c r="E7549" s="10" t="s">
        <v>24</v>
      </c>
      <c r="F7549" s="10" t="s">
        <v>18</v>
      </c>
      <c r="G7549" s="10" t="s">
        <v>32</v>
      </c>
      <c r="H7549" s="10" t="s">
        <v>34</v>
      </c>
      <c r="I7549" s="10" t="s">
        <v>28</v>
      </c>
      <c r="O7549" s="10">
        <f t="shared" si="117"/>
        <v>1</v>
      </c>
    </row>
    <row r="7550" spans="2:15" x14ac:dyDescent="0.3">
      <c r="B7550" s="10">
        <v>2023</v>
      </c>
      <c r="C7550" s="10" t="s">
        <v>15</v>
      </c>
      <c r="D7550" s="10" t="s">
        <v>23</v>
      </c>
      <c r="E7550" s="10" t="s">
        <v>35</v>
      </c>
      <c r="F7550" s="10" t="s">
        <v>25</v>
      </c>
      <c r="G7550" s="10" t="s">
        <v>38</v>
      </c>
      <c r="H7550" s="10" t="s">
        <v>39</v>
      </c>
      <c r="I7550" s="10" t="s">
        <v>28</v>
      </c>
      <c r="O7550" s="10">
        <f t="shared" si="117"/>
        <v>1</v>
      </c>
    </row>
    <row r="7551" spans="2:15" x14ac:dyDescent="0.3">
      <c r="B7551" s="10">
        <v>2024</v>
      </c>
      <c r="C7551" s="10" t="s">
        <v>45</v>
      </c>
      <c r="D7551" s="10" t="s">
        <v>16</v>
      </c>
      <c r="E7551" s="10" t="s">
        <v>17</v>
      </c>
      <c r="F7551" s="10" t="s">
        <v>25</v>
      </c>
      <c r="G7551" s="10" t="s">
        <v>44</v>
      </c>
      <c r="H7551" s="10" t="s">
        <v>27</v>
      </c>
      <c r="I7551" s="10" t="s">
        <v>34</v>
      </c>
      <c r="O7551" s="10">
        <f t="shared" si="117"/>
        <v>1</v>
      </c>
    </row>
    <row r="7552" spans="2:15" x14ac:dyDescent="0.3">
      <c r="B7552" s="10">
        <v>2024</v>
      </c>
      <c r="C7552" s="10" t="s">
        <v>15</v>
      </c>
      <c r="D7552" s="10" t="s">
        <v>31</v>
      </c>
      <c r="E7552" s="10" t="s">
        <v>35</v>
      </c>
      <c r="F7552" s="10" t="s">
        <v>25</v>
      </c>
      <c r="G7552" s="10" t="s">
        <v>32</v>
      </c>
      <c r="H7552" s="10" t="s">
        <v>20</v>
      </c>
      <c r="I7552" s="10" t="s">
        <v>28</v>
      </c>
      <c r="O7552" s="10">
        <f t="shared" si="117"/>
        <v>1</v>
      </c>
    </row>
    <row r="7553" spans="2:15" x14ac:dyDescent="0.3">
      <c r="B7553" s="10">
        <v>2023</v>
      </c>
      <c r="C7553" s="10" t="s">
        <v>15</v>
      </c>
      <c r="D7553" s="10" t="s">
        <v>31</v>
      </c>
      <c r="E7553" s="10" t="s">
        <v>35</v>
      </c>
      <c r="F7553" s="10" t="s">
        <v>30</v>
      </c>
      <c r="G7553" s="10" t="s">
        <v>44</v>
      </c>
      <c r="H7553" s="10" t="s">
        <v>39</v>
      </c>
      <c r="I7553" s="10" t="s">
        <v>21</v>
      </c>
      <c r="O7553" s="10">
        <f t="shared" si="117"/>
        <v>1</v>
      </c>
    </row>
    <row r="7554" spans="2:15" x14ac:dyDescent="0.3">
      <c r="B7554" s="10">
        <v>2026</v>
      </c>
      <c r="C7554" s="10" t="s">
        <v>15</v>
      </c>
      <c r="D7554" s="10" t="s">
        <v>42</v>
      </c>
      <c r="E7554" s="10" t="s">
        <v>17</v>
      </c>
      <c r="F7554" s="10" t="s">
        <v>30</v>
      </c>
      <c r="G7554" s="10" t="s">
        <v>26</v>
      </c>
      <c r="H7554" s="10" t="s">
        <v>20</v>
      </c>
      <c r="I7554" s="10" t="s">
        <v>21</v>
      </c>
      <c r="O7554" s="10">
        <f t="shared" si="117"/>
        <v>1</v>
      </c>
    </row>
    <row r="7555" spans="2:15" x14ac:dyDescent="0.3">
      <c r="B7555" s="10">
        <v>2023</v>
      </c>
      <c r="C7555" s="10" t="s">
        <v>41</v>
      </c>
      <c r="D7555" s="10" t="s">
        <v>31</v>
      </c>
      <c r="E7555" s="10" t="s">
        <v>17</v>
      </c>
      <c r="F7555" s="10" t="s">
        <v>25</v>
      </c>
      <c r="G7555" s="10" t="s">
        <v>44</v>
      </c>
      <c r="H7555" s="10" t="s">
        <v>34</v>
      </c>
      <c r="I7555" s="10" t="s">
        <v>34</v>
      </c>
      <c r="O7555" s="10">
        <f t="shared" si="117"/>
        <v>1</v>
      </c>
    </row>
    <row r="7556" spans="2:15" x14ac:dyDescent="0.3">
      <c r="B7556" s="10">
        <v>2024</v>
      </c>
      <c r="C7556" s="10" t="s">
        <v>22</v>
      </c>
      <c r="D7556" s="10" t="s">
        <v>37</v>
      </c>
      <c r="E7556" s="10" t="s">
        <v>17</v>
      </c>
      <c r="F7556" s="10" t="s">
        <v>25</v>
      </c>
      <c r="G7556" s="10" t="s">
        <v>44</v>
      </c>
      <c r="H7556" s="10" t="s">
        <v>20</v>
      </c>
      <c r="I7556" s="10" t="s">
        <v>21</v>
      </c>
      <c r="O7556" s="10">
        <f t="shared" si="117"/>
        <v>1</v>
      </c>
    </row>
    <row r="7557" spans="2:15" x14ac:dyDescent="0.3">
      <c r="B7557" s="10">
        <v>2025</v>
      </c>
      <c r="C7557" s="10" t="s">
        <v>43</v>
      </c>
      <c r="D7557" s="10" t="s">
        <v>37</v>
      </c>
      <c r="E7557" s="10" t="s">
        <v>35</v>
      </c>
      <c r="F7557" s="10" t="s">
        <v>30</v>
      </c>
      <c r="G7557" s="10" t="s">
        <v>38</v>
      </c>
      <c r="H7557" s="10" t="s">
        <v>34</v>
      </c>
      <c r="I7557" s="10" t="s">
        <v>34</v>
      </c>
      <c r="O7557" s="10">
        <f t="shared" ref="O7557:O7620" si="118">SUBTOTAL(103,B7557)</f>
        <v>1</v>
      </c>
    </row>
    <row r="7558" spans="2:15" x14ac:dyDescent="0.3">
      <c r="B7558" s="10">
        <v>2023</v>
      </c>
      <c r="C7558" s="10" t="s">
        <v>15</v>
      </c>
      <c r="D7558" s="10" t="s">
        <v>42</v>
      </c>
      <c r="E7558" s="10" t="s">
        <v>35</v>
      </c>
      <c r="F7558" s="10" t="s">
        <v>25</v>
      </c>
      <c r="G7558" s="10" t="s">
        <v>19</v>
      </c>
      <c r="H7558" s="10" t="s">
        <v>20</v>
      </c>
      <c r="I7558" s="10" t="s">
        <v>28</v>
      </c>
      <c r="O7558" s="10">
        <f t="shared" si="118"/>
        <v>1</v>
      </c>
    </row>
    <row r="7559" spans="2:15" x14ac:dyDescent="0.3">
      <c r="B7559" s="10">
        <v>2020</v>
      </c>
      <c r="C7559" s="10" t="s">
        <v>45</v>
      </c>
      <c r="D7559" s="10" t="s">
        <v>31</v>
      </c>
      <c r="E7559" s="10" t="s">
        <v>24</v>
      </c>
      <c r="F7559" s="10" t="s">
        <v>30</v>
      </c>
      <c r="G7559" s="10" t="s">
        <v>26</v>
      </c>
      <c r="H7559" s="10" t="s">
        <v>27</v>
      </c>
      <c r="I7559" s="10" t="s">
        <v>28</v>
      </c>
      <c r="O7559" s="10">
        <f t="shared" si="118"/>
        <v>1</v>
      </c>
    </row>
    <row r="7560" spans="2:15" x14ac:dyDescent="0.3">
      <c r="B7560" s="10">
        <v>2024</v>
      </c>
      <c r="C7560" s="10" t="s">
        <v>45</v>
      </c>
      <c r="D7560" s="10" t="s">
        <v>33</v>
      </c>
      <c r="E7560" s="10" t="s">
        <v>35</v>
      </c>
      <c r="F7560" s="10" t="s">
        <v>18</v>
      </c>
      <c r="G7560" s="10" t="s">
        <v>38</v>
      </c>
      <c r="H7560" s="10" t="s">
        <v>20</v>
      </c>
      <c r="I7560" s="10" t="s">
        <v>28</v>
      </c>
      <c r="O7560" s="10">
        <f t="shared" si="118"/>
        <v>1</v>
      </c>
    </row>
    <row r="7561" spans="2:15" x14ac:dyDescent="0.3">
      <c r="B7561" s="10">
        <v>2024</v>
      </c>
      <c r="C7561" s="10" t="s">
        <v>29</v>
      </c>
      <c r="D7561" s="10" t="s">
        <v>16</v>
      </c>
      <c r="E7561" s="10" t="s">
        <v>24</v>
      </c>
      <c r="F7561" s="10" t="s">
        <v>18</v>
      </c>
      <c r="G7561" s="10" t="s">
        <v>40</v>
      </c>
      <c r="H7561" s="10" t="s">
        <v>20</v>
      </c>
      <c r="I7561" s="10" t="s">
        <v>28</v>
      </c>
      <c r="O7561" s="10">
        <f t="shared" si="118"/>
        <v>1</v>
      </c>
    </row>
    <row r="7562" spans="2:15" x14ac:dyDescent="0.3">
      <c r="B7562" s="10">
        <v>2020</v>
      </c>
      <c r="C7562" s="10" t="s">
        <v>29</v>
      </c>
      <c r="D7562" s="10" t="s">
        <v>31</v>
      </c>
      <c r="E7562" s="10" t="s">
        <v>24</v>
      </c>
      <c r="F7562" s="10" t="s">
        <v>25</v>
      </c>
      <c r="G7562" s="10" t="s">
        <v>26</v>
      </c>
      <c r="H7562" s="10" t="s">
        <v>39</v>
      </c>
      <c r="I7562" s="10" t="s">
        <v>21</v>
      </c>
      <c r="O7562" s="10">
        <f t="shared" si="118"/>
        <v>1</v>
      </c>
    </row>
    <row r="7563" spans="2:15" x14ac:dyDescent="0.3">
      <c r="B7563" s="10">
        <v>2024</v>
      </c>
      <c r="C7563" s="10" t="s">
        <v>43</v>
      </c>
      <c r="D7563" s="10" t="s">
        <v>16</v>
      </c>
      <c r="E7563" s="10" t="s">
        <v>17</v>
      </c>
      <c r="F7563" s="10" t="s">
        <v>30</v>
      </c>
      <c r="G7563" s="10" t="s">
        <v>40</v>
      </c>
      <c r="H7563" s="10" t="s">
        <v>34</v>
      </c>
      <c r="I7563" s="10" t="s">
        <v>21</v>
      </c>
      <c r="O7563" s="10">
        <f t="shared" si="118"/>
        <v>1</v>
      </c>
    </row>
    <row r="7564" spans="2:15" x14ac:dyDescent="0.3">
      <c r="B7564" s="10">
        <v>2021</v>
      </c>
      <c r="C7564" s="10" t="s">
        <v>22</v>
      </c>
      <c r="D7564" s="10" t="s">
        <v>23</v>
      </c>
      <c r="E7564" s="10" t="s">
        <v>17</v>
      </c>
      <c r="F7564" s="10" t="s">
        <v>25</v>
      </c>
      <c r="G7564" s="10" t="s">
        <v>26</v>
      </c>
      <c r="H7564" s="10" t="s">
        <v>34</v>
      </c>
      <c r="I7564" s="10" t="s">
        <v>28</v>
      </c>
      <c r="O7564" s="10">
        <f t="shared" si="118"/>
        <v>1</v>
      </c>
    </row>
    <row r="7565" spans="2:15" x14ac:dyDescent="0.3">
      <c r="B7565" s="10">
        <v>2025</v>
      </c>
      <c r="C7565" s="10" t="s">
        <v>15</v>
      </c>
      <c r="D7565" s="10" t="s">
        <v>42</v>
      </c>
      <c r="E7565" s="10" t="s">
        <v>24</v>
      </c>
      <c r="F7565" s="10" t="s">
        <v>18</v>
      </c>
      <c r="G7565" s="10" t="s">
        <v>44</v>
      </c>
      <c r="H7565" s="10" t="s">
        <v>39</v>
      </c>
      <c r="I7565" s="10" t="s">
        <v>21</v>
      </c>
      <c r="O7565" s="10">
        <f t="shared" si="118"/>
        <v>1</v>
      </c>
    </row>
    <row r="7566" spans="2:15" x14ac:dyDescent="0.3">
      <c r="B7566" s="10">
        <v>2026</v>
      </c>
      <c r="C7566" s="10" t="s">
        <v>45</v>
      </c>
      <c r="D7566" s="10" t="s">
        <v>31</v>
      </c>
      <c r="E7566" s="10" t="s">
        <v>35</v>
      </c>
      <c r="F7566" s="10" t="s">
        <v>25</v>
      </c>
      <c r="G7566" s="10" t="s">
        <v>26</v>
      </c>
      <c r="H7566" s="10" t="s">
        <v>27</v>
      </c>
      <c r="I7566" s="10" t="s">
        <v>21</v>
      </c>
      <c r="O7566" s="10">
        <f t="shared" si="118"/>
        <v>1</v>
      </c>
    </row>
    <row r="7567" spans="2:15" x14ac:dyDescent="0.3">
      <c r="B7567" s="10">
        <v>2026</v>
      </c>
      <c r="C7567" s="10" t="s">
        <v>15</v>
      </c>
      <c r="D7567" s="10" t="s">
        <v>42</v>
      </c>
      <c r="E7567" s="10" t="s">
        <v>17</v>
      </c>
      <c r="F7567" s="10" t="s">
        <v>25</v>
      </c>
      <c r="G7567" s="10" t="s">
        <v>19</v>
      </c>
      <c r="H7567" s="10" t="s">
        <v>20</v>
      </c>
      <c r="I7567" s="10" t="s">
        <v>34</v>
      </c>
      <c r="O7567" s="10">
        <f t="shared" si="118"/>
        <v>1</v>
      </c>
    </row>
    <row r="7568" spans="2:15" x14ac:dyDescent="0.3">
      <c r="B7568" s="10">
        <v>2026</v>
      </c>
      <c r="C7568" s="10" t="s">
        <v>45</v>
      </c>
      <c r="D7568" s="10" t="s">
        <v>31</v>
      </c>
      <c r="E7568" s="10" t="s">
        <v>17</v>
      </c>
      <c r="F7568" s="10" t="s">
        <v>25</v>
      </c>
      <c r="G7568" s="10" t="s">
        <v>32</v>
      </c>
      <c r="H7568" s="10" t="s">
        <v>20</v>
      </c>
      <c r="I7568" s="10" t="s">
        <v>34</v>
      </c>
      <c r="O7568" s="10">
        <f t="shared" si="118"/>
        <v>1</v>
      </c>
    </row>
    <row r="7569" spans="2:15" x14ac:dyDescent="0.3">
      <c r="B7569" s="10">
        <v>2024</v>
      </c>
      <c r="C7569" s="10" t="s">
        <v>45</v>
      </c>
      <c r="D7569" s="10" t="s">
        <v>42</v>
      </c>
      <c r="E7569" s="10" t="s">
        <v>35</v>
      </c>
      <c r="F7569" s="10" t="s">
        <v>30</v>
      </c>
      <c r="G7569" s="10" t="s">
        <v>32</v>
      </c>
      <c r="H7569" s="10" t="s">
        <v>27</v>
      </c>
      <c r="I7569" s="10" t="s">
        <v>21</v>
      </c>
      <c r="O7569" s="10">
        <f t="shared" si="118"/>
        <v>1</v>
      </c>
    </row>
    <row r="7570" spans="2:15" x14ac:dyDescent="0.3">
      <c r="B7570" s="10">
        <v>2025</v>
      </c>
      <c r="C7570" s="10" t="s">
        <v>15</v>
      </c>
      <c r="D7570" s="10" t="s">
        <v>42</v>
      </c>
      <c r="E7570" s="10" t="s">
        <v>35</v>
      </c>
      <c r="F7570" s="10" t="s">
        <v>25</v>
      </c>
      <c r="G7570" s="10" t="s">
        <v>38</v>
      </c>
      <c r="H7570" s="10" t="s">
        <v>34</v>
      </c>
      <c r="I7570" s="10" t="s">
        <v>28</v>
      </c>
      <c r="O7570" s="10">
        <f t="shared" si="118"/>
        <v>1</v>
      </c>
    </row>
    <row r="7571" spans="2:15" x14ac:dyDescent="0.3">
      <c r="B7571" s="10">
        <v>2021</v>
      </c>
      <c r="C7571" s="10" t="s">
        <v>36</v>
      </c>
      <c r="D7571" s="10" t="s">
        <v>23</v>
      </c>
      <c r="E7571" s="10" t="s">
        <v>35</v>
      </c>
      <c r="F7571" s="10" t="s">
        <v>30</v>
      </c>
      <c r="G7571" s="10" t="s">
        <v>40</v>
      </c>
      <c r="H7571" s="10" t="s">
        <v>39</v>
      </c>
      <c r="I7571" s="10" t="s">
        <v>28</v>
      </c>
      <c r="O7571" s="10">
        <f t="shared" si="118"/>
        <v>1</v>
      </c>
    </row>
    <row r="7572" spans="2:15" x14ac:dyDescent="0.3">
      <c r="B7572" s="10">
        <v>2022</v>
      </c>
      <c r="C7572" s="10" t="s">
        <v>36</v>
      </c>
      <c r="D7572" s="10" t="s">
        <v>23</v>
      </c>
      <c r="E7572" s="10" t="s">
        <v>35</v>
      </c>
      <c r="F7572" s="10" t="s">
        <v>30</v>
      </c>
      <c r="G7572" s="10" t="s">
        <v>44</v>
      </c>
      <c r="H7572" s="10" t="s">
        <v>39</v>
      </c>
      <c r="I7572" s="10" t="s">
        <v>34</v>
      </c>
      <c r="O7572" s="10">
        <f t="shared" si="118"/>
        <v>1</v>
      </c>
    </row>
    <row r="7573" spans="2:15" x14ac:dyDescent="0.3">
      <c r="B7573" s="10">
        <v>2026</v>
      </c>
      <c r="C7573" s="10" t="s">
        <v>29</v>
      </c>
      <c r="D7573" s="10" t="s">
        <v>42</v>
      </c>
      <c r="E7573" s="10" t="s">
        <v>35</v>
      </c>
      <c r="F7573" s="10" t="s">
        <v>25</v>
      </c>
      <c r="G7573" s="10" t="s">
        <v>26</v>
      </c>
      <c r="H7573" s="10" t="s">
        <v>27</v>
      </c>
      <c r="I7573" s="10" t="s">
        <v>34</v>
      </c>
      <c r="O7573" s="10">
        <f t="shared" si="118"/>
        <v>1</v>
      </c>
    </row>
    <row r="7574" spans="2:15" x14ac:dyDescent="0.3">
      <c r="B7574" s="10">
        <v>2022</v>
      </c>
      <c r="C7574" s="10" t="s">
        <v>15</v>
      </c>
      <c r="D7574" s="10" t="s">
        <v>42</v>
      </c>
      <c r="E7574" s="10" t="s">
        <v>35</v>
      </c>
      <c r="F7574" s="10" t="s">
        <v>30</v>
      </c>
      <c r="G7574" s="10" t="s">
        <v>38</v>
      </c>
      <c r="H7574" s="10" t="s">
        <v>27</v>
      </c>
      <c r="I7574" s="10" t="s">
        <v>34</v>
      </c>
      <c r="O7574" s="10">
        <f t="shared" si="118"/>
        <v>1</v>
      </c>
    </row>
    <row r="7575" spans="2:15" x14ac:dyDescent="0.3">
      <c r="B7575" s="10">
        <v>2020</v>
      </c>
      <c r="C7575" s="10" t="s">
        <v>45</v>
      </c>
      <c r="D7575" s="10" t="s">
        <v>31</v>
      </c>
      <c r="E7575" s="10" t="s">
        <v>35</v>
      </c>
      <c r="F7575" s="10" t="s">
        <v>25</v>
      </c>
      <c r="G7575" s="10" t="s">
        <v>19</v>
      </c>
      <c r="H7575" s="10" t="s">
        <v>20</v>
      </c>
      <c r="I7575" s="10" t="s">
        <v>28</v>
      </c>
      <c r="O7575" s="10">
        <f t="shared" si="118"/>
        <v>1</v>
      </c>
    </row>
    <row r="7576" spans="2:15" x14ac:dyDescent="0.3">
      <c r="B7576" s="10">
        <v>2020</v>
      </c>
      <c r="C7576" s="10" t="s">
        <v>36</v>
      </c>
      <c r="D7576" s="10" t="s">
        <v>42</v>
      </c>
      <c r="E7576" s="10" t="s">
        <v>17</v>
      </c>
      <c r="F7576" s="10" t="s">
        <v>30</v>
      </c>
      <c r="G7576" s="10" t="s">
        <v>40</v>
      </c>
      <c r="H7576" s="10" t="s">
        <v>20</v>
      </c>
      <c r="I7576" s="10" t="s">
        <v>21</v>
      </c>
      <c r="O7576" s="10">
        <f t="shared" si="118"/>
        <v>1</v>
      </c>
    </row>
    <row r="7577" spans="2:15" x14ac:dyDescent="0.3">
      <c r="B7577" s="10">
        <v>2024</v>
      </c>
      <c r="C7577" s="10" t="s">
        <v>22</v>
      </c>
      <c r="D7577" s="10" t="s">
        <v>37</v>
      </c>
      <c r="E7577" s="10" t="s">
        <v>17</v>
      </c>
      <c r="F7577" s="10" t="s">
        <v>25</v>
      </c>
      <c r="G7577" s="10" t="s">
        <v>19</v>
      </c>
      <c r="H7577" s="10" t="s">
        <v>39</v>
      </c>
      <c r="I7577" s="10" t="s">
        <v>28</v>
      </c>
      <c r="O7577" s="10">
        <f t="shared" si="118"/>
        <v>1</v>
      </c>
    </row>
    <row r="7578" spans="2:15" x14ac:dyDescent="0.3">
      <c r="B7578" s="10">
        <v>2024</v>
      </c>
      <c r="C7578" s="10" t="s">
        <v>43</v>
      </c>
      <c r="D7578" s="10" t="s">
        <v>42</v>
      </c>
      <c r="E7578" s="10" t="s">
        <v>35</v>
      </c>
      <c r="F7578" s="10" t="s">
        <v>30</v>
      </c>
      <c r="G7578" s="10" t="s">
        <v>40</v>
      </c>
      <c r="H7578" s="10" t="s">
        <v>27</v>
      </c>
      <c r="I7578" s="10" t="s">
        <v>28</v>
      </c>
      <c r="O7578" s="10">
        <f t="shared" si="118"/>
        <v>1</v>
      </c>
    </row>
    <row r="7579" spans="2:15" x14ac:dyDescent="0.3">
      <c r="B7579" s="10">
        <v>2024</v>
      </c>
      <c r="C7579" s="10" t="s">
        <v>43</v>
      </c>
      <c r="D7579" s="10" t="s">
        <v>23</v>
      </c>
      <c r="E7579" s="10" t="s">
        <v>35</v>
      </c>
      <c r="F7579" s="10" t="s">
        <v>25</v>
      </c>
      <c r="G7579" s="10" t="s">
        <v>32</v>
      </c>
      <c r="H7579" s="10" t="s">
        <v>34</v>
      </c>
      <c r="I7579" s="10" t="s">
        <v>28</v>
      </c>
      <c r="O7579" s="10">
        <f t="shared" si="118"/>
        <v>1</v>
      </c>
    </row>
    <row r="7580" spans="2:15" x14ac:dyDescent="0.3">
      <c r="B7580" s="10">
        <v>2020</v>
      </c>
      <c r="C7580" s="10" t="s">
        <v>15</v>
      </c>
      <c r="D7580" s="10" t="s">
        <v>37</v>
      </c>
      <c r="E7580" s="10" t="s">
        <v>35</v>
      </c>
      <c r="F7580" s="10" t="s">
        <v>30</v>
      </c>
      <c r="G7580" s="10" t="s">
        <v>40</v>
      </c>
      <c r="H7580" s="10" t="s">
        <v>20</v>
      </c>
      <c r="I7580" s="10" t="s">
        <v>34</v>
      </c>
      <c r="O7580" s="10">
        <f t="shared" si="118"/>
        <v>1</v>
      </c>
    </row>
    <row r="7581" spans="2:15" x14ac:dyDescent="0.3">
      <c r="B7581" s="10">
        <v>2021</v>
      </c>
      <c r="C7581" s="10" t="s">
        <v>15</v>
      </c>
      <c r="D7581" s="10" t="s">
        <v>42</v>
      </c>
      <c r="E7581" s="10" t="s">
        <v>35</v>
      </c>
      <c r="F7581" s="10" t="s">
        <v>30</v>
      </c>
      <c r="G7581" s="10" t="s">
        <v>19</v>
      </c>
      <c r="H7581" s="10" t="s">
        <v>20</v>
      </c>
      <c r="I7581" s="10" t="s">
        <v>28</v>
      </c>
      <c r="O7581" s="10">
        <f t="shared" si="118"/>
        <v>1</v>
      </c>
    </row>
    <row r="7582" spans="2:15" x14ac:dyDescent="0.3">
      <c r="B7582" s="10">
        <v>2023</v>
      </c>
      <c r="C7582" s="10" t="s">
        <v>22</v>
      </c>
      <c r="D7582" s="10" t="s">
        <v>31</v>
      </c>
      <c r="E7582" s="10" t="s">
        <v>35</v>
      </c>
      <c r="F7582" s="10" t="s">
        <v>25</v>
      </c>
      <c r="G7582" s="10" t="s">
        <v>26</v>
      </c>
      <c r="H7582" s="10" t="s">
        <v>20</v>
      </c>
      <c r="I7582" s="10" t="s">
        <v>34</v>
      </c>
      <c r="O7582" s="10">
        <f t="shared" si="118"/>
        <v>1</v>
      </c>
    </row>
    <row r="7583" spans="2:15" x14ac:dyDescent="0.3">
      <c r="B7583" s="10">
        <v>2023</v>
      </c>
      <c r="C7583" s="10" t="s">
        <v>15</v>
      </c>
      <c r="D7583" s="10" t="s">
        <v>31</v>
      </c>
      <c r="E7583" s="10" t="s">
        <v>17</v>
      </c>
      <c r="F7583" s="10" t="s">
        <v>18</v>
      </c>
      <c r="G7583" s="10" t="s">
        <v>38</v>
      </c>
      <c r="H7583" s="10" t="s">
        <v>34</v>
      </c>
      <c r="I7583" s="10" t="s">
        <v>34</v>
      </c>
      <c r="O7583" s="10">
        <f t="shared" si="118"/>
        <v>1</v>
      </c>
    </row>
    <row r="7584" spans="2:15" x14ac:dyDescent="0.3">
      <c r="B7584" s="10">
        <v>2025</v>
      </c>
      <c r="C7584" s="10" t="s">
        <v>36</v>
      </c>
      <c r="D7584" s="10" t="s">
        <v>23</v>
      </c>
      <c r="E7584" s="10" t="s">
        <v>17</v>
      </c>
      <c r="F7584" s="10" t="s">
        <v>18</v>
      </c>
      <c r="G7584" s="10" t="s">
        <v>38</v>
      </c>
      <c r="H7584" s="10" t="s">
        <v>20</v>
      </c>
      <c r="I7584" s="10" t="s">
        <v>34</v>
      </c>
      <c r="O7584" s="10">
        <f t="shared" si="118"/>
        <v>1</v>
      </c>
    </row>
    <row r="7585" spans="2:15" x14ac:dyDescent="0.3">
      <c r="B7585" s="10">
        <v>2021</v>
      </c>
      <c r="C7585" s="10" t="s">
        <v>45</v>
      </c>
      <c r="D7585" s="10" t="s">
        <v>31</v>
      </c>
      <c r="E7585" s="10" t="s">
        <v>24</v>
      </c>
      <c r="F7585" s="10" t="s">
        <v>18</v>
      </c>
      <c r="G7585" s="10" t="s">
        <v>26</v>
      </c>
      <c r="H7585" s="10" t="s">
        <v>27</v>
      </c>
      <c r="I7585" s="10" t="s">
        <v>28</v>
      </c>
      <c r="O7585" s="10">
        <f t="shared" si="118"/>
        <v>1</v>
      </c>
    </row>
    <row r="7586" spans="2:15" x14ac:dyDescent="0.3">
      <c r="B7586" s="10">
        <v>2025</v>
      </c>
      <c r="C7586" s="10" t="s">
        <v>22</v>
      </c>
      <c r="D7586" s="10" t="s">
        <v>33</v>
      </c>
      <c r="E7586" s="10" t="s">
        <v>17</v>
      </c>
      <c r="F7586" s="10" t="s">
        <v>30</v>
      </c>
      <c r="G7586" s="10" t="s">
        <v>26</v>
      </c>
      <c r="H7586" s="10" t="s">
        <v>34</v>
      </c>
      <c r="I7586" s="10" t="s">
        <v>21</v>
      </c>
      <c r="O7586" s="10">
        <f t="shared" si="118"/>
        <v>1</v>
      </c>
    </row>
    <row r="7587" spans="2:15" x14ac:dyDescent="0.3">
      <c r="B7587" s="10">
        <v>2023</v>
      </c>
      <c r="C7587" s="10" t="s">
        <v>45</v>
      </c>
      <c r="D7587" s="10" t="s">
        <v>16</v>
      </c>
      <c r="E7587" s="10" t="s">
        <v>17</v>
      </c>
      <c r="F7587" s="10" t="s">
        <v>30</v>
      </c>
      <c r="G7587" s="10" t="s">
        <v>32</v>
      </c>
      <c r="H7587" s="10" t="s">
        <v>39</v>
      </c>
      <c r="I7587" s="10" t="s">
        <v>28</v>
      </c>
      <c r="O7587" s="10">
        <f t="shared" si="118"/>
        <v>1</v>
      </c>
    </row>
    <row r="7588" spans="2:15" x14ac:dyDescent="0.3">
      <c r="B7588" s="10">
        <v>2023</v>
      </c>
      <c r="C7588" s="10" t="s">
        <v>22</v>
      </c>
      <c r="D7588" s="10" t="s">
        <v>37</v>
      </c>
      <c r="E7588" s="10" t="s">
        <v>24</v>
      </c>
      <c r="F7588" s="10" t="s">
        <v>30</v>
      </c>
      <c r="G7588" s="10" t="s">
        <v>26</v>
      </c>
      <c r="H7588" s="10" t="s">
        <v>39</v>
      </c>
      <c r="I7588" s="10" t="s">
        <v>34</v>
      </c>
      <c r="O7588" s="10">
        <f t="shared" si="118"/>
        <v>1</v>
      </c>
    </row>
    <row r="7589" spans="2:15" x14ac:dyDescent="0.3">
      <c r="B7589" s="10">
        <v>2025</v>
      </c>
      <c r="C7589" s="10" t="s">
        <v>29</v>
      </c>
      <c r="D7589" s="10" t="s">
        <v>16</v>
      </c>
      <c r="E7589" s="10" t="s">
        <v>35</v>
      </c>
      <c r="F7589" s="10" t="s">
        <v>30</v>
      </c>
      <c r="G7589" s="10" t="s">
        <v>40</v>
      </c>
      <c r="H7589" s="10" t="s">
        <v>27</v>
      </c>
      <c r="I7589" s="10" t="s">
        <v>34</v>
      </c>
      <c r="O7589" s="10">
        <f t="shared" si="118"/>
        <v>1</v>
      </c>
    </row>
    <row r="7590" spans="2:15" x14ac:dyDescent="0.3">
      <c r="B7590" s="10">
        <v>2021</v>
      </c>
      <c r="C7590" s="10" t="s">
        <v>22</v>
      </c>
      <c r="D7590" s="10" t="s">
        <v>31</v>
      </c>
      <c r="E7590" s="10" t="s">
        <v>24</v>
      </c>
      <c r="F7590" s="10" t="s">
        <v>18</v>
      </c>
      <c r="G7590" s="10" t="s">
        <v>19</v>
      </c>
      <c r="H7590" s="10" t="s">
        <v>34</v>
      </c>
      <c r="I7590" s="10" t="s">
        <v>21</v>
      </c>
      <c r="O7590" s="10">
        <f t="shared" si="118"/>
        <v>1</v>
      </c>
    </row>
    <row r="7591" spans="2:15" x14ac:dyDescent="0.3">
      <c r="B7591" s="10">
        <v>2020</v>
      </c>
      <c r="C7591" s="10" t="s">
        <v>36</v>
      </c>
      <c r="D7591" s="10" t="s">
        <v>16</v>
      </c>
      <c r="E7591" s="10" t="s">
        <v>24</v>
      </c>
      <c r="F7591" s="10" t="s">
        <v>18</v>
      </c>
      <c r="G7591" s="10" t="s">
        <v>26</v>
      </c>
      <c r="H7591" s="10" t="s">
        <v>39</v>
      </c>
      <c r="I7591" s="10" t="s">
        <v>34</v>
      </c>
      <c r="O7591" s="10">
        <f t="shared" si="118"/>
        <v>1</v>
      </c>
    </row>
    <row r="7592" spans="2:15" x14ac:dyDescent="0.3">
      <c r="B7592" s="10">
        <v>2022</v>
      </c>
      <c r="C7592" s="10" t="s">
        <v>41</v>
      </c>
      <c r="D7592" s="10" t="s">
        <v>31</v>
      </c>
      <c r="E7592" s="10" t="s">
        <v>17</v>
      </c>
      <c r="F7592" s="10" t="s">
        <v>18</v>
      </c>
      <c r="G7592" s="10" t="s">
        <v>32</v>
      </c>
      <c r="H7592" s="10" t="s">
        <v>34</v>
      </c>
      <c r="I7592" s="10" t="s">
        <v>21</v>
      </c>
      <c r="O7592" s="10">
        <f t="shared" si="118"/>
        <v>1</v>
      </c>
    </row>
    <row r="7593" spans="2:15" x14ac:dyDescent="0.3">
      <c r="B7593" s="10">
        <v>2020</v>
      </c>
      <c r="C7593" s="10" t="s">
        <v>45</v>
      </c>
      <c r="D7593" s="10" t="s">
        <v>42</v>
      </c>
      <c r="E7593" s="10" t="s">
        <v>35</v>
      </c>
      <c r="F7593" s="10" t="s">
        <v>18</v>
      </c>
      <c r="G7593" s="10" t="s">
        <v>40</v>
      </c>
      <c r="H7593" s="10" t="s">
        <v>39</v>
      </c>
      <c r="I7593" s="10" t="s">
        <v>34</v>
      </c>
      <c r="O7593" s="10">
        <f t="shared" si="118"/>
        <v>1</v>
      </c>
    </row>
    <row r="7594" spans="2:15" x14ac:dyDescent="0.3">
      <c r="B7594" s="10">
        <v>2021</v>
      </c>
      <c r="C7594" s="10" t="s">
        <v>36</v>
      </c>
      <c r="D7594" s="10" t="s">
        <v>37</v>
      </c>
      <c r="E7594" s="10" t="s">
        <v>24</v>
      </c>
      <c r="F7594" s="10" t="s">
        <v>30</v>
      </c>
      <c r="G7594" s="10" t="s">
        <v>26</v>
      </c>
      <c r="H7594" s="10" t="s">
        <v>20</v>
      </c>
      <c r="I7594" s="10" t="s">
        <v>34</v>
      </c>
      <c r="O7594" s="10">
        <f t="shared" si="118"/>
        <v>1</v>
      </c>
    </row>
    <row r="7595" spans="2:15" x14ac:dyDescent="0.3">
      <c r="B7595" s="10">
        <v>2026</v>
      </c>
      <c r="C7595" s="10" t="s">
        <v>45</v>
      </c>
      <c r="D7595" s="10" t="s">
        <v>31</v>
      </c>
      <c r="E7595" s="10" t="s">
        <v>17</v>
      </c>
      <c r="F7595" s="10" t="s">
        <v>30</v>
      </c>
      <c r="G7595" s="10" t="s">
        <v>26</v>
      </c>
      <c r="H7595" s="10" t="s">
        <v>20</v>
      </c>
      <c r="I7595" s="10" t="s">
        <v>21</v>
      </c>
      <c r="O7595" s="10">
        <f t="shared" si="118"/>
        <v>1</v>
      </c>
    </row>
    <row r="7596" spans="2:15" x14ac:dyDescent="0.3">
      <c r="B7596" s="10">
        <v>2022</v>
      </c>
      <c r="C7596" s="10" t="s">
        <v>22</v>
      </c>
      <c r="D7596" s="10" t="s">
        <v>33</v>
      </c>
      <c r="E7596" s="10" t="s">
        <v>35</v>
      </c>
      <c r="F7596" s="10" t="s">
        <v>25</v>
      </c>
      <c r="G7596" s="10" t="s">
        <v>40</v>
      </c>
      <c r="H7596" s="10" t="s">
        <v>27</v>
      </c>
      <c r="I7596" s="10" t="s">
        <v>28</v>
      </c>
      <c r="O7596" s="10">
        <f t="shared" si="118"/>
        <v>1</v>
      </c>
    </row>
    <row r="7597" spans="2:15" x14ac:dyDescent="0.3">
      <c r="B7597" s="10">
        <v>2022</v>
      </c>
      <c r="C7597" s="10" t="s">
        <v>29</v>
      </c>
      <c r="D7597" s="10" t="s">
        <v>42</v>
      </c>
      <c r="E7597" s="10" t="s">
        <v>35</v>
      </c>
      <c r="F7597" s="10" t="s">
        <v>18</v>
      </c>
      <c r="G7597" s="10" t="s">
        <v>38</v>
      </c>
      <c r="H7597" s="10" t="s">
        <v>34</v>
      </c>
      <c r="I7597" s="10" t="s">
        <v>28</v>
      </c>
      <c r="O7597" s="10">
        <f t="shared" si="118"/>
        <v>1</v>
      </c>
    </row>
    <row r="7598" spans="2:15" x14ac:dyDescent="0.3">
      <c r="B7598" s="10">
        <v>2026</v>
      </c>
      <c r="C7598" s="10" t="s">
        <v>43</v>
      </c>
      <c r="D7598" s="10" t="s">
        <v>33</v>
      </c>
      <c r="E7598" s="10" t="s">
        <v>24</v>
      </c>
      <c r="F7598" s="10" t="s">
        <v>30</v>
      </c>
      <c r="G7598" s="10" t="s">
        <v>19</v>
      </c>
      <c r="H7598" s="10" t="s">
        <v>20</v>
      </c>
      <c r="I7598" s="10" t="s">
        <v>28</v>
      </c>
      <c r="O7598" s="10">
        <f t="shared" si="118"/>
        <v>1</v>
      </c>
    </row>
    <row r="7599" spans="2:15" x14ac:dyDescent="0.3">
      <c r="B7599" s="10">
        <v>2022</v>
      </c>
      <c r="C7599" s="10" t="s">
        <v>22</v>
      </c>
      <c r="D7599" s="10" t="s">
        <v>16</v>
      </c>
      <c r="E7599" s="10" t="s">
        <v>24</v>
      </c>
      <c r="F7599" s="10" t="s">
        <v>18</v>
      </c>
      <c r="G7599" s="10" t="s">
        <v>32</v>
      </c>
      <c r="H7599" s="10" t="s">
        <v>27</v>
      </c>
      <c r="I7599" s="10" t="s">
        <v>28</v>
      </c>
      <c r="O7599" s="10">
        <f t="shared" si="118"/>
        <v>1</v>
      </c>
    </row>
    <row r="7600" spans="2:15" x14ac:dyDescent="0.3">
      <c r="B7600" s="10">
        <v>2022</v>
      </c>
      <c r="C7600" s="10" t="s">
        <v>36</v>
      </c>
      <c r="D7600" s="10" t="s">
        <v>16</v>
      </c>
      <c r="E7600" s="10" t="s">
        <v>35</v>
      </c>
      <c r="F7600" s="10" t="s">
        <v>30</v>
      </c>
      <c r="G7600" s="10" t="s">
        <v>40</v>
      </c>
      <c r="H7600" s="10" t="s">
        <v>34</v>
      </c>
      <c r="I7600" s="10" t="s">
        <v>21</v>
      </c>
      <c r="O7600" s="10">
        <f t="shared" si="118"/>
        <v>1</v>
      </c>
    </row>
    <row r="7601" spans="2:15" x14ac:dyDescent="0.3">
      <c r="B7601" s="10">
        <v>2022</v>
      </c>
      <c r="C7601" s="10" t="s">
        <v>15</v>
      </c>
      <c r="D7601" s="10" t="s">
        <v>37</v>
      </c>
      <c r="E7601" s="10" t="s">
        <v>17</v>
      </c>
      <c r="F7601" s="10" t="s">
        <v>18</v>
      </c>
      <c r="G7601" s="10" t="s">
        <v>32</v>
      </c>
      <c r="H7601" s="10" t="s">
        <v>20</v>
      </c>
      <c r="I7601" s="10" t="s">
        <v>28</v>
      </c>
      <c r="O7601" s="10">
        <f t="shared" si="118"/>
        <v>1</v>
      </c>
    </row>
    <row r="7602" spans="2:15" x14ac:dyDescent="0.3">
      <c r="B7602" s="10">
        <v>2026</v>
      </c>
      <c r="C7602" s="10" t="s">
        <v>15</v>
      </c>
      <c r="D7602" s="10" t="s">
        <v>42</v>
      </c>
      <c r="E7602" s="10" t="s">
        <v>35</v>
      </c>
      <c r="F7602" s="10" t="s">
        <v>30</v>
      </c>
      <c r="G7602" s="10" t="s">
        <v>44</v>
      </c>
      <c r="H7602" s="10" t="s">
        <v>39</v>
      </c>
      <c r="I7602" s="10" t="s">
        <v>28</v>
      </c>
      <c r="O7602" s="10">
        <f t="shared" si="118"/>
        <v>1</v>
      </c>
    </row>
    <row r="7603" spans="2:15" x14ac:dyDescent="0.3">
      <c r="B7603" s="10">
        <v>2023</v>
      </c>
      <c r="C7603" s="10" t="s">
        <v>43</v>
      </c>
      <c r="D7603" s="10" t="s">
        <v>37</v>
      </c>
      <c r="E7603" s="10" t="s">
        <v>17</v>
      </c>
      <c r="F7603" s="10" t="s">
        <v>18</v>
      </c>
      <c r="G7603" s="10" t="s">
        <v>32</v>
      </c>
      <c r="H7603" s="10" t="s">
        <v>34</v>
      </c>
      <c r="I7603" s="10" t="s">
        <v>28</v>
      </c>
      <c r="O7603" s="10">
        <f t="shared" si="118"/>
        <v>1</v>
      </c>
    </row>
    <row r="7604" spans="2:15" x14ac:dyDescent="0.3">
      <c r="B7604" s="10">
        <v>2025</v>
      </c>
      <c r="C7604" s="10" t="s">
        <v>15</v>
      </c>
      <c r="D7604" s="10" t="s">
        <v>42</v>
      </c>
      <c r="E7604" s="10" t="s">
        <v>17</v>
      </c>
      <c r="F7604" s="10" t="s">
        <v>18</v>
      </c>
      <c r="G7604" s="10" t="s">
        <v>40</v>
      </c>
      <c r="H7604" s="10" t="s">
        <v>27</v>
      </c>
      <c r="I7604" s="10" t="s">
        <v>21</v>
      </c>
      <c r="O7604" s="10">
        <f t="shared" si="118"/>
        <v>1</v>
      </c>
    </row>
    <row r="7605" spans="2:15" x14ac:dyDescent="0.3">
      <c r="B7605" s="10">
        <v>2025</v>
      </c>
      <c r="C7605" s="10" t="s">
        <v>43</v>
      </c>
      <c r="D7605" s="10" t="s">
        <v>33</v>
      </c>
      <c r="E7605" s="10" t="s">
        <v>35</v>
      </c>
      <c r="F7605" s="10" t="s">
        <v>30</v>
      </c>
      <c r="G7605" s="10" t="s">
        <v>44</v>
      </c>
      <c r="H7605" s="10" t="s">
        <v>39</v>
      </c>
      <c r="I7605" s="10" t="s">
        <v>21</v>
      </c>
      <c r="O7605" s="10">
        <f t="shared" si="118"/>
        <v>1</v>
      </c>
    </row>
    <row r="7606" spans="2:15" x14ac:dyDescent="0.3">
      <c r="B7606" s="10">
        <v>2026</v>
      </c>
      <c r="C7606" s="10" t="s">
        <v>43</v>
      </c>
      <c r="D7606" s="10" t="s">
        <v>31</v>
      </c>
      <c r="E7606" s="10" t="s">
        <v>35</v>
      </c>
      <c r="F7606" s="10" t="s">
        <v>18</v>
      </c>
      <c r="G7606" s="10" t="s">
        <v>26</v>
      </c>
      <c r="H7606" s="10" t="s">
        <v>34</v>
      </c>
      <c r="I7606" s="10" t="s">
        <v>34</v>
      </c>
      <c r="O7606" s="10">
        <f t="shared" si="118"/>
        <v>1</v>
      </c>
    </row>
    <row r="7607" spans="2:15" x14ac:dyDescent="0.3">
      <c r="B7607" s="10">
        <v>2020</v>
      </c>
      <c r="C7607" s="10" t="s">
        <v>29</v>
      </c>
      <c r="D7607" s="10" t="s">
        <v>37</v>
      </c>
      <c r="E7607" s="10" t="s">
        <v>24</v>
      </c>
      <c r="F7607" s="10" t="s">
        <v>18</v>
      </c>
      <c r="G7607" s="10" t="s">
        <v>38</v>
      </c>
      <c r="H7607" s="10" t="s">
        <v>34</v>
      </c>
      <c r="I7607" s="10" t="s">
        <v>34</v>
      </c>
      <c r="O7607" s="10">
        <f t="shared" si="118"/>
        <v>1</v>
      </c>
    </row>
    <row r="7608" spans="2:15" x14ac:dyDescent="0.3">
      <c r="B7608" s="10">
        <v>2024</v>
      </c>
      <c r="C7608" s="10" t="s">
        <v>41</v>
      </c>
      <c r="D7608" s="10" t="s">
        <v>37</v>
      </c>
      <c r="E7608" s="10" t="s">
        <v>35</v>
      </c>
      <c r="F7608" s="10" t="s">
        <v>18</v>
      </c>
      <c r="G7608" s="10" t="s">
        <v>32</v>
      </c>
      <c r="H7608" s="10" t="s">
        <v>27</v>
      </c>
      <c r="I7608" s="10" t="s">
        <v>34</v>
      </c>
      <c r="O7608" s="10">
        <f t="shared" si="118"/>
        <v>1</v>
      </c>
    </row>
    <row r="7609" spans="2:15" x14ac:dyDescent="0.3">
      <c r="B7609" s="10">
        <v>2020</v>
      </c>
      <c r="C7609" s="10" t="s">
        <v>45</v>
      </c>
      <c r="D7609" s="10" t="s">
        <v>31</v>
      </c>
      <c r="E7609" s="10" t="s">
        <v>17</v>
      </c>
      <c r="F7609" s="10" t="s">
        <v>25</v>
      </c>
      <c r="G7609" s="10" t="s">
        <v>19</v>
      </c>
      <c r="H7609" s="10" t="s">
        <v>39</v>
      </c>
      <c r="I7609" s="10" t="s">
        <v>21</v>
      </c>
      <c r="O7609" s="10">
        <f t="shared" si="118"/>
        <v>1</v>
      </c>
    </row>
    <row r="7610" spans="2:15" x14ac:dyDescent="0.3">
      <c r="B7610" s="10">
        <v>2026</v>
      </c>
      <c r="C7610" s="10" t="s">
        <v>45</v>
      </c>
      <c r="D7610" s="10" t="s">
        <v>31</v>
      </c>
      <c r="E7610" s="10" t="s">
        <v>35</v>
      </c>
      <c r="F7610" s="10" t="s">
        <v>18</v>
      </c>
      <c r="G7610" s="10" t="s">
        <v>44</v>
      </c>
      <c r="H7610" s="10" t="s">
        <v>34</v>
      </c>
      <c r="I7610" s="10" t="s">
        <v>21</v>
      </c>
      <c r="O7610" s="10">
        <f t="shared" si="118"/>
        <v>1</v>
      </c>
    </row>
    <row r="7611" spans="2:15" x14ac:dyDescent="0.3">
      <c r="B7611" s="10">
        <v>2023</v>
      </c>
      <c r="C7611" s="10" t="s">
        <v>36</v>
      </c>
      <c r="D7611" s="10" t="s">
        <v>33</v>
      </c>
      <c r="E7611" s="10" t="s">
        <v>35</v>
      </c>
      <c r="F7611" s="10" t="s">
        <v>18</v>
      </c>
      <c r="G7611" s="10" t="s">
        <v>44</v>
      </c>
      <c r="H7611" s="10" t="s">
        <v>27</v>
      </c>
      <c r="I7611" s="10" t="s">
        <v>21</v>
      </c>
      <c r="O7611" s="10">
        <f t="shared" si="118"/>
        <v>1</v>
      </c>
    </row>
    <row r="7612" spans="2:15" x14ac:dyDescent="0.3">
      <c r="B7612" s="10">
        <v>2023</v>
      </c>
      <c r="C7612" s="10" t="s">
        <v>45</v>
      </c>
      <c r="D7612" s="10" t="s">
        <v>33</v>
      </c>
      <c r="E7612" s="10" t="s">
        <v>24</v>
      </c>
      <c r="F7612" s="10" t="s">
        <v>25</v>
      </c>
      <c r="G7612" s="10" t="s">
        <v>26</v>
      </c>
      <c r="H7612" s="10" t="s">
        <v>20</v>
      </c>
      <c r="I7612" s="10" t="s">
        <v>28</v>
      </c>
      <c r="O7612" s="10">
        <f t="shared" si="118"/>
        <v>1</v>
      </c>
    </row>
    <row r="7613" spans="2:15" x14ac:dyDescent="0.3">
      <c r="B7613" s="10">
        <v>2023</v>
      </c>
      <c r="C7613" s="10" t="s">
        <v>43</v>
      </c>
      <c r="D7613" s="10" t="s">
        <v>37</v>
      </c>
      <c r="E7613" s="10" t="s">
        <v>17</v>
      </c>
      <c r="F7613" s="10" t="s">
        <v>25</v>
      </c>
      <c r="G7613" s="10" t="s">
        <v>19</v>
      </c>
      <c r="H7613" s="10" t="s">
        <v>27</v>
      </c>
      <c r="I7613" s="10" t="s">
        <v>28</v>
      </c>
      <c r="O7613" s="10">
        <f t="shared" si="118"/>
        <v>1</v>
      </c>
    </row>
    <row r="7614" spans="2:15" x14ac:dyDescent="0.3">
      <c r="B7614" s="10">
        <v>2024</v>
      </c>
      <c r="C7614" s="10" t="s">
        <v>29</v>
      </c>
      <c r="D7614" s="10" t="s">
        <v>37</v>
      </c>
      <c r="E7614" s="10" t="s">
        <v>35</v>
      </c>
      <c r="F7614" s="10" t="s">
        <v>18</v>
      </c>
      <c r="G7614" s="10" t="s">
        <v>44</v>
      </c>
      <c r="H7614" s="10" t="s">
        <v>20</v>
      </c>
      <c r="I7614" s="10" t="s">
        <v>21</v>
      </c>
      <c r="O7614" s="10">
        <f t="shared" si="118"/>
        <v>1</v>
      </c>
    </row>
    <row r="7615" spans="2:15" x14ac:dyDescent="0.3">
      <c r="B7615" s="10">
        <v>2023</v>
      </c>
      <c r="C7615" s="10" t="s">
        <v>22</v>
      </c>
      <c r="D7615" s="10" t="s">
        <v>31</v>
      </c>
      <c r="E7615" s="10" t="s">
        <v>35</v>
      </c>
      <c r="F7615" s="10" t="s">
        <v>30</v>
      </c>
      <c r="G7615" s="10" t="s">
        <v>38</v>
      </c>
      <c r="H7615" s="10" t="s">
        <v>27</v>
      </c>
      <c r="I7615" s="10" t="s">
        <v>28</v>
      </c>
      <c r="O7615" s="10">
        <f t="shared" si="118"/>
        <v>1</v>
      </c>
    </row>
    <row r="7616" spans="2:15" x14ac:dyDescent="0.3">
      <c r="B7616" s="10">
        <v>2024</v>
      </c>
      <c r="C7616" s="10" t="s">
        <v>45</v>
      </c>
      <c r="D7616" s="10" t="s">
        <v>31</v>
      </c>
      <c r="E7616" s="10" t="s">
        <v>35</v>
      </c>
      <c r="F7616" s="10" t="s">
        <v>30</v>
      </c>
      <c r="G7616" s="10" t="s">
        <v>32</v>
      </c>
      <c r="H7616" s="10" t="s">
        <v>20</v>
      </c>
      <c r="I7616" s="10" t="s">
        <v>21</v>
      </c>
      <c r="O7616" s="10">
        <f t="shared" si="118"/>
        <v>1</v>
      </c>
    </row>
    <row r="7617" spans="2:15" x14ac:dyDescent="0.3">
      <c r="B7617" s="10">
        <v>2021</v>
      </c>
      <c r="C7617" s="10" t="s">
        <v>43</v>
      </c>
      <c r="D7617" s="10" t="s">
        <v>37</v>
      </c>
      <c r="E7617" s="10" t="s">
        <v>17</v>
      </c>
      <c r="F7617" s="10" t="s">
        <v>30</v>
      </c>
      <c r="G7617" s="10" t="s">
        <v>19</v>
      </c>
      <c r="H7617" s="10" t="s">
        <v>20</v>
      </c>
      <c r="I7617" s="10" t="s">
        <v>28</v>
      </c>
      <c r="O7617" s="10">
        <f t="shared" si="118"/>
        <v>1</v>
      </c>
    </row>
    <row r="7618" spans="2:15" x14ac:dyDescent="0.3">
      <c r="B7618" s="10">
        <v>2025</v>
      </c>
      <c r="C7618" s="10" t="s">
        <v>15</v>
      </c>
      <c r="D7618" s="10" t="s">
        <v>16</v>
      </c>
      <c r="E7618" s="10" t="s">
        <v>24</v>
      </c>
      <c r="F7618" s="10" t="s">
        <v>30</v>
      </c>
      <c r="G7618" s="10" t="s">
        <v>44</v>
      </c>
      <c r="H7618" s="10" t="s">
        <v>34</v>
      </c>
      <c r="I7618" s="10" t="s">
        <v>21</v>
      </c>
      <c r="O7618" s="10">
        <f t="shared" si="118"/>
        <v>1</v>
      </c>
    </row>
    <row r="7619" spans="2:15" x14ac:dyDescent="0.3">
      <c r="B7619" s="10">
        <v>2020</v>
      </c>
      <c r="C7619" s="10" t="s">
        <v>36</v>
      </c>
      <c r="D7619" s="10" t="s">
        <v>31</v>
      </c>
      <c r="E7619" s="10" t="s">
        <v>17</v>
      </c>
      <c r="F7619" s="10" t="s">
        <v>25</v>
      </c>
      <c r="G7619" s="10" t="s">
        <v>38</v>
      </c>
      <c r="H7619" s="10" t="s">
        <v>27</v>
      </c>
      <c r="I7619" s="10" t="s">
        <v>34</v>
      </c>
      <c r="O7619" s="10">
        <f t="shared" si="118"/>
        <v>1</v>
      </c>
    </row>
    <row r="7620" spans="2:15" x14ac:dyDescent="0.3">
      <c r="B7620" s="10">
        <v>2020</v>
      </c>
      <c r="C7620" s="10" t="s">
        <v>15</v>
      </c>
      <c r="D7620" s="10" t="s">
        <v>42</v>
      </c>
      <c r="E7620" s="10" t="s">
        <v>24</v>
      </c>
      <c r="F7620" s="10" t="s">
        <v>18</v>
      </c>
      <c r="G7620" s="10" t="s">
        <v>40</v>
      </c>
      <c r="H7620" s="10" t="s">
        <v>20</v>
      </c>
      <c r="I7620" s="10" t="s">
        <v>28</v>
      </c>
      <c r="O7620" s="10">
        <f t="shared" si="118"/>
        <v>1</v>
      </c>
    </row>
    <row r="7621" spans="2:15" x14ac:dyDescent="0.3">
      <c r="B7621" s="10">
        <v>2023</v>
      </c>
      <c r="C7621" s="10" t="s">
        <v>45</v>
      </c>
      <c r="D7621" s="10" t="s">
        <v>42</v>
      </c>
      <c r="E7621" s="10" t="s">
        <v>35</v>
      </c>
      <c r="F7621" s="10" t="s">
        <v>25</v>
      </c>
      <c r="G7621" s="10" t="s">
        <v>44</v>
      </c>
      <c r="H7621" s="10" t="s">
        <v>39</v>
      </c>
      <c r="I7621" s="10" t="s">
        <v>28</v>
      </c>
      <c r="O7621" s="10">
        <f t="shared" ref="O7621:O7684" si="119">SUBTOTAL(103,B7621)</f>
        <v>1</v>
      </c>
    </row>
    <row r="7622" spans="2:15" x14ac:dyDescent="0.3">
      <c r="B7622" s="10">
        <v>2023</v>
      </c>
      <c r="C7622" s="10" t="s">
        <v>15</v>
      </c>
      <c r="D7622" s="10" t="s">
        <v>42</v>
      </c>
      <c r="E7622" s="10" t="s">
        <v>17</v>
      </c>
      <c r="F7622" s="10" t="s">
        <v>30</v>
      </c>
      <c r="G7622" s="10" t="s">
        <v>32</v>
      </c>
      <c r="H7622" s="10" t="s">
        <v>20</v>
      </c>
      <c r="I7622" s="10" t="s">
        <v>34</v>
      </c>
      <c r="O7622" s="10">
        <f t="shared" si="119"/>
        <v>1</v>
      </c>
    </row>
    <row r="7623" spans="2:15" x14ac:dyDescent="0.3">
      <c r="B7623" s="10">
        <v>2020</v>
      </c>
      <c r="C7623" s="10" t="s">
        <v>41</v>
      </c>
      <c r="D7623" s="10" t="s">
        <v>42</v>
      </c>
      <c r="E7623" s="10" t="s">
        <v>35</v>
      </c>
      <c r="F7623" s="10" t="s">
        <v>18</v>
      </c>
      <c r="G7623" s="10" t="s">
        <v>38</v>
      </c>
      <c r="H7623" s="10" t="s">
        <v>39</v>
      </c>
      <c r="I7623" s="10" t="s">
        <v>28</v>
      </c>
      <c r="O7623" s="10">
        <f t="shared" si="119"/>
        <v>1</v>
      </c>
    </row>
    <row r="7624" spans="2:15" x14ac:dyDescent="0.3">
      <c r="B7624" s="10">
        <v>2026</v>
      </c>
      <c r="C7624" s="10" t="s">
        <v>43</v>
      </c>
      <c r="D7624" s="10" t="s">
        <v>23</v>
      </c>
      <c r="E7624" s="10" t="s">
        <v>35</v>
      </c>
      <c r="F7624" s="10" t="s">
        <v>30</v>
      </c>
      <c r="G7624" s="10" t="s">
        <v>19</v>
      </c>
      <c r="H7624" s="10" t="s">
        <v>27</v>
      </c>
      <c r="I7624" s="10" t="s">
        <v>34</v>
      </c>
      <c r="O7624" s="10">
        <f t="shared" si="119"/>
        <v>1</v>
      </c>
    </row>
    <row r="7625" spans="2:15" x14ac:dyDescent="0.3">
      <c r="B7625" s="10">
        <v>2024</v>
      </c>
      <c r="C7625" s="10" t="s">
        <v>22</v>
      </c>
      <c r="D7625" s="10" t="s">
        <v>33</v>
      </c>
      <c r="E7625" s="10" t="s">
        <v>35</v>
      </c>
      <c r="F7625" s="10" t="s">
        <v>30</v>
      </c>
      <c r="G7625" s="10" t="s">
        <v>32</v>
      </c>
      <c r="H7625" s="10" t="s">
        <v>27</v>
      </c>
      <c r="I7625" s="10" t="s">
        <v>28</v>
      </c>
      <c r="O7625" s="10">
        <f t="shared" si="119"/>
        <v>1</v>
      </c>
    </row>
    <row r="7626" spans="2:15" x14ac:dyDescent="0.3">
      <c r="B7626" s="10">
        <v>2024</v>
      </c>
      <c r="C7626" s="10" t="s">
        <v>36</v>
      </c>
      <c r="D7626" s="10" t="s">
        <v>33</v>
      </c>
      <c r="E7626" s="10" t="s">
        <v>17</v>
      </c>
      <c r="F7626" s="10" t="s">
        <v>30</v>
      </c>
      <c r="G7626" s="10" t="s">
        <v>40</v>
      </c>
      <c r="H7626" s="10" t="s">
        <v>39</v>
      </c>
      <c r="I7626" s="10" t="s">
        <v>34</v>
      </c>
      <c r="O7626" s="10">
        <f t="shared" si="119"/>
        <v>1</v>
      </c>
    </row>
    <row r="7627" spans="2:15" x14ac:dyDescent="0.3">
      <c r="B7627" s="10">
        <v>2026</v>
      </c>
      <c r="C7627" s="10" t="s">
        <v>41</v>
      </c>
      <c r="D7627" s="10" t="s">
        <v>42</v>
      </c>
      <c r="E7627" s="10" t="s">
        <v>24</v>
      </c>
      <c r="F7627" s="10" t="s">
        <v>25</v>
      </c>
      <c r="G7627" s="10" t="s">
        <v>32</v>
      </c>
      <c r="H7627" s="10" t="s">
        <v>39</v>
      </c>
      <c r="I7627" s="10" t="s">
        <v>28</v>
      </c>
      <c r="O7627" s="10">
        <f t="shared" si="119"/>
        <v>1</v>
      </c>
    </row>
    <row r="7628" spans="2:15" x14ac:dyDescent="0.3">
      <c r="B7628" s="10">
        <v>2025</v>
      </c>
      <c r="C7628" s="10" t="s">
        <v>22</v>
      </c>
      <c r="D7628" s="10" t="s">
        <v>33</v>
      </c>
      <c r="E7628" s="10" t="s">
        <v>17</v>
      </c>
      <c r="F7628" s="10" t="s">
        <v>30</v>
      </c>
      <c r="G7628" s="10" t="s">
        <v>40</v>
      </c>
      <c r="H7628" s="10" t="s">
        <v>27</v>
      </c>
      <c r="I7628" s="10" t="s">
        <v>28</v>
      </c>
      <c r="O7628" s="10">
        <f t="shared" si="119"/>
        <v>1</v>
      </c>
    </row>
    <row r="7629" spans="2:15" x14ac:dyDescent="0.3">
      <c r="B7629" s="10">
        <v>2020</v>
      </c>
      <c r="C7629" s="10" t="s">
        <v>43</v>
      </c>
      <c r="D7629" s="10" t="s">
        <v>33</v>
      </c>
      <c r="E7629" s="10" t="s">
        <v>35</v>
      </c>
      <c r="F7629" s="10" t="s">
        <v>18</v>
      </c>
      <c r="G7629" s="10" t="s">
        <v>19</v>
      </c>
      <c r="H7629" s="10" t="s">
        <v>20</v>
      </c>
      <c r="I7629" s="10" t="s">
        <v>21</v>
      </c>
      <c r="O7629" s="10">
        <f t="shared" si="119"/>
        <v>1</v>
      </c>
    </row>
    <row r="7630" spans="2:15" x14ac:dyDescent="0.3">
      <c r="B7630" s="10">
        <v>2024</v>
      </c>
      <c r="C7630" s="10" t="s">
        <v>29</v>
      </c>
      <c r="D7630" s="10" t="s">
        <v>42</v>
      </c>
      <c r="E7630" s="10" t="s">
        <v>17</v>
      </c>
      <c r="F7630" s="10" t="s">
        <v>18</v>
      </c>
      <c r="G7630" s="10" t="s">
        <v>32</v>
      </c>
      <c r="H7630" s="10" t="s">
        <v>20</v>
      </c>
      <c r="I7630" s="10" t="s">
        <v>34</v>
      </c>
      <c r="O7630" s="10">
        <f t="shared" si="119"/>
        <v>1</v>
      </c>
    </row>
    <row r="7631" spans="2:15" x14ac:dyDescent="0.3">
      <c r="B7631" s="10">
        <v>2025</v>
      </c>
      <c r="C7631" s="10" t="s">
        <v>22</v>
      </c>
      <c r="D7631" s="10" t="s">
        <v>37</v>
      </c>
      <c r="E7631" s="10" t="s">
        <v>24</v>
      </c>
      <c r="F7631" s="10" t="s">
        <v>18</v>
      </c>
      <c r="G7631" s="10" t="s">
        <v>38</v>
      </c>
      <c r="H7631" s="10" t="s">
        <v>39</v>
      </c>
      <c r="I7631" s="10" t="s">
        <v>28</v>
      </c>
      <c r="O7631" s="10">
        <f t="shared" si="119"/>
        <v>1</v>
      </c>
    </row>
    <row r="7632" spans="2:15" x14ac:dyDescent="0.3">
      <c r="B7632" s="10">
        <v>2025</v>
      </c>
      <c r="C7632" s="10" t="s">
        <v>15</v>
      </c>
      <c r="D7632" s="10" t="s">
        <v>42</v>
      </c>
      <c r="E7632" s="10" t="s">
        <v>17</v>
      </c>
      <c r="F7632" s="10" t="s">
        <v>18</v>
      </c>
      <c r="G7632" s="10" t="s">
        <v>32</v>
      </c>
      <c r="H7632" s="10" t="s">
        <v>39</v>
      </c>
      <c r="I7632" s="10" t="s">
        <v>28</v>
      </c>
      <c r="O7632" s="10">
        <f t="shared" si="119"/>
        <v>1</v>
      </c>
    </row>
    <row r="7633" spans="2:15" x14ac:dyDescent="0.3">
      <c r="B7633" s="10">
        <v>2023</v>
      </c>
      <c r="C7633" s="10" t="s">
        <v>43</v>
      </c>
      <c r="D7633" s="10" t="s">
        <v>42</v>
      </c>
      <c r="E7633" s="10" t="s">
        <v>24</v>
      </c>
      <c r="F7633" s="10" t="s">
        <v>18</v>
      </c>
      <c r="G7633" s="10" t="s">
        <v>44</v>
      </c>
      <c r="H7633" s="10" t="s">
        <v>34</v>
      </c>
      <c r="I7633" s="10" t="s">
        <v>28</v>
      </c>
      <c r="O7633" s="10">
        <f t="shared" si="119"/>
        <v>1</v>
      </c>
    </row>
    <row r="7634" spans="2:15" x14ac:dyDescent="0.3">
      <c r="B7634" s="10">
        <v>2023</v>
      </c>
      <c r="C7634" s="10" t="s">
        <v>43</v>
      </c>
      <c r="D7634" s="10" t="s">
        <v>31</v>
      </c>
      <c r="E7634" s="10" t="s">
        <v>24</v>
      </c>
      <c r="F7634" s="10" t="s">
        <v>25</v>
      </c>
      <c r="G7634" s="10" t="s">
        <v>32</v>
      </c>
      <c r="H7634" s="10" t="s">
        <v>27</v>
      </c>
      <c r="I7634" s="10" t="s">
        <v>34</v>
      </c>
      <c r="O7634" s="10">
        <f t="shared" si="119"/>
        <v>1</v>
      </c>
    </row>
    <row r="7635" spans="2:15" x14ac:dyDescent="0.3">
      <c r="B7635" s="10">
        <v>2020</v>
      </c>
      <c r="C7635" s="10" t="s">
        <v>43</v>
      </c>
      <c r="D7635" s="10" t="s">
        <v>31</v>
      </c>
      <c r="E7635" s="10" t="s">
        <v>24</v>
      </c>
      <c r="F7635" s="10" t="s">
        <v>25</v>
      </c>
      <c r="G7635" s="10" t="s">
        <v>19</v>
      </c>
      <c r="H7635" s="10" t="s">
        <v>34</v>
      </c>
      <c r="I7635" s="10" t="s">
        <v>28</v>
      </c>
      <c r="O7635" s="10">
        <f t="shared" si="119"/>
        <v>1</v>
      </c>
    </row>
    <row r="7636" spans="2:15" x14ac:dyDescent="0.3">
      <c r="B7636" s="10">
        <v>2022</v>
      </c>
      <c r="C7636" s="10" t="s">
        <v>29</v>
      </c>
      <c r="D7636" s="10" t="s">
        <v>33</v>
      </c>
      <c r="E7636" s="10" t="s">
        <v>17</v>
      </c>
      <c r="F7636" s="10" t="s">
        <v>30</v>
      </c>
      <c r="G7636" s="10" t="s">
        <v>26</v>
      </c>
      <c r="H7636" s="10" t="s">
        <v>39</v>
      </c>
      <c r="I7636" s="10" t="s">
        <v>28</v>
      </c>
      <c r="O7636" s="10">
        <f t="shared" si="119"/>
        <v>1</v>
      </c>
    </row>
    <row r="7637" spans="2:15" x14ac:dyDescent="0.3">
      <c r="B7637" s="10">
        <v>2024</v>
      </c>
      <c r="C7637" s="10" t="s">
        <v>15</v>
      </c>
      <c r="D7637" s="10" t="s">
        <v>37</v>
      </c>
      <c r="E7637" s="10" t="s">
        <v>35</v>
      </c>
      <c r="F7637" s="10" t="s">
        <v>30</v>
      </c>
      <c r="G7637" s="10" t="s">
        <v>32</v>
      </c>
      <c r="H7637" s="10" t="s">
        <v>27</v>
      </c>
      <c r="I7637" s="10" t="s">
        <v>28</v>
      </c>
      <c r="O7637" s="10">
        <f t="shared" si="119"/>
        <v>1</v>
      </c>
    </row>
    <row r="7638" spans="2:15" x14ac:dyDescent="0.3">
      <c r="B7638" s="10">
        <v>2024</v>
      </c>
      <c r="C7638" s="10" t="s">
        <v>22</v>
      </c>
      <c r="D7638" s="10" t="s">
        <v>33</v>
      </c>
      <c r="E7638" s="10" t="s">
        <v>24</v>
      </c>
      <c r="F7638" s="10" t="s">
        <v>25</v>
      </c>
      <c r="G7638" s="10" t="s">
        <v>38</v>
      </c>
      <c r="H7638" s="10" t="s">
        <v>34</v>
      </c>
      <c r="I7638" s="10" t="s">
        <v>28</v>
      </c>
      <c r="O7638" s="10">
        <f t="shared" si="119"/>
        <v>1</v>
      </c>
    </row>
    <row r="7639" spans="2:15" x14ac:dyDescent="0.3">
      <c r="B7639" s="10">
        <v>2024</v>
      </c>
      <c r="C7639" s="10" t="s">
        <v>45</v>
      </c>
      <c r="D7639" s="10" t="s">
        <v>16</v>
      </c>
      <c r="E7639" s="10" t="s">
        <v>24</v>
      </c>
      <c r="F7639" s="10" t="s">
        <v>18</v>
      </c>
      <c r="G7639" s="10" t="s">
        <v>19</v>
      </c>
      <c r="H7639" s="10" t="s">
        <v>34</v>
      </c>
      <c r="I7639" s="10" t="s">
        <v>34</v>
      </c>
      <c r="O7639" s="10">
        <f t="shared" si="119"/>
        <v>1</v>
      </c>
    </row>
    <row r="7640" spans="2:15" x14ac:dyDescent="0.3">
      <c r="B7640" s="10">
        <v>2026</v>
      </c>
      <c r="C7640" s="10" t="s">
        <v>15</v>
      </c>
      <c r="D7640" s="10" t="s">
        <v>33</v>
      </c>
      <c r="E7640" s="10" t="s">
        <v>17</v>
      </c>
      <c r="F7640" s="10" t="s">
        <v>30</v>
      </c>
      <c r="G7640" s="10" t="s">
        <v>32</v>
      </c>
      <c r="H7640" s="10" t="s">
        <v>39</v>
      </c>
      <c r="I7640" s="10" t="s">
        <v>34</v>
      </c>
      <c r="O7640" s="10">
        <f t="shared" si="119"/>
        <v>1</v>
      </c>
    </row>
    <row r="7641" spans="2:15" x14ac:dyDescent="0.3">
      <c r="B7641" s="10">
        <v>2024</v>
      </c>
      <c r="C7641" s="10" t="s">
        <v>15</v>
      </c>
      <c r="D7641" s="10" t="s">
        <v>16</v>
      </c>
      <c r="E7641" s="10" t="s">
        <v>17</v>
      </c>
      <c r="F7641" s="10" t="s">
        <v>25</v>
      </c>
      <c r="G7641" s="10" t="s">
        <v>19</v>
      </c>
      <c r="H7641" s="10" t="s">
        <v>20</v>
      </c>
      <c r="I7641" s="10" t="s">
        <v>28</v>
      </c>
      <c r="O7641" s="10">
        <f t="shared" si="119"/>
        <v>1</v>
      </c>
    </row>
    <row r="7642" spans="2:15" x14ac:dyDescent="0.3">
      <c r="B7642" s="10">
        <v>2022</v>
      </c>
      <c r="C7642" s="10" t="s">
        <v>22</v>
      </c>
      <c r="D7642" s="10" t="s">
        <v>42</v>
      </c>
      <c r="E7642" s="10" t="s">
        <v>35</v>
      </c>
      <c r="F7642" s="10" t="s">
        <v>30</v>
      </c>
      <c r="G7642" s="10" t="s">
        <v>38</v>
      </c>
      <c r="H7642" s="10" t="s">
        <v>27</v>
      </c>
      <c r="I7642" s="10" t="s">
        <v>34</v>
      </c>
      <c r="O7642" s="10">
        <f t="shared" si="119"/>
        <v>1</v>
      </c>
    </row>
    <row r="7643" spans="2:15" x14ac:dyDescent="0.3">
      <c r="B7643" s="10">
        <v>2026</v>
      </c>
      <c r="C7643" s="10" t="s">
        <v>41</v>
      </c>
      <c r="D7643" s="10" t="s">
        <v>23</v>
      </c>
      <c r="E7643" s="10" t="s">
        <v>17</v>
      </c>
      <c r="F7643" s="10" t="s">
        <v>18</v>
      </c>
      <c r="G7643" s="10" t="s">
        <v>40</v>
      </c>
      <c r="H7643" s="10" t="s">
        <v>39</v>
      </c>
      <c r="I7643" s="10" t="s">
        <v>28</v>
      </c>
      <c r="O7643" s="10">
        <f t="shared" si="119"/>
        <v>1</v>
      </c>
    </row>
    <row r="7644" spans="2:15" x14ac:dyDescent="0.3">
      <c r="B7644" s="10">
        <v>2024</v>
      </c>
      <c r="C7644" s="10" t="s">
        <v>22</v>
      </c>
      <c r="D7644" s="10" t="s">
        <v>16</v>
      </c>
      <c r="E7644" s="10" t="s">
        <v>35</v>
      </c>
      <c r="F7644" s="10" t="s">
        <v>25</v>
      </c>
      <c r="G7644" s="10" t="s">
        <v>26</v>
      </c>
      <c r="H7644" s="10" t="s">
        <v>34</v>
      </c>
      <c r="I7644" s="10" t="s">
        <v>34</v>
      </c>
      <c r="O7644" s="10">
        <f t="shared" si="119"/>
        <v>1</v>
      </c>
    </row>
    <row r="7645" spans="2:15" x14ac:dyDescent="0.3">
      <c r="B7645" s="10">
        <v>2026</v>
      </c>
      <c r="C7645" s="10" t="s">
        <v>15</v>
      </c>
      <c r="D7645" s="10" t="s">
        <v>37</v>
      </c>
      <c r="E7645" s="10" t="s">
        <v>24</v>
      </c>
      <c r="F7645" s="10" t="s">
        <v>18</v>
      </c>
      <c r="G7645" s="10" t="s">
        <v>44</v>
      </c>
      <c r="H7645" s="10" t="s">
        <v>27</v>
      </c>
      <c r="I7645" s="10" t="s">
        <v>34</v>
      </c>
      <c r="O7645" s="10">
        <f t="shared" si="119"/>
        <v>1</v>
      </c>
    </row>
    <row r="7646" spans="2:15" x14ac:dyDescent="0.3">
      <c r="B7646" s="10">
        <v>2022</v>
      </c>
      <c r="C7646" s="10" t="s">
        <v>36</v>
      </c>
      <c r="D7646" s="10" t="s">
        <v>16</v>
      </c>
      <c r="E7646" s="10" t="s">
        <v>35</v>
      </c>
      <c r="F7646" s="10" t="s">
        <v>25</v>
      </c>
      <c r="G7646" s="10" t="s">
        <v>38</v>
      </c>
      <c r="H7646" s="10" t="s">
        <v>34</v>
      </c>
      <c r="I7646" s="10" t="s">
        <v>28</v>
      </c>
      <c r="O7646" s="10">
        <f t="shared" si="119"/>
        <v>1</v>
      </c>
    </row>
    <row r="7647" spans="2:15" x14ac:dyDescent="0.3">
      <c r="B7647" s="10">
        <v>2023</v>
      </c>
      <c r="C7647" s="10" t="s">
        <v>45</v>
      </c>
      <c r="D7647" s="10" t="s">
        <v>37</v>
      </c>
      <c r="E7647" s="10" t="s">
        <v>35</v>
      </c>
      <c r="F7647" s="10" t="s">
        <v>30</v>
      </c>
      <c r="G7647" s="10" t="s">
        <v>32</v>
      </c>
      <c r="H7647" s="10" t="s">
        <v>39</v>
      </c>
      <c r="I7647" s="10" t="s">
        <v>28</v>
      </c>
      <c r="O7647" s="10">
        <f t="shared" si="119"/>
        <v>1</v>
      </c>
    </row>
    <row r="7648" spans="2:15" x14ac:dyDescent="0.3">
      <c r="B7648" s="10">
        <v>2021</v>
      </c>
      <c r="C7648" s="10" t="s">
        <v>41</v>
      </c>
      <c r="D7648" s="10" t="s">
        <v>33</v>
      </c>
      <c r="E7648" s="10" t="s">
        <v>24</v>
      </c>
      <c r="F7648" s="10" t="s">
        <v>18</v>
      </c>
      <c r="G7648" s="10" t="s">
        <v>40</v>
      </c>
      <c r="H7648" s="10" t="s">
        <v>27</v>
      </c>
      <c r="I7648" s="10" t="s">
        <v>28</v>
      </c>
      <c r="O7648" s="10">
        <f t="shared" si="119"/>
        <v>1</v>
      </c>
    </row>
    <row r="7649" spans="2:15" x14ac:dyDescent="0.3">
      <c r="B7649" s="10">
        <v>2021</v>
      </c>
      <c r="C7649" s="10" t="s">
        <v>36</v>
      </c>
      <c r="D7649" s="10" t="s">
        <v>31</v>
      </c>
      <c r="E7649" s="10" t="s">
        <v>24</v>
      </c>
      <c r="F7649" s="10" t="s">
        <v>25</v>
      </c>
      <c r="G7649" s="10" t="s">
        <v>44</v>
      </c>
      <c r="H7649" s="10" t="s">
        <v>39</v>
      </c>
      <c r="I7649" s="10" t="s">
        <v>28</v>
      </c>
      <c r="O7649" s="10">
        <f t="shared" si="119"/>
        <v>1</v>
      </c>
    </row>
    <row r="7650" spans="2:15" x14ac:dyDescent="0.3">
      <c r="B7650" s="10">
        <v>2025</v>
      </c>
      <c r="C7650" s="10" t="s">
        <v>29</v>
      </c>
      <c r="D7650" s="10" t="s">
        <v>31</v>
      </c>
      <c r="E7650" s="10" t="s">
        <v>17</v>
      </c>
      <c r="F7650" s="10" t="s">
        <v>18</v>
      </c>
      <c r="G7650" s="10" t="s">
        <v>38</v>
      </c>
      <c r="H7650" s="10" t="s">
        <v>20</v>
      </c>
      <c r="I7650" s="10" t="s">
        <v>28</v>
      </c>
      <c r="O7650" s="10">
        <f t="shared" si="119"/>
        <v>1</v>
      </c>
    </row>
    <row r="7651" spans="2:15" x14ac:dyDescent="0.3">
      <c r="B7651" s="10">
        <v>2024</v>
      </c>
      <c r="C7651" s="10" t="s">
        <v>43</v>
      </c>
      <c r="D7651" s="10" t="s">
        <v>31</v>
      </c>
      <c r="E7651" s="10" t="s">
        <v>35</v>
      </c>
      <c r="F7651" s="10" t="s">
        <v>25</v>
      </c>
      <c r="G7651" s="10" t="s">
        <v>32</v>
      </c>
      <c r="H7651" s="10" t="s">
        <v>27</v>
      </c>
      <c r="I7651" s="10" t="s">
        <v>21</v>
      </c>
      <c r="O7651" s="10">
        <f t="shared" si="119"/>
        <v>1</v>
      </c>
    </row>
    <row r="7652" spans="2:15" x14ac:dyDescent="0.3">
      <c r="B7652" s="10">
        <v>2024</v>
      </c>
      <c r="C7652" s="10" t="s">
        <v>22</v>
      </c>
      <c r="D7652" s="10" t="s">
        <v>37</v>
      </c>
      <c r="E7652" s="10" t="s">
        <v>24</v>
      </c>
      <c r="F7652" s="10" t="s">
        <v>18</v>
      </c>
      <c r="G7652" s="10" t="s">
        <v>38</v>
      </c>
      <c r="H7652" s="10" t="s">
        <v>20</v>
      </c>
      <c r="I7652" s="10" t="s">
        <v>28</v>
      </c>
      <c r="O7652" s="10">
        <f t="shared" si="119"/>
        <v>1</v>
      </c>
    </row>
    <row r="7653" spans="2:15" x14ac:dyDescent="0.3">
      <c r="B7653" s="10">
        <v>2025</v>
      </c>
      <c r="C7653" s="10" t="s">
        <v>29</v>
      </c>
      <c r="D7653" s="10" t="s">
        <v>31</v>
      </c>
      <c r="E7653" s="10" t="s">
        <v>24</v>
      </c>
      <c r="F7653" s="10" t="s">
        <v>30</v>
      </c>
      <c r="G7653" s="10" t="s">
        <v>26</v>
      </c>
      <c r="H7653" s="10" t="s">
        <v>20</v>
      </c>
      <c r="I7653" s="10" t="s">
        <v>34</v>
      </c>
      <c r="O7653" s="10">
        <f t="shared" si="119"/>
        <v>1</v>
      </c>
    </row>
    <row r="7654" spans="2:15" x14ac:dyDescent="0.3">
      <c r="B7654" s="10">
        <v>2020</v>
      </c>
      <c r="C7654" s="10" t="s">
        <v>22</v>
      </c>
      <c r="D7654" s="10" t="s">
        <v>23</v>
      </c>
      <c r="E7654" s="10" t="s">
        <v>35</v>
      </c>
      <c r="F7654" s="10" t="s">
        <v>18</v>
      </c>
      <c r="G7654" s="10" t="s">
        <v>38</v>
      </c>
      <c r="H7654" s="10" t="s">
        <v>39</v>
      </c>
      <c r="I7654" s="10" t="s">
        <v>28</v>
      </c>
      <c r="O7654" s="10">
        <f t="shared" si="119"/>
        <v>1</v>
      </c>
    </row>
    <row r="7655" spans="2:15" x14ac:dyDescent="0.3">
      <c r="B7655" s="10">
        <v>2026</v>
      </c>
      <c r="C7655" s="10" t="s">
        <v>45</v>
      </c>
      <c r="D7655" s="10" t="s">
        <v>16</v>
      </c>
      <c r="E7655" s="10" t="s">
        <v>17</v>
      </c>
      <c r="F7655" s="10" t="s">
        <v>25</v>
      </c>
      <c r="G7655" s="10" t="s">
        <v>44</v>
      </c>
      <c r="H7655" s="10" t="s">
        <v>39</v>
      </c>
      <c r="I7655" s="10" t="s">
        <v>28</v>
      </c>
      <c r="O7655" s="10">
        <f t="shared" si="119"/>
        <v>1</v>
      </c>
    </row>
    <row r="7656" spans="2:15" x14ac:dyDescent="0.3">
      <c r="B7656" s="10">
        <v>2023</v>
      </c>
      <c r="C7656" s="10" t="s">
        <v>29</v>
      </c>
      <c r="D7656" s="10" t="s">
        <v>37</v>
      </c>
      <c r="E7656" s="10" t="s">
        <v>17</v>
      </c>
      <c r="F7656" s="10" t="s">
        <v>25</v>
      </c>
      <c r="G7656" s="10" t="s">
        <v>19</v>
      </c>
      <c r="H7656" s="10" t="s">
        <v>39</v>
      </c>
      <c r="I7656" s="10" t="s">
        <v>21</v>
      </c>
      <c r="O7656" s="10">
        <f t="shared" si="119"/>
        <v>1</v>
      </c>
    </row>
    <row r="7657" spans="2:15" x14ac:dyDescent="0.3">
      <c r="B7657" s="10">
        <v>2022</v>
      </c>
      <c r="C7657" s="10" t="s">
        <v>36</v>
      </c>
      <c r="D7657" s="10" t="s">
        <v>31</v>
      </c>
      <c r="E7657" s="10" t="s">
        <v>17</v>
      </c>
      <c r="F7657" s="10" t="s">
        <v>30</v>
      </c>
      <c r="G7657" s="10" t="s">
        <v>19</v>
      </c>
      <c r="H7657" s="10" t="s">
        <v>20</v>
      </c>
      <c r="I7657" s="10" t="s">
        <v>21</v>
      </c>
      <c r="O7657" s="10">
        <f t="shared" si="119"/>
        <v>1</v>
      </c>
    </row>
    <row r="7658" spans="2:15" x14ac:dyDescent="0.3">
      <c r="B7658" s="10">
        <v>2024</v>
      </c>
      <c r="C7658" s="10" t="s">
        <v>41</v>
      </c>
      <c r="D7658" s="10" t="s">
        <v>42</v>
      </c>
      <c r="E7658" s="10" t="s">
        <v>24</v>
      </c>
      <c r="F7658" s="10" t="s">
        <v>18</v>
      </c>
      <c r="G7658" s="10" t="s">
        <v>40</v>
      </c>
      <c r="H7658" s="10" t="s">
        <v>39</v>
      </c>
      <c r="I7658" s="10" t="s">
        <v>28</v>
      </c>
      <c r="O7658" s="10">
        <f t="shared" si="119"/>
        <v>1</v>
      </c>
    </row>
    <row r="7659" spans="2:15" x14ac:dyDescent="0.3">
      <c r="B7659" s="10">
        <v>2023</v>
      </c>
      <c r="C7659" s="10" t="s">
        <v>36</v>
      </c>
      <c r="D7659" s="10" t="s">
        <v>23</v>
      </c>
      <c r="E7659" s="10" t="s">
        <v>35</v>
      </c>
      <c r="F7659" s="10" t="s">
        <v>30</v>
      </c>
      <c r="G7659" s="10" t="s">
        <v>26</v>
      </c>
      <c r="H7659" s="10" t="s">
        <v>34</v>
      </c>
      <c r="I7659" s="10" t="s">
        <v>28</v>
      </c>
      <c r="O7659" s="10">
        <f t="shared" si="119"/>
        <v>1</v>
      </c>
    </row>
    <row r="7660" spans="2:15" x14ac:dyDescent="0.3">
      <c r="B7660" s="10">
        <v>2025</v>
      </c>
      <c r="C7660" s="10" t="s">
        <v>36</v>
      </c>
      <c r="D7660" s="10" t="s">
        <v>33</v>
      </c>
      <c r="E7660" s="10" t="s">
        <v>17</v>
      </c>
      <c r="F7660" s="10" t="s">
        <v>25</v>
      </c>
      <c r="G7660" s="10" t="s">
        <v>32</v>
      </c>
      <c r="H7660" s="10" t="s">
        <v>39</v>
      </c>
      <c r="I7660" s="10" t="s">
        <v>34</v>
      </c>
      <c r="O7660" s="10">
        <f t="shared" si="119"/>
        <v>1</v>
      </c>
    </row>
    <row r="7661" spans="2:15" x14ac:dyDescent="0.3">
      <c r="B7661" s="10">
        <v>2026</v>
      </c>
      <c r="C7661" s="10" t="s">
        <v>41</v>
      </c>
      <c r="D7661" s="10" t="s">
        <v>37</v>
      </c>
      <c r="E7661" s="10" t="s">
        <v>35</v>
      </c>
      <c r="F7661" s="10" t="s">
        <v>30</v>
      </c>
      <c r="G7661" s="10" t="s">
        <v>38</v>
      </c>
      <c r="H7661" s="10" t="s">
        <v>39</v>
      </c>
      <c r="I7661" s="10" t="s">
        <v>34</v>
      </c>
      <c r="O7661" s="10">
        <f t="shared" si="119"/>
        <v>1</v>
      </c>
    </row>
    <row r="7662" spans="2:15" x14ac:dyDescent="0.3">
      <c r="B7662" s="10">
        <v>2024</v>
      </c>
      <c r="C7662" s="10" t="s">
        <v>45</v>
      </c>
      <c r="D7662" s="10" t="s">
        <v>31</v>
      </c>
      <c r="E7662" s="10" t="s">
        <v>24</v>
      </c>
      <c r="F7662" s="10" t="s">
        <v>18</v>
      </c>
      <c r="G7662" s="10" t="s">
        <v>26</v>
      </c>
      <c r="H7662" s="10" t="s">
        <v>34</v>
      </c>
      <c r="I7662" s="10" t="s">
        <v>28</v>
      </c>
      <c r="O7662" s="10">
        <f t="shared" si="119"/>
        <v>1</v>
      </c>
    </row>
    <row r="7663" spans="2:15" x14ac:dyDescent="0.3">
      <c r="B7663" s="10">
        <v>2021</v>
      </c>
      <c r="C7663" s="10" t="s">
        <v>15</v>
      </c>
      <c r="D7663" s="10" t="s">
        <v>31</v>
      </c>
      <c r="E7663" s="10" t="s">
        <v>35</v>
      </c>
      <c r="F7663" s="10" t="s">
        <v>25</v>
      </c>
      <c r="G7663" s="10" t="s">
        <v>40</v>
      </c>
      <c r="H7663" s="10" t="s">
        <v>27</v>
      </c>
      <c r="I7663" s="10" t="s">
        <v>21</v>
      </c>
      <c r="O7663" s="10">
        <f t="shared" si="119"/>
        <v>1</v>
      </c>
    </row>
    <row r="7664" spans="2:15" x14ac:dyDescent="0.3">
      <c r="B7664" s="10">
        <v>2024</v>
      </c>
      <c r="C7664" s="10" t="s">
        <v>43</v>
      </c>
      <c r="D7664" s="10" t="s">
        <v>42</v>
      </c>
      <c r="E7664" s="10" t="s">
        <v>17</v>
      </c>
      <c r="F7664" s="10" t="s">
        <v>18</v>
      </c>
      <c r="G7664" s="10" t="s">
        <v>44</v>
      </c>
      <c r="H7664" s="10" t="s">
        <v>39</v>
      </c>
      <c r="I7664" s="10" t="s">
        <v>34</v>
      </c>
      <c r="O7664" s="10">
        <f t="shared" si="119"/>
        <v>1</v>
      </c>
    </row>
    <row r="7665" spans="2:15" x14ac:dyDescent="0.3">
      <c r="B7665" s="10">
        <v>2021</v>
      </c>
      <c r="C7665" s="10" t="s">
        <v>41</v>
      </c>
      <c r="D7665" s="10" t="s">
        <v>31</v>
      </c>
      <c r="E7665" s="10" t="s">
        <v>17</v>
      </c>
      <c r="F7665" s="10" t="s">
        <v>25</v>
      </c>
      <c r="G7665" s="10" t="s">
        <v>38</v>
      </c>
      <c r="H7665" s="10" t="s">
        <v>39</v>
      </c>
      <c r="I7665" s="10" t="s">
        <v>28</v>
      </c>
      <c r="O7665" s="10">
        <f t="shared" si="119"/>
        <v>1</v>
      </c>
    </row>
    <row r="7666" spans="2:15" x14ac:dyDescent="0.3">
      <c r="B7666" s="10">
        <v>2022</v>
      </c>
      <c r="C7666" s="10" t="s">
        <v>29</v>
      </c>
      <c r="D7666" s="10" t="s">
        <v>23</v>
      </c>
      <c r="E7666" s="10" t="s">
        <v>35</v>
      </c>
      <c r="F7666" s="10" t="s">
        <v>25</v>
      </c>
      <c r="G7666" s="10" t="s">
        <v>44</v>
      </c>
      <c r="H7666" s="10" t="s">
        <v>39</v>
      </c>
      <c r="I7666" s="10" t="s">
        <v>28</v>
      </c>
      <c r="O7666" s="10">
        <f t="shared" si="119"/>
        <v>1</v>
      </c>
    </row>
    <row r="7667" spans="2:15" x14ac:dyDescent="0.3">
      <c r="B7667" s="10">
        <v>2020</v>
      </c>
      <c r="C7667" s="10" t="s">
        <v>43</v>
      </c>
      <c r="D7667" s="10" t="s">
        <v>23</v>
      </c>
      <c r="E7667" s="10" t="s">
        <v>24</v>
      </c>
      <c r="F7667" s="10" t="s">
        <v>30</v>
      </c>
      <c r="G7667" s="10" t="s">
        <v>38</v>
      </c>
      <c r="H7667" s="10" t="s">
        <v>27</v>
      </c>
      <c r="I7667" s="10" t="s">
        <v>34</v>
      </c>
      <c r="O7667" s="10">
        <f t="shared" si="119"/>
        <v>1</v>
      </c>
    </row>
    <row r="7668" spans="2:15" x14ac:dyDescent="0.3">
      <c r="B7668" s="10">
        <v>2020</v>
      </c>
      <c r="C7668" s="10" t="s">
        <v>36</v>
      </c>
      <c r="D7668" s="10" t="s">
        <v>42</v>
      </c>
      <c r="E7668" s="10" t="s">
        <v>35</v>
      </c>
      <c r="F7668" s="10" t="s">
        <v>30</v>
      </c>
      <c r="G7668" s="10" t="s">
        <v>19</v>
      </c>
      <c r="H7668" s="10" t="s">
        <v>39</v>
      </c>
      <c r="I7668" s="10" t="s">
        <v>34</v>
      </c>
      <c r="O7668" s="10">
        <f t="shared" si="119"/>
        <v>1</v>
      </c>
    </row>
    <row r="7669" spans="2:15" x14ac:dyDescent="0.3">
      <c r="B7669" s="10">
        <v>2021</v>
      </c>
      <c r="C7669" s="10" t="s">
        <v>45</v>
      </c>
      <c r="D7669" s="10" t="s">
        <v>37</v>
      </c>
      <c r="E7669" s="10" t="s">
        <v>35</v>
      </c>
      <c r="F7669" s="10" t="s">
        <v>30</v>
      </c>
      <c r="G7669" s="10" t="s">
        <v>26</v>
      </c>
      <c r="H7669" s="10" t="s">
        <v>34</v>
      </c>
      <c r="I7669" s="10" t="s">
        <v>28</v>
      </c>
      <c r="O7669" s="10">
        <f t="shared" si="119"/>
        <v>1</v>
      </c>
    </row>
    <row r="7670" spans="2:15" x14ac:dyDescent="0.3">
      <c r="B7670" s="10">
        <v>2020</v>
      </c>
      <c r="C7670" s="10" t="s">
        <v>43</v>
      </c>
      <c r="D7670" s="10" t="s">
        <v>42</v>
      </c>
      <c r="E7670" s="10" t="s">
        <v>24</v>
      </c>
      <c r="F7670" s="10" t="s">
        <v>18</v>
      </c>
      <c r="G7670" s="10" t="s">
        <v>26</v>
      </c>
      <c r="H7670" s="10" t="s">
        <v>27</v>
      </c>
      <c r="I7670" s="10" t="s">
        <v>28</v>
      </c>
      <c r="O7670" s="10">
        <f t="shared" si="119"/>
        <v>1</v>
      </c>
    </row>
    <row r="7671" spans="2:15" x14ac:dyDescent="0.3">
      <c r="B7671" s="10">
        <v>2024</v>
      </c>
      <c r="C7671" s="10" t="s">
        <v>36</v>
      </c>
      <c r="D7671" s="10" t="s">
        <v>33</v>
      </c>
      <c r="E7671" s="10" t="s">
        <v>24</v>
      </c>
      <c r="F7671" s="10" t="s">
        <v>18</v>
      </c>
      <c r="G7671" s="10" t="s">
        <v>38</v>
      </c>
      <c r="H7671" s="10" t="s">
        <v>20</v>
      </c>
      <c r="I7671" s="10" t="s">
        <v>34</v>
      </c>
      <c r="O7671" s="10">
        <f t="shared" si="119"/>
        <v>1</v>
      </c>
    </row>
    <row r="7672" spans="2:15" x14ac:dyDescent="0.3">
      <c r="B7672" s="10">
        <v>2025</v>
      </c>
      <c r="C7672" s="10" t="s">
        <v>36</v>
      </c>
      <c r="D7672" s="10" t="s">
        <v>37</v>
      </c>
      <c r="E7672" s="10" t="s">
        <v>35</v>
      </c>
      <c r="F7672" s="10" t="s">
        <v>18</v>
      </c>
      <c r="G7672" s="10" t="s">
        <v>19</v>
      </c>
      <c r="H7672" s="10" t="s">
        <v>27</v>
      </c>
      <c r="I7672" s="10" t="s">
        <v>28</v>
      </c>
      <c r="O7672" s="10">
        <f t="shared" si="119"/>
        <v>1</v>
      </c>
    </row>
    <row r="7673" spans="2:15" x14ac:dyDescent="0.3">
      <c r="B7673" s="10">
        <v>2022</v>
      </c>
      <c r="C7673" s="10" t="s">
        <v>45</v>
      </c>
      <c r="D7673" s="10" t="s">
        <v>42</v>
      </c>
      <c r="E7673" s="10" t="s">
        <v>17</v>
      </c>
      <c r="F7673" s="10" t="s">
        <v>30</v>
      </c>
      <c r="G7673" s="10" t="s">
        <v>19</v>
      </c>
      <c r="H7673" s="10" t="s">
        <v>20</v>
      </c>
      <c r="I7673" s="10" t="s">
        <v>34</v>
      </c>
      <c r="O7673" s="10">
        <f t="shared" si="119"/>
        <v>1</v>
      </c>
    </row>
    <row r="7674" spans="2:15" x14ac:dyDescent="0.3">
      <c r="B7674" s="10">
        <v>2020</v>
      </c>
      <c r="C7674" s="10" t="s">
        <v>36</v>
      </c>
      <c r="D7674" s="10" t="s">
        <v>37</v>
      </c>
      <c r="E7674" s="10" t="s">
        <v>35</v>
      </c>
      <c r="F7674" s="10" t="s">
        <v>18</v>
      </c>
      <c r="G7674" s="10" t="s">
        <v>32</v>
      </c>
      <c r="H7674" s="10" t="s">
        <v>20</v>
      </c>
      <c r="I7674" s="10" t="s">
        <v>34</v>
      </c>
      <c r="O7674" s="10">
        <f t="shared" si="119"/>
        <v>1</v>
      </c>
    </row>
    <row r="7675" spans="2:15" x14ac:dyDescent="0.3">
      <c r="B7675" s="10">
        <v>2026</v>
      </c>
      <c r="C7675" s="10" t="s">
        <v>22</v>
      </c>
      <c r="D7675" s="10" t="s">
        <v>31</v>
      </c>
      <c r="E7675" s="10" t="s">
        <v>24</v>
      </c>
      <c r="F7675" s="10" t="s">
        <v>25</v>
      </c>
      <c r="G7675" s="10" t="s">
        <v>38</v>
      </c>
      <c r="H7675" s="10" t="s">
        <v>27</v>
      </c>
      <c r="I7675" s="10" t="s">
        <v>21</v>
      </c>
      <c r="O7675" s="10">
        <f t="shared" si="119"/>
        <v>1</v>
      </c>
    </row>
    <row r="7676" spans="2:15" x14ac:dyDescent="0.3">
      <c r="B7676" s="10">
        <v>2021</v>
      </c>
      <c r="C7676" s="10" t="s">
        <v>36</v>
      </c>
      <c r="D7676" s="10" t="s">
        <v>42</v>
      </c>
      <c r="E7676" s="10" t="s">
        <v>17</v>
      </c>
      <c r="F7676" s="10" t="s">
        <v>18</v>
      </c>
      <c r="G7676" s="10" t="s">
        <v>32</v>
      </c>
      <c r="H7676" s="10" t="s">
        <v>34</v>
      </c>
      <c r="I7676" s="10" t="s">
        <v>28</v>
      </c>
      <c r="O7676" s="10">
        <f t="shared" si="119"/>
        <v>1</v>
      </c>
    </row>
    <row r="7677" spans="2:15" x14ac:dyDescent="0.3">
      <c r="B7677" s="10">
        <v>2024</v>
      </c>
      <c r="C7677" s="10" t="s">
        <v>43</v>
      </c>
      <c r="D7677" s="10" t="s">
        <v>37</v>
      </c>
      <c r="E7677" s="10" t="s">
        <v>35</v>
      </c>
      <c r="F7677" s="10" t="s">
        <v>30</v>
      </c>
      <c r="G7677" s="10" t="s">
        <v>40</v>
      </c>
      <c r="H7677" s="10" t="s">
        <v>27</v>
      </c>
      <c r="I7677" s="10" t="s">
        <v>28</v>
      </c>
      <c r="O7677" s="10">
        <f t="shared" si="119"/>
        <v>1</v>
      </c>
    </row>
    <row r="7678" spans="2:15" x14ac:dyDescent="0.3">
      <c r="B7678" s="10">
        <v>2021</v>
      </c>
      <c r="C7678" s="10" t="s">
        <v>22</v>
      </c>
      <c r="D7678" s="10" t="s">
        <v>16</v>
      </c>
      <c r="E7678" s="10" t="s">
        <v>35</v>
      </c>
      <c r="F7678" s="10" t="s">
        <v>18</v>
      </c>
      <c r="G7678" s="10" t="s">
        <v>38</v>
      </c>
      <c r="H7678" s="10" t="s">
        <v>20</v>
      </c>
      <c r="I7678" s="10" t="s">
        <v>28</v>
      </c>
      <c r="O7678" s="10">
        <f t="shared" si="119"/>
        <v>1</v>
      </c>
    </row>
    <row r="7679" spans="2:15" x14ac:dyDescent="0.3">
      <c r="B7679" s="10">
        <v>2021</v>
      </c>
      <c r="C7679" s="10" t="s">
        <v>29</v>
      </c>
      <c r="D7679" s="10" t="s">
        <v>37</v>
      </c>
      <c r="E7679" s="10" t="s">
        <v>24</v>
      </c>
      <c r="F7679" s="10" t="s">
        <v>30</v>
      </c>
      <c r="G7679" s="10" t="s">
        <v>38</v>
      </c>
      <c r="H7679" s="10" t="s">
        <v>39</v>
      </c>
      <c r="I7679" s="10" t="s">
        <v>21</v>
      </c>
      <c r="O7679" s="10">
        <f t="shared" si="119"/>
        <v>1</v>
      </c>
    </row>
    <row r="7680" spans="2:15" x14ac:dyDescent="0.3">
      <c r="B7680" s="10">
        <v>2025</v>
      </c>
      <c r="C7680" s="10" t="s">
        <v>43</v>
      </c>
      <c r="D7680" s="10" t="s">
        <v>42</v>
      </c>
      <c r="E7680" s="10" t="s">
        <v>17</v>
      </c>
      <c r="F7680" s="10" t="s">
        <v>18</v>
      </c>
      <c r="G7680" s="10" t="s">
        <v>32</v>
      </c>
      <c r="H7680" s="10" t="s">
        <v>20</v>
      </c>
      <c r="I7680" s="10" t="s">
        <v>21</v>
      </c>
      <c r="O7680" s="10">
        <f t="shared" si="119"/>
        <v>1</v>
      </c>
    </row>
    <row r="7681" spans="2:15" x14ac:dyDescent="0.3">
      <c r="B7681" s="10">
        <v>2022</v>
      </c>
      <c r="C7681" s="10" t="s">
        <v>15</v>
      </c>
      <c r="D7681" s="10" t="s">
        <v>31</v>
      </c>
      <c r="E7681" s="10" t="s">
        <v>35</v>
      </c>
      <c r="F7681" s="10" t="s">
        <v>30</v>
      </c>
      <c r="G7681" s="10" t="s">
        <v>44</v>
      </c>
      <c r="H7681" s="10" t="s">
        <v>20</v>
      </c>
      <c r="I7681" s="10" t="s">
        <v>28</v>
      </c>
      <c r="O7681" s="10">
        <f t="shared" si="119"/>
        <v>1</v>
      </c>
    </row>
    <row r="7682" spans="2:15" x14ac:dyDescent="0.3">
      <c r="B7682" s="10">
        <v>2021</v>
      </c>
      <c r="C7682" s="10" t="s">
        <v>41</v>
      </c>
      <c r="D7682" s="10" t="s">
        <v>42</v>
      </c>
      <c r="E7682" s="10" t="s">
        <v>17</v>
      </c>
      <c r="F7682" s="10" t="s">
        <v>18</v>
      </c>
      <c r="G7682" s="10" t="s">
        <v>44</v>
      </c>
      <c r="H7682" s="10" t="s">
        <v>34</v>
      </c>
      <c r="I7682" s="10" t="s">
        <v>28</v>
      </c>
      <c r="O7682" s="10">
        <f t="shared" si="119"/>
        <v>1</v>
      </c>
    </row>
    <row r="7683" spans="2:15" x14ac:dyDescent="0.3">
      <c r="B7683" s="10">
        <v>2020</v>
      </c>
      <c r="C7683" s="10" t="s">
        <v>41</v>
      </c>
      <c r="D7683" s="10" t="s">
        <v>16</v>
      </c>
      <c r="E7683" s="10" t="s">
        <v>17</v>
      </c>
      <c r="F7683" s="10" t="s">
        <v>30</v>
      </c>
      <c r="G7683" s="10" t="s">
        <v>32</v>
      </c>
      <c r="H7683" s="10" t="s">
        <v>20</v>
      </c>
      <c r="I7683" s="10" t="s">
        <v>21</v>
      </c>
      <c r="O7683" s="10">
        <f t="shared" si="119"/>
        <v>1</v>
      </c>
    </row>
    <row r="7684" spans="2:15" x14ac:dyDescent="0.3">
      <c r="B7684" s="10">
        <v>2020</v>
      </c>
      <c r="C7684" s="10" t="s">
        <v>15</v>
      </c>
      <c r="D7684" s="10" t="s">
        <v>33</v>
      </c>
      <c r="E7684" s="10" t="s">
        <v>17</v>
      </c>
      <c r="F7684" s="10" t="s">
        <v>25</v>
      </c>
      <c r="G7684" s="10" t="s">
        <v>26</v>
      </c>
      <c r="H7684" s="10" t="s">
        <v>39</v>
      </c>
      <c r="I7684" s="10" t="s">
        <v>21</v>
      </c>
      <c r="O7684" s="10">
        <f t="shared" si="119"/>
        <v>1</v>
      </c>
    </row>
    <row r="7685" spans="2:15" x14ac:dyDescent="0.3">
      <c r="B7685" s="10">
        <v>2024</v>
      </c>
      <c r="C7685" s="10" t="s">
        <v>43</v>
      </c>
      <c r="D7685" s="10" t="s">
        <v>31</v>
      </c>
      <c r="E7685" s="10" t="s">
        <v>24</v>
      </c>
      <c r="F7685" s="10" t="s">
        <v>18</v>
      </c>
      <c r="G7685" s="10" t="s">
        <v>32</v>
      </c>
      <c r="H7685" s="10" t="s">
        <v>27</v>
      </c>
      <c r="I7685" s="10" t="s">
        <v>21</v>
      </c>
      <c r="O7685" s="10">
        <f t="shared" ref="O7685:O7748" si="120">SUBTOTAL(103,B7685)</f>
        <v>1</v>
      </c>
    </row>
    <row r="7686" spans="2:15" x14ac:dyDescent="0.3">
      <c r="B7686" s="10">
        <v>2025</v>
      </c>
      <c r="C7686" s="10" t="s">
        <v>36</v>
      </c>
      <c r="D7686" s="10" t="s">
        <v>31</v>
      </c>
      <c r="E7686" s="10" t="s">
        <v>35</v>
      </c>
      <c r="F7686" s="10" t="s">
        <v>18</v>
      </c>
      <c r="G7686" s="10" t="s">
        <v>44</v>
      </c>
      <c r="H7686" s="10" t="s">
        <v>39</v>
      </c>
      <c r="I7686" s="10" t="s">
        <v>34</v>
      </c>
      <c r="O7686" s="10">
        <f t="shared" si="120"/>
        <v>1</v>
      </c>
    </row>
    <row r="7687" spans="2:15" x14ac:dyDescent="0.3">
      <c r="B7687" s="10">
        <v>2021</v>
      </c>
      <c r="C7687" s="10" t="s">
        <v>36</v>
      </c>
      <c r="D7687" s="10" t="s">
        <v>16</v>
      </c>
      <c r="E7687" s="10" t="s">
        <v>35</v>
      </c>
      <c r="F7687" s="10" t="s">
        <v>30</v>
      </c>
      <c r="G7687" s="10" t="s">
        <v>40</v>
      </c>
      <c r="H7687" s="10" t="s">
        <v>27</v>
      </c>
      <c r="I7687" s="10" t="s">
        <v>28</v>
      </c>
      <c r="O7687" s="10">
        <f t="shared" si="120"/>
        <v>1</v>
      </c>
    </row>
    <row r="7688" spans="2:15" x14ac:dyDescent="0.3">
      <c r="B7688" s="10">
        <v>2023</v>
      </c>
      <c r="C7688" s="10" t="s">
        <v>41</v>
      </c>
      <c r="D7688" s="10" t="s">
        <v>23</v>
      </c>
      <c r="E7688" s="10" t="s">
        <v>17</v>
      </c>
      <c r="F7688" s="10" t="s">
        <v>25</v>
      </c>
      <c r="G7688" s="10" t="s">
        <v>26</v>
      </c>
      <c r="H7688" s="10" t="s">
        <v>34</v>
      </c>
      <c r="I7688" s="10" t="s">
        <v>28</v>
      </c>
      <c r="O7688" s="10">
        <f t="shared" si="120"/>
        <v>1</v>
      </c>
    </row>
    <row r="7689" spans="2:15" x14ac:dyDescent="0.3">
      <c r="B7689" s="10">
        <v>2021</v>
      </c>
      <c r="C7689" s="10" t="s">
        <v>36</v>
      </c>
      <c r="D7689" s="10" t="s">
        <v>31</v>
      </c>
      <c r="E7689" s="10" t="s">
        <v>17</v>
      </c>
      <c r="F7689" s="10" t="s">
        <v>18</v>
      </c>
      <c r="G7689" s="10" t="s">
        <v>44</v>
      </c>
      <c r="H7689" s="10" t="s">
        <v>39</v>
      </c>
      <c r="I7689" s="10" t="s">
        <v>34</v>
      </c>
      <c r="O7689" s="10">
        <f t="shared" si="120"/>
        <v>1</v>
      </c>
    </row>
    <row r="7690" spans="2:15" x14ac:dyDescent="0.3">
      <c r="B7690" s="10">
        <v>2023</v>
      </c>
      <c r="C7690" s="10" t="s">
        <v>29</v>
      </c>
      <c r="D7690" s="10" t="s">
        <v>31</v>
      </c>
      <c r="E7690" s="10" t="s">
        <v>17</v>
      </c>
      <c r="F7690" s="10" t="s">
        <v>25</v>
      </c>
      <c r="G7690" s="10" t="s">
        <v>26</v>
      </c>
      <c r="H7690" s="10" t="s">
        <v>34</v>
      </c>
      <c r="I7690" s="10" t="s">
        <v>21</v>
      </c>
      <c r="O7690" s="10">
        <f t="shared" si="120"/>
        <v>1</v>
      </c>
    </row>
    <row r="7691" spans="2:15" x14ac:dyDescent="0.3">
      <c r="B7691" s="10">
        <v>2024</v>
      </c>
      <c r="C7691" s="10" t="s">
        <v>45</v>
      </c>
      <c r="D7691" s="10" t="s">
        <v>16</v>
      </c>
      <c r="E7691" s="10" t="s">
        <v>24</v>
      </c>
      <c r="F7691" s="10" t="s">
        <v>30</v>
      </c>
      <c r="G7691" s="10" t="s">
        <v>32</v>
      </c>
      <c r="H7691" s="10" t="s">
        <v>34</v>
      </c>
      <c r="I7691" s="10" t="s">
        <v>28</v>
      </c>
      <c r="O7691" s="10">
        <f t="shared" si="120"/>
        <v>1</v>
      </c>
    </row>
    <row r="7692" spans="2:15" x14ac:dyDescent="0.3">
      <c r="B7692" s="10">
        <v>2022</v>
      </c>
      <c r="C7692" s="10" t="s">
        <v>43</v>
      </c>
      <c r="D7692" s="10" t="s">
        <v>31</v>
      </c>
      <c r="E7692" s="10" t="s">
        <v>17</v>
      </c>
      <c r="F7692" s="10" t="s">
        <v>18</v>
      </c>
      <c r="G7692" s="10" t="s">
        <v>38</v>
      </c>
      <c r="H7692" s="10" t="s">
        <v>39</v>
      </c>
      <c r="I7692" s="10" t="s">
        <v>28</v>
      </c>
      <c r="O7692" s="10">
        <f t="shared" si="120"/>
        <v>1</v>
      </c>
    </row>
    <row r="7693" spans="2:15" x14ac:dyDescent="0.3">
      <c r="B7693" s="10">
        <v>2025</v>
      </c>
      <c r="C7693" s="10" t="s">
        <v>41</v>
      </c>
      <c r="D7693" s="10" t="s">
        <v>31</v>
      </c>
      <c r="E7693" s="10" t="s">
        <v>24</v>
      </c>
      <c r="F7693" s="10" t="s">
        <v>18</v>
      </c>
      <c r="G7693" s="10" t="s">
        <v>38</v>
      </c>
      <c r="H7693" s="10" t="s">
        <v>20</v>
      </c>
      <c r="I7693" s="10" t="s">
        <v>28</v>
      </c>
      <c r="O7693" s="10">
        <f t="shared" si="120"/>
        <v>1</v>
      </c>
    </row>
    <row r="7694" spans="2:15" x14ac:dyDescent="0.3">
      <c r="B7694" s="10">
        <v>2024</v>
      </c>
      <c r="C7694" s="10" t="s">
        <v>22</v>
      </c>
      <c r="D7694" s="10" t="s">
        <v>33</v>
      </c>
      <c r="E7694" s="10" t="s">
        <v>35</v>
      </c>
      <c r="F7694" s="10" t="s">
        <v>30</v>
      </c>
      <c r="G7694" s="10" t="s">
        <v>32</v>
      </c>
      <c r="H7694" s="10" t="s">
        <v>39</v>
      </c>
      <c r="I7694" s="10" t="s">
        <v>28</v>
      </c>
      <c r="O7694" s="10">
        <f t="shared" si="120"/>
        <v>1</v>
      </c>
    </row>
    <row r="7695" spans="2:15" x14ac:dyDescent="0.3">
      <c r="B7695" s="10">
        <v>2021</v>
      </c>
      <c r="C7695" s="10" t="s">
        <v>22</v>
      </c>
      <c r="D7695" s="10" t="s">
        <v>42</v>
      </c>
      <c r="E7695" s="10" t="s">
        <v>24</v>
      </c>
      <c r="F7695" s="10" t="s">
        <v>30</v>
      </c>
      <c r="G7695" s="10" t="s">
        <v>38</v>
      </c>
      <c r="H7695" s="10" t="s">
        <v>20</v>
      </c>
      <c r="I7695" s="10" t="s">
        <v>28</v>
      </c>
      <c r="O7695" s="10">
        <f t="shared" si="120"/>
        <v>1</v>
      </c>
    </row>
    <row r="7696" spans="2:15" x14ac:dyDescent="0.3">
      <c r="B7696" s="10">
        <v>2022</v>
      </c>
      <c r="C7696" s="10" t="s">
        <v>45</v>
      </c>
      <c r="D7696" s="10" t="s">
        <v>37</v>
      </c>
      <c r="E7696" s="10" t="s">
        <v>17</v>
      </c>
      <c r="F7696" s="10" t="s">
        <v>18</v>
      </c>
      <c r="G7696" s="10" t="s">
        <v>44</v>
      </c>
      <c r="H7696" s="10" t="s">
        <v>20</v>
      </c>
      <c r="I7696" s="10" t="s">
        <v>34</v>
      </c>
      <c r="O7696" s="10">
        <f t="shared" si="120"/>
        <v>1</v>
      </c>
    </row>
    <row r="7697" spans="2:15" x14ac:dyDescent="0.3">
      <c r="B7697" s="10">
        <v>2024</v>
      </c>
      <c r="C7697" s="10" t="s">
        <v>43</v>
      </c>
      <c r="D7697" s="10" t="s">
        <v>42</v>
      </c>
      <c r="E7697" s="10" t="s">
        <v>35</v>
      </c>
      <c r="F7697" s="10" t="s">
        <v>18</v>
      </c>
      <c r="G7697" s="10" t="s">
        <v>44</v>
      </c>
      <c r="H7697" s="10" t="s">
        <v>20</v>
      </c>
      <c r="I7697" s="10" t="s">
        <v>34</v>
      </c>
      <c r="O7697" s="10">
        <f t="shared" si="120"/>
        <v>1</v>
      </c>
    </row>
    <row r="7698" spans="2:15" x14ac:dyDescent="0.3">
      <c r="B7698" s="10">
        <v>2020</v>
      </c>
      <c r="C7698" s="10" t="s">
        <v>29</v>
      </c>
      <c r="D7698" s="10" t="s">
        <v>16</v>
      </c>
      <c r="E7698" s="10" t="s">
        <v>24</v>
      </c>
      <c r="F7698" s="10" t="s">
        <v>18</v>
      </c>
      <c r="G7698" s="10" t="s">
        <v>19</v>
      </c>
      <c r="H7698" s="10" t="s">
        <v>20</v>
      </c>
      <c r="I7698" s="10" t="s">
        <v>28</v>
      </c>
      <c r="O7698" s="10">
        <f t="shared" si="120"/>
        <v>1</v>
      </c>
    </row>
    <row r="7699" spans="2:15" x14ac:dyDescent="0.3">
      <c r="B7699" s="10">
        <v>2021</v>
      </c>
      <c r="C7699" s="10" t="s">
        <v>36</v>
      </c>
      <c r="D7699" s="10" t="s">
        <v>31</v>
      </c>
      <c r="E7699" s="10" t="s">
        <v>35</v>
      </c>
      <c r="F7699" s="10" t="s">
        <v>30</v>
      </c>
      <c r="G7699" s="10" t="s">
        <v>38</v>
      </c>
      <c r="H7699" s="10" t="s">
        <v>39</v>
      </c>
      <c r="I7699" s="10" t="s">
        <v>28</v>
      </c>
      <c r="O7699" s="10">
        <f t="shared" si="120"/>
        <v>1</v>
      </c>
    </row>
    <row r="7700" spans="2:15" x14ac:dyDescent="0.3">
      <c r="B7700" s="10">
        <v>2021</v>
      </c>
      <c r="C7700" s="10" t="s">
        <v>22</v>
      </c>
      <c r="D7700" s="10" t="s">
        <v>42</v>
      </c>
      <c r="E7700" s="10" t="s">
        <v>17</v>
      </c>
      <c r="F7700" s="10" t="s">
        <v>18</v>
      </c>
      <c r="G7700" s="10" t="s">
        <v>26</v>
      </c>
      <c r="H7700" s="10" t="s">
        <v>27</v>
      </c>
      <c r="I7700" s="10" t="s">
        <v>21</v>
      </c>
      <c r="O7700" s="10">
        <f t="shared" si="120"/>
        <v>1</v>
      </c>
    </row>
    <row r="7701" spans="2:15" x14ac:dyDescent="0.3">
      <c r="B7701" s="10">
        <v>2022</v>
      </c>
      <c r="C7701" s="10" t="s">
        <v>36</v>
      </c>
      <c r="D7701" s="10" t="s">
        <v>42</v>
      </c>
      <c r="E7701" s="10" t="s">
        <v>17</v>
      </c>
      <c r="F7701" s="10" t="s">
        <v>25</v>
      </c>
      <c r="G7701" s="10" t="s">
        <v>19</v>
      </c>
      <c r="H7701" s="10" t="s">
        <v>20</v>
      </c>
      <c r="I7701" s="10" t="s">
        <v>28</v>
      </c>
      <c r="O7701" s="10">
        <f t="shared" si="120"/>
        <v>1</v>
      </c>
    </row>
    <row r="7702" spans="2:15" x14ac:dyDescent="0.3">
      <c r="B7702" s="10">
        <v>2026</v>
      </c>
      <c r="C7702" s="10" t="s">
        <v>15</v>
      </c>
      <c r="D7702" s="10" t="s">
        <v>23</v>
      </c>
      <c r="E7702" s="10" t="s">
        <v>24</v>
      </c>
      <c r="F7702" s="10" t="s">
        <v>25</v>
      </c>
      <c r="G7702" s="10" t="s">
        <v>32</v>
      </c>
      <c r="H7702" s="10" t="s">
        <v>27</v>
      </c>
      <c r="I7702" s="10" t="s">
        <v>28</v>
      </c>
      <c r="O7702" s="10">
        <f t="shared" si="120"/>
        <v>1</v>
      </c>
    </row>
    <row r="7703" spans="2:15" x14ac:dyDescent="0.3">
      <c r="B7703" s="10">
        <v>2021</v>
      </c>
      <c r="C7703" s="10" t="s">
        <v>45</v>
      </c>
      <c r="D7703" s="10" t="s">
        <v>16</v>
      </c>
      <c r="E7703" s="10" t="s">
        <v>17</v>
      </c>
      <c r="F7703" s="10" t="s">
        <v>30</v>
      </c>
      <c r="G7703" s="10" t="s">
        <v>32</v>
      </c>
      <c r="H7703" s="10" t="s">
        <v>20</v>
      </c>
      <c r="I7703" s="10" t="s">
        <v>34</v>
      </c>
      <c r="O7703" s="10">
        <f t="shared" si="120"/>
        <v>1</v>
      </c>
    </row>
    <row r="7704" spans="2:15" x14ac:dyDescent="0.3">
      <c r="B7704" s="10">
        <v>2022</v>
      </c>
      <c r="C7704" s="10" t="s">
        <v>43</v>
      </c>
      <c r="D7704" s="10" t="s">
        <v>37</v>
      </c>
      <c r="E7704" s="10" t="s">
        <v>35</v>
      </c>
      <c r="F7704" s="10" t="s">
        <v>30</v>
      </c>
      <c r="G7704" s="10" t="s">
        <v>26</v>
      </c>
      <c r="H7704" s="10" t="s">
        <v>34</v>
      </c>
      <c r="I7704" s="10" t="s">
        <v>28</v>
      </c>
      <c r="O7704" s="10">
        <f t="shared" si="120"/>
        <v>1</v>
      </c>
    </row>
    <row r="7705" spans="2:15" x14ac:dyDescent="0.3">
      <c r="B7705" s="10">
        <v>2023</v>
      </c>
      <c r="C7705" s="10" t="s">
        <v>15</v>
      </c>
      <c r="D7705" s="10" t="s">
        <v>23</v>
      </c>
      <c r="E7705" s="10" t="s">
        <v>35</v>
      </c>
      <c r="F7705" s="10" t="s">
        <v>18</v>
      </c>
      <c r="G7705" s="10" t="s">
        <v>40</v>
      </c>
      <c r="H7705" s="10" t="s">
        <v>34</v>
      </c>
      <c r="I7705" s="10" t="s">
        <v>28</v>
      </c>
      <c r="O7705" s="10">
        <f t="shared" si="120"/>
        <v>1</v>
      </c>
    </row>
    <row r="7706" spans="2:15" x14ac:dyDescent="0.3">
      <c r="B7706" s="10">
        <v>2024</v>
      </c>
      <c r="C7706" s="10" t="s">
        <v>22</v>
      </c>
      <c r="D7706" s="10" t="s">
        <v>23</v>
      </c>
      <c r="E7706" s="10" t="s">
        <v>24</v>
      </c>
      <c r="F7706" s="10" t="s">
        <v>30</v>
      </c>
      <c r="G7706" s="10" t="s">
        <v>38</v>
      </c>
      <c r="H7706" s="10" t="s">
        <v>20</v>
      </c>
      <c r="I7706" s="10" t="s">
        <v>21</v>
      </c>
      <c r="O7706" s="10">
        <f t="shared" si="120"/>
        <v>1</v>
      </c>
    </row>
    <row r="7707" spans="2:15" x14ac:dyDescent="0.3">
      <c r="B7707" s="10">
        <v>2022</v>
      </c>
      <c r="C7707" s="10" t="s">
        <v>41</v>
      </c>
      <c r="D7707" s="10" t="s">
        <v>42</v>
      </c>
      <c r="E7707" s="10" t="s">
        <v>17</v>
      </c>
      <c r="F7707" s="10" t="s">
        <v>30</v>
      </c>
      <c r="G7707" s="10" t="s">
        <v>38</v>
      </c>
      <c r="H7707" s="10" t="s">
        <v>39</v>
      </c>
      <c r="I7707" s="10" t="s">
        <v>21</v>
      </c>
      <c r="O7707" s="10">
        <f t="shared" si="120"/>
        <v>1</v>
      </c>
    </row>
    <row r="7708" spans="2:15" x14ac:dyDescent="0.3">
      <c r="B7708" s="10">
        <v>2020</v>
      </c>
      <c r="C7708" s="10" t="s">
        <v>36</v>
      </c>
      <c r="D7708" s="10" t="s">
        <v>23</v>
      </c>
      <c r="E7708" s="10" t="s">
        <v>17</v>
      </c>
      <c r="F7708" s="10" t="s">
        <v>25</v>
      </c>
      <c r="G7708" s="10" t="s">
        <v>38</v>
      </c>
      <c r="H7708" s="10" t="s">
        <v>20</v>
      </c>
      <c r="I7708" s="10" t="s">
        <v>34</v>
      </c>
      <c r="O7708" s="10">
        <f t="shared" si="120"/>
        <v>1</v>
      </c>
    </row>
    <row r="7709" spans="2:15" x14ac:dyDescent="0.3">
      <c r="B7709" s="10">
        <v>2024</v>
      </c>
      <c r="C7709" s="10" t="s">
        <v>43</v>
      </c>
      <c r="D7709" s="10" t="s">
        <v>23</v>
      </c>
      <c r="E7709" s="10" t="s">
        <v>24</v>
      </c>
      <c r="F7709" s="10" t="s">
        <v>18</v>
      </c>
      <c r="G7709" s="10" t="s">
        <v>26</v>
      </c>
      <c r="H7709" s="10" t="s">
        <v>34</v>
      </c>
      <c r="I7709" s="10" t="s">
        <v>28</v>
      </c>
      <c r="O7709" s="10">
        <f t="shared" si="120"/>
        <v>1</v>
      </c>
    </row>
    <row r="7710" spans="2:15" x14ac:dyDescent="0.3">
      <c r="B7710" s="10">
        <v>2024</v>
      </c>
      <c r="C7710" s="10" t="s">
        <v>36</v>
      </c>
      <c r="D7710" s="10" t="s">
        <v>37</v>
      </c>
      <c r="E7710" s="10" t="s">
        <v>17</v>
      </c>
      <c r="F7710" s="10" t="s">
        <v>18</v>
      </c>
      <c r="G7710" s="10" t="s">
        <v>26</v>
      </c>
      <c r="H7710" s="10" t="s">
        <v>34</v>
      </c>
      <c r="I7710" s="10" t="s">
        <v>21</v>
      </c>
      <c r="O7710" s="10">
        <f t="shared" si="120"/>
        <v>1</v>
      </c>
    </row>
    <row r="7711" spans="2:15" x14ac:dyDescent="0.3">
      <c r="B7711" s="10">
        <v>2025</v>
      </c>
      <c r="C7711" s="10" t="s">
        <v>29</v>
      </c>
      <c r="D7711" s="10" t="s">
        <v>42</v>
      </c>
      <c r="E7711" s="10" t="s">
        <v>35</v>
      </c>
      <c r="F7711" s="10" t="s">
        <v>30</v>
      </c>
      <c r="G7711" s="10" t="s">
        <v>32</v>
      </c>
      <c r="H7711" s="10" t="s">
        <v>27</v>
      </c>
      <c r="I7711" s="10" t="s">
        <v>21</v>
      </c>
      <c r="O7711" s="10">
        <f t="shared" si="120"/>
        <v>1</v>
      </c>
    </row>
    <row r="7712" spans="2:15" x14ac:dyDescent="0.3">
      <c r="B7712" s="10">
        <v>2022</v>
      </c>
      <c r="C7712" s="10" t="s">
        <v>22</v>
      </c>
      <c r="D7712" s="10" t="s">
        <v>31</v>
      </c>
      <c r="E7712" s="10" t="s">
        <v>17</v>
      </c>
      <c r="F7712" s="10" t="s">
        <v>25</v>
      </c>
      <c r="G7712" s="10" t="s">
        <v>26</v>
      </c>
      <c r="H7712" s="10" t="s">
        <v>20</v>
      </c>
      <c r="I7712" s="10" t="s">
        <v>34</v>
      </c>
      <c r="O7712" s="10">
        <f t="shared" si="120"/>
        <v>1</v>
      </c>
    </row>
    <row r="7713" spans="2:15" x14ac:dyDescent="0.3">
      <c r="B7713" s="10">
        <v>2026</v>
      </c>
      <c r="C7713" s="10" t="s">
        <v>15</v>
      </c>
      <c r="D7713" s="10" t="s">
        <v>31</v>
      </c>
      <c r="E7713" s="10" t="s">
        <v>35</v>
      </c>
      <c r="F7713" s="10" t="s">
        <v>25</v>
      </c>
      <c r="G7713" s="10" t="s">
        <v>32</v>
      </c>
      <c r="H7713" s="10" t="s">
        <v>39</v>
      </c>
      <c r="I7713" s="10" t="s">
        <v>21</v>
      </c>
      <c r="O7713" s="10">
        <f t="shared" si="120"/>
        <v>1</v>
      </c>
    </row>
    <row r="7714" spans="2:15" x14ac:dyDescent="0.3">
      <c r="B7714" s="10">
        <v>2021</v>
      </c>
      <c r="C7714" s="10" t="s">
        <v>36</v>
      </c>
      <c r="D7714" s="10" t="s">
        <v>31</v>
      </c>
      <c r="E7714" s="10" t="s">
        <v>35</v>
      </c>
      <c r="F7714" s="10" t="s">
        <v>18</v>
      </c>
      <c r="G7714" s="10" t="s">
        <v>44</v>
      </c>
      <c r="H7714" s="10" t="s">
        <v>39</v>
      </c>
      <c r="I7714" s="10" t="s">
        <v>28</v>
      </c>
      <c r="O7714" s="10">
        <f t="shared" si="120"/>
        <v>1</v>
      </c>
    </row>
    <row r="7715" spans="2:15" x14ac:dyDescent="0.3">
      <c r="B7715" s="10">
        <v>2022</v>
      </c>
      <c r="C7715" s="10" t="s">
        <v>22</v>
      </c>
      <c r="D7715" s="10" t="s">
        <v>16</v>
      </c>
      <c r="E7715" s="10" t="s">
        <v>24</v>
      </c>
      <c r="F7715" s="10" t="s">
        <v>18</v>
      </c>
      <c r="G7715" s="10" t="s">
        <v>26</v>
      </c>
      <c r="H7715" s="10" t="s">
        <v>20</v>
      </c>
      <c r="I7715" s="10" t="s">
        <v>21</v>
      </c>
      <c r="O7715" s="10">
        <f t="shared" si="120"/>
        <v>1</v>
      </c>
    </row>
    <row r="7716" spans="2:15" x14ac:dyDescent="0.3">
      <c r="B7716" s="10">
        <v>2023</v>
      </c>
      <c r="C7716" s="10" t="s">
        <v>45</v>
      </c>
      <c r="D7716" s="10" t="s">
        <v>16</v>
      </c>
      <c r="E7716" s="10" t="s">
        <v>17</v>
      </c>
      <c r="F7716" s="10" t="s">
        <v>30</v>
      </c>
      <c r="G7716" s="10" t="s">
        <v>44</v>
      </c>
      <c r="H7716" s="10" t="s">
        <v>20</v>
      </c>
      <c r="I7716" s="10" t="s">
        <v>28</v>
      </c>
      <c r="O7716" s="10">
        <f t="shared" si="120"/>
        <v>1</v>
      </c>
    </row>
    <row r="7717" spans="2:15" x14ac:dyDescent="0.3">
      <c r="B7717" s="10">
        <v>2022</v>
      </c>
      <c r="C7717" s="10" t="s">
        <v>43</v>
      </c>
      <c r="D7717" s="10" t="s">
        <v>37</v>
      </c>
      <c r="E7717" s="10" t="s">
        <v>35</v>
      </c>
      <c r="F7717" s="10" t="s">
        <v>30</v>
      </c>
      <c r="G7717" s="10" t="s">
        <v>40</v>
      </c>
      <c r="H7717" s="10" t="s">
        <v>34</v>
      </c>
      <c r="I7717" s="10" t="s">
        <v>21</v>
      </c>
      <c r="O7717" s="10">
        <f t="shared" si="120"/>
        <v>1</v>
      </c>
    </row>
    <row r="7718" spans="2:15" x14ac:dyDescent="0.3">
      <c r="B7718" s="10">
        <v>2025</v>
      </c>
      <c r="C7718" s="10" t="s">
        <v>29</v>
      </c>
      <c r="D7718" s="10" t="s">
        <v>37</v>
      </c>
      <c r="E7718" s="10" t="s">
        <v>24</v>
      </c>
      <c r="F7718" s="10" t="s">
        <v>18</v>
      </c>
      <c r="G7718" s="10" t="s">
        <v>32</v>
      </c>
      <c r="H7718" s="10" t="s">
        <v>39</v>
      </c>
      <c r="I7718" s="10" t="s">
        <v>34</v>
      </c>
      <c r="O7718" s="10">
        <f t="shared" si="120"/>
        <v>1</v>
      </c>
    </row>
    <row r="7719" spans="2:15" x14ac:dyDescent="0.3">
      <c r="B7719" s="10">
        <v>2025</v>
      </c>
      <c r="C7719" s="10" t="s">
        <v>22</v>
      </c>
      <c r="D7719" s="10" t="s">
        <v>16</v>
      </c>
      <c r="E7719" s="10" t="s">
        <v>35</v>
      </c>
      <c r="F7719" s="10" t="s">
        <v>25</v>
      </c>
      <c r="G7719" s="10" t="s">
        <v>32</v>
      </c>
      <c r="H7719" s="10" t="s">
        <v>20</v>
      </c>
      <c r="I7719" s="10" t="s">
        <v>28</v>
      </c>
      <c r="O7719" s="10">
        <f t="shared" si="120"/>
        <v>1</v>
      </c>
    </row>
    <row r="7720" spans="2:15" x14ac:dyDescent="0.3">
      <c r="B7720" s="10">
        <v>2021</v>
      </c>
      <c r="C7720" s="10" t="s">
        <v>45</v>
      </c>
      <c r="D7720" s="10" t="s">
        <v>33</v>
      </c>
      <c r="E7720" s="10" t="s">
        <v>24</v>
      </c>
      <c r="F7720" s="10" t="s">
        <v>30</v>
      </c>
      <c r="G7720" s="10" t="s">
        <v>26</v>
      </c>
      <c r="H7720" s="10" t="s">
        <v>39</v>
      </c>
      <c r="I7720" s="10" t="s">
        <v>21</v>
      </c>
      <c r="O7720" s="10">
        <f t="shared" si="120"/>
        <v>1</v>
      </c>
    </row>
    <row r="7721" spans="2:15" x14ac:dyDescent="0.3">
      <c r="B7721" s="10">
        <v>2020</v>
      </c>
      <c r="C7721" s="10" t="s">
        <v>22</v>
      </c>
      <c r="D7721" s="10" t="s">
        <v>31</v>
      </c>
      <c r="E7721" s="10" t="s">
        <v>35</v>
      </c>
      <c r="F7721" s="10" t="s">
        <v>30</v>
      </c>
      <c r="G7721" s="10" t="s">
        <v>38</v>
      </c>
      <c r="H7721" s="10" t="s">
        <v>34</v>
      </c>
      <c r="I7721" s="10" t="s">
        <v>21</v>
      </c>
      <c r="O7721" s="10">
        <f t="shared" si="120"/>
        <v>1</v>
      </c>
    </row>
    <row r="7722" spans="2:15" x14ac:dyDescent="0.3">
      <c r="B7722" s="10">
        <v>2023</v>
      </c>
      <c r="C7722" s="10" t="s">
        <v>22</v>
      </c>
      <c r="D7722" s="10" t="s">
        <v>16</v>
      </c>
      <c r="E7722" s="10" t="s">
        <v>17</v>
      </c>
      <c r="F7722" s="10" t="s">
        <v>25</v>
      </c>
      <c r="G7722" s="10" t="s">
        <v>32</v>
      </c>
      <c r="H7722" s="10" t="s">
        <v>27</v>
      </c>
      <c r="I7722" s="10" t="s">
        <v>21</v>
      </c>
      <c r="O7722" s="10">
        <f t="shared" si="120"/>
        <v>1</v>
      </c>
    </row>
    <row r="7723" spans="2:15" x14ac:dyDescent="0.3">
      <c r="B7723" s="10">
        <v>2020</v>
      </c>
      <c r="C7723" s="10" t="s">
        <v>29</v>
      </c>
      <c r="D7723" s="10" t="s">
        <v>16</v>
      </c>
      <c r="E7723" s="10" t="s">
        <v>35</v>
      </c>
      <c r="F7723" s="10" t="s">
        <v>18</v>
      </c>
      <c r="G7723" s="10" t="s">
        <v>38</v>
      </c>
      <c r="H7723" s="10" t="s">
        <v>34</v>
      </c>
      <c r="I7723" s="10" t="s">
        <v>34</v>
      </c>
      <c r="O7723" s="10">
        <f t="shared" si="120"/>
        <v>1</v>
      </c>
    </row>
    <row r="7724" spans="2:15" x14ac:dyDescent="0.3">
      <c r="B7724" s="10">
        <v>2025</v>
      </c>
      <c r="C7724" s="10" t="s">
        <v>22</v>
      </c>
      <c r="D7724" s="10" t="s">
        <v>23</v>
      </c>
      <c r="E7724" s="10" t="s">
        <v>24</v>
      </c>
      <c r="F7724" s="10" t="s">
        <v>18</v>
      </c>
      <c r="G7724" s="10" t="s">
        <v>19</v>
      </c>
      <c r="H7724" s="10" t="s">
        <v>20</v>
      </c>
      <c r="I7724" s="10" t="s">
        <v>34</v>
      </c>
      <c r="O7724" s="10">
        <f t="shared" si="120"/>
        <v>1</v>
      </c>
    </row>
    <row r="7725" spans="2:15" x14ac:dyDescent="0.3">
      <c r="B7725" s="10">
        <v>2021</v>
      </c>
      <c r="C7725" s="10" t="s">
        <v>15</v>
      </c>
      <c r="D7725" s="10" t="s">
        <v>23</v>
      </c>
      <c r="E7725" s="10" t="s">
        <v>17</v>
      </c>
      <c r="F7725" s="10" t="s">
        <v>18</v>
      </c>
      <c r="G7725" s="10" t="s">
        <v>32</v>
      </c>
      <c r="H7725" s="10" t="s">
        <v>27</v>
      </c>
      <c r="I7725" s="10" t="s">
        <v>21</v>
      </c>
      <c r="O7725" s="10">
        <f t="shared" si="120"/>
        <v>1</v>
      </c>
    </row>
    <row r="7726" spans="2:15" x14ac:dyDescent="0.3">
      <c r="B7726" s="10">
        <v>2024</v>
      </c>
      <c r="C7726" s="10" t="s">
        <v>15</v>
      </c>
      <c r="D7726" s="10" t="s">
        <v>23</v>
      </c>
      <c r="E7726" s="10" t="s">
        <v>17</v>
      </c>
      <c r="F7726" s="10" t="s">
        <v>25</v>
      </c>
      <c r="G7726" s="10" t="s">
        <v>26</v>
      </c>
      <c r="H7726" s="10" t="s">
        <v>39</v>
      </c>
      <c r="I7726" s="10" t="s">
        <v>34</v>
      </c>
      <c r="O7726" s="10">
        <f t="shared" si="120"/>
        <v>1</v>
      </c>
    </row>
    <row r="7727" spans="2:15" x14ac:dyDescent="0.3">
      <c r="B7727" s="10">
        <v>2022</v>
      </c>
      <c r="C7727" s="10" t="s">
        <v>41</v>
      </c>
      <c r="D7727" s="10" t="s">
        <v>16</v>
      </c>
      <c r="E7727" s="10" t="s">
        <v>17</v>
      </c>
      <c r="F7727" s="10" t="s">
        <v>18</v>
      </c>
      <c r="G7727" s="10" t="s">
        <v>26</v>
      </c>
      <c r="H7727" s="10" t="s">
        <v>27</v>
      </c>
      <c r="I7727" s="10" t="s">
        <v>21</v>
      </c>
      <c r="O7727" s="10">
        <f t="shared" si="120"/>
        <v>1</v>
      </c>
    </row>
    <row r="7728" spans="2:15" x14ac:dyDescent="0.3">
      <c r="B7728" s="10">
        <v>2024</v>
      </c>
      <c r="C7728" s="10" t="s">
        <v>43</v>
      </c>
      <c r="D7728" s="10" t="s">
        <v>33</v>
      </c>
      <c r="E7728" s="10" t="s">
        <v>35</v>
      </c>
      <c r="F7728" s="10" t="s">
        <v>30</v>
      </c>
      <c r="G7728" s="10" t="s">
        <v>44</v>
      </c>
      <c r="H7728" s="10" t="s">
        <v>39</v>
      </c>
      <c r="I7728" s="10" t="s">
        <v>28</v>
      </c>
      <c r="O7728" s="10">
        <f t="shared" si="120"/>
        <v>1</v>
      </c>
    </row>
    <row r="7729" spans="2:15" x14ac:dyDescent="0.3">
      <c r="B7729" s="10">
        <v>2026</v>
      </c>
      <c r="C7729" s="10" t="s">
        <v>15</v>
      </c>
      <c r="D7729" s="10" t="s">
        <v>42</v>
      </c>
      <c r="E7729" s="10" t="s">
        <v>35</v>
      </c>
      <c r="F7729" s="10" t="s">
        <v>25</v>
      </c>
      <c r="G7729" s="10" t="s">
        <v>44</v>
      </c>
      <c r="H7729" s="10" t="s">
        <v>39</v>
      </c>
      <c r="I7729" s="10" t="s">
        <v>28</v>
      </c>
      <c r="O7729" s="10">
        <f t="shared" si="120"/>
        <v>1</v>
      </c>
    </row>
    <row r="7730" spans="2:15" x14ac:dyDescent="0.3">
      <c r="B7730" s="10">
        <v>2024</v>
      </c>
      <c r="C7730" s="10" t="s">
        <v>36</v>
      </c>
      <c r="D7730" s="10" t="s">
        <v>16</v>
      </c>
      <c r="E7730" s="10" t="s">
        <v>24</v>
      </c>
      <c r="F7730" s="10" t="s">
        <v>30</v>
      </c>
      <c r="G7730" s="10" t="s">
        <v>44</v>
      </c>
      <c r="H7730" s="10" t="s">
        <v>20</v>
      </c>
      <c r="I7730" s="10" t="s">
        <v>28</v>
      </c>
      <c r="O7730" s="10">
        <f t="shared" si="120"/>
        <v>1</v>
      </c>
    </row>
    <row r="7731" spans="2:15" x14ac:dyDescent="0.3">
      <c r="B7731" s="10">
        <v>2023</v>
      </c>
      <c r="C7731" s="10" t="s">
        <v>43</v>
      </c>
      <c r="D7731" s="10" t="s">
        <v>16</v>
      </c>
      <c r="E7731" s="10" t="s">
        <v>17</v>
      </c>
      <c r="F7731" s="10" t="s">
        <v>30</v>
      </c>
      <c r="G7731" s="10" t="s">
        <v>19</v>
      </c>
      <c r="H7731" s="10" t="s">
        <v>20</v>
      </c>
      <c r="I7731" s="10" t="s">
        <v>21</v>
      </c>
      <c r="O7731" s="10">
        <f t="shared" si="120"/>
        <v>1</v>
      </c>
    </row>
    <row r="7732" spans="2:15" x14ac:dyDescent="0.3">
      <c r="B7732" s="10">
        <v>2023</v>
      </c>
      <c r="C7732" s="10" t="s">
        <v>43</v>
      </c>
      <c r="D7732" s="10" t="s">
        <v>37</v>
      </c>
      <c r="E7732" s="10" t="s">
        <v>24</v>
      </c>
      <c r="F7732" s="10" t="s">
        <v>30</v>
      </c>
      <c r="G7732" s="10" t="s">
        <v>32</v>
      </c>
      <c r="H7732" s="10" t="s">
        <v>20</v>
      </c>
      <c r="I7732" s="10" t="s">
        <v>28</v>
      </c>
      <c r="O7732" s="10">
        <f t="shared" si="120"/>
        <v>1</v>
      </c>
    </row>
    <row r="7733" spans="2:15" x14ac:dyDescent="0.3">
      <c r="B7733" s="10">
        <v>2022</v>
      </c>
      <c r="C7733" s="10" t="s">
        <v>29</v>
      </c>
      <c r="D7733" s="10" t="s">
        <v>33</v>
      </c>
      <c r="E7733" s="10" t="s">
        <v>24</v>
      </c>
      <c r="F7733" s="10" t="s">
        <v>25</v>
      </c>
      <c r="G7733" s="10" t="s">
        <v>44</v>
      </c>
      <c r="H7733" s="10" t="s">
        <v>20</v>
      </c>
      <c r="I7733" s="10" t="s">
        <v>28</v>
      </c>
      <c r="O7733" s="10">
        <f t="shared" si="120"/>
        <v>1</v>
      </c>
    </row>
    <row r="7734" spans="2:15" x14ac:dyDescent="0.3">
      <c r="B7734" s="10">
        <v>2022</v>
      </c>
      <c r="C7734" s="10" t="s">
        <v>43</v>
      </c>
      <c r="D7734" s="10" t="s">
        <v>42</v>
      </c>
      <c r="E7734" s="10" t="s">
        <v>24</v>
      </c>
      <c r="F7734" s="10" t="s">
        <v>18</v>
      </c>
      <c r="G7734" s="10" t="s">
        <v>44</v>
      </c>
      <c r="H7734" s="10" t="s">
        <v>39</v>
      </c>
      <c r="I7734" s="10" t="s">
        <v>28</v>
      </c>
      <c r="O7734" s="10">
        <f t="shared" si="120"/>
        <v>1</v>
      </c>
    </row>
    <row r="7735" spans="2:15" x14ac:dyDescent="0.3">
      <c r="B7735" s="10">
        <v>2021</v>
      </c>
      <c r="C7735" s="10" t="s">
        <v>43</v>
      </c>
      <c r="D7735" s="10" t="s">
        <v>37</v>
      </c>
      <c r="E7735" s="10" t="s">
        <v>17</v>
      </c>
      <c r="F7735" s="10" t="s">
        <v>25</v>
      </c>
      <c r="G7735" s="10" t="s">
        <v>26</v>
      </c>
      <c r="H7735" s="10" t="s">
        <v>27</v>
      </c>
      <c r="I7735" s="10" t="s">
        <v>21</v>
      </c>
      <c r="O7735" s="10">
        <f t="shared" si="120"/>
        <v>1</v>
      </c>
    </row>
    <row r="7736" spans="2:15" x14ac:dyDescent="0.3">
      <c r="B7736" s="10">
        <v>2024</v>
      </c>
      <c r="C7736" s="10" t="s">
        <v>22</v>
      </c>
      <c r="D7736" s="10" t="s">
        <v>42</v>
      </c>
      <c r="E7736" s="10" t="s">
        <v>35</v>
      </c>
      <c r="F7736" s="10" t="s">
        <v>25</v>
      </c>
      <c r="G7736" s="10" t="s">
        <v>32</v>
      </c>
      <c r="H7736" s="10" t="s">
        <v>27</v>
      </c>
      <c r="I7736" s="10" t="s">
        <v>28</v>
      </c>
      <c r="O7736" s="10">
        <f t="shared" si="120"/>
        <v>1</v>
      </c>
    </row>
    <row r="7737" spans="2:15" x14ac:dyDescent="0.3">
      <c r="B7737" s="10">
        <v>2024</v>
      </c>
      <c r="C7737" s="10" t="s">
        <v>22</v>
      </c>
      <c r="D7737" s="10" t="s">
        <v>33</v>
      </c>
      <c r="E7737" s="10" t="s">
        <v>35</v>
      </c>
      <c r="F7737" s="10" t="s">
        <v>25</v>
      </c>
      <c r="G7737" s="10" t="s">
        <v>32</v>
      </c>
      <c r="H7737" s="10" t="s">
        <v>27</v>
      </c>
      <c r="I7737" s="10" t="s">
        <v>28</v>
      </c>
      <c r="O7737" s="10">
        <f t="shared" si="120"/>
        <v>1</v>
      </c>
    </row>
    <row r="7738" spans="2:15" x14ac:dyDescent="0.3">
      <c r="B7738" s="10">
        <v>2023</v>
      </c>
      <c r="C7738" s="10" t="s">
        <v>36</v>
      </c>
      <c r="D7738" s="10" t="s">
        <v>37</v>
      </c>
      <c r="E7738" s="10" t="s">
        <v>17</v>
      </c>
      <c r="F7738" s="10" t="s">
        <v>30</v>
      </c>
      <c r="G7738" s="10" t="s">
        <v>32</v>
      </c>
      <c r="H7738" s="10" t="s">
        <v>39</v>
      </c>
      <c r="I7738" s="10" t="s">
        <v>28</v>
      </c>
      <c r="O7738" s="10">
        <f t="shared" si="120"/>
        <v>1</v>
      </c>
    </row>
    <row r="7739" spans="2:15" x14ac:dyDescent="0.3">
      <c r="B7739" s="10">
        <v>2021</v>
      </c>
      <c r="C7739" s="10" t="s">
        <v>41</v>
      </c>
      <c r="D7739" s="10" t="s">
        <v>16</v>
      </c>
      <c r="E7739" s="10" t="s">
        <v>17</v>
      </c>
      <c r="F7739" s="10" t="s">
        <v>25</v>
      </c>
      <c r="G7739" s="10" t="s">
        <v>26</v>
      </c>
      <c r="H7739" s="10" t="s">
        <v>20</v>
      </c>
      <c r="I7739" s="10" t="s">
        <v>28</v>
      </c>
      <c r="O7739" s="10">
        <f t="shared" si="120"/>
        <v>1</v>
      </c>
    </row>
    <row r="7740" spans="2:15" x14ac:dyDescent="0.3">
      <c r="B7740" s="10">
        <v>2023</v>
      </c>
      <c r="C7740" s="10" t="s">
        <v>22</v>
      </c>
      <c r="D7740" s="10" t="s">
        <v>16</v>
      </c>
      <c r="E7740" s="10" t="s">
        <v>35</v>
      </c>
      <c r="F7740" s="10" t="s">
        <v>18</v>
      </c>
      <c r="G7740" s="10" t="s">
        <v>44</v>
      </c>
      <c r="H7740" s="10" t="s">
        <v>20</v>
      </c>
      <c r="I7740" s="10" t="s">
        <v>28</v>
      </c>
      <c r="O7740" s="10">
        <f t="shared" si="120"/>
        <v>1</v>
      </c>
    </row>
    <row r="7741" spans="2:15" x14ac:dyDescent="0.3">
      <c r="B7741" s="10">
        <v>2025</v>
      </c>
      <c r="C7741" s="10" t="s">
        <v>43</v>
      </c>
      <c r="D7741" s="10" t="s">
        <v>23</v>
      </c>
      <c r="E7741" s="10" t="s">
        <v>24</v>
      </c>
      <c r="F7741" s="10" t="s">
        <v>18</v>
      </c>
      <c r="G7741" s="10" t="s">
        <v>19</v>
      </c>
      <c r="H7741" s="10" t="s">
        <v>27</v>
      </c>
      <c r="I7741" s="10" t="s">
        <v>21</v>
      </c>
      <c r="O7741" s="10">
        <f t="shared" si="120"/>
        <v>1</v>
      </c>
    </row>
    <row r="7742" spans="2:15" x14ac:dyDescent="0.3">
      <c r="B7742" s="10">
        <v>2026</v>
      </c>
      <c r="C7742" s="10" t="s">
        <v>43</v>
      </c>
      <c r="D7742" s="10" t="s">
        <v>23</v>
      </c>
      <c r="E7742" s="10" t="s">
        <v>35</v>
      </c>
      <c r="F7742" s="10" t="s">
        <v>30</v>
      </c>
      <c r="G7742" s="10" t="s">
        <v>32</v>
      </c>
      <c r="H7742" s="10" t="s">
        <v>34</v>
      </c>
      <c r="I7742" s="10" t="s">
        <v>34</v>
      </c>
      <c r="O7742" s="10">
        <f t="shared" si="120"/>
        <v>1</v>
      </c>
    </row>
    <row r="7743" spans="2:15" x14ac:dyDescent="0.3">
      <c r="B7743" s="10">
        <v>2023</v>
      </c>
      <c r="C7743" s="10" t="s">
        <v>43</v>
      </c>
      <c r="D7743" s="10" t="s">
        <v>16</v>
      </c>
      <c r="E7743" s="10" t="s">
        <v>35</v>
      </c>
      <c r="F7743" s="10" t="s">
        <v>25</v>
      </c>
      <c r="G7743" s="10" t="s">
        <v>32</v>
      </c>
      <c r="H7743" s="10" t="s">
        <v>27</v>
      </c>
      <c r="I7743" s="10" t="s">
        <v>21</v>
      </c>
      <c r="O7743" s="10">
        <f t="shared" si="120"/>
        <v>1</v>
      </c>
    </row>
    <row r="7744" spans="2:15" x14ac:dyDescent="0.3">
      <c r="B7744" s="10">
        <v>2020</v>
      </c>
      <c r="C7744" s="10" t="s">
        <v>29</v>
      </c>
      <c r="D7744" s="10" t="s">
        <v>42</v>
      </c>
      <c r="E7744" s="10" t="s">
        <v>35</v>
      </c>
      <c r="F7744" s="10" t="s">
        <v>30</v>
      </c>
      <c r="G7744" s="10" t="s">
        <v>32</v>
      </c>
      <c r="H7744" s="10" t="s">
        <v>39</v>
      </c>
      <c r="I7744" s="10" t="s">
        <v>28</v>
      </c>
      <c r="O7744" s="10">
        <f t="shared" si="120"/>
        <v>1</v>
      </c>
    </row>
    <row r="7745" spans="2:15" x14ac:dyDescent="0.3">
      <c r="B7745" s="10">
        <v>2024</v>
      </c>
      <c r="C7745" s="10" t="s">
        <v>22</v>
      </c>
      <c r="D7745" s="10" t="s">
        <v>33</v>
      </c>
      <c r="E7745" s="10" t="s">
        <v>17</v>
      </c>
      <c r="F7745" s="10" t="s">
        <v>25</v>
      </c>
      <c r="G7745" s="10" t="s">
        <v>26</v>
      </c>
      <c r="H7745" s="10" t="s">
        <v>20</v>
      </c>
      <c r="I7745" s="10" t="s">
        <v>21</v>
      </c>
      <c r="O7745" s="10">
        <f t="shared" si="120"/>
        <v>1</v>
      </c>
    </row>
    <row r="7746" spans="2:15" x14ac:dyDescent="0.3">
      <c r="B7746" s="10">
        <v>2020</v>
      </c>
      <c r="C7746" s="10" t="s">
        <v>29</v>
      </c>
      <c r="D7746" s="10" t="s">
        <v>31</v>
      </c>
      <c r="E7746" s="10" t="s">
        <v>17</v>
      </c>
      <c r="F7746" s="10" t="s">
        <v>30</v>
      </c>
      <c r="G7746" s="10" t="s">
        <v>32</v>
      </c>
      <c r="H7746" s="10" t="s">
        <v>39</v>
      </c>
      <c r="I7746" s="10" t="s">
        <v>28</v>
      </c>
      <c r="O7746" s="10">
        <f t="shared" si="120"/>
        <v>1</v>
      </c>
    </row>
    <row r="7747" spans="2:15" x14ac:dyDescent="0.3">
      <c r="B7747" s="10">
        <v>2021</v>
      </c>
      <c r="C7747" s="10" t="s">
        <v>15</v>
      </c>
      <c r="D7747" s="10" t="s">
        <v>16</v>
      </c>
      <c r="E7747" s="10" t="s">
        <v>24</v>
      </c>
      <c r="F7747" s="10" t="s">
        <v>18</v>
      </c>
      <c r="G7747" s="10" t="s">
        <v>38</v>
      </c>
      <c r="H7747" s="10" t="s">
        <v>20</v>
      </c>
      <c r="I7747" s="10" t="s">
        <v>34</v>
      </c>
      <c r="O7747" s="10">
        <f t="shared" si="120"/>
        <v>1</v>
      </c>
    </row>
    <row r="7748" spans="2:15" x14ac:dyDescent="0.3">
      <c r="B7748" s="10">
        <v>2021</v>
      </c>
      <c r="C7748" s="10" t="s">
        <v>29</v>
      </c>
      <c r="D7748" s="10" t="s">
        <v>42</v>
      </c>
      <c r="E7748" s="10" t="s">
        <v>24</v>
      </c>
      <c r="F7748" s="10" t="s">
        <v>25</v>
      </c>
      <c r="G7748" s="10" t="s">
        <v>38</v>
      </c>
      <c r="H7748" s="10" t="s">
        <v>34</v>
      </c>
      <c r="I7748" s="10" t="s">
        <v>34</v>
      </c>
      <c r="O7748" s="10">
        <f t="shared" si="120"/>
        <v>1</v>
      </c>
    </row>
    <row r="7749" spans="2:15" x14ac:dyDescent="0.3">
      <c r="B7749" s="10">
        <v>2024</v>
      </c>
      <c r="C7749" s="10" t="s">
        <v>43</v>
      </c>
      <c r="D7749" s="10" t="s">
        <v>16</v>
      </c>
      <c r="E7749" s="10" t="s">
        <v>17</v>
      </c>
      <c r="F7749" s="10" t="s">
        <v>18</v>
      </c>
      <c r="G7749" s="10" t="s">
        <v>38</v>
      </c>
      <c r="H7749" s="10" t="s">
        <v>39</v>
      </c>
      <c r="I7749" s="10" t="s">
        <v>21</v>
      </c>
      <c r="O7749" s="10">
        <f t="shared" ref="O7749:O7812" si="121">SUBTOTAL(103,B7749)</f>
        <v>1</v>
      </c>
    </row>
    <row r="7750" spans="2:15" x14ac:dyDescent="0.3">
      <c r="B7750" s="10">
        <v>2024</v>
      </c>
      <c r="C7750" s="10" t="s">
        <v>22</v>
      </c>
      <c r="D7750" s="10" t="s">
        <v>31</v>
      </c>
      <c r="E7750" s="10" t="s">
        <v>35</v>
      </c>
      <c r="F7750" s="10" t="s">
        <v>18</v>
      </c>
      <c r="G7750" s="10" t="s">
        <v>19</v>
      </c>
      <c r="H7750" s="10" t="s">
        <v>27</v>
      </c>
      <c r="I7750" s="10" t="s">
        <v>21</v>
      </c>
      <c r="O7750" s="10">
        <f t="shared" si="121"/>
        <v>1</v>
      </c>
    </row>
    <row r="7751" spans="2:15" x14ac:dyDescent="0.3">
      <c r="B7751" s="10">
        <v>2026</v>
      </c>
      <c r="C7751" s="10" t="s">
        <v>15</v>
      </c>
      <c r="D7751" s="10" t="s">
        <v>31</v>
      </c>
      <c r="E7751" s="10" t="s">
        <v>35</v>
      </c>
      <c r="F7751" s="10" t="s">
        <v>18</v>
      </c>
      <c r="G7751" s="10" t="s">
        <v>26</v>
      </c>
      <c r="H7751" s="10" t="s">
        <v>20</v>
      </c>
      <c r="I7751" s="10" t="s">
        <v>28</v>
      </c>
      <c r="O7751" s="10">
        <f t="shared" si="121"/>
        <v>1</v>
      </c>
    </row>
    <row r="7752" spans="2:15" x14ac:dyDescent="0.3">
      <c r="B7752" s="10">
        <v>2026</v>
      </c>
      <c r="C7752" s="10" t="s">
        <v>15</v>
      </c>
      <c r="D7752" s="10" t="s">
        <v>33</v>
      </c>
      <c r="E7752" s="10" t="s">
        <v>24</v>
      </c>
      <c r="F7752" s="10" t="s">
        <v>18</v>
      </c>
      <c r="G7752" s="10" t="s">
        <v>38</v>
      </c>
      <c r="H7752" s="10" t="s">
        <v>27</v>
      </c>
      <c r="I7752" s="10" t="s">
        <v>28</v>
      </c>
      <c r="O7752" s="10">
        <f t="shared" si="121"/>
        <v>1</v>
      </c>
    </row>
    <row r="7753" spans="2:15" x14ac:dyDescent="0.3">
      <c r="B7753" s="10">
        <v>2020</v>
      </c>
      <c r="C7753" s="10" t="s">
        <v>36</v>
      </c>
      <c r="D7753" s="10" t="s">
        <v>23</v>
      </c>
      <c r="E7753" s="10" t="s">
        <v>17</v>
      </c>
      <c r="F7753" s="10" t="s">
        <v>30</v>
      </c>
      <c r="G7753" s="10" t="s">
        <v>44</v>
      </c>
      <c r="H7753" s="10" t="s">
        <v>34</v>
      </c>
      <c r="I7753" s="10" t="s">
        <v>21</v>
      </c>
      <c r="O7753" s="10">
        <f t="shared" si="121"/>
        <v>1</v>
      </c>
    </row>
    <row r="7754" spans="2:15" x14ac:dyDescent="0.3">
      <c r="B7754" s="10">
        <v>2021</v>
      </c>
      <c r="C7754" s="10" t="s">
        <v>43</v>
      </c>
      <c r="D7754" s="10" t="s">
        <v>37</v>
      </c>
      <c r="E7754" s="10" t="s">
        <v>17</v>
      </c>
      <c r="F7754" s="10" t="s">
        <v>30</v>
      </c>
      <c r="G7754" s="10" t="s">
        <v>44</v>
      </c>
      <c r="H7754" s="10" t="s">
        <v>27</v>
      </c>
      <c r="I7754" s="10" t="s">
        <v>28</v>
      </c>
      <c r="O7754" s="10">
        <f t="shared" si="121"/>
        <v>1</v>
      </c>
    </row>
    <row r="7755" spans="2:15" x14ac:dyDescent="0.3">
      <c r="B7755" s="10">
        <v>2022</v>
      </c>
      <c r="C7755" s="10" t="s">
        <v>41</v>
      </c>
      <c r="D7755" s="10" t="s">
        <v>16</v>
      </c>
      <c r="E7755" s="10" t="s">
        <v>35</v>
      </c>
      <c r="F7755" s="10" t="s">
        <v>30</v>
      </c>
      <c r="G7755" s="10" t="s">
        <v>26</v>
      </c>
      <c r="H7755" s="10" t="s">
        <v>34</v>
      </c>
      <c r="I7755" s="10" t="s">
        <v>28</v>
      </c>
      <c r="O7755" s="10">
        <f t="shared" si="121"/>
        <v>1</v>
      </c>
    </row>
    <row r="7756" spans="2:15" x14ac:dyDescent="0.3">
      <c r="B7756" s="10">
        <v>2020</v>
      </c>
      <c r="C7756" s="10" t="s">
        <v>45</v>
      </c>
      <c r="D7756" s="10" t="s">
        <v>42</v>
      </c>
      <c r="E7756" s="10" t="s">
        <v>35</v>
      </c>
      <c r="F7756" s="10" t="s">
        <v>18</v>
      </c>
      <c r="G7756" s="10" t="s">
        <v>44</v>
      </c>
      <c r="H7756" s="10" t="s">
        <v>34</v>
      </c>
      <c r="I7756" s="10" t="s">
        <v>21</v>
      </c>
      <c r="O7756" s="10">
        <f t="shared" si="121"/>
        <v>1</v>
      </c>
    </row>
    <row r="7757" spans="2:15" x14ac:dyDescent="0.3">
      <c r="B7757" s="10">
        <v>2022</v>
      </c>
      <c r="C7757" s="10" t="s">
        <v>45</v>
      </c>
      <c r="D7757" s="10" t="s">
        <v>31</v>
      </c>
      <c r="E7757" s="10" t="s">
        <v>35</v>
      </c>
      <c r="F7757" s="10" t="s">
        <v>25</v>
      </c>
      <c r="G7757" s="10" t="s">
        <v>32</v>
      </c>
      <c r="H7757" s="10" t="s">
        <v>20</v>
      </c>
      <c r="I7757" s="10" t="s">
        <v>28</v>
      </c>
      <c r="O7757" s="10">
        <f t="shared" si="121"/>
        <v>1</v>
      </c>
    </row>
    <row r="7758" spans="2:15" x14ac:dyDescent="0.3">
      <c r="B7758" s="10">
        <v>2026</v>
      </c>
      <c r="C7758" s="10" t="s">
        <v>29</v>
      </c>
      <c r="D7758" s="10" t="s">
        <v>16</v>
      </c>
      <c r="E7758" s="10" t="s">
        <v>17</v>
      </c>
      <c r="F7758" s="10" t="s">
        <v>18</v>
      </c>
      <c r="G7758" s="10" t="s">
        <v>32</v>
      </c>
      <c r="H7758" s="10" t="s">
        <v>34</v>
      </c>
      <c r="I7758" s="10" t="s">
        <v>34</v>
      </c>
      <c r="O7758" s="10">
        <f t="shared" si="121"/>
        <v>1</v>
      </c>
    </row>
    <row r="7759" spans="2:15" x14ac:dyDescent="0.3">
      <c r="B7759" s="10">
        <v>2021</v>
      </c>
      <c r="C7759" s="10" t="s">
        <v>36</v>
      </c>
      <c r="D7759" s="10" t="s">
        <v>31</v>
      </c>
      <c r="E7759" s="10" t="s">
        <v>35</v>
      </c>
      <c r="F7759" s="10" t="s">
        <v>25</v>
      </c>
      <c r="G7759" s="10" t="s">
        <v>40</v>
      </c>
      <c r="H7759" s="10" t="s">
        <v>27</v>
      </c>
      <c r="I7759" s="10" t="s">
        <v>28</v>
      </c>
      <c r="O7759" s="10">
        <f t="shared" si="121"/>
        <v>1</v>
      </c>
    </row>
    <row r="7760" spans="2:15" x14ac:dyDescent="0.3">
      <c r="B7760" s="10">
        <v>2020</v>
      </c>
      <c r="C7760" s="10" t="s">
        <v>43</v>
      </c>
      <c r="D7760" s="10" t="s">
        <v>42</v>
      </c>
      <c r="E7760" s="10" t="s">
        <v>17</v>
      </c>
      <c r="F7760" s="10" t="s">
        <v>25</v>
      </c>
      <c r="G7760" s="10" t="s">
        <v>44</v>
      </c>
      <c r="H7760" s="10" t="s">
        <v>20</v>
      </c>
      <c r="I7760" s="10" t="s">
        <v>28</v>
      </c>
      <c r="O7760" s="10">
        <f t="shared" si="121"/>
        <v>1</v>
      </c>
    </row>
    <row r="7761" spans="2:15" x14ac:dyDescent="0.3">
      <c r="B7761" s="10">
        <v>2025</v>
      </c>
      <c r="C7761" s="10" t="s">
        <v>22</v>
      </c>
      <c r="D7761" s="10" t="s">
        <v>37</v>
      </c>
      <c r="E7761" s="10" t="s">
        <v>35</v>
      </c>
      <c r="F7761" s="10" t="s">
        <v>18</v>
      </c>
      <c r="G7761" s="10" t="s">
        <v>19</v>
      </c>
      <c r="H7761" s="10" t="s">
        <v>20</v>
      </c>
      <c r="I7761" s="10" t="s">
        <v>21</v>
      </c>
      <c r="O7761" s="10">
        <f t="shared" si="121"/>
        <v>1</v>
      </c>
    </row>
    <row r="7762" spans="2:15" x14ac:dyDescent="0.3">
      <c r="B7762" s="10">
        <v>2022</v>
      </c>
      <c r="C7762" s="10" t="s">
        <v>29</v>
      </c>
      <c r="D7762" s="10" t="s">
        <v>16</v>
      </c>
      <c r="E7762" s="10" t="s">
        <v>35</v>
      </c>
      <c r="F7762" s="10" t="s">
        <v>18</v>
      </c>
      <c r="G7762" s="10" t="s">
        <v>40</v>
      </c>
      <c r="H7762" s="10" t="s">
        <v>39</v>
      </c>
      <c r="I7762" s="10" t="s">
        <v>21</v>
      </c>
      <c r="O7762" s="10">
        <f t="shared" si="121"/>
        <v>1</v>
      </c>
    </row>
    <row r="7763" spans="2:15" x14ac:dyDescent="0.3">
      <c r="B7763" s="10">
        <v>2021</v>
      </c>
      <c r="C7763" s="10" t="s">
        <v>45</v>
      </c>
      <c r="D7763" s="10" t="s">
        <v>42</v>
      </c>
      <c r="E7763" s="10" t="s">
        <v>24</v>
      </c>
      <c r="F7763" s="10" t="s">
        <v>18</v>
      </c>
      <c r="G7763" s="10" t="s">
        <v>38</v>
      </c>
      <c r="H7763" s="10" t="s">
        <v>27</v>
      </c>
      <c r="I7763" s="10" t="s">
        <v>21</v>
      </c>
      <c r="O7763" s="10">
        <f t="shared" si="121"/>
        <v>1</v>
      </c>
    </row>
    <row r="7764" spans="2:15" x14ac:dyDescent="0.3">
      <c r="B7764" s="10">
        <v>2021</v>
      </c>
      <c r="C7764" s="10" t="s">
        <v>15</v>
      </c>
      <c r="D7764" s="10" t="s">
        <v>16</v>
      </c>
      <c r="E7764" s="10" t="s">
        <v>35</v>
      </c>
      <c r="F7764" s="10" t="s">
        <v>30</v>
      </c>
      <c r="G7764" s="10" t="s">
        <v>40</v>
      </c>
      <c r="H7764" s="10" t="s">
        <v>34</v>
      </c>
      <c r="I7764" s="10" t="s">
        <v>28</v>
      </c>
      <c r="O7764" s="10">
        <f t="shared" si="121"/>
        <v>1</v>
      </c>
    </row>
    <row r="7765" spans="2:15" x14ac:dyDescent="0.3">
      <c r="B7765" s="10">
        <v>2025</v>
      </c>
      <c r="C7765" s="10" t="s">
        <v>22</v>
      </c>
      <c r="D7765" s="10" t="s">
        <v>33</v>
      </c>
      <c r="E7765" s="10" t="s">
        <v>35</v>
      </c>
      <c r="F7765" s="10" t="s">
        <v>18</v>
      </c>
      <c r="G7765" s="10" t="s">
        <v>38</v>
      </c>
      <c r="H7765" s="10" t="s">
        <v>20</v>
      </c>
      <c r="I7765" s="10" t="s">
        <v>28</v>
      </c>
      <c r="O7765" s="10">
        <f t="shared" si="121"/>
        <v>1</v>
      </c>
    </row>
    <row r="7766" spans="2:15" x14ac:dyDescent="0.3">
      <c r="B7766" s="10">
        <v>2024</v>
      </c>
      <c r="C7766" s="10" t="s">
        <v>45</v>
      </c>
      <c r="D7766" s="10" t="s">
        <v>16</v>
      </c>
      <c r="E7766" s="10" t="s">
        <v>35</v>
      </c>
      <c r="F7766" s="10" t="s">
        <v>30</v>
      </c>
      <c r="G7766" s="10" t="s">
        <v>38</v>
      </c>
      <c r="H7766" s="10" t="s">
        <v>39</v>
      </c>
      <c r="I7766" s="10" t="s">
        <v>21</v>
      </c>
      <c r="O7766" s="10">
        <f t="shared" si="121"/>
        <v>1</v>
      </c>
    </row>
    <row r="7767" spans="2:15" x14ac:dyDescent="0.3">
      <c r="B7767" s="10">
        <v>2021</v>
      </c>
      <c r="C7767" s="10" t="s">
        <v>41</v>
      </c>
      <c r="D7767" s="10" t="s">
        <v>42</v>
      </c>
      <c r="E7767" s="10" t="s">
        <v>24</v>
      </c>
      <c r="F7767" s="10" t="s">
        <v>30</v>
      </c>
      <c r="G7767" s="10" t="s">
        <v>38</v>
      </c>
      <c r="H7767" s="10" t="s">
        <v>27</v>
      </c>
      <c r="I7767" s="10" t="s">
        <v>28</v>
      </c>
      <c r="O7767" s="10">
        <f t="shared" si="121"/>
        <v>1</v>
      </c>
    </row>
    <row r="7768" spans="2:15" x14ac:dyDescent="0.3">
      <c r="B7768" s="10">
        <v>2022</v>
      </c>
      <c r="C7768" s="10" t="s">
        <v>43</v>
      </c>
      <c r="D7768" s="10" t="s">
        <v>42</v>
      </c>
      <c r="E7768" s="10" t="s">
        <v>17</v>
      </c>
      <c r="F7768" s="10" t="s">
        <v>25</v>
      </c>
      <c r="G7768" s="10" t="s">
        <v>44</v>
      </c>
      <c r="H7768" s="10" t="s">
        <v>20</v>
      </c>
      <c r="I7768" s="10" t="s">
        <v>34</v>
      </c>
      <c r="O7768" s="10">
        <f t="shared" si="121"/>
        <v>1</v>
      </c>
    </row>
    <row r="7769" spans="2:15" x14ac:dyDescent="0.3">
      <c r="B7769" s="10">
        <v>2026</v>
      </c>
      <c r="C7769" s="10" t="s">
        <v>15</v>
      </c>
      <c r="D7769" s="10" t="s">
        <v>31</v>
      </c>
      <c r="E7769" s="10" t="s">
        <v>17</v>
      </c>
      <c r="F7769" s="10" t="s">
        <v>18</v>
      </c>
      <c r="G7769" s="10" t="s">
        <v>19</v>
      </c>
      <c r="H7769" s="10" t="s">
        <v>34</v>
      </c>
      <c r="I7769" s="10" t="s">
        <v>34</v>
      </c>
      <c r="O7769" s="10">
        <f t="shared" si="121"/>
        <v>1</v>
      </c>
    </row>
    <row r="7770" spans="2:15" x14ac:dyDescent="0.3">
      <c r="B7770" s="10">
        <v>2020</v>
      </c>
      <c r="C7770" s="10" t="s">
        <v>22</v>
      </c>
      <c r="D7770" s="10" t="s">
        <v>37</v>
      </c>
      <c r="E7770" s="10" t="s">
        <v>24</v>
      </c>
      <c r="F7770" s="10" t="s">
        <v>18</v>
      </c>
      <c r="G7770" s="10" t="s">
        <v>44</v>
      </c>
      <c r="H7770" s="10" t="s">
        <v>20</v>
      </c>
      <c r="I7770" s="10" t="s">
        <v>28</v>
      </c>
      <c r="O7770" s="10">
        <f t="shared" si="121"/>
        <v>1</v>
      </c>
    </row>
    <row r="7771" spans="2:15" x14ac:dyDescent="0.3">
      <c r="B7771" s="10">
        <v>2021</v>
      </c>
      <c r="C7771" s="10" t="s">
        <v>15</v>
      </c>
      <c r="D7771" s="10" t="s">
        <v>16</v>
      </c>
      <c r="E7771" s="10" t="s">
        <v>17</v>
      </c>
      <c r="F7771" s="10" t="s">
        <v>30</v>
      </c>
      <c r="G7771" s="10" t="s">
        <v>32</v>
      </c>
      <c r="H7771" s="10" t="s">
        <v>20</v>
      </c>
      <c r="I7771" s="10" t="s">
        <v>28</v>
      </c>
      <c r="O7771" s="10">
        <f t="shared" si="121"/>
        <v>1</v>
      </c>
    </row>
    <row r="7772" spans="2:15" x14ac:dyDescent="0.3">
      <c r="B7772" s="10">
        <v>2024</v>
      </c>
      <c r="C7772" s="10" t="s">
        <v>41</v>
      </c>
      <c r="D7772" s="10" t="s">
        <v>23</v>
      </c>
      <c r="E7772" s="10" t="s">
        <v>24</v>
      </c>
      <c r="F7772" s="10" t="s">
        <v>30</v>
      </c>
      <c r="G7772" s="10" t="s">
        <v>44</v>
      </c>
      <c r="H7772" s="10" t="s">
        <v>20</v>
      </c>
      <c r="I7772" s="10" t="s">
        <v>21</v>
      </c>
      <c r="O7772" s="10">
        <f t="shared" si="121"/>
        <v>1</v>
      </c>
    </row>
    <row r="7773" spans="2:15" x14ac:dyDescent="0.3">
      <c r="B7773" s="10">
        <v>2023</v>
      </c>
      <c r="C7773" s="10" t="s">
        <v>36</v>
      </c>
      <c r="D7773" s="10" t="s">
        <v>37</v>
      </c>
      <c r="E7773" s="10" t="s">
        <v>17</v>
      </c>
      <c r="F7773" s="10" t="s">
        <v>30</v>
      </c>
      <c r="G7773" s="10" t="s">
        <v>26</v>
      </c>
      <c r="H7773" s="10" t="s">
        <v>39</v>
      </c>
      <c r="I7773" s="10" t="s">
        <v>34</v>
      </c>
      <c r="O7773" s="10">
        <f t="shared" si="121"/>
        <v>1</v>
      </c>
    </row>
    <row r="7774" spans="2:15" x14ac:dyDescent="0.3">
      <c r="B7774" s="10">
        <v>2021</v>
      </c>
      <c r="C7774" s="10" t="s">
        <v>36</v>
      </c>
      <c r="D7774" s="10" t="s">
        <v>42</v>
      </c>
      <c r="E7774" s="10" t="s">
        <v>35</v>
      </c>
      <c r="F7774" s="10" t="s">
        <v>30</v>
      </c>
      <c r="G7774" s="10" t="s">
        <v>38</v>
      </c>
      <c r="H7774" s="10" t="s">
        <v>34</v>
      </c>
      <c r="I7774" s="10" t="s">
        <v>21</v>
      </c>
      <c r="O7774" s="10">
        <f t="shared" si="121"/>
        <v>1</v>
      </c>
    </row>
    <row r="7775" spans="2:15" x14ac:dyDescent="0.3">
      <c r="B7775" s="10">
        <v>2024</v>
      </c>
      <c r="C7775" s="10" t="s">
        <v>36</v>
      </c>
      <c r="D7775" s="10" t="s">
        <v>31</v>
      </c>
      <c r="E7775" s="10" t="s">
        <v>24</v>
      </c>
      <c r="F7775" s="10" t="s">
        <v>30</v>
      </c>
      <c r="G7775" s="10" t="s">
        <v>40</v>
      </c>
      <c r="H7775" s="10" t="s">
        <v>34</v>
      </c>
      <c r="I7775" s="10" t="s">
        <v>34</v>
      </c>
      <c r="O7775" s="10">
        <f t="shared" si="121"/>
        <v>1</v>
      </c>
    </row>
    <row r="7776" spans="2:15" x14ac:dyDescent="0.3">
      <c r="B7776" s="10">
        <v>2026</v>
      </c>
      <c r="C7776" s="10" t="s">
        <v>45</v>
      </c>
      <c r="D7776" s="10" t="s">
        <v>33</v>
      </c>
      <c r="E7776" s="10" t="s">
        <v>35</v>
      </c>
      <c r="F7776" s="10" t="s">
        <v>30</v>
      </c>
      <c r="G7776" s="10" t="s">
        <v>38</v>
      </c>
      <c r="H7776" s="10" t="s">
        <v>27</v>
      </c>
      <c r="I7776" s="10" t="s">
        <v>34</v>
      </c>
      <c r="O7776" s="10">
        <f t="shared" si="121"/>
        <v>1</v>
      </c>
    </row>
    <row r="7777" spans="2:15" x14ac:dyDescent="0.3">
      <c r="B7777" s="10">
        <v>2025</v>
      </c>
      <c r="C7777" s="10" t="s">
        <v>41</v>
      </c>
      <c r="D7777" s="10" t="s">
        <v>37</v>
      </c>
      <c r="E7777" s="10" t="s">
        <v>35</v>
      </c>
      <c r="F7777" s="10" t="s">
        <v>18</v>
      </c>
      <c r="G7777" s="10" t="s">
        <v>44</v>
      </c>
      <c r="H7777" s="10" t="s">
        <v>20</v>
      </c>
      <c r="I7777" s="10" t="s">
        <v>28</v>
      </c>
      <c r="O7777" s="10">
        <f t="shared" si="121"/>
        <v>1</v>
      </c>
    </row>
    <row r="7778" spans="2:15" x14ac:dyDescent="0.3">
      <c r="B7778" s="10">
        <v>2022</v>
      </c>
      <c r="C7778" s="10" t="s">
        <v>36</v>
      </c>
      <c r="D7778" s="10" t="s">
        <v>16</v>
      </c>
      <c r="E7778" s="10" t="s">
        <v>35</v>
      </c>
      <c r="F7778" s="10" t="s">
        <v>30</v>
      </c>
      <c r="G7778" s="10" t="s">
        <v>40</v>
      </c>
      <c r="H7778" s="10" t="s">
        <v>39</v>
      </c>
      <c r="I7778" s="10" t="s">
        <v>21</v>
      </c>
      <c r="O7778" s="10">
        <f t="shared" si="121"/>
        <v>1</v>
      </c>
    </row>
    <row r="7779" spans="2:15" x14ac:dyDescent="0.3">
      <c r="B7779" s="10">
        <v>2023</v>
      </c>
      <c r="C7779" s="10" t="s">
        <v>29</v>
      </c>
      <c r="D7779" s="10" t="s">
        <v>37</v>
      </c>
      <c r="E7779" s="10" t="s">
        <v>17</v>
      </c>
      <c r="F7779" s="10" t="s">
        <v>30</v>
      </c>
      <c r="G7779" s="10" t="s">
        <v>32</v>
      </c>
      <c r="H7779" s="10" t="s">
        <v>27</v>
      </c>
      <c r="I7779" s="10" t="s">
        <v>28</v>
      </c>
      <c r="O7779" s="10">
        <f t="shared" si="121"/>
        <v>1</v>
      </c>
    </row>
    <row r="7780" spans="2:15" x14ac:dyDescent="0.3">
      <c r="B7780" s="10">
        <v>2023</v>
      </c>
      <c r="C7780" s="10" t="s">
        <v>41</v>
      </c>
      <c r="D7780" s="10" t="s">
        <v>33</v>
      </c>
      <c r="E7780" s="10" t="s">
        <v>35</v>
      </c>
      <c r="F7780" s="10" t="s">
        <v>18</v>
      </c>
      <c r="G7780" s="10" t="s">
        <v>38</v>
      </c>
      <c r="H7780" s="10" t="s">
        <v>27</v>
      </c>
      <c r="I7780" s="10" t="s">
        <v>28</v>
      </c>
      <c r="O7780" s="10">
        <f t="shared" si="121"/>
        <v>1</v>
      </c>
    </row>
    <row r="7781" spans="2:15" x14ac:dyDescent="0.3">
      <c r="B7781" s="10">
        <v>2026</v>
      </c>
      <c r="C7781" s="10" t="s">
        <v>36</v>
      </c>
      <c r="D7781" s="10" t="s">
        <v>42</v>
      </c>
      <c r="E7781" s="10" t="s">
        <v>24</v>
      </c>
      <c r="F7781" s="10" t="s">
        <v>25</v>
      </c>
      <c r="G7781" s="10" t="s">
        <v>32</v>
      </c>
      <c r="H7781" s="10" t="s">
        <v>20</v>
      </c>
      <c r="I7781" s="10" t="s">
        <v>28</v>
      </c>
      <c r="O7781" s="10">
        <f t="shared" si="121"/>
        <v>1</v>
      </c>
    </row>
    <row r="7782" spans="2:15" x14ac:dyDescent="0.3">
      <c r="B7782" s="10">
        <v>2020</v>
      </c>
      <c r="C7782" s="10" t="s">
        <v>43</v>
      </c>
      <c r="D7782" s="10" t="s">
        <v>31</v>
      </c>
      <c r="E7782" s="10" t="s">
        <v>17</v>
      </c>
      <c r="F7782" s="10" t="s">
        <v>18</v>
      </c>
      <c r="G7782" s="10" t="s">
        <v>40</v>
      </c>
      <c r="H7782" s="10" t="s">
        <v>34</v>
      </c>
      <c r="I7782" s="10" t="s">
        <v>28</v>
      </c>
      <c r="O7782" s="10">
        <f t="shared" si="121"/>
        <v>1</v>
      </c>
    </row>
    <row r="7783" spans="2:15" x14ac:dyDescent="0.3">
      <c r="B7783" s="10">
        <v>2020</v>
      </c>
      <c r="C7783" s="10" t="s">
        <v>45</v>
      </c>
      <c r="D7783" s="10" t="s">
        <v>16</v>
      </c>
      <c r="E7783" s="10" t="s">
        <v>35</v>
      </c>
      <c r="F7783" s="10" t="s">
        <v>25</v>
      </c>
      <c r="G7783" s="10" t="s">
        <v>19</v>
      </c>
      <c r="H7783" s="10" t="s">
        <v>20</v>
      </c>
      <c r="I7783" s="10" t="s">
        <v>28</v>
      </c>
      <c r="O7783" s="10">
        <f t="shared" si="121"/>
        <v>1</v>
      </c>
    </row>
    <row r="7784" spans="2:15" x14ac:dyDescent="0.3">
      <c r="B7784" s="10">
        <v>2023</v>
      </c>
      <c r="C7784" s="10" t="s">
        <v>36</v>
      </c>
      <c r="D7784" s="10" t="s">
        <v>42</v>
      </c>
      <c r="E7784" s="10" t="s">
        <v>24</v>
      </c>
      <c r="F7784" s="10" t="s">
        <v>18</v>
      </c>
      <c r="G7784" s="10" t="s">
        <v>38</v>
      </c>
      <c r="H7784" s="10" t="s">
        <v>34</v>
      </c>
      <c r="I7784" s="10" t="s">
        <v>28</v>
      </c>
      <c r="O7784" s="10">
        <f t="shared" si="121"/>
        <v>1</v>
      </c>
    </row>
    <row r="7785" spans="2:15" x14ac:dyDescent="0.3">
      <c r="B7785" s="10">
        <v>2021</v>
      </c>
      <c r="C7785" s="10" t="s">
        <v>29</v>
      </c>
      <c r="D7785" s="10" t="s">
        <v>37</v>
      </c>
      <c r="E7785" s="10" t="s">
        <v>24</v>
      </c>
      <c r="F7785" s="10" t="s">
        <v>18</v>
      </c>
      <c r="G7785" s="10" t="s">
        <v>44</v>
      </c>
      <c r="H7785" s="10" t="s">
        <v>20</v>
      </c>
      <c r="I7785" s="10" t="s">
        <v>34</v>
      </c>
      <c r="O7785" s="10">
        <f t="shared" si="121"/>
        <v>1</v>
      </c>
    </row>
    <row r="7786" spans="2:15" x14ac:dyDescent="0.3">
      <c r="B7786" s="10">
        <v>2021</v>
      </c>
      <c r="C7786" s="10" t="s">
        <v>45</v>
      </c>
      <c r="D7786" s="10" t="s">
        <v>16</v>
      </c>
      <c r="E7786" s="10" t="s">
        <v>24</v>
      </c>
      <c r="F7786" s="10" t="s">
        <v>30</v>
      </c>
      <c r="G7786" s="10" t="s">
        <v>19</v>
      </c>
      <c r="H7786" s="10" t="s">
        <v>27</v>
      </c>
      <c r="I7786" s="10" t="s">
        <v>28</v>
      </c>
      <c r="O7786" s="10">
        <f t="shared" si="121"/>
        <v>1</v>
      </c>
    </row>
    <row r="7787" spans="2:15" x14ac:dyDescent="0.3">
      <c r="B7787" s="10">
        <v>2023</v>
      </c>
      <c r="C7787" s="10" t="s">
        <v>45</v>
      </c>
      <c r="D7787" s="10" t="s">
        <v>31</v>
      </c>
      <c r="E7787" s="10" t="s">
        <v>17</v>
      </c>
      <c r="F7787" s="10" t="s">
        <v>25</v>
      </c>
      <c r="G7787" s="10" t="s">
        <v>32</v>
      </c>
      <c r="H7787" s="10" t="s">
        <v>27</v>
      </c>
      <c r="I7787" s="10" t="s">
        <v>21</v>
      </c>
      <c r="O7787" s="10">
        <f t="shared" si="121"/>
        <v>1</v>
      </c>
    </row>
    <row r="7788" spans="2:15" x14ac:dyDescent="0.3">
      <c r="B7788" s="10">
        <v>2024</v>
      </c>
      <c r="C7788" s="10" t="s">
        <v>15</v>
      </c>
      <c r="D7788" s="10" t="s">
        <v>37</v>
      </c>
      <c r="E7788" s="10" t="s">
        <v>17</v>
      </c>
      <c r="F7788" s="10" t="s">
        <v>25</v>
      </c>
      <c r="G7788" s="10" t="s">
        <v>32</v>
      </c>
      <c r="H7788" s="10" t="s">
        <v>34</v>
      </c>
      <c r="I7788" s="10" t="s">
        <v>28</v>
      </c>
      <c r="O7788" s="10">
        <f t="shared" si="121"/>
        <v>1</v>
      </c>
    </row>
    <row r="7789" spans="2:15" x14ac:dyDescent="0.3">
      <c r="B7789" s="10">
        <v>2020</v>
      </c>
      <c r="C7789" s="10" t="s">
        <v>36</v>
      </c>
      <c r="D7789" s="10" t="s">
        <v>37</v>
      </c>
      <c r="E7789" s="10" t="s">
        <v>17</v>
      </c>
      <c r="F7789" s="10" t="s">
        <v>25</v>
      </c>
      <c r="G7789" s="10" t="s">
        <v>40</v>
      </c>
      <c r="H7789" s="10" t="s">
        <v>20</v>
      </c>
      <c r="I7789" s="10" t="s">
        <v>28</v>
      </c>
      <c r="O7789" s="10">
        <f t="shared" si="121"/>
        <v>1</v>
      </c>
    </row>
    <row r="7790" spans="2:15" x14ac:dyDescent="0.3">
      <c r="B7790" s="10">
        <v>2020</v>
      </c>
      <c r="C7790" s="10" t="s">
        <v>29</v>
      </c>
      <c r="D7790" s="10" t="s">
        <v>33</v>
      </c>
      <c r="E7790" s="10" t="s">
        <v>24</v>
      </c>
      <c r="F7790" s="10" t="s">
        <v>30</v>
      </c>
      <c r="G7790" s="10" t="s">
        <v>32</v>
      </c>
      <c r="H7790" s="10" t="s">
        <v>27</v>
      </c>
      <c r="I7790" s="10" t="s">
        <v>28</v>
      </c>
      <c r="O7790" s="10">
        <f t="shared" si="121"/>
        <v>1</v>
      </c>
    </row>
    <row r="7791" spans="2:15" x14ac:dyDescent="0.3">
      <c r="B7791" s="10">
        <v>2025</v>
      </c>
      <c r="C7791" s="10" t="s">
        <v>22</v>
      </c>
      <c r="D7791" s="10" t="s">
        <v>31</v>
      </c>
      <c r="E7791" s="10" t="s">
        <v>24</v>
      </c>
      <c r="F7791" s="10" t="s">
        <v>25</v>
      </c>
      <c r="G7791" s="10" t="s">
        <v>40</v>
      </c>
      <c r="H7791" s="10" t="s">
        <v>34</v>
      </c>
      <c r="I7791" s="10" t="s">
        <v>28</v>
      </c>
      <c r="O7791" s="10">
        <f t="shared" si="121"/>
        <v>1</v>
      </c>
    </row>
    <row r="7792" spans="2:15" x14ac:dyDescent="0.3">
      <c r="B7792" s="10">
        <v>2026</v>
      </c>
      <c r="C7792" s="10" t="s">
        <v>45</v>
      </c>
      <c r="D7792" s="10" t="s">
        <v>42</v>
      </c>
      <c r="E7792" s="10" t="s">
        <v>24</v>
      </c>
      <c r="F7792" s="10" t="s">
        <v>30</v>
      </c>
      <c r="G7792" s="10" t="s">
        <v>32</v>
      </c>
      <c r="H7792" s="10" t="s">
        <v>27</v>
      </c>
      <c r="I7792" s="10" t="s">
        <v>34</v>
      </c>
      <c r="O7792" s="10">
        <f t="shared" si="121"/>
        <v>1</v>
      </c>
    </row>
    <row r="7793" spans="2:15" x14ac:dyDescent="0.3">
      <c r="B7793" s="10">
        <v>2022</v>
      </c>
      <c r="C7793" s="10" t="s">
        <v>45</v>
      </c>
      <c r="D7793" s="10" t="s">
        <v>33</v>
      </c>
      <c r="E7793" s="10" t="s">
        <v>35</v>
      </c>
      <c r="F7793" s="10" t="s">
        <v>18</v>
      </c>
      <c r="G7793" s="10" t="s">
        <v>32</v>
      </c>
      <c r="H7793" s="10" t="s">
        <v>20</v>
      </c>
      <c r="I7793" s="10" t="s">
        <v>21</v>
      </c>
      <c r="O7793" s="10">
        <f t="shared" si="121"/>
        <v>1</v>
      </c>
    </row>
    <row r="7794" spans="2:15" x14ac:dyDescent="0.3">
      <c r="B7794" s="10">
        <v>2024</v>
      </c>
      <c r="C7794" s="10" t="s">
        <v>43</v>
      </c>
      <c r="D7794" s="10" t="s">
        <v>16</v>
      </c>
      <c r="E7794" s="10" t="s">
        <v>17</v>
      </c>
      <c r="F7794" s="10" t="s">
        <v>18</v>
      </c>
      <c r="G7794" s="10" t="s">
        <v>32</v>
      </c>
      <c r="H7794" s="10" t="s">
        <v>34</v>
      </c>
      <c r="I7794" s="10" t="s">
        <v>34</v>
      </c>
      <c r="O7794" s="10">
        <f t="shared" si="121"/>
        <v>1</v>
      </c>
    </row>
    <row r="7795" spans="2:15" x14ac:dyDescent="0.3">
      <c r="B7795" s="10">
        <v>2026</v>
      </c>
      <c r="C7795" s="10" t="s">
        <v>36</v>
      </c>
      <c r="D7795" s="10" t="s">
        <v>33</v>
      </c>
      <c r="E7795" s="10" t="s">
        <v>35</v>
      </c>
      <c r="F7795" s="10" t="s">
        <v>18</v>
      </c>
      <c r="G7795" s="10" t="s">
        <v>26</v>
      </c>
      <c r="H7795" s="10" t="s">
        <v>34</v>
      </c>
      <c r="I7795" s="10" t="s">
        <v>28</v>
      </c>
      <c r="O7795" s="10">
        <f t="shared" si="121"/>
        <v>1</v>
      </c>
    </row>
    <row r="7796" spans="2:15" x14ac:dyDescent="0.3">
      <c r="B7796" s="10">
        <v>2022</v>
      </c>
      <c r="C7796" s="10" t="s">
        <v>29</v>
      </c>
      <c r="D7796" s="10" t="s">
        <v>23</v>
      </c>
      <c r="E7796" s="10" t="s">
        <v>24</v>
      </c>
      <c r="F7796" s="10" t="s">
        <v>18</v>
      </c>
      <c r="G7796" s="10" t="s">
        <v>26</v>
      </c>
      <c r="H7796" s="10" t="s">
        <v>27</v>
      </c>
      <c r="I7796" s="10" t="s">
        <v>21</v>
      </c>
      <c r="O7796" s="10">
        <f t="shared" si="121"/>
        <v>1</v>
      </c>
    </row>
    <row r="7797" spans="2:15" x14ac:dyDescent="0.3">
      <c r="B7797" s="10">
        <v>2024</v>
      </c>
      <c r="C7797" s="10" t="s">
        <v>15</v>
      </c>
      <c r="D7797" s="10" t="s">
        <v>37</v>
      </c>
      <c r="E7797" s="10" t="s">
        <v>35</v>
      </c>
      <c r="F7797" s="10" t="s">
        <v>25</v>
      </c>
      <c r="G7797" s="10" t="s">
        <v>32</v>
      </c>
      <c r="H7797" s="10" t="s">
        <v>34</v>
      </c>
      <c r="I7797" s="10" t="s">
        <v>28</v>
      </c>
      <c r="O7797" s="10">
        <f t="shared" si="121"/>
        <v>1</v>
      </c>
    </row>
    <row r="7798" spans="2:15" x14ac:dyDescent="0.3">
      <c r="B7798" s="10">
        <v>2026</v>
      </c>
      <c r="C7798" s="10" t="s">
        <v>22</v>
      </c>
      <c r="D7798" s="10" t="s">
        <v>33</v>
      </c>
      <c r="E7798" s="10" t="s">
        <v>24</v>
      </c>
      <c r="F7798" s="10" t="s">
        <v>30</v>
      </c>
      <c r="G7798" s="10" t="s">
        <v>19</v>
      </c>
      <c r="H7798" s="10" t="s">
        <v>20</v>
      </c>
      <c r="I7798" s="10" t="s">
        <v>28</v>
      </c>
      <c r="O7798" s="10">
        <f t="shared" si="121"/>
        <v>1</v>
      </c>
    </row>
    <row r="7799" spans="2:15" x14ac:dyDescent="0.3">
      <c r="B7799" s="10">
        <v>2025</v>
      </c>
      <c r="C7799" s="10" t="s">
        <v>36</v>
      </c>
      <c r="D7799" s="10" t="s">
        <v>31</v>
      </c>
      <c r="E7799" s="10" t="s">
        <v>35</v>
      </c>
      <c r="F7799" s="10" t="s">
        <v>18</v>
      </c>
      <c r="G7799" s="10" t="s">
        <v>26</v>
      </c>
      <c r="H7799" s="10" t="s">
        <v>27</v>
      </c>
      <c r="I7799" s="10" t="s">
        <v>34</v>
      </c>
      <c r="O7799" s="10">
        <f t="shared" si="121"/>
        <v>1</v>
      </c>
    </row>
    <row r="7800" spans="2:15" x14ac:dyDescent="0.3">
      <c r="B7800" s="10">
        <v>2021</v>
      </c>
      <c r="C7800" s="10" t="s">
        <v>36</v>
      </c>
      <c r="D7800" s="10" t="s">
        <v>16</v>
      </c>
      <c r="E7800" s="10" t="s">
        <v>24</v>
      </c>
      <c r="F7800" s="10" t="s">
        <v>25</v>
      </c>
      <c r="G7800" s="10" t="s">
        <v>38</v>
      </c>
      <c r="H7800" s="10" t="s">
        <v>27</v>
      </c>
      <c r="I7800" s="10" t="s">
        <v>21</v>
      </c>
      <c r="O7800" s="10">
        <f t="shared" si="121"/>
        <v>1</v>
      </c>
    </row>
    <row r="7801" spans="2:15" x14ac:dyDescent="0.3">
      <c r="B7801" s="10">
        <v>2020</v>
      </c>
      <c r="C7801" s="10" t="s">
        <v>43</v>
      </c>
      <c r="D7801" s="10" t="s">
        <v>33</v>
      </c>
      <c r="E7801" s="10" t="s">
        <v>24</v>
      </c>
      <c r="F7801" s="10" t="s">
        <v>25</v>
      </c>
      <c r="G7801" s="10" t="s">
        <v>44</v>
      </c>
      <c r="H7801" s="10" t="s">
        <v>27</v>
      </c>
      <c r="I7801" s="10" t="s">
        <v>28</v>
      </c>
      <c r="O7801" s="10">
        <f t="shared" si="121"/>
        <v>1</v>
      </c>
    </row>
    <row r="7802" spans="2:15" x14ac:dyDescent="0.3">
      <c r="B7802" s="10">
        <v>2024</v>
      </c>
      <c r="C7802" s="10" t="s">
        <v>36</v>
      </c>
      <c r="D7802" s="10" t="s">
        <v>33</v>
      </c>
      <c r="E7802" s="10" t="s">
        <v>35</v>
      </c>
      <c r="F7802" s="10" t="s">
        <v>30</v>
      </c>
      <c r="G7802" s="10" t="s">
        <v>44</v>
      </c>
      <c r="H7802" s="10" t="s">
        <v>27</v>
      </c>
      <c r="I7802" s="10" t="s">
        <v>34</v>
      </c>
      <c r="O7802" s="10">
        <f t="shared" si="121"/>
        <v>1</v>
      </c>
    </row>
    <row r="7803" spans="2:15" x14ac:dyDescent="0.3">
      <c r="B7803" s="10">
        <v>2026</v>
      </c>
      <c r="C7803" s="10" t="s">
        <v>22</v>
      </c>
      <c r="D7803" s="10" t="s">
        <v>16</v>
      </c>
      <c r="E7803" s="10" t="s">
        <v>24</v>
      </c>
      <c r="F7803" s="10" t="s">
        <v>18</v>
      </c>
      <c r="G7803" s="10" t="s">
        <v>38</v>
      </c>
      <c r="H7803" s="10" t="s">
        <v>27</v>
      </c>
      <c r="I7803" s="10" t="s">
        <v>28</v>
      </c>
      <c r="O7803" s="10">
        <f t="shared" si="121"/>
        <v>1</v>
      </c>
    </row>
    <row r="7804" spans="2:15" x14ac:dyDescent="0.3">
      <c r="B7804" s="10">
        <v>2022</v>
      </c>
      <c r="C7804" s="10" t="s">
        <v>45</v>
      </c>
      <c r="D7804" s="10" t="s">
        <v>23</v>
      </c>
      <c r="E7804" s="10" t="s">
        <v>35</v>
      </c>
      <c r="F7804" s="10" t="s">
        <v>30</v>
      </c>
      <c r="G7804" s="10" t="s">
        <v>44</v>
      </c>
      <c r="H7804" s="10" t="s">
        <v>27</v>
      </c>
      <c r="I7804" s="10" t="s">
        <v>21</v>
      </c>
      <c r="O7804" s="10">
        <f t="shared" si="121"/>
        <v>1</v>
      </c>
    </row>
    <row r="7805" spans="2:15" x14ac:dyDescent="0.3">
      <c r="B7805" s="10">
        <v>2021</v>
      </c>
      <c r="C7805" s="10" t="s">
        <v>36</v>
      </c>
      <c r="D7805" s="10" t="s">
        <v>37</v>
      </c>
      <c r="E7805" s="10" t="s">
        <v>35</v>
      </c>
      <c r="F7805" s="10" t="s">
        <v>18</v>
      </c>
      <c r="G7805" s="10" t="s">
        <v>40</v>
      </c>
      <c r="H7805" s="10" t="s">
        <v>39</v>
      </c>
      <c r="I7805" s="10" t="s">
        <v>28</v>
      </c>
      <c r="O7805" s="10">
        <f t="shared" si="121"/>
        <v>1</v>
      </c>
    </row>
    <row r="7806" spans="2:15" x14ac:dyDescent="0.3">
      <c r="B7806" s="10">
        <v>2020</v>
      </c>
      <c r="C7806" s="10" t="s">
        <v>36</v>
      </c>
      <c r="D7806" s="10" t="s">
        <v>37</v>
      </c>
      <c r="E7806" s="10" t="s">
        <v>17</v>
      </c>
      <c r="F7806" s="10" t="s">
        <v>30</v>
      </c>
      <c r="G7806" s="10" t="s">
        <v>19</v>
      </c>
      <c r="H7806" s="10" t="s">
        <v>34</v>
      </c>
      <c r="I7806" s="10" t="s">
        <v>28</v>
      </c>
      <c r="O7806" s="10">
        <f t="shared" si="121"/>
        <v>1</v>
      </c>
    </row>
    <row r="7807" spans="2:15" x14ac:dyDescent="0.3">
      <c r="B7807" s="10">
        <v>2022</v>
      </c>
      <c r="C7807" s="10" t="s">
        <v>43</v>
      </c>
      <c r="D7807" s="10" t="s">
        <v>42</v>
      </c>
      <c r="E7807" s="10" t="s">
        <v>17</v>
      </c>
      <c r="F7807" s="10" t="s">
        <v>25</v>
      </c>
      <c r="G7807" s="10" t="s">
        <v>38</v>
      </c>
      <c r="H7807" s="10" t="s">
        <v>27</v>
      </c>
      <c r="I7807" s="10" t="s">
        <v>34</v>
      </c>
      <c r="O7807" s="10">
        <f t="shared" si="121"/>
        <v>1</v>
      </c>
    </row>
    <row r="7808" spans="2:15" x14ac:dyDescent="0.3">
      <c r="B7808" s="10">
        <v>2023</v>
      </c>
      <c r="C7808" s="10" t="s">
        <v>22</v>
      </c>
      <c r="D7808" s="10" t="s">
        <v>31</v>
      </c>
      <c r="E7808" s="10" t="s">
        <v>35</v>
      </c>
      <c r="F7808" s="10" t="s">
        <v>25</v>
      </c>
      <c r="G7808" s="10" t="s">
        <v>19</v>
      </c>
      <c r="H7808" s="10" t="s">
        <v>39</v>
      </c>
      <c r="I7808" s="10" t="s">
        <v>28</v>
      </c>
      <c r="O7808" s="10">
        <f t="shared" si="121"/>
        <v>1</v>
      </c>
    </row>
    <row r="7809" spans="2:15" x14ac:dyDescent="0.3">
      <c r="B7809" s="10">
        <v>2024</v>
      </c>
      <c r="C7809" s="10" t="s">
        <v>22</v>
      </c>
      <c r="D7809" s="10" t="s">
        <v>31</v>
      </c>
      <c r="E7809" s="10" t="s">
        <v>35</v>
      </c>
      <c r="F7809" s="10" t="s">
        <v>25</v>
      </c>
      <c r="G7809" s="10" t="s">
        <v>44</v>
      </c>
      <c r="H7809" s="10" t="s">
        <v>34</v>
      </c>
      <c r="I7809" s="10" t="s">
        <v>28</v>
      </c>
      <c r="O7809" s="10">
        <f t="shared" si="121"/>
        <v>1</v>
      </c>
    </row>
    <row r="7810" spans="2:15" x14ac:dyDescent="0.3">
      <c r="B7810" s="10">
        <v>2023</v>
      </c>
      <c r="C7810" s="10" t="s">
        <v>45</v>
      </c>
      <c r="D7810" s="10" t="s">
        <v>33</v>
      </c>
      <c r="E7810" s="10" t="s">
        <v>35</v>
      </c>
      <c r="F7810" s="10" t="s">
        <v>30</v>
      </c>
      <c r="G7810" s="10" t="s">
        <v>19</v>
      </c>
      <c r="H7810" s="10" t="s">
        <v>39</v>
      </c>
      <c r="I7810" s="10" t="s">
        <v>21</v>
      </c>
      <c r="O7810" s="10">
        <f t="shared" si="121"/>
        <v>1</v>
      </c>
    </row>
    <row r="7811" spans="2:15" x14ac:dyDescent="0.3">
      <c r="B7811" s="10">
        <v>2022</v>
      </c>
      <c r="C7811" s="10" t="s">
        <v>22</v>
      </c>
      <c r="D7811" s="10" t="s">
        <v>23</v>
      </c>
      <c r="E7811" s="10" t="s">
        <v>24</v>
      </c>
      <c r="F7811" s="10" t="s">
        <v>30</v>
      </c>
      <c r="G7811" s="10" t="s">
        <v>32</v>
      </c>
      <c r="H7811" s="10" t="s">
        <v>27</v>
      </c>
      <c r="I7811" s="10" t="s">
        <v>21</v>
      </c>
      <c r="O7811" s="10">
        <f t="shared" si="121"/>
        <v>1</v>
      </c>
    </row>
    <row r="7812" spans="2:15" x14ac:dyDescent="0.3">
      <c r="B7812" s="10">
        <v>2022</v>
      </c>
      <c r="C7812" s="10" t="s">
        <v>36</v>
      </c>
      <c r="D7812" s="10" t="s">
        <v>31</v>
      </c>
      <c r="E7812" s="10" t="s">
        <v>35</v>
      </c>
      <c r="F7812" s="10" t="s">
        <v>30</v>
      </c>
      <c r="G7812" s="10" t="s">
        <v>26</v>
      </c>
      <c r="H7812" s="10" t="s">
        <v>27</v>
      </c>
      <c r="I7812" s="10" t="s">
        <v>28</v>
      </c>
      <c r="O7812" s="10">
        <f t="shared" si="121"/>
        <v>1</v>
      </c>
    </row>
    <row r="7813" spans="2:15" x14ac:dyDescent="0.3">
      <c r="B7813" s="10">
        <v>2025</v>
      </c>
      <c r="C7813" s="10" t="s">
        <v>41</v>
      </c>
      <c r="D7813" s="10" t="s">
        <v>31</v>
      </c>
      <c r="E7813" s="10" t="s">
        <v>24</v>
      </c>
      <c r="F7813" s="10" t="s">
        <v>30</v>
      </c>
      <c r="G7813" s="10" t="s">
        <v>32</v>
      </c>
      <c r="H7813" s="10" t="s">
        <v>27</v>
      </c>
      <c r="I7813" s="10" t="s">
        <v>28</v>
      </c>
      <c r="O7813" s="10">
        <f t="shared" ref="O7813:O7876" si="122">SUBTOTAL(103,B7813)</f>
        <v>1</v>
      </c>
    </row>
    <row r="7814" spans="2:15" x14ac:dyDescent="0.3">
      <c r="B7814" s="10">
        <v>2025</v>
      </c>
      <c r="C7814" s="10" t="s">
        <v>43</v>
      </c>
      <c r="D7814" s="10" t="s">
        <v>33</v>
      </c>
      <c r="E7814" s="10" t="s">
        <v>24</v>
      </c>
      <c r="F7814" s="10" t="s">
        <v>30</v>
      </c>
      <c r="G7814" s="10" t="s">
        <v>38</v>
      </c>
      <c r="H7814" s="10" t="s">
        <v>20</v>
      </c>
      <c r="I7814" s="10" t="s">
        <v>28</v>
      </c>
      <c r="O7814" s="10">
        <f t="shared" si="122"/>
        <v>1</v>
      </c>
    </row>
    <row r="7815" spans="2:15" x14ac:dyDescent="0.3">
      <c r="B7815" s="10">
        <v>2025</v>
      </c>
      <c r="C7815" s="10" t="s">
        <v>29</v>
      </c>
      <c r="D7815" s="10" t="s">
        <v>23</v>
      </c>
      <c r="E7815" s="10" t="s">
        <v>35</v>
      </c>
      <c r="F7815" s="10" t="s">
        <v>25</v>
      </c>
      <c r="G7815" s="10" t="s">
        <v>26</v>
      </c>
      <c r="H7815" s="10" t="s">
        <v>39</v>
      </c>
      <c r="I7815" s="10" t="s">
        <v>28</v>
      </c>
      <c r="O7815" s="10">
        <f t="shared" si="122"/>
        <v>1</v>
      </c>
    </row>
    <row r="7816" spans="2:15" x14ac:dyDescent="0.3">
      <c r="B7816" s="10">
        <v>2022</v>
      </c>
      <c r="C7816" s="10" t="s">
        <v>15</v>
      </c>
      <c r="D7816" s="10" t="s">
        <v>42</v>
      </c>
      <c r="E7816" s="10" t="s">
        <v>24</v>
      </c>
      <c r="F7816" s="10" t="s">
        <v>30</v>
      </c>
      <c r="G7816" s="10" t="s">
        <v>38</v>
      </c>
      <c r="H7816" s="10" t="s">
        <v>34</v>
      </c>
      <c r="I7816" s="10" t="s">
        <v>34</v>
      </c>
      <c r="O7816" s="10">
        <f t="shared" si="122"/>
        <v>1</v>
      </c>
    </row>
    <row r="7817" spans="2:15" x14ac:dyDescent="0.3">
      <c r="B7817" s="10">
        <v>2023</v>
      </c>
      <c r="C7817" s="10" t="s">
        <v>43</v>
      </c>
      <c r="D7817" s="10" t="s">
        <v>16</v>
      </c>
      <c r="E7817" s="10" t="s">
        <v>17</v>
      </c>
      <c r="F7817" s="10" t="s">
        <v>18</v>
      </c>
      <c r="G7817" s="10" t="s">
        <v>40</v>
      </c>
      <c r="H7817" s="10" t="s">
        <v>34</v>
      </c>
      <c r="I7817" s="10" t="s">
        <v>28</v>
      </c>
      <c r="O7817" s="10">
        <f t="shared" si="122"/>
        <v>1</v>
      </c>
    </row>
    <row r="7818" spans="2:15" x14ac:dyDescent="0.3">
      <c r="B7818" s="10">
        <v>2020</v>
      </c>
      <c r="C7818" s="10" t="s">
        <v>29</v>
      </c>
      <c r="D7818" s="10" t="s">
        <v>37</v>
      </c>
      <c r="E7818" s="10" t="s">
        <v>35</v>
      </c>
      <c r="F7818" s="10" t="s">
        <v>30</v>
      </c>
      <c r="G7818" s="10" t="s">
        <v>19</v>
      </c>
      <c r="H7818" s="10" t="s">
        <v>20</v>
      </c>
      <c r="I7818" s="10" t="s">
        <v>28</v>
      </c>
      <c r="O7818" s="10">
        <f t="shared" si="122"/>
        <v>1</v>
      </c>
    </row>
    <row r="7819" spans="2:15" x14ac:dyDescent="0.3">
      <c r="B7819" s="10">
        <v>2022</v>
      </c>
      <c r="C7819" s="10" t="s">
        <v>43</v>
      </c>
      <c r="D7819" s="10" t="s">
        <v>31</v>
      </c>
      <c r="E7819" s="10" t="s">
        <v>17</v>
      </c>
      <c r="F7819" s="10" t="s">
        <v>30</v>
      </c>
      <c r="G7819" s="10" t="s">
        <v>26</v>
      </c>
      <c r="H7819" s="10" t="s">
        <v>39</v>
      </c>
      <c r="I7819" s="10" t="s">
        <v>28</v>
      </c>
      <c r="O7819" s="10">
        <f t="shared" si="122"/>
        <v>1</v>
      </c>
    </row>
    <row r="7820" spans="2:15" x14ac:dyDescent="0.3">
      <c r="B7820" s="10">
        <v>2024</v>
      </c>
      <c r="C7820" s="10" t="s">
        <v>29</v>
      </c>
      <c r="D7820" s="10" t="s">
        <v>37</v>
      </c>
      <c r="E7820" s="10" t="s">
        <v>24</v>
      </c>
      <c r="F7820" s="10" t="s">
        <v>18</v>
      </c>
      <c r="G7820" s="10" t="s">
        <v>32</v>
      </c>
      <c r="H7820" s="10" t="s">
        <v>34</v>
      </c>
      <c r="I7820" s="10" t="s">
        <v>28</v>
      </c>
      <c r="O7820" s="10">
        <f t="shared" si="122"/>
        <v>1</v>
      </c>
    </row>
    <row r="7821" spans="2:15" x14ac:dyDescent="0.3">
      <c r="B7821" s="10">
        <v>2023</v>
      </c>
      <c r="C7821" s="10" t="s">
        <v>22</v>
      </c>
      <c r="D7821" s="10" t="s">
        <v>42</v>
      </c>
      <c r="E7821" s="10" t="s">
        <v>17</v>
      </c>
      <c r="F7821" s="10" t="s">
        <v>25</v>
      </c>
      <c r="G7821" s="10" t="s">
        <v>26</v>
      </c>
      <c r="H7821" s="10" t="s">
        <v>20</v>
      </c>
      <c r="I7821" s="10" t="s">
        <v>21</v>
      </c>
      <c r="O7821" s="10">
        <f t="shared" si="122"/>
        <v>1</v>
      </c>
    </row>
    <row r="7822" spans="2:15" x14ac:dyDescent="0.3">
      <c r="B7822" s="10">
        <v>2023</v>
      </c>
      <c r="C7822" s="10" t="s">
        <v>43</v>
      </c>
      <c r="D7822" s="10" t="s">
        <v>33</v>
      </c>
      <c r="E7822" s="10" t="s">
        <v>24</v>
      </c>
      <c r="F7822" s="10" t="s">
        <v>25</v>
      </c>
      <c r="G7822" s="10" t="s">
        <v>19</v>
      </c>
      <c r="H7822" s="10" t="s">
        <v>34</v>
      </c>
      <c r="I7822" s="10" t="s">
        <v>28</v>
      </c>
      <c r="O7822" s="10">
        <f t="shared" si="122"/>
        <v>1</v>
      </c>
    </row>
    <row r="7823" spans="2:15" x14ac:dyDescent="0.3">
      <c r="B7823" s="10">
        <v>2024</v>
      </c>
      <c r="C7823" s="10" t="s">
        <v>43</v>
      </c>
      <c r="D7823" s="10" t="s">
        <v>42</v>
      </c>
      <c r="E7823" s="10" t="s">
        <v>17</v>
      </c>
      <c r="F7823" s="10" t="s">
        <v>18</v>
      </c>
      <c r="G7823" s="10" t="s">
        <v>38</v>
      </c>
      <c r="H7823" s="10" t="s">
        <v>20</v>
      </c>
      <c r="I7823" s="10" t="s">
        <v>28</v>
      </c>
      <c r="O7823" s="10">
        <f t="shared" si="122"/>
        <v>1</v>
      </c>
    </row>
    <row r="7824" spans="2:15" x14ac:dyDescent="0.3">
      <c r="B7824" s="10">
        <v>2023</v>
      </c>
      <c r="C7824" s="10" t="s">
        <v>43</v>
      </c>
      <c r="D7824" s="10" t="s">
        <v>37</v>
      </c>
      <c r="E7824" s="10" t="s">
        <v>17</v>
      </c>
      <c r="F7824" s="10" t="s">
        <v>25</v>
      </c>
      <c r="G7824" s="10" t="s">
        <v>32</v>
      </c>
      <c r="H7824" s="10" t="s">
        <v>20</v>
      </c>
      <c r="I7824" s="10" t="s">
        <v>28</v>
      </c>
      <c r="O7824" s="10">
        <f t="shared" si="122"/>
        <v>1</v>
      </c>
    </row>
    <row r="7825" spans="2:15" x14ac:dyDescent="0.3">
      <c r="B7825" s="10">
        <v>2025</v>
      </c>
      <c r="C7825" s="10" t="s">
        <v>36</v>
      </c>
      <c r="D7825" s="10" t="s">
        <v>31</v>
      </c>
      <c r="E7825" s="10" t="s">
        <v>35</v>
      </c>
      <c r="F7825" s="10" t="s">
        <v>25</v>
      </c>
      <c r="G7825" s="10" t="s">
        <v>44</v>
      </c>
      <c r="H7825" s="10" t="s">
        <v>20</v>
      </c>
      <c r="I7825" s="10" t="s">
        <v>28</v>
      </c>
      <c r="O7825" s="10">
        <f t="shared" si="122"/>
        <v>1</v>
      </c>
    </row>
    <row r="7826" spans="2:15" x14ac:dyDescent="0.3">
      <c r="B7826" s="10">
        <v>2020</v>
      </c>
      <c r="C7826" s="10" t="s">
        <v>15</v>
      </c>
      <c r="D7826" s="10" t="s">
        <v>37</v>
      </c>
      <c r="E7826" s="10" t="s">
        <v>35</v>
      </c>
      <c r="F7826" s="10" t="s">
        <v>18</v>
      </c>
      <c r="G7826" s="10" t="s">
        <v>19</v>
      </c>
      <c r="H7826" s="10" t="s">
        <v>20</v>
      </c>
      <c r="I7826" s="10" t="s">
        <v>34</v>
      </c>
      <c r="O7826" s="10">
        <f t="shared" si="122"/>
        <v>1</v>
      </c>
    </row>
    <row r="7827" spans="2:15" x14ac:dyDescent="0.3">
      <c r="B7827" s="10">
        <v>2024</v>
      </c>
      <c r="C7827" s="10" t="s">
        <v>41</v>
      </c>
      <c r="D7827" s="10" t="s">
        <v>16</v>
      </c>
      <c r="E7827" s="10" t="s">
        <v>24</v>
      </c>
      <c r="F7827" s="10" t="s">
        <v>18</v>
      </c>
      <c r="G7827" s="10" t="s">
        <v>32</v>
      </c>
      <c r="H7827" s="10" t="s">
        <v>39</v>
      </c>
      <c r="I7827" s="10" t="s">
        <v>21</v>
      </c>
      <c r="O7827" s="10">
        <f t="shared" si="122"/>
        <v>1</v>
      </c>
    </row>
    <row r="7828" spans="2:15" x14ac:dyDescent="0.3">
      <c r="B7828" s="10">
        <v>2020</v>
      </c>
      <c r="C7828" s="10" t="s">
        <v>43</v>
      </c>
      <c r="D7828" s="10" t="s">
        <v>31</v>
      </c>
      <c r="E7828" s="10" t="s">
        <v>17</v>
      </c>
      <c r="F7828" s="10" t="s">
        <v>30</v>
      </c>
      <c r="G7828" s="10" t="s">
        <v>26</v>
      </c>
      <c r="H7828" s="10" t="s">
        <v>39</v>
      </c>
      <c r="I7828" s="10" t="s">
        <v>21</v>
      </c>
      <c r="O7828" s="10">
        <f t="shared" si="122"/>
        <v>1</v>
      </c>
    </row>
    <row r="7829" spans="2:15" x14ac:dyDescent="0.3">
      <c r="B7829" s="10">
        <v>2021</v>
      </c>
      <c r="C7829" s="10" t="s">
        <v>41</v>
      </c>
      <c r="D7829" s="10" t="s">
        <v>31</v>
      </c>
      <c r="E7829" s="10" t="s">
        <v>17</v>
      </c>
      <c r="F7829" s="10" t="s">
        <v>25</v>
      </c>
      <c r="G7829" s="10" t="s">
        <v>44</v>
      </c>
      <c r="H7829" s="10" t="s">
        <v>27</v>
      </c>
      <c r="I7829" s="10" t="s">
        <v>28</v>
      </c>
      <c r="O7829" s="10">
        <f t="shared" si="122"/>
        <v>1</v>
      </c>
    </row>
    <row r="7830" spans="2:15" x14ac:dyDescent="0.3">
      <c r="B7830" s="10">
        <v>2025</v>
      </c>
      <c r="C7830" s="10" t="s">
        <v>41</v>
      </c>
      <c r="D7830" s="10" t="s">
        <v>23</v>
      </c>
      <c r="E7830" s="10" t="s">
        <v>35</v>
      </c>
      <c r="F7830" s="10" t="s">
        <v>18</v>
      </c>
      <c r="G7830" s="10" t="s">
        <v>26</v>
      </c>
      <c r="H7830" s="10" t="s">
        <v>34</v>
      </c>
      <c r="I7830" s="10" t="s">
        <v>21</v>
      </c>
      <c r="O7830" s="10">
        <f t="shared" si="122"/>
        <v>1</v>
      </c>
    </row>
    <row r="7831" spans="2:15" x14ac:dyDescent="0.3">
      <c r="B7831" s="10">
        <v>2026</v>
      </c>
      <c r="C7831" s="10" t="s">
        <v>43</v>
      </c>
      <c r="D7831" s="10" t="s">
        <v>16</v>
      </c>
      <c r="E7831" s="10" t="s">
        <v>17</v>
      </c>
      <c r="F7831" s="10" t="s">
        <v>18</v>
      </c>
      <c r="G7831" s="10" t="s">
        <v>40</v>
      </c>
      <c r="H7831" s="10" t="s">
        <v>20</v>
      </c>
      <c r="I7831" s="10" t="s">
        <v>28</v>
      </c>
      <c r="O7831" s="10">
        <f t="shared" si="122"/>
        <v>1</v>
      </c>
    </row>
    <row r="7832" spans="2:15" x14ac:dyDescent="0.3">
      <c r="B7832" s="10">
        <v>2020</v>
      </c>
      <c r="C7832" s="10" t="s">
        <v>29</v>
      </c>
      <c r="D7832" s="10" t="s">
        <v>42</v>
      </c>
      <c r="E7832" s="10" t="s">
        <v>35</v>
      </c>
      <c r="F7832" s="10" t="s">
        <v>30</v>
      </c>
      <c r="G7832" s="10" t="s">
        <v>32</v>
      </c>
      <c r="H7832" s="10" t="s">
        <v>34</v>
      </c>
      <c r="I7832" s="10" t="s">
        <v>21</v>
      </c>
      <c r="O7832" s="10">
        <f t="shared" si="122"/>
        <v>1</v>
      </c>
    </row>
    <row r="7833" spans="2:15" x14ac:dyDescent="0.3">
      <c r="B7833" s="10">
        <v>2026</v>
      </c>
      <c r="C7833" s="10" t="s">
        <v>41</v>
      </c>
      <c r="D7833" s="10" t="s">
        <v>16</v>
      </c>
      <c r="E7833" s="10" t="s">
        <v>17</v>
      </c>
      <c r="F7833" s="10" t="s">
        <v>30</v>
      </c>
      <c r="G7833" s="10" t="s">
        <v>32</v>
      </c>
      <c r="H7833" s="10" t="s">
        <v>39</v>
      </c>
      <c r="I7833" s="10" t="s">
        <v>28</v>
      </c>
      <c r="O7833" s="10">
        <f t="shared" si="122"/>
        <v>1</v>
      </c>
    </row>
    <row r="7834" spans="2:15" x14ac:dyDescent="0.3">
      <c r="B7834" s="10">
        <v>2023</v>
      </c>
      <c r="C7834" s="10" t="s">
        <v>45</v>
      </c>
      <c r="D7834" s="10" t="s">
        <v>31</v>
      </c>
      <c r="E7834" s="10" t="s">
        <v>35</v>
      </c>
      <c r="F7834" s="10" t="s">
        <v>30</v>
      </c>
      <c r="G7834" s="10" t="s">
        <v>44</v>
      </c>
      <c r="H7834" s="10" t="s">
        <v>34</v>
      </c>
      <c r="I7834" s="10" t="s">
        <v>28</v>
      </c>
      <c r="O7834" s="10">
        <f t="shared" si="122"/>
        <v>1</v>
      </c>
    </row>
    <row r="7835" spans="2:15" x14ac:dyDescent="0.3">
      <c r="B7835" s="10">
        <v>2021</v>
      </c>
      <c r="C7835" s="10" t="s">
        <v>41</v>
      </c>
      <c r="D7835" s="10" t="s">
        <v>23</v>
      </c>
      <c r="E7835" s="10" t="s">
        <v>24</v>
      </c>
      <c r="F7835" s="10" t="s">
        <v>18</v>
      </c>
      <c r="G7835" s="10" t="s">
        <v>32</v>
      </c>
      <c r="H7835" s="10" t="s">
        <v>20</v>
      </c>
      <c r="I7835" s="10" t="s">
        <v>28</v>
      </c>
      <c r="O7835" s="10">
        <f t="shared" si="122"/>
        <v>1</v>
      </c>
    </row>
    <row r="7836" spans="2:15" x14ac:dyDescent="0.3">
      <c r="B7836" s="10">
        <v>2022</v>
      </c>
      <c r="C7836" s="10" t="s">
        <v>15</v>
      </c>
      <c r="D7836" s="10" t="s">
        <v>16</v>
      </c>
      <c r="E7836" s="10" t="s">
        <v>24</v>
      </c>
      <c r="F7836" s="10" t="s">
        <v>30</v>
      </c>
      <c r="G7836" s="10" t="s">
        <v>32</v>
      </c>
      <c r="H7836" s="10" t="s">
        <v>34</v>
      </c>
      <c r="I7836" s="10" t="s">
        <v>21</v>
      </c>
      <c r="O7836" s="10">
        <f t="shared" si="122"/>
        <v>1</v>
      </c>
    </row>
    <row r="7837" spans="2:15" x14ac:dyDescent="0.3">
      <c r="B7837" s="10">
        <v>2021</v>
      </c>
      <c r="C7837" s="10" t="s">
        <v>29</v>
      </c>
      <c r="D7837" s="10" t="s">
        <v>31</v>
      </c>
      <c r="E7837" s="10" t="s">
        <v>17</v>
      </c>
      <c r="F7837" s="10" t="s">
        <v>18</v>
      </c>
      <c r="G7837" s="10" t="s">
        <v>44</v>
      </c>
      <c r="H7837" s="10" t="s">
        <v>34</v>
      </c>
      <c r="I7837" s="10" t="s">
        <v>28</v>
      </c>
      <c r="O7837" s="10">
        <f t="shared" si="122"/>
        <v>1</v>
      </c>
    </row>
    <row r="7838" spans="2:15" x14ac:dyDescent="0.3">
      <c r="B7838" s="10">
        <v>2020</v>
      </c>
      <c r="C7838" s="10" t="s">
        <v>29</v>
      </c>
      <c r="D7838" s="10" t="s">
        <v>23</v>
      </c>
      <c r="E7838" s="10" t="s">
        <v>35</v>
      </c>
      <c r="F7838" s="10" t="s">
        <v>25</v>
      </c>
      <c r="G7838" s="10" t="s">
        <v>19</v>
      </c>
      <c r="H7838" s="10" t="s">
        <v>39</v>
      </c>
      <c r="I7838" s="10" t="s">
        <v>34</v>
      </c>
      <c r="O7838" s="10">
        <f t="shared" si="122"/>
        <v>1</v>
      </c>
    </row>
    <row r="7839" spans="2:15" x14ac:dyDescent="0.3">
      <c r="B7839" s="10">
        <v>2023</v>
      </c>
      <c r="C7839" s="10" t="s">
        <v>22</v>
      </c>
      <c r="D7839" s="10" t="s">
        <v>31</v>
      </c>
      <c r="E7839" s="10" t="s">
        <v>35</v>
      </c>
      <c r="F7839" s="10" t="s">
        <v>30</v>
      </c>
      <c r="G7839" s="10" t="s">
        <v>38</v>
      </c>
      <c r="H7839" s="10" t="s">
        <v>34</v>
      </c>
      <c r="I7839" s="10" t="s">
        <v>34</v>
      </c>
      <c r="O7839" s="10">
        <f t="shared" si="122"/>
        <v>1</v>
      </c>
    </row>
    <row r="7840" spans="2:15" x14ac:dyDescent="0.3">
      <c r="B7840" s="10">
        <v>2021</v>
      </c>
      <c r="C7840" s="10" t="s">
        <v>29</v>
      </c>
      <c r="D7840" s="10" t="s">
        <v>23</v>
      </c>
      <c r="E7840" s="10" t="s">
        <v>17</v>
      </c>
      <c r="F7840" s="10" t="s">
        <v>30</v>
      </c>
      <c r="G7840" s="10" t="s">
        <v>38</v>
      </c>
      <c r="H7840" s="10" t="s">
        <v>34</v>
      </c>
      <c r="I7840" s="10" t="s">
        <v>28</v>
      </c>
      <c r="O7840" s="10">
        <f t="shared" si="122"/>
        <v>1</v>
      </c>
    </row>
    <row r="7841" spans="2:15" x14ac:dyDescent="0.3">
      <c r="B7841" s="10">
        <v>2022</v>
      </c>
      <c r="C7841" s="10" t="s">
        <v>22</v>
      </c>
      <c r="D7841" s="10" t="s">
        <v>16</v>
      </c>
      <c r="E7841" s="10" t="s">
        <v>24</v>
      </c>
      <c r="F7841" s="10" t="s">
        <v>25</v>
      </c>
      <c r="G7841" s="10" t="s">
        <v>32</v>
      </c>
      <c r="H7841" s="10" t="s">
        <v>20</v>
      </c>
      <c r="I7841" s="10" t="s">
        <v>28</v>
      </c>
      <c r="O7841" s="10">
        <f t="shared" si="122"/>
        <v>1</v>
      </c>
    </row>
    <row r="7842" spans="2:15" x14ac:dyDescent="0.3">
      <c r="B7842" s="10">
        <v>2021</v>
      </c>
      <c r="C7842" s="10" t="s">
        <v>29</v>
      </c>
      <c r="D7842" s="10" t="s">
        <v>33</v>
      </c>
      <c r="E7842" s="10" t="s">
        <v>17</v>
      </c>
      <c r="F7842" s="10" t="s">
        <v>18</v>
      </c>
      <c r="G7842" s="10" t="s">
        <v>38</v>
      </c>
      <c r="H7842" s="10" t="s">
        <v>34</v>
      </c>
      <c r="I7842" s="10" t="s">
        <v>21</v>
      </c>
      <c r="O7842" s="10">
        <f t="shared" si="122"/>
        <v>1</v>
      </c>
    </row>
    <row r="7843" spans="2:15" x14ac:dyDescent="0.3">
      <c r="B7843" s="10">
        <v>2020</v>
      </c>
      <c r="C7843" s="10" t="s">
        <v>45</v>
      </c>
      <c r="D7843" s="10" t="s">
        <v>37</v>
      </c>
      <c r="E7843" s="10" t="s">
        <v>17</v>
      </c>
      <c r="F7843" s="10" t="s">
        <v>25</v>
      </c>
      <c r="G7843" s="10" t="s">
        <v>38</v>
      </c>
      <c r="H7843" s="10" t="s">
        <v>34</v>
      </c>
      <c r="I7843" s="10" t="s">
        <v>28</v>
      </c>
      <c r="O7843" s="10">
        <f t="shared" si="122"/>
        <v>1</v>
      </c>
    </row>
    <row r="7844" spans="2:15" x14ac:dyDescent="0.3">
      <c r="B7844" s="10">
        <v>2021</v>
      </c>
      <c r="C7844" s="10" t="s">
        <v>41</v>
      </c>
      <c r="D7844" s="10" t="s">
        <v>42</v>
      </c>
      <c r="E7844" s="10" t="s">
        <v>17</v>
      </c>
      <c r="F7844" s="10" t="s">
        <v>30</v>
      </c>
      <c r="G7844" s="10" t="s">
        <v>32</v>
      </c>
      <c r="H7844" s="10" t="s">
        <v>39</v>
      </c>
      <c r="I7844" s="10" t="s">
        <v>28</v>
      </c>
      <c r="O7844" s="10">
        <f t="shared" si="122"/>
        <v>1</v>
      </c>
    </row>
    <row r="7845" spans="2:15" x14ac:dyDescent="0.3">
      <c r="B7845" s="10">
        <v>2026</v>
      </c>
      <c r="C7845" s="10" t="s">
        <v>36</v>
      </c>
      <c r="D7845" s="10" t="s">
        <v>31</v>
      </c>
      <c r="E7845" s="10" t="s">
        <v>35</v>
      </c>
      <c r="F7845" s="10" t="s">
        <v>30</v>
      </c>
      <c r="G7845" s="10" t="s">
        <v>40</v>
      </c>
      <c r="H7845" s="10" t="s">
        <v>27</v>
      </c>
      <c r="I7845" s="10" t="s">
        <v>28</v>
      </c>
      <c r="O7845" s="10">
        <f t="shared" si="122"/>
        <v>1</v>
      </c>
    </row>
    <row r="7846" spans="2:15" x14ac:dyDescent="0.3">
      <c r="B7846" s="10">
        <v>2025</v>
      </c>
      <c r="C7846" s="10" t="s">
        <v>22</v>
      </c>
      <c r="D7846" s="10" t="s">
        <v>37</v>
      </c>
      <c r="E7846" s="10" t="s">
        <v>35</v>
      </c>
      <c r="F7846" s="10" t="s">
        <v>25</v>
      </c>
      <c r="G7846" s="10" t="s">
        <v>32</v>
      </c>
      <c r="H7846" s="10" t="s">
        <v>34</v>
      </c>
      <c r="I7846" s="10" t="s">
        <v>21</v>
      </c>
      <c r="O7846" s="10">
        <f t="shared" si="122"/>
        <v>1</v>
      </c>
    </row>
    <row r="7847" spans="2:15" x14ac:dyDescent="0.3">
      <c r="B7847" s="10">
        <v>2025</v>
      </c>
      <c r="C7847" s="10" t="s">
        <v>15</v>
      </c>
      <c r="D7847" s="10" t="s">
        <v>37</v>
      </c>
      <c r="E7847" s="10" t="s">
        <v>35</v>
      </c>
      <c r="F7847" s="10" t="s">
        <v>25</v>
      </c>
      <c r="G7847" s="10" t="s">
        <v>32</v>
      </c>
      <c r="H7847" s="10" t="s">
        <v>27</v>
      </c>
      <c r="I7847" s="10" t="s">
        <v>21</v>
      </c>
      <c r="O7847" s="10">
        <f t="shared" si="122"/>
        <v>1</v>
      </c>
    </row>
    <row r="7848" spans="2:15" x14ac:dyDescent="0.3">
      <c r="B7848" s="10">
        <v>2026</v>
      </c>
      <c r="C7848" s="10" t="s">
        <v>22</v>
      </c>
      <c r="D7848" s="10" t="s">
        <v>42</v>
      </c>
      <c r="E7848" s="10" t="s">
        <v>35</v>
      </c>
      <c r="F7848" s="10" t="s">
        <v>18</v>
      </c>
      <c r="G7848" s="10" t="s">
        <v>44</v>
      </c>
      <c r="H7848" s="10" t="s">
        <v>27</v>
      </c>
      <c r="I7848" s="10" t="s">
        <v>34</v>
      </c>
      <c r="O7848" s="10">
        <f t="shared" si="122"/>
        <v>1</v>
      </c>
    </row>
    <row r="7849" spans="2:15" x14ac:dyDescent="0.3">
      <c r="B7849" s="10">
        <v>2025</v>
      </c>
      <c r="C7849" s="10" t="s">
        <v>22</v>
      </c>
      <c r="D7849" s="10" t="s">
        <v>31</v>
      </c>
      <c r="E7849" s="10" t="s">
        <v>17</v>
      </c>
      <c r="F7849" s="10" t="s">
        <v>25</v>
      </c>
      <c r="G7849" s="10" t="s">
        <v>32</v>
      </c>
      <c r="H7849" s="10" t="s">
        <v>34</v>
      </c>
      <c r="I7849" s="10" t="s">
        <v>28</v>
      </c>
      <c r="O7849" s="10">
        <f t="shared" si="122"/>
        <v>1</v>
      </c>
    </row>
    <row r="7850" spans="2:15" x14ac:dyDescent="0.3">
      <c r="B7850" s="10">
        <v>2023</v>
      </c>
      <c r="C7850" s="10" t="s">
        <v>36</v>
      </c>
      <c r="D7850" s="10" t="s">
        <v>42</v>
      </c>
      <c r="E7850" s="10" t="s">
        <v>24</v>
      </c>
      <c r="F7850" s="10" t="s">
        <v>18</v>
      </c>
      <c r="G7850" s="10" t="s">
        <v>38</v>
      </c>
      <c r="H7850" s="10" t="s">
        <v>20</v>
      </c>
      <c r="I7850" s="10" t="s">
        <v>28</v>
      </c>
      <c r="O7850" s="10">
        <f t="shared" si="122"/>
        <v>1</v>
      </c>
    </row>
    <row r="7851" spans="2:15" x14ac:dyDescent="0.3">
      <c r="B7851" s="10">
        <v>2024</v>
      </c>
      <c r="C7851" s="10" t="s">
        <v>45</v>
      </c>
      <c r="D7851" s="10" t="s">
        <v>33</v>
      </c>
      <c r="E7851" s="10" t="s">
        <v>17</v>
      </c>
      <c r="F7851" s="10" t="s">
        <v>30</v>
      </c>
      <c r="G7851" s="10" t="s">
        <v>19</v>
      </c>
      <c r="H7851" s="10" t="s">
        <v>39</v>
      </c>
      <c r="I7851" s="10" t="s">
        <v>28</v>
      </c>
      <c r="O7851" s="10">
        <f t="shared" si="122"/>
        <v>1</v>
      </c>
    </row>
    <row r="7852" spans="2:15" x14ac:dyDescent="0.3">
      <c r="B7852" s="10">
        <v>2022</v>
      </c>
      <c r="C7852" s="10" t="s">
        <v>41</v>
      </c>
      <c r="D7852" s="10" t="s">
        <v>42</v>
      </c>
      <c r="E7852" s="10" t="s">
        <v>24</v>
      </c>
      <c r="F7852" s="10" t="s">
        <v>30</v>
      </c>
      <c r="G7852" s="10" t="s">
        <v>40</v>
      </c>
      <c r="H7852" s="10" t="s">
        <v>34</v>
      </c>
      <c r="I7852" s="10" t="s">
        <v>21</v>
      </c>
      <c r="O7852" s="10">
        <f t="shared" si="122"/>
        <v>1</v>
      </c>
    </row>
    <row r="7853" spans="2:15" x14ac:dyDescent="0.3">
      <c r="B7853" s="10">
        <v>2020</v>
      </c>
      <c r="C7853" s="10" t="s">
        <v>45</v>
      </c>
      <c r="D7853" s="10" t="s">
        <v>23</v>
      </c>
      <c r="E7853" s="10" t="s">
        <v>17</v>
      </c>
      <c r="F7853" s="10" t="s">
        <v>18</v>
      </c>
      <c r="G7853" s="10" t="s">
        <v>19</v>
      </c>
      <c r="H7853" s="10" t="s">
        <v>20</v>
      </c>
      <c r="I7853" s="10" t="s">
        <v>28</v>
      </c>
      <c r="O7853" s="10">
        <f t="shared" si="122"/>
        <v>1</v>
      </c>
    </row>
    <row r="7854" spans="2:15" x14ac:dyDescent="0.3">
      <c r="B7854" s="10">
        <v>2024</v>
      </c>
      <c r="C7854" s="10" t="s">
        <v>41</v>
      </c>
      <c r="D7854" s="10" t="s">
        <v>16</v>
      </c>
      <c r="E7854" s="10" t="s">
        <v>24</v>
      </c>
      <c r="F7854" s="10" t="s">
        <v>30</v>
      </c>
      <c r="G7854" s="10" t="s">
        <v>32</v>
      </c>
      <c r="H7854" s="10" t="s">
        <v>20</v>
      </c>
      <c r="I7854" s="10" t="s">
        <v>34</v>
      </c>
      <c r="O7854" s="10">
        <f t="shared" si="122"/>
        <v>1</v>
      </c>
    </row>
    <row r="7855" spans="2:15" x14ac:dyDescent="0.3">
      <c r="B7855" s="10">
        <v>2022</v>
      </c>
      <c r="C7855" s="10" t="s">
        <v>45</v>
      </c>
      <c r="D7855" s="10" t="s">
        <v>16</v>
      </c>
      <c r="E7855" s="10" t="s">
        <v>35</v>
      </c>
      <c r="F7855" s="10" t="s">
        <v>18</v>
      </c>
      <c r="G7855" s="10" t="s">
        <v>44</v>
      </c>
      <c r="H7855" s="10" t="s">
        <v>20</v>
      </c>
      <c r="I7855" s="10" t="s">
        <v>28</v>
      </c>
      <c r="O7855" s="10">
        <f t="shared" si="122"/>
        <v>1</v>
      </c>
    </row>
    <row r="7856" spans="2:15" x14ac:dyDescent="0.3">
      <c r="B7856" s="10">
        <v>2024</v>
      </c>
      <c r="C7856" s="10" t="s">
        <v>29</v>
      </c>
      <c r="D7856" s="10" t="s">
        <v>37</v>
      </c>
      <c r="E7856" s="10" t="s">
        <v>17</v>
      </c>
      <c r="F7856" s="10" t="s">
        <v>18</v>
      </c>
      <c r="G7856" s="10" t="s">
        <v>38</v>
      </c>
      <c r="H7856" s="10" t="s">
        <v>27</v>
      </c>
      <c r="I7856" s="10" t="s">
        <v>28</v>
      </c>
      <c r="O7856" s="10">
        <f t="shared" si="122"/>
        <v>1</v>
      </c>
    </row>
    <row r="7857" spans="2:15" x14ac:dyDescent="0.3">
      <c r="B7857" s="10">
        <v>2022</v>
      </c>
      <c r="C7857" s="10" t="s">
        <v>15</v>
      </c>
      <c r="D7857" s="10" t="s">
        <v>33</v>
      </c>
      <c r="E7857" s="10" t="s">
        <v>24</v>
      </c>
      <c r="F7857" s="10" t="s">
        <v>18</v>
      </c>
      <c r="G7857" s="10" t="s">
        <v>44</v>
      </c>
      <c r="H7857" s="10" t="s">
        <v>39</v>
      </c>
      <c r="I7857" s="10" t="s">
        <v>28</v>
      </c>
      <c r="O7857" s="10">
        <f t="shared" si="122"/>
        <v>1</v>
      </c>
    </row>
    <row r="7858" spans="2:15" x14ac:dyDescent="0.3">
      <c r="B7858" s="10">
        <v>2021</v>
      </c>
      <c r="C7858" s="10" t="s">
        <v>41</v>
      </c>
      <c r="D7858" s="10" t="s">
        <v>33</v>
      </c>
      <c r="E7858" s="10" t="s">
        <v>17</v>
      </c>
      <c r="F7858" s="10" t="s">
        <v>25</v>
      </c>
      <c r="G7858" s="10" t="s">
        <v>40</v>
      </c>
      <c r="H7858" s="10" t="s">
        <v>20</v>
      </c>
      <c r="I7858" s="10" t="s">
        <v>34</v>
      </c>
      <c r="O7858" s="10">
        <f t="shared" si="122"/>
        <v>1</v>
      </c>
    </row>
    <row r="7859" spans="2:15" x14ac:dyDescent="0.3">
      <c r="B7859" s="10">
        <v>2025</v>
      </c>
      <c r="C7859" s="10" t="s">
        <v>29</v>
      </c>
      <c r="D7859" s="10" t="s">
        <v>23</v>
      </c>
      <c r="E7859" s="10" t="s">
        <v>17</v>
      </c>
      <c r="F7859" s="10" t="s">
        <v>25</v>
      </c>
      <c r="G7859" s="10" t="s">
        <v>32</v>
      </c>
      <c r="H7859" s="10" t="s">
        <v>27</v>
      </c>
      <c r="I7859" s="10" t="s">
        <v>34</v>
      </c>
      <c r="O7859" s="10">
        <f t="shared" si="122"/>
        <v>1</v>
      </c>
    </row>
    <row r="7860" spans="2:15" x14ac:dyDescent="0.3">
      <c r="B7860" s="10">
        <v>2026</v>
      </c>
      <c r="C7860" s="10" t="s">
        <v>36</v>
      </c>
      <c r="D7860" s="10" t="s">
        <v>37</v>
      </c>
      <c r="E7860" s="10" t="s">
        <v>24</v>
      </c>
      <c r="F7860" s="10" t="s">
        <v>25</v>
      </c>
      <c r="G7860" s="10" t="s">
        <v>44</v>
      </c>
      <c r="H7860" s="10" t="s">
        <v>20</v>
      </c>
      <c r="I7860" s="10" t="s">
        <v>28</v>
      </c>
      <c r="O7860" s="10">
        <f t="shared" si="122"/>
        <v>1</v>
      </c>
    </row>
    <row r="7861" spans="2:15" x14ac:dyDescent="0.3">
      <c r="B7861" s="10">
        <v>2022</v>
      </c>
      <c r="C7861" s="10" t="s">
        <v>43</v>
      </c>
      <c r="D7861" s="10" t="s">
        <v>23</v>
      </c>
      <c r="E7861" s="10" t="s">
        <v>35</v>
      </c>
      <c r="F7861" s="10" t="s">
        <v>25</v>
      </c>
      <c r="G7861" s="10" t="s">
        <v>19</v>
      </c>
      <c r="H7861" s="10" t="s">
        <v>20</v>
      </c>
      <c r="I7861" s="10" t="s">
        <v>28</v>
      </c>
      <c r="O7861" s="10">
        <f t="shared" si="122"/>
        <v>1</v>
      </c>
    </row>
    <row r="7862" spans="2:15" x14ac:dyDescent="0.3">
      <c r="B7862" s="10">
        <v>2023</v>
      </c>
      <c r="C7862" s="10" t="s">
        <v>43</v>
      </c>
      <c r="D7862" s="10" t="s">
        <v>37</v>
      </c>
      <c r="E7862" s="10" t="s">
        <v>24</v>
      </c>
      <c r="F7862" s="10" t="s">
        <v>25</v>
      </c>
      <c r="G7862" s="10" t="s">
        <v>44</v>
      </c>
      <c r="H7862" s="10" t="s">
        <v>27</v>
      </c>
      <c r="I7862" s="10" t="s">
        <v>28</v>
      </c>
      <c r="O7862" s="10">
        <f t="shared" si="122"/>
        <v>1</v>
      </c>
    </row>
    <row r="7863" spans="2:15" x14ac:dyDescent="0.3">
      <c r="B7863" s="10">
        <v>2023</v>
      </c>
      <c r="C7863" s="10" t="s">
        <v>29</v>
      </c>
      <c r="D7863" s="10" t="s">
        <v>23</v>
      </c>
      <c r="E7863" s="10" t="s">
        <v>24</v>
      </c>
      <c r="F7863" s="10" t="s">
        <v>30</v>
      </c>
      <c r="G7863" s="10" t="s">
        <v>32</v>
      </c>
      <c r="H7863" s="10" t="s">
        <v>34</v>
      </c>
      <c r="I7863" s="10" t="s">
        <v>21</v>
      </c>
      <c r="O7863" s="10">
        <f t="shared" si="122"/>
        <v>1</v>
      </c>
    </row>
    <row r="7864" spans="2:15" x14ac:dyDescent="0.3">
      <c r="B7864" s="10">
        <v>2023</v>
      </c>
      <c r="C7864" s="10" t="s">
        <v>29</v>
      </c>
      <c r="D7864" s="10" t="s">
        <v>16</v>
      </c>
      <c r="E7864" s="10" t="s">
        <v>17</v>
      </c>
      <c r="F7864" s="10" t="s">
        <v>25</v>
      </c>
      <c r="G7864" s="10" t="s">
        <v>40</v>
      </c>
      <c r="H7864" s="10" t="s">
        <v>27</v>
      </c>
      <c r="I7864" s="10" t="s">
        <v>28</v>
      </c>
      <c r="O7864" s="10">
        <f t="shared" si="122"/>
        <v>1</v>
      </c>
    </row>
    <row r="7865" spans="2:15" x14ac:dyDescent="0.3">
      <c r="B7865" s="10">
        <v>2021</v>
      </c>
      <c r="C7865" s="10" t="s">
        <v>22</v>
      </c>
      <c r="D7865" s="10" t="s">
        <v>31</v>
      </c>
      <c r="E7865" s="10" t="s">
        <v>17</v>
      </c>
      <c r="F7865" s="10" t="s">
        <v>18</v>
      </c>
      <c r="G7865" s="10" t="s">
        <v>38</v>
      </c>
      <c r="H7865" s="10" t="s">
        <v>20</v>
      </c>
      <c r="I7865" s="10" t="s">
        <v>34</v>
      </c>
      <c r="O7865" s="10">
        <f t="shared" si="122"/>
        <v>1</v>
      </c>
    </row>
    <row r="7866" spans="2:15" x14ac:dyDescent="0.3">
      <c r="B7866" s="10">
        <v>2025</v>
      </c>
      <c r="C7866" s="10" t="s">
        <v>41</v>
      </c>
      <c r="D7866" s="10" t="s">
        <v>33</v>
      </c>
      <c r="E7866" s="10" t="s">
        <v>17</v>
      </c>
      <c r="F7866" s="10" t="s">
        <v>25</v>
      </c>
      <c r="G7866" s="10" t="s">
        <v>19</v>
      </c>
      <c r="H7866" s="10" t="s">
        <v>34</v>
      </c>
      <c r="I7866" s="10" t="s">
        <v>28</v>
      </c>
      <c r="O7866" s="10">
        <f t="shared" si="122"/>
        <v>1</v>
      </c>
    </row>
    <row r="7867" spans="2:15" x14ac:dyDescent="0.3">
      <c r="B7867" s="10">
        <v>2021</v>
      </c>
      <c r="C7867" s="10" t="s">
        <v>43</v>
      </c>
      <c r="D7867" s="10" t="s">
        <v>23</v>
      </c>
      <c r="E7867" s="10" t="s">
        <v>35</v>
      </c>
      <c r="F7867" s="10" t="s">
        <v>30</v>
      </c>
      <c r="G7867" s="10" t="s">
        <v>26</v>
      </c>
      <c r="H7867" s="10" t="s">
        <v>34</v>
      </c>
      <c r="I7867" s="10" t="s">
        <v>34</v>
      </c>
      <c r="O7867" s="10">
        <f t="shared" si="122"/>
        <v>1</v>
      </c>
    </row>
    <row r="7868" spans="2:15" x14ac:dyDescent="0.3">
      <c r="B7868" s="10">
        <v>2024</v>
      </c>
      <c r="C7868" s="10" t="s">
        <v>22</v>
      </c>
      <c r="D7868" s="10" t="s">
        <v>42</v>
      </c>
      <c r="E7868" s="10" t="s">
        <v>24</v>
      </c>
      <c r="F7868" s="10" t="s">
        <v>18</v>
      </c>
      <c r="G7868" s="10" t="s">
        <v>19</v>
      </c>
      <c r="H7868" s="10" t="s">
        <v>27</v>
      </c>
      <c r="I7868" s="10" t="s">
        <v>21</v>
      </c>
      <c r="O7868" s="10">
        <f t="shared" si="122"/>
        <v>1</v>
      </c>
    </row>
    <row r="7869" spans="2:15" x14ac:dyDescent="0.3">
      <c r="B7869" s="10">
        <v>2026</v>
      </c>
      <c r="C7869" s="10" t="s">
        <v>22</v>
      </c>
      <c r="D7869" s="10" t="s">
        <v>16</v>
      </c>
      <c r="E7869" s="10" t="s">
        <v>17</v>
      </c>
      <c r="F7869" s="10" t="s">
        <v>18</v>
      </c>
      <c r="G7869" s="10" t="s">
        <v>19</v>
      </c>
      <c r="H7869" s="10" t="s">
        <v>39</v>
      </c>
      <c r="I7869" s="10" t="s">
        <v>21</v>
      </c>
      <c r="O7869" s="10">
        <f t="shared" si="122"/>
        <v>1</v>
      </c>
    </row>
    <row r="7870" spans="2:15" x14ac:dyDescent="0.3">
      <c r="B7870" s="10">
        <v>2026</v>
      </c>
      <c r="C7870" s="10" t="s">
        <v>45</v>
      </c>
      <c r="D7870" s="10" t="s">
        <v>33</v>
      </c>
      <c r="E7870" s="10" t="s">
        <v>17</v>
      </c>
      <c r="F7870" s="10" t="s">
        <v>18</v>
      </c>
      <c r="G7870" s="10" t="s">
        <v>26</v>
      </c>
      <c r="H7870" s="10" t="s">
        <v>20</v>
      </c>
      <c r="I7870" s="10" t="s">
        <v>28</v>
      </c>
      <c r="O7870" s="10">
        <f t="shared" si="122"/>
        <v>1</v>
      </c>
    </row>
    <row r="7871" spans="2:15" x14ac:dyDescent="0.3">
      <c r="B7871" s="10">
        <v>2021</v>
      </c>
      <c r="C7871" s="10" t="s">
        <v>36</v>
      </c>
      <c r="D7871" s="10" t="s">
        <v>42</v>
      </c>
      <c r="E7871" s="10" t="s">
        <v>17</v>
      </c>
      <c r="F7871" s="10" t="s">
        <v>18</v>
      </c>
      <c r="G7871" s="10" t="s">
        <v>32</v>
      </c>
      <c r="H7871" s="10" t="s">
        <v>34</v>
      </c>
      <c r="I7871" s="10" t="s">
        <v>21</v>
      </c>
      <c r="O7871" s="10">
        <f t="shared" si="122"/>
        <v>1</v>
      </c>
    </row>
    <row r="7872" spans="2:15" x14ac:dyDescent="0.3">
      <c r="B7872" s="10">
        <v>2023</v>
      </c>
      <c r="C7872" s="10" t="s">
        <v>29</v>
      </c>
      <c r="D7872" s="10" t="s">
        <v>42</v>
      </c>
      <c r="E7872" s="10" t="s">
        <v>17</v>
      </c>
      <c r="F7872" s="10" t="s">
        <v>18</v>
      </c>
      <c r="G7872" s="10" t="s">
        <v>26</v>
      </c>
      <c r="H7872" s="10" t="s">
        <v>39</v>
      </c>
      <c r="I7872" s="10" t="s">
        <v>28</v>
      </c>
      <c r="O7872" s="10">
        <f t="shared" si="122"/>
        <v>1</v>
      </c>
    </row>
    <row r="7873" spans="2:15" x14ac:dyDescent="0.3">
      <c r="B7873" s="10">
        <v>2025</v>
      </c>
      <c r="C7873" s="10" t="s">
        <v>45</v>
      </c>
      <c r="D7873" s="10" t="s">
        <v>31</v>
      </c>
      <c r="E7873" s="10" t="s">
        <v>17</v>
      </c>
      <c r="F7873" s="10" t="s">
        <v>30</v>
      </c>
      <c r="G7873" s="10" t="s">
        <v>26</v>
      </c>
      <c r="H7873" s="10" t="s">
        <v>34</v>
      </c>
      <c r="I7873" s="10" t="s">
        <v>28</v>
      </c>
      <c r="O7873" s="10">
        <f t="shared" si="122"/>
        <v>1</v>
      </c>
    </row>
    <row r="7874" spans="2:15" x14ac:dyDescent="0.3">
      <c r="B7874" s="10">
        <v>2025</v>
      </c>
      <c r="C7874" s="10" t="s">
        <v>29</v>
      </c>
      <c r="D7874" s="10" t="s">
        <v>31</v>
      </c>
      <c r="E7874" s="10" t="s">
        <v>35</v>
      </c>
      <c r="F7874" s="10" t="s">
        <v>30</v>
      </c>
      <c r="G7874" s="10" t="s">
        <v>32</v>
      </c>
      <c r="H7874" s="10" t="s">
        <v>39</v>
      </c>
      <c r="I7874" s="10" t="s">
        <v>28</v>
      </c>
      <c r="O7874" s="10">
        <f t="shared" si="122"/>
        <v>1</v>
      </c>
    </row>
    <row r="7875" spans="2:15" x14ac:dyDescent="0.3">
      <c r="B7875" s="10">
        <v>2023</v>
      </c>
      <c r="C7875" s="10" t="s">
        <v>43</v>
      </c>
      <c r="D7875" s="10" t="s">
        <v>16</v>
      </c>
      <c r="E7875" s="10" t="s">
        <v>17</v>
      </c>
      <c r="F7875" s="10" t="s">
        <v>25</v>
      </c>
      <c r="G7875" s="10" t="s">
        <v>26</v>
      </c>
      <c r="H7875" s="10" t="s">
        <v>34</v>
      </c>
      <c r="I7875" s="10" t="s">
        <v>28</v>
      </c>
      <c r="O7875" s="10">
        <f t="shared" si="122"/>
        <v>1</v>
      </c>
    </row>
    <row r="7876" spans="2:15" x14ac:dyDescent="0.3">
      <c r="B7876" s="10">
        <v>2024</v>
      </c>
      <c r="C7876" s="10" t="s">
        <v>41</v>
      </c>
      <c r="D7876" s="10" t="s">
        <v>23</v>
      </c>
      <c r="E7876" s="10" t="s">
        <v>24</v>
      </c>
      <c r="F7876" s="10" t="s">
        <v>25</v>
      </c>
      <c r="G7876" s="10" t="s">
        <v>32</v>
      </c>
      <c r="H7876" s="10" t="s">
        <v>27</v>
      </c>
      <c r="I7876" s="10" t="s">
        <v>21</v>
      </c>
      <c r="O7876" s="10">
        <f t="shared" si="122"/>
        <v>1</v>
      </c>
    </row>
    <row r="7877" spans="2:15" x14ac:dyDescent="0.3">
      <c r="B7877" s="10">
        <v>2020</v>
      </c>
      <c r="C7877" s="10" t="s">
        <v>29</v>
      </c>
      <c r="D7877" s="10" t="s">
        <v>37</v>
      </c>
      <c r="E7877" s="10" t="s">
        <v>17</v>
      </c>
      <c r="F7877" s="10" t="s">
        <v>30</v>
      </c>
      <c r="G7877" s="10" t="s">
        <v>40</v>
      </c>
      <c r="H7877" s="10" t="s">
        <v>39</v>
      </c>
      <c r="I7877" s="10" t="s">
        <v>28</v>
      </c>
      <c r="O7877" s="10">
        <f t="shared" ref="O7877:O7940" si="123">SUBTOTAL(103,B7877)</f>
        <v>1</v>
      </c>
    </row>
    <row r="7878" spans="2:15" x14ac:dyDescent="0.3">
      <c r="B7878" s="10">
        <v>2026</v>
      </c>
      <c r="C7878" s="10" t="s">
        <v>36</v>
      </c>
      <c r="D7878" s="10" t="s">
        <v>16</v>
      </c>
      <c r="E7878" s="10" t="s">
        <v>24</v>
      </c>
      <c r="F7878" s="10" t="s">
        <v>25</v>
      </c>
      <c r="G7878" s="10" t="s">
        <v>26</v>
      </c>
      <c r="H7878" s="10" t="s">
        <v>20</v>
      </c>
      <c r="I7878" s="10" t="s">
        <v>28</v>
      </c>
      <c r="O7878" s="10">
        <f t="shared" si="123"/>
        <v>1</v>
      </c>
    </row>
    <row r="7879" spans="2:15" x14ac:dyDescent="0.3">
      <c r="B7879" s="10">
        <v>2020</v>
      </c>
      <c r="C7879" s="10" t="s">
        <v>15</v>
      </c>
      <c r="D7879" s="10" t="s">
        <v>31</v>
      </c>
      <c r="E7879" s="10" t="s">
        <v>24</v>
      </c>
      <c r="F7879" s="10" t="s">
        <v>30</v>
      </c>
      <c r="G7879" s="10" t="s">
        <v>38</v>
      </c>
      <c r="H7879" s="10" t="s">
        <v>34</v>
      </c>
      <c r="I7879" s="10" t="s">
        <v>28</v>
      </c>
      <c r="O7879" s="10">
        <f t="shared" si="123"/>
        <v>1</v>
      </c>
    </row>
    <row r="7880" spans="2:15" x14ac:dyDescent="0.3">
      <c r="B7880" s="10">
        <v>2023</v>
      </c>
      <c r="C7880" s="10" t="s">
        <v>22</v>
      </c>
      <c r="D7880" s="10" t="s">
        <v>23</v>
      </c>
      <c r="E7880" s="10" t="s">
        <v>17</v>
      </c>
      <c r="F7880" s="10" t="s">
        <v>30</v>
      </c>
      <c r="G7880" s="10" t="s">
        <v>40</v>
      </c>
      <c r="H7880" s="10" t="s">
        <v>27</v>
      </c>
      <c r="I7880" s="10" t="s">
        <v>28</v>
      </c>
      <c r="O7880" s="10">
        <f t="shared" si="123"/>
        <v>1</v>
      </c>
    </row>
    <row r="7881" spans="2:15" x14ac:dyDescent="0.3">
      <c r="B7881" s="10">
        <v>2023</v>
      </c>
      <c r="C7881" s="10" t="s">
        <v>43</v>
      </c>
      <c r="D7881" s="10" t="s">
        <v>42</v>
      </c>
      <c r="E7881" s="10" t="s">
        <v>24</v>
      </c>
      <c r="F7881" s="10" t="s">
        <v>30</v>
      </c>
      <c r="G7881" s="10" t="s">
        <v>44</v>
      </c>
      <c r="H7881" s="10" t="s">
        <v>39</v>
      </c>
      <c r="I7881" s="10" t="s">
        <v>21</v>
      </c>
      <c r="O7881" s="10">
        <f t="shared" si="123"/>
        <v>1</v>
      </c>
    </row>
    <row r="7882" spans="2:15" x14ac:dyDescent="0.3">
      <c r="B7882" s="10">
        <v>2022</v>
      </c>
      <c r="C7882" s="10" t="s">
        <v>22</v>
      </c>
      <c r="D7882" s="10" t="s">
        <v>42</v>
      </c>
      <c r="E7882" s="10" t="s">
        <v>35</v>
      </c>
      <c r="F7882" s="10" t="s">
        <v>25</v>
      </c>
      <c r="G7882" s="10" t="s">
        <v>44</v>
      </c>
      <c r="H7882" s="10" t="s">
        <v>34</v>
      </c>
      <c r="I7882" s="10" t="s">
        <v>28</v>
      </c>
      <c r="O7882" s="10">
        <f t="shared" si="123"/>
        <v>1</v>
      </c>
    </row>
    <row r="7883" spans="2:15" x14ac:dyDescent="0.3">
      <c r="B7883" s="10">
        <v>2023</v>
      </c>
      <c r="C7883" s="10" t="s">
        <v>36</v>
      </c>
      <c r="D7883" s="10" t="s">
        <v>16</v>
      </c>
      <c r="E7883" s="10" t="s">
        <v>17</v>
      </c>
      <c r="F7883" s="10" t="s">
        <v>25</v>
      </c>
      <c r="G7883" s="10" t="s">
        <v>38</v>
      </c>
      <c r="H7883" s="10" t="s">
        <v>39</v>
      </c>
      <c r="I7883" s="10" t="s">
        <v>28</v>
      </c>
      <c r="O7883" s="10">
        <f t="shared" si="123"/>
        <v>1</v>
      </c>
    </row>
    <row r="7884" spans="2:15" x14ac:dyDescent="0.3">
      <c r="B7884" s="10">
        <v>2021</v>
      </c>
      <c r="C7884" s="10" t="s">
        <v>43</v>
      </c>
      <c r="D7884" s="10" t="s">
        <v>23</v>
      </c>
      <c r="E7884" s="10" t="s">
        <v>24</v>
      </c>
      <c r="F7884" s="10" t="s">
        <v>18</v>
      </c>
      <c r="G7884" s="10" t="s">
        <v>32</v>
      </c>
      <c r="H7884" s="10" t="s">
        <v>20</v>
      </c>
      <c r="I7884" s="10" t="s">
        <v>34</v>
      </c>
      <c r="O7884" s="10">
        <f t="shared" si="123"/>
        <v>1</v>
      </c>
    </row>
    <row r="7885" spans="2:15" x14ac:dyDescent="0.3">
      <c r="B7885" s="10">
        <v>2026</v>
      </c>
      <c r="C7885" s="10" t="s">
        <v>43</v>
      </c>
      <c r="D7885" s="10" t="s">
        <v>42</v>
      </c>
      <c r="E7885" s="10" t="s">
        <v>17</v>
      </c>
      <c r="F7885" s="10" t="s">
        <v>25</v>
      </c>
      <c r="G7885" s="10" t="s">
        <v>32</v>
      </c>
      <c r="H7885" s="10" t="s">
        <v>20</v>
      </c>
      <c r="I7885" s="10" t="s">
        <v>28</v>
      </c>
      <c r="O7885" s="10">
        <f t="shared" si="123"/>
        <v>1</v>
      </c>
    </row>
    <row r="7886" spans="2:15" x14ac:dyDescent="0.3">
      <c r="B7886" s="10">
        <v>2025</v>
      </c>
      <c r="C7886" s="10" t="s">
        <v>36</v>
      </c>
      <c r="D7886" s="10" t="s">
        <v>42</v>
      </c>
      <c r="E7886" s="10" t="s">
        <v>35</v>
      </c>
      <c r="F7886" s="10" t="s">
        <v>25</v>
      </c>
      <c r="G7886" s="10" t="s">
        <v>40</v>
      </c>
      <c r="H7886" s="10" t="s">
        <v>20</v>
      </c>
      <c r="I7886" s="10" t="s">
        <v>28</v>
      </c>
      <c r="O7886" s="10">
        <f t="shared" si="123"/>
        <v>1</v>
      </c>
    </row>
    <row r="7887" spans="2:15" x14ac:dyDescent="0.3">
      <c r="B7887" s="10">
        <v>2025</v>
      </c>
      <c r="C7887" s="10" t="s">
        <v>45</v>
      </c>
      <c r="D7887" s="10" t="s">
        <v>37</v>
      </c>
      <c r="E7887" s="10" t="s">
        <v>24</v>
      </c>
      <c r="F7887" s="10" t="s">
        <v>30</v>
      </c>
      <c r="G7887" s="10" t="s">
        <v>38</v>
      </c>
      <c r="H7887" s="10" t="s">
        <v>34</v>
      </c>
      <c r="I7887" s="10" t="s">
        <v>28</v>
      </c>
      <c r="O7887" s="10">
        <f t="shared" si="123"/>
        <v>1</v>
      </c>
    </row>
    <row r="7888" spans="2:15" x14ac:dyDescent="0.3">
      <c r="B7888" s="10">
        <v>2021</v>
      </c>
      <c r="C7888" s="10" t="s">
        <v>41</v>
      </c>
      <c r="D7888" s="10" t="s">
        <v>23</v>
      </c>
      <c r="E7888" s="10" t="s">
        <v>35</v>
      </c>
      <c r="F7888" s="10" t="s">
        <v>25</v>
      </c>
      <c r="G7888" s="10" t="s">
        <v>19</v>
      </c>
      <c r="H7888" s="10" t="s">
        <v>20</v>
      </c>
      <c r="I7888" s="10" t="s">
        <v>28</v>
      </c>
      <c r="O7888" s="10">
        <f t="shared" si="123"/>
        <v>1</v>
      </c>
    </row>
    <row r="7889" spans="2:15" x14ac:dyDescent="0.3">
      <c r="B7889" s="10">
        <v>2022</v>
      </c>
      <c r="C7889" s="10" t="s">
        <v>22</v>
      </c>
      <c r="D7889" s="10" t="s">
        <v>31</v>
      </c>
      <c r="E7889" s="10" t="s">
        <v>35</v>
      </c>
      <c r="F7889" s="10" t="s">
        <v>25</v>
      </c>
      <c r="G7889" s="10" t="s">
        <v>26</v>
      </c>
      <c r="H7889" s="10" t="s">
        <v>39</v>
      </c>
      <c r="I7889" s="10" t="s">
        <v>21</v>
      </c>
      <c r="O7889" s="10">
        <f t="shared" si="123"/>
        <v>1</v>
      </c>
    </row>
    <row r="7890" spans="2:15" x14ac:dyDescent="0.3">
      <c r="B7890" s="10">
        <v>2024</v>
      </c>
      <c r="C7890" s="10" t="s">
        <v>29</v>
      </c>
      <c r="D7890" s="10" t="s">
        <v>33</v>
      </c>
      <c r="E7890" s="10" t="s">
        <v>35</v>
      </c>
      <c r="F7890" s="10" t="s">
        <v>25</v>
      </c>
      <c r="G7890" s="10" t="s">
        <v>19</v>
      </c>
      <c r="H7890" s="10" t="s">
        <v>20</v>
      </c>
      <c r="I7890" s="10" t="s">
        <v>21</v>
      </c>
      <c r="O7890" s="10">
        <f t="shared" si="123"/>
        <v>1</v>
      </c>
    </row>
    <row r="7891" spans="2:15" x14ac:dyDescent="0.3">
      <c r="B7891" s="10">
        <v>2022</v>
      </c>
      <c r="C7891" s="10" t="s">
        <v>45</v>
      </c>
      <c r="D7891" s="10" t="s">
        <v>23</v>
      </c>
      <c r="E7891" s="10" t="s">
        <v>17</v>
      </c>
      <c r="F7891" s="10" t="s">
        <v>25</v>
      </c>
      <c r="G7891" s="10" t="s">
        <v>40</v>
      </c>
      <c r="H7891" s="10" t="s">
        <v>20</v>
      </c>
      <c r="I7891" s="10" t="s">
        <v>28</v>
      </c>
      <c r="O7891" s="10">
        <f t="shared" si="123"/>
        <v>1</v>
      </c>
    </row>
    <row r="7892" spans="2:15" x14ac:dyDescent="0.3">
      <c r="B7892" s="10">
        <v>2025</v>
      </c>
      <c r="C7892" s="10" t="s">
        <v>45</v>
      </c>
      <c r="D7892" s="10" t="s">
        <v>42</v>
      </c>
      <c r="E7892" s="10" t="s">
        <v>17</v>
      </c>
      <c r="F7892" s="10" t="s">
        <v>30</v>
      </c>
      <c r="G7892" s="10" t="s">
        <v>19</v>
      </c>
      <c r="H7892" s="10" t="s">
        <v>39</v>
      </c>
      <c r="I7892" s="10" t="s">
        <v>21</v>
      </c>
      <c r="O7892" s="10">
        <f t="shared" si="123"/>
        <v>1</v>
      </c>
    </row>
    <row r="7893" spans="2:15" x14ac:dyDescent="0.3">
      <c r="B7893" s="10">
        <v>2022</v>
      </c>
      <c r="C7893" s="10" t="s">
        <v>43</v>
      </c>
      <c r="D7893" s="10" t="s">
        <v>31</v>
      </c>
      <c r="E7893" s="10" t="s">
        <v>17</v>
      </c>
      <c r="F7893" s="10" t="s">
        <v>30</v>
      </c>
      <c r="G7893" s="10" t="s">
        <v>26</v>
      </c>
      <c r="H7893" s="10" t="s">
        <v>39</v>
      </c>
      <c r="I7893" s="10" t="s">
        <v>34</v>
      </c>
      <c r="O7893" s="10">
        <f t="shared" si="123"/>
        <v>1</v>
      </c>
    </row>
    <row r="7894" spans="2:15" x14ac:dyDescent="0.3">
      <c r="B7894" s="10">
        <v>2022</v>
      </c>
      <c r="C7894" s="10" t="s">
        <v>22</v>
      </c>
      <c r="D7894" s="10" t="s">
        <v>31</v>
      </c>
      <c r="E7894" s="10" t="s">
        <v>17</v>
      </c>
      <c r="F7894" s="10" t="s">
        <v>25</v>
      </c>
      <c r="G7894" s="10" t="s">
        <v>26</v>
      </c>
      <c r="H7894" s="10" t="s">
        <v>34</v>
      </c>
      <c r="I7894" s="10" t="s">
        <v>28</v>
      </c>
      <c r="O7894" s="10">
        <f t="shared" si="123"/>
        <v>1</v>
      </c>
    </row>
    <row r="7895" spans="2:15" x14ac:dyDescent="0.3">
      <c r="B7895" s="10">
        <v>2024</v>
      </c>
      <c r="C7895" s="10" t="s">
        <v>15</v>
      </c>
      <c r="D7895" s="10" t="s">
        <v>33</v>
      </c>
      <c r="E7895" s="10" t="s">
        <v>24</v>
      </c>
      <c r="F7895" s="10" t="s">
        <v>30</v>
      </c>
      <c r="G7895" s="10" t="s">
        <v>19</v>
      </c>
      <c r="H7895" s="10" t="s">
        <v>27</v>
      </c>
      <c r="I7895" s="10" t="s">
        <v>28</v>
      </c>
      <c r="O7895" s="10">
        <f t="shared" si="123"/>
        <v>1</v>
      </c>
    </row>
    <row r="7896" spans="2:15" x14ac:dyDescent="0.3">
      <c r="B7896" s="10">
        <v>2020</v>
      </c>
      <c r="C7896" s="10" t="s">
        <v>36</v>
      </c>
      <c r="D7896" s="10" t="s">
        <v>37</v>
      </c>
      <c r="E7896" s="10" t="s">
        <v>24</v>
      </c>
      <c r="F7896" s="10" t="s">
        <v>25</v>
      </c>
      <c r="G7896" s="10" t="s">
        <v>44</v>
      </c>
      <c r="H7896" s="10" t="s">
        <v>34</v>
      </c>
      <c r="I7896" s="10" t="s">
        <v>34</v>
      </c>
      <c r="O7896" s="10">
        <f t="shared" si="123"/>
        <v>1</v>
      </c>
    </row>
    <row r="7897" spans="2:15" x14ac:dyDescent="0.3">
      <c r="B7897" s="10">
        <v>2025</v>
      </c>
      <c r="C7897" s="10" t="s">
        <v>29</v>
      </c>
      <c r="D7897" s="10" t="s">
        <v>16</v>
      </c>
      <c r="E7897" s="10" t="s">
        <v>35</v>
      </c>
      <c r="F7897" s="10" t="s">
        <v>25</v>
      </c>
      <c r="G7897" s="10" t="s">
        <v>26</v>
      </c>
      <c r="H7897" s="10" t="s">
        <v>27</v>
      </c>
      <c r="I7897" s="10" t="s">
        <v>28</v>
      </c>
      <c r="O7897" s="10">
        <f t="shared" si="123"/>
        <v>1</v>
      </c>
    </row>
    <row r="7898" spans="2:15" x14ac:dyDescent="0.3">
      <c r="B7898" s="10">
        <v>2020</v>
      </c>
      <c r="C7898" s="10" t="s">
        <v>15</v>
      </c>
      <c r="D7898" s="10" t="s">
        <v>31</v>
      </c>
      <c r="E7898" s="10" t="s">
        <v>35</v>
      </c>
      <c r="F7898" s="10" t="s">
        <v>30</v>
      </c>
      <c r="G7898" s="10" t="s">
        <v>19</v>
      </c>
      <c r="H7898" s="10" t="s">
        <v>20</v>
      </c>
      <c r="I7898" s="10" t="s">
        <v>34</v>
      </c>
      <c r="O7898" s="10">
        <f t="shared" si="123"/>
        <v>1</v>
      </c>
    </row>
    <row r="7899" spans="2:15" x14ac:dyDescent="0.3">
      <c r="B7899" s="10">
        <v>2024</v>
      </c>
      <c r="C7899" s="10" t="s">
        <v>41</v>
      </c>
      <c r="D7899" s="10" t="s">
        <v>31</v>
      </c>
      <c r="E7899" s="10" t="s">
        <v>17</v>
      </c>
      <c r="F7899" s="10" t="s">
        <v>18</v>
      </c>
      <c r="G7899" s="10" t="s">
        <v>38</v>
      </c>
      <c r="H7899" s="10" t="s">
        <v>27</v>
      </c>
      <c r="I7899" s="10" t="s">
        <v>34</v>
      </c>
      <c r="O7899" s="10">
        <f t="shared" si="123"/>
        <v>1</v>
      </c>
    </row>
    <row r="7900" spans="2:15" x14ac:dyDescent="0.3">
      <c r="B7900" s="10">
        <v>2023</v>
      </c>
      <c r="C7900" s="10" t="s">
        <v>29</v>
      </c>
      <c r="D7900" s="10" t="s">
        <v>16</v>
      </c>
      <c r="E7900" s="10" t="s">
        <v>17</v>
      </c>
      <c r="F7900" s="10" t="s">
        <v>25</v>
      </c>
      <c r="G7900" s="10" t="s">
        <v>44</v>
      </c>
      <c r="H7900" s="10" t="s">
        <v>20</v>
      </c>
      <c r="I7900" s="10" t="s">
        <v>28</v>
      </c>
      <c r="O7900" s="10">
        <f t="shared" si="123"/>
        <v>1</v>
      </c>
    </row>
    <row r="7901" spans="2:15" x14ac:dyDescent="0.3">
      <c r="B7901" s="10">
        <v>2023</v>
      </c>
      <c r="C7901" s="10" t="s">
        <v>45</v>
      </c>
      <c r="D7901" s="10" t="s">
        <v>31</v>
      </c>
      <c r="E7901" s="10" t="s">
        <v>35</v>
      </c>
      <c r="F7901" s="10" t="s">
        <v>30</v>
      </c>
      <c r="G7901" s="10" t="s">
        <v>44</v>
      </c>
      <c r="H7901" s="10" t="s">
        <v>34</v>
      </c>
      <c r="I7901" s="10" t="s">
        <v>28</v>
      </c>
      <c r="O7901" s="10">
        <f t="shared" si="123"/>
        <v>1</v>
      </c>
    </row>
    <row r="7902" spans="2:15" x14ac:dyDescent="0.3">
      <c r="B7902" s="10">
        <v>2023</v>
      </c>
      <c r="C7902" s="10" t="s">
        <v>29</v>
      </c>
      <c r="D7902" s="10" t="s">
        <v>33</v>
      </c>
      <c r="E7902" s="10" t="s">
        <v>17</v>
      </c>
      <c r="F7902" s="10" t="s">
        <v>18</v>
      </c>
      <c r="G7902" s="10" t="s">
        <v>32</v>
      </c>
      <c r="H7902" s="10" t="s">
        <v>20</v>
      </c>
      <c r="I7902" s="10" t="s">
        <v>28</v>
      </c>
      <c r="O7902" s="10">
        <f t="shared" si="123"/>
        <v>1</v>
      </c>
    </row>
    <row r="7903" spans="2:15" x14ac:dyDescent="0.3">
      <c r="B7903" s="10">
        <v>2024</v>
      </c>
      <c r="C7903" s="10" t="s">
        <v>36</v>
      </c>
      <c r="D7903" s="10" t="s">
        <v>16</v>
      </c>
      <c r="E7903" s="10" t="s">
        <v>24</v>
      </c>
      <c r="F7903" s="10" t="s">
        <v>25</v>
      </c>
      <c r="G7903" s="10" t="s">
        <v>26</v>
      </c>
      <c r="H7903" s="10" t="s">
        <v>27</v>
      </c>
      <c r="I7903" s="10" t="s">
        <v>34</v>
      </c>
      <c r="O7903" s="10">
        <f t="shared" si="123"/>
        <v>1</v>
      </c>
    </row>
    <row r="7904" spans="2:15" x14ac:dyDescent="0.3">
      <c r="B7904" s="10">
        <v>2025</v>
      </c>
      <c r="C7904" s="10" t="s">
        <v>15</v>
      </c>
      <c r="D7904" s="10" t="s">
        <v>23</v>
      </c>
      <c r="E7904" s="10" t="s">
        <v>24</v>
      </c>
      <c r="F7904" s="10" t="s">
        <v>30</v>
      </c>
      <c r="G7904" s="10" t="s">
        <v>32</v>
      </c>
      <c r="H7904" s="10" t="s">
        <v>34</v>
      </c>
      <c r="I7904" s="10" t="s">
        <v>28</v>
      </c>
      <c r="O7904" s="10">
        <f t="shared" si="123"/>
        <v>1</v>
      </c>
    </row>
    <row r="7905" spans="2:15" x14ac:dyDescent="0.3">
      <c r="B7905" s="10">
        <v>2022</v>
      </c>
      <c r="C7905" s="10" t="s">
        <v>15</v>
      </c>
      <c r="D7905" s="10" t="s">
        <v>33</v>
      </c>
      <c r="E7905" s="10" t="s">
        <v>24</v>
      </c>
      <c r="F7905" s="10" t="s">
        <v>18</v>
      </c>
      <c r="G7905" s="10" t="s">
        <v>44</v>
      </c>
      <c r="H7905" s="10" t="s">
        <v>34</v>
      </c>
      <c r="I7905" s="10" t="s">
        <v>28</v>
      </c>
      <c r="O7905" s="10">
        <f t="shared" si="123"/>
        <v>1</v>
      </c>
    </row>
    <row r="7906" spans="2:15" x14ac:dyDescent="0.3">
      <c r="B7906" s="10">
        <v>2024</v>
      </c>
      <c r="C7906" s="10" t="s">
        <v>29</v>
      </c>
      <c r="D7906" s="10" t="s">
        <v>42</v>
      </c>
      <c r="E7906" s="10" t="s">
        <v>24</v>
      </c>
      <c r="F7906" s="10" t="s">
        <v>25</v>
      </c>
      <c r="G7906" s="10" t="s">
        <v>19</v>
      </c>
      <c r="H7906" s="10" t="s">
        <v>20</v>
      </c>
      <c r="I7906" s="10" t="s">
        <v>34</v>
      </c>
      <c r="O7906" s="10">
        <f t="shared" si="123"/>
        <v>1</v>
      </c>
    </row>
    <row r="7907" spans="2:15" x14ac:dyDescent="0.3">
      <c r="B7907" s="10">
        <v>2023</v>
      </c>
      <c r="C7907" s="10" t="s">
        <v>22</v>
      </c>
      <c r="D7907" s="10" t="s">
        <v>31</v>
      </c>
      <c r="E7907" s="10" t="s">
        <v>17</v>
      </c>
      <c r="F7907" s="10" t="s">
        <v>25</v>
      </c>
      <c r="G7907" s="10" t="s">
        <v>32</v>
      </c>
      <c r="H7907" s="10" t="s">
        <v>20</v>
      </c>
      <c r="I7907" s="10" t="s">
        <v>28</v>
      </c>
      <c r="O7907" s="10">
        <f t="shared" si="123"/>
        <v>1</v>
      </c>
    </row>
    <row r="7908" spans="2:15" x14ac:dyDescent="0.3">
      <c r="B7908" s="10">
        <v>2022</v>
      </c>
      <c r="C7908" s="10" t="s">
        <v>43</v>
      </c>
      <c r="D7908" s="10" t="s">
        <v>37</v>
      </c>
      <c r="E7908" s="10" t="s">
        <v>17</v>
      </c>
      <c r="F7908" s="10" t="s">
        <v>30</v>
      </c>
      <c r="G7908" s="10" t="s">
        <v>26</v>
      </c>
      <c r="H7908" s="10" t="s">
        <v>27</v>
      </c>
      <c r="I7908" s="10" t="s">
        <v>34</v>
      </c>
      <c r="O7908" s="10">
        <f t="shared" si="123"/>
        <v>1</v>
      </c>
    </row>
    <row r="7909" spans="2:15" x14ac:dyDescent="0.3">
      <c r="B7909" s="10">
        <v>2026</v>
      </c>
      <c r="C7909" s="10" t="s">
        <v>36</v>
      </c>
      <c r="D7909" s="10" t="s">
        <v>37</v>
      </c>
      <c r="E7909" s="10" t="s">
        <v>17</v>
      </c>
      <c r="F7909" s="10" t="s">
        <v>25</v>
      </c>
      <c r="G7909" s="10" t="s">
        <v>38</v>
      </c>
      <c r="H7909" s="10" t="s">
        <v>27</v>
      </c>
      <c r="I7909" s="10" t="s">
        <v>28</v>
      </c>
      <c r="O7909" s="10">
        <f t="shared" si="123"/>
        <v>1</v>
      </c>
    </row>
    <row r="7910" spans="2:15" x14ac:dyDescent="0.3">
      <c r="B7910" s="10">
        <v>2022</v>
      </c>
      <c r="C7910" s="10" t="s">
        <v>22</v>
      </c>
      <c r="D7910" s="10" t="s">
        <v>16</v>
      </c>
      <c r="E7910" s="10" t="s">
        <v>24</v>
      </c>
      <c r="F7910" s="10" t="s">
        <v>25</v>
      </c>
      <c r="G7910" s="10" t="s">
        <v>44</v>
      </c>
      <c r="H7910" s="10" t="s">
        <v>27</v>
      </c>
      <c r="I7910" s="10" t="s">
        <v>34</v>
      </c>
      <c r="O7910" s="10">
        <f t="shared" si="123"/>
        <v>1</v>
      </c>
    </row>
    <row r="7911" spans="2:15" x14ac:dyDescent="0.3">
      <c r="B7911" s="10">
        <v>2026</v>
      </c>
      <c r="C7911" s="10" t="s">
        <v>43</v>
      </c>
      <c r="D7911" s="10" t="s">
        <v>42</v>
      </c>
      <c r="E7911" s="10" t="s">
        <v>17</v>
      </c>
      <c r="F7911" s="10" t="s">
        <v>25</v>
      </c>
      <c r="G7911" s="10" t="s">
        <v>26</v>
      </c>
      <c r="H7911" s="10" t="s">
        <v>20</v>
      </c>
      <c r="I7911" s="10" t="s">
        <v>21</v>
      </c>
      <c r="O7911" s="10">
        <f t="shared" si="123"/>
        <v>1</v>
      </c>
    </row>
    <row r="7912" spans="2:15" x14ac:dyDescent="0.3">
      <c r="B7912" s="10">
        <v>2025</v>
      </c>
      <c r="C7912" s="10" t="s">
        <v>45</v>
      </c>
      <c r="D7912" s="10" t="s">
        <v>23</v>
      </c>
      <c r="E7912" s="10" t="s">
        <v>17</v>
      </c>
      <c r="F7912" s="10" t="s">
        <v>18</v>
      </c>
      <c r="G7912" s="10" t="s">
        <v>40</v>
      </c>
      <c r="H7912" s="10" t="s">
        <v>39</v>
      </c>
      <c r="I7912" s="10" t="s">
        <v>28</v>
      </c>
      <c r="O7912" s="10">
        <f t="shared" si="123"/>
        <v>1</v>
      </c>
    </row>
    <row r="7913" spans="2:15" x14ac:dyDescent="0.3">
      <c r="B7913" s="10">
        <v>2024</v>
      </c>
      <c r="C7913" s="10" t="s">
        <v>36</v>
      </c>
      <c r="D7913" s="10" t="s">
        <v>33</v>
      </c>
      <c r="E7913" s="10" t="s">
        <v>24</v>
      </c>
      <c r="F7913" s="10" t="s">
        <v>25</v>
      </c>
      <c r="G7913" s="10" t="s">
        <v>32</v>
      </c>
      <c r="H7913" s="10" t="s">
        <v>34</v>
      </c>
      <c r="I7913" s="10" t="s">
        <v>28</v>
      </c>
      <c r="O7913" s="10">
        <f t="shared" si="123"/>
        <v>1</v>
      </c>
    </row>
    <row r="7914" spans="2:15" x14ac:dyDescent="0.3">
      <c r="B7914" s="10">
        <v>2024</v>
      </c>
      <c r="C7914" s="10" t="s">
        <v>43</v>
      </c>
      <c r="D7914" s="10" t="s">
        <v>31</v>
      </c>
      <c r="E7914" s="10" t="s">
        <v>24</v>
      </c>
      <c r="F7914" s="10" t="s">
        <v>30</v>
      </c>
      <c r="G7914" s="10" t="s">
        <v>38</v>
      </c>
      <c r="H7914" s="10" t="s">
        <v>27</v>
      </c>
      <c r="I7914" s="10" t="s">
        <v>28</v>
      </c>
      <c r="O7914" s="10">
        <f t="shared" si="123"/>
        <v>1</v>
      </c>
    </row>
    <row r="7915" spans="2:15" x14ac:dyDescent="0.3">
      <c r="B7915" s="10">
        <v>2022</v>
      </c>
      <c r="C7915" s="10" t="s">
        <v>45</v>
      </c>
      <c r="D7915" s="10" t="s">
        <v>23</v>
      </c>
      <c r="E7915" s="10" t="s">
        <v>17</v>
      </c>
      <c r="F7915" s="10" t="s">
        <v>25</v>
      </c>
      <c r="G7915" s="10" t="s">
        <v>32</v>
      </c>
      <c r="H7915" s="10" t="s">
        <v>27</v>
      </c>
      <c r="I7915" s="10" t="s">
        <v>28</v>
      </c>
      <c r="O7915" s="10">
        <f t="shared" si="123"/>
        <v>1</v>
      </c>
    </row>
    <row r="7916" spans="2:15" x14ac:dyDescent="0.3">
      <c r="B7916" s="10">
        <v>2024</v>
      </c>
      <c r="C7916" s="10" t="s">
        <v>43</v>
      </c>
      <c r="D7916" s="10" t="s">
        <v>42</v>
      </c>
      <c r="E7916" s="10" t="s">
        <v>17</v>
      </c>
      <c r="F7916" s="10" t="s">
        <v>18</v>
      </c>
      <c r="G7916" s="10" t="s">
        <v>40</v>
      </c>
      <c r="H7916" s="10" t="s">
        <v>39</v>
      </c>
      <c r="I7916" s="10" t="s">
        <v>28</v>
      </c>
      <c r="O7916" s="10">
        <f t="shared" si="123"/>
        <v>1</v>
      </c>
    </row>
    <row r="7917" spans="2:15" x14ac:dyDescent="0.3">
      <c r="B7917" s="10">
        <v>2021</v>
      </c>
      <c r="C7917" s="10" t="s">
        <v>15</v>
      </c>
      <c r="D7917" s="10" t="s">
        <v>31</v>
      </c>
      <c r="E7917" s="10" t="s">
        <v>17</v>
      </c>
      <c r="F7917" s="10" t="s">
        <v>25</v>
      </c>
      <c r="G7917" s="10" t="s">
        <v>26</v>
      </c>
      <c r="H7917" s="10" t="s">
        <v>27</v>
      </c>
      <c r="I7917" s="10" t="s">
        <v>34</v>
      </c>
      <c r="O7917" s="10">
        <f t="shared" si="123"/>
        <v>1</v>
      </c>
    </row>
    <row r="7918" spans="2:15" x14ac:dyDescent="0.3">
      <c r="B7918" s="10">
        <v>2023</v>
      </c>
      <c r="C7918" s="10" t="s">
        <v>45</v>
      </c>
      <c r="D7918" s="10" t="s">
        <v>33</v>
      </c>
      <c r="E7918" s="10" t="s">
        <v>35</v>
      </c>
      <c r="F7918" s="10" t="s">
        <v>30</v>
      </c>
      <c r="G7918" s="10" t="s">
        <v>40</v>
      </c>
      <c r="H7918" s="10" t="s">
        <v>34</v>
      </c>
      <c r="I7918" s="10" t="s">
        <v>28</v>
      </c>
      <c r="O7918" s="10">
        <f t="shared" si="123"/>
        <v>1</v>
      </c>
    </row>
    <row r="7919" spans="2:15" x14ac:dyDescent="0.3">
      <c r="B7919" s="10">
        <v>2024</v>
      </c>
      <c r="C7919" s="10" t="s">
        <v>29</v>
      </c>
      <c r="D7919" s="10" t="s">
        <v>23</v>
      </c>
      <c r="E7919" s="10" t="s">
        <v>35</v>
      </c>
      <c r="F7919" s="10" t="s">
        <v>18</v>
      </c>
      <c r="G7919" s="10" t="s">
        <v>26</v>
      </c>
      <c r="H7919" s="10" t="s">
        <v>34</v>
      </c>
      <c r="I7919" s="10" t="s">
        <v>21</v>
      </c>
      <c r="O7919" s="10">
        <f t="shared" si="123"/>
        <v>1</v>
      </c>
    </row>
    <row r="7920" spans="2:15" x14ac:dyDescent="0.3">
      <c r="B7920" s="10">
        <v>2024</v>
      </c>
      <c r="C7920" s="10" t="s">
        <v>29</v>
      </c>
      <c r="D7920" s="10" t="s">
        <v>33</v>
      </c>
      <c r="E7920" s="10" t="s">
        <v>35</v>
      </c>
      <c r="F7920" s="10" t="s">
        <v>30</v>
      </c>
      <c r="G7920" s="10" t="s">
        <v>44</v>
      </c>
      <c r="H7920" s="10" t="s">
        <v>27</v>
      </c>
      <c r="I7920" s="10" t="s">
        <v>28</v>
      </c>
      <c r="O7920" s="10">
        <f t="shared" si="123"/>
        <v>1</v>
      </c>
    </row>
    <row r="7921" spans="2:15" x14ac:dyDescent="0.3">
      <c r="B7921" s="10">
        <v>2023</v>
      </c>
      <c r="C7921" s="10" t="s">
        <v>43</v>
      </c>
      <c r="D7921" s="10" t="s">
        <v>42</v>
      </c>
      <c r="E7921" s="10" t="s">
        <v>17</v>
      </c>
      <c r="F7921" s="10" t="s">
        <v>30</v>
      </c>
      <c r="G7921" s="10" t="s">
        <v>44</v>
      </c>
      <c r="H7921" s="10" t="s">
        <v>39</v>
      </c>
      <c r="I7921" s="10" t="s">
        <v>21</v>
      </c>
      <c r="O7921" s="10">
        <f t="shared" si="123"/>
        <v>1</v>
      </c>
    </row>
    <row r="7922" spans="2:15" x14ac:dyDescent="0.3">
      <c r="B7922" s="10">
        <v>2026</v>
      </c>
      <c r="C7922" s="10" t="s">
        <v>41</v>
      </c>
      <c r="D7922" s="10" t="s">
        <v>37</v>
      </c>
      <c r="E7922" s="10" t="s">
        <v>17</v>
      </c>
      <c r="F7922" s="10" t="s">
        <v>25</v>
      </c>
      <c r="G7922" s="10" t="s">
        <v>19</v>
      </c>
      <c r="H7922" s="10" t="s">
        <v>39</v>
      </c>
      <c r="I7922" s="10" t="s">
        <v>28</v>
      </c>
      <c r="O7922" s="10">
        <f t="shared" si="123"/>
        <v>1</v>
      </c>
    </row>
    <row r="7923" spans="2:15" x14ac:dyDescent="0.3">
      <c r="B7923" s="10">
        <v>2024</v>
      </c>
      <c r="C7923" s="10" t="s">
        <v>22</v>
      </c>
      <c r="D7923" s="10" t="s">
        <v>37</v>
      </c>
      <c r="E7923" s="10" t="s">
        <v>17</v>
      </c>
      <c r="F7923" s="10" t="s">
        <v>30</v>
      </c>
      <c r="G7923" s="10" t="s">
        <v>32</v>
      </c>
      <c r="H7923" s="10" t="s">
        <v>39</v>
      </c>
      <c r="I7923" s="10" t="s">
        <v>34</v>
      </c>
      <c r="O7923" s="10">
        <f t="shared" si="123"/>
        <v>1</v>
      </c>
    </row>
    <row r="7924" spans="2:15" x14ac:dyDescent="0.3">
      <c r="B7924" s="10">
        <v>2026</v>
      </c>
      <c r="C7924" s="10" t="s">
        <v>41</v>
      </c>
      <c r="D7924" s="10" t="s">
        <v>42</v>
      </c>
      <c r="E7924" s="10" t="s">
        <v>17</v>
      </c>
      <c r="F7924" s="10" t="s">
        <v>18</v>
      </c>
      <c r="G7924" s="10" t="s">
        <v>32</v>
      </c>
      <c r="H7924" s="10" t="s">
        <v>27</v>
      </c>
      <c r="I7924" s="10" t="s">
        <v>21</v>
      </c>
      <c r="O7924" s="10">
        <f t="shared" si="123"/>
        <v>1</v>
      </c>
    </row>
    <row r="7925" spans="2:15" x14ac:dyDescent="0.3">
      <c r="B7925" s="10">
        <v>2025</v>
      </c>
      <c r="C7925" s="10" t="s">
        <v>45</v>
      </c>
      <c r="D7925" s="10" t="s">
        <v>31</v>
      </c>
      <c r="E7925" s="10" t="s">
        <v>17</v>
      </c>
      <c r="F7925" s="10" t="s">
        <v>25</v>
      </c>
      <c r="G7925" s="10" t="s">
        <v>38</v>
      </c>
      <c r="H7925" s="10" t="s">
        <v>27</v>
      </c>
      <c r="I7925" s="10" t="s">
        <v>28</v>
      </c>
      <c r="O7925" s="10">
        <f t="shared" si="123"/>
        <v>1</v>
      </c>
    </row>
    <row r="7926" spans="2:15" x14ac:dyDescent="0.3">
      <c r="B7926" s="10">
        <v>2023</v>
      </c>
      <c r="C7926" s="10" t="s">
        <v>15</v>
      </c>
      <c r="D7926" s="10" t="s">
        <v>42</v>
      </c>
      <c r="E7926" s="10" t="s">
        <v>17</v>
      </c>
      <c r="F7926" s="10" t="s">
        <v>30</v>
      </c>
      <c r="G7926" s="10" t="s">
        <v>19</v>
      </c>
      <c r="H7926" s="10" t="s">
        <v>39</v>
      </c>
      <c r="I7926" s="10" t="s">
        <v>34</v>
      </c>
      <c r="O7926" s="10">
        <f t="shared" si="123"/>
        <v>1</v>
      </c>
    </row>
    <row r="7927" spans="2:15" x14ac:dyDescent="0.3">
      <c r="B7927" s="10">
        <v>2025</v>
      </c>
      <c r="C7927" s="10" t="s">
        <v>29</v>
      </c>
      <c r="D7927" s="10" t="s">
        <v>33</v>
      </c>
      <c r="E7927" s="10" t="s">
        <v>17</v>
      </c>
      <c r="F7927" s="10" t="s">
        <v>30</v>
      </c>
      <c r="G7927" s="10" t="s">
        <v>19</v>
      </c>
      <c r="H7927" s="10" t="s">
        <v>20</v>
      </c>
      <c r="I7927" s="10" t="s">
        <v>21</v>
      </c>
      <c r="O7927" s="10">
        <f t="shared" si="123"/>
        <v>1</v>
      </c>
    </row>
    <row r="7928" spans="2:15" x14ac:dyDescent="0.3">
      <c r="B7928" s="10">
        <v>2025</v>
      </c>
      <c r="C7928" s="10" t="s">
        <v>15</v>
      </c>
      <c r="D7928" s="10" t="s">
        <v>33</v>
      </c>
      <c r="E7928" s="10" t="s">
        <v>24</v>
      </c>
      <c r="F7928" s="10" t="s">
        <v>18</v>
      </c>
      <c r="G7928" s="10" t="s">
        <v>26</v>
      </c>
      <c r="H7928" s="10" t="s">
        <v>39</v>
      </c>
      <c r="I7928" s="10" t="s">
        <v>34</v>
      </c>
      <c r="O7928" s="10">
        <f t="shared" si="123"/>
        <v>1</v>
      </c>
    </row>
    <row r="7929" spans="2:15" x14ac:dyDescent="0.3">
      <c r="B7929" s="10">
        <v>2021</v>
      </c>
      <c r="C7929" s="10" t="s">
        <v>36</v>
      </c>
      <c r="D7929" s="10" t="s">
        <v>23</v>
      </c>
      <c r="E7929" s="10" t="s">
        <v>24</v>
      </c>
      <c r="F7929" s="10" t="s">
        <v>30</v>
      </c>
      <c r="G7929" s="10" t="s">
        <v>32</v>
      </c>
      <c r="H7929" s="10" t="s">
        <v>39</v>
      </c>
      <c r="I7929" s="10" t="s">
        <v>28</v>
      </c>
      <c r="O7929" s="10">
        <f t="shared" si="123"/>
        <v>1</v>
      </c>
    </row>
    <row r="7930" spans="2:15" x14ac:dyDescent="0.3">
      <c r="B7930" s="10">
        <v>2021</v>
      </c>
      <c r="C7930" s="10" t="s">
        <v>43</v>
      </c>
      <c r="D7930" s="10" t="s">
        <v>23</v>
      </c>
      <c r="E7930" s="10" t="s">
        <v>17</v>
      </c>
      <c r="F7930" s="10" t="s">
        <v>25</v>
      </c>
      <c r="G7930" s="10" t="s">
        <v>19</v>
      </c>
      <c r="H7930" s="10" t="s">
        <v>34</v>
      </c>
      <c r="I7930" s="10" t="s">
        <v>28</v>
      </c>
      <c r="O7930" s="10">
        <f t="shared" si="123"/>
        <v>1</v>
      </c>
    </row>
    <row r="7931" spans="2:15" x14ac:dyDescent="0.3">
      <c r="B7931" s="10">
        <v>2023</v>
      </c>
      <c r="C7931" s="10" t="s">
        <v>22</v>
      </c>
      <c r="D7931" s="10" t="s">
        <v>23</v>
      </c>
      <c r="E7931" s="10" t="s">
        <v>24</v>
      </c>
      <c r="F7931" s="10" t="s">
        <v>25</v>
      </c>
      <c r="G7931" s="10" t="s">
        <v>19</v>
      </c>
      <c r="H7931" s="10" t="s">
        <v>34</v>
      </c>
      <c r="I7931" s="10" t="s">
        <v>34</v>
      </c>
      <c r="O7931" s="10">
        <f t="shared" si="123"/>
        <v>1</v>
      </c>
    </row>
    <row r="7932" spans="2:15" x14ac:dyDescent="0.3">
      <c r="B7932" s="10">
        <v>2025</v>
      </c>
      <c r="C7932" s="10" t="s">
        <v>29</v>
      </c>
      <c r="D7932" s="10" t="s">
        <v>23</v>
      </c>
      <c r="E7932" s="10" t="s">
        <v>17</v>
      </c>
      <c r="F7932" s="10" t="s">
        <v>25</v>
      </c>
      <c r="G7932" s="10" t="s">
        <v>26</v>
      </c>
      <c r="H7932" s="10" t="s">
        <v>27</v>
      </c>
      <c r="I7932" s="10" t="s">
        <v>34</v>
      </c>
      <c r="O7932" s="10">
        <f t="shared" si="123"/>
        <v>1</v>
      </c>
    </row>
    <row r="7933" spans="2:15" x14ac:dyDescent="0.3">
      <c r="B7933" s="10">
        <v>2026</v>
      </c>
      <c r="C7933" s="10" t="s">
        <v>15</v>
      </c>
      <c r="D7933" s="10" t="s">
        <v>16</v>
      </c>
      <c r="E7933" s="10" t="s">
        <v>17</v>
      </c>
      <c r="F7933" s="10" t="s">
        <v>18</v>
      </c>
      <c r="G7933" s="10" t="s">
        <v>40</v>
      </c>
      <c r="H7933" s="10" t="s">
        <v>39</v>
      </c>
      <c r="I7933" s="10" t="s">
        <v>28</v>
      </c>
      <c r="O7933" s="10">
        <f t="shared" si="123"/>
        <v>1</v>
      </c>
    </row>
    <row r="7934" spans="2:15" x14ac:dyDescent="0.3">
      <c r="B7934" s="10">
        <v>2020</v>
      </c>
      <c r="C7934" s="10" t="s">
        <v>15</v>
      </c>
      <c r="D7934" s="10" t="s">
        <v>33</v>
      </c>
      <c r="E7934" s="10" t="s">
        <v>35</v>
      </c>
      <c r="F7934" s="10" t="s">
        <v>18</v>
      </c>
      <c r="G7934" s="10" t="s">
        <v>26</v>
      </c>
      <c r="H7934" s="10" t="s">
        <v>34</v>
      </c>
      <c r="I7934" s="10" t="s">
        <v>34</v>
      </c>
      <c r="O7934" s="10">
        <f t="shared" si="123"/>
        <v>1</v>
      </c>
    </row>
    <row r="7935" spans="2:15" x14ac:dyDescent="0.3">
      <c r="B7935" s="10">
        <v>2026</v>
      </c>
      <c r="C7935" s="10" t="s">
        <v>15</v>
      </c>
      <c r="D7935" s="10" t="s">
        <v>37</v>
      </c>
      <c r="E7935" s="10" t="s">
        <v>35</v>
      </c>
      <c r="F7935" s="10" t="s">
        <v>18</v>
      </c>
      <c r="G7935" s="10" t="s">
        <v>32</v>
      </c>
      <c r="H7935" s="10" t="s">
        <v>34</v>
      </c>
      <c r="I7935" s="10" t="s">
        <v>28</v>
      </c>
      <c r="O7935" s="10">
        <f t="shared" si="123"/>
        <v>1</v>
      </c>
    </row>
    <row r="7936" spans="2:15" x14ac:dyDescent="0.3">
      <c r="B7936" s="10">
        <v>2026</v>
      </c>
      <c r="C7936" s="10" t="s">
        <v>41</v>
      </c>
      <c r="D7936" s="10" t="s">
        <v>16</v>
      </c>
      <c r="E7936" s="10" t="s">
        <v>17</v>
      </c>
      <c r="F7936" s="10" t="s">
        <v>30</v>
      </c>
      <c r="G7936" s="10" t="s">
        <v>32</v>
      </c>
      <c r="H7936" s="10" t="s">
        <v>20</v>
      </c>
      <c r="I7936" s="10" t="s">
        <v>28</v>
      </c>
      <c r="O7936" s="10">
        <f t="shared" si="123"/>
        <v>1</v>
      </c>
    </row>
    <row r="7937" spans="2:15" x14ac:dyDescent="0.3">
      <c r="B7937" s="10">
        <v>2021</v>
      </c>
      <c r="C7937" s="10" t="s">
        <v>29</v>
      </c>
      <c r="D7937" s="10" t="s">
        <v>42</v>
      </c>
      <c r="E7937" s="10" t="s">
        <v>17</v>
      </c>
      <c r="F7937" s="10" t="s">
        <v>18</v>
      </c>
      <c r="G7937" s="10" t="s">
        <v>44</v>
      </c>
      <c r="H7937" s="10" t="s">
        <v>34</v>
      </c>
      <c r="I7937" s="10" t="s">
        <v>21</v>
      </c>
      <c r="O7937" s="10">
        <f t="shared" si="123"/>
        <v>1</v>
      </c>
    </row>
    <row r="7938" spans="2:15" x14ac:dyDescent="0.3">
      <c r="B7938" s="10">
        <v>2021</v>
      </c>
      <c r="C7938" s="10" t="s">
        <v>29</v>
      </c>
      <c r="D7938" s="10" t="s">
        <v>31</v>
      </c>
      <c r="E7938" s="10" t="s">
        <v>35</v>
      </c>
      <c r="F7938" s="10" t="s">
        <v>30</v>
      </c>
      <c r="G7938" s="10" t="s">
        <v>40</v>
      </c>
      <c r="H7938" s="10" t="s">
        <v>20</v>
      </c>
      <c r="I7938" s="10" t="s">
        <v>21</v>
      </c>
      <c r="O7938" s="10">
        <f t="shared" si="123"/>
        <v>1</v>
      </c>
    </row>
    <row r="7939" spans="2:15" x14ac:dyDescent="0.3">
      <c r="B7939" s="10">
        <v>2022</v>
      </c>
      <c r="C7939" s="10" t="s">
        <v>45</v>
      </c>
      <c r="D7939" s="10" t="s">
        <v>42</v>
      </c>
      <c r="E7939" s="10" t="s">
        <v>24</v>
      </c>
      <c r="F7939" s="10" t="s">
        <v>30</v>
      </c>
      <c r="G7939" s="10" t="s">
        <v>38</v>
      </c>
      <c r="H7939" s="10" t="s">
        <v>27</v>
      </c>
      <c r="I7939" s="10" t="s">
        <v>28</v>
      </c>
      <c r="O7939" s="10">
        <f t="shared" si="123"/>
        <v>1</v>
      </c>
    </row>
    <row r="7940" spans="2:15" x14ac:dyDescent="0.3">
      <c r="B7940" s="10">
        <v>2020</v>
      </c>
      <c r="C7940" s="10" t="s">
        <v>36</v>
      </c>
      <c r="D7940" s="10" t="s">
        <v>37</v>
      </c>
      <c r="E7940" s="10" t="s">
        <v>17</v>
      </c>
      <c r="F7940" s="10" t="s">
        <v>30</v>
      </c>
      <c r="G7940" s="10" t="s">
        <v>19</v>
      </c>
      <c r="H7940" s="10" t="s">
        <v>39</v>
      </c>
      <c r="I7940" s="10" t="s">
        <v>28</v>
      </c>
      <c r="O7940" s="10">
        <f t="shared" si="123"/>
        <v>1</v>
      </c>
    </row>
    <row r="7941" spans="2:15" x14ac:dyDescent="0.3">
      <c r="B7941" s="10">
        <v>2020</v>
      </c>
      <c r="C7941" s="10" t="s">
        <v>43</v>
      </c>
      <c r="D7941" s="10" t="s">
        <v>31</v>
      </c>
      <c r="E7941" s="10" t="s">
        <v>17</v>
      </c>
      <c r="F7941" s="10" t="s">
        <v>25</v>
      </c>
      <c r="G7941" s="10" t="s">
        <v>40</v>
      </c>
      <c r="H7941" s="10" t="s">
        <v>20</v>
      </c>
      <c r="I7941" s="10" t="s">
        <v>28</v>
      </c>
      <c r="O7941" s="10">
        <f t="shared" ref="O7941:O8004" si="124">SUBTOTAL(103,B7941)</f>
        <v>1</v>
      </c>
    </row>
    <row r="7942" spans="2:15" x14ac:dyDescent="0.3">
      <c r="B7942" s="10">
        <v>2026</v>
      </c>
      <c r="C7942" s="10" t="s">
        <v>22</v>
      </c>
      <c r="D7942" s="10" t="s">
        <v>42</v>
      </c>
      <c r="E7942" s="10" t="s">
        <v>35</v>
      </c>
      <c r="F7942" s="10" t="s">
        <v>18</v>
      </c>
      <c r="G7942" s="10" t="s">
        <v>38</v>
      </c>
      <c r="H7942" s="10" t="s">
        <v>34</v>
      </c>
      <c r="I7942" s="10" t="s">
        <v>28</v>
      </c>
      <c r="O7942" s="10">
        <f t="shared" si="124"/>
        <v>1</v>
      </c>
    </row>
    <row r="7943" spans="2:15" x14ac:dyDescent="0.3">
      <c r="B7943" s="10">
        <v>2024</v>
      </c>
      <c r="C7943" s="10" t="s">
        <v>45</v>
      </c>
      <c r="D7943" s="10" t="s">
        <v>33</v>
      </c>
      <c r="E7943" s="10" t="s">
        <v>24</v>
      </c>
      <c r="F7943" s="10" t="s">
        <v>30</v>
      </c>
      <c r="G7943" s="10" t="s">
        <v>40</v>
      </c>
      <c r="H7943" s="10" t="s">
        <v>39</v>
      </c>
      <c r="I7943" s="10" t="s">
        <v>34</v>
      </c>
      <c r="O7943" s="10">
        <f t="shared" si="124"/>
        <v>1</v>
      </c>
    </row>
    <row r="7944" spans="2:15" x14ac:dyDescent="0.3">
      <c r="B7944" s="10">
        <v>2023</v>
      </c>
      <c r="C7944" s="10" t="s">
        <v>15</v>
      </c>
      <c r="D7944" s="10" t="s">
        <v>31</v>
      </c>
      <c r="E7944" s="10" t="s">
        <v>35</v>
      </c>
      <c r="F7944" s="10" t="s">
        <v>18</v>
      </c>
      <c r="G7944" s="10" t="s">
        <v>38</v>
      </c>
      <c r="H7944" s="10" t="s">
        <v>20</v>
      </c>
      <c r="I7944" s="10" t="s">
        <v>28</v>
      </c>
      <c r="O7944" s="10">
        <f t="shared" si="124"/>
        <v>1</v>
      </c>
    </row>
    <row r="7945" spans="2:15" x14ac:dyDescent="0.3">
      <c r="B7945" s="10">
        <v>2022</v>
      </c>
      <c r="C7945" s="10" t="s">
        <v>45</v>
      </c>
      <c r="D7945" s="10" t="s">
        <v>31</v>
      </c>
      <c r="E7945" s="10" t="s">
        <v>35</v>
      </c>
      <c r="F7945" s="10" t="s">
        <v>25</v>
      </c>
      <c r="G7945" s="10" t="s">
        <v>32</v>
      </c>
      <c r="H7945" s="10" t="s">
        <v>27</v>
      </c>
      <c r="I7945" s="10" t="s">
        <v>28</v>
      </c>
      <c r="O7945" s="10">
        <f t="shared" si="124"/>
        <v>1</v>
      </c>
    </row>
    <row r="7946" spans="2:15" x14ac:dyDescent="0.3">
      <c r="B7946" s="10">
        <v>2026</v>
      </c>
      <c r="C7946" s="10" t="s">
        <v>36</v>
      </c>
      <c r="D7946" s="10" t="s">
        <v>37</v>
      </c>
      <c r="E7946" s="10" t="s">
        <v>17</v>
      </c>
      <c r="F7946" s="10" t="s">
        <v>25</v>
      </c>
      <c r="G7946" s="10" t="s">
        <v>40</v>
      </c>
      <c r="H7946" s="10" t="s">
        <v>39</v>
      </c>
      <c r="I7946" s="10" t="s">
        <v>28</v>
      </c>
      <c r="O7946" s="10">
        <f t="shared" si="124"/>
        <v>1</v>
      </c>
    </row>
    <row r="7947" spans="2:15" x14ac:dyDescent="0.3">
      <c r="B7947" s="10">
        <v>2025</v>
      </c>
      <c r="C7947" s="10" t="s">
        <v>41</v>
      </c>
      <c r="D7947" s="10" t="s">
        <v>37</v>
      </c>
      <c r="E7947" s="10" t="s">
        <v>17</v>
      </c>
      <c r="F7947" s="10" t="s">
        <v>18</v>
      </c>
      <c r="G7947" s="10" t="s">
        <v>44</v>
      </c>
      <c r="H7947" s="10" t="s">
        <v>20</v>
      </c>
      <c r="I7947" s="10" t="s">
        <v>28</v>
      </c>
      <c r="O7947" s="10">
        <f t="shared" si="124"/>
        <v>1</v>
      </c>
    </row>
    <row r="7948" spans="2:15" x14ac:dyDescent="0.3">
      <c r="B7948" s="10">
        <v>2021</v>
      </c>
      <c r="C7948" s="10" t="s">
        <v>36</v>
      </c>
      <c r="D7948" s="10" t="s">
        <v>16</v>
      </c>
      <c r="E7948" s="10" t="s">
        <v>35</v>
      </c>
      <c r="F7948" s="10" t="s">
        <v>18</v>
      </c>
      <c r="G7948" s="10" t="s">
        <v>32</v>
      </c>
      <c r="H7948" s="10" t="s">
        <v>20</v>
      </c>
      <c r="I7948" s="10" t="s">
        <v>21</v>
      </c>
      <c r="O7948" s="10">
        <f t="shared" si="124"/>
        <v>1</v>
      </c>
    </row>
    <row r="7949" spans="2:15" x14ac:dyDescent="0.3">
      <c r="B7949" s="10">
        <v>2020</v>
      </c>
      <c r="C7949" s="10" t="s">
        <v>36</v>
      </c>
      <c r="D7949" s="10" t="s">
        <v>42</v>
      </c>
      <c r="E7949" s="10" t="s">
        <v>35</v>
      </c>
      <c r="F7949" s="10" t="s">
        <v>25</v>
      </c>
      <c r="G7949" s="10" t="s">
        <v>40</v>
      </c>
      <c r="H7949" s="10" t="s">
        <v>39</v>
      </c>
      <c r="I7949" s="10" t="s">
        <v>28</v>
      </c>
      <c r="O7949" s="10">
        <f t="shared" si="124"/>
        <v>1</v>
      </c>
    </row>
    <row r="7950" spans="2:15" x14ac:dyDescent="0.3">
      <c r="B7950" s="10">
        <v>2020</v>
      </c>
      <c r="C7950" s="10" t="s">
        <v>22</v>
      </c>
      <c r="D7950" s="10" t="s">
        <v>33</v>
      </c>
      <c r="E7950" s="10" t="s">
        <v>17</v>
      </c>
      <c r="F7950" s="10" t="s">
        <v>25</v>
      </c>
      <c r="G7950" s="10" t="s">
        <v>40</v>
      </c>
      <c r="H7950" s="10" t="s">
        <v>34</v>
      </c>
      <c r="I7950" s="10" t="s">
        <v>21</v>
      </c>
      <c r="O7950" s="10">
        <f t="shared" si="124"/>
        <v>1</v>
      </c>
    </row>
    <row r="7951" spans="2:15" x14ac:dyDescent="0.3">
      <c r="B7951" s="10">
        <v>2022</v>
      </c>
      <c r="C7951" s="10" t="s">
        <v>15</v>
      </c>
      <c r="D7951" s="10" t="s">
        <v>31</v>
      </c>
      <c r="E7951" s="10" t="s">
        <v>24</v>
      </c>
      <c r="F7951" s="10" t="s">
        <v>18</v>
      </c>
      <c r="G7951" s="10" t="s">
        <v>38</v>
      </c>
      <c r="H7951" s="10" t="s">
        <v>34</v>
      </c>
      <c r="I7951" s="10" t="s">
        <v>28</v>
      </c>
      <c r="O7951" s="10">
        <f t="shared" si="124"/>
        <v>1</v>
      </c>
    </row>
    <row r="7952" spans="2:15" x14ac:dyDescent="0.3">
      <c r="B7952" s="10">
        <v>2025</v>
      </c>
      <c r="C7952" s="10" t="s">
        <v>15</v>
      </c>
      <c r="D7952" s="10" t="s">
        <v>16</v>
      </c>
      <c r="E7952" s="10" t="s">
        <v>35</v>
      </c>
      <c r="F7952" s="10" t="s">
        <v>18</v>
      </c>
      <c r="G7952" s="10" t="s">
        <v>19</v>
      </c>
      <c r="H7952" s="10" t="s">
        <v>27</v>
      </c>
      <c r="I7952" s="10" t="s">
        <v>28</v>
      </c>
      <c r="O7952" s="10">
        <f t="shared" si="124"/>
        <v>1</v>
      </c>
    </row>
    <row r="7953" spans="2:15" x14ac:dyDescent="0.3">
      <c r="B7953" s="10">
        <v>2024</v>
      </c>
      <c r="C7953" s="10" t="s">
        <v>36</v>
      </c>
      <c r="D7953" s="10" t="s">
        <v>31</v>
      </c>
      <c r="E7953" s="10" t="s">
        <v>17</v>
      </c>
      <c r="F7953" s="10" t="s">
        <v>30</v>
      </c>
      <c r="G7953" s="10" t="s">
        <v>40</v>
      </c>
      <c r="H7953" s="10" t="s">
        <v>20</v>
      </c>
      <c r="I7953" s="10" t="s">
        <v>21</v>
      </c>
      <c r="O7953" s="10">
        <f t="shared" si="124"/>
        <v>1</v>
      </c>
    </row>
    <row r="7954" spans="2:15" x14ac:dyDescent="0.3">
      <c r="B7954" s="10">
        <v>2020</v>
      </c>
      <c r="C7954" s="10" t="s">
        <v>15</v>
      </c>
      <c r="D7954" s="10" t="s">
        <v>16</v>
      </c>
      <c r="E7954" s="10" t="s">
        <v>17</v>
      </c>
      <c r="F7954" s="10" t="s">
        <v>25</v>
      </c>
      <c r="G7954" s="10" t="s">
        <v>40</v>
      </c>
      <c r="H7954" s="10" t="s">
        <v>39</v>
      </c>
      <c r="I7954" s="10" t="s">
        <v>28</v>
      </c>
      <c r="O7954" s="10">
        <f t="shared" si="124"/>
        <v>1</v>
      </c>
    </row>
    <row r="7955" spans="2:15" x14ac:dyDescent="0.3">
      <c r="B7955" s="10">
        <v>2025</v>
      </c>
      <c r="C7955" s="10" t="s">
        <v>29</v>
      </c>
      <c r="D7955" s="10" t="s">
        <v>33</v>
      </c>
      <c r="E7955" s="10" t="s">
        <v>24</v>
      </c>
      <c r="F7955" s="10" t="s">
        <v>18</v>
      </c>
      <c r="G7955" s="10" t="s">
        <v>26</v>
      </c>
      <c r="H7955" s="10" t="s">
        <v>34</v>
      </c>
      <c r="I7955" s="10" t="s">
        <v>21</v>
      </c>
      <c r="O7955" s="10">
        <f t="shared" si="124"/>
        <v>1</v>
      </c>
    </row>
    <row r="7956" spans="2:15" x14ac:dyDescent="0.3">
      <c r="B7956" s="10">
        <v>2024</v>
      </c>
      <c r="C7956" s="10" t="s">
        <v>43</v>
      </c>
      <c r="D7956" s="10" t="s">
        <v>31</v>
      </c>
      <c r="E7956" s="10" t="s">
        <v>17</v>
      </c>
      <c r="F7956" s="10" t="s">
        <v>18</v>
      </c>
      <c r="G7956" s="10" t="s">
        <v>32</v>
      </c>
      <c r="H7956" s="10" t="s">
        <v>39</v>
      </c>
      <c r="I7956" s="10" t="s">
        <v>28</v>
      </c>
      <c r="O7956" s="10">
        <f t="shared" si="124"/>
        <v>1</v>
      </c>
    </row>
    <row r="7957" spans="2:15" x14ac:dyDescent="0.3">
      <c r="B7957" s="10">
        <v>2024</v>
      </c>
      <c r="C7957" s="10" t="s">
        <v>41</v>
      </c>
      <c r="D7957" s="10" t="s">
        <v>23</v>
      </c>
      <c r="E7957" s="10" t="s">
        <v>35</v>
      </c>
      <c r="F7957" s="10" t="s">
        <v>30</v>
      </c>
      <c r="G7957" s="10" t="s">
        <v>40</v>
      </c>
      <c r="H7957" s="10" t="s">
        <v>34</v>
      </c>
      <c r="I7957" s="10" t="s">
        <v>28</v>
      </c>
      <c r="O7957" s="10">
        <f t="shared" si="124"/>
        <v>1</v>
      </c>
    </row>
    <row r="7958" spans="2:15" x14ac:dyDescent="0.3">
      <c r="B7958" s="10">
        <v>2026</v>
      </c>
      <c r="C7958" s="10" t="s">
        <v>22</v>
      </c>
      <c r="D7958" s="10" t="s">
        <v>33</v>
      </c>
      <c r="E7958" s="10" t="s">
        <v>17</v>
      </c>
      <c r="F7958" s="10" t="s">
        <v>18</v>
      </c>
      <c r="G7958" s="10" t="s">
        <v>32</v>
      </c>
      <c r="H7958" s="10" t="s">
        <v>39</v>
      </c>
      <c r="I7958" s="10" t="s">
        <v>28</v>
      </c>
      <c r="O7958" s="10">
        <f t="shared" si="124"/>
        <v>1</v>
      </c>
    </row>
    <row r="7959" spans="2:15" x14ac:dyDescent="0.3">
      <c r="B7959" s="10">
        <v>2025</v>
      </c>
      <c r="C7959" s="10" t="s">
        <v>15</v>
      </c>
      <c r="D7959" s="10" t="s">
        <v>16</v>
      </c>
      <c r="E7959" s="10" t="s">
        <v>35</v>
      </c>
      <c r="F7959" s="10" t="s">
        <v>30</v>
      </c>
      <c r="G7959" s="10" t="s">
        <v>32</v>
      </c>
      <c r="H7959" s="10" t="s">
        <v>27</v>
      </c>
      <c r="I7959" s="10" t="s">
        <v>34</v>
      </c>
      <c r="O7959" s="10">
        <f t="shared" si="124"/>
        <v>1</v>
      </c>
    </row>
    <row r="7960" spans="2:15" x14ac:dyDescent="0.3">
      <c r="B7960" s="10">
        <v>2022</v>
      </c>
      <c r="C7960" s="10" t="s">
        <v>22</v>
      </c>
      <c r="D7960" s="10" t="s">
        <v>33</v>
      </c>
      <c r="E7960" s="10" t="s">
        <v>35</v>
      </c>
      <c r="F7960" s="10" t="s">
        <v>25</v>
      </c>
      <c r="G7960" s="10" t="s">
        <v>32</v>
      </c>
      <c r="H7960" s="10" t="s">
        <v>34</v>
      </c>
      <c r="I7960" s="10" t="s">
        <v>34</v>
      </c>
      <c r="O7960" s="10">
        <f t="shared" si="124"/>
        <v>1</v>
      </c>
    </row>
    <row r="7961" spans="2:15" x14ac:dyDescent="0.3">
      <c r="B7961" s="10">
        <v>2025</v>
      </c>
      <c r="C7961" s="10" t="s">
        <v>43</v>
      </c>
      <c r="D7961" s="10" t="s">
        <v>37</v>
      </c>
      <c r="E7961" s="10" t="s">
        <v>17</v>
      </c>
      <c r="F7961" s="10" t="s">
        <v>25</v>
      </c>
      <c r="G7961" s="10" t="s">
        <v>38</v>
      </c>
      <c r="H7961" s="10" t="s">
        <v>20</v>
      </c>
      <c r="I7961" s="10" t="s">
        <v>28</v>
      </c>
      <c r="O7961" s="10">
        <f t="shared" si="124"/>
        <v>1</v>
      </c>
    </row>
    <row r="7962" spans="2:15" x14ac:dyDescent="0.3">
      <c r="B7962" s="10">
        <v>2025</v>
      </c>
      <c r="C7962" s="10" t="s">
        <v>36</v>
      </c>
      <c r="D7962" s="10" t="s">
        <v>23</v>
      </c>
      <c r="E7962" s="10" t="s">
        <v>24</v>
      </c>
      <c r="F7962" s="10" t="s">
        <v>30</v>
      </c>
      <c r="G7962" s="10" t="s">
        <v>40</v>
      </c>
      <c r="H7962" s="10" t="s">
        <v>20</v>
      </c>
      <c r="I7962" s="10" t="s">
        <v>28</v>
      </c>
      <c r="O7962" s="10">
        <f t="shared" si="124"/>
        <v>1</v>
      </c>
    </row>
    <row r="7963" spans="2:15" x14ac:dyDescent="0.3">
      <c r="B7963" s="10">
        <v>2024</v>
      </c>
      <c r="C7963" s="10" t="s">
        <v>43</v>
      </c>
      <c r="D7963" s="10" t="s">
        <v>16</v>
      </c>
      <c r="E7963" s="10" t="s">
        <v>17</v>
      </c>
      <c r="F7963" s="10" t="s">
        <v>18</v>
      </c>
      <c r="G7963" s="10" t="s">
        <v>32</v>
      </c>
      <c r="H7963" s="10" t="s">
        <v>39</v>
      </c>
      <c r="I7963" s="10" t="s">
        <v>21</v>
      </c>
      <c r="O7963" s="10">
        <f t="shared" si="124"/>
        <v>1</v>
      </c>
    </row>
    <row r="7964" spans="2:15" x14ac:dyDescent="0.3">
      <c r="B7964" s="10">
        <v>2021</v>
      </c>
      <c r="C7964" s="10" t="s">
        <v>45</v>
      </c>
      <c r="D7964" s="10" t="s">
        <v>33</v>
      </c>
      <c r="E7964" s="10" t="s">
        <v>17</v>
      </c>
      <c r="F7964" s="10" t="s">
        <v>18</v>
      </c>
      <c r="G7964" s="10" t="s">
        <v>32</v>
      </c>
      <c r="H7964" s="10" t="s">
        <v>27</v>
      </c>
      <c r="I7964" s="10" t="s">
        <v>28</v>
      </c>
      <c r="O7964" s="10">
        <f t="shared" si="124"/>
        <v>1</v>
      </c>
    </row>
    <row r="7965" spans="2:15" x14ac:dyDescent="0.3">
      <c r="B7965" s="10">
        <v>2022</v>
      </c>
      <c r="C7965" s="10" t="s">
        <v>43</v>
      </c>
      <c r="D7965" s="10" t="s">
        <v>16</v>
      </c>
      <c r="E7965" s="10" t="s">
        <v>17</v>
      </c>
      <c r="F7965" s="10" t="s">
        <v>18</v>
      </c>
      <c r="G7965" s="10" t="s">
        <v>40</v>
      </c>
      <c r="H7965" s="10" t="s">
        <v>39</v>
      </c>
      <c r="I7965" s="10" t="s">
        <v>21</v>
      </c>
      <c r="O7965" s="10">
        <f t="shared" si="124"/>
        <v>1</v>
      </c>
    </row>
    <row r="7966" spans="2:15" x14ac:dyDescent="0.3">
      <c r="B7966" s="10">
        <v>2024</v>
      </c>
      <c r="C7966" s="10" t="s">
        <v>15</v>
      </c>
      <c r="D7966" s="10" t="s">
        <v>16</v>
      </c>
      <c r="E7966" s="10" t="s">
        <v>24</v>
      </c>
      <c r="F7966" s="10" t="s">
        <v>18</v>
      </c>
      <c r="G7966" s="10" t="s">
        <v>40</v>
      </c>
      <c r="H7966" s="10" t="s">
        <v>20</v>
      </c>
      <c r="I7966" s="10" t="s">
        <v>34</v>
      </c>
      <c r="O7966" s="10">
        <f t="shared" si="124"/>
        <v>1</v>
      </c>
    </row>
    <row r="7967" spans="2:15" x14ac:dyDescent="0.3">
      <c r="B7967" s="10">
        <v>2026</v>
      </c>
      <c r="C7967" s="10" t="s">
        <v>29</v>
      </c>
      <c r="D7967" s="10" t="s">
        <v>16</v>
      </c>
      <c r="E7967" s="10" t="s">
        <v>24</v>
      </c>
      <c r="F7967" s="10" t="s">
        <v>18</v>
      </c>
      <c r="G7967" s="10" t="s">
        <v>26</v>
      </c>
      <c r="H7967" s="10" t="s">
        <v>39</v>
      </c>
      <c r="I7967" s="10" t="s">
        <v>34</v>
      </c>
      <c r="O7967" s="10">
        <f t="shared" si="124"/>
        <v>1</v>
      </c>
    </row>
    <row r="7968" spans="2:15" x14ac:dyDescent="0.3">
      <c r="B7968" s="10">
        <v>2025</v>
      </c>
      <c r="C7968" s="10" t="s">
        <v>43</v>
      </c>
      <c r="D7968" s="10" t="s">
        <v>23</v>
      </c>
      <c r="E7968" s="10" t="s">
        <v>24</v>
      </c>
      <c r="F7968" s="10" t="s">
        <v>18</v>
      </c>
      <c r="G7968" s="10" t="s">
        <v>44</v>
      </c>
      <c r="H7968" s="10" t="s">
        <v>34</v>
      </c>
      <c r="I7968" s="10" t="s">
        <v>28</v>
      </c>
      <c r="O7968" s="10">
        <f t="shared" si="124"/>
        <v>1</v>
      </c>
    </row>
    <row r="7969" spans="2:15" x14ac:dyDescent="0.3">
      <c r="B7969" s="10">
        <v>2022</v>
      </c>
      <c r="C7969" s="10" t="s">
        <v>36</v>
      </c>
      <c r="D7969" s="10" t="s">
        <v>42</v>
      </c>
      <c r="E7969" s="10" t="s">
        <v>35</v>
      </c>
      <c r="F7969" s="10" t="s">
        <v>30</v>
      </c>
      <c r="G7969" s="10" t="s">
        <v>40</v>
      </c>
      <c r="H7969" s="10" t="s">
        <v>39</v>
      </c>
      <c r="I7969" s="10" t="s">
        <v>34</v>
      </c>
      <c r="O7969" s="10">
        <f t="shared" si="124"/>
        <v>1</v>
      </c>
    </row>
    <row r="7970" spans="2:15" x14ac:dyDescent="0.3">
      <c r="B7970" s="10">
        <v>2025</v>
      </c>
      <c r="C7970" s="10" t="s">
        <v>45</v>
      </c>
      <c r="D7970" s="10" t="s">
        <v>16</v>
      </c>
      <c r="E7970" s="10" t="s">
        <v>24</v>
      </c>
      <c r="F7970" s="10" t="s">
        <v>18</v>
      </c>
      <c r="G7970" s="10" t="s">
        <v>19</v>
      </c>
      <c r="H7970" s="10" t="s">
        <v>27</v>
      </c>
      <c r="I7970" s="10" t="s">
        <v>34</v>
      </c>
      <c r="O7970" s="10">
        <f t="shared" si="124"/>
        <v>1</v>
      </c>
    </row>
    <row r="7971" spans="2:15" x14ac:dyDescent="0.3">
      <c r="B7971" s="10">
        <v>2023</v>
      </c>
      <c r="C7971" s="10" t="s">
        <v>22</v>
      </c>
      <c r="D7971" s="10" t="s">
        <v>33</v>
      </c>
      <c r="E7971" s="10" t="s">
        <v>24</v>
      </c>
      <c r="F7971" s="10" t="s">
        <v>18</v>
      </c>
      <c r="G7971" s="10" t="s">
        <v>44</v>
      </c>
      <c r="H7971" s="10" t="s">
        <v>34</v>
      </c>
      <c r="I7971" s="10" t="s">
        <v>34</v>
      </c>
      <c r="O7971" s="10">
        <f t="shared" si="124"/>
        <v>1</v>
      </c>
    </row>
    <row r="7972" spans="2:15" x14ac:dyDescent="0.3">
      <c r="B7972" s="10">
        <v>2023</v>
      </c>
      <c r="C7972" s="10" t="s">
        <v>15</v>
      </c>
      <c r="D7972" s="10" t="s">
        <v>33</v>
      </c>
      <c r="E7972" s="10" t="s">
        <v>17</v>
      </c>
      <c r="F7972" s="10" t="s">
        <v>18</v>
      </c>
      <c r="G7972" s="10" t="s">
        <v>40</v>
      </c>
      <c r="H7972" s="10" t="s">
        <v>27</v>
      </c>
      <c r="I7972" s="10" t="s">
        <v>21</v>
      </c>
      <c r="O7972" s="10">
        <f t="shared" si="124"/>
        <v>1</v>
      </c>
    </row>
    <row r="7973" spans="2:15" x14ac:dyDescent="0.3">
      <c r="B7973" s="10">
        <v>2026</v>
      </c>
      <c r="C7973" s="10" t="s">
        <v>41</v>
      </c>
      <c r="D7973" s="10" t="s">
        <v>16</v>
      </c>
      <c r="E7973" s="10" t="s">
        <v>35</v>
      </c>
      <c r="F7973" s="10" t="s">
        <v>18</v>
      </c>
      <c r="G7973" s="10" t="s">
        <v>40</v>
      </c>
      <c r="H7973" s="10" t="s">
        <v>34</v>
      </c>
      <c r="I7973" s="10" t="s">
        <v>28</v>
      </c>
      <c r="O7973" s="10">
        <f t="shared" si="124"/>
        <v>1</v>
      </c>
    </row>
    <row r="7974" spans="2:15" x14ac:dyDescent="0.3">
      <c r="B7974" s="10">
        <v>2026</v>
      </c>
      <c r="C7974" s="10" t="s">
        <v>29</v>
      </c>
      <c r="D7974" s="10" t="s">
        <v>23</v>
      </c>
      <c r="E7974" s="10" t="s">
        <v>35</v>
      </c>
      <c r="F7974" s="10" t="s">
        <v>18</v>
      </c>
      <c r="G7974" s="10" t="s">
        <v>44</v>
      </c>
      <c r="H7974" s="10" t="s">
        <v>34</v>
      </c>
      <c r="I7974" s="10" t="s">
        <v>28</v>
      </c>
      <c r="O7974" s="10">
        <f t="shared" si="124"/>
        <v>1</v>
      </c>
    </row>
    <row r="7975" spans="2:15" x14ac:dyDescent="0.3">
      <c r="B7975" s="10">
        <v>2024</v>
      </c>
      <c r="C7975" s="10" t="s">
        <v>15</v>
      </c>
      <c r="D7975" s="10" t="s">
        <v>42</v>
      </c>
      <c r="E7975" s="10" t="s">
        <v>35</v>
      </c>
      <c r="F7975" s="10" t="s">
        <v>18</v>
      </c>
      <c r="G7975" s="10" t="s">
        <v>19</v>
      </c>
      <c r="H7975" s="10" t="s">
        <v>27</v>
      </c>
      <c r="I7975" s="10" t="s">
        <v>21</v>
      </c>
      <c r="O7975" s="10">
        <f t="shared" si="124"/>
        <v>1</v>
      </c>
    </row>
    <row r="7976" spans="2:15" x14ac:dyDescent="0.3">
      <c r="B7976" s="10">
        <v>2025</v>
      </c>
      <c r="C7976" s="10" t="s">
        <v>15</v>
      </c>
      <c r="D7976" s="10" t="s">
        <v>37</v>
      </c>
      <c r="E7976" s="10" t="s">
        <v>35</v>
      </c>
      <c r="F7976" s="10" t="s">
        <v>18</v>
      </c>
      <c r="G7976" s="10" t="s">
        <v>26</v>
      </c>
      <c r="H7976" s="10" t="s">
        <v>34</v>
      </c>
      <c r="I7976" s="10" t="s">
        <v>28</v>
      </c>
      <c r="O7976" s="10">
        <f t="shared" si="124"/>
        <v>1</v>
      </c>
    </row>
    <row r="7977" spans="2:15" x14ac:dyDescent="0.3">
      <c r="B7977" s="10">
        <v>2026</v>
      </c>
      <c r="C7977" s="10" t="s">
        <v>22</v>
      </c>
      <c r="D7977" s="10" t="s">
        <v>42</v>
      </c>
      <c r="E7977" s="10" t="s">
        <v>17</v>
      </c>
      <c r="F7977" s="10" t="s">
        <v>18</v>
      </c>
      <c r="G7977" s="10" t="s">
        <v>26</v>
      </c>
      <c r="H7977" s="10" t="s">
        <v>27</v>
      </c>
      <c r="I7977" s="10" t="s">
        <v>21</v>
      </c>
      <c r="O7977" s="10">
        <f t="shared" si="124"/>
        <v>1</v>
      </c>
    </row>
    <row r="7978" spans="2:15" x14ac:dyDescent="0.3">
      <c r="B7978" s="10">
        <v>2020</v>
      </c>
      <c r="C7978" s="10" t="s">
        <v>29</v>
      </c>
      <c r="D7978" s="10" t="s">
        <v>37</v>
      </c>
      <c r="E7978" s="10" t="s">
        <v>35</v>
      </c>
      <c r="F7978" s="10" t="s">
        <v>18</v>
      </c>
      <c r="G7978" s="10" t="s">
        <v>26</v>
      </c>
      <c r="H7978" s="10" t="s">
        <v>34</v>
      </c>
      <c r="I7978" s="10" t="s">
        <v>28</v>
      </c>
      <c r="O7978" s="10">
        <f t="shared" si="124"/>
        <v>1</v>
      </c>
    </row>
    <row r="7979" spans="2:15" x14ac:dyDescent="0.3">
      <c r="B7979" s="10">
        <v>2022</v>
      </c>
      <c r="C7979" s="10" t="s">
        <v>41</v>
      </c>
      <c r="D7979" s="10" t="s">
        <v>16</v>
      </c>
      <c r="E7979" s="10" t="s">
        <v>24</v>
      </c>
      <c r="F7979" s="10" t="s">
        <v>30</v>
      </c>
      <c r="G7979" s="10" t="s">
        <v>26</v>
      </c>
      <c r="H7979" s="10" t="s">
        <v>34</v>
      </c>
      <c r="I7979" s="10" t="s">
        <v>28</v>
      </c>
      <c r="O7979" s="10">
        <f t="shared" si="124"/>
        <v>1</v>
      </c>
    </row>
    <row r="7980" spans="2:15" x14ac:dyDescent="0.3">
      <c r="B7980" s="10">
        <v>2025</v>
      </c>
      <c r="C7980" s="10" t="s">
        <v>36</v>
      </c>
      <c r="D7980" s="10" t="s">
        <v>33</v>
      </c>
      <c r="E7980" s="10" t="s">
        <v>17</v>
      </c>
      <c r="F7980" s="10" t="s">
        <v>25</v>
      </c>
      <c r="G7980" s="10" t="s">
        <v>26</v>
      </c>
      <c r="H7980" s="10" t="s">
        <v>20</v>
      </c>
      <c r="I7980" s="10" t="s">
        <v>28</v>
      </c>
      <c r="O7980" s="10">
        <f t="shared" si="124"/>
        <v>1</v>
      </c>
    </row>
    <row r="7981" spans="2:15" x14ac:dyDescent="0.3">
      <c r="B7981" s="10">
        <v>2025</v>
      </c>
      <c r="C7981" s="10" t="s">
        <v>36</v>
      </c>
      <c r="D7981" s="10" t="s">
        <v>23</v>
      </c>
      <c r="E7981" s="10" t="s">
        <v>24</v>
      </c>
      <c r="F7981" s="10" t="s">
        <v>25</v>
      </c>
      <c r="G7981" s="10" t="s">
        <v>40</v>
      </c>
      <c r="H7981" s="10" t="s">
        <v>34</v>
      </c>
      <c r="I7981" s="10" t="s">
        <v>28</v>
      </c>
      <c r="O7981" s="10">
        <f t="shared" si="124"/>
        <v>1</v>
      </c>
    </row>
    <row r="7982" spans="2:15" x14ac:dyDescent="0.3">
      <c r="B7982" s="10">
        <v>2020</v>
      </c>
      <c r="C7982" s="10" t="s">
        <v>22</v>
      </c>
      <c r="D7982" s="10" t="s">
        <v>37</v>
      </c>
      <c r="E7982" s="10" t="s">
        <v>35</v>
      </c>
      <c r="F7982" s="10" t="s">
        <v>30</v>
      </c>
      <c r="G7982" s="10" t="s">
        <v>19</v>
      </c>
      <c r="H7982" s="10" t="s">
        <v>39</v>
      </c>
      <c r="I7982" s="10" t="s">
        <v>28</v>
      </c>
      <c r="O7982" s="10">
        <f t="shared" si="124"/>
        <v>1</v>
      </c>
    </row>
    <row r="7983" spans="2:15" x14ac:dyDescent="0.3">
      <c r="B7983" s="10">
        <v>2020</v>
      </c>
      <c r="C7983" s="10" t="s">
        <v>15</v>
      </c>
      <c r="D7983" s="10" t="s">
        <v>37</v>
      </c>
      <c r="E7983" s="10" t="s">
        <v>35</v>
      </c>
      <c r="F7983" s="10" t="s">
        <v>18</v>
      </c>
      <c r="G7983" s="10" t="s">
        <v>38</v>
      </c>
      <c r="H7983" s="10" t="s">
        <v>34</v>
      </c>
      <c r="I7983" s="10" t="s">
        <v>21</v>
      </c>
      <c r="O7983" s="10">
        <f t="shared" si="124"/>
        <v>1</v>
      </c>
    </row>
    <row r="7984" spans="2:15" x14ac:dyDescent="0.3">
      <c r="B7984" s="10">
        <v>2022</v>
      </c>
      <c r="C7984" s="10" t="s">
        <v>41</v>
      </c>
      <c r="D7984" s="10" t="s">
        <v>16</v>
      </c>
      <c r="E7984" s="10" t="s">
        <v>35</v>
      </c>
      <c r="F7984" s="10" t="s">
        <v>30</v>
      </c>
      <c r="G7984" s="10" t="s">
        <v>19</v>
      </c>
      <c r="H7984" s="10" t="s">
        <v>39</v>
      </c>
      <c r="I7984" s="10" t="s">
        <v>34</v>
      </c>
      <c r="O7984" s="10">
        <f t="shared" si="124"/>
        <v>1</v>
      </c>
    </row>
    <row r="7985" spans="2:15" x14ac:dyDescent="0.3">
      <c r="B7985" s="10">
        <v>2024</v>
      </c>
      <c r="C7985" s="10" t="s">
        <v>43</v>
      </c>
      <c r="D7985" s="10" t="s">
        <v>31</v>
      </c>
      <c r="E7985" s="10" t="s">
        <v>24</v>
      </c>
      <c r="F7985" s="10" t="s">
        <v>30</v>
      </c>
      <c r="G7985" s="10" t="s">
        <v>40</v>
      </c>
      <c r="H7985" s="10" t="s">
        <v>20</v>
      </c>
      <c r="I7985" s="10" t="s">
        <v>21</v>
      </c>
      <c r="O7985" s="10">
        <f t="shared" si="124"/>
        <v>1</v>
      </c>
    </row>
    <row r="7986" spans="2:15" x14ac:dyDescent="0.3">
      <c r="B7986" s="10">
        <v>2021</v>
      </c>
      <c r="C7986" s="10" t="s">
        <v>41</v>
      </c>
      <c r="D7986" s="10" t="s">
        <v>16</v>
      </c>
      <c r="E7986" s="10" t="s">
        <v>17</v>
      </c>
      <c r="F7986" s="10" t="s">
        <v>30</v>
      </c>
      <c r="G7986" s="10" t="s">
        <v>26</v>
      </c>
      <c r="H7986" s="10" t="s">
        <v>39</v>
      </c>
      <c r="I7986" s="10" t="s">
        <v>28</v>
      </c>
      <c r="O7986" s="10">
        <f t="shared" si="124"/>
        <v>1</v>
      </c>
    </row>
    <row r="7987" spans="2:15" x14ac:dyDescent="0.3">
      <c r="B7987" s="10">
        <v>2025</v>
      </c>
      <c r="C7987" s="10" t="s">
        <v>41</v>
      </c>
      <c r="D7987" s="10" t="s">
        <v>16</v>
      </c>
      <c r="E7987" s="10" t="s">
        <v>35</v>
      </c>
      <c r="F7987" s="10" t="s">
        <v>18</v>
      </c>
      <c r="G7987" s="10" t="s">
        <v>40</v>
      </c>
      <c r="H7987" s="10" t="s">
        <v>39</v>
      </c>
      <c r="I7987" s="10" t="s">
        <v>34</v>
      </c>
      <c r="O7987" s="10">
        <f t="shared" si="124"/>
        <v>1</v>
      </c>
    </row>
    <row r="7988" spans="2:15" x14ac:dyDescent="0.3">
      <c r="B7988" s="10">
        <v>2021</v>
      </c>
      <c r="C7988" s="10" t="s">
        <v>36</v>
      </c>
      <c r="D7988" s="10" t="s">
        <v>23</v>
      </c>
      <c r="E7988" s="10" t="s">
        <v>24</v>
      </c>
      <c r="F7988" s="10" t="s">
        <v>25</v>
      </c>
      <c r="G7988" s="10" t="s">
        <v>40</v>
      </c>
      <c r="H7988" s="10" t="s">
        <v>27</v>
      </c>
      <c r="I7988" s="10" t="s">
        <v>21</v>
      </c>
      <c r="O7988" s="10">
        <f t="shared" si="124"/>
        <v>1</v>
      </c>
    </row>
    <row r="7989" spans="2:15" x14ac:dyDescent="0.3">
      <c r="B7989" s="10">
        <v>2024</v>
      </c>
      <c r="C7989" s="10" t="s">
        <v>29</v>
      </c>
      <c r="D7989" s="10" t="s">
        <v>42</v>
      </c>
      <c r="E7989" s="10" t="s">
        <v>24</v>
      </c>
      <c r="F7989" s="10" t="s">
        <v>18</v>
      </c>
      <c r="G7989" s="10" t="s">
        <v>26</v>
      </c>
      <c r="H7989" s="10" t="s">
        <v>39</v>
      </c>
      <c r="I7989" s="10" t="s">
        <v>34</v>
      </c>
      <c r="O7989" s="10">
        <f t="shared" si="124"/>
        <v>1</v>
      </c>
    </row>
    <row r="7990" spans="2:15" x14ac:dyDescent="0.3">
      <c r="B7990" s="10">
        <v>2026</v>
      </c>
      <c r="C7990" s="10" t="s">
        <v>41</v>
      </c>
      <c r="D7990" s="10" t="s">
        <v>33</v>
      </c>
      <c r="E7990" s="10" t="s">
        <v>35</v>
      </c>
      <c r="F7990" s="10" t="s">
        <v>25</v>
      </c>
      <c r="G7990" s="10" t="s">
        <v>44</v>
      </c>
      <c r="H7990" s="10" t="s">
        <v>27</v>
      </c>
      <c r="I7990" s="10" t="s">
        <v>28</v>
      </c>
      <c r="O7990" s="10">
        <f t="shared" si="124"/>
        <v>1</v>
      </c>
    </row>
    <row r="7991" spans="2:15" x14ac:dyDescent="0.3">
      <c r="B7991" s="10">
        <v>2025</v>
      </c>
      <c r="C7991" s="10" t="s">
        <v>22</v>
      </c>
      <c r="D7991" s="10" t="s">
        <v>31</v>
      </c>
      <c r="E7991" s="10" t="s">
        <v>24</v>
      </c>
      <c r="F7991" s="10" t="s">
        <v>18</v>
      </c>
      <c r="G7991" s="10" t="s">
        <v>44</v>
      </c>
      <c r="H7991" s="10" t="s">
        <v>27</v>
      </c>
      <c r="I7991" s="10" t="s">
        <v>28</v>
      </c>
      <c r="O7991" s="10">
        <f t="shared" si="124"/>
        <v>1</v>
      </c>
    </row>
    <row r="7992" spans="2:15" x14ac:dyDescent="0.3">
      <c r="B7992" s="10">
        <v>2025</v>
      </c>
      <c r="C7992" s="10" t="s">
        <v>22</v>
      </c>
      <c r="D7992" s="10" t="s">
        <v>37</v>
      </c>
      <c r="E7992" s="10" t="s">
        <v>24</v>
      </c>
      <c r="F7992" s="10" t="s">
        <v>25</v>
      </c>
      <c r="G7992" s="10" t="s">
        <v>40</v>
      </c>
      <c r="H7992" s="10" t="s">
        <v>27</v>
      </c>
      <c r="I7992" s="10" t="s">
        <v>28</v>
      </c>
      <c r="O7992" s="10">
        <f t="shared" si="124"/>
        <v>1</v>
      </c>
    </row>
    <row r="7993" spans="2:15" x14ac:dyDescent="0.3">
      <c r="B7993" s="10">
        <v>2021</v>
      </c>
      <c r="C7993" s="10" t="s">
        <v>29</v>
      </c>
      <c r="D7993" s="10" t="s">
        <v>16</v>
      </c>
      <c r="E7993" s="10" t="s">
        <v>24</v>
      </c>
      <c r="F7993" s="10" t="s">
        <v>18</v>
      </c>
      <c r="G7993" s="10" t="s">
        <v>44</v>
      </c>
      <c r="H7993" s="10" t="s">
        <v>20</v>
      </c>
      <c r="I7993" s="10" t="s">
        <v>21</v>
      </c>
      <c r="O7993" s="10">
        <f t="shared" si="124"/>
        <v>1</v>
      </c>
    </row>
    <row r="7994" spans="2:15" x14ac:dyDescent="0.3">
      <c r="B7994" s="10">
        <v>2026</v>
      </c>
      <c r="C7994" s="10" t="s">
        <v>36</v>
      </c>
      <c r="D7994" s="10" t="s">
        <v>33</v>
      </c>
      <c r="E7994" s="10" t="s">
        <v>24</v>
      </c>
      <c r="F7994" s="10" t="s">
        <v>30</v>
      </c>
      <c r="G7994" s="10" t="s">
        <v>40</v>
      </c>
      <c r="H7994" s="10" t="s">
        <v>20</v>
      </c>
      <c r="I7994" s="10" t="s">
        <v>34</v>
      </c>
      <c r="O7994" s="10">
        <f t="shared" si="124"/>
        <v>1</v>
      </c>
    </row>
    <row r="7995" spans="2:15" x14ac:dyDescent="0.3">
      <c r="B7995" s="10">
        <v>2021</v>
      </c>
      <c r="C7995" s="10" t="s">
        <v>43</v>
      </c>
      <c r="D7995" s="10" t="s">
        <v>16</v>
      </c>
      <c r="E7995" s="10" t="s">
        <v>24</v>
      </c>
      <c r="F7995" s="10" t="s">
        <v>30</v>
      </c>
      <c r="G7995" s="10" t="s">
        <v>26</v>
      </c>
      <c r="H7995" s="10" t="s">
        <v>34</v>
      </c>
      <c r="I7995" s="10" t="s">
        <v>28</v>
      </c>
      <c r="O7995" s="10">
        <f t="shared" si="124"/>
        <v>1</v>
      </c>
    </row>
    <row r="7996" spans="2:15" x14ac:dyDescent="0.3">
      <c r="B7996" s="10">
        <v>2021</v>
      </c>
      <c r="C7996" s="10" t="s">
        <v>45</v>
      </c>
      <c r="D7996" s="10" t="s">
        <v>33</v>
      </c>
      <c r="E7996" s="10" t="s">
        <v>35</v>
      </c>
      <c r="F7996" s="10" t="s">
        <v>25</v>
      </c>
      <c r="G7996" s="10" t="s">
        <v>32</v>
      </c>
      <c r="H7996" s="10" t="s">
        <v>34</v>
      </c>
      <c r="I7996" s="10" t="s">
        <v>21</v>
      </c>
      <c r="O7996" s="10">
        <f t="shared" si="124"/>
        <v>1</v>
      </c>
    </row>
    <row r="7997" spans="2:15" x14ac:dyDescent="0.3">
      <c r="B7997" s="10">
        <v>2020</v>
      </c>
      <c r="C7997" s="10" t="s">
        <v>41</v>
      </c>
      <c r="D7997" s="10" t="s">
        <v>31</v>
      </c>
      <c r="E7997" s="10" t="s">
        <v>24</v>
      </c>
      <c r="F7997" s="10" t="s">
        <v>30</v>
      </c>
      <c r="G7997" s="10" t="s">
        <v>19</v>
      </c>
      <c r="H7997" s="10" t="s">
        <v>27</v>
      </c>
      <c r="I7997" s="10" t="s">
        <v>21</v>
      </c>
      <c r="O7997" s="10">
        <f t="shared" si="124"/>
        <v>1</v>
      </c>
    </row>
    <row r="7998" spans="2:15" x14ac:dyDescent="0.3">
      <c r="B7998" s="10">
        <v>2021</v>
      </c>
      <c r="C7998" s="10" t="s">
        <v>43</v>
      </c>
      <c r="D7998" s="10" t="s">
        <v>33</v>
      </c>
      <c r="E7998" s="10" t="s">
        <v>24</v>
      </c>
      <c r="F7998" s="10" t="s">
        <v>18</v>
      </c>
      <c r="G7998" s="10" t="s">
        <v>38</v>
      </c>
      <c r="H7998" s="10" t="s">
        <v>27</v>
      </c>
      <c r="I7998" s="10" t="s">
        <v>21</v>
      </c>
      <c r="O7998" s="10">
        <f t="shared" si="124"/>
        <v>1</v>
      </c>
    </row>
    <row r="7999" spans="2:15" x14ac:dyDescent="0.3">
      <c r="B7999" s="10">
        <v>2020</v>
      </c>
      <c r="C7999" s="10" t="s">
        <v>41</v>
      </c>
      <c r="D7999" s="10" t="s">
        <v>16</v>
      </c>
      <c r="E7999" s="10" t="s">
        <v>24</v>
      </c>
      <c r="F7999" s="10" t="s">
        <v>18</v>
      </c>
      <c r="G7999" s="10" t="s">
        <v>32</v>
      </c>
      <c r="H7999" s="10" t="s">
        <v>20</v>
      </c>
      <c r="I7999" s="10" t="s">
        <v>28</v>
      </c>
      <c r="O7999" s="10">
        <f t="shared" si="124"/>
        <v>1</v>
      </c>
    </row>
    <row r="8000" spans="2:15" x14ac:dyDescent="0.3">
      <c r="B8000" s="10">
        <v>2024</v>
      </c>
      <c r="C8000" s="10" t="s">
        <v>43</v>
      </c>
      <c r="D8000" s="10" t="s">
        <v>31</v>
      </c>
      <c r="E8000" s="10" t="s">
        <v>35</v>
      </c>
      <c r="F8000" s="10" t="s">
        <v>18</v>
      </c>
      <c r="G8000" s="10" t="s">
        <v>26</v>
      </c>
      <c r="H8000" s="10" t="s">
        <v>39</v>
      </c>
      <c r="I8000" s="10" t="s">
        <v>28</v>
      </c>
      <c r="O8000" s="10">
        <f t="shared" si="124"/>
        <v>1</v>
      </c>
    </row>
    <row r="8001" spans="2:15" x14ac:dyDescent="0.3">
      <c r="B8001" s="10">
        <v>2021</v>
      </c>
      <c r="C8001" s="10" t="s">
        <v>15</v>
      </c>
      <c r="D8001" s="10" t="s">
        <v>23</v>
      </c>
      <c r="E8001" s="10" t="s">
        <v>35</v>
      </c>
      <c r="F8001" s="10" t="s">
        <v>25</v>
      </c>
      <c r="G8001" s="10" t="s">
        <v>44</v>
      </c>
      <c r="H8001" s="10" t="s">
        <v>20</v>
      </c>
      <c r="I8001" s="10" t="s">
        <v>28</v>
      </c>
      <c r="O8001" s="10">
        <f t="shared" si="124"/>
        <v>1</v>
      </c>
    </row>
    <row r="8002" spans="2:15" x14ac:dyDescent="0.3">
      <c r="B8002" s="10">
        <v>2021</v>
      </c>
      <c r="C8002" s="10" t="s">
        <v>29</v>
      </c>
      <c r="D8002" s="10" t="s">
        <v>31</v>
      </c>
      <c r="E8002" s="10" t="s">
        <v>17</v>
      </c>
      <c r="F8002" s="10" t="s">
        <v>18</v>
      </c>
      <c r="G8002" s="10" t="s">
        <v>38</v>
      </c>
      <c r="H8002" s="10" t="s">
        <v>34</v>
      </c>
      <c r="I8002" s="10" t="s">
        <v>28</v>
      </c>
      <c r="O8002" s="10">
        <f t="shared" si="124"/>
        <v>1</v>
      </c>
    </row>
    <row r="8003" spans="2:15" x14ac:dyDescent="0.3">
      <c r="B8003" s="10">
        <v>2020</v>
      </c>
      <c r="C8003" s="10" t="s">
        <v>36</v>
      </c>
      <c r="D8003" s="10" t="s">
        <v>31</v>
      </c>
      <c r="E8003" s="10" t="s">
        <v>17</v>
      </c>
      <c r="F8003" s="10" t="s">
        <v>30</v>
      </c>
      <c r="G8003" s="10" t="s">
        <v>26</v>
      </c>
      <c r="H8003" s="10" t="s">
        <v>20</v>
      </c>
      <c r="I8003" s="10" t="s">
        <v>34</v>
      </c>
      <c r="O8003" s="10">
        <f t="shared" si="124"/>
        <v>1</v>
      </c>
    </row>
    <row r="8004" spans="2:15" x14ac:dyDescent="0.3">
      <c r="B8004" s="10">
        <v>2020</v>
      </c>
      <c r="C8004" s="10" t="s">
        <v>29</v>
      </c>
      <c r="D8004" s="10" t="s">
        <v>33</v>
      </c>
      <c r="E8004" s="10" t="s">
        <v>35</v>
      </c>
      <c r="F8004" s="10" t="s">
        <v>18</v>
      </c>
      <c r="G8004" s="10" t="s">
        <v>26</v>
      </c>
      <c r="H8004" s="10" t="s">
        <v>20</v>
      </c>
      <c r="I8004" s="10" t="s">
        <v>21</v>
      </c>
      <c r="O8004" s="10">
        <f t="shared" si="124"/>
        <v>1</v>
      </c>
    </row>
    <row r="8005" spans="2:15" x14ac:dyDescent="0.3">
      <c r="B8005" s="10">
        <v>2023</v>
      </c>
      <c r="C8005" s="10" t="s">
        <v>22</v>
      </c>
      <c r="D8005" s="10" t="s">
        <v>37</v>
      </c>
      <c r="E8005" s="10" t="s">
        <v>24</v>
      </c>
      <c r="F8005" s="10" t="s">
        <v>25</v>
      </c>
      <c r="G8005" s="10" t="s">
        <v>32</v>
      </c>
      <c r="H8005" s="10" t="s">
        <v>39</v>
      </c>
      <c r="I8005" s="10" t="s">
        <v>28</v>
      </c>
      <c r="O8005" s="10">
        <f t="shared" ref="O8005:O8068" si="125">SUBTOTAL(103,B8005)</f>
        <v>1</v>
      </c>
    </row>
    <row r="8006" spans="2:15" x14ac:dyDescent="0.3">
      <c r="B8006" s="10">
        <v>2021</v>
      </c>
      <c r="C8006" s="10" t="s">
        <v>43</v>
      </c>
      <c r="D8006" s="10" t="s">
        <v>31</v>
      </c>
      <c r="E8006" s="10" t="s">
        <v>24</v>
      </c>
      <c r="F8006" s="10" t="s">
        <v>30</v>
      </c>
      <c r="G8006" s="10" t="s">
        <v>44</v>
      </c>
      <c r="H8006" s="10" t="s">
        <v>39</v>
      </c>
      <c r="I8006" s="10" t="s">
        <v>28</v>
      </c>
      <c r="O8006" s="10">
        <f t="shared" si="125"/>
        <v>1</v>
      </c>
    </row>
    <row r="8007" spans="2:15" x14ac:dyDescent="0.3">
      <c r="B8007" s="10">
        <v>2025</v>
      </c>
      <c r="C8007" s="10" t="s">
        <v>36</v>
      </c>
      <c r="D8007" s="10" t="s">
        <v>23</v>
      </c>
      <c r="E8007" s="10" t="s">
        <v>35</v>
      </c>
      <c r="F8007" s="10" t="s">
        <v>25</v>
      </c>
      <c r="G8007" s="10" t="s">
        <v>32</v>
      </c>
      <c r="H8007" s="10" t="s">
        <v>34</v>
      </c>
      <c r="I8007" s="10" t="s">
        <v>21</v>
      </c>
      <c r="O8007" s="10">
        <f t="shared" si="125"/>
        <v>1</v>
      </c>
    </row>
    <row r="8008" spans="2:15" x14ac:dyDescent="0.3">
      <c r="B8008" s="10">
        <v>2026</v>
      </c>
      <c r="C8008" s="10" t="s">
        <v>22</v>
      </c>
      <c r="D8008" s="10" t="s">
        <v>33</v>
      </c>
      <c r="E8008" s="10" t="s">
        <v>24</v>
      </c>
      <c r="F8008" s="10" t="s">
        <v>18</v>
      </c>
      <c r="G8008" s="10" t="s">
        <v>40</v>
      </c>
      <c r="H8008" s="10" t="s">
        <v>20</v>
      </c>
      <c r="I8008" s="10" t="s">
        <v>34</v>
      </c>
      <c r="O8008" s="10">
        <f t="shared" si="125"/>
        <v>1</v>
      </c>
    </row>
    <row r="8009" spans="2:15" x14ac:dyDescent="0.3">
      <c r="B8009" s="10">
        <v>2023</v>
      </c>
      <c r="C8009" s="10" t="s">
        <v>22</v>
      </c>
      <c r="D8009" s="10" t="s">
        <v>33</v>
      </c>
      <c r="E8009" s="10" t="s">
        <v>35</v>
      </c>
      <c r="F8009" s="10" t="s">
        <v>18</v>
      </c>
      <c r="G8009" s="10" t="s">
        <v>26</v>
      </c>
      <c r="H8009" s="10" t="s">
        <v>34</v>
      </c>
      <c r="I8009" s="10" t="s">
        <v>28</v>
      </c>
      <c r="O8009" s="10">
        <f t="shared" si="125"/>
        <v>1</v>
      </c>
    </row>
    <row r="8010" spans="2:15" x14ac:dyDescent="0.3">
      <c r="B8010" s="10">
        <v>2026</v>
      </c>
      <c r="C8010" s="10" t="s">
        <v>36</v>
      </c>
      <c r="D8010" s="10" t="s">
        <v>23</v>
      </c>
      <c r="E8010" s="10" t="s">
        <v>35</v>
      </c>
      <c r="F8010" s="10" t="s">
        <v>30</v>
      </c>
      <c r="G8010" s="10" t="s">
        <v>26</v>
      </c>
      <c r="H8010" s="10" t="s">
        <v>20</v>
      </c>
      <c r="I8010" s="10" t="s">
        <v>28</v>
      </c>
      <c r="O8010" s="10">
        <f t="shared" si="125"/>
        <v>1</v>
      </c>
    </row>
    <row r="8011" spans="2:15" x14ac:dyDescent="0.3">
      <c r="B8011" s="10">
        <v>2024</v>
      </c>
      <c r="C8011" s="10" t="s">
        <v>41</v>
      </c>
      <c r="D8011" s="10" t="s">
        <v>33</v>
      </c>
      <c r="E8011" s="10" t="s">
        <v>35</v>
      </c>
      <c r="F8011" s="10" t="s">
        <v>25</v>
      </c>
      <c r="G8011" s="10" t="s">
        <v>44</v>
      </c>
      <c r="H8011" s="10" t="s">
        <v>39</v>
      </c>
      <c r="I8011" s="10" t="s">
        <v>28</v>
      </c>
      <c r="O8011" s="10">
        <f t="shared" si="125"/>
        <v>1</v>
      </c>
    </row>
    <row r="8012" spans="2:15" x14ac:dyDescent="0.3">
      <c r="B8012" s="10">
        <v>2025</v>
      </c>
      <c r="C8012" s="10" t="s">
        <v>41</v>
      </c>
      <c r="D8012" s="10" t="s">
        <v>23</v>
      </c>
      <c r="E8012" s="10" t="s">
        <v>35</v>
      </c>
      <c r="F8012" s="10" t="s">
        <v>30</v>
      </c>
      <c r="G8012" s="10" t="s">
        <v>38</v>
      </c>
      <c r="H8012" s="10" t="s">
        <v>39</v>
      </c>
      <c r="I8012" s="10" t="s">
        <v>21</v>
      </c>
      <c r="O8012" s="10">
        <f t="shared" si="125"/>
        <v>1</v>
      </c>
    </row>
    <row r="8013" spans="2:15" x14ac:dyDescent="0.3">
      <c r="B8013" s="10">
        <v>2022</v>
      </c>
      <c r="C8013" s="10" t="s">
        <v>43</v>
      </c>
      <c r="D8013" s="10" t="s">
        <v>42</v>
      </c>
      <c r="E8013" s="10" t="s">
        <v>24</v>
      </c>
      <c r="F8013" s="10" t="s">
        <v>25</v>
      </c>
      <c r="G8013" s="10" t="s">
        <v>19</v>
      </c>
      <c r="H8013" s="10" t="s">
        <v>20</v>
      </c>
      <c r="I8013" s="10" t="s">
        <v>21</v>
      </c>
      <c r="O8013" s="10">
        <f t="shared" si="125"/>
        <v>1</v>
      </c>
    </row>
    <row r="8014" spans="2:15" x14ac:dyDescent="0.3">
      <c r="B8014" s="10">
        <v>2026</v>
      </c>
      <c r="C8014" s="10" t="s">
        <v>22</v>
      </c>
      <c r="D8014" s="10" t="s">
        <v>23</v>
      </c>
      <c r="E8014" s="10" t="s">
        <v>35</v>
      </c>
      <c r="F8014" s="10" t="s">
        <v>30</v>
      </c>
      <c r="G8014" s="10" t="s">
        <v>40</v>
      </c>
      <c r="H8014" s="10" t="s">
        <v>20</v>
      </c>
      <c r="I8014" s="10" t="s">
        <v>28</v>
      </c>
      <c r="O8014" s="10">
        <f t="shared" si="125"/>
        <v>1</v>
      </c>
    </row>
    <row r="8015" spans="2:15" x14ac:dyDescent="0.3">
      <c r="B8015" s="10">
        <v>2024</v>
      </c>
      <c r="C8015" s="10" t="s">
        <v>15</v>
      </c>
      <c r="D8015" s="10" t="s">
        <v>31</v>
      </c>
      <c r="E8015" s="10" t="s">
        <v>35</v>
      </c>
      <c r="F8015" s="10" t="s">
        <v>25</v>
      </c>
      <c r="G8015" s="10" t="s">
        <v>19</v>
      </c>
      <c r="H8015" s="10" t="s">
        <v>34</v>
      </c>
      <c r="I8015" s="10" t="s">
        <v>28</v>
      </c>
      <c r="O8015" s="10">
        <f t="shared" si="125"/>
        <v>1</v>
      </c>
    </row>
    <row r="8016" spans="2:15" x14ac:dyDescent="0.3">
      <c r="B8016" s="10">
        <v>2021</v>
      </c>
      <c r="C8016" s="10" t="s">
        <v>22</v>
      </c>
      <c r="D8016" s="10" t="s">
        <v>23</v>
      </c>
      <c r="E8016" s="10" t="s">
        <v>24</v>
      </c>
      <c r="F8016" s="10" t="s">
        <v>18</v>
      </c>
      <c r="G8016" s="10" t="s">
        <v>40</v>
      </c>
      <c r="H8016" s="10" t="s">
        <v>27</v>
      </c>
      <c r="I8016" s="10" t="s">
        <v>21</v>
      </c>
      <c r="O8016" s="10">
        <f t="shared" si="125"/>
        <v>1</v>
      </c>
    </row>
    <row r="8017" spans="2:15" x14ac:dyDescent="0.3">
      <c r="B8017" s="10">
        <v>2024</v>
      </c>
      <c r="C8017" s="10" t="s">
        <v>41</v>
      </c>
      <c r="D8017" s="10" t="s">
        <v>33</v>
      </c>
      <c r="E8017" s="10" t="s">
        <v>17</v>
      </c>
      <c r="F8017" s="10" t="s">
        <v>25</v>
      </c>
      <c r="G8017" s="10" t="s">
        <v>32</v>
      </c>
      <c r="H8017" s="10" t="s">
        <v>27</v>
      </c>
      <c r="I8017" s="10" t="s">
        <v>28</v>
      </c>
      <c r="O8017" s="10">
        <f t="shared" si="125"/>
        <v>1</v>
      </c>
    </row>
    <row r="8018" spans="2:15" x14ac:dyDescent="0.3">
      <c r="B8018" s="10">
        <v>2022</v>
      </c>
      <c r="C8018" s="10" t="s">
        <v>41</v>
      </c>
      <c r="D8018" s="10" t="s">
        <v>33</v>
      </c>
      <c r="E8018" s="10" t="s">
        <v>35</v>
      </c>
      <c r="F8018" s="10" t="s">
        <v>18</v>
      </c>
      <c r="G8018" s="10" t="s">
        <v>44</v>
      </c>
      <c r="H8018" s="10" t="s">
        <v>34</v>
      </c>
      <c r="I8018" s="10" t="s">
        <v>28</v>
      </c>
      <c r="O8018" s="10">
        <f t="shared" si="125"/>
        <v>1</v>
      </c>
    </row>
    <row r="8019" spans="2:15" x14ac:dyDescent="0.3">
      <c r="B8019" s="10">
        <v>2022</v>
      </c>
      <c r="C8019" s="10" t="s">
        <v>29</v>
      </c>
      <c r="D8019" s="10" t="s">
        <v>33</v>
      </c>
      <c r="E8019" s="10" t="s">
        <v>35</v>
      </c>
      <c r="F8019" s="10" t="s">
        <v>30</v>
      </c>
      <c r="G8019" s="10" t="s">
        <v>32</v>
      </c>
      <c r="H8019" s="10" t="s">
        <v>39</v>
      </c>
      <c r="I8019" s="10" t="s">
        <v>28</v>
      </c>
      <c r="O8019" s="10">
        <f t="shared" si="125"/>
        <v>1</v>
      </c>
    </row>
    <row r="8020" spans="2:15" x14ac:dyDescent="0.3">
      <c r="B8020" s="10">
        <v>2022</v>
      </c>
      <c r="C8020" s="10" t="s">
        <v>22</v>
      </c>
      <c r="D8020" s="10" t="s">
        <v>31</v>
      </c>
      <c r="E8020" s="10" t="s">
        <v>17</v>
      </c>
      <c r="F8020" s="10" t="s">
        <v>18</v>
      </c>
      <c r="G8020" s="10" t="s">
        <v>38</v>
      </c>
      <c r="H8020" s="10" t="s">
        <v>20</v>
      </c>
      <c r="I8020" s="10" t="s">
        <v>21</v>
      </c>
      <c r="O8020" s="10">
        <f t="shared" si="125"/>
        <v>1</v>
      </c>
    </row>
    <row r="8021" spans="2:15" x14ac:dyDescent="0.3">
      <c r="B8021" s="10">
        <v>2024</v>
      </c>
      <c r="C8021" s="10" t="s">
        <v>29</v>
      </c>
      <c r="D8021" s="10" t="s">
        <v>42</v>
      </c>
      <c r="E8021" s="10" t="s">
        <v>35</v>
      </c>
      <c r="F8021" s="10" t="s">
        <v>25</v>
      </c>
      <c r="G8021" s="10" t="s">
        <v>26</v>
      </c>
      <c r="H8021" s="10" t="s">
        <v>20</v>
      </c>
      <c r="I8021" s="10" t="s">
        <v>28</v>
      </c>
      <c r="O8021" s="10">
        <f t="shared" si="125"/>
        <v>1</v>
      </c>
    </row>
    <row r="8022" spans="2:15" x14ac:dyDescent="0.3">
      <c r="B8022" s="10">
        <v>2026</v>
      </c>
      <c r="C8022" s="10" t="s">
        <v>22</v>
      </c>
      <c r="D8022" s="10" t="s">
        <v>16</v>
      </c>
      <c r="E8022" s="10" t="s">
        <v>24</v>
      </c>
      <c r="F8022" s="10" t="s">
        <v>30</v>
      </c>
      <c r="G8022" s="10" t="s">
        <v>44</v>
      </c>
      <c r="H8022" s="10" t="s">
        <v>34</v>
      </c>
      <c r="I8022" s="10" t="s">
        <v>21</v>
      </c>
      <c r="O8022" s="10">
        <f t="shared" si="125"/>
        <v>1</v>
      </c>
    </row>
    <row r="8023" spans="2:15" x14ac:dyDescent="0.3">
      <c r="B8023" s="10">
        <v>2020</v>
      </c>
      <c r="C8023" s="10" t="s">
        <v>15</v>
      </c>
      <c r="D8023" s="10" t="s">
        <v>16</v>
      </c>
      <c r="E8023" s="10" t="s">
        <v>35</v>
      </c>
      <c r="F8023" s="10" t="s">
        <v>25</v>
      </c>
      <c r="G8023" s="10" t="s">
        <v>32</v>
      </c>
      <c r="H8023" s="10" t="s">
        <v>34</v>
      </c>
      <c r="I8023" s="10" t="s">
        <v>21</v>
      </c>
      <c r="O8023" s="10">
        <f t="shared" si="125"/>
        <v>1</v>
      </c>
    </row>
    <row r="8024" spans="2:15" x14ac:dyDescent="0.3">
      <c r="B8024" s="10">
        <v>2021</v>
      </c>
      <c r="C8024" s="10" t="s">
        <v>45</v>
      </c>
      <c r="D8024" s="10" t="s">
        <v>16</v>
      </c>
      <c r="E8024" s="10" t="s">
        <v>17</v>
      </c>
      <c r="F8024" s="10" t="s">
        <v>18</v>
      </c>
      <c r="G8024" s="10" t="s">
        <v>44</v>
      </c>
      <c r="H8024" s="10" t="s">
        <v>39</v>
      </c>
      <c r="I8024" s="10" t="s">
        <v>28</v>
      </c>
      <c r="O8024" s="10">
        <f t="shared" si="125"/>
        <v>1</v>
      </c>
    </row>
    <row r="8025" spans="2:15" x14ac:dyDescent="0.3">
      <c r="B8025" s="10">
        <v>2022</v>
      </c>
      <c r="C8025" s="10" t="s">
        <v>15</v>
      </c>
      <c r="D8025" s="10" t="s">
        <v>33</v>
      </c>
      <c r="E8025" s="10" t="s">
        <v>17</v>
      </c>
      <c r="F8025" s="10" t="s">
        <v>30</v>
      </c>
      <c r="G8025" s="10" t="s">
        <v>44</v>
      </c>
      <c r="H8025" s="10" t="s">
        <v>34</v>
      </c>
      <c r="I8025" s="10" t="s">
        <v>21</v>
      </c>
      <c r="O8025" s="10">
        <f t="shared" si="125"/>
        <v>1</v>
      </c>
    </row>
    <row r="8026" spans="2:15" x14ac:dyDescent="0.3">
      <c r="B8026" s="10">
        <v>2022</v>
      </c>
      <c r="C8026" s="10" t="s">
        <v>41</v>
      </c>
      <c r="D8026" s="10" t="s">
        <v>23</v>
      </c>
      <c r="E8026" s="10" t="s">
        <v>17</v>
      </c>
      <c r="F8026" s="10" t="s">
        <v>30</v>
      </c>
      <c r="G8026" s="10" t="s">
        <v>44</v>
      </c>
      <c r="H8026" s="10" t="s">
        <v>39</v>
      </c>
      <c r="I8026" s="10" t="s">
        <v>28</v>
      </c>
      <c r="O8026" s="10">
        <f t="shared" si="125"/>
        <v>1</v>
      </c>
    </row>
    <row r="8027" spans="2:15" x14ac:dyDescent="0.3">
      <c r="B8027" s="10">
        <v>2022</v>
      </c>
      <c r="C8027" s="10" t="s">
        <v>43</v>
      </c>
      <c r="D8027" s="10" t="s">
        <v>33</v>
      </c>
      <c r="E8027" s="10" t="s">
        <v>17</v>
      </c>
      <c r="F8027" s="10" t="s">
        <v>30</v>
      </c>
      <c r="G8027" s="10" t="s">
        <v>44</v>
      </c>
      <c r="H8027" s="10" t="s">
        <v>39</v>
      </c>
      <c r="I8027" s="10" t="s">
        <v>34</v>
      </c>
      <c r="O8027" s="10">
        <f t="shared" si="125"/>
        <v>1</v>
      </c>
    </row>
    <row r="8028" spans="2:15" x14ac:dyDescent="0.3">
      <c r="B8028" s="10">
        <v>2020</v>
      </c>
      <c r="C8028" s="10" t="s">
        <v>29</v>
      </c>
      <c r="D8028" s="10" t="s">
        <v>23</v>
      </c>
      <c r="E8028" s="10" t="s">
        <v>35</v>
      </c>
      <c r="F8028" s="10" t="s">
        <v>25</v>
      </c>
      <c r="G8028" s="10" t="s">
        <v>44</v>
      </c>
      <c r="H8028" s="10" t="s">
        <v>27</v>
      </c>
      <c r="I8028" s="10" t="s">
        <v>34</v>
      </c>
      <c r="O8028" s="10">
        <f t="shared" si="125"/>
        <v>1</v>
      </c>
    </row>
    <row r="8029" spans="2:15" x14ac:dyDescent="0.3">
      <c r="B8029" s="10">
        <v>2020</v>
      </c>
      <c r="C8029" s="10" t="s">
        <v>36</v>
      </c>
      <c r="D8029" s="10" t="s">
        <v>33</v>
      </c>
      <c r="E8029" s="10" t="s">
        <v>35</v>
      </c>
      <c r="F8029" s="10" t="s">
        <v>30</v>
      </c>
      <c r="G8029" s="10" t="s">
        <v>38</v>
      </c>
      <c r="H8029" s="10" t="s">
        <v>27</v>
      </c>
      <c r="I8029" s="10" t="s">
        <v>34</v>
      </c>
      <c r="O8029" s="10">
        <f t="shared" si="125"/>
        <v>1</v>
      </c>
    </row>
    <row r="8030" spans="2:15" x14ac:dyDescent="0.3">
      <c r="B8030" s="10">
        <v>2020</v>
      </c>
      <c r="C8030" s="10" t="s">
        <v>22</v>
      </c>
      <c r="D8030" s="10" t="s">
        <v>37</v>
      </c>
      <c r="E8030" s="10" t="s">
        <v>24</v>
      </c>
      <c r="F8030" s="10" t="s">
        <v>25</v>
      </c>
      <c r="G8030" s="10" t="s">
        <v>38</v>
      </c>
      <c r="H8030" s="10" t="s">
        <v>20</v>
      </c>
      <c r="I8030" s="10" t="s">
        <v>34</v>
      </c>
      <c r="O8030" s="10">
        <f t="shared" si="125"/>
        <v>1</v>
      </c>
    </row>
    <row r="8031" spans="2:15" x14ac:dyDescent="0.3">
      <c r="B8031" s="10">
        <v>2025</v>
      </c>
      <c r="C8031" s="10" t="s">
        <v>22</v>
      </c>
      <c r="D8031" s="10" t="s">
        <v>23</v>
      </c>
      <c r="E8031" s="10" t="s">
        <v>24</v>
      </c>
      <c r="F8031" s="10" t="s">
        <v>25</v>
      </c>
      <c r="G8031" s="10" t="s">
        <v>44</v>
      </c>
      <c r="H8031" s="10" t="s">
        <v>27</v>
      </c>
      <c r="I8031" s="10" t="s">
        <v>34</v>
      </c>
      <c r="O8031" s="10">
        <f t="shared" si="125"/>
        <v>1</v>
      </c>
    </row>
    <row r="8032" spans="2:15" x14ac:dyDescent="0.3">
      <c r="B8032" s="10">
        <v>2020</v>
      </c>
      <c r="C8032" s="10" t="s">
        <v>15</v>
      </c>
      <c r="D8032" s="10" t="s">
        <v>37</v>
      </c>
      <c r="E8032" s="10" t="s">
        <v>24</v>
      </c>
      <c r="F8032" s="10" t="s">
        <v>25</v>
      </c>
      <c r="G8032" s="10" t="s">
        <v>32</v>
      </c>
      <c r="H8032" s="10" t="s">
        <v>39</v>
      </c>
      <c r="I8032" s="10" t="s">
        <v>34</v>
      </c>
      <c r="O8032" s="10">
        <f t="shared" si="125"/>
        <v>1</v>
      </c>
    </row>
    <row r="8033" spans="2:15" x14ac:dyDescent="0.3">
      <c r="B8033" s="10">
        <v>2021</v>
      </c>
      <c r="C8033" s="10" t="s">
        <v>43</v>
      </c>
      <c r="D8033" s="10" t="s">
        <v>33</v>
      </c>
      <c r="E8033" s="10" t="s">
        <v>24</v>
      </c>
      <c r="F8033" s="10" t="s">
        <v>30</v>
      </c>
      <c r="G8033" s="10" t="s">
        <v>19</v>
      </c>
      <c r="H8033" s="10" t="s">
        <v>20</v>
      </c>
      <c r="I8033" s="10" t="s">
        <v>21</v>
      </c>
      <c r="O8033" s="10">
        <f t="shared" si="125"/>
        <v>1</v>
      </c>
    </row>
    <row r="8034" spans="2:15" x14ac:dyDescent="0.3">
      <c r="B8034" s="10">
        <v>2025</v>
      </c>
      <c r="C8034" s="10" t="s">
        <v>45</v>
      </c>
      <c r="D8034" s="10" t="s">
        <v>33</v>
      </c>
      <c r="E8034" s="10" t="s">
        <v>24</v>
      </c>
      <c r="F8034" s="10" t="s">
        <v>18</v>
      </c>
      <c r="G8034" s="10" t="s">
        <v>19</v>
      </c>
      <c r="H8034" s="10" t="s">
        <v>20</v>
      </c>
      <c r="I8034" s="10" t="s">
        <v>28</v>
      </c>
      <c r="O8034" s="10">
        <f t="shared" si="125"/>
        <v>1</v>
      </c>
    </row>
    <row r="8035" spans="2:15" x14ac:dyDescent="0.3">
      <c r="B8035" s="10">
        <v>2020</v>
      </c>
      <c r="C8035" s="10" t="s">
        <v>36</v>
      </c>
      <c r="D8035" s="10" t="s">
        <v>31</v>
      </c>
      <c r="E8035" s="10" t="s">
        <v>24</v>
      </c>
      <c r="F8035" s="10" t="s">
        <v>30</v>
      </c>
      <c r="G8035" s="10" t="s">
        <v>40</v>
      </c>
      <c r="H8035" s="10" t="s">
        <v>34</v>
      </c>
      <c r="I8035" s="10" t="s">
        <v>21</v>
      </c>
      <c r="O8035" s="10">
        <f t="shared" si="125"/>
        <v>1</v>
      </c>
    </row>
    <row r="8036" spans="2:15" x14ac:dyDescent="0.3">
      <c r="B8036" s="10">
        <v>2021</v>
      </c>
      <c r="C8036" s="10" t="s">
        <v>43</v>
      </c>
      <c r="D8036" s="10" t="s">
        <v>16</v>
      </c>
      <c r="E8036" s="10" t="s">
        <v>24</v>
      </c>
      <c r="F8036" s="10" t="s">
        <v>18</v>
      </c>
      <c r="G8036" s="10" t="s">
        <v>38</v>
      </c>
      <c r="H8036" s="10" t="s">
        <v>20</v>
      </c>
      <c r="I8036" s="10" t="s">
        <v>34</v>
      </c>
      <c r="O8036" s="10">
        <f t="shared" si="125"/>
        <v>1</v>
      </c>
    </row>
    <row r="8037" spans="2:15" x14ac:dyDescent="0.3">
      <c r="B8037" s="10">
        <v>2022</v>
      </c>
      <c r="C8037" s="10" t="s">
        <v>29</v>
      </c>
      <c r="D8037" s="10" t="s">
        <v>42</v>
      </c>
      <c r="E8037" s="10" t="s">
        <v>17</v>
      </c>
      <c r="F8037" s="10" t="s">
        <v>25</v>
      </c>
      <c r="G8037" s="10" t="s">
        <v>40</v>
      </c>
      <c r="H8037" s="10" t="s">
        <v>34</v>
      </c>
      <c r="I8037" s="10" t="s">
        <v>28</v>
      </c>
      <c r="O8037" s="10">
        <f t="shared" si="125"/>
        <v>1</v>
      </c>
    </row>
    <row r="8038" spans="2:15" x14ac:dyDescent="0.3">
      <c r="B8038" s="10">
        <v>2025</v>
      </c>
      <c r="C8038" s="10" t="s">
        <v>22</v>
      </c>
      <c r="D8038" s="10" t="s">
        <v>42</v>
      </c>
      <c r="E8038" s="10" t="s">
        <v>35</v>
      </c>
      <c r="F8038" s="10" t="s">
        <v>30</v>
      </c>
      <c r="G8038" s="10" t="s">
        <v>19</v>
      </c>
      <c r="H8038" s="10" t="s">
        <v>39</v>
      </c>
      <c r="I8038" s="10" t="s">
        <v>28</v>
      </c>
      <c r="O8038" s="10">
        <f t="shared" si="125"/>
        <v>1</v>
      </c>
    </row>
    <row r="8039" spans="2:15" x14ac:dyDescent="0.3">
      <c r="B8039" s="10">
        <v>2020</v>
      </c>
      <c r="C8039" s="10" t="s">
        <v>41</v>
      </c>
      <c r="D8039" s="10" t="s">
        <v>31</v>
      </c>
      <c r="E8039" s="10" t="s">
        <v>24</v>
      </c>
      <c r="F8039" s="10" t="s">
        <v>18</v>
      </c>
      <c r="G8039" s="10" t="s">
        <v>40</v>
      </c>
      <c r="H8039" s="10" t="s">
        <v>34</v>
      </c>
      <c r="I8039" s="10" t="s">
        <v>28</v>
      </c>
      <c r="O8039" s="10">
        <f t="shared" si="125"/>
        <v>1</v>
      </c>
    </row>
    <row r="8040" spans="2:15" x14ac:dyDescent="0.3">
      <c r="B8040" s="10">
        <v>2022</v>
      </c>
      <c r="C8040" s="10" t="s">
        <v>45</v>
      </c>
      <c r="D8040" s="10" t="s">
        <v>33</v>
      </c>
      <c r="E8040" s="10" t="s">
        <v>17</v>
      </c>
      <c r="F8040" s="10" t="s">
        <v>30</v>
      </c>
      <c r="G8040" s="10" t="s">
        <v>32</v>
      </c>
      <c r="H8040" s="10" t="s">
        <v>20</v>
      </c>
      <c r="I8040" s="10" t="s">
        <v>28</v>
      </c>
      <c r="O8040" s="10">
        <f t="shared" si="125"/>
        <v>1</v>
      </c>
    </row>
    <row r="8041" spans="2:15" x14ac:dyDescent="0.3">
      <c r="B8041" s="10">
        <v>2024</v>
      </c>
      <c r="C8041" s="10" t="s">
        <v>41</v>
      </c>
      <c r="D8041" s="10" t="s">
        <v>33</v>
      </c>
      <c r="E8041" s="10" t="s">
        <v>17</v>
      </c>
      <c r="F8041" s="10" t="s">
        <v>18</v>
      </c>
      <c r="G8041" s="10" t="s">
        <v>38</v>
      </c>
      <c r="H8041" s="10" t="s">
        <v>20</v>
      </c>
      <c r="I8041" s="10" t="s">
        <v>28</v>
      </c>
      <c r="O8041" s="10">
        <f t="shared" si="125"/>
        <v>1</v>
      </c>
    </row>
    <row r="8042" spans="2:15" x14ac:dyDescent="0.3">
      <c r="B8042" s="10">
        <v>2023</v>
      </c>
      <c r="C8042" s="10" t="s">
        <v>45</v>
      </c>
      <c r="D8042" s="10" t="s">
        <v>16</v>
      </c>
      <c r="E8042" s="10" t="s">
        <v>17</v>
      </c>
      <c r="F8042" s="10" t="s">
        <v>18</v>
      </c>
      <c r="G8042" s="10" t="s">
        <v>19</v>
      </c>
      <c r="H8042" s="10" t="s">
        <v>20</v>
      </c>
      <c r="I8042" s="10" t="s">
        <v>28</v>
      </c>
      <c r="O8042" s="10">
        <f t="shared" si="125"/>
        <v>1</v>
      </c>
    </row>
    <row r="8043" spans="2:15" x14ac:dyDescent="0.3">
      <c r="B8043" s="10">
        <v>2025</v>
      </c>
      <c r="C8043" s="10" t="s">
        <v>41</v>
      </c>
      <c r="D8043" s="10" t="s">
        <v>37</v>
      </c>
      <c r="E8043" s="10" t="s">
        <v>17</v>
      </c>
      <c r="F8043" s="10" t="s">
        <v>25</v>
      </c>
      <c r="G8043" s="10" t="s">
        <v>40</v>
      </c>
      <c r="H8043" s="10" t="s">
        <v>39</v>
      </c>
      <c r="I8043" s="10" t="s">
        <v>28</v>
      </c>
      <c r="O8043" s="10">
        <f t="shared" si="125"/>
        <v>1</v>
      </c>
    </row>
    <row r="8044" spans="2:15" x14ac:dyDescent="0.3">
      <c r="B8044" s="10">
        <v>2026</v>
      </c>
      <c r="C8044" s="10" t="s">
        <v>41</v>
      </c>
      <c r="D8044" s="10" t="s">
        <v>42</v>
      </c>
      <c r="E8044" s="10" t="s">
        <v>17</v>
      </c>
      <c r="F8044" s="10" t="s">
        <v>18</v>
      </c>
      <c r="G8044" s="10" t="s">
        <v>26</v>
      </c>
      <c r="H8044" s="10" t="s">
        <v>27</v>
      </c>
      <c r="I8044" s="10" t="s">
        <v>21</v>
      </c>
      <c r="O8044" s="10">
        <f t="shared" si="125"/>
        <v>1</v>
      </c>
    </row>
    <row r="8045" spans="2:15" x14ac:dyDescent="0.3">
      <c r="B8045" s="10">
        <v>2025</v>
      </c>
      <c r="C8045" s="10" t="s">
        <v>36</v>
      </c>
      <c r="D8045" s="10" t="s">
        <v>33</v>
      </c>
      <c r="E8045" s="10" t="s">
        <v>35</v>
      </c>
      <c r="F8045" s="10" t="s">
        <v>18</v>
      </c>
      <c r="G8045" s="10" t="s">
        <v>44</v>
      </c>
      <c r="H8045" s="10" t="s">
        <v>27</v>
      </c>
      <c r="I8045" s="10" t="s">
        <v>34</v>
      </c>
      <c r="O8045" s="10">
        <f t="shared" si="125"/>
        <v>1</v>
      </c>
    </row>
    <row r="8046" spans="2:15" x14ac:dyDescent="0.3">
      <c r="B8046" s="10">
        <v>2020</v>
      </c>
      <c r="C8046" s="10" t="s">
        <v>41</v>
      </c>
      <c r="D8046" s="10" t="s">
        <v>37</v>
      </c>
      <c r="E8046" s="10" t="s">
        <v>35</v>
      </c>
      <c r="F8046" s="10" t="s">
        <v>18</v>
      </c>
      <c r="G8046" s="10" t="s">
        <v>26</v>
      </c>
      <c r="H8046" s="10" t="s">
        <v>34</v>
      </c>
      <c r="I8046" s="10" t="s">
        <v>28</v>
      </c>
      <c r="O8046" s="10">
        <f t="shared" si="125"/>
        <v>1</v>
      </c>
    </row>
    <row r="8047" spans="2:15" x14ac:dyDescent="0.3">
      <c r="B8047" s="10">
        <v>2025</v>
      </c>
      <c r="C8047" s="10" t="s">
        <v>15</v>
      </c>
      <c r="D8047" s="10" t="s">
        <v>31</v>
      </c>
      <c r="E8047" s="10" t="s">
        <v>17</v>
      </c>
      <c r="F8047" s="10" t="s">
        <v>18</v>
      </c>
      <c r="G8047" s="10" t="s">
        <v>40</v>
      </c>
      <c r="H8047" s="10" t="s">
        <v>34</v>
      </c>
      <c r="I8047" s="10" t="s">
        <v>34</v>
      </c>
      <c r="O8047" s="10">
        <f t="shared" si="125"/>
        <v>1</v>
      </c>
    </row>
    <row r="8048" spans="2:15" x14ac:dyDescent="0.3">
      <c r="B8048" s="10">
        <v>2022</v>
      </c>
      <c r="C8048" s="10" t="s">
        <v>22</v>
      </c>
      <c r="D8048" s="10" t="s">
        <v>37</v>
      </c>
      <c r="E8048" s="10" t="s">
        <v>17</v>
      </c>
      <c r="F8048" s="10" t="s">
        <v>25</v>
      </c>
      <c r="G8048" s="10" t="s">
        <v>26</v>
      </c>
      <c r="H8048" s="10" t="s">
        <v>27</v>
      </c>
      <c r="I8048" s="10" t="s">
        <v>28</v>
      </c>
      <c r="O8048" s="10">
        <f t="shared" si="125"/>
        <v>1</v>
      </c>
    </row>
    <row r="8049" spans="2:15" x14ac:dyDescent="0.3">
      <c r="B8049" s="10">
        <v>2025</v>
      </c>
      <c r="C8049" s="10" t="s">
        <v>43</v>
      </c>
      <c r="D8049" s="10" t="s">
        <v>31</v>
      </c>
      <c r="E8049" s="10" t="s">
        <v>17</v>
      </c>
      <c r="F8049" s="10" t="s">
        <v>18</v>
      </c>
      <c r="G8049" s="10" t="s">
        <v>26</v>
      </c>
      <c r="H8049" s="10" t="s">
        <v>39</v>
      </c>
      <c r="I8049" s="10" t="s">
        <v>34</v>
      </c>
      <c r="O8049" s="10">
        <f t="shared" si="125"/>
        <v>1</v>
      </c>
    </row>
    <row r="8050" spans="2:15" x14ac:dyDescent="0.3">
      <c r="B8050" s="10">
        <v>2022</v>
      </c>
      <c r="C8050" s="10" t="s">
        <v>15</v>
      </c>
      <c r="D8050" s="10" t="s">
        <v>42</v>
      </c>
      <c r="E8050" s="10" t="s">
        <v>24</v>
      </c>
      <c r="F8050" s="10" t="s">
        <v>30</v>
      </c>
      <c r="G8050" s="10" t="s">
        <v>19</v>
      </c>
      <c r="H8050" s="10" t="s">
        <v>34</v>
      </c>
      <c r="I8050" s="10" t="s">
        <v>28</v>
      </c>
      <c r="O8050" s="10">
        <f t="shared" si="125"/>
        <v>1</v>
      </c>
    </row>
    <row r="8051" spans="2:15" x14ac:dyDescent="0.3">
      <c r="B8051" s="10">
        <v>2023</v>
      </c>
      <c r="C8051" s="10" t="s">
        <v>45</v>
      </c>
      <c r="D8051" s="10" t="s">
        <v>31</v>
      </c>
      <c r="E8051" s="10" t="s">
        <v>17</v>
      </c>
      <c r="F8051" s="10" t="s">
        <v>30</v>
      </c>
      <c r="G8051" s="10" t="s">
        <v>44</v>
      </c>
      <c r="H8051" s="10" t="s">
        <v>39</v>
      </c>
      <c r="I8051" s="10" t="s">
        <v>21</v>
      </c>
      <c r="O8051" s="10">
        <f t="shared" si="125"/>
        <v>1</v>
      </c>
    </row>
    <row r="8052" spans="2:15" x14ac:dyDescent="0.3">
      <c r="B8052" s="10">
        <v>2022</v>
      </c>
      <c r="C8052" s="10" t="s">
        <v>45</v>
      </c>
      <c r="D8052" s="10" t="s">
        <v>23</v>
      </c>
      <c r="E8052" s="10" t="s">
        <v>35</v>
      </c>
      <c r="F8052" s="10" t="s">
        <v>25</v>
      </c>
      <c r="G8052" s="10" t="s">
        <v>40</v>
      </c>
      <c r="H8052" s="10" t="s">
        <v>20</v>
      </c>
      <c r="I8052" s="10" t="s">
        <v>21</v>
      </c>
      <c r="O8052" s="10">
        <f t="shared" si="125"/>
        <v>1</v>
      </c>
    </row>
    <row r="8053" spans="2:15" x14ac:dyDescent="0.3">
      <c r="B8053" s="10">
        <v>2023</v>
      </c>
      <c r="C8053" s="10" t="s">
        <v>41</v>
      </c>
      <c r="D8053" s="10" t="s">
        <v>42</v>
      </c>
      <c r="E8053" s="10" t="s">
        <v>24</v>
      </c>
      <c r="F8053" s="10" t="s">
        <v>30</v>
      </c>
      <c r="G8053" s="10" t="s">
        <v>19</v>
      </c>
      <c r="H8053" s="10" t="s">
        <v>34</v>
      </c>
      <c r="I8053" s="10" t="s">
        <v>21</v>
      </c>
      <c r="O8053" s="10">
        <f t="shared" si="125"/>
        <v>1</v>
      </c>
    </row>
    <row r="8054" spans="2:15" x14ac:dyDescent="0.3">
      <c r="B8054" s="10">
        <v>2024</v>
      </c>
      <c r="C8054" s="10" t="s">
        <v>29</v>
      </c>
      <c r="D8054" s="10" t="s">
        <v>42</v>
      </c>
      <c r="E8054" s="10" t="s">
        <v>17</v>
      </c>
      <c r="F8054" s="10" t="s">
        <v>18</v>
      </c>
      <c r="G8054" s="10" t="s">
        <v>44</v>
      </c>
      <c r="H8054" s="10" t="s">
        <v>34</v>
      </c>
      <c r="I8054" s="10" t="s">
        <v>28</v>
      </c>
      <c r="O8054" s="10">
        <f t="shared" si="125"/>
        <v>1</v>
      </c>
    </row>
    <row r="8055" spans="2:15" x14ac:dyDescent="0.3">
      <c r="B8055" s="10">
        <v>2021</v>
      </c>
      <c r="C8055" s="10" t="s">
        <v>45</v>
      </c>
      <c r="D8055" s="10" t="s">
        <v>23</v>
      </c>
      <c r="E8055" s="10" t="s">
        <v>24</v>
      </c>
      <c r="F8055" s="10" t="s">
        <v>25</v>
      </c>
      <c r="G8055" s="10" t="s">
        <v>19</v>
      </c>
      <c r="H8055" s="10" t="s">
        <v>20</v>
      </c>
      <c r="I8055" s="10" t="s">
        <v>28</v>
      </c>
      <c r="O8055" s="10">
        <f t="shared" si="125"/>
        <v>1</v>
      </c>
    </row>
    <row r="8056" spans="2:15" x14ac:dyDescent="0.3">
      <c r="B8056" s="10">
        <v>2021</v>
      </c>
      <c r="C8056" s="10" t="s">
        <v>45</v>
      </c>
      <c r="D8056" s="10" t="s">
        <v>42</v>
      </c>
      <c r="E8056" s="10" t="s">
        <v>35</v>
      </c>
      <c r="F8056" s="10" t="s">
        <v>25</v>
      </c>
      <c r="G8056" s="10" t="s">
        <v>44</v>
      </c>
      <c r="H8056" s="10" t="s">
        <v>20</v>
      </c>
      <c r="I8056" s="10" t="s">
        <v>28</v>
      </c>
      <c r="O8056" s="10">
        <f t="shared" si="125"/>
        <v>1</v>
      </c>
    </row>
    <row r="8057" spans="2:15" x14ac:dyDescent="0.3">
      <c r="B8057" s="10">
        <v>2021</v>
      </c>
      <c r="C8057" s="10" t="s">
        <v>41</v>
      </c>
      <c r="D8057" s="10" t="s">
        <v>31</v>
      </c>
      <c r="E8057" s="10" t="s">
        <v>35</v>
      </c>
      <c r="F8057" s="10" t="s">
        <v>18</v>
      </c>
      <c r="G8057" s="10" t="s">
        <v>19</v>
      </c>
      <c r="H8057" s="10" t="s">
        <v>20</v>
      </c>
      <c r="I8057" s="10" t="s">
        <v>34</v>
      </c>
      <c r="O8057" s="10">
        <f t="shared" si="125"/>
        <v>1</v>
      </c>
    </row>
    <row r="8058" spans="2:15" x14ac:dyDescent="0.3">
      <c r="B8058" s="10">
        <v>2022</v>
      </c>
      <c r="C8058" s="10" t="s">
        <v>29</v>
      </c>
      <c r="D8058" s="10" t="s">
        <v>16</v>
      </c>
      <c r="E8058" s="10" t="s">
        <v>35</v>
      </c>
      <c r="F8058" s="10" t="s">
        <v>30</v>
      </c>
      <c r="G8058" s="10" t="s">
        <v>38</v>
      </c>
      <c r="H8058" s="10" t="s">
        <v>20</v>
      </c>
      <c r="I8058" s="10" t="s">
        <v>28</v>
      </c>
      <c r="O8058" s="10">
        <f t="shared" si="125"/>
        <v>1</v>
      </c>
    </row>
    <row r="8059" spans="2:15" x14ac:dyDescent="0.3">
      <c r="B8059" s="10">
        <v>2022</v>
      </c>
      <c r="C8059" s="10" t="s">
        <v>45</v>
      </c>
      <c r="D8059" s="10" t="s">
        <v>23</v>
      </c>
      <c r="E8059" s="10" t="s">
        <v>17</v>
      </c>
      <c r="F8059" s="10" t="s">
        <v>18</v>
      </c>
      <c r="G8059" s="10" t="s">
        <v>19</v>
      </c>
      <c r="H8059" s="10" t="s">
        <v>34</v>
      </c>
      <c r="I8059" s="10" t="s">
        <v>28</v>
      </c>
      <c r="O8059" s="10">
        <f t="shared" si="125"/>
        <v>1</v>
      </c>
    </row>
    <row r="8060" spans="2:15" x14ac:dyDescent="0.3">
      <c r="B8060" s="10">
        <v>2021</v>
      </c>
      <c r="C8060" s="10" t="s">
        <v>15</v>
      </c>
      <c r="D8060" s="10" t="s">
        <v>31</v>
      </c>
      <c r="E8060" s="10" t="s">
        <v>24</v>
      </c>
      <c r="F8060" s="10" t="s">
        <v>30</v>
      </c>
      <c r="G8060" s="10" t="s">
        <v>26</v>
      </c>
      <c r="H8060" s="10" t="s">
        <v>39</v>
      </c>
      <c r="I8060" s="10" t="s">
        <v>21</v>
      </c>
      <c r="O8060" s="10">
        <f t="shared" si="125"/>
        <v>1</v>
      </c>
    </row>
    <row r="8061" spans="2:15" x14ac:dyDescent="0.3">
      <c r="B8061" s="10">
        <v>2024</v>
      </c>
      <c r="C8061" s="10" t="s">
        <v>22</v>
      </c>
      <c r="D8061" s="10" t="s">
        <v>23</v>
      </c>
      <c r="E8061" s="10" t="s">
        <v>35</v>
      </c>
      <c r="F8061" s="10" t="s">
        <v>18</v>
      </c>
      <c r="G8061" s="10" t="s">
        <v>32</v>
      </c>
      <c r="H8061" s="10" t="s">
        <v>27</v>
      </c>
      <c r="I8061" s="10" t="s">
        <v>28</v>
      </c>
      <c r="O8061" s="10">
        <f t="shared" si="125"/>
        <v>1</v>
      </c>
    </row>
    <row r="8062" spans="2:15" x14ac:dyDescent="0.3">
      <c r="B8062" s="10">
        <v>2022</v>
      </c>
      <c r="C8062" s="10" t="s">
        <v>45</v>
      </c>
      <c r="D8062" s="10" t="s">
        <v>33</v>
      </c>
      <c r="E8062" s="10" t="s">
        <v>17</v>
      </c>
      <c r="F8062" s="10" t="s">
        <v>30</v>
      </c>
      <c r="G8062" s="10" t="s">
        <v>32</v>
      </c>
      <c r="H8062" s="10" t="s">
        <v>27</v>
      </c>
      <c r="I8062" s="10" t="s">
        <v>21</v>
      </c>
      <c r="O8062" s="10">
        <f t="shared" si="125"/>
        <v>1</v>
      </c>
    </row>
    <row r="8063" spans="2:15" x14ac:dyDescent="0.3">
      <c r="B8063" s="10">
        <v>2020</v>
      </c>
      <c r="C8063" s="10" t="s">
        <v>45</v>
      </c>
      <c r="D8063" s="10" t="s">
        <v>31</v>
      </c>
      <c r="E8063" s="10" t="s">
        <v>24</v>
      </c>
      <c r="F8063" s="10" t="s">
        <v>25</v>
      </c>
      <c r="G8063" s="10" t="s">
        <v>32</v>
      </c>
      <c r="H8063" s="10" t="s">
        <v>34</v>
      </c>
      <c r="I8063" s="10" t="s">
        <v>28</v>
      </c>
      <c r="O8063" s="10">
        <f t="shared" si="125"/>
        <v>1</v>
      </c>
    </row>
    <row r="8064" spans="2:15" x14ac:dyDescent="0.3">
      <c r="B8064" s="10">
        <v>2026</v>
      </c>
      <c r="C8064" s="10" t="s">
        <v>36</v>
      </c>
      <c r="D8064" s="10" t="s">
        <v>31</v>
      </c>
      <c r="E8064" s="10" t="s">
        <v>24</v>
      </c>
      <c r="F8064" s="10" t="s">
        <v>25</v>
      </c>
      <c r="G8064" s="10" t="s">
        <v>44</v>
      </c>
      <c r="H8064" s="10" t="s">
        <v>39</v>
      </c>
      <c r="I8064" s="10" t="s">
        <v>34</v>
      </c>
      <c r="O8064" s="10">
        <f t="shared" si="125"/>
        <v>1</v>
      </c>
    </row>
    <row r="8065" spans="2:15" x14ac:dyDescent="0.3">
      <c r="B8065" s="10">
        <v>2026</v>
      </c>
      <c r="C8065" s="10" t="s">
        <v>36</v>
      </c>
      <c r="D8065" s="10" t="s">
        <v>31</v>
      </c>
      <c r="E8065" s="10" t="s">
        <v>24</v>
      </c>
      <c r="F8065" s="10" t="s">
        <v>18</v>
      </c>
      <c r="G8065" s="10" t="s">
        <v>26</v>
      </c>
      <c r="H8065" s="10" t="s">
        <v>39</v>
      </c>
      <c r="I8065" s="10" t="s">
        <v>28</v>
      </c>
      <c r="O8065" s="10">
        <f t="shared" si="125"/>
        <v>1</v>
      </c>
    </row>
    <row r="8066" spans="2:15" x14ac:dyDescent="0.3">
      <c r="B8066" s="10">
        <v>2026</v>
      </c>
      <c r="C8066" s="10" t="s">
        <v>22</v>
      </c>
      <c r="D8066" s="10" t="s">
        <v>31</v>
      </c>
      <c r="E8066" s="10" t="s">
        <v>17</v>
      </c>
      <c r="F8066" s="10" t="s">
        <v>18</v>
      </c>
      <c r="G8066" s="10" t="s">
        <v>32</v>
      </c>
      <c r="H8066" s="10" t="s">
        <v>27</v>
      </c>
      <c r="I8066" s="10" t="s">
        <v>28</v>
      </c>
      <c r="O8066" s="10">
        <f t="shared" si="125"/>
        <v>1</v>
      </c>
    </row>
    <row r="8067" spans="2:15" x14ac:dyDescent="0.3">
      <c r="B8067" s="10">
        <v>2022</v>
      </c>
      <c r="C8067" s="10" t="s">
        <v>36</v>
      </c>
      <c r="D8067" s="10" t="s">
        <v>33</v>
      </c>
      <c r="E8067" s="10" t="s">
        <v>24</v>
      </c>
      <c r="F8067" s="10" t="s">
        <v>18</v>
      </c>
      <c r="G8067" s="10" t="s">
        <v>26</v>
      </c>
      <c r="H8067" s="10" t="s">
        <v>27</v>
      </c>
      <c r="I8067" s="10" t="s">
        <v>28</v>
      </c>
      <c r="O8067" s="10">
        <f t="shared" si="125"/>
        <v>1</v>
      </c>
    </row>
    <row r="8068" spans="2:15" x14ac:dyDescent="0.3">
      <c r="B8068" s="10">
        <v>2025</v>
      </c>
      <c r="C8068" s="10" t="s">
        <v>22</v>
      </c>
      <c r="D8068" s="10" t="s">
        <v>37</v>
      </c>
      <c r="E8068" s="10" t="s">
        <v>35</v>
      </c>
      <c r="F8068" s="10" t="s">
        <v>18</v>
      </c>
      <c r="G8068" s="10" t="s">
        <v>44</v>
      </c>
      <c r="H8068" s="10" t="s">
        <v>27</v>
      </c>
      <c r="I8068" s="10" t="s">
        <v>28</v>
      </c>
      <c r="O8068" s="10">
        <f t="shared" si="125"/>
        <v>1</v>
      </c>
    </row>
    <row r="8069" spans="2:15" x14ac:dyDescent="0.3">
      <c r="B8069" s="10">
        <v>2026</v>
      </c>
      <c r="C8069" s="10" t="s">
        <v>36</v>
      </c>
      <c r="D8069" s="10" t="s">
        <v>16</v>
      </c>
      <c r="E8069" s="10" t="s">
        <v>35</v>
      </c>
      <c r="F8069" s="10" t="s">
        <v>30</v>
      </c>
      <c r="G8069" s="10" t="s">
        <v>19</v>
      </c>
      <c r="H8069" s="10" t="s">
        <v>27</v>
      </c>
      <c r="I8069" s="10" t="s">
        <v>28</v>
      </c>
      <c r="O8069" s="10">
        <f t="shared" ref="O8069:O8132" si="126">SUBTOTAL(103,B8069)</f>
        <v>1</v>
      </c>
    </row>
    <row r="8070" spans="2:15" x14ac:dyDescent="0.3">
      <c r="B8070" s="10">
        <v>2021</v>
      </c>
      <c r="C8070" s="10" t="s">
        <v>41</v>
      </c>
      <c r="D8070" s="10" t="s">
        <v>16</v>
      </c>
      <c r="E8070" s="10" t="s">
        <v>35</v>
      </c>
      <c r="F8070" s="10" t="s">
        <v>30</v>
      </c>
      <c r="G8070" s="10" t="s">
        <v>19</v>
      </c>
      <c r="H8070" s="10" t="s">
        <v>20</v>
      </c>
      <c r="I8070" s="10" t="s">
        <v>28</v>
      </c>
      <c r="O8070" s="10">
        <f t="shared" si="126"/>
        <v>1</v>
      </c>
    </row>
    <row r="8071" spans="2:15" x14ac:dyDescent="0.3">
      <c r="B8071" s="10">
        <v>2025</v>
      </c>
      <c r="C8071" s="10" t="s">
        <v>36</v>
      </c>
      <c r="D8071" s="10" t="s">
        <v>42</v>
      </c>
      <c r="E8071" s="10" t="s">
        <v>17</v>
      </c>
      <c r="F8071" s="10" t="s">
        <v>25</v>
      </c>
      <c r="G8071" s="10" t="s">
        <v>19</v>
      </c>
      <c r="H8071" s="10" t="s">
        <v>39</v>
      </c>
      <c r="I8071" s="10" t="s">
        <v>21</v>
      </c>
      <c r="O8071" s="10">
        <f t="shared" si="126"/>
        <v>1</v>
      </c>
    </row>
    <row r="8072" spans="2:15" x14ac:dyDescent="0.3">
      <c r="B8072" s="10">
        <v>2022</v>
      </c>
      <c r="C8072" s="10" t="s">
        <v>22</v>
      </c>
      <c r="D8072" s="10" t="s">
        <v>42</v>
      </c>
      <c r="E8072" s="10" t="s">
        <v>24</v>
      </c>
      <c r="F8072" s="10" t="s">
        <v>30</v>
      </c>
      <c r="G8072" s="10" t="s">
        <v>38</v>
      </c>
      <c r="H8072" s="10" t="s">
        <v>27</v>
      </c>
      <c r="I8072" s="10" t="s">
        <v>34</v>
      </c>
      <c r="O8072" s="10">
        <f t="shared" si="126"/>
        <v>1</v>
      </c>
    </row>
    <row r="8073" spans="2:15" x14ac:dyDescent="0.3">
      <c r="B8073" s="10">
        <v>2026</v>
      </c>
      <c r="C8073" s="10" t="s">
        <v>45</v>
      </c>
      <c r="D8073" s="10" t="s">
        <v>31</v>
      </c>
      <c r="E8073" s="10" t="s">
        <v>24</v>
      </c>
      <c r="F8073" s="10" t="s">
        <v>25</v>
      </c>
      <c r="G8073" s="10" t="s">
        <v>38</v>
      </c>
      <c r="H8073" s="10" t="s">
        <v>20</v>
      </c>
      <c r="I8073" s="10" t="s">
        <v>21</v>
      </c>
      <c r="O8073" s="10">
        <f t="shared" si="126"/>
        <v>1</v>
      </c>
    </row>
    <row r="8074" spans="2:15" x14ac:dyDescent="0.3">
      <c r="B8074" s="10">
        <v>2023</v>
      </c>
      <c r="C8074" s="10" t="s">
        <v>45</v>
      </c>
      <c r="D8074" s="10" t="s">
        <v>31</v>
      </c>
      <c r="E8074" s="10" t="s">
        <v>17</v>
      </c>
      <c r="F8074" s="10" t="s">
        <v>18</v>
      </c>
      <c r="G8074" s="10" t="s">
        <v>19</v>
      </c>
      <c r="H8074" s="10" t="s">
        <v>34</v>
      </c>
      <c r="I8074" s="10" t="s">
        <v>28</v>
      </c>
      <c r="O8074" s="10">
        <f t="shared" si="126"/>
        <v>1</v>
      </c>
    </row>
    <row r="8075" spans="2:15" x14ac:dyDescent="0.3">
      <c r="B8075" s="10">
        <v>2022</v>
      </c>
      <c r="C8075" s="10" t="s">
        <v>15</v>
      </c>
      <c r="D8075" s="10" t="s">
        <v>37</v>
      </c>
      <c r="E8075" s="10" t="s">
        <v>17</v>
      </c>
      <c r="F8075" s="10" t="s">
        <v>18</v>
      </c>
      <c r="G8075" s="10" t="s">
        <v>26</v>
      </c>
      <c r="H8075" s="10" t="s">
        <v>20</v>
      </c>
      <c r="I8075" s="10" t="s">
        <v>21</v>
      </c>
      <c r="O8075" s="10">
        <f t="shared" si="126"/>
        <v>1</v>
      </c>
    </row>
    <row r="8076" spans="2:15" x14ac:dyDescent="0.3">
      <c r="B8076" s="10">
        <v>2026</v>
      </c>
      <c r="C8076" s="10" t="s">
        <v>15</v>
      </c>
      <c r="D8076" s="10" t="s">
        <v>37</v>
      </c>
      <c r="E8076" s="10" t="s">
        <v>35</v>
      </c>
      <c r="F8076" s="10" t="s">
        <v>25</v>
      </c>
      <c r="G8076" s="10" t="s">
        <v>44</v>
      </c>
      <c r="H8076" s="10" t="s">
        <v>20</v>
      </c>
      <c r="I8076" s="10" t="s">
        <v>34</v>
      </c>
      <c r="O8076" s="10">
        <f t="shared" si="126"/>
        <v>1</v>
      </c>
    </row>
    <row r="8077" spans="2:15" x14ac:dyDescent="0.3">
      <c r="B8077" s="10">
        <v>2022</v>
      </c>
      <c r="C8077" s="10" t="s">
        <v>36</v>
      </c>
      <c r="D8077" s="10" t="s">
        <v>16</v>
      </c>
      <c r="E8077" s="10" t="s">
        <v>35</v>
      </c>
      <c r="F8077" s="10" t="s">
        <v>18</v>
      </c>
      <c r="G8077" s="10" t="s">
        <v>26</v>
      </c>
      <c r="H8077" s="10" t="s">
        <v>27</v>
      </c>
      <c r="I8077" s="10" t="s">
        <v>21</v>
      </c>
      <c r="O8077" s="10">
        <f t="shared" si="126"/>
        <v>1</v>
      </c>
    </row>
    <row r="8078" spans="2:15" x14ac:dyDescent="0.3">
      <c r="B8078" s="10">
        <v>2020</v>
      </c>
      <c r="C8078" s="10" t="s">
        <v>36</v>
      </c>
      <c r="D8078" s="10" t="s">
        <v>37</v>
      </c>
      <c r="E8078" s="10" t="s">
        <v>35</v>
      </c>
      <c r="F8078" s="10" t="s">
        <v>25</v>
      </c>
      <c r="G8078" s="10" t="s">
        <v>44</v>
      </c>
      <c r="H8078" s="10" t="s">
        <v>27</v>
      </c>
      <c r="I8078" s="10" t="s">
        <v>21</v>
      </c>
      <c r="O8078" s="10">
        <f t="shared" si="126"/>
        <v>1</v>
      </c>
    </row>
    <row r="8079" spans="2:15" x14ac:dyDescent="0.3">
      <c r="B8079" s="10">
        <v>2025</v>
      </c>
      <c r="C8079" s="10" t="s">
        <v>43</v>
      </c>
      <c r="D8079" s="10" t="s">
        <v>31</v>
      </c>
      <c r="E8079" s="10" t="s">
        <v>24</v>
      </c>
      <c r="F8079" s="10" t="s">
        <v>18</v>
      </c>
      <c r="G8079" s="10" t="s">
        <v>40</v>
      </c>
      <c r="H8079" s="10" t="s">
        <v>39</v>
      </c>
      <c r="I8079" s="10" t="s">
        <v>28</v>
      </c>
      <c r="O8079" s="10">
        <f t="shared" si="126"/>
        <v>1</v>
      </c>
    </row>
    <row r="8080" spans="2:15" x14ac:dyDescent="0.3">
      <c r="B8080" s="10">
        <v>2021</v>
      </c>
      <c r="C8080" s="10" t="s">
        <v>15</v>
      </c>
      <c r="D8080" s="10" t="s">
        <v>16</v>
      </c>
      <c r="E8080" s="10" t="s">
        <v>35</v>
      </c>
      <c r="F8080" s="10" t="s">
        <v>30</v>
      </c>
      <c r="G8080" s="10" t="s">
        <v>38</v>
      </c>
      <c r="H8080" s="10" t="s">
        <v>20</v>
      </c>
      <c r="I8080" s="10" t="s">
        <v>28</v>
      </c>
      <c r="O8080" s="10">
        <f t="shared" si="126"/>
        <v>1</v>
      </c>
    </row>
    <row r="8081" spans="2:15" x14ac:dyDescent="0.3">
      <c r="B8081" s="10">
        <v>2024</v>
      </c>
      <c r="C8081" s="10" t="s">
        <v>43</v>
      </c>
      <c r="D8081" s="10" t="s">
        <v>37</v>
      </c>
      <c r="E8081" s="10" t="s">
        <v>35</v>
      </c>
      <c r="F8081" s="10" t="s">
        <v>18</v>
      </c>
      <c r="G8081" s="10" t="s">
        <v>44</v>
      </c>
      <c r="H8081" s="10" t="s">
        <v>34</v>
      </c>
      <c r="I8081" s="10" t="s">
        <v>34</v>
      </c>
      <c r="O8081" s="10">
        <f t="shared" si="126"/>
        <v>1</v>
      </c>
    </row>
    <row r="8082" spans="2:15" x14ac:dyDescent="0.3">
      <c r="B8082" s="10">
        <v>2020</v>
      </c>
      <c r="C8082" s="10" t="s">
        <v>45</v>
      </c>
      <c r="D8082" s="10" t="s">
        <v>16</v>
      </c>
      <c r="E8082" s="10" t="s">
        <v>35</v>
      </c>
      <c r="F8082" s="10" t="s">
        <v>30</v>
      </c>
      <c r="G8082" s="10" t="s">
        <v>19</v>
      </c>
      <c r="H8082" s="10" t="s">
        <v>34</v>
      </c>
      <c r="I8082" s="10" t="s">
        <v>21</v>
      </c>
      <c r="O8082" s="10">
        <f t="shared" si="126"/>
        <v>1</v>
      </c>
    </row>
    <row r="8083" spans="2:15" x14ac:dyDescent="0.3">
      <c r="B8083" s="10">
        <v>2023</v>
      </c>
      <c r="C8083" s="10" t="s">
        <v>45</v>
      </c>
      <c r="D8083" s="10" t="s">
        <v>42</v>
      </c>
      <c r="E8083" s="10" t="s">
        <v>17</v>
      </c>
      <c r="F8083" s="10" t="s">
        <v>25</v>
      </c>
      <c r="G8083" s="10" t="s">
        <v>19</v>
      </c>
      <c r="H8083" s="10" t="s">
        <v>27</v>
      </c>
      <c r="I8083" s="10" t="s">
        <v>21</v>
      </c>
      <c r="O8083" s="10">
        <f t="shared" si="126"/>
        <v>1</v>
      </c>
    </row>
    <row r="8084" spans="2:15" x14ac:dyDescent="0.3">
      <c r="B8084" s="10">
        <v>2026</v>
      </c>
      <c r="C8084" s="10" t="s">
        <v>41</v>
      </c>
      <c r="D8084" s="10" t="s">
        <v>33</v>
      </c>
      <c r="E8084" s="10" t="s">
        <v>35</v>
      </c>
      <c r="F8084" s="10" t="s">
        <v>30</v>
      </c>
      <c r="G8084" s="10" t="s">
        <v>32</v>
      </c>
      <c r="H8084" s="10" t="s">
        <v>27</v>
      </c>
      <c r="I8084" s="10" t="s">
        <v>34</v>
      </c>
      <c r="O8084" s="10">
        <f t="shared" si="126"/>
        <v>1</v>
      </c>
    </row>
    <row r="8085" spans="2:15" x14ac:dyDescent="0.3">
      <c r="B8085" s="10">
        <v>2025</v>
      </c>
      <c r="C8085" s="10" t="s">
        <v>22</v>
      </c>
      <c r="D8085" s="10" t="s">
        <v>42</v>
      </c>
      <c r="E8085" s="10" t="s">
        <v>35</v>
      </c>
      <c r="F8085" s="10" t="s">
        <v>30</v>
      </c>
      <c r="G8085" s="10" t="s">
        <v>26</v>
      </c>
      <c r="H8085" s="10" t="s">
        <v>39</v>
      </c>
      <c r="I8085" s="10" t="s">
        <v>28</v>
      </c>
      <c r="O8085" s="10">
        <f t="shared" si="126"/>
        <v>1</v>
      </c>
    </row>
    <row r="8086" spans="2:15" x14ac:dyDescent="0.3">
      <c r="B8086" s="10">
        <v>2020</v>
      </c>
      <c r="C8086" s="10" t="s">
        <v>43</v>
      </c>
      <c r="D8086" s="10" t="s">
        <v>16</v>
      </c>
      <c r="E8086" s="10" t="s">
        <v>24</v>
      </c>
      <c r="F8086" s="10" t="s">
        <v>18</v>
      </c>
      <c r="G8086" s="10" t="s">
        <v>40</v>
      </c>
      <c r="H8086" s="10" t="s">
        <v>39</v>
      </c>
      <c r="I8086" s="10" t="s">
        <v>28</v>
      </c>
      <c r="O8086" s="10">
        <f t="shared" si="126"/>
        <v>1</v>
      </c>
    </row>
    <row r="8087" spans="2:15" x14ac:dyDescent="0.3">
      <c r="B8087" s="10">
        <v>2024</v>
      </c>
      <c r="C8087" s="10" t="s">
        <v>36</v>
      </c>
      <c r="D8087" s="10" t="s">
        <v>33</v>
      </c>
      <c r="E8087" s="10" t="s">
        <v>17</v>
      </c>
      <c r="F8087" s="10" t="s">
        <v>25</v>
      </c>
      <c r="G8087" s="10" t="s">
        <v>40</v>
      </c>
      <c r="H8087" s="10" t="s">
        <v>39</v>
      </c>
      <c r="I8087" s="10" t="s">
        <v>28</v>
      </c>
      <c r="O8087" s="10">
        <f t="shared" si="126"/>
        <v>1</v>
      </c>
    </row>
    <row r="8088" spans="2:15" x14ac:dyDescent="0.3">
      <c r="B8088" s="10">
        <v>2023</v>
      </c>
      <c r="C8088" s="10" t="s">
        <v>43</v>
      </c>
      <c r="D8088" s="10" t="s">
        <v>23</v>
      </c>
      <c r="E8088" s="10" t="s">
        <v>17</v>
      </c>
      <c r="F8088" s="10" t="s">
        <v>18</v>
      </c>
      <c r="G8088" s="10" t="s">
        <v>40</v>
      </c>
      <c r="H8088" s="10" t="s">
        <v>27</v>
      </c>
      <c r="I8088" s="10" t="s">
        <v>28</v>
      </c>
      <c r="O8088" s="10">
        <f t="shared" si="126"/>
        <v>1</v>
      </c>
    </row>
    <row r="8089" spans="2:15" x14ac:dyDescent="0.3">
      <c r="B8089" s="10">
        <v>2021</v>
      </c>
      <c r="C8089" s="10" t="s">
        <v>15</v>
      </c>
      <c r="D8089" s="10" t="s">
        <v>42</v>
      </c>
      <c r="E8089" s="10" t="s">
        <v>24</v>
      </c>
      <c r="F8089" s="10" t="s">
        <v>30</v>
      </c>
      <c r="G8089" s="10" t="s">
        <v>38</v>
      </c>
      <c r="H8089" s="10" t="s">
        <v>20</v>
      </c>
      <c r="I8089" s="10" t="s">
        <v>28</v>
      </c>
      <c r="O8089" s="10">
        <f t="shared" si="126"/>
        <v>1</v>
      </c>
    </row>
    <row r="8090" spans="2:15" x14ac:dyDescent="0.3">
      <c r="B8090" s="10">
        <v>2024</v>
      </c>
      <c r="C8090" s="10" t="s">
        <v>36</v>
      </c>
      <c r="D8090" s="10" t="s">
        <v>23</v>
      </c>
      <c r="E8090" s="10" t="s">
        <v>17</v>
      </c>
      <c r="F8090" s="10" t="s">
        <v>25</v>
      </c>
      <c r="G8090" s="10" t="s">
        <v>44</v>
      </c>
      <c r="H8090" s="10" t="s">
        <v>39</v>
      </c>
      <c r="I8090" s="10" t="s">
        <v>34</v>
      </c>
      <c r="O8090" s="10">
        <f t="shared" si="126"/>
        <v>1</v>
      </c>
    </row>
    <row r="8091" spans="2:15" x14ac:dyDescent="0.3">
      <c r="B8091" s="10">
        <v>2022</v>
      </c>
      <c r="C8091" s="10" t="s">
        <v>45</v>
      </c>
      <c r="D8091" s="10" t="s">
        <v>37</v>
      </c>
      <c r="E8091" s="10" t="s">
        <v>35</v>
      </c>
      <c r="F8091" s="10" t="s">
        <v>18</v>
      </c>
      <c r="G8091" s="10" t="s">
        <v>44</v>
      </c>
      <c r="H8091" s="10" t="s">
        <v>34</v>
      </c>
      <c r="I8091" s="10" t="s">
        <v>21</v>
      </c>
      <c r="O8091" s="10">
        <f t="shared" si="126"/>
        <v>1</v>
      </c>
    </row>
    <row r="8092" spans="2:15" x14ac:dyDescent="0.3">
      <c r="B8092" s="10">
        <v>2024</v>
      </c>
      <c r="C8092" s="10" t="s">
        <v>45</v>
      </c>
      <c r="D8092" s="10" t="s">
        <v>31</v>
      </c>
      <c r="E8092" s="10" t="s">
        <v>35</v>
      </c>
      <c r="F8092" s="10" t="s">
        <v>30</v>
      </c>
      <c r="G8092" s="10" t="s">
        <v>19</v>
      </c>
      <c r="H8092" s="10" t="s">
        <v>34</v>
      </c>
      <c r="I8092" s="10" t="s">
        <v>28</v>
      </c>
      <c r="O8092" s="10">
        <f t="shared" si="126"/>
        <v>1</v>
      </c>
    </row>
    <row r="8093" spans="2:15" x14ac:dyDescent="0.3">
      <c r="B8093" s="10">
        <v>2020</v>
      </c>
      <c r="C8093" s="10" t="s">
        <v>45</v>
      </c>
      <c r="D8093" s="10" t="s">
        <v>37</v>
      </c>
      <c r="E8093" s="10" t="s">
        <v>24</v>
      </c>
      <c r="F8093" s="10" t="s">
        <v>18</v>
      </c>
      <c r="G8093" s="10" t="s">
        <v>32</v>
      </c>
      <c r="H8093" s="10" t="s">
        <v>34</v>
      </c>
      <c r="I8093" s="10" t="s">
        <v>34</v>
      </c>
      <c r="O8093" s="10">
        <f t="shared" si="126"/>
        <v>1</v>
      </c>
    </row>
    <row r="8094" spans="2:15" x14ac:dyDescent="0.3">
      <c r="B8094" s="10">
        <v>2022</v>
      </c>
      <c r="C8094" s="10" t="s">
        <v>45</v>
      </c>
      <c r="D8094" s="10" t="s">
        <v>31</v>
      </c>
      <c r="E8094" s="10" t="s">
        <v>24</v>
      </c>
      <c r="F8094" s="10" t="s">
        <v>30</v>
      </c>
      <c r="G8094" s="10" t="s">
        <v>44</v>
      </c>
      <c r="H8094" s="10" t="s">
        <v>39</v>
      </c>
      <c r="I8094" s="10" t="s">
        <v>28</v>
      </c>
      <c r="O8094" s="10">
        <f t="shared" si="126"/>
        <v>1</v>
      </c>
    </row>
    <row r="8095" spans="2:15" x14ac:dyDescent="0.3">
      <c r="B8095" s="10">
        <v>2025</v>
      </c>
      <c r="C8095" s="10" t="s">
        <v>45</v>
      </c>
      <c r="D8095" s="10" t="s">
        <v>33</v>
      </c>
      <c r="E8095" s="10" t="s">
        <v>24</v>
      </c>
      <c r="F8095" s="10" t="s">
        <v>30</v>
      </c>
      <c r="G8095" s="10" t="s">
        <v>19</v>
      </c>
      <c r="H8095" s="10" t="s">
        <v>20</v>
      </c>
      <c r="I8095" s="10" t="s">
        <v>28</v>
      </c>
      <c r="O8095" s="10">
        <f t="shared" si="126"/>
        <v>1</v>
      </c>
    </row>
    <row r="8096" spans="2:15" x14ac:dyDescent="0.3">
      <c r="B8096" s="10">
        <v>2026</v>
      </c>
      <c r="C8096" s="10" t="s">
        <v>36</v>
      </c>
      <c r="D8096" s="10" t="s">
        <v>42</v>
      </c>
      <c r="E8096" s="10" t="s">
        <v>24</v>
      </c>
      <c r="F8096" s="10" t="s">
        <v>30</v>
      </c>
      <c r="G8096" s="10" t="s">
        <v>38</v>
      </c>
      <c r="H8096" s="10" t="s">
        <v>27</v>
      </c>
      <c r="I8096" s="10" t="s">
        <v>21</v>
      </c>
      <c r="O8096" s="10">
        <f t="shared" si="126"/>
        <v>1</v>
      </c>
    </row>
    <row r="8097" spans="2:15" x14ac:dyDescent="0.3">
      <c r="B8097" s="10">
        <v>2022</v>
      </c>
      <c r="C8097" s="10" t="s">
        <v>36</v>
      </c>
      <c r="D8097" s="10" t="s">
        <v>42</v>
      </c>
      <c r="E8097" s="10" t="s">
        <v>24</v>
      </c>
      <c r="F8097" s="10" t="s">
        <v>25</v>
      </c>
      <c r="G8097" s="10" t="s">
        <v>44</v>
      </c>
      <c r="H8097" s="10" t="s">
        <v>39</v>
      </c>
      <c r="I8097" s="10" t="s">
        <v>21</v>
      </c>
      <c r="O8097" s="10">
        <f t="shared" si="126"/>
        <v>1</v>
      </c>
    </row>
    <row r="8098" spans="2:15" x14ac:dyDescent="0.3">
      <c r="B8098" s="10">
        <v>2024</v>
      </c>
      <c r="C8098" s="10" t="s">
        <v>45</v>
      </c>
      <c r="D8098" s="10" t="s">
        <v>23</v>
      </c>
      <c r="E8098" s="10" t="s">
        <v>35</v>
      </c>
      <c r="F8098" s="10" t="s">
        <v>18</v>
      </c>
      <c r="G8098" s="10" t="s">
        <v>38</v>
      </c>
      <c r="H8098" s="10" t="s">
        <v>39</v>
      </c>
      <c r="I8098" s="10" t="s">
        <v>28</v>
      </c>
      <c r="O8098" s="10">
        <f t="shared" si="126"/>
        <v>1</v>
      </c>
    </row>
    <row r="8099" spans="2:15" x14ac:dyDescent="0.3">
      <c r="B8099" s="10">
        <v>2024</v>
      </c>
      <c r="C8099" s="10" t="s">
        <v>36</v>
      </c>
      <c r="D8099" s="10" t="s">
        <v>37</v>
      </c>
      <c r="E8099" s="10" t="s">
        <v>24</v>
      </c>
      <c r="F8099" s="10" t="s">
        <v>30</v>
      </c>
      <c r="G8099" s="10" t="s">
        <v>26</v>
      </c>
      <c r="H8099" s="10" t="s">
        <v>20</v>
      </c>
      <c r="I8099" s="10" t="s">
        <v>28</v>
      </c>
      <c r="O8099" s="10">
        <f t="shared" si="126"/>
        <v>1</v>
      </c>
    </row>
    <row r="8100" spans="2:15" x14ac:dyDescent="0.3">
      <c r="B8100" s="10">
        <v>2023</v>
      </c>
      <c r="C8100" s="10" t="s">
        <v>45</v>
      </c>
      <c r="D8100" s="10" t="s">
        <v>31</v>
      </c>
      <c r="E8100" s="10" t="s">
        <v>24</v>
      </c>
      <c r="F8100" s="10" t="s">
        <v>30</v>
      </c>
      <c r="G8100" s="10" t="s">
        <v>38</v>
      </c>
      <c r="H8100" s="10" t="s">
        <v>27</v>
      </c>
      <c r="I8100" s="10" t="s">
        <v>28</v>
      </c>
      <c r="O8100" s="10">
        <f t="shared" si="126"/>
        <v>1</v>
      </c>
    </row>
    <row r="8101" spans="2:15" x14ac:dyDescent="0.3">
      <c r="B8101" s="10">
        <v>2025</v>
      </c>
      <c r="C8101" s="10" t="s">
        <v>43</v>
      </c>
      <c r="D8101" s="10" t="s">
        <v>33</v>
      </c>
      <c r="E8101" s="10" t="s">
        <v>35</v>
      </c>
      <c r="F8101" s="10" t="s">
        <v>25</v>
      </c>
      <c r="G8101" s="10" t="s">
        <v>40</v>
      </c>
      <c r="H8101" s="10" t="s">
        <v>20</v>
      </c>
      <c r="I8101" s="10" t="s">
        <v>28</v>
      </c>
      <c r="O8101" s="10">
        <f t="shared" si="126"/>
        <v>1</v>
      </c>
    </row>
    <row r="8102" spans="2:15" x14ac:dyDescent="0.3">
      <c r="B8102" s="10">
        <v>2020</v>
      </c>
      <c r="C8102" s="10" t="s">
        <v>29</v>
      </c>
      <c r="D8102" s="10" t="s">
        <v>33</v>
      </c>
      <c r="E8102" s="10" t="s">
        <v>24</v>
      </c>
      <c r="F8102" s="10" t="s">
        <v>30</v>
      </c>
      <c r="G8102" s="10" t="s">
        <v>40</v>
      </c>
      <c r="H8102" s="10" t="s">
        <v>34</v>
      </c>
      <c r="I8102" s="10" t="s">
        <v>28</v>
      </c>
      <c r="O8102" s="10">
        <f t="shared" si="126"/>
        <v>1</v>
      </c>
    </row>
    <row r="8103" spans="2:15" x14ac:dyDescent="0.3">
      <c r="B8103" s="10">
        <v>2023</v>
      </c>
      <c r="C8103" s="10" t="s">
        <v>43</v>
      </c>
      <c r="D8103" s="10" t="s">
        <v>16</v>
      </c>
      <c r="E8103" s="10" t="s">
        <v>35</v>
      </c>
      <c r="F8103" s="10" t="s">
        <v>25</v>
      </c>
      <c r="G8103" s="10" t="s">
        <v>26</v>
      </c>
      <c r="H8103" s="10" t="s">
        <v>27</v>
      </c>
      <c r="I8103" s="10" t="s">
        <v>28</v>
      </c>
      <c r="O8103" s="10">
        <f t="shared" si="126"/>
        <v>1</v>
      </c>
    </row>
    <row r="8104" spans="2:15" x14ac:dyDescent="0.3">
      <c r="B8104" s="10">
        <v>2022</v>
      </c>
      <c r="C8104" s="10" t="s">
        <v>29</v>
      </c>
      <c r="D8104" s="10" t="s">
        <v>31</v>
      </c>
      <c r="E8104" s="10" t="s">
        <v>17</v>
      </c>
      <c r="F8104" s="10" t="s">
        <v>30</v>
      </c>
      <c r="G8104" s="10" t="s">
        <v>44</v>
      </c>
      <c r="H8104" s="10" t="s">
        <v>39</v>
      </c>
      <c r="I8104" s="10" t="s">
        <v>21</v>
      </c>
      <c r="O8104" s="10">
        <f t="shared" si="126"/>
        <v>1</v>
      </c>
    </row>
    <row r="8105" spans="2:15" x14ac:dyDescent="0.3">
      <c r="B8105" s="10">
        <v>2021</v>
      </c>
      <c r="C8105" s="10" t="s">
        <v>41</v>
      </c>
      <c r="D8105" s="10" t="s">
        <v>16</v>
      </c>
      <c r="E8105" s="10" t="s">
        <v>24</v>
      </c>
      <c r="F8105" s="10" t="s">
        <v>25</v>
      </c>
      <c r="G8105" s="10" t="s">
        <v>26</v>
      </c>
      <c r="H8105" s="10" t="s">
        <v>39</v>
      </c>
      <c r="I8105" s="10" t="s">
        <v>28</v>
      </c>
      <c r="O8105" s="10">
        <f t="shared" si="126"/>
        <v>1</v>
      </c>
    </row>
    <row r="8106" spans="2:15" x14ac:dyDescent="0.3">
      <c r="B8106" s="10">
        <v>2024</v>
      </c>
      <c r="C8106" s="10" t="s">
        <v>15</v>
      </c>
      <c r="D8106" s="10" t="s">
        <v>31</v>
      </c>
      <c r="E8106" s="10" t="s">
        <v>24</v>
      </c>
      <c r="F8106" s="10" t="s">
        <v>25</v>
      </c>
      <c r="G8106" s="10" t="s">
        <v>40</v>
      </c>
      <c r="H8106" s="10" t="s">
        <v>34</v>
      </c>
      <c r="I8106" s="10" t="s">
        <v>21</v>
      </c>
      <c r="O8106" s="10">
        <f t="shared" si="126"/>
        <v>1</v>
      </c>
    </row>
    <row r="8107" spans="2:15" x14ac:dyDescent="0.3">
      <c r="B8107" s="10">
        <v>2020</v>
      </c>
      <c r="C8107" s="10" t="s">
        <v>45</v>
      </c>
      <c r="D8107" s="10" t="s">
        <v>31</v>
      </c>
      <c r="E8107" s="10" t="s">
        <v>17</v>
      </c>
      <c r="F8107" s="10" t="s">
        <v>25</v>
      </c>
      <c r="G8107" s="10" t="s">
        <v>26</v>
      </c>
      <c r="H8107" s="10" t="s">
        <v>39</v>
      </c>
      <c r="I8107" s="10" t="s">
        <v>28</v>
      </c>
      <c r="O8107" s="10">
        <f t="shared" si="126"/>
        <v>1</v>
      </c>
    </row>
    <row r="8108" spans="2:15" x14ac:dyDescent="0.3">
      <c r="B8108" s="10">
        <v>2024</v>
      </c>
      <c r="C8108" s="10" t="s">
        <v>29</v>
      </c>
      <c r="D8108" s="10" t="s">
        <v>33</v>
      </c>
      <c r="E8108" s="10" t="s">
        <v>24</v>
      </c>
      <c r="F8108" s="10" t="s">
        <v>25</v>
      </c>
      <c r="G8108" s="10" t="s">
        <v>32</v>
      </c>
      <c r="H8108" s="10" t="s">
        <v>39</v>
      </c>
      <c r="I8108" s="10" t="s">
        <v>21</v>
      </c>
      <c r="O8108" s="10">
        <f t="shared" si="126"/>
        <v>1</v>
      </c>
    </row>
    <row r="8109" spans="2:15" x14ac:dyDescent="0.3">
      <c r="B8109" s="10">
        <v>2026</v>
      </c>
      <c r="C8109" s="10" t="s">
        <v>41</v>
      </c>
      <c r="D8109" s="10" t="s">
        <v>16</v>
      </c>
      <c r="E8109" s="10" t="s">
        <v>24</v>
      </c>
      <c r="F8109" s="10" t="s">
        <v>18</v>
      </c>
      <c r="G8109" s="10" t="s">
        <v>38</v>
      </c>
      <c r="H8109" s="10" t="s">
        <v>34</v>
      </c>
      <c r="I8109" s="10" t="s">
        <v>28</v>
      </c>
      <c r="O8109" s="10">
        <f t="shared" si="126"/>
        <v>1</v>
      </c>
    </row>
    <row r="8110" spans="2:15" x14ac:dyDescent="0.3">
      <c r="B8110" s="10">
        <v>2022</v>
      </c>
      <c r="C8110" s="10" t="s">
        <v>15</v>
      </c>
      <c r="D8110" s="10" t="s">
        <v>31</v>
      </c>
      <c r="E8110" s="10" t="s">
        <v>24</v>
      </c>
      <c r="F8110" s="10" t="s">
        <v>18</v>
      </c>
      <c r="G8110" s="10" t="s">
        <v>40</v>
      </c>
      <c r="H8110" s="10" t="s">
        <v>27</v>
      </c>
      <c r="I8110" s="10" t="s">
        <v>28</v>
      </c>
      <c r="O8110" s="10">
        <f t="shared" si="126"/>
        <v>1</v>
      </c>
    </row>
    <row r="8111" spans="2:15" x14ac:dyDescent="0.3">
      <c r="B8111" s="10">
        <v>2020</v>
      </c>
      <c r="C8111" s="10" t="s">
        <v>15</v>
      </c>
      <c r="D8111" s="10" t="s">
        <v>42</v>
      </c>
      <c r="E8111" s="10" t="s">
        <v>17</v>
      </c>
      <c r="F8111" s="10" t="s">
        <v>25</v>
      </c>
      <c r="G8111" s="10" t="s">
        <v>32</v>
      </c>
      <c r="H8111" s="10" t="s">
        <v>20</v>
      </c>
      <c r="I8111" s="10" t="s">
        <v>34</v>
      </c>
      <c r="O8111" s="10">
        <f t="shared" si="126"/>
        <v>1</v>
      </c>
    </row>
    <row r="8112" spans="2:15" x14ac:dyDescent="0.3">
      <c r="B8112" s="10">
        <v>2020</v>
      </c>
      <c r="C8112" s="10" t="s">
        <v>15</v>
      </c>
      <c r="D8112" s="10" t="s">
        <v>31</v>
      </c>
      <c r="E8112" s="10" t="s">
        <v>17</v>
      </c>
      <c r="F8112" s="10" t="s">
        <v>18</v>
      </c>
      <c r="G8112" s="10" t="s">
        <v>19</v>
      </c>
      <c r="H8112" s="10" t="s">
        <v>20</v>
      </c>
      <c r="I8112" s="10" t="s">
        <v>34</v>
      </c>
      <c r="O8112" s="10">
        <f t="shared" si="126"/>
        <v>1</v>
      </c>
    </row>
    <row r="8113" spans="2:15" x14ac:dyDescent="0.3">
      <c r="B8113" s="10">
        <v>2022</v>
      </c>
      <c r="C8113" s="10" t="s">
        <v>15</v>
      </c>
      <c r="D8113" s="10" t="s">
        <v>23</v>
      </c>
      <c r="E8113" s="10" t="s">
        <v>17</v>
      </c>
      <c r="F8113" s="10" t="s">
        <v>18</v>
      </c>
      <c r="G8113" s="10" t="s">
        <v>19</v>
      </c>
      <c r="H8113" s="10" t="s">
        <v>39</v>
      </c>
      <c r="I8113" s="10" t="s">
        <v>28</v>
      </c>
      <c r="O8113" s="10">
        <f t="shared" si="126"/>
        <v>1</v>
      </c>
    </row>
    <row r="8114" spans="2:15" x14ac:dyDescent="0.3">
      <c r="B8114" s="10">
        <v>2025</v>
      </c>
      <c r="C8114" s="10" t="s">
        <v>22</v>
      </c>
      <c r="D8114" s="10" t="s">
        <v>37</v>
      </c>
      <c r="E8114" s="10" t="s">
        <v>17</v>
      </c>
      <c r="F8114" s="10" t="s">
        <v>30</v>
      </c>
      <c r="G8114" s="10" t="s">
        <v>44</v>
      </c>
      <c r="H8114" s="10" t="s">
        <v>20</v>
      </c>
      <c r="I8114" s="10" t="s">
        <v>21</v>
      </c>
      <c r="O8114" s="10">
        <f t="shared" si="126"/>
        <v>1</v>
      </c>
    </row>
    <row r="8115" spans="2:15" x14ac:dyDescent="0.3">
      <c r="B8115" s="10">
        <v>2020</v>
      </c>
      <c r="C8115" s="10" t="s">
        <v>22</v>
      </c>
      <c r="D8115" s="10" t="s">
        <v>31</v>
      </c>
      <c r="E8115" s="10" t="s">
        <v>35</v>
      </c>
      <c r="F8115" s="10" t="s">
        <v>25</v>
      </c>
      <c r="G8115" s="10" t="s">
        <v>40</v>
      </c>
      <c r="H8115" s="10" t="s">
        <v>34</v>
      </c>
      <c r="I8115" s="10" t="s">
        <v>28</v>
      </c>
      <c r="O8115" s="10">
        <f t="shared" si="126"/>
        <v>1</v>
      </c>
    </row>
    <row r="8116" spans="2:15" x14ac:dyDescent="0.3">
      <c r="B8116" s="10">
        <v>2023</v>
      </c>
      <c r="C8116" s="10" t="s">
        <v>15</v>
      </c>
      <c r="D8116" s="10" t="s">
        <v>33</v>
      </c>
      <c r="E8116" s="10" t="s">
        <v>17</v>
      </c>
      <c r="F8116" s="10" t="s">
        <v>30</v>
      </c>
      <c r="G8116" s="10" t="s">
        <v>32</v>
      </c>
      <c r="H8116" s="10" t="s">
        <v>34</v>
      </c>
      <c r="I8116" s="10" t="s">
        <v>28</v>
      </c>
      <c r="O8116" s="10">
        <f t="shared" si="126"/>
        <v>1</v>
      </c>
    </row>
    <row r="8117" spans="2:15" x14ac:dyDescent="0.3">
      <c r="B8117" s="10">
        <v>2022</v>
      </c>
      <c r="C8117" s="10" t="s">
        <v>43</v>
      </c>
      <c r="D8117" s="10" t="s">
        <v>23</v>
      </c>
      <c r="E8117" s="10" t="s">
        <v>17</v>
      </c>
      <c r="F8117" s="10" t="s">
        <v>18</v>
      </c>
      <c r="G8117" s="10" t="s">
        <v>19</v>
      </c>
      <c r="H8117" s="10" t="s">
        <v>27</v>
      </c>
      <c r="I8117" s="10" t="s">
        <v>21</v>
      </c>
      <c r="O8117" s="10">
        <f t="shared" si="126"/>
        <v>1</v>
      </c>
    </row>
    <row r="8118" spans="2:15" x14ac:dyDescent="0.3">
      <c r="B8118" s="10">
        <v>2022</v>
      </c>
      <c r="C8118" s="10" t="s">
        <v>29</v>
      </c>
      <c r="D8118" s="10" t="s">
        <v>33</v>
      </c>
      <c r="E8118" s="10" t="s">
        <v>17</v>
      </c>
      <c r="F8118" s="10" t="s">
        <v>25</v>
      </c>
      <c r="G8118" s="10" t="s">
        <v>19</v>
      </c>
      <c r="H8118" s="10" t="s">
        <v>27</v>
      </c>
      <c r="I8118" s="10" t="s">
        <v>28</v>
      </c>
      <c r="O8118" s="10">
        <f t="shared" si="126"/>
        <v>1</v>
      </c>
    </row>
    <row r="8119" spans="2:15" x14ac:dyDescent="0.3">
      <c r="B8119" s="10">
        <v>2022</v>
      </c>
      <c r="C8119" s="10" t="s">
        <v>36</v>
      </c>
      <c r="D8119" s="10" t="s">
        <v>31</v>
      </c>
      <c r="E8119" s="10" t="s">
        <v>17</v>
      </c>
      <c r="F8119" s="10" t="s">
        <v>30</v>
      </c>
      <c r="G8119" s="10" t="s">
        <v>26</v>
      </c>
      <c r="H8119" s="10" t="s">
        <v>20</v>
      </c>
      <c r="I8119" s="10" t="s">
        <v>28</v>
      </c>
      <c r="O8119" s="10">
        <f t="shared" si="126"/>
        <v>1</v>
      </c>
    </row>
    <row r="8120" spans="2:15" x14ac:dyDescent="0.3">
      <c r="B8120" s="10">
        <v>2024</v>
      </c>
      <c r="C8120" s="10" t="s">
        <v>29</v>
      </c>
      <c r="D8120" s="10" t="s">
        <v>37</v>
      </c>
      <c r="E8120" s="10" t="s">
        <v>17</v>
      </c>
      <c r="F8120" s="10" t="s">
        <v>30</v>
      </c>
      <c r="G8120" s="10" t="s">
        <v>40</v>
      </c>
      <c r="H8120" s="10" t="s">
        <v>27</v>
      </c>
      <c r="I8120" s="10" t="s">
        <v>21</v>
      </c>
      <c r="O8120" s="10">
        <f t="shared" si="126"/>
        <v>1</v>
      </c>
    </row>
    <row r="8121" spans="2:15" x14ac:dyDescent="0.3">
      <c r="B8121" s="10">
        <v>2024</v>
      </c>
      <c r="C8121" s="10" t="s">
        <v>45</v>
      </c>
      <c r="D8121" s="10" t="s">
        <v>42</v>
      </c>
      <c r="E8121" s="10" t="s">
        <v>35</v>
      </c>
      <c r="F8121" s="10" t="s">
        <v>18</v>
      </c>
      <c r="G8121" s="10" t="s">
        <v>26</v>
      </c>
      <c r="H8121" s="10" t="s">
        <v>27</v>
      </c>
      <c r="I8121" s="10" t="s">
        <v>34</v>
      </c>
      <c r="O8121" s="10">
        <f t="shared" si="126"/>
        <v>1</v>
      </c>
    </row>
    <row r="8122" spans="2:15" x14ac:dyDescent="0.3">
      <c r="B8122" s="10">
        <v>2026</v>
      </c>
      <c r="C8122" s="10" t="s">
        <v>15</v>
      </c>
      <c r="D8122" s="10" t="s">
        <v>33</v>
      </c>
      <c r="E8122" s="10" t="s">
        <v>17</v>
      </c>
      <c r="F8122" s="10" t="s">
        <v>18</v>
      </c>
      <c r="G8122" s="10" t="s">
        <v>26</v>
      </c>
      <c r="H8122" s="10" t="s">
        <v>20</v>
      </c>
      <c r="I8122" s="10" t="s">
        <v>28</v>
      </c>
      <c r="O8122" s="10">
        <f t="shared" si="126"/>
        <v>1</v>
      </c>
    </row>
    <row r="8123" spans="2:15" x14ac:dyDescent="0.3">
      <c r="B8123" s="10">
        <v>2026</v>
      </c>
      <c r="C8123" s="10" t="s">
        <v>45</v>
      </c>
      <c r="D8123" s="10" t="s">
        <v>23</v>
      </c>
      <c r="E8123" s="10" t="s">
        <v>24</v>
      </c>
      <c r="F8123" s="10" t="s">
        <v>18</v>
      </c>
      <c r="G8123" s="10" t="s">
        <v>44</v>
      </c>
      <c r="H8123" s="10" t="s">
        <v>27</v>
      </c>
      <c r="I8123" s="10" t="s">
        <v>34</v>
      </c>
      <c r="O8123" s="10">
        <f t="shared" si="126"/>
        <v>1</v>
      </c>
    </row>
    <row r="8124" spans="2:15" x14ac:dyDescent="0.3">
      <c r="B8124" s="10">
        <v>2026</v>
      </c>
      <c r="C8124" s="10" t="s">
        <v>41</v>
      </c>
      <c r="D8124" s="10" t="s">
        <v>37</v>
      </c>
      <c r="E8124" s="10" t="s">
        <v>24</v>
      </c>
      <c r="F8124" s="10" t="s">
        <v>25</v>
      </c>
      <c r="G8124" s="10" t="s">
        <v>44</v>
      </c>
      <c r="H8124" s="10" t="s">
        <v>34</v>
      </c>
      <c r="I8124" s="10" t="s">
        <v>34</v>
      </c>
      <c r="O8124" s="10">
        <f t="shared" si="126"/>
        <v>1</v>
      </c>
    </row>
    <row r="8125" spans="2:15" x14ac:dyDescent="0.3">
      <c r="B8125" s="10">
        <v>2020</v>
      </c>
      <c r="C8125" s="10" t="s">
        <v>45</v>
      </c>
      <c r="D8125" s="10" t="s">
        <v>23</v>
      </c>
      <c r="E8125" s="10" t="s">
        <v>17</v>
      </c>
      <c r="F8125" s="10" t="s">
        <v>18</v>
      </c>
      <c r="G8125" s="10" t="s">
        <v>38</v>
      </c>
      <c r="H8125" s="10" t="s">
        <v>27</v>
      </c>
      <c r="I8125" s="10" t="s">
        <v>21</v>
      </c>
      <c r="O8125" s="10">
        <f t="shared" si="126"/>
        <v>1</v>
      </c>
    </row>
    <row r="8126" spans="2:15" x14ac:dyDescent="0.3">
      <c r="B8126" s="10">
        <v>2020</v>
      </c>
      <c r="C8126" s="10" t="s">
        <v>41</v>
      </c>
      <c r="D8126" s="10" t="s">
        <v>37</v>
      </c>
      <c r="E8126" s="10" t="s">
        <v>24</v>
      </c>
      <c r="F8126" s="10" t="s">
        <v>25</v>
      </c>
      <c r="G8126" s="10" t="s">
        <v>44</v>
      </c>
      <c r="H8126" s="10" t="s">
        <v>20</v>
      </c>
      <c r="I8126" s="10" t="s">
        <v>28</v>
      </c>
      <c r="O8126" s="10">
        <f t="shared" si="126"/>
        <v>1</v>
      </c>
    </row>
    <row r="8127" spans="2:15" x14ac:dyDescent="0.3">
      <c r="B8127" s="10">
        <v>2021</v>
      </c>
      <c r="C8127" s="10" t="s">
        <v>43</v>
      </c>
      <c r="D8127" s="10" t="s">
        <v>33</v>
      </c>
      <c r="E8127" s="10" t="s">
        <v>24</v>
      </c>
      <c r="F8127" s="10" t="s">
        <v>18</v>
      </c>
      <c r="G8127" s="10" t="s">
        <v>44</v>
      </c>
      <c r="H8127" s="10" t="s">
        <v>34</v>
      </c>
      <c r="I8127" s="10" t="s">
        <v>21</v>
      </c>
      <c r="O8127" s="10">
        <f t="shared" si="126"/>
        <v>1</v>
      </c>
    </row>
    <row r="8128" spans="2:15" x14ac:dyDescent="0.3">
      <c r="B8128" s="10">
        <v>2021</v>
      </c>
      <c r="C8128" s="10" t="s">
        <v>41</v>
      </c>
      <c r="D8128" s="10" t="s">
        <v>33</v>
      </c>
      <c r="E8128" s="10" t="s">
        <v>35</v>
      </c>
      <c r="F8128" s="10" t="s">
        <v>25</v>
      </c>
      <c r="G8128" s="10" t="s">
        <v>26</v>
      </c>
      <c r="H8128" s="10" t="s">
        <v>20</v>
      </c>
      <c r="I8128" s="10" t="s">
        <v>28</v>
      </c>
      <c r="O8128" s="10">
        <f t="shared" si="126"/>
        <v>1</v>
      </c>
    </row>
    <row r="8129" spans="2:15" x14ac:dyDescent="0.3">
      <c r="B8129" s="10">
        <v>2020</v>
      </c>
      <c r="C8129" s="10" t="s">
        <v>45</v>
      </c>
      <c r="D8129" s="10" t="s">
        <v>33</v>
      </c>
      <c r="E8129" s="10" t="s">
        <v>17</v>
      </c>
      <c r="F8129" s="10" t="s">
        <v>18</v>
      </c>
      <c r="G8129" s="10" t="s">
        <v>32</v>
      </c>
      <c r="H8129" s="10" t="s">
        <v>34</v>
      </c>
      <c r="I8129" s="10" t="s">
        <v>28</v>
      </c>
      <c r="O8129" s="10">
        <f t="shared" si="126"/>
        <v>1</v>
      </c>
    </row>
    <row r="8130" spans="2:15" x14ac:dyDescent="0.3">
      <c r="B8130" s="10">
        <v>2023</v>
      </c>
      <c r="C8130" s="10" t="s">
        <v>41</v>
      </c>
      <c r="D8130" s="10" t="s">
        <v>23</v>
      </c>
      <c r="E8130" s="10" t="s">
        <v>24</v>
      </c>
      <c r="F8130" s="10" t="s">
        <v>30</v>
      </c>
      <c r="G8130" s="10" t="s">
        <v>32</v>
      </c>
      <c r="H8130" s="10" t="s">
        <v>20</v>
      </c>
      <c r="I8130" s="10" t="s">
        <v>21</v>
      </c>
      <c r="O8130" s="10">
        <f t="shared" si="126"/>
        <v>1</v>
      </c>
    </row>
    <row r="8131" spans="2:15" x14ac:dyDescent="0.3">
      <c r="B8131" s="10">
        <v>2022</v>
      </c>
      <c r="C8131" s="10" t="s">
        <v>29</v>
      </c>
      <c r="D8131" s="10" t="s">
        <v>16</v>
      </c>
      <c r="E8131" s="10" t="s">
        <v>24</v>
      </c>
      <c r="F8131" s="10" t="s">
        <v>18</v>
      </c>
      <c r="G8131" s="10" t="s">
        <v>32</v>
      </c>
      <c r="H8131" s="10" t="s">
        <v>34</v>
      </c>
      <c r="I8131" s="10" t="s">
        <v>21</v>
      </c>
      <c r="O8131" s="10">
        <f t="shared" si="126"/>
        <v>1</v>
      </c>
    </row>
    <row r="8132" spans="2:15" x14ac:dyDescent="0.3">
      <c r="B8132" s="10">
        <v>2024</v>
      </c>
      <c r="C8132" s="10" t="s">
        <v>41</v>
      </c>
      <c r="D8132" s="10" t="s">
        <v>31</v>
      </c>
      <c r="E8132" s="10" t="s">
        <v>17</v>
      </c>
      <c r="F8132" s="10" t="s">
        <v>30</v>
      </c>
      <c r="G8132" s="10" t="s">
        <v>32</v>
      </c>
      <c r="H8132" s="10" t="s">
        <v>39</v>
      </c>
      <c r="I8132" s="10" t="s">
        <v>28</v>
      </c>
      <c r="O8132" s="10">
        <f t="shared" si="126"/>
        <v>1</v>
      </c>
    </row>
    <row r="8133" spans="2:15" x14ac:dyDescent="0.3">
      <c r="B8133" s="10">
        <v>2021</v>
      </c>
      <c r="C8133" s="10" t="s">
        <v>29</v>
      </c>
      <c r="D8133" s="10" t="s">
        <v>33</v>
      </c>
      <c r="E8133" s="10" t="s">
        <v>17</v>
      </c>
      <c r="F8133" s="10" t="s">
        <v>30</v>
      </c>
      <c r="G8133" s="10" t="s">
        <v>40</v>
      </c>
      <c r="H8133" s="10" t="s">
        <v>27</v>
      </c>
      <c r="I8133" s="10" t="s">
        <v>21</v>
      </c>
      <c r="O8133" s="10">
        <f t="shared" ref="O8133:O8196" si="127">SUBTOTAL(103,B8133)</f>
        <v>1</v>
      </c>
    </row>
    <row r="8134" spans="2:15" x14ac:dyDescent="0.3">
      <c r="B8134" s="10">
        <v>2022</v>
      </c>
      <c r="C8134" s="10" t="s">
        <v>29</v>
      </c>
      <c r="D8134" s="10" t="s">
        <v>23</v>
      </c>
      <c r="E8134" s="10" t="s">
        <v>24</v>
      </c>
      <c r="F8134" s="10" t="s">
        <v>18</v>
      </c>
      <c r="G8134" s="10" t="s">
        <v>32</v>
      </c>
      <c r="H8134" s="10" t="s">
        <v>39</v>
      </c>
      <c r="I8134" s="10" t="s">
        <v>21</v>
      </c>
      <c r="O8134" s="10">
        <f t="shared" si="127"/>
        <v>1</v>
      </c>
    </row>
    <row r="8135" spans="2:15" x14ac:dyDescent="0.3">
      <c r="B8135" s="10">
        <v>2020</v>
      </c>
      <c r="C8135" s="10" t="s">
        <v>41</v>
      </c>
      <c r="D8135" s="10" t="s">
        <v>37</v>
      </c>
      <c r="E8135" s="10" t="s">
        <v>35</v>
      </c>
      <c r="F8135" s="10" t="s">
        <v>25</v>
      </c>
      <c r="G8135" s="10" t="s">
        <v>38</v>
      </c>
      <c r="H8135" s="10" t="s">
        <v>27</v>
      </c>
      <c r="I8135" s="10" t="s">
        <v>28</v>
      </c>
      <c r="O8135" s="10">
        <f t="shared" si="127"/>
        <v>1</v>
      </c>
    </row>
    <row r="8136" spans="2:15" x14ac:dyDescent="0.3">
      <c r="B8136" s="10">
        <v>2022</v>
      </c>
      <c r="C8136" s="10" t="s">
        <v>41</v>
      </c>
      <c r="D8136" s="10" t="s">
        <v>37</v>
      </c>
      <c r="E8136" s="10" t="s">
        <v>17</v>
      </c>
      <c r="F8136" s="10" t="s">
        <v>25</v>
      </c>
      <c r="G8136" s="10" t="s">
        <v>44</v>
      </c>
      <c r="H8136" s="10" t="s">
        <v>20</v>
      </c>
      <c r="I8136" s="10" t="s">
        <v>28</v>
      </c>
      <c r="O8136" s="10">
        <f t="shared" si="127"/>
        <v>1</v>
      </c>
    </row>
    <row r="8137" spans="2:15" x14ac:dyDescent="0.3">
      <c r="B8137" s="10">
        <v>2021</v>
      </c>
      <c r="C8137" s="10" t="s">
        <v>36</v>
      </c>
      <c r="D8137" s="10" t="s">
        <v>31</v>
      </c>
      <c r="E8137" s="10" t="s">
        <v>17</v>
      </c>
      <c r="F8137" s="10" t="s">
        <v>18</v>
      </c>
      <c r="G8137" s="10" t="s">
        <v>26</v>
      </c>
      <c r="H8137" s="10" t="s">
        <v>20</v>
      </c>
      <c r="I8137" s="10" t="s">
        <v>21</v>
      </c>
      <c r="O8137" s="10">
        <f t="shared" si="127"/>
        <v>1</v>
      </c>
    </row>
    <row r="8138" spans="2:15" x14ac:dyDescent="0.3">
      <c r="B8138" s="10">
        <v>2026</v>
      </c>
      <c r="C8138" s="10" t="s">
        <v>22</v>
      </c>
      <c r="D8138" s="10" t="s">
        <v>33</v>
      </c>
      <c r="E8138" s="10" t="s">
        <v>35</v>
      </c>
      <c r="F8138" s="10" t="s">
        <v>25</v>
      </c>
      <c r="G8138" s="10" t="s">
        <v>44</v>
      </c>
      <c r="H8138" s="10" t="s">
        <v>34</v>
      </c>
      <c r="I8138" s="10" t="s">
        <v>21</v>
      </c>
      <c r="O8138" s="10">
        <f t="shared" si="127"/>
        <v>1</v>
      </c>
    </row>
    <row r="8139" spans="2:15" x14ac:dyDescent="0.3">
      <c r="B8139" s="10">
        <v>2021</v>
      </c>
      <c r="C8139" s="10" t="s">
        <v>36</v>
      </c>
      <c r="D8139" s="10" t="s">
        <v>33</v>
      </c>
      <c r="E8139" s="10" t="s">
        <v>24</v>
      </c>
      <c r="F8139" s="10" t="s">
        <v>18</v>
      </c>
      <c r="G8139" s="10" t="s">
        <v>19</v>
      </c>
      <c r="H8139" s="10" t="s">
        <v>20</v>
      </c>
      <c r="I8139" s="10" t="s">
        <v>21</v>
      </c>
      <c r="O8139" s="10">
        <f t="shared" si="127"/>
        <v>1</v>
      </c>
    </row>
    <row r="8140" spans="2:15" x14ac:dyDescent="0.3">
      <c r="B8140" s="10">
        <v>2026</v>
      </c>
      <c r="C8140" s="10" t="s">
        <v>22</v>
      </c>
      <c r="D8140" s="10" t="s">
        <v>33</v>
      </c>
      <c r="E8140" s="10" t="s">
        <v>24</v>
      </c>
      <c r="F8140" s="10" t="s">
        <v>25</v>
      </c>
      <c r="G8140" s="10" t="s">
        <v>32</v>
      </c>
      <c r="H8140" s="10" t="s">
        <v>34</v>
      </c>
      <c r="I8140" s="10" t="s">
        <v>28</v>
      </c>
      <c r="O8140" s="10">
        <f t="shared" si="127"/>
        <v>1</v>
      </c>
    </row>
    <row r="8141" spans="2:15" x14ac:dyDescent="0.3">
      <c r="B8141" s="10">
        <v>2025</v>
      </c>
      <c r="C8141" s="10" t="s">
        <v>22</v>
      </c>
      <c r="D8141" s="10" t="s">
        <v>37</v>
      </c>
      <c r="E8141" s="10" t="s">
        <v>17</v>
      </c>
      <c r="F8141" s="10" t="s">
        <v>30</v>
      </c>
      <c r="G8141" s="10" t="s">
        <v>40</v>
      </c>
      <c r="H8141" s="10" t="s">
        <v>27</v>
      </c>
      <c r="I8141" s="10" t="s">
        <v>28</v>
      </c>
      <c r="O8141" s="10">
        <f t="shared" si="127"/>
        <v>1</v>
      </c>
    </row>
    <row r="8142" spans="2:15" x14ac:dyDescent="0.3">
      <c r="B8142" s="10">
        <v>2023</v>
      </c>
      <c r="C8142" s="10" t="s">
        <v>22</v>
      </c>
      <c r="D8142" s="10" t="s">
        <v>23</v>
      </c>
      <c r="E8142" s="10" t="s">
        <v>35</v>
      </c>
      <c r="F8142" s="10" t="s">
        <v>30</v>
      </c>
      <c r="G8142" s="10" t="s">
        <v>38</v>
      </c>
      <c r="H8142" s="10" t="s">
        <v>20</v>
      </c>
      <c r="I8142" s="10" t="s">
        <v>34</v>
      </c>
      <c r="O8142" s="10">
        <f t="shared" si="127"/>
        <v>1</v>
      </c>
    </row>
    <row r="8143" spans="2:15" x14ac:dyDescent="0.3">
      <c r="B8143" s="10">
        <v>2023</v>
      </c>
      <c r="C8143" s="10" t="s">
        <v>22</v>
      </c>
      <c r="D8143" s="10" t="s">
        <v>23</v>
      </c>
      <c r="E8143" s="10" t="s">
        <v>35</v>
      </c>
      <c r="F8143" s="10" t="s">
        <v>18</v>
      </c>
      <c r="G8143" s="10" t="s">
        <v>26</v>
      </c>
      <c r="H8143" s="10" t="s">
        <v>27</v>
      </c>
      <c r="I8143" s="10" t="s">
        <v>28</v>
      </c>
      <c r="O8143" s="10">
        <f t="shared" si="127"/>
        <v>1</v>
      </c>
    </row>
    <row r="8144" spans="2:15" x14ac:dyDescent="0.3">
      <c r="B8144" s="10">
        <v>2021</v>
      </c>
      <c r="C8144" s="10" t="s">
        <v>45</v>
      </c>
      <c r="D8144" s="10" t="s">
        <v>23</v>
      </c>
      <c r="E8144" s="10" t="s">
        <v>24</v>
      </c>
      <c r="F8144" s="10" t="s">
        <v>30</v>
      </c>
      <c r="G8144" s="10" t="s">
        <v>32</v>
      </c>
      <c r="H8144" s="10" t="s">
        <v>39</v>
      </c>
      <c r="I8144" s="10" t="s">
        <v>28</v>
      </c>
      <c r="O8144" s="10">
        <f t="shared" si="127"/>
        <v>1</v>
      </c>
    </row>
    <row r="8145" spans="2:15" x14ac:dyDescent="0.3">
      <c r="B8145" s="10">
        <v>2022</v>
      </c>
      <c r="C8145" s="10" t="s">
        <v>29</v>
      </c>
      <c r="D8145" s="10" t="s">
        <v>23</v>
      </c>
      <c r="E8145" s="10" t="s">
        <v>24</v>
      </c>
      <c r="F8145" s="10" t="s">
        <v>25</v>
      </c>
      <c r="G8145" s="10" t="s">
        <v>26</v>
      </c>
      <c r="H8145" s="10" t="s">
        <v>27</v>
      </c>
      <c r="I8145" s="10" t="s">
        <v>21</v>
      </c>
      <c r="O8145" s="10">
        <f t="shared" si="127"/>
        <v>1</v>
      </c>
    </row>
    <row r="8146" spans="2:15" x14ac:dyDescent="0.3">
      <c r="B8146" s="10">
        <v>2026</v>
      </c>
      <c r="C8146" s="10" t="s">
        <v>36</v>
      </c>
      <c r="D8146" s="10" t="s">
        <v>16</v>
      </c>
      <c r="E8146" s="10" t="s">
        <v>35</v>
      </c>
      <c r="F8146" s="10" t="s">
        <v>30</v>
      </c>
      <c r="G8146" s="10" t="s">
        <v>38</v>
      </c>
      <c r="H8146" s="10" t="s">
        <v>39</v>
      </c>
      <c r="I8146" s="10" t="s">
        <v>21</v>
      </c>
      <c r="O8146" s="10">
        <f t="shared" si="127"/>
        <v>1</v>
      </c>
    </row>
    <row r="8147" spans="2:15" x14ac:dyDescent="0.3">
      <c r="B8147" s="10">
        <v>2024</v>
      </c>
      <c r="C8147" s="10" t="s">
        <v>15</v>
      </c>
      <c r="D8147" s="10" t="s">
        <v>42</v>
      </c>
      <c r="E8147" s="10" t="s">
        <v>24</v>
      </c>
      <c r="F8147" s="10" t="s">
        <v>30</v>
      </c>
      <c r="G8147" s="10" t="s">
        <v>44</v>
      </c>
      <c r="H8147" s="10" t="s">
        <v>27</v>
      </c>
      <c r="I8147" s="10" t="s">
        <v>28</v>
      </c>
      <c r="O8147" s="10">
        <f t="shared" si="127"/>
        <v>1</v>
      </c>
    </row>
    <row r="8148" spans="2:15" x14ac:dyDescent="0.3">
      <c r="B8148" s="10">
        <v>2024</v>
      </c>
      <c r="C8148" s="10" t="s">
        <v>15</v>
      </c>
      <c r="D8148" s="10" t="s">
        <v>37</v>
      </c>
      <c r="E8148" s="10" t="s">
        <v>35</v>
      </c>
      <c r="F8148" s="10" t="s">
        <v>30</v>
      </c>
      <c r="G8148" s="10" t="s">
        <v>26</v>
      </c>
      <c r="H8148" s="10" t="s">
        <v>20</v>
      </c>
      <c r="I8148" s="10" t="s">
        <v>21</v>
      </c>
      <c r="O8148" s="10">
        <f t="shared" si="127"/>
        <v>1</v>
      </c>
    </row>
    <row r="8149" spans="2:15" x14ac:dyDescent="0.3">
      <c r="B8149" s="10">
        <v>2026</v>
      </c>
      <c r="C8149" s="10" t="s">
        <v>36</v>
      </c>
      <c r="D8149" s="10" t="s">
        <v>37</v>
      </c>
      <c r="E8149" s="10" t="s">
        <v>17</v>
      </c>
      <c r="F8149" s="10" t="s">
        <v>30</v>
      </c>
      <c r="G8149" s="10" t="s">
        <v>40</v>
      </c>
      <c r="H8149" s="10" t="s">
        <v>27</v>
      </c>
      <c r="I8149" s="10" t="s">
        <v>21</v>
      </c>
      <c r="O8149" s="10">
        <f t="shared" si="127"/>
        <v>1</v>
      </c>
    </row>
    <row r="8150" spans="2:15" x14ac:dyDescent="0.3">
      <c r="B8150" s="10">
        <v>2022</v>
      </c>
      <c r="C8150" s="10" t="s">
        <v>45</v>
      </c>
      <c r="D8150" s="10" t="s">
        <v>23</v>
      </c>
      <c r="E8150" s="10" t="s">
        <v>17</v>
      </c>
      <c r="F8150" s="10" t="s">
        <v>25</v>
      </c>
      <c r="G8150" s="10" t="s">
        <v>44</v>
      </c>
      <c r="H8150" s="10" t="s">
        <v>39</v>
      </c>
      <c r="I8150" s="10" t="s">
        <v>34</v>
      </c>
      <c r="O8150" s="10">
        <f t="shared" si="127"/>
        <v>1</v>
      </c>
    </row>
    <row r="8151" spans="2:15" x14ac:dyDescent="0.3">
      <c r="B8151" s="10">
        <v>2022</v>
      </c>
      <c r="C8151" s="10" t="s">
        <v>45</v>
      </c>
      <c r="D8151" s="10" t="s">
        <v>16</v>
      </c>
      <c r="E8151" s="10" t="s">
        <v>24</v>
      </c>
      <c r="F8151" s="10" t="s">
        <v>30</v>
      </c>
      <c r="G8151" s="10" t="s">
        <v>32</v>
      </c>
      <c r="H8151" s="10" t="s">
        <v>20</v>
      </c>
      <c r="I8151" s="10" t="s">
        <v>21</v>
      </c>
      <c r="O8151" s="10">
        <f t="shared" si="127"/>
        <v>1</v>
      </c>
    </row>
    <row r="8152" spans="2:15" x14ac:dyDescent="0.3">
      <c r="B8152" s="10">
        <v>2024</v>
      </c>
      <c r="C8152" s="10" t="s">
        <v>43</v>
      </c>
      <c r="D8152" s="10" t="s">
        <v>16</v>
      </c>
      <c r="E8152" s="10" t="s">
        <v>24</v>
      </c>
      <c r="F8152" s="10" t="s">
        <v>18</v>
      </c>
      <c r="G8152" s="10" t="s">
        <v>44</v>
      </c>
      <c r="H8152" s="10" t="s">
        <v>39</v>
      </c>
      <c r="I8152" s="10" t="s">
        <v>21</v>
      </c>
      <c r="O8152" s="10">
        <f t="shared" si="127"/>
        <v>1</v>
      </c>
    </row>
    <row r="8153" spans="2:15" x14ac:dyDescent="0.3">
      <c r="B8153" s="10">
        <v>2025</v>
      </c>
      <c r="C8153" s="10" t="s">
        <v>41</v>
      </c>
      <c r="D8153" s="10" t="s">
        <v>42</v>
      </c>
      <c r="E8153" s="10" t="s">
        <v>35</v>
      </c>
      <c r="F8153" s="10" t="s">
        <v>18</v>
      </c>
      <c r="G8153" s="10" t="s">
        <v>32</v>
      </c>
      <c r="H8153" s="10" t="s">
        <v>27</v>
      </c>
      <c r="I8153" s="10" t="s">
        <v>28</v>
      </c>
      <c r="O8153" s="10">
        <f t="shared" si="127"/>
        <v>1</v>
      </c>
    </row>
    <row r="8154" spans="2:15" x14ac:dyDescent="0.3">
      <c r="B8154" s="10">
        <v>2024</v>
      </c>
      <c r="C8154" s="10" t="s">
        <v>41</v>
      </c>
      <c r="D8154" s="10" t="s">
        <v>33</v>
      </c>
      <c r="E8154" s="10" t="s">
        <v>24</v>
      </c>
      <c r="F8154" s="10" t="s">
        <v>30</v>
      </c>
      <c r="G8154" s="10" t="s">
        <v>38</v>
      </c>
      <c r="H8154" s="10" t="s">
        <v>27</v>
      </c>
      <c r="I8154" s="10" t="s">
        <v>34</v>
      </c>
      <c r="O8154" s="10">
        <f t="shared" si="127"/>
        <v>1</v>
      </c>
    </row>
    <row r="8155" spans="2:15" x14ac:dyDescent="0.3">
      <c r="B8155" s="10">
        <v>2024</v>
      </c>
      <c r="C8155" s="10" t="s">
        <v>45</v>
      </c>
      <c r="D8155" s="10" t="s">
        <v>23</v>
      </c>
      <c r="E8155" s="10" t="s">
        <v>35</v>
      </c>
      <c r="F8155" s="10" t="s">
        <v>30</v>
      </c>
      <c r="G8155" s="10" t="s">
        <v>38</v>
      </c>
      <c r="H8155" s="10" t="s">
        <v>20</v>
      </c>
      <c r="I8155" s="10" t="s">
        <v>34</v>
      </c>
      <c r="O8155" s="10">
        <f t="shared" si="127"/>
        <v>1</v>
      </c>
    </row>
    <row r="8156" spans="2:15" x14ac:dyDescent="0.3">
      <c r="B8156" s="10">
        <v>2024</v>
      </c>
      <c r="C8156" s="10" t="s">
        <v>29</v>
      </c>
      <c r="D8156" s="10" t="s">
        <v>23</v>
      </c>
      <c r="E8156" s="10" t="s">
        <v>35</v>
      </c>
      <c r="F8156" s="10" t="s">
        <v>30</v>
      </c>
      <c r="G8156" s="10" t="s">
        <v>44</v>
      </c>
      <c r="H8156" s="10" t="s">
        <v>27</v>
      </c>
      <c r="I8156" s="10" t="s">
        <v>34</v>
      </c>
      <c r="O8156" s="10">
        <f t="shared" si="127"/>
        <v>1</v>
      </c>
    </row>
    <row r="8157" spans="2:15" x14ac:dyDescent="0.3">
      <c r="B8157" s="10">
        <v>2022</v>
      </c>
      <c r="C8157" s="10" t="s">
        <v>15</v>
      </c>
      <c r="D8157" s="10" t="s">
        <v>16</v>
      </c>
      <c r="E8157" s="10" t="s">
        <v>35</v>
      </c>
      <c r="F8157" s="10" t="s">
        <v>30</v>
      </c>
      <c r="G8157" s="10" t="s">
        <v>32</v>
      </c>
      <c r="H8157" s="10" t="s">
        <v>39</v>
      </c>
      <c r="I8157" s="10" t="s">
        <v>28</v>
      </c>
      <c r="O8157" s="10">
        <f t="shared" si="127"/>
        <v>1</v>
      </c>
    </row>
    <row r="8158" spans="2:15" x14ac:dyDescent="0.3">
      <c r="B8158" s="10">
        <v>2020</v>
      </c>
      <c r="C8158" s="10" t="s">
        <v>29</v>
      </c>
      <c r="D8158" s="10" t="s">
        <v>23</v>
      </c>
      <c r="E8158" s="10" t="s">
        <v>35</v>
      </c>
      <c r="F8158" s="10" t="s">
        <v>18</v>
      </c>
      <c r="G8158" s="10" t="s">
        <v>40</v>
      </c>
      <c r="H8158" s="10" t="s">
        <v>27</v>
      </c>
      <c r="I8158" s="10" t="s">
        <v>28</v>
      </c>
      <c r="O8158" s="10">
        <f t="shared" si="127"/>
        <v>1</v>
      </c>
    </row>
    <row r="8159" spans="2:15" x14ac:dyDescent="0.3">
      <c r="B8159" s="10">
        <v>2020</v>
      </c>
      <c r="C8159" s="10" t="s">
        <v>41</v>
      </c>
      <c r="D8159" s="10" t="s">
        <v>16</v>
      </c>
      <c r="E8159" s="10" t="s">
        <v>17</v>
      </c>
      <c r="F8159" s="10" t="s">
        <v>25</v>
      </c>
      <c r="G8159" s="10" t="s">
        <v>40</v>
      </c>
      <c r="H8159" s="10" t="s">
        <v>39</v>
      </c>
      <c r="I8159" s="10" t="s">
        <v>28</v>
      </c>
      <c r="O8159" s="10">
        <f t="shared" si="127"/>
        <v>1</v>
      </c>
    </row>
    <row r="8160" spans="2:15" x14ac:dyDescent="0.3">
      <c r="B8160" s="10">
        <v>2022</v>
      </c>
      <c r="C8160" s="10" t="s">
        <v>22</v>
      </c>
      <c r="D8160" s="10" t="s">
        <v>16</v>
      </c>
      <c r="E8160" s="10" t="s">
        <v>35</v>
      </c>
      <c r="F8160" s="10" t="s">
        <v>25</v>
      </c>
      <c r="G8160" s="10" t="s">
        <v>26</v>
      </c>
      <c r="H8160" s="10" t="s">
        <v>34</v>
      </c>
      <c r="I8160" s="10" t="s">
        <v>21</v>
      </c>
      <c r="O8160" s="10">
        <f t="shared" si="127"/>
        <v>1</v>
      </c>
    </row>
    <row r="8161" spans="2:15" x14ac:dyDescent="0.3">
      <c r="B8161" s="10">
        <v>2025</v>
      </c>
      <c r="C8161" s="10" t="s">
        <v>15</v>
      </c>
      <c r="D8161" s="10" t="s">
        <v>31</v>
      </c>
      <c r="E8161" s="10" t="s">
        <v>17</v>
      </c>
      <c r="F8161" s="10" t="s">
        <v>30</v>
      </c>
      <c r="G8161" s="10" t="s">
        <v>38</v>
      </c>
      <c r="H8161" s="10" t="s">
        <v>34</v>
      </c>
      <c r="I8161" s="10" t="s">
        <v>21</v>
      </c>
      <c r="O8161" s="10">
        <f t="shared" si="127"/>
        <v>1</v>
      </c>
    </row>
    <row r="8162" spans="2:15" x14ac:dyDescent="0.3">
      <c r="B8162" s="10">
        <v>2024</v>
      </c>
      <c r="C8162" s="10" t="s">
        <v>29</v>
      </c>
      <c r="D8162" s="10" t="s">
        <v>23</v>
      </c>
      <c r="E8162" s="10" t="s">
        <v>35</v>
      </c>
      <c r="F8162" s="10" t="s">
        <v>18</v>
      </c>
      <c r="G8162" s="10" t="s">
        <v>26</v>
      </c>
      <c r="H8162" s="10" t="s">
        <v>20</v>
      </c>
      <c r="I8162" s="10" t="s">
        <v>21</v>
      </c>
      <c r="O8162" s="10">
        <f t="shared" si="127"/>
        <v>1</v>
      </c>
    </row>
    <row r="8163" spans="2:15" x14ac:dyDescent="0.3">
      <c r="B8163" s="10">
        <v>2021</v>
      </c>
      <c r="C8163" s="10" t="s">
        <v>29</v>
      </c>
      <c r="D8163" s="10" t="s">
        <v>23</v>
      </c>
      <c r="E8163" s="10" t="s">
        <v>35</v>
      </c>
      <c r="F8163" s="10" t="s">
        <v>18</v>
      </c>
      <c r="G8163" s="10" t="s">
        <v>26</v>
      </c>
      <c r="H8163" s="10" t="s">
        <v>39</v>
      </c>
      <c r="I8163" s="10" t="s">
        <v>28</v>
      </c>
      <c r="O8163" s="10">
        <f t="shared" si="127"/>
        <v>1</v>
      </c>
    </row>
    <row r="8164" spans="2:15" x14ac:dyDescent="0.3">
      <c r="B8164" s="10">
        <v>2022</v>
      </c>
      <c r="C8164" s="10" t="s">
        <v>41</v>
      </c>
      <c r="D8164" s="10" t="s">
        <v>31</v>
      </c>
      <c r="E8164" s="10" t="s">
        <v>35</v>
      </c>
      <c r="F8164" s="10" t="s">
        <v>18</v>
      </c>
      <c r="G8164" s="10" t="s">
        <v>26</v>
      </c>
      <c r="H8164" s="10" t="s">
        <v>34</v>
      </c>
      <c r="I8164" s="10" t="s">
        <v>28</v>
      </c>
      <c r="O8164" s="10">
        <f t="shared" si="127"/>
        <v>1</v>
      </c>
    </row>
    <row r="8165" spans="2:15" x14ac:dyDescent="0.3">
      <c r="B8165" s="10">
        <v>2026</v>
      </c>
      <c r="C8165" s="10" t="s">
        <v>45</v>
      </c>
      <c r="D8165" s="10" t="s">
        <v>37</v>
      </c>
      <c r="E8165" s="10" t="s">
        <v>17</v>
      </c>
      <c r="F8165" s="10" t="s">
        <v>18</v>
      </c>
      <c r="G8165" s="10" t="s">
        <v>32</v>
      </c>
      <c r="H8165" s="10" t="s">
        <v>20</v>
      </c>
      <c r="I8165" s="10" t="s">
        <v>21</v>
      </c>
      <c r="O8165" s="10">
        <f t="shared" si="127"/>
        <v>1</v>
      </c>
    </row>
    <row r="8166" spans="2:15" x14ac:dyDescent="0.3">
      <c r="B8166" s="10">
        <v>2021</v>
      </c>
      <c r="C8166" s="10" t="s">
        <v>22</v>
      </c>
      <c r="D8166" s="10" t="s">
        <v>33</v>
      </c>
      <c r="E8166" s="10" t="s">
        <v>17</v>
      </c>
      <c r="F8166" s="10" t="s">
        <v>30</v>
      </c>
      <c r="G8166" s="10" t="s">
        <v>38</v>
      </c>
      <c r="H8166" s="10" t="s">
        <v>27</v>
      </c>
      <c r="I8166" s="10" t="s">
        <v>28</v>
      </c>
      <c r="O8166" s="10">
        <f t="shared" si="127"/>
        <v>1</v>
      </c>
    </row>
    <row r="8167" spans="2:15" x14ac:dyDescent="0.3">
      <c r="B8167" s="10">
        <v>2024</v>
      </c>
      <c r="C8167" s="10" t="s">
        <v>36</v>
      </c>
      <c r="D8167" s="10" t="s">
        <v>23</v>
      </c>
      <c r="E8167" s="10" t="s">
        <v>24</v>
      </c>
      <c r="F8167" s="10" t="s">
        <v>18</v>
      </c>
      <c r="G8167" s="10" t="s">
        <v>32</v>
      </c>
      <c r="H8167" s="10" t="s">
        <v>20</v>
      </c>
      <c r="I8167" s="10" t="s">
        <v>21</v>
      </c>
      <c r="O8167" s="10">
        <f t="shared" si="127"/>
        <v>1</v>
      </c>
    </row>
    <row r="8168" spans="2:15" x14ac:dyDescent="0.3">
      <c r="B8168" s="10">
        <v>2020</v>
      </c>
      <c r="C8168" s="10" t="s">
        <v>15</v>
      </c>
      <c r="D8168" s="10" t="s">
        <v>37</v>
      </c>
      <c r="E8168" s="10" t="s">
        <v>35</v>
      </c>
      <c r="F8168" s="10" t="s">
        <v>18</v>
      </c>
      <c r="G8168" s="10" t="s">
        <v>44</v>
      </c>
      <c r="H8168" s="10" t="s">
        <v>20</v>
      </c>
      <c r="I8168" s="10" t="s">
        <v>34</v>
      </c>
      <c r="O8168" s="10">
        <f t="shared" si="127"/>
        <v>1</v>
      </c>
    </row>
    <row r="8169" spans="2:15" x14ac:dyDescent="0.3">
      <c r="B8169" s="10">
        <v>2026</v>
      </c>
      <c r="C8169" s="10" t="s">
        <v>43</v>
      </c>
      <c r="D8169" s="10" t="s">
        <v>16</v>
      </c>
      <c r="E8169" s="10" t="s">
        <v>17</v>
      </c>
      <c r="F8169" s="10" t="s">
        <v>30</v>
      </c>
      <c r="G8169" s="10" t="s">
        <v>32</v>
      </c>
      <c r="H8169" s="10" t="s">
        <v>39</v>
      </c>
      <c r="I8169" s="10" t="s">
        <v>21</v>
      </c>
      <c r="O8169" s="10">
        <f t="shared" si="127"/>
        <v>1</v>
      </c>
    </row>
    <row r="8170" spans="2:15" x14ac:dyDescent="0.3">
      <c r="B8170" s="10">
        <v>2023</v>
      </c>
      <c r="C8170" s="10" t="s">
        <v>15</v>
      </c>
      <c r="D8170" s="10" t="s">
        <v>16</v>
      </c>
      <c r="E8170" s="10" t="s">
        <v>24</v>
      </c>
      <c r="F8170" s="10" t="s">
        <v>25</v>
      </c>
      <c r="G8170" s="10" t="s">
        <v>32</v>
      </c>
      <c r="H8170" s="10" t="s">
        <v>39</v>
      </c>
      <c r="I8170" s="10" t="s">
        <v>28</v>
      </c>
      <c r="O8170" s="10">
        <f t="shared" si="127"/>
        <v>1</v>
      </c>
    </row>
    <row r="8171" spans="2:15" x14ac:dyDescent="0.3">
      <c r="B8171" s="10">
        <v>2026</v>
      </c>
      <c r="C8171" s="10" t="s">
        <v>43</v>
      </c>
      <c r="D8171" s="10" t="s">
        <v>37</v>
      </c>
      <c r="E8171" s="10" t="s">
        <v>35</v>
      </c>
      <c r="F8171" s="10" t="s">
        <v>30</v>
      </c>
      <c r="G8171" s="10" t="s">
        <v>26</v>
      </c>
      <c r="H8171" s="10" t="s">
        <v>39</v>
      </c>
      <c r="I8171" s="10" t="s">
        <v>28</v>
      </c>
      <c r="O8171" s="10">
        <f t="shared" si="127"/>
        <v>1</v>
      </c>
    </row>
    <row r="8172" spans="2:15" x14ac:dyDescent="0.3">
      <c r="B8172" s="10">
        <v>2025</v>
      </c>
      <c r="C8172" s="10" t="s">
        <v>29</v>
      </c>
      <c r="D8172" s="10" t="s">
        <v>16</v>
      </c>
      <c r="E8172" s="10" t="s">
        <v>24</v>
      </c>
      <c r="F8172" s="10" t="s">
        <v>30</v>
      </c>
      <c r="G8172" s="10" t="s">
        <v>40</v>
      </c>
      <c r="H8172" s="10" t="s">
        <v>20</v>
      </c>
      <c r="I8172" s="10" t="s">
        <v>34</v>
      </c>
      <c r="O8172" s="10">
        <f t="shared" si="127"/>
        <v>1</v>
      </c>
    </row>
    <row r="8173" spans="2:15" x14ac:dyDescent="0.3">
      <c r="B8173" s="10">
        <v>2020</v>
      </c>
      <c r="C8173" s="10" t="s">
        <v>43</v>
      </c>
      <c r="D8173" s="10" t="s">
        <v>31</v>
      </c>
      <c r="E8173" s="10" t="s">
        <v>35</v>
      </c>
      <c r="F8173" s="10" t="s">
        <v>30</v>
      </c>
      <c r="G8173" s="10" t="s">
        <v>38</v>
      </c>
      <c r="H8173" s="10" t="s">
        <v>20</v>
      </c>
      <c r="I8173" s="10" t="s">
        <v>21</v>
      </c>
      <c r="O8173" s="10">
        <f t="shared" si="127"/>
        <v>1</v>
      </c>
    </row>
    <row r="8174" spans="2:15" x14ac:dyDescent="0.3">
      <c r="B8174" s="10">
        <v>2020</v>
      </c>
      <c r="C8174" s="10" t="s">
        <v>15</v>
      </c>
      <c r="D8174" s="10" t="s">
        <v>33</v>
      </c>
      <c r="E8174" s="10" t="s">
        <v>35</v>
      </c>
      <c r="F8174" s="10" t="s">
        <v>18</v>
      </c>
      <c r="G8174" s="10" t="s">
        <v>32</v>
      </c>
      <c r="H8174" s="10" t="s">
        <v>27</v>
      </c>
      <c r="I8174" s="10" t="s">
        <v>21</v>
      </c>
      <c r="O8174" s="10">
        <f t="shared" si="127"/>
        <v>1</v>
      </c>
    </row>
    <row r="8175" spans="2:15" x14ac:dyDescent="0.3">
      <c r="B8175" s="10">
        <v>2023</v>
      </c>
      <c r="C8175" s="10" t="s">
        <v>29</v>
      </c>
      <c r="D8175" s="10" t="s">
        <v>37</v>
      </c>
      <c r="E8175" s="10" t="s">
        <v>35</v>
      </c>
      <c r="F8175" s="10" t="s">
        <v>18</v>
      </c>
      <c r="G8175" s="10" t="s">
        <v>19</v>
      </c>
      <c r="H8175" s="10" t="s">
        <v>27</v>
      </c>
      <c r="I8175" s="10" t="s">
        <v>28</v>
      </c>
      <c r="O8175" s="10">
        <f t="shared" si="127"/>
        <v>1</v>
      </c>
    </row>
    <row r="8176" spans="2:15" x14ac:dyDescent="0.3">
      <c r="B8176" s="10">
        <v>2021</v>
      </c>
      <c r="C8176" s="10" t="s">
        <v>43</v>
      </c>
      <c r="D8176" s="10" t="s">
        <v>16</v>
      </c>
      <c r="E8176" s="10" t="s">
        <v>17</v>
      </c>
      <c r="F8176" s="10" t="s">
        <v>25</v>
      </c>
      <c r="G8176" s="10" t="s">
        <v>38</v>
      </c>
      <c r="H8176" s="10" t="s">
        <v>27</v>
      </c>
      <c r="I8176" s="10" t="s">
        <v>28</v>
      </c>
      <c r="O8176" s="10">
        <f t="shared" si="127"/>
        <v>1</v>
      </c>
    </row>
    <row r="8177" spans="2:15" x14ac:dyDescent="0.3">
      <c r="B8177" s="10">
        <v>2024</v>
      </c>
      <c r="C8177" s="10" t="s">
        <v>36</v>
      </c>
      <c r="D8177" s="10" t="s">
        <v>23</v>
      </c>
      <c r="E8177" s="10" t="s">
        <v>17</v>
      </c>
      <c r="F8177" s="10" t="s">
        <v>18</v>
      </c>
      <c r="G8177" s="10" t="s">
        <v>40</v>
      </c>
      <c r="H8177" s="10" t="s">
        <v>20</v>
      </c>
      <c r="I8177" s="10" t="s">
        <v>28</v>
      </c>
      <c r="O8177" s="10">
        <f t="shared" si="127"/>
        <v>1</v>
      </c>
    </row>
    <row r="8178" spans="2:15" x14ac:dyDescent="0.3">
      <c r="B8178" s="10">
        <v>2020</v>
      </c>
      <c r="C8178" s="10" t="s">
        <v>22</v>
      </c>
      <c r="D8178" s="10" t="s">
        <v>42</v>
      </c>
      <c r="E8178" s="10" t="s">
        <v>35</v>
      </c>
      <c r="F8178" s="10" t="s">
        <v>25</v>
      </c>
      <c r="G8178" s="10" t="s">
        <v>32</v>
      </c>
      <c r="H8178" s="10" t="s">
        <v>34</v>
      </c>
      <c r="I8178" s="10" t="s">
        <v>34</v>
      </c>
      <c r="O8178" s="10">
        <f t="shared" si="127"/>
        <v>1</v>
      </c>
    </row>
    <row r="8179" spans="2:15" x14ac:dyDescent="0.3">
      <c r="B8179" s="10">
        <v>2020</v>
      </c>
      <c r="C8179" s="10" t="s">
        <v>41</v>
      </c>
      <c r="D8179" s="10" t="s">
        <v>42</v>
      </c>
      <c r="E8179" s="10" t="s">
        <v>35</v>
      </c>
      <c r="F8179" s="10" t="s">
        <v>18</v>
      </c>
      <c r="G8179" s="10" t="s">
        <v>19</v>
      </c>
      <c r="H8179" s="10" t="s">
        <v>34</v>
      </c>
      <c r="I8179" s="10" t="s">
        <v>28</v>
      </c>
      <c r="O8179" s="10">
        <f t="shared" si="127"/>
        <v>1</v>
      </c>
    </row>
    <row r="8180" spans="2:15" x14ac:dyDescent="0.3">
      <c r="B8180" s="10">
        <v>2021</v>
      </c>
      <c r="C8180" s="10" t="s">
        <v>29</v>
      </c>
      <c r="D8180" s="10" t="s">
        <v>37</v>
      </c>
      <c r="E8180" s="10" t="s">
        <v>35</v>
      </c>
      <c r="F8180" s="10" t="s">
        <v>18</v>
      </c>
      <c r="G8180" s="10" t="s">
        <v>40</v>
      </c>
      <c r="H8180" s="10" t="s">
        <v>20</v>
      </c>
      <c r="I8180" s="10" t="s">
        <v>28</v>
      </c>
      <c r="O8180" s="10">
        <f t="shared" si="127"/>
        <v>1</v>
      </c>
    </row>
    <row r="8181" spans="2:15" x14ac:dyDescent="0.3">
      <c r="B8181" s="10">
        <v>2026</v>
      </c>
      <c r="C8181" s="10" t="s">
        <v>41</v>
      </c>
      <c r="D8181" s="10" t="s">
        <v>16</v>
      </c>
      <c r="E8181" s="10" t="s">
        <v>35</v>
      </c>
      <c r="F8181" s="10" t="s">
        <v>25</v>
      </c>
      <c r="G8181" s="10" t="s">
        <v>19</v>
      </c>
      <c r="H8181" s="10" t="s">
        <v>34</v>
      </c>
      <c r="I8181" s="10" t="s">
        <v>28</v>
      </c>
      <c r="O8181" s="10">
        <f t="shared" si="127"/>
        <v>1</v>
      </c>
    </row>
    <row r="8182" spans="2:15" x14ac:dyDescent="0.3">
      <c r="B8182" s="10">
        <v>2026</v>
      </c>
      <c r="C8182" s="10" t="s">
        <v>22</v>
      </c>
      <c r="D8182" s="10" t="s">
        <v>33</v>
      </c>
      <c r="E8182" s="10" t="s">
        <v>35</v>
      </c>
      <c r="F8182" s="10" t="s">
        <v>30</v>
      </c>
      <c r="G8182" s="10" t="s">
        <v>26</v>
      </c>
      <c r="H8182" s="10" t="s">
        <v>34</v>
      </c>
      <c r="I8182" s="10" t="s">
        <v>21</v>
      </c>
      <c r="O8182" s="10">
        <f t="shared" si="127"/>
        <v>1</v>
      </c>
    </row>
    <row r="8183" spans="2:15" x14ac:dyDescent="0.3">
      <c r="B8183" s="10">
        <v>2024</v>
      </c>
      <c r="C8183" s="10" t="s">
        <v>29</v>
      </c>
      <c r="D8183" s="10" t="s">
        <v>37</v>
      </c>
      <c r="E8183" s="10" t="s">
        <v>35</v>
      </c>
      <c r="F8183" s="10" t="s">
        <v>30</v>
      </c>
      <c r="G8183" s="10" t="s">
        <v>19</v>
      </c>
      <c r="H8183" s="10" t="s">
        <v>27</v>
      </c>
      <c r="I8183" s="10" t="s">
        <v>21</v>
      </c>
      <c r="O8183" s="10">
        <f t="shared" si="127"/>
        <v>1</v>
      </c>
    </row>
    <row r="8184" spans="2:15" x14ac:dyDescent="0.3">
      <c r="B8184" s="10">
        <v>2026</v>
      </c>
      <c r="C8184" s="10" t="s">
        <v>29</v>
      </c>
      <c r="D8184" s="10" t="s">
        <v>33</v>
      </c>
      <c r="E8184" s="10" t="s">
        <v>24</v>
      </c>
      <c r="F8184" s="10" t="s">
        <v>30</v>
      </c>
      <c r="G8184" s="10" t="s">
        <v>40</v>
      </c>
      <c r="H8184" s="10" t="s">
        <v>39</v>
      </c>
      <c r="I8184" s="10" t="s">
        <v>28</v>
      </c>
      <c r="O8184" s="10">
        <f t="shared" si="127"/>
        <v>1</v>
      </c>
    </row>
    <row r="8185" spans="2:15" x14ac:dyDescent="0.3">
      <c r="B8185" s="10">
        <v>2023</v>
      </c>
      <c r="C8185" s="10" t="s">
        <v>43</v>
      </c>
      <c r="D8185" s="10" t="s">
        <v>33</v>
      </c>
      <c r="E8185" s="10" t="s">
        <v>35</v>
      </c>
      <c r="F8185" s="10" t="s">
        <v>25</v>
      </c>
      <c r="G8185" s="10" t="s">
        <v>40</v>
      </c>
      <c r="H8185" s="10" t="s">
        <v>39</v>
      </c>
      <c r="I8185" s="10" t="s">
        <v>34</v>
      </c>
      <c r="O8185" s="10">
        <f t="shared" si="127"/>
        <v>1</v>
      </c>
    </row>
    <row r="8186" spans="2:15" x14ac:dyDescent="0.3">
      <c r="B8186" s="10">
        <v>2023</v>
      </c>
      <c r="C8186" s="10" t="s">
        <v>29</v>
      </c>
      <c r="D8186" s="10" t="s">
        <v>31</v>
      </c>
      <c r="E8186" s="10" t="s">
        <v>17</v>
      </c>
      <c r="F8186" s="10" t="s">
        <v>18</v>
      </c>
      <c r="G8186" s="10" t="s">
        <v>38</v>
      </c>
      <c r="H8186" s="10" t="s">
        <v>39</v>
      </c>
      <c r="I8186" s="10" t="s">
        <v>34</v>
      </c>
      <c r="O8186" s="10">
        <f t="shared" si="127"/>
        <v>1</v>
      </c>
    </row>
    <row r="8187" spans="2:15" x14ac:dyDescent="0.3">
      <c r="B8187" s="10">
        <v>2022</v>
      </c>
      <c r="C8187" s="10" t="s">
        <v>29</v>
      </c>
      <c r="D8187" s="10" t="s">
        <v>42</v>
      </c>
      <c r="E8187" s="10" t="s">
        <v>35</v>
      </c>
      <c r="F8187" s="10" t="s">
        <v>25</v>
      </c>
      <c r="G8187" s="10" t="s">
        <v>40</v>
      </c>
      <c r="H8187" s="10" t="s">
        <v>39</v>
      </c>
      <c r="I8187" s="10" t="s">
        <v>34</v>
      </c>
      <c r="O8187" s="10">
        <f t="shared" si="127"/>
        <v>1</v>
      </c>
    </row>
    <row r="8188" spans="2:15" x14ac:dyDescent="0.3">
      <c r="B8188" s="10">
        <v>2024</v>
      </c>
      <c r="C8188" s="10" t="s">
        <v>45</v>
      </c>
      <c r="D8188" s="10" t="s">
        <v>37</v>
      </c>
      <c r="E8188" s="10" t="s">
        <v>35</v>
      </c>
      <c r="F8188" s="10" t="s">
        <v>25</v>
      </c>
      <c r="G8188" s="10" t="s">
        <v>19</v>
      </c>
      <c r="H8188" s="10" t="s">
        <v>20</v>
      </c>
      <c r="I8188" s="10" t="s">
        <v>21</v>
      </c>
      <c r="O8188" s="10">
        <f t="shared" si="127"/>
        <v>1</v>
      </c>
    </row>
    <row r="8189" spans="2:15" x14ac:dyDescent="0.3">
      <c r="B8189" s="10">
        <v>2020</v>
      </c>
      <c r="C8189" s="10" t="s">
        <v>29</v>
      </c>
      <c r="D8189" s="10" t="s">
        <v>33</v>
      </c>
      <c r="E8189" s="10" t="s">
        <v>24</v>
      </c>
      <c r="F8189" s="10" t="s">
        <v>30</v>
      </c>
      <c r="G8189" s="10" t="s">
        <v>19</v>
      </c>
      <c r="H8189" s="10" t="s">
        <v>27</v>
      </c>
      <c r="I8189" s="10" t="s">
        <v>28</v>
      </c>
      <c r="O8189" s="10">
        <f t="shared" si="127"/>
        <v>1</v>
      </c>
    </row>
    <row r="8190" spans="2:15" x14ac:dyDescent="0.3">
      <c r="B8190" s="10">
        <v>2021</v>
      </c>
      <c r="C8190" s="10" t="s">
        <v>36</v>
      </c>
      <c r="D8190" s="10" t="s">
        <v>33</v>
      </c>
      <c r="E8190" s="10" t="s">
        <v>35</v>
      </c>
      <c r="F8190" s="10" t="s">
        <v>30</v>
      </c>
      <c r="G8190" s="10" t="s">
        <v>40</v>
      </c>
      <c r="H8190" s="10" t="s">
        <v>27</v>
      </c>
      <c r="I8190" s="10" t="s">
        <v>28</v>
      </c>
      <c r="O8190" s="10">
        <f t="shared" si="127"/>
        <v>1</v>
      </c>
    </row>
    <row r="8191" spans="2:15" x14ac:dyDescent="0.3">
      <c r="B8191" s="10">
        <v>2024</v>
      </c>
      <c r="C8191" s="10" t="s">
        <v>45</v>
      </c>
      <c r="D8191" s="10" t="s">
        <v>23</v>
      </c>
      <c r="E8191" s="10" t="s">
        <v>24</v>
      </c>
      <c r="F8191" s="10" t="s">
        <v>30</v>
      </c>
      <c r="G8191" s="10" t="s">
        <v>26</v>
      </c>
      <c r="H8191" s="10" t="s">
        <v>27</v>
      </c>
      <c r="I8191" s="10" t="s">
        <v>28</v>
      </c>
      <c r="O8191" s="10">
        <f t="shared" si="127"/>
        <v>1</v>
      </c>
    </row>
    <row r="8192" spans="2:15" x14ac:dyDescent="0.3">
      <c r="B8192" s="10">
        <v>2026</v>
      </c>
      <c r="C8192" s="10" t="s">
        <v>36</v>
      </c>
      <c r="D8192" s="10" t="s">
        <v>37</v>
      </c>
      <c r="E8192" s="10" t="s">
        <v>35</v>
      </c>
      <c r="F8192" s="10" t="s">
        <v>30</v>
      </c>
      <c r="G8192" s="10" t="s">
        <v>26</v>
      </c>
      <c r="H8192" s="10" t="s">
        <v>20</v>
      </c>
      <c r="I8192" s="10" t="s">
        <v>28</v>
      </c>
      <c r="O8192" s="10">
        <f t="shared" si="127"/>
        <v>1</v>
      </c>
    </row>
    <row r="8193" spans="2:15" x14ac:dyDescent="0.3">
      <c r="B8193" s="10">
        <v>2020</v>
      </c>
      <c r="C8193" s="10" t="s">
        <v>36</v>
      </c>
      <c r="D8193" s="10" t="s">
        <v>42</v>
      </c>
      <c r="E8193" s="10" t="s">
        <v>17</v>
      </c>
      <c r="F8193" s="10" t="s">
        <v>18</v>
      </c>
      <c r="G8193" s="10" t="s">
        <v>19</v>
      </c>
      <c r="H8193" s="10" t="s">
        <v>39</v>
      </c>
      <c r="I8193" s="10" t="s">
        <v>28</v>
      </c>
      <c r="O8193" s="10">
        <f t="shared" si="127"/>
        <v>1</v>
      </c>
    </row>
    <row r="8194" spans="2:15" x14ac:dyDescent="0.3">
      <c r="B8194" s="10">
        <v>2025</v>
      </c>
      <c r="C8194" s="10" t="s">
        <v>36</v>
      </c>
      <c r="D8194" s="10" t="s">
        <v>37</v>
      </c>
      <c r="E8194" s="10" t="s">
        <v>35</v>
      </c>
      <c r="F8194" s="10" t="s">
        <v>18</v>
      </c>
      <c r="G8194" s="10" t="s">
        <v>26</v>
      </c>
      <c r="H8194" s="10" t="s">
        <v>20</v>
      </c>
      <c r="I8194" s="10" t="s">
        <v>28</v>
      </c>
      <c r="O8194" s="10">
        <f t="shared" si="127"/>
        <v>1</v>
      </c>
    </row>
    <row r="8195" spans="2:15" x14ac:dyDescent="0.3">
      <c r="B8195" s="10">
        <v>2023</v>
      </c>
      <c r="C8195" s="10" t="s">
        <v>36</v>
      </c>
      <c r="D8195" s="10" t="s">
        <v>37</v>
      </c>
      <c r="E8195" s="10" t="s">
        <v>35</v>
      </c>
      <c r="F8195" s="10" t="s">
        <v>25</v>
      </c>
      <c r="G8195" s="10" t="s">
        <v>44</v>
      </c>
      <c r="H8195" s="10" t="s">
        <v>34</v>
      </c>
      <c r="I8195" s="10" t="s">
        <v>34</v>
      </c>
      <c r="O8195" s="10">
        <f t="shared" si="127"/>
        <v>1</v>
      </c>
    </row>
    <row r="8196" spans="2:15" x14ac:dyDescent="0.3">
      <c r="B8196" s="10">
        <v>2020</v>
      </c>
      <c r="C8196" s="10" t="s">
        <v>29</v>
      </c>
      <c r="D8196" s="10" t="s">
        <v>31</v>
      </c>
      <c r="E8196" s="10" t="s">
        <v>17</v>
      </c>
      <c r="F8196" s="10" t="s">
        <v>30</v>
      </c>
      <c r="G8196" s="10" t="s">
        <v>32</v>
      </c>
      <c r="H8196" s="10" t="s">
        <v>20</v>
      </c>
      <c r="I8196" s="10" t="s">
        <v>21</v>
      </c>
      <c r="O8196" s="10">
        <f t="shared" si="127"/>
        <v>1</v>
      </c>
    </row>
    <row r="8197" spans="2:15" x14ac:dyDescent="0.3">
      <c r="B8197" s="10">
        <v>2022</v>
      </c>
      <c r="C8197" s="10" t="s">
        <v>22</v>
      </c>
      <c r="D8197" s="10" t="s">
        <v>33</v>
      </c>
      <c r="E8197" s="10" t="s">
        <v>35</v>
      </c>
      <c r="F8197" s="10" t="s">
        <v>30</v>
      </c>
      <c r="G8197" s="10" t="s">
        <v>26</v>
      </c>
      <c r="H8197" s="10" t="s">
        <v>34</v>
      </c>
      <c r="I8197" s="10" t="s">
        <v>28</v>
      </c>
      <c r="O8197" s="10">
        <f t="shared" ref="O8197:O8260" si="128">SUBTOTAL(103,B8197)</f>
        <v>1</v>
      </c>
    </row>
    <row r="8198" spans="2:15" x14ac:dyDescent="0.3">
      <c r="B8198" s="10">
        <v>2020</v>
      </c>
      <c r="C8198" s="10" t="s">
        <v>41</v>
      </c>
      <c r="D8198" s="10" t="s">
        <v>16</v>
      </c>
      <c r="E8198" s="10" t="s">
        <v>35</v>
      </c>
      <c r="F8198" s="10" t="s">
        <v>18</v>
      </c>
      <c r="G8198" s="10" t="s">
        <v>32</v>
      </c>
      <c r="H8198" s="10" t="s">
        <v>34</v>
      </c>
      <c r="I8198" s="10" t="s">
        <v>28</v>
      </c>
      <c r="O8198" s="10">
        <f t="shared" si="128"/>
        <v>1</v>
      </c>
    </row>
    <row r="8199" spans="2:15" x14ac:dyDescent="0.3">
      <c r="B8199" s="10">
        <v>2022</v>
      </c>
      <c r="C8199" s="10" t="s">
        <v>45</v>
      </c>
      <c r="D8199" s="10" t="s">
        <v>33</v>
      </c>
      <c r="E8199" s="10" t="s">
        <v>35</v>
      </c>
      <c r="F8199" s="10" t="s">
        <v>25</v>
      </c>
      <c r="G8199" s="10" t="s">
        <v>19</v>
      </c>
      <c r="H8199" s="10" t="s">
        <v>27</v>
      </c>
      <c r="I8199" s="10" t="s">
        <v>28</v>
      </c>
      <c r="O8199" s="10">
        <f t="shared" si="128"/>
        <v>1</v>
      </c>
    </row>
    <row r="8200" spans="2:15" x14ac:dyDescent="0.3">
      <c r="B8200" s="10">
        <v>2020</v>
      </c>
      <c r="C8200" s="10" t="s">
        <v>29</v>
      </c>
      <c r="D8200" s="10" t="s">
        <v>37</v>
      </c>
      <c r="E8200" s="10" t="s">
        <v>17</v>
      </c>
      <c r="F8200" s="10" t="s">
        <v>25</v>
      </c>
      <c r="G8200" s="10" t="s">
        <v>38</v>
      </c>
      <c r="H8200" s="10" t="s">
        <v>34</v>
      </c>
      <c r="I8200" s="10" t="s">
        <v>34</v>
      </c>
      <c r="O8200" s="10">
        <f t="shared" si="128"/>
        <v>1</v>
      </c>
    </row>
    <row r="8201" spans="2:15" x14ac:dyDescent="0.3">
      <c r="B8201" s="10">
        <v>2020</v>
      </c>
      <c r="C8201" s="10" t="s">
        <v>22</v>
      </c>
      <c r="D8201" s="10" t="s">
        <v>37</v>
      </c>
      <c r="E8201" s="10" t="s">
        <v>35</v>
      </c>
      <c r="F8201" s="10" t="s">
        <v>30</v>
      </c>
      <c r="G8201" s="10" t="s">
        <v>40</v>
      </c>
      <c r="H8201" s="10" t="s">
        <v>39</v>
      </c>
      <c r="I8201" s="10" t="s">
        <v>34</v>
      </c>
      <c r="O8201" s="10">
        <f t="shared" si="128"/>
        <v>1</v>
      </c>
    </row>
    <row r="8202" spans="2:15" x14ac:dyDescent="0.3">
      <c r="B8202" s="10">
        <v>2022</v>
      </c>
      <c r="C8202" s="10" t="s">
        <v>41</v>
      </c>
      <c r="D8202" s="10" t="s">
        <v>31</v>
      </c>
      <c r="E8202" s="10" t="s">
        <v>35</v>
      </c>
      <c r="F8202" s="10" t="s">
        <v>18</v>
      </c>
      <c r="G8202" s="10" t="s">
        <v>44</v>
      </c>
      <c r="H8202" s="10" t="s">
        <v>34</v>
      </c>
      <c r="I8202" s="10" t="s">
        <v>28</v>
      </c>
      <c r="O8202" s="10">
        <f t="shared" si="128"/>
        <v>1</v>
      </c>
    </row>
    <row r="8203" spans="2:15" x14ac:dyDescent="0.3">
      <c r="B8203" s="10">
        <v>2025</v>
      </c>
      <c r="C8203" s="10" t="s">
        <v>29</v>
      </c>
      <c r="D8203" s="10" t="s">
        <v>42</v>
      </c>
      <c r="E8203" s="10" t="s">
        <v>24</v>
      </c>
      <c r="F8203" s="10" t="s">
        <v>30</v>
      </c>
      <c r="G8203" s="10" t="s">
        <v>26</v>
      </c>
      <c r="H8203" s="10" t="s">
        <v>39</v>
      </c>
      <c r="I8203" s="10" t="s">
        <v>28</v>
      </c>
      <c r="O8203" s="10">
        <f t="shared" si="128"/>
        <v>1</v>
      </c>
    </row>
    <row r="8204" spans="2:15" x14ac:dyDescent="0.3">
      <c r="B8204" s="10">
        <v>2024</v>
      </c>
      <c r="C8204" s="10" t="s">
        <v>43</v>
      </c>
      <c r="D8204" s="10" t="s">
        <v>31</v>
      </c>
      <c r="E8204" s="10" t="s">
        <v>17</v>
      </c>
      <c r="F8204" s="10" t="s">
        <v>18</v>
      </c>
      <c r="G8204" s="10" t="s">
        <v>44</v>
      </c>
      <c r="H8204" s="10" t="s">
        <v>20</v>
      </c>
      <c r="I8204" s="10" t="s">
        <v>21</v>
      </c>
      <c r="O8204" s="10">
        <f t="shared" si="128"/>
        <v>1</v>
      </c>
    </row>
    <row r="8205" spans="2:15" x14ac:dyDescent="0.3">
      <c r="B8205" s="10">
        <v>2022</v>
      </c>
      <c r="C8205" s="10" t="s">
        <v>41</v>
      </c>
      <c r="D8205" s="10" t="s">
        <v>42</v>
      </c>
      <c r="E8205" s="10" t="s">
        <v>35</v>
      </c>
      <c r="F8205" s="10" t="s">
        <v>30</v>
      </c>
      <c r="G8205" s="10" t="s">
        <v>38</v>
      </c>
      <c r="H8205" s="10" t="s">
        <v>34</v>
      </c>
      <c r="I8205" s="10" t="s">
        <v>21</v>
      </c>
      <c r="O8205" s="10">
        <f t="shared" si="128"/>
        <v>1</v>
      </c>
    </row>
    <row r="8206" spans="2:15" x14ac:dyDescent="0.3">
      <c r="B8206" s="10">
        <v>2022</v>
      </c>
      <c r="C8206" s="10" t="s">
        <v>43</v>
      </c>
      <c r="D8206" s="10" t="s">
        <v>31</v>
      </c>
      <c r="E8206" s="10" t="s">
        <v>17</v>
      </c>
      <c r="F8206" s="10" t="s">
        <v>25</v>
      </c>
      <c r="G8206" s="10" t="s">
        <v>44</v>
      </c>
      <c r="H8206" s="10" t="s">
        <v>20</v>
      </c>
      <c r="I8206" s="10" t="s">
        <v>21</v>
      </c>
      <c r="O8206" s="10">
        <f t="shared" si="128"/>
        <v>1</v>
      </c>
    </row>
    <row r="8207" spans="2:15" x14ac:dyDescent="0.3">
      <c r="B8207" s="10">
        <v>2023</v>
      </c>
      <c r="C8207" s="10" t="s">
        <v>43</v>
      </c>
      <c r="D8207" s="10" t="s">
        <v>16</v>
      </c>
      <c r="E8207" s="10" t="s">
        <v>24</v>
      </c>
      <c r="F8207" s="10" t="s">
        <v>18</v>
      </c>
      <c r="G8207" s="10" t="s">
        <v>19</v>
      </c>
      <c r="H8207" s="10" t="s">
        <v>27</v>
      </c>
      <c r="I8207" s="10" t="s">
        <v>21</v>
      </c>
      <c r="O8207" s="10">
        <f t="shared" si="128"/>
        <v>1</v>
      </c>
    </row>
    <row r="8208" spans="2:15" x14ac:dyDescent="0.3">
      <c r="B8208" s="10">
        <v>2026</v>
      </c>
      <c r="C8208" s="10" t="s">
        <v>45</v>
      </c>
      <c r="D8208" s="10" t="s">
        <v>31</v>
      </c>
      <c r="E8208" s="10" t="s">
        <v>17</v>
      </c>
      <c r="F8208" s="10" t="s">
        <v>18</v>
      </c>
      <c r="G8208" s="10" t="s">
        <v>44</v>
      </c>
      <c r="H8208" s="10" t="s">
        <v>39</v>
      </c>
      <c r="I8208" s="10" t="s">
        <v>34</v>
      </c>
      <c r="O8208" s="10">
        <f t="shared" si="128"/>
        <v>1</v>
      </c>
    </row>
    <row r="8209" spans="2:15" x14ac:dyDescent="0.3">
      <c r="B8209" s="10">
        <v>2024</v>
      </c>
      <c r="C8209" s="10" t="s">
        <v>41</v>
      </c>
      <c r="D8209" s="10" t="s">
        <v>42</v>
      </c>
      <c r="E8209" s="10" t="s">
        <v>35</v>
      </c>
      <c r="F8209" s="10" t="s">
        <v>25</v>
      </c>
      <c r="G8209" s="10" t="s">
        <v>32</v>
      </c>
      <c r="H8209" s="10" t="s">
        <v>39</v>
      </c>
      <c r="I8209" s="10" t="s">
        <v>21</v>
      </c>
      <c r="O8209" s="10">
        <f t="shared" si="128"/>
        <v>1</v>
      </c>
    </row>
    <row r="8210" spans="2:15" x14ac:dyDescent="0.3">
      <c r="B8210" s="10">
        <v>2023</v>
      </c>
      <c r="C8210" s="10" t="s">
        <v>43</v>
      </c>
      <c r="D8210" s="10" t="s">
        <v>33</v>
      </c>
      <c r="E8210" s="10" t="s">
        <v>24</v>
      </c>
      <c r="F8210" s="10" t="s">
        <v>25</v>
      </c>
      <c r="G8210" s="10" t="s">
        <v>38</v>
      </c>
      <c r="H8210" s="10" t="s">
        <v>27</v>
      </c>
      <c r="I8210" s="10" t="s">
        <v>28</v>
      </c>
      <c r="O8210" s="10">
        <f t="shared" si="128"/>
        <v>1</v>
      </c>
    </row>
    <row r="8211" spans="2:15" x14ac:dyDescent="0.3">
      <c r="B8211" s="10">
        <v>2024</v>
      </c>
      <c r="C8211" s="10" t="s">
        <v>15</v>
      </c>
      <c r="D8211" s="10" t="s">
        <v>37</v>
      </c>
      <c r="E8211" s="10" t="s">
        <v>35</v>
      </c>
      <c r="F8211" s="10" t="s">
        <v>30</v>
      </c>
      <c r="G8211" s="10" t="s">
        <v>26</v>
      </c>
      <c r="H8211" s="10" t="s">
        <v>34</v>
      </c>
      <c r="I8211" s="10" t="s">
        <v>28</v>
      </c>
      <c r="O8211" s="10">
        <f t="shared" si="128"/>
        <v>1</v>
      </c>
    </row>
    <row r="8212" spans="2:15" x14ac:dyDescent="0.3">
      <c r="B8212" s="10">
        <v>2024</v>
      </c>
      <c r="C8212" s="10" t="s">
        <v>41</v>
      </c>
      <c r="D8212" s="10" t="s">
        <v>33</v>
      </c>
      <c r="E8212" s="10" t="s">
        <v>24</v>
      </c>
      <c r="F8212" s="10" t="s">
        <v>18</v>
      </c>
      <c r="G8212" s="10" t="s">
        <v>40</v>
      </c>
      <c r="H8212" s="10" t="s">
        <v>27</v>
      </c>
      <c r="I8212" s="10" t="s">
        <v>28</v>
      </c>
      <c r="O8212" s="10">
        <f t="shared" si="128"/>
        <v>1</v>
      </c>
    </row>
    <row r="8213" spans="2:15" x14ac:dyDescent="0.3">
      <c r="B8213" s="10">
        <v>2026</v>
      </c>
      <c r="C8213" s="10" t="s">
        <v>45</v>
      </c>
      <c r="D8213" s="10" t="s">
        <v>42</v>
      </c>
      <c r="E8213" s="10" t="s">
        <v>24</v>
      </c>
      <c r="F8213" s="10" t="s">
        <v>30</v>
      </c>
      <c r="G8213" s="10" t="s">
        <v>38</v>
      </c>
      <c r="H8213" s="10" t="s">
        <v>34</v>
      </c>
      <c r="I8213" s="10" t="s">
        <v>34</v>
      </c>
      <c r="O8213" s="10">
        <f t="shared" si="128"/>
        <v>1</v>
      </c>
    </row>
    <row r="8214" spans="2:15" x14ac:dyDescent="0.3">
      <c r="B8214" s="10">
        <v>2025</v>
      </c>
      <c r="C8214" s="10" t="s">
        <v>41</v>
      </c>
      <c r="D8214" s="10" t="s">
        <v>33</v>
      </c>
      <c r="E8214" s="10" t="s">
        <v>17</v>
      </c>
      <c r="F8214" s="10" t="s">
        <v>18</v>
      </c>
      <c r="G8214" s="10" t="s">
        <v>26</v>
      </c>
      <c r="H8214" s="10" t="s">
        <v>34</v>
      </c>
      <c r="I8214" s="10" t="s">
        <v>28</v>
      </c>
      <c r="O8214" s="10">
        <f t="shared" si="128"/>
        <v>1</v>
      </c>
    </row>
    <row r="8215" spans="2:15" x14ac:dyDescent="0.3">
      <c r="B8215" s="10">
        <v>2025</v>
      </c>
      <c r="C8215" s="10" t="s">
        <v>41</v>
      </c>
      <c r="D8215" s="10" t="s">
        <v>23</v>
      </c>
      <c r="E8215" s="10" t="s">
        <v>35</v>
      </c>
      <c r="F8215" s="10" t="s">
        <v>25</v>
      </c>
      <c r="G8215" s="10" t="s">
        <v>19</v>
      </c>
      <c r="H8215" s="10" t="s">
        <v>20</v>
      </c>
      <c r="I8215" s="10" t="s">
        <v>28</v>
      </c>
      <c r="O8215" s="10">
        <f t="shared" si="128"/>
        <v>1</v>
      </c>
    </row>
    <row r="8216" spans="2:15" x14ac:dyDescent="0.3">
      <c r="B8216" s="10">
        <v>2025</v>
      </c>
      <c r="C8216" s="10" t="s">
        <v>45</v>
      </c>
      <c r="D8216" s="10" t="s">
        <v>42</v>
      </c>
      <c r="E8216" s="10" t="s">
        <v>35</v>
      </c>
      <c r="F8216" s="10" t="s">
        <v>25</v>
      </c>
      <c r="G8216" s="10" t="s">
        <v>38</v>
      </c>
      <c r="H8216" s="10" t="s">
        <v>39</v>
      </c>
      <c r="I8216" s="10" t="s">
        <v>28</v>
      </c>
      <c r="O8216" s="10">
        <f t="shared" si="128"/>
        <v>1</v>
      </c>
    </row>
    <row r="8217" spans="2:15" x14ac:dyDescent="0.3">
      <c r="B8217" s="10">
        <v>2026</v>
      </c>
      <c r="C8217" s="10" t="s">
        <v>45</v>
      </c>
      <c r="D8217" s="10" t="s">
        <v>23</v>
      </c>
      <c r="E8217" s="10" t="s">
        <v>35</v>
      </c>
      <c r="F8217" s="10" t="s">
        <v>18</v>
      </c>
      <c r="G8217" s="10" t="s">
        <v>44</v>
      </c>
      <c r="H8217" s="10" t="s">
        <v>27</v>
      </c>
      <c r="I8217" s="10" t="s">
        <v>21</v>
      </c>
      <c r="O8217" s="10">
        <f t="shared" si="128"/>
        <v>1</v>
      </c>
    </row>
    <row r="8218" spans="2:15" x14ac:dyDescent="0.3">
      <c r="B8218" s="10">
        <v>2022</v>
      </c>
      <c r="C8218" s="10" t="s">
        <v>41</v>
      </c>
      <c r="D8218" s="10" t="s">
        <v>16</v>
      </c>
      <c r="E8218" s="10" t="s">
        <v>35</v>
      </c>
      <c r="F8218" s="10" t="s">
        <v>25</v>
      </c>
      <c r="G8218" s="10" t="s">
        <v>26</v>
      </c>
      <c r="H8218" s="10" t="s">
        <v>39</v>
      </c>
      <c r="I8218" s="10" t="s">
        <v>28</v>
      </c>
      <c r="O8218" s="10">
        <f t="shared" si="128"/>
        <v>1</v>
      </c>
    </row>
    <row r="8219" spans="2:15" x14ac:dyDescent="0.3">
      <c r="B8219" s="10">
        <v>2022</v>
      </c>
      <c r="C8219" s="10" t="s">
        <v>22</v>
      </c>
      <c r="D8219" s="10" t="s">
        <v>33</v>
      </c>
      <c r="E8219" s="10" t="s">
        <v>17</v>
      </c>
      <c r="F8219" s="10" t="s">
        <v>30</v>
      </c>
      <c r="G8219" s="10" t="s">
        <v>44</v>
      </c>
      <c r="H8219" s="10" t="s">
        <v>34</v>
      </c>
      <c r="I8219" s="10" t="s">
        <v>21</v>
      </c>
      <c r="O8219" s="10">
        <f t="shared" si="128"/>
        <v>1</v>
      </c>
    </row>
    <row r="8220" spans="2:15" x14ac:dyDescent="0.3">
      <c r="B8220" s="10">
        <v>2023</v>
      </c>
      <c r="C8220" s="10" t="s">
        <v>41</v>
      </c>
      <c r="D8220" s="10" t="s">
        <v>16</v>
      </c>
      <c r="E8220" s="10" t="s">
        <v>24</v>
      </c>
      <c r="F8220" s="10" t="s">
        <v>18</v>
      </c>
      <c r="G8220" s="10" t="s">
        <v>40</v>
      </c>
      <c r="H8220" s="10" t="s">
        <v>20</v>
      </c>
      <c r="I8220" s="10" t="s">
        <v>34</v>
      </c>
      <c r="O8220" s="10">
        <f t="shared" si="128"/>
        <v>1</v>
      </c>
    </row>
    <row r="8221" spans="2:15" x14ac:dyDescent="0.3">
      <c r="B8221" s="10">
        <v>2021</v>
      </c>
      <c r="C8221" s="10" t="s">
        <v>36</v>
      </c>
      <c r="D8221" s="10" t="s">
        <v>37</v>
      </c>
      <c r="E8221" s="10" t="s">
        <v>35</v>
      </c>
      <c r="F8221" s="10" t="s">
        <v>18</v>
      </c>
      <c r="G8221" s="10" t="s">
        <v>32</v>
      </c>
      <c r="H8221" s="10" t="s">
        <v>20</v>
      </c>
      <c r="I8221" s="10" t="s">
        <v>34</v>
      </c>
      <c r="O8221" s="10">
        <f t="shared" si="128"/>
        <v>1</v>
      </c>
    </row>
    <row r="8222" spans="2:15" x14ac:dyDescent="0.3">
      <c r="B8222" s="10">
        <v>2022</v>
      </c>
      <c r="C8222" s="10" t="s">
        <v>43</v>
      </c>
      <c r="D8222" s="10" t="s">
        <v>16</v>
      </c>
      <c r="E8222" s="10" t="s">
        <v>17</v>
      </c>
      <c r="F8222" s="10" t="s">
        <v>30</v>
      </c>
      <c r="G8222" s="10" t="s">
        <v>32</v>
      </c>
      <c r="H8222" s="10" t="s">
        <v>39</v>
      </c>
      <c r="I8222" s="10" t="s">
        <v>28</v>
      </c>
      <c r="O8222" s="10">
        <f t="shared" si="128"/>
        <v>1</v>
      </c>
    </row>
    <row r="8223" spans="2:15" x14ac:dyDescent="0.3">
      <c r="B8223" s="10">
        <v>2021</v>
      </c>
      <c r="C8223" s="10" t="s">
        <v>29</v>
      </c>
      <c r="D8223" s="10" t="s">
        <v>42</v>
      </c>
      <c r="E8223" s="10" t="s">
        <v>35</v>
      </c>
      <c r="F8223" s="10" t="s">
        <v>18</v>
      </c>
      <c r="G8223" s="10" t="s">
        <v>38</v>
      </c>
      <c r="H8223" s="10" t="s">
        <v>27</v>
      </c>
      <c r="I8223" s="10" t="s">
        <v>28</v>
      </c>
      <c r="O8223" s="10">
        <f t="shared" si="128"/>
        <v>1</v>
      </c>
    </row>
    <row r="8224" spans="2:15" x14ac:dyDescent="0.3">
      <c r="B8224" s="10">
        <v>2021</v>
      </c>
      <c r="C8224" s="10" t="s">
        <v>36</v>
      </c>
      <c r="D8224" s="10" t="s">
        <v>37</v>
      </c>
      <c r="E8224" s="10" t="s">
        <v>17</v>
      </c>
      <c r="F8224" s="10" t="s">
        <v>25</v>
      </c>
      <c r="G8224" s="10" t="s">
        <v>26</v>
      </c>
      <c r="H8224" s="10" t="s">
        <v>39</v>
      </c>
      <c r="I8224" s="10" t="s">
        <v>21</v>
      </c>
      <c r="O8224" s="10">
        <f t="shared" si="128"/>
        <v>1</v>
      </c>
    </row>
    <row r="8225" spans="2:15" x14ac:dyDescent="0.3">
      <c r="B8225" s="10">
        <v>2024</v>
      </c>
      <c r="C8225" s="10" t="s">
        <v>43</v>
      </c>
      <c r="D8225" s="10" t="s">
        <v>31</v>
      </c>
      <c r="E8225" s="10" t="s">
        <v>35</v>
      </c>
      <c r="F8225" s="10" t="s">
        <v>30</v>
      </c>
      <c r="G8225" s="10" t="s">
        <v>26</v>
      </c>
      <c r="H8225" s="10" t="s">
        <v>27</v>
      </c>
      <c r="I8225" s="10" t="s">
        <v>34</v>
      </c>
      <c r="O8225" s="10">
        <f t="shared" si="128"/>
        <v>1</v>
      </c>
    </row>
    <row r="8226" spans="2:15" x14ac:dyDescent="0.3">
      <c r="B8226" s="10">
        <v>2024</v>
      </c>
      <c r="C8226" s="10" t="s">
        <v>36</v>
      </c>
      <c r="D8226" s="10" t="s">
        <v>37</v>
      </c>
      <c r="E8226" s="10" t="s">
        <v>35</v>
      </c>
      <c r="F8226" s="10" t="s">
        <v>30</v>
      </c>
      <c r="G8226" s="10" t="s">
        <v>19</v>
      </c>
      <c r="H8226" s="10" t="s">
        <v>20</v>
      </c>
      <c r="I8226" s="10" t="s">
        <v>28</v>
      </c>
      <c r="O8226" s="10">
        <f t="shared" si="128"/>
        <v>1</v>
      </c>
    </row>
    <row r="8227" spans="2:15" x14ac:dyDescent="0.3">
      <c r="B8227" s="10">
        <v>2020</v>
      </c>
      <c r="C8227" s="10" t="s">
        <v>43</v>
      </c>
      <c r="D8227" s="10" t="s">
        <v>42</v>
      </c>
      <c r="E8227" s="10" t="s">
        <v>35</v>
      </c>
      <c r="F8227" s="10" t="s">
        <v>25</v>
      </c>
      <c r="G8227" s="10" t="s">
        <v>44</v>
      </c>
      <c r="H8227" s="10" t="s">
        <v>27</v>
      </c>
      <c r="I8227" s="10" t="s">
        <v>34</v>
      </c>
      <c r="O8227" s="10">
        <f t="shared" si="128"/>
        <v>1</v>
      </c>
    </row>
    <row r="8228" spans="2:15" x14ac:dyDescent="0.3">
      <c r="B8228" s="10">
        <v>2020</v>
      </c>
      <c r="C8228" s="10" t="s">
        <v>36</v>
      </c>
      <c r="D8228" s="10" t="s">
        <v>37</v>
      </c>
      <c r="E8228" s="10" t="s">
        <v>24</v>
      </c>
      <c r="F8228" s="10" t="s">
        <v>30</v>
      </c>
      <c r="G8228" s="10" t="s">
        <v>26</v>
      </c>
      <c r="H8228" s="10" t="s">
        <v>27</v>
      </c>
      <c r="I8228" s="10" t="s">
        <v>34</v>
      </c>
      <c r="O8228" s="10">
        <f t="shared" si="128"/>
        <v>1</v>
      </c>
    </row>
    <row r="8229" spans="2:15" x14ac:dyDescent="0.3">
      <c r="B8229" s="10">
        <v>2020</v>
      </c>
      <c r="C8229" s="10" t="s">
        <v>45</v>
      </c>
      <c r="D8229" s="10" t="s">
        <v>23</v>
      </c>
      <c r="E8229" s="10" t="s">
        <v>17</v>
      </c>
      <c r="F8229" s="10" t="s">
        <v>30</v>
      </c>
      <c r="G8229" s="10" t="s">
        <v>19</v>
      </c>
      <c r="H8229" s="10" t="s">
        <v>34</v>
      </c>
      <c r="I8229" s="10" t="s">
        <v>34</v>
      </c>
      <c r="O8229" s="10">
        <f t="shared" si="128"/>
        <v>1</v>
      </c>
    </row>
    <row r="8230" spans="2:15" x14ac:dyDescent="0.3">
      <c r="B8230" s="10">
        <v>2026</v>
      </c>
      <c r="C8230" s="10" t="s">
        <v>41</v>
      </c>
      <c r="D8230" s="10" t="s">
        <v>37</v>
      </c>
      <c r="E8230" s="10" t="s">
        <v>17</v>
      </c>
      <c r="F8230" s="10" t="s">
        <v>25</v>
      </c>
      <c r="G8230" s="10" t="s">
        <v>38</v>
      </c>
      <c r="H8230" s="10" t="s">
        <v>27</v>
      </c>
      <c r="I8230" s="10" t="s">
        <v>28</v>
      </c>
      <c r="O8230" s="10">
        <f t="shared" si="128"/>
        <v>1</v>
      </c>
    </row>
    <row r="8231" spans="2:15" x14ac:dyDescent="0.3">
      <c r="B8231" s="10">
        <v>2022</v>
      </c>
      <c r="C8231" s="10" t="s">
        <v>29</v>
      </c>
      <c r="D8231" s="10" t="s">
        <v>33</v>
      </c>
      <c r="E8231" s="10" t="s">
        <v>24</v>
      </c>
      <c r="F8231" s="10" t="s">
        <v>18</v>
      </c>
      <c r="G8231" s="10" t="s">
        <v>32</v>
      </c>
      <c r="H8231" s="10" t="s">
        <v>34</v>
      </c>
      <c r="I8231" s="10" t="s">
        <v>34</v>
      </c>
      <c r="O8231" s="10">
        <f t="shared" si="128"/>
        <v>1</v>
      </c>
    </row>
    <row r="8232" spans="2:15" x14ac:dyDescent="0.3">
      <c r="B8232" s="10">
        <v>2023</v>
      </c>
      <c r="C8232" s="10" t="s">
        <v>41</v>
      </c>
      <c r="D8232" s="10" t="s">
        <v>31</v>
      </c>
      <c r="E8232" s="10" t="s">
        <v>17</v>
      </c>
      <c r="F8232" s="10" t="s">
        <v>25</v>
      </c>
      <c r="G8232" s="10" t="s">
        <v>26</v>
      </c>
      <c r="H8232" s="10" t="s">
        <v>20</v>
      </c>
      <c r="I8232" s="10" t="s">
        <v>28</v>
      </c>
      <c r="O8232" s="10">
        <f t="shared" si="128"/>
        <v>1</v>
      </c>
    </row>
    <row r="8233" spans="2:15" x14ac:dyDescent="0.3">
      <c r="B8233" s="10">
        <v>2026</v>
      </c>
      <c r="C8233" s="10" t="s">
        <v>22</v>
      </c>
      <c r="D8233" s="10" t="s">
        <v>23</v>
      </c>
      <c r="E8233" s="10" t="s">
        <v>35</v>
      </c>
      <c r="F8233" s="10" t="s">
        <v>30</v>
      </c>
      <c r="G8233" s="10" t="s">
        <v>32</v>
      </c>
      <c r="H8233" s="10" t="s">
        <v>34</v>
      </c>
      <c r="I8233" s="10" t="s">
        <v>28</v>
      </c>
      <c r="O8233" s="10">
        <f t="shared" si="128"/>
        <v>1</v>
      </c>
    </row>
    <row r="8234" spans="2:15" x14ac:dyDescent="0.3">
      <c r="B8234" s="10">
        <v>2026</v>
      </c>
      <c r="C8234" s="10" t="s">
        <v>43</v>
      </c>
      <c r="D8234" s="10" t="s">
        <v>16</v>
      </c>
      <c r="E8234" s="10" t="s">
        <v>24</v>
      </c>
      <c r="F8234" s="10" t="s">
        <v>30</v>
      </c>
      <c r="G8234" s="10" t="s">
        <v>32</v>
      </c>
      <c r="H8234" s="10" t="s">
        <v>39</v>
      </c>
      <c r="I8234" s="10" t="s">
        <v>34</v>
      </c>
      <c r="O8234" s="10">
        <f t="shared" si="128"/>
        <v>1</v>
      </c>
    </row>
    <row r="8235" spans="2:15" x14ac:dyDescent="0.3">
      <c r="B8235" s="10">
        <v>2026</v>
      </c>
      <c r="C8235" s="10" t="s">
        <v>43</v>
      </c>
      <c r="D8235" s="10" t="s">
        <v>42</v>
      </c>
      <c r="E8235" s="10" t="s">
        <v>35</v>
      </c>
      <c r="F8235" s="10" t="s">
        <v>18</v>
      </c>
      <c r="G8235" s="10" t="s">
        <v>19</v>
      </c>
      <c r="H8235" s="10" t="s">
        <v>34</v>
      </c>
      <c r="I8235" s="10" t="s">
        <v>21</v>
      </c>
      <c r="O8235" s="10">
        <f t="shared" si="128"/>
        <v>1</v>
      </c>
    </row>
    <row r="8236" spans="2:15" x14ac:dyDescent="0.3">
      <c r="B8236" s="10">
        <v>2026</v>
      </c>
      <c r="C8236" s="10" t="s">
        <v>43</v>
      </c>
      <c r="D8236" s="10" t="s">
        <v>23</v>
      </c>
      <c r="E8236" s="10" t="s">
        <v>24</v>
      </c>
      <c r="F8236" s="10" t="s">
        <v>30</v>
      </c>
      <c r="G8236" s="10" t="s">
        <v>32</v>
      </c>
      <c r="H8236" s="10" t="s">
        <v>20</v>
      </c>
      <c r="I8236" s="10" t="s">
        <v>21</v>
      </c>
      <c r="O8236" s="10">
        <f t="shared" si="128"/>
        <v>1</v>
      </c>
    </row>
    <row r="8237" spans="2:15" x14ac:dyDescent="0.3">
      <c r="B8237" s="10">
        <v>2024</v>
      </c>
      <c r="C8237" s="10" t="s">
        <v>41</v>
      </c>
      <c r="D8237" s="10" t="s">
        <v>33</v>
      </c>
      <c r="E8237" s="10" t="s">
        <v>35</v>
      </c>
      <c r="F8237" s="10" t="s">
        <v>25</v>
      </c>
      <c r="G8237" s="10" t="s">
        <v>26</v>
      </c>
      <c r="H8237" s="10" t="s">
        <v>27</v>
      </c>
      <c r="I8237" s="10" t="s">
        <v>28</v>
      </c>
      <c r="O8237" s="10">
        <f t="shared" si="128"/>
        <v>1</v>
      </c>
    </row>
    <row r="8238" spans="2:15" x14ac:dyDescent="0.3">
      <c r="B8238" s="10">
        <v>2023</v>
      </c>
      <c r="C8238" s="10" t="s">
        <v>36</v>
      </c>
      <c r="D8238" s="10" t="s">
        <v>33</v>
      </c>
      <c r="E8238" s="10" t="s">
        <v>24</v>
      </c>
      <c r="F8238" s="10" t="s">
        <v>25</v>
      </c>
      <c r="G8238" s="10" t="s">
        <v>26</v>
      </c>
      <c r="H8238" s="10" t="s">
        <v>34</v>
      </c>
      <c r="I8238" s="10" t="s">
        <v>21</v>
      </c>
      <c r="O8238" s="10">
        <f t="shared" si="128"/>
        <v>1</v>
      </c>
    </row>
    <row r="8239" spans="2:15" x14ac:dyDescent="0.3">
      <c r="B8239" s="10">
        <v>2021</v>
      </c>
      <c r="C8239" s="10" t="s">
        <v>22</v>
      </c>
      <c r="D8239" s="10" t="s">
        <v>37</v>
      </c>
      <c r="E8239" s="10" t="s">
        <v>17</v>
      </c>
      <c r="F8239" s="10" t="s">
        <v>30</v>
      </c>
      <c r="G8239" s="10" t="s">
        <v>19</v>
      </c>
      <c r="H8239" s="10" t="s">
        <v>34</v>
      </c>
      <c r="I8239" s="10" t="s">
        <v>28</v>
      </c>
      <c r="O8239" s="10">
        <f t="shared" si="128"/>
        <v>1</v>
      </c>
    </row>
    <row r="8240" spans="2:15" x14ac:dyDescent="0.3">
      <c r="B8240" s="10">
        <v>2023</v>
      </c>
      <c r="C8240" s="10" t="s">
        <v>41</v>
      </c>
      <c r="D8240" s="10" t="s">
        <v>23</v>
      </c>
      <c r="E8240" s="10" t="s">
        <v>24</v>
      </c>
      <c r="F8240" s="10" t="s">
        <v>18</v>
      </c>
      <c r="G8240" s="10" t="s">
        <v>40</v>
      </c>
      <c r="H8240" s="10" t="s">
        <v>39</v>
      </c>
      <c r="I8240" s="10" t="s">
        <v>21</v>
      </c>
      <c r="O8240" s="10">
        <f t="shared" si="128"/>
        <v>1</v>
      </c>
    </row>
    <row r="8241" spans="2:15" x14ac:dyDescent="0.3">
      <c r="B8241" s="10">
        <v>2021</v>
      </c>
      <c r="C8241" s="10" t="s">
        <v>45</v>
      </c>
      <c r="D8241" s="10" t="s">
        <v>33</v>
      </c>
      <c r="E8241" s="10" t="s">
        <v>17</v>
      </c>
      <c r="F8241" s="10" t="s">
        <v>25</v>
      </c>
      <c r="G8241" s="10" t="s">
        <v>38</v>
      </c>
      <c r="H8241" s="10" t="s">
        <v>27</v>
      </c>
      <c r="I8241" s="10" t="s">
        <v>34</v>
      </c>
      <c r="O8241" s="10">
        <f t="shared" si="128"/>
        <v>1</v>
      </c>
    </row>
    <row r="8242" spans="2:15" x14ac:dyDescent="0.3">
      <c r="B8242" s="10">
        <v>2022</v>
      </c>
      <c r="C8242" s="10" t="s">
        <v>22</v>
      </c>
      <c r="D8242" s="10" t="s">
        <v>42</v>
      </c>
      <c r="E8242" s="10" t="s">
        <v>24</v>
      </c>
      <c r="F8242" s="10" t="s">
        <v>18</v>
      </c>
      <c r="G8242" s="10" t="s">
        <v>40</v>
      </c>
      <c r="H8242" s="10" t="s">
        <v>34</v>
      </c>
      <c r="I8242" s="10" t="s">
        <v>28</v>
      </c>
      <c r="O8242" s="10">
        <f t="shared" si="128"/>
        <v>1</v>
      </c>
    </row>
    <row r="8243" spans="2:15" x14ac:dyDescent="0.3">
      <c r="B8243" s="10">
        <v>2026</v>
      </c>
      <c r="C8243" s="10" t="s">
        <v>43</v>
      </c>
      <c r="D8243" s="10" t="s">
        <v>33</v>
      </c>
      <c r="E8243" s="10" t="s">
        <v>17</v>
      </c>
      <c r="F8243" s="10" t="s">
        <v>25</v>
      </c>
      <c r="G8243" s="10" t="s">
        <v>26</v>
      </c>
      <c r="H8243" s="10" t="s">
        <v>39</v>
      </c>
      <c r="I8243" s="10" t="s">
        <v>21</v>
      </c>
      <c r="O8243" s="10">
        <f t="shared" si="128"/>
        <v>1</v>
      </c>
    </row>
    <row r="8244" spans="2:15" x14ac:dyDescent="0.3">
      <c r="B8244" s="10">
        <v>2021</v>
      </c>
      <c r="C8244" s="10" t="s">
        <v>29</v>
      </c>
      <c r="D8244" s="10" t="s">
        <v>37</v>
      </c>
      <c r="E8244" s="10" t="s">
        <v>35</v>
      </c>
      <c r="F8244" s="10" t="s">
        <v>18</v>
      </c>
      <c r="G8244" s="10" t="s">
        <v>32</v>
      </c>
      <c r="H8244" s="10" t="s">
        <v>34</v>
      </c>
      <c r="I8244" s="10" t="s">
        <v>28</v>
      </c>
      <c r="O8244" s="10">
        <f t="shared" si="128"/>
        <v>1</v>
      </c>
    </row>
    <row r="8245" spans="2:15" x14ac:dyDescent="0.3">
      <c r="B8245" s="10">
        <v>2026</v>
      </c>
      <c r="C8245" s="10" t="s">
        <v>22</v>
      </c>
      <c r="D8245" s="10" t="s">
        <v>31</v>
      </c>
      <c r="E8245" s="10" t="s">
        <v>17</v>
      </c>
      <c r="F8245" s="10" t="s">
        <v>30</v>
      </c>
      <c r="G8245" s="10" t="s">
        <v>32</v>
      </c>
      <c r="H8245" s="10" t="s">
        <v>27</v>
      </c>
      <c r="I8245" s="10" t="s">
        <v>28</v>
      </c>
      <c r="O8245" s="10">
        <f t="shared" si="128"/>
        <v>1</v>
      </c>
    </row>
    <row r="8246" spans="2:15" x14ac:dyDescent="0.3">
      <c r="B8246" s="10">
        <v>2021</v>
      </c>
      <c r="C8246" s="10" t="s">
        <v>15</v>
      </c>
      <c r="D8246" s="10" t="s">
        <v>16</v>
      </c>
      <c r="E8246" s="10" t="s">
        <v>17</v>
      </c>
      <c r="F8246" s="10" t="s">
        <v>30</v>
      </c>
      <c r="G8246" s="10" t="s">
        <v>44</v>
      </c>
      <c r="H8246" s="10" t="s">
        <v>34</v>
      </c>
      <c r="I8246" s="10" t="s">
        <v>21</v>
      </c>
      <c r="O8246" s="10">
        <f t="shared" si="128"/>
        <v>1</v>
      </c>
    </row>
    <row r="8247" spans="2:15" x14ac:dyDescent="0.3">
      <c r="B8247" s="10">
        <v>2021</v>
      </c>
      <c r="C8247" s="10" t="s">
        <v>15</v>
      </c>
      <c r="D8247" s="10" t="s">
        <v>42</v>
      </c>
      <c r="E8247" s="10" t="s">
        <v>35</v>
      </c>
      <c r="F8247" s="10" t="s">
        <v>25</v>
      </c>
      <c r="G8247" s="10" t="s">
        <v>32</v>
      </c>
      <c r="H8247" s="10" t="s">
        <v>27</v>
      </c>
      <c r="I8247" s="10" t="s">
        <v>21</v>
      </c>
      <c r="O8247" s="10">
        <f t="shared" si="128"/>
        <v>1</v>
      </c>
    </row>
    <row r="8248" spans="2:15" x14ac:dyDescent="0.3">
      <c r="B8248" s="10">
        <v>2021</v>
      </c>
      <c r="C8248" s="10" t="s">
        <v>36</v>
      </c>
      <c r="D8248" s="10" t="s">
        <v>23</v>
      </c>
      <c r="E8248" s="10" t="s">
        <v>17</v>
      </c>
      <c r="F8248" s="10" t="s">
        <v>18</v>
      </c>
      <c r="G8248" s="10" t="s">
        <v>19</v>
      </c>
      <c r="H8248" s="10" t="s">
        <v>27</v>
      </c>
      <c r="I8248" s="10" t="s">
        <v>34</v>
      </c>
      <c r="O8248" s="10">
        <f t="shared" si="128"/>
        <v>1</v>
      </c>
    </row>
    <row r="8249" spans="2:15" x14ac:dyDescent="0.3">
      <c r="B8249" s="10">
        <v>2022</v>
      </c>
      <c r="C8249" s="10" t="s">
        <v>43</v>
      </c>
      <c r="D8249" s="10" t="s">
        <v>31</v>
      </c>
      <c r="E8249" s="10" t="s">
        <v>17</v>
      </c>
      <c r="F8249" s="10" t="s">
        <v>18</v>
      </c>
      <c r="G8249" s="10" t="s">
        <v>40</v>
      </c>
      <c r="H8249" s="10" t="s">
        <v>27</v>
      </c>
      <c r="I8249" s="10" t="s">
        <v>28</v>
      </c>
      <c r="O8249" s="10">
        <f t="shared" si="128"/>
        <v>1</v>
      </c>
    </row>
    <row r="8250" spans="2:15" x14ac:dyDescent="0.3">
      <c r="B8250" s="10">
        <v>2021</v>
      </c>
      <c r="C8250" s="10" t="s">
        <v>43</v>
      </c>
      <c r="D8250" s="10" t="s">
        <v>23</v>
      </c>
      <c r="E8250" s="10" t="s">
        <v>35</v>
      </c>
      <c r="F8250" s="10" t="s">
        <v>30</v>
      </c>
      <c r="G8250" s="10" t="s">
        <v>19</v>
      </c>
      <c r="H8250" s="10" t="s">
        <v>27</v>
      </c>
      <c r="I8250" s="10" t="s">
        <v>34</v>
      </c>
      <c r="O8250" s="10">
        <f t="shared" si="128"/>
        <v>1</v>
      </c>
    </row>
    <row r="8251" spans="2:15" x14ac:dyDescent="0.3">
      <c r="B8251" s="10">
        <v>2020</v>
      </c>
      <c r="C8251" s="10" t="s">
        <v>36</v>
      </c>
      <c r="D8251" s="10" t="s">
        <v>31</v>
      </c>
      <c r="E8251" s="10" t="s">
        <v>24</v>
      </c>
      <c r="F8251" s="10" t="s">
        <v>25</v>
      </c>
      <c r="G8251" s="10" t="s">
        <v>44</v>
      </c>
      <c r="H8251" s="10" t="s">
        <v>20</v>
      </c>
      <c r="I8251" s="10" t="s">
        <v>28</v>
      </c>
      <c r="O8251" s="10">
        <f t="shared" si="128"/>
        <v>1</v>
      </c>
    </row>
    <row r="8252" spans="2:15" x14ac:dyDescent="0.3">
      <c r="B8252" s="10">
        <v>2021</v>
      </c>
      <c r="C8252" s="10" t="s">
        <v>36</v>
      </c>
      <c r="D8252" s="10" t="s">
        <v>16</v>
      </c>
      <c r="E8252" s="10" t="s">
        <v>35</v>
      </c>
      <c r="F8252" s="10" t="s">
        <v>18</v>
      </c>
      <c r="G8252" s="10" t="s">
        <v>19</v>
      </c>
      <c r="H8252" s="10" t="s">
        <v>27</v>
      </c>
      <c r="I8252" s="10" t="s">
        <v>28</v>
      </c>
      <c r="O8252" s="10">
        <f t="shared" si="128"/>
        <v>1</v>
      </c>
    </row>
    <row r="8253" spans="2:15" x14ac:dyDescent="0.3">
      <c r="B8253" s="10">
        <v>2026</v>
      </c>
      <c r="C8253" s="10" t="s">
        <v>22</v>
      </c>
      <c r="D8253" s="10" t="s">
        <v>16</v>
      </c>
      <c r="E8253" s="10" t="s">
        <v>24</v>
      </c>
      <c r="F8253" s="10" t="s">
        <v>30</v>
      </c>
      <c r="G8253" s="10" t="s">
        <v>19</v>
      </c>
      <c r="H8253" s="10" t="s">
        <v>27</v>
      </c>
      <c r="I8253" s="10" t="s">
        <v>28</v>
      </c>
      <c r="O8253" s="10">
        <f t="shared" si="128"/>
        <v>1</v>
      </c>
    </row>
    <row r="8254" spans="2:15" x14ac:dyDescent="0.3">
      <c r="B8254" s="10">
        <v>2022</v>
      </c>
      <c r="C8254" s="10" t="s">
        <v>36</v>
      </c>
      <c r="D8254" s="10" t="s">
        <v>33</v>
      </c>
      <c r="E8254" s="10" t="s">
        <v>24</v>
      </c>
      <c r="F8254" s="10" t="s">
        <v>25</v>
      </c>
      <c r="G8254" s="10" t="s">
        <v>19</v>
      </c>
      <c r="H8254" s="10" t="s">
        <v>39</v>
      </c>
      <c r="I8254" s="10" t="s">
        <v>34</v>
      </c>
      <c r="O8254" s="10">
        <f t="shared" si="128"/>
        <v>1</v>
      </c>
    </row>
    <row r="8255" spans="2:15" x14ac:dyDescent="0.3">
      <c r="B8255" s="10">
        <v>2023</v>
      </c>
      <c r="C8255" s="10" t="s">
        <v>15</v>
      </c>
      <c r="D8255" s="10" t="s">
        <v>37</v>
      </c>
      <c r="E8255" s="10" t="s">
        <v>24</v>
      </c>
      <c r="F8255" s="10" t="s">
        <v>18</v>
      </c>
      <c r="G8255" s="10" t="s">
        <v>44</v>
      </c>
      <c r="H8255" s="10" t="s">
        <v>34</v>
      </c>
      <c r="I8255" s="10" t="s">
        <v>34</v>
      </c>
      <c r="O8255" s="10">
        <f t="shared" si="128"/>
        <v>1</v>
      </c>
    </row>
    <row r="8256" spans="2:15" x14ac:dyDescent="0.3">
      <c r="B8256" s="10">
        <v>2023</v>
      </c>
      <c r="C8256" s="10" t="s">
        <v>36</v>
      </c>
      <c r="D8256" s="10" t="s">
        <v>37</v>
      </c>
      <c r="E8256" s="10" t="s">
        <v>17</v>
      </c>
      <c r="F8256" s="10" t="s">
        <v>30</v>
      </c>
      <c r="G8256" s="10" t="s">
        <v>26</v>
      </c>
      <c r="H8256" s="10" t="s">
        <v>39</v>
      </c>
      <c r="I8256" s="10" t="s">
        <v>28</v>
      </c>
      <c r="O8256" s="10">
        <f t="shared" si="128"/>
        <v>1</v>
      </c>
    </row>
    <row r="8257" spans="2:15" x14ac:dyDescent="0.3">
      <c r="B8257" s="10">
        <v>2023</v>
      </c>
      <c r="C8257" s="10" t="s">
        <v>41</v>
      </c>
      <c r="D8257" s="10" t="s">
        <v>23</v>
      </c>
      <c r="E8257" s="10" t="s">
        <v>17</v>
      </c>
      <c r="F8257" s="10" t="s">
        <v>25</v>
      </c>
      <c r="G8257" s="10" t="s">
        <v>38</v>
      </c>
      <c r="H8257" s="10" t="s">
        <v>20</v>
      </c>
      <c r="I8257" s="10" t="s">
        <v>28</v>
      </c>
      <c r="O8257" s="10">
        <f t="shared" si="128"/>
        <v>1</v>
      </c>
    </row>
    <row r="8258" spans="2:15" x14ac:dyDescent="0.3">
      <c r="B8258" s="10">
        <v>2025</v>
      </c>
      <c r="C8258" s="10" t="s">
        <v>29</v>
      </c>
      <c r="D8258" s="10" t="s">
        <v>33</v>
      </c>
      <c r="E8258" s="10" t="s">
        <v>17</v>
      </c>
      <c r="F8258" s="10" t="s">
        <v>18</v>
      </c>
      <c r="G8258" s="10" t="s">
        <v>26</v>
      </c>
      <c r="H8258" s="10" t="s">
        <v>34</v>
      </c>
      <c r="I8258" s="10" t="s">
        <v>28</v>
      </c>
      <c r="O8258" s="10">
        <f t="shared" si="128"/>
        <v>1</v>
      </c>
    </row>
    <row r="8259" spans="2:15" x14ac:dyDescent="0.3">
      <c r="B8259" s="10">
        <v>2026</v>
      </c>
      <c r="C8259" s="10" t="s">
        <v>41</v>
      </c>
      <c r="D8259" s="10" t="s">
        <v>33</v>
      </c>
      <c r="E8259" s="10" t="s">
        <v>35</v>
      </c>
      <c r="F8259" s="10" t="s">
        <v>25</v>
      </c>
      <c r="G8259" s="10" t="s">
        <v>38</v>
      </c>
      <c r="H8259" s="10" t="s">
        <v>34</v>
      </c>
      <c r="I8259" s="10" t="s">
        <v>21</v>
      </c>
      <c r="O8259" s="10">
        <f t="shared" si="128"/>
        <v>1</v>
      </c>
    </row>
    <row r="8260" spans="2:15" x14ac:dyDescent="0.3">
      <c r="B8260" s="10">
        <v>2022</v>
      </c>
      <c r="C8260" s="10" t="s">
        <v>41</v>
      </c>
      <c r="D8260" s="10" t="s">
        <v>31</v>
      </c>
      <c r="E8260" s="10" t="s">
        <v>24</v>
      </c>
      <c r="F8260" s="10" t="s">
        <v>18</v>
      </c>
      <c r="G8260" s="10" t="s">
        <v>32</v>
      </c>
      <c r="H8260" s="10" t="s">
        <v>20</v>
      </c>
      <c r="I8260" s="10" t="s">
        <v>28</v>
      </c>
      <c r="O8260" s="10">
        <f t="shared" si="128"/>
        <v>1</v>
      </c>
    </row>
    <row r="8261" spans="2:15" x14ac:dyDescent="0.3">
      <c r="B8261" s="10">
        <v>2023</v>
      </c>
      <c r="C8261" s="10" t="s">
        <v>45</v>
      </c>
      <c r="D8261" s="10" t="s">
        <v>37</v>
      </c>
      <c r="E8261" s="10" t="s">
        <v>24</v>
      </c>
      <c r="F8261" s="10" t="s">
        <v>30</v>
      </c>
      <c r="G8261" s="10" t="s">
        <v>32</v>
      </c>
      <c r="H8261" s="10" t="s">
        <v>20</v>
      </c>
      <c r="I8261" s="10" t="s">
        <v>28</v>
      </c>
      <c r="O8261" s="10">
        <f t="shared" ref="O8261:O8324" si="129">SUBTOTAL(103,B8261)</f>
        <v>1</v>
      </c>
    </row>
    <row r="8262" spans="2:15" x14ac:dyDescent="0.3">
      <c r="B8262" s="10">
        <v>2024</v>
      </c>
      <c r="C8262" s="10" t="s">
        <v>22</v>
      </c>
      <c r="D8262" s="10" t="s">
        <v>31</v>
      </c>
      <c r="E8262" s="10" t="s">
        <v>17</v>
      </c>
      <c r="F8262" s="10" t="s">
        <v>30</v>
      </c>
      <c r="G8262" s="10" t="s">
        <v>44</v>
      </c>
      <c r="H8262" s="10" t="s">
        <v>20</v>
      </c>
      <c r="I8262" s="10" t="s">
        <v>21</v>
      </c>
      <c r="O8262" s="10">
        <f t="shared" si="129"/>
        <v>1</v>
      </c>
    </row>
    <row r="8263" spans="2:15" x14ac:dyDescent="0.3">
      <c r="B8263" s="10">
        <v>2026</v>
      </c>
      <c r="C8263" s="10" t="s">
        <v>41</v>
      </c>
      <c r="D8263" s="10" t="s">
        <v>23</v>
      </c>
      <c r="E8263" s="10" t="s">
        <v>35</v>
      </c>
      <c r="F8263" s="10" t="s">
        <v>25</v>
      </c>
      <c r="G8263" s="10" t="s">
        <v>26</v>
      </c>
      <c r="H8263" s="10" t="s">
        <v>34</v>
      </c>
      <c r="I8263" s="10" t="s">
        <v>34</v>
      </c>
      <c r="O8263" s="10">
        <f t="shared" si="129"/>
        <v>1</v>
      </c>
    </row>
    <row r="8264" spans="2:15" x14ac:dyDescent="0.3">
      <c r="B8264" s="10">
        <v>2020</v>
      </c>
      <c r="C8264" s="10" t="s">
        <v>43</v>
      </c>
      <c r="D8264" s="10" t="s">
        <v>23</v>
      </c>
      <c r="E8264" s="10" t="s">
        <v>35</v>
      </c>
      <c r="F8264" s="10" t="s">
        <v>25</v>
      </c>
      <c r="G8264" s="10" t="s">
        <v>38</v>
      </c>
      <c r="H8264" s="10" t="s">
        <v>34</v>
      </c>
      <c r="I8264" s="10" t="s">
        <v>28</v>
      </c>
      <c r="O8264" s="10">
        <f t="shared" si="129"/>
        <v>1</v>
      </c>
    </row>
    <row r="8265" spans="2:15" x14ac:dyDescent="0.3">
      <c r="B8265" s="10">
        <v>2021</v>
      </c>
      <c r="C8265" s="10" t="s">
        <v>43</v>
      </c>
      <c r="D8265" s="10" t="s">
        <v>37</v>
      </c>
      <c r="E8265" s="10" t="s">
        <v>35</v>
      </c>
      <c r="F8265" s="10" t="s">
        <v>18</v>
      </c>
      <c r="G8265" s="10" t="s">
        <v>32</v>
      </c>
      <c r="H8265" s="10" t="s">
        <v>27</v>
      </c>
      <c r="I8265" s="10" t="s">
        <v>21</v>
      </c>
      <c r="O8265" s="10">
        <f t="shared" si="129"/>
        <v>1</v>
      </c>
    </row>
    <row r="8266" spans="2:15" x14ac:dyDescent="0.3">
      <c r="B8266" s="10">
        <v>2022</v>
      </c>
      <c r="C8266" s="10" t="s">
        <v>45</v>
      </c>
      <c r="D8266" s="10" t="s">
        <v>23</v>
      </c>
      <c r="E8266" s="10" t="s">
        <v>24</v>
      </c>
      <c r="F8266" s="10" t="s">
        <v>25</v>
      </c>
      <c r="G8266" s="10" t="s">
        <v>19</v>
      </c>
      <c r="H8266" s="10" t="s">
        <v>27</v>
      </c>
      <c r="I8266" s="10" t="s">
        <v>21</v>
      </c>
      <c r="O8266" s="10">
        <f t="shared" si="129"/>
        <v>1</v>
      </c>
    </row>
    <row r="8267" spans="2:15" x14ac:dyDescent="0.3">
      <c r="B8267" s="10">
        <v>2026</v>
      </c>
      <c r="C8267" s="10" t="s">
        <v>29</v>
      </c>
      <c r="D8267" s="10" t="s">
        <v>33</v>
      </c>
      <c r="E8267" s="10" t="s">
        <v>35</v>
      </c>
      <c r="F8267" s="10" t="s">
        <v>25</v>
      </c>
      <c r="G8267" s="10" t="s">
        <v>40</v>
      </c>
      <c r="H8267" s="10" t="s">
        <v>34</v>
      </c>
      <c r="I8267" s="10" t="s">
        <v>21</v>
      </c>
      <c r="O8267" s="10">
        <f t="shared" si="129"/>
        <v>1</v>
      </c>
    </row>
    <row r="8268" spans="2:15" x14ac:dyDescent="0.3">
      <c r="B8268" s="10">
        <v>2021</v>
      </c>
      <c r="C8268" s="10" t="s">
        <v>36</v>
      </c>
      <c r="D8268" s="10" t="s">
        <v>23</v>
      </c>
      <c r="E8268" s="10" t="s">
        <v>35</v>
      </c>
      <c r="F8268" s="10" t="s">
        <v>18</v>
      </c>
      <c r="G8268" s="10" t="s">
        <v>26</v>
      </c>
      <c r="H8268" s="10" t="s">
        <v>39</v>
      </c>
      <c r="I8268" s="10" t="s">
        <v>21</v>
      </c>
      <c r="O8268" s="10">
        <f t="shared" si="129"/>
        <v>1</v>
      </c>
    </row>
    <row r="8269" spans="2:15" x14ac:dyDescent="0.3">
      <c r="B8269" s="10">
        <v>2024</v>
      </c>
      <c r="C8269" s="10" t="s">
        <v>22</v>
      </c>
      <c r="D8269" s="10" t="s">
        <v>37</v>
      </c>
      <c r="E8269" s="10" t="s">
        <v>35</v>
      </c>
      <c r="F8269" s="10" t="s">
        <v>30</v>
      </c>
      <c r="G8269" s="10" t="s">
        <v>44</v>
      </c>
      <c r="H8269" s="10" t="s">
        <v>39</v>
      </c>
      <c r="I8269" s="10" t="s">
        <v>28</v>
      </c>
      <c r="O8269" s="10">
        <f t="shared" si="129"/>
        <v>1</v>
      </c>
    </row>
    <row r="8270" spans="2:15" x14ac:dyDescent="0.3">
      <c r="B8270" s="10">
        <v>2021</v>
      </c>
      <c r="C8270" s="10" t="s">
        <v>29</v>
      </c>
      <c r="D8270" s="10" t="s">
        <v>23</v>
      </c>
      <c r="E8270" s="10" t="s">
        <v>24</v>
      </c>
      <c r="F8270" s="10" t="s">
        <v>18</v>
      </c>
      <c r="G8270" s="10" t="s">
        <v>38</v>
      </c>
      <c r="H8270" s="10" t="s">
        <v>34</v>
      </c>
      <c r="I8270" s="10" t="s">
        <v>28</v>
      </c>
      <c r="O8270" s="10">
        <f t="shared" si="129"/>
        <v>1</v>
      </c>
    </row>
    <row r="8271" spans="2:15" x14ac:dyDescent="0.3">
      <c r="B8271" s="10">
        <v>2025</v>
      </c>
      <c r="C8271" s="10" t="s">
        <v>15</v>
      </c>
      <c r="D8271" s="10" t="s">
        <v>42</v>
      </c>
      <c r="E8271" s="10" t="s">
        <v>35</v>
      </c>
      <c r="F8271" s="10" t="s">
        <v>30</v>
      </c>
      <c r="G8271" s="10" t="s">
        <v>44</v>
      </c>
      <c r="H8271" s="10" t="s">
        <v>34</v>
      </c>
      <c r="I8271" s="10" t="s">
        <v>28</v>
      </c>
      <c r="O8271" s="10">
        <f t="shared" si="129"/>
        <v>1</v>
      </c>
    </row>
    <row r="8272" spans="2:15" x14ac:dyDescent="0.3">
      <c r="B8272" s="10">
        <v>2020</v>
      </c>
      <c r="C8272" s="10" t="s">
        <v>43</v>
      </c>
      <c r="D8272" s="10" t="s">
        <v>37</v>
      </c>
      <c r="E8272" s="10" t="s">
        <v>35</v>
      </c>
      <c r="F8272" s="10" t="s">
        <v>18</v>
      </c>
      <c r="G8272" s="10" t="s">
        <v>44</v>
      </c>
      <c r="H8272" s="10" t="s">
        <v>27</v>
      </c>
      <c r="I8272" s="10" t="s">
        <v>28</v>
      </c>
      <c r="O8272" s="10">
        <f t="shared" si="129"/>
        <v>1</v>
      </c>
    </row>
    <row r="8273" spans="2:15" x14ac:dyDescent="0.3">
      <c r="B8273" s="10">
        <v>2023</v>
      </c>
      <c r="C8273" s="10" t="s">
        <v>29</v>
      </c>
      <c r="D8273" s="10" t="s">
        <v>23</v>
      </c>
      <c r="E8273" s="10" t="s">
        <v>24</v>
      </c>
      <c r="F8273" s="10" t="s">
        <v>18</v>
      </c>
      <c r="G8273" s="10" t="s">
        <v>38</v>
      </c>
      <c r="H8273" s="10" t="s">
        <v>27</v>
      </c>
      <c r="I8273" s="10" t="s">
        <v>28</v>
      </c>
      <c r="O8273" s="10">
        <f t="shared" si="129"/>
        <v>1</v>
      </c>
    </row>
    <row r="8274" spans="2:15" x14ac:dyDescent="0.3">
      <c r="B8274" s="10">
        <v>2026</v>
      </c>
      <c r="C8274" s="10" t="s">
        <v>45</v>
      </c>
      <c r="D8274" s="10" t="s">
        <v>42</v>
      </c>
      <c r="E8274" s="10" t="s">
        <v>35</v>
      </c>
      <c r="F8274" s="10" t="s">
        <v>18</v>
      </c>
      <c r="G8274" s="10" t="s">
        <v>44</v>
      </c>
      <c r="H8274" s="10" t="s">
        <v>27</v>
      </c>
      <c r="I8274" s="10" t="s">
        <v>21</v>
      </c>
      <c r="O8274" s="10">
        <f t="shared" si="129"/>
        <v>1</v>
      </c>
    </row>
    <row r="8275" spans="2:15" x14ac:dyDescent="0.3">
      <c r="B8275" s="10">
        <v>2025</v>
      </c>
      <c r="C8275" s="10" t="s">
        <v>45</v>
      </c>
      <c r="D8275" s="10" t="s">
        <v>16</v>
      </c>
      <c r="E8275" s="10" t="s">
        <v>35</v>
      </c>
      <c r="F8275" s="10" t="s">
        <v>25</v>
      </c>
      <c r="G8275" s="10" t="s">
        <v>32</v>
      </c>
      <c r="H8275" s="10" t="s">
        <v>27</v>
      </c>
      <c r="I8275" s="10" t="s">
        <v>21</v>
      </c>
      <c r="O8275" s="10">
        <f t="shared" si="129"/>
        <v>1</v>
      </c>
    </row>
    <row r="8276" spans="2:15" x14ac:dyDescent="0.3">
      <c r="B8276" s="10">
        <v>2026</v>
      </c>
      <c r="C8276" s="10" t="s">
        <v>22</v>
      </c>
      <c r="D8276" s="10" t="s">
        <v>42</v>
      </c>
      <c r="E8276" s="10" t="s">
        <v>24</v>
      </c>
      <c r="F8276" s="10" t="s">
        <v>18</v>
      </c>
      <c r="G8276" s="10" t="s">
        <v>26</v>
      </c>
      <c r="H8276" s="10" t="s">
        <v>27</v>
      </c>
      <c r="I8276" s="10" t="s">
        <v>21</v>
      </c>
      <c r="O8276" s="10">
        <f t="shared" si="129"/>
        <v>1</v>
      </c>
    </row>
    <row r="8277" spans="2:15" x14ac:dyDescent="0.3">
      <c r="B8277" s="10">
        <v>2025</v>
      </c>
      <c r="C8277" s="10" t="s">
        <v>45</v>
      </c>
      <c r="D8277" s="10" t="s">
        <v>33</v>
      </c>
      <c r="E8277" s="10" t="s">
        <v>17</v>
      </c>
      <c r="F8277" s="10" t="s">
        <v>30</v>
      </c>
      <c r="G8277" s="10" t="s">
        <v>26</v>
      </c>
      <c r="H8277" s="10" t="s">
        <v>20</v>
      </c>
      <c r="I8277" s="10" t="s">
        <v>28</v>
      </c>
      <c r="O8277" s="10">
        <f t="shared" si="129"/>
        <v>1</v>
      </c>
    </row>
    <row r="8278" spans="2:15" x14ac:dyDescent="0.3">
      <c r="B8278" s="10">
        <v>2025</v>
      </c>
      <c r="C8278" s="10" t="s">
        <v>43</v>
      </c>
      <c r="D8278" s="10" t="s">
        <v>37</v>
      </c>
      <c r="E8278" s="10" t="s">
        <v>24</v>
      </c>
      <c r="F8278" s="10" t="s">
        <v>30</v>
      </c>
      <c r="G8278" s="10" t="s">
        <v>19</v>
      </c>
      <c r="H8278" s="10" t="s">
        <v>34</v>
      </c>
      <c r="I8278" s="10" t="s">
        <v>34</v>
      </c>
      <c r="O8278" s="10">
        <f t="shared" si="129"/>
        <v>1</v>
      </c>
    </row>
    <row r="8279" spans="2:15" x14ac:dyDescent="0.3">
      <c r="B8279" s="10">
        <v>2023</v>
      </c>
      <c r="C8279" s="10" t="s">
        <v>41</v>
      </c>
      <c r="D8279" s="10" t="s">
        <v>23</v>
      </c>
      <c r="E8279" s="10" t="s">
        <v>17</v>
      </c>
      <c r="F8279" s="10" t="s">
        <v>18</v>
      </c>
      <c r="G8279" s="10" t="s">
        <v>40</v>
      </c>
      <c r="H8279" s="10" t="s">
        <v>20</v>
      </c>
      <c r="I8279" s="10" t="s">
        <v>21</v>
      </c>
      <c r="O8279" s="10">
        <f t="shared" si="129"/>
        <v>1</v>
      </c>
    </row>
    <row r="8280" spans="2:15" x14ac:dyDescent="0.3">
      <c r="B8280" s="10">
        <v>2022</v>
      </c>
      <c r="C8280" s="10" t="s">
        <v>29</v>
      </c>
      <c r="D8280" s="10" t="s">
        <v>23</v>
      </c>
      <c r="E8280" s="10" t="s">
        <v>35</v>
      </c>
      <c r="F8280" s="10" t="s">
        <v>30</v>
      </c>
      <c r="G8280" s="10" t="s">
        <v>32</v>
      </c>
      <c r="H8280" s="10" t="s">
        <v>20</v>
      </c>
      <c r="I8280" s="10" t="s">
        <v>28</v>
      </c>
      <c r="O8280" s="10">
        <f t="shared" si="129"/>
        <v>1</v>
      </c>
    </row>
    <row r="8281" spans="2:15" x14ac:dyDescent="0.3">
      <c r="B8281" s="10">
        <v>2026</v>
      </c>
      <c r="C8281" s="10" t="s">
        <v>15</v>
      </c>
      <c r="D8281" s="10" t="s">
        <v>31</v>
      </c>
      <c r="E8281" s="10" t="s">
        <v>35</v>
      </c>
      <c r="F8281" s="10" t="s">
        <v>30</v>
      </c>
      <c r="G8281" s="10" t="s">
        <v>26</v>
      </c>
      <c r="H8281" s="10" t="s">
        <v>27</v>
      </c>
      <c r="I8281" s="10" t="s">
        <v>28</v>
      </c>
      <c r="O8281" s="10">
        <f t="shared" si="129"/>
        <v>1</v>
      </c>
    </row>
    <row r="8282" spans="2:15" x14ac:dyDescent="0.3">
      <c r="B8282" s="10">
        <v>2023</v>
      </c>
      <c r="C8282" s="10" t="s">
        <v>29</v>
      </c>
      <c r="D8282" s="10" t="s">
        <v>42</v>
      </c>
      <c r="E8282" s="10" t="s">
        <v>17</v>
      </c>
      <c r="F8282" s="10" t="s">
        <v>30</v>
      </c>
      <c r="G8282" s="10" t="s">
        <v>32</v>
      </c>
      <c r="H8282" s="10" t="s">
        <v>34</v>
      </c>
      <c r="I8282" s="10" t="s">
        <v>28</v>
      </c>
      <c r="O8282" s="10">
        <f t="shared" si="129"/>
        <v>1</v>
      </c>
    </row>
    <row r="8283" spans="2:15" x14ac:dyDescent="0.3">
      <c r="B8283" s="10">
        <v>2022</v>
      </c>
      <c r="C8283" s="10" t="s">
        <v>29</v>
      </c>
      <c r="D8283" s="10" t="s">
        <v>37</v>
      </c>
      <c r="E8283" s="10" t="s">
        <v>24</v>
      </c>
      <c r="F8283" s="10" t="s">
        <v>25</v>
      </c>
      <c r="G8283" s="10" t="s">
        <v>32</v>
      </c>
      <c r="H8283" s="10" t="s">
        <v>20</v>
      </c>
      <c r="I8283" s="10" t="s">
        <v>28</v>
      </c>
      <c r="O8283" s="10">
        <f t="shared" si="129"/>
        <v>1</v>
      </c>
    </row>
    <row r="8284" spans="2:15" x14ac:dyDescent="0.3">
      <c r="B8284" s="10">
        <v>2026</v>
      </c>
      <c r="C8284" s="10" t="s">
        <v>22</v>
      </c>
      <c r="D8284" s="10" t="s">
        <v>23</v>
      </c>
      <c r="E8284" s="10" t="s">
        <v>17</v>
      </c>
      <c r="F8284" s="10" t="s">
        <v>30</v>
      </c>
      <c r="G8284" s="10" t="s">
        <v>32</v>
      </c>
      <c r="H8284" s="10" t="s">
        <v>34</v>
      </c>
      <c r="I8284" s="10" t="s">
        <v>28</v>
      </c>
      <c r="O8284" s="10">
        <f t="shared" si="129"/>
        <v>1</v>
      </c>
    </row>
    <row r="8285" spans="2:15" x14ac:dyDescent="0.3">
      <c r="B8285" s="10">
        <v>2025</v>
      </c>
      <c r="C8285" s="10" t="s">
        <v>36</v>
      </c>
      <c r="D8285" s="10" t="s">
        <v>23</v>
      </c>
      <c r="E8285" s="10" t="s">
        <v>24</v>
      </c>
      <c r="F8285" s="10" t="s">
        <v>30</v>
      </c>
      <c r="G8285" s="10" t="s">
        <v>44</v>
      </c>
      <c r="H8285" s="10" t="s">
        <v>20</v>
      </c>
      <c r="I8285" s="10" t="s">
        <v>28</v>
      </c>
      <c r="O8285" s="10">
        <f t="shared" si="129"/>
        <v>1</v>
      </c>
    </row>
    <row r="8286" spans="2:15" x14ac:dyDescent="0.3">
      <c r="B8286" s="10">
        <v>2021</v>
      </c>
      <c r="C8286" s="10" t="s">
        <v>15</v>
      </c>
      <c r="D8286" s="10" t="s">
        <v>33</v>
      </c>
      <c r="E8286" s="10" t="s">
        <v>35</v>
      </c>
      <c r="F8286" s="10" t="s">
        <v>18</v>
      </c>
      <c r="G8286" s="10" t="s">
        <v>26</v>
      </c>
      <c r="H8286" s="10" t="s">
        <v>34</v>
      </c>
      <c r="I8286" s="10" t="s">
        <v>34</v>
      </c>
      <c r="O8286" s="10">
        <f t="shared" si="129"/>
        <v>1</v>
      </c>
    </row>
    <row r="8287" spans="2:15" x14ac:dyDescent="0.3">
      <c r="B8287" s="10">
        <v>2024</v>
      </c>
      <c r="C8287" s="10" t="s">
        <v>41</v>
      </c>
      <c r="D8287" s="10" t="s">
        <v>31</v>
      </c>
      <c r="E8287" s="10" t="s">
        <v>17</v>
      </c>
      <c r="F8287" s="10" t="s">
        <v>25</v>
      </c>
      <c r="G8287" s="10" t="s">
        <v>32</v>
      </c>
      <c r="H8287" s="10" t="s">
        <v>20</v>
      </c>
      <c r="I8287" s="10" t="s">
        <v>21</v>
      </c>
      <c r="O8287" s="10">
        <f t="shared" si="129"/>
        <v>1</v>
      </c>
    </row>
    <row r="8288" spans="2:15" x14ac:dyDescent="0.3">
      <c r="B8288" s="10">
        <v>2020</v>
      </c>
      <c r="C8288" s="10" t="s">
        <v>43</v>
      </c>
      <c r="D8288" s="10" t="s">
        <v>33</v>
      </c>
      <c r="E8288" s="10" t="s">
        <v>24</v>
      </c>
      <c r="F8288" s="10" t="s">
        <v>18</v>
      </c>
      <c r="G8288" s="10" t="s">
        <v>38</v>
      </c>
      <c r="H8288" s="10" t="s">
        <v>39</v>
      </c>
      <c r="I8288" s="10" t="s">
        <v>34</v>
      </c>
      <c r="O8288" s="10">
        <f t="shared" si="129"/>
        <v>1</v>
      </c>
    </row>
    <row r="8289" spans="2:15" x14ac:dyDescent="0.3">
      <c r="B8289" s="10">
        <v>2021</v>
      </c>
      <c r="C8289" s="10" t="s">
        <v>22</v>
      </c>
      <c r="D8289" s="10" t="s">
        <v>31</v>
      </c>
      <c r="E8289" s="10" t="s">
        <v>17</v>
      </c>
      <c r="F8289" s="10" t="s">
        <v>18</v>
      </c>
      <c r="G8289" s="10" t="s">
        <v>26</v>
      </c>
      <c r="H8289" s="10" t="s">
        <v>39</v>
      </c>
      <c r="I8289" s="10" t="s">
        <v>28</v>
      </c>
      <c r="O8289" s="10">
        <f t="shared" si="129"/>
        <v>1</v>
      </c>
    </row>
    <row r="8290" spans="2:15" x14ac:dyDescent="0.3">
      <c r="B8290" s="10">
        <v>2025</v>
      </c>
      <c r="C8290" s="10" t="s">
        <v>45</v>
      </c>
      <c r="D8290" s="10" t="s">
        <v>37</v>
      </c>
      <c r="E8290" s="10" t="s">
        <v>24</v>
      </c>
      <c r="F8290" s="10" t="s">
        <v>30</v>
      </c>
      <c r="G8290" s="10" t="s">
        <v>40</v>
      </c>
      <c r="H8290" s="10" t="s">
        <v>27</v>
      </c>
      <c r="I8290" s="10" t="s">
        <v>21</v>
      </c>
      <c r="O8290" s="10">
        <f t="shared" si="129"/>
        <v>1</v>
      </c>
    </row>
    <row r="8291" spans="2:15" x14ac:dyDescent="0.3">
      <c r="B8291" s="10">
        <v>2023</v>
      </c>
      <c r="C8291" s="10" t="s">
        <v>45</v>
      </c>
      <c r="D8291" s="10" t="s">
        <v>42</v>
      </c>
      <c r="E8291" s="10" t="s">
        <v>24</v>
      </c>
      <c r="F8291" s="10" t="s">
        <v>25</v>
      </c>
      <c r="G8291" s="10" t="s">
        <v>44</v>
      </c>
      <c r="H8291" s="10" t="s">
        <v>39</v>
      </c>
      <c r="I8291" s="10" t="s">
        <v>34</v>
      </c>
      <c r="O8291" s="10">
        <f t="shared" si="129"/>
        <v>1</v>
      </c>
    </row>
    <row r="8292" spans="2:15" x14ac:dyDescent="0.3">
      <c r="B8292" s="10">
        <v>2025</v>
      </c>
      <c r="C8292" s="10" t="s">
        <v>29</v>
      </c>
      <c r="D8292" s="10" t="s">
        <v>33</v>
      </c>
      <c r="E8292" s="10" t="s">
        <v>17</v>
      </c>
      <c r="F8292" s="10" t="s">
        <v>18</v>
      </c>
      <c r="G8292" s="10" t="s">
        <v>38</v>
      </c>
      <c r="H8292" s="10" t="s">
        <v>27</v>
      </c>
      <c r="I8292" s="10" t="s">
        <v>34</v>
      </c>
      <c r="O8292" s="10">
        <f t="shared" si="129"/>
        <v>1</v>
      </c>
    </row>
    <row r="8293" spans="2:15" x14ac:dyDescent="0.3">
      <c r="B8293" s="10">
        <v>2025</v>
      </c>
      <c r="C8293" s="10" t="s">
        <v>15</v>
      </c>
      <c r="D8293" s="10" t="s">
        <v>31</v>
      </c>
      <c r="E8293" s="10" t="s">
        <v>35</v>
      </c>
      <c r="F8293" s="10" t="s">
        <v>25</v>
      </c>
      <c r="G8293" s="10" t="s">
        <v>26</v>
      </c>
      <c r="H8293" s="10" t="s">
        <v>34</v>
      </c>
      <c r="I8293" s="10" t="s">
        <v>34</v>
      </c>
      <c r="O8293" s="10">
        <f t="shared" si="129"/>
        <v>1</v>
      </c>
    </row>
    <row r="8294" spans="2:15" x14ac:dyDescent="0.3">
      <c r="B8294" s="10">
        <v>2020</v>
      </c>
      <c r="C8294" s="10" t="s">
        <v>22</v>
      </c>
      <c r="D8294" s="10" t="s">
        <v>16</v>
      </c>
      <c r="E8294" s="10" t="s">
        <v>17</v>
      </c>
      <c r="F8294" s="10" t="s">
        <v>30</v>
      </c>
      <c r="G8294" s="10" t="s">
        <v>32</v>
      </c>
      <c r="H8294" s="10" t="s">
        <v>34</v>
      </c>
      <c r="I8294" s="10" t="s">
        <v>28</v>
      </c>
      <c r="O8294" s="10">
        <f t="shared" si="129"/>
        <v>1</v>
      </c>
    </row>
    <row r="8295" spans="2:15" x14ac:dyDescent="0.3">
      <c r="B8295" s="10">
        <v>2022</v>
      </c>
      <c r="C8295" s="10" t="s">
        <v>29</v>
      </c>
      <c r="D8295" s="10" t="s">
        <v>37</v>
      </c>
      <c r="E8295" s="10" t="s">
        <v>17</v>
      </c>
      <c r="F8295" s="10" t="s">
        <v>25</v>
      </c>
      <c r="G8295" s="10" t="s">
        <v>38</v>
      </c>
      <c r="H8295" s="10" t="s">
        <v>20</v>
      </c>
      <c r="I8295" s="10" t="s">
        <v>34</v>
      </c>
      <c r="O8295" s="10">
        <f t="shared" si="129"/>
        <v>1</v>
      </c>
    </row>
    <row r="8296" spans="2:15" x14ac:dyDescent="0.3">
      <c r="B8296" s="10">
        <v>2026</v>
      </c>
      <c r="C8296" s="10" t="s">
        <v>43</v>
      </c>
      <c r="D8296" s="10" t="s">
        <v>42</v>
      </c>
      <c r="E8296" s="10" t="s">
        <v>35</v>
      </c>
      <c r="F8296" s="10" t="s">
        <v>25</v>
      </c>
      <c r="G8296" s="10" t="s">
        <v>19</v>
      </c>
      <c r="H8296" s="10" t="s">
        <v>20</v>
      </c>
      <c r="I8296" s="10" t="s">
        <v>28</v>
      </c>
      <c r="O8296" s="10">
        <f t="shared" si="129"/>
        <v>1</v>
      </c>
    </row>
    <row r="8297" spans="2:15" x14ac:dyDescent="0.3">
      <c r="B8297" s="10">
        <v>2025</v>
      </c>
      <c r="C8297" s="10" t="s">
        <v>15</v>
      </c>
      <c r="D8297" s="10" t="s">
        <v>16</v>
      </c>
      <c r="E8297" s="10" t="s">
        <v>35</v>
      </c>
      <c r="F8297" s="10" t="s">
        <v>25</v>
      </c>
      <c r="G8297" s="10" t="s">
        <v>40</v>
      </c>
      <c r="H8297" s="10" t="s">
        <v>27</v>
      </c>
      <c r="I8297" s="10" t="s">
        <v>28</v>
      </c>
      <c r="O8297" s="10">
        <f t="shared" si="129"/>
        <v>1</v>
      </c>
    </row>
    <row r="8298" spans="2:15" x14ac:dyDescent="0.3">
      <c r="B8298" s="10">
        <v>2025</v>
      </c>
      <c r="C8298" s="10" t="s">
        <v>41</v>
      </c>
      <c r="D8298" s="10" t="s">
        <v>42</v>
      </c>
      <c r="E8298" s="10" t="s">
        <v>24</v>
      </c>
      <c r="F8298" s="10" t="s">
        <v>30</v>
      </c>
      <c r="G8298" s="10" t="s">
        <v>19</v>
      </c>
      <c r="H8298" s="10" t="s">
        <v>34</v>
      </c>
      <c r="I8298" s="10" t="s">
        <v>34</v>
      </c>
      <c r="O8298" s="10">
        <f t="shared" si="129"/>
        <v>1</v>
      </c>
    </row>
    <row r="8299" spans="2:15" x14ac:dyDescent="0.3">
      <c r="B8299" s="10">
        <v>2022</v>
      </c>
      <c r="C8299" s="10" t="s">
        <v>22</v>
      </c>
      <c r="D8299" s="10" t="s">
        <v>37</v>
      </c>
      <c r="E8299" s="10" t="s">
        <v>17</v>
      </c>
      <c r="F8299" s="10" t="s">
        <v>30</v>
      </c>
      <c r="G8299" s="10" t="s">
        <v>44</v>
      </c>
      <c r="H8299" s="10" t="s">
        <v>27</v>
      </c>
      <c r="I8299" s="10" t="s">
        <v>28</v>
      </c>
      <c r="O8299" s="10">
        <f t="shared" si="129"/>
        <v>1</v>
      </c>
    </row>
    <row r="8300" spans="2:15" x14ac:dyDescent="0.3">
      <c r="B8300" s="10">
        <v>2020</v>
      </c>
      <c r="C8300" s="10" t="s">
        <v>36</v>
      </c>
      <c r="D8300" s="10" t="s">
        <v>31</v>
      </c>
      <c r="E8300" s="10" t="s">
        <v>17</v>
      </c>
      <c r="F8300" s="10" t="s">
        <v>18</v>
      </c>
      <c r="G8300" s="10" t="s">
        <v>40</v>
      </c>
      <c r="H8300" s="10" t="s">
        <v>27</v>
      </c>
      <c r="I8300" s="10" t="s">
        <v>28</v>
      </c>
      <c r="O8300" s="10">
        <f t="shared" si="129"/>
        <v>1</v>
      </c>
    </row>
    <row r="8301" spans="2:15" x14ac:dyDescent="0.3">
      <c r="B8301" s="10">
        <v>2023</v>
      </c>
      <c r="C8301" s="10" t="s">
        <v>15</v>
      </c>
      <c r="D8301" s="10" t="s">
        <v>16</v>
      </c>
      <c r="E8301" s="10" t="s">
        <v>24</v>
      </c>
      <c r="F8301" s="10" t="s">
        <v>30</v>
      </c>
      <c r="G8301" s="10" t="s">
        <v>38</v>
      </c>
      <c r="H8301" s="10" t="s">
        <v>34</v>
      </c>
      <c r="I8301" s="10" t="s">
        <v>28</v>
      </c>
      <c r="O8301" s="10">
        <f t="shared" si="129"/>
        <v>1</v>
      </c>
    </row>
    <row r="8302" spans="2:15" x14ac:dyDescent="0.3">
      <c r="B8302" s="10">
        <v>2023</v>
      </c>
      <c r="C8302" s="10" t="s">
        <v>15</v>
      </c>
      <c r="D8302" s="10" t="s">
        <v>33</v>
      </c>
      <c r="E8302" s="10" t="s">
        <v>17</v>
      </c>
      <c r="F8302" s="10" t="s">
        <v>30</v>
      </c>
      <c r="G8302" s="10" t="s">
        <v>32</v>
      </c>
      <c r="H8302" s="10" t="s">
        <v>27</v>
      </c>
      <c r="I8302" s="10" t="s">
        <v>21</v>
      </c>
      <c r="O8302" s="10">
        <f t="shared" si="129"/>
        <v>1</v>
      </c>
    </row>
    <row r="8303" spans="2:15" x14ac:dyDescent="0.3">
      <c r="B8303" s="10">
        <v>2021</v>
      </c>
      <c r="C8303" s="10" t="s">
        <v>29</v>
      </c>
      <c r="D8303" s="10" t="s">
        <v>16</v>
      </c>
      <c r="E8303" s="10" t="s">
        <v>35</v>
      </c>
      <c r="F8303" s="10" t="s">
        <v>25</v>
      </c>
      <c r="G8303" s="10" t="s">
        <v>40</v>
      </c>
      <c r="H8303" s="10" t="s">
        <v>39</v>
      </c>
      <c r="I8303" s="10" t="s">
        <v>34</v>
      </c>
      <c r="O8303" s="10">
        <f t="shared" si="129"/>
        <v>1</v>
      </c>
    </row>
    <row r="8304" spans="2:15" x14ac:dyDescent="0.3">
      <c r="B8304" s="10">
        <v>2024</v>
      </c>
      <c r="C8304" s="10" t="s">
        <v>43</v>
      </c>
      <c r="D8304" s="10" t="s">
        <v>42</v>
      </c>
      <c r="E8304" s="10" t="s">
        <v>24</v>
      </c>
      <c r="F8304" s="10" t="s">
        <v>18</v>
      </c>
      <c r="G8304" s="10" t="s">
        <v>44</v>
      </c>
      <c r="H8304" s="10" t="s">
        <v>20</v>
      </c>
      <c r="I8304" s="10" t="s">
        <v>34</v>
      </c>
      <c r="O8304" s="10">
        <f t="shared" si="129"/>
        <v>1</v>
      </c>
    </row>
    <row r="8305" spans="2:15" x14ac:dyDescent="0.3">
      <c r="B8305" s="10">
        <v>2021</v>
      </c>
      <c r="C8305" s="10" t="s">
        <v>29</v>
      </c>
      <c r="D8305" s="10" t="s">
        <v>37</v>
      </c>
      <c r="E8305" s="10" t="s">
        <v>17</v>
      </c>
      <c r="F8305" s="10" t="s">
        <v>30</v>
      </c>
      <c r="G8305" s="10" t="s">
        <v>32</v>
      </c>
      <c r="H8305" s="10" t="s">
        <v>20</v>
      </c>
      <c r="I8305" s="10" t="s">
        <v>34</v>
      </c>
      <c r="O8305" s="10">
        <f t="shared" si="129"/>
        <v>1</v>
      </c>
    </row>
    <row r="8306" spans="2:15" x14ac:dyDescent="0.3">
      <c r="B8306" s="10">
        <v>2023</v>
      </c>
      <c r="C8306" s="10" t="s">
        <v>45</v>
      </c>
      <c r="D8306" s="10" t="s">
        <v>16</v>
      </c>
      <c r="E8306" s="10" t="s">
        <v>24</v>
      </c>
      <c r="F8306" s="10" t="s">
        <v>25</v>
      </c>
      <c r="G8306" s="10" t="s">
        <v>44</v>
      </c>
      <c r="H8306" s="10" t="s">
        <v>39</v>
      </c>
      <c r="I8306" s="10" t="s">
        <v>28</v>
      </c>
      <c r="O8306" s="10">
        <f t="shared" si="129"/>
        <v>1</v>
      </c>
    </row>
    <row r="8307" spans="2:15" x14ac:dyDescent="0.3">
      <c r="B8307" s="10">
        <v>2022</v>
      </c>
      <c r="C8307" s="10" t="s">
        <v>45</v>
      </c>
      <c r="D8307" s="10" t="s">
        <v>31</v>
      </c>
      <c r="E8307" s="10" t="s">
        <v>35</v>
      </c>
      <c r="F8307" s="10" t="s">
        <v>18</v>
      </c>
      <c r="G8307" s="10" t="s">
        <v>26</v>
      </c>
      <c r="H8307" s="10" t="s">
        <v>39</v>
      </c>
      <c r="I8307" s="10" t="s">
        <v>28</v>
      </c>
      <c r="O8307" s="10">
        <f t="shared" si="129"/>
        <v>1</v>
      </c>
    </row>
    <row r="8308" spans="2:15" x14ac:dyDescent="0.3">
      <c r="B8308" s="10">
        <v>2021</v>
      </c>
      <c r="C8308" s="10" t="s">
        <v>15</v>
      </c>
      <c r="D8308" s="10" t="s">
        <v>31</v>
      </c>
      <c r="E8308" s="10" t="s">
        <v>35</v>
      </c>
      <c r="F8308" s="10" t="s">
        <v>18</v>
      </c>
      <c r="G8308" s="10" t="s">
        <v>32</v>
      </c>
      <c r="H8308" s="10" t="s">
        <v>27</v>
      </c>
      <c r="I8308" s="10" t="s">
        <v>34</v>
      </c>
      <c r="O8308" s="10">
        <f t="shared" si="129"/>
        <v>1</v>
      </c>
    </row>
    <row r="8309" spans="2:15" x14ac:dyDescent="0.3">
      <c r="B8309" s="10">
        <v>2025</v>
      </c>
      <c r="C8309" s="10" t="s">
        <v>45</v>
      </c>
      <c r="D8309" s="10" t="s">
        <v>23</v>
      </c>
      <c r="E8309" s="10" t="s">
        <v>17</v>
      </c>
      <c r="F8309" s="10" t="s">
        <v>18</v>
      </c>
      <c r="G8309" s="10" t="s">
        <v>44</v>
      </c>
      <c r="H8309" s="10" t="s">
        <v>34</v>
      </c>
      <c r="I8309" s="10" t="s">
        <v>28</v>
      </c>
      <c r="O8309" s="10">
        <f t="shared" si="129"/>
        <v>1</v>
      </c>
    </row>
    <row r="8310" spans="2:15" x14ac:dyDescent="0.3">
      <c r="B8310" s="10">
        <v>2025</v>
      </c>
      <c r="C8310" s="10" t="s">
        <v>22</v>
      </c>
      <c r="D8310" s="10" t="s">
        <v>37</v>
      </c>
      <c r="E8310" s="10" t="s">
        <v>24</v>
      </c>
      <c r="F8310" s="10" t="s">
        <v>30</v>
      </c>
      <c r="G8310" s="10" t="s">
        <v>19</v>
      </c>
      <c r="H8310" s="10" t="s">
        <v>34</v>
      </c>
      <c r="I8310" s="10" t="s">
        <v>28</v>
      </c>
      <c r="O8310" s="10">
        <f t="shared" si="129"/>
        <v>1</v>
      </c>
    </row>
    <row r="8311" spans="2:15" x14ac:dyDescent="0.3">
      <c r="B8311" s="10">
        <v>2025</v>
      </c>
      <c r="C8311" s="10" t="s">
        <v>41</v>
      </c>
      <c r="D8311" s="10" t="s">
        <v>23</v>
      </c>
      <c r="E8311" s="10" t="s">
        <v>35</v>
      </c>
      <c r="F8311" s="10" t="s">
        <v>30</v>
      </c>
      <c r="G8311" s="10" t="s">
        <v>38</v>
      </c>
      <c r="H8311" s="10" t="s">
        <v>20</v>
      </c>
      <c r="I8311" s="10" t="s">
        <v>28</v>
      </c>
      <c r="O8311" s="10">
        <f t="shared" si="129"/>
        <v>1</v>
      </c>
    </row>
    <row r="8312" spans="2:15" x14ac:dyDescent="0.3">
      <c r="B8312" s="10">
        <v>2025</v>
      </c>
      <c r="C8312" s="10" t="s">
        <v>22</v>
      </c>
      <c r="D8312" s="10" t="s">
        <v>37</v>
      </c>
      <c r="E8312" s="10" t="s">
        <v>35</v>
      </c>
      <c r="F8312" s="10" t="s">
        <v>25</v>
      </c>
      <c r="G8312" s="10" t="s">
        <v>38</v>
      </c>
      <c r="H8312" s="10" t="s">
        <v>34</v>
      </c>
      <c r="I8312" s="10" t="s">
        <v>34</v>
      </c>
      <c r="O8312" s="10">
        <f t="shared" si="129"/>
        <v>1</v>
      </c>
    </row>
    <row r="8313" spans="2:15" x14ac:dyDescent="0.3">
      <c r="B8313" s="10">
        <v>2020</v>
      </c>
      <c r="C8313" s="10" t="s">
        <v>15</v>
      </c>
      <c r="D8313" s="10" t="s">
        <v>16</v>
      </c>
      <c r="E8313" s="10" t="s">
        <v>24</v>
      </c>
      <c r="F8313" s="10" t="s">
        <v>30</v>
      </c>
      <c r="G8313" s="10" t="s">
        <v>44</v>
      </c>
      <c r="H8313" s="10" t="s">
        <v>20</v>
      </c>
      <c r="I8313" s="10" t="s">
        <v>34</v>
      </c>
      <c r="O8313" s="10">
        <f t="shared" si="129"/>
        <v>1</v>
      </c>
    </row>
    <row r="8314" spans="2:15" x14ac:dyDescent="0.3">
      <c r="B8314" s="10">
        <v>2021</v>
      </c>
      <c r="C8314" s="10" t="s">
        <v>45</v>
      </c>
      <c r="D8314" s="10" t="s">
        <v>23</v>
      </c>
      <c r="E8314" s="10" t="s">
        <v>35</v>
      </c>
      <c r="F8314" s="10" t="s">
        <v>25</v>
      </c>
      <c r="G8314" s="10" t="s">
        <v>32</v>
      </c>
      <c r="H8314" s="10" t="s">
        <v>39</v>
      </c>
      <c r="I8314" s="10" t="s">
        <v>28</v>
      </c>
      <c r="O8314" s="10">
        <f t="shared" si="129"/>
        <v>1</v>
      </c>
    </row>
    <row r="8315" spans="2:15" x14ac:dyDescent="0.3">
      <c r="B8315" s="10">
        <v>2020</v>
      </c>
      <c r="C8315" s="10" t="s">
        <v>41</v>
      </c>
      <c r="D8315" s="10" t="s">
        <v>31</v>
      </c>
      <c r="E8315" s="10" t="s">
        <v>24</v>
      </c>
      <c r="F8315" s="10" t="s">
        <v>18</v>
      </c>
      <c r="G8315" s="10" t="s">
        <v>44</v>
      </c>
      <c r="H8315" s="10" t="s">
        <v>39</v>
      </c>
      <c r="I8315" s="10" t="s">
        <v>28</v>
      </c>
      <c r="O8315" s="10">
        <f t="shared" si="129"/>
        <v>1</v>
      </c>
    </row>
    <row r="8316" spans="2:15" x14ac:dyDescent="0.3">
      <c r="B8316" s="10">
        <v>2024</v>
      </c>
      <c r="C8316" s="10" t="s">
        <v>36</v>
      </c>
      <c r="D8316" s="10" t="s">
        <v>16</v>
      </c>
      <c r="E8316" s="10" t="s">
        <v>17</v>
      </c>
      <c r="F8316" s="10" t="s">
        <v>30</v>
      </c>
      <c r="G8316" s="10" t="s">
        <v>40</v>
      </c>
      <c r="H8316" s="10" t="s">
        <v>20</v>
      </c>
      <c r="I8316" s="10" t="s">
        <v>21</v>
      </c>
      <c r="O8316" s="10">
        <f t="shared" si="129"/>
        <v>1</v>
      </c>
    </row>
    <row r="8317" spans="2:15" x14ac:dyDescent="0.3">
      <c r="B8317" s="10">
        <v>2021</v>
      </c>
      <c r="C8317" s="10" t="s">
        <v>43</v>
      </c>
      <c r="D8317" s="10" t="s">
        <v>37</v>
      </c>
      <c r="E8317" s="10" t="s">
        <v>17</v>
      </c>
      <c r="F8317" s="10" t="s">
        <v>25</v>
      </c>
      <c r="G8317" s="10" t="s">
        <v>19</v>
      </c>
      <c r="H8317" s="10" t="s">
        <v>27</v>
      </c>
      <c r="I8317" s="10" t="s">
        <v>21</v>
      </c>
      <c r="O8317" s="10">
        <f t="shared" si="129"/>
        <v>1</v>
      </c>
    </row>
    <row r="8318" spans="2:15" x14ac:dyDescent="0.3">
      <c r="B8318" s="10">
        <v>2023</v>
      </c>
      <c r="C8318" s="10" t="s">
        <v>45</v>
      </c>
      <c r="D8318" s="10" t="s">
        <v>31</v>
      </c>
      <c r="E8318" s="10" t="s">
        <v>35</v>
      </c>
      <c r="F8318" s="10" t="s">
        <v>30</v>
      </c>
      <c r="G8318" s="10" t="s">
        <v>19</v>
      </c>
      <c r="H8318" s="10" t="s">
        <v>34</v>
      </c>
      <c r="I8318" s="10" t="s">
        <v>28</v>
      </c>
      <c r="O8318" s="10">
        <f t="shared" si="129"/>
        <v>1</v>
      </c>
    </row>
    <row r="8319" spans="2:15" x14ac:dyDescent="0.3">
      <c r="B8319" s="10">
        <v>2021</v>
      </c>
      <c r="C8319" s="10" t="s">
        <v>43</v>
      </c>
      <c r="D8319" s="10" t="s">
        <v>31</v>
      </c>
      <c r="E8319" s="10" t="s">
        <v>17</v>
      </c>
      <c r="F8319" s="10" t="s">
        <v>18</v>
      </c>
      <c r="G8319" s="10" t="s">
        <v>38</v>
      </c>
      <c r="H8319" s="10" t="s">
        <v>39</v>
      </c>
      <c r="I8319" s="10" t="s">
        <v>28</v>
      </c>
      <c r="O8319" s="10">
        <f t="shared" si="129"/>
        <v>1</v>
      </c>
    </row>
    <row r="8320" spans="2:15" x14ac:dyDescent="0.3">
      <c r="B8320" s="10">
        <v>2022</v>
      </c>
      <c r="C8320" s="10" t="s">
        <v>45</v>
      </c>
      <c r="D8320" s="10" t="s">
        <v>42</v>
      </c>
      <c r="E8320" s="10" t="s">
        <v>24</v>
      </c>
      <c r="F8320" s="10" t="s">
        <v>18</v>
      </c>
      <c r="G8320" s="10" t="s">
        <v>44</v>
      </c>
      <c r="H8320" s="10" t="s">
        <v>34</v>
      </c>
      <c r="I8320" s="10" t="s">
        <v>21</v>
      </c>
      <c r="O8320" s="10">
        <f t="shared" si="129"/>
        <v>1</v>
      </c>
    </row>
    <row r="8321" spans="2:15" x14ac:dyDescent="0.3">
      <c r="B8321" s="10">
        <v>2020</v>
      </c>
      <c r="C8321" s="10" t="s">
        <v>15</v>
      </c>
      <c r="D8321" s="10" t="s">
        <v>16</v>
      </c>
      <c r="E8321" s="10" t="s">
        <v>17</v>
      </c>
      <c r="F8321" s="10" t="s">
        <v>18</v>
      </c>
      <c r="G8321" s="10" t="s">
        <v>40</v>
      </c>
      <c r="H8321" s="10" t="s">
        <v>34</v>
      </c>
      <c r="I8321" s="10" t="s">
        <v>28</v>
      </c>
      <c r="O8321" s="10">
        <f t="shared" si="129"/>
        <v>1</v>
      </c>
    </row>
    <row r="8322" spans="2:15" x14ac:dyDescent="0.3">
      <c r="B8322" s="10">
        <v>2022</v>
      </c>
      <c r="C8322" s="10" t="s">
        <v>45</v>
      </c>
      <c r="D8322" s="10" t="s">
        <v>31</v>
      </c>
      <c r="E8322" s="10" t="s">
        <v>35</v>
      </c>
      <c r="F8322" s="10" t="s">
        <v>30</v>
      </c>
      <c r="G8322" s="10" t="s">
        <v>40</v>
      </c>
      <c r="H8322" s="10" t="s">
        <v>27</v>
      </c>
      <c r="I8322" s="10" t="s">
        <v>28</v>
      </c>
      <c r="O8322" s="10">
        <f t="shared" si="129"/>
        <v>1</v>
      </c>
    </row>
    <row r="8323" spans="2:15" x14ac:dyDescent="0.3">
      <c r="B8323" s="10">
        <v>2020</v>
      </c>
      <c r="C8323" s="10" t="s">
        <v>43</v>
      </c>
      <c r="D8323" s="10" t="s">
        <v>31</v>
      </c>
      <c r="E8323" s="10" t="s">
        <v>35</v>
      </c>
      <c r="F8323" s="10" t="s">
        <v>30</v>
      </c>
      <c r="G8323" s="10" t="s">
        <v>32</v>
      </c>
      <c r="H8323" s="10" t="s">
        <v>39</v>
      </c>
      <c r="I8323" s="10" t="s">
        <v>28</v>
      </c>
      <c r="O8323" s="10">
        <f t="shared" si="129"/>
        <v>1</v>
      </c>
    </row>
    <row r="8324" spans="2:15" x14ac:dyDescent="0.3">
      <c r="B8324" s="10">
        <v>2025</v>
      </c>
      <c r="C8324" s="10" t="s">
        <v>15</v>
      </c>
      <c r="D8324" s="10" t="s">
        <v>16</v>
      </c>
      <c r="E8324" s="10" t="s">
        <v>17</v>
      </c>
      <c r="F8324" s="10" t="s">
        <v>30</v>
      </c>
      <c r="G8324" s="10" t="s">
        <v>26</v>
      </c>
      <c r="H8324" s="10" t="s">
        <v>39</v>
      </c>
      <c r="I8324" s="10" t="s">
        <v>28</v>
      </c>
      <c r="O8324" s="10">
        <f t="shared" si="129"/>
        <v>1</v>
      </c>
    </row>
    <row r="8325" spans="2:15" x14ac:dyDescent="0.3">
      <c r="B8325" s="10">
        <v>2022</v>
      </c>
      <c r="C8325" s="10" t="s">
        <v>36</v>
      </c>
      <c r="D8325" s="10" t="s">
        <v>31</v>
      </c>
      <c r="E8325" s="10" t="s">
        <v>24</v>
      </c>
      <c r="F8325" s="10" t="s">
        <v>18</v>
      </c>
      <c r="G8325" s="10" t="s">
        <v>32</v>
      </c>
      <c r="H8325" s="10" t="s">
        <v>39</v>
      </c>
      <c r="I8325" s="10" t="s">
        <v>34</v>
      </c>
      <c r="O8325" s="10">
        <f t="shared" ref="O8325:O8388" si="130">SUBTOTAL(103,B8325)</f>
        <v>1</v>
      </c>
    </row>
    <row r="8326" spans="2:15" x14ac:dyDescent="0.3">
      <c r="B8326" s="10">
        <v>2021</v>
      </c>
      <c r="C8326" s="10" t="s">
        <v>29</v>
      </c>
      <c r="D8326" s="10" t="s">
        <v>37</v>
      </c>
      <c r="E8326" s="10" t="s">
        <v>35</v>
      </c>
      <c r="F8326" s="10" t="s">
        <v>18</v>
      </c>
      <c r="G8326" s="10" t="s">
        <v>26</v>
      </c>
      <c r="H8326" s="10" t="s">
        <v>27</v>
      </c>
      <c r="I8326" s="10" t="s">
        <v>28</v>
      </c>
      <c r="O8326" s="10">
        <f t="shared" si="130"/>
        <v>1</v>
      </c>
    </row>
    <row r="8327" spans="2:15" x14ac:dyDescent="0.3">
      <c r="B8327" s="10">
        <v>2025</v>
      </c>
      <c r="C8327" s="10" t="s">
        <v>43</v>
      </c>
      <c r="D8327" s="10" t="s">
        <v>33</v>
      </c>
      <c r="E8327" s="10" t="s">
        <v>24</v>
      </c>
      <c r="F8327" s="10" t="s">
        <v>25</v>
      </c>
      <c r="G8327" s="10" t="s">
        <v>44</v>
      </c>
      <c r="H8327" s="10" t="s">
        <v>27</v>
      </c>
      <c r="I8327" s="10" t="s">
        <v>34</v>
      </c>
      <c r="O8327" s="10">
        <f t="shared" si="130"/>
        <v>1</v>
      </c>
    </row>
    <row r="8328" spans="2:15" x14ac:dyDescent="0.3">
      <c r="B8328" s="10">
        <v>2020</v>
      </c>
      <c r="C8328" s="10" t="s">
        <v>22</v>
      </c>
      <c r="D8328" s="10" t="s">
        <v>37</v>
      </c>
      <c r="E8328" s="10" t="s">
        <v>35</v>
      </c>
      <c r="F8328" s="10" t="s">
        <v>18</v>
      </c>
      <c r="G8328" s="10" t="s">
        <v>26</v>
      </c>
      <c r="H8328" s="10" t="s">
        <v>39</v>
      </c>
      <c r="I8328" s="10" t="s">
        <v>28</v>
      </c>
      <c r="O8328" s="10">
        <f t="shared" si="130"/>
        <v>1</v>
      </c>
    </row>
    <row r="8329" spans="2:15" x14ac:dyDescent="0.3">
      <c r="B8329" s="10">
        <v>2022</v>
      </c>
      <c r="C8329" s="10" t="s">
        <v>29</v>
      </c>
      <c r="D8329" s="10" t="s">
        <v>23</v>
      </c>
      <c r="E8329" s="10" t="s">
        <v>17</v>
      </c>
      <c r="F8329" s="10" t="s">
        <v>25</v>
      </c>
      <c r="G8329" s="10" t="s">
        <v>19</v>
      </c>
      <c r="H8329" s="10" t="s">
        <v>27</v>
      </c>
      <c r="I8329" s="10" t="s">
        <v>21</v>
      </c>
      <c r="O8329" s="10">
        <f t="shared" si="130"/>
        <v>1</v>
      </c>
    </row>
    <row r="8330" spans="2:15" x14ac:dyDescent="0.3">
      <c r="B8330" s="10">
        <v>2024</v>
      </c>
      <c r="C8330" s="10" t="s">
        <v>29</v>
      </c>
      <c r="D8330" s="10" t="s">
        <v>37</v>
      </c>
      <c r="E8330" s="10" t="s">
        <v>17</v>
      </c>
      <c r="F8330" s="10" t="s">
        <v>25</v>
      </c>
      <c r="G8330" s="10" t="s">
        <v>44</v>
      </c>
      <c r="H8330" s="10" t="s">
        <v>27</v>
      </c>
      <c r="I8330" s="10" t="s">
        <v>21</v>
      </c>
      <c r="O8330" s="10">
        <f t="shared" si="130"/>
        <v>1</v>
      </c>
    </row>
    <row r="8331" spans="2:15" x14ac:dyDescent="0.3">
      <c r="B8331" s="10">
        <v>2022</v>
      </c>
      <c r="C8331" s="10" t="s">
        <v>29</v>
      </c>
      <c r="D8331" s="10" t="s">
        <v>23</v>
      </c>
      <c r="E8331" s="10" t="s">
        <v>35</v>
      </c>
      <c r="F8331" s="10" t="s">
        <v>30</v>
      </c>
      <c r="G8331" s="10" t="s">
        <v>32</v>
      </c>
      <c r="H8331" s="10" t="s">
        <v>20</v>
      </c>
      <c r="I8331" s="10" t="s">
        <v>21</v>
      </c>
      <c r="O8331" s="10">
        <f t="shared" si="130"/>
        <v>1</v>
      </c>
    </row>
    <row r="8332" spans="2:15" x14ac:dyDescent="0.3">
      <c r="B8332" s="10">
        <v>2023</v>
      </c>
      <c r="C8332" s="10" t="s">
        <v>45</v>
      </c>
      <c r="D8332" s="10" t="s">
        <v>42</v>
      </c>
      <c r="E8332" s="10" t="s">
        <v>35</v>
      </c>
      <c r="F8332" s="10" t="s">
        <v>30</v>
      </c>
      <c r="G8332" s="10" t="s">
        <v>38</v>
      </c>
      <c r="H8332" s="10" t="s">
        <v>27</v>
      </c>
      <c r="I8332" s="10" t="s">
        <v>34</v>
      </c>
      <c r="O8332" s="10">
        <f t="shared" si="130"/>
        <v>1</v>
      </c>
    </row>
    <row r="8333" spans="2:15" x14ac:dyDescent="0.3">
      <c r="B8333" s="10">
        <v>2021</v>
      </c>
      <c r="C8333" s="10" t="s">
        <v>41</v>
      </c>
      <c r="D8333" s="10" t="s">
        <v>37</v>
      </c>
      <c r="E8333" s="10" t="s">
        <v>17</v>
      </c>
      <c r="F8333" s="10" t="s">
        <v>30</v>
      </c>
      <c r="G8333" s="10" t="s">
        <v>44</v>
      </c>
      <c r="H8333" s="10" t="s">
        <v>39</v>
      </c>
      <c r="I8333" s="10" t="s">
        <v>21</v>
      </c>
      <c r="O8333" s="10">
        <f t="shared" si="130"/>
        <v>1</v>
      </c>
    </row>
    <row r="8334" spans="2:15" x14ac:dyDescent="0.3">
      <c r="B8334" s="10">
        <v>2022</v>
      </c>
      <c r="C8334" s="10" t="s">
        <v>36</v>
      </c>
      <c r="D8334" s="10" t="s">
        <v>23</v>
      </c>
      <c r="E8334" s="10" t="s">
        <v>24</v>
      </c>
      <c r="F8334" s="10" t="s">
        <v>25</v>
      </c>
      <c r="G8334" s="10" t="s">
        <v>44</v>
      </c>
      <c r="H8334" s="10" t="s">
        <v>34</v>
      </c>
      <c r="I8334" s="10" t="s">
        <v>21</v>
      </c>
      <c r="O8334" s="10">
        <f t="shared" si="130"/>
        <v>1</v>
      </c>
    </row>
    <row r="8335" spans="2:15" x14ac:dyDescent="0.3">
      <c r="B8335" s="10">
        <v>2023</v>
      </c>
      <c r="C8335" s="10" t="s">
        <v>43</v>
      </c>
      <c r="D8335" s="10" t="s">
        <v>23</v>
      </c>
      <c r="E8335" s="10" t="s">
        <v>17</v>
      </c>
      <c r="F8335" s="10" t="s">
        <v>25</v>
      </c>
      <c r="G8335" s="10" t="s">
        <v>26</v>
      </c>
      <c r="H8335" s="10" t="s">
        <v>27</v>
      </c>
      <c r="I8335" s="10" t="s">
        <v>21</v>
      </c>
      <c r="O8335" s="10">
        <f t="shared" si="130"/>
        <v>1</v>
      </c>
    </row>
    <row r="8336" spans="2:15" x14ac:dyDescent="0.3">
      <c r="B8336" s="10">
        <v>2024</v>
      </c>
      <c r="C8336" s="10" t="s">
        <v>29</v>
      </c>
      <c r="D8336" s="10" t="s">
        <v>31</v>
      </c>
      <c r="E8336" s="10" t="s">
        <v>35</v>
      </c>
      <c r="F8336" s="10" t="s">
        <v>25</v>
      </c>
      <c r="G8336" s="10" t="s">
        <v>38</v>
      </c>
      <c r="H8336" s="10" t="s">
        <v>34</v>
      </c>
      <c r="I8336" s="10" t="s">
        <v>28</v>
      </c>
      <c r="O8336" s="10">
        <f t="shared" si="130"/>
        <v>1</v>
      </c>
    </row>
    <row r="8337" spans="2:15" x14ac:dyDescent="0.3">
      <c r="B8337" s="10">
        <v>2020</v>
      </c>
      <c r="C8337" s="10" t="s">
        <v>15</v>
      </c>
      <c r="D8337" s="10" t="s">
        <v>23</v>
      </c>
      <c r="E8337" s="10" t="s">
        <v>17</v>
      </c>
      <c r="F8337" s="10" t="s">
        <v>25</v>
      </c>
      <c r="G8337" s="10" t="s">
        <v>32</v>
      </c>
      <c r="H8337" s="10" t="s">
        <v>39</v>
      </c>
      <c r="I8337" s="10" t="s">
        <v>21</v>
      </c>
      <c r="O8337" s="10">
        <f t="shared" si="130"/>
        <v>1</v>
      </c>
    </row>
    <row r="8338" spans="2:15" x14ac:dyDescent="0.3">
      <c r="B8338" s="10">
        <v>2024</v>
      </c>
      <c r="C8338" s="10" t="s">
        <v>22</v>
      </c>
      <c r="D8338" s="10" t="s">
        <v>37</v>
      </c>
      <c r="E8338" s="10" t="s">
        <v>24</v>
      </c>
      <c r="F8338" s="10" t="s">
        <v>25</v>
      </c>
      <c r="G8338" s="10" t="s">
        <v>26</v>
      </c>
      <c r="H8338" s="10" t="s">
        <v>34</v>
      </c>
      <c r="I8338" s="10" t="s">
        <v>28</v>
      </c>
      <c r="O8338" s="10">
        <f t="shared" si="130"/>
        <v>1</v>
      </c>
    </row>
    <row r="8339" spans="2:15" x14ac:dyDescent="0.3">
      <c r="B8339" s="10">
        <v>2025</v>
      </c>
      <c r="C8339" s="10" t="s">
        <v>45</v>
      </c>
      <c r="D8339" s="10" t="s">
        <v>16</v>
      </c>
      <c r="E8339" s="10" t="s">
        <v>35</v>
      </c>
      <c r="F8339" s="10" t="s">
        <v>18</v>
      </c>
      <c r="G8339" s="10" t="s">
        <v>44</v>
      </c>
      <c r="H8339" s="10" t="s">
        <v>20</v>
      </c>
      <c r="I8339" s="10" t="s">
        <v>21</v>
      </c>
      <c r="O8339" s="10">
        <f t="shared" si="130"/>
        <v>1</v>
      </c>
    </row>
    <row r="8340" spans="2:15" x14ac:dyDescent="0.3">
      <c r="B8340" s="10">
        <v>2026</v>
      </c>
      <c r="C8340" s="10" t="s">
        <v>15</v>
      </c>
      <c r="D8340" s="10" t="s">
        <v>42</v>
      </c>
      <c r="E8340" s="10" t="s">
        <v>24</v>
      </c>
      <c r="F8340" s="10" t="s">
        <v>18</v>
      </c>
      <c r="G8340" s="10" t="s">
        <v>44</v>
      </c>
      <c r="H8340" s="10" t="s">
        <v>39</v>
      </c>
      <c r="I8340" s="10" t="s">
        <v>21</v>
      </c>
      <c r="O8340" s="10">
        <f t="shared" si="130"/>
        <v>1</v>
      </c>
    </row>
    <row r="8341" spans="2:15" x14ac:dyDescent="0.3">
      <c r="B8341" s="10">
        <v>2021</v>
      </c>
      <c r="C8341" s="10" t="s">
        <v>36</v>
      </c>
      <c r="D8341" s="10" t="s">
        <v>16</v>
      </c>
      <c r="E8341" s="10" t="s">
        <v>17</v>
      </c>
      <c r="F8341" s="10" t="s">
        <v>18</v>
      </c>
      <c r="G8341" s="10" t="s">
        <v>26</v>
      </c>
      <c r="H8341" s="10" t="s">
        <v>20</v>
      </c>
      <c r="I8341" s="10" t="s">
        <v>28</v>
      </c>
      <c r="O8341" s="10">
        <f t="shared" si="130"/>
        <v>1</v>
      </c>
    </row>
    <row r="8342" spans="2:15" x14ac:dyDescent="0.3">
      <c r="B8342" s="10">
        <v>2023</v>
      </c>
      <c r="C8342" s="10" t="s">
        <v>36</v>
      </c>
      <c r="D8342" s="10" t="s">
        <v>37</v>
      </c>
      <c r="E8342" s="10" t="s">
        <v>17</v>
      </c>
      <c r="F8342" s="10" t="s">
        <v>18</v>
      </c>
      <c r="G8342" s="10" t="s">
        <v>26</v>
      </c>
      <c r="H8342" s="10" t="s">
        <v>34</v>
      </c>
      <c r="I8342" s="10" t="s">
        <v>28</v>
      </c>
      <c r="O8342" s="10">
        <f t="shared" si="130"/>
        <v>1</v>
      </c>
    </row>
    <row r="8343" spans="2:15" x14ac:dyDescent="0.3">
      <c r="B8343" s="10">
        <v>2026</v>
      </c>
      <c r="C8343" s="10" t="s">
        <v>36</v>
      </c>
      <c r="D8343" s="10" t="s">
        <v>23</v>
      </c>
      <c r="E8343" s="10" t="s">
        <v>35</v>
      </c>
      <c r="F8343" s="10" t="s">
        <v>30</v>
      </c>
      <c r="G8343" s="10" t="s">
        <v>32</v>
      </c>
      <c r="H8343" s="10" t="s">
        <v>20</v>
      </c>
      <c r="I8343" s="10" t="s">
        <v>28</v>
      </c>
      <c r="O8343" s="10">
        <f t="shared" si="130"/>
        <v>1</v>
      </c>
    </row>
    <row r="8344" spans="2:15" x14ac:dyDescent="0.3">
      <c r="B8344" s="10">
        <v>2026</v>
      </c>
      <c r="C8344" s="10" t="s">
        <v>36</v>
      </c>
      <c r="D8344" s="10" t="s">
        <v>31</v>
      </c>
      <c r="E8344" s="10" t="s">
        <v>24</v>
      </c>
      <c r="F8344" s="10" t="s">
        <v>25</v>
      </c>
      <c r="G8344" s="10" t="s">
        <v>26</v>
      </c>
      <c r="H8344" s="10" t="s">
        <v>39</v>
      </c>
      <c r="I8344" s="10" t="s">
        <v>28</v>
      </c>
      <c r="O8344" s="10">
        <f t="shared" si="130"/>
        <v>1</v>
      </c>
    </row>
    <row r="8345" spans="2:15" x14ac:dyDescent="0.3">
      <c r="B8345" s="10">
        <v>2021</v>
      </c>
      <c r="C8345" s="10" t="s">
        <v>41</v>
      </c>
      <c r="D8345" s="10" t="s">
        <v>31</v>
      </c>
      <c r="E8345" s="10" t="s">
        <v>24</v>
      </c>
      <c r="F8345" s="10" t="s">
        <v>30</v>
      </c>
      <c r="G8345" s="10" t="s">
        <v>40</v>
      </c>
      <c r="H8345" s="10" t="s">
        <v>27</v>
      </c>
      <c r="I8345" s="10" t="s">
        <v>28</v>
      </c>
      <c r="O8345" s="10">
        <f t="shared" si="130"/>
        <v>1</v>
      </c>
    </row>
    <row r="8346" spans="2:15" x14ac:dyDescent="0.3">
      <c r="B8346" s="10">
        <v>2021</v>
      </c>
      <c r="C8346" s="10" t="s">
        <v>15</v>
      </c>
      <c r="D8346" s="10" t="s">
        <v>16</v>
      </c>
      <c r="E8346" s="10" t="s">
        <v>17</v>
      </c>
      <c r="F8346" s="10" t="s">
        <v>25</v>
      </c>
      <c r="G8346" s="10" t="s">
        <v>26</v>
      </c>
      <c r="H8346" s="10" t="s">
        <v>34</v>
      </c>
      <c r="I8346" s="10" t="s">
        <v>34</v>
      </c>
      <c r="O8346" s="10">
        <f t="shared" si="130"/>
        <v>1</v>
      </c>
    </row>
    <row r="8347" spans="2:15" x14ac:dyDescent="0.3">
      <c r="B8347" s="10">
        <v>2023</v>
      </c>
      <c r="C8347" s="10" t="s">
        <v>45</v>
      </c>
      <c r="D8347" s="10" t="s">
        <v>37</v>
      </c>
      <c r="E8347" s="10" t="s">
        <v>24</v>
      </c>
      <c r="F8347" s="10" t="s">
        <v>30</v>
      </c>
      <c r="G8347" s="10" t="s">
        <v>19</v>
      </c>
      <c r="H8347" s="10" t="s">
        <v>27</v>
      </c>
      <c r="I8347" s="10" t="s">
        <v>28</v>
      </c>
      <c r="O8347" s="10">
        <f t="shared" si="130"/>
        <v>1</v>
      </c>
    </row>
    <row r="8348" spans="2:15" x14ac:dyDescent="0.3">
      <c r="B8348" s="10">
        <v>2026</v>
      </c>
      <c r="C8348" s="10" t="s">
        <v>29</v>
      </c>
      <c r="D8348" s="10" t="s">
        <v>16</v>
      </c>
      <c r="E8348" s="10" t="s">
        <v>35</v>
      </c>
      <c r="F8348" s="10" t="s">
        <v>18</v>
      </c>
      <c r="G8348" s="10" t="s">
        <v>32</v>
      </c>
      <c r="H8348" s="10" t="s">
        <v>20</v>
      </c>
      <c r="I8348" s="10" t="s">
        <v>28</v>
      </c>
      <c r="O8348" s="10">
        <f t="shared" si="130"/>
        <v>1</v>
      </c>
    </row>
    <row r="8349" spans="2:15" x14ac:dyDescent="0.3">
      <c r="B8349" s="10">
        <v>2021</v>
      </c>
      <c r="C8349" s="10" t="s">
        <v>43</v>
      </c>
      <c r="D8349" s="10" t="s">
        <v>33</v>
      </c>
      <c r="E8349" s="10" t="s">
        <v>35</v>
      </c>
      <c r="F8349" s="10" t="s">
        <v>25</v>
      </c>
      <c r="G8349" s="10" t="s">
        <v>44</v>
      </c>
      <c r="H8349" s="10" t="s">
        <v>39</v>
      </c>
      <c r="I8349" s="10" t="s">
        <v>21</v>
      </c>
      <c r="O8349" s="10">
        <f t="shared" si="130"/>
        <v>1</v>
      </c>
    </row>
    <row r="8350" spans="2:15" x14ac:dyDescent="0.3">
      <c r="B8350" s="10">
        <v>2022</v>
      </c>
      <c r="C8350" s="10" t="s">
        <v>22</v>
      </c>
      <c r="D8350" s="10" t="s">
        <v>33</v>
      </c>
      <c r="E8350" s="10" t="s">
        <v>35</v>
      </c>
      <c r="F8350" s="10" t="s">
        <v>30</v>
      </c>
      <c r="G8350" s="10" t="s">
        <v>38</v>
      </c>
      <c r="H8350" s="10" t="s">
        <v>27</v>
      </c>
      <c r="I8350" s="10" t="s">
        <v>28</v>
      </c>
      <c r="O8350" s="10">
        <f t="shared" si="130"/>
        <v>1</v>
      </c>
    </row>
    <row r="8351" spans="2:15" x14ac:dyDescent="0.3">
      <c r="B8351" s="10">
        <v>2023</v>
      </c>
      <c r="C8351" s="10" t="s">
        <v>15</v>
      </c>
      <c r="D8351" s="10" t="s">
        <v>42</v>
      </c>
      <c r="E8351" s="10" t="s">
        <v>17</v>
      </c>
      <c r="F8351" s="10" t="s">
        <v>30</v>
      </c>
      <c r="G8351" s="10" t="s">
        <v>26</v>
      </c>
      <c r="H8351" s="10" t="s">
        <v>20</v>
      </c>
      <c r="I8351" s="10" t="s">
        <v>21</v>
      </c>
      <c r="O8351" s="10">
        <f t="shared" si="130"/>
        <v>1</v>
      </c>
    </row>
    <row r="8352" spans="2:15" x14ac:dyDescent="0.3">
      <c r="B8352" s="10">
        <v>2025</v>
      </c>
      <c r="C8352" s="10" t="s">
        <v>22</v>
      </c>
      <c r="D8352" s="10" t="s">
        <v>23</v>
      </c>
      <c r="E8352" s="10" t="s">
        <v>35</v>
      </c>
      <c r="F8352" s="10" t="s">
        <v>30</v>
      </c>
      <c r="G8352" s="10" t="s">
        <v>26</v>
      </c>
      <c r="H8352" s="10" t="s">
        <v>39</v>
      </c>
      <c r="I8352" s="10" t="s">
        <v>28</v>
      </c>
      <c r="O8352" s="10">
        <f t="shared" si="130"/>
        <v>1</v>
      </c>
    </row>
    <row r="8353" spans="2:15" x14ac:dyDescent="0.3">
      <c r="B8353" s="10">
        <v>2026</v>
      </c>
      <c r="C8353" s="10" t="s">
        <v>43</v>
      </c>
      <c r="D8353" s="10" t="s">
        <v>37</v>
      </c>
      <c r="E8353" s="10" t="s">
        <v>17</v>
      </c>
      <c r="F8353" s="10" t="s">
        <v>25</v>
      </c>
      <c r="G8353" s="10" t="s">
        <v>19</v>
      </c>
      <c r="H8353" s="10" t="s">
        <v>27</v>
      </c>
      <c r="I8353" s="10" t="s">
        <v>28</v>
      </c>
      <c r="O8353" s="10">
        <f t="shared" si="130"/>
        <v>1</v>
      </c>
    </row>
    <row r="8354" spans="2:15" x14ac:dyDescent="0.3">
      <c r="B8354" s="10">
        <v>2021</v>
      </c>
      <c r="C8354" s="10" t="s">
        <v>45</v>
      </c>
      <c r="D8354" s="10" t="s">
        <v>31</v>
      </c>
      <c r="E8354" s="10" t="s">
        <v>35</v>
      </c>
      <c r="F8354" s="10" t="s">
        <v>30</v>
      </c>
      <c r="G8354" s="10" t="s">
        <v>40</v>
      </c>
      <c r="H8354" s="10" t="s">
        <v>27</v>
      </c>
      <c r="I8354" s="10" t="s">
        <v>21</v>
      </c>
      <c r="O8354" s="10">
        <f t="shared" si="130"/>
        <v>1</v>
      </c>
    </row>
    <row r="8355" spans="2:15" x14ac:dyDescent="0.3">
      <c r="B8355" s="10">
        <v>2020</v>
      </c>
      <c r="C8355" s="10" t="s">
        <v>43</v>
      </c>
      <c r="D8355" s="10" t="s">
        <v>42</v>
      </c>
      <c r="E8355" s="10" t="s">
        <v>24</v>
      </c>
      <c r="F8355" s="10" t="s">
        <v>18</v>
      </c>
      <c r="G8355" s="10" t="s">
        <v>40</v>
      </c>
      <c r="H8355" s="10" t="s">
        <v>34</v>
      </c>
      <c r="I8355" s="10" t="s">
        <v>28</v>
      </c>
      <c r="O8355" s="10">
        <f t="shared" si="130"/>
        <v>1</v>
      </c>
    </row>
    <row r="8356" spans="2:15" x14ac:dyDescent="0.3">
      <c r="B8356" s="10">
        <v>2021</v>
      </c>
      <c r="C8356" s="10" t="s">
        <v>15</v>
      </c>
      <c r="D8356" s="10" t="s">
        <v>42</v>
      </c>
      <c r="E8356" s="10" t="s">
        <v>35</v>
      </c>
      <c r="F8356" s="10" t="s">
        <v>18</v>
      </c>
      <c r="G8356" s="10" t="s">
        <v>40</v>
      </c>
      <c r="H8356" s="10" t="s">
        <v>39</v>
      </c>
      <c r="I8356" s="10" t="s">
        <v>28</v>
      </c>
      <c r="O8356" s="10">
        <f t="shared" si="130"/>
        <v>1</v>
      </c>
    </row>
    <row r="8357" spans="2:15" x14ac:dyDescent="0.3">
      <c r="B8357" s="10">
        <v>2021</v>
      </c>
      <c r="C8357" s="10" t="s">
        <v>22</v>
      </c>
      <c r="D8357" s="10" t="s">
        <v>31</v>
      </c>
      <c r="E8357" s="10" t="s">
        <v>17</v>
      </c>
      <c r="F8357" s="10" t="s">
        <v>25</v>
      </c>
      <c r="G8357" s="10" t="s">
        <v>32</v>
      </c>
      <c r="H8357" s="10" t="s">
        <v>27</v>
      </c>
      <c r="I8357" s="10" t="s">
        <v>34</v>
      </c>
      <c r="O8357" s="10">
        <f t="shared" si="130"/>
        <v>1</v>
      </c>
    </row>
    <row r="8358" spans="2:15" x14ac:dyDescent="0.3">
      <c r="B8358" s="10">
        <v>2025</v>
      </c>
      <c r="C8358" s="10" t="s">
        <v>45</v>
      </c>
      <c r="D8358" s="10" t="s">
        <v>23</v>
      </c>
      <c r="E8358" s="10" t="s">
        <v>24</v>
      </c>
      <c r="F8358" s="10" t="s">
        <v>30</v>
      </c>
      <c r="G8358" s="10" t="s">
        <v>26</v>
      </c>
      <c r="H8358" s="10" t="s">
        <v>20</v>
      </c>
      <c r="I8358" s="10" t="s">
        <v>28</v>
      </c>
      <c r="O8358" s="10">
        <f t="shared" si="130"/>
        <v>1</v>
      </c>
    </row>
    <row r="8359" spans="2:15" x14ac:dyDescent="0.3">
      <c r="B8359" s="10">
        <v>2020</v>
      </c>
      <c r="C8359" s="10" t="s">
        <v>45</v>
      </c>
      <c r="D8359" s="10" t="s">
        <v>31</v>
      </c>
      <c r="E8359" s="10" t="s">
        <v>24</v>
      </c>
      <c r="F8359" s="10" t="s">
        <v>30</v>
      </c>
      <c r="G8359" s="10" t="s">
        <v>38</v>
      </c>
      <c r="H8359" s="10" t="s">
        <v>34</v>
      </c>
      <c r="I8359" s="10" t="s">
        <v>21</v>
      </c>
      <c r="O8359" s="10">
        <f t="shared" si="130"/>
        <v>1</v>
      </c>
    </row>
    <row r="8360" spans="2:15" x14ac:dyDescent="0.3">
      <c r="B8360" s="10">
        <v>2026</v>
      </c>
      <c r="C8360" s="10" t="s">
        <v>15</v>
      </c>
      <c r="D8360" s="10" t="s">
        <v>37</v>
      </c>
      <c r="E8360" s="10" t="s">
        <v>35</v>
      </c>
      <c r="F8360" s="10" t="s">
        <v>18</v>
      </c>
      <c r="G8360" s="10" t="s">
        <v>38</v>
      </c>
      <c r="H8360" s="10" t="s">
        <v>39</v>
      </c>
      <c r="I8360" s="10" t="s">
        <v>34</v>
      </c>
      <c r="O8360" s="10">
        <f t="shared" si="130"/>
        <v>1</v>
      </c>
    </row>
    <row r="8361" spans="2:15" x14ac:dyDescent="0.3">
      <c r="B8361" s="10">
        <v>2025</v>
      </c>
      <c r="C8361" s="10" t="s">
        <v>43</v>
      </c>
      <c r="D8361" s="10" t="s">
        <v>16</v>
      </c>
      <c r="E8361" s="10" t="s">
        <v>35</v>
      </c>
      <c r="F8361" s="10" t="s">
        <v>18</v>
      </c>
      <c r="G8361" s="10" t="s">
        <v>32</v>
      </c>
      <c r="H8361" s="10" t="s">
        <v>20</v>
      </c>
      <c r="I8361" s="10" t="s">
        <v>28</v>
      </c>
      <c r="O8361" s="10">
        <f t="shared" si="130"/>
        <v>1</v>
      </c>
    </row>
    <row r="8362" spans="2:15" x14ac:dyDescent="0.3">
      <c r="B8362" s="10">
        <v>2026</v>
      </c>
      <c r="C8362" s="10" t="s">
        <v>15</v>
      </c>
      <c r="D8362" s="10" t="s">
        <v>31</v>
      </c>
      <c r="E8362" s="10" t="s">
        <v>35</v>
      </c>
      <c r="F8362" s="10" t="s">
        <v>18</v>
      </c>
      <c r="G8362" s="10" t="s">
        <v>38</v>
      </c>
      <c r="H8362" s="10" t="s">
        <v>20</v>
      </c>
      <c r="I8362" s="10" t="s">
        <v>28</v>
      </c>
      <c r="O8362" s="10">
        <f t="shared" si="130"/>
        <v>1</v>
      </c>
    </row>
    <row r="8363" spans="2:15" x14ac:dyDescent="0.3">
      <c r="B8363" s="10">
        <v>2025</v>
      </c>
      <c r="C8363" s="10" t="s">
        <v>43</v>
      </c>
      <c r="D8363" s="10" t="s">
        <v>42</v>
      </c>
      <c r="E8363" s="10" t="s">
        <v>35</v>
      </c>
      <c r="F8363" s="10" t="s">
        <v>30</v>
      </c>
      <c r="G8363" s="10" t="s">
        <v>44</v>
      </c>
      <c r="H8363" s="10" t="s">
        <v>39</v>
      </c>
      <c r="I8363" s="10" t="s">
        <v>28</v>
      </c>
      <c r="O8363" s="10">
        <f t="shared" si="130"/>
        <v>1</v>
      </c>
    </row>
    <row r="8364" spans="2:15" x14ac:dyDescent="0.3">
      <c r="B8364" s="10">
        <v>2023</v>
      </c>
      <c r="C8364" s="10" t="s">
        <v>36</v>
      </c>
      <c r="D8364" s="10" t="s">
        <v>37</v>
      </c>
      <c r="E8364" s="10" t="s">
        <v>24</v>
      </c>
      <c r="F8364" s="10" t="s">
        <v>25</v>
      </c>
      <c r="G8364" s="10" t="s">
        <v>32</v>
      </c>
      <c r="H8364" s="10" t="s">
        <v>20</v>
      </c>
      <c r="I8364" s="10" t="s">
        <v>21</v>
      </c>
      <c r="O8364" s="10">
        <f t="shared" si="130"/>
        <v>1</v>
      </c>
    </row>
    <row r="8365" spans="2:15" x14ac:dyDescent="0.3">
      <c r="B8365" s="10">
        <v>2020</v>
      </c>
      <c r="C8365" s="10" t="s">
        <v>22</v>
      </c>
      <c r="D8365" s="10" t="s">
        <v>37</v>
      </c>
      <c r="E8365" s="10" t="s">
        <v>35</v>
      </c>
      <c r="F8365" s="10" t="s">
        <v>30</v>
      </c>
      <c r="G8365" s="10" t="s">
        <v>38</v>
      </c>
      <c r="H8365" s="10" t="s">
        <v>39</v>
      </c>
      <c r="I8365" s="10" t="s">
        <v>21</v>
      </c>
      <c r="O8365" s="10">
        <f t="shared" si="130"/>
        <v>1</v>
      </c>
    </row>
    <row r="8366" spans="2:15" x14ac:dyDescent="0.3">
      <c r="B8366" s="10">
        <v>2023</v>
      </c>
      <c r="C8366" s="10" t="s">
        <v>43</v>
      </c>
      <c r="D8366" s="10" t="s">
        <v>37</v>
      </c>
      <c r="E8366" s="10" t="s">
        <v>24</v>
      </c>
      <c r="F8366" s="10" t="s">
        <v>25</v>
      </c>
      <c r="G8366" s="10" t="s">
        <v>19</v>
      </c>
      <c r="H8366" s="10" t="s">
        <v>39</v>
      </c>
      <c r="I8366" s="10" t="s">
        <v>21</v>
      </c>
      <c r="O8366" s="10">
        <f t="shared" si="130"/>
        <v>1</v>
      </c>
    </row>
    <row r="8367" spans="2:15" x14ac:dyDescent="0.3">
      <c r="B8367" s="10">
        <v>2024</v>
      </c>
      <c r="C8367" s="10" t="s">
        <v>45</v>
      </c>
      <c r="D8367" s="10" t="s">
        <v>42</v>
      </c>
      <c r="E8367" s="10" t="s">
        <v>24</v>
      </c>
      <c r="F8367" s="10" t="s">
        <v>30</v>
      </c>
      <c r="G8367" s="10" t="s">
        <v>19</v>
      </c>
      <c r="H8367" s="10" t="s">
        <v>39</v>
      </c>
      <c r="I8367" s="10" t="s">
        <v>21</v>
      </c>
      <c r="O8367" s="10">
        <f t="shared" si="130"/>
        <v>1</v>
      </c>
    </row>
    <row r="8368" spans="2:15" x14ac:dyDescent="0.3">
      <c r="B8368" s="10">
        <v>2022</v>
      </c>
      <c r="C8368" s="10" t="s">
        <v>29</v>
      </c>
      <c r="D8368" s="10" t="s">
        <v>16</v>
      </c>
      <c r="E8368" s="10" t="s">
        <v>17</v>
      </c>
      <c r="F8368" s="10" t="s">
        <v>25</v>
      </c>
      <c r="G8368" s="10" t="s">
        <v>38</v>
      </c>
      <c r="H8368" s="10" t="s">
        <v>20</v>
      </c>
      <c r="I8368" s="10" t="s">
        <v>21</v>
      </c>
      <c r="O8368" s="10">
        <f t="shared" si="130"/>
        <v>1</v>
      </c>
    </row>
    <row r="8369" spans="2:15" x14ac:dyDescent="0.3">
      <c r="B8369" s="10">
        <v>2022</v>
      </c>
      <c r="C8369" s="10" t="s">
        <v>29</v>
      </c>
      <c r="D8369" s="10" t="s">
        <v>37</v>
      </c>
      <c r="E8369" s="10" t="s">
        <v>35</v>
      </c>
      <c r="F8369" s="10" t="s">
        <v>25</v>
      </c>
      <c r="G8369" s="10" t="s">
        <v>26</v>
      </c>
      <c r="H8369" s="10" t="s">
        <v>27</v>
      </c>
      <c r="I8369" s="10" t="s">
        <v>28</v>
      </c>
      <c r="O8369" s="10">
        <f t="shared" si="130"/>
        <v>1</v>
      </c>
    </row>
    <row r="8370" spans="2:15" x14ac:dyDescent="0.3">
      <c r="B8370" s="10">
        <v>2022</v>
      </c>
      <c r="C8370" s="10" t="s">
        <v>45</v>
      </c>
      <c r="D8370" s="10" t="s">
        <v>23</v>
      </c>
      <c r="E8370" s="10" t="s">
        <v>35</v>
      </c>
      <c r="F8370" s="10" t="s">
        <v>18</v>
      </c>
      <c r="G8370" s="10" t="s">
        <v>32</v>
      </c>
      <c r="H8370" s="10" t="s">
        <v>27</v>
      </c>
      <c r="I8370" s="10" t="s">
        <v>34</v>
      </c>
      <c r="O8370" s="10">
        <f t="shared" si="130"/>
        <v>1</v>
      </c>
    </row>
    <row r="8371" spans="2:15" x14ac:dyDescent="0.3">
      <c r="B8371" s="10">
        <v>2024</v>
      </c>
      <c r="C8371" s="10" t="s">
        <v>15</v>
      </c>
      <c r="D8371" s="10" t="s">
        <v>23</v>
      </c>
      <c r="E8371" s="10" t="s">
        <v>17</v>
      </c>
      <c r="F8371" s="10" t="s">
        <v>18</v>
      </c>
      <c r="G8371" s="10" t="s">
        <v>19</v>
      </c>
      <c r="H8371" s="10" t="s">
        <v>39</v>
      </c>
      <c r="I8371" s="10" t="s">
        <v>28</v>
      </c>
      <c r="O8371" s="10">
        <f t="shared" si="130"/>
        <v>1</v>
      </c>
    </row>
    <row r="8372" spans="2:15" x14ac:dyDescent="0.3">
      <c r="B8372" s="10">
        <v>2020</v>
      </c>
      <c r="C8372" s="10" t="s">
        <v>36</v>
      </c>
      <c r="D8372" s="10" t="s">
        <v>16</v>
      </c>
      <c r="E8372" s="10" t="s">
        <v>24</v>
      </c>
      <c r="F8372" s="10" t="s">
        <v>30</v>
      </c>
      <c r="G8372" s="10" t="s">
        <v>44</v>
      </c>
      <c r="H8372" s="10" t="s">
        <v>39</v>
      </c>
      <c r="I8372" s="10" t="s">
        <v>21</v>
      </c>
      <c r="O8372" s="10">
        <f t="shared" si="130"/>
        <v>1</v>
      </c>
    </row>
    <row r="8373" spans="2:15" x14ac:dyDescent="0.3">
      <c r="B8373" s="10">
        <v>2023</v>
      </c>
      <c r="C8373" s="10" t="s">
        <v>45</v>
      </c>
      <c r="D8373" s="10" t="s">
        <v>37</v>
      </c>
      <c r="E8373" s="10" t="s">
        <v>17</v>
      </c>
      <c r="F8373" s="10" t="s">
        <v>30</v>
      </c>
      <c r="G8373" s="10" t="s">
        <v>44</v>
      </c>
      <c r="H8373" s="10" t="s">
        <v>27</v>
      </c>
      <c r="I8373" s="10" t="s">
        <v>28</v>
      </c>
      <c r="O8373" s="10">
        <f t="shared" si="130"/>
        <v>1</v>
      </c>
    </row>
    <row r="8374" spans="2:15" x14ac:dyDescent="0.3">
      <c r="B8374" s="10">
        <v>2022</v>
      </c>
      <c r="C8374" s="10" t="s">
        <v>43</v>
      </c>
      <c r="D8374" s="10" t="s">
        <v>33</v>
      </c>
      <c r="E8374" s="10" t="s">
        <v>17</v>
      </c>
      <c r="F8374" s="10" t="s">
        <v>25</v>
      </c>
      <c r="G8374" s="10" t="s">
        <v>32</v>
      </c>
      <c r="H8374" s="10" t="s">
        <v>34</v>
      </c>
      <c r="I8374" s="10" t="s">
        <v>34</v>
      </c>
      <c r="O8374" s="10">
        <f t="shared" si="130"/>
        <v>1</v>
      </c>
    </row>
    <row r="8375" spans="2:15" x14ac:dyDescent="0.3">
      <c r="B8375" s="10">
        <v>2023</v>
      </c>
      <c r="C8375" s="10" t="s">
        <v>22</v>
      </c>
      <c r="D8375" s="10" t="s">
        <v>31</v>
      </c>
      <c r="E8375" s="10" t="s">
        <v>17</v>
      </c>
      <c r="F8375" s="10" t="s">
        <v>25</v>
      </c>
      <c r="G8375" s="10" t="s">
        <v>38</v>
      </c>
      <c r="H8375" s="10" t="s">
        <v>34</v>
      </c>
      <c r="I8375" s="10" t="s">
        <v>34</v>
      </c>
      <c r="O8375" s="10">
        <f t="shared" si="130"/>
        <v>1</v>
      </c>
    </row>
    <row r="8376" spans="2:15" x14ac:dyDescent="0.3">
      <c r="B8376" s="10">
        <v>2025</v>
      </c>
      <c r="C8376" s="10" t="s">
        <v>45</v>
      </c>
      <c r="D8376" s="10" t="s">
        <v>16</v>
      </c>
      <c r="E8376" s="10" t="s">
        <v>35</v>
      </c>
      <c r="F8376" s="10" t="s">
        <v>18</v>
      </c>
      <c r="G8376" s="10" t="s">
        <v>44</v>
      </c>
      <c r="H8376" s="10" t="s">
        <v>34</v>
      </c>
      <c r="I8376" s="10" t="s">
        <v>28</v>
      </c>
      <c r="O8376" s="10">
        <f t="shared" si="130"/>
        <v>1</v>
      </c>
    </row>
    <row r="8377" spans="2:15" x14ac:dyDescent="0.3">
      <c r="B8377" s="10">
        <v>2020</v>
      </c>
      <c r="C8377" s="10" t="s">
        <v>45</v>
      </c>
      <c r="D8377" s="10" t="s">
        <v>23</v>
      </c>
      <c r="E8377" s="10" t="s">
        <v>24</v>
      </c>
      <c r="F8377" s="10" t="s">
        <v>18</v>
      </c>
      <c r="G8377" s="10" t="s">
        <v>19</v>
      </c>
      <c r="H8377" s="10" t="s">
        <v>27</v>
      </c>
      <c r="I8377" s="10" t="s">
        <v>21</v>
      </c>
      <c r="O8377" s="10">
        <f t="shared" si="130"/>
        <v>1</v>
      </c>
    </row>
    <row r="8378" spans="2:15" x14ac:dyDescent="0.3">
      <c r="B8378" s="10">
        <v>2024</v>
      </c>
      <c r="C8378" s="10" t="s">
        <v>22</v>
      </c>
      <c r="D8378" s="10" t="s">
        <v>42</v>
      </c>
      <c r="E8378" s="10" t="s">
        <v>17</v>
      </c>
      <c r="F8378" s="10" t="s">
        <v>25</v>
      </c>
      <c r="G8378" s="10" t="s">
        <v>32</v>
      </c>
      <c r="H8378" s="10" t="s">
        <v>20</v>
      </c>
      <c r="I8378" s="10" t="s">
        <v>21</v>
      </c>
      <c r="O8378" s="10">
        <f t="shared" si="130"/>
        <v>1</v>
      </c>
    </row>
    <row r="8379" spans="2:15" x14ac:dyDescent="0.3">
      <c r="B8379" s="10">
        <v>2021</v>
      </c>
      <c r="C8379" s="10" t="s">
        <v>22</v>
      </c>
      <c r="D8379" s="10" t="s">
        <v>23</v>
      </c>
      <c r="E8379" s="10" t="s">
        <v>35</v>
      </c>
      <c r="F8379" s="10" t="s">
        <v>25</v>
      </c>
      <c r="G8379" s="10" t="s">
        <v>40</v>
      </c>
      <c r="H8379" s="10" t="s">
        <v>39</v>
      </c>
      <c r="I8379" s="10" t="s">
        <v>28</v>
      </c>
      <c r="O8379" s="10">
        <f t="shared" si="130"/>
        <v>1</v>
      </c>
    </row>
    <row r="8380" spans="2:15" x14ac:dyDescent="0.3">
      <c r="B8380" s="10">
        <v>2026</v>
      </c>
      <c r="C8380" s="10" t="s">
        <v>15</v>
      </c>
      <c r="D8380" s="10" t="s">
        <v>42</v>
      </c>
      <c r="E8380" s="10" t="s">
        <v>35</v>
      </c>
      <c r="F8380" s="10" t="s">
        <v>18</v>
      </c>
      <c r="G8380" s="10" t="s">
        <v>44</v>
      </c>
      <c r="H8380" s="10" t="s">
        <v>34</v>
      </c>
      <c r="I8380" s="10" t="s">
        <v>28</v>
      </c>
      <c r="O8380" s="10">
        <f t="shared" si="130"/>
        <v>1</v>
      </c>
    </row>
    <row r="8381" spans="2:15" x14ac:dyDescent="0.3">
      <c r="B8381" s="10">
        <v>2023</v>
      </c>
      <c r="C8381" s="10" t="s">
        <v>45</v>
      </c>
      <c r="D8381" s="10" t="s">
        <v>16</v>
      </c>
      <c r="E8381" s="10" t="s">
        <v>17</v>
      </c>
      <c r="F8381" s="10" t="s">
        <v>30</v>
      </c>
      <c r="G8381" s="10" t="s">
        <v>26</v>
      </c>
      <c r="H8381" s="10" t="s">
        <v>39</v>
      </c>
      <c r="I8381" s="10" t="s">
        <v>28</v>
      </c>
      <c r="O8381" s="10">
        <f t="shared" si="130"/>
        <v>1</v>
      </c>
    </row>
    <row r="8382" spans="2:15" x14ac:dyDescent="0.3">
      <c r="B8382" s="10">
        <v>2022</v>
      </c>
      <c r="C8382" s="10" t="s">
        <v>41</v>
      </c>
      <c r="D8382" s="10" t="s">
        <v>31</v>
      </c>
      <c r="E8382" s="10" t="s">
        <v>35</v>
      </c>
      <c r="F8382" s="10" t="s">
        <v>25</v>
      </c>
      <c r="G8382" s="10" t="s">
        <v>40</v>
      </c>
      <c r="H8382" s="10" t="s">
        <v>20</v>
      </c>
      <c r="I8382" s="10" t="s">
        <v>34</v>
      </c>
      <c r="O8382" s="10">
        <f t="shared" si="130"/>
        <v>1</v>
      </c>
    </row>
    <row r="8383" spans="2:15" x14ac:dyDescent="0.3">
      <c r="B8383" s="10">
        <v>2021</v>
      </c>
      <c r="C8383" s="10" t="s">
        <v>29</v>
      </c>
      <c r="D8383" s="10" t="s">
        <v>23</v>
      </c>
      <c r="E8383" s="10" t="s">
        <v>24</v>
      </c>
      <c r="F8383" s="10" t="s">
        <v>25</v>
      </c>
      <c r="G8383" s="10" t="s">
        <v>38</v>
      </c>
      <c r="H8383" s="10" t="s">
        <v>27</v>
      </c>
      <c r="I8383" s="10" t="s">
        <v>28</v>
      </c>
      <c r="O8383" s="10">
        <f t="shared" si="130"/>
        <v>1</v>
      </c>
    </row>
    <row r="8384" spans="2:15" x14ac:dyDescent="0.3">
      <c r="B8384" s="10">
        <v>2023</v>
      </c>
      <c r="C8384" s="10" t="s">
        <v>36</v>
      </c>
      <c r="D8384" s="10" t="s">
        <v>33</v>
      </c>
      <c r="E8384" s="10" t="s">
        <v>24</v>
      </c>
      <c r="F8384" s="10" t="s">
        <v>30</v>
      </c>
      <c r="G8384" s="10" t="s">
        <v>38</v>
      </c>
      <c r="H8384" s="10" t="s">
        <v>27</v>
      </c>
      <c r="I8384" s="10" t="s">
        <v>34</v>
      </c>
      <c r="O8384" s="10">
        <f t="shared" si="130"/>
        <v>1</v>
      </c>
    </row>
    <row r="8385" spans="2:15" x14ac:dyDescent="0.3">
      <c r="B8385" s="10">
        <v>2021</v>
      </c>
      <c r="C8385" s="10" t="s">
        <v>22</v>
      </c>
      <c r="D8385" s="10" t="s">
        <v>23</v>
      </c>
      <c r="E8385" s="10" t="s">
        <v>24</v>
      </c>
      <c r="F8385" s="10" t="s">
        <v>18</v>
      </c>
      <c r="G8385" s="10" t="s">
        <v>32</v>
      </c>
      <c r="H8385" s="10" t="s">
        <v>39</v>
      </c>
      <c r="I8385" s="10" t="s">
        <v>28</v>
      </c>
      <c r="O8385" s="10">
        <f t="shared" si="130"/>
        <v>1</v>
      </c>
    </row>
    <row r="8386" spans="2:15" x14ac:dyDescent="0.3">
      <c r="B8386" s="10">
        <v>2021</v>
      </c>
      <c r="C8386" s="10" t="s">
        <v>45</v>
      </c>
      <c r="D8386" s="10" t="s">
        <v>31</v>
      </c>
      <c r="E8386" s="10" t="s">
        <v>17</v>
      </c>
      <c r="F8386" s="10" t="s">
        <v>30</v>
      </c>
      <c r="G8386" s="10" t="s">
        <v>19</v>
      </c>
      <c r="H8386" s="10" t="s">
        <v>34</v>
      </c>
      <c r="I8386" s="10" t="s">
        <v>21</v>
      </c>
      <c r="O8386" s="10">
        <f t="shared" si="130"/>
        <v>1</v>
      </c>
    </row>
    <row r="8387" spans="2:15" x14ac:dyDescent="0.3">
      <c r="B8387" s="10">
        <v>2024</v>
      </c>
      <c r="C8387" s="10" t="s">
        <v>29</v>
      </c>
      <c r="D8387" s="10" t="s">
        <v>16</v>
      </c>
      <c r="E8387" s="10" t="s">
        <v>35</v>
      </c>
      <c r="F8387" s="10" t="s">
        <v>30</v>
      </c>
      <c r="G8387" s="10" t="s">
        <v>19</v>
      </c>
      <c r="H8387" s="10" t="s">
        <v>39</v>
      </c>
      <c r="I8387" s="10" t="s">
        <v>28</v>
      </c>
      <c r="O8387" s="10">
        <f t="shared" si="130"/>
        <v>1</v>
      </c>
    </row>
    <row r="8388" spans="2:15" x14ac:dyDescent="0.3">
      <c r="B8388" s="10">
        <v>2024</v>
      </c>
      <c r="C8388" s="10" t="s">
        <v>43</v>
      </c>
      <c r="D8388" s="10" t="s">
        <v>31</v>
      </c>
      <c r="E8388" s="10" t="s">
        <v>17</v>
      </c>
      <c r="F8388" s="10" t="s">
        <v>18</v>
      </c>
      <c r="G8388" s="10" t="s">
        <v>19</v>
      </c>
      <c r="H8388" s="10" t="s">
        <v>39</v>
      </c>
      <c r="I8388" s="10" t="s">
        <v>34</v>
      </c>
      <c r="O8388" s="10">
        <f t="shared" si="130"/>
        <v>1</v>
      </c>
    </row>
    <row r="8389" spans="2:15" x14ac:dyDescent="0.3">
      <c r="B8389" s="10">
        <v>2026</v>
      </c>
      <c r="C8389" s="10" t="s">
        <v>15</v>
      </c>
      <c r="D8389" s="10" t="s">
        <v>42</v>
      </c>
      <c r="E8389" s="10" t="s">
        <v>35</v>
      </c>
      <c r="F8389" s="10" t="s">
        <v>25</v>
      </c>
      <c r="G8389" s="10" t="s">
        <v>26</v>
      </c>
      <c r="H8389" s="10" t="s">
        <v>20</v>
      </c>
      <c r="I8389" s="10" t="s">
        <v>28</v>
      </c>
      <c r="O8389" s="10">
        <f t="shared" ref="O8389:O8452" si="131">SUBTOTAL(103,B8389)</f>
        <v>1</v>
      </c>
    </row>
    <row r="8390" spans="2:15" x14ac:dyDescent="0.3">
      <c r="B8390" s="10">
        <v>2025</v>
      </c>
      <c r="C8390" s="10" t="s">
        <v>41</v>
      </c>
      <c r="D8390" s="10" t="s">
        <v>31</v>
      </c>
      <c r="E8390" s="10" t="s">
        <v>24</v>
      </c>
      <c r="F8390" s="10" t="s">
        <v>25</v>
      </c>
      <c r="G8390" s="10" t="s">
        <v>40</v>
      </c>
      <c r="H8390" s="10" t="s">
        <v>20</v>
      </c>
      <c r="I8390" s="10" t="s">
        <v>28</v>
      </c>
      <c r="O8390" s="10">
        <f t="shared" si="131"/>
        <v>1</v>
      </c>
    </row>
    <row r="8391" spans="2:15" x14ac:dyDescent="0.3">
      <c r="B8391" s="10">
        <v>2021</v>
      </c>
      <c r="C8391" s="10" t="s">
        <v>22</v>
      </c>
      <c r="D8391" s="10" t="s">
        <v>31</v>
      </c>
      <c r="E8391" s="10" t="s">
        <v>17</v>
      </c>
      <c r="F8391" s="10" t="s">
        <v>25</v>
      </c>
      <c r="G8391" s="10" t="s">
        <v>38</v>
      </c>
      <c r="H8391" s="10" t="s">
        <v>39</v>
      </c>
      <c r="I8391" s="10" t="s">
        <v>21</v>
      </c>
      <c r="O8391" s="10">
        <f t="shared" si="131"/>
        <v>1</v>
      </c>
    </row>
    <row r="8392" spans="2:15" x14ac:dyDescent="0.3">
      <c r="B8392" s="10">
        <v>2022</v>
      </c>
      <c r="C8392" s="10" t="s">
        <v>22</v>
      </c>
      <c r="D8392" s="10" t="s">
        <v>37</v>
      </c>
      <c r="E8392" s="10" t="s">
        <v>24</v>
      </c>
      <c r="F8392" s="10" t="s">
        <v>18</v>
      </c>
      <c r="G8392" s="10" t="s">
        <v>32</v>
      </c>
      <c r="H8392" s="10" t="s">
        <v>20</v>
      </c>
      <c r="I8392" s="10" t="s">
        <v>28</v>
      </c>
      <c r="O8392" s="10">
        <f t="shared" si="131"/>
        <v>1</v>
      </c>
    </row>
    <row r="8393" spans="2:15" x14ac:dyDescent="0.3">
      <c r="B8393" s="10">
        <v>2023</v>
      </c>
      <c r="C8393" s="10" t="s">
        <v>36</v>
      </c>
      <c r="D8393" s="10" t="s">
        <v>37</v>
      </c>
      <c r="E8393" s="10" t="s">
        <v>24</v>
      </c>
      <c r="F8393" s="10" t="s">
        <v>18</v>
      </c>
      <c r="G8393" s="10" t="s">
        <v>26</v>
      </c>
      <c r="H8393" s="10" t="s">
        <v>39</v>
      </c>
      <c r="I8393" s="10" t="s">
        <v>28</v>
      </c>
      <c r="O8393" s="10">
        <f t="shared" si="131"/>
        <v>1</v>
      </c>
    </row>
    <row r="8394" spans="2:15" x14ac:dyDescent="0.3">
      <c r="B8394" s="10">
        <v>2021</v>
      </c>
      <c r="C8394" s="10" t="s">
        <v>22</v>
      </c>
      <c r="D8394" s="10" t="s">
        <v>16</v>
      </c>
      <c r="E8394" s="10" t="s">
        <v>17</v>
      </c>
      <c r="F8394" s="10" t="s">
        <v>30</v>
      </c>
      <c r="G8394" s="10" t="s">
        <v>44</v>
      </c>
      <c r="H8394" s="10" t="s">
        <v>20</v>
      </c>
      <c r="I8394" s="10" t="s">
        <v>21</v>
      </c>
      <c r="O8394" s="10">
        <f t="shared" si="131"/>
        <v>1</v>
      </c>
    </row>
    <row r="8395" spans="2:15" x14ac:dyDescent="0.3">
      <c r="B8395" s="10">
        <v>2026</v>
      </c>
      <c r="C8395" s="10" t="s">
        <v>43</v>
      </c>
      <c r="D8395" s="10" t="s">
        <v>37</v>
      </c>
      <c r="E8395" s="10" t="s">
        <v>24</v>
      </c>
      <c r="F8395" s="10" t="s">
        <v>18</v>
      </c>
      <c r="G8395" s="10" t="s">
        <v>40</v>
      </c>
      <c r="H8395" s="10" t="s">
        <v>39</v>
      </c>
      <c r="I8395" s="10" t="s">
        <v>34</v>
      </c>
      <c r="O8395" s="10">
        <f t="shared" si="131"/>
        <v>1</v>
      </c>
    </row>
    <row r="8396" spans="2:15" x14ac:dyDescent="0.3">
      <c r="B8396" s="10">
        <v>2020</v>
      </c>
      <c r="C8396" s="10" t="s">
        <v>15</v>
      </c>
      <c r="D8396" s="10" t="s">
        <v>16</v>
      </c>
      <c r="E8396" s="10" t="s">
        <v>17</v>
      </c>
      <c r="F8396" s="10" t="s">
        <v>18</v>
      </c>
      <c r="G8396" s="10" t="s">
        <v>38</v>
      </c>
      <c r="H8396" s="10" t="s">
        <v>20</v>
      </c>
      <c r="I8396" s="10" t="s">
        <v>21</v>
      </c>
      <c r="O8396" s="10">
        <f t="shared" si="131"/>
        <v>1</v>
      </c>
    </row>
    <row r="8397" spans="2:15" x14ac:dyDescent="0.3">
      <c r="B8397" s="10">
        <v>2022</v>
      </c>
      <c r="C8397" s="10" t="s">
        <v>43</v>
      </c>
      <c r="D8397" s="10" t="s">
        <v>31</v>
      </c>
      <c r="E8397" s="10" t="s">
        <v>17</v>
      </c>
      <c r="F8397" s="10" t="s">
        <v>30</v>
      </c>
      <c r="G8397" s="10" t="s">
        <v>32</v>
      </c>
      <c r="H8397" s="10" t="s">
        <v>39</v>
      </c>
      <c r="I8397" s="10" t="s">
        <v>34</v>
      </c>
      <c r="O8397" s="10">
        <f t="shared" si="131"/>
        <v>1</v>
      </c>
    </row>
    <row r="8398" spans="2:15" x14ac:dyDescent="0.3">
      <c r="B8398" s="10">
        <v>2023</v>
      </c>
      <c r="C8398" s="10" t="s">
        <v>43</v>
      </c>
      <c r="D8398" s="10" t="s">
        <v>31</v>
      </c>
      <c r="E8398" s="10" t="s">
        <v>24</v>
      </c>
      <c r="F8398" s="10" t="s">
        <v>18</v>
      </c>
      <c r="G8398" s="10" t="s">
        <v>19</v>
      </c>
      <c r="H8398" s="10" t="s">
        <v>39</v>
      </c>
      <c r="I8398" s="10" t="s">
        <v>28</v>
      </c>
      <c r="O8398" s="10">
        <f t="shared" si="131"/>
        <v>1</v>
      </c>
    </row>
    <row r="8399" spans="2:15" x14ac:dyDescent="0.3">
      <c r="B8399" s="10">
        <v>2026</v>
      </c>
      <c r="C8399" s="10" t="s">
        <v>15</v>
      </c>
      <c r="D8399" s="10" t="s">
        <v>37</v>
      </c>
      <c r="E8399" s="10" t="s">
        <v>17</v>
      </c>
      <c r="F8399" s="10" t="s">
        <v>30</v>
      </c>
      <c r="G8399" s="10" t="s">
        <v>19</v>
      </c>
      <c r="H8399" s="10" t="s">
        <v>20</v>
      </c>
      <c r="I8399" s="10" t="s">
        <v>28</v>
      </c>
      <c r="O8399" s="10">
        <f t="shared" si="131"/>
        <v>1</v>
      </c>
    </row>
    <row r="8400" spans="2:15" x14ac:dyDescent="0.3">
      <c r="B8400" s="10">
        <v>2024</v>
      </c>
      <c r="C8400" s="10" t="s">
        <v>22</v>
      </c>
      <c r="D8400" s="10" t="s">
        <v>23</v>
      </c>
      <c r="E8400" s="10" t="s">
        <v>17</v>
      </c>
      <c r="F8400" s="10" t="s">
        <v>25</v>
      </c>
      <c r="G8400" s="10" t="s">
        <v>32</v>
      </c>
      <c r="H8400" s="10" t="s">
        <v>20</v>
      </c>
      <c r="I8400" s="10" t="s">
        <v>28</v>
      </c>
      <c r="O8400" s="10">
        <f t="shared" si="131"/>
        <v>1</v>
      </c>
    </row>
    <row r="8401" spans="2:15" x14ac:dyDescent="0.3">
      <c r="B8401" s="10">
        <v>2021</v>
      </c>
      <c r="C8401" s="10" t="s">
        <v>29</v>
      </c>
      <c r="D8401" s="10" t="s">
        <v>23</v>
      </c>
      <c r="E8401" s="10" t="s">
        <v>24</v>
      </c>
      <c r="F8401" s="10" t="s">
        <v>30</v>
      </c>
      <c r="G8401" s="10" t="s">
        <v>40</v>
      </c>
      <c r="H8401" s="10" t="s">
        <v>39</v>
      </c>
      <c r="I8401" s="10" t="s">
        <v>21</v>
      </c>
      <c r="O8401" s="10">
        <f t="shared" si="131"/>
        <v>1</v>
      </c>
    </row>
    <row r="8402" spans="2:15" x14ac:dyDescent="0.3">
      <c r="B8402" s="10">
        <v>2023</v>
      </c>
      <c r="C8402" s="10" t="s">
        <v>41</v>
      </c>
      <c r="D8402" s="10" t="s">
        <v>23</v>
      </c>
      <c r="E8402" s="10" t="s">
        <v>24</v>
      </c>
      <c r="F8402" s="10" t="s">
        <v>30</v>
      </c>
      <c r="G8402" s="10" t="s">
        <v>26</v>
      </c>
      <c r="H8402" s="10" t="s">
        <v>20</v>
      </c>
      <c r="I8402" s="10" t="s">
        <v>21</v>
      </c>
      <c r="O8402" s="10">
        <f t="shared" si="131"/>
        <v>1</v>
      </c>
    </row>
    <row r="8403" spans="2:15" x14ac:dyDescent="0.3">
      <c r="B8403" s="10">
        <v>2022</v>
      </c>
      <c r="C8403" s="10" t="s">
        <v>29</v>
      </c>
      <c r="D8403" s="10" t="s">
        <v>33</v>
      </c>
      <c r="E8403" s="10" t="s">
        <v>24</v>
      </c>
      <c r="F8403" s="10" t="s">
        <v>30</v>
      </c>
      <c r="G8403" s="10" t="s">
        <v>38</v>
      </c>
      <c r="H8403" s="10" t="s">
        <v>34</v>
      </c>
      <c r="I8403" s="10" t="s">
        <v>21</v>
      </c>
      <c r="O8403" s="10">
        <f t="shared" si="131"/>
        <v>1</v>
      </c>
    </row>
    <row r="8404" spans="2:15" x14ac:dyDescent="0.3">
      <c r="B8404" s="10">
        <v>2020</v>
      </c>
      <c r="C8404" s="10" t="s">
        <v>15</v>
      </c>
      <c r="D8404" s="10" t="s">
        <v>16</v>
      </c>
      <c r="E8404" s="10" t="s">
        <v>35</v>
      </c>
      <c r="F8404" s="10" t="s">
        <v>18</v>
      </c>
      <c r="G8404" s="10" t="s">
        <v>40</v>
      </c>
      <c r="H8404" s="10" t="s">
        <v>20</v>
      </c>
      <c r="I8404" s="10" t="s">
        <v>21</v>
      </c>
      <c r="O8404" s="10">
        <f t="shared" si="131"/>
        <v>1</v>
      </c>
    </row>
    <row r="8405" spans="2:15" x14ac:dyDescent="0.3">
      <c r="B8405" s="10">
        <v>2023</v>
      </c>
      <c r="C8405" s="10" t="s">
        <v>29</v>
      </c>
      <c r="D8405" s="10" t="s">
        <v>42</v>
      </c>
      <c r="E8405" s="10" t="s">
        <v>17</v>
      </c>
      <c r="F8405" s="10" t="s">
        <v>30</v>
      </c>
      <c r="G8405" s="10" t="s">
        <v>40</v>
      </c>
      <c r="H8405" s="10" t="s">
        <v>39</v>
      </c>
      <c r="I8405" s="10" t="s">
        <v>28</v>
      </c>
      <c r="O8405" s="10">
        <f t="shared" si="131"/>
        <v>1</v>
      </c>
    </row>
    <row r="8406" spans="2:15" x14ac:dyDescent="0.3">
      <c r="B8406" s="10">
        <v>2026</v>
      </c>
      <c r="C8406" s="10" t="s">
        <v>29</v>
      </c>
      <c r="D8406" s="10" t="s">
        <v>42</v>
      </c>
      <c r="E8406" s="10" t="s">
        <v>35</v>
      </c>
      <c r="F8406" s="10" t="s">
        <v>18</v>
      </c>
      <c r="G8406" s="10" t="s">
        <v>40</v>
      </c>
      <c r="H8406" s="10" t="s">
        <v>27</v>
      </c>
      <c r="I8406" s="10" t="s">
        <v>28</v>
      </c>
      <c r="O8406" s="10">
        <f t="shared" si="131"/>
        <v>1</v>
      </c>
    </row>
    <row r="8407" spans="2:15" x14ac:dyDescent="0.3">
      <c r="B8407" s="10">
        <v>2020</v>
      </c>
      <c r="C8407" s="10" t="s">
        <v>29</v>
      </c>
      <c r="D8407" s="10" t="s">
        <v>37</v>
      </c>
      <c r="E8407" s="10" t="s">
        <v>35</v>
      </c>
      <c r="F8407" s="10" t="s">
        <v>30</v>
      </c>
      <c r="G8407" s="10" t="s">
        <v>32</v>
      </c>
      <c r="H8407" s="10" t="s">
        <v>27</v>
      </c>
      <c r="I8407" s="10" t="s">
        <v>28</v>
      </c>
      <c r="O8407" s="10">
        <f t="shared" si="131"/>
        <v>1</v>
      </c>
    </row>
    <row r="8408" spans="2:15" x14ac:dyDescent="0.3">
      <c r="B8408" s="10">
        <v>2024</v>
      </c>
      <c r="C8408" s="10" t="s">
        <v>22</v>
      </c>
      <c r="D8408" s="10" t="s">
        <v>16</v>
      </c>
      <c r="E8408" s="10" t="s">
        <v>17</v>
      </c>
      <c r="F8408" s="10" t="s">
        <v>25</v>
      </c>
      <c r="G8408" s="10" t="s">
        <v>19</v>
      </c>
      <c r="H8408" s="10" t="s">
        <v>20</v>
      </c>
      <c r="I8408" s="10" t="s">
        <v>28</v>
      </c>
      <c r="O8408" s="10">
        <f t="shared" si="131"/>
        <v>1</v>
      </c>
    </row>
    <row r="8409" spans="2:15" x14ac:dyDescent="0.3">
      <c r="B8409" s="10">
        <v>2023</v>
      </c>
      <c r="C8409" s="10" t="s">
        <v>36</v>
      </c>
      <c r="D8409" s="10" t="s">
        <v>31</v>
      </c>
      <c r="E8409" s="10" t="s">
        <v>24</v>
      </c>
      <c r="F8409" s="10" t="s">
        <v>25</v>
      </c>
      <c r="G8409" s="10" t="s">
        <v>40</v>
      </c>
      <c r="H8409" s="10" t="s">
        <v>34</v>
      </c>
      <c r="I8409" s="10" t="s">
        <v>28</v>
      </c>
      <c r="O8409" s="10">
        <f t="shared" si="131"/>
        <v>1</v>
      </c>
    </row>
    <row r="8410" spans="2:15" x14ac:dyDescent="0.3">
      <c r="B8410" s="10">
        <v>2025</v>
      </c>
      <c r="C8410" s="10" t="s">
        <v>29</v>
      </c>
      <c r="D8410" s="10" t="s">
        <v>23</v>
      </c>
      <c r="E8410" s="10" t="s">
        <v>24</v>
      </c>
      <c r="F8410" s="10" t="s">
        <v>25</v>
      </c>
      <c r="G8410" s="10" t="s">
        <v>26</v>
      </c>
      <c r="H8410" s="10" t="s">
        <v>34</v>
      </c>
      <c r="I8410" s="10" t="s">
        <v>28</v>
      </c>
      <c r="O8410" s="10">
        <f t="shared" si="131"/>
        <v>1</v>
      </c>
    </row>
    <row r="8411" spans="2:15" x14ac:dyDescent="0.3">
      <c r="B8411" s="10">
        <v>2023</v>
      </c>
      <c r="C8411" s="10" t="s">
        <v>15</v>
      </c>
      <c r="D8411" s="10" t="s">
        <v>23</v>
      </c>
      <c r="E8411" s="10" t="s">
        <v>35</v>
      </c>
      <c r="F8411" s="10" t="s">
        <v>25</v>
      </c>
      <c r="G8411" s="10" t="s">
        <v>32</v>
      </c>
      <c r="H8411" s="10" t="s">
        <v>39</v>
      </c>
      <c r="I8411" s="10" t="s">
        <v>21</v>
      </c>
      <c r="O8411" s="10">
        <f t="shared" si="131"/>
        <v>1</v>
      </c>
    </row>
    <row r="8412" spans="2:15" x14ac:dyDescent="0.3">
      <c r="B8412" s="10">
        <v>2023</v>
      </c>
      <c r="C8412" s="10" t="s">
        <v>29</v>
      </c>
      <c r="D8412" s="10" t="s">
        <v>33</v>
      </c>
      <c r="E8412" s="10" t="s">
        <v>24</v>
      </c>
      <c r="F8412" s="10" t="s">
        <v>30</v>
      </c>
      <c r="G8412" s="10" t="s">
        <v>44</v>
      </c>
      <c r="H8412" s="10" t="s">
        <v>20</v>
      </c>
      <c r="I8412" s="10" t="s">
        <v>34</v>
      </c>
      <c r="O8412" s="10">
        <f t="shared" si="131"/>
        <v>1</v>
      </c>
    </row>
    <row r="8413" spans="2:15" x14ac:dyDescent="0.3">
      <c r="B8413" s="10">
        <v>2025</v>
      </c>
      <c r="C8413" s="10" t="s">
        <v>45</v>
      </c>
      <c r="D8413" s="10" t="s">
        <v>37</v>
      </c>
      <c r="E8413" s="10" t="s">
        <v>24</v>
      </c>
      <c r="F8413" s="10" t="s">
        <v>25</v>
      </c>
      <c r="G8413" s="10" t="s">
        <v>44</v>
      </c>
      <c r="H8413" s="10" t="s">
        <v>39</v>
      </c>
      <c r="I8413" s="10" t="s">
        <v>28</v>
      </c>
      <c r="O8413" s="10">
        <f t="shared" si="131"/>
        <v>1</v>
      </c>
    </row>
    <row r="8414" spans="2:15" x14ac:dyDescent="0.3">
      <c r="B8414" s="10">
        <v>2020</v>
      </c>
      <c r="C8414" s="10" t="s">
        <v>43</v>
      </c>
      <c r="D8414" s="10" t="s">
        <v>31</v>
      </c>
      <c r="E8414" s="10" t="s">
        <v>24</v>
      </c>
      <c r="F8414" s="10" t="s">
        <v>30</v>
      </c>
      <c r="G8414" s="10" t="s">
        <v>38</v>
      </c>
      <c r="H8414" s="10" t="s">
        <v>39</v>
      </c>
      <c r="I8414" s="10" t="s">
        <v>21</v>
      </c>
      <c r="O8414" s="10">
        <f t="shared" si="131"/>
        <v>1</v>
      </c>
    </row>
    <row r="8415" spans="2:15" x14ac:dyDescent="0.3">
      <c r="B8415" s="10">
        <v>2025</v>
      </c>
      <c r="C8415" s="10" t="s">
        <v>29</v>
      </c>
      <c r="D8415" s="10" t="s">
        <v>37</v>
      </c>
      <c r="E8415" s="10" t="s">
        <v>35</v>
      </c>
      <c r="F8415" s="10" t="s">
        <v>18</v>
      </c>
      <c r="G8415" s="10" t="s">
        <v>38</v>
      </c>
      <c r="H8415" s="10" t="s">
        <v>27</v>
      </c>
      <c r="I8415" s="10" t="s">
        <v>34</v>
      </c>
      <c r="O8415" s="10">
        <f t="shared" si="131"/>
        <v>1</v>
      </c>
    </row>
    <row r="8416" spans="2:15" x14ac:dyDescent="0.3">
      <c r="B8416" s="10">
        <v>2023</v>
      </c>
      <c r="C8416" s="10" t="s">
        <v>43</v>
      </c>
      <c r="D8416" s="10" t="s">
        <v>33</v>
      </c>
      <c r="E8416" s="10" t="s">
        <v>17</v>
      </c>
      <c r="F8416" s="10" t="s">
        <v>25</v>
      </c>
      <c r="G8416" s="10" t="s">
        <v>26</v>
      </c>
      <c r="H8416" s="10" t="s">
        <v>20</v>
      </c>
      <c r="I8416" s="10" t="s">
        <v>21</v>
      </c>
      <c r="O8416" s="10">
        <f t="shared" si="131"/>
        <v>1</v>
      </c>
    </row>
    <row r="8417" spans="2:15" x14ac:dyDescent="0.3">
      <c r="B8417" s="10">
        <v>2024</v>
      </c>
      <c r="C8417" s="10" t="s">
        <v>41</v>
      </c>
      <c r="D8417" s="10" t="s">
        <v>31</v>
      </c>
      <c r="E8417" s="10" t="s">
        <v>35</v>
      </c>
      <c r="F8417" s="10" t="s">
        <v>25</v>
      </c>
      <c r="G8417" s="10" t="s">
        <v>19</v>
      </c>
      <c r="H8417" s="10" t="s">
        <v>20</v>
      </c>
      <c r="I8417" s="10" t="s">
        <v>21</v>
      </c>
      <c r="O8417" s="10">
        <f t="shared" si="131"/>
        <v>1</v>
      </c>
    </row>
    <row r="8418" spans="2:15" x14ac:dyDescent="0.3">
      <c r="B8418" s="10">
        <v>2025</v>
      </c>
      <c r="C8418" s="10" t="s">
        <v>41</v>
      </c>
      <c r="D8418" s="10" t="s">
        <v>23</v>
      </c>
      <c r="E8418" s="10" t="s">
        <v>35</v>
      </c>
      <c r="F8418" s="10" t="s">
        <v>30</v>
      </c>
      <c r="G8418" s="10" t="s">
        <v>38</v>
      </c>
      <c r="H8418" s="10" t="s">
        <v>34</v>
      </c>
      <c r="I8418" s="10" t="s">
        <v>21</v>
      </c>
      <c r="O8418" s="10">
        <f t="shared" si="131"/>
        <v>1</v>
      </c>
    </row>
    <row r="8419" spans="2:15" x14ac:dyDescent="0.3">
      <c r="B8419" s="10">
        <v>2026</v>
      </c>
      <c r="C8419" s="10" t="s">
        <v>43</v>
      </c>
      <c r="D8419" s="10" t="s">
        <v>16</v>
      </c>
      <c r="E8419" s="10" t="s">
        <v>24</v>
      </c>
      <c r="F8419" s="10" t="s">
        <v>30</v>
      </c>
      <c r="G8419" s="10" t="s">
        <v>26</v>
      </c>
      <c r="H8419" s="10" t="s">
        <v>39</v>
      </c>
      <c r="I8419" s="10" t="s">
        <v>34</v>
      </c>
      <c r="O8419" s="10">
        <f t="shared" si="131"/>
        <v>1</v>
      </c>
    </row>
    <row r="8420" spans="2:15" x14ac:dyDescent="0.3">
      <c r="B8420" s="10">
        <v>2021</v>
      </c>
      <c r="C8420" s="10" t="s">
        <v>45</v>
      </c>
      <c r="D8420" s="10" t="s">
        <v>31</v>
      </c>
      <c r="E8420" s="10" t="s">
        <v>24</v>
      </c>
      <c r="F8420" s="10" t="s">
        <v>25</v>
      </c>
      <c r="G8420" s="10" t="s">
        <v>32</v>
      </c>
      <c r="H8420" s="10" t="s">
        <v>20</v>
      </c>
      <c r="I8420" s="10" t="s">
        <v>28</v>
      </c>
      <c r="O8420" s="10">
        <f t="shared" si="131"/>
        <v>1</v>
      </c>
    </row>
    <row r="8421" spans="2:15" x14ac:dyDescent="0.3">
      <c r="B8421" s="10">
        <v>2023</v>
      </c>
      <c r="C8421" s="10" t="s">
        <v>15</v>
      </c>
      <c r="D8421" s="10" t="s">
        <v>33</v>
      </c>
      <c r="E8421" s="10" t="s">
        <v>35</v>
      </c>
      <c r="F8421" s="10" t="s">
        <v>25</v>
      </c>
      <c r="G8421" s="10" t="s">
        <v>19</v>
      </c>
      <c r="H8421" s="10" t="s">
        <v>20</v>
      </c>
      <c r="I8421" s="10" t="s">
        <v>34</v>
      </c>
      <c r="O8421" s="10">
        <f t="shared" si="131"/>
        <v>1</v>
      </c>
    </row>
    <row r="8422" spans="2:15" x14ac:dyDescent="0.3">
      <c r="B8422" s="10">
        <v>2020</v>
      </c>
      <c r="C8422" s="10" t="s">
        <v>29</v>
      </c>
      <c r="D8422" s="10" t="s">
        <v>16</v>
      </c>
      <c r="E8422" s="10" t="s">
        <v>35</v>
      </c>
      <c r="F8422" s="10" t="s">
        <v>25</v>
      </c>
      <c r="G8422" s="10" t="s">
        <v>26</v>
      </c>
      <c r="H8422" s="10" t="s">
        <v>34</v>
      </c>
      <c r="I8422" s="10" t="s">
        <v>34</v>
      </c>
      <c r="O8422" s="10">
        <f t="shared" si="131"/>
        <v>1</v>
      </c>
    </row>
    <row r="8423" spans="2:15" x14ac:dyDescent="0.3">
      <c r="B8423" s="10">
        <v>2025</v>
      </c>
      <c r="C8423" s="10" t="s">
        <v>29</v>
      </c>
      <c r="D8423" s="10" t="s">
        <v>16</v>
      </c>
      <c r="E8423" s="10" t="s">
        <v>17</v>
      </c>
      <c r="F8423" s="10" t="s">
        <v>25</v>
      </c>
      <c r="G8423" s="10" t="s">
        <v>40</v>
      </c>
      <c r="H8423" s="10" t="s">
        <v>27</v>
      </c>
      <c r="I8423" s="10" t="s">
        <v>21</v>
      </c>
      <c r="O8423" s="10">
        <f t="shared" si="131"/>
        <v>1</v>
      </c>
    </row>
    <row r="8424" spans="2:15" x14ac:dyDescent="0.3">
      <c r="B8424" s="10">
        <v>2024</v>
      </c>
      <c r="C8424" s="10" t="s">
        <v>29</v>
      </c>
      <c r="D8424" s="10" t="s">
        <v>42</v>
      </c>
      <c r="E8424" s="10" t="s">
        <v>17</v>
      </c>
      <c r="F8424" s="10" t="s">
        <v>25</v>
      </c>
      <c r="G8424" s="10" t="s">
        <v>26</v>
      </c>
      <c r="H8424" s="10" t="s">
        <v>34</v>
      </c>
      <c r="I8424" s="10" t="s">
        <v>34</v>
      </c>
      <c r="O8424" s="10">
        <f t="shared" si="131"/>
        <v>1</v>
      </c>
    </row>
    <row r="8425" spans="2:15" x14ac:dyDescent="0.3">
      <c r="B8425" s="10">
        <v>2023</v>
      </c>
      <c r="C8425" s="10" t="s">
        <v>36</v>
      </c>
      <c r="D8425" s="10" t="s">
        <v>16</v>
      </c>
      <c r="E8425" s="10" t="s">
        <v>35</v>
      </c>
      <c r="F8425" s="10" t="s">
        <v>30</v>
      </c>
      <c r="G8425" s="10" t="s">
        <v>40</v>
      </c>
      <c r="H8425" s="10" t="s">
        <v>39</v>
      </c>
      <c r="I8425" s="10" t="s">
        <v>34</v>
      </c>
      <c r="O8425" s="10">
        <f t="shared" si="131"/>
        <v>1</v>
      </c>
    </row>
    <row r="8426" spans="2:15" x14ac:dyDescent="0.3">
      <c r="B8426" s="10">
        <v>2022</v>
      </c>
      <c r="C8426" s="10" t="s">
        <v>41</v>
      </c>
      <c r="D8426" s="10" t="s">
        <v>37</v>
      </c>
      <c r="E8426" s="10" t="s">
        <v>35</v>
      </c>
      <c r="F8426" s="10" t="s">
        <v>30</v>
      </c>
      <c r="G8426" s="10" t="s">
        <v>26</v>
      </c>
      <c r="H8426" s="10" t="s">
        <v>20</v>
      </c>
      <c r="I8426" s="10" t="s">
        <v>21</v>
      </c>
      <c r="O8426" s="10">
        <f t="shared" si="131"/>
        <v>1</v>
      </c>
    </row>
    <row r="8427" spans="2:15" x14ac:dyDescent="0.3">
      <c r="B8427" s="10">
        <v>2021</v>
      </c>
      <c r="C8427" s="10" t="s">
        <v>41</v>
      </c>
      <c r="D8427" s="10" t="s">
        <v>23</v>
      </c>
      <c r="E8427" s="10" t="s">
        <v>17</v>
      </c>
      <c r="F8427" s="10" t="s">
        <v>25</v>
      </c>
      <c r="G8427" s="10" t="s">
        <v>32</v>
      </c>
      <c r="H8427" s="10" t="s">
        <v>20</v>
      </c>
      <c r="I8427" s="10" t="s">
        <v>28</v>
      </c>
      <c r="O8427" s="10">
        <f t="shared" si="131"/>
        <v>1</v>
      </c>
    </row>
    <row r="8428" spans="2:15" x14ac:dyDescent="0.3">
      <c r="B8428" s="10">
        <v>2024</v>
      </c>
      <c r="C8428" s="10" t="s">
        <v>29</v>
      </c>
      <c r="D8428" s="10" t="s">
        <v>33</v>
      </c>
      <c r="E8428" s="10" t="s">
        <v>17</v>
      </c>
      <c r="F8428" s="10" t="s">
        <v>30</v>
      </c>
      <c r="G8428" s="10" t="s">
        <v>32</v>
      </c>
      <c r="H8428" s="10" t="s">
        <v>34</v>
      </c>
      <c r="I8428" s="10" t="s">
        <v>28</v>
      </c>
      <c r="O8428" s="10">
        <f t="shared" si="131"/>
        <v>1</v>
      </c>
    </row>
    <row r="8429" spans="2:15" x14ac:dyDescent="0.3">
      <c r="B8429" s="10">
        <v>2025</v>
      </c>
      <c r="C8429" s="10" t="s">
        <v>29</v>
      </c>
      <c r="D8429" s="10" t="s">
        <v>37</v>
      </c>
      <c r="E8429" s="10" t="s">
        <v>35</v>
      </c>
      <c r="F8429" s="10" t="s">
        <v>30</v>
      </c>
      <c r="G8429" s="10" t="s">
        <v>44</v>
      </c>
      <c r="H8429" s="10" t="s">
        <v>39</v>
      </c>
      <c r="I8429" s="10" t="s">
        <v>28</v>
      </c>
      <c r="O8429" s="10">
        <f t="shared" si="131"/>
        <v>1</v>
      </c>
    </row>
    <row r="8430" spans="2:15" x14ac:dyDescent="0.3">
      <c r="B8430" s="10">
        <v>2025</v>
      </c>
      <c r="C8430" s="10" t="s">
        <v>15</v>
      </c>
      <c r="D8430" s="10" t="s">
        <v>33</v>
      </c>
      <c r="E8430" s="10" t="s">
        <v>17</v>
      </c>
      <c r="F8430" s="10" t="s">
        <v>25</v>
      </c>
      <c r="G8430" s="10" t="s">
        <v>32</v>
      </c>
      <c r="H8430" s="10" t="s">
        <v>34</v>
      </c>
      <c r="I8430" s="10" t="s">
        <v>21</v>
      </c>
      <c r="O8430" s="10">
        <f t="shared" si="131"/>
        <v>1</v>
      </c>
    </row>
    <row r="8431" spans="2:15" x14ac:dyDescent="0.3">
      <c r="B8431" s="10">
        <v>2024</v>
      </c>
      <c r="C8431" s="10" t="s">
        <v>36</v>
      </c>
      <c r="D8431" s="10" t="s">
        <v>42</v>
      </c>
      <c r="E8431" s="10" t="s">
        <v>24</v>
      </c>
      <c r="F8431" s="10" t="s">
        <v>30</v>
      </c>
      <c r="G8431" s="10" t="s">
        <v>44</v>
      </c>
      <c r="H8431" s="10" t="s">
        <v>39</v>
      </c>
      <c r="I8431" s="10" t="s">
        <v>28</v>
      </c>
      <c r="O8431" s="10">
        <f t="shared" si="131"/>
        <v>1</v>
      </c>
    </row>
    <row r="8432" spans="2:15" x14ac:dyDescent="0.3">
      <c r="B8432" s="10">
        <v>2021</v>
      </c>
      <c r="C8432" s="10" t="s">
        <v>15</v>
      </c>
      <c r="D8432" s="10" t="s">
        <v>37</v>
      </c>
      <c r="E8432" s="10" t="s">
        <v>35</v>
      </c>
      <c r="F8432" s="10" t="s">
        <v>25</v>
      </c>
      <c r="G8432" s="10" t="s">
        <v>38</v>
      </c>
      <c r="H8432" s="10" t="s">
        <v>34</v>
      </c>
      <c r="I8432" s="10" t="s">
        <v>28</v>
      </c>
      <c r="O8432" s="10">
        <f t="shared" si="131"/>
        <v>1</v>
      </c>
    </row>
    <row r="8433" spans="2:15" x14ac:dyDescent="0.3">
      <c r="B8433" s="10">
        <v>2020</v>
      </c>
      <c r="C8433" s="10" t="s">
        <v>36</v>
      </c>
      <c r="D8433" s="10" t="s">
        <v>16</v>
      </c>
      <c r="E8433" s="10" t="s">
        <v>24</v>
      </c>
      <c r="F8433" s="10" t="s">
        <v>25</v>
      </c>
      <c r="G8433" s="10" t="s">
        <v>44</v>
      </c>
      <c r="H8433" s="10" t="s">
        <v>27</v>
      </c>
      <c r="I8433" s="10" t="s">
        <v>28</v>
      </c>
      <c r="O8433" s="10">
        <f t="shared" si="131"/>
        <v>1</v>
      </c>
    </row>
    <row r="8434" spans="2:15" x14ac:dyDescent="0.3">
      <c r="B8434" s="10">
        <v>2023</v>
      </c>
      <c r="C8434" s="10" t="s">
        <v>45</v>
      </c>
      <c r="D8434" s="10" t="s">
        <v>33</v>
      </c>
      <c r="E8434" s="10" t="s">
        <v>35</v>
      </c>
      <c r="F8434" s="10" t="s">
        <v>25</v>
      </c>
      <c r="G8434" s="10" t="s">
        <v>32</v>
      </c>
      <c r="H8434" s="10" t="s">
        <v>39</v>
      </c>
      <c r="I8434" s="10" t="s">
        <v>28</v>
      </c>
      <c r="O8434" s="10">
        <f t="shared" si="131"/>
        <v>1</v>
      </c>
    </row>
    <row r="8435" spans="2:15" x14ac:dyDescent="0.3">
      <c r="B8435" s="10">
        <v>2020</v>
      </c>
      <c r="C8435" s="10" t="s">
        <v>29</v>
      </c>
      <c r="D8435" s="10" t="s">
        <v>33</v>
      </c>
      <c r="E8435" s="10" t="s">
        <v>24</v>
      </c>
      <c r="F8435" s="10" t="s">
        <v>25</v>
      </c>
      <c r="G8435" s="10" t="s">
        <v>40</v>
      </c>
      <c r="H8435" s="10" t="s">
        <v>39</v>
      </c>
      <c r="I8435" s="10" t="s">
        <v>28</v>
      </c>
      <c r="O8435" s="10">
        <f t="shared" si="131"/>
        <v>1</v>
      </c>
    </row>
    <row r="8436" spans="2:15" x14ac:dyDescent="0.3">
      <c r="B8436" s="10">
        <v>2024</v>
      </c>
      <c r="C8436" s="10" t="s">
        <v>36</v>
      </c>
      <c r="D8436" s="10" t="s">
        <v>31</v>
      </c>
      <c r="E8436" s="10" t="s">
        <v>35</v>
      </c>
      <c r="F8436" s="10" t="s">
        <v>30</v>
      </c>
      <c r="G8436" s="10" t="s">
        <v>44</v>
      </c>
      <c r="H8436" s="10" t="s">
        <v>34</v>
      </c>
      <c r="I8436" s="10" t="s">
        <v>28</v>
      </c>
      <c r="O8436" s="10">
        <f t="shared" si="131"/>
        <v>1</v>
      </c>
    </row>
    <row r="8437" spans="2:15" x14ac:dyDescent="0.3">
      <c r="B8437" s="10">
        <v>2023</v>
      </c>
      <c r="C8437" s="10" t="s">
        <v>36</v>
      </c>
      <c r="D8437" s="10" t="s">
        <v>37</v>
      </c>
      <c r="E8437" s="10" t="s">
        <v>24</v>
      </c>
      <c r="F8437" s="10" t="s">
        <v>25</v>
      </c>
      <c r="G8437" s="10" t="s">
        <v>19</v>
      </c>
      <c r="H8437" s="10" t="s">
        <v>39</v>
      </c>
      <c r="I8437" s="10" t="s">
        <v>28</v>
      </c>
      <c r="O8437" s="10">
        <f t="shared" si="131"/>
        <v>1</v>
      </c>
    </row>
    <row r="8438" spans="2:15" x14ac:dyDescent="0.3">
      <c r="B8438" s="10">
        <v>2021</v>
      </c>
      <c r="C8438" s="10" t="s">
        <v>22</v>
      </c>
      <c r="D8438" s="10" t="s">
        <v>33</v>
      </c>
      <c r="E8438" s="10" t="s">
        <v>17</v>
      </c>
      <c r="F8438" s="10" t="s">
        <v>30</v>
      </c>
      <c r="G8438" s="10" t="s">
        <v>44</v>
      </c>
      <c r="H8438" s="10" t="s">
        <v>39</v>
      </c>
      <c r="I8438" s="10" t="s">
        <v>28</v>
      </c>
      <c r="O8438" s="10">
        <f t="shared" si="131"/>
        <v>1</v>
      </c>
    </row>
    <row r="8439" spans="2:15" x14ac:dyDescent="0.3">
      <c r="B8439" s="10">
        <v>2020</v>
      </c>
      <c r="C8439" s="10" t="s">
        <v>22</v>
      </c>
      <c r="D8439" s="10" t="s">
        <v>16</v>
      </c>
      <c r="E8439" s="10" t="s">
        <v>24</v>
      </c>
      <c r="F8439" s="10" t="s">
        <v>18</v>
      </c>
      <c r="G8439" s="10" t="s">
        <v>38</v>
      </c>
      <c r="H8439" s="10" t="s">
        <v>27</v>
      </c>
      <c r="I8439" s="10" t="s">
        <v>34</v>
      </c>
      <c r="O8439" s="10">
        <f t="shared" si="131"/>
        <v>1</v>
      </c>
    </row>
    <row r="8440" spans="2:15" x14ac:dyDescent="0.3">
      <c r="B8440" s="10">
        <v>2026</v>
      </c>
      <c r="C8440" s="10" t="s">
        <v>29</v>
      </c>
      <c r="D8440" s="10" t="s">
        <v>16</v>
      </c>
      <c r="E8440" s="10" t="s">
        <v>35</v>
      </c>
      <c r="F8440" s="10" t="s">
        <v>30</v>
      </c>
      <c r="G8440" s="10" t="s">
        <v>38</v>
      </c>
      <c r="H8440" s="10" t="s">
        <v>27</v>
      </c>
      <c r="I8440" s="10" t="s">
        <v>28</v>
      </c>
      <c r="O8440" s="10">
        <f t="shared" si="131"/>
        <v>1</v>
      </c>
    </row>
    <row r="8441" spans="2:15" x14ac:dyDescent="0.3">
      <c r="B8441" s="10">
        <v>2023</v>
      </c>
      <c r="C8441" s="10" t="s">
        <v>43</v>
      </c>
      <c r="D8441" s="10" t="s">
        <v>37</v>
      </c>
      <c r="E8441" s="10" t="s">
        <v>35</v>
      </c>
      <c r="F8441" s="10" t="s">
        <v>30</v>
      </c>
      <c r="G8441" s="10" t="s">
        <v>38</v>
      </c>
      <c r="H8441" s="10" t="s">
        <v>34</v>
      </c>
      <c r="I8441" s="10" t="s">
        <v>28</v>
      </c>
      <c r="O8441" s="10">
        <f t="shared" si="131"/>
        <v>1</v>
      </c>
    </row>
    <row r="8442" spans="2:15" x14ac:dyDescent="0.3">
      <c r="B8442" s="10">
        <v>2025</v>
      </c>
      <c r="C8442" s="10" t="s">
        <v>22</v>
      </c>
      <c r="D8442" s="10" t="s">
        <v>33</v>
      </c>
      <c r="E8442" s="10" t="s">
        <v>17</v>
      </c>
      <c r="F8442" s="10" t="s">
        <v>25</v>
      </c>
      <c r="G8442" s="10" t="s">
        <v>32</v>
      </c>
      <c r="H8442" s="10" t="s">
        <v>20</v>
      </c>
      <c r="I8442" s="10" t="s">
        <v>34</v>
      </c>
      <c r="O8442" s="10">
        <f t="shared" si="131"/>
        <v>1</v>
      </c>
    </row>
    <row r="8443" spans="2:15" x14ac:dyDescent="0.3">
      <c r="B8443" s="10">
        <v>2020</v>
      </c>
      <c r="C8443" s="10" t="s">
        <v>41</v>
      </c>
      <c r="D8443" s="10" t="s">
        <v>23</v>
      </c>
      <c r="E8443" s="10" t="s">
        <v>35</v>
      </c>
      <c r="F8443" s="10" t="s">
        <v>25</v>
      </c>
      <c r="G8443" s="10" t="s">
        <v>40</v>
      </c>
      <c r="H8443" s="10" t="s">
        <v>27</v>
      </c>
      <c r="I8443" s="10" t="s">
        <v>28</v>
      </c>
      <c r="O8443" s="10">
        <f t="shared" si="131"/>
        <v>1</v>
      </c>
    </row>
    <row r="8444" spans="2:15" x14ac:dyDescent="0.3">
      <c r="B8444" s="10">
        <v>2021</v>
      </c>
      <c r="C8444" s="10" t="s">
        <v>41</v>
      </c>
      <c r="D8444" s="10" t="s">
        <v>37</v>
      </c>
      <c r="E8444" s="10" t="s">
        <v>17</v>
      </c>
      <c r="F8444" s="10" t="s">
        <v>18</v>
      </c>
      <c r="G8444" s="10" t="s">
        <v>19</v>
      </c>
      <c r="H8444" s="10" t="s">
        <v>27</v>
      </c>
      <c r="I8444" s="10" t="s">
        <v>28</v>
      </c>
      <c r="O8444" s="10">
        <f t="shared" si="131"/>
        <v>1</v>
      </c>
    </row>
    <row r="8445" spans="2:15" x14ac:dyDescent="0.3">
      <c r="B8445" s="10">
        <v>2023</v>
      </c>
      <c r="C8445" s="10" t="s">
        <v>41</v>
      </c>
      <c r="D8445" s="10" t="s">
        <v>42</v>
      </c>
      <c r="E8445" s="10" t="s">
        <v>17</v>
      </c>
      <c r="F8445" s="10" t="s">
        <v>25</v>
      </c>
      <c r="G8445" s="10" t="s">
        <v>38</v>
      </c>
      <c r="H8445" s="10" t="s">
        <v>27</v>
      </c>
      <c r="I8445" s="10" t="s">
        <v>28</v>
      </c>
      <c r="O8445" s="10">
        <f t="shared" si="131"/>
        <v>1</v>
      </c>
    </row>
    <row r="8446" spans="2:15" x14ac:dyDescent="0.3">
      <c r="B8446" s="10">
        <v>2023</v>
      </c>
      <c r="C8446" s="10" t="s">
        <v>45</v>
      </c>
      <c r="D8446" s="10" t="s">
        <v>16</v>
      </c>
      <c r="E8446" s="10" t="s">
        <v>35</v>
      </c>
      <c r="F8446" s="10" t="s">
        <v>25</v>
      </c>
      <c r="G8446" s="10" t="s">
        <v>40</v>
      </c>
      <c r="H8446" s="10" t="s">
        <v>20</v>
      </c>
      <c r="I8446" s="10" t="s">
        <v>34</v>
      </c>
      <c r="O8446" s="10">
        <f t="shared" si="131"/>
        <v>1</v>
      </c>
    </row>
    <row r="8447" spans="2:15" x14ac:dyDescent="0.3">
      <c r="B8447" s="10">
        <v>2021</v>
      </c>
      <c r="C8447" s="10" t="s">
        <v>45</v>
      </c>
      <c r="D8447" s="10" t="s">
        <v>31</v>
      </c>
      <c r="E8447" s="10" t="s">
        <v>24</v>
      </c>
      <c r="F8447" s="10" t="s">
        <v>18</v>
      </c>
      <c r="G8447" s="10" t="s">
        <v>44</v>
      </c>
      <c r="H8447" s="10" t="s">
        <v>27</v>
      </c>
      <c r="I8447" s="10" t="s">
        <v>28</v>
      </c>
      <c r="O8447" s="10">
        <f t="shared" si="131"/>
        <v>1</v>
      </c>
    </row>
    <row r="8448" spans="2:15" x14ac:dyDescent="0.3">
      <c r="B8448" s="10">
        <v>2026</v>
      </c>
      <c r="C8448" s="10" t="s">
        <v>22</v>
      </c>
      <c r="D8448" s="10" t="s">
        <v>23</v>
      </c>
      <c r="E8448" s="10" t="s">
        <v>17</v>
      </c>
      <c r="F8448" s="10" t="s">
        <v>30</v>
      </c>
      <c r="G8448" s="10" t="s">
        <v>32</v>
      </c>
      <c r="H8448" s="10" t="s">
        <v>39</v>
      </c>
      <c r="I8448" s="10" t="s">
        <v>34</v>
      </c>
      <c r="O8448" s="10">
        <f t="shared" si="131"/>
        <v>1</v>
      </c>
    </row>
    <row r="8449" spans="2:15" x14ac:dyDescent="0.3">
      <c r="B8449" s="10">
        <v>2020</v>
      </c>
      <c r="C8449" s="10" t="s">
        <v>41</v>
      </c>
      <c r="D8449" s="10" t="s">
        <v>16</v>
      </c>
      <c r="E8449" s="10" t="s">
        <v>24</v>
      </c>
      <c r="F8449" s="10" t="s">
        <v>18</v>
      </c>
      <c r="G8449" s="10" t="s">
        <v>32</v>
      </c>
      <c r="H8449" s="10" t="s">
        <v>20</v>
      </c>
      <c r="I8449" s="10" t="s">
        <v>21</v>
      </c>
      <c r="O8449" s="10">
        <f t="shared" si="131"/>
        <v>1</v>
      </c>
    </row>
    <row r="8450" spans="2:15" x14ac:dyDescent="0.3">
      <c r="B8450" s="10">
        <v>2025</v>
      </c>
      <c r="C8450" s="10" t="s">
        <v>43</v>
      </c>
      <c r="D8450" s="10" t="s">
        <v>23</v>
      </c>
      <c r="E8450" s="10" t="s">
        <v>17</v>
      </c>
      <c r="F8450" s="10" t="s">
        <v>18</v>
      </c>
      <c r="G8450" s="10" t="s">
        <v>44</v>
      </c>
      <c r="H8450" s="10" t="s">
        <v>39</v>
      </c>
      <c r="I8450" s="10" t="s">
        <v>28</v>
      </c>
      <c r="O8450" s="10">
        <f t="shared" si="131"/>
        <v>1</v>
      </c>
    </row>
    <row r="8451" spans="2:15" x14ac:dyDescent="0.3">
      <c r="B8451" s="10">
        <v>2023</v>
      </c>
      <c r="C8451" s="10" t="s">
        <v>22</v>
      </c>
      <c r="D8451" s="10" t="s">
        <v>37</v>
      </c>
      <c r="E8451" s="10" t="s">
        <v>17</v>
      </c>
      <c r="F8451" s="10" t="s">
        <v>25</v>
      </c>
      <c r="G8451" s="10" t="s">
        <v>32</v>
      </c>
      <c r="H8451" s="10" t="s">
        <v>39</v>
      </c>
      <c r="I8451" s="10" t="s">
        <v>28</v>
      </c>
      <c r="O8451" s="10">
        <f t="shared" si="131"/>
        <v>1</v>
      </c>
    </row>
    <row r="8452" spans="2:15" x14ac:dyDescent="0.3">
      <c r="B8452" s="10">
        <v>2020</v>
      </c>
      <c r="C8452" s="10" t="s">
        <v>36</v>
      </c>
      <c r="D8452" s="10" t="s">
        <v>33</v>
      </c>
      <c r="E8452" s="10" t="s">
        <v>17</v>
      </c>
      <c r="F8452" s="10" t="s">
        <v>25</v>
      </c>
      <c r="G8452" s="10" t="s">
        <v>40</v>
      </c>
      <c r="H8452" s="10" t="s">
        <v>34</v>
      </c>
      <c r="I8452" s="10" t="s">
        <v>28</v>
      </c>
      <c r="O8452" s="10">
        <f t="shared" si="131"/>
        <v>1</v>
      </c>
    </row>
    <row r="8453" spans="2:15" x14ac:dyDescent="0.3">
      <c r="B8453" s="10">
        <v>2025</v>
      </c>
      <c r="C8453" s="10" t="s">
        <v>45</v>
      </c>
      <c r="D8453" s="10" t="s">
        <v>31</v>
      </c>
      <c r="E8453" s="10" t="s">
        <v>17</v>
      </c>
      <c r="F8453" s="10" t="s">
        <v>18</v>
      </c>
      <c r="G8453" s="10" t="s">
        <v>19</v>
      </c>
      <c r="H8453" s="10" t="s">
        <v>34</v>
      </c>
      <c r="I8453" s="10" t="s">
        <v>28</v>
      </c>
      <c r="O8453" s="10">
        <f t="shared" ref="O8453:O8516" si="132">SUBTOTAL(103,B8453)</f>
        <v>1</v>
      </c>
    </row>
    <row r="8454" spans="2:15" x14ac:dyDescent="0.3">
      <c r="B8454" s="10">
        <v>2021</v>
      </c>
      <c r="C8454" s="10" t="s">
        <v>22</v>
      </c>
      <c r="D8454" s="10" t="s">
        <v>23</v>
      </c>
      <c r="E8454" s="10" t="s">
        <v>35</v>
      </c>
      <c r="F8454" s="10" t="s">
        <v>18</v>
      </c>
      <c r="G8454" s="10" t="s">
        <v>26</v>
      </c>
      <c r="H8454" s="10" t="s">
        <v>39</v>
      </c>
      <c r="I8454" s="10" t="s">
        <v>21</v>
      </c>
      <c r="O8454" s="10">
        <f t="shared" si="132"/>
        <v>1</v>
      </c>
    </row>
    <row r="8455" spans="2:15" x14ac:dyDescent="0.3">
      <c r="B8455" s="10">
        <v>2020</v>
      </c>
      <c r="C8455" s="10" t="s">
        <v>43</v>
      </c>
      <c r="D8455" s="10" t="s">
        <v>42</v>
      </c>
      <c r="E8455" s="10" t="s">
        <v>35</v>
      </c>
      <c r="F8455" s="10" t="s">
        <v>18</v>
      </c>
      <c r="G8455" s="10" t="s">
        <v>19</v>
      </c>
      <c r="H8455" s="10" t="s">
        <v>27</v>
      </c>
      <c r="I8455" s="10" t="s">
        <v>28</v>
      </c>
      <c r="O8455" s="10">
        <f t="shared" si="132"/>
        <v>1</v>
      </c>
    </row>
    <row r="8456" spans="2:15" x14ac:dyDescent="0.3">
      <c r="B8456" s="10">
        <v>2026</v>
      </c>
      <c r="C8456" s="10" t="s">
        <v>41</v>
      </c>
      <c r="D8456" s="10" t="s">
        <v>16</v>
      </c>
      <c r="E8456" s="10" t="s">
        <v>35</v>
      </c>
      <c r="F8456" s="10" t="s">
        <v>25</v>
      </c>
      <c r="G8456" s="10" t="s">
        <v>40</v>
      </c>
      <c r="H8456" s="10" t="s">
        <v>20</v>
      </c>
      <c r="I8456" s="10" t="s">
        <v>21</v>
      </c>
      <c r="O8456" s="10">
        <f t="shared" si="132"/>
        <v>1</v>
      </c>
    </row>
    <row r="8457" spans="2:15" x14ac:dyDescent="0.3">
      <c r="B8457" s="10">
        <v>2025</v>
      </c>
      <c r="C8457" s="10" t="s">
        <v>41</v>
      </c>
      <c r="D8457" s="10" t="s">
        <v>31</v>
      </c>
      <c r="E8457" s="10" t="s">
        <v>17</v>
      </c>
      <c r="F8457" s="10" t="s">
        <v>25</v>
      </c>
      <c r="G8457" s="10" t="s">
        <v>19</v>
      </c>
      <c r="H8457" s="10" t="s">
        <v>39</v>
      </c>
      <c r="I8457" s="10" t="s">
        <v>21</v>
      </c>
      <c r="O8457" s="10">
        <f t="shared" si="132"/>
        <v>1</v>
      </c>
    </row>
    <row r="8458" spans="2:15" x14ac:dyDescent="0.3">
      <c r="B8458" s="10">
        <v>2022</v>
      </c>
      <c r="C8458" s="10" t="s">
        <v>29</v>
      </c>
      <c r="D8458" s="10" t="s">
        <v>16</v>
      </c>
      <c r="E8458" s="10" t="s">
        <v>17</v>
      </c>
      <c r="F8458" s="10" t="s">
        <v>25</v>
      </c>
      <c r="G8458" s="10" t="s">
        <v>38</v>
      </c>
      <c r="H8458" s="10" t="s">
        <v>27</v>
      </c>
      <c r="I8458" s="10" t="s">
        <v>21</v>
      </c>
      <c r="O8458" s="10">
        <f t="shared" si="132"/>
        <v>1</v>
      </c>
    </row>
    <row r="8459" spans="2:15" x14ac:dyDescent="0.3">
      <c r="B8459" s="10">
        <v>2026</v>
      </c>
      <c r="C8459" s="10" t="s">
        <v>43</v>
      </c>
      <c r="D8459" s="10" t="s">
        <v>42</v>
      </c>
      <c r="E8459" s="10" t="s">
        <v>17</v>
      </c>
      <c r="F8459" s="10" t="s">
        <v>30</v>
      </c>
      <c r="G8459" s="10" t="s">
        <v>44</v>
      </c>
      <c r="H8459" s="10" t="s">
        <v>39</v>
      </c>
      <c r="I8459" s="10" t="s">
        <v>21</v>
      </c>
      <c r="O8459" s="10">
        <f t="shared" si="132"/>
        <v>1</v>
      </c>
    </row>
    <row r="8460" spans="2:15" x14ac:dyDescent="0.3">
      <c r="B8460" s="10">
        <v>2020</v>
      </c>
      <c r="C8460" s="10" t="s">
        <v>36</v>
      </c>
      <c r="D8460" s="10" t="s">
        <v>42</v>
      </c>
      <c r="E8460" s="10" t="s">
        <v>35</v>
      </c>
      <c r="F8460" s="10" t="s">
        <v>30</v>
      </c>
      <c r="G8460" s="10" t="s">
        <v>44</v>
      </c>
      <c r="H8460" s="10" t="s">
        <v>27</v>
      </c>
      <c r="I8460" s="10" t="s">
        <v>34</v>
      </c>
      <c r="O8460" s="10">
        <f t="shared" si="132"/>
        <v>1</v>
      </c>
    </row>
    <row r="8461" spans="2:15" x14ac:dyDescent="0.3">
      <c r="B8461" s="10">
        <v>2025</v>
      </c>
      <c r="C8461" s="10" t="s">
        <v>15</v>
      </c>
      <c r="D8461" s="10" t="s">
        <v>33</v>
      </c>
      <c r="E8461" s="10" t="s">
        <v>17</v>
      </c>
      <c r="F8461" s="10" t="s">
        <v>25</v>
      </c>
      <c r="G8461" s="10" t="s">
        <v>38</v>
      </c>
      <c r="H8461" s="10" t="s">
        <v>20</v>
      </c>
      <c r="I8461" s="10" t="s">
        <v>28</v>
      </c>
      <c r="O8461" s="10">
        <f t="shared" si="132"/>
        <v>1</v>
      </c>
    </row>
    <row r="8462" spans="2:15" x14ac:dyDescent="0.3">
      <c r="B8462" s="10">
        <v>2020</v>
      </c>
      <c r="C8462" s="10" t="s">
        <v>41</v>
      </c>
      <c r="D8462" s="10" t="s">
        <v>23</v>
      </c>
      <c r="E8462" s="10" t="s">
        <v>17</v>
      </c>
      <c r="F8462" s="10" t="s">
        <v>30</v>
      </c>
      <c r="G8462" s="10" t="s">
        <v>26</v>
      </c>
      <c r="H8462" s="10" t="s">
        <v>20</v>
      </c>
      <c r="I8462" s="10" t="s">
        <v>28</v>
      </c>
      <c r="O8462" s="10">
        <f t="shared" si="132"/>
        <v>1</v>
      </c>
    </row>
    <row r="8463" spans="2:15" x14ac:dyDescent="0.3">
      <c r="B8463" s="10">
        <v>2026</v>
      </c>
      <c r="C8463" s="10" t="s">
        <v>22</v>
      </c>
      <c r="D8463" s="10" t="s">
        <v>31</v>
      </c>
      <c r="E8463" s="10" t="s">
        <v>17</v>
      </c>
      <c r="F8463" s="10" t="s">
        <v>30</v>
      </c>
      <c r="G8463" s="10" t="s">
        <v>44</v>
      </c>
      <c r="H8463" s="10" t="s">
        <v>39</v>
      </c>
      <c r="I8463" s="10" t="s">
        <v>34</v>
      </c>
      <c r="O8463" s="10">
        <f t="shared" si="132"/>
        <v>1</v>
      </c>
    </row>
    <row r="8464" spans="2:15" x14ac:dyDescent="0.3">
      <c r="B8464" s="10">
        <v>2024</v>
      </c>
      <c r="C8464" s="10" t="s">
        <v>43</v>
      </c>
      <c r="D8464" s="10" t="s">
        <v>37</v>
      </c>
      <c r="E8464" s="10" t="s">
        <v>17</v>
      </c>
      <c r="F8464" s="10" t="s">
        <v>25</v>
      </c>
      <c r="G8464" s="10" t="s">
        <v>32</v>
      </c>
      <c r="H8464" s="10" t="s">
        <v>39</v>
      </c>
      <c r="I8464" s="10" t="s">
        <v>21</v>
      </c>
      <c r="O8464" s="10">
        <f t="shared" si="132"/>
        <v>1</v>
      </c>
    </row>
    <row r="8465" spans="2:15" x14ac:dyDescent="0.3">
      <c r="B8465" s="10">
        <v>2024</v>
      </c>
      <c r="C8465" s="10" t="s">
        <v>15</v>
      </c>
      <c r="D8465" s="10" t="s">
        <v>31</v>
      </c>
      <c r="E8465" s="10" t="s">
        <v>24</v>
      </c>
      <c r="F8465" s="10" t="s">
        <v>18</v>
      </c>
      <c r="G8465" s="10" t="s">
        <v>44</v>
      </c>
      <c r="H8465" s="10" t="s">
        <v>39</v>
      </c>
      <c r="I8465" s="10" t="s">
        <v>21</v>
      </c>
      <c r="O8465" s="10">
        <f t="shared" si="132"/>
        <v>1</v>
      </c>
    </row>
    <row r="8466" spans="2:15" x14ac:dyDescent="0.3">
      <c r="B8466" s="10">
        <v>2021</v>
      </c>
      <c r="C8466" s="10" t="s">
        <v>22</v>
      </c>
      <c r="D8466" s="10" t="s">
        <v>37</v>
      </c>
      <c r="E8466" s="10" t="s">
        <v>17</v>
      </c>
      <c r="F8466" s="10" t="s">
        <v>30</v>
      </c>
      <c r="G8466" s="10" t="s">
        <v>26</v>
      </c>
      <c r="H8466" s="10" t="s">
        <v>27</v>
      </c>
      <c r="I8466" s="10" t="s">
        <v>21</v>
      </c>
      <c r="O8466" s="10">
        <f t="shared" si="132"/>
        <v>1</v>
      </c>
    </row>
    <row r="8467" spans="2:15" x14ac:dyDescent="0.3">
      <c r="B8467" s="10">
        <v>2023</v>
      </c>
      <c r="C8467" s="10" t="s">
        <v>36</v>
      </c>
      <c r="D8467" s="10" t="s">
        <v>37</v>
      </c>
      <c r="E8467" s="10" t="s">
        <v>17</v>
      </c>
      <c r="F8467" s="10" t="s">
        <v>30</v>
      </c>
      <c r="G8467" s="10" t="s">
        <v>38</v>
      </c>
      <c r="H8467" s="10" t="s">
        <v>27</v>
      </c>
      <c r="I8467" s="10" t="s">
        <v>34</v>
      </c>
      <c r="O8467" s="10">
        <f t="shared" si="132"/>
        <v>1</v>
      </c>
    </row>
    <row r="8468" spans="2:15" x14ac:dyDescent="0.3">
      <c r="B8468" s="10">
        <v>2025</v>
      </c>
      <c r="C8468" s="10" t="s">
        <v>41</v>
      </c>
      <c r="D8468" s="10" t="s">
        <v>33</v>
      </c>
      <c r="E8468" s="10" t="s">
        <v>35</v>
      </c>
      <c r="F8468" s="10" t="s">
        <v>30</v>
      </c>
      <c r="G8468" s="10" t="s">
        <v>26</v>
      </c>
      <c r="H8468" s="10" t="s">
        <v>20</v>
      </c>
      <c r="I8468" s="10" t="s">
        <v>21</v>
      </c>
      <c r="O8468" s="10">
        <f t="shared" si="132"/>
        <v>1</v>
      </c>
    </row>
    <row r="8469" spans="2:15" x14ac:dyDescent="0.3">
      <c r="B8469" s="10">
        <v>2025</v>
      </c>
      <c r="C8469" s="10" t="s">
        <v>15</v>
      </c>
      <c r="D8469" s="10" t="s">
        <v>33</v>
      </c>
      <c r="E8469" s="10" t="s">
        <v>35</v>
      </c>
      <c r="F8469" s="10" t="s">
        <v>18</v>
      </c>
      <c r="G8469" s="10" t="s">
        <v>44</v>
      </c>
      <c r="H8469" s="10" t="s">
        <v>20</v>
      </c>
      <c r="I8469" s="10" t="s">
        <v>34</v>
      </c>
      <c r="O8469" s="10">
        <f t="shared" si="132"/>
        <v>1</v>
      </c>
    </row>
    <row r="8470" spans="2:15" x14ac:dyDescent="0.3">
      <c r="B8470" s="10">
        <v>2023</v>
      </c>
      <c r="C8470" s="10" t="s">
        <v>36</v>
      </c>
      <c r="D8470" s="10" t="s">
        <v>31</v>
      </c>
      <c r="E8470" s="10" t="s">
        <v>35</v>
      </c>
      <c r="F8470" s="10" t="s">
        <v>30</v>
      </c>
      <c r="G8470" s="10" t="s">
        <v>44</v>
      </c>
      <c r="H8470" s="10" t="s">
        <v>20</v>
      </c>
      <c r="I8470" s="10" t="s">
        <v>21</v>
      </c>
      <c r="O8470" s="10">
        <f t="shared" si="132"/>
        <v>1</v>
      </c>
    </row>
    <row r="8471" spans="2:15" x14ac:dyDescent="0.3">
      <c r="B8471" s="10">
        <v>2026</v>
      </c>
      <c r="C8471" s="10" t="s">
        <v>15</v>
      </c>
      <c r="D8471" s="10" t="s">
        <v>37</v>
      </c>
      <c r="E8471" s="10" t="s">
        <v>17</v>
      </c>
      <c r="F8471" s="10" t="s">
        <v>30</v>
      </c>
      <c r="G8471" s="10" t="s">
        <v>19</v>
      </c>
      <c r="H8471" s="10" t="s">
        <v>34</v>
      </c>
      <c r="I8471" s="10" t="s">
        <v>28</v>
      </c>
      <c r="O8471" s="10">
        <f t="shared" si="132"/>
        <v>1</v>
      </c>
    </row>
    <row r="8472" spans="2:15" x14ac:dyDescent="0.3">
      <c r="B8472" s="10">
        <v>2021</v>
      </c>
      <c r="C8472" s="10" t="s">
        <v>41</v>
      </c>
      <c r="D8472" s="10" t="s">
        <v>37</v>
      </c>
      <c r="E8472" s="10" t="s">
        <v>35</v>
      </c>
      <c r="F8472" s="10" t="s">
        <v>30</v>
      </c>
      <c r="G8472" s="10" t="s">
        <v>32</v>
      </c>
      <c r="H8472" s="10" t="s">
        <v>39</v>
      </c>
      <c r="I8472" s="10" t="s">
        <v>28</v>
      </c>
      <c r="O8472" s="10">
        <f t="shared" si="132"/>
        <v>1</v>
      </c>
    </row>
    <row r="8473" spans="2:15" x14ac:dyDescent="0.3">
      <c r="B8473" s="10">
        <v>2026</v>
      </c>
      <c r="C8473" s="10" t="s">
        <v>29</v>
      </c>
      <c r="D8473" s="10" t="s">
        <v>31</v>
      </c>
      <c r="E8473" s="10" t="s">
        <v>35</v>
      </c>
      <c r="F8473" s="10" t="s">
        <v>18</v>
      </c>
      <c r="G8473" s="10" t="s">
        <v>32</v>
      </c>
      <c r="H8473" s="10" t="s">
        <v>34</v>
      </c>
      <c r="I8473" s="10" t="s">
        <v>34</v>
      </c>
      <c r="O8473" s="10">
        <f t="shared" si="132"/>
        <v>1</v>
      </c>
    </row>
    <row r="8474" spans="2:15" x14ac:dyDescent="0.3">
      <c r="B8474" s="10">
        <v>2022</v>
      </c>
      <c r="C8474" s="10" t="s">
        <v>43</v>
      </c>
      <c r="D8474" s="10" t="s">
        <v>33</v>
      </c>
      <c r="E8474" s="10" t="s">
        <v>17</v>
      </c>
      <c r="F8474" s="10" t="s">
        <v>25</v>
      </c>
      <c r="G8474" s="10" t="s">
        <v>32</v>
      </c>
      <c r="H8474" s="10" t="s">
        <v>39</v>
      </c>
      <c r="I8474" s="10" t="s">
        <v>21</v>
      </c>
      <c r="O8474" s="10">
        <f t="shared" si="132"/>
        <v>1</v>
      </c>
    </row>
    <row r="8475" spans="2:15" x14ac:dyDescent="0.3">
      <c r="B8475" s="10">
        <v>2022</v>
      </c>
      <c r="C8475" s="10" t="s">
        <v>36</v>
      </c>
      <c r="D8475" s="10" t="s">
        <v>16</v>
      </c>
      <c r="E8475" s="10" t="s">
        <v>24</v>
      </c>
      <c r="F8475" s="10" t="s">
        <v>30</v>
      </c>
      <c r="G8475" s="10" t="s">
        <v>26</v>
      </c>
      <c r="H8475" s="10" t="s">
        <v>20</v>
      </c>
      <c r="I8475" s="10" t="s">
        <v>34</v>
      </c>
      <c r="O8475" s="10">
        <f t="shared" si="132"/>
        <v>1</v>
      </c>
    </row>
    <row r="8476" spans="2:15" x14ac:dyDescent="0.3">
      <c r="B8476" s="10">
        <v>2023</v>
      </c>
      <c r="C8476" s="10" t="s">
        <v>36</v>
      </c>
      <c r="D8476" s="10" t="s">
        <v>33</v>
      </c>
      <c r="E8476" s="10" t="s">
        <v>24</v>
      </c>
      <c r="F8476" s="10" t="s">
        <v>30</v>
      </c>
      <c r="G8476" s="10" t="s">
        <v>38</v>
      </c>
      <c r="H8476" s="10" t="s">
        <v>39</v>
      </c>
      <c r="I8476" s="10" t="s">
        <v>28</v>
      </c>
      <c r="O8476" s="10">
        <f t="shared" si="132"/>
        <v>1</v>
      </c>
    </row>
    <row r="8477" spans="2:15" x14ac:dyDescent="0.3">
      <c r="B8477" s="10">
        <v>2025</v>
      </c>
      <c r="C8477" s="10" t="s">
        <v>29</v>
      </c>
      <c r="D8477" s="10" t="s">
        <v>37</v>
      </c>
      <c r="E8477" s="10" t="s">
        <v>17</v>
      </c>
      <c r="F8477" s="10" t="s">
        <v>25</v>
      </c>
      <c r="G8477" s="10" t="s">
        <v>32</v>
      </c>
      <c r="H8477" s="10" t="s">
        <v>20</v>
      </c>
      <c r="I8477" s="10" t="s">
        <v>28</v>
      </c>
      <c r="O8477" s="10">
        <f t="shared" si="132"/>
        <v>1</v>
      </c>
    </row>
    <row r="8478" spans="2:15" x14ac:dyDescent="0.3">
      <c r="B8478" s="10">
        <v>2020</v>
      </c>
      <c r="C8478" s="10" t="s">
        <v>43</v>
      </c>
      <c r="D8478" s="10" t="s">
        <v>23</v>
      </c>
      <c r="E8478" s="10" t="s">
        <v>17</v>
      </c>
      <c r="F8478" s="10" t="s">
        <v>25</v>
      </c>
      <c r="G8478" s="10" t="s">
        <v>26</v>
      </c>
      <c r="H8478" s="10" t="s">
        <v>20</v>
      </c>
      <c r="I8478" s="10" t="s">
        <v>28</v>
      </c>
      <c r="O8478" s="10">
        <f t="shared" si="132"/>
        <v>1</v>
      </c>
    </row>
    <row r="8479" spans="2:15" x14ac:dyDescent="0.3">
      <c r="B8479" s="10">
        <v>2021</v>
      </c>
      <c r="C8479" s="10" t="s">
        <v>41</v>
      </c>
      <c r="D8479" s="10" t="s">
        <v>31</v>
      </c>
      <c r="E8479" s="10" t="s">
        <v>35</v>
      </c>
      <c r="F8479" s="10" t="s">
        <v>18</v>
      </c>
      <c r="G8479" s="10" t="s">
        <v>38</v>
      </c>
      <c r="H8479" s="10" t="s">
        <v>20</v>
      </c>
      <c r="I8479" s="10" t="s">
        <v>28</v>
      </c>
      <c r="O8479" s="10">
        <f t="shared" si="132"/>
        <v>1</v>
      </c>
    </row>
    <row r="8480" spans="2:15" x14ac:dyDescent="0.3">
      <c r="B8480" s="10">
        <v>2020</v>
      </c>
      <c r="C8480" s="10" t="s">
        <v>15</v>
      </c>
      <c r="D8480" s="10" t="s">
        <v>37</v>
      </c>
      <c r="E8480" s="10" t="s">
        <v>17</v>
      </c>
      <c r="F8480" s="10" t="s">
        <v>25</v>
      </c>
      <c r="G8480" s="10" t="s">
        <v>26</v>
      </c>
      <c r="H8480" s="10" t="s">
        <v>39</v>
      </c>
      <c r="I8480" s="10" t="s">
        <v>34</v>
      </c>
      <c r="O8480" s="10">
        <f t="shared" si="132"/>
        <v>1</v>
      </c>
    </row>
    <row r="8481" spans="2:15" x14ac:dyDescent="0.3">
      <c r="B8481" s="10">
        <v>2026</v>
      </c>
      <c r="C8481" s="10" t="s">
        <v>45</v>
      </c>
      <c r="D8481" s="10" t="s">
        <v>42</v>
      </c>
      <c r="E8481" s="10" t="s">
        <v>35</v>
      </c>
      <c r="F8481" s="10" t="s">
        <v>30</v>
      </c>
      <c r="G8481" s="10" t="s">
        <v>38</v>
      </c>
      <c r="H8481" s="10" t="s">
        <v>34</v>
      </c>
      <c r="I8481" s="10" t="s">
        <v>21</v>
      </c>
      <c r="O8481" s="10">
        <f t="shared" si="132"/>
        <v>1</v>
      </c>
    </row>
    <row r="8482" spans="2:15" x14ac:dyDescent="0.3">
      <c r="B8482" s="10">
        <v>2023</v>
      </c>
      <c r="C8482" s="10" t="s">
        <v>36</v>
      </c>
      <c r="D8482" s="10" t="s">
        <v>33</v>
      </c>
      <c r="E8482" s="10" t="s">
        <v>24</v>
      </c>
      <c r="F8482" s="10" t="s">
        <v>25</v>
      </c>
      <c r="G8482" s="10" t="s">
        <v>38</v>
      </c>
      <c r="H8482" s="10" t="s">
        <v>27</v>
      </c>
      <c r="I8482" s="10" t="s">
        <v>28</v>
      </c>
      <c r="O8482" s="10">
        <f t="shared" si="132"/>
        <v>1</v>
      </c>
    </row>
    <row r="8483" spans="2:15" x14ac:dyDescent="0.3">
      <c r="B8483" s="10">
        <v>2026</v>
      </c>
      <c r="C8483" s="10" t="s">
        <v>43</v>
      </c>
      <c r="D8483" s="10" t="s">
        <v>23</v>
      </c>
      <c r="E8483" s="10" t="s">
        <v>24</v>
      </c>
      <c r="F8483" s="10" t="s">
        <v>30</v>
      </c>
      <c r="G8483" s="10" t="s">
        <v>19</v>
      </c>
      <c r="H8483" s="10" t="s">
        <v>20</v>
      </c>
      <c r="I8483" s="10" t="s">
        <v>28</v>
      </c>
      <c r="O8483" s="10">
        <f t="shared" si="132"/>
        <v>1</v>
      </c>
    </row>
    <row r="8484" spans="2:15" x14ac:dyDescent="0.3">
      <c r="B8484" s="10">
        <v>2024</v>
      </c>
      <c r="C8484" s="10" t="s">
        <v>22</v>
      </c>
      <c r="D8484" s="10" t="s">
        <v>16</v>
      </c>
      <c r="E8484" s="10" t="s">
        <v>35</v>
      </c>
      <c r="F8484" s="10" t="s">
        <v>25</v>
      </c>
      <c r="G8484" s="10" t="s">
        <v>32</v>
      </c>
      <c r="H8484" s="10" t="s">
        <v>39</v>
      </c>
      <c r="I8484" s="10" t="s">
        <v>21</v>
      </c>
      <c r="O8484" s="10">
        <f t="shared" si="132"/>
        <v>1</v>
      </c>
    </row>
    <row r="8485" spans="2:15" x14ac:dyDescent="0.3">
      <c r="B8485" s="10">
        <v>2020</v>
      </c>
      <c r="C8485" s="10" t="s">
        <v>45</v>
      </c>
      <c r="D8485" s="10" t="s">
        <v>16</v>
      </c>
      <c r="E8485" s="10" t="s">
        <v>35</v>
      </c>
      <c r="F8485" s="10" t="s">
        <v>30</v>
      </c>
      <c r="G8485" s="10" t="s">
        <v>44</v>
      </c>
      <c r="H8485" s="10" t="s">
        <v>20</v>
      </c>
      <c r="I8485" s="10" t="s">
        <v>28</v>
      </c>
      <c r="O8485" s="10">
        <f t="shared" si="132"/>
        <v>1</v>
      </c>
    </row>
    <row r="8486" spans="2:15" x14ac:dyDescent="0.3">
      <c r="B8486" s="10">
        <v>2023</v>
      </c>
      <c r="C8486" s="10" t="s">
        <v>29</v>
      </c>
      <c r="D8486" s="10" t="s">
        <v>16</v>
      </c>
      <c r="E8486" s="10" t="s">
        <v>17</v>
      </c>
      <c r="F8486" s="10" t="s">
        <v>18</v>
      </c>
      <c r="G8486" s="10" t="s">
        <v>19</v>
      </c>
      <c r="H8486" s="10" t="s">
        <v>20</v>
      </c>
      <c r="I8486" s="10" t="s">
        <v>21</v>
      </c>
      <c r="O8486" s="10">
        <f t="shared" si="132"/>
        <v>1</v>
      </c>
    </row>
    <row r="8487" spans="2:15" x14ac:dyDescent="0.3">
      <c r="B8487" s="10">
        <v>2025</v>
      </c>
      <c r="C8487" s="10" t="s">
        <v>15</v>
      </c>
      <c r="D8487" s="10" t="s">
        <v>31</v>
      </c>
      <c r="E8487" s="10" t="s">
        <v>35</v>
      </c>
      <c r="F8487" s="10" t="s">
        <v>30</v>
      </c>
      <c r="G8487" s="10" t="s">
        <v>32</v>
      </c>
      <c r="H8487" s="10" t="s">
        <v>34</v>
      </c>
      <c r="I8487" s="10" t="s">
        <v>28</v>
      </c>
      <c r="O8487" s="10">
        <f t="shared" si="132"/>
        <v>1</v>
      </c>
    </row>
    <row r="8488" spans="2:15" x14ac:dyDescent="0.3">
      <c r="B8488" s="10">
        <v>2025</v>
      </c>
      <c r="C8488" s="10" t="s">
        <v>15</v>
      </c>
      <c r="D8488" s="10" t="s">
        <v>31</v>
      </c>
      <c r="E8488" s="10" t="s">
        <v>24</v>
      </c>
      <c r="F8488" s="10" t="s">
        <v>25</v>
      </c>
      <c r="G8488" s="10" t="s">
        <v>26</v>
      </c>
      <c r="H8488" s="10" t="s">
        <v>27</v>
      </c>
      <c r="I8488" s="10" t="s">
        <v>34</v>
      </c>
      <c r="O8488" s="10">
        <f t="shared" si="132"/>
        <v>1</v>
      </c>
    </row>
    <row r="8489" spans="2:15" x14ac:dyDescent="0.3">
      <c r="B8489" s="10">
        <v>2022</v>
      </c>
      <c r="C8489" s="10" t="s">
        <v>22</v>
      </c>
      <c r="D8489" s="10" t="s">
        <v>37</v>
      </c>
      <c r="E8489" s="10" t="s">
        <v>24</v>
      </c>
      <c r="F8489" s="10" t="s">
        <v>30</v>
      </c>
      <c r="G8489" s="10" t="s">
        <v>40</v>
      </c>
      <c r="H8489" s="10" t="s">
        <v>27</v>
      </c>
      <c r="I8489" s="10" t="s">
        <v>21</v>
      </c>
      <c r="O8489" s="10">
        <f t="shared" si="132"/>
        <v>1</v>
      </c>
    </row>
    <row r="8490" spans="2:15" x14ac:dyDescent="0.3">
      <c r="B8490" s="10">
        <v>2023</v>
      </c>
      <c r="C8490" s="10" t="s">
        <v>29</v>
      </c>
      <c r="D8490" s="10" t="s">
        <v>23</v>
      </c>
      <c r="E8490" s="10" t="s">
        <v>24</v>
      </c>
      <c r="F8490" s="10" t="s">
        <v>18</v>
      </c>
      <c r="G8490" s="10" t="s">
        <v>40</v>
      </c>
      <c r="H8490" s="10" t="s">
        <v>20</v>
      </c>
      <c r="I8490" s="10" t="s">
        <v>28</v>
      </c>
      <c r="O8490" s="10">
        <f t="shared" si="132"/>
        <v>1</v>
      </c>
    </row>
    <row r="8491" spans="2:15" x14ac:dyDescent="0.3">
      <c r="B8491" s="10">
        <v>2021</v>
      </c>
      <c r="C8491" s="10" t="s">
        <v>36</v>
      </c>
      <c r="D8491" s="10" t="s">
        <v>16</v>
      </c>
      <c r="E8491" s="10" t="s">
        <v>17</v>
      </c>
      <c r="F8491" s="10" t="s">
        <v>18</v>
      </c>
      <c r="G8491" s="10" t="s">
        <v>32</v>
      </c>
      <c r="H8491" s="10" t="s">
        <v>20</v>
      </c>
      <c r="I8491" s="10" t="s">
        <v>28</v>
      </c>
      <c r="O8491" s="10">
        <f t="shared" si="132"/>
        <v>1</v>
      </c>
    </row>
    <row r="8492" spans="2:15" x14ac:dyDescent="0.3">
      <c r="B8492" s="10">
        <v>2020</v>
      </c>
      <c r="C8492" s="10" t="s">
        <v>29</v>
      </c>
      <c r="D8492" s="10" t="s">
        <v>23</v>
      </c>
      <c r="E8492" s="10" t="s">
        <v>24</v>
      </c>
      <c r="F8492" s="10" t="s">
        <v>25</v>
      </c>
      <c r="G8492" s="10" t="s">
        <v>40</v>
      </c>
      <c r="H8492" s="10" t="s">
        <v>27</v>
      </c>
      <c r="I8492" s="10" t="s">
        <v>34</v>
      </c>
      <c r="O8492" s="10">
        <f t="shared" si="132"/>
        <v>1</v>
      </c>
    </row>
    <row r="8493" spans="2:15" x14ac:dyDescent="0.3">
      <c r="B8493" s="10">
        <v>2024</v>
      </c>
      <c r="C8493" s="10" t="s">
        <v>41</v>
      </c>
      <c r="D8493" s="10" t="s">
        <v>37</v>
      </c>
      <c r="E8493" s="10" t="s">
        <v>17</v>
      </c>
      <c r="F8493" s="10" t="s">
        <v>30</v>
      </c>
      <c r="G8493" s="10" t="s">
        <v>26</v>
      </c>
      <c r="H8493" s="10" t="s">
        <v>20</v>
      </c>
      <c r="I8493" s="10" t="s">
        <v>28</v>
      </c>
      <c r="O8493" s="10">
        <f t="shared" si="132"/>
        <v>1</v>
      </c>
    </row>
    <row r="8494" spans="2:15" x14ac:dyDescent="0.3">
      <c r="B8494" s="10">
        <v>2026</v>
      </c>
      <c r="C8494" s="10" t="s">
        <v>29</v>
      </c>
      <c r="D8494" s="10" t="s">
        <v>33</v>
      </c>
      <c r="E8494" s="10" t="s">
        <v>35</v>
      </c>
      <c r="F8494" s="10" t="s">
        <v>18</v>
      </c>
      <c r="G8494" s="10" t="s">
        <v>32</v>
      </c>
      <c r="H8494" s="10" t="s">
        <v>20</v>
      </c>
      <c r="I8494" s="10" t="s">
        <v>34</v>
      </c>
      <c r="O8494" s="10">
        <f t="shared" si="132"/>
        <v>1</v>
      </c>
    </row>
    <row r="8495" spans="2:15" x14ac:dyDescent="0.3">
      <c r="B8495" s="10">
        <v>2026</v>
      </c>
      <c r="C8495" s="10" t="s">
        <v>15</v>
      </c>
      <c r="D8495" s="10" t="s">
        <v>33</v>
      </c>
      <c r="E8495" s="10" t="s">
        <v>17</v>
      </c>
      <c r="F8495" s="10" t="s">
        <v>30</v>
      </c>
      <c r="G8495" s="10" t="s">
        <v>40</v>
      </c>
      <c r="H8495" s="10" t="s">
        <v>20</v>
      </c>
      <c r="I8495" s="10" t="s">
        <v>34</v>
      </c>
      <c r="O8495" s="10">
        <f t="shared" si="132"/>
        <v>1</v>
      </c>
    </row>
    <row r="8496" spans="2:15" x14ac:dyDescent="0.3">
      <c r="B8496" s="10">
        <v>2024</v>
      </c>
      <c r="C8496" s="10" t="s">
        <v>22</v>
      </c>
      <c r="D8496" s="10" t="s">
        <v>42</v>
      </c>
      <c r="E8496" s="10" t="s">
        <v>17</v>
      </c>
      <c r="F8496" s="10" t="s">
        <v>18</v>
      </c>
      <c r="G8496" s="10" t="s">
        <v>44</v>
      </c>
      <c r="H8496" s="10" t="s">
        <v>27</v>
      </c>
      <c r="I8496" s="10" t="s">
        <v>28</v>
      </c>
      <c r="O8496" s="10">
        <f t="shared" si="132"/>
        <v>1</v>
      </c>
    </row>
    <row r="8497" spans="2:15" x14ac:dyDescent="0.3">
      <c r="B8497" s="10">
        <v>2024</v>
      </c>
      <c r="C8497" s="10" t="s">
        <v>15</v>
      </c>
      <c r="D8497" s="10" t="s">
        <v>31</v>
      </c>
      <c r="E8497" s="10" t="s">
        <v>24</v>
      </c>
      <c r="F8497" s="10" t="s">
        <v>25</v>
      </c>
      <c r="G8497" s="10" t="s">
        <v>19</v>
      </c>
      <c r="H8497" s="10" t="s">
        <v>34</v>
      </c>
      <c r="I8497" s="10" t="s">
        <v>21</v>
      </c>
      <c r="O8497" s="10">
        <f t="shared" si="132"/>
        <v>1</v>
      </c>
    </row>
    <row r="8498" spans="2:15" x14ac:dyDescent="0.3">
      <c r="B8498" s="10">
        <v>2023</v>
      </c>
      <c r="C8498" s="10" t="s">
        <v>22</v>
      </c>
      <c r="D8498" s="10" t="s">
        <v>42</v>
      </c>
      <c r="E8498" s="10" t="s">
        <v>24</v>
      </c>
      <c r="F8498" s="10" t="s">
        <v>25</v>
      </c>
      <c r="G8498" s="10" t="s">
        <v>32</v>
      </c>
      <c r="H8498" s="10" t="s">
        <v>27</v>
      </c>
      <c r="I8498" s="10" t="s">
        <v>28</v>
      </c>
      <c r="O8498" s="10">
        <f t="shared" si="132"/>
        <v>1</v>
      </c>
    </row>
    <row r="8499" spans="2:15" x14ac:dyDescent="0.3">
      <c r="B8499" s="10">
        <v>2025</v>
      </c>
      <c r="C8499" s="10" t="s">
        <v>41</v>
      </c>
      <c r="D8499" s="10" t="s">
        <v>37</v>
      </c>
      <c r="E8499" s="10" t="s">
        <v>24</v>
      </c>
      <c r="F8499" s="10" t="s">
        <v>30</v>
      </c>
      <c r="G8499" s="10" t="s">
        <v>26</v>
      </c>
      <c r="H8499" s="10" t="s">
        <v>34</v>
      </c>
      <c r="I8499" s="10" t="s">
        <v>34</v>
      </c>
      <c r="O8499" s="10">
        <f t="shared" si="132"/>
        <v>1</v>
      </c>
    </row>
    <row r="8500" spans="2:15" x14ac:dyDescent="0.3">
      <c r="B8500" s="10">
        <v>2026</v>
      </c>
      <c r="C8500" s="10" t="s">
        <v>22</v>
      </c>
      <c r="D8500" s="10" t="s">
        <v>23</v>
      </c>
      <c r="E8500" s="10" t="s">
        <v>24</v>
      </c>
      <c r="F8500" s="10" t="s">
        <v>18</v>
      </c>
      <c r="G8500" s="10" t="s">
        <v>44</v>
      </c>
      <c r="H8500" s="10" t="s">
        <v>20</v>
      </c>
      <c r="I8500" s="10" t="s">
        <v>28</v>
      </c>
      <c r="O8500" s="10">
        <f t="shared" si="132"/>
        <v>1</v>
      </c>
    </row>
    <row r="8501" spans="2:15" x14ac:dyDescent="0.3">
      <c r="B8501" s="10">
        <v>2026</v>
      </c>
      <c r="C8501" s="10" t="s">
        <v>41</v>
      </c>
      <c r="D8501" s="10" t="s">
        <v>42</v>
      </c>
      <c r="E8501" s="10" t="s">
        <v>24</v>
      </c>
      <c r="F8501" s="10" t="s">
        <v>30</v>
      </c>
      <c r="G8501" s="10" t="s">
        <v>44</v>
      </c>
      <c r="H8501" s="10" t="s">
        <v>34</v>
      </c>
      <c r="I8501" s="10" t="s">
        <v>28</v>
      </c>
      <c r="O8501" s="10">
        <f t="shared" si="132"/>
        <v>1</v>
      </c>
    </row>
    <row r="8502" spans="2:15" x14ac:dyDescent="0.3">
      <c r="B8502" s="10">
        <v>2026</v>
      </c>
      <c r="C8502" s="10" t="s">
        <v>36</v>
      </c>
      <c r="D8502" s="10" t="s">
        <v>23</v>
      </c>
      <c r="E8502" s="10" t="s">
        <v>17</v>
      </c>
      <c r="F8502" s="10" t="s">
        <v>18</v>
      </c>
      <c r="G8502" s="10" t="s">
        <v>32</v>
      </c>
      <c r="H8502" s="10" t="s">
        <v>27</v>
      </c>
      <c r="I8502" s="10" t="s">
        <v>34</v>
      </c>
      <c r="O8502" s="10">
        <f t="shared" si="132"/>
        <v>1</v>
      </c>
    </row>
    <row r="8503" spans="2:15" x14ac:dyDescent="0.3">
      <c r="B8503" s="10">
        <v>2023</v>
      </c>
      <c r="C8503" s="10" t="s">
        <v>29</v>
      </c>
      <c r="D8503" s="10" t="s">
        <v>31</v>
      </c>
      <c r="E8503" s="10" t="s">
        <v>35</v>
      </c>
      <c r="F8503" s="10" t="s">
        <v>30</v>
      </c>
      <c r="G8503" s="10" t="s">
        <v>19</v>
      </c>
      <c r="H8503" s="10" t="s">
        <v>20</v>
      </c>
      <c r="I8503" s="10" t="s">
        <v>28</v>
      </c>
      <c r="O8503" s="10">
        <f t="shared" si="132"/>
        <v>1</v>
      </c>
    </row>
    <row r="8504" spans="2:15" x14ac:dyDescent="0.3">
      <c r="B8504" s="10">
        <v>2020</v>
      </c>
      <c r="C8504" s="10" t="s">
        <v>22</v>
      </c>
      <c r="D8504" s="10" t="s">
        <v>42</v>
      </c>
      <c r="E8504" s="10" t="s">
        <v>24</v>
      </c>
      <c r="F8504" s="10" t="s">
        <v>18</v>
      </c>
      <c r="G8504" s="10" t="s">
        <v>40</v>
      </c>
      <c r="H8504" s="10" t="s">
        <v>39</v>
      </c>
      <c r="I8504" s="10" t="s">
        <v>34</v>
      </c>
      <c r="O8504" s="10">
        <f t="shared" si="132"/>
        <v>1</v>
      </c>
    </row>
    <row r="8505" spans="2:15" x14ac:dyDescent="0.3">
      <c r="B8505" s="10">
        <v>2020</v>
      </c>
      <c r="C8505" s="10" t="s">
        <v>36</v>
      </c>
      <c r="D8505" s="10" t="s">
        <v>23</v>
      </c>
      <c r="E8505" s="10" t="s">
        <v>17</v>
      </c>
      <c r="F8505" s="10" t="s">
        <v>30</v>
      </c>
      <c r="G8505" s="10" t="s">
        <v>19</v>
      </c>
      <c r="H8505" s="10" t="s">
        <v>20</v>
      </c>
      <c r="I8505" s="10" t="s">
        <v>34</v>
      </c>
      <c r="O8505" s="10">
        <f t="shared" si="132"/>
        <v>1</v>
      </c>
    </row>
    <row r="8506" spans="2:15" x14ac:dyDescent="0.3">
      <c r="B8506" s="10">
        <v>2024</v>
      </c>
      <c r="C8506" s="10" t="s">
        <v>43</v>
      </c>
      <c r="D8506" s="10" t="s">
        <v>31</v>
      </c>
      <c r="E8506" s="10" t="s">
        <v>35</v>
      </c>
      <c r="F8506" s="10" t="s">
        <v>25</v>
      </c>
      <c r="G8506" s="10" t="s">
        <v>38</v>
      </c>
      <c r="H8506" s="10" t="s">
        <v>27</v>
      </c>
      <c r="I8506" s="10" t="s">
        <v>34</v>
      </c>
      <c r="O8506" s="10">
        <f t="shared" si="132"/>
        <v>1</v>
      </c>
    </row>
    <row r="8507" spans="2:15" x14ac:dyDescent="0.3">
      <c r="B8507" s="10">
        <v>2023</v>
      </c>
      <c r="C8507" s="10" t="s">
        <v>41</v>
      </c>
      <c r="D8507" s="10" t="s">
        <v>23</v>
      </c>
      <c r="E8507" s="10" t="s">
        <v>35</v>
      </c>
      <c r="F8507" s="10" t="s">
        <v>18</v>
      </c>
      <c r="G8507" s="10" t="s">
        <v>26</v>
      </c>
      <c r="H8507" s="10" t="s">
        <v>34</v>
      </c>
      <c r="I8507" s="10" t="s">
        <v>28</v>
      </c>
      <c r="O8507" s="10">
        <f t="shared" si="132"/>
        <v>1</v>
      </c>
    </row>
    <row r="8508" spans="2:15" x14ac:dyDescent="0.3">
      <c r="B8508" s="10">
        <v>2024</v>
      </c>
      <c r="C8508" s="10" t="s">
        <v>22</v>
      </c>
      <c r="D8508" s="10" t="s">
        <v>31</v>
      </c>
      <c r="E8508" s="10" t="s">
        <v>35</v>
      </c>
      <c r="F8508" s="10" t="s">
        <v>30</v>
      </c>
      <c r="G8508" s="10" t="s">
        <v>19</v>
      </c>
      <c r="H8508" s="10" t="s">
        <v>39</v>
      </c>
      <c r="I8508" s="10" t="s">
        <v>28</v>
      </c>
      <c r="O8508" s="10">
        <f t="shared" si="132"/>
        <v>1</v>
      </c>
    </row>
    <row r="8509" spans="2:15" x14ac:dyDescent="0.3">
      <c r="B8509" s="10">
        <v>2025</v>
      </c>
      <c r="C8509" s="10" t="s">
        <v>29</v>
      </c>
      <c r="D8509" s="10" t="s">
        <v>42</v>
      </c>
      <c r="E8509" s="10" t="s">
        <v>24</v>
      </c>
      <c r="F8509" s="10" t="s">
        <v>25</v>
      </c>
      <c r="G8509" s="10" t="s">
        <v>19</v>
      </c>
      <c r="H8509" s="10" t="s">
        <v>39</v>
      </c>
      <c r="I8509" s="10" t="s">
        <v>28</v>
      </c>
      <c r="O8509" s="10">
        <f t="shared" si="132"/>
        <v>1</v>
      </c>
    </row>
    <row r="8510" spans="2:15" x14ac:dyDescent="0.3">
      <c r="B8510" s="10">
        <v>2022</v>
      </c>
      <c r="C8510" s="10" t="s">
        <v>45</v>
      </c>
      <c r="D8510" s="10" t="s">
        <v>42</v>
      </c>
      <c r="E8510" s="10" t="s">
        <v>24</v>
      </c>
      <c r="F8510" s="10" t="s">
        <v>18</v>
      </c>
      <c r="G8510" s="10" t="s">
        <v>38</v>
      </c>
      <c r="H8510" s="10" t="s">
        <v>34</v>
      </c>
      <c r="I8510" s="10" t="s">
        <v>28</v>
      </c>
      <c r="O8510" s="10">
        <f t="shared" si="132"/>
        <v>1</v>
      </c>
    </row>
    <row r="8511" spans="2:15" x14ac:dyDescent="0.3">
      <c r="B8511" s="10">
        <v>2023</v>
      </c>
      <c r="C8511" s="10" t="s">
        <v>45</v>
      </c>
      <c r="D8511" s="10" t="s">
        <v>33</v>
      </c>
      <c r="E8511" s="10" t="s">
        <v>35</v>
      </c>
      <c r="F8511" s="10" t="s">
        <v>25</v>
      </c>
      <c r="G8511" s="10" t="s">
        <v>40</v>
      </c>
      <c r="H8511" s="10" t="s">
        <v>27</v>
      </c>
      <c r="I8511" s="10" t="s">
        <v>21</v>
      </c>
      <c r="O8511" s="10">
        <f t="shared" si="132"/>
        <v>1</v>
      </c>
    </row>
    <row r="8512" spans="2:15" x14ac:dyDescent="0.3">
      <c r="B8512" s="10">
        <v>2023</v>
      </c>
      <c r="C8512" s="10" t="s">
        <v>43</v>
      </c>
      <c r="D8512" s="10" t="s">
        <v>33</v>
      </c>
      <c r="E8512" s="10" t="s">
        <v>24</v>
      </c>
      <c r="F8512" s="10" t="s">
        <v>25</v>
      </c>
      <c r="G8512" s="10" t="s">
        <v>19</v>
      </c>
      <c r="H8512" s="10" t="s">
        <v>20</v>
      </c>
      <c r="I8512" s="10" t="s">
        <v>21</v>
      </c>
      <c r="O8512" s="10">
        <f t="shared" si="132"/>
        <v>1</v>
      </c>
    </row>
    <row r="8513" spans="2:15" x14ac:dyDescent="0.3">
      <c r="B8513" s="10">
        <v>2021</v>
      </c>
      <c r="C8513" s="10" t="s">
        <v>43</v>
      </c>
      <c r="D8513" s="10" t="s">
        <v>16</v>
      </c>
      <c r="E8513" s="10" t="s">
        <v>35</v>
      </c>
      <c r="F8513" s="10" t="s">
        <v>18</v>
      </c>
      <c r="G8513" s="10" t="s">
        <v>32</v>
      </c>
      <c r="H8513" s="10" t="s">
        <v>39</v>
      </c>
      <c r="I8513" s="10" t="s">
        <v>28</v>
      </c>
      <c r="O8513" s="10">
        <f t="shared" si="132"/>
        <v>1</v>
      </c>
    </row>
    <row r="8514" spans="2:15" x14ac:dyDescent="0.3">
      <c r="B8514" s="10">
        <v>2023</v>
      </c>
      <c r="C8514" s="10" t="s">
        <v>45</v>
      </c>
      <c r="D8514" s="10" t="s">
        <v>31</v>
      </c>
      <c r="E8514" s="10" t="s">
        <v>35</v>
      </c>
      <c r="F8514" s="10" t="s">
        <v>25</v>
      </c>
      <c r="G8514" s="10" t="s">
        <v>38</v>
      </c>
      <c r="H8514" s="10" t="s">
        <v>20</v>
      </c>
      <c r="I8514" s="10" t="s">
        <v>34</v>
      </c>
      <c r="O8514" s="10">
        <f t="shared" si="132"/>
        <v>1</v>
      </c>
    </row>
    <row r="8515" spans="2:15" x14ac:dyDescent="0.3">
      <c r="B8515" s="10">
        <v>2025</v>
      </c>
      <c r="C8515" s="10" t="s">
        <v>15</v>
      </c>
      <c r="D8515" s="10" t="s">
        <v>16</v>
      </c>
      <c r="E8515" s="10" t="s">
        <v>35</v>
      </c>
      <c r="F8515" s="10" t="s">
        <v>30</v>
      </c>
      <c r="G8515" s="10" t="s">
        <v>44</v>
      </c>
      <c r="H8515" s="10" t="s">
        <v>27</v>
      </c>
      <c r="I8515" s="10" t="s">
        <v>34</v>
      </c>
      <c r="O8515" s="10">
        <f t="shared" si="132"/>
        <v>1</v>
      </c>
    </row>
    <row r="8516" spans="2:15" x14ac:dyDescent="0.3">
      <c r="B8516" s="10">
        <v>2025</v>
      </c>
      <c r="C8516" s="10" t="s">
        <v>22</v>
      </c>
      <c r="D8516" s="10" t="s">
        <v>37</v>
      </c>
      <c r="E8516" s="10" t="s">
        <v>24</v>
      </c>
      <c r="F8516" s="10" t="s">
        <v>18</v>
      </c>
      <c r="G8516" s="10" t="s">
        <v>19</v>
      </c>
      <c r="H8516" s="10" t="s">
        <v>39</v>
      </c>
      <c r="I8516" s="10" t="s">
        <v>28</v>
      </c>
      <c r="O8516" s="10">
        <f t="shared" si="132"/>
        <v>1</v>
      </c>
    </row>
    <row r="8517" spans="2:15" x14ac:dyDescent="0.3">
      <c r="B8517" s="10">
        <v>2021</v>
      </c>
      <c r="C8517" s="10" t="s">
        <v>15</v>
      </c>
      <c r="D8517" s="10" t="s">
        <v>16</v>
      </c>
      <c r="E8517" s="10" t="s">
        <v>35</v>
      </c>
      <c r="F8517" s="10" t="s">
        <v>30</v>
      </c>
      <c r="G8517" s="10" t="s">
        <v>19</v>
      </c>
      <c r="H8517" s="10" t="s">
        <v>27</v>
      </c>
      <c r="I8517" s="10" t="s">
        <v>34</v>
      </c>
      <c r="O8517" s="10">
        <f t="shared" ref="O8517:O8580" si="133">SUBTOTAL(103,B8517)</f>
        <v>1</v>
      </c>
    </row>
    <row r="8518" spans="2:15" x14ac:dyDescent="0.3">
      <c r="B8518" s="10">
        <v>2025</v>
      </c>
      <c r="C8518" s="10" t="s">
        <v>29</v>
      </c>
      <c r="D8518" s="10" t="s">
        <v>16</v>
      </c>
      <c r="E8518" s="10" t="s">
        <v>24</v>
      </c>
      <c r="F8518" s="10" t="s">
        <v>18</v>
      </c>
      <c r="G8518" s="10" t="s">
        <v>19</v>
      </c>
      <c r="H8518" s="10" t="s">
        <v>34</v>
      </c>
      <c r="I8518" s="10" t="s">
        <v>21</v>
      </c>
      <c r="O8518" s="10">
        <f t="shared" si="133"/>
        <v>1</v>
      </c>
    </row>
    <row r="8519" spans="2:15" x14ac:dyDescent="0.3">
      <c r="B8519" s="10">
        <v>2020</v>
      </c>
      <c r="C8519" s="10" t="s">
        <v>22</v>
      </c>
      <c r="D8519" s="10" t="s">
        <v>31</v>
      </c>
      <c r="E8519" s="10" t="s">
        <v>17</v>
      </c>
      <c r="F8519" s="10" t="s">
        <v>25</v>
      </c>
      <c r="G8519" s="10" t="s">
        <v>44</v>
      </c>
      <c r="H8519" s="10" t="s">
        <v>39</v>
      </c>
      <c r="I8519" s="10" t="s">
        <v>34</v>
      </c>
      <c r="O8519" s="10">
        <f t="shared" si="133"/>
        <v>1</v>
      </c>
    </row>
    <row r="8520" spans="2:15" x14ac:dyDescent="0.3">
      <c r="B8520" s="10">
        <v>2024</v>
      </c>
      <c r="C8520" s="10" t="s">
        <v>45</v>
      </c>
      <c r="D8520" s="10" t="s">
        <v>31</v>
      </c>
      <c r="E8520" s="10" t="s">
        <v>17</v>
      </c>
      <c r="F8520" s="10" t="s">
        <v>25</v>
      </c>
      <c r="G8520" s="10" t="s">
        <v>26</v>
      </c>
      <c r="H8520" s="10" t="s">
        <v>27</v>
      </c>
      <c r="I8520" s="10" t="s">
        <v>21</v>
      </c>
      <c r="O8520" s="10">
        <f t="shared" si="133"/>
        <v>1</v>
      </c>
    </row>
    <row r="8521" spans="2:15" x14ac:dyDescent="0.3">
      <c r="B8521" s="10">
        <v>2021</v>
      </c>
      <c r="C8521" s="10" t="s">
        <v>36</v>
      </c>
      <c r="D8521" s="10" t="s">
        <v>37</v>
      </c>
      <c r="E8521" s="10" t="s">
        <v>24</v>
      </c>
      <c r="F8521" s="10" t="s">
        <v>25</v>
      </c>
      <c r="G8521" s="10" t="s">
        <v>40</v>
      </c>
      <c r="H8521" s="10" t="s">
        <v>20</v>
      </c>
      <c r="I8521" s="10" t="s">
        <v>34</v>
      </c>
      <c r="O8521" s="10">
        <f t="shared" si="133"/>
        <v>1</v>
      </c>
    </row>
    <row r="8522" spans="2:15" x14ac:dyDescent="0.3">
      <c r="B8522" s="10">
        <v>2021</v>
      </c>
      <c r="C8522" s="10" t="s">
        <v>36</v>
      </c>
      <c r="D8522" s="10" t="s">
        <v>42</v>
      </c>
      <c r="E8522" s="10" t="s">
        <v>35</v>
      </c>
      <c r="F8522" s="10" t="s">
        <v>18</v>
      </c>
      <c r="G8522" s="10" t="s">
        <v>26</v>
      </c>
      <c r="H8522" s="10" t="s">
        <v>34</v>
      </c>
      <c r="I8522" s="10" t="s">
        <v>28</v>
      </c>
      <c r="O8522" s="10">
        <f t="shared" si="133"/>
        <v>1</v>
      </c>
    </row>
    <row r="8523" spans="2:15" x14ac:dyDescent="0.3">
      <c r="B8523" s="10">
        <v>2023</v>
      </c>
      <c r="C8523" s="10" t="s">
        <v>43</v>
      </c>
      <c r="D8523" s="10" t="s">
        <v>33</v>
      </c>
      <c r="E8523" s="10" t="s">
        <v>24</v>
      </c>
      <c r="F8523" s="10" t="s">
        <v>25</v>
      </c>
      <c r="G8523" s="10" t="s">
        <v>44</v>
      </c>
      <c r="H8523" s="10" t="s">
        <v>34</v>
      </c>
      <c r="I8523" s="10" t="s">
        <v>34</v>
      </c>
      <c r="O8523" s="10">
        <f t="shared" si="133"/>
        <v>1</v>
      </c>
    </row>
    <row r="8524" spans="2:15" x14ac:dyDescent="0.3">
      <c r="B8524" s="10">
        <v>2026</v>
      </c>
      <c r="C8524" s="10" t="s">
        <v>29</v>
      </c>
      <c r="D8524" s="10" t="s">
        <v>31</v>
      </c>
      <c r="E8524" s="10" t="s">
        <v>17</v>
      </c>
      <c r="F8524" s="10" t="s">
        <v>30</v>
      </c>
      <c r="G8524" s="10" t="s">
        <v>26</v>
      </c>
      <c r="H8524" s="10" t="s">
        <v>20</v>
      </c>
      <c r="I8524" s="10" t="s">
        <v>28</v>
      </c>
      <c r="O8524" s="10">
        <f t="shared" si="133"/>
        <v>1</v>
      </c>
    </row>
    <row r="8525" spans="2:15" x14ac:dyDescent="0.3">
      <c r="B8525" s="10">
        <v>2022</v>
      </c>
      <c r="C8525" s="10" t="s">
        <v>36</v>
      </c>
      <c r="D8525" s="10" t="s">
        <v>31</v>
      </c>
      <c r="E8525" s="10" t="s">
        <v>24</v>
      </c>
      <c r="F8525" s="10" t="s">
        <v>25</v>
      </c>
      <c r="G8525" s="10" t="s">
        <v>32</v>
      </c>
      <c r="H8525" s="10" t="s">
        <v>39</v>
      </c>
      <c r="I8525" s="10" t="s">
        <v>28</v>
      </c>
      <c r="O8525" s="10">
        <f t="shared" si="133"/>
        <v>1</v>
      </c>
    </row>
    <row r="8526" spans="2:15" x14ac:dyDescent="0.3">
      <c r="B8526" s="10">
        <v>2021</v>
      </c>
      <c r="C8526" s="10" t="s">
        <v>29</v>
      </c>
      <c r="D8526" s="10" t="s">
        <v>37</v>
      </c>
      <c r="E8526" s="10" t="s">
        <v>35</v>
      </c>
      <c r="F8526" s="10" t="s">
        <v>25</v>
      </c>
      <c r="G8526" s="10" t="s">
        <v>44</v>
      </c>
      <c r="H8526" s="10" t="s">
        <v>27</v>
      </c>
      <c r="I8526" s="10" t="s">
        <v>34</v>
      </c>
      <c r="O8526" s="10">
        <f t="shared" si="133"/>
        <v>1</v>
      </c>
    </row>
    <row r="8527" spans="2:15" x14ac:dyDescent="0.3">
      <c r="B8527" s="10">
        <v>2022</v>
      </c>
      <c r="C8527" s="10" t="s">
        <v>29</v>
      </c>
      <c r="D8527" s="10" t="s">
        <v>37</v>
      </c>
      <c r="E8527" s="10" t="s">
        <v>24</v>
      </c>
      <c r="F8527" s="10" t="s">
        <v>30</v>
      </c>
      <c r="G8527" s="10" t="s">
        <v>26</v>
      </c>
      <c r="H8527" s="10" t="s">
        <v>39</v>
      </c>
      <c r="I8527" s="10" t="s">
        <v>28</v>
      </c>
      <c r="O8527" s="10">
        <f t="shared" si="133"/>
        <v>1</v>
      </c>
    </row>
    <row r="8528" spans="2:15" x14ac:dyDescent="0.3">
      <c r="B8528" s="10">
        <v>2024</v>
      </c>
      <c r="C8528" s="10" t="s">
        <v>45</v>
      </c>
      <c r="D8528" s="10" t="s">
        <v>37</v>
      </c>
      <c r="E8528" s="10" t="s">
        <v>17</v>
      </c>
      <c r="F8528" s="10" t="s">
        <v>30</v>
      </c>
      <c r="G8528" s="10" t="s">
        <v>38</v>
      </c>
      <c r="H8528" s="10" t="s">
        <v>20</v>
      </c>
      <c r="I8528" s="10" t="s">
        <v>28</v>
      </c>
      <c r="O8528" s="10">
        <f t="shared" si="133"/>
        <v>1</v>
      </c>
    </row>
    <row r="8529" spans="2:15" x14ac:dyDescent="0.3">
      <c r="B8529" s="10">
        <v>2022</v>
      </c>
      <c r="C8529" s="10" t="s">
        <v>43</v>
      </c>
      <c r="D8529" s="10" t="s">
        <v>42</v>
      </c>
      <c r="E8529" s="10" t="s">
        <v>17</v>
      </c>
      <c r="F8529" s="10" t="s">
        <v>30</v>
      </c>
      <c r="G8529" s="10" t="s">
        <v>44</v>
      </c>
      <c r="H8529" s="10" t="s">
        <v>39</v>
      </c>
      <c r="I8529" s="10" t="s">
        <v>28</v>
      </c>
      <c r="O8529" s="10">
        <f t="shared" si="133"/>
        <v>1</v>
      </c>
    </row>
    <row r="8530" spans="2:15" x14ac:dyDescent="0.3">
      <c r="B8530" s="10">
        <v>2026</v>
      </c>
      <c r="C8530" s="10" t="s">
        <v>45</v>
      </c>
      <c r="D8530" s="10" t="s">
        <v>31</v>
      </c>
      <c r="E8530" s="10" t="s">
        <v>35</v>
      </c>
      <c r="F8530" s="10" t="s">
        <v>25</v>
      </c>
      <c r="G8530" s="10" t="s">
        <v>26</v>
      </c>
      <c r="H8530" s="10" t="s">
        <v>20</v>
      </c>
      <c r="I8530" s="10" t="s">
        <v>28</v>
      </c>
      <c r="O8530" s="10">
        <f t="shared" si="133"/>
        <v>1</v>
      </c>
    </row>
    <row r="8531" spans="2:15" x14ac:dyDescent="0.3">
      <c r="B8531" s="10">
        <v>2024</v>
      </c>
      <c r="C8531" s="10" t="s">
        <v>15</v>
      </c>
      <c r="D8531" s="10" t="s">
        <v>16</v>
      </c>
      <c r="E8531" s="10" t="s">
        <v>24</v>
      </c>
      <c r="F8531" s="10" t="s">
        <v>30</v>
      </c>
      <c r="G8531" s="10" t="s">
        <v>44</v>
      </c>
      <c r="H8531" s="10" t="s">
        <v>27</v>
      </c>
      <c r="I8531" s="10" t="s">
        <v>34</v>
      </c>
      <c r="O8531" s="10">
        <f t="shared" si="133"/>
        <v>1</v>
      </c>
    </row>
    <row r="8532" spans="2:15" x14ac:dyDescent="0.3">
      <c r="B8532" s="10">
        <v>2025</v>
      </c>
      <c r="C8532" s="10" t="s">
        <v>45</v>
      </c>
      <c r="D8532" s="10" t="s">
        <v>33</v>
      </c>
      <c r="E8532" s="10" t="s">
        <v>24</v>
      </c>
      <c r="F8532" s="10" t="s">
        <v>18</v>
      </c>
      <c r="G8532" s="10" t="s">
        <v>19</v>
      </c>
      <c r="H8532" s="10" t="s">
        <v>20</v>
      </c>
      <c r="I8532" s="10" t="s">
        <v>28</v>
      </c>
      <c r="O8532" s="10">
        <f t="shared" si="133"/>
        <v>1</v>
      </c>
    </row>
    <row r="8533" spans="2:15" x14ac:dyDescent="0.3">
      <c r="B8533" s="10">
        <v>2024</v>
      </c>
      <c r="C8533" s="10" t="s">
        <v>29</v>
      </c>
      <c r="D8533" s="10" t="s">
        <v>42</v>
      </c>
      <c r="E8533" s="10" t="s">
        <v>24</v>
      </c>
      <c r="F8533" s="10" t="s">
        <v>18</v>
      </c>
      <c r="G8533" s="10" t="s">
        <v>44</v>
      </c>
      <c r="H8533" s="10" t="s">
        <v>39</v>
      </c>
      <c r="I8533" s="10" t="s">
        <v>34</v>
      </c>
      <c r="O8533" s="10">
        <f t="shared" si="133"/>
        <v>1</v>
      </c>
    </row>
    <row r="8534" spans="2:15" x14ac:dyDescent="0.3">
      <c r="B8534" s="10">
        <v>2023</v>
      </c>
      <c r="C8534" s="10" t="s">
        <v>15</v>
      </c>
      <c r="D8534" s="10" t="s">
        <v>33</v>
      </c>
      <c r="E8534" s="10" t="s">
        <v>35</v>
      </c>
      <c r="F8534" s="10" t="s">
        <v>30</v>
      </c>
      <c r="G8534" s="10" t="s">
        <v>19</v>
      </c>
      <c r="H8534" s="10" t="s">
        <v>27</v>
      </c>
      <c r="I8534" s="10" t="s">
        <v>28</v>
      </c>
      <c r="O8534" s="10">
        <f t="shared" si="133"/>
        <v>1</v>
      </c>
    </row>
    <row r="8535" spans="2:15" x14ac:dyDescent="0.3">
      <c r="B8535" s="10">
        <v>2024</v>
      </c>
      <c r="C8535" s="10" t="s">
        <v>22</v>
      </c>
      <c r="D8535" s="10" t="s">
        <v>23</v>
      </c>
      <c r="E8535" s="10" t="s">
        <v>35</v>
      </c>
      <c r="F8535" s="10" t="s">
        <v>18</v>
      </c>
      <c r="G8535" s="10" t="s">
        <v>38</v>
      </c>
      <c r="H8535" s="10" t="s">
        <v>39</v>
      </c>
      <c r="I8535" s="10" t="s">
        <v>28</v>
      </c>
      <c r="O8535" s="10">
        <f t="shared" si="133"/>
        <v>1</v>
      </c>
    </row>
    <row r="8536" spans="2:15" x14ac:dyDescent="0.3">
      <c r="B8536" s="10">
        <v>2021</v>
      </c>
      <c r="C8536" s="10" t="s">
        <v>43</v>
      </c>
      <c r="D8536" s="10" t="s">
        <v>23</v>
      </c>
      <c r="E8536" s="10" t="s">
        <v>17</v>
      </c>
      <c r="F8536" s="10" t="s">
        <v>18</v>
      </c>
      <c r="G8536" s="10" t="s">
        <v>32</v>
      </c>
      <c r="H8536" s="10" t="s">
        <v>39</v>
      </c>
      <c r="I8536" s="10" t="s">
        <v>21</v>
      </c>
      <c r="O8536" s="10">
        <f t="shared" si="133"/>
        <v>1</v>
      </c>
    </row>
    <row r="8537" spans="2:15" x14ac:dyDescent="0.3">
      <c r="B8537" s="10">
        <v>2022</v>
      </c>
      <c r="C8537" s="10" t="s">
        <v>45</v>
      </c>
      <c r="D8537" s="10" t="s">
        <v>16</v>
      </c>
      <c r="E8537" s="10" t="s">
        <v>24</v>
      </c>
      <c r="F8537" s="10" t="s">
        <v>18</v>
      </c>
      <c r="G8537" s="10" t="s">
        <v>44</v>
      </c>
      <c r="H8537" s="10" t="s">
        <v>27</v>
      </c>
      <c r="I8537" s="10" t="s">
        <v>34</v>
      </c>
      <c r="O8537" s="10">
        <f t="shared" si="133"/>
        <v>1</v>
      </c>
    </row>
    <row r="8538" spans="2:15" x14ac:dyDescent="0.3">
      <c r="B8538" s="10">
        <v>2026</v>
      </c>
      <c r="C8538" s="10" t="s">
        <v>22</v>
      </c>
      <c r="D8538" s="10" t="s">
        <v>33</v>
      </c>
      <c r="E8538" s="10" t="s">
        <v>24</v>
      </c>
      <c r="F8538" s="10" t="s">
        <v>30</v>
      </c>
      <c r="G8538" s="10" t="s">
        <v>38</v>
      </c>
      <c r="H8538" s="10" t="s">
        <v>34</v>
      </c>
      <c r="I8538" s="10" t="s">
        <v>34</v>
      </c>
      <c r="O8538" s="10">
        <f t="shared" si="133"/>
        <v>1</v>
      </c>
    </row>
    <row r="8539" spans="2:15" x14ac:dyDescent="0.3">
      <c r="B8539" s="10">
        <v>2021</v>
      </c>
      <c r="C8539" s="10" t="s">
        <v>43</v>
      </c>
      <c r="D8539" s="10" t="s">
        <v>37</v>
      </c>
      <c r="E8539" s="10" t="s">
        <v>17</v>
      </c>
      <c r="F8539" s="10" t="s">
        <v>30</v>
      </c>
      <c r="G8539" s="10" t="s">
        <v>32</v>
      </c>
      <c r="H8539" s="10" t="s">
        <v>39</v>
      </c>
      <c r="I8539" s="10" t="s">
        <v>28</v>
      </c>
      <c r="O8539" s="10">
        <f t="shared" si="133"/>
        <v>1</v>
      </c>
    </row>
    <row r="8540" spans="2:15" x14ac:dyDescent="0.3">
      <c r="B8540" s="10">
        <v>2023</v>
      </c>
      <c r="C8540" s="10" t="s">
        <v>29</v>
      </c>
      <c r="D8540" s="10" t="s">
        <v>31</v>
      </c>
      <c r="E8540" s="10" t="s">
        <v>17</v>
      </c>
      <c r="F8540" s="10" t="s">
        <v>18</v>
      </c>
      <c r="G8540" s="10" t="s">
        <v>19</v>
      </c>
      <c r="H8540" s="10" t="s">
        <v>27</v>
      </c>
      <c r="I8540" s="10" t="s">
        <v>21</v>
      </c>
      <c r="O8540" s="10">
        <f t="shared" si="133"/>
        <v>1</v>
      </c>
    </row>
    <row r="8541" spans="2:15" x14ac:dyDescent="0.3">
      <c r="B8541" s="10">
        <v>2020</v>
      </c>
      <c r="C8541" s="10" t="s">
        <v>43</v>
      </c>
      <c r="D8541" s="10" t="s">
        <v>33</v>
      </c>
      <c r="E8541" s="10" t="s">
        <v>24</v>
      </c>
      <c r="F8541" s="10" t="s">
        <v>25</v>
      </c>
      <c r="G8541" s="10" t="s">
        <v>32</v>
      </c>
      <c r="H8541" s="10" t="s">
        <v>27</v>
      </c>
      <c r="I8541" s="10" t="s">
        <v>34</v>
      </c>
      <c r="O8541" s="10">
        <f t="shared" si="133"/>
        <v>1</v>
      </c>
    </row>
    <row r="8542" spans="2:15" x14ac:dyDescent="0.3">
      <c r="B8542" s="10">
        <v>2020</v>
      </c>
      <c r="C8542" s="10" t="s">
        <v>15</v>
      </c>
      <c r="D8542" s="10" t="s">
        <v>33</v>
      </c>
      <c r="E8542" s="10" t="s">
        <v>24</v>
      </c>
      <c r="F8542" s="10" t="s">
        <v>30</v>
      </c>
      <c r="G8542" s="10" t="s">
        <v>40</v>
      </c>
      <c r="H8542" s="10" t="s">
        <v>27</v>
      </c>
      <c r="I8542" s="10" t="s">
        <v>28</v>
      </c>
      <c r="O8542" s="10">
        <f t="shared" si="133"/>
        <v>1</v>
      </c>
    </row>
    <row r="8543" spans="2:15" x14ac:dyDescent="0.3">
      <c r="B8543" s="10">
        <v>2023</v>
      </c>
      <c r="C8543" s="10" t="s">
        <v>43</v>
      </c>
      <c r="D8543" s="10" t="s">
        <v>16</v>
      </c>
      <c r="E8543" s="10" t="s">
        <v>24</v>
      </c>
      <c r="F8543" s="10" t="s">
        <v>18</v>
      </c>
      <c r="G8543" s="10" t="s">
        <v>26</v>
      </c>
      <c r="H8543" s="10" t="s">
        <v>34</v>
      </c>
      <c r="I8543" s="10" t="s">
        <v>34</v>
      </c>
      <c r="O8543" s="10">
        <f t="shared" si="133"/>
        <v>1</v>
      </c>
    </row>
    <row r="8544" spans="2:15" x14ac:dyDescent="0.3">
      <c r="B8544" s="10">
        <v>2021</v>
      </c>
      <c r="C8544" s="10" t="s">
        <v>22</v>
      </c>
      <c r="D8544" s="10" t="s">
        <v>31</v>
      </c>
      <c r="E8544" s="10" t="s">
        <v>24</v>
      </c>
      <c r="F8544" s="10" t="s">
        <v>30</v>
      </c>
      <c r="G8544" s="10" t="s">
        <v>38</v>
      </c>
      <c r="H8544" s="10" t="s">
        <v>34</v>
      </c>
      <c r="I8544" s="10" t="s">
        <v>28</v>
      </c>
      <c r="O8544" s="10">
        <f t="shared" si="133"/>
        <v>1</v>
      </c>
    </row>
    <row r="8545" spans="2:15" x14ac:dyDescent="0.3">
      <c r="B8545" s="10">
        <v>2023</v>
      </c>
      <c r="C8545" s="10" t="s">
        <v>43</v>
      </c>
      <c r="D8545" s="10" t="s">
        <v>42</v>
      </c>
      <c r="E8545" s="10" t="s">
        <v>24</v>
      </c>
      <c r="F8545" s="10" t="s">
        <v>25</v>
      </c>
      <c r="G8545" s="10" t="s">
        <v>32</v>
      </c>
      <c r="H8545" s="10" t="s">
        <v>39</v>
      </c>
      <c r="I8545" s="10" t="s">
        <v>21</v>
      </c>
      <c r="O8545" s="10">
        <f t="shared" si="133"/>
        <v>1</v>
      </c>
    </row>
    <row r="8546" spans="2:15" x14ac:dyDescent="0.3">
      <c r="B8546" s="10">
        <v>2024</v>
      </c>
      <c r="C8546" s="10" t="s">
        <v>29</v>
      </c>
      <c r="D8546" s="10" t="s">
        <v>16</v>
      </c>
      <c r="E8546" s="10" t="s">
        <v>17</v>
      </c>
      <c r="F8546" s="10" t="s">
        <v>18</v>
      </c>
      <c r="G8546" s="10" t="s">
        <v>26</v>
      </c>
      <c r="H8546" s="10" t="s">
        <v>34</v>
      </c>
      <c r="I8546" s="10" t="s">
        <v>21</v>
      </c>
      <c r="O8546" s="10">
        <f t="shared" si="133"/>
        <v>1</v>
      </c>
    </row>
    <row r="8547" spans="2:15" x14ac:dyDescent="0.3">
      <c r="B8547" s="10">
        <v>2021</v>
      </c>
      <c r="C8547" s="10" t="s">
        <v>45</v>
      </c>
      <c r="D8547" s="10" t="s">
        <v>33</v>
      </c>
      <c r="E8547" s="10" t="s">
        <v>17</v>
      </c>
      <c r="F8547" s="10" t="s">
        <v>30</v>
      </c>
      <c r="G8547" s="10" t="s">
        <v>19</v>
      </c>
      <c r="H8547" s="10" t="s">
        <v>34</v>
      </c>
      <c r="I8547" s="10" t="s">
        <v>28</v>
      </c>
      <c r="O8547" s="10">
        <f t="shared" si="133"/>
        <v>1</v>
      </c>
    </row>
    <row r="8548" spans="2:15" x14ac:dyDescent="0.3">
      <c r="B8548" s="10">
        <v>2024</v>
      </c>
      <c r="C8548" s="10" t="s">
        <v>29</v>
      </c>
      <c r="D8548" s="10" t="s">
        <v>23</v>
      </c>
      <c r="E8548" s="10" t="s">
        <v>35</v>
      </c>
      <c r="F8548" s="10" t="s">
        <v>18</v>
      </c>
      <c r="G8548" s="10" t="s">
        <v>32</v>
      </c>
      <c r="H8548" s="10" t="s">
        <v>39</v>
      </c>
      <c r="I8548" s="10" t="s">
        <v>34</v>
      </c>
      <c r="O8548" s="10">
        <f t="shared" si="133"/>
        <v>1</v>
      </c>
    </row>
    <row r="8549" spans="2:15" x14ac:dyDescent="0.3">
      <c r="B8549" s="10">
        <v>2020</v>
      </c>
      <c r="C8549" s="10" t="s">
        <v>45</v>
      </c>
      <c r="D8549" s="10" t="s">
        <v>31</v>
      </c>
      <c r="E8549" s="10" t="s">
        <v>17</v>
      </c>
      <c r="F8549" s="10" t="s">
        <v>25</v>
      </c>
      <c r="G8549" s="10" t="s">
        <v>38</v>
      </c>
      <c r="H8549" s="10" t="s">
        <v>39</v>
      </c>
      <c r="I8549" s="10" t="s">
        <v>28</v>
      </c>
      <c r="O8549" s="10">
        <f t="shared" si="133"/>
        <v>1</v>
      </c>
    </row>
    <row r="8550" spans="2:15" x14ac:dyDescent="0.3">
      <c r="B8550" s="10">
        <v>2020</v>
      </c>
      <c r="C8550" s="10" t="s">
        <v>29</v>
      </c>
      <c r="D8550" s="10" t="s">
        <v>33</v>
      </c>
      <c r="E8550" s="10" t="s">
        <v>17</v>
      </c>
      <c r="F8550" s="10" t="s">
        <v>18</v>
      </c>
      <c r="G8550" s="10" t="s">
        <v>26</v>
      </c>
      <c r="H8550" s="10" t="s">
        <v>27</v>
      </c>
      <c r="I8550" s="10" t="s">
        <v>28</v>
      </c>
      <c r="O8550" s="10">
        <f t="shared" si="133"/>
        <v>1</v>
      </c>
    </row>
    <row r="8551" spans="2:15" x14ac:dyDescent="0.3">
      <c r="B8551" s="10">
        <v>2023</v>
      </c>
      <c r="C8551" s="10" t="s">
        <v>36</v>
      </c>
      <c r="D8551" s="10" t="s">
        <v>31</v>
      </c>
      <c r="E8551" s="10" t="s">
        <v>24</v>
      </c>
      <c r="F8551" s="10" t="s">
        <v>25</v>
      </c>
      <c r="G8551" s="10" t="s">
        <v>32</v>
      </c>
      <c r="H8551" s="10" t="s">
        <v>27</v>
      </c>
      <c r="I8551" s="10" t="s">
        <v>28</v>
      </c>
      <c r="O8551" s="10">
        <f t="shared" si="133"/>
        <v>1</v>
      </c>
    </row>
    <row r="8552" spans="2:15" x14ac:dyDescent="0.3">
      <c r="B8552" s="10">
        <v>2021</v>
      </c>
      <c r="C8552" s="10" t="s">
        <v>43</v>
      </c>
      <c r="D8552" s="10" t="s">
        <v>23</v>
      </c>
      <c r="E8552" s="10" t="s">
        <v>17</v>
      </c>
      <c r="F8552" s="10" t="s">
        <v>18</v>
      </c>
      <c r="G8552" s="10" t="s">
        <v>38</v>
      </c>
      <c r="H8552" s="10" t="s">
        <v>27</v>
      </c>
      <c r="I8552" s="10" t="s">
        <v>34</v>
      </c>
      <c r="O8552" s="10">
        <f t="shared" si="133"/>
        <v>1</v>
      </c>
    </row>
    <row r="8553" spans="2:15" x14ac:dyDescent="0.3">
      <c r="B8553" s="10">
        <v>2024</v>
      </c>
      <c r="C8553" s="10" t="s">
        <v>45</v>
      </c>
      <c r="D8553" s="10" t="s">
        <v>37</v>
      </c>
      <c r="E8553" s="10" t="s">
        <v>35</v>
      </c>
      <c r="F8553" s="10" t="s">
        <v>30</v>
      </c>
      <c r="G8553" s="10" t="s">
        <v>44</v>
      </c>
      <c r="H8553" s="10" t="s">
        <v>39</v>
      </c>
      <c r="I8553" s="10" t="s">
        <v>21</v>
      </c>
      <c r="O8553" s="10">
        <f t="shared" si="133"/>
        <v>1</v>
      </c>
    </row>
    <row r="8554" spans="2:15" x14ac:dyDescent="0.3">
      <c r="B8554" s="10">
        <v>2020</v>
      </c>
      <c r="C8554" s="10" t="s">
        <v>15</v>
      </c>
      <c r="D8554" s="10" t="s">
        <v>33</v>
      </c>
      <c r="E8554" s="10" t="s">
        <v>35</v>
      </c>
      <c r="F8554" s="10" t="s">
        <v>25</v>
      </c>
      <c r="G8554" s="10" t="s">
        <v>40</v>
      </c>
      <c r="H8554" s="10" t="s">
        <v>27</v>
      </c>
      <c r="I8554" s="10" t="s">
        <v>21</v>
      </c>
      <c r="O8554" s="10">
        <f t="shared" si="133"/>
        <v>1</v>
      </c>
    </row>
    <row r="8555" spans="2:15" x14ac:dyDescent="0.3">
      <c r="B8555" s="10">
        <v>2023</v>
      </c>
      <c r="C8555" s="10" t="s">
        <v>29</v>
      </c>
      <c r="D8555" s="10" t="s">
        <v>42</v>
      </c>
      <c r="E8555" s="10" t="s">
        <v>17</v>
      </c>
      <c r="F8555" s="10" t="s">
        <v>25</v>
      </c>
      <c r="G8555" s="10" t="s">
        <v>26</v>
      </c>
      <c r="H8555" s="10" t="s">
        <v>34</v>
      </c>
      <c r="I8555" s="10" t="s">
        <v>21</v>
      </c>
      <c r="O8555" s="10">
        <f t="shared" si="133"/>
        <v>1</v>
      </c>
    </row>
    <row r="8556" spans="2:15" x14ac:dyDescent="0.3">
      <c r="B8556" s="10">
        <v>2021</v>
      </c>
      <c r="C8556" s="10" t="s">
        <v>36</v>
      </c>
      <c r="D8556" s="10" t="s">
        <v>16</v>
      </c>
      <c r="E8556" s="10" t="s">
        <v>35</v>
      </c>
      <c r="F8556" s="10" t="s">
        <v>30</v>
      </c>
      <c r="G8556" s="10" t="s">
        <v>26</v>
      </c>
      <c r="H8556" s="10" t="s">
        <v>34</v>
      </c>
      <c r="I8556" s="10" t="s">
        <v>28</v>
      </c>
      <c r="O8556" s="10">
        <f t="shared" si="133"/>
        <v>1</v>
      </c>
    </row>
    <row r="8557" spans="2:15" x14ac:dyDescent="0.3">
      <c r="B8557" s="10">
        <v>2020</v>
      </c>
      <c r="C8557" s="10" t="s">
        <v>43</v>
      </c>
      <c r="D8557" s="10" t="s">
        <v>16</v>
      </c>
      <c r="E8557" s="10" t="s">
        <v>35</v>
      </c>
      <c r="F8557" s="10" t="s">
        <v>18</v>
      </c>
      <c r="G8557" s="10" t="s">
        <v>44</v>
      </c>
      <c r="H8557" s="10" t="s">
        <v>39</v>
      </c>
      <c r="I8557" s="10" t="s">
        <v>21</v>
      </c>
      <c r="O8557" s="10">
        <f t="shared" si="133"/>
        <v>1</v>
      </c>
    </row>
    <row r="8558" spans="2:15" x14ac:dyDescent="0.3">
      <c r="B8558" s="10">
        <v>2022</v>
      </c>
      <c r="C8558" s="10" t="s">
        <v>45</v>
      </c>
      <c r="D8558" s="10" t="s">
        <v>33</v>
      </c>
      <c r="E8558" s="10" t="s">
        <v>35</v>
      </c>
      <c r="F8558" s="10" t="s">
        <v>18</v>
      </c>
      <c r="G8558" s="10" t="s">
        <v>44</v>
      </c>
      <c r="H8558" s="10" t="s">
        <v>39</v>
      </c>
      <c r="I8558" s="10" t="s">
        <v>34</v>
      </c>
      <c r="O8558" s="10">
        <f t="shared" si="133"/>
        <v>1</v>
      </c>
    </row>
    <row r="8559" spans="2:15" x14ac:dyDescent="0.3">
      <c r="B8559" s="10">
        <v>2024</v>
      </c>
      <c r="C8559" s="10" t="s">
        <v>43</v>
      </c>
      <c r="D8559" s="10" t="s">
        <v>37</v>
      </c>
      <c r="E8559" s="10" t="s">
        <v>35</v>
      </c>
      <c r="F8559" s="10" t="s">
        <v>30</v>
      </c>
      <c r="G8559" s="10" t="s">
        <v>32</v>
      </c>
      <c r="H8559" s="10" t="s">
        <v>20</v>
      </c>
      <c r="I8559" s="10" t="s">
        <v>34</v>
      </c>
      <c r="O8559" s="10">
        <f t="shared" si="133"/>
        <v>1</v>
      </c>
    </row>
    <row r="8560" spans="2:15" x14ac:dyDescent="0.3">
      <c r="B8560" s="10">
        <v>2026</v>
      </c>
      <c r="C8560" s="10" t="s">
        <v>45</v>
      </c>
      <c r="D8560" s="10" t="s">
        <v>33</v>
      </c>
      <c r="E8560" s="10" t="s">
        <v>35</v>
      </c>
      <c r="F8560" s="10" t="s">
        <v>18</v>
      </c>
      <c r="G8560" s="10" t="s">
        <v>38</v>
      </c>
      <c r="H8560" s="10" t="s">
        <v>34</v>
      </c>
      <c r="I8560" s="10" t="s">
        <v>28</v>
      </c>
      <c r="O8560" s="10">
        <f t="shared" si="133"/>
        <v>1</v>
      </c>
    </row>
    <row r="8561" spans="2:15" x14ac:dyDescent="0.3">
      <c r="B8561" s="10">
        <v>2023</v>
      </c>
      <c r="C8561" s="10" t="s">
        <v>22</v>
      </c>
      <c r="D8561" s="10" t="s">
        <v>37</v>
      </c>
      <c r="E8561" s="10" t="s">
        <v>17</v>
      </c>
      <c r="F8561" s="10" t="s">
        <v>25</v>
      </c>
      <c r="G8561" s="10" t="s">
        <v>26</v>
      </c>
      <c r="H8561" s="10" t="s">
        <v>34</v>
      </c>
      <c r="I8561" s="10" t="s">
        <v>28</v>
      </c>
      <c r="O8561" s="10">
        <f t="shared" si="133"/>
        <v>1</v>
      </c>
    </row>
    <row r="8562" spans="2:15" x14ac:dyDescent="0.3">
      <c r="B8562" s="10">
        <v>2021</v>
      </c>
      <c r="C8562" s="10" t="s">
        <v>15</v>
      </c>
      <c r="D8562" s="10" t="s">
        <v>37</v>
      </c>
      <c r="E8562" s="10" t="s">
        <v>24</v>
      </c>
      <c r="F8562" s="10" t="s">
        <v>18</v>
      </c>
      <c r="G8562" s="10" t="s">
        <v>40</v>
      </c>
      <c r="H8562" s="10" t="s">
        <v>34</v>
      </c>
      <c r="I8562" s="10" t="s">
        <v>28</v>
      </c>
      <c r="O8562" s="10">
        <f t="shared" si="133"/>
        <v>1</v>
      </c>
    </row>
    <row r="8563" spans="2:15" x14ac:dyDescent="0.3">
      <c r="B8563" s="10">
        <v>2023</v>
      </c>
      <c r="C8563" s="10" t="s">
        <v>36</v>
      </c>
      <c r="D8563" s="10" t="s">
        <v>31</v>
      </c>
      <c r="E8563" s="10" t="s">
        <v>24</v>
      </c>
      <c r="F8563" s="10" t="s">
        <v>18</v>
      </c>
      <c r="G8563" s="10" t="s">
        <v>40</v>
      </c>
      <c r="H8563" s="10" t="s">
        <v>39</v>
      </c>
      <c r="I8563" s="10" t="s">
        <v>28</v>
      </c>
      <c r="O8563" s="10">
        <f t="shared" si="133"/>
        <v>1</v>
      </c>
    </row>
    <row r="8564" spans="2:15" x14ac:dyDescent="0.3">
      <c r="B8564" s="10">
        <v>2025</v>
      </c>
      <c r="C8564" s="10" t="s">
        <v>29</v>
      </c>
      <c r="D8564" s="10" t="s">
        <v>33</v>
      </c>
      <c r="E8564" s="10" t="s">
        <v>17</v>
      </c>
      <c r="F8564" s="10" t="s">
        <v>18</v>
      </c>
      <c r="G8564" s="10" t="s">
        <v>19</v>
      </c>
      <c r="H8564" s="10" t="s">
        <v>34</v>
      </c>
      <c r="I8564" s="10" t="s">
        <v>21</v>
      </c>
      <c r="O8564" s="10">
        <f t="shared" si="133"/>
        <v>1</v>
      </c>
    </row>
    <row r="8565" spans="2:15" x14ac:dyDescent="0.3">
      <c r="B8565" s="10">
        <v>2023</v>
      </c>
      <c r="C8565" s="10" t="s">
        <v>36</v>
      </c>
      <c r="D8565" s="10" t="s">
        <v>33</v>
      </c>
      <c r="E8565" s="10" t="s">
        <v>17</v>
      </c>
      <c r="F8565" s="10" t="s">
        <v>25</v>
      </c>
      <c r="G8565" s="10" t="s">
        <v>44</v>
      </c>
      <c r="H8565" s="10" t="s">
        <v>27</v>
      </c>
      <c r="I8565" s="10" t="s">
        <v>21</v>
      </c>
      <c r="O8565" s="10">
        <f t="shared" si="133"/>
        <v>1</v>
      </c>
    </row>
    <row r="8566" spans="2:15" x14ac:dyDescent="0.3">
      <c r="B8566" s="10">
        <v>2023</v>
      </c>
      <c r="C8566" s="10" t="s">
        <v>22</v>
      </c>
      <c r="D8566" s="10" t="s">
        <v>23</v>
      </c>
      <c r="E8566" s="10" t="s">
        <v>24</v>
      </c>
      <c r="F8566" s="10" t="s">
        <v>30</v>
      </c>
      <c r="G8566" s="10" t="s">
        <v>19</v>
      </c>
      <c r="H8566" s="10" t="s">
        <v>39</v>
      </c>
      <c r="I8566" s="10" t="s">
        <v>21</v>
      </c>
      <c r="O8566" s="10">
        <f t="shared" si="133"/>
        <v>1</v>
      </c>
    </row>
    <row r="8567" spans="2:15" x14ac:dyDescent="0.3">
      <c r="B8567" s="10">
        <v>2023</v>
      </c>
      <c r="C8567" s="10" t="s">
        <v>15</v>
      </c>
      <c r="D8567" s="10" t="s">
        <v>42</v>
      </c>
      <c r="E8567" s="10" t="s">
        <v>24</v>
      </c>
      <c r="F8567" s="10" t="s">
        <v>30</v>
      </c>
      <c r="G8567" s="10" t="s">
        <v>26</v>
      </c>
      <c r="H8567" s="10" t="s">
        <v>27</v>
      </c>
      <c r="I8567" s="10" t="s">
        <v>34</v>
      </c>
      <c r="O8567" s="10">
        <f t="shared" si="133"/>
        <v>1</v>
      </c>
    </row>
    <row r="8568" spans="2:15" x14ac:dyDescent="0.3">
      <c r="B8568" s="10">
        <v>2024</v>
      </c>
      <c r="C8568" s="10" t="s">
        <v>36</v>
      </c>
      <c r="D8568" s="10" t="s">
        <v>31</v>
      </c>
      <c r="E8568" s="10" t="s">
        <v>24</v>
      </c>
      <c r="F8568" s="10" t="s">
        <v>30</v>
      </c>
      <c r="G8568" s="10" t="s">
        <v>38</v>
      </c>
      <c r="H8568" s="10" t="s">
        <v>27</v>
      </c>
      <c r="I8568" s="10" t="s">
        <v>28</v>
      </c>
      <c r="O8568" s="10">
        <f t="shared" si="133"/>
        <v>1</v>
      </c>
    </row>
    <row r="8569" spans="2:15" x14ac:dyDescent="0.3">
      <c r="B8569" s="10">
        <v>2023</v>
      </c>
      <c r="C8569" s="10" t="s">
        <v>29</v>
      </c>
      <c r="D8569" s="10" t="s">
        <v>33</v>
      </c>
      <c r="E8569" s="10" t="s">
        <v>24</v>
      </c>
      <c r="F8569" s="10" t="s">
        <v>25</v>
      </c>
      <c r="G8569" s="10" t="s">
        <v>38</v>
      </c>
      <c r="H8569" s="10" t="s">
        <v>39</v>
      </c>
      <c r="I8569" s="10" t="s">
        <v>21</v>
      </c>
      <c r="O8569" s="10">
        <f t="shared" si="133"/>
        <v>1</v>
      </c>
    </row>
    <row r="8570" spans="2:15" x14ac:dyDescent="0.3">
      <c r="B8570" s="10">
        <v>2024</v>
      </c>
      <c r="C8570" s="10" t="s">
        <v>36</v>
      </c>
      <c r="D8570" s="10" t="s">
        <v>33</v>
      </c>
      <c r="E8570" s="10" t="s">
        <v>17</v>
      </c>
      <c r="F8570" s="10" t="s">
        <v>18</v>
      </c>
      <c r="G8570" s="10" t="s">
        <v>44</v>
      </c>
      <c r="H8570" s="10" t="s">
        <v>27</v>
      </c>
      <c r="I8570" s="10" t="s">
        <v>28</v>
      </c>
      <c r="O8570" s="10">
        <f t="shared" si="133"/>
        <v>1</v>
      </c>
    </row>
    <row r="8571" spans="2:15" x14ac:dyDescent="0.3">
      <c r="B8571" s="10">
        <v>2025</v>
      </c>
      <c r="C8571" s="10" t="s">
        <v>15</v>
      </c>
      <c r="D8571" s="10" t="s">
        <v>42</v>
      </c>
      <c r="E8571" s="10" t="s">
        <v>24</v>
      </c>
      <c r="F8571" s="10" t="s">
        <v>25</v>
      </c>
      <c r="G8571" s="10" t="s">
        <v>19</v>
      </c>
      <c r="H8571" s="10" t="s">
        <v>27</v>
      </c>
      <c r="I8571" s="10" t="s">
        <v>28</v>
      </c>
      <c r="O8571" s="10">
        <f t="shared" si="133"/>
        <v>1</v>
      </c>
    </row>
    <row r="8572" spans="2:15" x14ac:dyDescent="0.3">
      <c r="B8572" s="10">
        <v>2026</v>
      </c>
      <c r="C8572" s="10" t="s">
        <v>29</v>
      </c>
      <c r="D8572" s="10" t="s">
        <v>23</v>
      </c>
      <c r="E8572" s="10" t="s">
        <v>24</v>
      </c>
      <c r="F8572" s="10" t="s">
        <v>18</v>
      </c>
      <c r="G8572" s="10" t="s">
        <v>40</v>
      </c>
      <c r="H8572" s="10" t="s">
        <v>20</v>
      </c>
      <c r="I8572" s="10" t="s">
        <v>34</v>
      </c>
      <c r="O8572" s="10">
        <f t="shared" si="133"/>
        <v>1</v>
      </c>
    </row>
    <row r="8573" spans="2:15" x14ac:dyDescent="0.3">
      <c r="B8573" s="10">
        <v>2025</v>
      </c>
      <c r="C8573" s="10" t="s">
        <v>15</v>
      </c>
      <c r="D8573" s="10" t="s">
        <v>33</v>
      </c>
      <c r="E8573" s="10" t="s">
        <v>17</v>
      </c>
      <c r="F8573" s="10" t="s">
        <v>30</v>
      </c>
      <c r="G8573" s="10" t="s">
        <v>38</v>
      </c>
      <c r="H8573" s="10" t="s">
        <v>39</v>
      </c>
      <c r="I8573" s="10" t="s">
        <v>28</v>
      </c>
      <c r="O8573" s="10">
        <f t="shared" si="133"/>
        <v>1</v>
      </c>
    </row>
    <row r="8574" spans="2:15" x14ac:dyDescent="0.3">
      <c r="B8574" s="10">
        <v>2024</v>
      </c>
      <c r="C8574" s="10" t="s">
        <v>29</v>
      </c>
      <c r="D8574" s="10" t="s">
        <v>23</v>
      </c>
      <c r="E8574" s="10" t="s">
        <v>35</v>
      </c>
      <c r="F8574" s="10" t="s">
        <v>25</v>
      </c>
      <c r="G8574" s="10" t="s">
        <v>38</v>
      </c>
      <c r="H8574" s="10" t="s">
        <v>27</v>
      </c>
      <c r="I8574" s="10" t="s">
        <v>21</v>
      </c>
      <c r="O8574" s="10">
        <f t="shared" si="133"/>
        <v>1</v>
      </c>
    </row>
    <row r="8575" spans="2:15" x14ac:dyDescent="0.3">
      <c r="B8575" s="10">
        <v>2024</v>
      </c>
      <c r="C8575" s="10" t="s">
        <v>15</v>
      </c>
      <c r="D8575" s="10" t="s">
        <v>31</v>
      </c>
      <c r="E8575" s="10" t="s">
        <v>24</v>
      </c>
      <c r="F8575" s="10" t="s">
        <v>30</v>
      </c>
      <c r="G8575" s="10" t="s">
        <v>26</v>
      </c>
      <c r="H8575" s="10" t="s">
        <v>27</v>
      </c>
      <c r="I8575" s="10" t="s">
        <v>21</v>
      </c>
      <c r="O8575" s="10">
        <f t="shared" si="133"/>
        <v>1</v>
      </c>
    </row>
    <row r="8576" spans="2:15" x14ac:dyDescent="0.3">
      <c r="B8576" s="10">
        <v>2023</v>
      </c>
      <c r="C8576" s="10" t="s">
        <v>41</v>
      </c>
      <c r="D8576" s="10" t="s">
        <v>23</v>
      </c>
      <c r="E8576" s="10" t="s">
        <v>35</v>
      </c>
      <c r="F8576" s="10" t="s">
        <v>30</v>
      </c>
      <c r="G8576" s="10" t="s">
        <v>44</v>
      </c>
      <c r="H8576" s="10" t="s">
        <v>34</v>
      </c>
      <c r="I8576" s="10" t="s">
        <v>21</v>
      </c>
      <c r="O8576" s="10">
        <f t="shared" si="133"/>
        <v>1</v>
      </c>
    </row>
    <row r="8577" spans="2:15" x14ac:dyDescent="0.3">
      <c r="B8577" s="10">
        <v>2020</v>
      </c>
      <c r="C8577" s="10" t="s">
        <v>45</v>
      </c>
      <c r="D8577" s="10" t="s">
        <v>31</v>
      </c>
      <c r="E8577" s="10" t="s">
        <v>24</v>
      </c>
      <c r="F8577" s="10" t="s">
        <v>18</v>
      </c>
      <c r="G8577" s="10" t="s">
        <v>44</v>
      </c>
      <c r="H8577" s="10" t="s">
        <v>34</v>
      </c>
      <c r="I8577" s="10" t="s">
        <v>34</v>
      </c>
      <c r="O8577" s="10">
        <f t="shared" si="133"/>
        <v>1</v>
      </c>
    </row>
    <row r="8578" spans="2:15" x14ac:dyDescent="0.3">
      <c r="B8578" s="10">
        <v>2026</v>
      </c>
      <c r="C8578" s="10" t="s">
        <v>36</v>
      </c>
      <c r="D8578" s="10" t="s">
        <v>23</v>
      </c>
      <c r="E8578" s="10" t="s">
        <v>24</v>
      </c>
      <c r="F8578" s="10" t="s">
        <v>30</v>
      </c>
      <c r="G8578" s="10" t="s">
        <v>40</v>
      </c>
      <c r="H8578" s="10" t="s">
        <v>27</v>
      </c>
      <c r="I8578" s="10" t="s">
        <v>21</v>
      </c>
      <c r="O8578" s="10">
        <f t="shared" si="133"/>
        <v>1</v>
      </c>
    </row>
    <row r="8579" spans="2:15" x14ac:dyDescent="0.3">
      <c r="B8579" s="10">
        <v>2024</v>
      </c>
      <c r="C8579" s="10" t="s">
        <v>15</v>
      </c>
      <c r="D8579" s="10" t="s">
        <v>42</v>
      </c>
      <c r="E8579" s="10" t="s">
        <v>35</v>
      </c>
      <c r="F8579" s="10" t="s">
        <v>18</v>
      </c>
      <c r="G8579" s="10" t="s">
        <v>32</v>
      </c>
      <c r="H8579" s="10" t="s">
        <v>34</v>
      </c>
      <c r="I8579" s="10" t="s">
        <v>28</v>
      </c>
      <c r="O8579" s="10">
        <f t="shared" si="133"/>
        <v>1</v>
      </c>
    </row>
    <row r="8580" spans="2:15" x14ac:dyDescent="0.3">
      <c r="B8580" s="10">
        <v>2020</v>
      </c>
      <c r="C8580" s="10" t="s">
        <v>15</v>
      </c>
      <c r="D8580" s="10" t="s">
        <v>37</v>
      </c>
      <c r="E8580" s="10" t="s">
        <v>24</v>
      </c>
      <c r="F8580" s="10" t="s">
        <v>18</v>
      </c>
      <c r="G8580" s="10" t="s">
        <v>19</v>
      </c>
      <c r="H8580" s="10" t="s">
        <v>39</v>
      </c>
      <c r="I8580" s="10" t="s">
        <v>21</v>
      </c>
      <c r="O8580" s="10">
        <f t="shared" si="133"/>
        <v>1</v>
      </c>
    </row>
    <row r="8581" spans="2:15" x14ac:dyDescent="0.3">
      <c r="B8581" s="10">
        <v>2020</v>
      </c>
      <c r="C8581" s="10" t="s">
        <v>43</v>
      </c>
      <c r="D8581" s="10" t="s">
        <v>33</v>
      </c>
      <c r="E8581" s="10" t="s">
        <v>24</v>
      </c>
      <c r="F8581" s="10" t="s">
        <v>18</v>
      </c>
      <c r="G8581" s="10" t="s">
        <v>26</v>
      </c>
      <c r="H8581" s="10" t="s">
        <v>20</v>
      </c>
      <c r="I8581" s="10" t="s">
        <v>28</v>
      </c>
      <c r="O8581" s="10">
        <f t="shared" ref="O8581:O8644" si="134">SUBTOTAL(103,B8581)</f>
        <v>1</v>
      </c>
    </row>
    <row r="8582" spans="2:15" x14ac:dyDescent="0.3">
      <c r="B8582" s="10">
        <v>2026</v>
      </c>
      <c r="C8582" s="10" t="s">
        <v>41</v>
      </c>
      <c r="D8582" s="10" t="s">
        <v>31</v>
      </c>
      <c r="E8582" s="10" t="s">
        <v>17</v>
      </c>
      <c r="F8582" s="10" t="s">
        <v>30</v>
      </c>
      <c r="G8582" s="10" t="s">
        <v>26</v>
      </c>
      <c r="H8582" s="10" t="s">
        <v>27</v>
      </c>
      <c r="I8582" s="10" t="s">
        <v>28</v>
      </c>
      <c r="O8582" s="10">
        <f t="shared" si="134"/>
        <v>1</v>
      </c>
    </row>
    <row r="8583" spans="2:15" x14ac:dyDescent="0.3">
      <c r="B8583" s="10">
        <v>2025</v>
      </c>
      <c r="C8583" s="10" t="s">
        <v>41</v>
      </c>
      <c r="D8583" s="10" t="s">
        <v>23</v>
      </c>
      <c r="E8583" s="10" t="s">
        <v>17</v>
      </c>
      <c r="F8583" s="10" t="s">
        <v>18</v>
      </c>
      <c r="G8583" s="10" t="s">
        <v>19</v>
      </c>
      <c r="H8583" s="10" t="s">
        <v>20</v>
      </c>
      <c r="I8583" s="10" t="s">
        <v>28</v>
      </c>
      <c r="O8583" s="10">
        <f t="shared" si="134"/>
        <v>1</v>
      </c>
    </row>
    <row r="8584" spans="2:15" x14ac:dyDescent="0.3">
      <c r="B8584" s="10">
        <v>2025</v>
      </c>
      <c r="C8584" s="10" t="s">
        <v>45</v>
      </c>
      <c r="D8584" s="10" t="s">
        <v>16</v>
      </c>
      <c r="E8584" s="10" t="s">
        <v>17</v>
      </c>
      <c r="F8584" s="10" t="s">
        <v>25</v>
      </c>
      <c r="G8584" s="10" t="s">
        <v>40</v>
      </c>
      <c r="H8584" s="10" t="s">
        <v>27</v>
      </c>
      <c r="I8584" s="10" t="s">
        <v>28</v>
      </c>
      <c r="O8584" s="10">
        <f t="shared" si="134"/>
        <v>1</v>
      </c>
    </row>
    <row r="8585" spans="2:15" x14ac:dyDescent="0.3">
      <c r="B8585" s="10">
        <v>2023</v>
      </c>
      <c r="C8585" s="10" t="s">
        <v>29</v>
      </c>
      <c r="D8585" s="10" t="s">
        <v>42</v>
      </c>
      <c r="E8585" s="10" t="s">
        <v>24</v>
      </c>
      <c r="F8585" s="10" t="s">
        <v>25</v>
      </c>
      <c r="G8585" s="10" t="s">
        <v>19</v>
      </c>
      <c r="H8585" s="10" t="s">
        <v>27</v>
      </c>
      <c r="I8585" s="10" t="s">
        <v>34</v>
      </c>
      <c r="O8585" s="10">
        <f t="shared" si="134"/>
        <v>1</v>
      </c>
    </row>
    <row r="8586" spans="2:15" x14ac:dyDescent="0.3">
      <c r="B8586" s="10">
        <v>2022</v>
      </c>
      <c r="C8586" s="10" t="s">
        <v>41</v>
      </c>
      <c r="D8586" s="10" t="s">
        <v>31</v>
      </c>
      <c r="E8586" s="10" t="s">
        <v>17</v>
      </c>
      <c r="F8586" s="10" t="s">
        <v>18</v>
      </c>
      <c r="G8586" s="10" t="s">
        <v>32</v>
      </c>
      <c r="H8586" s="10" t="s">
        <v>34</v>
      </c>
      <c r="I8586" s="10" t="s">
        <v>21</v>
      </c>
      <c r="O8586" s="10">
        <f t="shared" si="134"/>
        <v>1</v>
      </c>
    </row>
    <row r="8587" spans="2:15" x14ac:dyDescent="0.3">
      <c r="B8587" s="10">
        <v>2021</v>
      </c>
      <c r="C8587" s="10" t="s">
        <v>22</v>
      </c>
      <c r="D8587" s="10" t="s">
        <v>16</v>
      </c>
      <c r="E8587" s="10" t="s">
        <v>35</v>
      </c>
      <c r="F8587" s="10" t="s">
        <v>30</v>
      </c>
      <c r="G8587" s="10" t="s">
        <v>26</v>
      </c>
      <c r="H8587" s="10" t="s">
        <v>34</v>
      </c>
      <c r="I8587" s="10" t="s">
        <v>34</v>
      </c>
      <c r="O8587" s="10">
        <f t="shared" si="134"/>
        <v>1</v>
      </c>
    </row>
    <row r="8588" spans="2:15" x14ac:dyDescent="0.3">
      <c r="B8588" s="10">
        <v>2025</v>
      </c>
      <c r="C8588" s="10" t="s">
        <v>22</v>
      </c>
      <c r="D8588" s="10" t="s">
        <v>37</v>
      </c>
      <c r="E8588" s="10" t="s">
        <v>24</v>
      </c>
      <c r="F8588" s="10" t="s">
        <v>30</v>
      </c>
      <c r="G8588" s="10" t="s">
        <v>32</v>
      </c>
      <c r="H8588" s="10" t="s">
        <v>34</v>
      </c>
      <c r="I8588" s="10" t="s">
        <v>28</v>
      </c>
      <c r="O8588" s="10">
        <f t="shared" si="134"/>
        <v>1</v>
      </c>
    </row>
    <row r="8589" spans="2:15" x14ac:dyDescent="0.3">
      <c r="B8589" s="10">
        <v>2022</v>
      </c>
      <c r="C8589" s="10" t="s">
        <v>45</v>
      </c>
      <c r="D8589" s="10" t="s">
        <v>42</v>
      </c>
      <c r="E8589" s="10" t="s">
        <v>17</v>
      </c>
      <c r="F8589" s="10" t="s">
        <v>30</v>
      </c>
      <c r="G8589" s="10" t="s">
        <v>44</v>
      </c>
      <c r="H8589" s="10" t="s">
        <v>39</v>
      </c>
      <c r="I8589" s="10" t="s">
        <v>34</v>
      </c>
      <c r="O8589" s="10">
        <f t="shared" si="134"/>
        <v>1</v>
      </c>
    </row>
    <row r="8590" spans="2:15" x14ac:dyDescent="0.3">
      <c r="B8590" s="10">
        <v>2024</v>
      </c>
      <c r="C8590" s="10" t="s">
        <v>15</v>
      </c>
      <c r="D8590" s="10" t="s">
        <v>37</v>
      </c>
      <c r="E8590" s="10" t="s">
        <v>35</v>
      </c>
      <c r="F8590" s="10" t="s">
        <v>18</v>
      </c>
      <c r="G8590" s="10" t="s">
        <v>38</v>
      </c>
      <c r="H8590" s="10" t="s">
        <v>34</v>
      </c>
      <c r="I8590" s="10" t="s">
        <v>21</v>
      </c>
      <c r="O8590" s="10">
        <f t="shared" si="134"/>
        <v>1</v>
      </c>
    </row>
    <row r="8591" spans="2:15" x14ac:dyDescent="0.3">
      <c r="B8591" s="10">
        <v>2023</v>
      </c>
      <c r="C8591" s="10" t="s">
        <v>41</v>
      </c>
      <c r="D8591" s="10" t="s">
        <v>16</v>
      </c>
      <c r="E8591" s="10" t="s">
        <v>35</v>
      </c>
      <c r="F8591" s="10" t="s">
        <v>25</v>
      </c>
      <c r="G8591" s="10" t="s">
        <v>44</v>
      </c>
      <c r="H8591" s="10" t="s">
        <v>20</v>
      </c>
      <c r="I8591" s="10" t="s">
        <v>21</v>
      </c>
      <c r="O8591" s="10">
        <f t="shared" si="134"/>
        <v>1</v>
      </c>
    </row>
    <row r="8592" spans="2:15" x14ac:dyDescent="0.3">
      <c r="B8592" s="10">
        <v>2025</v>
      </c>
      <c r="C8592" s="10" t="s">
        <v>45</v>
      </c>
      <c r="D8592" s="10" t="s">
        <v>31</v>
      </c>
      <c r="E8592" s="10" t="s">
        <v>35</v>
      </c>
      <c r="F8592" s="10" t="s">
        <v>25</v>
      </c>
      <c r="G8592" s="10" t="s">
        <v>26</v>
      </c>
      <c r="H8592" s="10" t="s">
        <v>27</v>
      </c>
      <c r="I8592" s="10" t="s">
        <v>28</v>
      </c>
      <c r="O8592" s="10">
        <f t="shared" si="134"/>
        <v>1</v>
      </c>
    </row>
    <row r="8593" spans="2:15" x14ac:dyDescent="0.3">
      <c r="B8593" s="10">
        <v>2024</v>
      </c>
      <c r="C8593" s="10" t="s">
        <v>45</v>
      </c>
      <c r="D8593" s="10" t="s">
        <v>37</v>
      </c>
      <c r="E8593" s="10" t="s">
        <v>35</v>
      </c>
      <c r="F8593" s="10" t="s">
        <v>18</v>
      </c>
      <c r="G8593" s="10" t="s">
        <v>38</v>
      </c>
      <c r="H8593" s="10" t="s">
        <v>34</v>
      </c>
      <c r="I8593" s="10" t="s">
        <v>21</v>
      </c>
      <c r="O8593" s="10">
        <f t="shared" si="134"/>
        <v>1</v>
      </c>
    </row>
    <row r="8594" spans="2:15" x14ac:dyDescent="0.3">
      <c r="B8594" s="10">
        <v>2023</v>
      </c>
      <c r="C8594" s="10" t="s">
        <v>29</v>
      </c>
      <c r="D8594" s="10" t="s">
        <v>37</v>
      </c>
      <c r="E8594" s="10" t="s">
        <v>17</v>
      </c>
      <c r="F8594" s="10" t="s">
        <v>30</v>
      </c>
      <c r="G8594" s="10" t="s">
        <v>40</v>
      </c>
      <c r="H8594" s="10" t="s">
        <v>20</v>
      </c>
      <c r="I8594" s="10" t="s">
        <v>28</v>
      </c>
      <c r="O8594" s="10">
        <f t="shared" si="134"/>
        <v>1</v>
      </c>
    </row>
    <row r="8595" spans="2:15" x14ac:dyDescent="0.3">
      <c r="B8595" s="10">
        <v>2025</v>
      </c>
      <c r="C8595" s="10" t="s">
        <v>29</v>
      </c>
      <c r="D8595" s="10" t="s">
        <v>33</v>
      </c>
      <c r="E8595" s="10" t="s">
        <v>17</v>
      </c>
      <c r="F8595" s="10" t="s">
        <v>30</v>
      </c>
      <c r="G8595" s="10" t="s">
        <v>26</v>
      </c>
      <c r="H8595" s="10" t="s">
        <v>20</v>
      </c>
      <c r="I8595" s="10" t="s">
        <v>28</v>
      </c>
      <c r="O8595" s="10">
        <f t="shared" si="134"/>
        <v>1</v>
      </c>
    </row>
    <row r="8596" spans="2:15" x14ac:dyDescent="0.3">
      <c r="B8596" s="10">
        <v>2023</v>
      </c>
      <c r="C8596" s="10" t="s">
        <v>22</v>
      </c>
      <c r="D8596" s="10" t="s">
        <v>33</v>
      </c>
      <c r="E8596" s="10" t="s">
        <v>35</v>
      </c>
      <c r="F8596" s="10" t="s">
        <v>25</v>
      </c>
      <c r="G8596" s="10" t="s">
        <v>32</v>
      </c>
      <c r="H8596" s="10" t="s">
        <v>39</v>
      </c>
      <c r="I8596" s="10" t="s">
        <v>34</v>
      </c>
      <c r="O8596" s="10">
        <f t="shared" si="134"/>
        <v>1</v>
      </c>
    </row>
    <row r="8597" spans="2:15" x14ac:dyDescent="0.3">
      <c r="B8597" s="10">
        <v>2023</v>
      </c>
      <c r="C8597" s="10" t="s">
        <v>41</v>
      </c>
      <c r="D8597" s="10" t="s">
        <v>37</v>
      </c>
      <c r="E8597" s="10" t="s">
        <v>35</v>
      </c>
      <c r="F8597" s="10" t="s">
        <v>30</v>
      </c>
      <c r="G8597" s="10" t="s">
        <v>44</v>
      </c>
      <c r="H8597" s="10" t="s">
        <v>27</v>
      </c>
      <c r="I8597" s="10" t="s">
        <v>28</v>
      </c>
      <c r="O8597" s="10">
        <f t="shared" si="134"/>
        <v>1</v>
      </c>
    </row>
    <row r="8598" spans="2:15" x14ac:dyDescent="0.3">
      <c r="B8598" s="10">
        <v>2024</v>
      </c>
      <c r="C8598" s="10" t="s">
        <v>45</v>
      </c>
      <c r="D8598" s="10" t="s">
        <v>42</v>
      </c>
      <c r="E8598" s="10" t="s">
        <v>35</v>
      </c>
      <c r="F8598" s="10" t="s">
        <v>25</v>
      </c>
      <c r="G8598" s="10" t="s">
        <v>38</v>
      </c>
      <c r="H8598" s="10" t="s">
        <v>27</v>
      </c>
      <c r="I8598" s="10" t="s">
        <v>21</v>
      </c>
      <c r="O8598" s="10">
        <f t="shared" si="134"/>
        <v>1</v>
      </c>
    </row>
    <row r="8599" spans="2:15" x14ac:dyDescent="0.3">
      <c r="B8599" s="10">
        <v>2023</v>
      </c>
      <c r="C8599" s="10" t="s">
        <v>36</v>
      </c>
      <c r="D8599" s="10" t="s">
        <v>16</v>
      </c>
      <c r="E8599" s="10" t="s">
        <v>17</v>
      </c>
      <c r="F8599" s="10" t="s">
        <v>30</v>
      </c>
      <c r="G8599" s="10" t="s">
        <v>26</v>
      </c>
      <c r="H8599" s="10" t="s">
        <v>34</v>
      </c>
      <c r="I8599" s="10" t="s">
        <v>28</v>
      </c>
      <c r="O8599" s="10">
        <f t="shared" si="134"/>
        <v>1</v>
      </c>
    </row>
    <row r="8600" spans="2:15" x14ac:dyDescent="0.3">
      <c r="B8600" s="10">
        <v>2021</v>
      </c>
      <c r="C8600" s="10" t="s">
        <v>36</v>
      </c>
      <c r="D8600" s="10" t="s">
        <v>42</v>
      </c>
      <c r="E8600" s="10" t="s">
        <v>24</v>
      </c>
      <c r="F8600" s="10" t="s">
        <v>18</v>
      </c>
      <c r="G8600" s="10" t="s">
        <v>38</v>
      </c>
      <c r="H8600" s="10" t="s">
        <v>20</v>
      </c>
      <c r="I8600" s="10" t="s">
        <v>34</v>
      </c>
      <c r="O8600" s="10">
        <f t="shared" si="134"/>
        <v>1</v>
      </c>
    </row>
    <row r="8601" spans="2:15" x14ac:dyDescent="0.3">
      <c r="B8601" s="10">
        <v>2026</v>
      </c>
      <c r="C8601" s="10" t="s">
        <v>22</v>
      </c>
      <c r="D8601" s="10" t="s">
        <v>42</v>
      </c>
      <c r="E8601" s="10" t="s">
        <v>17</v>
      </c>
      <c r="F8601" s="10" t="s">
        <v>30</v>
      </c>
      <c r="G8601" s="10" t="s">
        <v>44</v>
      </c>
      <c r="H8601" s="10" t="s">
        <v>39</v>
      </c>
      <c r="I8601" s="10" t="s">
        <v>28</v>
      </c>
      <c r="O8601" s="10">
        <f t="shared" si="134"/>
        <v>1</v>
      </c>
    </row>
    <row r="8602" spans="2:15" x14ac:dyDescent="0.3">
      <c r="B8602" s="10">
        <v>2024</v>
      </c>
      <c r="C8602" s="10" t="s">
        <v>45</v>
      </c>
      <c r="D8602" s="10" t="s">
        <v>33</v>
      </c>
      <c r="E8602" s="10" t="s">
        <v>35</v>
      </c>
      <c r="F8602" s="10" t="s">
        <v>30</v>
      </c>
      <c r="G8602" s="10" t="s">
        <v>32</v>
      </c>
      <c r="H8602" s="10" t="s">
        <v>27</v>
      </c>
      <c r="I8602" s="10" t="s">
        <v>34</v>
      </c>
      <c r="O8602" s="10">
        <f t="shared" si="134"/>
        <v>1</v>
      </c>
    </row>
    <row r="8603" spans="2:15" x14ac:dyDescent="0.3">
      <c r="B8603" s="10">
        <v>2020</v>
      </c>
      <c r="C8603" s="10" t="s">
        <v>15</v>
      </c>
      <c r="D8603" s="10" t="s">
        <v>37</v>
      </c>
      <c r="E8603" s="10" t="s">
        <v>24</v>
      </c>
      <c r="F8603" s="10" t="s">
        <v>25</v>
      </c>
      <c r="G8603" s="10" t="s">
        <v>26</v>
      </c>
      <c r="H8603" s="10" t="s">
        <v>20</v>
      </c>
      <c r="I8603" s="10" t="s">
        <v>21</v>
      </c>
      <c r="O8603" s="10">
        <f t="shared" si="134"/>
        <v>1</v>
      </c>
    </row>
    <row r="8604" spans="2:15" x14ac:dyDescent="0.3">
      <c r="B8604" s="10">
        <v>2023</v>
      </c>
      <c r="C8604" s="10" t="s">
        <v>15</v>
      </c>
      <c r="D8604" s="10" t="s">
        <v>33</v>
      </c>
      <c r="E8604" s="10" t="s">
        <v>35</v>
      </c>
      <c r="F8604" s="10" t="s">
        <v>18</v>
      </c>
      <c r="G8604" s="10" t="s">
        <v>32</v>
      </c>
      <c r="H8604" s="10" t="s">
        <v>34</v>
      </c>
      <c r="I8604" s="10" t="s">
        <v>21</v>
      </c>
      <c r="O8604" s="10">
        <f t="shared" si="134"/>
        <v>1</v>
      </c>
    </row>
    <row r="8605" spans="2:15" x14ac:dyDescent="0.3">
      <c r="B8605" s="10">
        <v>2022</v>
      </c>
      <c r="C8605" s="10" t="s">
        <v>22</v>
      </c>
      <c r="D8605" s="10" t="s">
        <v>33</v>
      </c>
      <c r="E8605" s="10" t="s">
        <v>35</v>
      </c>
      <c r="F8605" s="10" t="s">
        <v>30</v>
      </c>
      <c r="G8605" s="10" t="s">
        <v>40</v>
      </c>
      <c r="H8605" s="10" t="s">
        <v>27</v>
      </c>
      <c r="I8605" s="10" t="s">
        <v>34</v>
      </c>
      <c r="O8605" s="10">
        <f t="shared" si="134"/>
        <v>1</v>
      </c>
    </row>
    <row r="8606" spans="2:15" x14ac:dyDescent="0.3">
      <c r="B8606" s="10">
        <v>2021</v>
      </c>
      <c r="C8606" s="10" t="s">
        <v>41</v>
      </c>
      <c r="D8606" s="10" t="s">
        <v>42</v>
      </c>
      <c r="E8606" s="10" t="s">
        <v>35</v>
      </c>
      <c r="F8606" s="10" t="s">
        <v>30</v>
      </c>
      <c r="G8606" s="10" t="s">
        <v>26</v>
      </c>
      <c r="H8606" s="10" t="s">
        <v>39</v>
      </c>
      <c r="I8606" s="10" t="s">
        <v>28</v>
      </c>
      <c r="O8606" s="10">
        <f t="shared" si="134"/>
        <v>1</v>
      </c>
    </row>
    <row r="8607" spans="2:15" x14ac:dyDescent="0.3">
      <c r="B8607" s="10">
        <v>2021</v>
      </c>
      <c r="C8607" s="10" t="s">
        <v>43</v>
      </c>
      <c r="D8607" s="10" t="s">
        <v>23</v>
      </c>
      <c r="E8607" s="10" t="s">
        <v>24</v>
      </c>
      <c r="F8607" s="10" t="s">
        <v>18</v>
      </c>
      <c r="G8607" s="10" t="s">
        <v>26</v>
      </c>
      <c r="H8607" s="10" t="s">
        <v>34</v>
      </c>
      <c r="I8607" s="10" t="s">
        <v>21</v>
      </c>
      <c r="O8607" s="10">
        <f t="shared" si="134"/>
        <v>1</v>
      </c>
    </row>
    <row r="8608" spans="2:15" x14ac:dyDescent="0.3">
      <c r="B8608" s="10">
        <v>2021</v>
      </c>
      <c r="C8608" s="10" t="s">
        <v>45</v>
      </c>
      <c r="D8608" s="10" t="s">
        <v>23</v>
      </c>
      <c r="E8608" s="10" t="s">
        <v>17</v>
      </c>
      <c r="F8608" s="10" t="s">
        <v>30</v>
      </c>
      <c r="G8608" s="10" t="s">
        <v>19</v>
      </c>
      <c r="H8608" s="10" t="s">
        <v>20</v>
      </c>
      <c r="I8608" s="10" t="s">
        <v>28</v>
      </c>
      <c r="O8608" s="10">
        <f t="shared" si="134"/>
        <v>1</v>
      </c>
    </row>
    <row r="8609" spans="2:15" x14ac:dyDescent="0.3">
      <c r="B8609" s="10">
        <v>2023</v>
      </c>
      <c r="C8609" s="10" t="s">
        <v>36</v>
      </c>
      <c r="D8609" s="10" t="s">
        <v>42</v>
      </c>
      <c r="E8609" s="10" t="s">
        <v>35</v>
      </c>
      <c r="F8609" s="10" t="s">
        <v>25</v>
      </c>
      <c r="G8609" s="10" t="s">
        <v>44</v>
      </c>
      <c r="H8609" s="10" t="s">
        <v>27</v>
      </c>
      <c r="I8609" s="10" t="s">
        <v>21</v>
      </c>
      <c r="O8609" s="10">
        <f t="shared" si="134"/>
        <v>1</v>
      </c>
    </row>
    <row r="8610" spans="2:15" x14ac:dyDescent="0.3">
      <c r="B8610" s="10">
        <v>2022</v>
      </c>
      <c r="C8610" s="10" t="s">
        <v>29</v>
      </c>
      <c r="D8610" s="10" t="s">
        <v>31</v>
      </c>
      <c r="E8610" s="10" t="s">
        <v>35</v>
      </c>
      <c r="F8610" s="10" t="s">
        <v>18</v>
      </c>
      <c r="G8610" s="10" t="s">
        <v>26</v>
      </c>
      <c r="H8610" s="10" t="s">
        <v>20</v>
      </c>
      <c r="I8610" s="10" t="s">
        <v>34</v>
      </c>
      <c r="O8610" s="10">
        <f t="shared" si="134"/>
        <v>1</v>
      </c>
    </row>
    <row r="8611" spans="2:15" x14ac:dyDescent="0.3">
      <c r="B8611" s="10">
        <v>2024</v>
      </c>
      <c r="C8611" s="10" t="s">
        <v>45</v>
      </c>
      <c r="D8611" s="10" t="s">
        <v>31</v>
      </c>
      <c r="E8611" s="10" t="s">
        <v>17</v>
      </c>
      <c r="F8611" s="10" t="s">
        <v>30</v>
      </c>
      <c r="G8611" s="10" t="s">
        <v>26</v>
      </c>
      <c r="H8611" s="10" t="s">
        <v>34</v>
      </c>
      <c r="I8611" s="10" t="s">
        <v>34</v>
      </c>
      <c r="O8611" s="10">
        <f t="shared" si="134"/>
        <v>1</v>
      </c>
    </row>
    <row r="8612" spans="2:15" x14ac:dyDescent="0.3">
      <c r="B8612" s="10">
        <v>2022</v>
      </c>
      <c r="C8612" s="10" t="s">
        <v>43</v>
      </c>
      <c r="D8612" s="10" t="s">
        <v>16</v>
      </c>
      <c r="E8612" s="10" t="s">
        <v>35</v>
      </c>
      <c r="F8612" s="10" t="s">
        <v>30</v>
      </c>
      <c r="G8612" s="10" t="s">
        <v>19</v>
      </c>
      <c r="H8612" s="10" t="s">
        <v>34</v>
      </c>
      <c r="I8612" s="10" t="s">
        <v>21</v>
      </c>
      <c r="O8612" s="10">
        <f t="shared" si="134"/>
        <v>1</v>
      </c>
    </row>
    <row r="8613" spans="2:15" x14ac:dyDescent="0.3">
      <c r="B8613" s="10">
        <v>2022</v>
      </c>
      <c r="C8613" s="10" t="s">
        <v>15</v>
      </c>
      <c r="D8613" s="10" t="s">
        <v>31</v>
      </c>
      <c r="E8613" s="10" t="s">
        <v>35</v>
      </c>
      <c r="F8613" s="10" t="s">
        <v>18</v>
      </c>
      <c r="G8613" s="10" t="s">
        <v>38</v>
      </c>
      <c r="H8613" s="10" t="s">
        <v>34</v>
      </c>
      <c r="I8613" s="10" t="s">
        <v>28</v>
      </c>
      <c r="O8613" s="10">
        <f t="shared" si="134"/>
        <v>1</v>
      </c>
    </row>
    <row r="8614" spans="2:15" x14ac:dyDescent="0.3">
      <c r="B8614" s="10">
        <v>2023</v>
      </c>
      <c r="C8614" s="10" t="s">
        <v>29</v>
      </c>
      <c r="D8614" s="10" t="s">
        <v>42</v>
      </c>
      <c r="E8614" s="10" t="s">
        <v>35</v>
      </c>
      <c r="F8614" s="10" t="s">
        <v>25</v>
      </c>
      <c r="G8614" s="10" t="s">
        <v>40</v>
      </c>
      <c r="H8614" s="10" t="s">
        <v>20</v>
      </c>
      <c r="I8614" s="10" t="s">
        <v>34</v>
      </c>
      <c r="O8614" s="10">
        <f t="shared" si="134"/>
        <v>1</v>
      </c>
    </row>
    <row r="8615" spans="2:15" x14ac:dyDescent="0.3">
      <c r="B8615" s="10">
        <v>2021</v>
      </c>
      <c r="C8615" s="10" t="s">
        <v>41</v>
      </c>
      <c r="D8615" s="10" t="s">
        <v>33</v>
      </c>
      <c r="E8615" s="10" t="s">
        <v>24</v>
      </c>
      <c r="F8615" s="10" t="s">
        <v>18</v>
      </c>
      <c r="G8615" s="10" t="s">
        <v>40</v>
      </c>
      <c r="H8615" s="10" t="s">
        <v>27</v>
      </c>
      <c r="I8615" s="10" t="s">
        <v>21</v>
      </c>
      <c r="O8615" s="10">
        <f t="shared" si="134"/>
        <v>1</v>
      </c>
    </row>
    <row r="8616" spans="2:15" x14ac:dyDescent="0.3">
      <c r="B8616" s="10">
        <v>2022</v>
      </c>
      <c r="C8616" s="10" t="s">
        <v>43</v>
      </c>
      <c r="D8616" s="10" t="s">
        <v>33</v>
      </c>
      <c r="E8616" s="10" t="s">
        <v>17</v>
      </c>
      <c r="F8616" s="10" t="s">
        <v>30</v>
      </c>
      <c r="G8616" s="10" t="s">
        <v>32</v>
      </c>
      <c r="H8616" s="10" t="s">
        <v>27</v>
      </c>
      <c r="I8616" s="10" t="s">
        <v>21</v>
      </c>
      <c r="O8616" s="10">
        <f t="shared" si="134"/>
        <v>1</v>
      </c>
    </row>
    <row r="8617" spans="2:15" x14ac:dyDescent="0.3">
      <c r="B8617" s="10">
        <v>2022</v>
      </c>
      <c r="C8617" s="10" t="s">
        <v>43</v>
      </c>
      <c r="D8617" s="10" t="s">
        <v>31</v>
      </c>
      <c r="E8617" s="10" t="s">
        <v>35</v>
      </c>
      <c r="F8617" s="10" t="s">
        <v>18</v>
      </c>
      <c r="G8617" s="10" t="s">
        <v>44</v>
      </c>
      <c r="H8617" s="10" t="s">
        <v>34</v>
      </c>
      <c r="I8617" s="10" t="s">
        <v>34</v>
      </c>
      <c r="O8617" s="10">
        <f t="shared" si="134"/>
        <v>1</v>
      </c>
    </row>
    <row r="8618" spans="2:15" x14ac:dyDescent="0.3">
      <c r="B8618" s="10">
        <v>2026</v>
      </c>
      <c r="C8618" s="10" t="s">
        <v>36</v>
      </c>
      <c r="D8618" s="10" t="s">
        <v>33</v>
      </c>
      <c r="E8618" s="10" t="s">
        <v>24</v>
      </c>
      <c r="F8618" s="10" t="s">
        <v>30</v>
      </c>
      <c r="G8618" s="10" t="s">
        <v>38</v>
      </c>
      <c r="H8618" s="10" t="s">
        <v>34</v>
      </c>
      <c r="I8618" s="10" t="s">
        <v>21</v>
      </c>
      <c r="O8618" s="10">
        <f t="shared" si="134"/>
        <v>1</v>
      </c>
    </row>
    <row r="8619" spans="2:15" x14ac:dyDescent="0.3">
      <c r="B8619" s="10">
        <v>2025</v>
      </c>
      <c r="C8619" s="10" t="s">
        <v>43</v>
      </c>
      <c r="D8619" s="10" t="s">
        <v>42</v>
      </c>
      <c r="E8619" s="10" t="s">
        <v>35</v>
      </c>
      <c r="F8619" s="10" t="s">
        <v>18</v>
      </c>
      <c r="G8619" s="10" t="s">
        <v>26</v>
      </c>
      <c r="H8619" s="10" t="s">
        <v>27</v>
      </c>
      <c r="I8619" s="10" t="s">
        <v>28</v>
      </c>
      <c r="O8619" s="10">
        <f t="shared" si="134"/>
        <v>1</v>
      </c>
    </row>
    <row r="8620" spans="2:15" x14ac:dyDescent="0.3">
      <c r="B8620" s="10">
        <v>2023</v>
      </c>
      <c r="C8620" s="10" t="s">
        <v>29</v>
      </c>
      <c r="D8620" s="10" t="s">
        <v>33</v>
      </c>
      <c r="E8620" s="10" t="s">
        <v>24</v>
      </c>
      <c r="F8620" s="10" t="s">
        <v>25</v>
      </c>
      <c r="G8620" s="10" t="s">
        <v>32</v>
      </c>
      <c r="H8620" s="10" t="s">
        <v>34</v>
      </c>
      <c r="I8620" s="10" t="s">
        <v>28</v>
      </c>
      <c r="O8620" s="10">
        <f t="shared" si="134"/>
        <v>1</v>
      </c>
    </row>
    <row r="8621" spans="2:15" x14ac:dyDescent="0.3">
      <c r="B8621" s="10">
        <v>2023</v>
      </c>
      <c r="C8621" s="10" t="s">
        <v>45</v>
      </c>
      <c r="D8621" s="10" t="s">
        <v>33</v>
      </c>
      <c r="E8621" s="10" t="s">
        <v>24</v>
      </c>
      <c r="F8621" s="10" t="s">
        <v>30</v>
      </c>
      <c r="G8621" s="10" t="s">
        <v>32</v>
      </c>
      <c r="H8621" s="10" t="s">
        <v>27</v>
      </c>
      <c r="I8621" s="10" t="s">
        <v>28</v>
      </c>
      <c r="O8621" s="10">
        <f t="shared" si="134"/>
        <v>1</v>
      </c>
    </row>
    <row r="8622" spans="2:15" x14ac:dyDescent="0.3">
      <c r="B8622" s="10">
        <v>2024</v>
      </c>
      <c r="C8622" s="10" t="s">
        <v>41</v>
      </c>
      <c r="D8622" s="10" t="s">
        <v>16</v>
      </c>
      <c r="E8622" s="10" t="s">
        <v>35</v>
      </c>
      <c r="F8622" s="10" t="s">
        <v>18</v>
      </c>
      <c r="G8622" s="10" t="s">
        <v>40</v>
      </c>
      <c r="H8622" s="10" t="s">
        <v>34</v>
      </c>
      <c r="I8622" s="10" t="s">
        <v>34</v>
      </c>
      <c r="O8622" s="10">
        <f t="shared" si="134"/>
        <v>1</v>
      </c>
    </row>
    <row r="8623" spans="2:15" x14ac:dyDescent="0.3">
      <c r="B8623" s="10">
        <v>2024</v>
      </c>
      <c r="C8623" s="10" t="s">
        <v>45</v>
      </c>
      <c r="D8623" s="10" t="s">
        <v>23</v>
      </c>
      <c r="E8623" s="10" t="s">
        <v>24</v>
      </c>
      <c r="F8623" s="10" t="s">
        <v>25</v>
      </c>
      <c r="G8623" s="10" t="s">
        <v>26</v>
      </c>
      <c r="H8623" s="10" t="s">
        <v>39</v>
      </c>
      <c r="I8623" s="10" t="s">
        <v>21</v>
      </c>
      <c r="O8623" s="10">
        <f t="shared" si="134"/>
        <v>1</v>
      </c>
    </row>
    <row r="8624" spans="2:15" x14ac:dyDescent="0.3">
      <c r="B8624" s="10">
        <v>2026</v>
      </c>
      <c r="C8624" s="10" t="s">
        <v>41</v>
      </c>
      <c r="D8624" s="10" t="s">
        <v>16</v>
      </c>
      <c r="E8624" s="10" t="s">
        <v>35</v>
      </c>
      <c r="F8624" s="10" t="s">
        <v>30</v>
      </c>
      <c r="G8624" s="10" t="s">
        <v>26</v>
      </c>
      <c r="H8624" s="10" t="s">
        <v>20</v>
      </c>
      <c r="I8624" s="10" t="s">
        <v>34</v>
      </c>
      <c r="O8624" s="10">
        <f t="shared" si="134"/>
        <v>1</v>
      </c>
    </row>
    <row r="8625" spans="2:15" x14ac:dyDescent="0.3">
      <c r="B8625" s="10">
        <v>2024</v>
      </c>
      <c r="C8625" s="10" t="s">
        <v>41</v>
      </c>
      <c r="D8625" s="10" t="s">
        <v>16</v>
      </c>
      <c r="E8625" s="10" t="s">
        <v>24</v>
      </c>
      <c r="F8625" s="10" t="s">
        <v>30</v>
      </c>
      <c r="G8625" s="10" t="s">
        <v>19</v>
      </c>
      <c r="H8625" s="10" t="s">
        <v>27</v>
      </c>
      <c r="I8625" s="10" t="s">
        <v>34</v>
      </c>
      <c r="O8625" s="10">
        <f t="shared" si="134"/>
        <v>1</v>
      </c>
    </row>
    <row r="8626" spans="2:15" x14ac:dyDescent="0.3">
      <c r="B8626" s="10">
        <v>2021</v>
      </c>
      <c r="C8626" s="10" t="s">
        <v>15</v>
      </c>
      <c r="D8626" s="10" t="s">
        <v>23</v>
      </c>
      <c r="E8626" s="10" t="s">
        <v>24</v>
      </c>
      <c r="F8626" s="10" t="s">
        <v>25</v>
      </c>
      <c r="G8626" s="10" t="s">
        <v>19</v>
      </c>
      <c r="H8626" s="10" t="s">
        <v>27</v>
      </c>
      <c r="I8626" s="10" t="s">
        <v>28</v>
      </c>
      <c r="O8626" s="10">
        <f t="shared" si="134"/>
        <v>1</v>
      </c>
    </row>
    <row r="8627" spans="2:15" x14ac:dyDescent="0.3">
      <c r="B8627" s="10">
        <v>2025</v>
      </c>
      <c r="C8627" s="10" t="s">
        <v>45</v>
      </c>
      <c r="D8627" s="10" t="s">
        <v>16</v>
      </c>
      <c r="E8627" s="10" t="s">
        <v>24</v>
      </c>
      <c r="F8627" s="10" t="s">
        <v>30</v>
      </c>
      <c r="G8627" s="10" t="s">
        <v>26</v>
      </c>
      <c r="H8627" s="10" t="s">
        <v>39</v>
      </c>
      <c r="I8627" s="10" t="s">
        <v>28</v>
      </c>
      <c r="O8627" s="10">
        <f t="shared" si="134"/>
        <v>1</v>
      </c>
    </row>
    <row r="8628" spans="2:15" x14ac:dyDescent="0.3">
      <c r="B8628" s="10">
        <v>2023</v>
      </c>
      <c r="C8628" s="10" t="s">
        <v>43</v>
      </c>
      <c r="D8628" s="10" t="s">
        <v>16</v>
      </c>
      <c r="E8628" s="10" t="s">
        <v>35</v>
      </c>
      <c r="F8628" s="10" t="s">
        <v>25</v>
      </c>
      <c r="G8628" s="10" t="s">
        <v>19</v>
      </c>
      <c r="H8628" s="10" t="s">
        <v>39</v>
      </c>
      <c r="I8628" s="10" t="s">
        <v>34</v>
      </c>
      <c r="O8628" s="10">
        <f t="shared" si="134"/>
        <v>1</v>
      </c>
    </row>
    <row r="8629" spans="2:15" x14ac:dyDescent="0.3">
      <c r="B8629" s="10">
        <v>2026</v>
      </c>
      <c r="C8629" s="10" t="s">
        <v>15</v>
      </c>
      <c r="D8629" s="10" t="s">
        <v>33</v>
      </c>
      <c r="E8629" s="10" t="s">
        <v>17</v>
      </c>
      <c r="F8629" s="10" t="s">
        <v>30</v>
      </c>
      <c r="G8629" s="10" t="s">
        <v>32</v>
      </c>
      <c r="H8629" s="10" t="s">
        <v>39</v>
      </c>
      <c r="I8629" s="10" t="s">
        <v>28</v>
      </c>
      <c r="O8629" s="10">
        <f t="shared" si="134"/>
        <v>1</v>
      </c>
    </row>
    <row r="8630" spans="2:15" x14ac:dyDescent="0.3">
      <c r="B8630" s="10">
        <v>2023</v>
      </c>
      <c r="C8630" s="10" t="s">
        <v>45</v>
      </c>
      <c r="D8630" s="10" t="s">
        <v>23</v>
      </c>
      <c r="E8630" s="10" t="s">
        <v>24</v>
      </c>
      <c r="F8630" s="10" t="s">
        <v>18</v>
      </c>
      <c r="G8630" s="10" t="s">
        <v>44</v>
      </c>
      <c r="H8630" s="10" t="s">
        <v>34</v>
      </c>
      <c r="I8630" s="10" t="s">
        <v>28</v>
      </c>
      <c r="O8630" s="10">
        <f t="shared" si="134"/>
        <v>1</v>
      </c>
    </row>
    <row r="8631" spans="2:15" x14ac:dyDescent="0.3">
      <c r="B8631" s="10">
        <v>2020</v>
      </c>
      <c r="C8631" s="10" t="s">
        <v>29</v>
      </c>
      <c r="D8631" s="10" t="s">
        <v>42</v>
      </c>
      <c r="E8631" s="10" t="s">
        <v>35</v>
      </c>
      <c r="F8631" s="10" t="s">
        <v>25</v>
      </c>
      <c r="G8631" s="10" t="s">
        <v>19</v>
      </c>
      <c r="H8631" s="10" t="s">
        <v>27</v>
      </c>
      <c r="I8631" s="10" t="s">
        <v>28</v>
      </c>
      <c r="O8631" s="10">
        <f t="shared" si="134"/>
        <v>1</v>
      </c>
    </row>
    <row r="8632" spans="2:15" x14ac:dyDescent="0.3">
      <c r="B8632" s="10">
        <v>2022</v>
      </c>
      <c r="C8632" s="10" t="s">
        <v>22</v>
      </c>
      <c r="D8632" s="10" t="s">
        <v>23</v>
      </c>
      <c r="E8632" s="10" t="s">
        <v>17</v>
      </c>
      <c r="F8632" s="10" t="s">
        <v>18</v>
      </c>
      <c r="G8632" s="10" t="s">
        <v>44</v>
      </c>
      <c r="H8632" s="10" t="s">
        <v>27</v>
      </c>
      <c r="I8632" s="10" t="s">
        <v>28</v>
      </c>
      <c r="O8632" s="10">
        <f t="shared" si="134"/>
        <v>1</v>
      </c>
    </row>
    <row r="8633" spans="2:15" x14ac:dyDescent="0.3">
      <c r="B8633" s="10">
        <v>2026</v>
      </c>
      <c r="C8633" s="10" t="s">
        <v>45</v>
      </c>
      <c r="D8633" s="10" t="s">
        <v>37</v>
      </c>
      <c r="E8633" s="10" t="s">
        <v>17</v>
      </c>
      <c r="F8633" s="10" t="s">
        <v>25</v>
      </c>
      <c r="G8633" s="10" t="s">
        <v>40</v>
      </c>
      <c r="H8633" s="10" t="s">
        <v>20</v>
      </c>
      <c r="I8633" s="10" t="s">
        <v>28</v>
      </c>
      <c r="O8633" s="10">
        <f t="shared" si="134"/>
        <v>1</v>
      </c>
    </row>
    <row r="8634" spans="2:15" x14ac:dyDescent="0.3">
      <c r="B8634" s="10">
        <v>2026</v>
      </c>
      <c r="C8634" s="10" t="s">
        <v>29</v>
      </c>
      <c r="D8634" s="10" t="s">
        <v>31</v>
      </c>
      <c r="E8634" s="10" t="s">
        <v>35</v>
      </c>
      <c r="F8634" s="10" t="s">
        <v>18</v>
      </c>
      <c r="G8634" s="10" t="s">
        <v>44</v>
      </c>
      <c r="H8634" s="10" t="s">
        <v>34</v>
      </c>
      <c r="I8634" s="10" t="s">
        <v>34</v>
      </c>
      <c r="O8634" s="10">
        <f t="shared" si="134"/>
        <v>1</v>
      </c>
    </row>
    <row r="8635" spans="2:15" x14ac:dyDescent="0.3">
      <c r="B8635" s="10">
        <v>2026</v>
      </c>
      <c r="C8635" s="10" t="s">
        <v>41</v>
      </c>
      <c r="D8635" s="10" t="s">
        <v>31</v>
      </c>
      <c r="E8635" s="10" t="s">
        <v>35</v>
      </c>
      <c r="F8635" s="10" t="s">
        <v>25</v>
      </c>
      <c r="G8635" s="10" t="s">
        <v>32</v>
      </c>
      <c r="H8635" s="10" t="s">
        <v>20</v>
      </c>
      <c r="I8635" s="10" t="s">
        <v>34</v>
      </c>
      <c r="O8635" s="10">
        <f t="shared" si="134"/>
        <v>1</v>
      </c>
    </row>
    <row r="8636" spans="2:15" x14ac:dyDescent="0.3">
      <c r="B8636" s="10">
        <v>2026</v>
      </c>
      <c r="C8636" s="10" t="s">
        <v>36</v>
      </c>
      <c r="D8636" s="10" t="s">
        <v>42</v>
      </c>
      <c r="E8636" s="10" t="s">
        <v>35</v>
      </c>
      <c r="F8636" s="10" t="s">
        <v>18</v>
      </c>
      <c r="G8636" s="10" t="s">
        <v>38</v>
      </c>
      <c r="H8636" s="10" t="s">
        <v>20</v>
      </c>
      <c r="I8636" s="10" t="s">
        <v>28</v>
      </c>
      <c r="O8636" s="10">
        <f t="shared" si="134"/>
        <v>1</v>
      </c>
    </row>
    <row r="8637" spans="2:15" x14ac:dyDescent="0.3">
      <c r="B8637" s="10">
        <v>2020</v>
      </c>
      <c r="C8637" s="10" t="s">
        <v>36</v>
      </c>
      <c r="D8637" s="10" t="s">
        <v>42</v>
      </c>
      <c r="E8637" s="10" t="s">
        <v>35</v>
      </c>
      <c r="F8637" s="10" t="s">
        <v>25</v>
      </c>
      <c r="G8637" s="10" t="s">
        <v>44</v>
      </c>
      <c r="H8637" s="10" t="s">
        <v>20</v>
      </c>
      <c r="I8637" s="10" t="s">
        <v>34</v>
      </c>
      <c r="O8637" s="10">
        <f t="shared" si="134"/>
        <v>1</v>
      </c>
    </row>
    <row r="8638" spans="2:15" x14ac:dyDescent="0.3">
      <c r="B8638" s="10">
        <v>2022</v>
      </c>
      <c r="C8638" s="10" t="s">
        <v>22</v>
      </c>
      <c r="D8638" s="10" t="s">
        <v>31</v>
      </c>
      <c r="E8638" s="10" t="s">
        <v>17</v>
      </c>
      <c r="F8638" s="10" t="s">
        <v>30</v>
      </c>
      <c r="G8638" s="10" t="s">
        <v>38</v>
      </c>
      <c r="H8638" s="10" t="s">
        <v>39</v>
      </c>
      <c r="I8638" s="10" t="s">
        <v>28</v>
      </c>
      <c r="O8638" s="10">
        <f t="shared" si="134"/>
        <v>1</v>
      </c>
    </row>
    <row r="8639" spans="2:15" x14ac:dyDescent="0.3">
      <c r="B8639" s="10">
        <v>2024</v>
      </c>
      <c r="C8639" s="10" t="s">
        <v>36</v>
      </c>
      <c r="D8639" s="10" t="s">
        <v>23</v>
      </c>
      <c r="E8639" s="10" t="s">
        <v>35</v>
      </c>
      <c r="F8639" s="10" t="s">
        <v>30</v>
      </c>
      <c r="G8639" s="10" t="s">
        <v>26</v>
      </c>
      <c r="H8639" s="10" t="s">
        <v>39</v>
      </c>
      <c r="I8639" s="10" t="s">
        <v>28</v>
      </c>
      <c r="O8639" s="10">
        <f t="shared" si="134"/>
        <v>1</v>
      </c>
    </row>
    <row r="8640" spans="2:15" x14ac:dyDescent="0.3">
      <c r="B8640" s="10">
        <v>2025</v>
      </c>
      <c r="C8640" s="10" t="s">
        <v>15</v>
      </c>
      <c r="D8640" s="10" t="s">
        <v>16</v>
      </c>
      <c r="E8640" s="10" t="s">
        <v>35</v>
      </c>
      <c r="F8640" s="10" t="s">
        <v>30</v>
      </c>
      <c r="G8640" s="10" t="s">
        <v>40</v>
      </c>
      <c r="H8640" s="10" t="s">
        <v>20</v>
      </c>
      <c r="I8640" s="10" t="s">
        <v>34</v>
      </c>
      <c r="O8640" s="10">
        <f t="shared" si="134"/>
        <v>1</v>
      </c>
    </row>
    <row r="8641" spans="2:15" x14ac:dyDescent="0.3">
      <c r="B8641" s="10">
        <v>2024</v>
      </c>
      <c r="C8641" s="10" t="s">
        <v>29</v>
      </c>
      <c r="D8641" s="10" t="s">
        <v>31</v>
      </c>
      <c r="E8641" s="10" t="s">
        <v>24</v>
      </c>
      <c r="F8641" s="10" t="s">
        <v>30</v>
      </c>
      <c r="G8641" s="10" t="s">
        <v>26</v>
      </c>
      <c r="H8641" s="10" t="s">
        <v>27</v>
      </c>
      <c r="I8641" s="10" t="s">
        <v>21</v>
      </c>
      <c r="O8641" s="10">
        <f t="shared" si="134"/>
        <v>1</v>
      </c>
    </row>
    <row r="8642" spans="2:15" x14ac:dyDescent="0.3">
      <c r="B8642" s="10">
        <v>2023</v>
      </c>
      <c r="C8642" s="10" t="s">
        <v>36</v>
      </c>
      <c r="D8642" s="10" t="s">
        <v>33</v>
      </c>
      <c r="E8642" s="10" t="s">
        <v>24</v>
      </c>
      <c r="F8642" s="10" t="s">
        <v>30</v>
      </c>
      <c r="G8642" s="10" t="s">
        <v>44</v>
      </c>
      <c r="H8642" s="10" t="s">
        <v>20</v>
      </c>
      <c r="I8642" s="10" t="s">
        <v>28</v>
      </c>
      <c r="O8642" s="10">
        <f t="shared" si="134"/>
        <v>1</v>
      </c>
    </row>
    <row r="8643" spans="2:15" x14ac:dyDescent="0.3">
      <c r="B8643" s="10">
        <v>2024</v>
      </c>
      <c r="C8643" s="10" t="s">
        <v>41</v>
      </c>
      <c r="D8643" s="10" t="s">
        <v>37</v>
      </c>
      <c r="E8643" s="10" t="s">
        <v>24</v>
      </c>
      <c r="F8643" s="10" t="s">
        <v>25</v>
      </c>
      <c r="G8643" s="10" t="s">
        <v>40</v>
      </c>
      <c r="H8643" s="10" t="s">
        <v>27</v>
      </c>
      <c r="I8643" s="10" t="s">
        <v>21</v>
      </c>
      <c r="O8643" s="10">
        <f t="shared" si="134"/>
        <v>1</v>
      </c>
    </row>
    <row r="8644" spans="2:15" x14ac:dyDescent="0.3">
      <c r="B8644" s="10">
        <v>2025</v>
      </c>
      <c r="C8644" s="10" t="s">
        <v>41</v>
      </c>
      <c r="D8644" s="10" t="s">
        <v>31</v>
      </c>
      <c r="E8644" s="10" t="s">
        <v>24</v>
      </c>
      <c r="F8644" s="10" t="s">
        <v>18</v>
      </c>
      <c r="G8644" s="10" t="s">
        <v>44</v>
      </c>
      <c r="H8644" s="10" t="s">
        <v>34</v>
      </c>
      <c r="I8644" s="10" t="s">
        <v>21</v>
      </c>
      <c r="O8644" s="10">
        <f t="shared" si="134"/>
        <v>1</v>
      </c>
    </row>
    <row r="8645" spans="2:15" x14ac:dyDescent="0.3">
      <c r="B8645" s="10">
        <v>2024</v>
      </c>
      <c r="C8645" s="10" t="s">
        <v>45</v>
      </c>
      <c r="D8645" s="10" t="s">
        <v>33</v>
      </c>
      <c r="E8645" s="10" t="s">
        <v>35</v>
      </c>
      <c r="F8645" s="10" t="s">
        <v>25</v>
      </c>
      <c r="G8645" s="10" t="s">
        <v>32</v>
      </c>
      <c r="H8645" s="10" t="s">
        <v>27</v>
      </c>
      <c r="I8645" s="10" t="s">
        <v>21</v>
      </c>
      <c r="O8645" s="10">
        <f t="shared" ref="O8645:O8708" si="135">SUBTOTAL(103,B8645)</f>
        <v>1</v>
      </c>
    </row>
    <row r="8646" spans="2:15" x14ac:dyDescent="0.3">
      <c r="B8646" s="10">
        <v>2025</v>
      </c>
      <c r="C8646" s="10" t="s">
        <v>41</v>
      </c>
      <c r="D8646" s="10" t="s">
        <v>37</v>
      </c>
      <c r="E8646" s="10" t="s">
        <v>17</v>
      </c>
      <c r="F8646" s="10" t="s">
        <v>30</v>
      </c>
      <c r="G8646" s="10" t="s">
        <v>32</v>
      </c>
      <c r="H8646" s="10" t="s">
        <v>20</v>
      </c>
      <c r="I8646" s="10" t="s">
        <v>21</v>
      </c>
      <c r="O8646" s="10">
        <f t="shared" si="135"/>
        <v>1</v>
      </c>
    </row>
    <row r="8647" spans="2:15" x14ac:dyDescent="0.3">
      <c r="B8647" s="10">
        <v>2024</v>
      </c>
      <c r="C8647" s="10" t="s">
        <v>15</v>
      </c>
      <c r="D8647" s="10" t="s">
        <v>16</v>
      </c>
      <c r="E8647" s="10" t="s">
        <v>24</v>
      </c>
      <c r="F8647" s="10" t="s">
        <v>30</v>
      </c>
      <c r="G8647" s="10" t="s">
        <v>38</v>
      </c>
      <c r="H8647" s="10" t="s">
        <v>39</v>
      </c>
      <c r="I8647" s="10" t="s">
        <v>28</v>
      </c>
      <c r="O8647" s="10">
        <f t="shared" si="135"/>
        <v>1</v>
      </c>
    </row>
    <row r="8648" spans="2:15" x14ac:dyDescent="0.3">
      <c r="B8648" s="10">
        <v>2020</v>
      </c>
      <c r="C8648" s="10" t="s">
        <v>41</v>
      </c>
      <c r="D8648" s="10" t="s">
        <v>37</v>
      </c>
      <c r="E8648" s="10" t="s">
        <v>24</v>
      </c>
      <c r="F8648" s="10" t="s">
        <v>25</v>
      </c>
      <c r="G8648" s="10" t="s">
        <v>32</v>
      </c>
      <c r="H8648" s="10" t="s">
        <v>39</v>
      </c>
      <c r="I8648" s="10" t="s">
        <v>28</v>
      </c>
      <c r="O8648" s="10">
        <f t="shared" si="135"/>
        <v>1</v>
      </c>
    </row>
    <row r="8649" spans="2:15" x14ac:dyDescent="0.3">
      <c r="B8649" s="10">
        <v>2025</v>
      </c>
      <c r="C8649" s="10" t="s">
        <v>45</v>
      </c>
      <c r="D8649" s="10" t="s">
        <v>16</v>
      </c>
      <c r="E8649" s="10" t="s">
        <v>17</v>
      </c>
      <c r="F8649" s="10" t="s">
        <v>25</v>
      </c>
      <c r="G8649" s="10" t="s">
        <v>44</v>
      </c>
      <c r="H8649" s="10" t="s">
        <v>34</v>
      </c>
      <c r="I8649" s="10" t="s">
        <v>21</v>
      </c>
      <c r="O8649" s="10">
        <f t="shared" si="135"/>
        <v>1</v>
      </c>
    </row>
    <row r="8650" spans="2:15" x14ac:dyDescent="0.3">
      <c r="B8650" s="10">
        <v>2026</v>
      </c>
      <c r="C8650" s="10" t="s">
        <v>36</v>
      </c>
      <c r="D8650" s="10" t="s">
        <v>23</v>
      </c>
      <c r="E8650" s="10" t="s">
        <v>24</v>
      </c>
      <c r="F8650" s="10" t="s">
        <v>25</v>
      </c>
      <c r="G8650" s="10" t="s">
        <v>19</v>
      </c>
      <c r="H8650" s="10" t="s">
        <v>27</v>
      </c>
      <c r="I8650" s="10" t="s">
        <v>28</v>
      </c>
      <c r="O8650" s="10">
        <f t="shared" si="135"/>
        <v>1</v>
      </c>
    </row>
    <row r="8651" spans="2:15" x14ac:dyDescent="0.3">
      <c r="B8651" s="10">
        <v>2020</v>
      </c>
      <c r="C8651" s="10" t="s">
        <v>15</v>
      </c>
      <c r="D8651" s="10" t="s">
        <v>31</v>
      </c>
      <c r="E8651" s="10" t="s">
        <v>17</v>
      </c>
      <c r="F8651" s="10" t="s">
        <v>30</v>
      </c>
      <c r="G8651" s="10" t="s">
        <v>26</v>
      </c>
      <c r="H8651" s="10" t="s">
        <v>34</v>
      </c>
      <c r="I8651" s="10" t="s">
        <v>21</v>
      </c>
      <c r="O8651" s="10">
        <f t="shared" si="135"/>
        <v>1</v>
      </c>
    </row>
    <row r="8652" spans="2:15" x14ac:dyDescent="0.3">
      <c r="B8652" s="10">
        <v>2024</v>
      </c>
      <c r="C8652" s="10" t="s">
        <v>22</v>
      </c>
      <c r="D8652" s="10" t="s">
        <v>23</v>
      </c>
      <c r="E8652" s="10" t="s">
        <v>24</v>
      </c>
      <c r="F8652" s="10" t="s">
        <v>18</v>
      </c>
      <c r="G8652" s="10" t="s">
        <v>26</v>
      </c>
      <c r="H8652" s="10" t="s">
        <v>39</v>
      </c>
      <c r="I8652" s="10" t="s">
        <v>34</v>
      </c>
      <c r="O8652" s="10">
        <f t="shared" si="135"/>
        <v>1</v>
      </c>
    </row>
    <row r="8653" spans="2:15" x14ac:dyDescent="0.3">
      <c r="B8653" s="10">
        <v>2025</v>
      </c>
      <c r="C8653" s="10" t="s">
        <v>43</v>
      </c>
      <c r="D8653" s="10" t="s">
        <v>42</v>
      </c>
      <c r="E8653" s="10" t="s">
        <v>24</v>
      </c>
      <c r="F8653" s="10" t="s">
        <v>30</v>
      </c>
      <c r="G8653" s="10" t="s">
        <v>32</v>
      </c>
      <c r="H8653" s="10" t="s">
        <v>39</v>
      </c>
      <c r="I8653" s="10" t="s">
        <v>34</v>
      </c>
      <c r="O8653" s="10">
        <f t="shared" si="135"/>
        <v>1</v>
      </c>
    </row>
    <row r="8654" spans="2:15" x14ac:dyDescent="0.3">
      <c r="B8654" s="10">
        <v>2024</v>
      </c>
      <c r="C8654" s="10" t="s">
        <v>43</v>
      </c>
      <c r="D8654" s="10" t="s">
        <v>33</v>
      </c>
      <c r="E8654" s="10" t="s">
        <v>17</v>
      </c>
      <c r="F8654" s="10" t="s">
        <v>25</v>
      </c>
      <c r="G8654" s="10" t="s">
        <v>32</v>
      </c>
      <c r="H8654" s="10" t="s">
        <v>34</v>
      </c>
      <c r="I8654" s="10" t="s">
        <v>21</v>
      </c>
      <c r="O8654" s="10">
        <f t="shared" si="135"/>
        <v>1</v>
      </c>
    </row>
    <row r="8655" spans="2:15" x14ac:dyDescent="0.3">
      <c r="B8655" s="10">
        <v>2022</v>
      </c>
      <c r="C8655" s="10" t="s">
        <v>29</v>
      </c>
      <c r="D8655" s="10" t="s">
        <v>23</v>
      </c>
      <c r="E8655" s="10" t="s">
        <v>17</v>
      </c>
      <c r="F8655" s="10" t="s">
        <v>30</v>
      </c>
      <c r="G8655" s="10" t="s">
        <v>26</v>
      </c>
      <c r="H8655" s="10" t="s">
        <v>34</v>
      </c>
      <c r="I8655" s="10" t="s">
        <v>28</v>
      </c>
      <c r="O8655" s="10">
        <f t="shared" si="135"/>
        <v>1</v>
      </c>
    </row>
    <row r="8656" spans="2:15" x14ac:dyDescent="0.3">
      <c r="B8656" s="10">
        <v>2021</v>
      </c>
      <c r="C8656" s="10" t="s">
        <v>41</v>
      </c>
      <c r="D8656" s="10" t="s">
        <v>31</v>
      </c>
      <c r="E8656" s="10" t="s">
        <v>24</v>
      </c>
      <c r="F8656" s="10" t="s">
        <v>30</v>
      </c>
      <c r="G8656" s="10" t="s">
        <v>26</v>
      </c>
      <c r="H8656" s="10" t="s">
        <v>34</v>
      </c>
      <c r="I8656" s="10" t="s">
        <v>28</v>
      </c>
      <c r="O8656" s="10">
        <f t="shared" si="135"/>
        <v>1</v>
      </c>
    </row>
    <row r="8657" spans="2:15" x14ac:dyDescent="0.3">
      <c r="B8657" s="10">
        <v>2021</v>
      </c>
      <c r="C8657" s="10" t="s">
        <v>41</v>
      </c>
      <c r="D8657" s="10" t="s">
        <v>37</v>
      </c>
      <c r="E8657" s="10" t="s">
        <v>17</v>
      </c>
      <c r="F8657" s="10" t="s">
        <v>18</v>
      </c>
      <c r="G8657" s="10" t="s">
        <v>19</v>
      </c>
      <c r="H8657" s="10" t="s">
        <v>34</v>
      </c>
      <c r="I8657" s="10" t="s">
        <v>21</v>
      </c>
      <c r="O8657" s="10">
        <f t="shared" si="135"/>
        <v>1</v>
      </c>
    </row>
    <row r="8658" spans="2:15" x14ac:dyDescent="0.3">
      <c r="B8658" s="10">
        <v>2024</v>
      </c>
      <c r="C8658" s="10" t="s">
        <v>22</v>
      </c>
      <c r="D8658" s="10" t="s">
        <v>37</v>
      </c>
      <c r="E8658" s="10" t="s">
        <v>35</v>
      </c>
      <c r="F8658" s="10" t="s">
        <v>30</v>
      </c>
      <c r="G8658" s="10" t="s">
        <v>32</v>
      </c>
      <c r="H8658" s="10" t="s">
        <v>39</v>
      </c>
      <c r="I8658" s="10" t="s">
        <v>21</v>
      </c>
      <c r="O8658" s="10">
        <f t="shared" si="135"/>
        <v>1</v>
      </c>
    </row>
    <row r="8659" spans="2:15" x14ac:dyDescent="0.3">
      <c r="B8659" s="10">
        <v>2022</v>
      </c>
      <c r="C8659" s="10" t="s">
        <v>22</v>
      </c>
      <c r="D8659" s="10" t="s">
        <v>16</v>
      </c>
      <c r="E8659" s="10" t="s">
        <v>17</v>
      </c>
      <c r="F8659" s="10" t="s">
        <v>30</v>
      </c>
      <c r="G8659" s="10" t="s">
        <v>44</v>
      </c>
      <c r="H8659" s="10" t="s">
        <v>27</v>
      </c>
      <c r="I8659" s="10" t="s">
        <v>28</v>
      </c>
      <c r="O8659" s="10">
        <f t="shared" si="135"/>
        <v>1</v>
      </c>
    </row>
    <row r="8660" spans="2:15" x14ac:dyDescent="0.3">
      <c r="B8660" s="10">
        <v>2025</v>
      </c>
      <c r="C8660" s="10" t="s">
        <v>45</v>
      </c>
      <c r="D8660" s="10" t="s">
        <v>16</v>
      </c>
      <c r="E8660" s="10" t="s">
        <v>24</v>
      </c>
      <c r="F8660" s="10" t="s">
        <v>25</v>
      </c>
      <c r="G8660" s="10" t="s">
        <v>40</v>
      </c>
      <c r="H8660" s="10" t="s">
        <v>20</v>
      </c>
      <c r="I8660" s="10" t="s">
        <v>21</v>
      </c>
      <c r="O8660" s="10">
        <f t="shared" si="135"/>
        <v>1</v>
      </c>
    </row>
    <row r="8661" spans="2:15" x14ac:dyDescent="0.3">
      <c r="B8661" s="10">
        <v>2020</v>
      </c>
      <c r="C8661" s="10" t="s">
        <v>36</v>
      </c>
      <c r="D8661" s="10" t="s">
        <v>31</v>
      </c>
      <c r="E8661" s="10" t="s">
        <v>35</v>
      </c>
      <c r="F8661" s="10" t="s">
        <v>25</v>
      </c>
      <c r="G8661" s="10" t="s">
        <v>44</v>
      </c>
      <c r="H8661" s="10" t="s">
        <v>34</v>
      </c>
      <c r="I8661" s="10" t="s">
        <v>34</v>
      </c>
      <c r="O8661" s="10">
        <f t="shared" si="135"/>
        <v>1</v>
      </c>
    </row>
    <row r="8662" spans="2:15" x14ac:dyDescent="0.3">
      <c r="B8662" s="10">
        <v>2020</v>
      </c>
      <c r="C8662" s="10" t="s">
        <v>15</v>
      </c>
      <c r="D8662" s="10" t="s">
        <v>37</v>
      </c>
      <c r="E8662" s="10" t="s">
        <v>24</v>
      </c>
      <c r="F8662" s="10" t="s">
        <v>30</v>
      </c>
      <c r="G8662" s="10" t="s">
        <v>19</v>
      </c>
      <c r="H8662" s="10" t="s">
        <v>34</v>
      </c>
      <c r="I8662" s="10" t="s">
        <v>34</v>
      </c>
      <c r="O8662" s="10">
        <f t="shared" si="135"/>
        <v>1</v>
      </c>
    </row>
    <row r="8663" spans="2:15" x14ac:dyDescent="0.3">
      <c r="B8663" s="10">
        <v>2025</v>
      </c>
      <c r="C8663" s="10" t="s">
        <v>36</v>
      </c>
      <c r="D8663" s="10" t="s">
        <v>23</v>
      </c>
      <c r="E8663" s="10" t="s">
        <v>17</v>
      </c>
      <c r="F8663" s="10" t="s">
        <v>25</v>
      </c>
      <c r="G8663" s="10" t="s">
        <v>38</v>
      </c>
      <c r="H8663" s="10" t="s">
        <v>27</v>
      </c>
      <c r="I8663" s="10" t="s">
        <v>28</v>
      </c>
      <c r="O8663" s="10">
        <f t="shared" si="135"/>
        <v>1</v>
      </c>
    </row>
    <row r="8664" spans="2:15" x14ac:dyDescent="0.3">
      <c r="B8664" s="10">
        <v>2020</v>
      </c>
      <c r="C8664" s="10" t="s">
        <v>36</v>
      </c>
      <c r="D8664" s="10" t="s">
        <v>31</v>
      </c>
      <c r="E8664" s="10" t="s">
        <v>24</v>
      </c>
      <c r="F8664" s="10" t="s">
        <v>25</v>
      </c>
      <c r="G8664" s="10" t="s">
        <v>26</v>
      </c>
      <c r="H8664" s="10" t="s">
        <v>27</v>
      </c>
      <c r="I8664" s="10" t="s">
        <v>34</v>
      </c>
      <c r="O8664" s="10">
        <f t="shared" si="135"/>
        <v>1</v>
      </c>
    </row>
    <row r="8665" spans="2:15" x14ac:dyDescent="0.3">
      <c r="B8665" s="10">
        <v>2021</v>
      </c>
      <c r="C8665" s="10" t="s">
        <v>36</v>
      </c>
      <c r="D8665" s="10" t="s">
        <v>23</v>
      </c>
      <c r="E8665" s="10" t="s">
        <v>35</v>
      </c>
      <c r="F8665" s="10" t="s">
        <v>25</v>
      </c>
      <c r="G8665" s="10" t="s">
        <v>26</v>
      </c>
      <c r="H8665" s="10" t="s">
        <v>27</v>
      </c>
      <c r="I8665" s="10" t="s">
        <v>34</v>
      </c>
      <c r="O8665" s="10">
        <f t="shared" si="135"/>
        <v>1</v>
      </c>
    </row>
    <row r="8666" spans="2:15" x14ac:dyDescent="0.3">
      <c r="B8666" s="10">
        <v>2020</v>
      </c>
      <c r="C8666" s="10" t="s">
        <v>45</v>
      </c>
      <c r="D8666" s="10" t="s">
        <v>23</v>
      </c>
      <c r="E8666" s="10" t="s">
        <v>17</v>
      </c>
      <c r="F8666" s="10" t="s">
        <v>30</v>
      </c>
      <c r="G8666" s="10" t="s">
        <v>19</v>
      </c>
      <c r="H8666" s="10" t="s">
        <v>39</v>
      </c>
      <c r="I8666" s="10" t="s">
        <v>21</v>
      </c>
      <c r="O8666" s="10">
        <f t="shared" si="135"/>
        <v>1</v>
      </c>
    </row>
    <row r="8667" spans="2:15" x14ac:dyDescent="0.3">
      <c r="B8667" s="10">
        <v>2023</v>
      </c>
      <c r="C8667" s="10" t="s">
        <v>22</v>
      </c>
      <c r="D8667" s="10" t="s">
        <v>37</v>
      </c>
      <c r="E8667" s="10" t="s">
        <v>17</v>
      </c>
      <c r="F8667" s="10" t="s">
        <v>30</v>
      </c>
      <c r="G8667" s="10" t="s">
        <v>19</v>
      </c>
      <c r="H8667" s="10" t="s">
        <v>34</v>
      </c>
      <c r="I8667" s="10" t="s">
        <v>21</v>
      </c>
      <c r="O8667" s="10">
        <f t="shared" si="135"/>
        <v>1</v>
      </c>
    </row>
    <row r="8668" spans="2:15" x14ac:dyDescent="0.3">
      <c r="B8668" s="10">
        <v>2021</v>
      </c>
      <c r="C8668" s="10" t="s">
        <v>36</v>
      </c>
      <c r="D8668" s="10" t="s">
        <v>42</v>
      </c>
      <c r="E8668" s="10" t="s">
        <v>35</v>
      </c>
      <c r="F8668" s="10" t="s">
        <v>30</v>
      </c>
      <c r="G8668" s="10" t="s">
        <v>40</v>
      </c>
      <c r="H8668" s="10" t="s">
        <v>34</v>
      </c>
      <c r="I8668" s="10" t="s">
        <v>34</v>
      </c>
      <c r="O8668" s="10">
        <f t="shared" si="135"/>
        <v>1</v>
      </c>
    </row>
    <row r="8669" spans="2:15" x14ac:dyDescent="0.3">
      <c r="B8669" s="10">
        <v>2026</v>
      </c>
      <c r="C8669" s="10" t="s">
        <v>29</v>
      </c>
      <c r="D8669" s="10" t="s">
        <v>37</v>
      </c>
      <c r="E8669" s="10" t="s">
        <v>35</v>
      </c>
      <c r="F8669" s="10" t="s">
        <v>25</v>
      </c>
      <c r="G8669" s="10" t="s">
        <v>44</v>
      </c>
      <c r="H8669" s="10" t="s">
        <v>39</v>
      </c>
      <c r="I8669" s="10" t="s">
        <v>28</v>
      </c>
      <c r="O8669" s="10">
        <f t="shared" si="135"/>
        <v>1</v>
      </c>
    </row>
    <row r="8670" spans="2:15" x14ac:dyDescent="0.3">
      <c r="B8670" s="10">
        <v>2022</v>
      </c>
      <c r="C8670" s="10" t="s">
        <v>22</v>
      </c>
      <c r="D8670" s="10" t="s">
        <v>23</v>
      </c>
      <c r="E8670" s="10" t="s">
        <v>17</v>
      </c>
      <c r="F8670" s="10" t="s">
        <v>25</v>
      </c>
      <c r="G8670" s="10" t="s">
        <v>19</v>
      </c>
      <c r="H8670" s="10" t="s">
        <v>39</v>
      </c>
      <c r="I8670" s="10" t="s">
        <v>34</v>
      </c>
      <c r="O8670" s="10">
        <f t="shared" si="135"/>
        <v>1</v>
      </c>
    </row>
    <row r="8671" spans="2:15" x14ac:dyDescent="0.3">
      <c r="B8671" s="10">
        <v>2025</v>
      </c>
      <c r="C8671" s="10" t="s">
        <v>45</v>
      </c>
      <c r="D8671" s="10" t="s">
        <v>33</v>
      </c>
      <c r="E8671" s="10" t="s">
        <v>35</v>
      </c>
      <c r="F8671" s="10" t="s">
        <v>25</v>
      </c>
      <c r="G8671" s="10" t="s">
        <v>40</v>
      </c>
      <c r="H8671" s="10" t="s">
        <v>20</v>
      </c>
      <c r="I8671" s="10" t="s">
        <v>28</v>
      </c>
      <c r="O8671" s="10">
        <f t="shared" si="135"/>
        <v>1</v>
      </c>
    </row>
    <row r="8672" spans="2:15" x14ac:dyDescent="0.3">
      <c r="B8672" s="10">
        <v>2021</v>
      </c>
      <c r="C8672" s="10" t="s">
        <v>15</v>
      </c>
      <c r="D8672" s="10" t="s">
        <v>42</v>
      </c>
      <c r="E8672" s="10" t="s">
        <v>35</v>
      </c>
      <c r="F8672" s="10" t="s">
        <v>18</v>
      </c>
      <c r="G8672" s="10" t="s">
        <v>38</v>
      </c>
      <c r="H8672" s="10" t="s">
        <v>34</v>
      </c>
      <c r="I8672" s="10" t="s">
        <v>28</v>
      </c>
      <c r="O8672" s="10">
        <f t="shared" si="135"/>
        <v>1</v>
      </c>
    </row>
    <row r="8673" spans="2:15" x14ac:dyDescent="0.3">
      <c r="B8673" s="10">
        <v>2023</v>
      </c>
      <c r="C8673" s="10" t="s">
        <v>22</v>
      </c>
      <c r="D8673" s="10" t="s">
        <v>33</v>
      </c>
      <c r="E8673" s="10" t="s">
        <v>24</v>
      </c>
      <c r="F8673" s="10" t="s">
        <v>18</v>
      </c>
      <c r="G8673" s="10" t="s">
        <v>32</v>
      </c>
      <c r="H8673" s="10" t="s">
        <v>27</v>
      </c>
      <c r="I8673" s="10" t="s">
        <v>21</v>
      </c>
      <c r="O8673" s="10">
        <f t="shared" si="135"/>
        <v>1</v>
      </c>
    </row>
    <row r="8674" spans="2:15" x14ac:dyDescent="0.3">
      <c r="B8674" s="10">
        <v>2023</v>
      </c>
      <c r="C8674" s="10" t="s">
        <v>15</v>
      </c>
      <c r="D8674" s="10" t="s">
        <v>16</v>
      </c>
      <c r="E8674" s="10" t="s">
        <v>17</v>
      </c>
      <c r="F8674" s="10" t="s">
        <v>18</v>
      </c>
      <c r="G8674" s="10" t="s">
        <v>19</v>
      </c>
      <c r="H8674" s="10" t="s">
        <v>27</v>
      </c>
      <c r="I8674" s="10" t="s">
        <v>28</v>
      </c>
      <c r="O8674" s="10">
        <f t="shared" si="135"/>
        <v>1</v>
      </c>
    </row>
    <row r="8675" spans="2:15" x14ac:dyDescent="0.3">
      <c r="B8675" s="10">
        <v>2025</v>
      </c>
      <c r="C8675" s="10" t="s">
        <v>15</v>
      </c>
      <c r="D8675" s="10" t="s">
        <v>37</v>
      </c>
      <c r="E8675" s="10" t="s">
        <v>35</v>
      </c>
      <c r="F8675" s="10" t="s">
        <v>25</v>
      </c>
      <c r="G8675" s="10" t="s">
        <v>40</v>
      </c>
      <c r="H8675" s="10" t="s">
        <v>34</v>
      </c>
      <c r="I8675" s="10" t="s">
        <v>28</v>
      </c>
      <c r="O8675" s="10">
        <f t="shared" si="135"/>
        <v>1</v>
      </c>
    </row>
    <row r="8676" spans="2:15" x14ac:dyDescent="0.3">
      <c r="B8676" s="10">
        <v>2023</v>
      </c>
      <c r="C8676" s="10" t="s">
        <v>43</v>
      </c>
      <c r="D8676" s="10" t="s">
        <v>33</v>
      </c>
      <c r="E8676" s="10" t="s">
        <v>24</v>
      </c>
      <c r="F8676" s="10" t="s">
        <v>30</v>
      </c>
      <c r="G8676" s="10" t="s">
        <v>44</v>
      </c>
      <c r="H8676" s="10" t="s">
        <v>20</v>
      </c>
      <c r="I8676" s="10" t="s">
        <v>21</v>
      </c>
      <c r="O8676" s="10">
        <f t="shared" si="135"/>
        <v>1</v>
      </c>
    </row>
    <row r="8677" spans="2:15" x14ac:dyDescent="0.3">
      <c r="B8677" s="10">
        <v>2024</v>
      </c>
      <c r="C8677" s="10" t="s">
        <v>15</v>
      </c>
      <c r="D8677" s="10" t="s">
        <v>16</v>
      </c>
      <c r="E8677" s="10" t="s">
        <v>35</v>
      </c>
      <c r="F8677" s="10" t="s">
        <v>25</v>
      </c>
      <c r="G8677" s="10" t="s">
        <v>32</v>
      </c>
      <c r="H8677" s="10" t="s">
        <v>34</v>
      </c>
      <c r="I8677" s="10" t="s">
        <v>28</v>
      </c>
      <c r="O8677" s="10">
        <f t="shared" si="135"/>
        <v>1</v>
      </c>
    </row>
    <row r="8678" spans="2:15" x14ac:dyDescent="0.3">
      <c r="B8678" s="10">
        <v>2025</v>
      </c>
      <c r="C8678" s="10" t="s">
        <v>43</v>
      </c>
      <c r="D8678" s="10" t="s">
        <v>37</v>
      </c>
      <c r="E8678" s="10" t="s">
        <v>24</v>
      </c>
      <c r="F8678" s="10" t="s">
        <v>25</v>
      </c>
      <c r="G8678" s="10" t="s">
        <v>44</v>
      </c>
      <c r="H8678" s="10" t="s">
        <v>27</v>
      </c>
      <c r="I8678" s="10" t="s">
        <v>28</v>
      </c>
      <c r="O8678" s="10">
        <f t="shared" si="135"/>
        <v>1</v>
      </c>
    </row>
    <row r="8679" spans="2:15" x14ac:dyDescent="0.3">
      <c r="B8679" s="10">
        <v>2023</v>
      </c>
      <c r="C8679" s="10" t="s">
        <v>45</v>
      </c>
      <c r="D8679" s="10" t="s">
        <v>33</v>
      </c>
      <c r="E8679" s="10" t="s">
        <v>35</v>
      </c>
      <c r="F8679" s="10" t="s">
        <v>18</v>
      </c>
      <c r="G8679" s="10" t="s">
        <v>44</v>
      </c>
      <c r="H8679" s="10" t="s">
        <v>39</v>
      </c>
      <c r="I8679" s="10" t="s">
        <v>28</v>
      </c>
      <c r="O8679" s="10">
        <f t="shared" si="135"/>
        <v>1</v>
      </c>
    </row>
    <row r="8680" spans="2:15" x14ac:dyDescent="0.3">
      <c r="B8680" s="10">
        <v>2023</v>
      </c>
      <c r="C8680" s="10" t="s">
        <v>45</v>
      </c>
      <c r="D8680" s="10" t="s">
        <v>16</v>
      </c>
      <c r="E8680" s="10" t="s">
        <v>35</v>
      </c>
      <c r="F8680" s="10" t="s">
        <v>18</v>
      </c>
      <c r="G8680" s="10" t="s">
        <v>40</v>
      </c>
      <c r="H8680" s="10" t="s">
        <v>39</v>
      </c>
      <c r="I8680" s="10" t="s">
        <v>21</v>
      </c>
      <c r="O8680" s="10">
        <f t="shared" si="135"/>
        <v>1</v>
      </c>
    </row>
    <row r="8681" spans="2:15" x14ac:dyDescent="0.3">
      <c r="B8681" s="10">
        <v>2025</v>
      </c>
      <c r="C8681" s="10" t="s">
        <v>43</v>
      </c>
      <c r="D8681" s="10" t="s">
        <v>16</v>
      </c>
      <c r="E8681" s="10" t="s">
        <v>35</v>
      </c>
      <c r="F8681" s="10" t="s">
        <v>25</v>
      </c>
      <c r="G8681" s="10" t="s">
        <v>38</v>
      </c>
      <c r="H8681" s="10" t="s">
        <v>20</v>
      </c>
      <c r="I8681" s="10" t="s">
        <v>34</v>
      </c>
      <c r="O8681" s="10">
        <f t="shared" si="135"/>
        <v>1</v>
      </c>
    </row>
    <row r="8682" spans="2:15" x14ac:dyDescent="0.3">
      <c r="B8682" s="10">
        <v>2020</v>
      </c>
      <c r="C8682" s="10" t="s">
        <v>36</v>
      </c>
      <c r="D8682" s="10" t="s">
        <v>37</v>
      </c>
      <c r="E8682" s="10" t="s">
        <v>35</v>
      </c>
      <c r="F8682" s="10" t="s">
        <v>18</v>
      </c>
      <c r="G8682" s="10" t="s">
        <v>40</v>
      </c>
      <c r="H8682" s="10" t="s">
        <v>20</v>
      </c>
      <c r="I8682" s="10" t="s">
        <v>28</v>
      </c>
      <c r="O8682" s="10">
        <f t="shared" si="135"/>
        <v>1</v>
      </c>
    </row>
    <row r="8683" spans="2:15" x14ac:dyDescent="0.3">
      <c r="B8683" s="10">
        <v>2021</v>
      </c>
      <c r="C8683" s="10" t="s">
        <v>41</v>
      </c>
      <c r="D8683" s="10" t="s">
        <v>16</v>
      </c>
      <c r="E8683" s="10" t="s">
        <v>17</v>
      </c>
      <c r="F8683" s="10" t="s">
        <v>18</v>
      </c>
      <c r="G8683" s="10" t="s">
        <v>32</v>
      </c>
      <c r="H8683" s="10" t="s">
        <v>20</v>
      </c>
      <c r="I8683" s="10" t="s">
        <v>21</v>
      </c>
      <c r="O8683" s="10">
        <f t="shared" si="135"/>
        <v>1</v>
      </c>
    </row>
    <row r="8684" spans="2:15" x14ac:dyDescent="0.3">
      <c r="B8684" s="10">
        <v>2023</v>
      </c>
      <c r="C8684" s="10" t="s">
        <v>41</v>
      </c>
      <c r="D8684" s="10" t="s">
        <v>23</v>
      </c>
      <c r="E8684" s="10" t="s">
        <v>24</v>
      </c>
      <c r="F8684" s="10" t="s">
        <v>30</v>
      </c>
      <c r="G8684" s="10" t="s">
        <v>26</v>
      </c>
      <c r="H8684" s="10" t="s">
        <v>20</v>
      </c>
      <c r="I8684" s="10" t="s">
        <v>21</v>
      </c>
      <c r="O8684" s="10">
        <f t="shared" si="135"/>
        <v>1</v>
      </c>
    </row>
    <row r="8685" spans="2:15" x14ac:dyDescent="0.3">
      <c r="B8685" s="10">
        <v>2020</v>
      </c>
      <c r="C8685" s="10" t="s">
        <v>36</v>
      </c>
      <c r="D8685" s="10" t="s">
        <v>23</v>
      </c>
      <c r="E8685" s="10" t="s">
        <v>24</v>
      </c>
      <c r="F8685" s="10" t="s">
        <v>30</v>
      </c>
      <c r="G8685" s="10" t="s">
        <v>32</v>
      </c>
      <c r="H8685" s="10" t="s">
        <v>27</v>
      </c>
      <c r="I8685" s="10" t="s">
        <v>28</v>
      </c>
      <c r="O8685" s="10">
        <f t="shared" si="135"/>
        <v>1</v>
      </c>
    </row>
    <row r="8686" spans="2:15" x14ac:dyDescent="0.3">
      <c r="B8686" s="10">
        <v>2023</v>
      </c>
      <c r="C8686" s="10" t="s">
        <v>41</v>
      </c>
      <c r="D8686" s="10" t="s">
        <v>31</v>
      </c>
      <c r="E8686" s="10" t="s">
        <v>35</v>
      </c>
      <c r="F8686" s="10" t="s">
        <v>30</v>
      </c>
      <c r="G8686" s="10" t="s">
        <v>19</v>
      </c>
      <c r="H8686" s="10" t="s">
        <v>20</v>
      </c>
      <c r="I8686" s="10" t="s">
        <v>28</v>
      </c>
      <c r="O8686" s="10">
        <f t="shared" si="135"/>
        <v>1</v>
      </c>
    </row>
    <row r="8687" spans="2:15" x14ac:dyDescent="0.3">
      <c r="B8687" s="10">
        <v>2025</v>
      </c>
      <c r="C8687" s="10" t="s">
        <v>29</v>
      </c>
      <c r="D8687" s="10" t="s">
        <v>33</v>
      </c>
      <c r="E8687" s="10" t="s">
        <v>35</v>
      </c>
      <c r="F8687" s="10" t="s">
        <v>25</v>
      </c>
      <c r="G8687" s="10" t="s">
        <v>32</v>
      </c>
      <c r="H8687" s="10" t="s">
        <v>34</v>
      </c>
      <c r="I8687" s="10" t="s">
        <v>21</v>
      </c>
      <c r="O8687" s="10">
        <f t="shared" si="135"/>
        <v>1</v>
      </c>
    </row>
    <row r="8688" spans="2:15" x14ac:dyDescent="0.3">
      <c r="B8688" s="10">
        <v>2026</v>
      </c>
      <c r="C8688" s="10" t="s">
        <v>29</v>
      </c>
      <c r="D8688" s="10" t="s">
        <v>16</v>
      </c>
      <c r="E8688" s="10" t="s">
        <v>17</v>
      </c>
      <c r="F8688" s="10" t="s">
        <v>25</v>
      </c>
      <c r="G8688" s="10" t="s">
        <v>38</v>
      </c>
      <c r="H8688" s="10" t="s">
        <v>20</v>
      </c>
      <c r="I8688" s="10" t="s">
        <v>34</v>
      </c>
      <c r="O8688" s="10">
        <f t="shared" si="135"/>
        <v>1</v>
      </c>
    </row>
    <row r="8689" spans="2:15" x14ac:dyDescent="0.3">
      <c r="B8689" s="10">
        <v>2020</v>
      </c>
      <c r="C8689" s="10" t="s">
        <v>43</v>
      </c>
      <c r="D8689" s="10" t="s">
        <v>42</v>
      </c>
      <c r="E8689" s="10" t="s">
        <v>35</v>
      </c>
      <c r="F8689" s="10" t="s">
        <v>18</v>
      </c>
      <c r="G8689" s="10" t="s">
        <v>40</v>
      </c>
      <c r="H8689" s="10" t="s">
        <v>34</v>
      </c>
      <c r="I8689" s="10" t="s">
        <v>28</v>
      </c>
      <c r="O8689" s="10">
        <f t="shared" si="135"/>
        <v>1</v>
      </c>
    </row>
    <row r="8690" spans="2:15" x14ac:dyDescent="0.3">
      <c r="B8690" s="10">
        <v>2025</v>
      </c>
      <c r="C8690" s="10" t="s">
        <v>36</v>
      </c>
      <c r="D8690" s="10" t="s">
        <v>23</v>
      </c>
      <c r="E8690" s="10" t="s">
        <v>35</v>
      </c>
      <c r="F8690" s="10" t="s">
        <v>30</v>
      </c>
      <c r="G8690" s="10" t="s">
        <v>19</v>
      </c>
      <c r="H8690" s="10" t="s">
        <v>20</v>
      </c>
      <c r="I8690" s="10" t="s">
        <v>28</v>
      </c>
      <c r="O8690" s="10">
        <f t="shared" si="135"/>
        <v>1</v>
      </c>
    </row>
    <row r="8691" spans="2:15" x14ac:dyDescent="0.3">
      <c r="B8691" s="10">
        <v>2025</v>
      </c>
      <c r="C8691" s="10" t="s">
        <v>22</v>
      </c>
      <c r="D8691" s="10" t="s">
        <v>31</v>
      </c>
      <c r="E8691" s="10" t="s">
        <v>17</v>
      </c>
      <c r="F8691" s="10" t="s">
        <v>30</v>
      </c>
      <c r="G8691" s="10" t="s">
        <v>26</v>
      </c>
      <c r="H8691" s="10" t="s">
        <v>34</v>
      </c>
      <c r="I8691" s="10" t="s">
        <v>28</v>
      </c>
      <c r="O8691" s="10">
        <f t="shared" si="135"/>
        <v>1</v>
      </c>
    </row>
    <row r="8692" spans="2:15" x14ac:dyDescent="0.3">
      <c r="B8692" s="10">
        <v>2020</v>
      </c>
      <c r="C8692" s="10" t="s">
        <v>29</v>
      </c>
      <c r="D8692" s="10" t="s">
        <v>31</v>
      </c>
      <c r="E8692" s="10" t="s">
        <v>35</v>
      </c>
      <c r="F8692" s="10" t="s">
        <v>30</v>
      </c>
      <c r="G8692" s="10" t="s">
        <v>44</v>
      </c>
      <c r="H8692" s="10" t="s">
        <v>34</v>
      </c>
      <c r="I8692" s="10" t="s">
        <v>21</v>
      </c>
      <c r="O8692" s="10">
        <f t="shared" si="135"/>
        <v>1</v>
      </c>
    </row>
    <row r="8693" spans="2:15" x14ac:dyDescent="0.3">
      <c r="B8693" s="10">
        <v>2026</v>
      </c>
      <c r="C8693" s="10" t="s">
        <v>36</v>
      </c>
      <c r="D8693" s="10" t="s">
        <v>23</v>
      </c>
      <c r="E8693" s="10" t="s">
        <v>35</v>
      </c>
      <c r="F8693" s="10" t="s">
        <v>25</v>
      </c>
      <c r="G8693" s="10" t="s">
        <v>44</v>
      </c>
      <c r="H8693" s="10" t="s">
        <v>34</v>
      </c>
      <c r="I8693" s="10" t="s">
        <v>34</v>
      </c>
      <c r="O8693" s="10">
        <f t="shared" si="135"/>
        <v>1</v>
      </c>
    </row>
    <row r="8694" spans="2:15" x14ac:dyDescent="0.3">
      <c r="B8694" s="10">
        <v>2023</v>
      </c>
      <c r="C8694" s="10" t="s">
        <v>29</v>
      </c>
      <c r="D8694" s="10" t="s">
        <v>16</v>
      </c>
      <c r="E8694" s="10" t="s">
        <v>24</v>
      </c>
      <c r="F8694" s="10" t="s">
        <v>18</v>
      </c>
      <c r="G8694" s="10" t="s">
        <v>26</v>
      </c>
      <c r="H8694" s="10" t="s">
        <v>34</v>
      </c>
      <c r="I8694" s="10" t="s">
        <v>28</v>
      </c>
      <c r="O8694" s="10">
        <f t="shared" si="135"/>
        <v>1</v>
      </c>
    </row>
    <row r="8695" spans="2:15" x14ac:dyDescent="0.3">
      <c r="B8695" s="10">
        <v>2026</v>
      </c>
      <c r="C8695" s="10" t="s">
        <v>45</v>
      </c>
      <c r="D8695" s="10" t="s">
        <v>31</v>
      </c>
      <c r="E8695" s="10" t="s">
        <v>24</v>
      </c>
      <c r="F8695" s="10" t="s">
        <v>30</v>
      </c>
      <c r="G8695" s="10" t="s">
        <v>32</v>
      </c>
      <c r="H8695" s="10" t="s">
        <v>39</v>
      </c>
      <c r="I8695" s="10" t="s">
        <v>21</v>
      </c>
      <c r="O8695" s="10">
        <f t="shared" si="135"/>
        <v>1</v>
      </c>
    </row>
    <row r="8696" spans="2:15" x14ac:dyDescent="0.3">
      <c r="B8696" s="10">
        <v>2022</v>
      </c>
      <c r="C8696" s="10" t="s">
        <v>15</v>
      </c>
      <c r="D8696" s="10" t="s">
        <v>42</v>
      </c>
      <c r="E8696" s="10" t="s">
        <v>35</v>
      </c>
      <c r="F8696" s="10" t="s">
        <v>30</v>
      </c>
      <c r="G8696" s="10" t="s">
        <v>40</v>
      </c>
      <c r="H8696" s="10" t="s">
        <v>27</v>
      </c>
      <c r="I8696" s="10" t="s">
        <v>28</v>
      </c>
      <c r="O8696" s="10">
        <f t="shared" si="135"/>
        <v>1</v>
      </c>
    </row>
    <row r="8697" spans="2:15" x14ac:dyDescent="0.3">
      <c r="B8697" s="10">
        <v>2025</v>
      </c>
      <c r="C8697" s="10" t="s">
        <v>29</v>
      </c>
      <c r="D8697" s="10" t="s">
        <v>16</v>
      </c>
      <c r="E8697" s="10" t="s">
        <v>17</v>
      </c>
      <c r="F8697" s="10" t="s">
        <v>30</v>
      </c>
      <c r="G8697" s="10" t="s">
        <v>40</v>
      </c>
      <c r="H8697" s="10" t="s">
        <v>27</v>
      </c>
      <c r="I8697" s="10" t="s">
        <v>28</v>
      </c>
      <c r="O8697" s="10">
        <f t="shared" si="135"/>
        <v>1</v>
      </c>
    </row>
    <row r="8698" spans="2:15" x14ac:dyDescent="0.3">
      <c r="B8698" s="10">
        <v>2023</v>
      </c>
      <c r="C8698" s="10" t="s">
        <v>41</v>
      </c>
      <c r="D8698" s="10" t="s">
        <v>37</v>
      </c>
      <c r="E8698" s="10" t="s">
        <v>24</v>
      </c>
      <c r="F8698" s="10" t="s">
        <v>25</v>
      </c>
      <c r="G8698" s="10" t="s">
        <v>38</v>
      </c>
      <c r="H8698" s="10" t="s">
        <v>20</v>
      </c>
      <c r="I8698" s="10" t="s">
        <v>28</v>
      </c>
      <c r="O8698" s="10">
        <f t="shared" si="135"/>
        <v>1</v>
      </c>
    </row>
    <row r="8699" spans="2:15" x14ac:dyDescent="0.3">
      <c r="B8699" s="10">
        <v>2020</v>
      </c>
      <c r="C8699" s="10" t="s">
        <v>22</v>
      </c>
      <c r="D8699" s="10" t="s">
        <v>42</v>
      </c>
      <c r="E8699" s="10" t="s">
        <v>17</v>
      </c>
      <c r="F8699" s="10" t="s">
        <v>30</v>
      </c>
      <c r="G8699" s="10" t="s">
        <v>32</v>
      </c>
      <c r="H8699" s="10" t="s">
        <v>39</v>
      </c>
      <c r="I8699" s="10" t="s">
        <v>28</v>
      </c>
      <c r="O8699" s="10">
        <f t="shared" si="135"/>
        <v>1</v>
      </c>
    </row>
    <row r="8700" spans="2:15" x14ac:dyDescent="0.3">
      <c r="B8700" s="10">
        <v>2025</v>
      </c>
      <c r="C8700" s="10" t="s">
        <v>15</v>
      </c>
      <c r="D8700" s="10" t="s">
        <v>42</v>
      </c>
      <c r="E8700" s="10" t="s">
        <v>24</v>
      </c>
      <c r="F8700" s="10" t="s">
        <v>18</v>
      </c>
      <c r="G8700" s="10" t="s">
        <v>26</v>
      </c>
      <c r="H8700" s="10" t="s">
        <v>27</v>
      </c>
      <c r="I8700" s="10" t="s">
        <v>21</v>
      </c>
      <c r="O8700" s="10">
        <f t="shared" si="135"/>
        <v>1</v>
      </c>
    </row>
    <row r="8701" spans="2:15" x14ac:dyDescent="0.3">
      <c r="B8701" s="10">
        <v>2021</v>
      </c>
      <c r="C8701" s="10" t="s">
        <v>29</v>
      </c>
      <c r="D8701" s="10" t="s">
        <v>31</v>
      </c>
      <c r="E8701" s="10" t="s">
        <v>35</v>
      </c>
      <c r="F8701" s="10" t="s">
        <v>30</v>
      </c>
      <c r="G8701" s="10" t="s">
        <v>26</v>
      </c>
      <c r="H8701" s="10" t="s">
        <v>39</v>
      </c>
      <c r="I8701" s="10" t="s">
        <v>34</v>
      </c>
      <c r="O8701" s="10">
        <f t="shared" si="135"/>
        <v>1</v>
      </c>
    </row>
    <row r="8702" spans="2:15" x14ac:dyDescent="0.3">
      <c r="B8702" s="10">
        <v>2026</v>
      </c>
      <c r="C8702" s="10" t="s">
        <v>29</v>
      </c>
      <c r="D8702" s="10" t="s">
        <v>42</v>
      </c>
      <c r="E8702" s="10" t="s">
        <v>35</v>
      </c>
      <c r="F8702" s="10" t="s">
        <v>25</v>
      </c>
      <c r="G8702" s="10" t="s">
        <v>44</v>
      </c>
      <c r="H8702" s="10" t="s">
        <v>20</v>
      </c>
      <c r="I8702" s="10" t="s">
        <v>34</v>
      </c>
      <c r="O8702" s="10">
        <f t="shared" si="135"/>
        <v>1</v>
      </c>
    </row>
    <row r="8703" spans="2:15" x14ac:dyDescent="0.3">
      <c r="B8703" s="10">
        <v>2021</v>
      </c>
      <c r="C8703" s="10" t="s">
        <v>41</v>
      </c>
      <c r="D8703" s="10" t="s">
        <v>31</v>
      </c>
      <c r="E8703" s="10" t="s">
        <v>24</v>
      </c>
      <c r="F8703" s="10" t="s">
        <v>30</v>
      </c>
      <c r="G8703" s="10" t="s">
        <v>40</v>
      </c>
      <c r="H8703" s="10" t="s">
        <v>39</v>
      </c>
      <c r="I8703" s="10" t="s">
        <v>28</v>
      </c>
      <c r="O8703" s="10">
        <f t="shared" si="135"/>
        <v>1</v>
      </c>
    </row>
    <row r="8704" spans="2:15" x14ac:dyDescent="0.3">
      <c r="B8704" s="10">
        <v>2023</v>
      </c>
      <c r="C8704" s="10" t="s">
        <v>22</v>
      </c>
      <c r="D8704" s="10" t="s">
        <v>31</v>
      </c>
      <c r="E8704" s="10" t="s">
        <v>17</v>
      </c>
      <c r="F8704" s="10" t="s">
        <v>30</v>
      </c>
      <c r="G8704" s="10" t="s">
        <v>19</v>
      </c>
      <c r="H8704" s="10" t="s">
        <v>39</v>
      </c>
      <c r="I8704" s="10" t="s">
        <v>28</v>
      </c>
      <c r="O8704" s="10">
        <f t="shared" si="135"/>
        <v>1</v>
      </c>
    </row>
    <row r="8705" spans="2:15" x14ac:dyDescent="0.3">
      <c r="B8705" s="10">
        <v>2023</v>
      </c>
      <c r="C8705" s="10" t="s">
        <v>45</v>
      </c>
      <c r="D8705" s="10" t="s">
        <v>31</v>
      </c>
      <c r="E8705" s="10" t="s">
        <v>35</v>
      </c>
      <c r="F8705" s="10" t="s">
        <v>25</v>
      </c>
      <c r="G8705" s="10" t="s">
        <v>26</v>
      </c>
      <c r="H8705" s="10" t="s">
        <v>27</v>
      </c>
      <c r="I8705" s="10" t="s">
        <v>21</v>
      </c>
      <c r="O8705" s="10">
        <f t="shared" si="135"/>
        <v>1</v>
      </c>
    </row>
    <row r="8706" spans="2:15" x14ac:dyDescent="0.3">
      <c r="B8706" s="10">
        <v>2023</v>
      </c>
      <c r="C8706" s="10" t="s">
        <v>29</v>
      </c>
      <c r="D8706" s="10" t="s">
        <v>42</v>
      </c>
      <c r="E8706" s="10" t="s">
        <v>17</v>
      </c>
      <c r="F8706" s="10" t="s">
        <v>30</v>
      </c>
      <c r="G8706" s="10" t="s">
        <v>26</v>
      </c>
      <c r="H8706" s="10" t="s">
        <v>20</v>
      </c>
      <c r="I8706" s="10" t="s">
        <v>21</v>
      </c>
      <c r="O8706" s="10">
        <f t="shared" si="135"/>
        <v>1</v>
      </c>
    </row>
    <row r="8707" spans="2:15" x14ac:dyDescent="0.3">
      <c r="B8707" s="10">
        <v>2025</v>
      </c>
      <c r="C8707" s="10" t="s">
        <v>15</v>
      </c>
      <c r="D8707" s="10" t="s">
        <v>23</v>
      </c>
      <c r="E8707" s="10" t="s">
        <v>17</v>
      </c>
      <c r="F8707" s="10" t="s">
        <v>30</v>
      </c>
      <c r="G8707" s="10" t="s">
        <v>38</v>
      </c>
      <c r="H8707" s="10" t="s">
        <v>39</v>
      </c>
      <c r="I8707" s="10" t="s">
        <v>21</v>
      </c>
      <c r="O8707" s="10">
        <f t="shared" si="135"/>
        <v>1</v>
      </c>
    </row>
    <row r="8708" spans="2:15" x14ac:dyDescent="0.3">
      <c r="B8708" s="10">
        <v>2025</v>
      </c>
      <c r="C8708" s="10" t="s">
        <v>15</v>
      </c>
      <c r="D8708" s="10" t="s">
        <v>23</v>
      </c>
      <c r="E8708" s="10" t="s">
        <v>35</v>
      </c>
      <c r="F8708" s="10" t="s">
        <v>18</v>
      </c>
      <c r="G8708" s="10" t="s">
        <v>26</v>
      </c>
      <c r="H8708" s="10" t="s">
        <v>27</v>
      </c>
      <c r="I8708" s="10" t="s">
        <v>21</v>
      </c>
      <c r="O8708" s="10">
        <f t="shared" si="135"/>
        <v>1</v>
      </c>
    </row>
    <row r="8709" spans="2:15" x14ac:dyDescent="0.3">
      <c r="B8709" s="10">
        <v>2023</v>
      </c>
      <c r="C8709" s="10" t="s">
        <v>43</v>
      </c>
      <c r="D8709" s="10" t="s">
        <v>16</v>
      </c>
      <c r="E8709" s="10" t="s">
        <v>24</v>
      </c>
      <c r="F8709" s="10" t="s">
        <v>30</v>
      </c>
      <c r="G8709" s="10" t="s">
        <v>19</v>
      </c>
      <c r="H8709" s="10" t="s">
        <v>39</v>
      </c>
      <c r="I8709" s="10" t="s">
        <v>28</v>
      </c>
      <c r="O8709" s="10">
        <f t="shared" ref="O8709:O8772" si="136">SUBTOTAL(103,B8709)</f>
        <v>1</v>
      </c>
    </row>
    <row r="8710" spans="2:15" x14ac:dyDescent="0.3">
      <c r="B8710" s="10">
        <v>2020</v>
      </c>
      <c r="C8710" s="10" t="s">
        <v>41</v>
      </c>
      <c r="D8710" s="10" t="s">
        <v>42</v>
      </c>
      <c r="E8710" s="10" t="s">
        <v>17</v>
      </c>
      <c r="F8710" s="10" t="s">
        <v>30</v>
      </c>
      <c r="G8710" s="10" t="s">
        <v>44</v>
      </c>
      <c r="H8710" s="10" t="s">
        <v>27</v>
      </c>
      <c r="I8710" s="10" t="s">
        <v>34</v>
      </c>
      <c r="O8710" s="10">
        <f t="shared" si="136"/>
        <v>1</v>
      </c>
    </row>
    <row r="8711" spans="2:15" x14ac:dyDescent="0.3">
      <c r="B8711" s="10">
        <v>2024</v>
      </c>
      <c r="C8711" s="10" t="s">
        <v>36</v>
      </c>
      <c r="D8711" s="10" t="s">
        <v>23</v>
      </c>
      <c r="E8711" s="10" t="s">
        <v>35</v>
      </c>
      <c r="F8711" s="10" t="s">
        <v>30</v>
      </c>
      <c r="G8711" s="10" t="s">
        <v>38</v>
      </c>
      <c r="H8711" s="10" t="s">
        <v>39</v>
      </c>
      <c r="I8711" s="10" t="s">
        <v>28</v>
      </c>
      <c r="O8711" s="10">
        <f t="shared" si="136"/>
        <v>1</v>
      </c>
    </row>
    <row r="8712" spans="2:15" x14ac:dyDescent="0.3">
      <c r="B8712" s="10">
        <v>2026</v>
      </c>
      <c r="C8712" s="10" t="s">
        <v>22</v>
      </c>
      <c r="D8712" s="10" t="s">
        <v>16</v>
      </c>
      <c r="E8712" s="10" t="s">
        <v>35</v>
      </c>
      <c r="F8712" s="10" t="s">
        <v>18</v>
      </c>
      <c r="G8712" s="10" t="s">
        <v>40</v>
      </c>
      <c r="H8712" s="10" t="s">
        <v>20</v>
      </c>
      <c r="I8712" s="10" t="s">
        <v>21</v>
      </c>
      <c r="O8712" s="10">
        <f t="shared" si="136"/>
        <v>1</v>
      </c>
    </row>
    <row r="8713" spans="2:15" x14ac:dyDescent="0.3">
      <c r="B8713" s="10">
        <v>2023</v>
      </c>
      <c r="C8713" s="10" t="s">
        <v>29</v>
      </c>
      <c r="D8713" s="10" t="s">
        <v>31</v>
      </c>
      <c r="E8713" s="10" t="s">
        <v>35</v>
      </c>
      <c r="F8713" s="10" t="s">
        <v>30</v>
      </c>
      <c r="G8713" s="10" t="s">
        <v>40</v>
      </c>
      <c r="H8713" s="10" t="s">
        <v>20</v>
      </c>
      <c r="I8713" s="10" t="s">
        <v>28</v>
      </c>
      <c r="O8713" s="10">
        <f t="shared" si="136"/>
        <v>1</v>
      </c>
    </row>
    <row r="8714" spans="2:15" x14ac:dyDescent="0.3">
      <c r="B8714" s="10">
        <v>2022</v>
      </c>
      <c r="C8714" s="10" t="s">
        <v>43</v>
      </c>
      <c r="D8714" s="10" t="s">
        <v>33</v>
      </c>
      <c r="E8714" s="10" t="s">
        <v>24</v>
      </c>
      <c r="F8714" s="10" t="s">
        <v>25</v>
      </c>
      <c r="G8714" s="10" t="s">
        <v>19</v>
      </c>
      <c r="H8714" s="10" t="s">
        <v>20</v>
      </c>
      <c r="I8714" s="10" t="s">
        <v>28</v>
      </c>
      <c r="O8714" s="10">
        <f t="shared" si="136"/>
        <v>1</v>
      </c>
    </row>
    <row r="8715" spans="2:15" x14ac:dyDescent="0.3">
      <c r="B8715" s="10">
        <v>2025</v>
      </c>
      <c r="C8715" s="10" t="s">
        <v>43</v>
      </c>
      <c r="D8715" s="10" t="s">
        <v>42</v>
      </c>
      <c r="E8715" s="10" t="s">
        <v>35</v>
      </c>
      <c r="F8715" s="10" t="s">
        <v>25</v>
      </c>
      <c r="G8715" s="10" t="s">
        <v>44</v>
      </c>
      <c r="H8715" s="10" t="s">
        <v>39</v>
      </c>
      <c r="I8715" s="10" t="s">
        <v>34</v>
      </c>
      <c r="O8715" s="10">
        <f t="shared" si="136"/>
        <v>1</v>
      </c>
    </row>
    <row r="8716" spans="2:15" x14ac:dyDescent="0.3">
      <c r="B8716" s="10">
        <v>2023</v>
      </c>
      <c r="C8716" s="10" t="s">
        <v>22</v>
      </c>
      <c r="D8716" s="10" t="s">
        <v>23</v>
      </c>
      <c r="E8716" s="10" t="s">
        <v>24</v>
      </c>
      <c r="F8716" s="10" t="s">
        <v>25</v>
      </c>
      <c r="G8716" s="10" t="s">
        <v>44</v>
      </c>
      <c r="H8716" s="10" t="s">
        <v>20</v>
      </c>
      <c r="I8716" s="10" t="s">
        <v>21</v>
      </c>
      <c r="O8716" s="10">
        <f t="shared" si="136"/>
        <v>1</v>
      </c>
    </row>
    <row r="8717" spans="2:15" x14ac:dyDescent="0.3">
      <c r="B8717" s="10">
        <v>2022</v>
      </c>
      <c r="C8717" s="10" t="s">
        <v>36</v>
      </c>
      <c r="D8717" s="10" t="s">
        <v>23</v>
      </c>
      <c r="E8717" s="10" t="s">
        <v>17</v>
      </c>
      <c r="F8717" s="10" t="s">
        <v>18</v>
      </c>
      <c r="G8717" s="10" t="s">
        <v>32</v>
      </c>
      <c r="H8717" s="10" t="s">
        <v>27</v>
      </c>
      <c r="I8717" s="10" t="s">
        <v>21</v>
      </c>
      <c r="O8717" s="10">
        <f t="shared" si="136"/>
        <v>1</v>
      </c>
    </row>
    <row r="8718" spans="2:15" x14ac:dyDescent="0.3">
      <c r="B8718" s="10">
        <v>2026</v>
      </c>
      <c r="C8718" s="10" t="s">
        <v>29</v>
      </c>
      <c r="D8718" s="10" t="s">
        <v>23</v>
      </c>
      <c r="E8718" s="10" t="s">
        <v>35</v>
      </c>
      <c r="F8718" s="10" t="s">
        <v>25</v>
      </c>
      <c r="G8718" s="10" t="s">
        <v>44</v>
      </c>
      <c r="H8718" s="10" t="s">
        <v>34</v>
      </c>
      <c r="I8718" s="10" t="s">
        <v>34</v>
      </c>
      <c r="O8718" s="10">
        <f t="shared" si="136"/>
        <v>1</v>
      </c>
    </row>
    <row r="8719" spans="2:15" x14ac:dyDescent="0.3">
      <c r="B8719" s="10">
        <v>2020</v>
      </c>
      <c r="C8719" s="10" t="s">
        <v>45</v>
      </c>
      <c r="D8719" s="10" t="s">
        <v>33</v>
      </c>
      <c r="E8719" s="10" t="s">
        <v>17</v>
      </c>
      <c r="F8719" s="10" t="s">
        <v>30</v>
      </c>
      <c r="G8719" s="10" t="s">
        <v>44</v>
      </c>
      <c r="H8719" s="10" t="s">
        <v>20</v>
      </c>
      <c r="I8719" s="10" t="s">
        <v>34</v>
      </c>
      <c r="O8719" s="10">
        <f t="shared" si="136"/>
        <v>1</v>
      </c>
    </row>
    <row r="8720" spans="2:15" x14ac:dyDescent="0.3">
      <c r="B8720" s="10">
        <v>2026</v>
      </c>
      <c r="C8720" s="10" t="s">
        <v>41</v>
      </c>
      <c r="D8720" s="10" t="s">
        <v>42</v>
      </c>
      <c r="E8720" s="10" t="s">
        <v>17</v>
      </c>
      <c r="F8720" s="10" t="s">
        <v>18</v>
      </c>
      <c r="G8720" s="10" t="s">
        <v>40</v>
      </c>
      <c r="H8720" s="10" t="s">
        <v>34</v>
      </c>
      <c r="I8720" s="10" t="s">
        <v>21</v>
      </c>
      <c r="O8720" s="10">
        <f t="shared" si="136"/>
        <v>1</v>
      </c>
    </row>
    <row r="8721" spans="2:15" x14ac:dyDescent="0.3">
      <c r="B8721" s="10">
        <v>2020</v>
      </c>
      <c r="C8721" s="10" t="s">
        <v>41</v>
      </c>
      <c r="D8721" s="10" t="s">
        <v>31</v>
      </c>
      <c r="E8721" s="10" t="s">
        <v>24</v>
      </c>
      <c r="F8721" s="10" t="s">
        <v>30</v>
      </c>
      <c r="G8721" s="10" t="s">
        <v>26</v>
      </c>
      <c r="H8721" s="10" t="s">
        <v>20</v>
      </c>
      <c r="I8721" s="10" t="s">
        <v>21</v>
      </c>
      <c r="O8721" s="10">
        <f t="shared" si="136"/>
        <v>1</v>
      </c>
    </row>
    <row r="8722" spans="2:15" x14ac:dyDescent="0.3">
      <c r="B8722" s="10">
        <v>2025</v>
      </c>
      <c r="C8722" s="10" t="s">
        <v>43</v>
      </c>
      <c r="D8722" s="10" t="s">
        <v>23</v>
      </c>
      <c r="E8722" s="10" t="s">
        <v>35</v>
      </c>
      <c r="F8722" s="10" t="s">
        <v>25</v>
      </c>
      <c r="G8722" s="10" t="s">
        <v>44</v>
      </c>
      <c r="H8722" s="10" t="s">
        <v>34</v>
      </c>
      <c r="I8722" s="10" t="s">
        <v>34</v>
      </c>
      <c r="O8722" s="10">
        <f t="shared" si="136"/>
        <v>1</v>
      </c>
    </row>
    <row r="8723" spans="2:15" x14ac:dyDescent="0.3">
      <c r="B8723" s="10">
        <v>2025</v>
      </c>
      <c r="C8723" s="10" t="s">
        <v>41</v>
      </c>
      <c r="D8723" s="10" t="s">
        <v>33</v>
      </c>
      <c r="E8723" s="10" t="s">
        <v>35</v>
      </c>
      <c r="F8723" s="10" t="s">
        <v>30</v>
      </c>
      <c r="G8723" s="10" t="s">
        <v>38</v>
      </c>
      <c r="H8723" s="10" t="s">
        <v>20</v>
      </c>
      <c r="I8723" s="10" t="s">
        <v>28</v>
      </c>
      <c r="O8723" s="10">
        <f t="shared" si="136"/>
        <v>1</v>
      </c>
    </row>
    <row r="8724" spans="2:15" x14ac:dyDescent="0.3">
      <c r="B8724" s="10">
        <v>2022</v>
      </c>
      <c r="C8724" s="10" t="s">
        <v>36</v>
      </c>
      <c r="D8724" s="10" t="s">
        <v>31</v>
      </c>
      <c r="E8724" s="10" t="s">
        <v>24</v>
      </c>
      <c r="F8724" s="10" t="s">
        <v>25</v>
      </c>
      <c r="G8724" s="10" t="s">
        <v>19</v>
      </c>
      <c r="H8724" s="10" t="s">
        <v>20</v>
      </c>
      <c r="I8724" s="10" t="s">
        <v>28</v>
      </c>
      <c r="O8724" s="10">
        <f t="shared" si="136"/>
        <v>1</v>
      </c>
    </row>
    <row r="8725" spans="2:15" x14ac:dyDescent="0.3">
      <c r="B8725" s="10">
        <v>2023</v>
      </c>
      <c r="C8725" s="10" t="s">
        <v>22</v>
      </c>
      <c r="D8725" s="10" t="s">
        <v>23</v>
      </c>
      <c r="E8725" s="10" t="s">
        <v>17</v>
      </c>
      <c r="F8725" s="10" t="s">
        <v>30</v>
      </c>
      <c r="G8725" s="10" t="s">
        <v>19</v>
      </c>
      <c r="H8725" s="10" t="s">
        <v>39</v>
      </c>
      <c r="I8725" s="10" t="s">
        <v>34</v>
      </c>
      <c r="O8725" s="10">
        <f t="shared" si="136"/>
        <v>1</v>
      </c>
    </row>
    <row r="8726" spans="2:15" x14ac:dyDescent="0.3">
      <c r="B8726" s="10">
        <v>2020</v>
      </c>
      <c r="C8726" s="10" t="s">
        <v>15</v>
      </c>
      <c r="D8726" s="10" t="s">
        <v>42</v>
      </c>
      <c r="E8726" s="10" t="s">
        <v>35</v>
      </c>
      <c r="F8726" s="10" t="s">
        <v>25</v>
      </c>
      <c r="G8726" s="10" t="s">
        <v>26</v>
      </c>
      <c r="H8726" s="10" t="s">
        <v>34</v>
      </c>
      <c r="I8726" s="10" t="s">
        <v>28</v>
      </c>
      <c r="O8726" s="10">
        <f t="shared" si="136"/>
        <v>1</v>
      </c>
    </row>
    <row r="8727" spans="2:15" x14ac:dyDescent="0.3">
      <c r="B8727" s="10">
        <v>2026</v>
      </c>
      <c r="C8727" s="10" t="s">
        <v>45</v>
      </c>
      <c r="D8727" s="10" t="s">
        <v>23</v>
      </c>
      <c r="E8727" s="10" t="s">
        <v>17</v>
      </c>
      <c r="F8727" s="10" t="s">
        <v>25</v>
      </c>
      <c r="G8727" s="10" t="s">
        <v>32</v>
      </c>
      <c r="H8727" s="10" t="s">
        <v>27</v>
      </c>
      <c r="I8727" s="10" t="s">
        <v>21</v>
      </c>
      <c r="O8727" s="10">
        <f t="shared" si="136"/>
        <v>1</v>
      </c>
    </row>
    <row r="8728" spans="2:15" x14ac:dyDescent="0.3">
      <c r="B8728" s="10">
        <v>2026</v>
      </c>
      <c r="C8728" s="10" t="s">
        <v>43</v>
      </c>
      <c r="D8728" s="10" t="s">
        <v>16</v>
      </c>
      <c r="E8728" s="10" t="s">
        <v>35</v>
      </c>
      <c r="F8728" s="10" t="s">
        <v>30</v>
      </c>
      <c r="G8728" s="10" t="s">
        <v>26</v>
      </c>
      <c r="H8728" s="10" t="s">
        <v>39</v>
      </c>
      <c r="I8728" s="10" t="s">
        <v>28</v>
      </c>
      <c r="O8728" s="10">
        <f t="shared" si="136"/>
        <v>1</v>
      </c>
    </row>
    <row r="8729" spans="2:15" x14ac:dyDescent="0.3">
      <c r="B8729" s="10">
        <v>2024</v>
      </c>
      <c r="C8729" s="10" t="s">
        <v>29</v>
      </c>
      <c r="D8729" s="10" t="s">
        <v>42</v>
      </c>
      <c r="E8729" s="10" t="s">
        <v>17</v>
      </c>
      <c r="F8729" s="10" t="s">
        <v>25</v>
      </c>
      <c r="G8729" s="10" t="s">
        <v>40</v>
      </c>
      <c r="H8729" s="10" t="s">
        <v>27</v>
      </c>
      <c r="I8729" s="10" t="s">
        <v>28</v>
      </c>
      <c r="O8729" s="10">
        <f t="shared" si="136"/>
        <v>1</v>
      </c>
    </row>
    <row r="8730" spans="2:15" x14ac:dyDescent="0.3">
      <c r="B8730" s="10">
        <v>2023</v>
      </c>
      <c r="C8730" s="10" t="s">
        <v>22</v>
      </c>
      <c r="D8730" s="10" t="s">
        <v>33</v>
      </c>
      <c r="E8730" s="10" t="s">
        <v>17</v>
      </c>
      <c r="F8730" s="10" t="s">
        <v>18</v>
      </c>
      <c r="G8730" s="10" t="s">
        <v>38</v>
      </c>
      <c r="H8730" s="10" t="s">
        <v>27</v>
      </c>
      <c r="I8730" s="10" t="s">
        <v>28</v>
      </c>
      <c r="O8730" s="10">
        <f t="shared" si="136"/>
        <v>1</v>
      </c>
    </row>
    <row r="8731" spans="2:15" x14ac:dyDescent="0.3">
      <c r="B8731" s="10">
        <v>2021</v>
      </c>
      <c r="C8731" s="10" t="s">
        <v>41</v>
      </c>
      <c r="D8731" s="10" t="s">
        <v>42</v>
      </c>
      <c r="E8731" s="10" t="s">
        <v>35</v>
      </c>
      <c r="F8731" s="10" t="s">
        <v>30</v>
      </c>
      <c r="G8731" s="10" t="s">
        <v>19</v>
      </c>
      <c r="H8731" s="10" t="s">
        <v>34</v>
      </c>
      <c r="I8731" s="10" t="s">
        <v>21</v>
      </c>
      <c r="O8731" s="10">
        <f t="shared" si="136"/>
        <v>1</v>
      </c>
    </row>
    <row r="8732" spans="2:15" x14ac:dyDescent="0.3">
      <c r="B8732" s="10">
        <v>2022</v>
      </c>
      <c r="C8732" s="10" t="s">
        <v>36</v>
      </c>
      <c r="D8732" s="10" t="s">
        <v>37</v>
      </c>
      <c r="E8732" s="10" t="s">
        <v>24</v>
      </c>
      <c r="F8732" s="10" t="s">
        <v>18</v>
      </c>
      <c r="G8732" s="10" t="s">
        <v>44</v>
      </c>
      <c r="H8732" s="10" t="s">
        <v>39</v>
      </c>
      <c r="I8732" s="10" t="s">
        <v>28</v>
      </c>
      <c r="O8732" s="10">
        <f t="shared" si="136"/>
        <v>1</v>
      </c>
    </row>
    <row r="8733" spans="2:15" x14ac:dyDescent="0.3">
      <c r="B8733" s="10">
        <v>2026</v>
      </c>
      <c r="C8733" s="10" t="s">
        <v>45</v>
      </c>
      <c r="D8733" s="10" t="s">
        <v>31</v>
      </c>
      <c r="E8733" s="10" t="s">
        <v>35</v>
      </c>
      <c r="F8733" s="10" t="s">
        <v>25</v>
      </c>
      <c r="G8733" s="10" t="s">
        <v>19</v>
      </c>
      <c r="H8733" s="10" t="s">
        <v>27</v>
      </c>
      <c r="I8733" s="10" t="s">
        <v>21</v>
      </c>
      <c r="O8733" s="10">
        <f t="shared" si="136"/>
        <v>1</v>
      </c>
    </row>
    <row r="8734" spans="2:15" x14ac:dyDescent="0.3">
      <c r="B8734" s="10">
        <v>2022</v>
      </c>
      <c r="C8734" s="10" t="s">
        <v>45</v>
      </c>
      <c r="D8734" s="10" t="s">
        <v>16</v>
      </c>
      <c r="E8734" s="10" t="s">
        <v>35</v>
      </c>
      <c r="F8734" s="10" t="s">
        <v>25</v>
      </c>
      <c r="G8734" s="10" t="s">
        <v>38</v>
      </c>
      <c r="H8734" s="10" t="s">
        <v>34</v>
      </c>
      <c r="I8734" s="10" t="s">
        <v>28</v>
      </c>
      <c r="O8734" s="10">
        <f t="shared" si="136"/>
        <v>1</v>
      </c>
    </row>
    <row r="8735" spans="2:15" x14ac:dyDescent="0.3">
      <c r="B8735" s="10">
        <v>2025</v>
      </c>
      <c r="C8735" s="10" t="s">
        <v>15</v>
      </c>
      <c r="D8735" s="10" t="s">
        <v>37</v>
      </c>
      <c r="E8735" s="10" t="s">
        <v>24</v>
      </c>
      <c r="F8735" s="10" t="s">
        <v>25</v>
      </c>
      <c r="G8735" s="10" t="s">
        <v>26</v>
      </c>
      <c r="H8735" s="10" t="s">
        <v>34</v>
      </c>
      <c r="I8735" s="10" t="s">
        <v>34</v>
      </c>
      <c r="O8735" s="10">
        <f t="shared" si="136"/>
        <v>1</v>
      </c>
    </row>
    <row r="8736" spans="2:15" x14ac:dyDescent="0.3">
      <c r="B8736" s="10">
        <v>2022</v>
      </c>
      <c r="C8736" s="10" t="s">
        <v>41</v>
      </c>
      <c r="D8736" s="10" t="s">
        <v>23</v>
      </c>
      <c r="E8736" s="10" t="s">
        <v>35</v>
      </c>
      <c r="F8736" s="10" t="s">
        <v>25</v>
      </c>
      <c r="G8736" s="10" t="s">
        <v>32</v>
      </c>
      <c r="H8736" s="10" t="s">
        <v>20</v>
      </c>
      <c r="I8736" s="10" t="s">
        <v>21</v>
      </c>
      <c r="O8736" s="10">
        <f t="shared" si="136"/>
        <v>1</v>
      </c>
    </row>
    <row r="8737" spans="2:15" x14ac:dyDescent="0.3">
      <c r="B8737" s="10">
        <v>2025</v>
      </c>
      <c r="C8737" s="10" t="s">
        <v>36</v>
      </c>
      <c r="D8737" s="10" t="s">
        <v>33</v>
      </c>
      <c r="E8737" s="10" t="s">
        <v>17</v>
      </c>
      <c r="F8737" s="10" t="s">
        <v>25</v>
      </c>
      <c r="G8737" s="10" t="s">
        <v>32</v>
      </c>
      <c r="H8737" s="10" t="s">
        <v>34</v>
      </c>
      <c r="I8737" s="10" t="s">
        <v>34</v>
      </c>
      <c r="O8737" s="10">
        <f t="shared" si="136"/>
        <v>1</v>
      </c>
    </row>
    <row r="8738" spans="2:15" x14ac:dyDescent="0.3">
      <c r="B8738" s="10">
        <v>2021</v>
      </c>
      <c r="C8738" s="10" t="s">
        <v>22</v>
      </c>
      <c r="D8738" s="10" t="s">
        <v>16</v>
      </c>
      <c r="E8738" s="10" t="s">
        <v>17</v>
      </c>
      <c r="F8738" s="10" t="s">
        <v>25</v>
      </c>
      <c r="G8738" s="10" t="s">
        <v>19</v>
      </c>
      <c r="H8738" s="10" t="s">
        <v>27</v>
      </c>
      <c r="I8738" s="10" t="s">
        <v>34</v>
      </c>
      <c r="O8738" s="10">
        <f t="shared" si="136"/>
        <v>1</v>
      </c>
    </row>
    <row r="8739" spans="2:15" x14ac:dyDescent="0.3">
      <c r="B8739" s="10">
        <v>2021</v>
      </c>
      <c r="C8739" s="10" t="s">
        <v>29</v>
      </c>
      <c r="D8739" s="10" t="s">
        <v>16</v>
      </c>
      <c r="E8739" s="10" t="s">
        <v>24</v>
      </c>
      <c r="F8739" s="10" t="s">
        <v>30</v>
      </c>
      <c r="G8739" s="10" t="s">
        <v>26</v>
      </c>
      <c r="H8739" s="10" t="s">
        <v>39</v>
      </c>
      <c r="I8739" s="10" t="s">
        <v>28</v>
      </c>
      <c r="O8739" s="10">
        <f t="shared" si="136"/>
        <v>1</v>
      </c>
    </row>
    <row r="8740" spans="2:15" x14ac:dyDescent="0.3">
      <c r="B8740" s="10">
        <v>2024</v>
      </c>
      <c r="C8740" s="10" t="s">
        <v>29</v>
      </c>
      <c r="D8740" s="10" t="s">
        <v>33</v>
      </c>
      <c r="E8740" s="10" t="s">
        <v>35</v>
      </c>
      <c r="F8740" s="10" t="s">
        <v>30</v>
      </c>
      <c r="G8740" s="10" t="s">
        <v>26</v>
      </c>
      <c r="H8740" s="10" t="s">
        <v>20</v>
      </c>
      <c r="I8740" s="10" t="s">
        <v>34</v>
      </c>
      <c r="O8740" s="10">
        <f t="shared" si="136"/>
        <v>1</v>
      </c>
    </row>
    <row r="8741" spans="2:15" x14ac:dyDescent="0.3">
      <c r="B8741" s="10">
        <v>2022</v>
      </c>
      <c r="C8741" s="10" t="s">
        <v>45</v>
      </c>
      <c r="D8741" s="10" t="s">
        <v>33</v>
      </c>
      <c r="E8741" s="10" t="s">
        <v>17</v>
      </c>
      <c r="F8741" s="10" t="s">
        <v>30</v>
      </c>
      <c r="G8741" s="10" t="s">
        <v>38</v>
      </c>
      <c r="H8741" s="10" t="s">
        <v>20</v>
      </c>
      <c r="I8741" s="10" t="s">
        <v>28</v>
      </c>
      <c r="O8741" s="10">
        <f t="shared" si="136"/>
        <v>1</v>
      </c>
    </row>
    <row r="8742" spans="2:15" x14ac:dyDescent="0.3">
      <c r="B8742" s="10">
        <v>2020</v>
      </c>
      <c r="C8742" s="10" t="s">
        <v>41</v>
      </c>
      <c r="D8742" s="10" t="s">
        <v>31</v>
      </c>
      <c r="E8742" s="10" t="s">
        <v>24</v>
      </c>
      <c r="F8742" s="10" t="s">
        <v>25</v>
      </c>
      <c r="G8742" s="10" t="s">
        <v>26</v>
      </c>
      <c r="H8742" s="10" t="s">
        <v>34</v>
      </c>
      <c r="I8742" s="10" t="s">
        <v>34</v>
      </c>
      <c r="O8742" s="10">
        <f t="shared" si="136"/>
        <v>1</v>
      </c>
    </row>
    <row r="8743" spans="2:15" x14ac:dyDescent="0.3">
      <c r="B8743" s="10">
        <v>2023</v>
      </c>
      <c r="C8743" s="10" t="s">
        <v>43</v>
      </c>
      <c r="D8743" s="10" t="s">
        <v>33</v>
      </c>
      <c r="E8743" s="10" t="s">
        <v>17</v>
      </c>
      <c r="F8743" s="10" t="s">
        <v>25</v>
      </c>
      <c r="G8743" s="10" t="s">
        <v>40</v>
      </c>
      <c r="H8743" s="10" t="s">
        <v>20</v>
      </c>
      <c r="I8743" s="10" t="s">
        <v>34</v>
      </c>
      <c r="O8743" s="10">
        <f t="shared" si="136"/>
        <v>1</v>
      </c>
    </row>
    <row r="8744" spans="2:15" x14ac:dyDescent="0.3">
      <c r="B8744" s="10">
        <v>2021</v>
      </c>
      <c r="C8744" s="10" t="s">
        <v>29</v>
      </c>
      <c r="D8744" s="10" t="s">
        <v>33</v>
      </c>
      <c r="E8744" s="10" t="s">
        <v>24</v>
      </c>
      <c r="F8744" s="10" t="s">
        <v>18</v>
      </c>
      <c r="G8744" s="10" t="s">
        <v>40</v>
      </c>
      <c r="H8744" s="10" t="s">
        <v>27</v>
      </c>
      <c r="I8744" s="10" t="s">
        <v>28</v>
      </c>
      <c r="O8744" s="10">
        <f t="shared" si="136"/>
        <v>1</v>
      </c>
    </row>
    <row r="8745" spans="2:15" x14ac:dyDescent="0.3">
      <c r="B8745" s="10">
        <v>2020</v>
      </c>
      <c r="C8745" s="10" t="s">
        <v>22</v>
      </c>
      <c r="D8745" s="10" t="s">
        <v>31</v>
      </c>
      <c r="E8745" s="10" t="s">
        <v>24</v>
      </c>
      <c r="F8745" s="10" t="s">
        <v>18</v>
      </c>
      <c r="G8745" s="10" t="s">
        <v>38</v>
      </c>
      <c r="H8745" s="10" t="s">
        <v>27</v>
      </c>
      <c r="I8745" s="10" t="s">
        <v>28</v>
      </c>
      <c r="O8745" s="10">
        <f t="shared" si="136"/>
        <v>1</v>
      </c>
    </row>
    <row r="8746" spans="2:15" x14ac:dyDescent="0.3">
      <c r="B8746" s="10">
        <v>2026</v>
      </c>
      <c r="C8746" s="10" t="s">
        <v>22</v>
      </c>
      <c r="D8746" s="10" t="s">
        <v>31</v>
      </c>
      <c r="E8746" s="10" t="s">
        <v>17</v>
      </c>
      <c r="F8746" s="10" t="s">
        <v>18</v>
      </c>
      <c r="G8746" s="10" t="s">
        <v>38</v>
      </c>
      <c r="H8746" s="10" t="s">
        <v>20</v>
      </c>
      <c r="I8746" s="10" t="s">
        <v>28</v>
      </c>
      <c r="O8746" s="10">
        <f t="shared" si="136"/>
        <v>1</v>
      </c>
    </row>
    <row r="8747" spans="2:15" x14ac:dyDescent="0.3">
      <c r="B8747" s="10">
        <v>2023</v>
      </c>
      <c r="C8747" s="10" t="s">
        <v>41</v>
      </c>
      <c r="D8747" s="10" t="s">
        <v>16</v>
      </c>
      <c r="E8747" s="10" t="s">
        <v>35</v>
      </c>
      <c r="F8747" s="10" t="s">
        <v>30</v>
      </c>
      <c r="G8747" s="10" t="s">
        <v>19</v>
      </c>
      <c r="H8747" s="10" t="s">
        <v>39</v>
      </c>
      <c r="I8747" s="10" t="s">
        <v>34</v>
      </c>
      <c r="O8747" s="10">
        <f t="shared" si="136"/>
        <v>1</v>
      </c>
    </row>
    <row r="8748" spans="2:15" x14ac:dyDescent="0.3">
      <c r="B8748" s="10">
        <v>2026</v>
      </c>
      <c r="C8748" s="10" t="s">
        <v>41</v>
      </c>
      <c r="D8748" s="10" t="s">
        <v>23</v>
      </c>
      <c r="E8748" s="10" t="s">
        <v>17</v>
      </c>
      <c r="F8748" s="10" t="s">
        <v>18</v>
      </c>
      <c r="G8748" s="10" t="s">
        <v>19</v>
      </c>
      <c r="H8748" s="10" t="s">
        <v>39</v>
      </c>
      <c r="I8748" s="10" t="s">
        <v>28</v>
      </c>
      <c r="O8748" s="10">
        <f t="shared" si="136"/>
        <v>1</v>
      </c>
    </row>
    <row r="8749" spans="2:15" x14ac:dyDescent="0.3">
      <c r="B8749" s="10">
        <v>2023</v>
      </c>
      <c r="C8749" s="10" t="s">
        <v>45</v>
      </c>
      <c r="D8749" s="10" t="s">
        <v>16</v>
      </c>
      <c r="E8749" s="10" t="s">
        <v>24</v>
      </c>
      <c r="F8749" s="10" t="s">
        <v>30</v>
      </c>
      <c r="G8749" s="10" t="s">
        <v>40</v>
      </c>
      <c r="H8749" s="10" t="s">
        <v>39</v>
      </c>
      <c r="I8749" s="10" t="s">
        <v>34</v>
      </c>
      <c r="O8749" s="10">
        <f t="shared" si="136"/>
        <v>1</v>
      </c>
    </row>
    <row r="8750" spans="2:15" x14ac:dyDescent="0.3">
      <c r="B8750" s="10">
        <v>2020</v>
      </c>
      <c r="C8750" s="10" t="s">
        <v>41</v>
      </c>
      <c r="D8750" s="10" t="s">
        <v>33</v>
      </c>
      <c r="E8750" s="10" t="s">
        <v>35</v>
      </c>
      <c r="F8750" s="10" t="s">
        <v>25</v>
      </c>
      <c r="G8750" s="10" t="s">
        <v>32</v>
      </c>
      <c r="H8750" s="10" t="s">
        <v>27</v>
      </c>
      <c r="I8750" s="10" t="s">
        <v>28</v>
      </c>
      <c r="O8750" s="10">
        <f t="shared" si="136"/>
        <v>1</v>
      </c>
    </row>
    <row r="8751" spans="2:15" x14ac:dyDescent="0.3">
      <c r="B8751" s="10">
        <v>2022</v>
      </c>
      <c r="C8751" s="10" t="s">
        <v>15</v>
      </c>
      <c r="D8751" s="10" t="s">
        <v>16</v>
      </c>
      <c r="E8751" s="10" t="s">
        <v>24</v>
      </c>
      <c r="F8751" s="10" t="s">
        <v>25</v>
      </c>
      <c r="G8751" s="10" t="s">
        <v>19</v>
      </c>
      <c r="H8751" s="10" t="s">
        <v>39</v>
      </c>
      <c r="I8751" s="10" t="s">
        <v>28</v>
      </c>
      <c r="O8751" s="10">
        <f t="shared" si="136"/>
        <v>1</v>
      </c>
    </row>
    <row r="8752" spans="2:15" x14ac:dyDescent="0.3">
      <c r="B8752" s="10">
        <v>2026</v>
      </c>
      <c r="C8752" s="10" t="s">
        <v>36</v>
      </c>
      <c r="D8752" s="10" t="s">
        <v>37</v>
      </c>
      <c r="E8752" s="10" t="s">
        <v>35</v>
      </c>
      <c r="F8752" s="10" t="s">
        <v>18</v>
      </c>
      <c r="G8752" s="10" t="s">
        <v>19</v>
      </c>
      <c r="H8752" s="10" t="s">
        <v>34</v>
      </c>
      <c r="I8752" s="10" t="s">
        <v>34</v>
      </c>
      <c r="O8752" s="10">
        <f t="shared" si="136"/>
        <v>1</v>
      </c>
    </row>
    <row r="8753" spans="2:15" x14ac:dyDescent="0.3">
      <c r="B8753" s="10">
        <v>2021</v>
      </c>
      <c r="C8753" s="10" t="s">
        <v>22</v>
      </c>
      <c r="D8753" s="10" t="s">
        <v>33</v>
      </c>
      <c r="E8753" s="10" t="s">
        <v>35</v>
      </c>
      <c r="F8753" s="10" t="s">
        <v>25</v>
      </c>
      <c r="G8753" s="10" t="s">
        <v>38</v>
      </c>
      <c r="H8753" s="10" t="s">
        <v>20</v>
      </c>
      <c r="I8753" s="10" t="s">
        <v>28</v>
      </c>
      <c r="O8753" s="10">
        <f t="shared" si="136"/>
        <v>1</v>
      </c>
    </row>
    <row r="8754" spans="2:15" x14ac:dyDescent="0.3">
      <c r="B8754" s="10">
        <v>2026</v>
      </c>
      <c r="C8754" s="10" t="s">
        <v>43</v>
      </c>
      <c r="D8754" s="10" t="s">
        <v>16</v>
      </c>
      <c r="E8754" s="10" t="s">
        <v>35</v>
      </c>
      <c r="F8754" s="10" t="s">
        <v>18</v>
      </c>
      <c r="G8754" s="10" t="s">
        <v>26</v>
      </c>
      <c r="H8754" s="10" t="s">
        <v>34</v>
      </c>
      <c r="I8754" s="10" t="s">
        <v>28</v>
      </c>
      <c r="O8754" s="10">
        <f t="shared" si="136"/>
        <v>1</v>
      </c>
    </row>
    <row r="8755" spans="2:15" x14ac:dyDescent="0.3">
      <c r="B8755" s="10">
        <v>2020</v>
      </c>
      <c r="C8755" s="10" t="s">
        <v>45</v>
      </c>
      <c r="D8755" s="10" t="s">
        <v>16</v>
      </c>
      <c r="E8755" s="10" t="s">
        <v>35</v>
      </c>
      <c r="F8755" s="10" t="s">
        <v>30</v>
      </c>
      <c r="G8755" s="10" t="s">
        <v>19</v>
      </c>
      <c r="H8755" s="10" t="s">
        <v>27</v>
      </c>
      <c r="I8755" s="10" t="s">
        <v>28</v>
      </c>
      <c r="O8755" s="10">
        <f t="shared" si="136"/>
        <v>1</v>
      </c>
    </row>
    <row r="8756" spans="2:15" x14ac:dyDescent="0.3">
      <c r="B8756" s="10">
        <v>2020</v>
      </c>
      <c r="C8756" s="10" t="s">
        <v>36</v>
      </c>
      <c r="D8756" s="10" t="s">
        <v>23</v>
      </c>
      <c r="E8756" s="10" t="s">
        <v>17</v>
      </c>
      <c r="F8756" s="10" t="s">
        <v>25</v>
      </c>
      <c r="G8756" s="10" t="s">
        <v>44</v>
      </c>
      <c r="H8756" s="10" t="s">
        <v>27</v>
      </c>
      <c r="I8756" s="10" t="s">
        <v>34</v>
      </c>
      <c r="O8756" s="10">
        <f t="shared" si="136"/>
        <v>1</v>
      </c>
    </row>
    <row r="8757" spans="2:15" x14ac:dyDescent="0.3">
      <c r="B8757" s="10">
        <v>2025</v>
      </c>
      <c r="C8757" s="10" t="s">
        <v>41</v>
      </c>
      <c r="D8757" s="10" t="s">
        <v>37</v>
      </c>
      <c r="E8757" s="10" t="s">
        <v>35</v>
      </c>
      <c r="F8757" s="10" t="s">
        <v>25</v>
      </c>
      <c r="G8757" s="10" t="s">
        <v>19</v>
      </c>
      <c r="H8757" s="10" t="s">
        <v>39</v>
      </c>
      <c r="I8757" s="10" t="s">
        <v>21</v>
      </c>
      <c r="O8757" s="10">
        <f t="shared" si="136"/>
        <v>1</v>
      </c>
    </row>
    <row r="8758" spans="2:15" x14ac:dyDescent="0.3">
      <c r="B8758" s="10">
        <v>2020</v>
      </c>
      <c r="C8758" s="10" t="s">
        <v>41</v>
      </c>
      <c r="D8758" s="10" t="s">
        <v>16</v>
      </c>
      <c r="E8758" s="10" t="s">
        <v>35</v>
      </c>
      <c r="F8758" s="10" t="s">
        <v>25</v>
      </c>
      <c r="G8758" s="10" t="s">
        <v>26</v>
      </c>
      <c r="H8758" s="10" t="s">
        <v>27</v>
      </c>
      <c r="I8758" s="10" t="s">
        <v>34</v>
      </c>
      <c r="O8758" s="10">
        <f t="shared" si="136"/>
        <v>1</v>
      </c>
    </row>
    <row r="8759" spans="2:15" x14ac:dyDescent="0.3">
      <c r="B8759" s="10">
        <v>2024</v>
      </c>
      <c r="C8759" s="10" t="s">
        <v>36</v>
      </c>
      <c r="D8759" s="10" t="s">
        <v>37</v>
      </c>
      <c r="E8759" s="10" t="s">
        <v>24</v>
      </c>
      <c r="F8759" s="10" t="s">
        <v>18</v>
      </c>
      <c r="G8759" s="10" t="s">
        <v>32</v>
      </c>
      <c r="H8759" s="10" t="s">
        <v>39</v>
      </c>
      <c r="I8759" s="10" t="s">
        <v>34</v>
      </c>
      <c r="O8759" s="10">
        <f t="shared" si="136"/>
        <v>1</v>
      </c>
    </row>
    <row r="8760" spans="2:15" x14ac:dyDescent="0.3">
      <c r="B8760" s="10">
        <v>2025</v>
      </c>
      <c r="C8760" s="10" t="s">
        <v>36</v>
      </c>
      <c r="D8760" s="10" t="s">
        <v>33</v>
      </c>
      <c r="E8760" s="10" t="s">
        <v>24</v>
      </c>
      <c r="F8760" s="10" t="s">
        <v>25</v>
      </c>
      <c r="G8760" s="10" t="s">
        <v>26</v>
      </c>
      <c r="H8760" s="10" t="s">
        <v>27</v>
      </c>
      <c r="I8760" s="10" t="s">
        <v>28</v>
      </c>
      <c r="O8760" s="10">
        <f t="shared" si="136"/>
        <v>1</v>
      </c>
    </row>
    <row r="8761" spans="2:15" x14ac:dyDescent="0.3">
      <c r="B8761" s="10">
        <v>2024</v>
      </c>
      <c r="C8761" s="10" t="s">
        <v>41</v>
      </c>
      <c r="D8761" s="10" t="s">
        <v>37</v>
      </c>
      <c r="E8761" s="10" t="s">
        <v>24</v>
      </c>
      <c r="F8761" s="10" t="s">
        <v>25</v>
      </c>
      <c r="G8761" s="10" t="s">
        <v>40</v>
      </c>
      <c r="H8761" s="10" t="s">
        <v>34</v>
      </c>
      <c r="I8761" s="10" t="s">
        <v>28</v>
      </c>
      <c r="O8761" s="10">
        <f t="shared" si="136"/>
        <v>1</v>
      </c>
    </row>
    <row r="8762" spans="2:15" x14ac:dyDescent="0.3">
      <c r="B8762" s="10">
        <v>2026</v>
      </c>
      <c r="C8762" s="10" t="s">
        <v>15</v>
      </c>
      <c r="D8762" s="10" t="s">
        <v>31</v>
      </c>
      <c r="E8762" s="10" t="s">
        <v>35</v>
      </c>
      <c r="F8762" s="10" t="s">
        <v>18</v>
      </c>
      <c r="G8762" s="10" t="s">
        <v>26</v>
      </c>
      <c r="H8762" s="10" t="s">
        <v>20</v>
      </c>
      <c r="I8762" s="10" t="s">
        <v>34</v>
      </c>
      <c r="O8762" s="10">
        <f t="shared" si="136"/>
        <v>1</v>
      </c>
    </row>
    <row r="8763" spans="2:15" x14ac:dyDescent="0.3">
      <c r="B8763" s="10">
        <v>2023</v>
      </c>
      <c r="C8763" s="10" t="s">
        <v>36</v>
      </c>
      <c r="D8763" s="10" t="s">
        <v>23</v>
      </c>
      <c r="E8763" s="10" t="s">
        <v>35</v>
      </c>
      <c r="F8763" s="10" t="s">
        <v>30</v>
      </c>
      <c r="G8763" s="10" t="s">
        <v>26</v>
      </c>
      <c r="H8763" s="10" t="s">
        <v>39</v>
      </c>
      <c r="I8763" s="10" t="s">
        <v>34</v>
      </c>
      <c r="O8763" s="10">
        <f t="shared" si="136"/>
        <v>1</v>
      </c>
    </row>
    <row r="8764" spans="2:15" x14ac:dyDescent="0.3">
      <c r="B8764" s="10">
        <v>2020</v>
      </c>
      <c r="C8764" s="10" t="s">
        <v>15</v>
      </c>
      <c r="D8764" s="10" t="s">
        <v>37</v>
      </c>
      <c r="E8764" s="10" t="s">
        <v>17</v>
      </c>
      <c r="F8764" s="10" t="s">
        <v>30</v>
      </c>
      <c r="G8764" s="10" t="s">
        <v>44</v>
      </c>
      <c r="H8764" s="10" t="s">
        <v>20</v>
      </c>
      <c r="I8764" s="10" t="s">
        <v>21</v>
      </c>
      <c r="O8764" s="10">
        <f t="shared" si="136"/>
        <v>1</v>
      </c>
    </row>
    <row r="8765" spans="2:15" x14ac:dyDescent="0.3">
      <c r="B8765" s="10">
        <v>2021</v>
      </c>
      <c r="C8765" s="10" t="s">
        <v>22</v>
      </c>
      <c r="D8765" s="10" t="s">
        <v>16</v>
      </c>
      <c r="E8765" s="10" t="s">
        <v>35</v>
      </c>
      <c r="F8765" s="10" t="s">
        <v>25</v>
      </c>
      <c r="G8765" s="10" t="s">
        <v>40</v>
      </c>
      <c r="H8765" s="10" t="s">
        <v>34</v>
      </c>
      <c r="I8765" s="10" t="s">
        <v>21</v>
      </c>
      <c r="O8765" s="10">
        <f t="shared" si="136"/>
        <v>1</v>
      </c>
    </row>
    <row r="8766" spans="2:15" x14ac:dyDescent="0.3">
      <c r="B8766" s="10">
        <v>2025</v>
      </c>
      <c r="C8766" s="10" t="s">
        <v>15</v>
      </c>
      <c r="D8766" s="10" t="s">
        <v>23</v>
      </c>
      <c r="E8766" s="10" t="s">
        <v>24</v>
      </c>
      <c r="F8766" s="10" t="s">
        <v>25</v>
      </c>
      <c r="G8766" s="10" t="s">
        <v>26</v>
      </c>
      <c r="H8766" s="10" t="s">
        <v>20</v>
      </c>
      <c r="I8766" s="10" t="s">
        <v>28</v>
      </c>
      <c r="O8766" s="10">
        <f t="shared" si="136"/>
        <v>1</v>
      </c>
    </row>
    <row r="8767" spans="2:15" x14ac:dyDescent="0.3">
      <c r="B8767" s="10">
        <v>2020</v>
      </c>
      <c r="C8767" s="10" t="s">
        <v>41</v>
      </c>
      <c r="D8767" s="10" t="s">
        <v>16</v>
      </c>
      <c r="E8767" s="10" t="s">
        <v>35</v>
      </c>
      <c r="F8767" s="10" t="s">
        <v>30</v>
      </c>
      <c r="G8767" s="10" t="s">
        <v>32</v>
      </c>
      <c r="H8767" s="10" t="s">
        <v>27</v>
      </c>
      <c r="I8767" s="10" t="s">
        <v>28</v>
      </c>
      <c r="O8767" s="10">
        <f t="shared" si="136"/>
        <v>1</v>
      </c>
    </row>
    <row r="8768" spans="2:15" x14ac:dyDescent="0.3">
      <c r="B8768" s="10">
        <v>2024</v>
      </c>
      <c r="C8768" s="10" t="s">
        <v>15</v>
      </c>
      <c r="D8768" s="10" t="s">
        <v>42</v>
      </c>
      <c r="E8768" s="10" t="s">
        <v>35</v>
      </c>
      <c r="F8768" s="10" t="s">
        <v>18</v>
      </c>
      <c r="G8768" s="10" t="s">
        <v>19</v>
      </c>
      <c r="H8768" s="10" t="s">
        <v>20</v>
      </c>
      <c r="I8768" s="10" t="s">
        <v>28</v>
      </c>
      <c r="O8768" s="10">
        <f t="shared" si="136"/>
        <v>1</v>
      </c>
    </row>
    <row r="8769" spans="2:15" x14ac:dyDescent="0.3">
      <c r="B8769" s="10">
        <v>2024</v>
      </c>
      <c r="C8769" s="10" t="s">
        <v>15</v>
      </c>
      <c r="D8769" s="10" t="s">
        <v>23</v>
      </c>
      <c r="E8769" s="10" t="s">
        <v>17</v>
      </c>
      <c r="F8769" s="10" t="s">
        <v>25</v>
      </c>
      <c r="G8769" s="10" t="s">
        <v>32</v>
      </c>
      <c r="H8769" s="10" t="s">
        <v>27</v>
      </c>
      <c r="I8769" s="10" t="s">
        <v>28</v>
      </c>
      <c r="O8769" s="10">
        <f t="shared" si="136"/>
        <v>1</v>
      </c>
    </row>
    <row r="8770" spans="2:15" x14ac:dyDescent="0.3">
      <c r="B8770" s="10">
        <v>2021</v>
      </c>
      <c r="C8770" s="10" t="s">
        <v>22</v>
      </c>
      <c r="D8770" s="10" t="s">
        <v>42</v>
      </c>
      <c r="E8770" s="10" t="s">
        <v>17</v>
      </c>
      <c r="F8770" s="10" t="s">
        <v>30</v>
      </c>
      <c r="G8770" s="10" t="s">
        <v>32</v>
      </c>
      <c r="H8770" s="10" t="s">
        <v>34</v>
      </c>
      <c r="I8770" s="10" t="s">
        <v>28</v>
      </c>
      <c r="O8770" s="10">
        <f t="shared" si="136"/>
        <v>1</v>
      </c>
    </row>
    <row r="8771" spans="2:15" x14ac:dyDescent="0.3">
      <c r="B8771" s="10">
        <v>2021</v>
      </c>
      <c r="C8771" s="10" t="s">
        <v>43</v>
      </c>
      <c r="D8771" s="10" t="s">
        <v>37</v>
      </c>
      <c r="E8771" s="10" t="s">
        <v>35</v>
      </c>
      <c r="F8771" s="10" t="s">
        <v>30</v>
      </c>
      <c r="G8771" s="10" t="s">
        <v>26</v>
      </c>
      <c r="H8771" s="10" t="s">
        <v>20</v>
      </c>
      <c r="I8771" s="10" t="s">
        <v>21</v>
      </c>
      <c r="O8771" s="10">
        <f t="shared" si="136"/>
        <v>1</v>
      </c>
    </row>
    <row r="8772" spans="2:15" x14ac:dyDescent="0.3">
      <c r="B8772" s="10">
        <v>2020</v>
      </c>
      <c r="C8772" s="10" t="s">
        <v>15</v>
      </c>
      <c r="D8772" s="10" t="s">
        <v>16</v>
      </c>
      <c r="E8772" s="10" t="s">
        <v>17</v>
      </c>
      <c r="F8772" s="10" t="s">
        <v>30</v>
      </c>
      <c r="G8772" s="10" t="s">
        <v>32</v>
      </c>
      <c r="H8772" s="10" t="s">
        <v>20</v>
      </c>
      <c r="I8772" s="10" t="s">
        <v>28</v>
      </c>
      <c r="O8772" s="10">
        <f t="shared" si="136"/>
        <v>1</v>
      </c>
    </row>
    <row r="8773" spans="2:15" x14ac:dyDescent="0.3">
      <c r="B8773" s="10">
        <v>2022</v>
      </c>
      <c r="C8773" s="10" t="s">
        <v>22</v>
      </c>
      <c r="D8773" s="10" t="s">
        <v>42</v>
      </c>
      <c r="E8773" s="10" t="s">
        <v>35</v>
      </c>
      <c r="F8773" s="10" t="s">
        <v>30</v>
      </c>
      <c r="G8773" s="10" t="s">
        <v>38</v>
      </c>
      <c r="H8773" s="10" t="s">
        <v>20</v>
      </c>
      <c r="I8773" s="10" t="s">
        <v>28</v>
      </c>
      <c r="O8773" s="10">
        <f t="shared" ref="O8773:O8836" si="137">SUBTOTAL(103,B8773)</f>
        <v>1</v>
      </c>
    </row>
    <row r="8774" spans="2:15" x14ac:dyDescent="0.3">
      <c r="B8774" s="10">
        <v>2024</v>
      </c>
      <c r="C8774" s="10" t="s">
        <v>29</v>
      </c>
      <c r="D8774" s="10" t="s">
        <v>33</v>
      </c>
      <c r="E8774" s="10" t="s">
        <v>24</v>
      </c>
      <c r="F8774" s="10" t="s">
        <v>25</v>
      </c>
      <c r="G8774" s="10" t="s">
        <v>32</v>
      </c>
      <c r="H8774" s="10" t="s">
        <v>39</v>
      </c>
      <c r="I8774" s="10" t="s">
        <v>34</v>
      </c>
      <c r="O8774" s="10">
        <f t="shared" si="137"/>
        <v>1</v>
      </c>
    </row>
    <row r="8775" spans="2:15" x14ac:dyDescent="0.3">
      <c r="B8775" s="10">
        <v>2023</v>
      </c>
      <c r="C8775" s="10" t="s">
        <v>29</v>
      </c>
      <c r="D8775" s="10" t="s">
        <v>16</v>
      </c>
      <c r="E8775" s="10" t="s">
        <v>17</v>
      </c>
      <c r="F8775" s="10" t="s">
        <v>30</v>
      </c>
      <c r="G8775" s="10" t="s">
        <v>44</v>
      </c>
      <c r="H8775" s="10" t="s">
        <v>39</v>
      </c>
      <c r="I8775" s="10" t="s">
        <v>28</v>
      </c>
      <c r="O8775" s="10">
        <f t="shared" si="137"/>
        <v>1</v>
      </c>
    </row>
    <row r="8776" spans="2:15" x14ac:dyDescent="0.3">
      <c r="B8776" s="10">
        <v>2025</v>
      </c>
      <c r="C8776" s="10" t="s">
        <v>22</v>
      </c>
      <c r="D8776" s="10" t="s">
        <v>16</v>
      </c>
      <c r="E8776" s="10" t="s">
        <v>35</v>
      </c>
      <c r="F8776" s="10" t="s">
        <v>25</v>
      </c>
      <c r="G8776" s="10" t="s">
        <v>40</v>
      </c>
      <c r="H8776" s="10" t="s">
        <v>27</v>
      </c>
      <c r="I8776" s="10" t="s">
        <v>34</v>
      </c>
      <c r="O8776" s="10">
        <f t="shared" si="137"/>
        <v>1</v>
      </c>
    </row>
    <row r="8777" spans="2:15" x14ac:dyDescent="0.3">
      <c r="B8777" s="10">
        <v>2021</v>
      </c>
      <c r="C8777" s="10" t="s">
        <v>36</v>
      </c>
      <c r="D8777" s="10" t="s">
        <v>42</v>
      </c>
      <c r="E8777" s="10" t="s">
        <v>17</v>
      </c>
      <c r="F8777" s="10" t="s">
        <v>30</v>
      </c>
      <c r="G8777" s="10" t="s">
        <v>32</v>
      </c>
      <c r="H8777" s="10" t="s">
        <v>34</v>
      </c>
      <c r="I8777" s="10" t="s">
        <v>28</v>
      </c>
      <c r="O8777" s="10">
        <f t="shared" si="137"/>
        <v>1</v>
      </c>
    </row>
    <row r="8778" spans="2:15" x14ac:dyDescent="0.3">
      <c r="B8778" s="10">
        <v>2025</v>
      </c>
      <c r="C8778" s="10" t="s">
        <v>45</v>
      </c>
      <c r="D8778" s="10" t="s">
        <v>23</v>
      </c>
      <c r="E8778" s="10" t="s">
        <v>24</v>
      </c>
      <c r="F8778" s="10" t="s">
        <v>30</v>
      </c>
      <c r="G8778" s="10" t="s">
        <v>38</v>
      </c>
      <c r="H8778" s="10" t="s">
        <v>34</v>
      </c>
      <c r="I8778" s="10" t="s">
        <v>34</v>
      </c>
      <c r="O8778" s="10">
        <f t="shared" si="137"/>
        <v>1</v>
      </c>
    </row>
    <row r="8779" spans="2:15" x14ac:dyDescent="0.3">
      <c r="B8779" s="10">
        <v>2020</v>
      </c>
      <c r="C8779" s="10" t="s">
        <v>36</v>
      </c>
      <c r="D8779" s="10" t="s">
        <v>23</v>
      </c>
      <c r="E8779" s="10" t="s">
        <v>35</v>
      </c>
      <c r="F8779" s="10" t="s">
        <v>30</v>
      </c>
      <c r="G8779" s="10" t="s">
        <v>32</v>
      </c>
      <c r="H8779" s="10" t="s">
        <v>34</v>
      </c>
      <c r="I8779" s="10" t="s">
        <v>28</v>
      </c>
      <c r="O8779" s="10">
        <f t="shared" si="137"/>
        <v>1</v>
      </c>
    </row>
    <row r="8780" spans="2:15" x14ac:dyDescent="0.3">
      <c r="B8780" s="10">
        <v>2020</v>
      </c>
      <c r="C8780" s="10" t="s">
        <v>43</v>
      </c>
      <c r="D8780" s="10" t="s">
        <v>16</v>
      </c>
      <c r="E8780" s="10" t="s">
        <v>24</v>
      </c>
      <c r="F8780" s="10" t="s">
        <v>18</v>
      </c>
      <c r="G8780" s="10" t="s">
        <v>40</v>
      </c>
      <c r="H8780" s="10" t="s">
        <v>27</v>
      </c>
      <c r="I8780" s="10" t="s">
        <v>34</v>
      </c>
      <c r="O8780" s="10">
        <f t="shared" si="137"/>
        <v>1</v>
      </c>
    </row>
    <row r="8781" spans="2:15" x14ac:dyDescent="0.3">
      <c r="B8781" s="10">
        <v>2023</v>
      </c>
      <c r="C8781" s="10" t="s">
        <v>45</v>
      </c>
      <c r="D8781" s="10" t="s">
        <v>16</v>
      </c>
      <c r="E8781" s="10" t="s">
        <v>35</v>
      </c>
      <c r="F8781" s="10" t="s">
        <v>25</v>
      </c>
      <c r="G8781" s="10" t="s">
        <v>44</v>
      </c>
      <c r="H8781" s="10" t="s">
        <v>34</v>
      </c>
      <c r="I8781" s="10" t="s">
        <v>34</v>
      </c>
      <c r="O8781" s="10">
        <f t="shared" si="137"/>
        <v>1</v>
      </c>
    </row>
    <row r="8782" spans="2:15" x14ac:dyDescent="0.3">
      <c r="B8782" s="10">
        <v>2023</v>
      </c>
      <c r="C8782" s="10" t="s">
        <v>43</v>
      </c>
      <c r="D8782" s="10" t="s">
        <v>42</v>
      </c>
      <c r="E8782" s="10" t="s">
        <v>17</v>
      </c>
      <c r="F8782" s="10" t="s">
        <v>18</v>
      </c>
      <c r="G8782" s="10" t="s">
        <v>38</v>
      </c>
      <c r="H8782" s="10" t="s">
        <v>39</v>
      </c>
      <c r="I8782" s="10" t="s">
        <v>28</v>
      </c>
      <c r="O8782" s="10">
        <f t="shared" si="137"/>
        <v>1</v>
      </c>
    </row>
    <row r="8783" spans="2:15" x14ac:dyDescent="0.3">
      <c r="B8783" s="10">
        <v>2022</v>
      </c>
      <c r="C8783" s="10" t="s">
        <v>41</v>
      </c>
      <c r="D8783" s="10" t="s">
        <v>33</v>
      </c>
      <c r="E8783" s="10" t="s">
        <v>24</v>
      </c>
      <c r="F8783" s="10" t="s">
        <v>25</v>
      </c>
      <c r="G8783" s="10" t="s">
        <v>44</v>
      </c>
      <c r="H8783" s="10" t="s">
        <v>34</v>
      </c>
      <c r="I8783" s="10" t="s">
        <v>34</v>
      </c>
      <c r="O8783" s="10">
        <f t="shared" si="137"/>
        <v>1</v>
      </c>
    </row>
    <row r="8784" spans="2:15" x14ac:dyDescent="0.3">
      <c r="B8784" s="10">
        <v>2024</v>
      </c>
      <c r="C8784" s="10" t="s">
        <v>36</v>
      </c>
      <c r="D8784" s="10" t="s">
        <v>23</v>
      </c>
      <c r="E8784" s="10" t="s">
        <v>24</v>
      </c>
      <c r="F8784" s="10" t="s">
        <v>18</v>
      </c>
      <c r="G8784" s="10" t="s">
        <v>19</v>
      </c>
      <c r="H8784" s="10" t="s">
        <v>20</v>
      </c>
      <c r="I8784" s="10" t="s">
        <v>28</v>
      </c>
      <c r="O8784" s="10">
        <f t="shared" si="137"/>
        <v>1</v>
      </c>
    </row>
    <row r="8785" spans="2:15" x14ac:dyDescent="0.3">
      <c r="B8785" s="10">
        <v>2021</v>
      </c>
      <c r="C8785" s="10" t="s">
        <v>41</v>
      </c>
      <c r="D8785" s="10" t="s">
        <v>23</v>
      </c>
      <c r="E8785" s="10" t="s">
        <v>17</v>
      </c>
      <c r="F8785" s="10" t="s">
        <v>18</v>
      </c>
      <c r="G8785" s="10" t="s">
        <v>38</v>
      </c>
      <c r="H8785" s="10" t="s">
        <v>39</v>
      </c>
      <c r="I8785" s="10" t="s">
        <v>21</v>
      </c>
      <c r="O8785" s="10">
        <f t="shared" si="137"/>
        <v>1</v>
      </c>
    </row>
    <row r="8786" spans="2:15" x14ac:dyDescent="0.3">
      <c r="B8786" s="10">
        <v>2023</v>
      </c>
      <c r="C8786" s="10" t="s">
        <v>15</v>
      </c>
      <c r="D8786" s="10" t="s">
        <v>31</v>
      </c>
      <c r="E8786" s="10" t="s">
        <v>35</v>
      </c>
      <c r="F8786" s="10" t="s">
        <v>30</v>
      </c>
      <c r="G8786" s="10" t="s">
        <v>38</v>
      </c>
      <c r="H8786" s="10" t="s">
        <v>34</v>
      </c>
      <c r="I8786" s="10" t="s">
        <v>28</v>
      </c>
      <c r="O8786" s="10">
        <f t="shared" si="137"/>
        <v>1</v>
      </c>
    </row>
    <row r="8787" spans="2:15" x14ac:dyDescent="0.3">
      <c r="B8787" s="10">
        <v>2024</v>
      </c>
      <c r="C8787" s="10" t="s">
        <v>36</v>
      </c>
      <c r="D8787" s="10" t="s">
        <v>31</v>
      </c>
      <c r="E8787" s="10" t="s">
        <v>24</v>
      </c>
      <c r="F8787" s="10" t="s">
        <v>25</v>
      </c>
      <c r="G8787" s="10" t="s">
        <v>44</v>
      </c>
      <c r="H8787" s="10" t="s">
        <v>34</v>
      </c>
      <c r="I8787" s="10" t="s">
        <v>21</v>
      </c>
      <c r="O8787" s="10">
        <f t="shared" si="137"/>
        <v>1</v>
      </c>
    </row>
    <row r="8788" spans="2:15" x14ac:dyDescent="0.3">
      <c r="B8788" s="10">
        <v>2022</v>
      </c>
      <c r="C8788" s="10" t="s">
        <v>15</v>
      </c>
      <c r="D8788" s="10" t="s">
        <v>16</v>
      </c>
      <c r="E8788" s="10" t="s">
        <v>35</v>
      </c>
      <c r="F8788" s="10" t="s">
        <v>30</v>
      </c>
      <c r="G8788" s="10" t="s">
        <v>26</v>
      </c>
      <c r="H8788" s="10" t="s">
        <v>20</v>
      </c>
      <c r="I8788" s="10" t="s">
        <v>28</v>
      </c>
      <c r="O8788" s="10">
        <f t="shared" si="137"/>
        <v>1</v>
      </c>
    </row>
    <row r="8789" spans="2:15" x14ac:dyDescent="0.3">
      <c r="B8789" s="10">
        <v>2022</v>
      </c>
      <c r="C8789" s="10" t="s">
        <v>29</v>
      </c>
      <c r="D8789" s="10" t="s">
        <v>16</v>
      </c>
      <c r="E8789" s="10" t="s">
        <v>24</v>
      </c>
      <c r="F8789" s="10" t="s">
        <v>25</v>
      </c>
      <c r="G8789" s="10" t="s">
        <v>38</v>
      </c>
      <c r="H8789" s="10" t="s">
        <v>27</v>
      </c>
      <c r="I8789" s="10" t="s">
        <v>21</v>
      </c>
      <c r="O8789" s="10">
        <f t="shared" si="137"/>
        <v>1</v>
      </c>
    </row>
    <row r="8790" spans="2:15" x14ac:dyDescent="0.3">
      <c r="B8790" s="10">
        <v>2020</v>
      </c>
      <c r="C8790" s="10" t="s">
        <v>22</v>
      </c>
      <c r="D8790" s="10" t="s">
        <v>42</v>
      </c>
      <c r="E8790" s="10" t="s">
        <v>24</v>
      </c>
      <c r="F8790" s="10" t="s">
        <v>30</v>
      </c>
      <c r="G8790" s="10" t="s">
        <v>40</v>
      </c>
      <c r="H8790" s="10" t="s">
        <v>34</v>
      </c>
      <c r="I8790" s="10" t="s">
        <v>34</v>
      </c>
      <c r="O8790" s="10">
        <f t="shared" si="137"/>
        <v>1</v>
      </c>
    </row>
    <row r="8791" spans="2:15" x14ac:dyDescent="0.3">
      <c r="B8791" s="10">
        <v>2023</v>
      </c>
      <c r="C8791" s="10" t="s">
        <v>15</v>
      </c>
      <c r="D8791" s="10" t="s">
        <v>42</v>
      </c>
      <c r="E8791" s="10" t="s">
        <v>24</v>
      </c>
      <c r="F8791" s="10" t="s">
        <v>25</v>
      </c>
      <c r="G8791" s="10" t="s">
        <v>44</v>
      </c>
      <c r="H8791" s="10" t="s">
        <v>34</v>
      </c>
      <c r="I8791" s="10" t="s">
        <v>21</v>
      </c>
      <c r="O8791" s="10">
        <f t="shared" si="137"/>
        <v>1</v>
      </c>
    </row>
    <row r="8792" spans="2:15" x14ac:dyDescent="0.3">
      <c r="B8792" s="10">
        <v>2020</v>
      </c>
      <c r="C8792" s="10" t="s">
        <v>29</v>
      </c>
      <c r="D8792" s="10" t="s">
        <v>23</v>
      </c>
      <c r="E8792" s="10" t="s">
        <v>35</v>
      </c>
      <c r="F8792" s="10" t="s">
        <v>25</v>
      </c>
      <c r="G8792" s="10" t="s">
        <v>38</v>
      </c>
      <c r="H8792" s="10" t="s">
        <v>34</v>
      </c>
      <c r="I8792" s="10" t="s">
        <v>34</v>
      </c>
      <c r="O8792" s="10">
        <f t="shared" si="137"/>
        <v>1</v>
      </c>
    </row>
    <row r="8793" spans="2:15" x14ac:dyDescent="0.3">
      <c r="B8793" s="10">
        <v>2021</v>
      </c>
      <c r="C8793" s="10" t="s">
        <v>43</v>
      </c>
      <c r="D8793" s="10" t="s">
        <v>31</v>
      </c>
      <c r="E8793" s="10" t="s">
        <v>35</v>
      </c>
      <c r="F8793" s="10" t="s">
        <v>30</v>
      </c>
      <c r="G8793" s="10" t="s">
        <v>32</v>
      </c>
      <c r="H8793" s="10" t="s">
        <v>39</v>
      </c>
      <c r="I8793" s="10" t="s">
        <v>34</v>
      </c>
      <c r="O8793" s="10">
        <f t="shared" si="137"/>
        <v>1</v>
      </c>
    </row>
    <row r="8794" spans="2:15" x14ac:dyDescent="0.3">
      <c r="B8794" s="10">
        <v>2025</v>
      </c>
      <c r="C8794" s="10" t="s">
        <v>29</v>
      </c>
      <c r="D8794" s="10" t="s">
        <v>42</v>
      </c>
      <c r="E8794" s="10" t="s">
        <v>35</v>
      </c>
      <c r="F8794" s="10" t="s">
        <v>18</v>
      </c>
      <c r="G8794" s="10" t="s">
        <v>40</v>
      </c>
      <c r="H8794" s="10" t="s">
        <v>20</v>
      </c>
      <c r="I8794" s="10" t="s">
        <v>28</v>
      </c>
      <c r="O8794" s="10">
        <f t="shared" si="137"/>
        <v>1</v>
      </c>
    </row>
    <row r="8795" spans="2:15" x14ac:dyDescent="0.3">
      <c r="B8795" s="10">
        <v>2025</v>
      </c>
      <c r="C8795" s="10" t="s">
        <v>29</v>
      </c>
      <c r="D8795" s="10" t="s">
        <v>16</v>
      </c>
      <c r="E8795" s="10" t="s">
        <v>24</v>
      </c>
      <c r="F8795" s="10" t="s">
        <v>30</v>
      </c>
      <c r="G8795" s="10" t="s">
        <v>44</v>
      </c>
      <c r="H8795" s="10" t="s">
        <v>34</v>
      </c>
      <c r="I8795" s="10" t="s">
        <v>28</v>
      </c>
      <c r="O8795" s="10">
        <f t="shared" si="137"/>
        <v>1</v>
      </c>
    </row>
    <row r="8796" spans="2:15" x14ac:dyDescent="0.3">
      <c r="B8796" s="10">
        <v>2023</v>
      </c>
      <c r="C8796" s="10" t="s">
        <v>36</v>
      </c>
      <c r="D8796" s="10" t="s">
        <v>31</v>
      </c>
      <c r="E8796" s="10" t="s">
        <v>17</v>
      </c>
      <c r="F8796" s="10" t="s">
        <v>30</v>
      </c>
      <c r="G8796" s="10" t="s">
        <v>26</v>
      </c>
      <c r="H8796" s="10" t="s">
        <v>20</v>
      </c>
      <c r="I8796" s="10" t="s">
        <v>28</v>
      </c>
      <c r="O8796" s="10">
        <f t="shared" si="137"/>
        <v>1</v>
      </c>
    </row>
    <row r="8797" spans="2:15" x14ac:dyDescent="0.3">
      <c r="B8797" s="10">
        <v>2024</v>
      </c>
      <c r="C8797" s="10" t="s">
        <v>45</v>
      </c>
      <c r="D8797" s="10" t="s">
        <v>42</v>
      </c>
      <c r="E8797" s="10" t="s">
        <v>35</v>
      </c>
      <c r="F8797" s="10" t="s">
        <v>25</v>
      </c>
      <c r="G8797" s="10" t="s">
        <v>26</v>
      </c>
      <c r="H8797" s="10" t="s">
        <v>34</v>
      </c>
      <c r="I8797" s="10" t="s">
        <v>21</v>
      </c>
      <c r="O8797" s="10">
        <f t="shared" si="137"/>
        <v>1</v>
      </c>
    </row>
    <row r="8798" spans="2:15" x14ac:dyDescent="0.3">
      <c r="B8798" s="10">
        <v>2021</v>
      </c>
      <c r="C8798" s="10" t="s">
        <v>43</v>
      </c>
      <c r="D8798" s="10" t="s">
        <v>23</v>
      </c>
      <c r="E8798" s="10" t="s">
        <v>35</v>
      </c>
      <c r="F8798" s="10" t="s">
        <v>18</v>
      </c>
      <c r="G8798" s="10" t="s">
        <v>32</v>
      </c>
      <c r="H8798" s="10" t="s">
        <v>39</v>
      </c>
      <c r="I8798" s="10" t="s">
        <v>28</v>
      </c>
      <c r="O8798" s="10">
        <f t="shared" si="137"/>
        <v>1</v>
      </c>
    </row>
    <row r="8799" spans="2:15" x14ac:dyDescent="0.3">
      <c r="B8799" s="10">
        <v>2022</v>
      </c>
      <c r="C8799" s="10" t="s">
        <v>41</v>
      </c>
      <c r="D8799" s="10" t="s">
        <v>37</v>
      </c>
      <c r="E8799" s="10" t="s">
        <v>17</v>
      </c>
      <c r="F8799" s="10" t="s">
        <v>18</v>
      </c>
      <c r="G8799" s="10" t="s">
        <v>40</v>
      </c>
      <c r="H8799" s="10" t="s">
        <v>27</v>
      </c>
      <c r="I8799" s="10" t="s">
        <v>28</v>
      </c>
      <c r="O8799" s="10">
        <f t="shared" si="137"/>
        <v>1</v>
      </c>
    </row>
    <row r="8800" spans="2:15" x14ac:dyDescent="0.3">
      <c r="B8800" s="10">
        <v>2020</v>
      </c>
      <c r="C8800" s="10" t="s">
        <v>41</v>
      </c>
      <c r="D8800" s="10" t="s">
        <v>31</v>
      </c>
      <c r="E8800" s="10" t="s">
        <v>35</v>
      </c>
      <c r="F8800" s="10" t="s">
        <v>18</v>
      </c>
      <c r="G8800" s="10" t="s">
        <v>44</v>
      </c>
      <c r="H8800" s="10" t="s">
        <v>27</v>
      </c>
      <c r="I8800" s="10" t="s">
        <v>28</v>
      </c>
      <c r="O8800" s="10">
        <f t="shared" si="137"/>
        <v>1</v>
      </c>
    </row>
    <row r="8801" spans="2:15" x14ac:dyDescent="0.3">
      <c r="B8801" s="10">
        <v>2023</v>
      </c>
      <c r="C8801" s="10" t="s">
        <v>15</v>
      </c>
      <c r="D8801" s="10" t="s">
        <v>23</v>
      </c>
      <c r="E8801" s="10" t="s">
        <v>35</v>
      </c>
      <c r="F8801" s="10" t="s">
        <v>18</v>
      </c>
      <c r="G8801" s="10" t="s">
        <v>19</v>
      </c>
      <c r="H8801" s="10" t="s">
        <v>34</v>
      </c>
      <c r="I8801" s="10" t="s">
        <v>21</v>
      </c>
      <c r="O8801" s="10">
        <f t="shared" si="137"/>
        <v>1</v>
      </c>
    </row>
    <row r="8802" spans="2:15" x14ac:dyDescent="0.3">
      <c r="B8802" s="10">
        <v>2026</v>
      </c>
      <c r="C8802" s="10" t="s">
        <v>45</v>
      </c>
      <c r="D8802" s="10" t="s">
        <v>16</v>
      </c>
      <c r="E8802" s="10" t="s">
        <v>24</v>
      </c>
      <c r="F8802" s="10" t="s">
        <v>18</v>
      </c>
      <c r="G8802" s="10" t="s">
        <v>44</v>
      </c>
      <c r="H8802" s="10" t="s">
        <v>20</v>
      </c>
      <c r="I8802" s="10" t="s">
        <v>21</v>
      </c>
      <c r="O8802" s="10">
        <f t="shared" si="137"/>
        <v>1</v>
      </c>
    </row>
    <row r="8803" spans="2:15" x14ac:dyDescent="0.3">
      <c r="B8803" s="10">
        <v>2021</v>
      </c>
      <c r="C8803" s="10" t="s">
        <v>29</v>
      </c>
      <c r="D8803" s="10" t="s">
        <v>37</v>
      </c>
      <c r="E8803" s="10" t="s">
        <v>35</v>
      </c>
      <c r="F8803" s="10" t="s">
        <v>18</v>
      </c>
      <c r="G8803" s="10" t="s">
        <v>38</v>
      </c>
      <c r="H8803" s="10" t="s">
        <v>27</v>
      </c>
      <c r="I8803" s="10" t="s">
        <v>28</v>
      </c>
      <c r="O8803" s="10">
        <f t="shared" si="137"/>
        <v>1</v>
      </c>
    </row>
    <row r="8804" spans="2:15" x14ac:dyDescent="0.3">
      <c r="B8804" s="10">
        <v>2024</v>
      </c>
      <c r="C8804" s="10" t="s">
        <v>15</v>
      </c>
      <c r="D8804" s="10" t="s">
        <v>16</v>
      </c>
      <c r="E8804" s="10" t="s">
        <v>24</v>
      </c>
      <c r="F8804" s="10" t="s">
        <v>30</v>
      </c>
      <c r="G8804" s="10" t="s">
        <v>40</v>
      </c>
      <c r="H8804" s="10" t="s">
        <v>20</v>
      </c>
      <c r="I8804" s="10" t="s">
        <v>21</v>
      </c>
      <c r="O8804" s="10">
        <f t="shared" si="137"/>
        <v>1</v>
      </c>
    </row>
    <row r="8805" spans="2:15" x14ac:dyDescent="0.3">
      <c r="B8805" s="10">
        <v>2020</v>
      </c>
      <c r="C8805" s="10" t="s">
        <v>45</v>
      </c>
      <c r="D8805" s="10" t="s">
        <v>33</v>
      </c>
      <c r="E8805" s="10" t="s">
        <v>24</v>
      </c>
      <c r="F8805" s="10" t="s">
        <v>30</v>
      </c>
      <c r="G8805" s="10" t="s">
        <v>38</v>
      </c>
      <c r="H8805" s="10" t="s">
        <v>39</v>
      </c>
      <c r="I8805" s="10" t="s">
        <v>34</v>
      </c>
      <c r="O8805" s="10">
        <f t="shared" si="137"/>
        <v>1</v>
      </c>
    </row>
    <row r="8806" spans="2:15" x14ac:dyDescent="0.3">
      <c r="B8806" s="10">
        <v>2020</v>
      </c>
      <c r="C8806" s="10" t="s">
        <v>15</v>
      </c>
      <c r="D8806" s="10" t="s">
        <v>37</v>
      </c>
      <c r="E8806" s="10" t="s">
        <v>35</v>
      </c>
      <c r="F8806" s="10" t="s">
        <v>30</v>
      </c>
      <c r="G8806" s="10" t="s">
        <v>26</v>
      </c>
      <c r="H8806" s="10" t="s">
        <v>20</v>
      </c>
      <c r="I8806" s="10" t="s">
        <v>28</v>
      </c>
      <c r="O8806" s="10">
        <f t="shared" si="137"/>
        <v>1</v>
      </c>
    </row>
    <row r="8807" spans="2:15" x14ac:dyDescent="0.3">
      <c r="B8807" s="10">
        <v>2025</v>
      </c>
      <c r="C8807" s="10" t="s">
        <v>29</v>
      </c>
      <c r="D8807" s="10" t="s">
        <v>23</v>
      </c>
      <c r="E8807" s="10" t="s">
        <v>35</v>
      </c>
      <c r="F8807" s="10" t="s">
        <v>30</v>
      </c>
      <c r="G8807" s="10" t="s">
        <v>44</v>
      </c>
      <c r="H8807" s="10" t="s">
        <v>39</v>
      </c>
      <c r="I8807" s="10" t="s">
        <v>28</v>
      </c>
      <c r="O8807" s="10">
        <f t="shared" si="137"/>
        <v>1</v>
      </c>
    </row>
    <row r="8808" spans="2:15" x14ac:dyDescent="0.3">
      <c r="B8808" s="10">
        <v>2026</v>
      </c>
      <c r="C8808" s="10" t="s">
        <v>45</v>
      </c>
      <c r="D8808" s="10" t="s">
        <v>23</v>
      </c>
      <c r="E8808" s="10" t="s">
        <v>17</v>
      </c>
      <c r="F8808" s="10" t="s">
        <v>18</v>
      </c>
      <c r="G8808" s="10" t="s">
        <v>26</v>
      </c>
      <c r="H8808" s="10" t="s">
        <v>34</v>
      </c>
      <c r="I8808" s="10" t="s">
        <v>28</v>
      </c>
      <c r="O8808" s="10">
        <f t="shared" si="137"/>
        <v>1</v>
      </c>
    </row>
    <row r="8809" spans="2:15" x14ac:dyDescent="0.3">
      <c r="B8809" s="10">
        <v>2021</v>
      </c>
      <c r="C8809" s="10" t="s">
        <v>15</v>
      </c>
      <c r="D8809" s="10" t="s">
        <v>31</v>
      </c>
      <c r="E8809" s="10" t="s">
        <v>17</v>
      </c>
      <c r="F8809" s="10" t="s">
        <v>25</v>
      </c>
      <c r="G8809" s="10" t="s">
        <v>26</v>
      </c>
      <c r="H8809" s="10" t="s">
        <v>34</v>
      </c>
      <c r="I8809" s="10" t="s">
        <v>21</v>
      </c>
      <c r="O8809" s="10">
        <f t="shared" si="137"/>
        <v>1</v>
      </c>
    </row>
    <row r="8810" spans="2:15" x14ac:dyDescent="0.3">
      <c r="B8810" s="10">
        <v>2020</v>
      </c>
      <c r="C8810" s="10" t="s">
        <v>22</v>
      </c>
      <c r="D8810" s="10" t="s">
        <v>23</v>
      </c>
      <c r="E8810" s="10" t="s">
        <v>17</v>
      </c>
      <c r="F8810" s="10" t="s">
        <v>25</v>
      </c>
      <c r="G8810" s="10" t="s">
        <v>44</v>
      </c>
      <c r="H8810" s="10" t="s">
        <v>20</v>
      </c>
      <c r="I8810" s="10" t="s">
        <v>28</v>
      </c>
      <c r="O8810" s="10">
        <f t="shared" si="137"/>
        <v>1</v>
      </c>
    </row>
    <row r="8811" spans="2:15" x14ac:dyDescent="0.3">
      <c r="B8811" s="10">
        <v>2025</v>
      </c>
      <c r="C8811" s="10" t="s">
        <v>41</v>
      </c>
      <c r="D8811" s="10" t="s">
        <v>31</v>
      </c>
      <c r="E8811" s="10" t="s">
        <v>17</v>
      </c>
      <c r="F8811" s="10" t="s">
        <v>25</v>
      </c>
      <c r="G8811" s="10" t="s">
        <v>26</v>
      </c>
      <c r="H8811" s="10" t="s">
        <v>20</v>
      </c>
      <c r="I8811" s="10" t="s">
        <v>21</v>
      </c>
      <c r="O8811" s="10">
        <f t="shared" si="137"/>
        <v>1</v>
      </c>
    </row>
    <row r="8812" spans="2:15" x14ac:dyDescent="0.3">
      <c r="B8812" s="10">
        <v>2020</v>
      </c>
      <c r="C8812" s="10" t="s">
        <v>15</v>
      </c>
      <c r="D8812" s="10" t="s">
        <v>42</v>
      </c>
      <c r="E8812" s="10" t="s">
        <v>17</v>
      </c>
      <c r="F8812" s="10" t="s">
        <v>30</v>
      </c>
      <c r="G8812" s="10" t="s">
        <v>32</v>
      </c>
      <c r="H8812" s="10" t="s">
        <v>20</v>
      </c>
      <c r="I8812" s="10" t="s">
        <v>34</v>
      </c>
      <c r="O8812" s="10">
        <f t="shared" si="137"/>
        <v>1</v>
      </c>
    </row>
    <row r="8813" spans="2:15" x14ac:dyDescent="0.3">
      <c r="B8813" s="10">
        <v>2026</v>
      </c>
      <c r="C8813" s="10" t="s">
        <v>45</v>
      </c>
      <c r="D8813" s="10" t="s">
        <v>42</v>
      </c>
      <c r="E8813" s="10" t="s">
        <v>24</v>
      </c>
      <c r="F8813" s="10" t="s">
        <v>30</v>
      </c>
      <c r="G8813" s="10" t="s">
        <v>19</v>
      </c>
      <c r="H8813" s="10" t="s">
        <v>27</v>
      </c>
      <c r="I8813" s="10" t="s">
        <v>34</v>
      </c>
      <c r="O8813" s="10">
        <f t="shared" si="137"/>
        <v>1</v>
      </c>
    </row>
    <row r="8814" spans="2:15" x14ac:dyDescent="0.3">
      <c r="B8814" s="10">
        <v>2026</v>
      </c>
      <c r="C8814" s="10" t="s">
        <v>22</v>
      </c>
      <c r="D8814" s="10" t="s">
        <v>33</v>
      </c>
      <c r="E8814" s="10" t="s">
        <v>17</v>
      </c>
      <c r="F8814" s="10" t="s">
        <v>30</v>
      </c>
      <c r="G8814" s="10" t="s">
        <v>44</v>
      </c>
      <c r="H8814" s="10" t="s">
        <v>34</v>
      </c>
      <c r="I8814" s="10" t="s">
        <v>28</v>
      </c>
      <c r="O8814" s="10">
        <f t="shared" si="137"/>
        <v>1</v>
      </c>
    </row>
    <row r="8815" spans="2:15" x14ac:dyDescent="0.3">
      <c r="B8815" s="10">
        <v>2023</v>
      </c>
      <c r="C8815" s="10" t="s">
        <v>41</v>
      </c>
      <c r="D8815" s="10" t="s">
        <v>42</v>
      </c>
      <c r="E8815" s="10" t="s">
        <v>17</v>
      </c>
      <c r="F8815" s="10" t="s">
        <v>25</v>
      </c>
      <c r="G8815" s="10" t="s">
        <v>44</v>
      </c>
      <c r="H8815" s="10" t="s">
        <v>27</v>
      </c>
      <c r="I8815" s="10" t="s">
        <v>21</v>
      </c>
      <c r="O8815" s="10">
        <f t="shared" si="137"/>
        <v>1</v>
      </c>
    </row>
    <row r="8816" spans="2:15" x14ac:dyDescent="0.3">
      <c r="B8816" s="10">
        <v>2023</v>
      </c>
      <c r="C8816" s="10" t="s">
        <v>29</v>
      </c>
      <c r="D8816" s="10" t="s">
        <v>16</v>
      </c>
      <c r="E8816" s="10" t="s">
        <v>24</v>
      </c>
      <c r="F8816" s="10" t="s">
        <v>25</v>
      </c>
      <c r="G8816" s="10" t="s">
        <v>19</v>
      </c>
      <c r="H8816" s="10" t="s">
        <v>20</v>
      </c>
      <c r="I8816" s="10" t="s">
        <v>21</v>
      </c>
      <c r="O8816" s="10">
        <f t="shared" si="137"/>
        <v>1</v>
      </c>
    </row>
    <row r="8817" spans="2:15" x14ac:dyDescent="0.3">
      <c r="B8817" s="10">
        <v>2023</v>
      </c>
      <c r="C8817" s="10" t="s">
        <v>45</v>
      </c>
      <c r="D8817" s="10" t="s">
        <v>37</v>
      </c>
      <c r="E8817" s="10" t="s">
        <v>24</v>
      </c>
      <c r="F8817" s="10" t="s">
        <v>25</v>
      </c>
      <c r="G8817" s="10" t="s">
        <v>32</v>
      </c>
      <c r="H8817" s="10" t="s">
        <v>34</v>
      </c>
      <c r="I8817" s="10" t="s">
        <v>28</v>
      </c>
      <c r="O8817" s="10">
        <f t="shared" si="137"/>
        <v>1</v>
      </c>
    </row>
    <row r="8818" spans="2:15" x14ac:dyDescent="0.3">
      <c r="B8818" s="10">
        <v>2025</v>
      </c>
      <c r="C8818" s="10" t="s">
        <v>36</v>
      </c>
      <c r="D8818" s="10" t="s">
        <v>16</v>
      </c>
      <c r="E8818" s="10" t="s">
        <v>17</v>
      </c>
      <c r="F8818" s="10" t="s">
        <v>18</v>
      </c>
      <c r="G8818" s="10" t="s">
        <v>19</v>
      </c>
      <c r="H8818" s="10" t="s">
        <v>20</v>
      </c>
      <c r="I8818" s="10" t="s">
        <v>28</v>
      </c>
      <c r="O8818" s="10">
        <f t="shared" si="137"/>
        <v>1</v>
      </c>
    </row>
    <row r="8819" spans="2:15" x14ac:dyDescent="0.3">
      <c r="B8819" s="10">
        <v>2026</v>
      </c>
      <c r="C8819" s="10" t="s">
        <v>43</v>
      </c>
      <c r="D8819" s="10" t="s">
        <v>23</v>
      </c>
      <c r="E8819" s="10" t="s">
        <v>24</v>
      </c>
      <c r="F8819" s="10" t="s">
        <v>18</v>
      </c>
      <c r="G8819" s="10" t="s">
        <v>32</v>
      </c>
      <c r="H8819" s="10" t="s">
        <v>34</v>
      </c>
      <c r="I8819" s="10" t="s">
        <v>28</v>
      </c>
      <c r="O8819" s="10">
        <f t="shared" si="137"/>
        <v>1</v>
      </c>
    </row>
    <row r="8820" spans="2:15" x14ac:dyDescent="0.3">
      <c r="B8820" s="10">
        <v>2020</v>
      </c>
      <c r="C8820" s="10" t="s">
        <v>36</v>
      </c>
      <c r="D8820" s="10" t="s">
        <v>37</v>
      </c>
      <c r="E8820" s="10" t="s">
        <v>17</v>
      </c>
      <c r="F8820" s="10" t="s">
        <v>18</v>
      </c>
      <c r="G8820" s="10" t="s">
        <v>19</v>
      </c>
      <c r="H8820" s="10" t="s">
        <v>20</v>
      </c>
      <c r="I8820" s="10" t="s">
        <v>28</v>
      </c>
      <c r="O8820" s="10">
        <f t="shared" si="137"/>
        <v>1</v>
      </c>
    </row>
    <row r="8821" spans="2:15" x14ac:dyDescent="0.3">
      <c r="B8821" s="10">
        <v>2021</v>
      </c>
      <c r="C8821" s="10" t="s">
        <v>43</v>
      </c>
      <c r="D8821" s="10" t="s">
        <v>16</v>
      </c>
      <c r="E8821" s="10" t="s">
        <v>17</v>
      </c>
      <c r="F8821" s="10" t="s">
        <v>25</v>
      </c>
      <c r="G8821" s="10" t="s">
        <v>19</v>
      </c>
      <c r="H8821" s="10" t="s">
        <v>20</v>
      </c>
      <c r="I8821" s="10" t="s">
        <v>21</v>
      </c>
      <c r="O8821" s="10">
        <f t="shared" si="137"/>
        <v>1</v>
      </c>
    </row>
    <row r="8822" spans="2:15" x14ac:dyDescent="0.3">
      <c r="B8822" s="10">
        <v>2021</v>
      </c>
      <c r="C8822" s="10" t="s">
        <v>41</v>
      </c>
      <c r="D8822" s="10" t="s">
        <v>16</v>
      </c>
      <c r="E8822" s="10" t="s">
        <v>35</v>
      </c>
      <c r="F8822" s="10" t="s">
        <v>18</v>
      </c>
      <c r="G8822" s="10" t="s">
        <v>32</v>
      </c>
      <c r="H8822" s="10" t="s">
        <v>27</v>
      </c>
      <c r="I8822" s="10" t="s">
        <v>34</v>
      </c>
      <c r="O8822" s="10">
        <f t="shared" si="137"/>
        <v>1</v>
      </c>
    </row>
    <row r="8823" spans="2:15" x14ac:dyDescent="0.3">
      <c r="B8823" s="10">
        <v>2026</v>
      </c>
      <c r="C8823" s="10" t="s">
        <v>41</v>
      </c>
      <c r="D8823" s="10" t="s">
        <v>33</v>
      </c>
      <c r="E8823" s="10" t="s">
        <v>17</v>
      </c>
      <c r="F8823" s="10" t="s">
        <v>25</v>
      </c>
      <c r="G8823" s="10" t="s">
        <v>32</v>
      </c>
      <c r="H8823" s="10" t="s">
        <v>34</v>
      </c>
      <c r="I8823" s="10" t="s">
        <v>28</v>
      </c>
      <c r="O8823" s="10">
        <f t="shared" si="137"/>
        <v>1</v>
      </c>
    </row>
    <row r="8824" spans="2:15" x14ac:dyDescent="0.3">
      <c r="B8824" s="10">
        <v>2020</v>
      </c>
      <c r="C8824" s="10" t="s">
        <v>15</v>
      </c>
      <c r="D8824" s="10" t="s">
        <v>42</v>
      </c>
      <c r="E8824" s="10" t="s">
        <v>24</v>
      </c>
      <c r="F8824" s="10" t="s">
        <v>30</v>
      </c>
      <c r="G8824" s="10" t="s">
        <v>44</v>
      </c>
      <c r="H8824" s="10" t="s">
        <v>34</v>
      </c>
      <c r="I8824" s="10" t="s">
        <v>28</v>
      </c>
      <c r="O8824" s="10">
        <f t="shared" si="137"/>
        <v>1</v>
      </c>
    </row>
    <row r="8825" spans="2:15" x14ac:dyDescent="0.3">
      <c r="B8825" s="10">
        <v>2025</v>
      </c>
      <c r="C8825" s="10" t="s">
        <v>36</v>
      </c>
      <c r="D8825" s="10" t="s">
        <v>31</v>
      </c>
      <c r="E8825" s="10" t="s">
        <v>24</v>
      </c>
      <c r="F8825" s="10" t="s">
        <v>30</v>
      </c>
      <c r="G8825" s="10" t="s">
        <v>26</v>
      </c>
      <c r="H8825" s="10" t="s">
        <v>27</v>
      </c>
      <c r="I8825" s="10" t="s">
        <v>28</v>
      </c>
      <c r="O8825" s="10">
        <f t="shared" si="137"/>
        <v>1</v>
      </c>
    </row>
    <row r="8826" spans="2:15" x14ac:dyDescent="0.3">
      <c r="B8826" s="10">
        <v>2023</v>
      </c>
      <c r="C8826" s="10" t="s">
        <v>15</v>
      </c>
      <c r="D8826" s="10" t="s">
        <v>42</v>
      </c>
      <c r="E8826" s="10" t="s">
        <v>17</v>
      </c>
      <c r="F8826" s="10" t="s">
        <v>18</v>
      </c>
      <c r="G8826" s="10" t="s">
        <v>32</v>
      </c>
      <c r="H8826" s="10" t="s">
        <v>20</v>
      </c>
      <c r="I8826" s="10" t="s">
        <v>21</v>
      </c>
      <c r="O8826" s="10">
        <f t="shared" si="137"/>
        <v>1</v>
      </c>
    </row>
    <row r="8827" spans="2:15" x14ac:dyDescent="0.3">
      <c r="B8827" s="10">
        <v>2022</v>
      </c>
      <c r="C8827" s="10" t="s">
        <v>41</v>
      </c>
      <c r="D8827" s="10" t="s">
        <v>31</v>
      </c>
      <c r="E8827" s="10" t="s">
        <v>17</v>
      </c>
      <c r="F8827" s="10" t="s">
        <v>18</v>
      </c>
      <c r="G8827" s="10" t="s">
        <v>32</v>
      </c>
      <c r="H8827" s="10" t="s">
        <v>39</v>
      </c>
      <c r="I8827" s="10" t="s">
        <v>28</v>
      </c>
      <c r="O8827" s="10">
        <f t="shared" si="137"/>
        <v>1</v>
      </c>
    </row>
    <row r="8828" spans="2:15" x14ac:dyDescent="0.3">
      <c r="B8828" s="10">
        <v>2020</v>
      </c>
      <c r="C8828" s="10" t="s">
        <v>36</v>
      </c>
      <c r="D8828" s="10" t="s">
        <v>23</v>
      </c>
      <c r="E8828" s="10" t="s">
        <v>24</v>
      </c>
      <c r="F8828" s="10" t="s">
        <v>30</v>
      </c>
      <c r="G8828" s="10" t="s">
        <v>38</v>
      </c>
      <c r="H8828" s="10" t="s">
        <v>20</v>
      </c>
      <c r="I8828" s="10" t="s">
        <v>34</v>
      </c>
      <c r="O8828" s="10">
        <f t="shared" si="137"/>
        <v>1</v>
      </c>
    </row>
    <row r="8829" spans="2:15" x14ac:dyDescent="0.3">
      <c r="B8829" s="10">
        <v>2025</v>
      </c>
      <c r="C8829" s="10" t="s">
        <v>29</v>
      </c>
      <c r="D8829" s="10" t="s">
        <v>42</v>
      </c>
      <c r="E8829" s="10" t="s">
        <v>17</v>
      </c>
      <c r="F8829" s="10" t="s">
        <v>25</v>
      </c>
      <c r="G8829" s="10" t="s">
        <v>19</v>
      </c>
      <c r="H8829" s="10" t="s">
        <v>39</v>
      </c>
      <c r="I8829" s="10" t="s">
        <v>34</v>
      </c>
      <c r="O8829" s="10">
        <f t="shared" si="137"/>
        <v>1</v>
      </c>
    </row>
    <row r="8830" spans="2:15" x14ac:dyDescent="0.3">
      <c r="B8830" s="10">
        <v>2026</v>
      </c>
      <c r="C8830" s="10" t="s">
        <v>41</v>
      </c>
      <c r="D8830" s="10" t="s">
        <v>16</v>
      </c>
      <c r="E8830" s="10" t="s">
        <v>35</v>
      </c>
      <c r="F8830" s="10" t="s">
        <v>30</v>
      </c>
      <c r="G8830" s="10" t="s">
        <v>32</v>
      </c>
      <c r="H8830" s="10" t="s">
        <v>27</v>
      </c>
      <c r="I8830" s="10" t="s">
        <v>28</v>
      </c>
      <c r="O8830" s="10">
        <f t="shared" si="137"/>
        <v>1</v>
      </c>
    </row>
    <row r="8831" spans="2:15" x14ac:dyDescent="0.3">
      <c r="B8831" s="10">
        <v>2022</v>
      </c>
      <c r="C8831" s="10" t="s">
        <v>41</v>
      </c>
      <c r="D8831" s="10" t="s">
        <v>31</v>
      </c>
      <c r="E8831" s="10" t="s">
        <v>35</v>
      </c>
      <c r="F8831" s="10" t="s">
        <v>25</v>
      </c>
      <c r="G8831" s="10" t="s">
        <v>26</v>
      </c>
      <c r="H8831" s="10" t="s">
        <v>34</v>
      </c>
      <c r="I8831" s="10" t="s">
        <v>34</v>
      </c>
      <c r="O8831" s="10">
        <f t="shared" si="137"/>
        <v>1</v>
      </c>
    </row>
    <row r="8832" spans="2:15" x14ac:dyDescent="0.3">
      <c r="B8832" s="10">
        <v>2021</v>
      </c>
      <c r="C8832" s="10" t="s">
        <v>29</v>
      </c>
      <c r="D8832" s="10" t="s">
        <v>31</v>
      </c>
      <c r="E8832" s="10" t="s">
        <v>35</v>
      </c>
      <c r="F8832" s="10" t="s">
        <v>30</v>
      </c>
      <c r="G8832" s="10" t="s">
        <v>40</v>
      </c>
      <c r="H8832" s="10" t="s">
        <v>34</v>
      </c>
      <c r="I8832" s="10" t="s">
        <v>21</v>
      </c>
      <c r="O8832" s="10">
        <f t="shared" si="137"/>
        <v>1</v>
      </c>
    </row>
    <row r="8833" spans="2:15" x14ac:dyDescent="0.3">
      <c r="B8833" s="10">
        <v>2024</v>
      </c>
      <c r="C8833" s="10" t="s">
        <v>36</v>
      </c>
      <c r="D8833" s="10" t="s">
        <v>42</v>
      </c>
      <c r="E8833" s="10" t="s">
        <v>17</v>
      </c>
      <c r="F8833" s="10" t="s">
        <v>18</v>
      </c>
      <c r="G8833" s="10" t="s">
        <v>32</v>
      </c>
      <c r="H8833" s="10" t="s">
        <v>20</v>
      </c>
      <c r="I8833" s="10" t="s">
        <v>28</v>
      </c>
      <c r="O8833" s="10">
        <f t="shared" si="137"/>
        <v>1</v>
      </c>
    </row>
    <row r="8834" spans="2:15" x14ac:dyDescent="0.3">
      <c r="B8834" s="10">
        <v>2026</v>
      </c>
      <c r="C8834" s="10" t="s">
        <v>15</v>
      </c>
      <c r="D8834" s="10" t="s">
        <v>37</v>
      </c>
      <c r="E8834" s="10" t="s">
        <v>35</v>
      </c>
      <c r="F8834" s="10" t="s">
        <v>30</v>
      </c>
      <c r="G8834" s="10" t="s">
        <v>32</v>
      </c>
      <c r="H8834" s="10" t="s">
        <v>34</v>
      </c>
      <c r="I8834" s="10" t="s">
        <v>28</v>
      </c>
      <c r="O8834" s="10">
        <f t="shared" si="137"/>
        <v>1</v>
      </c>
    </row>
    <row r="8835" spans="2:15" x14ac:dyDescent="0.3">
      <c r="B8835" s="10">
        <v>2023</v>
      </c>
      <c r="C8835" s="10" t="s">
        <v>45</v>
      </c>
      <c r="D8835" s="10" t="s">
        <v>42</v>
      </c>
      <c r="E8835" s="10" t="s">
        <v>17</v>
      </c>
      <c r="F8835" s="10" t="s">
        <v>30</v>
      </c>
      <c r="G8835" s="10" t="s">
        <v>19</v>
      </c>
      <c r="H8835" s="10" t="s">
        <v>34</v>
      </c>
      <c r="I8835" s="10" t="s">
        <v>34</v>
      </c>
      <c r="O8835" s="10">
        <f t="shared" si="137"/>
        <v>1</v>
      </c>
    </row>
    <row r="8836" spans="2:15" x14ac:dyDescent="0.3">
      <c r="B8836" s="10">
        <v>2023</v>
      </c>
      <c r="C8836" s="10" t="s">
        <v>15</v>
      </c>
      <c r="D8836" s="10" t="s">
        <v>16</v>
      </c>
      <c r="E8836" s="10" t="s">
        <v>35</v>
      </c>
      <c r="F8836" s="10" t="s">
        <v>25</v>
      </c>
      <c r="G8836" s="10" t="s">
        <v>38</v>
      </c>
      <c r="H8836" s="10" t="s">
        <v>39</v>
      </c>
      <c r="I8836" s="10" t="s">
        <v>28</v>
      </c>
      <c r="O8836" s="10">
        <f t="shared" si="137"/>
        <v>1</v>
      </c>
    </row>
    <row r="8837" spans="2:15" x14ac:dyDescent="0.3">
      <c r="B8837" s="10">
        <v>2026</v>
      </c>
      <c r="C8837" s="10" t="s">
        <v>22</v>
      </c>
      <c r="D8837" s="10" t="s">
        <v>23</v>
      </c>
      <c r="E8837" s="10" t="s">
        <v>24</v>
      </c>
      <c r="F8837" s="10" t="s">
        <v>18</v>
      </c>
      <c r="G8837" s="10" t="s">
        <v>38</v>
      </c>
      <c r="H8837" s="10" t="s">
        <v>34</v>
      </c>
      <c r="I8837" s="10" t="s">
        <v>28</v>
      </c>
      <c r="O8837" s="10">
        <f t="shared" ref="O8837:O8900" si="138">SUBTOTAL(103,B8837)</f>
        <v>1</v>
      </c>
    </row>
    <row r="8838" spans="2:15" x14ac:dyDescent="0.3">
      <c r="B8838" s="10">
        <v>2026</v>
      </c>
      <c r="C8838" s="10" t="s">
        <v>36</v>
      </c>
      <c r="D8838" s="10" t="s">
        <v>42</v>
      </c>
      <c r="E8838" s="10" t="s">
        <v>24</v>
      </c>
      <c r="F8838" s="10" t="s">
        <v>30</v>
      </c>
      <c r="G8838" s="10" t="s">
        <v>44</v>
      </c>
      <c r="H8838" s="10" t="s">
        <v>39</v>
      </c>
      <c r="I8838" s="10" t="s">
        <v>28</v>
      </c>
      <c r="O8838" s="10">
        <f t="shared" si="138"/>
        <v>1</v>
      </c>
    </row>
    <row r="8839" spans="2:15" x14ac:dyDescent="0.3">
      <c r="B8839" s="10">
        <v>2020</v>
      </c>
      <c r="C8839" s="10" t="s">
        <v>15</v>
      </c>
      <c r="D8839" s="10" t="s">
        <v>16</v>
      </c>
      <c r="E8839" s="10" t="s">
        <v>17</v>
      </c>
      <c r="F8839" s="10" t="s">
        <v>30</v>
      </c>
      <c r="G8839" s="10" t="s">
        <v>26</v>
      </c>
      <c r="H8839" s="10" t="s">
        <v>39</v>
      </c>
      <c r="I8839" s="10" t="s">
        <v>28</v>
      </c>
      <c r="O8839" s="10">
        <f t="shared" si="138"/>
        <v>1</v>
      </c>
    </row>
    <row r="8840" spans="2:15" x14ac:dyDescent="0.3">
      <c r="B8840" s="10">
        <v>2024</v>
      </c>
      <c r="C8840" s="10" t="s">
        <v>43</v>
      </c>
      <c r="D8840" s="10" t="s">
        <v>42</v>
      </c>
      <c r="E8840" s="10" t="s">
        <v>35</v>
      </c>
      <c r="F8840" s="10" t="s">
        <v>30</v>
      </c>
      <c r="G8840" s="10" t="s">
        <v>32</v>
      </c>
      <c r="H8840" s="10" t="s">
        <v>27</v>
      </c>
      <c r="I8840" s="10" t="s">
        <v>28</v>
      </c>
      <c r="O8840" s="10">
        <f t="shared" si="138"/>
        <v>1</v>
      </c>
    </row>
    <row r="8841" spans="2:15" x14ac:dyDescent="0.3">
      <c r="B8841" s="10">
        <v>2023</v>
      </c>
      <c r="C8841" s="10" t="s">
        <v>22</v>
      </c>
      <c r="D8841" s="10" t="s">
        <v>23</v>
      </c>
      <c r="E8841" s="10" t="s">
        <v>24</v>
      </c>
      <c r="F8841" s="10" t="s">
        <v>30</v>
      </c>
      <c r="G8841" s="10" t="s">
        <v>40</v>
      </c>
      <c r="H8841" s="10" t="s">
        <v>27</v>
      </c>
      <c r="I8841" s="10" t="s">
        <v>34</v>
      </c>
      <c r="O8841" s="10">
        <f t="shared" si="138"/>
        <v>1</v>
      </c>
    </row>
    <row r="8842" spans="2:15" x14ac:dyDescent="0.3">
      <c r="B8842" s="10">
        <v>2020</v>
      </c>
      <c r="C8842" s="10" t="s">
        <v>15</v>
      </c>
      <c r="D8842" s="10" t="s">
        <v>23</v>
      </c>
      <c r="E8842" s="10" t="s">
        <v>17</v>
      </c>
      <c r="F8842" s="10" t="s">
        <v>25</v>
      </c>
      <c r="G8842" s="10" t="s">
        <v>44</v>
      </c>
      <c r="H8842" s="10" t="s">
        <v>34</v>
      </c>
      <c r="I8842" s="10" t="s">
        <v>28</v>
      </c>
      <c r="O8842" s="10">
        <f t="shared" si="138"/>
        <v>1</v>
      </c>
    </row>
    <row r="8843" spans="2:15" x14ac:dyDescent="0.3">
      <c r="B8843" s="10">
        <v>2026</v>
      </c>
      <c r="C8843" s="10" t="s">
        <v>43</v>
      </c>
      <c r="D8843" s="10" t="s">
        <v>42</v>
      </c>
      <c r="E8843" s="10" t="s">
        <v>35</v>
      </c>
      <c r="F8843" s="10" t="s">
        <v>30</v>
      </c>
      <c r="G8843" s="10" t="s">
        <v>32</v>
      </c>
      <c r="H8843" s="10" t="s">
        <v>34</v>
      </c>
      <c r="I8843" s="10" t="s">
        <v>28</v>
      </c>
      <c r="O8843" s="10">
        <f t="shared" si="138"/>
        <v>1</v>
      </c>
    </row>
    <row r="8844" spans="2:15" x14ac:dyDescent="0.3">
      <c r="B8844" s="10">
        <v>2021</v>
      </c>
      <c r="C8844" s="10" t="s">
        <v>41</v>
      </c>
      <c r="D8844" s="10" t="s">
        <v>37</v>
      </c>
      <c r="E8844" s="10" t="s">
        <v>35</v>
      </c>
      <c r="F8844" s="10" t="s">
        <v>30</v>
      </c>
      <c r="G8844" s="10" t="s">
        <v>32</v>
      </c>
      <c r="H8844" s="10" t="s">
        <v>20</v>
      </c>
      <c r="I8844" s="10" t="s">
        <v>28</v>
      </c>
      <c r="O8844" s="10">
        <f t="shared" si="138"/>
        <v>1</v>
      </c>
    </row>
    <row r="8845" spans="2:15" x14ac:dyDescent="0.3">
      <c r="B8845" s="10">
        <v>2020</v>
      </c>
      <c r="C8845" s="10" t="s">
        <v>15</v>
      </c>
      <c r="D8845" s="10" t="s">
        <v>16</v>
      </c>
      <c r="E8845" s="10" t="s">
        <v>17</v>
      </c>
      <c r="F8845" s="10" t="s">
        <v>25</v>
      </c>
      <c r="G8845" s="10" t="s">
        <v>19</v>
      </c>
      <c r="H8845" s="10" t="s">
        <v>39</v>
      </c>
      <c r="I8845" s="10" t="s">
        <v>28</v>
      </c>
      <c r="O8845" s="10">
        <f t="shared" si="138"/>
        <v>1</v>
      </c>
    </row>
    <row r="8846" spans="2:15" x14ac:dyDescent="0.3">
      <c r="B8846" s="10">
        <v>2020</v>
      </c>
      <c r="C8846" s="10" t="s">
        <v>36</v>
      </c>
      <c r="D8846" s="10" t="s">
        <v>23</v>
      </c>
      <c r="E8846" s="10" t="s">
        <v>35</v>
      </c>
      <c r="F8846" s="10" t="s">
        <v>18</v>
      </c>
      <c r="G8846" s="10" t="s">
        <v>26</v>
      </c>
      <c r="H8846" s="10" t="s">
        <v>27</v>
      </c>
      <c r="I8846" s="10" t="s">
        <v>28</v>
      </c>
      <c r="O8846" s="10">
        <f t="shared" si="138"/>
        <v>1</v>
      </c>
    </row>
    <row r="8847" spans="2:15" x14ac:dyDescent="0.3">
      <c r="B8847" s="10">
        <v>2024</v>
      </c>
      <c r="C8847" s="10" t="s">
        <v>43</v>
      </c>
      <c r="D8847" s="10" t="s">
        <v>23</v>
      </c>
      <c r="E8847" s="10" t="s">
        <v>24</v>
      </c>
      <c r="F8847" s="10" t="s">
        <v>18</v>
      </c>
      <c r="G8847" s="10" t="s">
        <v>19</v>
      </c>
      <c r="H8847" s="10" t="s">
        <v>27</v>
      </c>
      <c r="I8847" s="10" t="s">
        <v>34</v>
      </c>
      <c r="O8847" s="10">
        <f t="shared" si="138"/>
        <v>1</v>
      </c>
    </row>
    <row r="8848" spans="2:15" x14ac:dyDescent="0.3">
      <c r="B8848" s="10">
        <v>2022</v>
      </c>
      <c r="C8848" s="10" t="s">
        <v>36</v>
      </c>
      <c r="D8848" s="10" t="s">
        <v>16</v>
      </c>
      <c r="E8848" s="10" t="s">
        <v>17</v>
      </c>
      <c r="F8848" s="10" t="s">
        <v>30</v>
      </c>
      <c r="G8848" s="10" t="s">
        <v>44</v>
      </c>
      <c r="H8848" s="10" t="s">
        <v>39</v>
      </c>
      <c r="I8848" s="10" t="s">
        <v>28</v>
      </c>
      <c r="O8848" s="10">
        <f t="shared" si="138"/>
        <v>1</v>
      </c>
    </row>
    <row r="8849" spans="2:15" x14ac:dyDescent="0.3">
      <c r="B8849" s="10">
        <v>2025</v>
      </c>
      <c r="C8849" s="10" t="s">
        <v>45</v>
      </c>
      <c r="D8849" s="10" t="s">
        <v>33</v>
      </c>
      <c r="E8849" s="10" t="s">
        <v>24</v>
      </c>
      <c r="F8849" s="10" t="s">
        <v>18</v>
      </c>
      <c r="G8849" s="10" t="s">
        <v>44</v>
      </c>
      <c r="H8849" s="10" t="s">
        <v>39</v>
      </c>
      <c r="I8849" s="10" t="s">
        <v>28</v>
      </c>
      <c r="O8849" s="10">
        <f t="shared" si="138"/>
        <v>1</v>
      </c>
    </row>
    <row r="8850" spans="2:15" x14ac:dyDescent="0.3">
      <c r="B8850" s="10">
        <v>2025</v>
      </c>
      <c r="C8850" s="10" t="s">
        <v>43</v>
      </c>
      <c r="D8850" s="10" t="s">
        <v>33</v>
      </c>
      <c r="E8850" s="10" t="s">
        <v>24</v>
      </c>
      <c r="F8850" s="10" t="s">
        <v>18</v>
      </c>
      <c r="G8850" s="10" t="s">
        <v>38</v>
      </c>
      <c r="H8850" s="10" t="s">
        <v>27</v>
      </c>
      <c r="I8850" s="10" t="s">
        <v>28</v>
      </c>
      <c r="O8850" s="10">
        <f t="shared" si="138"/>
        <v>1</v>
      </c>
    </row>
    <row r="8851" spans="2:15" x14ac:dyDescent="0.3">
      <c r="B8851" s="10">
        <v>2020</v>
      </c>
      <c r="C8851" s="10" t="s">
        <v>36</v>
      </c>
      <c r="D8851" s="10" t="s">
        <v>37</v>
      </c>
      <c r="E8851" s="10" t="s">
        <v>17</v>
      </c>
      <c r="F8851" s="10" t="s">
        <v>30</v>
      </c>
      <c r="G8851" s="10" t="s">
        <v>38</v>
      </c>
      <c r="H8851" s="10" t="s">
        <v>34</v>
      </c>
      <c r="I8851" s="10" t="s">
        <v>28</v>
      </c>
      <c r="O8851" s="10">
        <f t="shared" si="138"/>
        <v>1</v>
      </c>
    </row>
    <row r="8852" spans="2:15" x14ac:dyDescent="0.3">
      <c r="B8852" s="10">
        <v>2020</v>
      </c>
      <c r="C8852" s="10" t="s">
        <v>15</v>
      </c>
      <c r="D8852" s="10" t="s">
        <v>23</v>
      </c>
      <c r="E8852" s="10" t="s">
        <v>24</v>
      </c>
      <c r="F8852" s="10" t="s">
        <v>30</v>
      </c>
      <c r="G8852" s="10" t="s">
        <v>26</v>
      </c>
      <c r="H8852" s="10" t="s">
        <v>34</v>
      </c>
      <c r="I8852" s="10" t="s">
        <v>28</v>
      </c>
      <c r="O8852" s="10">
        <f t="shared" si="138"/>
        <v>1</v>
      </c>
    </row>
    <row r="8853" spans="2:15" x14ac:dyDescent="0.3">
      <c r="B8853" s="10">
        <v>2020</v>
      </c>
      <c r="C8853" s="10" t="s">
        <v>45</v>
      </c>
      <c r="D8853" s="10" t="s">
        <v>37</v>
      </c>
      <c r="E8853" s="10" t="s">
        <v>17</v>
      </c>
      <c r="F8853" s="10" t="s">
        <v>18</v>
      </c>
      <c r="G8853" s="10" t="s">
        <v>44</v>
      </c>
      <c r="H8853" s="10" t="s">
        <v>34</v>
      </c>
      <c r="I8853" s="10" t="s">
        <v>28</v>
      </c>
      <c r="O8853" s="10">
        <f t="shared" si="138"/>
        <v>1</v>
      </c>
    </row>
    <row r="8854" spans="2:15" x14ac:dyDescent="0.3">
      <c r="B8854" s="10">
        <v>2022</v>
      </c>
      <c r="C8854" s="10" t="s">
        <v>15</v>
      </c>
      <c r="D8854" s="10" t="s">
        <v>33</v>
      </c>
      <c r="E8854" s="10" t="s">
        <v>17</v>
      </c>
      <c r="F8854" s="10" t="s">
        <v>30</v>
      </c>
      <c r="G8854" s="10" t="s">
        <v>32</v>
      </c>
      <c r="H8854" s="10" t="s">
        <v>20</v>
      </c>
      <c r="I8854" s="10" t="s">
        <v>28</v>
      </c>
      <c r="O8854" s="10">
        <f t="shared" si="138"/>
        <v>1</v>
      </c>
    </row>
    <row r="8855" spans="2:15" x14ac:dyDescent="0.3">
      <c r="B8855" s="10">
        <v>2020</v>
      </c>
      <c r="C8855" s="10" t="s">
        <v>22</v>
      </c>
      <c r="D8855" s="10" t="s">
        <v>23</v>
      </c>
      <c r="E8855" s="10" t="s">
        <v>17</v>
      </c>
      <c r="F8855" s="10" t="s">
        <v>25</v>
      </c>
      <c r="G8855" s="10" t="s">
        <v>32</v>
      </c>
      <c r="H8855" s="10" t="s">
        <v>27</v>
      </c>
      <c r="I8855" s="10" t="s">
        <v>28</v>
      </c>
      <c r="O8855" s="10">
        <f t="shared" si="138"/>
        <v>1</v>
      </c>
    </row>
    <row r="8856" spans="2:15" x14ac:dyDescent="0.3">
      <c r="B8856" s="10">
        <v>2024</v>
      </c>
      <c r="C8856" s="10" t="s">
        <v>43</v>
      </c>
      <c r="D8856" s="10" t="s">
        <v>33</v>
      </c>
      <c r="E8856" s="10" t="s">
        <v>17</v>
      </c>
      <c r="F8856" s="10" t="s">
        <v>30</v>
      </c>
      <c r="G8856" s="10" t="s">
        <v>26</v>
      </c>
      <c r="H8856" s="10" t="s">
        <v>34</v>
      </c>
      <c r="I8856" s="10" t="s">
        <v>34</v>
      </c>
      <c r="O8856" s="10">
        <f t="shared" si="138"/>
        <v>1</v>
      </c>
    </row>
    <row r="8857" spans="2:15" x14ac:dyDescent="0.3">
      <c r="B8857" s="10">
        <v>2023</v>
      </c>
      <c r="C8857" s="10" t="s">
        <v>41</v>
      </c>
      <c r="D8857" s="10" t="s">
        <v>42</v>
      </c>
      <c r="E8857" s="10" t="s">
        <v>17</v>
      </c>
      <c r="F8857" s="10" t="s">
        <v>18</v>
      </c>
      <c r="G8857" s="10" t="s">
        <v>40</v>
      </c>
      <c r="H8857" s="10" t="s">
        <v>34</v>
      </c>
      <c r="I8857" s="10" t="s">
        <v>28</v>
      </c>
      <c r="O8857" s="10">
        <f t="shared" si="138"/>
        <v>1</v>
      </c>
    </row>
    <row r="8858" spans="2:15" x14ac:dyDescent="0.3">
      <c r="B8858" s="10">
        <v>2026</v>
      </c>
      <c r="C8858" s="10" t="s">
        <v>36</v>
      </c>
      <c r="D8858" s="10" t="s">
        <v>33</v>
      </c>
      <c r="E8858" s="10" t="s">
        <v>24</v>
      </c>
      <c r="F8858" s="10" t="s">
        <v>25</v>
      </c>
      <c r="G8858" s="10" t="s">
        <v>38</v>
      </c>
      <c r="H8858" s="10" t="s">
        <v>27</v>
      </c>
      <c r="I8858" s="10" t="s">
        <v>28</v>
      </c>
      <c r="O8858" s="10">
        <f t="shared" si="138"/>
        <v>1</v>
      </c>
    </row>
    <row r="8859" spans="2:15" x14ac:dyDescent="0.3">
      <c r="B8859" s="10">
        <v>2020</v>
      </c>
      <c r="C8859" s="10" t="s">
        <v>22</v>
      </c>
      <c r="D8859" s="10" t="s">
        <v>16</v>
      </c>
      <c r="E8859" s="10" t="s">
        <v>17</v>
      </c>
      <c r="F8859" s="10" t="s">
        <v>18</v>
      </c>
      <c r="G8859" s="10" t="s">
        <v>32</v>
      </c>
      <c r="H8859" s="10" t="s">
        <v>39</v>
      </c>
      <c r="I8859" s="10" t="s">
        <v>28</v>
      </c>
      <c r="O8859" s="10">
        <f t="shared" si="138"/>
        <v>1</v>
      </c>
    </row>
    <row r="8860" spans="2:15" x14ac:dyDescent="0.3">
      <c r="B8860" s="10">
        <v>2026</v>
      </c>
      <c r="C8860" s="10" t="s">
        <v>43</v>
      </c>
      <c r="D8860" s="10" t="s">
        <v>16</v>
      </c>
      <c r="E8860" s="10" t="s">
        <v>17</v>
      </c>
      <c r="F8860" s="10" t="s">
        <v>25</v>
      </c>
      <c r="G8860" s="10" t="s">
        <v>44</v>
      </c>
      <c r="H8860" s="10" t="s">
        <v>20</v>
      </c>
      <c r="I8860" s="10" t="s">
        <v>28</v>
      </c>
      <c r="O8860" s="10">
        <f t="shared" si="138"/>
        <v>1</v>
      </c>
    </row>
    <row r="8861" spans="2:15" x14ac:dyDescent="0.3">
      <c r="B8861" s="10">
        <v>2026</v>
      </c>
      <c r="C8861" s="10" t="s">
        <v>45</v>
      </c>
      <c r="D8861" s="10" t="s">
        <v>42</v>
      </c>
      <c r="E8861" s="10" t="s">
        <v>24</v>
      </c>
      <c r="F8861" s="10" t="s">
        <v>30</v>
      </c>
      <c r="G8861" s="10" t="s">
        <v>40</v>
      </c>
      <c r="H8861" s="10" t="s">
        <v>27</v>
      </c>
      <c r="I8861" s="10" t="s">
        <v>21</v>
      </c>
      <c r="O8861" s="10">
        <f t="shared" si="138"/>
        <v>1</v>
      </c>
    </row>
    <row r="8862" spans="2:15" x14ac:dyDescent="0.3">
      <c r="B8862" s="10">
        <v>2020</v>
      </c>
      <c r="C8862" s="10" t="s">
        <v>43</v>
      </c>
      <c r="D8862" s="10" t="s">
        <v>42</v>
      </c>
      <c r="E8862" s="10" t="s">
        <v>17</v>
      </c>
      <c r="F8862" s="10" t="s">
        <v>25</v>
      </c>
      <c r="G8862" s="10" t="s">
        <v>32</v>
      </c>
      <c r="H8862" s="10" t="s">
        <v>34</v>
      </c>
      <c r="I8862" s="10" t="s">
        <v>21</v>
      </c>
      <c r="O8862" s="10">
        <f t="shared" si="138"/>
        <v>1</v>
      </c>
    </row>
    <row r="8863" spans="2:15" x14ac:dyDescent="0.3">
      <c r="B8863" s="10">
        <v>2024</v>
      </c>
      <c r="C8863" s="10" t="s">
        <v>29</v>
      </c>
      <c r="D8863" s="10" t="s">
        <v>31</v>
      </c>
      <c r="E8863" s="10" t="s">
        <v>17</v>
      </c>
      <c r="F8863" s="10" t="s">
        <v>25</v>
      </c>
      <c r="G8863" s="10" t="s">
        <v>40</v>
      </c>
      <c r="H8863" s="10" t="s">
        <v>27</v>
      </c>
      <c r="I8863" s="10" t="s">
        <v>34</v>
      </c>
      <c r="O8863" s="10">
        <f t="shared" si="138"/>
        <v>1</v>
      </c>
    </row>
    <row r="8864" spans="2:15" x14ac:dyDescent="0.3">
      <c r="B8864" s="10">
        <v>2025</v>
      </c>
      <c r="C8864" s="10" t="s">
        <v>22</v>
      </c>
      <c r="D8864" s="10" t="s">
        <v>42</v>
      </c>
      <c r="E8864" s="10" t="s">
        <v>35</v>
      </c>
      <c r="F8864" s="10" t="s">
        <v>18</v>
      </c>
      <c r="G8864" s="10" t="s">
        <v>32</v>
      </c>
      <c r="H8864" s="10" t="s">
        <v>27</v>
      </c>
      <c r="I8864" s="10" t="s">
        <v>34</v>
      </c>
      <c r="O8864" s="10">
        <f t="shared" si="138"/>
        <v>1</v>
      </c>
    </row>
    <row r="8865" spans="2:15" x14ac:dyDescent="0.3">
      <c r="B8865" s="10">
        <v>2023</v>
      </c>
      <c r="C8865" s="10" t="s">
        <v>41</v>
      </c>
      <c r="D8865" s="10" t="s">
        <v>16</v>
      </c>
      <c r="E8865" s="10" t="s">
        <v>35</v>
      </c>
      <c r="F8865" s="10" t="s">
        <v>30</v>
      </c>
      <c r="G8865" s="10" t="s">
        <v>26</v>
      </c>
      <c r="H8865" s="10" t="s">
        <v>20</v>
      </c>
      <c r="I8865" s="10" t="s">
        <v>28</v>
      </c>
      <c r="O8865" s="10">
        <f t="shared" si="138"/>
        <v>1</v>
      </c>
    </row>
    <row r="8866" spans="2:15" x14ac:dyDescent="0.3">
      <c r="B8866" s="10">
        <v>2024</v>
      </c>
      <c r="C8866" s="10" t="s">
        <v>29</v>
      </c>
      <c r="D8866" s="10" t="s">
        <v>33</v>
      </c>
      <c r="E8866" s="10" t="s">
        <v>24</v>
      </c>
      <c r="F8866" s="10" t="s">
        <v>25</v>
      </c>
      <c r="G8866" s="10" t="s">
        <v>40</v>
      </c>
      <c r="H8866" s="10" t="s">
        <v>34</v>
      </c>
      <c r="I8866" s="10" t="s">
        <v>28</v>
      </c>
      <c r="O8866" s="10">
        <f t="shared" si="138"/>
        <v>1</v>
      </c>
    </row>
    <row r="8867" spans="2:15" x14ac:dyDescent="0.3">
      <c r="B8867" s="10">
        <v>2025</v>
      </c>
      <c r="C8867" s="10" t="s">
        <v>15</v>
      </c>
      <c r="D8867" s="10" t="s">
        <v>23</v>
      </c>
      <c r="E8867" s="10" t="s">
        <v>24</v>
      </c>
      <c r="F8867" s="10" t="s">
        <v>25</v>
      </c>
      <c r="G8867" s="10" t="s">
        <v>32</v>
      </c>
      <c r="H8867" s="10" t="s">
        <v>34</v>
      </c>
      <c r="I8867" s="10" t="s">
        <v>28</v>
      </c>
      <c r="O8867" s="10">
        <f t="shared" si="138"/>
        <v>1</v>
      </c>
    </row>
    <row r="8868" spans="2:15" x14ac:dyDescent="0.3">
      <c r="B8868" s="10">
        <v>2021</v>
      </c>
      <c r="C8868" s="10" t="s">
        <v>43</v>
      </c>
      <c r="D8868" s="10" t="s">
        <v>33</v>
      </c>
      <c r="E8868" s="10" t="s">
        <v>17</v>
      </c>
      <c r="F8868" s="10" t="s">
        <v>30</v>
      </c>
      <c r="G8868" s="10" t="s">
        <v>26</v>
      </c>
      <c r="H8868" s="10" t="s">
        <v>27</v>
      </c>
      <c r="I8868" s="10" t="s">
        <v>21</v>
      </c>
      <c r="O8868" s="10">
        <f t="shared" si="138"/>
        <v>1</v>
      </c>
    </row>
    <row r="8869" spans="2:15" x14ac:dyDescent="0.3">
      <c r="B8869" s="10">
        <v>2024</v>
      </c>
      <c r="C8869" s="10" t="s">
        <v>41</v>
      </c>
      <c r="D8869" s="10" t="s">
        <v>42</v>
      </c>
      <c r="E8869" s="10" t="s">
        <v>24</v>
      </c>
      <c r="F8869" s="10" t="s">
        <v>18</v>
      </c>
      <c r="G8869" s="10" t="s">
        <v>19</v>
      </c>
      <c r="H8869" s="10" t="s">
        <v>39</v>
      </c>
      <c r="I8869" s="10" t="s">
        <v>34</v>
      </c>
      <c r="O8869" s="10">
        <f t="shared" si="138"/>
        <v>1</v>
      </c>
    </row>
    <row r="8870" spans="2:15" x14ac:dyDescent="0.3">
      <c r="B8870" s="10">
        <v>2021</v>
      </c>
      <c r="C8870" s="10" t="s">
        <v>15</v>
      </c>
      <c r="D8870" s="10" t="s">
        <v>33</v>
      </c>
      <c r="E8870" s="10" t="s">
        <v>24</v>
      </c>
      <c r="F8870" s="10" t="s">
        <v>25</v>
      </c>
      <c r="G8870" s="10" t="s">
        <v>44</v>
      </c>
      <c r="H8870" s="10" t="s">
        <v>39</v>
      </c>
      <c r="I8870" s="10" t="s">
        <v>34</v>
      </c>
      <c r="O8870" s="10">
        <f t="shared" si="138"/>
        <v>1</v>
      </c>
    </row>
    <row r="8871" spans="2:15" x14ac:dyDescent="0.3">
      <c r="B8871" s="10">
        <v>2020</v>
      </c>
      <c r="C8871" s="10" t="s">
        <v>36</v>
      </c>
      <c r="D8871" s="10" t="s">
        <v>31</v>
      </c>
      <c r="E8871" s="10" t="s">
        <v>17</v>
      </c>
      <c r="F8871" s="10" t="s">
        <v>25</v>
      </c>
      <c r="G8871" s="10" t="s">
        <v>19</v>
      </c>
      <c r="H8871" s="10" t="s">
        <v>39</v>
      </c>
      <c r="I8871" s="10" t="s">
        <v>21</v>
      </c>
      <c r="O8871" s="10">
        <f t="shared" si="138"/>
        <v>1</v>
      </c>
    </row>
    <row r="8872" spans="2:15" x14ac:dyDescent="0.3">
      <c r="B8872" s="10">
        <v>2024</v>
      </c>
      <c r="C8872" s="10" t="s">
        <v>15</v>
      </c>
      <c r="D8872" s="10" t="s">
        <v>16</v>
      </c>
      <c r="E8872" s="10" t="s">
        <v>17</v>
      </c>
      <c r="F8872" s="10" t="s">
        <v>25</v>
      </c>
      <c r="G8872" s="10" t="s">
        <v>44</v>
      </c>
      <c r="H8872" s="10" t="s">
        <v>27</v>
      </c>
      <c r="I8872" s="10" t="s">
        <v>28</v>
      </c>
      <c r="O8872" s="10">
        <f t="shared" si="138"/>
        <v>1</v>
      </c>
    </row>
    <row r="8873" spans="2:15" x14ac:dyDescent="0.3">
      <c r="B8873" s="10">
        <v>2021</v>
      </c>
      <c r="C8873" s="10" t="s">
        <v>45</v>
      </c>
      <c r="D8873" s="10" t="s">
        <v>31</v>
      </c>
      <c r="E8873" s="10" t="s">
        <v>17</v>
      </c>
      <c r="F8873" s="10" t="s">
        <v>18</v>
      </c>
      <c r="G8873" s="10" t="s">
        <v>44</v>
      </c>
      <c r="H8873" s="10" t="s">
        <v>39</v>
      </c>
      <c r="I8873" s="10" t="s">
        <v>28</v>
      </c>
      <c r="O8873" s="10">
        <f t="shared" si="138"/>
        <v>1</v>
      </c>
    </row>
    <row r="8874" spans="2:15" x14ac:dyDescent="0.3">
      <c r="B8874" s="10">
        <v>2023</v>
      </c>
      <c r="C8874" s="10" t="s">
        <v>36</v>
      </c>
      <c r="D8874" s="10" t="s">
        <v>16</v>
      </c>
      <c r="E8874" s="10" t="s">
        <v>35</v>
      </c>
      <c r="F8874" s="10" t="s">
        <v>30</v>
      </c>
      <c r="G8874" s="10" t="s">
        <v>44</v>
      </c>
      <c r="H8874" s="10" t="s">
        <v>34</v>
      </c>
      <c r="I8874" s="10" t="s">
        <v>21</v>
      </c>
      <c r="O8874" s="10">
        <f t="shared" si="138"/>
        <v>1</v>
      </c>
    </row>
    <row r="8875" spans="2:15" x14ac:dyDescent="0.3">
      <c r="B8875" s="10">
        <v>2024</v>
      </c>
      <c r="C8875" s="10" t="s">
        <v>45</v>
      </c>
      <c r="D8875" s="10" t="s">
        <v>16</v>
      </c>
      <c r="E8875" s="10" t="s">
        <v>35</v>
      </c>
      <c r="F8875" s="10" t="s">
        <v>18</v>
      </c>
      <c r="G8875" s="10" t="s">
        <v>19</v>
      </c>
      <c r="H8875" s="10" t="s">
        <v>27</v>
      </c>
      <c r="I8875" s="10" t="s">
        <v>28</v>
      </c>
      <c r="O8875" s="10">
        <f t="shared" si="138"/>
        <v>1</v>
      </c>
    </row>
    <row r="8876" spans="2:15" x14ac:dyDescent="0.3">
      <c r="B8876" s="10">
        <v>2020</v>
      </c>
      <c r="C8876" s="10" t="s">
        <v>36</v>
      </c>
      <c r="D8876" s="10" t="s">
        <v>23</v>
      </c>
      <c r="E8876" s="10" t="s">
        <v>17</v>
      </c>
      <c r="F8876" s="10" t="s">
        <v>30</v>
      </c>
      <c r="G8876" s="10" t="s">
        <v>32</v>
      </c>
      <c r="H8876" s="10" t="s">
        <v>20</v>
      </c>
      <c r="I8876" s="10" t="s">
        <v>34</v>
      </c>
      <c r="O8876" s="10">
        <f t="shared" si="138"/>
        <v>1</v>
      </c>
    </row>
    <row r="8877" spans="2:15" x14ac:dyDescent="0.3">
      <c r="B8877" s="10">
        <v>2020</v>
      </c>
      <c r="C8877" s="10" t="s">
        <v>43</v>
      </c>
      <c r="D8877" s="10" t="s">
        <v>23</v>
      </c>
      <c r="E8877" s="10" t="s">
        <v>24</v>
      </c>
      <c r="F8877" s="10" t="s">
        <v>30</v>
      </c>
      <c r="G8877" s="10" t="s">
        <v>40</v>
      </c>
      <c r="H8877" s="10" t="s">
        <v>39</v>
      </c>
      <c r="I8877" s="10" t="s">
        <v>34</v>
      </c>
      <c r="O8877" s="10">
        <f t="shared" si="138"/>
        <v>1</v>
      </c>
    </row>
    <row r="8878" spans="2:15" x14ac:dyDescent="0.3">
      <c r="B8878" s="10">
        <v>2020</v>
      </c>
      <c r="C8878" s="10" t="s">
        <v>15</v>
      </c>
      <c r="D8878" s="10" t="s">
        <v>33</v>
      </c>
      <c r="E8878" s="10" t="s">
        <v>17</v>
      </c>
      <c r="F8878" s="10" t="s">
        <v>18</v>
      </c>
      <c r="G8878" s="10" t="s">
        <v>32</v>
      </c>
      <c r="H8878" s="10" t="s">
        <v>34</v>
      </c>
      <c r="I8878" s="10" t="s">
        <v>34</v>
      </c>
      <c r="O8878" s="10">
        <f t="shared" si="138"/>
        <v>1</v>
      </c>
    </row>
    <row r="8879" spans="2:15" x14ac:dyDescent="0.3">
      <c r="B8879" s="10">
        <v>2024</v>
      </c>
      <c r="C8879" s="10" t="s">
        <v>41</v>
      </c>
      <c r="D8879" s="10" t="s">
        <v>16</v>
      </c>
      <c r="E8879" s="10" t="s">
        <v>24</v>
      </c>
      <c r="F8879" s="10" t="s">
        <v>18</v>
      </c>
      <c r="G8879" s="10" t="s">
        <v>40</v>
      </c>
      <c r="H8879" s="10" t="s">
        <v>39</v>
      </c>
      <c r="I8879" s="10" t="s">
        <v>34</v>
      </c>
      <c r="O8879" s="10">
        <f t="shared" si="138"/>
        <v>1</v>
      </c>
    </row>
    <row r="8880" spans="2:15" x14ac:dyDescent="0.3">
      <c r="B8880" s="10">
        <v>2020</v>
      </c>
      <c r="C8880" s="10" t="s">
        <v>15</v>
      </c>
      <c r="D8880" s="10" t="s">
        <v>31</v>
      </c>
      <c r="E8880" s="10" t="s">
        <v>24</v>
      </c>
      <c r="F8880" s="10" t="s">
        <v>25</v>
      </c>
      <c r="G8880" s="10" t="s">
        <v>26</v>
      </c>
      <c r="H8880" s="10" t="s">
        <v>34</v>
      </c>
      <c r="I8880" s="10" t="s">
        <v>28</v>
      </c>
      <c r="O8880" s="10">
        <f t="shared" si="138"/>
        <v>1</v>
      </c>
    </row>
    <row r="8881" spans="2:15" x14ac:dyDescent="0.3">
      <c r="B8881" s="10">
        <v>2025</v>
      </c>
      <c r="C8881" s="10" t="s">
        <v>43</v>
      </c>
      <c r="D8881" s="10" t="s">
        <v>31</v>
      </c>
      <c r="E8881" s="10" t="s">
        <v>17</v>
      </c>
      <c r="F8881" s="10" t="s">
        <v>18</v>
      </c>
      <c r="G8881" s="10" t="s">
        <v>32</v>
      </c>
      <c r="H8881" s="10" t="s">
        <v>34</v>
      </c>
      <c r="I8881" s="10" t="s">
        <v>34</v>
      </c>
      <c r="O8881" s="10">
        <f t="shared" si="138"/>
        <v>1</v>
      </c>
    </row>
    <row r="8882" spans="2:15" x14ac:dyDescent="0.3">
      <c r="B8882" s="10">
        <v>2022</v>
      </c>
      <c r="C8882" s="10" t="s">
        <v>15</v>
      </c>
      <c r="D8882" s="10" t="s">
        <v>33</v>
      </c>
      <c r="E8882" s="10" t="s">
        <v>35</v>
      </c>
      <c r="F8882" s="10" t="s">
        <v>25</v>
      </c>
      <c r="G8882" s="10" t="s">
        <v>40</v>
      </c>
      <c r="H8882" s="10" t="s">
        <v>34</v>
      </c>
      <c r="I8882" s="10" t="s">
        <v>28</v>
      </c>
      <c r="O8882" s="10">
        <f t="shared" si="138"/>
        <v>1</v>
      </c>
    </row>
    <row r="8883" spans="2:15" x14ac:dyDescent="0.3">
      <c r="B8883" s="10">
        <v>2024</v>
      </c>
      <c r="C8883" s="10" t="s">
        <v>36</v>
      </c>
      <c r="D8883" s="10" t="s">
        <v>31</v>
      </c>
      <c r="E8883" s="10" t="s">
        <v>24</v>
      </c>
      <c r="F8883" s="10" t="s">
        <v>25</v>
      </c>
      <c r="G8883" s="10" t="s">
        <v>38</v>
      </c>
      <c r="H8883" s="10" t="s">
        <v>39</v>
      </c>
      <c r="I8883" s="10" t="s">
        <v>21</v>
      </c>
      <c r="O8883" s="10">
        <f t="shared" si="138"/>
        <v>1</v>
      </c>
    </row>
    <row r="8884" spans="2:15" x14ac:dyDescent="0.3">
      <c r="B8884" s="10">
        <v>2021</v>
      </c>
      <c r="C8884" s="10" t="s">
        <v>29</v>
      </c>
      <c r="D8884" s="10" t="s">
        <v>23</v>
      </c>
      <c r="E8884" s="10" t="s">
        <v>35</v>
      </c>
      <c r="F8884" s="10" t="s">
        <v>18</v>
      </c>
      <c r="G8884" s="10" t="s">
        <v>44</v>
      </c>
      <c r="H8884" s="10" t="s">
        <v>34</v>
      </c>
      <c r="I8884" s="10" t="s">
        <v>28</v>
      </c>
      <c r="O8884" s="10">
        <f t="shared" si="138"/>
        <v>1</v>
      </c>
    </row>
    <row r="8885" spans="2:15" x14ac:dyDescent="0.3">
      <c r="B8885" s="10">
        <v>2026</v>
      </c>
      <c r="C8885" s="10" t="s">
        <v>45</v>
      </c>
      <c r="D8885" s="10" t="s">
        <v>33</v>
      </c>
      <c r="E8885" s="10" t="s">
        <v>17</v>
      </c>
      <c r="F8885" s="10" t="s">
        <v>18</v>
      </c>
      <c r="G8885" s="10" t="s">
        <v>44</v>
      </c>
      <c r="H8885" s="10" t="s">
        <v>20</v>
      </c>
      <c r="I8885" s="10" t="s">
        <v>34</v>
      </c>
      <c r="O8885" s="10">
        <f t="shared" si="138"/>
        <v>1</v>
      </c>
    </row>
    <row r="8886" spans="2:15" x14ac:dyDescent="0.3">
      <c r="B8886" s="10">
        <v>2020</v>
      </c>
      <c r="C8886" s="10" t="s">
        <v>41</v>
      </c>
      <c r="D8886" s="10" t="s">
        <v>31</v>
      </c>
      <c r="E8886" s="10" t="s">
        <v>24</v>
      </c>
      <c r="F8886" s="10" t="s">
        <v>25</v>
      </c>
      <c r="G8886" s="10" t="s">
        <v>40</v>
      </c>
      <c r="H8886" s="10" t="s">
        <v>20</v>
      </c>
      <c r="I8886" s="10" t="s">
        <v>28</v>
      </c>
      <c r="O8886" s="10">
        <f t="shared" si="138"/>
        <v>1</v>
      </c>
    </row>
    <row r="8887" spans="2:15" x14ac:dyDescent="0.3">
      <c r="B8887" s="10">
        <v>2021</v>
      </c>
      <c r="C8887" s="10" t="s">
        <v>43</v>
      </c>
      <c r="D8887" s="10" t="s">
        <v>33</v>
      </c>
      <c r="E8887" s="10" t="s">
        <v>24</v>
      </c>
      <c r="F8887" s="10" t="s">
        <v>18</v>
      </c>
      <c r="G8887" s="10" t="s">
        <v>32</v>
      </c>
      <c r="H8887" s="10" t="s">
        <v>20</v>
      </c>
      <c r="I8887" s="10" t="s">
        <v>28</v>
      </c>
      <c r="O8887" s="10">
        <f t="shared" si="138"/>
        <v>1</v>
      </c>
    </row>
    <row r="8888" spans="2:15" x14ac:dyDescent="0.3">
      <c r="B8888" s="10">
        <v>2026</v>
      </c>
      <c r="C8888" s="10" t="s">
        <v>43</v>
      </c>
      <c r="D8888" s="10" t="s">
        <v>16</v>
      </c>
      <c r="E8888" s="10" t="s">
        <v>24</v>
      </c>
      <c r="F8888" s="10" t="s">
        <v>18</v>
      </c>
      <c r="G8888" s="10" t="s">
        <v>32</v>
      </c>
      <c r="H8888" s="10" t="s">
        <v>20</v>
      </c>
      <c r="I8888" s="10" t="s">
        <v>28</v>
      </c>
      <c r="O8888" s="10">
        <f t="shared" si="138"/>
        <v>1</v>
      </c>
    </row>
    <row r="8889" spans="2:15" x14ac:dyDescent="0.3">
      <c r="B8889" s="10">
        <v>2020</v>
      </c>
      <c r="C8889" s="10" t="s">
        <v>41</v>
      </c>
      <c r="D8889" s="10" t="s">
        <v>23</v>
      </c>
      <c r="E8889" s="10" t="s">
        <v>35</v>
      </c>
      <c r="F8889" s="10" t="s">
        <v>18</v>
      </c>
      <c r="G8889" s="10" t="s">
        <v>32</v>
      </c>
      <c r="H8889" s="10" t="s">
        <v>27</v>
      </c>
      <c r="I8889" s="10" t="s">
        <v>34</v>
      </c>
      <c r="O8889" s="10">
        <f t="shared" si="138"/>
        <v>1</v>
      </c>
    </row>
    <row r="8890" spans="2:15" x14ac:dyDescent="0.3">
      <c r="B8890" s="10">
        <v>2025</v>
      </c>
      <c r="C8890" s="10" t="s">
        <v>36</v>
      </c>
      <c r="D8890" s="10" t="s">
        <v>33</v>
      </c>
      <c r="E8890" s="10" t="s">
        <v>17</v>
      </c>
      <c r="F8890" s="10" t="s">
        <v>18</v>
      </c>
      <c r="G8890" s="10" t="s">
        <v>44</v>
      </c>
      <c r="H8890" s="10" t="s">
        <v>20</v>
      </c>
      <c r="I8890" s="10" t="s">
        <v>21</v>
      </c>
      <c r="O8890" s="10">
        <f t="shared" si="138"/>
        <v>1</v>
      </c>
    </row>
    <row r="8891" spans="2:15" x14ac:dyDescent="0.3">
      <c r="B8891" s="10">
        <v>2025</v>
      </c>
      <c r="C8891" s="10" t="s">
        <v>15</v>
      </c>
      <c r="D8891" s="10" t="s">
        <v>37</v>
      </c>
      <c r="E8891" s="10" t="s">
        <v>24</v>
      </c>
      <c r="F8891" s="10" t="s">
        <v>30</v>
      </c>
      <c r="G8891" s="10" t="s">
        <v>32</v>
      </c>
      <c r="H8891" s="10" t="s">
        <v>39</v>
      </c>
      <c r="I8891" s="10" t="s">
        <v>28</v>
      </c>
      <c r="O8891" s="10">
        <f t="shared" si="138"/>
        <v>1</v>
      </c>
    </row>
    <row r="8892" spans="2:15" x14ac:dyDescent="0.3">
      <c r="B8892" s="10">
        <v>2022</v>
      </c>
      <c r="C8892" s="10" t="s">
        <v>43</v>
      </c>
      <c r="D8892" s="10" t="s">
        <v>37</v>
      </c>
      <c r="E8892" s="10" t="s">
        <v>17</v>
      </c>
      <c r="F8892" s="10" t="s">
        <v>18</v>
      </c>
      <c r="G8892" s="10" t="s">
        <v>26</v>
      </c>
      <c r="H8892" s="10" t="s">
        <v>20</v>
      </c>
      <c r="I8892" s="10" t="s">
        <v>28</v>
      </c>
      <c r="O8892" s="10">
        <f t="shared" si="138"/>
        <v>1</v>
      </c>
    </row>
    <row r="8893" spans="2:15" x14ac:dyDescent="0.3">
      <c r="B8893" s="10">
        <v>2023</v>
      </c>
      <c r="C8893" s="10" t="s">
        <v>41</v>
      </c>
      <c r="D8893" s="10" t="s">
        <v>33</v>
      </c>
      <c r="E8893" s="10" t="s">
        <v>24</v>
      </c>
      <c r="F8893" s="10" t="s">
        <v>30</v>
      </c>
      <c r="G8893" s="10" t="s">
        <v>19</v>
      </c>
      <c r="H8893" s="10" t="s">
        <v>20</v>
      </c>
      <c r="I8893" s="10" t="s">
        <v>21</v>
      </c>
      <c r="O8893" s="10">
        <f t="shared" si="138"/>
        <v>1</v>
      </c>
    </row>
    <row r="8894" spans="2:15" x14ac:dyDescent="0.3">
      <c r="B8894" s="10">
        <v>2021</v>
      </c>
      <c r="C8894" s="10" t="s">
        <v>43</v>
      </c>
      <c r="D8894" s="10" t="s">
        <v>16</v>
      </c>
      <c r="E8894" s="10" t="s">
        <v>24</v>
      </c>
      <c r="F8894" s="10" t="s">
        <v>25</v>
      </c>
      <c r="G8894" s="10" t="s">
        <v>19</v>
      </c>
      <c r="H8894" s="10" t="s">
        <v>34</v>
      </c>
      <c r="I8894" s="10" t="s">
        <v>28</v>
      </c>
      <c r="O8894" s="10">
        <f t="shared" si="138"/>
        <v>1</v>
      </c>
    </row>
    <row r="8895" spans="2:15" x14ac:dyDescent="0.3">
      <c r="B8895" s="10">
        <v>2021</v>
      </c>
      <c r="C8895" s="10" t="s">
        <v>29</v>
      </c>
      <c r="D8895" s="10" t="s">
        <v>31</v>
      </c>
      <c r="E8895" s="10" t="s">
        <v>24</v>
      </c>
      <c r="F8895" s="10" t="s">
        <v>30</v>
      </c>
      <c r="G8895" s="10" t="s">
        <v>26</v>
      </c>
      <c r="H8895" s="10" t="s">
        <v>39</v>
      </c>
      <c r="I8895" s="10" t="s">
        <v>21</v>
      </c>
      <c r="O8895" s="10">
        <f t="shared" si="138"/>
        <v>1</v>
      </c>
    </row>
    <row r="8896" spans="2:15" x14ac:dyDescent="0.3">
      <c r="B8896" s="10">
        <v>2024</v>
      </c>
      <c r="C8896" s="10" t="s">
        <v>15</v>
      </c>
      <c r="D8896" s="10" t="s">
        <v>16</v>
      </c>
      <c r="E8896" s="10" t="s">
        <v>17</v>
      </c>
      <c r="F8896" s="10" t="s">
        <v>30</v>
      </c>
      <c r="G8896" s="10" t="s">
        <v>19</v>
      </c>
      <c r="H8896" s="10" t="s">
        <v>20</v>
      </c>
      <c r="I8896" s="10" t="s">
        <v>21</v>
      </c>
      <c r="O8896" s="10">
        <f t="shared" si="138"/>
        <v>1</v>
      </c>
    </row>
    <row r="8897" spans="2:15" x14ac:dyDescent="0.3">
      <c r="B8897" s="10">
        <v>2021</v>
      </c>
      <c r="C8897" s="10" t="s">
        <v>41</v>
      </c>
      <c r="D8897" s="10" t="s">
        <v>23</v>
      </c>
      <c r="E8897" s="10" t="s">
        <v>17</v>
      </c>
      <c r="F8897" s="10" t="s">
        <v>18</v>
      </c>
      <c r="G8897" s="10" t="s">
        <v>38</v>
      </c>
      <c r="H8897" s="10" t="s">
        <v>20</v>
      </c>
      <c r="I8897" s="10" t="s">
        <v>28</v>
      </c>
      <c r="O8897" s="10">
        <f t="shared" si="138"/>
        <v>1</v>
      </c>
    </row>
    <row r="8898" spans="2:15" x14ac:dyDescent="0.3">
      <c r="B8898" s="10">
        <v>2020</v>
      </c>
      <c r="C8898" s="10" t="s">
        <v>15</v>
      </c>
      <c r="D8898" s="10" t="s">
        <v>33</v>
      </c>
      <c r="E8898" s="10" t="s">
        <v>17</v>
      </c>
      <c r="F8898" s="10" t="s">
        <v>30</v>
      </c>
      <c r="G8898" s="10" t="s">
        <v>32</v>
      </c>
      <c r="H8898" s="10" t="s">
        <v>27</v>
      </c>
      <c r="I8898" s="10" t="s">
        <v>28</v>
      </c>
      <c r="O8898" s="10">
        <f t="shared" si="138"/>
        <v>1</v>
      </c>
    </row>
    <row r="8899" spans="2:15" x14ac:dyDescent="0.3">
      <c r="B8899" s="10">
        <v>2024</v>
      </c>
      <c r="C8899" s="10" t="s">
        <v>43</v>
      </c>
      <c r="D8899" s="10" t="s">
        <v>16</v>
      </c>
      <c r="E8899" s="10" t="s">
        <v>17</v>
      </c>
      <c r="F8899" s="10" t="s">
        <v>25</v>
      </c>
      <c r="G8899" s="10" t="s">
        <v>44</v>
      </c>
      <c r="H8899" s="10" t="s">
        <v>34</v>
      </c>
      <c r="I8899" s="10" t="s">
        <v>28</v>
      </c>
      <c r="O8899" s="10">
        <f t="shared" si="138"/>
        <v>1</v>
      </c>
    </row>
    <row r="8900" spans="2:15" x14ac:dyDescent="0.3">
      <c r="B8900" s="10">
        <v>2022</v>
      </c>
      <c r="C8900" s="10" t="s">
        <v>29</v>
      </c>
      <c r="D8900" s="10" t="s">
        <v>23</v>
      </c>
      <c r="E8900" s="10" t="s">
        <v>24</v>
      </c>
      <c r="F8900" s="10" t="s">
        <v>30</v>
      </c>
      <c r="G8900" s="10" t="s">
        <v>32</v>
      </c>
      <c r="H8900" s="10" t="s">
        <v>39</v>
      </c>
      <c r="I8900" s="10" t="s">
        <v>28</v>
      </c>
      <c r="O8900" s="10">
        <f t="shared" si="138"/>
        <v>1</v>
      </c>
    </row>
    <row r="8901" spans="2:15" x14ac:dyDescent="0.3">
      <c r="B8901" s="10">
        <v>2021</v>
      </c>
      <c r="C8901" s="10" t="s">
        <v>22</v>
      </c>
      <c r="D8901" s="10" t="s">
        <v>23</v>
      </c>
      <c r="E8901" s="10" t="s">
        <v>35</v>
      </c>
      <c r="F8901" s="10" t="s">
        <v>25</v>
      </c>
      <c r="G8901" s="10" t="s">
        <v>44</v>
      </c>
      <c r="H8901" s="10" t="s">
        <v>27</v>
      </c>
      <c r="I8901" s="10" t="s">
        <v>28</v>
      </c>
      <c r="O8901" s="10">
        <f t="shared" ref="O8901:O8964" si="139">SUBTOTAL(103,B8901)</f>
        <v>1</v>
      </c>
    </row>
    <row r="8902" spans="2:15" x14ac:dyDescent="0.3">
      <c r="B8902" s="10">
        <v>2020</v>
      </c>
      <c r="C8902" s="10" t="s">
        <v>45</v>
      </c>
      <c r="D8902" s="10" t="s">
        <v>42</v>
      </c>
      <c r="E8902" s="10" t="s">
        <v>35</v>
      </c>
      <c r="F8902" s="10" t="s">
        <v>25</v>
      </c>
      <c r="G8902" s="10" t="s">
        <v>38</v>
      </c>
      <c r="H8902" s="10" t="s">
        <v>27</v>
      </c>
      <c r="I8902" s="10" t="s">
        <v>21</v>
      </c>
      <c r="O8902" s="10">
        <f t="shared" si="139"/>
        <v>1</v>
      </c>
    </row>
    <row r="8903" spans="2:15" x14ac:dyDescent="0.3">
      <c r="B8903" s="10">
        <v>2023</v>
      </c>
      <c r="C8903" s="10" t="s">
        <v>43</v>
      </c>
      <c r="D8903" s="10" t="s">
        <v>16</v>
      </c>
      <c r="E8903" s="10" t="s">
        <v>17</v>
      </c>
      <c r="F8903" s="10" t="s">
        <v>30</v>
      </c>
      <c r="G8903" s="10" t="s">
        <v>26</v>
      </c>
      <c r="H8903" s="10" t="s">
        <v>20</v>
      </c>
      <c r="I8903" s="10" t="s">
        <v>21</v>
      </c>
      <c r="O8903" s="10">
        <f t="shared" si="139"/>
        <v>1</v>
      </c>
    </row>
    <row r="8904" spans="2:15" x14ac:dyDescent="0.3">
      <c r="B8904" s="10">
        <v>2026</v>
      </c>
      <c r="C8904" s="10" t="s">
        <v>43</v>
      </c>
      <c r="D8904" s="10" t="s">
        <v>33</v>
      </c>
      <c r="E8904" s="10" t="s">
        <v>24</v>
      </c>
      <c r="F8904" s="10" t="s">
        <v>25</v>
      </c>
      <c r="G8904" s="10" t="s">
        <v>40</v>
      </c>
      <c r="H8904" s="10" t="s">
        <v>27</v>
      </c>
      <c r="I8904" s="10" t="s">
        <v>34</v>
      </c>
      <c r="O8904" s="10">
        <f t="shared" si="139"/>
        <v>1</v>
      </c>
    </row>
    <row r="8905" spans="2:15" x14ac:dyDescent="0.3">
      <c r="B8905" s="10">
        <v>2020</v>
      </c>
      <c r="C8905" s="10" t="s">
        <v>36</v>
      </c>
      <c r="D8905" s="10" t="s">
        <v>33</v>
      </c>
      <c r="E8905" s="10" t="s">
        <v>35</v>
      </c>
      <c r="F8905" s="10" t="s">
        <v>18</v>
      </c>
      <c r="G8905" s="10" t="s">
        <v>32</v>
      </c>
      <c r="H8905" s="10" t="s">
        <v>20</v>
      </c>
      <c r="I8905" s="10" t="s">
        <v>21</v>
      </c>
      <c r="O8905" s="10">
        <f t="shared" si="139"/>
        <v>1</v>
      </c>
    </row>
    <row r="8906" spans="2:15" x14ac:dyDescent="0.3">
      <c r="B8906" s="10">
        <v>2021</v>
      </c>
      <c r="C8906" s="10" t="s">
        <v>43</v>
      </c>
      <c r="D8906" s="10" t="s">
        <v>33</v>
      </c>
      <c r="E8906" s="10" t="s">
        <v>35</v>
      </c>
      <c r="F8906" s="10" t="s">
        <v>30</v>
      </c>
      <c r="G8906" s="10" t="s">
        <v>38</v>
      </c>
      <c r="H8906" s="10" t="s">
        <v>27</v>
      </c>
      <c r="I8906" s="10" t="s">
        <v>28</v>
      </c>
      <c r="O8906" s="10">
        <f t="shared" si="139"/>
        <v>1</v>
      </c>
    </row>
    <row r="8907" spans="2:15" x14ac:dyDescent="0.3">
      <c r="B8907" s="10">
        <v>2020</v>
      </c>
      <c r="C8907" s="10" t="s">
        <v>15</v>
      </c>
      <c r="D8907" s="10" t="s">
        <v>16</v>
      </c>
      <c r="E8907" s="10" t="s">
        <v>35</v>
      </c>
      <c r="F8907" s="10" t="s">
        <v>18</v>
      </c>
      <c r="G8907" s="10" t="s">
        <v>19</v>
      </c>
      <c r="H8907" s="10" t="s">
        <v>39</v>
      </c>
      <c r="I8907" s="10" t="s">
        <v>28</v>
      </c>
      <c r="O8907" s="10">
        <f t="shared" si="139"/>
        <v>1</v>
      </c>
    </row>
    <row r="8908" spans="2:15" x14ac:dyDescent="0.3">
      <c r="B8908" s="10">
        <v>2025</v>
      </c>
      <c r="C8908" s="10" t="s">
        <v>36</v>
      </c>
      <c r="D8908" s="10" t="s">
        <v>33</v>
      </c>
      <c r="E8908" s="10" t="s">
        <v>24</v>
      </c>
      <c r="F8908" s="10" t="s">
        <v>30</v>
      </c>
      <c r="G8908" s="10" t="s">
        <v>38</v>
      </c>
      <c r="H8908" s="10" t="s">
        <v>39</v>
      </c>
      <c r="I8908" s="10" t="s">
        <v>34</v>
      </c>
      <c r="O8908" s="10">
        <f t="shared" si="139"/>
        <v>1</v>
      </c>
    </row>
    <row r="8909" spans="2:15" x14ac:dyDescent="0.3">
      <c r="B8909" s="10">
        <v>2020</v>
      </c>
      <c r="C8909" s="10" t="s">
        <v>45</v>
      </c>
      <c r="D8909" s="10" t="s">
        <v>33</v>
      </c>
      <c r="E8909" s="10" t="s">
        <v>17</v>
      </c>
      <c r="F8909" s="10" t="s">
        <v>25</v>
      </c>
      <c r="G8909" s="10" t="s">
        <v>38</v>
      </c>
      <c r="H8909" s="10" t="s">
        <v>20</v>
      </c>
      <c r="I8909" s="10" t="s">
        <v>28</v>
      </c>
      <c r="O8909" s="10">
        <f t="shared" si="139"/>
        <v>1</v>
      </c>
    </row>
    <row r="8910" spans="2:15" x14ac:dyDescent="0.3">
      <c r="B8910" s="10">
        <v>2025</v>
      </c>
      <c r="C8910" s="10" t="s">
        <v>29</v>
      </c>
      <c r="D8910" s="10" t="s">
        <v>33</v>
      </c>
      <c r="E8910" s="10" t="s">
        <v>24</v>
      </c>
      <c r="F8910" s="10" t="s">
        <v>30</v>
      </c>
      <c r="G8910" s="10" t="s">
        <v>19</v>
      </c>
      <c r="H8910" s="10" t="s">
        <v>27</v>
      </c>
      <c r="I8910" s="10" t="s">
        <v>28</v>
      </c>
      <c r="O8910" s="10">
        <f t="shared" si="139"/>
        <v>1</v>
      </c>
    </row>
    <row r="8911" spans="2:15" x14ac:dyDescent="0.3">
      <c r="B8911" s="10">
        <v>2025</v>
      </c>
      <c r="C8911" s="10" t="s">
        <v>29</v>
      </c>
      <c r="D8911" s="10" t="s">
        <v>16</v>
      </c>
      <c r="E8911" s="10" t="s">
        <v>24</v>
      </c>
      <c r="F8911" s="10" t="s">
        <v>25</v>
      </c>
      <c r="G8911" s="10" t="s">
        <v>32</v>
      </c>
      <c r="H8911" s="10" t="s">
        <v>20</v>
      </c>
      <c r="I8911" s="10" t="s">
        <v>21</v>
      </c>
      <c r="O8911" s="10">
        <f t="shared" si="139"/>
        <v>1</v>
      </c>
    </row>
    <row r="8912" spans="2:15" x14ac:dyDescent="0.3">
      <c r="B8912" s="10">
        <v>2022</v>
      </c>
      <c r="C8912" s="10" t="s">
        <v>22</v>
      </c>
      <c r="D8912" s="10" t="s">
        <v>33</v>
      </c>
      <c r="E8912" s="10" t="s">
        <v>24</v>
      </c>
      <c r="F8912" s="10" t="s">
        <v>30</v>
      </c>
      <c r="G8912" s="10" t="s">
        <v>44</v>
      </c>
      <c r="H8912" s="10" t="s">
        <v>39</v>
      </c>
      <c r="I8912" s="10" t="s">
        <v>28</v>
      </c>
      <c r="O8912" s="10">
        <f t="shared" si="139"/>
        <v>1</v>
      </c>
    </row>
    <row r="8913" spans="2:15" x14ac:dyDescent="0.3">
      <c r="B8913" s="10">
        <v>2026</v>
      </c>
      <c r="C8913" s="10" t="s">
        <v>15</v>
      </c>
      <c r="D8913" s="10" t="s">
        <v>33</v>
      </c>
      <c r="E8913" s="10" t="s">
        <v>35</v>
      </c>
      <c r="F8913" s="10" t="s">
        <v>18</v>
      </c>
      <c r="G8913" s="10" t="s">
        <v>44</v>
      </c>
      <c r="H8913" s="10" t="s">
        <v>27</v>
      </c>
      <c r="I8913" s="10" t="s">
        <v>21</v>
      </c>
      <c r="O8913" s="10">
        <f t="shared" si="139"/>
        <v>1</v>
      </c>
    </row>
    <row r="8914" spans="2:15" x14ac:dyDescent="0.3">
      <c r="B8914" s="10">
        <v>2021</v>
      </c>
      <c r="C8914" s="10" t="s">
        <v>41</v>
      </c>
      <c r="D8914" s="10" t="s">
        <v>42</v>
      </c>
      <c r="E8914" s="10" t="s">
        <v>17</v>
      </c>
      <c r="F8914" s="10" t="s">
        <v>30</v>
      </c>
      <c r="G8914" s="10" t="s">
        <v>26</v>
      </c>
      <c r="H8914" s="10" t="s">
        <v>39</v>
      </c>
      <c r="I8914" s="10" t="s">
        <v>28</v>
      </c>
      <c r="O8914" s="10">
        <f t="shared" si="139"/>
        <v>1</v>
      </c>
    </row>
    <row r="8915" spans="2:15" x14ac:dyDescent="0.3">
      <c r="B8915" s="10">
        <v>2026</v>
      </c>
      <c r="C8915" s="10" t="s">
        <v>15</v>
      </c>
      <c r="D8915" s="10" t="s">
        <v>42</v>
      </c>
      <c r="E8915" s="10" t="s">
        <v>35</v>
      </c>
      <c r="F8915" s="10" t="s">
        <v>25</v>
      </c>
      <c r="G8915" s="10" t="s">
        <v>44</v>
      </c>
      <c r="H8915" s="10" t="s">
        <v>34</v>
      </c>
      <c r="I8915" s="10" t="s">
        <v>28</v>
      </c>
      <c r="O8915" s="10">
        <f t="shared" si="139"/>
        <v>1</v>
      </c>
    </row>
    <row r="8916" spans="2:15" x14ac:dyDescent="0.3">
      <c r="B8916" s="10">
        <v>2024</v>
      </c>
      <c r="C8916" s="10" t="s">
        <v>41</v>
      </c>
      <c r="D8916" s="10" t="s">
        <v>16</v>
      </c>
      <c r="E8916" s="10" t="s">
        <v>24</v>
      </c>
      <c r="F8916" s="10" t="s">
        <v>25</v>
      </c>
      <c r="G8916" s="10" t="s">
        <v>26</v>
      </c>
      <c r="H8916" s="10" t="s">
        <v>27</v>
      </c>
      <c r="I8916" s="10" t="s">
        <v>21</v>
      </c>
      <c r="O8916" s="10">
        <f t="shared" si="139"/>
        <v>1</v>
      </c>
    </row>
    <row r="8917" spans="2:15" x14ac:dyDescent="0.3">
      <c r="B8917" s="10">
        <v>2023</v>
      </c>
      <c r="C8917" s="10" t="s">
        <v>22</v>
      </c>
      <c r="D8917" s="10" t="s">
        <v>31</v>
      </c>
      <c r="E8917" s="10" t="s">
        <v>24</v>
      </c>
      <c r="F8917" s="10" t="s">
        <v>30</v>
      </c>
      <c r="G8917" s="10" t="s">
        <v>40</v>
      </c>
      <c r="H8917" s="10" t="s">
        <v>34</v>
      </c>
      <c r="I8917" s="10" t="s">
        <v>28</v>
      </c>
      <c r="O8917" s="10">
        <f t="shared" si="139"/>
        <v>1</v>
      </c>
    </row>
    <row r="8918" spans="2:15" x14ac:dyDescent="0.3">
      <c r="B8918" s="10">
        <v>2026</v>
      </c>
      <c r="C8918" s="10" t="s">
        <v>41</v>
      </c>
      <c r="D8918" s="10" t="s">
        <v>42</v>
      </c>
      <c r="E8918" s="10" t="s">
        <v>24</v>
      </c>
      <c r="F8918" s="10" t="s">
        <v>25</v>
      </c>
      <c r="G8918" s="10" t="s">
        <v>32</v>
      </c>
      <c r="H8918" s="10" t="s">
        <v>20</v>
      </c>
      <c r="I8918" s="10" t="s">
        <v>34</v>
      </c>
      <c r="O8918" s="10">
        <f t="shared" si="139"/>
        <v>1</v>
      </c>
    </row>
    <row r="8919" spans="2:15" x14ac:dyDescent="0.3">
      <c r="B8919" s="10">
        <v>2021</v>
      </c>
      <c r="C8919" s="10" t="s">
        <v>22</v>
      </c>
      <c r="D8919" s="10" t="s">
        <v>23</v>
      </c>
      <c r="E8919" s="10" t="s">
        <v>24</v>
      </c>
      <c r="F8919" s="10" t="s">
        <v>18</v>
      </c>
      <c r="G8919" s="10" t="s">
        <v>32</v>
      </c>
      <c r="H8919" s="10" t="s">
        <v>39</v>
      </c>
      <c r="I8919" s="10" t="s">
        <v>21</v>
      </c>
      <c r="O8919" s="10">
        <f t="shared" si="139"/>
        <v>1</v>
      </c>
    </row>
    <row r="8920" spans="2:15" x14ac:dyDescent="0.3">
      <c r="B8920" s="10">
        <v>2022</v>
      </c>
      <c r="C8920" s="10" t="s">
        <v>29</v>
      </c>
      <c r="D8920" s="10" t="s">
        <v>37</v>
      </c>
      <c r="E8920" s="10" t="s">
        <v>24</v>
      </c>
      <c r="F8920" s="10" t="s">
        <v>25</v>
      </c>
      <c r="G8920" s="10" t="s">
        <v>26</v>
      </c>
      <c r="H8920" s="10" t="s">
        <v>27</v>
      </c>
      <c r="I8920" s="10" t="s">
        <v>34</v>
      </c>
      <c r="O8920" s="10">
        <f t="shared" si="139"/>
        <v>1</v>
      </c>
    </row>
    <row r="8921" spans="2:15" x14ac:dyDescent="0.3">
      <c r="B8921" s="10">
        <v>2026</v>
      </c>
      <c r="C8921" s="10" t="s">
        <v>15</v>
      </c>
      <c r="D8921" s="10" t="s">
        <v>37</v>
      </c>
      <c r="E8921" s="10" t="s">
        <v>35</v>
      </c>
      <c r="F8921" s="10" t="s">
        <v>18</v>
      </c>
      <c r="G8921" s="10" t="s">
        <v>32</v>
      </c>
      <c r="H8921" s="10" t="s">
        <v>27</v>
      </c>
      <c r="I8921" s="10" t="s">
        <v>28</v>
      </c>
      <c r="O8921" s="10">
        <f t="shared" si="139"/>
        <v>1</v>
      </c>
    </row>
    <row r="8922" spans="2:15" x14ac:dyDescent="0.3">
      <c r="B8922" s="10">
        <v>2026</v>
      </c>
      <c r="C8922" s="10" t="s">
        <v>45</v>
      </c>
      <c r="D8922" s="10" t="s">
        <v>31</v>
      </c>
      <c r="E8922" s="10" t="s">
        <v>35</v>
      </c>
      <c r="F8922" s="10" t="s">
        <v>25</v>
      </c>
      <c r="G8922" s="10" t="s">
        <v>26</v>
      </c>
      <c r="H8922" s="10" t="s">
        <v>20</v>
      </c>
      <c r="I8922" s="10" t="s">
        <v>28</v>
      </c>
      <c r="O8922" s="10">
        <f t="shared" si="139"/>
        <v>1</v>
      </c>
    </row>
    <row r="8923" spans="2:15" x14ac:dyDescent="0.3">
      <c r="B8923" s="10">
        <v>2022</v>
      </c>
      <c r="C8923" s="10" t="s">
        <v>41</v>
      </c>
      <c r="D8923" s="10" t="s">
        <v>42</v>
      </c>
      <c r="E8923" s="10" t="s">
        <v>35</v>
      </c>
      <c r="F8923" s="10" t="s">
        <v>25</v>
      </c>
      <c r="G8923" s="10" t="s">
        <v>19</v>
      </c>
      <c r="H8923" s="10" t="s">
        <v>39</v>
      </c>
      <c r="I8923" s="10" t="s">
        <v>34</v>
      </c>
      <c r="O8923" s="10">
        <f t="shared" si="139"/>
        <v>1</v>
      </c>
    </row>
    <row r="8924" spans="2:15" x14ac:dyDescent="0.3">
      <c r="B8924" s="10">
        <v>2020</v>
      </c>
      <c r="C8924" s="10" t="s">
        <v>15</v>
      </c>
      <c r="D8924" s="10" t="s">
        <v>37</v>
      </c>
      <c r="E8924" s="10" t="s">
        <v>24</v>
      </c>
      <c r="F8924" s="10" t="s">
        <v>25</v>
      </c>
      <c r="G8924" s="10" t="s">
        <v>32</v>
      </c>
      <c r="H8924" s="10" t="s">
        <v>27</v>
      </c>
      <c r="I8924" s="10" t="s">
        <v>28</v>
      </c>
      <c r="O8924" s="10">
        <f t="shared" si="139"/>
        <v>1</v>
      </c>
    </row>
    <row r="8925" spans="2:15" x14ac:dyDescent="0.3">
      <c r="B8925" s="10">
        <v>2021</v>
      </c>
      <c r="C8925" s="10" t="s">
        <v>43</v>
      </c>
      <c r="D8925" s="10" t="s">
        <v>37</v>
      </c>
      <c r="E8925" s="10" t="s">
        <v>17</v>
      </c>
      <c r="F8925" s="10" t="s">
        <v>18</v>
      </c>
      <c r="G8925" s="10" t="s">
        <v>44</v>
      </c>
      <c r="H8925" s="10" t="s">
        <v>39</v>
      </c>
      <c r="I8925" s="10" t="s">
        <v>28</v>
      </c>
      <c r="O8925" s="10">
        <f t="shared" si="139"/>
        <v>1</v>
      </c>
    </row>
    <row r="8926" spans="2:15" x14ac:dyDescent="0.3">
      <c r="B8926" s="10">
        <v>2022</v>
      </c>
      <c r="C8926" s="10" t="s">
        <v>22</v>
      </c>
      <c r="D8926" s="10" t="s">
        <v>33</v>
      </c>
      <c r="E8926" s="10" t="s">
        <v>35</v>
      </c>
      <c r="F8926" s="10" t="s">
        <v>30</v>
      </c>
      <c r="G8926" s="10" t="s">
        <v>40</v>
      </c>
      <c r="H8926" s="10" t="s">
        <v>39</v>
      </c>
      <c r="I8926" s="10" t="s">
        <v>28</v>
      </c>
      <c r="O8926" s="10">
        <f t="shared" si="139"/>
        <v>1</v>
      </c>
    </row>
    <row r="8927" spans="2:15" x14ac:dyDescent="0.3">
      <c r="B8927" s="10">
        <v>2021</v>
      </c>
      <c r="C8927" s="10" t="s">
        <v>22</v>
      </c>
      <c r="D8927" s="10" t="s">
        <v>16</v>
      </c>
      <c r="E8927" s="10" t="s">
        <v>17</v>
      </c>
      <c r="F8927" s="10" t="s">
        <v>18</v>
      </c>
      <c r="G8927" s="10" t="s">
        <v>26</v>
      </c>
      <c r="H8927" s="10" t="s">
        <v>34</v>
      </c>
      <c r="I8927" s="10" t="s">
        <v>28</v>
      </c>
      <c r="O8927" s="10">
        <f t="shared" si="139"/>
        <v>1</v>
      </c>
    </row>
    <row r="8928" spans="2:15" x14ac:dyDescent="0.3">
      <c r="B8928" s="10">
        <v>2021</v>
      </c>
      <c r="C8928" s="10" t="s">
        <v>41</v>
      </c>
      <c r="D8928" s="10" t="s">
        <v>31</v>
      </c>
      <c r="E8928" s="10" t="s">
        <v>24</v>
      </c>
      <c r="F8928" s="10" t="s">
        <v>30</v>
      </c>
      <c r="G8928" s="10" t="s">
        <v>32</v>
      </c>
      <c r="H8928" s="10" t="s">
        <v>27</v>
      </c>
      <c r="I8928" s="10" t="s">
        <v>28</v>
      </c>
      <c r="O8928" s="10">
        <f t="shared" si="139"/>
        <v>1</v>
      </c>
    </row>
    <row r="8929" spans="2:15" x14ac:dyDescent="0.3">
      <c r="B8929" s="10">
        <v>2025</v>
      </c>
      <c r="C8929" s="10" t="s">
        <v>45</v>
      </c>
      <c r="D8929" s="10" t="s">
        <v>37</v>
      </c>
      <c r="E8929" s="10" t="s">
        <v>24</v>
      </c>
      <c r="F8929" s="10" t="s">
        <v>18</v>
      </c>
      <c r="G8929" s="10" t="s">
        <v>32</v>
      </c>
      <c r="H8929" s="10" t="s">
        <v>34</v>
      </c>
      <c r="I8929" s="10" t="s">
        <v>28</v>
      </c>
      <c r="O8929" s="10">
        <f t="shared" si="139"/>
        <v>1</v>
      </c>
    </row>
    <row r="8930" spans="2:15" x14ac:dyDescent="0.3">
      <c r="B8930" s="10">
        <v>2023</v>
      </c>
      <c r="C8930" s="10" t="s">
        <v>22</v>
      </c>
      <c r="D8930" s="10" t="s">
        <v>37</v>
      </c>
      <c r="E8930" s="10" t="s">
        <v>17</v>
      </c>
      <c r="F8930" s="10" t="s">
        <v>30</v>
      </c>
      <c r="G8930" s="10" t="s">
        <v>44</v>
      </c>
      <c r="H8930" s="10" t="s">
        <v>27</v>
      </c>
      <c r="I8930" s="10" t="s">
        <v>28</v>
      </c>
      <c r="O8930" s="10">
        <f t="shared" si="139"/>
        <v>1</v>
      </c>
    </row>
    <row r="8931" spans="2:15" x14ac:dyDescent="0.3">
      <c r="B8931" s="10">
        <v>2024</v>
      </c>
      <c r="C8931" s="10" t="s">
        <v>45</v>
      </c>
      <c r="D8931" s="10" t="s">
        <v>31</v>
      </c>
      <c r="E8931" s="10" t="s">
        <v>17</v>
      </c>
      <c r="F8931" s="10" t="s">
        <v>30</v>
      </c>
      <c r="G8931" s="10" t="s">
        <v>38</v>
      </c>
      <c r="H8931" s="10" t="s">
        <v>34</v>
      </c>
      <c r="I8931" s="10" t="s">
        <v>34</v>
      </c>
      <c r="O8931" s="10">
        <f t="shared" si="139"/>
        <v>1</v>
      </c>
    </row>
    <row r="8932" spans="2:15" x14ac:dyDescent="0.3">
      <c r="B8932" s="10">
        <v>2025</v>
      </c>
      <c r="C8932" s="10" t="s">
        <v>15</v>
      </c>
      <c r="D8932" s="10" t="s">
        <v>33</v>
      </c>
      <c r="E8932" s="10" t="s">
        <v>24</v>
      </c>
      <c r="F8932" s="10" t="s">
        <v>30</v>
      </c>
      <c r="G8932" s="10" t="s">
        <v>40</v>
      </c>
      <c r="H8932" s="10" t="s">
        <v>34</v>
      </c>
      <c r="I8932" s="10" t="s">
        <v>28</v>
      </c>
      <c r="O8932" s="10">
        <f t="shared" si="139"/>
        <v>1</v>
      </c>
    </row>
    <row r="8933" spans="2:15" x14ac:dyDescent="0.3">
      <c r="B8933" s="10">
        <v>2020</v>
      </c>
      <c r="C8933" s="10" t="s">
        <v>29</v>
      </c>
      <c r="D8933" s="10" t="s">
        <v>33</v>
      </c>
      <c r="E8933" s="10" t="s">
        <v>35</v>
      </c>
      <c r="F8933" s="10" t="s">
        <v>25</v>
      </c>
      <c r="G8933" s="10" t="s">
        <v>32</v>
      </c>
      <c r="H8933" s="10" t="s">
        <v>27</v>
      </c>
      <c r="I8933" s="10" t="s">
        <v>21</v>
      </c>
      <c r="O8933" s="10">
        <f t="shared" si="139"/>
        <v>1</v>
      </c>
    </row>
    <row r="8934" spans="2:15" x14ac:dyDescent="0.3">
      <c r="B8934" s="10">
        <v>2026</v>
      </c>
      <c r="C8934" s="10" t="s">
        <v>45</v>
      </c>
      <c r="D8934" s="10" t="s">
        <v>31</v>
      </c>
      <c r="E8934" s="10" t="s">
        <v>35</v>
      </c>
      <c r="F8934" s="10" t="s">
        <v>30</v>
      </c>
      <c r="G8934" s="10" t="s">
        <v>38</v>
      </c>
      <c r="H8934" s="10" t="s">
        <v>39</v>
      </c>
      <c r="I8934" s="10" t="s">
        <v>28</v>
      </c>
      <c r="O8934" s="10">
        <f t="shared" si="139"/>
        <v>1</v>
      </c>
    </row>
    <row r="8935" spans="2:15" x14ac:dyDescent="0.3">
      <c r="B8935" s="10">
        <v>2025</v>
      </c>
      <c r="C8935" s="10" t="s">
        <v>15</v>
      </c>
      <c r="D8935" s="10" t="s">
        <v>31</v>
      </c>
      <c r="E8935" s="10" t="s">
        <v>35</v>
      </c>
      <c r="F8935" s="10" t="s">
        <v>30</v>
      </c>
      <c r="G8935" s="10" t="s">
        <v>26</v>
      </c>
      <c r="H8935" s="10" t="s">
        <v>20</v>
      </c>
      <c r="I8935" s="10" t="s">
        <v>28</v>
      </c>
      <c r="O8935" s="10">
        <f t="shared" si="139"/>
        <v>1</v>
      </c>
    </row>
    <row r="8936" spans="2:15" x14ac:dyDescent="0.3">
      <c r="B8936" s="10">
        <v>2022</v>
      </c>
      <c r="C8936" s="10" t="s">
        <v>45</v>
      </c>
      <c r="D8936" s="10" t="s">
        <v>33</v>
      </c>
      <c r="E8936" s="10" t="s">
        <v>24</v>
      </c>
      <c r="F8936" s="10" t="s">
        <v>18</v>
      </c>
      <c r="G8936" s="10" t="s">
        <v>26</v>
      </c>
      <c r="H8936" s="10" t="s">
        <v>20</v>
      </c>
      <c r="I8936" s="10" t="s">
        <v>28</v>
      </c>
      <c r="O8936" s="10">
        <f t="shared" si="139"/>
        <v>1</v>
      </c>
    </row>
    <row r="8937" spans="2:15" x14ac:dyDescent="0.3">
      <c r="B8937" s="10">
        <v>2022</v>
      </c>
      <c r="C8937" s="10" t="s">
        <v>45</v>
      </c>
      <c r="D8937" s="10" t="s">
        <v>33</v>
      </c>
      <c r="E8937" s="10" t="s">
        <v>35</v>
      </c>
      <c r="F8937" s="10" t="s">
        <v>30</v>
      </c>
      <c r="G8937" s="10" t="s">
        <v>44</v>
      </c>
      <c r="H8937" s="10" t="s">
        <v>39</v>
      </c>
      <c r="I8937" s="10" t="s">
        <v>21</v>
      </c>
      <c r="O8937" s="10">
        <f t="shared" si="139"/>
        <v>1</v>
      </c>
    </row>
    <row r="8938" spans="2:15" x14ac:dyDescent="0.3">
      <c r="B8938" s="10">
        <v>2021</v>
      </c>
      <c r="C8938" s="10" t="s">
        <v>36</v>
      </c>
      <c r="D8938" s="10" t="s">
        <v>31</v>
      </c>
      <c r="E8938" s="10" t="s">
        <v>35</v>
      </c>
      <c r="F8938" s="10" t="s">
        <v>18</v>
      </c>
      <c r="G8938" s="10" t="s">
        <v>44</v>
      </c>
      <c r="H8938" s="10" t="s">
        <v>20</v>
      </c>
      <c r="I8938" s="10" t="s">
        <v>21</v>
      </c>
      <c r="O8938" s="10">
        <f t="shared" si="139"/>
        <v>1</v>
      </c>
    </row>
    <row r="8939" spans="2:15" x14ac:dyDescent="0.3">
      <c r="B8939" s="10">
        <v>2025</v>
      </c>
      <c r="C8939" s="10" t="s">
        <v>15</v>
      </c>
      <c r="D8939" s="10" t="s">
        <v>37</v>
      </c>
      <c r="E8939" s="10" t="s">
        <v>17</v>
      </c>
      <c r="F8939" s="10" t="s">
        <v>30</v>
      </c>
      <c r="G8939" s="10" t="s">
        <v>32</v>
      </c>
      <c r="H8939" s="10" t="s">
        <v>27</v>
      </c>
      <c r="I8939" s="10" t="s">
        <v>28</v>
      </c>
      <c r="O8939" s="10">
        <f t="shared" si="139"/>
        <v>1</v>
      </c>
    </row>
    <row r="8940" spans="2:15" x14ac:dyDescent="0.3">
      <c r="B8940" s="10">
        <v>2023</v>
      </c>
      <c r="C8940" s="10" t="s">
        <v>43</v>
      </c>
      <c r="D8940" s="10" t="s">
        <v>33</v>
      </c>
      <c r="E8940" s="10" t="s">
        <v>17</v>
      </c>
      <c r="F8940" s="10" t="s">
        <v>30</v>
      </c>
      <c r="G8940" s="10" t="s">
        <v>38</v>
      </c>
      <c r="H8940" s="10" t="s">
        <v>34</v>
      </c>
      <c r="I8940" s="10" t="s">
        <v>28</v>
      </c>
      <c r="O8940" s="10">
        <f t="shared" si="139"/>
        <v>1</v>
      </c>
    </row>
    <row r="8941" spans="2:15" x14ac:dyDescent="0.3">
      <c r="B8941" s="10">
        <v>2020</v>
      </c>
      <c r="C8941" s="10" t="s">
        <v>29</v>
      </c>
      <c r="D8941" s="10" t="s">
        <v>42</v>
      </c>
      <c r="E8941" s="10" t="s">
        <v>17</v>
      </c>
      <c r="F8941" s="10" t="s">
        <v>25</v>
      </c>
      <c r="G8941" s="10" t="s">
        <v>44</v>
      </c>
      <c r="H8941" s="10" t="s">
        <v>34</v>
      </c>
      <c r="I8941" s="10" t="s">
        <v>28</v>
      </c>
      <c r="O8941" s="10">
        <f t="shared" si="139"/>
        <v>1</v>
      </c>
    </row>
    <row r="8942" spans="2:15" x14ac:dyDescent="0.3">
      <c r="B8942" s="10">
        <v>2020</v>
      </c>
      <c r="C8942" s="10" t="s">
        <v>36</v>
      </c>
      <c r="D8942" s="10" t="s">
        <v>23</v>
      </c>
      <c r="E8942" s="10" t="s">
        <v>17</v>
      </c>
      <c r="F8942" s="10" t="s">
        <v>25</v>
      </c>
      <c r="G8942" s="10" t="s">
        <v>19</v>
      </c>
      <c r="H8942" s="10" t="s">
        <v>27</v>
      </c>
      <c r="I8942" s="10" t="s">
        <v>28</v>
      </c>
      <c r="O8942" s="10">
        <f t="shared" si="139"/>
        <v>1</v>
      </c>
    </row>
    <row r="8943" spans="2:15" x14ac:dyDescent="0.3">
      <c r="B8943" s="10">
        <v>2023</v>
      </c>
      <c r="C8943" s="10" t="s">
        <v>45</v>
      </c>
      <c r="D8943" s="10" t="s">
        <v>31</v>
      </c>
      <c r="E8943" s="10" t="s">
        <v>17</v>
      </c>
      <c r="F8943" s="10" t="s">
        <v>30</v>
      </c>
      <c r="G8943" s="10" t="s">
        <v>26</v>
      </c>
      <c r="H8943" s="10" t="s">
        <v>27</v>
      </c>
      <c r="I8943" s="10" t="s">
        <v>28</v>
      </c>
      <c r="O8943" s="10">
        <f t="shared" si="139"/>
        <v>1</v>
      </c>
    </row>
    <row r="8944" spans="2:15" x14ac:dyDescent="0.3">
      <c r="B8944" s="10">
        <v>2024</v>
      </c>
      <c r="C8944" s="10" t="s">
        <v>43</v>
      </c>
      <c r="D8944" s="10" t="s">
        <v>42</v>
      </c>
      <c r="E8944" s="10" t="s">
        <v>17</v>
      </c>
      <c r="F8944" s="10" t="s">
        <v>18</v>
      </c>
      <c r="G8944" s="10" t="s">
        <v>32</v>
      </c>
      <c r="H8944" s="10" t="s">
        <v>20</v>
      </c>
      <c r="I8944" s="10" t="s">
        <v>28</v>
      </c>
      <c r="O8944" s="10">
        <f t="shared" si="139"/>
        <v>1</v>
      </c>
    </row>
    <row r="8945" spans="2:15" x14ac:dyDescent="0.3">
      <c r="B8945" s="10">
        <v>2020</v>
      </c>
      <c r="C8945" s="10" t="s">
        <v>41</v>
      </c>
      <c r="D8945" s="10" t="s">
        <v>23</v>
      </c>
      <c r="E8945" s="10" t="s">
        <v>35</v>
      </c>
      <c r="F8945" s="10" t="s">
        <v>25</v>
      </c>
      <c r="G8945" s="10" t="s">
        <v>38</v>
      </c>
      <c r="H8945" s="10" t="s">
        <v>34</v>
      </c>
      <c r="I8945" s="10" t="s">
        <v>21</v>
      </c>
      <c r="O8945" s="10">
        <f t="shared" si="139"/>
        <v>1</v>
      </c>
    </row>
    <row r="8946" spans="2:15" x14ac:dyDescent="0.3">
      <c r="B8946" s="10">
        <v>2024</v>
      </c>
      <c r="C8946" s="10" t="s">
        <v>29</v>
      </c>
      <c r="D8946" s="10" t="s">
        <v>31</v>
      </c>
      <c r="E8946" s="10" t="s">
        <v>24</v>
      </c>
      <c r="F8946" s="10" t="s">
        <v>30</v>
      </c>
      <c r="G8946" s="10" t="s">
        <v>44</v>
      </c>
      <c r="H8946" s="10" t="s">
        <v>39</v>
      </c>
      <c r="I8946" s="10" t="s">
        <v>28</v>
      </c>
      <c r="O8946" s="10">
        <f t="shared" si="139"/>
        <v>1</v>
      </c>
    </row>
    <row r="8947" spans="2:15" x14ac:dyDescent="0.3">
      <c r="B8947" s="10">
        <v>2026</v>
      </c>
      <c r="C8947" s="10" t="s">
        <v>22</v>
      </c>
      <c r="D8947" s="10" t="s">
        <v>42</v>
      </c>
      <c r="E8947" s="10" t="s">
        <v>17</v>
      </c>
      <c r="F8947" s="10" t="s">
        <v>25</v>
      </c>
      <c r="G8947" s="10" t="s">
        <v>32</v>
      </c>
      <c r="H8947" s="10" t="s">
        <v>20</v>
      </c>
      <c r="I8947" s="10" t="s">
        <v>28</v>
      </c>
      <c r="O8947" s="10">
        <f t="shared" si="139"/>
        <v>1</v>
      </c>
    </row>
    <row r="8948" spans="2:15" x14ac:dyDescent="0.3">
      <c r="B8948" s="10">
        <v>2022</v>
      </c>
      <c r="C8948" s="10" t="s">
        <v>43</v>
      </c>
      <c r="D8948" s="10" t="s">
        <v>16</v>
      </c>
      <c r="E8948" s="10" t="s">
        <v>17</v>
      </c>
      <c r="F8948" s="10" t="s">
        <v>30</v>
      </c>
      <c r="G8948" s="10" t="s">
        <v>38</v>
      </c>
      <c r="H8948" s="10" t="s">
        <v>39</v>
      </c>
      <c r="I8948" s="10" t="s">
        <v>21</v>
      </c>
      <c r="O8948" s="10">
        <f t="shared" si="139"/>
        <v>1</v>
      </c>
    </row>
    <row r="8949" spans="2:15" x14ac:dyDescent="0.3">
      <c r="B8949" s="10">
        <v>2026</v>
      </c>
      <c r="C8949" s="10" t="s">
        <v>15</v>
      </c>
      <c r="D8949" s="10" t="s">
        <v>37</v>
      </c>
      <c r="E8949" s="10" t="s">
        <v>24</v>
      </c>
      <c r="F8949" s="10" t="s">
        <v>25</v>
      </c>
      <c r="G8949" s="10" t="s">
        <v>38</v>
      </c>
      <c r="H8949" s="10" t="s">
        <v>34</v>
      </c>
      <c r="I8949" s="10" t="s">
        <v>21</v>
      </c>
      <c r="O8949" s="10">
        <f t="shared" si="139"/>
        <v>1</v>
      </c>
    </row>
    <row r="8950" spans="2:15" x14ac:dyDescent="0.3">
      <c r="B8950" s="10">
        <v>2026</v>
      </c>
      <c r="C8950" s="10" t="s">
        <v>43</v>
      </c>
      <c r="D8950" s="10" t="s">
        <v>16</v>
      </c>
      <c r="E8950" s="10" t="s">
        <v>17</v>
      </c>
      <c r="F8950" s="10" t="s">
        <v>18</v>
      </c>
      <c r="G8950" s="10" t="s">
        <v>38</v>
      </c>
      <c r="H8950" s="10" t="s">
        <v>20</v>
      </c>
      <c r="I8950" s="10" t="s">
        <v>28</v>
      </c>
      <c r="O8950" s="10">
        <f t="shared" si="139"/>
        <v>1</v>
      </c>
    </row>
    <row r="8951" spans="2:15" x14ac:dyDescent="0.3">
      <c r="B8951" s="10">
        <v>2020</v>
      </c>
      <c r="C8951" s="10" t="s">
        <v>45</v>
      </c>
      <c r="D8951" s="10" t="s">
        <v>42</v>
      </c>
      <c r="E8951" s="10" t="s">
        <v>35</v>
      </c>
      <c r="F8951" s="10" t="s">
        <v>30</v>
      </c>
      <c r="G8951" s="10" t="s">
        <v>19</v>
      </c>
      <c r="H8951" s="10" t="s">
        <v>34</v>
      </c>
      <c r="I8951" s="10" t="s">
        <v>28</v>
      </c>
      <c r="O8951" s="10">
        <f t="shared" si="139"/>
        <v>1</v>
      </c>
    </row>
    <row r="8952" spans="2:15" x14ac:dyDescent="0.3">
      <c r="B8952" s="10">
        <v>2026</v>
      </c>
      <c r="C8952" s="10" t="s">
        <v>15</v>
      </c>
      <c r="D8952" s="10" t="s">
        <v>23</v>
      </c>
      <c r="E8952" s="10" t="s">
        <v>35</v>
      </c>
      <c r="F8952" s="10" t="s">
        <v>18</v>
      </c>
      <c r="G8952" s="10" t="s">
        <v>44</v>
      </c>
      <c r="H8952" s="10" t="s">
        <v>39</v>
      </c>
      <c r="I8952" s="10" t="s">
        <v>28</v>
      </c>
      <c r="O8952" s="10">
        <f t="shared" si="139"/>
        <v>1</v>
      </c>
    </row>
    <row r="8953" spans="2:15" x14ac:dyDescent="0.3">
      <c r="B8953" s="10">
        <v>2025</v>
      </c>
      <c r="C8953" s="10" t="s">
        <v>41</v>
      </c>
      <c r="D8953" s="10" t="s">
        <v>16</v>
      </c>
      <c r="E8953" s="10" t="s">
        <v>24</v>
      </c>
      <c r="F8953" s="10" t="s">
        <v>30</v>
      </c>
      <c r="G8953" s="10" t="s">
        <v>26</v>
      </c>
      <c r="H8953" s="10" t="s">
        <v>20</v>
      </c>
      <c r="I8953" s="10" t="s">
        <v>21</v>
      </c>
      <c r="O8953" s="10">
        <f t="shared" si="139"/>
        <v>1</v>
      </c>
    </row>
    <row r="8954" spans="2:15" x14ac:dyDescent="0.3">
      <c r="B8954" s="10">
        <v>2020</v>
      </c>
      <c r="C8954" s="10" t="s">
        <v>36</v>
      </c>
      <c r="D8954" s="10" t="s">
        <v>33</v>
      </c>
      <c r="E8954" s="10" t="s">
        <v>17</v>
      </c>
      <c r="F8954" s="10" t="s">
        <v>30</v>
      </c>
      <c r="G8954" s="10" t="s">
        <v>40</v>
      </c>
      <c r="H8954" s="10" t="s">
        <v>34</v>
      </c>
      <c r="I8954" s="10" t="s">
        <v>21</v>
      </c>
      <c r="O8954" s="10">
        <f t="shared" si="139"/>
        <v>1</v>
      </c>
    </row>
    <row r="8955" spans="2:15" x14ac:dyDescent="0.3">
      <c r="B8955" s="10">
        <v>2023</v>
      </c>
      <c r="C8955" s="10" t="s">
        <v>45</v>
      </c>
      <c r="D8955" s="10" t="s">
        <v>37</v>
      </c>
      <c r="E8955" s="10" t="s">
        <v>17</v>
      </c>
      <c r="F8955" s="10" t="s">
        <v>18</v>
      </c>
      <c r="G8955" s="10" t="s">
        <v>26</v>
      </c>
      <c r="H8955" s="10" t="s">
        <v>20</v>
      </c>
      <c r="I8955" s="10" t="s">
        <v>28</v>
      </c>
      <c r="O8955" s="10">
        <f t="shared" si="139"/>
        <v>1</v>
      </c>
    </row>
    <row r="8956" spans="2:15" x14ac:dyDescent="0.3">
      <c r="B8956" s="10">
        <v>2025</v>
      </c>
      <c r="C8956" s="10" t="s">
        <v>43</v>
      </c>
      <c r="D8956" s="10" t="s">
        <v>23</v>
      </c>
      <c r="E8956" s="10" t="s">
        <v>35</v>
      </c>
      <c r="F8956" s="10" t="s">
        <v>25</v>
      </c>
      <c r="G8956" s="10" t="s">
        <v>44</v>
      </c>
      <c r="H8956" s="10" t="s">
        <v>27</v>
      </c>
      <c r="I8956" s="10" t="s">
        <v>28</v>
      </c>
      <c r="O8956" s="10">
        <f t="shared" si="139"/>
        <v>1</v>
      </c>
    </row>
    <row r="8957" spans="2:15" x14ac:dyDescent="0.3">
      <c r="B8957" s="10">
        <v>2022</v>
      </c>
      <c r="C8957" s="10" t="s">
        <v>29</v>
      </c>
      <c r="D8957" s="10" t="s">
        <v>37</v>
      </c>
      <c r="E8957" s="10" t="s">
        <v>24</v>
      </c>
      <c r="F8957" s="10" t="s">
        <v>25</v>
      </c>
      <c r="G8957" s="10" t="s">
        <v>32</v>
      </c>
      <c r="H8957" s="10" t="s">
        <v>39</v>
      </c>
      <c r="I8957" s="10" t="s">
        <v>28</v>
      </c>
      <c r="O8957" s="10">
        <f t="shared" si="139"/>
        <v>1</v>
      </c>
    </row>
    <row r="8958" spans="2:15" x14ac:dyDescent="0.3">
      <c r="B8958" s="10">
        <v>2025</v>
      </c>
      <c r="C8958" s="10" t="s">
        <v>43</v>
      </c>
      <c r="D8958" s="10" t="s">
        <v>23</v>
      </c>
      <c r="E8958" s="10" t="s">
        <v>35</v>
      </c>
      <c r="F8958" s="10" t="s">
        <v>25</v>
      </c>
      <c r="G8958" s="10" t="s">
        <v>38</v>
      </c>
      <c r="H8958" s="10" t="s">
        <v>34</v>
      </c>
      <c r="I8958" s="10" t="s">
        <v>28</v>
      </c>
      <c r="O8958" s="10">
        <f t="shared" si="139"/>
        <v>1</v>
      </c>
    </row>
    <row r="8959" spans="2:15" x14ac:dyDescent="0.3">
      <c r="B8959" s="10">
        <v>2026</v>
      </c>
      <c r="C8959" s="10" t="s">
        <v>43</v>
      </c>
      <c r="D8959" s="10" t="s">
        <v>37</v>
      </c>
      <c r="E8959" s="10" t="s">
        <v>24</v>
      </c>
      <c r="F8959" s="10" t="s">
        <v>18</v>
      </c>
      <c r="G8959" s="10" t="s">
        <v>19</v>
      </c>
      <c r="H8959" s="10" t="s">
        <v>27</v>
      </c>
      <c r="I8959" s="10" t="s">
        <v>28</v>
      </c>
      <c r="O8959" s="10">
        <f t="shared" si="139"/>
        <v>1</v>
      </c>
    </row>
    <row r="8960" spans="2:15" x14ac:dyDescent="0.3">
      <c r="B8960" s="10">
        <v>2025</v>
      </c>
      <c r="C8960" s="10" t="s">
        <v>41</v>
      </c>
      <c r="D8960" s="10" t="s">
        <v>37</v>
      </c>
      <c r="E8960" s="10" t="s">
        <v>17</v>
      </c>
      <c r="F8960" s="10" t="s">
        <v>18</v>
      </c>
      <c r="G8960" s="10" t="s">
        <v>44</v>
      </c>
      <c r="H8960" s="10" t="s">
        <v>20</v>
      </c>
      <c r="I8960" s="10" t="s">
        <v>28</v>
      </c>
      <c r="O8960" s="10">
        <f t="shared" si="139"/>
        <v>1</v>
      </c>
    </row>
    <row r="8961" spans="2:15" x14ac:dyDescent="0.3">
      <c r="B8961" s="10">
        <v>2026</v>
      </c>
      <c r="C8961" s="10" t="s">
        <v>43</v>
      </c>
      <c r="D8961" s="10" t="s">
        <v>23</v>
      </c>
      <c r="E8961" s="10" t="s">
        <v>35</v>
      </c>
      <c r="F8961" s="10" t="s">
        <v>25</v>
      </c>
      <c r="G8961" s="10" t="s">
        <v>38</v>
      </c>
      <c r="H8961" s="10" t="s">
        <v>20</v>
      </c>
      <c r="I8961" s="10" t="s">
        <v>21</v>
      </c>
      <c r="O8961" s="10">
        <f t="shared" si="139"/>
        <v>1</v>
      </c>
    </row>
    <row r="8962" spans="2:15" x14ac:dyDescent="0.3">
      <c r="B8962" s="10">
        <v>2025</v>
      </c>
      <c r="C8962" s="10" t="s">
        <v>43</v>
      </c>
      <c r="D8962" s="10" t="s">
        <v>33</v>
      </c>
      <c r="E8962" s="10" t="s">
        <v>24</v>
      </c>
      <c r="F8962" s="10" t="s">
        <v>25</v>
      </c>
      <c r="G8962" s="10" t="s">
        <v>44</v>
      </c>
      <c r="H8962" s="10" t="s">
        <v>20</v>
      </c>
      <c r="I8962" s="10" t="s">
        <v>28</v>
      </c>
      <c r="O8962" s="10">
        <f t="shared" si="139"/>
        <v>1</v>
      </c>
    </row>
    <row r="8963" spans="2:15" x14ac:dyDescent="0.3">
      <c r="B8963" s="10">
        <v>2020</v>
      </c>
      <c r="C8963" s="10" t="s">
        <v>43</v>
      </c>
      <c r="D8963" s="10" t="s">
        <v>33</v>
      </c>
      <c r="E8963" s="10" t="s">
        <v>17</v>
      </c>
      <c r="F8963" s="10" t="s">
        <v>30</v>
      </c>
      <c r="G8963" s="10" t="s">
        <v>26</v>
      </c>
      <c r="H8963" s="10" t="s">
        <v>20</v>
      </c>
      <c r="I8963" s="10" t="s">
        <v>28</v>
      </c>
      <c r="O8963" s="10">
        <f t="shared" si="139"/>
        <v>1</v>
      </c>
    </row>
    <row r="8964" spans="2:15" x14ac:dyDescent="0.3">
      <c r="B8964" s="10">
        <v>2020</v>
      </c>
      <c r="C8964" s="10" t="s">
        <v>45</v>
      </c>
      <c r="D8964" s="10" t="s">
        <v>16</v>
      </c>
      <c r="E8964" s="10" t="s">
        <v>35</v>
      </c>
      <c r="F8964" s="10" t="s">
        <v>30</v>
      </c>
      <c r="G8964" s="10" t="s">
        <v>32</v>
      </c>
      <c r="H8964" s="10" t="s">
        <v>34</v>
      </c>
      <c r="I8964" s="10" t="s">
        <v>21</v>
      </c>
      <c r="O8964" s="10">
        <f t="shared" si="139"/>
        <v>1</v>
      </c>
    </row>
    <row r="8965" spans="2:15" x14ac:dyDescent="0.3">
      <c r="B8965" s="10">
        <v>2021</v>
      </c>
      <c r="C8965" s="10" t="s">
        <v>15</v>
      </c>
      <c r="D8965" s="10" t="s">
        <v>31</v>
      </c>
      <c r="E8965" s="10" t="s">
        <v>24</v>
      </c>
      <c r="F8965" s="10" t="s">
        <v>25</v>
      </c>
      <c r="G8965" s="10" t="s">
        <v>38</v>
      </c>
      <c r="H8965" s="10" t="s">
        <v>39</v>
      </c>
      <c r="I8965" s="10" t="s">
        <v>28</v>
      </c>
      <c r="O8965" s="10">
        <f t="shared" ref="O8965:O9028" si="140">SUBTOTAL(103,B8965)</f>
        <v>1</v>
      </c>
    </row>
    <row r="8966" spans="2:15" x14ac:dyDescent="0.3">
      <c r="B8966" s="10">
        <v>2025</v>
      </c>
      <c r="C8966" s="10" t="s">
        <v>36</v>
      </c>
      <c r="D8966" s="10" t="s">
        <v>16</v>
      </c>
      <c r="E8966" s="10" t="s">
        <v>24</v>
      </c>
      <c r="F8966" s="10" t="s">
        <v>25</v>
      </c>
      <c r="G8966" s="10" t="s">
        <v>32</v>
      </c>
      <c r="H8966" s="10" t="s">
        <v>34</v>
      </c>
      <c r="I8966" s="10" t="s">
        <v>34</v>
      </c>
      <c r="O8966" s="10">
        <f t="shared" si="140"/>
        <v>1</v>
      </c>
    </row>
    <row r="8967" spans="2:15" x14ac:dyDescent="0.3">
      <c r="B8967" s="10">
        <v>2021</v>
      </c>
      <c r="C8967" s="10" t="s">
        <v>29</v>
      </c>
      <c r="D8967" s="10" t="s">
        <v>37</v>
      </c>
      <c r="E8967" s="10" t="s">
        <v>17</v>
      </c>
      <c r="F8967" s="10" t="s">
        <v>30</v>
      </c>
      <c r="G8967" s="10" t="s">
        <v>40</v>
      </c>
      <c r="H8967" s="10" t="s">
        <v>20</v>
      </c>
      <c r="I8967" s="10" t="s">
        <v>21</v>
      </c>
      <c r="O8967" s="10">
        <f t="shared" si="140"/>
        <v>1</v>
      </c>
    </row>
    <row r="8968" spans="2:15" x14ac:dyDescent="0.3">
      <c r="B8968" s="10">
        <v>2021</v>
      </c>
      <c r="C8968" s="10" t="s">
        <v>41</v>
      </c>
      <c r="D8968" s="10" t="s">
        <v>16</v>
      </c>
      <c r="E8968" s="10" t="s">
        <v>24</v>
      </c>
      <c r="F8968" s="10" t="s">
        <v>30</v>
      </c>
      <c r="G8968" s="10" t="s">
        <v>26</v>
      </c>
      <c r="H8968" s="10" t="s">
        <v>20</v>
      </c>
      <c r="I8968" s="10" t="s">
        <v>34</v>
      </c>
      <c r="O8968" s="10">
        <f t="shared" si="140"/>
        <v>1</v>
      </c>
    </row>
    <row r="8969" spans="2:15" x14ac:dyDescent="0.3">
      <c r="B8969" s="10">
        <v>2023</v>
      </c>
      <c r="C8969" s="10" t="s">
        <v>43</v>
      </c>
      <c r="D8969" s="10" t="s">
        <v>33</v>
      </c>
      <c r="E8969" s="10" t="s">
        <v>17</v>
      </c>
      <c r="F8969" s="10" t="s">
        <v>18</v>
      </c>
      <c r="G8969" s="10" t="s">
        <v>38</v>
      </c>
      <c r="H8969" s="10" t="s">
        <v>20</v>
      </c>
      <c r="I8969" s="10" t="s">
        <v>28</v>
      </c>
      <c r="O8969" s="10">
        <f t="shared" si="140"/>
        <v>1</v>
      </c>
    </row>
    <row r="8970" spans="2:15" x14ac:dyDescent="0.3">
      <c r="B8970" s="10">
        <v>2026</v>
      </c>
      <c r="C8970" s="10" t="s">
        <v>45</v>
      </c>
      <c r="D8970" s="10" t="s">
        <v>42</v>
      </c>
      <c r="E8970" s="10" t="s">
        <v>24</v>
      </c>
      <c r="F8970" s="10" t="s">
        <v>25</v>
      </c>
      <c r="G8970" s="10" t="s">
        <v>38</v>
      </c>
      <c r="H8970" s="10" t="s">
        <v>34</v>
      </c>
      <c r="I8970" s="10" t="s">
        <v>21</v>
      </c>
      <c r="O8970" s="10">
        <f t="shared" si="140"/>
        <v>1</v>
      </c>
    </row>
    <row r="8971" spans="2:15" x14ac:dyDescent="0.3">
      <c r="B8971" s="10">
        <v>2021</v>
      </c>
      <c r="C8971" s="10" t="s">
        <v>41</v>
      </c>
      <c r="D8971" s="10" t="s">
        <v>42</v>
      </c>
      <c r="E8971" s="10" t="s">
        <v>35</v>
      </c>
      <c r="F8971" s="10" t="s">
        <v>25</v>
      </c>
      <c r="G8971" s="10" t="s">
        <v>32</v>
      </c>
      <c r="H8971" s="10" t="s">
        <v>39</v>
      </c>
      <c r="I8971" s="10" t="s">
        <v>28</v>
      </c>
      <c r="O8971" s="10">
        <f t="shared" si="140"/>
        <v>1</v>
      </c>
    </row>
    <row r="8972" spans="2:15" x14ac:dyDescent="0.3">
      <c r="B8972" s="10">
        <v>2026</v>
      </c>
      <c r="C8972" s="10" t="s">
        <v>41</v>
      </c>
      <c r="D8972" s="10" t="s">
        <v>16</v>
      </c>
      <c r="E8972" s="10" t="s">
        <v>35</v>
      </c>
      <c r="F8972" s="10" t="s">
        <v>25</v>
      </c>
      <c r="G8972" s="10" t="s">
        <v>19</v>
      </c>
      <c r="H8972" s="10" t="s">
        <v>20</v>
      </c>
      <c r="I8972" s="10" t="s">
        <v>28</v>
      </c>
      <c r="O8972" s="10">
        <f t="shared" si="140"/>
        <v>1</v>
      </c>
    </row>
    <row r="8973" spans="2:15" x14ac:dyDescent="0.3">
      <c r="B8973" s="10">
        <v>2021</v>
      </c>
      <c r="C8973" s="10" t="s">
        <v>29</v>
      </c>
      <c r="D8973" s="10" t="s">
        <v>23</v>
      </c>
      <c r="E8973" s="10" t="s">
        <v>24</v>
      </c>
      <c r="F8973" s="10" t="s">
        <v>18</v>
      </c>
      <c r="G8973" s="10" t="s">
        <v>32</v>
      </c>
      <c r="H8973" s="10" t="s">
        <v>39</v>
      </c>
      <c r="I8973" s="10" t="s">
        <v>21</v>
      </c>
      <c r="O8973" s="10">
        <f t="shared" si="140"/>
        <v>1</v>
      </c>
    </row>
    <row r="8974" spans="2:15" x14ac:dyDescent="0.3">
      <c r="B8974" s="10">
        <v>2022</v>
      </c>
      <c r="C8974" s="10" t="s">
        <v>29</v>
      </c>
      <c r="D8974" s="10" t="s">
        <v>37</v>
      </c>
      <c r="E8974" s="10" t="s">
        <v>35</v>
      </c>
      <c r="F8974" s="10" t="s">
        <v>25</v>
      </c>
      <c r="G8974" s="10" t="s">
        <v>40</v>
      </c>
      <c r="H8974" s="10" t="s">
        <v>20</v>
      </c>
      <c r="I8974" s="10" t="s">
        <v>21</v>
      </c>
      <c r="O8974" s="10">
        <f t="shared" si="140"/>
        <v>1</v>
      </c>
    </row>
    <row r="8975" spans="2:15" x14ac:dyDescent="0.3">
      <c r="B8975" s="10">
        <v>2023</v>
      </c>
      <c r="C8975" s="10" t="s">
        <v>43</v>
      </c>
      <c r="D8975" s="10" t="s">
        <v>33</v>
      </c>
      <c r="E8975" s="10" t="s">
        <v>17</v>
      </c>
      <c r="F8975" s="10" t="s">
        <v>18</v>
      </c>
      <c r="G8975" s="10" t="s">
        <v>44</v>
      </c>
      <c r="H8975" s="10" t="s">
        <v>27</v>
      </c>
      <c r="I8975" s="10" t="s">
        <v>34</v>
      </c>
      <c r="O8975" s="10">
        <f t="shared" si="140"/>
        <v>1</v>
      </c>
    </row>
    <row r="8976" spans="2:15" x14ac:dyDescent="0.3">
      <c r="B8976" s="10">
        <v>2026</v>
      </c>
      <c r="C8976" s="10" t="s">
        <v>15</v>
      </c>
      <c r="D8976" s="10" t="s">
        <v>42</v>
      </c>
      <c r="E8976" s="10" t="s">
        <v>24</v>
      </c>
      <c r="F8976" s="10" t="s">
        <v>18</v>
      </c>
      <c r="G8976" s="10" t="s">
        <v>32</v>
      </c>
      <c r="H8976" s="10" t="s">
        <v>39</v>
      </c>
      <c r="I8976" s="10" t="s">
        <v>28</v>
      </c>
      <c r="O8976" s="10">
        <f t="shared" si="140"/>
        <v>1</v>
      </c>
    </row>
    <row r="8977" spans="2:15" x14ac:dyDescent="0.3">
      <c r="B8977" s="10">
        <v>2025</v>
      </c>
      <c r="C8977" s="10" t="s">
        <v>45</v>
      </c>
      <c r="D8977" s="10" t="s">
        <v>37</v>
      </c>
      <c r="E8977" s="10" t="s">
        <v>17</v>
      </c>
      <c r="F8977" s="10" t="s">
        <v>30</v>
      </c>
      <c r="G8977" s="10" t="s">
        <v>19</v>
      </c>
      <c r="H8977" s="10" t="s">
        <v>27</v>
      </c>
      <c r="I8977" s="10" t="s">
        <v>21</v>
      </c>
      <c r="O8977" s="10">
        <f t="shared" si="140"/>
        <v>1</v>
      </c>
    </row>
    <row r="8978" spans="2:15" x14ac:dyDescent="0.3">
      <c r="B8978" s="10">
        <v>2020</v>
      </c>
      <c r="C8978" s="10" t="s">
        <v>41</v>
      </c>
      <c r="D8978" s="10" t="s">
        <v>42</v>
      </c>
      <c r="E8978" s="10" t="s">
        <v>35</v>
      </c>
      <c r="F8978" s="10" t="s">
        <v>18</v>
      </c>
      <c r="G8978" s="10" t="s">
        <v>19</v>
      </c>
      <c r="H8978" s="10" t="s">
        <v>20</v>
      </c>
      <c r="I8978" s="10" t="s">
        <v>28</v>
      </c>
      <c r="O8978" s="10">
        <f t="shared" si="140"/>
        <v>1</v>
      </c>
    </row>
    <row r="8979" spans="2:15" x14ac:dyDescent="0.3">
      <c r="B8979" s="10">
        <v>2021</v>
      </c>
      <c r="C8979" s="10" t="s">
        <v>29</v>
      </c>
      <c r="D8979" s="10" t="s">
        <v>16</v>
      </c>
      <c r="E8979" s="10" t="s">
        <v>24</v>
      </c>
      <c r="F8979" s="10" t="s">
        <v>18</v>
      </c>
      <c r="G8979" s="10" t="s">
        <v>40</v>
      </c>
      <c r="H8979" s="10" t="s">
        <v>20</v>
      </c>
      <c r="I8979" s="10" t="s">
        <v>21</v>
      </c>
      <c r="O8979" s="10">
        <f t="shared" si="140"/>
        <v>1</v>
      </c>
    </row>
    <row r="8980" spans="2:15" x14ac:dyDescent="0.3">
      <c r="B8980" s="10">
        <v>2026</v>
      </c>
      <c r="C8980" s="10" t="s">
        <v>22</v>
      </c>
      <c r="D8980" s="10" t="s">
        <v>23</v>
      </c>
      <c r="E8980" s="10" t="s">
        <v>24</v>
      </c>
      <c r="F8980" s="10" t="s">
        <v>30</v>
      </c>
      <c r="G8980" s="10" t="s">
        <v>40</v>
      </c>
      <c r="H8980" s="10" t="s">
        <v>39</v>
      </c>
      <c r="I8980" s="10" t="s">
        <v>28</v>
      </c>
      <c r="O8980" s="10">
        <f t="shared" si="140"/>
        <v>1</v>
      </c>
    </row>
    <row r="8981" spans="2:15" x14ac:dyDescent="0.3">
      <c r="B8981" s="10">
        <v>2020</v>
      </c>
      <c r="C8981" s="10" t="s">
        <v>36</v>
      </c>
      <c r="D8981" s="10" t="s">
        <v>33</v>
      </c>
      <c r="E8981" s="10" t="s">
        <v>24</v>
      </c>
      <c r="F8981" s="10" t="s">
        <v>30</v>
      </c>
      <c r="G8981" s="10" t="s">
        <v>44</v>
      </c>
      <c r="H8981" s="10" t="s">
        <v>39</v>
      </c>
      <c r="I8981" s="10" t="s">
        <v>28</v>
      </c>
      <c r="O8981" s="10">
        <f t="shared" si="140"/>
        <v>1</v>
      </c>
    </row>
    <row r="8982" spans="2:15" x14ac:dyDescent="0.3">
      <c r="B8982" s="10">
        <v>2021</v>
      </c>
      <c r="C8982" s="10" t="s">
        <v>22</v>
      </c>
      <c r="D8982" s="10" t="s">
        <v>16</v>
      </c>
      <c r="E8982" s="10" t="s">
        <v>17</v>
      </c>
      <c r="F8982" s="10" t="s">
        <v>30</v>
      </c>
      <c r="G8982" s="10" t="s">
        <v>38</v>
      </c>
      <c r="H8982" s="10" t="s">
        <v>20</v>
      </c>
      <c r="I8982" s="10" t="s">
        <v>34</v>
      </c>
      <c r="O8982" s="10">
        <f t="shared" si="140"/>
        <v>1</v>
      </c>
    </row>
    <row r="8983" spans="2:15" x14ac:dyDescent="0.3">
      <c r="B8983" s="10">
        <v>2021</v>
      </c>
      <c r="C8983" s="10" t="s">
        <v>29</v>
      </c>
      <c r="D8983" s="10" t="s">
        <v>33</v>
      </c>
      <c r="E8983" s="10" t="s">
        <v>24</v>
      </c>
      <c r="F8983" s="10" t="s">
        <v>18</v>
      </c>
      <c r="G8983" s="10" t="s">
        <v>40</v>
      </c>
      <c r="H8983" s="10" t="s">
        <v>34</v>
      </c>
      <c r="I8983" s="10" t="s">
        <v>28</v>
      </c>
      <c r="O8983" s="10">
        <f t="shared" si="140"/>
        <v>1</v>
      </c>
    </row>
    <row r="8984" spans="2:15" x14ac:dyDescent="0.3">
      <c r="B8984" s="10">
        <v>2021</v>
      </c>
      <c r="C8984" s="10" t="s">
        <v>36</v>
      </c>
      <c r="D8984" s="10" t="s">
        <v>31</v>
      </c>
      <c r="E8984" s="10" t="s">
        <v>35</v>
      </c>
      <c r="F8984" s="10" t="s">
        <v>30</v>
      </c>
      <c r="G8984" s="10" t="s">
        <v>40</v>
      </c>
      <c r="H8984" s="10" t="s">
        <v>39</v>
      </c>
      <c r="I8984" s="10" t="s">
        <v>28</v>
      </c>
      <c r="O8984" s="10">
        <f t="shared" si="140"/>
        <v>1</v>
      </c>
    </row>
    <row r="8985" spans="2:15" x14ac:dyDescent="0.3">
      <c r="B8985" s="10">
        <v>2020</v>
      </c>
      <c r="C8985" s="10" t="s">
        <v>29</v>
      </c>
      <c r="D8985" s="10" t="s">
        <v>37</v>
      </c>
      <c r="E8985" s="10" t="s">
        <v>17</v>
      </c>
      <c r="F8985" s="10" t="s">
        <v>18</v>
      </c>
      <c r="G8985" s="10" t="s">
        <v>38</v>
      </c>
      <c r="H8985" s="10" t="s">
        <v>20</v>
      </c>
      <c r="I8985" s="10" t="s">
        <v>28</v>
      </c>
      <c r="O8985" s="10">
        <f t="shared" si="140"/>
        <v>1</v>
      </c>
    </row>
    <row r="8986" spans="2:15" x14ac:dyDescent="0.3">
      <c r="B8986" s="10">
        <v>2024</v>
      </c>
      <c r="C8986" s="10" t="s">
        <v>43</v>
      </c>
      <c r="D8986" s="10" t="s">
        <v>16</v>
      </c>
      <c r="E8986" s="10" t="s">
        <v>35</v>
      </c>
      <c r="F8986" s="10" t="s">
        <v>18</v>
      </c>
      <c r="G8986" s="10" t="s">
        <v>32</v>
      </c>
      <c r="H8986" s="10" t="s">
        <v>27</v>
      </c>
      <c r="I8986" s="10" t="s">
        <v>34</v>
      </c>
      <c r="O8986" s="10">
        <f t="shared" si="140"/>
        <v>1</v>
      </c>
    </row>
    <row r="8987" spans="2:15" x14ac:dyDescent="0.3">
      <c r="B8987" s="10">
        <v>2024</v>
      </c>
      <c r="C8987" s="10" t="s">
        <v>36</v>
      </c>
      <c r="D8987" s="10" t="s">
        <v>37</v>
      </c>
      <c r="E8987" s="10" t="s">
        <v>24</v>
      </c>
      <c r="F8987" s="10" t="s">
        <v>25</v>
      </c>
      <c r="G8987" s="10" t="s">
        <v>38</v>
      </c>
      <c r="H8987" s="10" t="s">
        <v>20</v>
      </c>
      <c r="I8987" s="10" t="s">
        <v>21</v>
      </c>
      <c r="O8987" s="10">
        <f t="shared" si="140"/>
        <v>1</v>
      </c>
    </row>
    <row r="8988" spans="2:15" x14ac:dyDescent="0.3">
      <c r="B8988" s="10">
        <v>2026</v>
      </c>
      <c r="C8988" s="10" t="s">
        <v>22</v>
      </c>
      <c r="D8988" s="10" t="s">
        <v>31</v>
      </c>
      <c r="E8988" s="10" t="s">
        <v>35</v>
      </c>
      <c r="F8988" s="10" t="s">
        <v>18</v>
      </c>
      <c r="G8988" s="10" t="s">
        <v>38</v>
      </c>
      <c r="H8988" s="10" t="s">
        <v>39</v>
      </c>
      <c r="I8988" s="10" t="s">
        <v>28</v>
      </c>
      <c r="O8988" s="10">
        <f t="shared" si="140"/>
        <v>1</v>
      </c>
    </row>
    <row r="8989" spans="2:15" x14ac:dyDescent="0.3">
      <c r="B8989" s="10">
        <v>2023</v>
      </c>
      <c r="C8989" s="10" t="s">
        <v>45</v>
      </c>
      <c r="D8989" s="10" t="s">
        <v>42</v>
      </c>
      <c r="E8989" s="10" t="s">
        <v>35</v>
      </c>
      <c r="F8989" s="10" t="s">
        <v>25</v>
      </c>
      <c r="G8989" s="10" t="s">
        <v>40</v>
      </c>
      <c r="H8989" s="10" t="s">
        <v>39</v>
      </c>
      <c r="I8989" s="10" t="s">
        <v>28</v>
      </c>
      <c r="O8989" s="10">
        <f t="shared" si="140"/>
        <v>1</v>
      </c>
    </row>
    <row r="8990" spans="2:15" x14ac:dyDescent="0.3">
      <c r="B8990" s="10">
        <v>2023</v>
      </c>
      <c r="C8990" s="10" t="s">
        <v>29</v>
      </c>
      <c r="D8990" s="10" t="s">
        <v>23</v>
      </c>
      <c r="E8990" s="10" t="s">
        <v>35</v>
      </c>
      <c r="F8990" s="10" t="s">
        <v>30</v>
      </c>
      <c r="G8990" s="10" t="s">
        <v>19</v>
      </c>
      <c r="H8990" s="10" t="s">
        <v>39</v>
      </c>
      <c r="I8990" s="10" t="s">
        <v>28</v>
      </c>
      <c r="O8990" s="10">
        <f t="shared" si="140"/>
        <v>1</v>
      </c>
    </row>
    <row r="8991" spans="2:15" x14ac:dyDescent="0.3">
      <c r="B8991" s="10">
        <v>2020</v>
      </c>
      <c r="C8991" s="10" t="s">
        <v>41</v>
      </c>
      <c r="D8991" s="10" t="s">
        <v>37</v>
      </c>
      <c r="E8991" s="10" t="s">
        <v>35</v>
      </c>
      <c r="F8991" s="10" t="s">
        <v>25</v>
      </c>
      <c r="G8991" s="10" t="s">
        <v>19</v>
      </c>
      <c r="H8991" s="10" t="s">
        <v>20</v>
      </c>
      <c r="I8991" s="10" t="s">
        <v>28</v>
      </c>
      <c r="O8991" s="10">
        <f t="shared" si="140"/>
        <v>1</v>
      </c>
    </row>
    <row r="8992" spans="2:15" x14ac:dyDescent="0.3">
      <c r="B8992" s="10">
        <v>2026</v>
      </c>
      <c r="C8992" s="10" t="s">
        <v>29</v>
      </c>
      <c r="D8992" s="10" t="s">
        <v>31</v>
      </c>
      <c r="E8992" s="10" t="s">
        <v>35</v>
      </c>
      <c r="F8992" s="10" t="s">
        <v>18</v>
      </c>
      <c r="G8992" s="10" t="s">
        <v>44</v>
      </c>
      <c r="H8992" s="10" t="s">
        <v>20</v>
      </c>
      <c r="I8992" s="10" t="s">
        <v>21</v>
      </c>
      <c r="O8992" s="10">
        <f t="shared" si="140"/>
        <v>1</v>
      </c>
    </row>
    <row r="8993" spans="2:15" x14ac:dyDescent="0.3">
      <c r="B8993" s="10">
        <v>2020</v>
      </c>
      <c r="C8993" s="10" t="s">
        <v>36</v>
      </c>
      <c r="D8993" s="10" t="s">
        <v>33</v>
      </c>
      <c r="E8993" s="10" t="s">
        <v>35</v>
      </c>
      <c r="F8993" s="10" t="s">
        <v>25</v>
      </c>
      <c r="G8993" s="10" t="s">
        <v>26</v>
      </c>
      <c r="H8993" s="10" t="s">
        <v>27</v>
      </c>
      <c r="I8993" s="10" t="s">
        <v>28</v>
      </c>
      <c r="O8993" s="10">
        <f t="shared" si="140"/>
        <v>1</v>
      </c>
    </row>
    <row r="8994" spans="2:15" x14ac:dyDescent="0.3">
      <c r="B8994" s="10">
        <v>2021</v>
      </c>
      <c r="C8994" s="10" t="s">
        <v>36</v>
      </c>
      <c r="D8994" s="10" t="s">
        <v>42</v>
      </c>
      <c r="E8994" s="10" t="s">
        <v>35</v>
      </c>
      <c r="F8994" s="10" t="s">
        <v>25</v>
      </c>
      <c r="G8994" s="10" t="s">
        <v>44</v>
      </c>
      <c r="H8994" s="10" t="s">
        <v>27</v>
      </c>
      <c r="I8994" s="10" t="s">
        <v>28</v>
      </c>
      <c r="O8994" s="10">
        <f t="shared" si="140"/>
        <v>1</v>
      </c>
    </row>
    <row r="8995" spans="2:15" x14ac:dyDescent="0.3">
      <c r="B8995" s="10">
        <v>2022</v>
      </c>
      <c r="C8995" s="10" t="s">
        <v>15</v>
      </c>
      <c r="D8995" s="10" t="s">
        <v>42</v>
      </c>
      <c r="E8995" s="10" t="s">
        <v>35</v>
      </c>
      <c r="F8995" s="10" t="s">
        <v>30</v>
      </c>
      <c r="G8995" s="10" t="s">
        <v>32</v>
      </c>
      <c r="H8995" s="10" t="s">
        <v>39</v>
      </c>
      <c r="I8995" s="10" t="s">
        <v>28</v>
      </c>
      <c r="O8995" s="10">
        <f t="shared" si="140"/>
        <v>1</v>
      </c>
    </row>
    <row r="8996" spans="2:15" x14ac:dyDescent="0.3">
      <c r="B8996" s="10">
        <v>2025</v>
      </c>
      <c r="C8996" s="10" t="s">
        <v>29</v>
      </c>
      <c r="D8996" s="10" t="s">
        <v>37</v>
      </c>
      <c r="E8996" s="10" t="s">
        <v>24</v>
      </c>
      <c r="F8996" s="10" t="s">
        <v>18</v>
      </c>
      <c r="G8996" s="10" t="s">
        <v>40</v>
      </c>
      <c r="H8996" s="10" t="s">
        <v>20</v>
      </c>
      <c r="I8996" s="10" t="s">
        <v>21</v>
      </c>
      <c r="O8996" s="10">
        <f t="shared" si="140"/>
        <v>1</v>
      </c>
    </row>
    <row r="8997" spans="2:15" x14ac:dyDescent="0.3">
      <c r="B8997" s="10">
        <v>2020</v>
      </c>
      <c r="C8997" s="10" t="s">
        <v>15</v>
      </c>
      <c r="D8997" s="10" t="s">
        <v>37</v>
      </c>
      <c r="E8997" s="10" t="s">
        <v>35</v>
      </c>
      <c r="F8997" s="10" t="s">
        <v>25</v>
      </c>
      <c r="G8997" s="10" t="s">
        <v>44</v>
      </c>
      <c r="H8997" s="10" t="s">
        <v>39</v>
      </c>
      <c r="I8997" s="10" t="s">
        <v>34</v>
      </c>
      <c r="O8997" s="10">
        <f t="shared" si="140"/>
        <v>1</v>
      </c>
    </row>
    <row r="8998" spans="2:15" x14ac:dyDescent="0.3">
      <c r="B8998" s="10">
        <v>2025</v>
      </c>
      <c r="C8998" s="10" t="s">
        <v>15</v>
      </c>
      <c r="D8998" s="10" t="s">
        <v>31</v>
      </c>
      <c r="E8998" s="10" t="s">
        <v>35</v>
      </c>
      <c r="F8998" s="10" t="s">
        <v>25</v>
      </c>
      <c r="G8998" s="10" t="s">
        <v>40</v>
      </c>
      <c r="H8998" s="10" t="s">
        <v>39</v>
      </c>
      <c r="I8998" s="10" t="s">
        <v>34</v>
      </c>
      <c r="O8998" s="10">
        <f t="shared" si="140"/>
        <v>1</v>
      </c>
    </row>
    <row r="8999" spans="2:15" x14ac:dyDescent="0.3">
      <c r="B8999" s="10">
        <v>2021</v>
      </c>
      <c r="C8999" s="10" t="s">
        <v>15</v>
      </c>
      <c r="D8999" s="10" t="s">
        <v>31</v>
      </c>
      <c r="E8999" s="10" t="s">
        <v>24</v>
      </c>
      <c r="F8999" s="10" t="s">
        <v>25</v>
      </c>
      <c r="G8999" s="10" t="s">
        <v>32</v>
      </c>
      <c r="H8999" s="10" t="s">
        <v>20</v>
      </c>
      <c r="I8999" s="10" t="s">
        <v>28</v>
      </c>
      <c r="O8999" s="10">
        <f t="shared" si="140"/>
        <v>1</v>
      </c>
    </row>
    <row r="9000" spans="2:15" x14ac:dyDescent="0.3">
      <c r="B9000" s="10">
        <v>2021</v>
      </c>
      <c r="C9000" s="10" t="s">
        <v>15</v>
      </c>
      <c r="D9000" s="10" t="s">
        <v>31</v>
      </c>
      <c r="E9000" s="10" t="s">
        <v>35</v>
      </c>
      <c r="F9000" s="10" t="s">
        <v>18</v>
      </c>
      <c r="G9000" s="10" t="s">
        <v>38</v>
      </c>
      <c r="H9000" s="10" t="s">
        <v>27</v>
      </c>
      <c r="I9000" s="10" t="s">
        <v>34</v>
      </c>
      <c r="O9000" s="10">
        <f t="shared" si="140"/>
        <v>1</v>
      </c>
    </row>
    <row r="9001" spans="2:15" x14ac:dyDescent="0.3">
      <c r="B9001" s="10">
        <v>2024</v>
      </c>
      <c r="C9001" s="10" t="s">
        <v>29</v>
      </c>
      <c r="D9001" s="10" t="s">
        <v>42</v>
      </c>
      <c r="E9001" s="10" t="s">
        <v>24</v>
      </c>
      <c r="F9001" s="10" t="s">
        <v>30</v>
      </c>
      <c r="G9001" s="10" t="s">
        <v>38</v>
      </c>
      <c r="H9001" s="10" t="s">
        <v>34</v>
      </c>
      <c r="I9001" s="10" t="s">
        <v>28</v>
      </c>
      <c r="O9001" s="10">
        <f t="shared" si="140"/>
        <v>1</v>
      </c>
    </row>
    <row r="9002" spans="2:15" x14ac:dyDescent="0.3">
      <c r="B9002" s="10">
        <v>2026</v>
      </c>
      <c r="C9002" s="10" t="s">
        <v>36</v>
      </c>
      <c r="D9002" s="10" t="s">
        <v>42</v>
      </c>
      <c r="E9002" s="10" t="s">
        <v>17</v>
      </c>
      <c r="F9002" s="10" t="s">
        <v>18</v>
      </c>
      <c r="G9002" s="10" t="s">
        <v>26</v>
      </c>
      <c r="H9002" s="10" t="s">
        <v>20</v>
      </c>
      <c r="I9002" s="10" t="s">
        <v>34</v>
      </c>
      <c r="O9002" s="10">
        <f t="shared" si="140"/>
        <v>1</v>
      </c>
    </row>
    <row r="9003" spans="2:15" x14ac:dyDescent="0.3">
      <c r="B9003" s="10">
        <v>2020</v>
      </c>
      <c r="C9003" s="10" t="s">
        <v>15</v>
      </c>
      <c r="D9003" s="10" t="s">
        <v>16</v>
      </c>
      <c r="E9003" s="10" t="s">
        <v>24</v>
      </c>
      <c r="F9003" s="10" t="s">
        <v>30</v>
      </c>
      <c r="G9003" s="10" t="s">
        <v>26</v>
      </c>
      <c r="H9003" s="10" t="s">
        <v>20</v>
      </c>
      <c r="I9003" s="10" t="s">
        <v>21</v>
      </c>
      <c r="O9003" s="10">
        <f t="shared" si="140"/>
        <v>1</v>
      </c>
    </row>
    <row r="9004" spans="2:15" x14ac:dyDescent="0.3">
      <c r="B9004" s="10">
        <v>2024</v>
      </c>
      <c r="C9004" s="10" t="s">
        <v>15</v>
      </c>
      <c r="D9004" s="10" t="s">
        <v>33</v>
      </c>
      <c r="E9004" s="10" t="s">
        <v>24</v>
      </c>
      <c r="F9004" s="10" t="s">
        <v>25</v>
      </c>
      <c r="G9004" s="10" t="s">
        <v>40</v>
      </c>
      <c r="H9004" s="10" t="s">
        <v>34</v>
      </c>
      <c r="I9004" s="10" t="s">
        <v>28</v>
      </c>
      <c r="O9004" s="10">
        <f t="shared" si="140"/>
        <v>1</v>
      </c>
    </row>
    <row r="9005" spans="2:15" x14ac:dyDescent="0.3">
      <c r="B9005" s="10">
        <v>2025</v>
      </c>
      <c r="C9005" s="10" t="s">
        <v>41</v>
      </c>
      <c r="D9005" s="10" t="s">
        <v>16</v>
      </c>
      <c r="E9005" s="10" t="s">
        <v>35</v>
      </c>
      <c r="F9005" s="10" t="s">
        <v>30</v>
      </c>
      <c r="G9005" s="10" t="s">
        <v>40</v>
      </c>
      <c r="H9005" s="10" t="s">
        <v>39</v>
      </c>
      <c r="I9005" s="10" t="s">
        <v>21</v>
      </c>
      <c r="O9005" s="10">
        <f t="shared" si="140"/>
        <v>1</v>
      </c>
    </row>
    <row r="9006" spans="2:15" x14ac:dyDescent="0.3">
      <c r="B9006" s="10">
        <v>2024</v>
      </c>
      <c r="C9006" s="10" t="s">
        <v>15</v>
      </c>
      <c r="D9006" s="10" t="s">
        <v>31</v>
      </c>
      <c r="E9006" s="10" t="s">
        <v>24</v>
      </c>
      <c r="F9006" s="10" t="s">
        <v>30</v>
      </c>
      <c r="G9006" s="10" t="s">
        <v>19</v>
      </c>
      <c r="H9006" s="10" t="s">
        <v>34</v>
      </c>
      <c r="I9006" s="10" t="s">
        <v>34</v>
      </c>
      <c r="O9006" s="10">
        <f t="shared" si="140"/>
        <v>1</v>
      </c>
    </row>
    <row r="9007" spans="2:15" x14ac:dyDescent="0.3">
      <c r="B9007" s="10">
        <v>2023</v>
      </c>
      <c r="C9007" s="10" t="s">
        <v>36</v>
      </c>
      <c r="D9007" s="10" t="s">
        <v>31</v>
      </c>
      <c r="E9007" s="10" t="s">
        <v>17</v>
      </c>
      <c r="F9007" s="10" t="s">
        <v>30</v>
      </c>
      <c r="G9007" s="10" t="s">
        <v>38</v>
      </c>
      <c r="H9007" s="10" t="s">
        <v>20</v>
      </c>
      <c r="I9007" s="10" t="s">
        <v>28</v>
      </c>
      <c r="O9007" s="10">
        <f t="shared" si="140"/>
        <v>1</v>
      </c>
    </row>
    <row r="9008" spans="2:15" x14ac:dyDescent="0.3">
      <c r="B9008" s="10">
        <v>2024</v>
      </c>
      <c r="C9008" s="10" t="s">
        <v>36</v>
      </c>
      <c r="D9008" s="10" t="s">
        <v>37</v>
      </c>
      <c r="E9008" s="10" t="s">
        <v>35</v>
      </c>
      <c r="F9008" s="10" t="s">
        <v>18</v>
      </c>
      <c r="G9008" s="10" t="s">
        <v>32</v>
      </c>
      <c r="H9008" s="10" t="s">
        <v>39</v>
      </c>
      <c r="I9008" s="10" t="s">
        <v>28</v>
      </c>
      <c r="O9008" s="10">
        <f t="shared" si="140"/>
        <v>1</v>
      </c>
    </row>
    <row r="9009" spans="2:15" x14ac:dyDescent="0.3">
      <c r="B9009" s="10">
        <v>2024</v>
      </c>
      <c r="C9009" s="10" t="s">
        <v>41</v>
      </c>
      <c r="D9009" s="10" t="s">
        <v>23</v>
      </c>
      <c r="E9009" s="10" t="s">
        <v>17</v>
      </c>
      <c r="F9009" s="10" t="s">
        <v>30</v>
      </c>
      <c r="G9009" s="10" t="s">
        <v>44</v>
      </c>
      <c r="H9009" s="10" t="s">
        <v>27</v>
      </c>
      <c r="I9009" s="10" t="s">
        <v>21</v>
      </c>
      <c r="O9009" s="10">
        <f t="shared" si="140"/>
        <v>1</v>
      </c>
    </row>
    <row r="9010" spans="2:15" x14ac:dyDescent="0.3">
      <c r="B9010" s="10">
        <v>2023</v>
      </c>
      <c r="C9010" s="10" t="s">
        <v>36</v>
      </c>
      <c r="D9010" s="10" t="s">
        <v>16</v>
      </c>
      <c r="E9010" s="10" t="s">
        <v>17</v>
      </c>
      <c r="F9010" s="10" t="s">
        <v>30</v>
      </c>
      <c r="G9010" s="10" t="s">
        <v>26</v>
      </c>
      <c r="H9010" s="10" t="s">
        <v>27</v>
      </c>
      <c r="I9010" s="10" t="s">
        <v>28</v>
      </c>
      <c r="O9010" s="10">
        <f t="shared" si="140"/>
        <v>1</v>
      </c>
    </row>
    <row r="9011" spans="2:15" x14ac:dyDescent="0.3">
      <c r="B9011" s="10">
        <v>2021</v>
      </c>
      <c r="C9011" s="10" t="s">
        <v>36</v>
      </c>
      <c r="D9011" s="10" t="s">
        <v>23</v>
      </c>
      <c r="E9011" s="10" t="s">
        <v>24</v>
      </c>
      <c r="F9011" s="10" t="s">
        <v>30</v>
      </c>
      <c r="G9011" s="10" t="s">
        <v>40</v>
      </c>
      <c r="H9011" s="10" t="s">
        <v>34</v>
      </c>
      <c r="I9011" s="10" t="s">
        <v>21</v>
      </c>
      <c r="O9011" s="10">
        <f t="shared" si="140"/>
        <v>1</v>
      </c>
    </row>
    <row r="9012" spans="2:15" x14ac:dyDescent="0.3">
      <c r="B9012" s="10">
        <v>2025</v>
      </c>
      <c r="C9012" s="10" t="s">
        <v>41</v>
      </c>
      <c r="D9012" s="10" t="s">
        <v>37</v>
      </c>
      <c r="E9012" s="10" t="s">
        <v>35</v>
      </c>
      <c r="F9012" s="10" t="s">
        <v>30</v>
      </c>
      <c r="G9012" s="10" t="s">
        <v>19</v>
      </c>
      <c r="H9012" s="10" t="s">
        <v>20</v>
      </c>
      <c r="I9012" s="10" t="s">
        <v>28</v>
      </c>
      <c r="O9012" s="10">
        <f t="shared" si="140"/>
        <v>1</v>
      </c>
    </row>
    <row r="9013" spans="2:15" x14ac:dyDescent="0.3">
      <c r="B9013" s="10">
        <v>2023</v>
      </c>
      <c r="C9013" s="10" t="s">
        <v>41</v>
      </c>
      <c r="D9013" s="10" t="s">
        <v>16</v>
      </c>
      <c r="E9013" s="10" t="s">
        <v>17</v>
      </c>
      <c r="F9013" s="10" t="s">
        <v>18</v>
      </c>
      <c r="G9013" s="10" t="s">
        <v>32</v>
      </c>
      <c r="H9013" s="10" t="s">
        <v>27</v>
      </c>
      <c r="I9013" s="10" t="s">
        <v>34</v>
      </c>
      <c r="O9013" s="10">
        <f t="shared" si="140"/>
        <v>1</v>
      </c>
    </row>
    <row r="9014" spans="2:15" x14ac:dyDescent="0.3">
      <c r="B9014" s="10">
        <v>2020</v>
      </c>
      <c r="C9014" s="10" t="s">
        <v>15</v>
      </c>
      <c r="D9014" s="10" t="s">
        <v>31</v>
      </c>
      <c r="E9014" s="10" t="s">
        <v>17</v>
      </c>
      <c r="F9014" s="10" t="s">
        <v>30</v>
      </c>
      <c r="G9014" s="10" t="s">
        <v>38</v>
      </c>
      <c r="H9014" s="10" t="s">
        <v>39</v>
      </c>
      <c r="I9014" s="10" t="s">
        <v>21</v>
      </c>
      <c r="O9014" s="10">
        <f t="shared" si="140"/>
        <v>1</v>
      </c>
    </row>
    <row r="9015" spans="2:15" x14ac:dyDescent="0.3">
      <c r="B9015" s="10">
        <v>2025</v>
      </c>
      <c r="C9015" s="10" t="s">
        <v>43</v>
      </c>
      <c r="D9015" s="10" t="s">
        <v>23</v>
      </c>
      <c r="E9015" s="10" t="s">
        <v>24</v>
      </c>
      <c r="F9015" s="10" t="s">
        <v>18</v>
      </c>
      <c r="G9015" s="10" t="s">
        <v>32</v>
      </c>
      <c r="H9015" s="10" t="s">
        <v>39</v>
      </c>
      <c r="I9015" s="10" t="s">
        <v>28</v>
      </c>
      <c r="O9015" s="10">
        <f t="shared" si="140"/>
        <v>1</v>
      </c>
    </row>
    <row r="9016" spans="2:15" x14ac:dyDescent="0.3">
      <c r="B9016" s="10">
        <v>2025</v>
      </c>
      <c r="C9016" s="10" t="s">
        <v>29</v>
      </c>
      <c r="D9016" s="10" t="s">
        <v>23</v>
      </c>
      <c r="E9016" s="10" t="s">
        <v>17</v>
      </c>
      <c r="F9016" s="10" t="s">
        <v>18</v>
      </c>
      <c r="G9016" s="10" t="s">
        <v>40</v>
      </c>
      <c r="H9016" s="10" t="s">
        <v>20</v>
      </c>
      <c r="I9016" s="10" t="s">
        <v>28</v>
      </c>
      <c r="O9016" s="10">
        <f t="shared" si="140"/>
        <v>1</v>
      </c>
    </row>
    <row r="9017" spans="2:15" x14ac:dyDescent="0.3">
      <c r="B9017" s="10">
        <v>2022</v>
      </c>
      <c r="C9017" s="10" t="s">
        <v>45</v>
      </c>
      <c r="D9017" s="10" t="s">
        <v>42</v>
      </c>
      <c r="E9017" s="10" t="s">
        <v>17</v>
      </c>
      <c r="F9017" s="10" t="s">
        <v>30</v>
      </c>
      <c r="G9017" s="10" t="s">
        <v>32</v>
      </c>
      <c r="H9017" s="10" t="s">
        <v>34</v>
      </c>
      <c r="I9017" s="10" t="s">
        <v>21</v>
      </c>
      <c r="O9017" s="10">
        <f t="shared" si="140"/>
        <v>1</v>
      </c>
    </row>
    <row r="9018" spans="2:15" x14ac:dyDescent="0.3">
      <c r="B9018" s="10">
        <v>2022</v>
      </c>
      <c r="C9018" s="10" t="s">
        <v>41</v>
      </c>
      <c r="D9018" s="10" t="s">
        <v>42</v>
      </c>
      <c r="E9018" s="10" t="s">
        <v>35</v>
      </c>
      <c r="F9018" s="10" t="s">
        <v>30</v>
      </c>
      <c r="G9018" s="10" t="s">
        <v>38</v>
      </c>
      <c r="H9018" s="10" t="s">
        <v>34</v>
      </c>
      <c r="I9018" s="10" t="s">
        <v>34</v>
      </c>
      <c r="O9018" s="10">
        <f t="shared" si="140"/>
        <v>1</v>
      </c>
    </row>
    <row r="9019" spans="2:15" x14ac:dyDescent="0.3">
      <c r="B9019" s="10">
        <v>2025</v>
      </c>
      <c r="C9019" s="10" t="s">
        <v>41</v>
      </c>
      <c r="D9019" s="10" t="s">
        <v>37</v>
      </c>
      <c r="E9019" s="10" t="s">
        <v>35</v>
      </c>
      <c r="F9019" s="10" t="s">
        <v>18</v>
      </c>
      <c r="G9019" s="10" t="s">
        <v>40</v>
      </c>
      <c r="H9019" s="10" t="s">
        <v>39</v>
      </c>
      <c r="I9019" s="10" t="s">
        <v>28</v>
      </c>
      <c r="O9019" s="10">
        <f t="shared" si="140"/>
        <v>1</v>
      </c>
    </row>
    <row r="9020" spans="2:15" x14ac:dyDescent="0.3">
      <c r="B9020" s="10">
        <v>2026</v>
      </c>
      <c r="C9020" s="10" t="s">
        <v>45</v>
      </c>
      <c r="D9020" s="10" t="s">
        <v>33</v>
      </c>
      <c r="E9020" s="10" t="s">
        <v>24</v>
      </c>
      <c r="F9020" s="10" t="s">
        <v>18</v>
      </c>
      <c r="G9020" s="10" t="s">
        <v>19</v>
      </c>
      <c r="H9020" s="10" t="s">
        <v>20</v>
      </c>
      <c r="I9020" s="10" t="s">
        <v>21</v>
      </c>
      <c r="O9020" s="10">
        <f t="shared" si="140"/>
        <v>1</v>
      </c>
    </row>
    <row r="9021" spans="2:15" x14ac:dyDescent="0.3">
      <c r="B9021" s="10">
        <v>2020</v>
      </c>
      <c r="C9021" s="10" t="s">
        <v>15</v>
      </c>
      <c r="D9021" s="10" t="s">
        <v>42</v>
      </c>
      <c r="E9021" s="10" t="s">
        <v>35</v>
      </c>
      <c r="F9021" s="10" t="s">
        <v>18</v>
      </c>
      <c r="G9021" s="10" t="s">
        <v>40</v>
      </c>
      <c r="H9021" s="10" t="s">
        <v>20</v>
      </c>
      <c r="I9021" s="10" t="s">
        <v>34</v>
      </c>
      <c r="O9021" s="10">
        <f t="shared" si="140"/>
        <v>1</v>
      </c>
    </row>
    <row r="9022" spans="2:15" x14ac:dyDescent="0.3">
      <c r="B9022" s="10">
        <v>2024</v>
      </c>
      <c r="C9022" s="10" t="s">
        <v>41</v>
      </c>
      <c r="D9022" s="10" t="s">
        <v>16</v>
      </c>
      <c r="E9022" s="10" t="s">
        <v>17</v>
      </c>
      <c r="F9022" s="10" t="s">
        <v>25</v>
      </c>
      <c r="G9022" s="10" t="s">
        <v>38</v>
      </c>
      <c r="H9022" s="10" t="s">
        <v>27</v>
      </c>
      <c r="I9022" s="10" t="s">
        <v>28</v>
      </c>
      <c r="O9022" s="10">
        <f t="shared" si="140"/>
        <v>1</v>
      </c>
    </row>
    <row r="9023" spans="2:15" x14ac:dyDescent="0.3">
      <c r="B9023" s="10">
        <v>2026</v>
      </c>
      <c r="C9023" s="10" t="s">
        <v>41</v>
      </c>
      <c r="D9023" s="10" t="s">
        <v>16</v>
      </c>
      <c r="E9023" s="10" t="s">
        <v>35</v>
      </c>
      <c r="F9023" s="10" t="s">
        <v>30</v>
      </c>
      <c r="G9023" s="10" t="s">
        <v>26</v>
      </c>
      <c r="H9023" s="10" t="s">
        <v>34</v>
      </c>
      <c r="I9023" s="10" t="s">
        <v>28</v>
      </c>
      <c r="O9023" s="10">
        <f t="shared" si="140"/>
        <v>1</v>
      </c>
    </row>
    <row r="9024" spans="2:15" x14ac:dyDescent="0.3">
      <c r="B9024" s="10">
        <v>2026</v>
      </c>
      <c r="C9024" s="10" t="s">
        <v>41</v>
      </c>
      <c r="D9024" s="10" t="s">
        <v>33</v>
      </c>
      <c r="E9024" s="10" t="s">
        <v>17</v>
      </c>
      <c r="F9024" s="10" t="s">
        <v>30</v>
      </c>
      <c r="G9024" s="10" t="s">
        <v>40</v>
      </c>
      <c r="H9024" s="10" t="s">
        <v>34</v>
      </c>
      <c r="I9024" s="10" t="s">
        <v>34</v>
      </c>
      <c r="O9024" s="10">
        <f t="shared" si="140"/>
        <v>1</v>
      </c>
    </row>
    <row r="9025" spans="2:15" x14ac:dyDescent="0.3">
      <c r="B9025" s="10">
        <v>2022</v>
      </c>
      <c r="C9025" s="10" t="s">
        <v>41</v>
      </c>
      <c r="D9025" s="10" t="s">
        <v>16</v>
      </c>
      <c r="E9025" s="10" t="s">
        <v>17</v>
      </c>
      <c r="F9025" s="10" t="s">
        <v>25</v>
      </c>
      <c r="G9025" s="10" t="s">
        <v>26</v>
      </c>
      <c r="H9025" s="10" t="s">
        <v>34</v>
      </c>
      <c r="I9025" s="10" t="s">
        <v>21</v>
      </c>
      <c r="O9025" s="10">
        <f t="shared" si="140"/>
        <v>1</v>
      </c>
    </row>
    <row r="9026" spans="2:15" x14ac:dyDescent="0.3">
      <c r="B9026" s="10">
        <v>2023</v>
      </c>
      <c r="C9026" s="10" t="s">
        <v>29</v>
      </c>
      <c r="D9026" s="10" t="s">
        <v>42</v>
      </c>
      <c r="E9026" s="10" t="s">
        <v>24</v>
      </c>
      <c r="F9026" s="10" t="s">
        <v>18</v>
      </c>
      <c r="G9026" s="10" t="s">
        <v>44</v>
      </c>
      <c r="H9026" s="10" t="s">
        <v>34</v>
      </c>
      <c r="I9026" s="10" t="s">
        <v>21</v>
      </c>
      <c r="O9026" s="10">
        <f t="shared" si="140"/>
        <v>1</v>
      </c>
    </row>
    <row r="9027" spans="2:15" x14ac:dyDescent="0.3">
      <c r="B9027" s="10">
        <v>2023</v>
      </c>
      <c r="C9027" s="10" t="s">
        <v>29</v>
      </c>
      <c r="D9027" s="10" t="s">
        <v>23</v>
      </c>
      <c r="E9027" s="10" t="s">
        <v>35</v>
      </c>
      <c r="F9027" s="10" t="s">
        <v>25</v>
      </c>
      <c r="G9027" s="10" t="s">
        <v>44</v>
      </c>
      <c r="H9027" s="10" t="s">
        <v>34</v>
      </c>
      <c r="I9027" s="10" t="s">
        <v>21</v>
      </c>
      <c r="O9027" s="10">
        <f t="shared" si="140"/>
        <v>1</v>
      </c>
    </row>
    <row r="9028" spans="2:15" x14ac:dyDescent="0.3">
      <c r="B9028" s="10">
        <v>2022</v>
      </c>
      <c r="C9028" s="10" t="s">
        <v>45</v>
      </c>
      <c r="D9028" s="10" t="s">
        <v>37</v>
      </c>
      <c r="E9028" s="10" t="s">
        <v>35</v>
      </c>
      <c r="F9028" s="10" t="s">
        <v>25</v>
      </c>
      <c r="G9028" s="10" t="s">
        <v>26</v>
      </c>
      <c r="H9028" s="10" t="s">
        <v>27</v>
      </c>
      <c r="I9028" s="10" t="s">
        <v>28</v>
      </c>
      <c r="O9028" s="10">
        <f t="shared" si="140"/>
        <v>1</v>
      </c>
    </row>
    <row r="9029" spans="2:15" x14ac:dyDescent="0.3">
      <c r="B9029" s="10">
        <v>2025</v>
      </c>
      <c r="C9029" s="10" t="s">
        <v>43</v>
      </c>
      <c r="D9029" s="10" t="s">
        <v>31</v>
      </c>
      <c r="E9029" s="10" t="s">
        <v>17</v>
      </c>
      <c r="F9029" s="10" t="s">
        <v>30</v>
      </c>
      <c r="G9029" s="10" t="s">
        <v>26</v>
      </c>
      <c r="H9029" s="10" t="s">
        <v>27</v>
      </c>
      <c r="I9029" s="10" t="s">
        <v>21</v>
      </c>
      <c r="O9029" s="10">
        <f t="shared" ref="O9029:O9092" si="141">SUBTOTAL(103,B9029)</f>
        <v>1</v>
      </c>
    </row>
    <row r="9030" spans="2:15" x14ac:dyDescent="0.3">
      <c r="B9030" s="10">
        <v>2022</v>
      </c>
      <c r="C9030" s="10" t="s">
        <v>29</v>
      </c>
      <c r="D9030" s="10" t="s">
        <v>42</v>
      </c>
      <c r="E9030" s="10" t="s">
        <v>24</v>
      </c>
      <c r="F9030" s="10" t="s">
        <v>30</v>
      </c>
      <c r="G9030" s="10" t="s">
        <v>32</v>
      </c>
      <c r="H9030" s="10" t="s">
        <v>20</v>
      </c>
      <c r="I9030" s="10" t="s">
        <v>28</v>
      </c>
      <c r="O9030" s="10">
        <f t="shared" si="141"/>
        <v>1</v>
      </c>
    </row>
    <row r="9031" spans="2:15" x14ac:dyDescent="0.3">
      <c r="B9031" s="10">
        <v>2021</v>
      </c>
      <c r="C9031" s="10" t="s">
        <v>22</v>
      </c>
      <c r="D9031" s="10" t="s">
        <v>31</v>
      </c>
      <c r="E9031" s="10" t="s">
        <v>24</v>
      </c>
      <c r="F9031" s="10" t="s">
        <v>25</v>
      </c>
      <c r="G9031" s="10" t="s">
        <v>38</v>
      </c>
      <c r="H9031" s="10" t="s">
        <v>20</v>
      </c>
      <c r="I9031" s="10" t="s">
        <v>28</v>
      </c>
      <c r="O9031" s="10">
        <f t="shared" si="141"/>
        <v>1</v>
      </c>
    </row>
    <row r="9032" spans="2:15" x14ac:dyDescent="0.3">
      <c r="B9032" s="10">
        <v>2023</v>
      </c>
      <c r="C9032" s="10" t="s">
        <v>36</v>
      </c>
      <c r="D9032" s="10" t="s">
        <v>31</v>
      </c>
      <c r="E9032" s="10" t="s">
        <v>35</v>
      </c>
      <c r="F9032" s="10" t="s">
        <v>18</v>
      </c>
      <c r="G9032" s="10" t="s">
        <v>26</v>
      </c>
      <c r="H9032" s="10" t="s">
        <v>27</v>
      </c>
      <c r="I9032" s="10" t="s">
        <v>28</v>
      </c>
      <c r="O9032" s="10">
        <f t="shared" si="141"/>
        <v>1</v>
      </c>
    </row>
    <row r="9033" spans="2:15" x14ac:dyDescent="0.3">
      <c r="B9033" s="10">
        <v>2026</v>
      </c>
      <c r="C9033" s="10" t="s">
        <v>45</v>
      </c>
      <c r="D9033" s="10" t="s">
        <v>42</v>
      </c>
      <c r="E9033" s="10" t="s">
        <v>17</v>
      </c>
      <c r="F9033" s="10" t="s">
        <v>30</v>
      </c>
      <c r="G9033" s="10" t="s">
        <v>26</v>
      </c>
      <c r="H9033" s="10" t="s">
        <v>20</v>
      </c>
      <c r="I9033" s="10" t="s">
        <v>34</v>
      </c>
      <c r="O9033" s="10">
        <f t="shared" si="141"/>
        <v>1</v>
      </c>
    </row>
    <row r="9034" spans="2:15" x14ac:dyDescent="0.3">
      <c r="B9034" s="10">
        <v>2023</v>
      </c>
      <c r="C9034" s="10" t="s">
        <v>45</v>
      </c>
      <c r="D9034" s="10" t="s">
        <v>16</v>
      </c>
      <c r="E9034" s="10" t="s">
        <v>17</v>
      </c>
      <c r="F9034" s="10" t="s">
        <v>25</v>
      </c>
      <c r="G9034" s="10" t="s">
        <v>32</v>
      </c>
      <c r="H9034" s="10" t="s">
        <v>27</v>
      </c>
      <c r="I9034" s="10" t="s">
        <v>21</v>
      </c>
      <c r="O9034" s="10">
        <f t="shared" si="141"/>
        <v>1</v>
      </c>
    </row>
    <row r="9035" spans="2:15" x14ac:dyDescent="0.3">
      <c r="B9035" s="10">
        <v>2023</v>
      </c>
      <c r="C9035" s="10" t="s">
        <v>41</v>
      </c>
      <c r="D9035" s="10" t="s">
        <v>23</v>
      </c>
      <c r="E9035" s="10" t="s">
        <v>17</v>
      </c>
      <c r="F9035" s="10" t="s">
        <v>30</v>
      </c>
      <c r="G9035" s="10" t="s">
        <v>19</v>
      </c>
      <c r="H9035" s="10" t="s">
        <v>39</v>
      </c>
      <c r="I9035" s="10" t="s">
        <v>28</v>
      </c>
      <c r="O9035" s="10">
        <f t="shared" si="141"/>
        <v>1</v>
      </c>
    </row>
    <row r="9036" spans="2:15" x14ac:dyDescent="0.3">
      <c r="B9036" s="10">
        <v>2024</v>
      </c>
      <c r="C9036" s="10" t="s">
        <v>43</v>
      </c>
      <c r="D9036" s="10" t="s">
        <v>42</v>
      </c>
      <c r="E9036" s="10" t="s">
        <v>35</v>
      </c>
      <c r="F9036" s="10" t="s">
        <v>18</v>
      </c>
      <c r="G9036" s="10" t="s">
        <v>19</v>
      </c>
      <c r="H9036" s="10" t="s">
        <v>27</v>
      </c>
      <c r="I9036" s="10" t="s">
        <v>34</v>
      </c>
      <c r="O9036" s="10">
        <f t="shared" si="141"/>
        <v>1</v>
      </c>
    </row>
    <row r="9037" spans="2:15" x14ac:dyDescent="0.3">
      <c r="B9037" s="10">
        <v>2026</v>
      </c>
      <c r="C9037" s="10" t="s">
        <v>45</v>
      </c>
      <c r="D9037" s="10" t="s">
        <v>33</v>
      </c>
      <c r="E9037" s="10" t="s">
        <v>24</v>
      </c>
      <c r="F9037" s="10" t="s">
        <v>30</v>
      </c>
      <c r="G9037" s="10" t="s">
        <v>32</v>
      </c>
      <c r="H9037" s="10" t="s">
        <v>27</v>
      </c>
      <c r="I9037" s="10" t="s">
        <v>21</v>
      </c>
      <c r="O9037" s="10">
        <f t="shared" si="141"/>
        <v>1</v>
      </c>
    </row>
    <row r="9038" spans="2:15" x14ac:dyDescent="0.3">
      <c r="B9038" s="10">
        <v>2026</v>
      </c>
      <c r="C9038" s="10" t="s">
        <v>15</v>
      </c>
      <c r="D9038" s="10" t="s">
        <v>37</v>
      </c>
      <c r="E9038" s="10" t="s">
        <v>24</v>
      </c>
      <c r="F9038" s="10" t="s">
        <v>18</v>
      </c>
      <c r="G9038" s="10" t="s">
        <v>44</v>
      </c>
      <c r="H9038" s="10" t="s">
        <v>39</v>
      </c>
      <c r="I9038" s="10" t="s">
        <v>28</v>
      </c>
      <c r="O9038" s="10">
        <f t="shared" si="141"/>
        <v>1</v>
      </c>
    </row>
    <row r="9039" spans="2:15" x14ac:dyDescent="0.3">
      <c r="B9039" s="10">
        <v>2022</v>
      </c>
      <c r="C9039" s="10" t="s">
        <v>45</v>
      </c>
      <c r="D9039" s="10" t="s">
        <v>37</v>
      </c>
      <c r="E9039" s="10" t="s">
        <v>17</v>
      </c>
      <c r="F9039" s="10" t="s">
        <v>25</v>
      </c>
      <c r="G9039" s="10" t="s">
        <v>44</v>
      </c>
      <c r="H9039" s="10" t="s">
        <v>39</v>
      </c>
      <c r="I9039" s="10" t="s">
        <v>28</v>
      </c>
      <c r="O9039" s="10">
        <f t="shared" si="141"/>
        <v>1</v>
      </c>
    </row>
    <row r="9040" spans="2:15" x14ac:dyDescent="0.3">
      <c r="B9040" s="10">
        <v>2020</v>
      </c>
      <c r="C9040" s="10" t="s">
        <v>36</v>
      </c>
      <c r="D9040" s="10" t="s">
        <v>31</v>
      </c>
      <c r="E9040" s="10" t="s">
        <v>35</v>
      </c>
      <c r="F9040" s="10" t="s">
        <v>25</v>
      </c>
      <c r="G9040" s="10" t="s">
        <v>44</v>
      </c>
      <c r="H9040" s="10" t="s">
        <v>34</v>
      </c>
      <c r="I9040" s="10" t="s">
        <v>28</v>
      </c>
      <c r="O9040" s="10">
        <f t="shared" si="141"/>
        <v>1</v>
      </c>
    </row>
    <row r="9041" spans="2:15" x14ac:dyDescent="0.3">
      <c r="B9041" s="10">
        <v>2020</v>
      </c>
      <c r="C9041" s="10" t="s">
        <v>36</v>
      </c>
      <c r="D9041" s="10" t="s">
        <v>16</v>
      </c>
      <c r="E9041" s="10" t="s">
        <v>24</v>
      </c>
      <c r="F9041" s="10" t="s">
        <v>25</v>
      </c>
      <c r="G9041" s="10" t="s">
        <v>26</v>
      </c>
      <c r="H9041" s="10" t="s">
        <v>34</v>
      </c>
      <c r="I9041" s="10" t="s">
        <v>34</v>
      </c>
      <c r="O9041" s="10">
        <f t="shared" si="141"/>
        <v>1</v>
      </c>
    </row>
    <row r="9042" spans="2:15" x14ac:dyDescent="0.3">
      <c r="B9042" s="10">
        <v>2025</v>
      </c>
      <c r="C9042" s="10" t="s">
        <v>22</v>
      </c>
      <c r="D9042" s="10" t="s">
        <v>33</v>
      </c>
      <c r="E9042" s="10" t="s">
        <v>17</v>
      </c>
      <c r="F9042" s="10" t="s">
        <v>18</v>
      </c>
      <c r="G9042" s="10" t="s">
        <v>38</v>
      </c>
      <c r="H9042" s="10" t="s">
        <v>39</v>
      </c>
      <c r="I9042" s="10" t="s">
        <v>28</v>
      </c>
      <c r="O9042" s="10">
        <f t="shared" si="141"/>
        <v>1</v>
      </c>
    </row>
    <row r="9043" spans="2:15" x14ac:dyDescent="0.3">
      <c r="B9043" s="10">
        <v>2021</v>
      </c>
      <c r="C9043" s="10" t="s">
        <v>41</v>
      </c>
      <c r="D9043" s="10" t="s">
        <v>16</v>
      </c>
      <c r="E9043" s="10" t="s">
        <v>24</v>
      </c>
      <c r="F9043" s="10" t="s">
        <v>18</v>
      </c>
      <c r="G9043" s="10" t="s">
        <v>26</v>
      </c>
      <c r="H9043" s="10" t="s">
        <v>27</v>
      </c>
      <c r="I9043" s="10" t="s">
        <v>28</v>
      </c>
      <c r="O9043" s="10">
        <f t="shared" si="141"/>
        <v>1</v>
      </c>
    </row>
    <row r="9044" spans="2:15" x14ac:dyDescent="0.3">
      <c r="B9044" s="10">
        <v>2025</v>
      </c>
      <c r="C9044" s="10" t="s">
        <v>29</v>
      </c>
      <c r="D9044" s="10" t="s">
        <v>33</v>
      </c>
      <c r="E9044" s="10" t="s">
        <v>17</v>
      </c>
      <c r="F9044" s="10" t="s">
        <v>18</v>
      </c>
      <c r="G9044" s="10" t="s">
        <v>26</v>
      </c>
      <c r="H9044" s="10" t="s">
        <v>39</v>
      </c>
      <c r="I9044" s="10" t="s">
        <v>28</v>
      </c>
      <c r="O9044" s="10">
        <f t="shared" si="141"/>
        <v>1</v>
      </c>
    </row>
    <row r="9045" spans="2:15" x14ac:dyDescent="0.3">
      <c r="B9045" s="10">
        <v>2022</v>
      </c>
      <c r="C9045" s="10" t="s">
        <v>15</v>
      </c>
      <c r="D9045" s="10" t="s">
        <v>33</v>
      </c>
      <c r="E9045" s="10" t="s">
        <v>35</v>
      </c>
      <c r="F9045" s="10" t="s">
        <v>30</v>
      </c>
      <c r="G9045" s="10" t="s">
        <v>40</v>
      </c>
      <c r="H9045" s="10" t="s">
        <v>39</v>
      </c>
      <c r="I9045" s="10" t="s">
        <v>34</v>
      </c>
      <c r="O9045" s="10">
        <f t="shared" si="141"/>
        <v>1</v>
      </c>
    </row>
    <row r="9046" spans="2:15" x14ac:dyDescent="0.3">
      <c r="B9046" s="10">
        <v>2021</v>
      </c>
      <c r="C9046" s="10" t="s">
        <v>41</v>
      </c>
      <c r="D9046" s="10" t="s">
        <v>33</v>
      </c>
      <c r="E9046" s="10" t="s">
        <v>17</v>
      </c>
      <c r="F9046" s="10" t="s">
        <v>25</v>
      </c>
      <c r="G9046" s="10" t="s">
        <v>44</v>
      </c>
      <c r="H9046" s="10" t="s">
        <v>34</v>
      </c>
      <c r="I9046" s="10" t="s">
        <v>21</v>
      </c>
      <c r="O9046" s="10">
        <f t="shared" si="141"/>
        <v>1</v>
      </c>
    </row>
    <row r="9047" spans="2:15" x14ac:dyDescent="0.3">
      <c r="B9047" s="10">
        <v>2026</v>
      </c>
      <c r="C9047" s="10" t="s">
        <v>29</v>
      </c>
      <c r="D9047" s="10" t="s">
        <v>31</v>
      </c>
      <c r="E9047" s="10" t="s">
        <v>35</v>
      </c>
      <c r="F9047" s="10" t="s">
        <v>30</v>
      </c>
      <c r="G9047" s="10" t="s">
        <v>26</v>
      </c>
      <c r="H9047" s="10" t="s">
        <v>20</v>
      </c>
      <c r="I9047" s="10" t="s">
        <v>34</v>
      </c>
      <c r="O9047" s="10">
        <f t="shared" si="141"/>
        <v>1</v>
      </c>
    </row>
    <row r="9048" spans="2:15" x14ac:dyDescent="0.3">
      <c r="B9048" s="10">
        <v>2025</v>
      </c>
      <c r="C9048" s="10" t="s">
        <v>29</v>
      </c>
      <c r="D9048" s="10" t="s">
        <v>31</v>
      </c>
      <c r="E9048" s="10" t="s">
        <v>17</v>
      </c>
      <c r="F9048" s="10" t="s">
        <v>18</v>
      </c>
      <c r="G9048" s="10" t="s">
        <v>32</v>
      </c>
      <c r="H9048" s="10" t="s">
        <v>34</v>
      </c>
      <c r="I9048" s="10" t="s">
        <v>34</v>
      </c>
      <c r="O9048" s="10">
        <f t="shared" si="141"/>
        <v>1</v>
      </c>
    </row>
    <row r="9049" spans="2:15" x14ac:dyDescent="0.3">
      <c r="B9049" s="10">
        <v>2024</v>
      </c>
      <c r="C9049" s="10" t="s">
        <v>45</v>
      </c>
      <c r="D9049" s="10" t="s">
        <v>37</v>
      </c>
      <c r="E9049" s="10" t="s">
        <v>24</v>
      </c>
      <c r="F9049" s="10" t="s">
        <v>30</v>
      </c>
      <c r="G9049" s="10" t="s">
        <v>40</v>
      </c>
      <c r="H9049" s="10" t="s">
        <v>34</v>
      </c>
      <c r="I9049" s="10" t="s">
        <v>21</v>
      </c>
      <c r="O9049" s="10">
        <f t="shared" si="141"/>
        <v>1</v>
      </c>
    </row>
    <row r="9050" spans="2:15" x14ac:dyDescent="0.3">
      <c r="B9050" s="10">
        <v>2023</v>
      </c>
      <c r="C9050" s="10" t="s">
        <v>41</v>
      </c>
      <c r="D9050" s="10" t="s">
        <v>33</v>
      </c>
      <c r="E9050" s="10" t="s">
        <v>35</v>
      </c>
      <c r="F9050" s="10" t="s">
        <v>30</v>
      </c>
      <c r="G9050" s="10" t="s">
        <v>26</v>
      </c>
      <c r="H9050" s="10" t="s">
        <v>34</v>
      </c>
      <c r="I9050" s="10" t="s">
        <v>34</v>
      </c>
      <c r="O9050" s="10">
        <f t="shared" si="141"/>
        <v>1</v>
      </c>
    </row>
    <row r="9051" spans="2:15" x14ac:dyDescent="0.3">
      <c r="B9051" s="10">
        <v>2021</v>
      </c>
      <c r="C9051" s="10" t="s">
        <v>29</v>
      </c>
      <c r="D9051" s="10" t="s">
        <v>37</v>
      </c>
      <c r="E9051" s="10" t="s">
        <v>24</v>
      </c>
      <c r="F9051" s="10" t="s">
        <v>18</v>
      </c>
      <c r="G9051" s="10" t="s">
        <v>26</v>
      </c>
      <c r="H9051" s="10" t="s">
        <v>20</v>
      </c>
      <c r="I9051" s="10" t="s">
        <v>21</v>
      </c>
      <c r="O9051" s="10">
        <f t="shared" si="141"/>
        <v>1</v>
      </c>
    </row>
    <row r="9052" spans="2:15" x14ac:dyDescent="0.3">
      <c r="B9052" s="10">
        <v>2020</v>
      </c>
      <c r="C9052" s="10" t="s">
        <v>15</v>
      </c>
      <c r="D9052" s="10" t="s">
        <v>42</v>
      </c>
      <c r="E9052" s="10" t="s">
        <v>24</v>
      </c>
      <c r="F9052" s="10" t="s">
        <v>25</v>
      </c>
      <c r="G9052" s="10" t="s">
        <v>26</v>
      </c>
      <c r="H9052" s="10" t="s">
        <v>27</v>
      </c>
      <c r="I9052" s="10" t="s">
        <v>21</v>
      </c>
      <c r="O9052" s="10">
        <f t="shared" si="141"/>
        <v>1</v>
      </c>
    </row>
    <row r="9053" spans="2:15" x14ac:dyDescent="0.3">
      <c r="B9053" s="10">
        <v>2023</v>
      </c>
      <c r="C9053" s="10" t="s">
        <v>22</v>
      </c>
      <c r="D9053" s="10" t="s">
        <v>37</v>
      </c>
      <c r="E9053" s="10" t="s">
        <v>24</v>
      </c>
      <c r="F9053" s="10" t="s">
        <v>30</v>
      </c>
      <c r="G9053" s="10" t="s">
        <v>26</v>
      </c>
      <c r="H9053" s="10" t="s">
        <v>20</v>
      </c>
      <c r="I9053" s="10" t="s">
        <v>28</v>
      </c>
      <c r="O9053" s="10">
        <f t="shared" si="141"/>
        <v>1</v>
      </c>
    </row>
    <row r="9054" spans="2:15" x14ac:dyDescent="0.3">
      <c r="B9054" s="10">
        <v>2020</v>
      </c>
      <c r="C9054" s="10" t="s">
        <v>22</v>
      </c>
      <c r="D9054" s="10" t="s">
        <v>16</v>
      </c>
      <c r="E9054" s="10" t="s">
        <v>35</v>
      </c>
      <c r="F9054" s="10" t="s">
        <v>18</v>
      </c>
      <c r="G9054" s="10" t="s">
        <v>44</v>
      </c>
      <c r="H9054" s="10" t="s">
        <v>20</v>
      </c>
      <c r="I9054" s="10" t="s">
        <v>28</v>
      </c>
      <c r="O9054" s="10">
        <f t="shared" si="141"/>
        <v>1</v>
      </c>
    </row>
    <row r="9055" spans="2:15" x14ac:dyDescent="0.3">
      <c r="B9055" s="10">
        <v>2024</v>
      </c>
      <c r="C9055" s="10" t="s">
        <v>45</v>
      </c>
      <c r="D9055" s="10" t="s">
        <v>31</v>
      </c>
      <c r="E9055" s="10" t="s">
        <v>35</v>
      </c>
      <c r="F9055" s="10" t="s">
        <v>18</v>
      </c>
      <c r="G9055" s="10" t="s">
        <v>38</v>
      </c>
      <c r="H9055" s="10" t="s">
        <v>20</v>
      </c>
      <c r="I9055" s="10" t="s">
        <v>28</v>
      </c>
      <c r="O9055" s="10">
        <f t="shared" si="141"/>
        <v>1</v>
      </c>
    </row>
    <row r="9056" spans="2:15" x14ac:dyDescent="0.3">
      <c r="B9056" s="10">
        <v>2022</v>
      </c>
      <c r="C9056" s="10" t="s">
        <v>22</v>
      </c>
      <c r="D9056" s="10" t="s">
        <v>31</v>
      </c>
      <c r="E9056" s="10" t="s">
        <v>24</v>
      </c>
      <c r="F9056" s="10" t="s">
        <v>25</v>
      </c>
      <c r="G9056" s="10" t="s">
        <v>38</v>
      </c>
      <c r="H9056" s="10" t="s">
        <v>27</v>
      </c>
      <c r="I9056" s="10" t="s">
        <v>21</v>
      </c>
      <c r="O9056" s="10">
        <f t="shared" si="141"/>
        <v>1</v>
      </c>
    </row>
    <row r="9057" spans="2:15" x14ac:dyDescent="0.3">
      <c r="B9057" s="10">
        <v>2023</v>
      </c>
      <c r="C9057" s="10" t="s">
        <v>29</v>
      </c>
      <c r="D9057" s="10" t="s">
        <v>37</v>
      </c>
      <c r="E9057" s="10" t="s">
        <v>35</v>
      </c>
      <c r="F9057" s="10" t="s">
        <v>25</v>
      </c>
      <c r="G9057" s="10" t="s">
        <v>19</v>
      </c>
      <c r="H9057" s="10" t="s">
        <v>39</v>
      </c>
      <c r="I9057" s="10" t="s">
        <v>28</v>
      </c>
      <c r="O9057" s="10">
        <f t="shared" si="141"/>
        <v>1</v>
      </c>
    </row>
    <row r="9058" spans="2:15" x14ac:dyDescent="0.3">
      <c r="B9058" s="10">
        <v>2026</v>
      </c>
      <c r="C9058" s="10" t="s">
        <v>36</v>
      </c>
      <c r="D9058" s="10" t="s">
        <v>31</v>
      </c>
      <c r="E9058" s="10" t="s">
        <v>35</v>
      </c>
      <c r="F9058" s="10" t="s">
        <v>25</v>
      </c>
      <c r="G9058" s="10" t="s">
        <v>44</v>
      </c>
      <c r="H9058" s="10" t="s">
        <v>20</v>
      </c>
      <c r="I9058" s="10" t="s">
        <v>28</v>
      </c>
      <c r="O9058" s="10">
        <f t="shared" si="141"/>
        <v>1</v>
      </c>
    </row>
    <row r="9059" spans="2:15" x14ac:dyDescent="0.3">
      <c r="B9059" s="10">
        <v>2021</v>
      </c>
      <c r="C9059" s="10" t="s">
        <v>45</v>
      </c>
      <c r="D9059" s="10" t="s">
        <v>33</v>
      </c>
      <c r="E9059" s="10" t="s">
        <v>24</v>
      </c>
      <c r="F9059" s="10" t="s">
        <v>25</v>
      </c>
      <c r="G9059" s="10" t="s">
        <v>19</v>
      </c>
      <c r="H9059" s="10" t="s">
        <v>27</v>
      </c>
      <c r="I9059" s="10" t="s">
        <v>21</v>
      </c>
      <c r="O9059" s="10">
        <f t="shared" si="141"/>
        <v>1</v>
      </c>
    </row>
    <row r="9060" spans="2:15" x14ac:dyDescent="0.3">
      <c r="B9060" s="10">
        <v>2022</v>
      </c>
      <c r="C9060" s="10" t="s">
        <v>22</v>
      </c>
      <c r="D9060" s="10" t="s">
        <v>16</v>
      </c>
      <c r="E9060" s="10" t="s">
        <v>24</v>
      </c>
      <c r="F9060" s="10" t="s">
        <v>18</v>
      </c>
      <c r="G9060" s="10" t="s">
        <v>40</v>
      </c>
      <c r="H9060" s="10" t="s">
        <v>20</v>
      </c>
      <c r="I9060" s="10" t="s">
        <v>28</v>
      </c>
      <c r="O9060" s="10">
        <f t="shared" si="141"/>
        <v>1</v>
      </c>
    </row>
    <row r="9061" spans="2:15" x14ac:dyDescent="0.3">
      <c r="B9061" s="10">
        <v>2023</v>
      </c>
      <c r="C9061" s="10" t="s">
        <v>22</v>
      </c>
      <c r="D9061" s="10" t="s">
        <v>33</v>
      </c>
      <c r="E9061" s="10" t="s">
        <v>17</v>
      </c>
      <c r="F9061" s="10" t="s">
        <v>30</v>
      </c>
      <c r="G9061" s="10" t="s">
        <v>44</v>
      </c>
      <c r="H9061" s="10" t="s">
        <v>27</v>
      </c>
      <c r="I9061" s="10" t="s">
        <v>28</v>
      </c>
      <c r="O9061" s="10">
        <f t="shared" si="141"/>
        <v>1</v>
      </c>
    </row>
    <row r="9062" spans="2:15" x14ac:dyDescent="0.3">
      <c r="B9062" s="10">
        <v>2021</v>
      </c>
      <c r="C9062" s="10" t="s">
        <v>43</v>
      </c>
      <c r="D9062" s="10" t="s">
        <v>23</v>
      </c>
      <c r="E9062" s="10" t="s">
        <v>17</v>
      </c>
      <c r="F9062" s="10" t="s">
        <v>18</v>
      </c>
      <c r="G9062" s="10" t="s">
        <v>44</v>
      </c>
      <c r="H9062" s="10" t="s">
        <v>27</v>
      </c>
      <c r="I9062" s="10" t="s">
        <v>21</v>
      </c>
      <c r="O9062" s="10">
        <f t="shared" si="141"/>
        <v>1</v>
      </c>
    </row>
    <row r="9063" spans="2:15" x14ac:dyDescent="0.3">
      <c r="B9063" s="10">
        <v>2026</v>
      </c>
      <c r="C9063" s="10" t="s">
        <v>15</v>
      </c>
      <c r="D9063" s="10" t="s">
        <v>23</v>
      </c>
      <c r="E9063" s="10" t="s">
        <v>17</v>
      </c>
      <c r="F9063" s="10" t="s">
        <v>30</v>
      </c>
      <c r="G9063" s="10" t="s">
        <v>44</v>
      </c>
      <c r="H9063" s="10" t="s">
        <v>39</v>
      </c>
      <c r="I9063" s="10" t="s">
        <v>28</v>
      </c>
      <c r="O9063" s="10">
        <f t="shared" si="141"/>
        <v>1</v>
      </c>
    </row>
    <row r="9064" spans="2:15" x14ac:dyDescent="0.3">
      <c r="B9064" s="10">
        <v>2022</v>
      </c>
      <c r="C9064" s="10" t="s">
        <v>41</v>
      </c>
      <c r="D9064" s="10" t="s">
        <v>16</v>
      </c>
      <c r="E9064" s="10" t="s">
        <v>17</v>
      </c>
      <c r="F9064" s="10" t="s">
        <v>25</v>
      </c>
      <c r="G9064" s="10" t="s">
        <v>19</v>
      </c>
      <c r="H9064" s="10" t="s">
        <v>20</v>
      </c>
      <c r="I9064" s="10" t="s">
        <v>28</v>
      </c>
      <c r="O9064" s="10">
        <f t="shared" si="141"/>
        <v>1</v>
      </c>
    </row>
    <row r="9065" spans="2:15" x14ac:dyDescent="0.3">
      <c r="B9065" s="10">
        <v>2022</v>
      </c>
      <c r="C9065" s="10" t="s">
        <v>43</v>
      </c>
      <c r="D9065" s="10" t="s">
        <v>31</v>
      </c>
      <c r="E9065" s="10" t="s">
        <v>17</v>
      </c>
      <c r="F9065" s="10" t="s">
        <v>18</v>
      </c>
      <c r="G9065" s="10" t="s">
        <v>32</v>
      </c>
      <c r="H9065" s="10" t="s">
        <v>27</v>
      </c>
      <c r="I9065" s="10" t="s">
        <v>28</v>
      </c>
      <c r="O9065" s="10">
        <f t="shared" si="141"/>
        <v>1</v>
      </c>
    </row>
    <row r="9066" spans="2:15" x14ac:dyDescent="0.3">
      <c r="B9066" s="10">
        <v>2026</v>
      </c>
      <c r="C9066" s="10" t="s">
        <v>15</v>
      </c>
      <c r="D9066" s="10" t="s">
        <v>42</v>
      </c>
      <c r="E9066" s="10" t="s">
        <v>24</v>
      </c>
      <c r="F9066" s="10" t="s">
        <v>25</v>
      </c>
      <c r="G9066" s="10" t="s">
        <v>44</v>
      </c>
      <c r="H9066" s="10" t="s">
        <v>34</v>
      </c>
      <c r="I9066" s="10" t="s">
        <v>21</v>
      </c>
      <c r="O9066" s="10">
        <f t="shared" si="141"/>
        <v>1</v>
      </c>
    </row>
    <row r="9067" spans="2:15" x14ac:dyDescent="0.3">
      <c r="B9067" s="10">
        <v>2021</v>
      </c>
      <c r="C9067" s="10" t="s">
        <v>36</v>
      </c>
      <c r="D9067" s="10" t="s">
        <v>16</v>
      </c>
      <c r="E9067" s="10" t="s">
        <v>35</v>
      </c>
      <c r="F9067" s="10" t="s">
        <v>18</v>
      </c>
      <c r="G9067" s="10" t="s">
        <v>26</v>
      </c>
      <c r="H9067" s="10" t="s">
        <v>39</v>
      </c>
      <c r="I9067" s="10" t="s">
        <v>28</v>
      </c>
      <c r="O9067" s="10">
        <f t="shared" si="141"/>
        <v>1</v>
      </c>
    </row>
    <row r="9068" spans="2:15" x14ac:dyDescent="0.3">
      <c r="B9068" s="10">
        <v>2024</v>
      </c>
      <c r="C9068" s="10" t="s">
        <v>29</v>
      </c>
      <c r="D9068" s="10" t="s">
        <v>37</v>
      </c>
      <c r="E9068" s="10" t="s">
        <v>17</v>
      </c>
      <c r="F9068" s="10" t="s">
        <v>18</v>
      </c>
      <c r="G9068" s="10" t="s">
        <v>32</v>
      </c>
      <c r="H9068" s="10" t="s">
        <v>20</v>
      </c>
      <c r="I9068" s="10" t="s">
        <v>34</v>
      </c>
      <c r="O9068" s="10">
        <f t="shared" si="141"/>
        <v>1</v>
      </c>
    </row>
    <row r="9069" spans="2:15" x14ac:dyDescent="0.3">
      <c r="B9069" s="10">
        <v>2026</v>
      </c>
      <c r="C9069" s="10" t="s">
        <v>29</v>
      </c>
      <c r="D9069" s="10" t="s">
        <v>31</v>
      </c>
      <c r="E9069" s="10" t="s">
        <v>35</v>
      </c>
      <c r="F9069" s="10" t="s">
        <v>18</v>
      </c>
      <c r="G9069" s="10" t="s">
        <v>26</v>
      </c>
      <c r="H9069" s="10" t="s">
        <v>34</v>
      </c>
      <c r="I9069" s="10" t="s">
        <v>28</v>
      </c>
      <c r="O9069" s="10">
        <f t="shared" si="141"/>
        <v>1</v>
      </c>
    </row>
    <row r="9070" spans="2:15" x14ac:dyDescent="0.3">
      <c r="B9070" s="10">
        <v>2023</v>
      </c>
      <c r="C9070" s="10" t="s">
        <v>22</v>
      </c>
      <c r="D9070" s="10" t="s">
        <v>33</v>
      </c>
      <c r="E9070" s="10" t="s">
        <v>24</v>
      </c>
      <c r="F9070" s="10" t="s">
        <v>18</v>
      </c>
      <c r="G9070" s="10" t="s">
        <v>38</v>
      </c>
      <c r="H9070" s="10" t="s">
        <v>39</v>
      </c>
      <c r="I9070" s="10" t="s">
        <v>28</v>
      </c>
      <c r="O9070" s="10">
        <f t="shared" si="141"/>
        <v>1</v>
      </c>
    </row>
    <row r="9071" spans="2:15" x14ac:dyDescent="0.3">
      <c r="B9071" s="10">
        <v>2021</v>
      </c>
      <c r="C9071" s="10" t="s">
        <v>29</v>
      </c>
      <c r="D9071" s="10" t="s">
        <v>42</v>
      </c>
      <c r="E9071" s="10" t="s">
        <v>17</v>
      </c>
      <c r="F9071" s="10" t="s">
        <v>25</v>
      </c>
      <c r="G9071" s="10" t="s">
        <v>38</v>
      </c>
      <c r="H9071" s="10" t="s">
        <v>27</v>
      </c>
      <c r="I9071" s="10" t="s">
        <v>28</v>
      </c>
      <c r="O9071" s="10">
        <f t="shared" si="141"/>
        <v>1</v>
      </c>
    </row>
    <row r="9072" spans="2:15" x14ac:dyDescent="0.3">
      <c r="B9072" s="10">
        <v>2024</v>
      </c>
      <c r="C9072" s="10" t="s">
        <v>15</v>
      </c>
      <c r="D9072" s="10" t="s">
        <v>33</v>
      </c>
      <c r="E9072" s="10" t="s">
        <v>24</v>
      </c>
      <c r="F9072" s="10" t="s">
        <v>18</v>
      </c>
      <c r="G9072" s="10" t="s">
        <v>38</v>
      </c>
      <c r="H9072" s="10" t="s">
        <v>20</v>
      </c>
      <c r="I9072" s="10" t="s">
        <v>28</v>
      </c>
      <c r="O9072" s="10">
        <f t="shared" si="141"/>
        <v>1</v>
      </c>
    </row>
    <row r="9073" spans="2:15" x14ac:dyDescent="0.3">
      <c r="B9073" s="10">
        <v>2021</v>
      </c>
      <c r="C9073" s="10" t="s">
        <v>43</v>
      </c>
      <c r="D9073" s="10" t="s">
        <v>37</v>
      </c>
      <c r="E9073" s="10" t="s">
        <v>35</v>
      </c>
      <c r="F9073" s="10" t="s">
        <v>25</v>
      </c>
      <c r="G9073" s="10" t="s">
        <v>32</v>
      </c>
      <c r="H9073" s="10" t="s">
        <v>20</v>
      </c>
      <c r="I9073" s="10" t="s">
        <v>28</v>
      </c>
      <c r="O9073" s="10">
        <f t="shared" si="141"/>
        <v>1</v>
      </c>
    </row>
    <row r="9074" spans="2:15" x14ac:dyDescent="0.3">
      <c r="B9074" s="10">
        <v>2020</v>
      </c>
      <c r="C9074" s="10" t="s">
        <v>29</v>
      </c>
      <c r="D9074" s="10" t="s">
        <v>16</v>
      </c>
      <c r="E9074" s="10" t="s">
        <v>35</v>
      </c>
      <c r="F9074" s="10" t="s">
        <v>18</v>
      </c>
      <c r="G9074" s="10" t="s">
        <v>44</v>
      </c>
      <c r="H9074" s="10" t="s">
        <v>27</v>
      </c>
      <c r="I9074" s="10" t="s">
        <v>28</v>
      </c>
      <c r="O9074" s="10">
        <f t="shared" si="141"/>
        <v>1</v>
      </c>
    </row>
    <row r="9075" spans="2:15" x14ac:dyDescent="0.3">
      <c r="B9075" s="10">
        <v>2020</v>
      </c>
      <c r="C9075" s="10" t="s">
        <v>15</v>
      </c>
      <c r="D9075" s="10" t="s">
        <v>23</v>
      </c>
      <c r="E9075" s="10" t="s">
        <v>35</v>
      </c>
      <c r="F9075" s="10" t="s">
        <v>18</v>
      </c>
      <c r="G9075" s="10" t="s">
        <v>40</v>
      </c>
      <c r="H9075" s="10" t="s">
        <v>39</v>
      </c>
      <c r="I9075" s="10" t="s">
        <v>28</v>
      </c>
      <c r="O9075" s="10">
        <f t="shared" si="141"/>
        <v>1</v>
      </c>
    </row>
    <row r="9076" spans="2:15" x14ac:dyDescent="0.3">
      <c r="B9076" s="10">
        <v>2021</v>
      </c>
      <c r="C9076" s="10" t="s">
        <v>29</v>
      </c>
      <c r="D9076" s="10" t="s">
        <v>42</v>
      </c>
      <c r="E9076" s="10" t="s">
        <v>35</v>
      </c>
      <c r="F9076" s="10" t="s">
        <v>25</v>
      </c>
      <c r="G9076" s="10" t="s">
        <v>19</v>
      </c>
      <c r="H9076" s="10" t="s">
        <v>20</v>
      </c>
      <c r="I9076" s="10" t="s">
        <v>28</v>
      </c>
      <c r="O9076" s="10">
        <f t="shared" si="141"/>
        <v>1</v>
      </c>
    </row>
    <row r="9077" spans="2:15" x14ac:dyDescent="0.3">
      <c r="B9077" s="10">
        <v>2023</v>
      </c>
      <c r="C9077" s="10" t="s">
        <v>43</v>
      </c>
      <c r="D9077" s="10" t="s">
        <v>33</v>
      </c>
      <c r="E9077" s="10" t="s">
        <v>17</v>
      </c>
      <c r="F9077" s="10" t="s">
        <v>18</v>
      </c>
      <c r="G9077" s="10" t="s">
        <v>44</v>
      </c>
      <c r="H9077" s="10" t="s">
        <v>34</v>
      </c>
      <c r="I9077" s="10" t="s">
        <v>34</v>
      </c>
      <c r="O9077" s="10">
        <f t="shared" si="141"/>
        <v>1</v>
      </c>
    </row>
    <row r="9078" spans="2:15" x14ac:dyDescent="0.3">
      <c r="B9078" s="10">
        <v>2024</v>
      </c>
      <c r="C9078" s="10" t="s">
        <v>41</v>
      </c>
      <c r="D9078" s="10" t="s">
        <v>23</v>
      </c>
      <c r="E9078" s="10" t="s">
        <v>17</v>
      </c>
      <c r="F9078" s="10" t="s">
        <v>18</v>
      </c>
      <c r="G9078" s="10" t="s">
        <v>26</v>
      </c>
      <c r="H9078" s="10" t="s">
        <v>27</v>
      </c>
      <c r="I9078" s="10" t="s">
        <v>28</v>
      </c>
      <c r="O9078" s="10">
        <f t="shared" si="141"/>
        <v>1</v>
      </c>
    </row>
    <row r="9079" spans="2:15" x14ac:dyDescent="0.3">
      <c r="B9079" s="10">
        <v>2022</v>
      </c>
      <c r="C9079" s="10" t="s">
        <v>45</v>
      </c>
      <c r="D9079" s="10" t="s">
        <v>37</v>
      </c>
      <c r="E9079" s="10" t="s">
        <v>24</v>
      </c>
      <c r="F9079" s="10" t="s">
        <v>18</v>
      </c>
      <c r="G9079" s="10" t="s">
        <v>44</v>
      </c>
      <c r="H9079" s="10" t="s">
        <v>34</v>
      </c>
      <c r="I9079" s="10" t="s">
        <v>34</v>
      </c>
      <c r="O9079" s="10">
        <f t="shared" si="141"/>
        <v>1</v>
      </c>
    </row>
    <row r="9080" spans="2:15" x14ac:dyDescent="0.3">
      <c r="B9080" s="10">
        <v>2025</v>
      </c>
      <c r="C9080" s="10" t="s">
        <v>29</v>
      </c>
      <c r="D9080" s="10" t="s">
        <v>33</v>
      </c>
      <c r="E9080" s="10" t="s">
        <v>17</v>
      </c>
      <c r="F9080" s="10" t="s">
        <v>18</v>
      </c>
      <c r="G9080" s="10" t="s">
        <v>32</v>
      </c>
      <c r="H9080" s="10" t="s">
        <v>20</v>
      </c>
      <c r="I9080" s="10" t="s">
        <v>21</v>
      </c>
      <c r="O9080" s="10">
        <f t="shared" si="141"/>
        <v>1</v>
      </c>
    </row>
    <row r="9081" spans="2:15" x14ac:dyDescent="0.3">
      <c r="B9081" s="10">
        <v>2026</v>
      </c>
      <c r="C9081" s="10" t="s">
        <v>43</v>
      </c>
      <c r="D9081" s="10" t="s">
        <v>37</v>
      </c>
      <c r="E9081" s="10" t="s">
        <v>35</v>
      </c>
      <c r="F9081" s="10" t="s">
        <v>30</v>
      </c>
      <c r="G9081" s="10" t="s">
        <v>32</v>
      </c>
      <c r="H9081" s="10" t="s">
        <v>34</v>
      </c>
      <c r="I9081" s="10" t="s">
        <v>21</v>
      </c>
      <c r="O9081" s="10">
        <f t="shared" si="141"/>
        <v>1</v>
      </c>
    </row>
    <row r="9082" spans="2:15" x14ac:dyDescent="0.3">
      <c r="B9082" s="10">
        <v>2025</v>
      </c>
      <c r="C9082" s="10" t="s">
        <v>29</v>
      </c>
      <c r="D9082" s="10" t="s">
        <v>31</v>
      </c>
      <c r="E9082" s="10" t="s">
        <v>24</v>
      </c>
      <c r="F9082" s="10" t="s">
        <v>25</v>
      </c>
      <c r="G9082" s="10" t="s">
        <v>40</v>
      </c>
      <c r="H9082" s="10" t="s">
        <v>27</v>
      </c>
      <c r="I9082" s="10" t="s">
        <v>34</v>
      </c>
      <c r="O9082" s="10">
        <f t="shared" si="141"/>
        <v>1</v>
      </c>
    </row>
    <row r="9083" spans="2:15" x14ac:dyDescent="0.3">
      <c r="B9083" s="10">
        <v>2020</v>
      </c>
      <c r="C9083" s="10" t="s">
        <v>15</v>
      </c>
      <c r="D9083" s="10" t="s">
        <v>31</v>
      </c>
      <c r="E9083" s="10" t="s">
        <v>24</v>
      </c>
      <c r="F9083" s="10" t="s">
        <v>25</v>
      </c>
      <c r="G9083" s="10" t="s">
        <v>40</v>
      </c>
      <c r="H9083" s="10" t="s">
        <v>34</v>
      </c>
      <c r="I9083" s="10" t="s">
        <v>21</v>
      </c>
      <c r="O9083" s="10">
        <f t="shared" si="141"/>
        <v>1</v>
      </c>
    </row>
    <row r="9084" spans="2:15" x14ac:dyDescent="0.3">
      <c r="B9084" s="10">
        <v>2023</v>
      </c>
      <c r="C9084" s="10" t="s">
        <v>36</v>
      </c>
      <c r="D9084" s="10" t="s">
        <v>31</v>
      </c>
      <c r="E9084" s="10" t="s">
        <v>17</v>
      </c>
      <c r="F9084" s="10" t="s">
        <v>30</v>
      </c>
      <c r="G9084" s="10" t="s">
        <v>40</v>
      </c>
      <c r="H9084" s="10" t="s">
        <v>20</v>
      </c>
      <c r="I9084" s="10" t="s">
        <v>28</v>
      </c>
      <c r="O9084" s="10">
        <f t="shared" si="141"/>
        <v>1</v>
      </c>
    </row>
    <row r="9085" spans="2:15" x14ac:dyDescent="0.3">
      <c r="B9085" s="10">
        <v>2023</v>
      </c>
      <c r="C9085" s="10" t="s">
        <v>29</v>
      </c>
      <c r="D9085" s="10" t="s">
        <v>23</v>
      </c>
      <c r="E9085" s="10" t="s">
        <v>17</v>
      </c>
      <c r="F9085" s="10" t="s">
        <v>25</v>
      </c>
      <c r="G9085" s="10" t="s">
        <v>38</v>
      </c>
      <c r="H9085" s="10" t="s">
        <v>20</v>
      </c>
      <c r="I9085" s="10" t="s">
        <v>28</v>
      </c>
      <c r="O9085" s="10">
        <f t="shared" si="141"/>
        <v>1</v>
      </c>
    </row>
    <row r="9086" spans="2:15" x14ac:dyDescent="0.3">
      <c r="B9086" s="10">
        <v>2024</v>
      </c>
      <c r="C9086" s="10" t="s">
        <v>45</v>
      </c>
      <c r="D9086" s="10" t="s">
        <v>16</v>
      </c>
      <c r="E9086" s="10" t="s">
        <v>35</v>
      </c>
      <c r="F9086" s="10" t="s">
        <v>18</v>
      </c>
      <c r="G9086" s="10" t="s">
        <v>44</v>
      </c>
      <c r="H9086" s="10" t="s">
        <v>27</v>
      </c>
      <c r="I9086" s="10" t="s">
        <v>21</v>
      </c>
      <c r="O9086" s="10">
        <f t="shared" si="141"/>
        <v>1</v>
      </c>
    </row>
    <row r="9087" spans="2:15" x14ac:dyDescent="0.3">
      <c r="B9087" s="10">
        <v>2022</v>
      </c>
      <c r="C9087" s="10" t="s">
        <v>15</v>
      </c>
      <c r="D9087" s="10" t="s">
        <v>31</v>
      </c>
      <c r="E9087" s="10" t="s">
        <v>35</v>
      </c>
      <c r="F9087" s="10" t="s">
        <v>18</v>
      </c>
      <c r="G9087" s="10" t="s">
        <v>44</v>
      </c>
      <c r="H9087" s="10" t="s">
        <v>20</v>
      </c>
      <c r="I9087" s="10" t="s">
        <v>21</v>
      </c>
      <c r="O9087" s="10">
        <f t="shared" si="141"/>
        <v>1</v>
      </c>
    </row>
    <row r="9088" spans="2:15" x14ac:dyDescent="0.3">
      <c r="B9088" s="10">
        <v>2020</v>
      </c>
      <c r="C9088" s="10" t="s">
        <v>36</v>
      </c>
      <c r="D9088" s="10" t="s">
        <v>37</v>
      </c>
      <c r="E9088" s="10" t="s">
        <v>24</v>
      </c>
      <c r="F9088" s="10" t="s">
        <v>30</v>
      </c>
      <c r="G9088" s="10" t="s">
        <v>40</v>
      </c>
      <c r="H9088" s="10" t="s">
        <v>39</v>
      </c>
      <c r="I9088" s="10" t="s">
        <v>34</v>
      </c>
      <c r="O9088" s="10">
        <f t="shared" si="141"/>
        <v>1</v>
      </c>
    </row>
    <row r="9089" spans="2:15" x14ac:dyDescent="0.3">
      <c r="B9089" s="10">
        <v>2020</v>
      </c>
      <c r="C9089" s="10" t="s">
        <v>36</v>
      </c>
      <c r="D9089" s="10" t="s">
        <v>16</v>
      </c>
      <c r="E9089" s="10" t="s">
        <v>35</v>
      </c>
      <c r="F9089" s="10" t="s">
        <v>30</v>
      </c>
      <c r="G9089" s="10" t="s">
        <v>26</v>
      </c>
      <c r="H9089" s="10" t="s">
        <v>34</v>
      </c>
      <c r="I9089" s="10" t="s">
        <v>28</v>
      </c>
      <c r="O9089" s="10">
        <f t="shared" si="141"/>
        <v>1</v>
      </c>
    </row>
    <row r="9090" spans="2:15" x14ac:dyDescent="0.3">
      <c r="B9090" s="10">
        <v>2026</v>
      </c>
      <c r="C9090" s="10" t="s">
        <v>22</v>
      </c>
      <c r="D9090" s="10" t="s">
        <v>37</v>
      </c>
      <c r="E9090" s="10" t="s">
        <v>35</v>
      </c>
      <c r="F9090" s="10" t="s">
        <v>18</v>
      </c>
      <c r="G9090" s="10" t="s">
        <v>19</v>
      </c>
      <c r="H9090" s="10" t="s">
        <v>20</v>
      </c>
      <c r="I9090" s="10" t="s">
        <v>28</v>
      </c>
      <c r="O9090" s="10">
        <f t="shared" si="141"/>
        <v>1</v>
      </c>
    </row>
    <row r="9091" spans="2:15" x14ac:dyDescent="0.3">
      <c r="B9091" s="10">
        <v>2022</v>
      </c>
      <c r="C9091" s="10" t="s">
        <v>15</v>
      </c>
      <c r="D9091" s="10" t="s">
        <v>23</v>
      </c>
      <c r="E9091" s="10" t="s">
        <v>17</v>
      </c>
      <c r="F9091" s="10" t="s">
        <v>25</v>
      </c>
      <c r="G9091" s="10" t="s">
        <v>44</v>
      </c>
      <c r="H9091" s="10" t="s">
        <v>39</v>
      </c>
      <c r="I9091" s="10" t="s">
        <v>34</v>
      </c>
      <c r="O9091" s="10">
        <f t="shared" si="141"/>
        <v>1</v>
      </c>
    </row>
    <row r="9092" spans="2:15" x14ac:dyDescent="0.3">
      <c r="B9092" s="10">
        <v>2023</v>
      </c>
      <c r="C9092" s="10" t="s">
        <v>36</v>
      </c>
      <c r="D9092" s="10" t="s">
        <v>23</v>
      </c>
      <c r="E9092" s="10" t="s">
        <v>17</v>
      </c>
      <c r="F9092" s="10" t="s">
        <v>18</v>
      </c>
      <c r="G9092" s="10" t="s">
        <v>44</v>
      </c>
      <c r="H9092" s="10" t="s">
        <v>27</v>
      </c>
      <c r="I9092" s="10" t="s">
        <v>34</v>
      </c>
      <c r="O9092" s="10">
        <f t="shared" si="141"/>
        <v>1</v>
      </c>
    </row>
    <row r="9093" spans="2:15" x14ac:dyDescent="0.3">
      <c r="B9093" s="10">
        <v>2020</v>
      </c>
      <c r="C9093" s="10" t="s">
        <v>22</v>
      </c>
      <c r="D9093" s="10" t="s">
        <v>16</v>
      </c>
      <c r="E9093" s="10" t="s">
        <v>35</v>
      </c>
      <c r="F9093" s="10" t="s">
        <v>18</v>
      </c>
      <c r="G9093" s="10" t="s">
        <v>26</v>
      </c>
      <c r="H9093" s="10" t="s">
        <v>39</v>
      </c>
      <c r="I9093" s="10" t="s">
        <v>28</v>
      </c>
      <c r="O9093" s="10">
        <f t="shared" ref="O9093:O9156" si="142">SUBTOTAL(103,B9093)</f>
        <v>1</v>
      </c>
    </row>
    <row r="9094" spans="2:15" x14ac:dyDescent="0.3">
      <c r="B9094" s="10">
        <v>2024</v>
      </c>
      <c r="C9094" s="10" t="s">
        <v>43</v>
      </c>
      <c r="D9094" s="10" t="s">
        <v>33</v>
      </c>
      <c r="E9094" s="10" t="s">
        <v>35</v>
      </c>
      <c r="F9094" s="10" t="s">
        <v>25</v>
      </c>
      <c r="G9094" s="10" t="s">
        <v>44</v>
      </c>
      <c r="H9094" s="10" t="s">
        <v>39</v>
      </c>
      <c r="I9094" s="10" t="s">
        <v>34</v>
      </c>
      <c r="O9094" s="10">
        <f t="shared" si="142"/>
        <v>1</v>
      </c>
    </row>
    <row r="9095" spans="2:15" x14ac:dyDescent="0.3">
      <c r="B9095" s="10">
        <v>2021</v>
      </c>
      <c r="C9095" s="10" t="s">
        <v>36</v>
      </c>
      <c r="D9095" s="10" t="s">
        <v>16</v>
      </c>
      <c r="E9095" s="10" t="s">
        <v>35</v>
      </c>
      <c r="F9095" s="10" t="s">
        <v>18</v>
      </c>
      <c r="G9095" s="10" t="s">
        <v>44</v>
      </c>
      <c r="H9095" s="10" t="s">
        <v>20</v>
      </c>
      <c r="I9095" s="10" t="s">
        <v>34</v>
      </c>
      <c r="O9095" s="10">
        <f t="shared" si="142"/>
        <v>1</v>
      </c>
    </row>
    <row r="9096" spans="2:15" x14ac:dyDescent="0.3">
      <c r="B9096" s="10">
        <v>2026</v>
      </c>
      <c r="C9096" s="10" t="s">
        <v>29</v>
      </c>
      <c r="D9096" s="10" t="s">
        <v>33</v>
      </c>
      <c r="E9096" s="10" t="s">
        <v>17</v>
      </c>
      <c r="F9096" s="10" t="s">
        <v>30</v>
      </c>
      <c r="G9096" s="10" t="s">
        <v>40</v>
      </c>
      <c r="H9096" s="10" t="s">
        <v>20</v>
      </c>
      <c r="I9096" s="10" t="s">
        <v>28</v>
      </c>
      <c r="O9096" s="10">
        <f t="shared" si="142"/>
        <v>1</v>
      </c>
    </row>
    <row r="9097" spans="2:15" x14ac:dyDescent="0.3">
      <c r="B9097" s="10">
        <v>2021</v>
      </c>
      <c r="C9097" s="10" t="s">
        <v>36</v>
      </c>
      <c r="D9097" s="10" t="s">
        <v>37</v>
      </c>
      <c r="E9097" s="10" t="s">
        <v>17</v>
      </c>
      <c r="F9097" s="10" t="s">
        <v>25</v>
      </c>
      <c r="G9097" s="10" t="s">
        <v>19</v>
      </c>
      <c r="H9097" s="10" t="s">
        <v>39</v>
      </c>
      <c r="I9097" s="10" t="s">
        <v>34</v>
      </c>
      <c r="O9097" s="10">
        <f t="shared" si="142"/>
        <v>1</v>
      </c>
    </row>
    <row r="9098" spans="2:15" x14ac:dyDescent="0.3">
      <c r="B9098" s="10">
        <v>2020</v>
      </c>
      <c r="C9098" s="10" t="s">
        <v>15</v>
      </c>
      <c r="D9098" s="10" t="s">
        <v>31</v>
      </c>
      <c r="E9098" s="10" t="s">
        <v>24</v>
      </c>
      <c r="F9098" s="10" t="s">
        <v>18</v>
      </c>
      <c r="G9098" s="10" t="s">
        <v>32</v>
      </c>
      <c r="H9098" s="10" t="s">
        <v>39</v>
      </c>
      <c r="I9098" s="10" t="s">
        <v>28</v>
      </c>
      <c r="O9098" s="10">
        <f t="shared" si="142"/>
        <v>1</v>
      </c>
    </row>
    <row r="9099" spans="2:15" x14ac:dyDescent="0.3">
      <c r="B9099" s="10">
        <v>2023</v>
      </c>
      <c r="C9099" s="10" t="s">
        <v>29</v>
      </c>
      <c r="D9099" s="10" t="s">
        <v>42</v>
      </c>
      <c r="E9099" s="10" t="s">
        <v>24</v>
      </c>
      <c r="F9099" s="10" t="s">
        <v>25</v>
      </c>
      <c r="G9099" s="10" t="s">
        <v>40</v>
      </c>
      <c r="H9099" s="10" t="s">
        <v>34</v>
      </c>
      <c r="I9099" s="10" t="s">
        <v>34</v>
      </c>
      <c r="O9099" s="10">
        <f t="shared" si="142"/>
        <v>1</v>
      </c>
    </row>
    <row r="9100" spans="2:15" x14ac:dyDescent="0.3">
      <c r="B9100" s="10">
        <v>2021</v>
      </c>
      <c r="C9100" s="10" t="s">
        <v>41</v>
      </c>
      <c r="D9100" s="10" t="s">
        <v>37</v>
      </c>
      <c r="E9100" s="10" t="s">
        <v>35</v>
      </c>
      <c r="F9100" s="10" t="s">
        <v>30</v>
      </c>
      <c r="G9100" s="10" t="s">
        <v>38</v>
      </c>
      <c r="H9100" s="10" t="s">
        <v>20</v>
      </c>
      <c r="I9100" s="10" t="s">
        <v>28</v>
      </c>
      <c r="O9100" s="10">
        <f t="shared" si="142"/>
        <v>1</v>
      </c>
    </row>
    <row r="9101" spans="2:15" x14ac:dyDescent="0.3">
      <c r="B9101" s="10">
        <v>2024</v>
      </c>
      <c r="C9101" s="10" t="s">
        <v>15</v>
      </c>
      <c r="D9101" s="10" t="s">
        <v>16</v>
      </c>
      <c r="E9101" s="10" t="s">
        <v>35</v>
      </c>
      <c r="F9101" s="10" t="s">
        <v>30</v>
      </c>
      <c r="G9101" s="10" t="s">
        <v>19</v>
      </c>
      <c r="H9101" s="10" t="s">
        <v>27</v>
      </c>
      <c r="I9101" s="10" t="s">
        <v>21</v>
      </c>
      <c r="O9101" s="10">
        <f t="shared" si="142"/>
        <v>1</v>
      </c>
    </row>
    <row r="9102" spans="2:15" x14ac:dyDescent="0.3">
      <c r="B9102" s="10">
        <v>2021</v>
      </c>
      <c r="C9102" s="10" t="s">
        <v>36</v>
      </c>
      <c r="D9102" s="10" t="s">
        <v>42</v>
      </c>
      <c r="E9102" s="10" t="s">
        <v>17</v>
      </c>
      <c r="F9102" s="10" t="s">
        <v>30</v>
      </c>
      <c r="G9102" s="10" t="s">
        <v>40</v>
      </c>
      <c r="H9102" s="10" t="s">
        <v>34</v>
      </c>
      <c r="I9102" s="10" t="s">
        <v>28</v>
      </c>
      <c r="O9102" s="10">
        <f t="shared" si="142"/>
        <v>1</v>
      </c>
    </row>
    <row r="9103" spans="2:15" x14ac:dyDescent="0.3">
      <c r="B9103" s="10">
        <v>2024</v>
      </c>
      <c r="C9103" s="10" t="s">
        <v>36</v>
      </c>
      <c r="D9103" s="10" t="s">
        <v>31</v>
      </c>
      <c r="E9103" s="10" t="s">
        <v>17</v>
      </c>
      <c r="F9103" s="10" t="s">
        <v>18</v>
      </c>
      <c r="G9103" s="10" t="s">
        <v>44</v>
      </c>
      <c r="H9103" s="10" t="s">
        <v>27</v>
      </c>
      <c r="I9103" s="10" t="s">
        <v>21</v>
      </c>
      <c r="O9103" s="10">
        <f t="shared" si="142"/>
        <v>1</v>
      </c>
    </row>
    <row r="9104" spans="2:15" x14ac:dyDescent="0.3">
      <c r="B9104" s="10">
        <v>2023</v>
      </c>
      <c r="C9104" s="10" t="s">
        <v>36</v>
      </c>
      <c r="D9104" s="10" t="s">
        <v>37</v>
      </c>
      <c r="E9104" s="10" t="s">
        <v>35</v>
      </c>
      <c r="F9104" s="10" t="s">
        <v>30</v>
      </c>
      <c r="G9104" s="10" t="s">
        <v>19</v>
      </c>
      <c r="H9104" s="10" t="s">
        <v>39</v>
      </c>
      <c r="I9104" s="10" t="s">
        <v>28</v>
      </c>
      <c r="O9104" s="10">
        <f t="shared" si="142"/>
        <v>1</v>
      </c>
    </row>
    <row r="9105" spans="2:15" x14ac:dyDescent="0.3">
      <c r="B9105" s="10">
        <v>2020</v>
      </c>
      <c r="C9105" s="10" t="s">
        <v>36</v>
      </c>
      <c r="D9105" s="10" t="s">
        <v>33</v>
      </c>
      <c r="E9105" s="10" t="s">
        <v>17</v>
      </c>
      <c r="F9105" s="10" t="s">
        <v>18</v>
      </c>
      <c r="G9105" s="10" t="s">
        <v>26</v>
      </c>
      <c r="H9105" s="10" t="s">
        <v>27</v>
      </c>
      <c r="I9105" s="10" t="s">
        <v>28</v>
      </c>
      <c r="O9105" s="10">
        <f t="shared" si="142"/>
        <v>1</v>
      </c>
    </row>
    <row r="9106" spans="2:15" x14ac:dyDescent="0.3">
      <c r="B9106" s="10">
        <v>2025</v>
      </c>
      <c r="C9106" s="10" t="s">
        <v>41</v>
      </c>
      <c r="D9106" s="10" t="s">
        <v>33</v>
      </c>
      <c r="E9106" s="10" t="s">
        <v>24</v>
      </c>
      <c r="F9106" s="10" t="s">
        <v>25</v>
      </c>
      <c r="G9106" s="10" t="s">
        <v>26</v>
      </c>
      <c r="H9106" s="10" t="s">
        <v>27</v>
      </c>
      <c r="I9106" s="10" t="s">
        <v>34</v>
      </c>
      <c r="O9106" s="10">
        <f t="shared" si="142"/>
        <v>1</v>
      </c>
    </row>
    <row r="9107" spans="2:15" x14ac:dyDescent="0.3">
      <c r="B9107" s="10">
        <v>2020</v>
      </c>
      <c r="C9107" s="10" t="s">
        <v>29</v>
      </c>
      <c r="D9107" s="10" t="s">
        <v>42</v>
      </c>
      <c r="E9107" s="10" t="s">
        <v>24</v>
      </c>
      <c r="F9107" s="10" t="s">
        <v>18</v>
      </c>
      <c r="G9107" s="10" t="s">
        <v>40</v>
      </c>
      <c r="H9107" s="10" t="s">
        <v>39</v>
      </c>
      <c r="I9107" s="10" t="s">
        <v>21</v>
      </c>
      <c r="O9107" s="10">
        <f t="shared" si="142"/>
        <v>1</v>
      </c>
    </row>
    <row r="9108" spans="2:15" x14ac:dyDescent="0.3">
      <c r="B9108" s="10">
        <v>2022</v>
      </c>
      <c r="C9108" s="10" t="s">
        <v>22</v>
      </c>
      <c r="D9108" s="10" t="s">
        <v>16</v>
      </c>
      <c r="E9108" s="10" t="s">
        <v>35</v>
      </c>
      <c r="F9108" s="10" t="s">
        <v>18</v>
      </c>
      <c r="G9108" s="10" t="s">
        <v>19</v>
      </c>
      <c r="H9108" s="10" t="s">
        <v>20</v>
      </c>
      <c r="I9108" s="10" t="s">
        <v>28</v>
      </c>
      <c r="O9108" s="10">
        <f t="shared" si="142"/>
        <v>1</v>
      </c>
    </row>
    <row r="9109" spans="2:15" x14ac:dyDescent="0.3">
      <c r="B9109" s="10">
        <v>2022</v>
      </c>
      <c r="C9109" s="10" t="s">
        <v>22</v>
      </c>
      <c r="D9109" s="10" t="s">
        <v>31</v>
      </c>
      <c r="E9109" s="10" t="s">
        <v>35</v>
      </c>
      <c r="F9109" s="10" t="s">
        <v>25</v>
      </c>
      <c r="G9109" s="10" t="s">
        <v>26</v>
      </c>
      <c r="H9109" s="10" t="s">
        <v>34</v>
      </c>
      <c r="I9109" s="10" t="s">
        <v>21</v>
      </c>
      <c r="O9109" s="10">
        <f t="shared" si="142"/>
        <v>1</v>
      </c>
    </row>
    <row r="9110" spans="2:15" x14ac:dyDescent="0.3">
      <c r="B9110" s="10">
        <v>2024</v>
      </c>
      <c r="C9110" s="10" t="s">
        <v>41</v>
      </c>
      <c r="D9110" s="10" t="s">
        <v>31</v>
      </c>
      <c r="E9110" s="10" t="s">
        <v>35</v>
      </c>
      <c r="F9110" s="10" t="s">
        <v>18</v>
      </c>
      <c r="G9110" s="10" t="s">
        <v>44</v>
      </c>
      <c r="H9110" s="10" t="s">
        <v>27</v>
      </c>
      <c r="I9110" s="10" t="s">
        <v>21</v>
      </c>
      <c r="O9110" s="10">
        <f t="shared" si="142"/>
        <v>1</v>
      </c>
    </row>
    <row r="9111" spans="2:15" x14ac:dyDescent="0.3">
      <c r="B9111" s="10">
        <v>2022</v>
      </c>
      <c r="C9111" s="10" t="s">
        <v>36</v>
      </c>
      <c r="D9111" s="10" t="s">
        <v>23</v>
      </c>
      <c r="E9111" s="10" t="s">
        <v>24</v>
      </c>
      <c r="F9111" s="10" t="s">
        <v>18</v>
      </c>
      <c r="G9111" s="10" t="s">
        <v>44</v>
      </c>
      <c r="H9111" s="10" t="s">
        <v>27</v>
      </c>
      <c r="I9111" s="10" t="s">
        <v>21</v>
      </c>
      <c r="O9111" s="10">
        <f t="shared" si="142"/>
        <v>1</v>
      </c>
    </row>
    <row r="9112" spans="2:15" x14ac:dyDescent="0.3">
      <c r="B9112" s="10">
        <v>2022</v>
      </c>
      <c r="C9112" s="10" t="s">
        <v>22</v>
      </c>
      <c r="D9112" s="10" t="s">
        <v>23</v>
      </c>
      <c r="E9112" s="10" t="s">
        <v>17</v>
      </c>
      <c r="F9112" s="10" t="s">
        <v>18</v>
      </c>
      <c r="G9112" s="10" t="s">
        <v>44</v>
      </c>
      <c r="H9112" s="10" t="s">
        <v>20</v>
      </c>
      <c r="I9112" s="10" t="s">
        <v>21</v>
      </c>
      <c r="O9112" s="10">
        <f t="shared" si="142"/>
        <v>1</v>
      </c>
    </row>
    <row r="9113" spans="2:15" x14ac:dyDescent="0.3">
      <c r="B9113" s="10">
        <v>2025</v>
      </c>
      <c r="C9113" s="10" t="s">
        <v>45</v>
      </c>
      <c r="D9113" s="10" t="s">
        <v>37</v>
      </c>
      <c r="E9113" s="10" t="s">
        <v>24</v>
      </c>
      <c r="F9113" s="10" t="s">
        <v>18</v>
      </c>
      <c r="G9113" s="10" t="s">
        <v>26</v>
      </c>
      <c r="H9113" s="10" t="s">
        <v>20</v>
      </c>
      <c r="I9113" s="10" t="s">
        <v>34</v>
      </c>
      <c r="O9113" s="10">
        <f t="shared" si="142"/>
        <v>1</v>
      </c>
    </row>
    <row r="9114" spans="2:15" x14ac:dyDescent="0.3">
      <c r="B9114" s="10">
        <v>2022</v>
      </c>
      <c r="C9114" s="10" t="s">
        <v>45</v>
      </c>
      <c r="D9114" s="10" t="s">
        <v>31</v>
      </c>
      <c r="E9114" s="10" t="s">
        <v>35</v>
      </c>
      <c r="F9114" s="10" t="s">
        <v>18</v>
      </c>
      <c r="G9114" s="10" t="s">
        <v>19</v>
      </c>
      <c r="H9114" s="10" t="s">
        <v>27</v>
      </c>
      <c r="I9114" s="10" t="s">
        <v>28</v>
      </c>
      <c r="O9114" s="10">
        <f t="shared" si="142"/>
        <v>1</v>
      </c>
    </row>
    <row r="9115" spans="2:15" x14ac:dyDescent="0.3">
      <c r="B9115" s="10">
        <v>2023</v>
      </c>
      <c r="C9115" s="10" t="s">
        <v>41</v>
      </c>
      <c r="D9115" s="10" t="s">
        <v>37</v>
      </c>
      <c r="E9115" s="10" t="s">
        <v>24</v>
      </c>
      <c r="F9115" s="10" t="s">
        <v>30</v>
      </c>
      <c r="G9115" s="10" t="s">
        <v>26</v>
      </c>
      <c r="H9115" s="10" t="s">
        <v>20</v>
      </c>
      <c r="I9115" s="10" t="s">
        <v>28</v>
      </c>
      <c r="O9115" s="10">
        <f t="shared" si="142"/>
        <v>1</v>
      </c>
    </row>
    <row r="9116" spans="2:15" x14ac:dyDescent="0.3">
      <c r="B9116" s="10">
        <v>2020</v>
      </c>
      <c r="C9116" s="10" t="s">
        <v>36</v>
      </c>
      <c r="D9116" s="10" t="s">
        <v>42</v>
      </c>
      <c r="E9116" s="10" t="s">
        <v>35</v>
      </c>
      <c r="F9116" s="10" t="s">
        <v>25</v>
      </c>
      <c r="G9116" s="10" t="s">
        <v>38</v>
      </c>
      <c r="H9116" s="10" t="s">
        <v>39</v>
      </c>
      <c r="I9116" s="10" t="s">
        <v>28</v>
      </c>
      <c r="O9116" s="10">
        <f t="shared" si="142"/>
        <v>1</v>
      </c>
    </row>
    <row r="9117" spans="2:15" x14ac:dyDescent="0.3">
      <c r="B9117" s="10">
        <v>2021</v>
      </c>
      <c r="C9117" s="10" t="s">
        <v>45</v>
      </c>
      <c r="D9117" s="10" t="s">
        <v>42</v>
      </c>
      <c r="E9117" s="10" t="s">
        <v>35</v>
      </c>
      <c r="F9117" s="10" t="s">
        <v>25</v>
      </c>
      <c r="G9117" s="10" t="s">
        <v>19</v>
      </c>
      <c r="H9117" s="10" t="s">
        <v>20</v>
      </c>
      <c r="I9117" s="10" t="s">
        <v>28</v>
      </c>
      <c r="O9117" s="10">
        <f t="shared" si="142"/>
        <v>1</v>
      </c>
    </row>
    <row r="9118" spans="2:15" x14ac:dyDescent="0.3">
      <c r="B9118" s="10">
        <v>2023</v>
      </c>
      <c r="C9118" s="10" t="s">
        <v>45</v>
      </c>
      <c r="D9118" s="10" t="s">
        <v>42</v>
      </c>
      <c r="E9118" s="10" t="s">
        <v>24</v>
      </c>
      <c r="F9118" s="10" t="s">
        <v>25</v>
      </c>
      <c r="G9118" s="10" t="s">
        <v>44</v>
      </c>
      <c r="H9118" s="10" t="s">
        <v>20</v>
      </c>
      <c r="I9118" s="10" t="s">
        <v>28</v>
      </c>
      <c r="O9118" s="10">
        <f t="shared" si="142"/>
        <v>1</v>
      </c>
    </row>
    <row r="9119" spans="2:15" x14ac:dyDescent="0.3">
      <c r="B9119" s="10">
        <v>2026</v>
      </c>
      <c r="C9119" s="10" t="s">
        <v>45</v>
      </c>
      <c r="D9119" s="10" t="s">
        <v>31</v>
      </c>
      <c r="E9119" s="10" t="s">
        <v>17</v>
      </c>
      <c r="F9119" s="10" t="s">
        <v>18</v>
      </c>
      <c r="G9119" s="10" t="s">
        <v>40</v>
      </c>
      <c r="H9119" s="10" t="s">
        <v>27</v>
      </c>
      <c r="I9119" s="10" t="s">
        <v>34</v>
      </c>
      <c r="O9119" s="10">
        <f t="shared" si="142"/>
        <v>1</v>
      </c>
    </row>
    <row r="9120" spans="2:15" x14ac:dyDescent="0.3">
      <c r="B9120" s="10">
        <v>2024</v>
      </c>
      <c r="C9120" s="10" t="s">
        <v>36</v>
      </c>
      <c r="D9120" s="10" t="s">
        <v>16</v>
      </c>
      <c r="E9120" s="10" t="s">
        <v>17</v>
      </c>
      <c r="F9120" s="10" t="s">
        <v>30</v>
      </c>
      <c r="G9120" s="10" t="s">
        <v>38</v>
      </c>
      <c r="H9120" s="10" t="s">
        <v>20</v>
      </c>
      <c r="I9120" s="10" t="s">
        <v>28</v>
      </c>
      <c r="O9120" s="10">
        <f t="shared" si="142"/>
        <v>1</v>
      </c>
    </row>
    <row r="9121" spans="2:15" x14ac:dyDescent="0.3">
      <c r="B9121" s="10">
        <v>2025</v>
      </c>
      <c r="C9121" s="10" t="s">
        <v>36</v>
      </c>
      <c r="D9121" s="10" t="s">
        <v>16</v>
      </c>
      <c r="E9121" s="10" t="s">
        <v>35</v>
      </c>
      <c r="F9121" s="10" t="s">
        <v>25</v>
      </c>
      <c r="G9121" s="10" t="s">
        <v>32</v>
      </c>
      <c r="H9121" s="10" t="s">
        <v>34</v>
      </c>
      <c r="I9121" s="10" t="s">
        <v>28</v>
      </c>
      <c r="O9121" s="10">
        <f t="shared" si="142"/>
        <v>1</v>
      </c>
    </row>
    <row r="9122" spans="2:15" x14ac:dyDescent="0.3">
      <c r="B9122" s="10">
        <v>2023</v>
      </c>
      <c r="C9122" s="10" t="s">
        <v>29</v>
      </c>
      <c r="D9122" s="10" t="s">
        <v>33</v>
      </c>
      <c r="E9122" s="10" t="s">
        <v>35</v>
      </c>
      <c r="F9122" s="10" t="s">
        <v>18</v>
      </c>
      <c r="G9122" s="10" t="s">
        <v>40</v>
      </c>
      <c r="H9122" s="10" t="s">
        <v>27</v>
      </c>
      <c r="I9122" s="10" t="s">
        <v>34</v>
      </c>
      <c r="O9122" s="10">
        <f t="shared" si="142"/>
        <v>1</v>
      </c>
    </row>
    <row r="9123" spans="2:15" x14ac:dyDescent="0.3">
      <c r="B9123" s="10">
        <v>2022</v>
      </c>
      <c r="C9123" s="10" t="s">
        <v>22</v>
      </c>
      <c r="D9123" s="10" t="s">
        <v>31</v>
      </c>
      <c r="E9123" s="10" t="s">
        <v>24</v>
      </c>
      <c r="F9123" s="10" t="s">
        <v>18</v>
      </c>
      <c r="G9123" s="10" t="s">
        <v>26</v>
      </c>
      <c r="H9123" s="10" t="s">
        <v>34</v>
      </c>
      <c r="I9123" s="10" t="s">
        <v>28</v>
      </c>
      <c r="O9123" s="10">
        <f t="shared" si="142"/>
        <v>1</v>
      </c>
    </row>
    <row r="9124" spans="2:15" x14ac:dyDescent="0.3">
      <c r="B9124" s="10">
        <v>2025</v>
      </c>
      <c r="C9124" s="10" t="s">
        <v>15</v>
      </c>
      <c r="D9124" s="10" t="s">
        <v>16</v>
      </c>
      <c r="E9124" s="10" t="s">
        <v>35</v>
      </c>
      <c r="F9124" s="10" t="s">
        <v>25</v>
      </c>
      <c r="G9124" s="10" t="s">
        <v>19</v>
      </c>
      <c r="H9124" s="10" t="s">
        <v>20</v>
      </c>
      <c r="I9124" s="10" t="s">
        <v>21</v>
      </c>
      <c r="O9124" s="10">
        <f t="shared" si="142"/>
        <v>1</v>
      </c>
    </row>
    <row r="9125" spans="2:15" x14ac:dyDescent="0.3">
      <c r="B9125" s="10">
        <v>2025</v>
      </c>
      <c r="C9125" s="10" t="s">
        <v>45</v>
      </c>
      <c r="D9125" s="10" t="s">
        <v>31</v>
      </c>
      <c r="E9125" s="10" t="s">
        <v>24</v>
      </c>
      <c r="F9125" s="10" t="s">
        <v>25</v>
      </c>
      <c r="G9125" s="10" t="s">
        <v>38</v>
      </c>
      <c r="H9125" s="10" t="s">
        <v>39</v>
      </c>
      <c r="I9125" s="10" t="s">
        <v>28</v>
      </c>
      <c r="O9125" s="10">
        <f t="shared" si="142"/>
        <v>1</v>
      </c>
    </row>
    <row r="9126" spans="2:15" x14ac:dyDescent="0.3">
      <c r="B9126" s="10">
        <v>2020</v>
      </c>
      <c r="C9126" s="10" t="s">
        <v>36</v>
      </c>
      <c r="D9126" s="10" t="s">
        <v>16</v>
      </c>
      <c r="E9126" s="10" t="s">
        <v>35</v>
      </c>
      <c r="F9126" s="10" t="s">
        <v>18</v>
      </c>
      <c r="G9126" s="10" t="s">
        <v>19</v>
      </c>
      <c r="H9126" s="10" t="s">
        <v>34</v>
      </c>
      <c r="I9126" s="10" t="s">
        <v>21</v>
      </c>
      <c r="O9126" s="10">
        <f t="shared" si="142"/>
        <v>1</v>
      </c>
    </row>
    <row r="9127" spans="2:15" x14ac:dyDescent="0.3">
      <c r="B9127" s="10">
        <v>2026</v>
      </c>
      <c r="C9127" s="10" t="s">
        <v>22</v>
      </c>
      <c r="D9127" s="10" t="s">
        <v>23</v>
      </c>
      <c r="E9127" s="10" t="s">
        <v>17</v>
      </c>
      <c r="F9127" s="10" t="s">
        <v>30</v>
      </c>
      <c r="G9127" s="10" t="s">
        <v>19</v>
      </c>
      <c r="H9127" s="10" t="s">
        <v>39</v>
      </c>
      <c r="I9127" s="10" t="s">
        <v>34</v>
      </c>
      <c r="O9127" s="10">
        <f t="shared" si="142"/>
        <v>1</v>
      </c>
    </row>
    <row r="9128" spans="2:15" x14ac:dyDescent="0.3">
      <c r="B9128" s="10">
        <v>2025</v>
      </c>
      <c r="C9128" s="10" t="s">
        <v>43</v>
      </c>
      <c r="D9128" s="10" t="s">
        <v>33</v>
      </c>
      <c r="E9128" s="10" t="s">
        <v>35</v>
      </c>
      <c r="F9128" s="10" t="s">
        <v>18</v>
      </c>
      <c r="G9128" s="10" t="s">
        <v>19</v>
      </c>
      <c r="H9128" s="10" t="s">
        <v>20</v>
      </c>
      <c r="I9128" s="10" t="s">
        <v>28</v>
      </c>
      <c r="O9128" s="10">
        <f t="shared" si="142"/>
        <v>1</v>
      </c>
    </row>
    <row r="9129" spans="2:15" x14ac:dyDescent="0.3">
      <c r="B9129" s="10">
        <v>2024</v>
      </c>
      <c r="C9129" s="10" t="s">
        <v>41</v>
      </c>
      <c r="D9129" s="10" t="s">
        <v>37</v>
      </c>
      <c r="E9129" s="10" t="s">
        <v>17</v>
      </c>
      <c r="F9129" s="10" t="s">
        <v>25</v>
      </c>
      <c r="G9129" s="10" t="s">
        <v>40</v>
      </c>
      <c r="H9129" s="10" t="s">
        <v>27</v>
      </c>
      <c r="I9129" s="10" t="s">
        <v>21</v>
      </c>
      <c r="O9129" s="10">
        <f t="shared" si="142"/>
        <v>1</v>
      </c>
    </row>
    <row r="9130" spans="2:15" x14ac:dyDescent="0.3">
      <c r="B9130" s="10">
        <v>2023</v>
      </c>
      <c r="C9130" s="10" t="s">
        <v>43</v>
      </c>
      <c r="D9130" s="10" t="s">
        <v>37</v>
      </c>
      <c r="E9130" s="10" t="s">
        <v>35</v>
      </c>
      <c r="F9130" s="10" t="s">
        <v>25</v>
      </c>
      <c r="G9130" s="10" t="s">
        <v>38</v>
      </c>
      <c r="H9130" s="10" t="s">
        <v>20</v>
      </c>
      <c r="I9130" s="10" t="s">
        <v>34</v>
      </c>
      <c r="O9130" s="10">
        <f t="shared" si="142"/>
        <v>1</v>
      </c>
    </row>
    <row r="9131" spans="2:15" x14ac:dyDescent="0.3">
      <c r="B9131" s="10">
        <v>2025</v>
      </c>
      <c r="C9131" s="10" t="s">
        <v>41</v>
      </c>
      <c r="D9131" s="10" t="s">
        <v>16</v>
      </c>
      <c r="E9131" s="10" t="s">
        <v>17</v>
      </c>
      <c r="F9131" s="10" t="s">
        <v>18</v>
      </c>
      <c r="G9131" s="10" t="s">
        <v>38</v>
      </c>
      <c r="H9131" s="10" t="s">
        <v>39</v>
      </c>
      <c r="I9131" s="10" t="s">
        <v>28</v>
      </c>
      <c r="O9131" s="10">
        <f t="shared" si="142"/>
        <v>1</v>
      </c>
    </row>
    <row r="9132" spans="2:15" x14ac:dyDescent="0.3">
      <c r="B9132" s="10">
        <v>2020</v>
      </c>
      <c r="C9132" s="10" t="s">
        <v>29</v>
      </c>
      <c r="D9132" s="10" t="s">
        <v>16</v>
      </c>
      <c r="E9132" s="10" t="s">
        <v>17</v>
      </c>
      <c r="F9132" s="10" t="s">
        <v>30</v>
      </c>
      <c r="G9132" s="10" t="s">
        <v>19</v>
      </c>
      <c r="H9132" s="10" t="s">
        <v>20</v>
      </c>
      <c r="I9132" s="10" t="s">
        <v>21</v>
      </c>
      <c r="O9132" s="10">
        <f t="shared" si="142"/>
        <v>1</v>
      </c>
    </row>
    <row r="9133" spans="2:15" x14ac:dyDescent="0.3">
      <c r="B9133" s="10">
        <v>2023</v>
      </c>
      <c r="C9133" s="10" t="s">
        <v>29</v>
      </c>
      <c r="D9133" s="10" t="s">
        <v>42</v>
      </c>
      <c r="E9133" s="10" t="s">
        <v>17</v>
      </c>
      <c r="F9133" s="10" t="s">
        <v>25</v>
      </c>
      <c r="G9133" s="10" t="s">
        <v>40</v>
      </c>
      <c r="H9133" s="10" t="s">
        <v>34</v>
      </c>
      <c r="I9133" s="10" t="s">
        <v>34</v>
      </c>
      <c r="O9133" s="10">
        <f t="shared" si="142"/>
        <v>1</v>
      </c>
    </row>
    <row r="9134" spans="2:15" x14ac:dyDescent="0.3">
      <c r="B9134" s="10">
        <v>2024</v>
      </c>
      <c r="C9134" s="10" t="s">
        <v>41</v>
      </c>
      <c r="D9134" s="10" t="s">
        <v>31</v>
      </c>
      <c r="E9134" s="10" t="s">
        <v>24</v>
      </c>
      <c r="F9134" s="10" t="s">
        <v>30</v>
      </c>
      <c r="G9134" s="10" t="s">
        <v>44</v>
      </c>
      <c r="H9134" s="10" t="s">
        <v>27</v>
      </c>
      <c r="I9134" s="10" t="s">
        <v>21</v>
      </c>
      <c r="O9134" s="10">
        <f t="shared" si="142"/>
        <v>1</v>
      </c>
    </row>
    <row r="9135" spans="2:15" x14ac:dyDescent="0.3">
      <c r="B9135" s="10">
        <v>2021</v>
      </c>
      <c r="C9135" s="10" t="s">
        <v>22</v>
      </c>
      <c r="D9135" s="10" t="s">
        <v>16</v>
      </c>
      <c r="E9135" s="10" t="s">
        <v>17</v>
      </c>
      <c r="F9135" s="10" t="s">
        <v>30</v>
      </c>
      <c r="G9135" s="10" t="s">
        <v>26</v>
      </c>
      <c r="H9135" s="10" t="s">
        <v>20</v>
      </c>
      <c r="I9135" s="10" t="s">
        <v>21</v>
      </c>
      <c r="O9135" s="10">
        <f t="shared" si="142"/>
        <v>1</v>
      </c>
    </row>
    <row r="9136" spans="2:15" x14ac:dyDescent="0.3">
      <c r="B9136" s="10">
        <v>2021</v>
      </c>
      <c r="C9136" s="10" t="s">
        <v>41</v>
      </c>
      <c r="D9136" s="10" t="s">
        <v>42</v>
      </c>
      <c r="E9136" s="10" t="s">
        <v>35</v>
      </c>
      <c r="F9136" s="10" t="s">
        <v>18</v>
      </c>
      <c r="G9136" s="10" t="s">
        <v>26</v>
      </c>
      <c r="H9136" s="10" t="s">
        <v>39</v>
      </c>
      <c r="I9136" s="10" t="s">
        <v>34</v>
      </c>
      <c r="O9136" s="10">
        <f t="shared" si="142"/>
        <v>1</v>
      </c>
    </row>
    <row r="9137" spans="2:15" x14ac:dyDescent="0.3">
      <c r="B9137" s="10">
        <v>2020</v>
      </c>
      <c r="C9137" s="10" t="s">
        <v>36</v>
      </c>
      <c r="D9137" s="10" t="s">
        <v>42</v>
      </c>
      <c r="E9137" s="10" t="s">
        <v>24</v>
      </c>
      <c r="F9137" s="10" t="s">
        <v>30</v>
      </c>
      <c r="G9137" s="10" t="s">
        <v>40</v>
      </c>
      <c r="H9137" s="10" t="s">
        <v>39</v>
      </c>
      <c r="I9137" s="10" t="s">
        <v>34</v>
      </c>
      <c r="O9137" s="10">
        <f t="shared" si="142"/>
        <v>1</v>
      </c>
    </row>
    <row r="9138" spans="2:15" x14ac:dyDescent="0.3">
      <c r="B9138" s="10">
        <v>2022</v>
      </c>
      <c r="C9138" s="10" t="s">
        <v>36</v>
      </c>
      <c r="D9138" s="10" t="s">
        <v>33</v>
      </c>
      <c r="E9138" s="10" t="s">
        <v>17</v>
      </c>
      <c r="F9138" s="10" t="s">
        <v>25</v>
      </c>
      <c r="G9138" s="10" t="s">
        <v>40</v>
      </c>
      <c r="H9138" s="10" t="s">
        <v>34</v>
      </c>
      <c r="I9138" s="10" t="s">
        <v>34</v>
      </c>
      <c r="O9138" s="10">
        <f t="shared" si="142"/>
        <v>1</v>
      </c>
    </row>
    <row r="9139" spans="2:15" x14ac:dyDescent="0.3">
      <c r="B9139" s="10">
        <v>2024</v>
      </c>
      <c r="C9139" s="10" t="s">
        <v>36</v>
      </c>
      <c r="D9139" s="10" t="s">
        <v>23</v>
      </c>
      <c r="E9139" s="10" t="s">
        <v>24</v>
      </c>
      <c r="F9139" s="10" t="s">
        <v>25</v>
      </c>
      <c r="G9139" s="10" t="s">
        <v>44</v>
      </c>
      <c r="H9139" s="10" t="s">
        <v>39</v>
      </c>
      <c r="I9139" s="10" t="s">
        <v>28</v>
      </c>
      <c r="O9139" s="10">
        <f t="shared" si="142"/>
        <v>1</v>
      </c>
    </row>
    <row r="9140" spans="2:15" x14ac:dyDescent="0.3">
      <c r="B9140" s="10">
        <v>2022</v>
      </c>
      <c r="C9140" s="10" t="s">
        <v>29</v>
      </c>
      <c r="D9140" s="10" t="s">
        <v>37</v>
      </c>
      <c r="E9140" s="10" t="s">
        <v>17</v>
      </c>
      <c r="F9140" s="10" t="s">
        <v>25</v>
      </c>
      <c r="G9140" s="10" t="s">
        <v>40</v>
      </c>
      <c r="H9140" s="10" t="s">
        <v>39</v>
      </c>
      <c r="I9140" s="10" t="s">
        <v>21</v>
      </c>
      <c r="O9140" s="10">
        <f t="shared" si="142"/>
        <v>1</v>
      </c>
    </row>
    <row r="9141" spans="2:15" x14ac:dyDescent="0.3">
      <c r="B9141" s="10">
        <v>2022</v>
      </c>
      <c r="C9141" s="10" t="s">
        <v>22</v>
      </c>
      <c r="D9141" s="10" t="s">
        <v>23</v>
      </c>
      <c r="E9141" s="10" t="s">
        <v>24</v>
      </c>
      <c r="F9141" s="10" t="s">
        <v>30</v>
      </c>
      <c r="G9141" s="10" t="s">
        <v>32</v>
      </c>
      <c r="H9141" s="10" t="s">
        <v>20</v>
      </c>
      <c r="I9141" s="10" t="s">
        <v>28</v>
      </c>
      <c r="O9141" s="10">
        <f t="shared" si="142"/>
        <v>1</v>
      </c>
    </row>
    <row r="9142" spans="2:15" x14ac:dyDescent="0.3">
      <c r="B9142" s="10">
        <v>2025</v>
      </c>
      <c r="C9142" s="10" t="s">
        <v>29</v>
      </c>
      <c r="D9142" s="10" t="s">
        <v>16</v>
      </c>
      <c r="E9142" s="10" t="s">
        <v>17</v>
      </c>
      <c r="F9142" s="10" t="s">
        <v>18</v>
      </c>
      <c r="G9142" s="10" t="s">
        <v>40</v>
      </c>
      <c r="H9142" s="10" t="s">
        <v>39</v>
      </c>
      <c r="I9142" s="10" t="s">
        <v>28</v>
      </c>
      <c r="O9142" s="10">
        <f t="shared" si="142"/>
        <v>1</v>
      </c>
    </row>
    <row r="9143" spans="2:15" x14ac:dyDescent="0.3">
      <c r="B9143" s="10">
        <v>2021</v>
      </c>
      <c r="C9143" s="10" t="s">
        <v>36</v>
      </c>
      <c r="D9143" s="10" t="s">
        <v>16</v>
      </c>
      <c r="E9143" s="10" t="s">
        <v>17</v>
      </c>
      <c r="F9143" s="10" t="s">
        <v>25</v>
      </c>
      <c r="G9143" s="10" t="s">
        <v>44</v>
      </c>
      <c r="H9143" s="10" t="s">
        <v>20</v>
      </c>
      <c r="I9143" s="10" t="s">
        <v>34</v>
      </c>
      <c r="O9143" s="10">
        <f t="shared" si="142"/>
        <v>1</v>
      </c>
    </row>
    <row r="9144" spans="2:15" x14ac:dyDescent="0.3">
      <c r="B9144" s="10">
        <v>2021</v>
      </c>
      <c r="C9144" s="10" t="s">
        <v>43</v>
      </c>
      <c r="D9144" s="10" t="s">
        <v>31</v>
      </c>
      <c r="E9144" s="10" t="s">
        <v>24</v>
      </c>
      <c r="F9144" s="10" t="s">
        <v>18</v>
      </c>
      <c r="G9144" s="10" t="s">
        <v>32</v>
      </c>
      <c r="H9144" s="10" t="s">
        <v>34</v>
      </c>
      <c r="I9144" s="10" t="s">
        <v>21</v>
      </c>
      <c r="O9144" s="10">
        <f t="shared" si="142"/>
        <v>1</v>
      </c>
    </row>
    <row r="9145" spans="2:15" x14ac:dyDescent="0.3">
      <c r="B9145" s="10">
        <v>2023</v>
      </c>
      <c r="C9145" s="10" t="s">
        <v>22</v>
      </c>
      <c r="D9145" s="10" t="s">
        <v>33</v>
      </c>
      <c r="E9145" s="10" t="s">
        <v>24</v>
      </c>
      <c r="F9145" s="10" t="s">
        <v>30</v>
      </c>
      <c r="G9145" s="10" t="s">
        <v>44</v>
      </c>
      <c r="H9145" s="10" t="s">
        <v>39</v>
      </c>
      <c r="I9145" s="10" t="s">
        <v>21</v>
      </c>
      <c r="O9145" s="10">
        <f t="shared" si="142"/>
        <v>1</v>
      </c>
    </row>
    <row r="9146" spans="2:15" x14ac:dyDescent="0.3">
      <c r="B9146" s="10">
        <v>2022</v>
      </c>
      <c r="C9146" s="10" t="s">
        <v>41</v>
      </c>
      <c r="D9146" s="10" t="s">
        <v>16</v>
      </c>
      <c r="E9146" s="10" t="s">
        <v>35</v>
      </c>
      <c r="F9146" s="10" t="s">
        <v>30</v>
      </c>
      <c r="G9146" s="10" t="s">
        <v>44</v>
      </c>
      <c r="H9146" s="10" t="s">
        <v>27</v>
      </c>
      <c r="I9146" s="10" t="s">
        <v>28</v>
      </c>
      <c r="O9146" s="10">
        <f t="shared" si="142"/>
        <v>1</v>
      </c>
    </row>
    <row r="9147" spans="2:15" x14ac:dyDescent="0.3">
      <c r="B9147" s="10">
        <v>2021</v>
      </c>
      <c r="C9147" s="10" t="s">
        <v>36</v>
      </c>
      <c r="D9147" s="10" t="s">
        <v>42</v>
      </c>
      <c r="E9147" s="10" t="s">
        <v>35</v>
      </c>
      <c r="F9147" s="10" t="s">
        <v>25</v>
      </c>
      <c r="G9147" s="10" t="s">
        <v>32</v>
      </c>
      <c r="H9147" s="10" t="s">
        <v>34</v>
      </c>
      <c r="I9147" s="10" t="s">
        <v>34</v>
      </c>
      <c r="O9147" s="10">
        <f t="shared" si="142"/>
        <v>1</v>
      </c>
    </row>
    <row r="9148" spans="2:15" x14ac:dyDescent="0.3">
      <c r="B9148" s="10">
        <v>2020</v>
      </c>
      <c r="C9148" s="10" t="s">
        <v>45</v>
      </c>
      <c r="D9148" s="10" t="s">
        <v>31</v>
      </c>
      <c r="E9148" s="10" t="s">
        <v>17</v>
      </c>
      <c r="F9148" s="10" t="s">
        <v>30</v>
      </c>
      <c r="G9148" s="10" t="s">
        <v>19</v>
      </c>
      <c r="H9148" s="10" t="s">
        <v>34</v>
      </c>
      <c r="I9148" s="10" t="s">
        <v>28</v>
      </c>
      <c r="O9148" s="10">
        <f t="shared" si="142"/>
        <v>1</v>
      </c>
    </row>
    <row r="9149" spans="2:15" x14ac:dyDescent="0.3">
      <c r="B9149" s="10">
        <v>2023</v>
      </c>
      <c r="C9149" s="10" t="s">
        <v>36</v>
      </c>
      <c r="D9149" s="10" t="s">
        <v>37</v>
      </c>
      <c r="E9149" s="10" t="s">
        <v>17</v>
      </c>
      <c r="F9149" s="10" t="s">
        <v>18</v>
      </c>
      <c r="G9149" s="10" t="s">
        <v>26</v>
      </c>
      <c r="H9149" s="10" t="s">
        <v>27</v>
      </c>
      <c r="I9149" s="10" t="s">
        <v>28</v>
      </c>
      <c r="O9149" s="10">
        <f t="shared" si="142"/>
        <v>1</v>
      </c>
    </row>
    <row r="9150" spans="2:15" x14ac:dyDescent="0.3">
      <c r="B9150" s="10">
        <v>2026</v>
      </c>
      <c r="C9150" s="10" t="s">
        <v>43</v>
      </c>
      <c r="D9150" s="10" t="s">
        <v>23</v>
      </c>
      <c r="E9150" s="10" t="s">
        <v>17</v>
      </c>
      <c r="F9150" s="10" t="s">
        <v>18</v>
      </c>
      <c r="G9150" s="10" t="s">
        <v>32</v>
      </c>
      <c r="H9150" s="10" t="s">
        <v>34</v>
      </c>
      <c r="I9150" s="10" t="s">
        <v>28</v>
      </c>
      <c r="O9150" s="10">
        <f t="shared" si="142"/>
        <v>1</v>
      </c>
    </row>
    <row r="9151" spans="2:15" x14ac:dyDescent="0.3">
      <c r="B9151" s="10">
        <v>2021</v>
      </c>
      <c r="C9151" s="10" t="s">
        <v>15</v>
      </c>
      <c r="D9151" s="10" t="s">
        <v>31</v>
      </c>
      <c r="E9151" s="10" t="s">
        <v>17</v>
      </c>
      <c r="F9151" s="10" t="s">
        <v>30</v>
      </c>
      <c r="G9151" s="10" t="s">
        <v>44</v>
      </c>
      <c r="H9151" s="10" t="s">
        <v>39</v>
      </c>
      <c r="I9151" s="10" t="s">
        <v>28</v>
      </c>
      <c r="O9151" s="10">
        <f t="shared" si="142"/>
        <v>1</v>
      </c>
    </row>
    <row r="9152" spans="2:15" x14ac:dyDescent="0.3">
      <c r="B9152" s="10">
        <v>2022</v>
      </c>
      <c r="C9152" s="10" t="s">
        <v>29</v>
      </c>
      <c r="D9152" s="10" t="s">
        <v>42</v>
      </c>
      <c r="E9152" s="10" t="s">
        <v>35</v>
      </c>
      <c r="F9152" s="10" t="s">
        <v>25</v>
      </c>
      <c r="G9152" s="10" t="s">
        <v>26</v>
      </c>
      <c r="H9152" s="10" t="s">
        <v>39</v>
      </c>
      <c r="I9152" s="10" t="s">
        <v>28</v>
      </c>
      <c r="O9152" s="10">
        <f t="shared" si="142"/>
        <v>1</v>
      </c>
    </row>
    <row r="9153" spans="2:15" x14ac:dyDescent="0.3">
      <c r="B9153" s="10">
        <v>2021</v>
      </c>
      <c r="C9153" s="10" t="s">
        <v>36</v>
      </c>
      <c r="D9153" s="10" t="s">
        <v>33</v>
      </c>
      <c r="E9153" s="10" t="s">
        <v>35</v>
      </c>
      <c r="F9153" s="10" t="s">
        <v>30</v>
      </c>
      <c r="G9153" s="10" t="s">
        <v>32</v>
      </c>
      <c r="H9153" s="10" t="s">
        <v>20</v>
      </c>
      <c r="I9153" s="10" t="s">
        <v>28</v>
      </c>
      <c r="O9153" s="10">
        <f t="shared" si="142"/>
        <v>1</v>
      </c>
    </row>
    <row r="9154" spans="2:15" x14ac:dyDescent="0.3">
      <c r="B9154" s="10">
        <v>2020</v>
      </c>
      <c r="C9154" s="10" t="s">
        <v>43</v>
      </c>
      <c r="D9154" s="10" t="s">
        <v>42</v>
      </c>
      <c r="E9154" s="10" t="s">
        <v>35</v>
      </c>
      <c r="F9154" s="10" t="s">
        <v>18</v>
      </c>
      <c r="G9154" s="10" t="s">
        <v>40</v>
      </c>
      <c r="H9154" s="10" t="s">
        <v>34</v>
      </c>
      <c r="I9154" s="10" t="s">
        <v>34</v>
      </c>
      <c r="O9154" s="10">
        <f t="shared" si="142"/>
        <v>1</v>
      </c>
    </row>
    <row r="9155" spans="2:15" x14ac:dyDescent="0.3">
      <c r="B9155" s="10">
        <v>2021</v>
      </c>
      <c r="C9155" s="10" t="s">
        <v>41</v>
      </c>
      <c r="D9155" s="10" t="s">
        <v>42</v>
      </c>
      <c r="E9155" s="10" t="s">
        <v>17</v>
      </c>
      <c r="F9155" s="10" t="s">
        <v>18</v>
      </c>
      <c r="G9155" s="10" t="s">
        <v>19</v>
      </c>
      <c r="H9155" s="10" t="s">
        <v>20</v>
      </c>
      <c r="I9155" s="10" t="s">
        <v>34</v>
      </c>
      <c r="O9155" s="10">
        <f t="shared" si="142"/>
        <v>1</v>
      </c>
    </row>
    <row r="9156" spans="2:15" x14ac:dyDescent="0.3">
      <c r="B9156" s="10">
        <v>2026</v>
      </c>
      <c r="C9156" s="10" t="s">
        <v>22</v>
      </c>
      <c r="D9156" s="10" t="s">
        <v>42</v>
      </c>
      <c r="E9156" s="10" t="s">
        <v>17</v>
      </c>
      <c r="F9156" s="10" t="s">
        <v>25</v>
      </c>
      <c r="G9156" s="10" t="s">
        <v>19</v>
      </c>
      <c r="H9156" s="10" t="s">
        <v>27</v>
      </c>
      <c r="I9156" s="10" t="s">
        <v>28</v>
      </c>
      <c r="O9156" s="10">
        <f t="shared" si="142"/>
        <v>1</v>
      </c>
    </row>
    <row r="9157" spans="2:15" x14ac:dyDescent="0.3">
      <c r="B9157" s="10">
        <v>2020</v>
      </c>
      <c r="C9157" s="10" t="s">
        <v>41</v>
      </c>
      <c r="D9157" s="10" t="s">
        <v>42</v>
      </c>
      <c r="E9157" s="10" t="s">
        <v>17</v>
      </c>
      <c r="F9157" s="10" t="s">
        <v>25</v>
      </c>
      <c r="G9157" s="10" t="s">
        <v>32</v>
      </c>
      <c r="H9157" s="10" t="s">
        <v>27</v>
      </c>
      <c r="I9157" s="10" t="s">
        <v>28</v>
      </c>
      <c r="O9157" s="10">
        <f t="shared" ref="O9157:O9220" si="143">SUBTOTAL(103,B9157)</f>
        <v>1</v>
      </c>
    </row>
    <row r="9158" spans="2:15" x14ac:dyDescent="0.3">
      <c r="B9158" s="10">
        <v>2024</v>
      </c>
      <c r="C9158" s="10" t="s">
        <v>43</v>
      </c>
      <c r="D9158" s="10" t="s">
        <v>23</v>
      </c>
      <c r="E9158" s="10" t="s">
        <v>24</v>
      </c>
      <c r="F9158" s="10" t="s">
        <v>25</v>
      </c>
      <c r="G9158" s="10" t="s">
        <v>19</v>
      </c>
      <c r="H9158" s="10" t="s">
        <v>39</v>
      </c>
      <c r="I9158" s="10" t="s">
        <v>28</v>
      </c>
      <c r="O9158" s="10">
        <f t="shared" si="143"/>
        <v>1</v>
      </c>
    </row>
    <row r="9159" spans="2:15" x14ac:dyDescent="0.3">
      <c r="B9159" s="10">
        <v>2023</v>
      </c>
      <c r="C9159" s="10" t="s">
        <v>45</v>
      </c>
      <c r="D9159" s="10" t="s">
        <v>33</v>
      </c>
      <c r="E9159" s="10" t="s">
        <v>35</v>
      </c>
      <c r="F9159" s="10" t="s">
        <v>25</v>
      </c>
      <c r="G9159" s="10" t="s">
        <v>40</v>
      </c>
      <c r="H9159" s="10" t="s">
        <v>39</v>
      </c>
      <c r="I9159" s="10" t="s">
        <v>28</v>
      </c>
      <c r="O9159" s="10">
        <f t="shared" si="143"/>
        <v>1</v>
      </c>
    </row>
    <row r="9160" spans="2:15" x14ac:dyDescent="0.3">
      <c r="B9160" s="10">
        <v>2025</v>
      </c>
      <c r="C9160" s="10" t="s">
        <v>45</v>
      </c>
      <c r="D9160" s="10" t="s">
        <v>42</v>
      </c>
      <c r="E9160" s="10" t="s">
        <v>17</v>
      </c>
      <c r="F9160" s="10" t="s">
        <v>25</v>
      </c>
      <c r="G9160" s="10" t="s">
        <v>44</v>
      </c>
      <c r="H9160" s="10" t="s">
        <v>27</v>
      </c>
      <c r="I9160" s="10" t="s">
        <v>28</v>
      </c>
      <c r="O9160" s="10">
        <f t="shared" si="143"/>
        <v>1</v>
      </c>
    </row>
    <row r="9161" spans="2:15" x14ac:dyDescent="0.3">
      <c r="B9161" s="10">
        <v>2024</v>
      </c>
      <c r="C9161" s="10" t="s">
        <v>43</v>
      </c>
      <c r="D9161" s="10" t="s">
        <v>42</v>
      </c>
      <c r="E9161" s="10" t="s">
        <v>24</v>
      </c>
      <c r="F9161" s="10" t="s">
        <v>25</v>
      </c>
      <c r="G9161" s="10" t="s">
        <v>26</v>
      </c>
      <c r="H9161" s="10" t="s">
        <v>27</v>
      </c>
      <c r="I9161" s="10" t="s">
        <v>34</v>
      </c>
      <c r="O9161" s="10">
        <f t="shared" si="143"/>
        <v>1</v>
      </c>
    </row>
    <row r="9162" spans="2:15" x14ac:dyDescent="0.3">
      <c r="B9162" s="10">
        <v>2026</v>
      </c>
      <c r="C9162" s="10" t="s">
        <v>15</v>
      </c>
      <c r="D9162" s="10" t="s">
        <v>31</v>
      </c>
      <c r="E9162" s="10" t="s">
        <v>35</v>
      </c>
      <c r="F9162" s="10" t="s">
        <v>25</v>
      </c>
      <c r="G9162" s="10" t="s">
        <v>32</v>
      </c>
      <c r="H9162" s="10" t="s">
        <v>20</v>
      </c>
      <c r="I9162" s="10" t="s">
        <v>34</v>
      </c>
      <c r="O9162" s="10">
        <f t="shared" si="143"/>
        <v>1</v>
      </c>
    </row>
    <row r="9163" spans="2:15" x14ac:dyDescent="0.3">
      <c r="B9163" s="10">
        <v>2025</v>
      </c>
      <c r="C9163" s="10" t="s">
        <v>45</v>
      </c>
      <c r="D9163" s="10" t="s">
        <v>23</v>
      </c>
      <c r="E9163" s="10" t="s">
        <v>24</v>
      </c>
      <c r="F9163" s="10" t="s">
        <v>30</v>
      </c>
      <c r="G9163" s="10" t="s">
        <v>44</v>
      </c>
      <c r="H9163" s="10" t="s">
        <v>34</v>
      </c>
      <c r="I9163" s="10" t="s">
        <v>21</v>
      </c>
      <c r="O9163" s="10">
        <f t="shared" si="143"/>
        <v>1</v>
      </c>
    </row>
    <row r="9164" spans="2:15" x14ac:dyDescent="0.3">
      <c r="B9164" s="10">
        <v>2024</v>
      </c>
      <c r="C9164" s="10" t="s">
        <v>29</v>
      </c>
      <c r="D9164" s="10" t="s">
        <v>33</v>
      </c>
      <c r="E9164" s="10" t="s">
        <v>35</v>
      </c>
      <c r="F9164" s="10" t="s">
        <v>30</v>
      </c>
      <c r="G9164" s="10" t="s">
        <v>38</v>
      </c>
      <c r="H9164" s="10" t="s">
        <v>39</v>
      </c>
      <c r="I9164" s="10" t="s">
        <v>21</v>
      </c>
      <c r="O9164" s="10">
        <f t="shared" si="143"/>
        <v>1</v>
      </c>
    </row>
    <row r="9165" spans="2:15" x14ac:dyDescent="0.3">
      <c r="B9165" s="10">
        <v>2020</v>
      </c>
      <c r="C9165" s="10" t="s">
        <v>15</v>
      </c>
      <c r="D9165" s="10" t="s">
        <v>42</v>
      </c>
      <c r="E9165" s="10" t="s">
        <v>17</v>
      </c>
      <c r="F9165" s="10" t="s">
        <v>30</v>
      </c>
      <c r="G9165" s="10" t="s">
        <v>38</v>
      </c>
      <c r="H9165" s="10" t="s">
        <v>27</v>
      </c>
      <c r="I9165" s="10" t="s">
        <v>28</v>
      </c>
      <c r="O9165" s="10">
        <f t="shared" si="143"/>
        <v>1</v>
      </c>
    </row>
    <row r="9166" spans="2:15" x14ac:dyDescent="0.3">
      <c r="B9166" s="10">
        <v>2022</v>
      </c>
      <c r="C9166" s="10" t="s">
        <v>36</v>
      </c>
      <c r="D9166" s="10" t="s">
        <v>42</v>
      </c>
      <c r="E9166" s="10" t="s">
        <v>17</v>
      </c>
      <c r="F9166" s="10" t="s">
        <v>30</v>
      </c>
      <c r="G9166" s="10" t="s">
        <v>38</v>
      </c>
      <c r="H9166" s="10" t="s">
        <v>27</v>
      </c>
      <c r="I9166" s="10" t="s">
        <v>28</v>
      </c>
      <c r="O9166" s="10">
        <f t="shared" si="143"/>
        <v>1</v>
      </c>
    </row>
    <row r="9167" spans="2:15" x14ac:dyDescent="0.3">
      <c r="B9167" s="10">
        <v>2020</v>
      </c>
      <c r="C9167" s="10" t="s">
        <v>36</v>
      </c>
      <c r="D9167" s="10" t="s">
        <v>31</v>
      </c>
      <c r="E9167" s="10" t="s">
        <v>24</v>
      </c>
      <c r="F9167" s="10" t="s">
        <v>25</v>
      </c>
      <c r="G9167" s="10" t="s">
        <v>26</v>
      </c>
      <c r="H9167" s="10" t="s">
        <v>27</v>
      </c>
      <c r="I9167" s="10" t="s">
        <v>28</v>
      </c>
      <c r="O9167" s="10">
        <f t="shared" si="143"/>
        <v>1</v>
      </c>
    </row>
    <row r="9168" spans="2:15" x14ac:dyDescent="0.3">
      <c r="B9168" s="10">
        <v>2022</v>
      </c>
      <c r="C9168" s="10" t="s">
        <v>36</v>
      </c>
      <c r="D9168" s="10" t="s">
        <v>23</v>
      </c>
      <c r="E9168" s="10" t="s">
        <v>35</v>
      </c>
      <c r="F9168" s="10" t="s">
        <v>30</v>
      </c>
      <c r="G9168" s="10" t="s">
        <v>26</v>
      </c>
      <c r="H9168" s="10" t="s">
        <v>20</v>
      </c>
      <c r="I9168" s="10" t="s">
        <v>28</v>
      </c>
      <c r="O9168" s="10">
        <f t="shared" si="143"/>
        <v>1</v>
      </c>
    </row>
    <row r="9169" spans="2:15" x14ac:dyDescent="0.3">
      <c r="B9169" s="10">
        <v>2020</v>
      </c>
      <c r="C9169" s="10" t="s">
        <v>22</v>
      </c>
      <c r="D9169" s="10" t="s">
        <v>23</v>
      </c>
      <c r="E9169" s="10" t="s">
        <v>24</v>
      </c>
      <c r="F9169" s="10" t="s">
        <v>18</v>
      </c>
      <c r="G9169" s="10" t="s">
        <v>40</v>
      </c>
      <c r="H9169" s="10" t="s">
        <v>39</v>
      </c>
      <c r="I9169" s="10" t="s">
        <v>34</v>
      </c>
      <c r="O9169" s="10">
        <f t="shared" si="143"/>
        <v>1</v>
      </c>
    </row>
    <row r="9170" spans="2:15" x14ac:dyDescent="0.3">
      <c r="B9170" s="10">
        <v>2024</v>
      </c>
      <c r="C9170" s="10" t="s">
        <v>45</v>
      </c>
      <c r="D9170" s="10" t="s">
        <v>42</v>
      </c>
      <c r="E9170" s="10" t="s">
        <v>35</v>
      </c>
      <c r="F9170" s="10" t="s">
        <v>30</v>
      </c>
      <c r="G9170" s="10" t="s">
        <v>44</v>
      </c>
      <c r="H9170" s="10" t="s">
        <v>20</v>
      </c>
      <c r="I9170" s="10" t="s">
        <v>34</v>
      </c>
      <c r="O9170" s="10">
        <f t="shared" si="143"/>
        <v>1</v>
      </c>
    </row>
    <row r="9171" spans="2:15" x14ac:dyDescent="0.3">
      <c r="B9171" s="10">
        <v>2025</v>
      </c>
      <c r="C9171" s="10" t="s">
        <v>45</v>
      </c>
      <c r="D9171" s="10" t="s">
        <v>37</v>
      </c>
      <c r="E9171" s="10" t="s">
        <v>35</v>
      </c>
      <c r="F9171" s="10" t="s">
        <v>18</v>
      </c>
      <c r="G9171" s="10" t="s">
        <v>44</v>
      </c>
      <c r="H9171" s="10" t="s">
        <v>39</v>
      </c>
      <c r="I9171" s="10" t="s">
        <v>21</v>
      </c>
      <c r="O9171" s="10">
        <f t="shared" si="143"/>
        <v>1</v>
      </c>
    </row>
    <row r="9172" spans="2:15" x14ac:dyDescent="0.3">
      <c r="B9172" s="10">
        <v>2025</v>
      </c>
      <c r="C9172" s="10" t="s">
        <v>22</v>
      </c>
      <c r="D9172" s="10" t="s">
        <v>33</v>
      </c>
      <c r="E9172" s="10" t="s">
        <v>35</v>
      </c>
      <c r="F9172" s="10" t="s">
        <v>25</v>
      </c>
      <c r="G9172" s="10" t="s">
        <v>19</v>
      </c>
      <c r="H9172" s="10" t="s">
        <v>39</v>
      </c>
      <c r="I9172" s="10" t="s">
        <v>28</v>
      </c>
      <c r="O9172" s="10">
        <f t="shared" si="143"/>
        <v>1</v>
      </c>
    </row>
    <row r="9173" spans="2:15" x14ac:dyDescent="0.3">
      <c r="B9173" s="10">
        <v>2023</v>
      </c>
      <c r="C9173" s="10" t="s">
        <v>43</v>
      </c>
      <c r="D9173" s="10" t="s">
        <v>33</v>
      </c>
      <c r="E9173" s="10" t="s">
        <v>35</v>
      </c>
      <c r="F9173" s="10" t="s">
        <v>30</v>
      </c>
      <c r="G9173" s="10" t="s">
        <v>40</v>
      </c>
      <c r="H9173" s="10" t="s">
        <v>39</v>
      </c>
      <c r="I9173" s="10" t="s">
        <v>28</v>
      </c>
      <c r="O9173" s="10">
        <f t="shared" si="143"/>
        <v>1</v>
      </c>
    </row>
    <row r="9174" spans="2:15" x14ac:dyDescent="0.3">
      <c r="B9174" s="10">
        <v>2026</v>
      </c>
      <c r="C9174" s="10" t="s">
        <v>15</v>
      </c>
      <c r="D9174" s="10" t="s">
        <v>31</v>
      </c>
      <c r="E9174" s="10" t="s">
        <v>24</v>
      </c>
      <c r="F9174" s="10" t="s">
        <v>30</v>
      </c>
      <c r="G9174" s="10" t="s">
        <v>32</v>
      </c>
      <c r="H9174" s="10" t="s">
        <v>39</v>
      </c>
      <c r="I9174" s="10" t="s">
        <v>28</v>
      </c>
      <c r="O9174" s="10">
        <f t="shared" si="143"/>
        <v>1</v>
      </c>
    </row>
    <row r="9175" spans="2:15" x14ac:dyDescent="0.3">
      <c r="B9175" s="10">
        <v>2026</v>
      </c>
      <c r="C9175" s="10" t="s">
        <v>41</v>
      </c>
      <c r="D9175" s="10" t="s">
        <v>23</v>
      </c>
      <c r="E9175" s="10" t="s">
        <v>17</v>
      </c>
      <c r="F9175" s="10" t="s">
        <v>18</v>
      </c>
      <c r="G9175" s="10" t="s">
        <v>19</v>
      </c>
      <c r="H9175" s="10" t="s">
        <v>27</v>
      </c>
      <c r="I9175" s="10" t="s">
        <v>21</v>
      </c>
      <c r="O9175" s="10">
        <f t="shared" si="143"/>
        <v>1</v>
      </c>
    </row>
    <row r="9176" spans="2:15" x14ac:dyDescent="0.3">
      <c r="B9176" s="10">
        <v>2020</v>
      </c>
      <c r="C9176" s="10" t="s">
        <v>41</v>
      </c>
      <c r="D9176" s="10" t="s">
        <v>33</v>
      </c>
      <c r="E9176" s="10" t="s">
        <v>17</v>
      </c>
      <c r="F9176" s="10" t="s">
        <v>30</v>
      </c>
      <c r="G9176" s="10" t="s">
        <v>38</v>
      </c>
      <c r="H9176" s="10" t="s">
        <v>39</v>
      </c>
      <c r="I9176" s="10" t="s">
        <v>28</v>
      </c>
      <c r="O9176" s="10">
        <f t="shared" si="143"/>
        <v>1</v>
      </c>
    </row>
    <row r="9177" spans="2:15" x14ac:dyDescent="0.3">
      <c r="B9177" s="10">
        <v>2020</v>
      </c>
      <c r="C9177" s="10" t="s">
        <v>36</v>
      </c>
      <c r="D9177" s="10" t="s">
        <v>31</v>
      </c>
      <c r="E9177" s="10" t="s">
        <v>35</v>
      </c>
      <c r="F9177" s="10" t="s">
        <v>25</v>
      </c>
      <c r="G9177" s="10" t="s">
        <v>38</v>
      </c>
      <c r="H9177" s="10" t="s">
        <v>34</v>
      </c>
      <c r="I9177" s="10" t="s">
        <v>34</v>
      </c>
      <c r="O9177" s="10">
        <f t="shared" si="143"/>
        <v>1</v>
      </c>
    </row>
    <row r="9178" spans="2:15" x14ac:dyDescent="0.3">
      <c r="B9178" s="10">
        <v>2022</v>
      </c>
      <c r="C9178" s="10" t="s">
        <v>29</v>
      </c>
      <c r="D9178" s="10" t="s">
        <v>33</v>
      </c>
      <c r="E9178" s="10" t="s">
        <v>17</v>
      </c>
      <c r="F9178" s="10" t="s">
        <v>18</v>
      </c>
      <c r="G9178" s="10" t="s">
        <v>40</v>
      </c>
      <c r="H9178" s="10" t="s">
        <v>39</v>
      </c>
      <c r="I9178" s="10" t="s">
        <v>28</v>
      </c>
      <c r="O9178" s="10">
        <f t="shared" si="143"/>
        <v>1</v>
      </c>
    </row>
    <row r="9179" spans="2:15" x14ac:dyDescent="0.3">
      <c r="B9179" s="10">
        <v>2020</v>
      </c>
      <c r="C9179" s="10" t="s">
        <v>43</v>
      </c>
      <c r="D9179" s="10" t="s">
        <v>37</v>
      </c>
      <c r="E9179" s="10" t="s">
        <v>24</v>
      </c>
      <c r="F9179" s="10" t="s">
        <v>25</v>
      </c>
      <c r="G9179" s="10" t="s">
        <v>44</v>
      </c>
      <c r="H9179" s="10" t="s">
        <v>27</v>
      </c>
      <c r="I9179" s="10" t="s">
        <v>34</v>
      </c>
      <c r="O9179" s="10">
        <f t="shared" si="143"/>
        <v>1</v>
      </c>
    </row>
    <row r="9180" spans="2:15" x14ac:dyDescent="0.3">
      <c r="B9180" s="10">
        <v>2023</v>
      </c>
      <c r="C9180" s="10" t="s">
        <v>15</v>
      </c>
      <c r="D9180" s="10" t="s">
        <v>42</v>
      </c>
      <c r="E9180" s="10" t="s">
        <v>17</v>
      </c>
      <c r="F9180" s="10" t="s">
        <v>18</v>
      </c>
      <c r="G9180" s="10" t="s">
        <v>38</v>
      </c>
      <c r="H9180" s="10" t="s">
        <v>27</v>
      </c>
      <c r="I9180" s="10" t="s">
        <v>34</v>
      </c>
      <c r="O9180" s="10">
        <f t="shared" si="143"/>
        <v>1</v>
      </c>
    </row>
    <row r="9181" spans="2:15" x14ac:dyDescent="0.3">
      <c r="B9181" s="10">
        <v>2023</v>
      </c>
      <c r="C9181" s="10" t="s">
        <v>36</v>
      </c>
      <c r="D9181" s="10" t="s">
        <v>16</v>
      </c>
      <c r="E9181" s="10" t="s">
        <v>35</v>
      </c>
      <c r="F9181" s="10" t="s">
        <v>18</v>
      </c>
      <c r="G9181" s="10" t="s">
        <v>40</v>
      </c>
      <c r="H9181" s="10" t="s">
        <v>27</v>
      </c>
      <c r="I9181" s="10" t="s">
        <v>21</v>
      </c>
      <c r="O9181" s="10">
        <f t="shared" si="143"/>
        <v>1</v>
      </c>
    </row>
    <row r="9182" spans="2:15" x14ac:dyDescent="0.3">
      <c r="B9182" s="10">
        <v>2021</v>
      </c>
      <c r="C9182" s="10" t="s">
        <v>43</v>
      </c>
      <c r="D9182" s="10" t="s">
        <v>23</v>
      </c>
      <c r="E9182" s="10" t="s">
        <v>17</v>
      </c>
      <c r="F9182" s="10" t="s">
        <v>25</v>
      </c>
      <c r="G9182" s="10" t="s">
        <v>32</v>
      </c>
      <c r="H9182" s="10" t="s">
        <v>27</v>
      </c>
      <c r="I9182" s="10" t="s">
        <v>21</v>
      </c>
      <c r="O9182" s="10">
        <f t="shared" si="143"/>
        <v>1</v>
      </c>
    </row>
    <row r="9183" spans="2:15" x14ac:dyDescent="0.3">
      <c r="B9183" s="10">
        <v>2026</v>
      </c>
      <c r="C9183" s="10" t="s">
        <v>15</v>
      </c>
      <c r="D9183" s="10" t="s">
        <v>42</v>
      </c>
      <c r="E9183" s="10" t="s">
        <v>35</v>
      </c>
      <c r="F9183" s="10" t="s">
        <v>18</v>
      </c>
      <c r="G9183" s="10" t="s">
        <v>44</v>
      </c>
      <c r="H9183" s="10" t="s">
        <v>39</v>
      </c>
      <c r="I9183" s="10" t="s">
        <v>21</v>
      </c>
      <c r="O9183" s="10">
        <f t="shared" si="143"/>
        <v>1</v>
      </c>
    </row>
    <row r="9184" spans="2:15" x14ac:dyDescent="0.3">
      <c r="B9184" s="10">
        <v>2021</v>
      </c>
      <c r="C9184" s="10" t="s">
        <v>41</v>
      </c>
      <c r="D9184" s="10" t="s">
        <v>37</v>
      </c>
      <c r="E9184" s="10" t="s">
        <v>17</v>
      </c>
      <c r="F9184" s="10" t="s">
        <v>30</v>
      </c>
      <c r="G9184" s="10" t="s">
        <v>26</v>
      </c>
      <c r="H9184" s="10" t="s">
        <v>34</v>
      </c>
      <c r="I9184" s="10" t="s">
        <v>21</v>
      </c>
      <c r="O9184" s="10">
        <f t="shared" si="143"/>
        <v>1</v>
      </c>
    </row>
    <row r="9185" spans="2:15" x14ac:dyDescent="0.3">
      <c r="B9185" s="10">
        <v>2022</v>
      </c>
      <c r="C9185" s="10" t="s">
        <v>29</v>
      </c>
      <c r="D9185" s="10" t="s">
        <v>31</v>
      </c>
      <c r="E9185" s="10" t="s">
        <v>24</v>
      </c>
      <c r="F9185" s="10" t="s">
        <v>18</v>
      </c>
      <c r="G9185" s="10" t="s">
        <v>38</v>
      </c>
      <c r="H9185" s="10" t="s">
        <v>27</v>
      </c>
      <c r="I9185" s="10" t="s">
        <v>28</v>
      </c>
      <c r="O9185" s="10">
        <f t="shared" si="143"/>
        <v>1</v>
      </c>
    </row>
    <row r="9186" spans="2:15" x14ac:dyDescent="0.3">
      <c r="B9186" s="10">
        <v>2022</v>
      </c>
      <c r="C9186" s="10" t="s">
        <v>22</v>
      </c>
      <c r="D9186" s="10" t="s">
        <v>42</v>
      </c>
      <c r="E9186" s="10" t="s">
        <v>35</v>
      </c>
      <c r="F9186" s="10" t="s">
        <v>25</v>
      </c>
      <c r="G9186" s="10" t="s">
        <v>38</v>
      </c>
      <c r="H9186" s="10" t="s">
        <v>34</v>
      </c>
      <c r="I9186" s="10" t="s">
        <v>34</v>
      </c>
      <c r="O9186" s="10">
        <f t="shared" si="143"/>
        <v>1</v>
      </c>
    </row>
    <row r="9187" spans="2:15" x14ac:dyDescent="0.3">
      <c r="B9187" s="10">
        <v>2022</v>
      </c>
      <c r="C9187" s="10" t="s">
        <v>41</v>
      </c>
      <c r="D9187" s="10" t="s">
        <v>33</v>
      </c>
      <c r="E9187" s="10" t="s">
        <v>24</v>
      </c>
      <c r="F9187" s="10" t="s">
        <v>18</v>
      </c>
      <c r="G9187" s="10" t="s">
        <v>38</v>
      </c>
      <c r="H9187" s="10" t="s">
        <v>34</v>
      </c>
      <c r="I9187" s="10" t="s">
        <v>28</v>
      </c>
      <c r="O9187" s="10">
        <f t="shared" si="143"/>
        <v>1</v>
      </c>
    </row>
    <row r="9188" spans="2:15" x14ac:dyDescent="0.3">
      <c r="B9188" s="10">
        <v>2022</v>
      </c>
      <c r="C9188" s="10" t="s">
        <v>43</v>
      </c>
      <c r="D9188" s="10" t="s">
        <v>37</v>
      </c>
      <c r="E9188" s="10" t="s">
        <v>24</v>
      </c>
      <c r="F9188" s="10" t="s">
        <v>30</v>
      </c>
      <c r="G9188" s="10" t="s">
        <v>26</v>
      </c>
      <c r="H9188" s="10" t="s">
        <v>34</v>
      </c>
      <c r="I9188" s="10" t="s">
        <v>28</v>
      </c>
      <c r="O9188" s="10">
        <f t="shared" si="143"/>
        <v>1</v>
      </c>
    </row>
    <row r="9189" spans="2:15" x14ac:dyDescent="0.3">
      <c r="B9189" s="10">
        <v>2023</v>
      </c>
      <c r="C9189" s="10" t="s">
        <v>15</v>
      </c>
      <c r="D9189" s="10" t="s">
        <v>37</v>
      </c>
      <c r="E9189" s="10" t="s">
        <v>35</v>
      </c>
      <c r="F9189" s="10" t="s">
        <v>30</v>
      </c>
      <c r="G9189" s="10" t="s">
        <v>44</v>
      </c>
      <c r="H9189" s="10" t="s">
        <v>20</v>
      </c>
      <c r="I9189" s="10" t="s">
        <v>34</v>
      </c>
      <c r="O9189" s="10">
        <f t="shared" si="143"/>
        <v>1</v>
      </c>
    </row>
    <row r="9190" spans="2:15" x14ac:dyDescent="0.3">
      <c r="B9190" s="10">
        <v>2022</v>
      </c>
      <c r="C9190" s="10" t="s">
        <v>22</v>
      </c>
      <c r="D9190" s="10" t="s">
        <v>23</v>
      </c>
      <c r="E9190" s="10" t="s">
        <v>35</v>
      </c>
      <c r="F9190" s="10" t="s">
        <v>30</v>
      </c>
      <c r="G9190" s="10" t="s">
        <v>38</v>
      </c>
      <c r="H9190" s="10" t="s">
        <v>27</v>
      </c>
      <c r="I9190" s="10" t="s">
        <v>28</v>
      </c>
      <c r="O9190" s="10">
        <f t="shared" si="143"/>
        <v>1</v>
      </c>
    </row>
    <row r="9191" spans="2:15" x14ac:dyDescent="0.3">
      <c r="B9191" s="10">
        <v>2026</v>
      </c>
      <c r="C9191" s="10" t="s">
        <v>45</v>
      </c>
      <c r="D9191" s="10" t="s">
        <v>42</v>
      </c>
      <c r="E9191" s="10" t="s">
        <v>24</v>
      </c>
      <c r="F9191" s="10" t="s">
        <v>18</v>
      </c>
      <c r="G9191" s="10" t="s">
        <v>40</v>
      </c>
      <c r="H9191" s="10" t="s">
        <v>39</v>
      </c>
      <c r="I9191" s="10" t="s">
        <v>21</v>
      </c>
      <c r="O9191" s="10">
        <f t="shared" si="143"/>
        <v>1</v>
      </c>
    </row>
    <row r="9192" spans="2:15" x14ac:dyDescent="0.3">
      <c r="B9192" s="10">
        <v>2026</v>
      </c>
      <c r="C9192" s="10" t="s">
        <v>45</v>
      </c>
      <c r="D9192" s="10" t="s">
        <v>37</v>
      </c>
      <c r="E9192" s="10" t="s">
        <v>24</v>
      </c>
      <c r="F9192" s="10" t="s">
        <v>30</v>
      </c>
      <c r="G9192" s="10" t="s">
        <v>38</v>
      </c>
      <c r="H9192" s="10" t="s">
        <v>34</v>
      </c>
      <c r="I9192" s="10" t="s">
        <v>34</v>
      </c>
      <c r="O9192" s="10">
        <f t="shared" si="143"/>
        <v>1</v>
      </c>
    </row>
    <row r="9193" spans="2:15" x14ac:dyDescent="0.3">
      <c r="B9193" s="10">
        <v>2025</v>
      </c>
      <c r="C9193" s="10" t="s">
        <v>22</v>
      </c>
      <c r="D9193" s="10" t="s">
        <v>31</v>
      </c>
      <c r="E9193" s="10" t="s">
        <v>35</v>
      </c>
      <c r="F9193" s="10" t="s">
        <v>30</v>
      </c>
      <c r="G9193" s="10" t="s">
        <v>44</v>
      </c>
      <c r="H9193" s="10" t="s">
        <v>27</v>
      </c>
      <c r="I9193" s="10" t="s">
        <v>28</v>
      </c>
      <c r="O9193" s="10">
        <f t="shared" si="143"/>
        <v>1</v>
      </c>
    </row>
    <row r="9194" spans="2:15" x14ac:dyDescent="0.3">
      <c r="B9194" s="10">
        <v>2024</v>
      </c>
      <c r="C9194" s="10" t="s">
        <v>15</v>
      </c>
      <c r="D9194" s="10" t="s">
        <v>42</v>
      </c>
      <c r="E9194" s="10" t="s">
        <v>17</v>
      </c>
      <c r="F9194" s="10" t="s">
        <v>18</v>
      </c>
      <c r="G9194" s="10" t="s">
        <v>19</v>
      </c>
      <c r="H9194" s="10" t="s">
        <v>34</v>
      </c>
      <c r="I9194" s="10" t="s">
        <v>28</v>
      </c>
      <c r="O9194" s="10">
        <f t="shared" si="143"/>
        <v>1</v>
      </c>
    </row>
    <row r="9195" spans="2:15" x14ac:dyDescent="0.3">
      <c r="B9195" s="10">
        <v>2023</v>
      </c>
      <c r="C9195" s="10" t="s">
        <v>22</v>
      </c>
      <c r="D9195" s="10" t="s">
        <v>42</v>
      </c>
      <c r="E9195" s="10" t="s">
        <v>24</v>
      </c>
      <c r="F9195" s="10" t="s">
        <v>18</v>
      </c>
      <c r="G9195" s="10" t="s">
        <v>26</v>
      </c>
      <c r="H9195" s="10" t="s">
        <v>34</v>
      </c>
      <c r="I9195" s="10" t="s">
        <v>21</v>
      </c>
      <c r="O9195" s="10">
        <f t="shared" si="143"/>
        <v>1</v>
      </c>
    </row>
    <row r="9196" spans="2:15" x14ac:dyDescent="0.3">
      <c r="B9196" s="10">
        <v>2023</v>
      </c>
      <c r="C9196" s="10" t="s">
        <v>36</v>
      </c>
      <c r="D9196" s="10" t="s">
        <v>31</v>
      </c>
      <c r="E9196" s="10" t="s">
        <v>35</v>
      </c>
      <c r="F9196" s="10" t="s">
        <v>30</v>
      </c>
      <c r="G9196" s="10" t="s">
        <v>44</v>
      </c>
      <c r="H9196" s="10" t="s">
        <v>39</v>
      </c>
      <c r="I9196" s="10" t="s">
        <v>34</v>
      </c>
      <c r="O9196" s="10">
        <f t="shared" si="143"/>
        <v>1</v>
      </c>
    </row>
    <row r="9197" spans="2:15" x14ac:dyDescent="0.3">
      <c r="B9197" s="10">
        <v>2022</v>
      </c>
      <c r="C9197" s="10" t="s">
        <v>45</v>
      </c>
      <c r="D9197" s="10" t="s">
        <v>16</v>
      </c>
      <c r="E9197" s="10" t="s">
        <v>17</v>
      </c>
      <c r="F9197" s="10" t="s">
        <v>25</v>
      </c>
      <c r="G9197" s="10" t="s">
        <v>26</v>
      </c>
      <c r="H9197" s="10" t="s">
        <v>39</v>
      </c>
      <c r="I9197" s="10" t="s">
        <v>34</v>
      </c>
      <c r="O9197" s="10">
        <f t="shared" si="143"/>
        <v>1</v>
      </c>
    </row>
    <row r="9198" spans="2:15" x14ac:dyDescent="0.3">
      <c r="B9198" s="10">
        <v>2025</v>
      </c>
      <c r="C9198" s="10" t="s">
        <v>45</v>
      </c>
      <c r="D9198" s="10" t="s">
        <v>37</v>
      </c>
      <c r="E9198" s="10" t="s">
        <v>24</v>
      </c>
      <c r="F9198" s="10" t="s">
        <v>30</v>
      </c>
      <c r="G9198" s="10" t="s">
        <v>26</v>
      </c>
      <c r="H9198" s="10" t="s">
        <v>20</v>
      </c>
      <c r="I9198" s="10" t="s">
        <v>21</v>
      </c>
      <c r="O9198" s="10">
        <f t="shared" si="143"/>
        <v>1</v>
      </c>
    </row>
    <row r="9199" spans="2:15" x14ac:dyDescent="0.3">
      <c r="B9199" s="10">
        <v>2022</v>
      </c>
      <c r="C9199" s="10" t="s">
        <v>45</v>
      </c>
      <c r="D9199" s="10" t="s">
        <v>37</v>
      </c>
      <c r="E9199" s="10" t="s">
        <v>24</v>
      </c>
      <c r="F9199" s="10" t="s">
        <v>18</v>
      </c>
      <c r="G9199" s="10" t="s">
        <v>19</v>
      </c>
      <c r="H9199" s="10" t="s">
        <v>34</v>
      </c>
      <c r="I9199" s="10" t="s">
        <v>21</v>
      </c>
      <c r="O9199" s="10">
        <f t="shared" si="143"/>
        <v>1</v>
      </c>
    </row>
    <row r="9200" spans="2:15" x14ac:dyDescent="0.3">
      <c r="B9200" s="10">
        <v>2024</v>
      </c>
      <c r="C9200" s="10" t="s">
        <v>29</v>
      </c>
      <c r="D9200" s="10" t="s">
        <v>31</v>
      </c>
      <c r="E9200" s="10" t="s">
        <v>35</v>
      </c>
      <c r="F9200" s="10" t="s">
        <v>18</v>
      </c>
      <c r="G9200" s="10" t="s">
        <v>40</v>
      </c>
      <c r="H9200" s="10" t="s">
        <v>34</v>
      </c>
      <c r="I9200" s="10" t="s">
        <v>34</v>
      </c>
      <c r="O9200" s="10">
        <f t="shared" si="143"/>
        <v>1</v>
      </c>
    </row>
    <row r="9201" spans="2:15" x14ac:dyDescent="0.3">
      <c r="B9201" s="10">
        <v>2020</v>
      </c>
      <c r="C9201" s="10" t="s">
        <v>41</v>
      </c>
      <c r="D9201" s="10" t="s">
        <v>37</v>
      </c>
      <c r="E9201" s="10" t="s">
        <v>17</v>
      </c>
      <c r="F9201" s="10" t="s">
        <v>18</v>
      </c>
      <c r="G9201" s="10" t="s">
        <v>44</v>
      </c>
      <c r="H9201" s="10" t="s">
        <v>39</v>
      </c>
      <c r="I9201" s="10" t="s">
        <v>21</v>
      </c>
      <c r="O9201" s="10">
        <f t="shared" si="143"/>
        <v>1</v>
      </c>
    </row>
    <row r="9202" spans="2:15" x14ac:dyDescent="0.3">
      <c r="B9202" s="10">
        <v>2025</v>
      </c>
      <c r="C9202" s="10" t="s">
        <v>22</v>
      </c>
      <c r="D9202" s="10" t="s">
        <v>33</v>
      </c>
      <c r="E9202" s="10" t="s">
        <v>17</v>
      </c>
      <c r="F9202" s="10" t="s">
        <v>30</v>
      </c>
      <c r="G9202" s="10" t="s">
        <v>40</v>
      </c>
      <c r="H9202" s="10" t="s">
        <v>27</v>
      </c>
      <c r="I9202" s="10" t="s">
        <v>34</v>
      </c>
      <c r="O9202" s="10">
        <f t="shared" si="143"/>
        <v>1</v>
      </c>
    </row>
    <row r="9203" spans="2:15" x14ac:dyDescent="0.3">
      <c r="B9203" s="10">
        <v>2026</v>
      </c>
      <c r="C9203" s="10" t="s">
        <v>15</v>
      </c>
      <c r="D9203" s="10" t="s">
        <v>37</v>
      </c>
      <c r="E9203" s="10" t="s">
        <v>24</v>
      </c>
      <c r="F9203" s="10" t="s">
        <v>30</v>
      </c>
      <c r="G9203" s="10" t="s">
        <v>38</v>
      </c>
      <c r="H9203" s="10" t="s">
        <v>27</v>
      </c>
      <c r="I9203" s="10" t="s">
        <v>28</v>
      </c>
      <c r="O9203" s="10">
        <f t="shared" si="143"/>
        <v>1</v>
      </c>
    </row>
    <row r="9204" spans="2:15" x14ac:dyDescent="0.3">
      <c r="B9204" s="10">
        <v>2021</v>
      </c>
      <c r="C9204" s="10" t="s">
        <v>29</v>
      </c>
      <c r="D9204" s="10" t="s">
        <v>42</v>
      </c>
      <c r="E9204" s="10" t="s">
        <v>17</v>
      </c>
      <c r="F9204" s="10" t="s">
        <v>30</v>
      </c>
      <c r="G9204" s="10" t="s">
        <v>32</v>
      </c>
      <c r="H9204" s="10" t="s">
        <v>20</v>
      </c>
      <c r="I9204" s="10" t="s">
        <v>21</v>
      </c>
      <c r="O9204" s="10">
        <f t="shared" si="143"/>
        <v>1</v>
      </c>
    </row>
    <row r="9205" spans="2:15" x14ac:dyDescent="0.3">
      <c r="B9205" s="10">
        <v>2024</v>
      </c>
      <c r="C9205" s="10" t="s">
        <v>36</v>
      </c>
      <c r="D9205" s="10" t="s">
        <v>16</v>
      </c>
      <c r="E9205" s="10" t="s">
        <v>24</v>
      </c>
      <c r="F9205" s="10" t="s">
        <v>18</v>
      </c>
      <c r="G9205" s="10" t="s">
        <v>26</v>
      </c>
      <c r="H9205" s="10" t="s">
        <v>20</v>
      </c>
      <c r="I9205" s="10" t="s">
        <v>34</v>
      </c>
      <c r="O9205" s="10">
        <f t="shared" si="143"/>
        <v>1</v>
      </c>
    </row>
    <row r="9206" spans="2:15" x14ac:dyDescent="0.3">
      <c r="B9206" s="10">
        <v>2022</v>
      </c>
      <c r="C9206" s="10" t="s">
        <v>43</v>
      </c>
      <c r="D9206" s="10" t="s">
        <v>42</v>
      </c>
      <c r="E9206" s="10" t="s">
        <v>35</v>
      </c>
      <c r="F9206" s="10" t="s">
        <v>18</v>
      </c>
      <c r="G9206" s="10" t="s">
        <v>40</v>
      </c>
      <c r="H9206" s="10" t="s">
        <v>34</v>
      </c>
      <c r="I9206" s="10" t="s">
        <v>28</v>
      </c>
      <c r="O9206" s="10">
        <f t="shared" si="143"/>
        <v>1</v>
      </c>
    </row>
    <row r="9207" spans="2:15" x14ac:dyDescent="0.3">
      <c r="B9207" s="10">
        <v>2021</v>
      </c>
      <c r="C9207" s="10" t="s">
        <v>15</v>
      </c>
      <c r="D9207" s="10" t="s">
        <v>23</v>
      </c>
      <c r="E9207" s="10" t="s">
        <v>24</v>
      </c>
      <c r="F9207" s="10" t="s">
        <v>25</v>
      </c>
      <c r="G9207" s="10" t="s">
        <v>32</v>
      </c>
      <c r="H9207" s="10" t="s">
        <v>34</v>
      </c>
      <c r="I9207" s="10" t="s">
        <v>21</v>
      </c>
      <c r="O9207" s="10">
        <f t="shared" si="143"/>
        <v>1</v>
      </c>
    </row>
    <row r="9208" spans="2:15" x14ac:dyDescent="0.3">
      <c r="B9208" s="10">
        <v>2022</v>
      </c>
      <c r="C9208" s="10" t="s">
        <v>43</v>
      </c>
      <c r="D9208" s="10" t="s">
        <v>23</v>
      </c>
      <c r="E9208" s="10" t="s">
        <v>35</v>
      </c>
      <c r="F9208" s="10" t="s">
        <v>18</v>
      </c>
      <c r="G9208" s="10" t="s">
        <v>32</v>
      </c>
      <c r="H9208" s="10" t="s">
        <v>27</v>
      </c>
      <c r="I9208" s="10" t="s">
        <v>34</v>
      </c>
      <c r="O9208" s="10">
        <f t="shared" si="143"/>
        <v>1</v>
      </c>
    </row>
    <row r="9209" spans="2:15" x14ac:dyDescent="0.3">
      <c r="B9209" s="10">
        <v>2022</v>
      </c>
      <c r="C9209" s="10" t="s">
        <v>36</v>
      </c>
      <c r="D9209" s="10" t="s">
        <v>42</v>
      </c>
      <c r="E9209" s="10" t="s">
        <v>17</v>
      </c>
      <c r="F9209" s="10" t="s">
        <v>30</v>
      </c>
      <c r="G9209" s="10" t="s">
        <v>32</v>
      </c>
      <c r="H9209" s="10" t="s">
        <v>34</v>
      </c>
      <c r="I9209" s="10" t="s">
        <v>34</v>
      </c>
      <c r="O9209" s="10">
        <f t="shared" si="143"/>
        <v>1</v>
      </c>
    </row>
    <row r="9210" spans="2:15" x14ac:dyDescent="0.3">
      <c r="B9210" s="10">
        <v>2023</v>
      </c>
      <c r="C9210" s="10" t="s">
        <v>41</v>
      </c>
      <c r="D9210" s="10" t="s">
        <v>31</v>
      </c>
      <c r="E9210" s="10" t="s">
        <v>24</v>
      </c>
      <c r="F9210" s="10" t="s">
        <v>25</v>
      </c>
      <c r="G9210" s="10" t="s">
        <v>40</v>
      </c>
      <c r="H9210" s="10" t="s">
        <v>34</v>
      </c>
      <c r="I9210" s="10" t="s">
        <v>34</v>
      </c>
      <c r="O9210" s="10">
        <f t="shared" si="143"/>
        <v>1</v>
      </c>
    </row>
    <row r="9211" spans="2:15" x14ac:dyDescent="0.3">
      <c r="B9211" s="10">
        <v>2024</v>
      </c>
      <c r="C9211" s="10" t="s">
        <v>22</v>
      </c>
      <c r="D9211" s="10" t="s">
        <v>31</v>
      </c>
      <c r="E9211" s="10" t="s">
        <v>35</v>
      </c>
      <c r="F9211" s="10" t="s">
        <v>30</v>
      </c>
      <c r="G9211" s="10" t="s">
        <v>40</v>
      </c>
      <c r="H9211" s="10" t="s">
        <v>27</v>
      </c>
      <c r="I9211" s="10" t="s">
        <v>28</v>
      </c>
      <c r="O9211" s="10">
        <f t="shared" si="143"/>
        <v>1</v>
      </c>
    </row>
    <row r="9212" spans="2:15" x14ac:dyDescent="0.3">
      <c r="B9212" s="10">
        <v>2026</v>
      </c>
      <c r="C9212" s="10" t="s">
        <v>15</v>
      </c>
      <c r="D9212" s="10" t="s">
        <v>42</v>
      </c>
      <c r="E9212" s="10" t="s">
        <v>24</v>
      </c>
      <c r="F9212" s="10" t="s">
        <v>18</v>
      </c>
      <c r="G9212" s="10" t="s">
        <v>44</v>
      </c>
      <c r="H9212" s="10" t="s">
        <v>27</v>
      </c>
      <c r="I9212" s="10" t="s">
        <v>28</v>
      </c>
      <c r="O9212" s="10">
        <f t="shared" si="143"/>
        <v>1</v>
      </c>
    </row>
    <row r="9213" spans="2:15" x14ac:dyDescent="0.3">
      <c r="B9213" s="10">
        <v>2023</v>
      </c>
      <c r="C9213" s="10" t="s">
        <v>29</v>
      </c>
      <c r="D9213" s="10" t="s">
        <v>16</v>
      </c>
      <c r="E9213" s="10" t="s">
        <v>24</v>
      </c>
      <c r="F9213" s="10" t="s">
        <v>18</v>
      </c>
      <c r="G9213" s="10" t="s">
        <v>32</v>
      </c>
      <c r="H9213" s="10" t="s">
        <v>39</v>
      </c>
      <c r="I9213" s="10" t="s">
        <v>28</v>
      </c>
      <c r="O9213" s="10">
        <f t="shared" si="143"/>
        <v>1</v>
      </c>
    </row>
    <row r="9214" spans="2:15" x14ac:dyDescent="0.3">
      <c r="B9214" s="10">
        <v>2021</v>
      </c>
      <c r="C9214" s="10" t="s">
        <v>36</v>
      </c>
      <c r="D9214" s="10" t="s">
        <v>42</v>
      </c>
      <c r="E9214" s="10" t="s">
        <v>17</v>
      </c>
      <c r="F9214" s="10" t="s">
        <v>25</v>
      </c>
      <c r="G9214" s="10" t="s">
        <v>40</v>
      </c>
      <c r="H9214" s="10" t="s">
        <v>39</v>
      </c>
      <c r="I9214" s="10" t="s">
        <v>28</v>
      </c>
      <c r="O9214" s="10">
        <f t="shared" si="143"/>
        <v>1</v>
      </c>
    </row>
    <row r="9215" spans="2:15" x14ac:dyDescent="0.3">
      <c r="B9215" s="10">
        <v>2021</v>
      </c>
      <c r="C9215" s="10" t="s">
        <v>15</v>
      </c>
      <c r="D9215" s="10" t="s">
        <v>33</v>
      </c>
      <c r="E9215" s="10" t="s">
        <v>17</v>
      </c>
      <c r="F9215" s="10" t="s">
        <v>25</v>
      </c>
      <c r="G9215" s="10" t="s">
        <v>44</v>
      </c>
      <c r="H9215" s="10" t="s">
        <v>27</v>
      </c>
      <c r="I9215" s="10" t="s">
        <v>34</v>
      </c>
      <c r="O9215" s="10">
        <f t="shared" si="143"/>
        <v>1</v>
      </c>
    </row>
    <row r="9216" spans="2:15" x14ac:dyDescent="0.3">
      <c r="B9216" s="10">
        <v>2024</v>
      </c>
      <c r="C9216" s="10" t="s">
        <v>41</v>
      </c>
      <c r="D9216" s="10" t="s">
        <v>33</v>
      </c>
      <c r="E9216" s="10" t="s">
        <v>17</v>
      </c>
      <c r="F9216" s="10" t="s">
        <v>18</v>
      </c>
      <c r="G9216" s="10" t="s">
        <v>19</v>
      </c>
      <c r="H9216" s="10" t="s">
        <v>27</v>
      </c>
      <c r="I9216" s="10" t="s">
        <v>21</v>
      </c>
      <c r="O9216" s="10">
        <f t="shared" si="143"/>
        <v>1</v>
      </c>
    </row>
    <row r="9217" spans="2:15" x14ac:dyDescent="0.3">
      <c r="B9217" s="10">
        <v>2020</v>
      </c>
      <c r="C9217" s="10" t="s">
        <v>43</v>
      </c>
      <c r="D9217" s="10" t="s">
        <v>37</v>
      </c>
      <c r="E9217" s="10" t="s">
        <v>17</v>
      </c>
      <c r="F9217" s="10" t="s">
        <v>25</v>
      </c>
      <c r="G9217" s="10" t="s">
        <v>44</v>
      </c>
      <c r="H9217" s="10" t="s">
        <v>34</v>
      </c>
      <c r="I9217" s="10" t="s">
        <v>34</v>
      </c>
      <c r="O9217" s="10">
        <f t="shared" si="143"/>
        <v>1</v>
      </c>
    </row>
    <row r="9218" spans="2:15" x14ac:dyDescent="0.3">
      <c r="B9218" s="10">
        <v>2023</v>
      </c>
      <c r="C9218" s="10" t="s">
        <v>22</v>
      </c>
      <c r="D9218" s="10" t="s">
        <v>33</v>
      </c>
      <c r="E9218" s="10" t="s">
        <v>35</v>
      </c>
      <c r="F9218" s="10" t="s">
        <v>18</v>
      </c>
      <c r="G9218" s="10" t="s">
        <v>40</v>
      </c>
      <c r="H9218" s="10" t="s">
        <v>27</v>
      </c>
      <c r="I9218" s="10" t="s">
        <v>28</v>
      </c>
      <c r="O9218" s="10">
        <f t="shared" si="143"/>
        <v>1</v>
      </c>
    </row>
    <row r="9219" spans="2:15" x14ac:dyDescent="0.3">
      <c r="B9219" s="10">
        <v>2023</v>
      </c>
      <c r="C9219" s="10" t="s">
        <v>22</v>
      </c>
      <c r="D9219" s="10" t="s">
        <v>37</v>
      </c>
      <c r="E9219" s="10" t="s">
        <v>17</v>
      </c>
      <c r="F9219" s="10" t="s">
        <v>18</v>
      </c>
      <c r="G9219" s="10" t="s">
        <v>44</v>
      </c>
      <c r="H9219" s="10" t="s">
        <v>27</v>
      </c>
      <c r="I9219" s="10" t="s">
        <v>34</v>
      </c>
      <c r="O9219" s="10">
        <f t="shared" si="143"/>
        <v>1</v>
      </c>
    </row>
    <row r="9220" spans="2:15" x14ac:dyDescent="0.3">
      <c r="B9220" s="10">
        <v>2024</v>
      </c>
      <c r="C9220" s="10" t="s">
        <v>15</v>
      </c>
      <c r="D9220" s="10" t="s">
        <v>16</v>
      </c>
      <c r="E9220" s="10" t="s">
        <v>24</v>
      </c>
      <c r="F9220" s="10" t="s">
        <v>30</v>
      </c>
      <c r="G9220" s="10" t="s">
        <v>19</v>
      </c>
      <c r="H9220" s="10" t="s">
        <v>27</v>
      </c>
      <c r="I9220" s="10" t="s">
        <v>21</v>
      </c>
      <c r="O9220" s="10">
        <f t="shared" si="143"/>
        <v>1</v>
      </c>
    </row>
    <row r="9221" spans="2:15" x14ac:dyDescent="0.3">
      <c r="B9221" s="10">
        <v>2022</v>
      </c>
      <c r="C9221" s="10" t="s">
        <v>15</v>
      </c>
      <c r="D9221" s="10" t="s">
        <v>42</v>
      </c>
      <c r="E9221" s="10" t="s">
        <v>24</v>
      </c>
      <c r="F9221" s="10" t="s">
        <v>30</v>
      </c>
      <c r="G9221" s="10" t="s">
        <v>38</v>
      </c>
      <c r="H9221" s="10" t="s">
        <v>39</v>
      </c>
      <c r="I9221" s="10" t="s">
        <v>28</v>
      </c>
      <c r="O9221" s="10">
        <f t="shared" ref="O9221:O9284" si="144">SUBTOTAL(103,B9221)</f>
        <v>1</v>
      </c>
    </row>
    <row r="9222" spans="2:15" x14ac:dyDescent="0.3">
      <c r="B9222" s="10">
        <v>2024</v>
      </c>
      <c r="C9222" s="10" t="s">
        <v>43</v>
      </c>
      <c r="D9222" s="10" t="s">
        <v>33</v>
      </c>
      <c r="E9222" s="10" t="s">
        <v>17</v>
      </c>
      <c r="F9222" s="10" t="s">
        <v>25</v>
      </c>
      <c r="G9222" s="10" t="s">
        <v>44</v>
      </c>
      <c r="H9222" s="10" t="s">
        <v>27</v>
      </c>
      <c r="I9222" s="10" t="s">
        <v>28</v>
      </c>
      <c r="O9222" s="10">
        <f t="shared" si="144"/>
        <v>1</v>
      </c>
    </row>
    <row r="9223" spans="2:15" x14ac:dyDescent="0.3">
      <c r="B9223" s="10">
        <v>2022</v>
      </c>
      <c r="C9223" s="10" t="s">
        <v>29</v>
      </c>
      <c r="D9223" s="10" t="s">
        <v>31</v>
      </c>
      <c r="E9223" s="10" t="s">
        <v>24</v>
      </c>
      <c r="F9223" s="10" t="s">
        <v>30</v>
      </c>
      <c r="G9223" s="10" t="s">
        <v>40</v>
      </c>
      <c r="H9223" s="10" t="s">
        <v>20</v>
      </c>
      <c r="I9223" s="10" t="s">
        <v>21</v>
      </c>
      <c r="O9223" s="10">
        <f t="shared" si="144"/>
        <v>1</v>
      </c>
    </row>
    <row r="9224" spans="2:15" x14ac:dyDescent="0.3">
      <c r="B9224" s="10">
        <v>2025</v>
      </c>
      <c r="C9224" s="10" t="s">
        <v>36</v>
      </c>
      <c r="D9224" s="10" t="s">
        <v>33</v>
      </c>
      <c r="E9224" s="10" t="s">
        <v>35</v>
      </c>
      <c r="F9224" s="10" t="s">
        <v>25</v>
      </c>
      <c r="G9224" s="10" t="s">
        <v>19</v>
      </c>
      <c r="H9224" s="10" t="s">
        <v>39</v>
      </c>
      <c r="I9224" s="10" t="s">
        <v>21</v>
      </c>
      <c r="O9224" s="10">
        <f t="shared" si="144"/>
        <v>1</v>
      </c>
    </row>
    <row r="9225" spans="2:15" x14ac:dyDescent="0.3">
      <c r="B9225" s="10">
        <v>2025</v>
      </c>
      <c r="C9225" s="10" t="s">
        <v>22</v>
      </c>
      <c r="D9225" s="10" t="s">
        <v>37</v>
      </c>
      <c r="E9225" s="10" t="s">
        <v>35</v>
      </c>
      <c r="F9225" s="10" t="s">
        <v>30</v>
      </c>
      <c r="G9225" s="10" t="s">
        <v>19</v>
      </c>
      <c r="H9225" s="10" t="s">
        <v>20</v>
      </c>
      <c r="I9225" s="10" t="s">
        <v>28</v>
      </c>
      <c r="O9225" s="10">
        <f t="shared" si="144"/>
        <v>1</v>
      </c>
    </row>
    <row r="9226" spans="2:15" x14ac:dyDescent="0.3">
      <c r="B9226" s="10">
        <v>2024</v>
      </c>
      <c r="C9226" s="10" t="s">
        <v>22</v>
      </c>
      <c r="D9226" s="10" t="s">
        <v>42</v>
      </c>
      <c r="E9226" s="10" t="s">
        <v>17</v>
      </c>
      <c r="F9226" s="10" t="s">
        <v>18</v>
      </c>
      <c r="G9226" s="10" t="s">
        <v>44</v>
      </c>
      <c r="H9226" s="10" t="s">
        <v>39</v>
      </c>
      <c r="I9226" s="10" t="s">
        <v>34</v>
      </c>
      <c r="O9226" s="10">
        <f t="shared" si="144"/>
        <v>1</v>
      </c>
    </row>
    <row r="9227" spans="2:15" x14ac:dyDescent="0.3">
      <c r="B9227" s="10">
        <v>2026</v>
      </c>
      <c r="C9227" s="10" t="s">
        <v>41</v>
      </c>
      <c r="D9227" s="10" t="s">
        <v>33</v>
      </c>
      <c r="E9227" s="10" t="s">
        <v>24</v>
      </c>
      <c r="F9227" s="10" t="s">
        <v>25</v>
      </c>
      <c r="G9227" s="10" t="s">
        <v>26</v>
      </c>
      <c r="H9227" s="10" t="s">
        <v>39</v>
      </c>
      <c r="I9227" s="10" t="s">
        <v>28</v>
      </c>
      <c r="O9227" s="10">
        <f t="shared" si="144"/>
        <v>1</v>
      </c>
    </row>
    <row r="9228" spans="2:15" x14ac:dyDescent="0.3">
      <c r="B9228" s="10">
        <v>2024</v>
      </c>
      <c r="C9228" s="10" t="s">
        <v>29</v>
      </c>
      <c r="D9228" s="10" t="s">
        <v>16</v>
      </c>
      <c r="E9228" s="10" t="s">
        <v>35</v>
      </c>
      <c r="F9228" s="10" t="s">
        <v>25</v>
      </c>
      <c r="G9228" s="10" t="s">
        <v>32</v>
      </c>
      <c r="H9228" s="10" t="s">
        <v>34</v>
      </c>
      <c r="I9228" s="10" t="s">
        <v>21</v>
      </c>
      <c r="O9228" s="10">
        <f t="shared" si="144"/>
        <v>1</v>
      </c>
    </row>
    <row r="9229" spans="2:15" x14ac:dyDescent="0.3">
      <c r="B9229" s="10">
        <v>2025</v>
      </c>
      <c r="C9229" s="10" t="s">
        <v>29</v>
      </c>
      <c r="D9229" s="10" t="s">
        <v>37</v>
      </c>
      <c r="E9229" s="10" t="s">
        <v>24</v>
      </c>
      <c r="F9229" s="10" t="s">
        <v>30</v>
      </c>
      <c r="G9229" s="10" t="s">
        <v>44</v>
      </c>
      <c r="H9229" s="10" t="s">
        <v>34</v>
      </c>
      <c r="I9229" s="10" t="s">
        <v>21</v>
      </c>
      <c r="O9229" s="10">
        <f t="shared" si="144"/>
        <v>1</v>
      </c>
    </row>
    <row r="9230" spans="2:15" x14ac:dyDescent="0.3">
      <c r="B9230" s="10">
        <v>2022</v>
      </c>
      <c r="C9230" s="10" t="s">
        <v>43</v>
      </c>
      <c r="D9230" s="10" t="s">
        <v>23</v>
      </c>
      <c r="E9230" s="10" t="s">
        <v>17</v>
      </c>
      <c r="F9230" s="10" t="s">
        <v>30</v>
      </c>
      <c r="G9230" s="10" t="s">
        <v>40</v>
      </c>
      <c r="H9230" s="10" t="s">
        <v>34</v>
      </c>
      <c r="I9230" s="10" t="s">
        <v>28</v>
      </c>
      <c r="O9230" s="10">
        <f t="shared" si="144"/>
        <v>1</v>
      </c>
    </row>
    <row r="9231" spans="2:15" x14ac:dyDescent="0.3">
      <c r="B9231" s="10">
        <v>2026</v>
      </c>
      <c r="C9231" s="10" t="s">
        <v>29</v>
      </c>
      <c r="D9231" s="10" t="s">
        <v>37</v>
      </c>
      <c r="E9231" s="10" t="s">
        <v>17</v>
      </c>
      <c r="F9231" s="10" t="s">
        <v>18</v>
      </c>
      <c r="G9231" s="10" t="s">
        <v>40</v>
      </c>
      <c r="H9231" s="10" t="s">
        <v>39</v>
      </c>
      <c r="I9231" s="10" t="s">
        <v>28</v>
      </c>
      <c r="O9231" s="10">
        <f t="shared" si="144"/>
        <v>1</v>
      </c>
    </row>
    <row r="9232" spans="2:15" x14ac:dyDescent="0.3">
      <c r="B9232" s="10">
        <v>2020</v>
      </c>
      <c r="C9232" s="10" t="s">
        <v>22</v>
      </c>
      <c r="D9232" s="10" t="s">
        <v>37</v>
      </c>
      <c r="E9232" s="10" t="s">
        <v>35</v>
      </c>
      <c r="F9232" s="10" t="s">
        <v>25</v>
      </c>
      <c r="G9232" s="10" t="s">
        <v>32</v>
      </c>
      <c r="H9232" s="10" t="s">
        <v>39</v>
      </c>
      <c r="I9232" s="10" t="s">
        <v>34</v>
      </c>
      <c r="O9232" s="10">
        <f t="shared" si="144"/>
        <v>1</v>
      </c>
    </row>
    <row r="9233" spans="2:15" x14ac:dyDescent="0.3">
      <c r="B9233" s="10">
        <v>2026</v>
      </c>
      <c r="C9233" s="10" t="s">
        <v>15</v>
      </c>
      <c r="D9233" s="10" t="s">
        <v>16</v>
      </c>
      <c r="E9233" s="10" t="s">
        <v>24</v>
      </c>
      <c r="F9233" s="10" t="s">
        <v>18</v>
      </c>
      <c r="G9233" s="10" t="s">
        <v>26</v>
      </c>
      <c r="H9233" s="10" t="s">
        <v>27</v>
      </c>
      <c r="I9233" s="10" t="s">
        <v>34</v>
      </c>
      <c r="O9233" s="10">
        <f t="shared" si="144"/>
        <v>1</v>
      </c>
    </row>
    <row r="9234" spans="2:15" x14ac:dyDescent="0.3">
      <c r="B9234" s="10">
        <v>2022</v>
      </c>
      <c r="C9234" s="10" t="s">
        <v>22</v>
      </c>
      <c r="D9234" s="10" t="s">
        <v>31</v>
      </c>
      <c r="E9234" s="10" t="s">
        <v>17</v>
      </c>
      <c r="F9234" s="10" t="s">
        <v>25</v>
      </c>
      <c r="G9234" s="10" t="s">
        <v>40</v>
      </c>
      <c r="H9234" s="10" t="s">
        <v>27</v>
      </c>
      <c r="I9234" s="10" t="s">
        <v>28</v>
      </c>
      <c r="O9234" s="10">
        <f t="shared" si="144"/>
        <v>1</v>
      </c>
    </row>
    <row r="9235" spans="2:15" x14ac:dyDescent="0.3">
      <c r="B9235" s="10">
        <v>2020</v>
      </c>
      <c r="C9235" s="10" t="s">
        <v>22</v>
      </c>
      <c r="D9235" s="10" t="s">
        <v>31</v>
      </c>
      <c r="E9235" s="10" t="s">
        <v>24</v>
      </c>
      <c r="F9235" s="10" t="s">
        <v>30</v>
      </c>
      <c r="G9235" s="10" t="s">
        <v>44</v>
      </c>
      <c r="H9235" s="10" t="s">
        <v>27</v>
      </c>
      <c r="I9235" s="10" t="s">
        <v>34</v>
      </c>
      <c r="O9235" s="10">
        <f t="shared" si="144"/>
        <v>1</v>
      </c>
    </row>
    <row r="9236" spans="2:15" x14ac:dyDescent="0.3">
      <c r="B9236" s="10">
        <v>2022</v>
      </c>
      <c r="C9236" s="10" t="s">
        <v>43</v>
      </c>
      <c r="D9236" s="10" t="s">
        <v>37</v>
      </c>
      <c r="E9236" s="10" t="s">
        <v>35</v>
      </c>
      <c r="F9236" s="10" t="s">
        <v>30</v>
      </c>
      <c r="G9236" s="10" t="s">
        <v>32</v>
      </c>
      <c r="H9236" s="10" t="s">
        <v>34</v>
      </c>
      <c r="I9236" s="10" t="s">
        <v>34</v>
      </c>
      <c r="O9236" s="10">
        <f t="shared" si="144"/>
        <v>1</v>
      </c>
    </row>
    <row r="9237" spans="2:15" x14ac:dyDescent="0.3">
      <c r="B9237" s="10">
        <v>2026</v>
      </c>
      <c r="C9237" s="10" t="s">
        <v>45</v>
      </c>
      <c r="D9237" s="10" t="s">
        <v>37</v>
      </c>
      <c r="E9237" s="10" t="s">
        <v>17</v>
      </c>
      <c r="F9237" s="10" t="s">
        <v>18</v>
      </c>
      <c r="G9237" s="10" t="s">
        <v>26</v>
      </c>
      <c r="H9237" s="10" t="s">
        <v>20</v>
      </c>
      <c r="I9237" s="10" t="s">
        <v>21</v>
      </c>
      <c r="O9237" s="10">
        <f t="shared" si="144"/>
        <v>1</v>
      </c>
    </row>
    <row r="9238" spans="2:15" x14ac:dyDescent="0.3">
      <c r="B9238" s="10">
        <v>2022</v>
      </c>
      <c r="C9238" s="10" t="s">
        <v>15</v>
      </c>
      <c r="D9238" s="10" t="s">
        <v>31</v>
      </c>
      <c r="E9238" s="10" t="s">
        <v>17</v>
      </c>
      <c r="F9238" s="10" t="s">
        <v>30</v>
      </c>
      <c r="G9238" s="10" t="s">
        <v>32</v>
      </c>
      <c r="H9238" s="10" t="s">
        <v>39</v>
      </c>
      <c r="I9238" s="10" t="s">
        <v>28</v>
      </c>
      <c r="O9238" s="10">
        <f t="shared" si="144"/>
        <v>1</v>
      </c>
    </row>
    <row r="9239" spans="2:15" x14ac:dyDescent="0.3">
      <c r="B9239" s="10">
        <v>2023</v>
      </c>
      <c r="C9239" s="10" t="s">
        <v>45</v>
      </c>
      <c r="D9239" s="10" t="s">
        <v>33</v>
      </c>
      <c r="E9239" s="10" t="s">
        <v>24</v>
      </c>
      <c r="F9239" s="10" t="s">
        <v>25</v>
      </c>
      <c r="G9239" s="10" t="s">
        <v>26</v>
      </c>
      <c r="H9239" s="10" t="s">
        <v>27</v>
      </c>
      <c r="I9239" s="10" t="s">
        <v>34</v>
      </c>
      <c r="O9239" s="10">
        <f t="shared" si="144"/>
        <v>1</v>
      </c>
    </row>
    <row r="9240" spans="2:15" x14ac:dyDescent="0.3">
      <c r="B9240" s="10">
        <v>2021</v>
      </c>
      <c r="C9240" s="10" t="s">
        <v>29</v>
      </c>
      <c r="D9240" s="10" t="s">
        <v>37</v>
      </c>
      <c r="E9240" s="10" t="s">
        <v>35</v>
      </c>
      <c r="F9240" s="10" t="s">
        <v>18</v>
      </c>
      <c r="G9240" s="10" t="s">
        <v>44</v>
      </c>
      <c r="H9240" s="10" t="s">
        <v>39</v>
      </c>
      <c r="I9240" s="10" t="s">
        <v>28</v>
      </c>
      <c r="O9240" s="10">
        <f t="shared" si="144"/>
        <v>1</v>
      </c>
    </row>
    <row r="9241" spans="2:15" x14ac:dyDescent="0.3">
      <c r="B9241" s="10">
        <v>2020</v>
      </c>
      <c r="C9241" s="10" t="s">
        <v>45</v>
      </c>
      <c r="D9241" s="10" t="s">
        <v>42</v>
      </c>
      <c r="E9241" s="10" t="s">
        <v>17</v>
      </c>
      <c r="F9241" s="10" t="s">
        <v>25</v>
      </c>
      <c r="G9241" s="10" t="s">
        <v>19</v>
      </c>
      <c r="H9241" s="10" t="s">
        <v>39</v>
      </c>
      <c r="I9241" s="10" t="s">
        <v>28</v>
      </c>
      <c r="O9241" s="10">
        <f t="shared" si="144"/>
        <v>1</v>
      </c>
    </row>
    <row r="9242" spans="2:15" x14ac:dyDescent="0.3">
      <c r="B9242" s="10">
        <v>2025</v>
      </c>
      <c r="C9242" s="10" t="s">
        <v>41</v>
      </c>
      <c r="D9242" s="10" t="s">
        <v>37</v>
      </c>
      <c r="E9242" s="10" t="s">
        <v>35</v>
      </c>
      <c r="F9242" s="10" t="s">
        <v>30</v>
      </c>
      <c r="G9242" s="10" t="s">
        <v>44</v>
      </c>
      <c r="H9242" s="10" t="s">
        <v>39</v>
      </c>
      <c r="I9242" s="10" t="s">
        <v>34</v>
      </c>
      <c r="O9242" s="10">
        <f t="shared" si="144"/>
        <v>1</v>
      </c>
    </row>
    <row r="9243" spans="2:15" x14ac:dyDescent="0.3">
      <c r="B9243" s="10">
        <v>2025</v>
      </c>
      <c r="C9243" s="10" t="s">
        <v>41</v>
      </c>
      <c r="D9243" s="10" t="s">
        <v>37</v>
      </c>
      <c r="E9243" s="10" t="s">
        <v>17</v>
      </c>
      <c r="F9243" s="10" t="s">
        <v>18</v>
      </c>
      <c r="G9243" s="10" t="s">
        <v>40</v>
      </c>
      <c r="H9243" s="10" t="s">
        <v>39</v>
      </c>
      <c r="I9243" s="10" t="s">
        <v>28</v>
      </c>
      <c r="O9243" s="10">
        <f t="shared" si="144"/>
        <v>1</v>
      </c>
    </row>
    <row r="9244" spans="2:15" x14ac:dyDescent="0.3">
      <c r="B9244" s="10">
        <v>2021</v>
      </c>
      <c r="C9244" s="10" t="s">
        <v>29</v>
      </c>
      <c r="D9244" s="10" t="s">
        <v>16</v>
      </c>
      <c r="E9244" s="10" t="s">
        <v>35</v>
      </c>
      <c r="F9244" s="10" t="s">
        <v>18</v>
      </c>
      <c r="G9244" s="10" t="s">
        <v>44</v>
      </c>
      <c r="H9244" s="10" t="s">
        <v>27</v>
      </c>
      <c r="I9244" s="10" t="s">
        <v>28</v>
      </c>
      <c r="O9244" s="10">
        <f t="shared" si="144"/>
        <v>1</v>
      </c>
    </row>
    <row r="9245" spans="2:15" x14ac:dyDescent="0.3">
      <c r="B9245" s="10">
        <v>2026</v>
      </c>
      <c r="C9245" s="10" t="s">
        <v>15</v>
      </c>
      <c r="D9245" s="10" t="s">
        <v>23</v>
      </c>
      <c r="E9245" s="10" t="s">
        <v>35</v>
      </c>
      <c r="F9245" s="10" t="s">
        <v>30</v>
      </c>
      <c r="G9245" s="10" t="s">
        <v>19</v>
      </c>
      <c r="H9245" s="10" t="s">
        <v>39</v>
      </c>
      <c r="I9245" s="10" t="s">
        <v>34</v>
      </c>
      <c r="O9245" s="10">
        <f t="shared" si="144"/>
        <v>1</v>
      </c>
    </row>
    <row r="9246" spans="2:15" x14ac:dyDescent="0.3">
      <c r="B9246" s="10">
        <v>2021</v>
      </c>
      <c r="C9246" s="10" t="s">
        <v>29</v>
      </c>
      <c r="D9246" s="10" t="s">
        <v>37</v>
      </c>
      <c r="E9246" s="10" t="s">
        <v>35</v>
      </c>
      <c r="F9246" s="10" t="s">
        <v>30</v>
      </c>
      <c r="G9246" s="10" t="s">
        <v>44</v>
      </c>
      <c r="H9246" s="10" t="s">
        <v>34</v>
      </c>
      <c r="I9246" s="10" t="s">
        <v>34</v>
      </c>
      <c r="O9246" s="10">
        <f t="shared" si="144"/>
        <v>1</v>
      </c>
    </row>
    <row r="9247" spans="2:15" x14ac:dyDescent="0.3">
      <c r="B9247" s="10">
        <v>2020</v>
      </c>
      <c r="C9247" s="10" t="s">
        <v>45</v>
      </c>
      <c r="D9247" s="10" t="s">
        <v>16</v>
      </c>
      <c r="E9247" s="10" t="s">
        <v>17</v>
      </c>
      <c r="F9247" s="10" t="s">
        <v>30</v>
      </c>
      <c r="G9247" s="10" t="s">
        <v>32</v>
      </c>
      <c r="H9247" s="10" t="s">
        <v>20</v>
      </c>
      <c r="I9247" s="10" t="s">
        <v>28</v>
      </c>
      <c r="O9247" s="10">
        <f t="shared" si="144"/>
        <v>1</v>
      </c>
    </row>
    <row r="9248" spans="2:15" x14ac:dyDescent="0.3">
      <c r="B9248" s="10">
        <v>2025</v>
      </c>
      <c r="C9248" s="10" t="s">
        <v>45</v>
      </c>
      <c r="D9248" s="10" t="s">
        <v>37</v>
      </c>
      <c r="E9248" s="10" t="s">
        <v>35</v>
      </c>
      <c r="F9248" s="10" t="s">
        <v>25</v>
      </c>
      <c r="G9248" s="10" t="s">
        <v>32</v>
      </c>
      <c r="H9248" s="10" t="s">
        <v>34</v>
      </c>
      <c r="I9248" s="10" t="s">
        <v>34</v>
      </c>
      <c r="O9248" s="10">
        <f t="shared" si="144"/>
        <v>1</v>
      </c>
    </row>
    <row r="9249" spans="2:15" x14ac:dyDescent="0.3">
      <c r="B9249" s="10">
        <v>2021</v>
      </c>
      <c r="C9249" s="10" t="s">
        <v>29</v>
      </c>
      <c r="D9249" s="10" t="s">
        <v>33</v>
      </c>
      <c r="E9249" s="10" t="s">
        <v>35</v>
      </c>
      <c r="F9249" s="10" t="s">
        <v>18</v>
      </c>
      <c r="G9249" s="10" t="s">
        <v>19</v>
      </c>
      <c r="H9249" s="10" t="s">
        <v>20</v>
      </c>
      <c r="I9249" s="10" t="s">
        <v>34</v>
      </c>
      <c r="O9249" s="10">
        <f t="shared" si="144"/>
        <v>1</v>
      </c>
    </row>
    <row r="9250" spans="2:15" x14ac:dyDescent="0.3">
      <c r="B9250" s="10">
        <v>2022</v>
      </c>
      <c r="C9250" s="10" t="s">
        <v>15</v>
      </c>
      <c r="D9250" s="10" t="s">
        <v>37</v>
      </c>
      <c r="E9250" s="10" t="s">
        <v>17</v>
      </c>
      <c r="F9250" s="10" t="s">
        <v>18</v>
      </c>
      <c r="G9250" s="10" t="s">
        <v>19</v>
      </c>
      <c r="H9250" s="10" t="s">
        <v>20</v>
      </c>
      <c r="I9250" s="10" t="s">
        <v>34</v>
      </c>
      <c r="O9250" s="10">
        <f t="shared" si="144"/>
        <v>1</v>
      </c>
    </row>
    <row r="9251" spans="2:15" x14ac:dyDescent="0.3">
      <c r="B9251" s="10">
        <v>2022</v>
      </c>
      <c r="C9251" s="10" t="s">
        <v>36</v>
      </c>
      <c r="D9251" s="10" t="s">
        <v>31</v>
      </c>
      <c r="E9251" s="10" t="s">
        <v>17</v>
      </c>
      <c r="F9251" s="10" t="s">
        <v>30</v>
      </c>
      <c r="G9251" s="10" t="s">
        <v>32</v>
      </c>
      <c r="H9251" s="10" t="s">
        <v>27</v>
      </c>
      <c r="I9251" s="10" t="s">
        <v>28</v>
      </c>
      <c r="O9251" s="10">
        <f t="shared" si="144"/>
        <v>1</v>
      </c>
    </row>
    <row r="9252" spans="2:15" x14ac:dyDescent="0.3">
      <c r="B9252" s="10">
        <v>2023</v>
      </c>
      <c r="C9252" s="10" t="s">
        <v>45</v>
      </c>
      <c r="D9252" s="10" t="s">
        <v>31</v>
      </c>
      <c r="E9252" s="10" t="s">
        <v>24</v>
      </c>
      <c r="F9252" s="10" t="s">
        <v>30</v>
      </c>
      <c r="G9252" s="10" t="s">
        <v>44</v>
      </c>
      <c r="H9252" s="10" t="s">
        <v>34</v>
      </c>
      <c r="I9252" s="10" t="s">
        <v>34</v>
      </c>
      <c r="O9252" s="10">
        <f t="shared" si="144"/>
        <v>1</v>
      </c>
    </row>
    <row r="9253" spans="2:15" x14ac:dyDescent="0.3">
      <c r="B9253" s="10">
        <v>2023</v>
      </c>
      <c r="C9253" s="10" t="s">
        <v>36</v>
      </c>
      <c r="D9253" s="10" t="s">
        <v>23</v>
      </c>
      <c r="E9253" s="10" t="s">
        <v>17</v>
      </c>
      <c r="F9253" s="10" t="s">
        <v>18</v>
      </c>
      <c r="G9253" s="10" t="s">
        <v>40</v>
      </c>
      <c r="H9253" s="10" t="s">
        <v>20</v>
      </c>
      <c r="I9253" s="10" t="s">
        <v>28</v>
      </c>
      <c r="O9253" s="10">
        <f t="shared" si="144"/>
        <v>1</v>
      </c>
    </row>
    <row r="9254" spans="2:15" x14ac:dyDescent="0.3">
      <c r="B9254" s="10">
        <v>2025</v>
      </c>
      <c r="C9254" s="10" t="s">
        <v>41</v>
      </c>
      <c r="D9254" s="10" t="s">
        <v>31</v>
      </c>
      <c r="E9254" s="10" t="s">
        <v>17</v>
      </c>
      <c r="F9254" s="10" t="s">
        <v>18</v>
      </c>
      <c r="G9254" s="10" t="s">
        <v>44</v>
      </c>
      <c r="H9254" s="10" t="s">
        <v>20</v>
      </c>
      <c r="I9254" s="10" t="s">
        <v>34</v>
      </c>
      <c r="O9254" s="10">
        <f t="shared" si="144"/>
        <v>1</v>
      </c>
    </row>
    <row r="9255" spans="2:15" x14ac:dyDescent="0.3">
      <c r="B9255" s="10">
        <v>2020</v>
      </c>
      <c r="C9255" s="10" t="s">
        <v>43</v>
      </c>
      <c r="D9255" s="10" t="s">
        <v>16</v>
      </c>
      <c r="E9255" s="10" t="s">
        <v>17</v>
      </c>
      <c r="F9255" s="10" t="s">
        <v>30</v>
      </c>
      <c r="G9255" s="10" t="s">
        <v>32</v>
      </c>
      <c r="H9255" s="10" t="s">
        <v>34</v>
      </c>
      <c r="I9255" s="10" t="s">
        <v>28</v>
      </c>
      <c r="O9255" s="10">
        <f t="shared" si="144"/>
        <v>1</v>
      </c>
    </row>
    <row r="9256" spans="2:15" x14ac:dyDescent="0.3">
      <c r="B9256" s="10">
        <v>2024</v>
      </c>
      <c r="C9256" s="10" t="s">
        <v>45</v>
      </c>
      <c r="D9256" s="10" t="s">
        <v>42</v>
      </c>
      <c r="E9256" s="10" t="s">
        <v>17</v>
      </c>
      <c r="F9256" s="10" t="s">
        <v>30</v>
      </c>
      <c r="G9256" s="10" t="s">
        <v>26</v>
      </c>
      <c r="H9256" s="10" t="s">
        <v>20</v>
      </c>
      <c r="I9256" s="10" t="s">
        <v>21</v>
      </c>
      <c r="O9256" s="10">
        <f t="shared" si="144"/>
        <v>1</v>
      </c>
    </row>
    <row r="9257" spans="2:15" x14ac:dyDescent="0.3">
      <c r="B9257" s="10">
        <v>2022</v>
      </c>
      <c r="C9257" s="10" t="s">
        <v>29</v>
      </c>
      <c r="D9257" s="10" t="s">
        <v>16</v>
      </c>
      <c r="E9257" s="10" t="s">
        <v>17</v>
      </c>
      <c r="F9257" s="10" t="s">
        <v>25</v>
      </c>
      <c r="G9257" s="10" t="s">
        <v>26</v>
      </c>
      <c r="H9257" s="10" t="s">
        <v>39</v>
      </c>
      <c r="I9257" s="10" t="s">
        <v>34</v>
      </c>
      <c r="O9257" s="10">
        <f t="shared" si="144"/>
        <v>1</v>
      </c>
    </row>
    <row r="9258" spans="2:15" x14ac:dyDescent="0.3">
      <c r="B9258" s="10">
        <v>2021</v>
      </c>
      <c r="C9258" s="10" t="s">
        <v>36</v>
      </c>
      <c r="D9258" s="10" t="s">
        <v>33</v>
      </c>
      <c r="E9258" s="10" t="s">
        <v>17</v>
      </c>
      <c r="F9258" s="10" t="s">
        <v>30</v>
      </c>
      <c r="G9258" s="10" t="s">
        <v>40</v>
      </c>
      <c r="H9258" s="10" t="s">
        <v>39</v>
      </c>
      <c r="I9258" s="10" t="s">
        <v>28</v>
      </c>
      <c r="O9258" s="10">
        <f t="shared" si="144"/>
        <v>1</v>
      </c>
    </row>
    <row r="9259" spans="2:15" x14ac:dyDescent="0.3">
      <c r="B9259" s="10">
        <v>2026</v>
      </c>
      <c r="C9259" s="10" t="s">
        <v>45</v>
      </c>
      <c r="D9259" s="10" t="s">
        <v>23</v>
      </c>
      <c r="E9259" s="10" t="s">
        <v>17</v>
      </c>
      <c r="F9259" s="10" t="s">
        <v>18</v>
      </c>
      <c r="G9259" s="10" t="s">
        <v>26</v>
      </c>
      <c r="H9259" s="10" t="s">
        <v>20</v>
      </c>
      <c r="I9259" s="10" t="s">
        <v>34</v>
      </c>
      <c r="O9259" s="10">
        <f t="shared" si="144"/>
        <v>1</v>
      </c>
    </row>
    <row r="9260" spans="2:15" x14ac:dyDescent="0.3">
      <c r="B9260" s="10">
        <v>2022</v>
      </c>
      <c r="C9260" s="10" t="s">
        <v>15</v>
      </c>
      <c r="D9260" s="10" t="s">
        <v>31</v>
      </c>
      <c r="E9260" s="10" t="s">
        <v>35</v>
      </c>
      <c r="F9260" s="10" t="s">
        <v>30</v>
      </c>
      <c r="G9260" s="10" t="s">
        <v>40</v>
      </c>
      <c r="H9260" s="10" t="s">
        <v>34</v>
      </c>
      <c r="I9260" s="10" t="s">
        <v>21</v>
      </c>
      <c r="O9260" s="10">
        <f t="shared" si="144"/>
        <v>1</v>
      </c>
    </row>
    <row r="9261" spans="2:15" x14ac:dyDescent="0.3">
      <c r="B9261" s="10">
        <v>2025</v>
      </c>
      <c r="C9261" s="10" t="s">
        <v>36</v>
      </c>
      <c r="D9261" s="10" t="s">
        <v>23</v>
      </c>
      <c r="E9261" s="10" t="s">
        <v>35</v>
      </c>
      <c r="F9261" s="10" t="s">
        <v>25</v>
      </c>
      <c r="G9261" s="10" t="s">
        <v>32</v>
      </c>
      <c r="H9261" s="10" t="s">
        <v>27</v>
      </c>
      <c r="I9261" s="10" t="s">
        <v>28</v>
      </c>
      <c r="O9261" s="10">
        <f t="shared" si="144"/>
        <v>1</v>
      </c>
    </row>
    <row r="9262" spans="2:15" x14ac:dyDescent="0.3">
      <c r="B9262" s="10">
        <v>2023</v>
      </c>
      <c r="C9262" s="10" t="s">
        <v>15</v>
      </c>
      <c r="D9262" s="10" t="s">
        <v>16</v>
      </c>
      <c r="E9262" s="10" t="s">
        <v>17</v>
      </c>
      <c r="F9262" s="10" t="s">
        <v>25</v>
      </c>
      <c r="G9262" s="10" t="s">
        <v>38</v>
      </c>
      <c r="H9262" s="10" t="s">
        <v>20</v>
      </c>
      <c r="I9262" s="10" t="s">
        <v>21</v>
      </c>
      <c r="O9262" s="10">
        <f t="shared" si="144"/>
        <v>1</v>
      </c>
    </row>
    <row r="9263" spans="2:15" x14ac:dyDescent="0.3">
      <c r="B9263" s="10">
        <v>2020</v>
      </c>
      <c r="C9263" s="10" t="s">
        <v>45</v>
      </c>
      <c r="D9263" s="10" t="s">
        <v>42</v>
      </c>
      <c r="E9263" s="10" t="s">
        <v>35</v>
      </c>
      <c r="F9263" s="10" t="s">
        <v>30</v>
      </c>
      <c r="G9263" s="10" t="s">
        <v>38</v>
      </c>
      <c r="H9263" s="10" t="s">
        <v>34</v>
      </c>
      <c r="I9263" s="10" t="s">
        <v>21</v>
      </c>
      <c r="O9263" s="10">
        <f t="shared" si="144"/>
        <v>1</v>
      </c>
    </row>
    <row r="9264" spans="2:15" x14ac:dyDescent="0.3">
      <c r="B9264" s="10">
        <v>2022</v>
      </c>
      <c r="C9264" s="10" t="s">
        <v>43</v>
      </c>
      <c r="D9264" s="10" t="s">
        <v>16</v>
      </c>
      <c r="E9264" s="10" t="s">
        <v>24</v>
      </c>
      <c r="F9264" s="10" t="s">
        <v>30</v>
      </c>
      <c r="G9264" s="10" t="s">
        <v>26</v>
      </c>
      <c r="H9264" s="10" t="s">
        <v>27</v>
      </c>
      <c r="I9264" s="10" t="s">
        <v>21</v>
      </c>
      <c r="O9264" s="10">
        <f t="shared" si="144"/>
        <v>1</v>
      </c>
    </row>
    <row r="9265" spans="2:15" x14ac:dyDescent="0.3">
      <c r="B9265" s="10">
        <v>2025</v>
      </c>
      <c r="C9265" s="10" t="s">
        <v>29</v>
      </c>
      <c r="D9265" s="10" t="s">
        <v>33</v>
      </c>
      <c r="E9265" s="10" t="s">
        <v>35</v>
      </c>
      <c r="F9265" s="10" t="s">
        <v>25</v>
      </c>
      <c r="G9265" s="10" t="s">
        <v>40</v>
      </c>
      <c r="H9265" s="10" t="s">
        <v>39</v>
      </c>
      <c r="I9265" s="10" t="s">
        <v>28</v>
      </c>
      <c r="O9265" s="10">
        <f t="shared" si="144"/>
        <v>1</v>
      </c>
    </row>
    <row r="9266" spans="2:15" x14ac:dyDescent="0.3">
      <c r="B9266" s="10">
        <v>2026</v>
      </c>
      <c r="C9266" s="10" t="s">
        <v>22</v>
      </c>
      <c r="D9266" s="10" t="s">
        <v>16</v>
      </c>
      <c r="E9266" s="10" t="s">
        <v>17</v>
      </c>
      <c r="F9266" s="10" t="s">
        <v>30</v>
      </c>
      <c r="G9266" s="10" t="s">
        <v>44</v>
      </c>
      <c r="H9266" s="10" t="s">
        <v>20</v>
      </c>
      <c r="I9266" s="10" t="s">
        <v>34</v>
      </c>
      <c r="O9266" s="10">
        <f t="shared" si="144"/>
        <v>1</v>
      </c>
    </row>
    <row r="9267" spans="2:15" x14ac:dyDescent="0.3">
      <c r="B9267" s="10">
        <v>2023</v>
      </c>
      <c r="C9267" s="10" t="s">
        <v>22</v>
      </c>
      <c r="D9267" s="10" t="s">
        <v>37</v>
      </c>
      <c r="E9267" s="10" t="s">
        <v>35</v>
      </c>
      <c r="F9267" s="10" t="s">
        <v>18</v>
      </c>
      <c r="G9267" s="10" t="s">
        <v>19</v>
      </c>
      <c r="H9267" s="10" t="s">
        <v>27</v>
      </c>
      <c r="I9267" s="10" t="s">
        <v>21</v>
      </c>
      <c r="O9267" s="10">
        <f t="shared" si="144"/>
        <v>1</v>
      </c>
    </row>
    <row r="9268" spans="2:15" x14ac:dyDescent="0.3">
      <c r="B9268" s="10">
        <v>2020</v>
      </c>
      <c r="C9268" s="10" t="s">
        <v>36</v>
      </c>
      <c r="D9268" s="10" t="s">
        <v>23</v>
      </c>
      <c r="E9268" s="10" t="s">
        <v>24</v>
      </c>
      <c r="F9268" s="10" t="s">
        <v>25</v>
      </c>
      <c r="G9268" s="10" t="s">
        <v>38</v>
      </c>
      <c r="H9268" s="10" t="s">
        <v>39</v>
      </c>
      <c r="I9268" s="10" t="s">
        <v>34</v>
      </c>
      <c r="O9268" s="10">
        <f t="shared" si="144"/>
        <v>1</v>
      </c>
    </row>
    <row r="9269" spans="2:15" x14ac:dyDescent="0.3">
      <c r="B9269" s="10">
        <v>2021</v>
      </c>
      <c r="C9269" s="10" t="s">
        <v>29</v>
      </c>
      <c r="D9269" s="10" t="s">
        <v>33</v>
      </c>
      <c r="E9269" s="10" t="s">
        <v>24</v>
      </c>
      <c r="F9269" s="10" t="s">
        <v>25</v>
      </c>
      <c r="G9269" s="10" t="s">
        <v>19</v>
      </c>
      <c r="H9269" s="10" t="s">
        <v>20</v>
      </c>
      <c r="I9269" s="10" t="s">
        <v>34</v>
      </c>
      <c r="O9269" s="10">
        <f t="shared" si="144"/>
        <v>1</v>
      </c>
    </row>
    <row r="9270" spans="2:15" x14ac:dyDescent="0.3">
      <c r="B9270" s="10">
        <v>2025</v>
      </c>
      <c r="C9270" s="10" t="s">
        <v>41</v>
      </c>
      <c r="D9270" s="10" t="s">
        <v>23</v>
      </c>
      <c r="E9270" s="10" t="s">
        <v>35</v>
      </c>
      <c r="F9270" s="10" t="s">
        <v>18</v>
      </c>
      <c r="G9270" s="10" t="s">
        <v>19</v>
      </c>
      <c r="H9270" s="10" t="s">
        <v>34</v>
      </c>
      <c r="I9270" s="10" t="s">
        <v>28</v>
      </c>
      <c r="O9270" s="10">
        <f t="shared" si="144"/>
        <v>1</v>
      </c>
    </row>
    <row r="9271" spans="2:15" x14ac:dyDescent="0.3">
      <c r="B9271" s="10">
        <v>2022</v>
      </c>
      <c r="C9271" s="10" t="s">
        <v>22</v>
      </c>
      <c r="D9271" s="10" t="s">
        <v>33</v>
      </c>
      <c r="E9271" s="10" t="s">
        <v>17</v>
      </c>
      <c r="F9271" s="10" t="s">
        <v>25</v>
      </c>
      <c r="G9271" s="10" t="s">
        <v>19</v>
      </c>
      <c r="H9271" s="10" t="s">
        <v>27</v>
      </c>
      <c r="I9271" s="10" t="s">
        <v>34</v>
      </c>
      <c r="O9271" s="10">
        <f t="shared" si="144"/>
        <v>1</v>
      </c>
    </row>
    <row r="9272" spans="2:15" x14ac:dyDescent="0.3">
      <c r="B9272" s="10">
        <v>2021</v>
      </c>
      <c r="C9272" s="10" t="s">
        <v>22</v>
      </c>
      <c r="D9272" s="10" t="s">
        <v>23</v>
      </c>
      <c r="E9272" s="10" t="s">
        <v>17</v>
      </c>
      <c r="F9272" s="10" t="s">
        <v>25</v>
      </c>
      <c r="G9272" s="10" t="s">
        <v>19</v>
      </c>
      <c r="H9272" s="10" t="s">
        <v>20</v>
      </c>
      <c r="I9272" s="10" t="s">
        <v>28</v>
      </c>
      <c r="O9272" s="10">
        <f t="shared" si="144"/>
        <v>1</v>
      </c>
    </row>
    <row r="9273" spans="2:15" x14ac:dyDescent="0.3">
      <c r="B9273" s="10">
        <v>2021</v>
      </c>
      <c r="C9273" s="10" t="s">
        <v>41</v>
      </c>
      <c r="D9273" s="10" t="s">
        <v>37</v>
      </c>
      <c r="E9273" s="10" t="s">
        <v>24</v>
      </c>
      <c r="F9273" s="10" t="s">
        <v>25</v>
      </c>
      <c r="G9273" s="10" t="s">
        <v>19</v>
      </c>
      <c r="H9273" s="10" t="s">
        <v>20</v>
      </c>
      <c r="I9273" s="10" t="s">
        <v>34</v>
      </c>
      <c r="O9273" s="10">
        <f t="shared" si="144"/>
        <v>1</v>
      </c>
    </row>
    <row r="9274" spans="2:15" x14ac:dyDescent="0.3">
      <c r="B9274" s="10">
        <v>2025</v>
      </c>
      <c r="C9274" s="10" t="s">
        <v>45</v>
      </c>
      <c r="D9274" s="10" t="s">
        <v>23</v>
      </c>
      <c r="E9274" s="10" t="s">
        <v>17</v>
      </c>
      <c r="F9274" s="10" t="s">
        <v>25</v>
      </c>
      <c r="G9274" s="10" t="s">
        <v>40</v>
      </c>
      <c r="H9274" s="10" t="s">
        <v>20</v>
      </c>
      <c r="I9274" s="10" t="s">
        <v>28</v>
      </c>
      <c r="O9274" s="10">
        <f t="shared" si="144"/>
        <v>1</v>
      </c>
    </row>
    <row r="9275" spans="2:15" x14ac:dyDescent="0.3">
      <c r="B9275" s="10">
        <v>2023</v>
      </c>
      <c r="C9275" s="10" t="s">
        <v>15</v>
      </c>
      <c r="D9275" s="10" t="s">
        <v>23</v>
      </c>
      <c r="E9275" s="10" t="s">
        <v>35</v>
      </c>
      <c r="F9275" s="10" t="s">
        <v>18</v>
      </c>
      <c r="G9275" s="10" t="s">
        <v>32</v>
      </c>
      <c r="H9275" s="10" t="s">
        <v>39</v>
      </c>
      <c r="I9275" s="10" t="s">
        <v>28</v>
      </c>
      <c r="O9275" s="10">
        <f t="shared" si="144"/>
        <v>1</v>
      </c>
    </row>
    <row r="9276" spans="2:15" x14ac:dyDescent="0.3">
      <c r="B9276" s="10">
        <v>2022</v>
      </c>
      <c r="C9276" s="10" t="s">
        <v>36</v>
      </c>
      <c r="D9276" s="10" t="s">
        <v>42</v>
      </c>
      <c r="E9276" s="10" t="s">
        <v>17</v>
      </c>
      <c r="F9276" s="10" t="s">
        <v>25</v>
      </c>
      <c r="G9276" s="10" t="s">
        <v>19</v>
      </c>
      <c r="H9276" s="10" t="s">
        <v>20</v>
      </c>
      <c r="I9276" s="10" t="s">
        <v>34</v>
      </c>
      <c r="O9276" s="10">
        <f t="shared" si="144"/>
        <v>1</v>
      </c>
    </row>
    <row r="9277" spans="2:15" x14ac:dyDescent="0.3">
      <c r="B9277" s="10">
        <v>2024</v>
      </c>
      <c r="C9277" s="10" t="s">
        <v>29</v>
      </c>
      <c r="D9277" s="10" t="s">
        <v>33</v>
      </c>
      <c r="E9277" s="10" t="s">
        <v>35</v>
      </c>
      <c r="F9277" s="10" t="s">
        <v>25</v>
      </c>
      <c r="G9277" s="10" t="s">
        <v>26</v>
      </c>
      <c r="H9277" s="10" t="s">
        <v>39</v>
      </c>
      <c r="I9277" s="10" t="s">
        <v>28</v>
      </c>
      <c r="O9277" s="10">
        <f t="shared" si="144"/>
        <v>1</v>
      </c>
    </row>
    <row r="9278" spans="2:15" x14ac:dyDescent="0.3">
      <c r="B9278" s="10">
        <v>2024</v>
      </c>
      <c r="C9278" s="10" t="s">
        <v>41</v>
      </c>
      <c r="D9278" s="10" t="s">
        <v>37</v>
      </c>
      <c r="E9278" s="10" t="s">
        <v>17</v>
      </c>
      <c r="F9278" s="10" t="s">
        <v>30</v>
      </c>
      <c r="G9278" s="10" t="s">
        <v>44</v>
      </c>
      <c r="H9278" s="10" t="s">
        <v>39</v>
      </c>
      <c r="I9278" s="10" t="s">
        <v>21</v>
      </c>
      <c r="O9278" s="10">
        <f t="shared" si="144"/>
        <v>1</v>
      </c>
    </row>
    <row r="9279" spans="2:15" x14ac:dyDescent="0.3">
      <c r="B9279" s="10">
        <v>2022</v>
      </c>
      <c r="C9279" s="10" t="s">
        <v>43</v>
      </c>
      <c r="D9279" s="10" t="s">
        <v>23</v>
      </c>
      <c r="E9279" s="10" t="s">
        <v>35</v>
      </c>
      <c r="F9279" s="10" t="s">
        <v>30</v>
      </c>
      <c r="G9279" s="10" t="s">
        <v>32</v>
      </c>
      <c r="H9279" s="10" t="s">
        <v>27</v>
      </c>
      <c r="I9279" s="10" t="s">
        <v>34</v>
      </c>
      <c r="O9279" s="10">
        <f t="shared" si="144"/>
        <v>1</v>
      </c>
    </row>
    <row r="9280" spans="2:15" x14ac:dyDescent="0.3">
      <c r="B9280" s="10">
        <v>2026</v>
      </c>
      <c r="C9280" s="10" t="s">
        <v>43</v>
      </c>
      <c r="D9280" s="10" t="s">
        <v>33</v>
      </c>
      <c r="E9280" s="10" t="s">
        <v>24</v>
      </c>
      <c r="F9280" s="10" t="s">
        <v>30</v>
      </c>
      <c r="G9280" s="10" t="s">
        <v>19</v>
      </c>
      <c r="H9280" s="10" t="s">
        <v>20</v>
      </c>
      <c r="I9280" s="10" t="s">
        <v>28</v>
      </c>
      <c r="O9280" s="10">
        <f t="shared" si="144"/>
        <v>1</v>
      </c>
    </row>
    <row r="9281" spans="2:15" x14ac:dyDescent="0.3">
      <c r="B9281" s="10">
        <v>2023</v>
      </c>
      <c r="C9281" s="10" t="s">
        <v>43</v>
      </c>
      <c r="D9281" s="10" t="s">
        <v>37</v>
      </c>
      <c r="E9281" s="10" t="s">
        <v>24</v>
      </c>
      <c r="F9281" s="10" t="s">
        <v>30</v>
      </c>
      <c r="G9281" s="10" t="s">
        <v>32</v>
      </c>
      <c r="H9281" s="10" t="s">
        <v>34</v>
      </c>
      <c r="I9281" s="10" t="s">
        <v>28</v>
      </c>
      <c r="O9281" s="10">
        <f t="shared" si="144"/>
        <v>1</v>
      </c>
    </row>
    <row r="9282" spans="2:15" x14ac:dyDescent="0.3">
      <c r="B9282" s="10">
        <v>2020</v>
      </c>
      <c r="C9282" s="10" t="s">
        <v>29</v>
      </c>
      <c r="D9282" s="10" t="s">
        <v>16</v>
      </c>
      <c r="E9282" s="10" t="s">
        <v>35</v>
      </c>
      <c r="F9282" s="10" t="s">
        <v>30</v>
      </c>
      <c r="G9282" s="10" t="s">
        <v>38</v>
      </c>
      <c r="H9282" s="10" t="s">
        <v>20</v>
      </c>
      <c r="I9282" s="10" t="s">
        <v>21</v>
      </c>
      <c r="O9282" s="10">
        <f t="shared" si="144"/>
        <v>1</v>
      </c>
    </row>
    <row r="9283" spans="2:15" x14ac:dyDescent="0.3">
      <c r="B9283" s="10">
        <v>2020</v>
      </c>
      <c r="C9283" s="10" t="s">
        <v>41</v>
      </c>
      <c r="D9283" s="10" t="s">
        <v>33</v>
      </c>
      <c r="E9283" s="10" t="s">
        <v>24</v>
      </c>
      <c r="F9283" s="10" t="s">
        <v>30</v>
      </c>
      <c r="G9283" s="10" t="s">
        <v>44</v>
      </c>
      <c r="H9283" s="10" t="s">
        <v>39</v>
      </c>
      <c r="I9283" s="10" t="s">
        <v>28</v>
      </c>
      <c r="O9283" s="10">
        <f t="shared" si="144"/>
        <v>1</v>
      </c>
    </row>
    <row r="9284" spans="2:15" x14ac:dyDescent="0.3">
      <c r="B9284" s="10">
        <v>2021</v>
      </c>
      <c r="C9284" s="10" t="s">
        <v>22</v>
      </c>
      <c r="D9284" s="10" t="s">
        <v>42</v>
      </c>
      <c r="E9284" s="10" t="s">
        <v>35</v>
      </c>
      <c r="F9284" s="10" t="s">
        <v>18</v>
      </c>
      <c r="G9284" s="10" t="s">
        <v>44</v>
      </c>
      <c r="H9284" s="10" t="s">
        <v>34</v>
      </c>
      <c r="I9284" s="10" t="s">
        <v>28</v>
      </c>
      <c r="O9284" s="10">
        <f t="shared" si="144"/>
        <v>1</v>
      </c>
    </row>
    <row r="9285" spans="2:15" x14ac:dyDescent="0.3">
      <c r="B9285" s="10">
        <v>2025</v>
      </c>
      <c r="C9285" s="10" t="s">
        <v>36</v>
      </c>
      <c r="D9285" s="10" t="s">
        <v>16</v>
      </c>
      <c r="E9285" s="10" t="s">
        <v>35</v>
      </c>
      <c r="F9285" s="10" t="s">
        <v>25</v>
      </c>
      <c r="G9285" s="10" t="s">
        <v>40</v>
      </c>
      <c r="H9285" s="10" t="s">
        <v>27</v>
      </c>
      <c r="I9285" s="10" t="s">
        <v>28</v>
      </c>
      <c r="O9285" s="10">
        <f t="shared" ref="O9285:O9348" si="145">SUBTOTAL(103,B9285)</f>
        <v>1</v>
      </c>
    </row>
    <row r="9286" spans="2:15" x14ac:dyDescent="0.3">
      <c r="B9286" s="10">
        <v>2025</v>
      </c>
      <c r="C9286" s="10" t="s">
        <v>29</v>
      </c>
      <c r="D9286" s="10" t="s">
        <v>42</v>
      </c>
      <c r="E9286" s="10" t="s">
        <v>24</v>
      </c>
      <c r="F9286" s="10" t="s">
        <v>18</v>
      </c>
      <c r="G9286" s="10" t="s">
        <v>44</v>
      </c>
      <c r="H9286" s="10" t="s">
        <v>20</v>
      </c>
      <c r="I9286" s="10" t="s">
        <v>34</v>
      </c>
      <c r="O9286" s="10">
        <f t="shared" si="145"/>
        <v>1</v>
      </c>
    </row>
    <row r="9287" spans="2:15" x14ac:dyDescent="0.3">
      <c r="B9287" s="10">
        <v>2020</v>
      </c>
      <c r="C9287" s="10" t="s">
        <v>15</v>
      </c>
      <c r="D9287" s="10" t="s">
        <v>16</v>
      </c>
      <c r="E9287" s="10" t="s">
        <v>17</v>
      </c>
      <c r="F9287" s="10" t="s">
        <v>30</v>
      </c>
      <c r="G9287" s="10" t="s">
        <v>32</v>
      </c>
      <c r="H9287" s="10" t="s">
        <v>34</v>
      </c>
      <c r="I9287" s="10" t="s">
        <v>21</v>
      </c>
      <c r="O9287" s="10">
        <f t="shared" si="145"/>
        <v>1</v>
      </c>
    </row>
    <row r="9288" spans="2:15" x14ac:dyDescent="0.3">
      <c r="B9288" s="10">
        <v>2024</v>
      </c>
      <c r="C9288" s="10" t="s">
        <v>41</v>
      </c>
      <c r="D9288" s="10" t="s">
        <v>33</v>
      </c>
      <c r="E9288" s="10" t="s">
        <v>17</v>
      </c>
      <c r="F9288" s="10" t="s">
        <v>18</v>
      </c>
      <c r="G9288" s="10" t="s">
        <v>26</v>
      </c>
      <c r="H9288" s="10" t="s">
        <v>39</v>
      </c>
      <c r="I9288" s="10" t="s">
        <v>34</v>
      </c>
      <c r="O9288" s="10">
        <f t="shared" si="145"/>
        <v>1</v>
      </c>
    </row>
    <row r="9289" spans="2:15" x14ac:dyDescent="0.3">
      <c r="B9289" s="10">
        <v>2026</v>
      </c>
      <c r="C9289" s="10" t="s">
        <v>15</v>
      </c>
      <c r="D9289" s="10" t="s">
        <v>42</v>
      </c>
      <c r="E9289" s="10" t="s">
        <v>35</v>
      </c>
      <c r="F9289" s="10" t="s">
        <v>30</v>
      </c>
      <c r="G9289" s="10" t="s">
        <v>38</v>
      </c>
      <c r="H9289" s="10" t="s">
        <v>39</v>
      </c>
      <c r="I9289" s="10" t="s">
        <v>28</v>
      </c>
      <c r="O9289" s="10">
        <f t="shared" si="145"/>
        <v>1</v>
      </c>
    </row>
    <row r="9290" spans="2:15" x14ac:dyDescent="0.3">
      <c r="B9290" s="10">
        <v>2022</v>
      </c>
      <c r="C9290" s="10" t="s">
        <v>43</v>
      </c>
      <c r="D9290" s="10" t="s">
        <v>37</v>
      </c>
      <c r="E9290" s="10" t="s">
        <v>24</v>
      </c>
      <c r="F9290" s="10" t="s">
        <v>18</v>
      </c>
      <c r="G9290" s="10" t="s">
        <v>40</v>
      </c>
      <c r="H9290" s="10" t="s">
        <v>34</v>
      </c>
      <c r="I9290" s="10" t="s">
        <v>34</v>
      </c>
      <c r="O9290" s="10">
        <f t="shared" si="145"/>
        <v>1</v>
      </c>
    </row>
    <row r="9291" spans="2:15" x14ac:dyDescent="0.3">
      <c r="B9291" s="10">
        <v>2026</v>
      </c>
      <c r="C9291" s="10" t="s">
        <v>43</v>
      </c>
      <c r="D9291" s="10" t="s">
        <v>31</v>
      </c>
      <c r="E9291" s="10" t="s">
        <v>17</v>
      </c>
      <c r="F9291" s="10" t="s">
        <v>18</v>
      </c>
      <c r="G9291" s="10" t="s">
        <v>38</v>
      </c>
      <c r="H9291" s="10" t="s">
        <v>34</v>
      </c>
      <c r="I9291" s="10" t="s">
        <v>28</v>
      </c>
      <c r="O9291" s="10">
        <f t="shared" si="145"/>
        <v>1</v>
      </c>
    </row>
    <row r="9292" spans="2:15" x14ac:dyDescent="0.3">
      <c r="B9292" s="10">
        <v>2025</v>
      </c>
      <c r="C9292" s="10" t="s">
        <v>43</v>
      </c>
      <c r="D9292" s="10" t="s">
        <v>37</v>
      </c>
      <c r="E9292" s="10" t="s">
        <v>17</v>
      </c>
      <c r="F9292" s="10" t="s">
        <v>30</v>
      </c>
      <c r="G9292" s="10" t="s">
        <v>40</v>
      </c>
      <c r="H9292" s="10" t="s">
        <v>20</v>
      </c>
      <c r="I9292" s="10" t="s">
        <v>28</v>
      </c>
      <c r="O9292" s="10">
        <f t="shared" si="145"/>
        <v>1</v>
      </c>
    </row>
    <row r="9293" spans="2:15" x14ac:dyDescent="0.3">
      <c r="B9293" s="10">
        <v>2026</v>
      </c>
      <c r="C9293" s="10" t="s">
        <v>29</v>
      </c>
      <c r="D9293" s="10" t="s">
        <v>16</v>
      </c>
      <c r="E9293" s="10" t="s">
        <v>24</v>
      </c>
      <c r="F9293" s="10" t="s">
        <v>18</v>
      </c>
      <c r="G9293" s="10" t="s">
        <v>40</v>
      </c>
      <c r="H9293" s="10" t="s">
        <v>27</v>
      </c>
      <c r="I9293" s="10" t="s">
        <v>34</v>
      </c>
      <c r="O9293" s="10">
        <f t="shared" si="145"/>
        <v>1</v>
      </c>
    </row>
    <row r="9294" spans="2:15" x14ac:dyDescent="0.3">
      <c r="B9294" s="10">
        <v>2021</v>
      </c>
      <c r="C9294" s="10" t="s">
        <v>36</v>
      </c>
      <c r="D9294" s="10" t="s">
        <v>23</v>
      </c>
      <c r="E9294" s="10" t="s">
        <v>35</v>
      </c>
      <c r="F9294" s="10" t="s">
        <v>30</v>
      </c>
      <c r="G9294" s="10" t="s">
        <v>26</v>
      </c>
      <c r="H9294" s="10" t="s">
        <v>20</v>
      </c>
      <c r="I9294" s="10" t="s">
        <v>21</v>
      </c>
      <c r="O9294" s="10">
        <f t="shared" si="145"/>
        <v>1</v>
      </c>
    </row>
    <row r="9295" spans="2:15" x14ac:dyDescent="0.3">
      <c r="B9295" s="10">
        <v>2020</v>
      </c>
      <c r="C9295" s="10" t="s">
        <v>15</v>
      </c>
      <c r="D9295" s="10" t="s">
        <v>33</v>
      </c>
      <c r="E9295" s="10" t="s">
        <v>17</v>
      </c>
      <c r="F9295" s="10" t="s">
        <v>18</v>
      </c>
      <c r="G9295" s="10" t="s">
        <v>40</v>
      </c>
      <c r="H9295" s="10" t="s">
        <v>20</v>
      </c>
      <c r="I9295" s="10" t="s">
        <v>28</v>
      </c>
      <c r="O9295" s="10">
        <f t="shared" si="145"/>
        <v>1</v>
      </c>
    </row>
    <row r="9296" spans="2:15" x14ac:dyDescent="0.3">
      <c r="B9296" s="10">
        <v>2020</v>
      </c>
      <c r="C9296" s="10" t="s">
        <v>43</v>
      </c>
      <c r="D9296" s="10" t="s">
        <v>31</v>
      </c>
      <c r="E9296" s="10" t="s">
        <v>17</v>
      </c>
      <c r="F9296" s="10" t="s">
        <v>30</v>
      </c>
      <c r="G9296" s="10" t="s">
        <v>19</v>
      </c>
      <c r="H9296" s="10" t="s">
        <v>34</v>
      </c>
      <c r="I9296" s="10" t="s">
        <v>34</v>
      </c>
      <c r="O9296" s="10">
        <f t="shared" si="145"/>
        <v>1</v>
      </c>
    </row>
    <row r="9297" spans="2:15" x14ac:dyDescent="0.3">
      <c r="B9297" s="10">
        <v>2024</v>
      </c>
      <c r="C9297" s="10" t="s">
        <v>43</v>
      </c>
      <c r="D9297" s="10" t="s">
        <v>33</v>
      </c>
      <c r="E9297" s="10" t="s">
        <v>24</v>
      </c>
      <c r="F9297" s="10" t="s">
        <v>25</v>
      </c>
      <c r="G9297" s="10" t="s">
        <v>19</v>
      </c>
      <c r="H9297" s="10" t="s">
        <v>34</v>
      </c>
      <c r="I9297" s="10" t="s">
        <v>28</v>
      </c>
      <c r="O9297" s="10">
        <f t="shared" si="145"/>
        <v>1</v>
      </c>
    </row>
    <row r="9298" spans="2:15" x14ac:dyDescent="0.3">
      <c r="B9298" s="10">
        <v>2023</v>
      </c>
      <c r="C9298" s="10" t="s">
        <v>15</v>
      </c>
      <c r="D9298" s="10" t="s">
        <v>16</v>
      </c>
      <c r="E9298" s="10" t="s">
        <v>35</v>
      </c>
      <c r="F9298" s="10" t="s">
        <v>18</v>
      </c>
      <c r="G9298" s="10" t="s">
        <v>19</v>
      </c>
      <c r="H9298" s="10" t="s">
        <v>39</v>
      </c>
      <c r="I9298" s="10" t="s">
        <v>28</v>
      </c>
      <c r="O9298" s="10">
        <f t="shared" si="145"/>
        <v>1</v>
      </c>
    </row>
    <row r="9299" spans="2:15" x14ac:dyDescent="0.3">
      <c r="B9299" s="10">
        <v>2025</v>
      </c>
      <c r="C9299" s="10" t="s">
        <v>22</v>
      </c>
      <c r="D9299" s="10" t="s">
        <v>16</v>
      </c>
      <c r="E9299" s="10" t="s">
        <v>17</v>
      </c>
      <c r="F9299" s="10" t="s">
        <v>25</v>
      </c>
      <c r="G9299" s="10" t="s">
        <v>19</v>
      </c>
      <c r="H9299" s="10" t="s">
        <v>27</v>
      </c>
      <c r="I9299" s="10" t="s">
        <v>21</v>
      </c>
      <c r="O9299" s="10">
        <f t="shared" si="145"/>
        <v>1</v>
      </c>
    </row>
    <row r="9300" spans="2:15" x14ac:dyDescent="0.3">
      <c r="B9300" s="10">
        <v>2021</v>
      </c>
      <c r="C9300" s="10" t="s">
        <v>43</v>
      </c>
      <c r="D9300" s="10" t="s">
        <v>42</v>
      </c>
      <c r="E9300" s="10" t="s">
        <v>24</v>
      </c>
      <c r="F9300" s="10" t="s">
        <v>30</v>
      </c>
      <c r="G9300" s="10" t="s">
        <v>26</v>
      </c>
      <c r="H9300" s="10" t="s">
        <v>20</v>
      </c>
      <c r="I9300" s="10" t="s">
        <v>28</v>
      </c>
      <c r="O9300" s="10">
        <f t="shared" si="145"/>
        <v>1</v>
      </c>
    </row>
    <row r="9301" spans="2:15" x14ac:dyDescent="0.3">
      <c r="B9301" s="10">
        <v>2024</v>
      </c>
      <c r="C9301" s="10" t="s">
        <v>29</v>
      </c>
      <c r="D9301" s="10" t="s">
        <v>31</v>
      </c>
      <c r="E9301" s="10" t="s">
        <v>17</v>
      </c>
      <c r="F9301" s="10" t="s">
        <v>18</v>
      </c>
      <c r="G9301" s="10" t="s">
        <v>32</v>
      </c>
      <c r="H9301" s="10" t="s">
        <v>34</v>
      </c>
      <c r="I9301" s="10" t="s">
        <v>28</v>
      </c>
      <c r="O9301" s="10">
        <f t="shared" si="145"/>
        <v>1</v>
      </c>
    </row>
    <row r="9302" spans="2:15" x14ac:dyDescent="0.3">
      <c r="B9302" s="10">
        <v>2021</v>
      </c>
      <c r="C9302" s="10" t="s">
        <v>29</v>
      </c>
      <c r="D9302" s="10" t="s">
        <v>16</v>
      </c>
      <c r="E9302" s="10" t="s">
        <v>24</v>
      </c>
      <c r="F9302" s="10" t="s">
        <v>18</v>
      </c>
      <c r="G9302" s="10" t="s">
        <v>19</v>
      </c>
      <c r="H9302" s="10" t="s">
        <v>34</v>
      </c>
      <c r="I9302" s="10" t="s">
        <v>34</v>
      </c>
      <c r="O9302" s="10">
        <f t="shared" si="145"/>
        <v>1</v>
      </c>
    </row>
    <row r="9303" spans="2:15" x14ac:dyDescent="0.3">
      <c r="B9303" s="10">
        <v>2023</v>
      </c>
      <c r="C9303" s="10" t="s">
        <v>45</v>
      </c>
      <c r="D9303" s="10" t="s">
        <v>31</v>
      </c>
      <c r="E9303" s="10" t="s">
        <v>24</v>
      </c>
      <c r="F9303" s="10" t="s">
        <v>18</v>
      </c>
      <c r="G9303" s="10" t="s">
        <v>19</v>
      </c>
      <c r="H9303" s="10" t="s">
        <v>34</v>
      </c>
      <c r="I9303" s="10" t="s">
        <v>34</v>
      </c>
      <c r="O9303" s="10">
        <f t="shared" si="145"/>
        <v>1</v>
      </c>
    </row>
    <row r="9304" spans="2:15" x14ac:dyDescent="0.3">
      <c r="B9304" s="10">
        <v>2022</v>
      </c>
      <c r="C9304" s="10" t="s">
        <v>29</v>
      </c>
      <c r="D9304" s="10" t="s">
        <v>37</v>
      </c>
      <c r="E9304" s="10" t="s">
        <v>17</v>
      </c>
      <c r="F9304" s="10" t="s">
        <v>18</v>
      </c>
      <c r="G9304" s="10" t="s">
        <v>44</v>
      </c>
      <c r="H9304" s="10" t="s">
        <v>39</v>
      </c>
      <c r="I9304" s="10" t="s">
        <v>28</v>
      </c>
      <c r="O9304" s="10">
        <f t="shared" si="145"/>
        <v>1</v>
      </c>
    </row>
    <row r="9305" spans="2:15" x14ac:dyDescent="0.3">
      <c r="B9305" s="10">
        <v>2022</v>
      </c>
      <c r="C9305" s="10" t="s">
        <v>41</v>
      </c>
      <c r="D9305" s="10" t="s">
        <v>31</v>
      </c>
      <c r="E9305" s="10" t="s">
        <v>35</v>
      </c>
      <c r="F9305" s="10" t="s">
        <v>25</v>
      </c>
      <c r="G9305" s="10" t="s">
        <v>38</v>
      </c>
      <c r="H9305" s="10" t="s">
        <v>27</v>
      </c>
      <c r="I9305" s="10" t="s">
        <v>21</v>
      </c>
      <c r="O9305" s="10">
        <f t="shared" si="145"/>
        <v>1</v>
      </c>
    </row>
    <row r="9306" spans="2:15" x14ac:dyDescent="0.3">
      <c r="B9306" s="10">
        <v>2024</v>
      </c>
      <c r="C9306" s="10" t="s">
        <v>36</v>
      </c>
      <c r="D9306" s="10" t="s">
        <v>23</v>
      </c>
      <c r="E9306" s="10" t="s">
        <v>17</v>
      </c>
      <c r="F9306" s="10" t="s">
        <v>25</v>
      </c>
      <c r="G9306" s="10" t="s">
        <v>32</v>
      </c>
      <c r="H9306" s="10" t="s">
        <v>20</v>
      </c>
      <c r="I9306" s="10" t="s">
        <v>21</v>
      </c>
      <c r="O9306" s="10">
        <f t="shared" si="145"/>
        <v>1</v>
      </c>
    </row>
    <row r="9307" spans="2:15" x14ac:dyDescent="0.3">
      <c r="B9307" s="10">
        <v>2023</v>
      </c>
      <c r="C9307" s="10" t="s">
        <v>29</v>
      </c>
      <c r="D9307" s="10" t="s">
        <v>23</v>
      </c>
      <c r="E9307" s="10" t="s">
        <v>24</v>
      </c>
      <c r="F9307" s="10" t="s">
        <v>30</v>
      </c>
      <c r="G9307" s="10" t="s">
        <v>40</v>
      </c>
      <c r="H9307" s="10" t="s">
        <v>34</v>
      </c>
      <c r="I9307" s="10" t="s">
        <v>21</v>
      </c>
      <c r="O9307" s="10">
        <f t="shared" si="145"/>
        <v>1</v>
      </c>
    </row>
    <row r="9308" spans="2:15" x14ac:dyDescent="0.3">
      <c r="B9308" s="10">
        <v>2021</v>
      </c>
      <c r="C9308" s="10" t="s">
        <v>36</v>
      </c>
      <c r="D9308" s="10" t="s">
        <v>16</v>
      </c>
      <c r="E9308" s="10" t="s">
        <v>35</v>
      </c>
      <c r="F9308" s="10" t="s">
        <v>18</v>
      </c>
      <c r="G9308" s="10" t="s">
        <v>38</v>
      </c>
      <c r="H9308" s="10" t="s">
        <v>27</v>
      </c>
      <c r="I9308" s="10" t="s">
        <v>21</v>
      </c>
      <c r="O9308" s="10">
        <f t="shared" si="145"/>
        <v>1</v>
      </c>
    </row>
    <row r="9309" spans="2:15" x14ac:dyDescent="0.3">
      <c r="B9309" s="10">
        <v>2025</v>
      </c>
      <c r="C9309" s="10" t="s">
        <v>29</v>
      </c>
      <c r="D9309" s="10" t="s">
        <v>33</v>
      </c>
      <c r="E9309" s="10" t="s">
        <v>35</v>
      </c>
      <c r="F9309" s="10" t="s">
        <v>30</v>
      </c>
      <c r="G9309" s="10" t="s">
        <v>38</v>
      </c>
      <c r="H9309" s="10" t="s">
        <v>27</v>
      </c>
      <c r="I9309" s="10" t="s">
        <v>28</v>
      </c>
      <c r="O9309" s="10">
        <f t="shared" si="145"/>
        <v>1</v>
      </c>
    </row>
    <row r="9310" spans="2:15" x14ac:dyDescent="0.3">
      <c r="B9310" s="10">
        <v>2021</v>
      </c>
      <c r="C9310" s="10" t="s">
        <v>43</v>
      </c>
      <c r="D9310" s="10" t="s">
        <v>33</v>
      </c>
      <c r="E9310" s="10" t="s">
        <v>35</v>
      </c>
      <c r="F9310" s="10" t="s">
        <v>25</v>
      </c>
      <c r="G9310" s="10" t="s">
        <v>26</v>
      </c>
      <c r="H9310" s="10" t="s">
        <v>27</v>
      </c>
      <c r="I9310" s="10" t="s">
        <v>34</v>
      </c>
      <c r="O9310" s="10">
        <f t="shared" si="145"/>
        <v>1</v>
      </c>
    </row>
    <row r="9311" spans="2:15" x14ac:dyDescent="0.3">
      <c r="B9311" s="10">
        <v>2020</v>
      </c>
      <c r="C9311" s="10" t="s">
        <v>43</v>
      </c>
      <c r="D9311" s="10" t="s">
        <v>37</v>
      </c>
      <c r="E9311" s="10" t="s">
        <v>17</v>
      </c>
      <c r="F9311" s="10" t="s">
        <v>25</v>
      </c>
      <c r="G9311" s="10" t="s">
        <v>26</v>
      </c>
      <c r="H9311" s="10" t="s">
        <v>39</v>
      </c>
      <c r="I9311" s="10" t="s">
        <v>21</v>
      </c>
      <c r="O9311" s="10">
        <f t="shared" si="145"/>
        <v>1</v>
      </c>
    </row>
    <row r="9312" spans="2:15" x14ac:dyDescent="0.3">
      <c r="B9312" s="10">
        <v>2022</v>
      </c>
      <c r="C9312" s="10" t="s">
        <v>41</v>
      </c>
      <c r="D9312" s="10" t="s">
        <v>42</v>
      </c>
      <c r="E9312" s="10" t="s">
        <v>35</v>
      </c>
      <c r="F9312" s="10" t="s">
        <v>18</v>
      </c>
      <c r="G9312" s="10" t="s">
        <v>26</v>
      </c>
      <c r="H9312" s="10" t="s">
        <v>20</v>
      </c>
      <c r="I9312" s="10" t="s">
        <v>21</v>
      </c>
      <c r="O9312" s="10">
        <f t="shared" si="145"/>
        <v>1</v>
      </c>
    </row>
    <row r="9313" spans="2:15" x14ac:dyDescent="0.3">
      <c r="B9313" s="10">
        <v>2021</v>
      </c>
      <c r="C9313" s="10" t="s">
        <v>43</v>
      </c>
      <c r="D9313" s="10" t="s">
        <v>31</v>
      </c>
      <c r="E9313" s="10" t="s">
        <v>35</v>
      </c>
      <c r="F9313" s="10" t="s">
        <v>30</v>
      </c>
      <c r="G9313" s="10" t="s">
        <v>44</v>
      </c>
      <c r="H9313" s="10" t="s">
        <v>27</v>
      </c>
      <c r="I9313" s="10" t="s">
        <v>28</v>
      </c>
      <c r="O9313" s="10">
        <f t="shared" si="145"/>
        <v>1</v>
      </c>
    </row>
    <row r="9314" spans="2:15" x14ac:dyDescent="0.3">
      <c r="B9314" s="10">
        <v>2023</v>
      </c>
      <c r="C9314" s="10" t="s">
        <v>15</v>
      </c>
      <c r="D9314" s="10" t="s">
        <v>16</v>
      </c>
      <c r="E9314" s="10" t="s">
        <v>17</v>
      </c>
      <c r="F9314" s="10" t="s">
        <v>30</v>
      </c>
      <c r="G9314" s="10" t="s">
        <v>19</v>
      </c>
      <c r="H9314" s="10" t="s">
        <v>34</v>
      </c>
      <c r="I9314" s="10" t="s">
        <v>28</v>
      </c>
      <c r="O9314" s="10">
        <f t="shared" si="145"/>
        <v>1</v>
      </c>
    </row>
    <row r="9315" spans="2:15" x14ac:dyDescent="0.3">
      <c r="B9315" s="10">
        <v>2022</v>
      </c>
      <c r="C9315" s="10" t="s">
        <v>43</v>
      </c>
      <c r="D9315" s="10" t="s">
        <v>42</v>
      </c>
      <c r="E9315" s="10" t="s">
        <v>35</v>
      </c>
      <c r="F9315" s="10" t="s">
        <v>30</v>
      </c>
      <c r="G9315" s="10" t="s">
        <v>26</v>
      </c>
      <c r="H9315" s="10" t="s">
        <v>20</v>
      </c>
      <c r="I9315" s="10" t="s">
        <v>21</v>
      </c>
      <c r="O9315" s="10">
        <f t="shared" si="145"/>
        <v>1</v>
      </c>
    </row>
    <row r="9316" spans="2:15" x14ac:dyDescent="0.3">
      <c r="B9316" s="10">
        <v>2026</v>
      </c>
      <c r="C9316" s="10" t="s">
        <v>41</v>
      </c>
      <c r="D9316" s="10" t="s">
        <v>33</v>
      </c>
      <c r="E9316" s="10" t="s">
        <v>24</v>
      </c>
      <c r="F9316" s="10" t="s">
        <v>18</v>
      </c>
      <c r="G9316" s="10" t="s">
        <v>19</v>
      </c>
      <c r="H9316" s="10" t="s">
        <v>34</v>
      </c>
      <c r="I9316" s="10" t="s">
        <v>28</v>
      </c>
      <c r="O9316" s="10">
        <f t="shared" si="145"/>
        <v>1</v>
      </c>
    </row>
    <row r="9317" spans="2:15" x14ac:dyDescent="0.3">
      <c r="B9317" s="10">
        <v>2024</v>
      </c>
      <c r="C9317" s="10" t="s">
        <v>15</v>
      </c>
      <c r="D9317" s="10" t="s">
        <v>16</v>
      </c>
      <c r="E9317" s="10" t="s">
        <v>35</v>
      </c>
      <c r="F9317" s="10" t="s">
        <v>25</v>
      </c>
      <c r="G9317" s="10" t="s">
        <v>44</v>
      </c>
      <c r="H9317" s="10" t="s">
        <v>34</v>
      </c>
      <c r="I9317" s="10" t="s">
        <v>34</v>
      </c>
      <c r="O9317" s="10">
        <f t="shared" si="145"/>
        <v>1</v>
      </c>
    </row>
    <row r="9318" spans="2:15" x14ac:dyDescent="0.3">
      <c r="B9318" s="10">
        <v>2020</v>
      </c>
      <c r="C9318" s="10" t="s">
        <v>15</v>
      </c>
      <c r="D9318" s="10" t="s">
        <v>16</v>
      </c>
      <c r="E9318" s="10" t="s">
        <v>35</v>
      </c>
      <c r="F9318" s="10" t="s">
        <v>30</v>
      </c>
      <c r="G9318" s="10" t="s">
        <v>40</v>
      </c>
      <c r="H9318" s="10" t="s">
        <v>27</v>
      </c>
      <c r="I9318" s="10" t="s">
        <v>34</v>
      </c>
      <c r="O9318" s="10">
        <f t="shared" si="145"/>
        <v>1</v>
      </c>
    </row>
    <row r="9319" spans="2:15" x14ac:dyDescent="0.3">
      <c r="B9319" s="10">
        <v>2023</v>
      </c>
      <c r="C9319" s="10" t="s">
        <v>15</v>
      </c>
      <c r="D9319" s="10" t="s">
        <v>33</v>
      </c>
      <c r="E9319" s="10" t="s">
        <v>24</v>
      </c>
      <c r="F9319" s="10" t="s">
        <v>18</v>
      </c>
      <c r="G9319" s="10" t="s">
        <v>44</v>
      </c>
      <c r="H9319" s="10" t="s">
        <v>39</v>
      </c>
      <c r="I9319" s="10" t="s">
        <v>34</v>
      </c>
      <c r="O9319" s="10">
        <f t="shared" si="145"/>
        <v>1</v>
      </c>
    </row>
    <row r="9320" spans="2:15" x14ac:dyDescent="0.3">
      <c r="B9320" s="10">
        <v>2025</v>
      </c>
      <c r="C9320" s="10" t="s">
        <v>22</v>
      </c>
      <c r="D9320" s="10" t="s">
        <v>33</v>
      </c>
      <c r="E9320" s="10" t="s">
        <v>17</v>
      </c>
      <c r="F9320" s="10" t="s">
        <v>25</v>
      </c>
      <c r="G9320" s="10" t="s">
        <v>32</v>
      </c>
      <c r="H9320" s="10" t="s">
        <v>39</v>
      </c>
      <c r="I9320" s="10" t="s">
        <v>28</v>
      </c>
      <c r="O9320" s="10">
        <f t="shared" si="145"/>
        <v>1</v>
      </c>
    </row>
    <row r="9321" spans="2:15" x14ac:dyDescent="0.3">
      <c r="B9321" s="10">
        <v>2021</v>
      </c>
      <c r="C9321" s="10" t="s">
        <v>29</v>
      </c>
      <c r="D9321" s="10" t="s">
        <v>42</v>
      </c>
      <c r="E9321" s="10" t="s">
        <v>24</v>
      </c>
      <c r="F9321" s="10" t="s">
        <v>18</v>
      </c>
      <c r="G9321" s="10" t="s">
        <v>32</v>
      </c>
      <c r="H9321" s="10" t="s">
        <v>39</v>
      </c>
      <c r="I9321" s="10" t="s">
        <v>21</v>
      </c>
      <c r="O9321" s="10">
        <f t="shared" si="145"/>
        <v>1</v>
      </c>
    </row>
    <row r="9322" spans="2:15" x14ac:dyDescent="0.3">
      <c r="B9322" s="10">
        <v>2023</v>
      </c>
      <c r="C9322" s="10" t="s">
        <v>45</v>
      </c>
      <c r="D9322" s="10" t="s">
        <v>23</v>
      </c>
      <c r="E9322" s="10" t="s">
        <v>35</v>
      </c>
      <c r="F9322" s="10" t="s">
        <v>18</v>
      </c>
      <c r="G9322" s="10" t="s">
        <v>26</v>
      </c>
      <c r="H9322" s="10" t="s">
        <v>39</v>
      </c>
      <c r="I9322" s="10" t="s">
        <v>28</v>
      </c>
      <c r="O9322" s="10">
        <f t="shared" si="145"/>
        <v>1</v>
      </c>
    </row>
    <row r="9323" spans="2:15" x14ac:dyDescent="0.3">
      <c r="B9323" s="10">
        <v>2026</v>
      </c>
      <c r="C9323" s="10" t="s">
        <v>45</v>
      </c>
      <c r="D9323" s="10" t="s">
        <v>16</v>
      </c>
      <c r="E9323" s="10" t="s">
        <v>35</v>
      </c>
      <c r="F9323" s="10" t="s">
        <v>25</v>
      </c>
      <c r="G9323" s="10" t="s">
        <v>19</v>
      </c>
      <c r="H9323" s="10" t="s">
        <v>20</v>
      </c>
      <c r="I9323" s="10" t="s">
        <v>28</v>
      </c>
      <c r="O9323" s="10">
        <f t="shared" si="145"/>
        <v>1</v>
      </c>
    </row>
    <row r="9324" spans="2:15" x14ac:dyDescent="0.3">
      <c r="B9324" s="10">
        <v>2020</v>
      </c>
      <c r="C9324" s="10" t="s">
        <v>45</v>
      </c>
      <c r="D9324" s="10" t="s">
        <v>31</v>
      </c>
      <c r="E9324" s="10" t="s">
        <v>24</v>
      </c>
      <c r="F9324" s="10" t="s">
        <v>30</v>
      </c>
      <c r="G9324" s="10" t="s">
        <v>26</v>
      </c>
      <c r="H9324" s="10" t="s">
        <v>20</v>
      </c>
      <c r="I9324" s="10" t="s">
        <v>21</v>
      </c>
      <c r="O9324" s="10">
        <f t="shared" si="145"/>
        <v>1</v>
      </c>
    </row>
    <row r="9325" spans="2:15" x14ac:dyDescent="0.3">
      <c r="B9325" s="10">
        <v>2024</v>
      </c>
      <c r="C9325" s="10" t="s">
        <v>15</v>
      </c>
      <c r="D9325" s="10" t="s">
        <v>37</v>
      </c>
      <c r="E9325" s="10" t="s">
        <v>17</v>
      </c>
      <c r="F9325" s="10" t="s">
        <v>18</v>
      </c>
      <c r="G9325" s="10" t="s">
        <v>19</v>
      </c>
      <c r="H9325" s="10" t="s">
        <v>20</v>
      </c>
      <c r="I9325" s="10" t="s">
        <v>28</v>
      </c>
      <c r="O9325" s="10">
        <f t="shared" si="145"/>
        <v>1</v>
      </c>
    </row>
    <row r="9326" spans="2:15" x14ac:dyDescent="0.3">
      <c r="B9326" s="10">
        <v>2022</v>
      </c>
      <c r="C9326" s="10" t="s">
        <v>15</v>
      </c>
      <c r="D9326" s="10" t="s">
        <v>31</v>
      </c>
      <c r="E9326" s="10" t="s">
        <v>17</v>
      </c>
      <c r="F9326" s="10" t="s">
        <v>18</v>
      </c>
      <c r="G9326" s="10" t="s">
        <v>40</v>
      </c>
      <c r="H9326" s="10" t="s">
        <v>34</v>
      </c>
      <c r="I9326" s="10" t="s">
        <v>34</v>
      </c>
      <c r="O9326" s="10">
        <f t="shared" si="145"/>
        <v>1</v>
      </c>
    </row>
    <row r="9327" spans="2:15" x14ac:dyDescent="0.3">
      <c r="B9327" s="10">
        <v>2022</v>
      </c>
      <c r="C9327" s="10" t="s">
        <v>29</v>
      </c>
      <c r="D9327" s="10" t="s">
        <v>33</v>
      </c>
      <c r="E9327" s="10" t="s">
        <v>35</v>
      </c>
      <c r="F9327" s="10" t="s">
        <v>30</v>
      </c>
      <c r="G9327" s="10" t="s">
        <v>38</v>
      </c>
      <c r="H9327" s="10" t="s">
        <v>39</v>
      </c>
      <c r="I9327" s="10" t="s">
        <v>28</v>
      </c>
      <c r="O9327" s="10">
        <f t="shared" si="145"/>
        <v>1</v>
      </c>
    </row>
    <row r="9328" spans="2:15" x14ac:dyDescent="0.3">
      <c r="B9328" s="10">
        <v>2022</v>
      </c>
      <c r="C9328" s="10" t="s">
        <v>29</v>
      </c>
      <c r="D9328" s="10" t="s">
        <v>37</v>
      </c>
      <c r="E9328" s="10" t="s">
        <v>24</v>
      </c>
      <c r="F9328" s="10" t="s">
        <v>18</v>
      </c>
      <c r="G9328" s="10" t="s">
        <v>19</v>
      </c>
      <c r="H9328" s="10" t="s">
        <v>34</v>
      </c>
      <c r="I9328" s="10" t="s">
        <v>21</v>
      </c>
      <c r="O9328" s="10">
        <f t="shared" si="145"/>
        <v>1</v>
      </c>
    </row>
    <row r="9329" spans="2:15" x14ac:dyDescent="0.3">
      <c r="B9329" s="10">
        <v>2024</v>
      </c>
      <c r="C9329" s="10" t="s">
        <v>29</v>
      </c>
      <c r="D9329" s="10" t="s">
        <v>16</v>
      </c>
      <c r="E9329" s="10" t="s">
        <v>17</v>
      </c>
      <c r="F9329" s="10" t="s">
        <v>30</v>
      </c>
      <c r="G9329" s="10" t="s">
        <v>44</v>
      </c>
      <c r="H9329" s="10" t="s">
        <v>39</v>
      </c>
      <c r="I9329" s="10" t="s">
        <v>34</v>
      </c>
      <c r="O9329" s="10">
        <f t="shared" si="145"/>
        <v>1</v>
      </c>
    </row>
    <row r="9330" spans="2:15" x14ac:dyDescent="0.3">
      <c r="B9330" s="10">
        <v>2020</v>
      </c>
      <c r="C9330" s="10" t="s">
        <v>41</v>
      </c>
      <c r="D9330" s="10" t="s">
        <v>16</v>
      </c>
      <c r="E9330" s="10" t="s">
        <v>35</v>
      </c>
      <c r="F9330" s="10" t="s">
        <v>25</v>
      </c>
      <c r="G9330" s="10" t="s">
        <v>40</v>
      </c>
      <c r="H9330" s="10" t="s">
        <v>20</v>
      </c>
      <c r="I9330" s="10" t="s">
        <v>21</v>
      </c>
      <c r="O9330" s="10">
        <f t="shared" si="145"/>
        <v>1</v>
      </c>
    </row>
    <row r="9331" spans="2:15" x14ac:dyDescent="0.3">
      <c r="B9331" s="10">
        <v>2025</v>
      </c>
      <c r="C9331" s="10" t="s">
        <v>22</v>
      </c>
      <c r="D9331" s="10" t="s">
        <v>31</v>
      </c>
      <c r="E9331" s="10" t="s">
        <v>17</v>
      </c>
      <c r="F9331" s="10" t="s">
        <v>18</v>
      </c>
      <c r="G9331" s="10" t="s">
        <v>19</v>
      </c>
      <c r="H9331" s="10" t="s">
        <v>20</v>
      </c>
      <c r="I9331" s="10" t="s">
        <v>21</v>
      </c>
      <c r="O9331" s="10">
        <f t="shared" si="145"/>
        <v>1</v>
      </c>
    </row>
    <row r="9332" spans="2:15" x14ac:dyDescent="0.3">
      <c r="B9332" s="10">
        <v>2021</v>
      </c>
      <c r="C9332" s="10" t="s">
        <v>22</v>
      </c>
      <c r="D9332" s="10" t="s">
        <v>23</v>
      </c>
      <c r="E9332" s="10" t="s">
        <v>17</v>
      </c>
      <c r="F9332" s="10" t="s">
        <v>18</v>
      </c>
      <c r="G9332" s="10" t="s">
        <v>38</v>
      </c>
      <c r="H9332" s="10" t="s">
        <v>27</v>
      </c>
      <c r="I9332" s="10" t="s">
        <v>28</v>
      </c>
      <c r="O9332" s="10">
        <f t="shared" si="145"/>
        <v>1</v>
      </c>
    </row>
    <row r="9333" spans="2:15" x14ac:dyDescent="0.3">
      <c r="B9333" s="10">
        <v>2025</v>
      </c>
      <c r="C9333" s="10" t="s">
        <v>22</v>
      </c>
      <c r="D9333" s="10" t="s">
        <v>37</v>
      </c>
      <c r="E9333" s="10" t="s">
        <v>17</v>
      </c>
      <c r="F9333" s="10" t="s">
        <v>18</v>
      </c>
      <c r="G9333" s="10" t="s">
        <v>38</v>
      </c>
      <c r="H9333" s="10" t="s">
        <v>39</v>
      </c>
      <c r="I9333" s="10" t="s">
        <v>34</v>
      </c>
      <c r="O9333" s="10">
        <f t="shared" si="145"/>
        <v>1</v>
      </c>
    </row>
    <row r="9334" spans="2:15" x14ac:dyDescent="0.3">
      <c r="B9334" s="10">
        <v>2020</v>
      </c>
      <c r="C9334" s="10" t="s">
        <v>41</v>
      </c>
      <c r="D9334" s="10" t="s">
        <v>23</v>
      </c>
      <c r="E9334" s="10" t="s">
        <v>24</v>
      </c>
      <c r="F9334" s="10" t="s">
        <v>30</v>
      </c>
      <c r="G9334" s="10" t="s">
        <v>26</v>
      </c>
      <c r="H9334" s="10" t="s">
        <v>39</v>
      </c>
      <c r="I9334" s="10" t="s">
        <v>21</v>
      </c>
      <c r="O9334" s="10">
        <f t="shared" si="145"/>
        <v>1</v>
      </c>
    </row>
    <row r="9335" spans="2:15" x14ac:dyDescent="0.3">
      <c r="B9335" s="10">
        <v>2023</v>
      </c>
      <c r="C9335" s="10" t="s">
        <v>45</v>
      </c>
      <c r="D9335" s="10" t="s">
        <v>33</v>
      </c>
      <c r="E9335" s="10" t="s">
        <v>17</v>
      </c>
      <c r="F9335" s="10" t="s">
        <v>30</v>
      </c>
      <c r="G9335" s="10" t="s">
        <v>38</v>
      </c>
      <c r="H9335" s="10" t="s">
        <v>39</v>
      </c>
      <c r="I9335" s="10" t="s">
        <v>34</v>
      </c>
      <c r="O9335" s="10">
        <f t="shared" si="145"/>
        <v>1</v>
      </c>
    </row>
    <row r="9336" spans="2:15" x14ac:dyDescent="0.3">
      <c r="B9336" s="10">
        <v>2026</v>
      </c>
      <c r="C9336" s="10" t="s">
        <v>15</v>
      </c>
      <c r="D9336" s="10" t="s">
        <v>16</v>
      </c>
      <c r="E9336" s="10" t="s">
        <v>17</v>
      </c>
      <c r="F9336" s="10" t="s">
        <v>18</v>
      </c>
      <c r="G9336" s="10" t="s">
        <v>19</v>
      </c>
      <c r="H9336" s="10" t="s">
        <v>34</v>
      </c>
      <c r="I9336" s="10" t="s">
        <v>21</v>
      </c>
      <c r="O9336" s="10">
        <f t="shared" si="145"/>
        <v>1</v>
      </c>
    </row>
    <row r="9337" spans="2:15" x14ac:dyDescent="0.3">
      <c r="B9337" s="10">
        <v>2020</v>
      </c>
      <c r="C9337" s="10" t="s">
        <v>41</v>
      </c>
      <c r="D9337" s="10" t="s">
        <v>42</v>
      </c>
      <c r="E9337" s="10" t="s">
        <v>24</v>
      </c>
      <c r="F9337" s="10" t="s">
        <v>18</v>
      </c>
      <c r="G9337" s="10" t="s">
        <v>19</v>
      </c>
      <c r="H9337" s="10" t="s">
        <v>34</v>
      </c>
      <c r="I9337" s="10" t="s">
        <v>28</v>
      </c>
      <c r="O9337" s="10">
        <f t="shared" si="145"/>
        <v>1</v>
      </c>
    </row>
    <row r="9338" spans="2:15" x14ac:dyDescent="0.3">
      <c r="B9338" s="10">
        <v>2021</v>
      </c>
      <c r="C9338" s="10" t="s">
        <v>22</v>
      </c>
      <c r="D9338" s="10" t="s">
        <v>37</v>
      </c>
      <c r="E9338" s="10" t="s">
        <v>24</v>
      </c>
      <c r="F9338" s="10" t="s">
        <v>25</v>
      </c>
      <c r="G9338" s="10" t="s">
        <v>40</v>
      </c>
      <c r="H9338" s="10" t="s">
        <v>27</v>
      </c>
      <c r="I9338" s="10" t="s">
        <v>28</v>
      </c>
      <c r="O9338" s="10">
        <f t="shared" si="145"/>
        <v>1</v>
      </c>
    </row>
    <row r="9339" spans="2:15" x14ac:dyDescent="0.3">
      <c r="B9339" s="10">
        <v>2025</v>
      </c>
      <c r="C9339" s="10" t="s">
        <v>22</v>
      </c>
      <c r="D9339" s="10" t="s">
        <v>23</v>
      </c>
      <c r="E9339" s="10" t="s">
        <v>24</v>
      </c>
      <c r="F9339" s="10" t="s">
        <v>18</v>
      </c>
      <c r="G9339" s="10" t="s">
        <v>38</v>
      </c>
      <c r="H9339" s="10" t="s">
        <v>20</v>
      </c>
      <c r="I9339" s="10" t="s">
        <v>21</v>
      </c>
      <c r="O9339" s="10">
        <f t="shared" si="145"/>
        <v>1</v>
      </c>
    </row>
    <row r="9340" spans="2:15" x14ac:dyDescent="0.3">
      <c r="B9340" s="10">
        <v>2022</v>
      </c>
      <c r="C9340" s="10" t="s">
        <v>45</v>
      </c>
      <c r="D9340" s="10" t="s">
        <v>42</v>
      </c>
      <c r="E9340" s="10" t="s">
        <v>17</v>
      </c>
      <c r="F9340" s="10" t="s">
        <v>18</v>
      </c>
      <c r="G9340" s="10" t="s">
        <v>19</v>
      </c>
      <c r="H9340" s="10" t="s">
        <v>34</v>
      </c>
      <c r="I9340" s="10" t="s">
        <v>34</v>
      </c>
      <c r="O9340" s="10">
        <f t="shared" si="145"/>
        <v>1</v>
      </c>
    </row>
    <row r="9341" spans="2:15" x14ac:dyDescent="0.3">
      <c r="B9341" s="10">
        <v>2021</v>
      </c>
      <c r="C9341" s="10" t="s">
        <v>36</v>
      </c>
      <c r="D9341" s="10" t="s">
        <v>37</v>
      </c>
      <c r="E9341" s="10" t="s">
        <v>24</v>
      </c>
      <c r="F9341" s="10" t="s">
        <v>30</v>
      </c>
      <c r="G9341" s="10" t="s">
        <v>40</v>
      </c>
      <c r="H9341" s="10" t="s">
        <v>39</v>
      </c>
      <c r="I9341" s="10" t="s">
        <v>34</v>
      </c>
      <c r="O9341" s="10">
        <f t="shared" si="145"/>
        <v>1</v>
      </c>
    </row>
    <row r="9342" spans="2:15" x14ac:dyDescent="0.3">
      <c r="B9342" s="10">
        <v>2025</v>
      </c>
      <c r="C9342" s="10" t="s">
        <v>41</v>
      </c>
      <c r="D9342" s="10" t="s">
        <v>31</v>
      </c>
      <c r="E9342" s="10" t="s">
        <v>17</v>
      </c>
      <c r="F9342" s="10" t="s">
        <v>30</v>
      </c>
      <c r="G9342" s="10" t="s">
        <v>26</v>
      </c>
      <c r="H9342" s="10" t="s">
        <v>34</v>
      </c>
      <c r="I9342" s="10" t="s">
        <v>21</v>
      </c>
      <c r="O9342" s="10">
        <f t="shared" si="145"/>
        <v>1</v>
      </c>
    </row>
    <row r="9343" spans="2:15" x14ac:dyDescent="0.3">
      <c r="B9343" s="10">
        <v>2026</v>
      </c>
      <c r="C9343" s="10" t="s">
        <v>22</v>
      </c>
      <c r="D9343" s="10" t="s">
        <v>42</v>
      </c>
      <c r="E9343" s="10" t="s">
        <v>17</v>
      </c>
      <c r="F9343" s="10" t="s">
        <v>30</v>
      </c>
      <c r="G9343" s="10" t="s">
        <v>40</v>
      </c>
      <c r="H9343" s="10" t="s">
        <v>20</v>
      </c>
      <c r="I9343" s="10" t="s">
        <v>28</v>
      </c>
      <c r="O9343" s="10">
        <f t="shared" si="145"/>
        <v>1</v>
      </c>
    </row>
    <row r="9344" spans="2:15" x14ac:dyDescent="0.3">
      <c r="B9344" s="10">
        <v>2025</v>
      </c>
      <c r="C9344" s="10" t="s">
        <v>36</v>
      </c>
      <c r="D9344" s="10" t="s">
        <v>23</v>
      </c>
      <c r="E9344" s="10" t="s">
        <v>24</v>
      </c>
      <c r="F9344" s="10" t="s">
        <v>30</v>
      </c>
      <c r="G9344" s="10" t="s">
        <v>38</v>
      </c>
      <c r="H9344" s="10" t="s">
        <v>34</v>
      </c>
      <c r="I9344" s="10" t="s">
        <v>28</v>
      </c>
      <c r="O9344" s="10">
        <f t="shared" si="145"/>
        <v>1</v>
      </c>
    </row>
    <row r="9345" spans="2:15" x14ac:dyDescent="0.3">
      <c r="B9345" s="10">
        <v>2020</v>
      </c>
      <c r="C9345" s="10" t="s">
        <v>22</v>
      </c>
      <c r="D9345" s="10" t="s">
        <v>33</v>
      </c>
      <c r="E9345" s="10" t="s">
        <v>35</v>
      </c>
      <c r="F9345" s="10" t="s">
        <v>25</v>
      </c>
      <c r="G9345" s="10" t="s">
        <v>32</v>
      </c>
      <c r="H9345" s="10" t="s">
        <v>20</v>
      </c>
      <c r="I9345" s="10" t="s">
        <v>21</v>
      </c>
      <c r="O9345" s="10">
        <f t="shared" si="145"/>
        <v>1</v>
      </c>
    </row>
    <row r="9346" spans="2:15" x14ac:dyDescent="0.3">
      <c r="B9346" s="10">
        <v>2026</v>
      </c>
      <c r="C9346" s="10" t="s">
        <v>41</v>
      </c>
      <c r="D9346" s="10" t="s">
        <v>23</v>
      </c>
      <c r="E9346" s="10" t="s">
        <v>35</v>
      </c>
      <c r="F9346" s="10" t="s">
        <v>30</v>
      </c>
      <c r="G9346" s="10" t="s">
        <v>19</v>
      </c>
      <c r="H9346" s="10" t="s">
        <v>20</v>
      </c>
      <c r="I9346" s="10" t="s">
        <v>34</v>
      </c>
      <c r="O9346" s="10">
        <f t="shared" si="145"/>
        <v>1</v>
      </c>
    </row>
    <row r="9347" spans="2:15" x14ac:dyDescent="0.3">
      <c r="B9347" s="10">
        <v>2023</v>
      </c>
      <c r="C9347" s="10" t="s">
        <v>29</v>
      </c>
      <c r="D9347" s="10" t="s">
        <v>42</v>
      </c>
      <c r="E9347" s="10" t="s">
        <v>35</v>
      </c>
      <c r="F9347" s="10" t="s">
        <v>18</v>
      </c>
      <c r="G9347" s="10" t="s">
        <v>32</v>
      </c>
      <c r="H9347" s="10" t="s">
        <v>27</v>
      </c>
      <c r="I9347" s="10" t="s">
        <v>21</v>
      </c>
      <c r="O9347" s="10">
        <f t="shared" si="145"/>
        <v>1</v>
      </c>
    </row>
    <row r="9348" spans="2:15" x14ac:dyDescent="0.3">
      <c r="B9348" s="10">
        <v>2021</v>
      </c>
      <c r="C9348" s="10" t="s">
        <v>43</v>
      </c>
      <c r="D9348" s="10" t="s">
        <v>42</v>
      </c>
      <c r="E9348" s="10" t="s">
        <v>17</v>
      </c>
      <c r="F9348" s="10" t="s">
        <v>25</v>
      </c>
      <c r="G9348" s="10" t="s">
        <v>32</v>
      </c>
      <c r="H9348" s="10" t="s">
        <v>27</v>
      </c>
      <c r="I9348" s="10" t="s">
        <v>28</v>
      </c>
      <c r="O9348" s="10">
        <f t="shared" si="145"/>
        <v>1</v>
      </c>
    </row>
    <row r="9349" spans="2:15" x14ac:dyDescent="0.3">
      <c r="B9349" s="10">
        <v>2022</v>
      </c>
      <c r="C9349" s="10" t="s">
        <v>29</v>
      </c>
      <c r="D9349" s="10" t="s">
        <v>37</v>
      </c>
      <c r="E9349" s="10" t="s">
        <v>17</v>
      </c>
      <c r="F9349" s="10" t="s">
        <v>25</v>
      </c>
      <c r="G9349" s="10" t="s">
        <v>44</v>
      </c>
      <c r="H9349" s="10" t="s">
        <v>27</v>
      </c>
      <c r="I9349" s="10" t="s">
        <v>34</v>
      </c>
      <c r="O9349" s="10">
        <f t="shared" ref="O9349:O9412" si="146">SUBTOTAL(103,B9349)</f>
        <v>1</v>
      </c>
    </row>
    <row r="9350" spans="2:15" x14ac:dyDescent="0.3">
      <c r="B9350" s="10">
        <v>2023</v>
      </c>
      <c r="C9350" s="10" t="s">
        <v>29</v>
      </c>
      <c r="D9350" s="10" t="s">
        <v>33</v>
      </c>
      <c r="E9350" s="10" t="s">
        <v>24</v>
      </c>
      <c r="F9350" s="10" t="s">
        <v>25</v>
      </c>
      <c r="G9350" s="10" t="s">
        <v>26</v>
      </c>
      <c r="H9350" s="10" t="s">
        <v>34</v>
      </c>
      <c r="I9350" s="10" t="s">
        <v>21</v>
      </c>
      <c r="O9350" s="10">
        <f t="shared" si="146"/>
        <v>1</v>
      </c>
    </row>
    <row r="9351" spans="2:15" x14ac:dyDescent="0.3">
      <c r="B9351" s="10">
        <v>2023</v>
      </c>
      <c r="C9351" s="10" t="s">
        <v>22</v>
      </c>
      <c r="D9351" s="10" t="s">
        <v>16</v>
      </c>
      <c r="E9351" s="10" t="s">
        <v>17</v>
      </c>
      <c r="F9351" s="10" t="s">
        <v>18</v>
      </c>
      <c r="G9351" s="10" t="s">
        <v>26</v>
      </c>
      <c r="H9351" s="10" t="s">
        <v>34</v>
      </c>
      <c r="I9351" s="10" t="s">
        <v>28</v>
      </c>
      <c r="O9351" s="10">
        <f t="shared" si="146"/>
        <v>1</v>
      </c>
    </row>
    <row r="9352" spans="2:15" x14ac:dyDescent="0.3">
      <c r="B9352" s="10">
        <v>2022</v>
      </c>
      <c r="C9352" s="10" t="s">
        <v>41</v>
      </c>
      <c r="D9352" s="10" t="s">
        <v>16</v>
      </c>
      <c r="E9352" s="10" t="s">
        <v>24</v>
      </c>
      <c r="F9352" s="10" t="s">
        <v>25</v>
      </c>
      <c r="G9352" s="10" t="s">
        <v>38</v>
      </c>
      <c r="H9352" s="10" t="s">
        <v>27</v>
      </c>
      <c r="I9352" s="10" t="s">
        <v>21</v>
      </c>
      <c r="O9352" s="10">
        <f t="shared" si="146"/>
        <v>1</v>
      </c>
    </row>
    <row r="9353" spans="2:15" x14ac:dyDescent="0.3">
      <c r="B9353" s="10">
        <v>2025</v>
      </c>
      <c r="C9353" s="10" t="s">
        <v>43</v>
      </c>
      <c r="D9353" s="10" t="s">
        <v>42</v>
      </c>
      <c r="E9353" s="10" t="s">
        <v>35</v>
      </c>
      <c r="F9353" s="10" t="s">
        <v>25</v>
      </c>
      <c r="G9353" s="10" t="s">
        <v>32</v>
      </c>
      <c r="H9353" s="10" t="s">
        <v>39</v>
      </c>
      <c r="I9353" s="10" t="s">
        <v>21</v>
      </c>
      <c r="O9353" s="10">
        <f t="shared" si="146"/>
        <v>1</v>
      </c>
    </row>
    <row r="9354" spans="2:15" x14ac:dyDescent="0.3">
      <c r="B9354" s="10">
        <v>2021</v>
      </c>
      <c r="C9354" s="10" t="s">
        <v>45</v>
      </c>
      <c r="D9354" s="10" t="s">
        <v>16</v>
      </c>
      <c r="E9354" s="10" t="s">
        <v>35</v>
      </c>
      <c r="F9354" s="10" t="s">
        <v>18</v>
      </c>
      <c r="G9354" s="10" t="s">
        <v>38</v>
      </c>
      <c r="H9354" s="10" t="s">
        <v>27</v>
      </c>
      <c r="I9354" s="10" t="s">
        <v>28</v>
      </c>
      <c r="O9354" s="10">
        <f t="shared" si="146"/>
        <v>1</v>
      </c>
    </row>
    <row r="9355" spans="2:15" x14ac:dyDescent="0.3">
      <c r="B9355" s="10">
        <v>2025</v>
      </c>
      <c r="C9355" s="10" t="s">
        <v>15</v>
      </c>
      <c r="D9355" s="10" t="s">
        <v>23</v>
      </c>
      <c r="E9355" s="10" t="s">
        <v>35</v>
      </c>
      <c r="F9355" s="10" t="s">
        <v>30</v>
      </c>
      <c r="G9355" s="10" t="s">
        <v>32</v>
      </c>
      <c r="H9355" s="10" t="s">
        <v>39</v>
      </c>
      <c r="I9355" s="10" t="s">
        <v>28</v>
      </c>
      <c r="O9355" s="10">
        <f t="shared" si="146"/>
        <v>1</v>
      </c>
    </row>
    <row r="9356" spans="2:15" x14ac:dyDescent="0.3">
      <c r="B9356" s="10">
        <v>2022</v>
      </c>
      <c r="C9356" s="10" t="s">
        <v>36</v>
      </c>
      <c r="D9356" s="10" t="s">
        <v>37</v>
      </c>
      <c r="E9356" s="10" t="s">
        <v>24</v>
      </c>
      <c r="F9356" s="10" t="s">
        <v>30</v>
      </c>
      <c r="G9356" s="10" t="s">
        <v>26</v>
      </c>
      <c r="H9356" s="10" t="s">
        <v>34</v>
      </c>
      <c r="I9356" s="10" t="s">
        <v>34</v>
      </c>
      <c r="O9356" s="10">
        <f t="shared" si="146"/>
        <v>1</v>
      </c>
    </row>
    <row r="9357" spans="2:15" x14ac:dyDescent="0.3">
      <c r="B9357" s="10">
        <v>2020</v>
      </c>
      <c r="C9357" s="10" t="s">
        <v>29</v>
      </c>
      <c r="D9357" s="10" t="s">
        <v>37</v>
      </c>
      <c r="E9357" s="10" t="s">
        <v>24</v>
      </c>
      <c r="F9357" s="10" t="s">
        <v>30</v>
      </c>
      <c r="G9357" s="10" t="s">
        <v>40</v>
      </c>
      <c r="H9357" s="10" t="s">
        <v>27</v>
      </c>
      <c r="I9357" s="10" t="s">
        <v>28</v>
      </c>
      <c r="O9357" s="10">
        <f t="shared" si="146"/>
        <v>1</v>
      </c>
    </row>
    <row r="9358" spans="2:15" x14ac:dyDescent="0.3">
      <c r="B9358" s="10">
        <v>2021</v>
      </c>
      <c r="C9358" s="10" t="s">
        <v>15</v>
      </c>
      <c r="D9358" s="10" t="s">
        <v>42</v>
      </c>
      <c r="E9358" s="10" t="s">
        <v>35</v>
      </c>
      <c r="F9358" s="10" t="s">
        <v>18</v>
      </c>
      <c r="G9358" s="10" t="s">
        <v>40</v>
      </c>
      <c r="H9358" s="10" t="s">
        <v>20</v>
      </c>
      <c r="I9358" s="10" t="s">
        <v>34</v>
      </c>
      <c r="O9358" s="10">
        <f t="shared" si="146"/>
        <v>1</v>
      </c>
    </row>
    <row r="9359" spans="2:15" x14ac:dyDescent="0.3">
      <c r="B9359" s="10">
        <v>2026</v>
      </c>
      <c r="C9359" s="10" t="s">
        <v>41</v>
      </c>
      <c r="D9359" s="10" t="s">
        <v>23</v>
      </c>
      <c r="E9359" s="10" t="s">
        <v>24</v>
      </c>
      <c r="F9359" s="10" t="s">
        <v>18</v>
      </c>
      <c r="G9359" s="10" t="s">
        <v>44</v>
      </c>
      <c r="H9359" s="10" t="s">
        <v>27</v>
      </c>
      <c r="I9359" s="10" t="s">
        <v>28</v>
      </c>
      <c r="O9359" s="10">
        <f t="shared" si="146"/>
        <v>1</v>
      </c>
    </row>
    <row r="9360" spans="2:15" x14ac:dyDescent="0.3">
      <c r="B9360" s="10">
        <v>2022</v>
      </c>
      <c r="C9360" s="10" t="s">
        <v>15</v>
      </c>
      <c r="D9360" s="10" t="s">
        <v>37</v>
      </c>
      <c r="E9360" s="10" t="s">
        <v>35</v>
      </c>
      <c r="F9360" s="10" t="s">
        <v>30</v>
      </c>
      <c r="G9360" s="10" t="s">
        <v>38</v>
      </c>
      <c r="H9360" s="10" t="s">
        <v>27</v>
      </c>
      <c r="I9360" s="10" t="s">
        <v>34</v>
      </c>
      <c r="O9360" s="10">
        <f t="shared" si="146"/>
        <v>1</v>
      </c>
    </row>
    <row r="9361" spans="2:15" x14ac:dyDescent="0.3">
      <c r="B9361" s="10">
        <v>2022</v>
      </c>
      <c r="C9361" s="10" t="s">
        <v>45</v>
      </c>
      <c r="D9361" s="10" t="s">
        <v>23</v>
      </c>
      <c r="E9361" s="10" t="s">
        <v>35</v>
      </c>
      <c r="F9361" s="10" t="s">
        <v>25</v>
      </c>
      <c r="G9361" s="10" t="s">
        <v>38</v>
      </c>
      <c r="H9361" s="10" t="s">
        <v>20</v>
      </c>
      <c r="I9361" s="10" t="s">
        <v>28</v>
      </c>
      <c r="O9361" s="10">
        <f t="shared" si="146"/>
        <v>1</v>
      </c>
    </row>
    <row r="9362" spans="2:15" x14ac:dyDescent="0.3">
      <c r="B9362" s="10">
        <v>2020</v>
      </c>
      <c r="C9362" s="10" t="s">
        <v>36</v>
      </c>
      <c r="D9362" s="10" t="s">
        <v>31</v>
      </c>
      <c r="E9362" s="10" t="s">
        <v>17</v>
      </c>
      <c r="F9362" s="10" t="s">
        <v>25</v>
      </c>
      <c r="G9362" s="10" t="s">
        <v>40</v>
      </c>
      <c r="H9362" s="10" t="s">
        <v>20</v>
      </c>
      <c r="I9362" s="10" t="s">
        <v>28</v>
      </c>
      <c r="O9362" s="10">
        <f t="shared" si="146"/>
        <v>1</v>
      </c>
    </row>
    <row r="9363" spans="2:15" x14ac:dyDescent="0.3">
      <c r="B9363" s="10">
        <v>2022</v>
      </c>
      <c r="C9363" s="10" t="s">
        <v>29</v>
      </c>
      <c r="D9363" s="10" t="s">
        <v>16</v>
      </c>
      <c r="E9363" s="10" t="s">
        <v>24</v>
      </c>
      <c r="F9363" s="10" t="s">
        <v>18</v>
      </c>
      <c r="G9363" s="10" t="s">
        <v>26</v>
      </c>
      <c r="H9363" s="10" t="s">
        <v>27</v>
      </c>
      <c r="I9363" s="10" t="s">
        <v>21</v>
      </c>
      <c r="O9363" s="10">
        <f t="shared" si="146"/>
        <v>1</v>
      </c>
    </row>
    <row r="9364" spans="2:15" x14ac:dyDescent="0.3">
      <c r="B9364" s="10">
        <v>2024</v>
      </c>
      <c r="C9364" s="10" t="s">
        <v>15</v>
      </c>
      <c r="D9364" s="10" t="s">
        <v>42</v>
      </c>
      <c r="E9364" s="10" t="s">
        <v>17</v>
      </c>
      <c r="F9364" s="10" t="s">
        <v>18</v>
      </c>
      <c r="G9364" s="10" t="s">
        <v>44</v>
      </c>
      <c r="H9364" s="10" t="s">
        <v>39</v>
      </c>
      <c r="I9364" s="10" t="s">
        <v>34</v>
      </c>
      <c r="O9364" s="10">
        <f t="shared" si="146"/>
        <v>1</v>
      </c>
    </row>
    <row r="9365" spans="2:15" x14ac:dyDescent="0.3">
      <c r="B9365" s="10">
        <v>2021</v>
      </c>
      <c r="C9365" s="10" t="s">
        <v>45</v>
      </c>
      <c r="D9365" s="10" t="s">
        <v>31</v>
      </c>
      <c r="E9365" s="10" t="s">
        <v>35</v>
      </c>
      <c r="F9365" s="10" t="s">
        <v>25</v>
      </c>
      <c r="G9365" s="10" t="s">
        <v>44</v>
      </c>
      <c r="H9365" s="10" t="s">
        <v>27</v>
      </c>
      <c r="I9365" s="10" t="s">
        <v>28</v>
      </c>
      <c r="O9365" s="10">
        <f t="shared" si="146"/>
        <v>1</v>
      </c>
    </row>
    <row r="9366" spans="2:15" x14ac:dyDescent="0.3">
      <c r="B9366" s="10">
        <v>2026</v>
      </c>
      <c r="C9366" s="10" t="s">
        <v>43</v>
      </c>
      <c r="D9366" s="10" t="s">
        <v>33</v>
      </c>
      <c r="E9366" s="10" t="s">
        <v>35</v>
      </c>
      <c r="F9366" s="10" t="s">
        <v>25</v>
      </c>
      <c r="G9366" s="10" t="s">
        <v>19</v>
      </c>
      <c r="H9366" s="10" t="s">
        <v>20</v>
      </c>
      <c r="I9366" s="10" t="s">
        <v>34</v>
      </c>
      <c r="O9366" s="10">
        <f t="shared" si="146"/>
        <v>1</v>
      </c>
    </row>
    <row r="9367" spans="2:15" x14ac:dyDescent="0.3">
      <c r="B9367" s="10">
        <v>2021</v>
      </c>
      <c r="C9367" s="10" t="s">
        <v>43</v>
      </c>
      <c r="D9367" s="10" t="s">
        <v>23</v>
      </c>
      <c r="E9367" s="10" t="s">
        <v>24</v>
      </c>
      <c r="F9367" s="10" t="s">
        <v>30</v>
      </c>
      <c r="G9367" s="10" t="s">
        <v>40</v>
      </c>
      <c r="H9367" s="10" t="s">
        <v>20</v>
      </c>
      <c r="I9367" s="10" t="s">
        <v>28</v>
      </c>
      <c r="O9367" s="10">
        <f t="shared" si="146"/>
        <v>1</v>
      </c>
    </row>
    <row r="9368" spans="2:15" x14ac:dyDescent="0.3">
      <c r="B9368" s="10">
        <v>2024</v>
      </c>
      <c r="C9368" s="10" t="s">
        <v>43</v>
      </c>
      <c r="D9368" s="10" t="s">
        <v>37</v>
      </c>
      <c r="E9368" s="10" t="s">
        <v>24</v>
      </c>
      <c r="F9368" s="10" t="s">
        <v>18</v>
      </c>
      <c r="G9368" s="10" t="s">
        <v>26</v>
      </c>
      <c r="H9368" s="10" t="s">
        <v>20</v>
      </c>
      <c r="I9368" s="10" t="s">
        <v>34</v>
      </c>
      <c r="O9368" s="10">
        <f t="shared" si="146"/>
        <v>1</v>
      </c>
    </row>
    <row r="9369" spans="2:15" x14ac:dyDescent="0.3">
      <c r="B9369" s="10">
        <v>2025</v>
      </c>
      <c r="C9369" s="10" t="s">
        <v>41</v>
      </c>
      <c r="D9369" s="10" t="s">
        <v>31</v>
      </c>
      <c r="E9369" s="10" t="s">
        <v>24</v>
      </c>
      <c r="F9369" s="10" t="s">
        <v>18</v>
      </c>
      <c r="G9369" s="10" t="s">
        <v>19</v>
      </c>
      <c r="H9369" s="10" t="s">
        <v>34</v>
      </c>
      <c r="I9369" s="10" t="s">
        <v>34</v>
      </c>
      <c r="O9369" s="10">
        <f t="shared" si="146"/>
        <v>1</v>
      </c>
    </row>
    <row r="9370" spans="2:15" x14ac:dyDescent="0.3">
      <c r="B9370" s="10">
        <v>2026</v>
      </c>
      <c r="C9370" s="10" t="s">
        <v>45</v>
      </c>
      <c r="D9370" s="10" t="s">
        <v>42</v>
      </c>
      <c r="E9370" s="10" t="s">
        <v>17</v>
      </c>
      <c r="F9370" s="10" t="s">
        <v>18</v>
      </c>
      <c r="G9370" s="10" t="s">
        <v>40</v>
      </c>
      <c r="H9370" s="10" t="s">
        <v>20</v>
      </c>
      <c r="I9370" s="10" t="s">
        <v>21</v>
      </c>
      <c r="O9370" s="10">
        <f t="shared" si="146"/>
        <v>1</v>
      </c>
    </row>
    <row r="9371" spans="2:15" x14ac:dyDescent="0.3">
      <c r="B9371" s="10">
        <v>2020</v>
      </c>
      <c r="C9371" s="10" t="s">
        <v>43</v>
      </c>
      <c r="D9371" s="10" t="s">
        <v>23</v>
      </c>
      <c r="E9371" s="10" t="s">
        <v>24</v>
      </c>
      <c r="F9371" s="10" t="s">
        <v>30</v>
      </c>
      <c r="G9371" s="10" t="s">
        <v>38</v>
      </c>
      <c r="H9371" s="10" t="s">
        <v>34</v>
      </c>
      <c r="I9371" s="10" t="s">
        <v>28</v>
      </c>
      <c r="O9371" s="10">
        <f t="shared" si="146"/>
        <v>1</v>
      </c>
    </row>
    <row r="9372" spans="2:15" x14ac:dyDescent="0.3">
      <c r="B9372" s="10">
        <v>2023</v>
      </c>
      <c r="C9372" s="10" t="s">
        <v>43</v>
      </c>
      <c r="D9372" s="10" t="s">
        <v>33</v>
      </c>
      <c r="E9372" s="10" t="s">
        <v>17</v>
      </c>
      <c r="F9372" s="10" t="s">
        <v>25</v>
      </c>
      <c r="G9372" s="10" t="s">
        <v>44</v>
      </c>
      <c r="H9372" s="10" t="s">
        <v>20</v>
      </c>
      <c r="I9372" s="10" t="s">
        <v>28</v>
      </c>
      <c r="O9372" s="10">
        <f t="shared" si="146"/>
        <v>1</v>
      </c>
    </row>
    <row r="9373" spans="2:15" x14ac:dyDescent="0.3">
      <c r="B9373" s="10">
        <v>2023</v>
      </c>
      <c r="C9373" s="10" t="s">
        <v>22</v>
      </c>
      <c r="D9373" s="10" t="s">
        <v>37</v>
      </c>
      <c r="E9373" s="10" t="s">
        <v>24</v>
      </c>
      <c r="F9373" s="10" t="s">
        <v>18</v>
      </c>
      <c r="G9373" s="10" t="s">
        <v>26</v>
      </c>
      <c r="H9373" s="10" t="s">
        <v>27</v>
      </c>
      <c r="I9373" s="10" t="s">
        <v>21</v>
      </c>
      <c r="O9373" s="10">
        <f t="shared" si="146"/>
        <v>1</v>
      </c>
    </row>
    <row r="9374" spans="2:15" x14ac:dyDescent="0.3">
      <c r="B9374" s="10">
        <v>2023</v>
      </c>
      <c r="C9374" s="10" t="s">
        <v>29</v>
      </c>
      <c r="D9374" s="10" t="s">
        <v>16</v>
      </c>
      <c r="E9374" s="10" t="s">
        <v>35</v>
      </c>
      <c r="F9374" s="10" t="s">
        <v>25</v>
      </c>
      <c r="G9374" s="10" t="s">
        <v>26</v>
      </c>
      <c r="H9374" s="10" t="s">
        <v>27</v>
      </c>
      <c r="I9374" s="10" t="s">
        <v>28</v>
      </c>
      <c r="O9374" s="10">
        <f t="shared" si="146"/>
        <v>1</v>
      </c>
    </row>
    <row r="9375" spans="2:15" x14ac:dyDescent="0.3">
      <c r="B9375" s="10">
        <v>2023</v>
      </c>
      <c r="C9375" s="10" t="s">
        <v>43</v>
      </c>
      <c r="D9375" s="10" t="s">
        <v>33</v>
      </c>
      <c r="E9375" s="10" t="s">
        <v>24</v>
      </c>
      <c r="F9375" s="10" t="s">
        <v>18</v>
      </c>
      <c r="G9375" s="10" t="s">
        <v>26</v>
      </c>
      <c r="H9375" s="10" t="s">
        <v>20</v>
      </c>
      <c r="I9375" s="10" t="s">
        <v>28</v>
      </c>
      <c r="O9375" s="10">
        <f t="shared" si="146"/>
        <v>1</v>
      </c>
    </row>
    <row r="9376" spans="2:15" x14ac:dyDescent="0.3">
      <c r="B9376" s="10">
        <v>2024</v>
      </c>
      <c r="C9376" s="10" t="s">
        <v>29</v>
      </c>
      <c r="D9376" s="10" t="s">
        <v>42</v>
      </c>
      <c r="E9376" s="10" t="s">
        <v>17</v>
      </c>
      <c r="F9376" s="10" t="s">
        <v>18</v>
      </c>
      <c r="G9376" s="10" t="s">
        <v>26</v>
      </c>
      <c r="H9376" s="10" t="s">
        <v>39</v>
      </c>
      <c r="I9376" s="10" t="s">
        <v>28</v>
      </c>
      <c r="O9376" s="10">
        <f t="shared" si="146"/>
        <v>1</v>
      </c>
    </row>
    <row r="9377" spans="2:15" x14ac:dyDescent="0.3">
      <c r="B9377" s="10">
        <v>2023</v>
      </c>
      <c r="C9377" s="10" t="s">
        <v>15</v>
      </c>
      <c r="D9377" s="10" t="s">
        <v>31</v>
      </c>
      <c r="E9377" s="10" t="s">
        <v>24</v>
      </c>
      <c r="F9377" s="10" t="s">
        <v>18</v>
      </c>
      <c r="G9377" s="10" t="s">
        <v>40</v>
      </c>
      <c r="H9377" s="10" t="s">
        <v>34</v>
      </c>
      <c r="I9377" s="10" t="s">
        <v>21</v>
      </c>
      <c r="O9377" s="10">
        <f t="shared" si="146"/>
        <v>1</v>
      </c>
    </row>
    <row r="9378" spans="2:15" x14ac:dyDescent="0.3">
      <c r="B9378" s="10">
        <v>2020</v>
      </c>
      <c r="C9378" s="10" t="s">
        <v>41</v>
      </c>
      <c r="D9378" s="10" t="s">
        <v>31</v>
      </c>
      <c r="E9378" s="10" t="s">
        <v>35</v>
      </c>
      <c r="F9378" s="10" t="s">
        <v>18</v>
      </c>
      <c r="G9378" s="10" t="s">
        <v>38</v>
      </c>
      <c r="H9378" s="10" t="s">
        <v>27</v>
      </c>
      <c r="I9378" s="10" t="s">
        <v>34</v>
      </c>
      <c r="O9378" s="10">
        <f t="shared" si="146"/>
        <v>1</v>
      </c>
    </row>
    <row r="9379" spans="2:15" x14ac:dyDescent="0.3">
      <c r="B9379" s="10">
        <v>2020</v>
      </c>
      <c r="C9379" s="10" t="s">
        <v>41</v>
      </c>
      <c r="D9379" s="10" t="s">
        <v>31</v>
      </c>
      <c r="E9379" s="10" t="s">
        <v>35</v>
      </c>
      <c r="F9379" s="10" t="s">
        <v>18</v>
      </c>
      <c r="G9379" s="10" t="s">
        <v>19</v>
      </c>
      <c r="H9379" s="10" t="s">
        <v>34</v>
      </c>
      <c r="I9379" s="10" t="s">
        <v>21</v>
      </c>
      <c r="O9379" s="10">
        <f t="shared" si="146"/>
        <v>1</v>
      </c>
    </row>
    <row r="9380" spans="2:15" x14ac:dyDescent="0.3">
      <c r="B9380" s="10">
        <v>2023</v>
      </c>
      <c r="C9380" s="10" t="s">
        <v>29</v>
      </c>
      <c r="D9380" s="10" t="s">
        <v>16</v>
      </c>
      <c r="E9380" s="10" t="s">
        <v>24</v>
      </c>
      <c r="F9380" s="10" t="s">
        <v>25</v>
      </c>
      <c r="G9380" s="10" t="s">
        <v>26</v>
      </c>
      <c r="H9380" s="10" t="s">
        <v>27</v>
      </c>
      <c r="I9380" s="10" t="s">
        <v>34</v>
      </c>
      <c r="O9380" s="10">
        <f t="shared" si="146"/>
        <v>1</v>
      </c>
    </row>
    <row r="9381" spans="2:15" x14ac:dyDescent="0.3">
      <c r="B9381" s="10">
        <v>2021</v>
      </c>
      <c r="C9381" s="10" t="s">
        <v>15</v>
      </c>
      <c r="D9381" s="10" t="s">
        <v>16</v>
      </c>
      <c r="E9381" s="10" t="s">
        <v>35</v>
      </c>
      <c r="F9381" s="10" t="s">
        <v>18</v>
      </c>
      <c r="G9381" s="10" t="s">
        <v>40</v>
      </c>
      <c r="H9381" s="10" t="s">
        <v>39</v>
      </c>
      <c r="I9381" s="10" t="s">
        <v>21</v>
      </c>
      <c r="O9381" s="10">
        <f t="shared" si="146"/>
        <v>1</v>
      </c>
    </row>
    <row r="9382" spans="2:15" x14ac:dyDescent="0.3">
      <c r="B9382" s="10">
        <v>2025</v>
      </c>
      <c r="C9382" s="10" t="s">
        <v>29</v>
      </c>
      <c r="D9382" s="10" t="s">
        <v>31</v>
      </c>
      <c r="E9382" s="10" t="s">
        <v>17</v>
      </c>
      <c r="F9382" s="10" t="s">
        <v>18</v>
      </c>
      <c r="G9382" s="10" t="s">
        <v>44</v>
      </c>
      <c r="H9382" s="10" t="s">
        <v>39</v>
      </c>
      <c r="I9382" s="10" t="s">
        <v>21</v>
      </c>
      <c r="O9382" s="10">
        <f t="shared" si="146"/>
        <v>1</v>
      </c>
    </row>
    <row r="9383" spans="2:15" x14ac:dyDescent="0.3">
      <c r="B9383" s="10">
        <v>2020</v>
      </c>
      <c r="C9383" s="10" t="s">
        <v>45</v>
      </c>
      <c r="D9383" s="10" t="s">
        <v>23</v>
      </c>
      <c r="E9383" s="10" t="s">
        <v>35</v>
      </c>
      <c r="F9383" s="10" t="s">
        <v>25</v>
      </c>
      <c r="G9383" s="10" t="s">
        <v>19</v>
      </c>
      <c r="H9383" s="10" t="s">
        <v>39</v>
      </c>
      <c r="I9383" s="10" t="s">
        <v>28</v>
      </c>
      <c r="O9383" s="10">
        <f t="shared" si="146"/>
        <v>1</v>
      </c>
    </row>
    <row r="9384" spans="2:15" x14ac:dyDescent="0.3">
      <c r="B9384" s="10">
        <v>2020</v>
      </c>
      <c r="C9384" s="10" t="s">
        <v>41</v>
      </c>
      <c r="D9384" s="10" t="s">
        <v>37</v>
      </c>
      <c r="E9384" s="10" t="s">
        <v>24</v>
      </c>
      <c r="F9384" s="10" t="s">
        <v>18</v>
      </c>
      <c r="G9384" s="10" t="s">
        <v>32</v>
      </c>
      <c r="H9384" s="10" t="s">
        <v>34</v>
      </c>
      <c r="I9384" s="10" t="s">
        <v>34</v>
      </c>
      <c r="O9384" s="10">
        <f t="shared" si="146"/>
        <v>1</v>
      </c>
    </row>
    <row r="9385" spans="2:15" x14ac:dyDescent="0.3">
      <c r="B9385" s="10">
        <v>2023</v>
      </c>
      <c r="C9385" s="10" t="s">
        <v>41</v>
      </c>
      <c r="D9385" s="10" t="s">
        <v>23</v>
      </c>
      <c r="E9385" s="10" t="s">
        <v>24</v>
      </c>
      <c r="F9385" s="10" t="s">
        <v>25</v>
      </c>
      <c r="G9385" s="10" t="s">
        <v>40</v>
      </c>
      <c r="H9385" s="10" t="s">
        <v>27</v>
      </c>
      <c r="I9385" s="10" t="s">
        <v>34</v>
      </c>
      <c r="O9385" s="10">
        <f t="shared" si="146"/>
        <v>1</v>
      </c>
    </row>
    <row r="9386" spans="2:15" x14ac:dyDescent="0.3">
      <c r="B9386" s="10">
        <v>2024</v>
      </c>
      <c r="C9386" s="10" t="s">
        <v>43</v>
      </c>
      <c r="D9386" s="10" t="s">
        <v>37</v>
      </c>
      <c r="E9386" s="10" t="s">
        <v>24</v>
      </c>
      <c r="F9386" s="10" t="s">
        <v>25</v>
      </c>
      <c r="G9386" s="10" t="s">
        <v>32</v>
      </c>
      <c r="H9386" s="10" t="s">
        <v>27</v>
      </c>
      <c r="I9386" s="10" t="s">
        <v>28</v>
      </c>
      <c r="O9386" s="10">
        <f t="shared" si="146"/>
        <v>1</v>
      </c>
    </row>
    <row r="9387" spans="2:15" x14ac:dyDescent="0.3">
      <c r="B9387" s="10">
        <v>2023</v>
      </c>
      <c r="C9387" s="10" t="s">
        <v>41</v>
      </c>
      <c r="D9387" s="10" t="s">
        <v>33</v>
      </c>
      <c r="E9387" s="10" t="s">
        <v>17</v>
      </c>
      <c r="F9387" s="10" t="s">
        <v>30</v>
      </c>
      <c r="G9387" s="10" t="s">
        <v>19</v>
      </c>
      <c r="H9387" s="10" t="s">
        <v>39</v>
      </c>
      <c r="I9387" s="10" t="s">
        <v>28</v>
      </c>
      <c r="O9387" s="10">
        <f t="shared" si="146"/>
        <v>1</v>
      </c>
    </row>
    <row r="9388" spans="2:15" x14ac:dyDescent="0.3">
      <c r="B9388" s="10">
        <v>2026</v>
      </c>
      <c r="C9388" s="10" t="s">
        <v>36</v>
      </c>
      <c r="D9388" s="10" t="s">
        <v>23</v>
      </c>
      <c r="E9388" s="10" t="s">
        <v>35</v>
      </c>
      <c r="F9388" s="10" t="s">
        <v>25</v>
      </c>
      <c r="G9388" s="10" t="s">
        <v>38</v>
      </c>
      <c r="H9388" s="10" t="s">
        <v>34</v>
      </c>
      <c r="I9388" s="10" t="s">
        <v>34</v>
      </c>
      <c r="O9388" s="10">
        <f t="shared" si="146"/>
        <v>1</v>
      </c>
    </row>
    <row r="9389" spans="2:15" x14ac:dyDescent="0.3">
      <c r="B9389" s="10">
        <v>2020</v>
      </c>
      <c r="C9389" s="10" t="s">
        <v>22</v>
      </c>
      <c r="D9389" s="10" t="s">
        <v>42</v>
      </c>
      <c r="E9389" s="10" t="s">
        <v>24</v>
      </c>
      <c r="F9389" s="10" t="s">
        <v>18</v>
      </c>
      <c r="G9389" s="10" t="s">
        <v>40</v>
      </c>
      <c r="H9389" s="10" t="s">
        <v>39</v>
      </c>
      <c r="I9389" s="10" t="s">
        <v>34</v>
      </c>
      <c r="O9389" s="10">
        <f t="shared" si="146"/>
        <v>1</v>
      </c>
    </row>
    <row r="9390" spans="2:15" x14ac:dyDescent="0.3">
      <c r="B9390" s="10">
        <v>2024</v>
      </c>
      <c r="C9390" s="10" t="s">
        <v>29</v>
      </c>
      <c r="D9390" s="10" t="s">
        <v>16</v>
      </c>
      <c r="E9390" s="10" t="s">
        <v>35</v>
      </c>
      <c r="F9390" s="10" t="s">
        <v>25</v>
      </c>
      <c r="G9390" s="10" t="s">
        <v>26</v>
      </c>
      <c r="H9390" s="10" t="s">
        <v>20</v>
      </c>
      <c r="I9390" s="10" t="s">
        <v>21</v>
      </c>
      <c r="O9390" s="10">
        <f t="shared" si="146"/>
        <v>1</v>
      </c>
    </row>
    <row r="9391" spans="2:15" x14ac:dyDescent="0.3">
      <c r="B9391" s="10">
        <v>2021</v>
      </c>
      <c r="C9391" s="10" t="s">
        <v>41</v>
      </c>
      <c r="D9391" s="10" t="s">
        <v>33</v>
      </c>
      <c r="E9391" s="10" t="s">
        <v>24</v>
      </c>
      <c r="F9391" s="10" t="s">
        <v>25</v>
      </c>
      <c r="G9391" s="10" t="s">
        <v>40</v>
      </c>
      <c r="H9391" s="10" t="s">
        <v>34</v>
      </c>
      <c r="I9391" s="10" t="s">
        <v>28</v>
      </c>
      <c r="O9391" s="10">
        <f t="shared" si="146"/>
        <v>1</v>
      </c>
    </row>
    <row r="9392" spans="2:15" x14ac:dyDescent="0.3">
      <c r="B9392" s="10">
        <v>2022</v>
      </c>
      <c r="C9392" s="10" t="s">
        <v>41</v>
      </c>
      <c r="D9392" s="10" t="s">
        <v>31</v>
      </c>
      <c r="E9392" s="10" t="s">
        <v>35</v>
      </c>
      <c r="F9392" s="10" t="s">
        <v>30</v>
      </c>
      <c r="G9392" s="10" t="s">
        <v>26</v>
      </c>
      <c r="H9392" s="10" t="s">
        <v>27</v>
      </c>
      <c r="I9392" s="10" t="s">
        <v>21</v>
      </c>
      <c r="O9392" s="10">
        <f t="shared" si="146"/>
        <v>1</v>
      </c>
    </row>
    <row r="9393" spans="2:15" x14ac:dyDescent="0.3">
      <c r="B9393" s="10">
        <v>2020</v>
      </c>
      <c r="C9393" s="10" t="s">
        <v>15</v>
      </c>
      <c r="D9393" s="10" t="s">
        <v>23</v>
      </c>
      <c r="E9393" s="10" t="s">
        <v>24</v>
      </c>
      <c r="F9393" s="10" t="s">
        <v>18</v>
      </c>
      <c r="G9393" s="10" t="s">
        <v>38</v>
      </c>
      <c r="H9393" s="10" t="s">
        <v>20</v>
      </c>
      <c r="I9393" s="10" t="s">
        <v>28</v>
      </c>
      <c r="O9393" s="10">
        <f t="shared" si="146"/>
        <v>1</v>
      </c>
    </row>
    <row r="9394" spans="2:15" x14ac:dyDescent="0.3">
      <c r="B9394" s="10">
        <v>2022</v>
      </c>
      <c r="C9394" s="10" t="s">
        <v>29</v>
      </c>
      <c r="D9394" s="10" t="s">
        <v>42</v>
      </c>
      <c r="E9394" s="10" t="s">
        <v>17</v>
      </c>
      <c r="F9394" s="10" t="s">
        <v>25</v>
      </c>
      <c r="G9394" s="10" t="s">
        <v>32</v>
      </c>
      <c r="H9394" s="10" t="s">
        <v>20</v>
      </c>
      <c r="I9394" s="10" t="s">
        <v>34</v>
      </c>
      <c r="O9394" s="10">
        <f t="shared" si="146"/>
        <v>1</v>
      </c>
    </row>
    <row r="9395" spans="2:15" x14ac:dyDescent="0.3">
      <c r="B9395" s="10">
        <v>2021</v>
      </c>
      <c r="C9395" s="10" t="s">
        <v>41</v>
      </c>
      <c r="D9395" s="10" t="s">
        <v>16</v>
      </c>
      <c r="E9395" s="10" t="s">
        <v>24</v>
      </c>
      <c r="F9395" s="10" t="s">
        <v>30</v>
      </c>
      <c r="G9395" s="10" t="s">
        <v>32</v>
      </c>
      <c r="H9395" s="10" t="s">
        <v>34</v>
      </c>
      <c r="I9395" s="10" t="s">
        <v>34</v>
      </c>
      <c r="O9395" s="10">
        <f t="shared" si="146"/>
        <v>1</v>
      </c>
    </row>
    <row r="9396" spans="2:15" x14ac:dyDescent="0.3">
      <c r="B9396" s="10">
        <v>2024</v>
      </c>
      <c r="C9396" s="10" t="s">
        <v>43</v>
      </c>
      <c r="D9396" s="10" t="s">
        <v>31</v>
      </c>
      <c r="E9396" s="10" t="s">
        <v>24</v>
      </c>
      <c r="F9396" s="10" t="s">
        <v>30</v>
      </c>
      <c r="G9396" s="10" t="s">
        <v>38</v>
      </c>
      <c r="H9396" s="10" t="s">
        <v>39</v>
      </c>
      <c r="I9396" s="10" t="s">
        <v>28</v>
      </c>
      <c r="O9396" s="10">
        <f t="shared" si="146"/>
        <v>1</v>
      </c>
    </row>
    <row r="9397" spans="2:15" x14ac:dyDescent="0.3">
      <c r="B9397" s="10">
        <v>2025</v>
      </c>
      <c r="C9397" s="10" t="s">
        <v>45</v>
      </c>
      <c r="D9397" s="10" t="s">
        <v>33</v>
      </c>
      <c r="E9397" s="10" t="s">
        <v>35</v>
      </c>
      <c r="F9397" s="10" t="s">
        <v>25</v>
      </c>
      <c r="G9397" s="10" t="s">
        <v>38</v>
      </c>
      <c r="H9397" s="10" t="s">
        <v>39</v>
      </c>
      <c r="I9397" s="10" t="s">
        <v>34</v>
      </c>
      <c r="O9397" s="10">
        <f t="shared" si="146"/>
        <v>1</v>
      </c>
    </row>
    <row r="9398" spans="2:15" x14ac:dyDescent="0.3">
      <c r="B9398" s="10">
        <v>2020</v>
      </c>
      <c r="C9398" s="10" t="s">
        <v>15</v>
      </c>
      <c r="D9398" s="10" t="s">
        <v>16</v>
      </c>
      <c r="E9398" s="10" t="s">
        <v>35</v>
      </c>
      <c r="F9398" s="10" t="s">
        <v>30</v>
      </c>
      <c r="G9398" s="10" t="s">
        <v>19</v>
      </c>
      <c r="H9398" s="10" t="s">
        <v>20</v>
      </c>
      <c r="I9398" s="10" t="s">
        <v>21</v>
      </c>
      <c r="O9398" s="10">
        <f t="shared" si="146"/>
        <v>1</v>
      </c>
    </row>
    <row r="9399" spans="2:15" x14ac:dyDescent="0.3">
      <c r="B9399" s="10">
        <v>2024</v>
      </c>
      <c r="C9399" s="10" t="s">
        <v>36</v>
      </c>
      <c r="D9399" s="10" t="s">
        <v>33</v>
      </c>
      <c r="E9399" s="10" t="s">
        <v>17</v>
      </c>
      <c r="F9399" s="10" t="s">
        <v>18</v>
      </c>
      <c r="G9399" s="10" t="s">
        <v>32</v>
      </c>
      <c r="H9399" s="10" t="s">
        <v>39</v>
      </c>
      <c r="I9399" s="10" t="s">
        <v>34</v>
      </c>
      <c r="O9399" s="10">
        <f t="shared" si="146"/>
        <v>1</v>
      </c>
    </row>
    <row r="9400" spans="2:15" x14ac:dyDescent="0.3">
      <c r="B9400" s="10">
        <v>2023</v>
      </c>
      <c r="C9400" s="10" t="s">
        <v>36</v>
      </c>
      <c r="D9400" s="10" t="s">
        <v>42</v>
      </c>
      <c r="E9400" s="10" t="s">
        <v>17</v>
      </c>
      <c r="F9400" s="10" t="s">
        <v>25</v>
      </c>
      <c r="G9400" s="10" t="s">
        <v>19</v>
      </c>
      <c r="H9400" s="10" t="s">
        <v>27</v>
      </c>
      <c r="I9400" s="10" t="s">
        <v>28</v>
      </c>
      <c r="O9400" s="10">
        <f t="shared" si="146"/>
        <v>1</v>
      </c>
    </row>
    <row r="9401" spans="2:15" x14ac:dyDescent="0.3">
      <c r="B9401" s="10">
        <v>2022</v>
      </c>
      <c r="C9401" s="10" t="s">
        <v>22</v>
      </c>
      <c r="D9401" s="10" t="s">
        <v>42</v>
      </c>
      <c r="E9401" s="10" t="s">
        <v>35</v>
      </c>
      <c r="F9401" s="10" t="s">
        <v>18</v>
      </c>
      <c r="G9401" s="10" t="s">
        <v>38</v>
      </c>
      <c r="H9401" s="10" t="s">
        <v>34</v>
      </c>
      <c r="I9401" s="10" t="s">
        <v>28</v>
      </c>
      <c r="O9401" s="10">
        <f t="shared" si="146"/>
        <v>1</v>
      </c>
    </row>
    <row r="9402" spans="2:15" x14ac:dyDescent="0.3">
      <c r="B9402" s="10">
        <v>2021</v>
      </c>
      <c r="C9402" s="10" t="s">
        <v>45</v>
      </c>
      <c r="D9402" s="10" t="s">
        <v>42</v>
      </c>
      <c r="E9402" s="10" t="s">
        <v>24</v>
      </c>
      <c r="F9402" s="10" t="s">
        <v>18</v>
      </c>
      <c r="G9402" s="10" t="s">
        <v>38</v>
      </c>
      <c r="H9402" s="10" t="s">
        <v>39</v>
      </c>
      <c r="I9402" s="10" t="s">
        <v>21</v>
      </c>
      <c r="O9402" s="10">
        <f t="shared" si="146"/>
        <v>1</v>
      </c>
    </row>
    <row r="9403" spans="2:15" x14ac:dyDescent="0.3">
      <c r="B9403" s="10">
        <v>2021</v>
      </c>
      <c r="C9403" s="10" t="s">
        <v>36</v>
      </c>
      <c r="D9403" s="10" t="s">
        <v>33</v>
      </c>
      <c r="E9403" s="10" t="s">
        <v>17</v>
      </c>
      <c r="F9403" s="10" t="s">
        <v>30</v>
      </c>
      <c r="G9403" s="10" t="s">
        <v>44</v>
      </c>
      <c r="H9403" s="10" t="s">
        <v>39</v>
      </c>
      <c r="I9403" s="10" t="s">
        <v>34</v>
      </c>
      <c r="O9403" s="10">
        <f t="shared" si="146"/>
        <v>1</v>
      </c>
    </row>
    <row r="9404" spans="2:15" x14ac:dyDescent="0.3">
      <c r="B9404" s="10">
        <v>2022</v>
      </c>
      <c r="C9404" s="10" t="s">
        <v>43</v>
      </c>
      <c r="D9404" s="10" t="s">
        <v>37</v>
      </c>
      <c r="E9404" s="10" t="s">
        <v>24</v>
      </c>
      <c r="F9404" s="10" t="s">
        <v>25</v>
      </c>
      <c r="G9404" s="10" t="s">
        <v>19</v>
      </c>
      <c r="H9404" s="10" t="s">
        <v>20</v>
      </c>
      <c r="I9404" s="10" t="s">
        <v>28</v>
      </c>
      <c r="O9404" s="10">
        <f t="shared" si="146"/>
        <v>1</v>
      </c>
    </row>
    <row r="9405" spans="2:15" x14ac:dyDescent="0.3">
      <c r="B9405" s="10">
        <v>2024</v>
      </c>
      <c r="C9405" s="10" t="s">
        <v>45</v>
      </c>
      <c r="D9405" s="10" t="s">
        <v>37</v>
      </c>
      <c r="E9405" s="10" t="s">
        <v>17</v>
      </c>
      <c r="F9405" s="10" t="s">
        <v>25</v>
      </c>
      <c r="G9405" s="10" t="s">
        <v>19</v>
      </c>
      <c r="H9405" s="10" t="s">
        <v>39</v>
      </c>
      <c r="I9405" s="10" t="s">
        <v>28</v>
      </c>
      <c r="O9405" s="10">
        <f t="shared" si="146"/>
        <v>1</v>
      </c>
    </row>
    <row r="9406" spans="2:15" x14ac:dyDescent="0.3">
      <c r="B9406" s="10">
        <v>2022</v>
      </c>
      <c r="C9406" s="10" t="s">
        <v>45</v>
      </c>
      <c r="D9406" s="10" t="s">
        <v>23</v>
      </c>
      <c r="E9406" s="10" t="s">
        <v>35</v>
      </c>
      <c r="F9406" s="10" t="s">
        <v>25</v>
      </c>
      <c r="G9406" s="10" t="s">
        <v>19</v>
      </c>
      <c r="H9406" s="10" t="s">
        <v>20</v>
      </c>
      <c r="I9406" s="10" t="s">
        <v>28</v>
      </c>
      <c r="O9406" s="10">
        <f t="shared" si="146"/>
        <v>1</v>
      </c>
    </row>
    <row r="9407" spans="2:15" x14ac:dyDescent="0.3">
      <c r="B9407" s="10">
        <v>2020</v>
      </c>
      <c r="C9407" s="10" t="s">
        <v>41</v>
      </c>
      <c r="D9407" s="10" t="s">
        <v>16</v>
      </c>
      <c r="E9407" s="10" t="s">
        <v>35</v>
      </c>
      <c r="F9407" s="10" t="s">
        <v>30</v>
      </c>
      <c r="G9407" s="10" t="s">
        <v>32</v>
      </c>
      <c r="H9407" s="10" t="s">
        <v>39</v>
      </c>
      <c r="I9407" s="10" t="s">
        <v>28</v>
      </c>
      <c r="O9407" s="10">
        <f t="shared" si="146"/>
        <v>1</v>
      </c>
    </row>
    <row r="9408" spans="2:15" x14ac:dyDescent="0.3">
      <c r="B9408" s="10">
        <v>2022</v>
      </c>
      <c r="C9408" s="10" t="s">
        <v>22</v>
      </c>
      <c r="D9408" s="10" t="s">
        <v>23</v>
      </c>
      <c r="E9408" s="10" t="s">
        <v>24</v>
      </c>
      <c r="F9408" s="10" t="s">
        <v>18</v>
      </c>
      <c r="G9408" s="10" t="s">
        <v>38</v>
      </c>
      <c r="H9408" s="10" t="s">
        <v>27</v>
      </c>
      <c r="I9408" s="10" t="s">
        <v>34</v>
      </c>
      <c r="O9408" s="10">
        <f t="shared" si="146"/>
        <v>1</v>
      </c>
    </row>
    <row r="9409" spans="2:15" x14ac:dyDescent="0.3">
      <c r="B9409" s="10">
        <v>2026</v>
      </c>
      <c r="C9409" s="10" t="s">
        <v>36</v>
      </c>
      <c r="D9409" s="10" t="s">
        <v>42</v>
      </c>
      <c r="E9409" s="10" t="s">
        <v>35</v>
      </c>
      <c r="F9409" s="10" t="s">
        <v>30</v>
      </c>
      <c r="G9409" s="10" t="s">
        <v>32</v>
      </c>
      <c r="H9409" s="10" t="s">
        <v>34</v>
      </c>
      <c r="I9409" s="10" t="s">
        <v>28</v>
      </c>
      <c r="O9409" s="10">
        <f t="shared" si="146"/>
        <v>1</v>
      </c>
    </row>
    <row r="9410" spans="2:15" x14ac:dyDescent="0.3">
      <c r="B9410" s="10">
        <v>2022</v>
      </c>
      <c r="C9410" s="10" t="s">
        <v>43</v>
      </c>
      <c r="D9410" s="10" t="s">
        <v>16</v>
      </c>
      <c r="E9410" s="10" t="s">
        <v>35</v>
      </c>
      <c r="F9410" s="10" t="s">
        <v>25</v>
      </c>
      <c r="G9410" s="10" t="s">
        <v>32</v>
      </c>
      <c r="H9410" s="10" t="s">
        <v>20</v>
      </c>
      <c r="I9410" s="10" t="s">
        <v>34</v>
      </c>
      <c r="O9410" s="10">
        <f t="shared" si="146"/>
        <v>1</v>
      </c>
    </row>
    <row r="9411" spans="2:15" x14ac:dyDescent="0.3">
      <c r="B9411" s="10">
        <v>2026</v>
      </c>
      <c r="C9411" s="10" t="s">
        <v>43</v>
      </c>
      <c r="D9411" s="10" t="s">
        <v>31</v>
      </c>
      <c r="E9411" s="10" t="s">
        <v>35</v>
      </c>
      <c r="F9411" s="10" t="s">
        <v>30</v>
      </c>
      <c r="G9411" s="10" t="s">
        <v>26</v>
      </c>
      <c r="H9411" s="10" t="s">
        <v>20</v>
      </c>
      <c r="I9411" s="10" t="s">
        <v>28</v>
      </c>
      <c r="O9411" s="10">
        <f t="shared" si="146"/>
        <v>1</v>
      </c>
    </row>
    <row r="9412" spans="2:15" x14ac:dyDescent="0.3">
      <c r="B9412" s="10">
        <v>2022</v>
      </c>
      <c r="C9412" s="10" t="s">
        <v>45</v>
      </c>
      <c r="D9412" s="10" t="s">
        <v>33</v>
      </c>
      <c r="E9412" s="10" t="s">
        <v>35</v>
      </c>
      <c r="F9412" s="10" t="s">
        <v>18</v>
      </c>
      <c r="G9412" s="10" t="s">
        <v>38</v>
      </c>
      <c r="H9412" s="10" t="s">
        <v>39</v>
      </c>
      <c r="I9412" s="10" t="s">
        <v>28</v>
      </c>
      <c r="O9412" s="10">
        <f t="shared" si="146"/>
        <v>1</v>
      </c>
    </row>
    <row r="9413" spans="2:15" x14ac:dyDescent="0.3">
      <c r="B9413" s="10">
        <v>2022</v>
      </c>
      <c r="C9413" s="10" t="s">
        <v>41</v>
      </c>
      <c r="D9413" s="10" t="s">
        <v>31</v>
      </c>
      <c r="E9413" s="10" t="s">
        <v>35</v>
      </c>
      <c r="F9413" s="10" t="s">
        <v>25</v>
      </c>
      <c r="G9413" s="10" t="s">
        <v>38</v>
      </c>
      <c r="H9413" s="10" t="s">
        <v>34</v>
      </c>
      <c r="I9413" s="10" t="s">
        <v>34</v>
      </c>
      <c r="O9413" s="10">
        <f t="shared" ref="O9413:O9476" si="147">SUBTOTAL(103,B9413)</f>
        <v>1</v>
      </c>
    </row>
    <row r="9414" spans="2:15" x14ac:dyDescent="0.3">
      <c r="B9414" s="10">
        <v>2024</v>
      </c>
      <c r="C9414" s="10" t="s">
        <v>45</v>
      </c>
      <c r="D9414" s="10" t="s">
        <v>42</v>
      </c>
      <c r="E9414" s="10" t="s">
        <v>17</v>
      </c>
      <c r="F9414" s="10" t="s">
        <v>18</v>
      </c>
      <c r="G9414" s="10" t="s">
        <v>38</v>
      </c>
      <c r="H9414" s="10" t="s">
        <v>39</v>
      </c>
      <c r="I9414" s="10" t="s">
        <v>21</v>
      </c>
      <c r="O9414" s="10">
        <f t="shared" si="147"/>
        <v>1</v>
      </c>
    </row>
    <row r="9415" spans="2:15" x14ac:dyDescent="0.3">
      <c r="B9415" s="10">
        <v>2024</v>
      </c>
      <c r="C9415" s="10" t="s">
        <v>36</v>
      </c>
      <c r="D9415" s="10" t="s">
        <v>33</v>
      </c>
      <c r="E9415" s="10" t="s">
        <v>35</v>
      </c>
      <c r="F9415" s="10" t="s">
        <v>25</v>
      </c>
      <c r="G9415" s="10" t="s">
        <v>19</v>
      </c>
      <c r="H9415" s="10" t="s">
        <v>20</v>
      </c>
      <c r="I9415" s="10" t="s">
        <v>21</v>
      </c>
      <c r="O9415" s="10">
        <f t="shared" si="147"/>
        <v>1</v>
      </c>
    </row>
    <row r="9416" spans="2:15" x14ac:dyDescent="0.3">
      <c r="B9416" s="10">
        <v>2020</v>
      </c>
      <c r="C9416" s="10" t="s">
        <v>36</v>
      </c>
      <c r="D9416" s="10" t="s">
        <v>23</v>
      </c>
      <c r="E9416" s="10" t="s">
        <v>17</v>
      </c>
      <c r="F9416" s="10" t="s">
        <v>25</v>
      </c>
      <c r="G9416" s="10" t="s">
        <v>38</v>
      </c>
      <c r="H9416" s="10" t="s">
        <v>39</v>
      </c>
      <c r="I9416" s="10" t="s">
        <v>28</v>
      </c>
      <c r="O9416" s="10">
        <f t="shared" si="147"/>
        <v>1</v>
      </c>
    </row>
    <row r="9417" spans="2:15" x14ac:dyDescent="0.3">
      <c r="B9417" s="10">
        <v>2026</v>
      </c>
      <c r="C9417" s="10" t="s">
        <v>15</v>
      </c>
      <c r="D9417" s="10" t="s">
        <v>37</v>
      </c>
      <c r="E9417" s="10" t="s">
        <v>24</v>
      </c>
      <c r="F9417" s="10" t="s">
        <v>25</v>
      </c>
      <c r="G9417" s="10" t="s">
        <v>32</v>
      </c>
      <c r="H9417" s="10" t="s">
        <v>39</v>
      </c>
      <c r="I9417" s="10" t="s">
        <v>21</v>
      </c>
      <c r="O9417" s="10">
        <f t="shared" si="147"/>
        <v>1</v>
      </c>
    </row>
    <row r="9418" spans="2:15" x14ac:dyDescent="0.3">
      <c r="B9418" s="10">
        <v>2020</v>
      </c>
      <c r="C9418" s="10" t="s">
        <v>45</v>
      </c>
      <c r="D9418" s="10" t="s">
        <v>16</v>
      </c>
      <c r="E9418" s="10" t="s">
        <v>24</v>
      </c>
      <c r="F9418" s="10" t="s">
        <v>25</v>
      </c>
      <c r="G9418" s="10" t="s">
        <v>19</v>
      </c>
      <c r="H9418" s="10" t="s">
        <v>27</v>
      </c>
      <c r="I9418" s="10" t="s">
        <v>28</v>
      </c>
      <c r="O9418" s="10">
        <f t="shared" si="147"/>
        <v>1</v>
      </c>
    </row>
    <row r="9419" spans="2:15" x14ac:dyDescent="0.3">
      <c r="B9419" s="10">
        <v>2023</v>
      </c>
      <c r="C9419" s="10" t="s">
        <v>36</v>
      </c>
      <c r="D9419" s="10" t="s">
        <v>42</v>
      </c>
      <c r="E9419" s="10" t="s">
        <v>24</v>
      </c>
      <c r="F9419" s="10" t="s">
        <v>25</v>
      </c>
      <c r="G9419" s="10" t="s">
        <v>19</v>
      </c>
      <c r="H9419" s="10" t="s">
        <v>34</v>
      </c>
      <c r="I9419" s="10" t="s">
        <v>34</v>
      </c>
      <c r="O9419" s="10">
        <f t="shared" si="147"/>
        <v>1</v>
      </c>
    </row>
    <row r="9420" spans="2:15" x14ac:dyDescent="0.3">
      <c r="B9420" s="10">
        <v>2025</v>
      </c>
      <c r="C9420" s="10" t="s">
        <v>36</v>
      </c>
      <c r="D9420" s="10" t="s">
        <v>31</v>
      </c>
      <c r="E9420" s="10" t="s">
        <v>17</v>
      </c>
      <c r="F9420" s="10" t="s">
        <v>30</v>
      </c>
      <c r="G9420" s="10" t="s">
        <v>38</v>
      </c>
      <c r="H9420" s="10" t="s">
        <v>27</v>
      </c>
      <c r="I9420" s="10" t="s">
        <v>28</v>
      </c>
      <c r="O9420" s="10">
        <f t="shared" si="147"/>
        <v>1</v>
      </c>
    </row>
    <row r="9421" spans="2:15" x14ac:dyDescent="0.3">
      <c r="B9421" s="10">
        <v>2024</v>
      </c>
      <c r="C9421" s="10" t="s">
        <v>22</v>
      </c>
      <c r="D9421" s="10" t="s">
        <v>33</v>
      </c>
      <c r="E9421" s="10" t="s">
        <v>17</v>
      </c>
      <c r="F9421" s="10" t="s">
        <v>30</v>
      </c>
      <c r="G9421" s="10" t="s">
        <v>19</v>
      </c>
      <c r="H9421" s="10" t="s">
        <v>39</v>
      </c>
      <c r="I9421" s="10" t="s">
        <v>28</v>
      </c>
      <c r="O9421" s="10">
        <f t="shared" si="147"/>
        <v>1</v>
      </c>
    </row>
    <row r="9422" spans="2:15" x14ac:dyDescent="0.3">
      <c r="B9422" s="10">
        <v>2022</v>
      </c>
      <c r="C9422" s="10" t="s">
        <v>29</v>
      </c>
      <c r="D9422" s="10" t="s">
        <v>42</v>
      </c>
      <c r="E9422" s="10" t="s">
        <v>17</v>
      </c>
      <c r="F9422" s="10" t="s">
        <v>30</v>
      </c>
      <c r="G9422" s="10" t="s">
        <v>32</v>
      </c>
      <c r="H9422" s="10" t="s">
        <v>34</v>
      </c>
      <c r="I9422" s="10" t="s">
        <v>21</v>
      </c>
      <c r="O9422" s="10">
        <f t="shared" si="147"/>
        <v>1</v>
      </c>
    </row>
    <row r="9423" spans="2:15" x14ac:dyDescent="0.3">
      <c r="B9423" s="10">
        <v>2020</v>
      </c>
      <c r="C9423" s="10" t="s">
        <v>29</v>
      </c>
      <c r="D9423" s="10" t="s">
        <v>23</v>
      </c>
      <c r="E9423" s="10" t="s">
        <v>17</v>
      </c>
      <c r="F9423" s="10" t="s">
        <v>18</v>
      </c>
      <c r="G9423" s="10" t="s">
        <v>32</v>
      </c>
      <c r="H9423" s="10" t="s">
        <v>20</v>
      </c>
      <c r="I9423" s="10" t="s">
        <v>28</v>
      </c>
      <c r="O9423" s="10">
        <f t="shared" si="147"/>
        <v>1</v>
      </c>
    </row>
    <row r="9424" spans="2:15" x14ac:dyDescent="0.3">
      <c r="B9424" s="10">
        <v>2020</v>
      </c>
      <c r="C9424" s="10" t="s">
        <v>36</v>
      </c>
      <c r="D9424" s="10" t="s">
        <v>16</v>
      </c>
      <c r="E9424" s="10" t="s">
        <v>17</v>
      </c>
      <c r="F9424" s="10" t="s">
        <v>18</v>
      </c>
      <c r="G9424" s="10" t="s">
        <v>38</v>
      </c>
      <c r="H9424" s="10" t="s">
        <v>39</v>
      </c>
      <c r="I9424" s="10" t="s">
        <v>21</v>
      </c>
      <c r="O9424" s="10">
        <f t="shared" si="147"/>
        <v>1</v>
      </c>
    </row>
    <row r="9425" spans="2:15" x14ac:dyDescent="0.3">
      <c r="B9425" s="10">
        <v>2026</v>
      </c>
      <c r="C9425" s="10" t="s">
        <v>15</v>
      </c>
      <c r="D9425" s="10" t="s">
        <v>37</v>
      </c>
      <c r="E9425" s="10" t="s">
        <v>35</v>
      </c>
      <c r="F9425" s="10" t="s">
        <v>18</v>
      </c>
      <c r="G9425" s="10" t="s">
        <v>19</v>
      </c>
      <c r="H9425" s="10" t="s">
        <v>39</v>
      </c>
      <c r="I9425" s="10" t="s">
        <v>28</v>
      </c>
      <c r="O9425" s="10">
        <f t="shared" si="147"/>
        <v>1</v>
      </c>
    </row>
    <row r="9426" spans="2:15" x14ac:dyDescent="0.3">
      <c r="B9426" s="10">
        <v>2026</v>
      </c>
      <c r="C9426" s="10" t="s">
        <v>41</v>
      </c>
      <c r="D9426" s="10" t="s">
        <v>33</v>
      </c>
      <c r="E9426" s="10" t="s">
        <v>35</v>
      </c>
      <c r="F9426" s="10" t="s">
        <v>30</v>
      </c>
      <c r="G9426" s="10" t="s">
        <v>44</v>
      </c>
      <c r="H9426" s="10" t="s">
        <v>34</v>
      </c>
      <c r="I9426" s="10" t="s">
        <v>21</v>
      </c>
      <c r="O9426" s="10">
        <f t="shared" si="147"/>
        <v>1</v>
      </c>
    </row>
    <row r="9427" spans="2:15" x14ac:dyDescent="0.3">
      <c r="B9427" s="10">
        <v>2020</v>
      </c>
      <c r="C9427" s="10" t="s">
        <v>43</v>
      </c>
      <c r="D9427" s="10" t="s">
        <v>33</v>
      </c>
      <c r="E9427" s="10" t="s">
        <v>24</v>
      </c>
      <c r="F9427" s="10" t="s">
        <v>25</v>
      </c>
      <c r="G9427" s="10" t="s">
        <v>40</v>
      </c>
      <c r="H9427" s="10" t="s">
        <v>34</v>
      </c>
      <c r="I9427" s="10" t="s">
        <v>34</v>
      </c>
      <c r="O9427" s="10">
        <f t="shared" si="147"/>
        <v>1</v>
      </c>
    </row>
    <row r="9428" spans="2:15" x14ac:dyDescent="0.3">
      <c r="B9428" s="10">
        <v>2021</v>
      </c>
      <c r="C9428" s="10" t="s">
        <v>43</v>
      </c>
      <c r="D9428" s="10" t="s">
        <v>31</v>
      </c>
      <c r="E9428" s="10" t="s">
        <v>17</v>
      </c>
      <c r="F9428" s="10" t="s">
        <v>18</v>
      </c>
      <c r="G9428" s="10" t="s">
        <v>26</v>
      </c>
      <c r="H9428" s="10" t="s">
        <v>34</v>
      </c>
      <c r="I9428" s="10" t="s">
        <v>21</v>
      </c>
      <c r="O9428" s="10">
        <f t="shared" si="147"/>
        <v>1</v>
      </c>
    </row>
    <row r="9429" spans="2:15" x14ac:dyDescent="0.3">
      <c r="B9429" s="10">
        <v>2022</v>
      </c>
      <c r="C9429" s="10" t="s">
        <v>15</v>
      </c>
      <c r="D9429" s="10" t="s">
        <v>33</v>
      </c>
      <c r="E9429" s="10" t="s">
        <v>24</v>
      </c>
      <c r="F9429" s="10" t="s">
        <v>30</v>
      </c>
      <c r="G9429" s="10" t="s">
        <v>40</v>
      </c>
      <c r="H9429" s="10" t="s">
        <v>39</v>
      </c>
      <c r="I9429" s="10" t="s">
        <v>34</v>
      </c>
      <c r="O9429" s="10">
        <f t="shared" si="147"/>
        <v>1</v>
      </c>
    </row>
    <row r="9430" spans="2:15" x14ac:dyDescent="0.3">
      <c r="B9430" s="10">
        <v>2022</v>
      </c>
      <c r="C9430" s="10" t="s">
        <v>29</v>
      </c>
      <c r="D9430" s="10" t="s">
        <v>16</v>
      </c>
      <c r="E9430" s="10" t="s">
        <v>17</v>
      </c>
      <c r="F9430" s="10" t="s">
        <v>18</v>
      </c>
      <c r="G9430" s="10" t="s">
        <v>40</v>
      </c>
      <c r="H9430" s="10" t="s">
        <v>34</v>
      </c>
      <c r="I9430" s="10" t="s">
        <v>34</v>
      </c>
      <c r="O9430" s="10">
        <f t="shared" si="147"/>
        <v>1</v>
      </c>
    </row>
    <row r="9431" spans="2:15" x14ac:dyDescent="0.3">
      <c r="B9431" s="10">
        <v>2020</v>
      </c>
      <c r="C9431" s="10" t="s">
        <v>43</v>
      </c>
      <c r="D9431" s="10" t="s">
        <v>16</v>
      </c>
      <c r="E9431" s="10" t="s">
        <v>17</v>
      </c>
      <c r="F9431" s="10" t="s">
        <v>18</v>
      </c>
      <c r="G9431" s="10" t="s">
        <v>38</v>
      </c>
      <c r="H9431" s="10" t="s">
        <v>39</v>
      </c>
      <c r="I9431" s="10" t="s">
        <v>28</v>
      </c>
      <c r="O9431" s="10">
        <f t="shared" si="147"/>
        <v>1</v>
      </c>
    </row>
    <row r="9432" spans="2:15" x14ac:dyDescent="0.3">
      <c r="B9432" s="10">
        <v>2026</v>
      </c>
      <c r="C9432" s="10" t="s">
        <v>43</v>
      </c>
      <c r="D9432" s="10" t="s">
        <v>33</v>
      </c>
      <c r="E9432" s="10" t="s">
        <v>35</v>
      </c>
      <c r="F9432" s="10" t="s">
        <v>18</v>
      </c>
      <c r="G9432" s="10" t="s">
        <v>26</v>
      </c>
      <c r="H9432" s="10" t="s">
        <v>34</v>
      </c>
      <c r="I9432" s="10" t="s">
        <v>28</v>
      </c>
      <c r="O9432" s="10">
        <f t="shared" si="147"/>
        <v>1</v>
      </c>
    </row>
    <row r="9433" spans="2:15" x14ac:dyDescent="0.3">
      <c r="B9433" s="10">
        <v>2021</v>
      </c>
      <c r="C9433" s="10" t="s">
        <v>15</v>
      </c>
      <c r="D9433" s="10" t="s">
        <v>33</v>
      </c>
      <c r="E9433" s="10" t="s">
        <v>35</v>
      </c>
      <c r="F9433" s="10" t="s">
        <v>25</v>
      </c>
      <c r="G9433" s="10" t="s">
        <v>26</v>
      </c>
      <c r="H9433" s="10" t="s">
        <v>20</v>
      </c>
      <c r="I9433" s="10" t="s">
        <v>21</v>
      </c>
      <c r="O9433" s="10">
        <f t="shared" si="147"/>
        <v>1</v>
      </c>
    </row>
    <row r="9434" spans="2:15" x14ac:dyDescent="0.3">
      <c r="B9434" s="10">
        <v>2022</v>
      </c>
      <c r="C9434" s="10" t="s">
        <v>15</v>
      </c>
      <c r="D9434" s="10" t="s">
        <v>37</v>
      </c>
      <c r="E9434" s="10" t="s">
        <v>17</v>
      </c>
      <c r="F9434" s="10" t="s">
        <v>25</v>
      </c>
      <c r="G9434" s="10" t="s">
        <v>44</v>
      </c>
      <c r="H9434" s="10" t="s">
        <v>39</v>
      </c>
      <c r="I9434" s="10" t="s">
        <v>28</v>
      </c>
      <c r="O9434" s="10">
        <f t="shared" si="147"/>
        <v>1</v>
      </c>
    </row>
    <row r="9435" spans="2:15" x14ac:dyDescent="0.3">
      <c r="B9435" s="10">
        <v>2025</v>
      </c>
      <c r="C9435" s="10" t="s">
        <v>36</v>
      </c>
      <c r="D9435" s="10" t="s">
        <v>16</v>
      </c>
      <c r="E9435" s="10" t="s">
        <v>17</v>
      </c>
      <c r="F9435" s="10" t="s">
        <v>25</v>
      </c>
      <c r="G9435" s="10" t="s">
        <v>26</v>
      </c>
      <c r="H9435" s="10" t="s">
        <v>34</v>
      </c>
      <c r="I9435" s="10" t="s">
        <v>21</v>
      </c>
      <c r="O9435" s="10">
        <f t="shared" si="147"/>
        <v>1</v>
      </c>
    </row>
    <row r="9436" spans="2:15" x14ac:dyDescent="0.3">
      <c r="B9436" s="10">
        <v>2024</v>
      </c>
      <c r="C9436" s="10" t="s">
        <v>41</v>
      </c>
      <c r="D9436" s="10" t="s">
        <v>42</v>
      </c>
      <c r="E9436" s="10" t="s">
        <v>17</v>
      </c>
      <c r="F9436" s="10" t="s">
        <v>25</v>
      </c>
      <c r="G9436" s="10" t="s">
        <v>26</v>
      </c>
      <c r="H9436" s="10" t="s">
        <v>34</v>
      </c>
      <c r="I9436" s="10" t="s">
        <v>21</v>
      </c>
      <c r="O9436" s="10">
        <f t="shared" si="147"/>
        <v>1</v>
      </c>
    </row>
    <row r="9437" spans="2:15" x14ac:dyDescent="0.3">
      <c r="B9437" s="10">
        <v>2020</v>
      </c>
      <c r="C9437" s="10" t="s">
        <v>15</v>
      </c>
      <c r="D9437" s="10" t="s">
        <v>16</v>
      </c>
      <c r="E9437" s="10" t="s">
        <v>35</v>
      </c>
      <c r="F9437" s="10" t="s">
        <v>25</v>
      </c>
      <c r="G9437" s="10" t="s">
        <v>32</v>
      </c>
      <c r="H9437" s="10" t="s">
        <v>39</v>
      </c>
      <c r="I9437" s="10" t="s">
        <v>28</v>
      </c>
      <c r="O9437" s="10">
        <f t="shared" si="147"/>
        <v>1</v>
      </c>
    </row>
    <row r="9438" spans="2:15" x14ac:dyDescent="0.3">
      <c r="B9438" s="10">
        <v>2023</v>
      </c>
      <c r="C9438" s="10" t="s">
        <v>15</v>
      </c>
      <c r="D9438" s="10" t="s">
        <v>42</v>
      </c>
      <c r="E9438" s="10" t="s">
        <v>17</v>
      </c>
      <c r="F9438" s="10" t="s">
        <v>25</v>
      </c>
      <c r="G9438" s="10" t="s">
        <v>40</v>
      </c>
      <c r="H9438" s="10" t="s">
        <v>39</v>
      </c>
      <c r="I9438" s="10" t="s">
        <v>28</v>
      </c>
      <c r="O9438" s="10">
        <f t="shared" si="147"/>
        <v>1</v>
      </c>
    </row>
    <row r="9439" spans="2:15" x14ac:dyDescent="0.3">
      <c r="B9439" s="10">
        <v>2026</v>
      </c>
      <c r="C9439" s="10" t="s">
        <v>41</v>
      </c>
      <c r="D9439" s="10" t="s">
        <v>37</v>
      </c>
      <c r="E9439" s="10" t="s">
        <v>24</v>
      </c>
      <c r="F9439" s="10" t="s">
        <v>30</v>
      </c>
      <c r="G9439" s="10" t="s">
        <v>19</v>
      </c>
      <c r="H9439" s="10" t="s">
        <v>39</v>
      </c>
      <c r="I9439" s="10" t="s">
        <v>34</v>
      </c>
      <c r="O9439" s="10">
        <f t="shared" si="147"/>
        <v>1</v>
      </c>
    </row>
    <row r="9440" spans="2:15" x14ac:dyDescent="0.3">
      <c r="B9440" s="10">
        <v>2021</v>
      </c>
      <c r="C9440" s="10" t="s">
        <v>41</v>
      </c>
      <c r="D9440" s="10" t="s">
        <v>23</v>
      </c>
      <c r="E9440" s="10" t="s">
        <v>24</v>
      </c>
      <c r="F9440" s="10" t="s">
        <v>18</v>
      </c>
      <c r="G9440" s="10" t="s">
        <v>44</v>
      </c>
      <c r="H9440" s="10" t="s">
        <v>34</v>
      </c>
      <c r="I9440" s="10" t="s">
        <v>34</v>
      </c>
      <c r="O9440" s="10">
        <f t="shared" si="147"/>
        <v>1</v>
      </c>
    </row>
    <row r="9441" spans="2:15" x14ac:dyDescent="0.3">
      <c r="B9441" s="10">
        <v>2021</v>
      </c>
      <c r="C9441" s="10" t="s">
        <v>41</v>
      </c>
      <c r="D9441" s="10" t="s">
        <v>16</v>
      </c>
      <c r="E9441" s="10" t="s">
        <v>35</v>
      </c>
      <c r="F9441" s="10" t="s">
        <v>18</v>
      </c>
      <c r="G9441" s="10" t="s">
        <v>40</v>
      </c>
      <c r="H9441" s="10" t="s">
        <v>27</v>
      </c>
      <c r="I9441" s="10" t="s">
        <v>21</v>
      </c>
      <c r="O9441" s="10">
        <f t="shared" si="147"/>
        <v>1</v>
      </c>
    </row>
    <row r="9442" spans="2:15" x14ac:dyDescent="0.3">
      <c r="B9442" s="10">
        <v>2022</v>
      </c>
      <c r="C9442" s="10" t="s">
        <v>29</v>
      </c>
      <c r="D9442" s="10" t="s">
        <v>33</v>
      </c>
      <c r="E9442" s="10" t="s">
        <v>17</v>
      </c>
      <c r="F9442" s="10" t="s">
        <v>18</v>
      </c>
      <c r="G9442" s="10" t="s">
        <v>26</v>
      </c>
      <c r="H9442" s="10" t="s">
        <v>34</v>
      </c>
      <c r="I9442" s="10" t="s">
        <v>34</v>
      </c>
      <c r="O9442" s="10">
        <f t="shared" si="147"/>
        <v>1</v>
      </c>
    </row>
    <row r="9443" spans="2:15" x14ac:dyDescent="0.3">
      <c r="B9443" s="10">
        <v>2023</v>
      </c>
      <c r="C9443" s="10" t="s">
        <v>22</v>
      </c>
      <c r="D9443" s="10" t="s">
        <v>42</v>
      </c>
      <c r="E9443" s="10" t="s">
        <v>35</v>
      </c>
      <c r="F9443" s="10" t="s">
        <v>25</v>
      </c>
      <c r="G9443" s="10" t="s">
        <v>40</v>
      </c>
      <c r="H9443" s="10" t="s">
        <v>34</v>
      </c>
      <c r="I9443" s="10" t="s">
        <v>28</v>
      </c>
      <c r="O9443" s="10">
        <f t="shared" si="147"/>
        <v>1</v>
      </c>
    </row>
    <row r="9444" spans="2:15" x14ac:dyDescent="0.3">
      <c r="B9444" s="10">
        <v>2026</v>
      </c>
      <c r="C9444" s="10" t="s">
        <v>41</v>
      </c>
      <c r="D9444" s="10" t="s">
        <v>42</v>
      </c>
      <c r="E9444" s="10" t="s">
        <v>24</v>
      </c>
      <c r="F9444" s="10" t="s">
        <v>30</v>
      </c>
      <c r="G9444" s="10" t="s">
        <v>44</v>
      </c>
      <c r="H9444" s="10" t="s">
        <v>34</v>
      </c>
      <c r="I9444" s="10" t="s">
        <v>28</v>
      </c>
      <c r="O9444" s="10">
        <f t="shared" si="147"/>
        <v>1</v>
      </c>
    </row>
    <row r="9445" spans="2:15" x14ac:dyDescent="0.3">
      <c r="B9445" s="10">
        <v>2024</v>
      </c>
      <c r="C9445" s="10" t="s">
        <v>22</v>
      </c>
      <c r="D9445" s="10" t="s">
        <v>33</v>
      </c>
      <c r="E9445" s="10" t="s">
        <v>24</v>
      </c>
      <c r="F9445" s="10" t="s">
        <v>25</v>
      </c>
      <c r="G9445" s="10" t="s">
        <v>19</v>
      </c>
      <c r="H9445" s="10" t="s">
        <v>27</v>
      </c>
      <c r="I9445" s="10" t="s">
        <v>34</v>
      </c>
      <c r="O9445" s="10">
        <f t="shared" si="147"/>
        <v>1</v>
      </c>
    </row>
    <row r="9446" spans="2:15" x14ac:dyDescent="0.3">
      <c r="B9446" s="10">
        <v>2025</v>
      </c>
      <c r="C9446" s="10" t="s">
        <v>29</v>
      </c>
      <c r="D9446" s="10" t="s">
        <v>16</v>
      </c>
      <c r="E9446" s="10" t="s">
        <v>24</v>
      </c>
      <c r="F9446" s="10" t="s">
        <v>30</v>
      </c>
      <c r="G9446" s="10" t="s">
        <v>26</v>
      </c>
      <c r="H9446" s="10" t="s">
        <v>39</v>
      </c>
      <c r="I9446" s="10" t="s">
        <v>28</v>
      </c>
      <c r="O9446" s="10">
        <f t="shared" si="147"/>
        <v>1</v>
      </c>
    </row>
    <row r="9447" spans="2:15" x14ac:dyDescent="0.3">
      <c r="B9447" s="10">
        <v>2026</v>
      </c>
      <c r="C9447" s="10" t="s">
        <v>29</v>
      </c>
      <c r="D9447" s="10" t="s">
        <v>23</v>
      </c>
      <c r="E9447" s="10" t="s">
        <v>17</v>
      </c>
      <c r="F9447" s="10" t="s">
        <v>18</v>
      </c>
      <c r="G9447" s="10" t="s">
        <v>40</v>
      </c>
      <c r="H9447" s="10" t="s">
        <v>39</v>
      </c>
      <c r="I9447" s="10" t="s">
        <v>28</v>
      </c>
      <c r="O9447" s="10">
        <f t="shared" si="147"/>
        <v>1</v>
      </c>
    </row>
    <row r="9448" spans="2:15" x14ac:dyDescent="0.3">
      <c r="B9448" s="10">
        <v>2022</v>
      </c>
      <c r="C9448" s="10" t="s">
        <v>22</v>
      </c>
      <c r="D9448" s="10" t="s">
        <v>33</v>
      </c>
      <c r="E9448" s="10" t="s">
        <v>35</v>
      </c>
      <c r="F9448" s="10" t="s">
        <v>30</v>
      </c>
      <c r="G9448" s="10" t="s">
        <v>32</v>
      </c>
      <c r="H9448" s="10" t="s">
        <v>39</v>
      </c>
      <c r="I9448" s="10" t="s">
        <v>34</v>
      </c>
      <c r="O9448" s="10">
        <f t="shared" si="147"/>
        <v>1</v>
      </c>
    </row>
    <row r="9449" spans="2:15" x14ac:dyDescent="0.3">
      <c r="B9449" s="10">
        <v>2023</v>
      </c>
      <c r="C9449" s="10" t="s">
        <v>41</v>
      </c>
      <c r="D9449" s="10" t="s">
        <v>31</v>
      </c>
      <c r="E9449" s="10" t="s">
        <v>17</v>
      </c>
      <c r="F9449" s="10" t="s">
        <v>18</v>
      </c>
      <c r="G9449" s="10" t="s">
        <v>44</v>
      </c>
      <c r="H9449" s="10" t="s">
        <v>39</v>
      </c>
      <c r="I9449" s="10" t="s">
        <v>21</v>
      </c>
      <c r="O9449" s="10">
        <f t="shared" si="147"/>
        <v>1</v>
      </c>
    </row>
    <row r="9450" spans="2:15" x14ac:dyDescent="0.3">
      <c r="B9450" s="10">
        <v>2020</v>
      </c>
      <c r="C9450" s="10" t="s">
        <v>43</v>
      </c>
      <c r="D9450" s="10" t="s">
        <v>16</v>
      </c>
      <c r="E9450" s="10" t="s">
        <v>17</v>
      </c>
      <c r="F9450" s="10" t="s">
        <v>18</v>
      </c>
      <c r="G9450" s="10" t="s">
        <v>26</v>
      </c>
      <c r="H9450" s="10" t="s">
        <v>39</v>
      </c>
      <c r="I9450" s="10" t="s">
        <v>34</v>
      </c>
      <c r="O9450" s="10">
        <f t="shared" si="147"/>
        <v>1</v>
      </c>
    </row>
    <row r="9451" spans="2:15" x14ac:dyDescent="0.3">
      <c r="B9451" s="10">
        <v>2020</v>
      </c>
      <c r="C9451" s="10" t="s">
        <v>22</v>
      </c>
      <c r="D9451" s="10" t="s">
        <v>37</v>
      </c>
      <c r="E9451" s="10" t="s">
        <v>35</v>
      </c>
      <c r="F9451" s="10" t="s">
        <v>25</v>
      </c>
      <c r="G9451" s="10" t="s">
        <v>40</v>
      </c>
      <c r="H9451" s="10" t="s">
        <v>20</v>
      </c>
      <c r="I9451" s="10" t="s">
        <v>21</v>
      </c>
      <c r="O9451" s="10">
        <f t="shared" si="147"/>
        <v>1</v>
      </c>
    </row>
    <row r="9452" spans="2:15" x14ac:dyDescent="0.3">
      <c r="B9452" s="10">
        <v>2025</v>
      </c>
      <c r="C9452" s="10" t="s">
        <v>36</v>
      </c>
      <c r="D9452" s="10" t="s">
        <v>37</v>
      </c>
      <c r="E9452" s="10" t="s">
        <v>17</v>
      </c>
      <c r="F9452" s="10" t="s">
        <v>18</v>
      </c>
      <c r="G9452" s="10" t="s">
        <v>19</v>
      </c>
      <c r="H9452" s="10" t="s">
        <v>20</v>
      </c>
      <c r="I9452" s="10" t="s">
        <v>34</v>
      </c>
      <c r="O9452" s="10">
        <f t="shared" si="147"/>
        <v>1</v>
      </c>
    </row>
    <row r="9453" spans="2:15" x14ac:dyDescent="0.3">
      <c r="B9453" s="10">
        <v>2023</v>
      </c>
      <c r="C9453" s="10" t="s">
        <v>29</v>
      </c>
      <c r="D9453" s="10" t="s">
        <v>23</v>
      </c>
      <c r="E9453" s="10" t="s">
        <v>35</v>
      </c>
      <c r="F9453" s="10" t="s">
        <v>18</v>
      </c>
      <c r="G9453" s="10" t="s">
        <v>26</v>
      </c>
      <c r="H9453" s="10" t="s">
        <v>39</v>
      </c>
      <c r="I9453" s="10" t="s">
        <v>28</v>
      </c>
      <c r="O9453" s="10">
        <f t="shared" si="147"/>
        <v>1</v>
      </c>
    </row>
    <row r="9454" spans="2:15" x14ac:dyDescent="0.3">
      <c r="B9454" s="10">
        <v>2020</v>
      </c>
      <c r="C9454" s="10" t="s">
        <v>45</v>
      </c>
      <c r="D9454" s="10" t="s">
        <v>23</v>
      </c>
      <c r="E9454" s="10" t="s">
        <v>35</v>
      </c>
      <c r="F9454" s="10" t="s">
        <v>25</v>
      </c>
      <c r="G9454" s="10" t="s">
        <v>26</v>
      </c>
      <c r="H9454" s="10" t="s">
        <v>34</v>
      </c>
      <c r="I9454" s="10" t="s">
        <v>34</v>
      </c>
      <c r="O9454" s="10">
        <f t="shared" si="147"/>
        <v>1</v>
      </c>
    </row>
    <row r="9455" spans="2:15" x14ac:dyDescent="0.3">
      <c r="B9455" s="10">
        <v>2024</v>
      </c>
      <c r="C9455" s="10" t="s">
        <v>29</v>
      </c>
      <c r="D9455" s="10" t="s">
        <v>37</v>
      </c>
      <c r="E9455" s="10" t="s">
        <v>35</v>
      </c>
      <c r="F9455" s="10" t="s">
        <v>30</v>
      </c>
      <c r="G9455" s="10" t="s">
        <v>44</v>
      </c>
      <c r="H9455" s="10" t="s">
        <v>34</v>
      </c>
      <c r="I9455" s="10" t="s">
        <v>28</v>
      </c>
      <c r="O9455" s="10">
        <f t="shared" si="147"/>
        <v>1</v>
      </c>
    </row>
    <row r="9456" spans="2:15" x14ac:dyDescent="0.3">
      <c r="B9456" s="10">
        <v>2022</v>
      </c>
      <c r="C9456" s="10" t="s">
        <v>29</v>
      </c>
      <c r="D9456" s="10" t="s">
        <v>37</v>
      </c>
      <c r="E9456" s="10" t="s">
        <v>24</v>
      </c>
      <c r="F9456" s="10" t="s">
        <v>25</v>
      </c>
      <c r="G9456" s="10" t="s">
        <v>44</v>
      </c>
      <c r="H9456" s="10" t="s">
        <v>34</v>
      </c>
      <c r="I9456" s="10" t="s">
        <v>21</v>
      </c>
      <c r="O9456" s="10">
        <f t="shared" si="147"/>
        <v>1</v>
      </c>
    </row>
    <row r="9457" spans="2:15" x14ac:dyDescent="0.3">
      <c r="B9457" s="10">
        <v>2023</v>
      </c>
      <c r="C9457" s="10" t="s">
        <v>41</v>
      </c>
      <c r="D9457" s="10" t="s">
        <v>16</v>
      </c>
      <c r="E9457" s="10" t="s">
        <v>24</v>
      </c>
      <c r="F9457" s="10" t="s">
        <v>30</v>
      </c>
      <c r="G9457" s="10" t="s">
        <v>32</v>
      </c>
      <c r="H9457" s="10" t="s">
        <v>34</v>
      </c>
      <c r="I9457" s="10" t="s">
        <v>34</v>
      </c>
      <c r="O9457" s="10">
        <f t="shared" si="147"/>
        <v>1</v>
      </c>
    </row>
    <row r="9458" spans="2:15" x14ac:dyDescent="0.3">
      <c r="B9458" s="10">
        <v>2025</v>
      </c>
      <c r="C9458" s="10" t="s">
        <v>15</v>
      </c>
      <c r="D9458" s="10" t="s">
        <v>37</v>
      </c>
      <c r="E9458" s="10" t="s">
        <v>35</v>
      </c>
      <c r="F9458" s="10" t="s">
        <v>18</v>
      </c>
      <c r="G9458" s="10" t="s">
        <v>44</v>
      </c>
      <c r="H9458" s="10" t="s">
        <v>34</v>
      </c>
      <c r="I9458" s="10" t="s">
        <v>34</v>
      </c>
      <c r="O9458" s="10">
        <f t="shared" si="147"/>
        <v>1</v>
      </c>
    </row>
    <row r="9459" spans="2:15" x14ac:dyDescent="0.3">
      <c r="B9459" s="10">
        <v>2026</v>
      </c>
      <c r="C9459" s="10" t="s">
        <v>45</v>
      </c>
      <c r="D9459" s="10" t="s">
        <v>16</v>
      </c>
      <c r="E9459" s="10" t="s">
        <v>35</v>
      </c>
      <c r="F9459" s="10" t="s">
        <v>18</v>
      </c>
      <c r="G9459" s="10" t="s">
        <v>40</v>
      </c>
      <c r="H9459" s="10" t="s">
        <v>20</v>
      </c>
      <c r="I9459" s="10" t="s">
        <v>28</v>
      </c>
      <c r="O9459" s="10">
        <f t="shared" si="147"/>
        <v>1</v>
      </c>
    </row>
    <row r="9460" spans="2:15" x14ac:dyDescent="0.3">
      <c r="B9460" s="10">
        <v>2025</v>
      </c>
      <c r="C9460" s="10" t="s">
        <v>43</v>
      </c>
      <c r="D9460" s="10" t="s">
        <v>42</v>
      </c>
      <c r="E9460" s="10" t="s">
        <v>24</v>
      </c>
      <c r="F9460" s="10" t="s">
        <v>30</v>
      </c>
      <c r="G9460" s="10" t="s">
        <v>38</v>
      </c>
      <c r="H9460" s="10" t="s">
        <v>34</v>
      </c>
      <c r="I9460" s="10" t="s">
        <v>28</v>
      </c>
      <c r="O9460" s="10">
        <f t="shared" si="147"/>
        <v>1</v>
      </c>
    </row>
    <row r="9461" spans="2:15" x14ac:dyDescent="0.3">
      <c r="B9461" s="10">
        <v>2020</v>
      </c>
      <c r="C9461" s="10" t="s">
        <v>22</v>
      </c>
      <c r="D9461" s="10" t="s">
        <v>31</v>
      </c>
      <c r="E9461" s="10" t="s">
        <v>35</v>
      </c>
      <c r="F9461" s="10" t="s">
        <v>30</v>
      </c>
      <c r="G9461" s="10" t="s">
        <v>40</v>
      </c>
      <c r="H9461" s="10" t="s">
        <v>20</v>
      </c>
      <c r="I9461" s="10" t="s">
        <v>34</v>
      </c>
      <c r="O9461" s="10">
        <f t="shared" si="147"/>
        <v>1</v>
      </c>
    </row>
    <row r="9462" spans="2:15" x14ac:dyDescent="0.3">
      <c r="B9462" s="10">
        <v>2024</v>
      </c>
      <c r="C9462" s="10" t="s">
        <v>22</v>
      </c>
      <c r="D9462" s="10" t="s">
        <v>37</v>
      </c>
      <c r="E9462" s="10" t="s">
        <v>17</v>
      </c>
      <c r="F9462" s="10" t="s">
        <v>30</v>
      </c>
      <c r="G9462" s="10" t="s">
        <v>32</v>
      </c>
      <c r="H9462" s="10" t="s">
        <v>20</v>
      </c>
      <c r="I9462" s="10" t="s">
        <v>21</v>
      </c>
      <c r="O9462" s="10">
        <f t="shared" si="147"/>
        <v>1</v>
      </c>
    </row>
    <row r="9463" spans="2:15" x14ac:dyDescent="0.3">
      <c r="B9463" s="10">
        <v>2026</v>
      </c>
      <c r="C9463" s="10" t="s">
        <v>43</v>
      </c>
      <c r="D9463" s="10" t="s">
        <v>42</v>
      </c>
      <c r="E9463" s="10" t="s">
        <v>35</v>
      </c>
      <c r="F9463" s="10" t="s">
        <v>25</v>
      </c>
      <c r="G9463" s="10" t="s">
        <v>19</v>
      </c>
      <c r="H9463" s="10" t="s">
        <v>20</v>
      </c>
      <c r="I9463" s="10" t="s">
        <v>34</v>
      </c>
      <c r="O9463" s="10">
        <f t="shared" si="147"/>
        <v>1</v>
      </c>
    </row>
    <row r="9464" spans="2:15" x14ac:dyDescent="0.3">
      <c r="B9464" s="10">
        <v>2024</v>
      </c>
      <c r="C9464" s="10" t="s">
        <v>43</v>
      </c>
      <c r="D9464" s="10" t="s">
        <v>33</v>
      </c>
      <c r="E9464" s="10" t="s">
        <v>24</v>
      </c>
      <c r="F9464" s="10" t="s">
        <v>25</v>
      </c>
      <c r="G9464" s="10" t="s">
        <v>32</v>
      </c>
      <c r="H9464" s="10" t="s">
        <v>20</v>
      </c>
      <c r="I9464" s="10" t="s">
        <v>21</v>
      </c>
      <c r="O9464" s="10">
        <f t="shared" si="147"/>
        <v>1</v>
      </c>
    </row>
    <row r="9465" spans="2:15" x14ac:dyDescent="0.3">
      <c r="B9465" s="10">
        <v>2021</v>
      </c>
      <c r="C9465" s="10" t="s">
        <v>43</v>
      </c>
      <c r="D9465" s="10" t="s">
        <v>33</v>
      </c>
      <c r="E9465" s="10" t="s">
        <v>24</v>
      </c>
      <c r="F9465" s="10" t="s">
        <v>25</v>
      </c>
      <c r="G9465" s="10" t="s">
        <v>19</v>
      </c>
      <c r="H9465" s="10" t="s">
        <v>20</v>
      </c>
      <c r="I9465" s="10" t="s">
        <v>28</v>
      </c>
      <c r="O9465" s="10">
        <f t="shared" si="147"/>
        <v>1</v>
      </c>
    </row>
    <row r="9466" spans="2:15" x14ac:dyDescent="0.3">
      <c r="B9466" s="10">
        <v>2025</v>
      </c>
      <c r="C9466" s="10" t="s">
        <v>43</v>
      </c>
      <c r="D9466" s="10" t="s">
        <v>33</v>
      </c>
      <c r="E9466" s="10" t="s">
        <v>24</v>
      </c>
      <c r="F9466" s="10" t="s">
        <v>18</v>
      </c>
      <c r="G9466" s="10" t="s">
        <v>38</v>
      </c>
      <c r="H9466" s="10" t="s">
        <v>39</v>
      </c>
      <c r="I9466" s="10" t="s">
        <v>21</v>
      </c>
      <c r="O9466" s="10">
        <f t="shared" si="147"/>
        <v>1</v>
      </c>
    </row>
    <row r="9467" spans="2:15" x14ac:dyDescent="0.3">
      <c r="B9467" s="10">
        <v>2022</v>
      </c>
      <c r="C9467" s="10" t="s">
        <v>41</v>
      </c>
      <c r="D9467" s="10" t="s">
        <v>16</v>
      </c>
      <c r="E9467" s="10" t="s">
        <v>24</v>
      </c>
      <c r="F9467" s="10" t="s">
        <v>18</v>
      </c>
      <c r="G9467" s="10" t="s">
        <v>40</v>
      </c>
      <c r="H9467" s="10" t="s">
        <v>34</v>
      </c>
      <c r="I9467" s="10" t="s">
        <v>21</v>
      </c>
      <c r="O9467" s="10">
        <f t="shared" si="147"/>
        <v>1</v>
      </c>
    </row>
    <row r="9468" spans="2:15" x14ac:dyDescent="0.3">
      <c r="B9468" s="10">
        <v>2025</v>
      </c>
      <c r="C9468" s="10" t="s">
        <v>36</v>
      </c>
      <c r="D9468" s="10" t="s">
        <v>31</v>
      </c>
      <c r="E9468" s="10" t="s">
        <v>17</v>
      </c>
      <c r="F9468" s="10" t="s">
        <v>30</v>
      </c>
      <c r="G9468" s="10" t="s">
        <v>40</v>
      </c>
      <c r="H9468" s="10" t="s">
        <v>27</v>
      </c>
      <c r="I9468" s="10" t="s">
        <v>28</v>
      </c>
      <c r="O9468" s="10">
        <f t="shared" si="147"/>
        <v>1</v>
      </c>
    </row>
    <row r="9469" spans="2:15" x14ac:dyDescent="0.3">
      <c r="B9469" s="10">
        <v>2023</v>
      </c>
      <c r="C9469" s="10" t="s">
        <v>45</v>
      </c>
      <c r="D9469" s="10" t="s">
        <v>23</v>
      </c>
      <c r="E9469" s="10" t="s">
        <v>35</v>
      </c>
      <c r="F9469" s="10" t="s">
        <v>18</v>
      </c>
      <c r="G9469" s="10" t="s">
        <v>19</v>
      </c>
      <c r="H9469" s="10" t="s">
        <v>27</v>
      </c>
      <c r="I9469" s="10" t="s">
        <v>21</v>
      </c>
      <c r="O9469" s="10">
        <f t="shared" si="147"/>
        <v>1</v>
      </c>
    </row>
    <row r="9470" spans="2:15" x14ac:dyDescent="0.3">
      <c r="B9470" s="10">
        <v>2023</v>
      </c>
      <c r="C9470" s="10" t="s">
        <v>15</v>
      </c>
      <c r="D9470" s="10" t="s">
        <v>16</v>
      </c>
      <c r="E9470" s="10" t="s">
        <v>24</v>
      </c>
      <c r="F9470" s="10" t="s">
        <v>30</v>
      </c>
      <c r="G9470" s="10" t="s">
        <v>40</v>
      </c>
      <c r="H9470" s="10" t="s">
        <v>27</v>
      </c>
      <c r="I9470" s="10" t="s">
        <v>21</v>
      </c>
      <c r="O9470" s="10">
        <f t="shared" si="147"/>
        <v>1</v>
      </c>
    </row>
    <row r="9471" spans="2:15" x14ac:dyDescent="0.3">
      <c r="B9471" s="10">
        <v>2022</v>
      </c>
      <c r="C9471" s="10" t="s">
        <v>41</v>
      </c>
      <c r="D9471" s="10" t="s">
        <v>16</v>
      </c>
      <c r="E9471" s="10" t="s">
        <v>35</v>
      </c>
      <c r="F9471" s="10" t="s">
        <v>30</v>
      </c>
      <c r="G9471" s="10" t="s">
        <v>40</v>
      </c>
      <c r="H9471" s="10" t="s">
        <v>39</v>
      </c>
      <c r="I9471" s="10" t="s">
        <v>21</v>
      </c>
      <c r="O9471" s="10">
        <f t="shared" si="147"/>
        <v>1</v>
      </c>
    </row>
    <row r="9472" spans="2:15" x14ac:dyDescent="0.3">
      <c r="B9472" s="10">
        <v>2024</v>
      </c>
      <c r="C9472" s="10" t="s">
        <v>45</v>
      </c>
      <c r="D9472" s="10" t="s">
        <v>33</v>
      </c>
      <c r="E9472" s="10" t="s">
        <v>35</v>
      </c>
      <c r="F9472" s="10" t="s">
        <v>18</v>
      </c>
      <c r="G9472" s="10" t="s">
        <v>32</v>
      </c>
      <c r="H9472" s="10" t="s">
        <v>39</v>
      </c>
      <c r="I9472" s="10" t="s">
        <v>28</v>
      </c>
      <c r="O9472" s="10">
        <f t="shared" si="147"/>
        <v>1</v>
      </c>
    </row>
    <row r="9473" spans="2:15" x14ac:dyDescent="0.3">
      <c r="B9473" s="10">
        <v>2023</v>
      </c>
      <c r="C9473" s="10" t="s">
        <v>36</v>
      </c>
      <c r="D9473" s="10" t="s">
        <v>16</v>
      </c>
      <c r="E9473" s="10" t="s">
        <v>17</v>
      </c>
      <c r="F9473" s="10" t="s">
        <v>30</v>
      </c>
      <c r="G9473" s="10" t="s">
        <v>38</v>
      </c>
      <c r="H9473" s="10" t="s">
        <v>20</v>
      </c>
      <c r="I9473" s="10" t="s">
        <v>28</v>
      </c>
      <c r="O9473" s="10">
        <f t="shared" si="147"/>
        <v>1</v>
      </c>
    </row>
    <row r="9474" spans="2:15" x14ac:dyDescent="0.3">
      <c r="B9474" s="10">
        <v>2025</v>
      </c>
      <c r="C9474" s="10" t="s">
        <v>36</v>
      </c>
      <c r="D9474" s="10" t="s">
        <v>37</v>
      </c>
      <c r="E9474" s="10" t="s">
        <v>24</v>
      </c>
      <c r="F9474" s="10" t="s">
        <v>30</v>
      </c>
      <c r="G9474" s="10" t="s">
        <v>38</v>
      </c>
      <c r="H9474" s="10" t="s">
        <v>20</v>
      </c>
      <c r="I9474" s="10" t="s">
        <v>28</v>
      </c>
      <c r="O9474" s="10">
        <f t="shared" si="147"/>
        <v>1</v>
      </c>
    </row>
    <row r="9475" spans="2:15" x14ac:dyDescent="0.3">
      <c r="B9475" s="10">
        <v>2022</v>
      </c>
      <c r="C9475" s="10" t="s">
        <v>22</v>
      </c>
      <c r="D9475" s="10" t="s">
        <v>23</v>
      </c>
      <c r="E9475" s="10" t="s">
        <v>35</v>
      </c>
      <c r="F9475" s="10" t="s">
        <v>30</v>
      </c>
      <c r="G9475" s="10" t="s">
        <v>26</v>
      </c>
      <c r="H9475" s="10" t="s">
        <v>27</v>
      </c>
      <c r="I9475" s="10" t="s">
        <v>21</v>
      </c>
      <c r="O9475" s="10">
        <f t="shared" si="147"/>
        <v>1</v>
      </c>
    </row>
    <row r="9476" spans="2:15" x14ac:dyDescent="0.3">
      <c r="B9476" s="10">
        <v>2020</v>
      </c>
      <c r="C9476" s="10" t="s">
        <v>41</v>
      </c>
      <c r="D9476" s="10" t="s">
        <v>23</v>
      </c>
      <c r="E9476" s="10" t="s">
        <v>35</v>
      </c>
      <c r="F9476" s="10" t="s">
        <v>30</v>
      </c>
      <c r="G9476" s="10" t="s">
        <v>44</v>
      </c>
      <c r="H9476" s="10" t="s">
        <v>34</v>
      </c>
      <c r="I9476" s="10" t="s">
        <v>34</v>
      </c>
      <c r="O9476" s="10">
        <f t="shared" si="147"/>
        <v>1</v>
      </c>
    </row>
    <row r="9477" spans="2:15" x14ac:dyDescent="0.3">
      <c r="B9477" s="10">
        <v>2026</v>
      </c>
      <c r="C9477" s="10" t="s">
        <v>22</v>
      </c>
      <c r="D9477" s="10" t="s">
        <v>42</v>
      </c>
      <c r="E9477" s="10" t="s">
        <v>24</v>
      </c>
      <c r="F9477" s="10" t="s">
        <v>30</v>
      </c>
      <c r="G9477" s="10" t="s">
        <v>38</v>
      </c>
      <c r="H9477" s="10" t="s">
        <v>27</v>
      </c>
      <c r="I9477" s="10" t="s">
        <v>21</v>
      </c>
      <c r="O9477" s="10">
        <f t="shared" ref="O9477:O9540" si="148">SUBTOTAL(103,B9477)</f>
        <v>1</v>
      </c>
    </row>
    <row r="9478" spans="2:15" x14ac:dyDescent="0.3">
      <c r="B9478" s="10">
        <v>2024</v>
      </c>
      <c r="C9478" s="10" t="s">
        <v>15</v>
      </c>
      <c r="D9478" s="10" t="s">
        <v>33</v>
      </c>
      <c r="E9478" s="10" t="s">
        <v>17</v>
      </c>
      <c r="F9478" s="10" t="s">
        <v>25</v>
      </c>
      <c r="G9478" s="10" t="s">
        <v>40</v>
      </c>
      <c r="H9478" s="10" t="s">
        <v>27</v>
      </c>
      <c r="I9478" s="10" t="s">
        <v>34</v>
      </c>
      <c r="O9478" s="10">
        <f t="shared" si="148"/>
        <v>1</v>
      </c>
    </row>
    <row r="9479" spans="2:15" x14ac:dyDescent="0.3">
      <c r="B9479" s="10">
        <v>2020</v>
      </c>
      <c r="C9479" s="10" t="s">
        <v>36</v>
      </c>
      <c r="D9479" s="10" t="s">
        <v>37</v>
      </c>
      <c r="E9479" s="10" t="s">
        <v>35</v>
      </c>
      <c r="F9479" s="10" t="s">
        <v>18</v>
      </c>
      <c r="G9479" s="10" t="s">
        <v>19</v>
      </c>
      <c r="H9479" s="10" t="s">
        <v>27</v>
      </c>
      <c r="I9479" s="10" t="s">
        <v>28</v>
      </c>
      <c r="O9479" s="10">
        <f t="shared" si="148"/>
        <v>1</v>
      </c>
    </row>
    <row r="9480" spans="2:15" x14ac:dyDescent="0.3">
      <c r="B9480" s="10">
        <v>2020</v>
      </c>
      <c r="C9480" s="10" t="s">
        <v>15</v>
      </c>
      <c r="D9480" s="10" t="s">
        <v>37</v>
      </c>
      <c r="E9480" s="10" t="s">
        <v>17</v>
      </c>
      <c r="F9480" s="10" t="s">
        <v>30</v>
      </c>
      <c r="G9480" s="10" t="s">
        <v>32</v>
      </c>
      <c r="H9480" s="10" t="s">
        <v>20</v>
      </c>
      <c r="I9480" s="10" t="s">
        <v>28</v>
      </c>
      <c r="O9480" s="10">
        <f t="shared" si="148"/>
        <v>1</v>
      </c>
    </row>
    <row r="9481" spans="2:15" x14ac:dyDescent="0.3">
      <c r="B9481" s="10">
        <v>2025</v>
      </c>
      <c r="C9481" s="10" t="s">
        <v>43</v>
      </c>
      <c r="D9481" s="10" t="s">
        <v>16</v>
      </c>
      <c r="E9481" s="10" t="s">
        <v>35</v>
      </c>
      <c r="F9481" s="10" t="s">
        <v>25</v>
      </c>
      <c r="G9481" s="10" t="s">
        <v>38</v>
      </c>
      <c r="H9481" s="10" t="s">
        <v>20</v>
      </c>
      <c r="I9481" s="10" t="s">
        <v>28</v>
      </c>
      <c r="O9481" s="10">
        <f t="shared" si="148"/>
        <v>1</v>
      </c>
    </row>
    <row r="9482" spans="2:15" x14ac:dyDescent="0.3">
      <c r="B9482" s="10">
        <v>2026</v>
      </c>
      <c r="C9482" s="10" t="s">
        <v>36</v>
      </c>
      <c r="D9482" s="10" t="s">
        <v>16</v>
      </c>
      <c r="E9482" s="10" t="s">
        <v>24</v>
      </c>
      <c r="F9482" s="10" t="s">
        <v>25</v>
      </c>
      <c r="G9482" s="10" t="s">
        <v>19</v>
      </c>
      <c r="H9482" s="10" t="s">
        <v>39</v>
      </c>
      <c r="I9482" s="10" t="s">
        <v>28</v>
      </c>
      <c r="O9482" s="10">
        <f t="shared" si="148"/>
        <v>1</v>
      </c>
    </row>
    <row r="9483" spans="2:15" x14ac:dyDescent="0.3">
      <c r="B9483" s="10">
        <v>2025</v>
      </c>
      <c r="C9483" s="10" t="s">
        <v>41</v>
      </c>
      <c r="D9483" s="10" t="s">
        <v>16</v>
      </c>
      <c r="E9483" s="10" t="s">
        <v>24</v>
      </c>
      <c r="F9483" s="10" t="s">
        <v>30</v>
      </c>
      <c r="G9483" s="10" t="s">
        <v>26</v>
      </c>
      <c r="H9483" s="10" t="s">
        <v>20</v>
      </c>
      <c r="I9483" s="10" t="s">
        <v>34</v>
      </c>
      <c r="O9483" s="10">
        <f t="shared" si="148"/>
        <v>1</v>
      </c>
    </row>
    <row r="9484" spans="2:15" x14ac:dyDescent="0.3">
      <c r="B9484" s="10">
        <v>2023</v>
      </c>
      <c r="C9484" s="10" t="s">
        <v>22</v>
      </c>
      <c r="D9484" s="10" t="s">
        <v>42</v>
      </c>
      <c r="E9484" s="10" t="s">
        <v>17</v>
      </c>
      <c r="F9484" s="10" t="s">
        <v>18</v>
      </c>
      <c r="G9484" s="10" t="s">
        <v>44</v>
      </c>
      <c r="H9484" s="10" t="s">
        <v>39</v>
      </c>
      <c r="I9484" s="10" t="s">
        <v>28</v>
      </c>
      <c r="O9484" s="10">
        <f t="shared" si="148"/>
        <v>1</v>
      </c>
    </row>
    <row r="9485" spans="2:15" x14ac:dyDescent="0.3">
      <c r="B9485" s="10">
        <v>2026</v>
      </c>
      <c r="C9485" s="10" t="s">
        <v>22</v>
      </c>
      <c r="D9485" s="10" t="s">
        <v>23</v>
      </c>
      <c r="E9485" s="10" t="s">
        <v>24</v>
      </c>
      <c r="F9485" s="10" t="s">
        <v>30</v>
      </c>
      <c r="G9485" s="10" t="s">
        <v>40</v>
      </c>
      <c r="H9485" s="10" t="s">
        <v>20</v>
      </c>
      <c r="I9485" s="10" t="s">
        <v>28</v>
      </c>
      <c r="O9485" s="10">
        <f t="shared" si="148"/>
        <v>1</v>
      </c>
    </row>
    <row r="9486" spans="2:15" x14ac:dyDescent="0.3">
      <c r="B9486" s="10">
        <v>2021</v>
      </c>
      <c r="C9486" s="10" t="s">
        <v>15</v>
      </c>
      <c r="D9486" s="10" t="s">
        <v>37</v>
      </c>
      <c r="E9486" s="10" t="s">
        <v>35</v>
      </c>
      <c r="F9486" s="10" t="s">
        <v>30</v>
      </c>
      <c r="G9486" s="10" t="s">
        <v>44</v>
      </c>
      <c r="H9486" s="10" t="s">
        <v>20</v>
      </c>
      <c r="I9486" s="10" t="s">
        <v>34</v>
      </c>
      <c r="O9486" s="10">
        <f t="shared" si="148"/>
        <v>1</v>
      </c>
    </row>
    <row r="9487" spans="2:15" x14ac:dyDescent="0.3">
      <c r="B9487" s="10">
        <v>2026</v>
      </c>
      <c r="C9487" s="10" t="s">
        <v>41</v>
      </c>
      <c r="D9487" s="10" t="s">
        <v>37</v>
      </c>
      <c r="E9487" s="10" t="s">
        <v>24</v>
      </c>
      <c r="F9487" s="10" t="s">
        <v>18</v>
      </c>
      <c r="G9487" s="10" t="s">
        <v>38</v>
      </c>
      <c r="H9487" s="10" t="s">
        <v>39</v>
      </c>
      <c r="I9487" s="10" t="s">
        <v>28</v>
      </c>
      <c r="O9487" s="10">
        <f t="shared" si="148"/>
        <v>1</v>
      </c>
    </row>
    <row r="9488" spans="2:15" x14ac:dyDescent="0.3">
      <c r="B9488" s="10">
        <v>2023</v>
      </c>
      <c r="C9488" s="10" t="s">
        <v>29</v>
      </c>
      <c r="D9488" s="10" t="s">
        <v>42</v>
      </c>
      <c r="E9488" s="10" t="s">
        <v>17</v>
      </c>
      <c r="F9488" s="10" t="s">
        <v>25</v>
      </c>
      <c r="G9488" s="10" t="s">
        <v>32</v>
      </c>
      <c r="H9488" s="10" t="s">
        <v>27</v>
      </c>
      <c r="I9488" s="10" t="s">
        <v>21</v>
      </c>
      <c r="O9488" s="10">
        <f t="shared" si="148"/>
        <v>1</v>
      </c>
    </row>
    <row r="9489" spans="2:15" x14ac:dyDescent="0.3">
      <c r="B9489" s="10">
        <v>2022</v>
      </c>
      <c r="C9489" s="10" t="s">
        <v>41</v>
      </c>
      <c r="D9489" s="10" t="s">
        <v>16</v>
      </c>
      <c r="E9489" s="10" t="s">
        <v>17</v>
      </c>
      <c r="F9489" s="10" t="s">
        <v>30</v>
      </c>
      <c r="G9489" s="10" t="s">
        <v>32</v>
      </c>
      <c r="H9489" s="10" t="s">
        <v>34</v>
      </c>
      <c r="I9489" s="10" t="s">
        <v>28</v>
      </c>
      <c r="O9489" s="10">
        <f t="shared" si="148"/>
        <v>1</v>
      </c>
    </row>
    <row r="9490" spans="2:15" x14ac:dyDescent="0.3">
      <c r="B9490" s="10">
        <v>2024</v>
      </c>
      <c r="C9490" s="10" t="s">
        <v>45</v>
      </c>
      <c r="D9490" s="10" t="s">
        <v>31</v>
      </c>
      <c r="E9490" s="10" t="s">
        <v>35</v>
      </c>
      <c r="F9490" s="10" t="s">
        <v>18</v>
      </c>
      <c r="G9490" s="10" t="s">
        <v>32</v>
      </c>
      <c r="H9490" s="10" t="s">
        <v>39</v>
      </c>
      <c r="I9490" s="10" t="s">
        <v>21</v>
      </c>
      <c r="O9490" s="10">
        <f t="shared" si="148"/>
        <v>1</v>
      </c>
    </row>
    <row r="9491" spans="2:15" x14ac:dyDescent="0.3">
      <c r="B9491" s="10">
        <v>2022</v>
      </c>
      <c r="C9491" s="10" t="s">
        <v>43</v>
      </c>
      <c r="D9491" s="10" t="s">
        <v>23</v>
      </c>
      <c r="E9491" s="10" t="s">
        <v>17</v>
      </c>
      <c r="F9491" s="10" t="s">
        <v>18</v>
      </c>
      <c r="G9491" s="10" t="s">
        <v>32</v>
      </c>
      <c r="H9491" s="10" t="s">
        <v>39</v>
      </c>
      <c r="I9491" s="10" t="s">
        <v>28</v>
      </c>
      <c r="O9491" s="10">
        <f t="shared" si="148"/>
        <v>1</v>
      </c>
    </row>
    <row r="9492" spans="2:15" x14ac:dyDescent="0.3">
      <c r="B9492" s="10">
        <v>2026</v>
      </c>
      <c r="C9492" s="10" t="s">
        <v>43</v>
      </c>
      <c r="D9492" s="10" t="s">
        <v>23</v>
      </c>
      <c r="E9492" s="10" t="s">
        <v>17</v>
      </c>
      <c r="F9492" s="10" t="s">
        <v>18</v>
      </c>
      <c r="G9492" s="10" t="s">
        <v>38</v>
      </c>
      <c r="H9492" s="10" t="s">
        <v>27</v>
      </c>
      <c r="I9492" s="10" t="s">
        <v>21</v>
      </c>
      <c r="O9492" s="10">
        <f t="shared" si="148"/>
        <v>1</v>
      </c>
    </row>
    <row r="9493" spans="2:15" x14ac:dyDescent="0.3">
      <c r="B9493" s="10">
        <v>2022</v>
      </c>
      <c r="C9493" s="10" t="s">
        <v>41</v>
      </c>
      <c r="D9493" s="10" t="s">
        <v>42</v>
      </c>
      <c r="E9493" s="10" t="s">
        <v>35</v>
      </c>
      <c r="F9493" s="10" t="s">
        <v>18</v>
      </c>
      <c r="G9493" s="10" t="s">
        <v>19</v>
      </c>
      <c r="H9493" s="10" t="s">
        <v>39</v>
      </c>
      <c r="I9493" s="10" t="s">
        <v>21</v>
      </c>
      <c r="O9493" s="10">
        <f t="shared" si="148"/>
        <v>1</v>
      </c>
    </row>
    <row r="9494" spans="2:15" x14ac:dyDescent="0.3">
      <c r="B9494" s="10">
        <v>2024</v>
      </c>
      <c r="C9494" s="10" t="s">
        <v>36</v>
      </c>
      <c r="D9494" s="10" t="s">
        <v>31</v>
      </c>
      <c r="E9494" s="10" t="s">
        <v>17</v>
      </c>
      <c r="F9494" s="10" t="s">
        <v>18</v>
      </c>
      <c r="G9494" s="10" t="s">
        <v>26</v>
      </c>
      <c r="H9494" s="10" t="s">
        <v>20</v>
      </c>
      <c r="I9494" s="10" t="s">
        <v>34</v>
      </c>
      <c r="O9494" s="10">
        <f t="shared" si="148"/>
        <v>1</v>
      </c>
    </row>
    <row r="9495" spans="2:15" x14ac:dyDescent="0.3">
      <c r="B9495" s="10">
        <v>2023</v>
      </c>
      <c r="C9495" s="10" t="s">
        <v>22</v>
      </c>
      <c r="D9495" s="10" t="s">
        <v>31</v>
      </c>
      <c r="E9495" s="10" t="s">
        <v>24</v>
      </c>
      <c r="F9495" s="10" t="s">
        <v>25</v>
      </c>
      <c r="G9495" s="10" t="s">
        <v>44</v>
      </c>
      <c r="H9495" s="10" t="s">
        <v>27</v>
      </c>
      <c r="I9495" s="10" t="s">
        <v>28</v>
      </c>
      <c r="O9495" s="10">
        <f t="shared" si="148"/>
        <v>1</v>
      </c>
    </row>
    <row r="9496" spans="2:15" x14ac:dyDescent="0.3">
      <c r="B9496" s="10">
        <v>2021</v>
      </c>
      <c r="C9496" s="10" t="s">
        <v>29</v>
      </c>
      <c r="D9496" s="10" t="s">
        <v>33</v>
      </c>
      <c r="E9496" s="10" t="s">
        <v>17</v>
      </c>
      <c r="F9496" s="10" t="s">
        <v>25</v>
      </c>
      <c r="G9496" s="10" t="s">
        <v>19</v>
      </c>
      <c r="H9496" s="10" t="s">
        <v>39</v>
      </c>
      <c r="I9496" s="10" t="s">
        <v>28</v>
      </c>
      <c r="O9496" s="10">
        <f t="shared" si="148"/>
        <v>1</v>
      </c>
    </row>
    <row r="9497" spans="2:15" x14ac:dyDescent="0.3">
      <c r="B9497" s="10">
        <v>2020</v>
      </c>
      <c r="C9497" s="10" t="s">
        <v>36</v>
      </c>
      <c r="D9497" s="10" t="s">
        <v>31</v>
      </c>
      <c r="E9497" s="10" t="s">
        <v>17</v>
      </c>
      <c r="F9497" s="10" t="s">
        <v>25</v>
      </c>
      <c r="G9497" s="10" t="s">
        <v>38</v>
      </c>
      <c r="H9497" s="10" t="s">
        <v>27</v>
      </c>
      <c r="I9497" s="10" t="s">
        <v>34</v>
      </c>
      <c r="O9497" s="10">
        <f t="shared" si="148"/>
        <v>1</v>
      </c>
    </row>
    <row r="9498" spans="2:15" x14ac:dyDescent="0.3">
      <c r="B9498" s="10">
        <v>2023</v>
      </c>
      <c r="C9498" s="10" t="s">
        <v>43</v>
      </c>
      <c r="D9498" s="10" t="s">
        <v>33</v>
      </c>
      <c r="E9498" s="10" t="s">
        <v>24</v>
      </c>
      <c r="F9498" s="10" t="s">
        <v>25</v>
      </c>
      <c r="G9498" s="10" t="s">
        <v>26</v>
      </c>
      <c r="H9498" s="10" t="s">
        <v>39</v>
      </c>
      <c r="I9498" s="10" t="s">
        <v>21</v>
      </c>
      <c r="O9498" s="10">
        <f t="shared" si="148"/>
        <v>1</v>
      </c>
    </row>
    <row r="9499" spans="2:15" x14ac:dyDescent="0.3">
      <c r="B9499" s="10">
        <v>2024</v>
      </c>
      <c r="C9499" s="10" t="s">
        <v>29</v>
      </c>
      <c r="D9499" s="10" t="s">
        <v>42</v>
      </c>
      <c r="E9499" s="10" t="s">
        <v>17</v>
      </c>
      <c r="F9499" s="10" t="s">
        <v>30</v>
      </c>
      <c r="G9499" s="10" t="s">
        <v>40</v>
      </c>
      <c r="H9499" s="10" t="s">
        <v>39</v>
      </c>
      <c r="I9499" s="10" t="s">
        <v>34</v>
      </c>
      <c r="O9499" s="10">
        <f t="shared" si="148"/>
        <v>1</v>
      </c>
    </row>
    <row r="9500" spans="2:15" x14ac:dyDescent="0.3">
      <c r="B9500" s="10">
        <v>2026</v>
      </c>
      <c r="C9500" s="10" t="s">
        <v>29</v>
      </c>
      <c r="D9500" s="10" t="s">
        <v>23</v>
      </c>
      <c r="E9500" s="10" t="s">
        <v>17</v>
      </c>
      <c r="F9500" s="10" t="s">
        <v>25</v>
      </c>
      <c r="G9500" s="10" t="s">
        <v>40</v>
      </c>
      <c r="H9500" s="10" t="s">
        <v>20</v>
      </c>
      <c r="I9500" s="10" t="s">
        <v>28</v>
      </c>
      <c r="O9500" s="10">
        <f t="shared" si="148"/>
        <v>1</v>
      </c>
    </row>
    <row r="9501" spans="2:15" x14ac:dyDescent="0.3">
      <c r="B9501" s="10">
        <v>2020</v>
      </c>
      <c r="C9501" s="10" t="s">
        <v>22</v>
      </c>
      <c r="D9501" s="10" t="s">
        <v>16</v>
      </c>
      <c r="E9501" s="10" t="s">
        <v>24</v>
      </c>
      <c r="F9501" s="10" t="s">
        <v>30</v>
      </c>
      <c r="G9501" s="10" t="s">
        <v>44</v>
      </c>
      <c r="H9501" s="10" t="s">
        <v>39</v>
      </c>
      <c r="I9501" s="10" t="s">
        <v>28</v>
      </c>
      <c r="O9501" s="10">
        <f t="shared" si="148"/>
        <v>1</v>
      </c>
    </row>
    <row r="9502" spans="2:15" x14ac:dyDescent="0.3">
      <c r="B9502" s="10">
        <v>2025</v>
      </c>
      <c r="C9502" s="10" t="s">
        <v>29</v>
      </c>
      <c r="D9502" s="10" t="s">
        <v>42</v>
      </c>
      <c r="E9502" s="10" t="s">
        <v>35</v>
      </c>
      <c r="F9502" s="10" t="s">
        <v>18</v>
      </c>
      <c r="G9502" s="10" t="s">
        <v>44</v>
      </c>
      <c r="H9502" s="10" t="s">
        <v>20</v>
      </c>
      <c r="I9502" s="10" t="s">
        <v>28</v>
      </c>
      <c r="O9502" s="10">
        <f t="shared" si="148"/>
        <v>1</v>
      </c>
    </row>
    <row r="9503" spans="2:15" x14ac:dyDescent="0.3">
      <c r="B9503" s="10">
        <v>2026</v>
      </c>
      <c r="C9503" s="10" t="s">
        <v>29</v>
      </c>
      <c r="D9503" s="10" t="s">
        <v>37</v>
      </c>
      <c r="E9503" s="10" t="s">
        <v>24</v>
      </c>
      <c r="F9503" s="10" t="s">
        <v>18</v>
      </c>
      <c r="G9503" s="10" t="s">
        <v>38</v>
      </c>
      <c r="H9503" s="10" t="s">
        <v>34</v>
      </c>
      <c r="I9503" s="10" t="s">
        <v>34</v>
      </c>
      <c r="O9503" s="10">
        <f t="shared" si="148"/>
        <v>1</v>
      </c>
    </row>
    <row r="9504" spans="2:15" x14ac:dyDescent="0.3">
      <c r="B9504" s="10">
        <v>2022</v>
      </c>
      <c r="C9504" s="10" t="s">
        <v>41</v>
      </c>
      <c r="D9504" s="10" t="s">
        <v>31</v>
      </c>
      <c r="E9504" s="10" t="s">
        <v>17</v>
      </c>
      <c r="F9504" s="10" t="s">
        <v>18</v>
      </c>
      <c r="G9504" s="10" t="s">
        <v>26</v>
      </c>
      <c r="H9504" s="10" t="s">
        <v>39</v>
      </c>
      <c r="I9504" s="10" t="s">
        <v>28</v>
      </c>
      <c r="O9504" s="10">
        <f t="shared" si="148"/>
        <v>1</v>
      </c>
    </row>
    <row r="9505" spans="2:15" x14ac:dyDescent="0.3">
      <c r="B9505" s="10">
        <v>2025</v>
      </c>
      <c r="C9505" s="10" t="s">
        <v>15</v>
      </c>
      <c r="D9505" s="10" t="s">
        <v>16</v>
      </c>
      <c r="E9505" s="10" t="s">
        <v>24</v>
      </c>
      <c r="F9505" s="10" t="s">
        <v>18</v>
      </c>
      <c r="G9505" s="10" t="s">
        <v>38</v>
      </c>
      <c r="H9505" s="10" t="s">
        <v>27</v>
      </c>
      <c r="I9505" s="10" t="s">
        <v>28</v>
      </c>
      <c r="O9505" s="10">
        <f t="shared" si="148"/>
        <v>1</v>
      </c>
    </row>
    <row r="9506" spans="2:15" x14ac:dyDescent="0.3">
      <c r="B9506" s="10">
        <v>2021</v>
      </c>
      <c r="C9506" s="10" t="s">
        <v>29</v>
      </c>
      <c r="D9506" s="10" t="s">
        <v>16</v>
      </c>
      <c r="E9506" s="10" t="s">
        <v>24</v>
      </c>
      <c r="F9506" s="10" t="s">
        <v>30</v>
      </c>
      <c r="G9506" s="10" t="s">
        <v>40</v>
      </c>
      <c r="H9506" s="10" t="s">
        <v>27</v>
      </c>
      <c r="I9506" s="10" t="s">
        <v>28</v>
      </c>
      <c r="O9506" s="10">
        <f t="shared" si="148"/>
        <v>1</v>
      </c>
    </row>
    <row r="9507" spans="2:15" x14ac:dyDescent="0.3">
      <c r="B9507" s="10">
        <v>2021</v>
      </c>
      <c r="C9507" s="10" t="s">
        <v>22</v>
      </c>
      <c r="D9507" s="10" t="s">
        <v>16</v>
      </c>
      <c r="E9507" s="10" t="s">
        <v>35</v>
      </c>
      <c r="F9507" s="10" t="s">
        <v>30</v>
      </c>
      <c r="G9507" s="10" t="s">
        <v>40</v>
      </c>
      <c r="H9507" s="10" t="s">
        <v>20</v>
      </c>
      <c r="I9507" s="10" t="s">
        <v>28</v>
      </c>
      <c r="O9507" s="10">
        <f t="shared" si="148"/>
        <v>1</v>
      </c>
    </row>
    <row r="9508" spans="2:15" x14ac:dyDescent="0.3">
      <c r="B9508" s="10">
        <v>2026</v>
      </c>
      <c r="C9508" s="10" t="s">
        <v>36</v>
      </c>
      <c r="D9508" s="10" t="s">
        <v>23</v>
      </c>
      <c r="E9508" s="10" t="s">
        <v>17</v>
      </c>
      <c r="F9508" s="10" t="s">
        <v>18</v>
      </c>
      <c r="G9508" s="10" t="s">
        <v>38</v>
      </c>
      <c r="H9508" s="10" t="s">
        <v>39</v>
      </c>
      <c r="I9508" s="10" t="s">
        <v>21</v>
      </c>
      <c r="O9508" s="10">
        <f t="shared" si="148"/>
        <v>1</v>
      </c>
    </row>
    <row r="9509" spans="2:15" x14ac:dyDescent="0.3">
      <c r="B9509" s="10">
        <v>2020</v>
      </c>
      <c r="C9509" s="10" t="s">
        <v>36</v>
      </c>
      <c r="D9509" s="10" t="s">
        <v>42</v>
      </c>
      <c r="E9509" s="10" t="s">
        <v>24</v>
      </c>
      <c r="F9509" s="10" t="s">
        <v>18</v>
      </c>
      <c r="G9509" s="10" t="s">
        <v>38</v>
      </c>
      <c r="H9509" s="10" t="s">
        <v>34</v>
      </c>
      <c r="I9509" s="10" t="s">
        <v>28</v>
      </c>
      <c r="O9509" s="10">
        <f t="shared" si="148"/>
        <v>1</v>
      </c>
    </row>
    <row r="9510" spans="2:15" x14ac:dyDescent="0.3">
      <c r="B9510" s="10">
        <v>2026</v>
      </c>
      <c r="C9510" s="10" t="s">
        <v>22</v>
      </c>
      <c r="D9510" s="10" t="s">
        <v>37</v>
      </c>
      <c r="E9510" s="10" t="s">
        <v>35</v>
      </c>
      <c r="F9510" s="10" t="s">
        <v>30</v>
      </c>
      <c r="G9510" s="10" t="s">
        <v>40</v>
      </c>
      <c r="H9510" s="10" t="s">
        <v>20</v>
      </c>
      <c r="I9510" s="10" t="s">
        <v>28</v>
      </c>
      <c r="O9510" s="10">
        <f t="shared" si="148"/>
        <v>1</v>
      </c>
    </row>
    <row r="9511" spans="2:15" x14ac:dyDescent="0.3">
      <c r="B9511" s="10">
        <v>2022</v>
      </c>
      <c r="C9511" s="10" t="s">
        <v>22</v>
      </c>
      <c r="D9511" s="10" t="s">
        <v>33</v>
      </c>
      <c r="E9511" s="10" t="s">
        <v>17</v>
      </c>
      <c r="F9511" s="10" t="s">
        <v>18</v>
      </c>
      <c r="G9511" s="10" t="s">
        <v>40</v>
      </c>
      <c r="H9511" s="10" t="s">
        <v>39</v>
      </c>
      <c r="I9511" s="10" t="s">
        <v>28</v>
      </c>
      <c r="O9511" s="10">
        <f t="shared" si="148"/>
        <v>1</v>
      </c>
    </row>
    <row r="9512" spans="2:15" x14ac:dyDescent="0.3">
      <c r="B9512" s="10">
        <v>2026</v>
      </c>
      <c r="C9512" s="10" t="s">
        <v>22</v>
      </c>
      <c r="D9512" s="10" t="s">
        <v>31</v>
      </c>
      <c r="E9512" s="10" t="s">
        <v>17</v>
      </c>
      <c r="F9512" s="10" t="s">
        <v>25</v>
      </c>
      <c r="G9512" s="10" t="s">
        <v>32</v>
      </c>
      <c r="H9512" s="10" t="s">
        <v>27</v>
      </c>
      <c r="I9512" s="10" t="s">
        <v>21</v>
      </c>
      <c r="O9512" s="10">
        <f t="shared" si="148"/>
        <v>1</v>
      </c>
    </row>
    <row r="9513" spans="2:15" x14ac:dyDescent="0.3">
      <c r="B9513" s="10">
        <v>2026</v>
      </c>
      <c r="C9513" s="10" t="s">
        <v>29</v>
      </c>
      <c r="D9513" s="10" t="s">
        <v>33</v>
      </c>
      <c r="E9513" s="10" t="s">
        <v>24</v>
      </c>
      <c r="F9513" s="10" t="s">
        <v>18</v>
      </c>
      <c r="G9513" s="10" t="s">
        <v>44</v>
      </c>
      <c r="H9513" s="10" t="s">
        <v>27</v>
      </c>
      <c r="I9513" s="10" t="s">
        <v>34</v>
      </c>
      <c r="O9513" s="10">
        <f t="shared" si="148"/>
        <v>1</v>
      </c>
    </row>
    <row r="9514" spans="2:15" x14ac:dyDescent="0.3">
      <c r="B9514" s="10">
        <v>2020</v>
      </c>
      <c r="C9514" s="10" t="s">
        <v>45</v>
      </c>
      <c r="D9514" s="10" t="s">
        <v>23</v>
      </c>
      <c r="E9514" s="10" t="s">
        <v>24</v>
      </c>
      <c r="F9514" s="10" t="s">
        <v>25</v>
      </c>
      <c r="G9514" s="10" t="s">
        <v>19</v>
      </c>
      <c r="H9514" s="10" t="s">
        <v>34</v>
      </c>
      <c r="I9514" s="10" t="s">
        <v>21</v>
      </c>
      <c r="O9514" s="10">
        <f t="shared" si="148"/>
        <v>1</v>
      </c>
    </row>
    <row r="9515" spans="2:15" x14ac:dyDescent="0.3">
      <c r="B9515" s="10">
        <v>2024</v>
      </c>
      <c r="C9515" s="10" t="s">
        <v>15</v>
      </c>
      <c r="D9515" s="10" t="s">
        <v>33</v>
      </c>
      <c r="E9515" s="10" t="s">
        <v>35</v>
      </c>
      <c r="F9515" s="10" t="s">
        <v>18</v>
      </c>
      <c r="G9515" s="10" t="s">
        <v>32</v>
      </c>
      <c r="H9515" s="10" t="s">
        <v>34</v>
      </c>
      <c r="I9515" s="10" t="s">
        <v>28</v>
      </c>
      <c r="O9515" s="10">
        <f t="shared" si="148"/>
        <v>1</v>
      </c>
    </row>
    <row r="9516" spans="2:15" x14ac:dyDescent="0.3">
      <c r="B9516" s="10">
        <v>2021</v>
      </c>
      <c r="C9516" s="10" t="s">
        <v>43</v>
      </c>
      <c r="D9516" s="10" t="s">
        <v>23</v>
      </c>
      <c r="E9516" s="10" t="s">
        <v>35</v>
      </c>
      <c r="F9516" s="10" t="s">
        <v>25</v>
      </c>
      <c r="G9516" s="10" t="s">
        <v>38</v>
      </c>
      <c r="H9516" s="10" t="s">
        <v>34</v>
      </c>
      <c r="I9516" s="10" t="s">
        <v>28</v>
      </c>
      <c r="O9516" s="10">
        <f t="shared" si="148"/>
        <v>1</v>
      </c>
    </row>
    <row r="9517" spans="2:15" x14ac:dyDescent="0.3">
      <c r="B9517" s="10">
        <v>2021</v>
      </c>
      <c r="C9517" s="10" t="s">
        <v>43</v>
      </c>
      <c r="D9517" s="10" t="s">
        <v>16</v>
      </c>
      <c r="E9517" s="10" t="s">
        <v>35</v>
      </c>
      <c r="F9517" s="10" t="s">
        <v>30</v>
      </c>
      <c r="G9517" s="10" t="s">
        <v>32</v>
      </c>
      <c r="H9517" s="10" t="s">
        <v>20</v>
      </c>
      <c r="I9517" s="10" t="s">
        <v>21</v>
      </c>
      <c r="O9517" s="10">
        <f t="shared" si="148"/>
        <v>1</v>
      </c>
    </row>
    <row r="9518" spans="2:15" x14ac:dyDescent="0.3">
      <c r="B9518" s="10">
        <v>2020</v>
      </c>
      <c r="C9518" s="10" t="s">
        <v>45</v>
      </c>
      <c r="D9518" s="10" t="s">
        <v>31</v>
      </c>
      <c r="E9518" s="10" t="s">
        <v>24</v>
      </c>
      <c r="F9518" s="10" t="s">
        <v>18</v>
      </c>
      <c r="G9518" s="10" t="s">
        <v>44</v>
      </c>
      <c r="H9518" s="10" t="s">
        <v>27</v>
      </c>
      <c r="I9518" s="10" t="s">
        <v>28</v>
      </c>
      <c r="O9518" s="10">
        <f t="shared" si="148"/>
        <v>1</v>
      </c>
    </row>
    <row r="9519" spans="2:15" x14ac:dyDescent="0.3">
      <c r="B9519" s="10">
        <v>2024</v>
      </c>
      <c r="C9519" s="10" t="s">
        <v>29</v>
      </c>
      <c r="D9519" s="10" t="s">
        <v>23</v>
      </c>
      <c r="E9519" s="10" t="s">
        <v>24</v>
      </c>
      <c r="F9519" s="10" t="s">
        <v>18</v>
      </c>
      <c r="G9519" s="10" t="s">
        <v>40</v>
      </c>
      <c r="H9519" s="10" t="s">
        <v>27</v>
      </c>
      <c r="I9519" s="10" t="s">
        <v>21</v>
      </c>
      <c r="O9519" s="10">
        <f t="shared" si="148"/>
        <v>1</v>
      </c>
    </row>
    <row r="9520" spans="2:15" x14ac:dyDescent="0.3">
      <c r="B9520" s="10">
        <v>2022</v>
      </c>
      <c r="C9520" s="10" t="s">
        <v>43</v>
      </c>
      <c r="D9520" s="10" t="s">
        <v>23</v>
      </c>
      <c r="E9520" s="10" t="s">
        <v>17</v>
      </c>
      <c r="F9520" s="10" t="s">
        <v>30</v>
      </c>
      <c r="G9520" s="10" t="s">
        <v>26</v>
      </c>
      <c r="H9520" s="10" t="s">
        <v>34</v>
      </c>
      <c r="I9520" s="10" t="s">
        <v>21</v>
      </c>
      <c r="O9520" s="10">
        <f t="shared" si="148"/>
        <v>1</v>
      </c>
    </row>
    <row r="9521" spans="2:15" x14ac:dyDescent="0.3">
      <c r="B9521" s="10">
        <v>2021</v>
      </c>
      <c r="C9521" s="10" t="s">
        <v>15</v>
      </c>
      <c r="D9521" s="10" t="s">
        <v>33</v>
      </c>
      <c r="E9521" s="10" t="s">
        <v>24</v>
      </c>
      <c r="F9521" s="10" t="s">
        <v>30</v>
      </c>
      <c r="G9521" s="10" t="s">
        <v>19</v>
      </c>
      <c r="H9521" s="10" t="s">
        <v>34</v>
      </c>
      <c r="I9521" s="10" t="s">
        <v>28</v>
      </c>
      <c r="O9521" s="10">
        <f t="shared" si="148"/>
        <v>1</v>
      </c>
    </row>
    <row r="9522" spans="2:15" x14ac:dyDescent="0.3">
      <c r="B9522" s="10">
        <v>2023</v>
      </c>
      <c r="C9522" s="10" t="s">
        <v>15</v>
      </c>
      <c r="D9522" s="10" t="s">
        <v>23</v>
      </c>
      <c r="E9522" s="10" t="s">
        <v>17</v>
      </c>
      <c r="F9522" s="10" t="s">
        <v>18</v>
      </c>
      <c r="G9522" s="10" t="s">
        <v>19</v>
      </c>
      <c r="H9522" s="10" t="s">
        <v>34</v>
      </c>
      <c r="I9522" s="10" t="s">
        <v>28</v>
      </c>
      <c r="O9522" s="10">
        <f t="shared" si="148"/>
        <v>1</v>
      </c>
    </row>
    <row r="9523" spans="2:15" x14ac:dyDescent="0.3">
      <c r="B9523" s="10">
        <v>2023</v>
      </c>
      <c r="C9523" s="10" t="s">
        <v>41</v>
      </c>
      <c r="D9523" s="10" t="s">
        <v>31</v>
      </c>
      <c r="E9523" s="10" t="s">
        <v>35</v>
      </c>
      <c r="F9523" s="10" t="s">
        <v>25</v>
      </c>
      <c r="G9523" s="10" t="s">
        <v>32</v>
      </c>
      <c r="H9523" s="10" t="s">
        <v>34</v>
      </c>
      <c r="I9523" s="10" t="s">
        <v>28</v>
      </c>
      <c r="O9523" s="10">
        <f t="shared" si="148"/>
        <v>1</v>
      </c>
    </row>
    <row r="9524" spans="2:15" x14ac:dyDescent="0.3">
      <c r="B9524" s="10">
        <v>2020</v>
      </c>
      <c r="C9524" s="10" t="s">
        <v>43</v>
      </c>
      <c r="D9524" s="10" t="s">
        <v>33</v>
      </c>
      <c r="E9524" s="10" t="s">
        <v>17</v>
      </c>
      <c r="F9524" s="10" t="s">
        <v>25</v>
      </c>
      <c r="G9524" s="10" t="s">
        <v>32</v>
      </c>
      <c r="H9524" s="10" t="s">
        <v>34</v>
      </c>
      <c r="I9524" s="10" t="s">
        <v>28</v>
      </c>
      <c r="O9524" s="10">
        <f t="shared" si="148"/>
        <v>1</v>
      </c>
    </row>
    <row r="9525" spans="2:15" x14ac:dyDescent="0.3">
      <c r="B9525" s="10">
        <v>2024</v>
      </c>
      <c r="C9525" s="10" t="s">
        <v>22</v>
      </c>
      <c r="D9525" s="10" t="s">
        <v>42</v>
      </c>
      <c r="E9525" s="10" t="s">
        <v>35</v>
      </c>
      <c r="F9525" s="10" t="s">
        <v>25</v>
      </c>
      <c r="G9525" s="10" t="s">
        <v>44</v>
      </c>
      <c r="H9525" s="10" t="s">
        <v>34</v>
      </c>
      <c r="I9525" s="10" t="s">
        <v>21</v>
      </c>
      <c r="O9525" s="10">
        <f t="shared" si="148"/>
        <v>1</v>
      </c>
    </row>
    <row r="9526" spans="2:15" x14ac:dyDescent="0.3">
      <c r="B9526" s="10">
        <v>2021</v>
      </c>
      <c r="C9526" s="10" t="s">
        <v>15</v>
      </c>
      <c r="D9526" s="10" t="s">
        <v>31</v>
      </c>
      <c r="E9526" s="10" t="s">
        <v>24</v>
      </c>
      <c r="F9526" s="10" t="s">
        <v>25</v>
      </c>
      <c r="G9526" s="10" t="s">
        <v>19</v>
      </c>
      <c r="H9526" s="10" t="s">
        <v>34</v>
      </c>
      <c r="I9526" s="10" t="s">
        <v>28</v>
      </c>
      <c r="O9526" s="10">
        <f t="shared" si="148"/>
        <v>1</v>
      </c>
    </row>
    <row r="9527" spans="2:15" x14ac:dyDescent="0.3">
      <c r="B9527" s="10">
        <v>2024</v>
      </c>
      <c r="C9527" s="10" t="s">
        <v>15</v>
      </c>
      <c r="D9527" s="10" t="s">
        <v>31</v>
      </c>
      <c r="E9527" s="10" t="s">
        <v>24</v>
      </c>
      <c r="F9527" s="10" t="s">
        <v>18</v>
      </c>
      <c r="G9527" s="10" t="s">
        <v>40</v>
      </c>
      <c r="H9527" s="10" t="s">
        <v>27</v>
      </c>
      <c r="I9527" s="10" t="s">
        <v>28</v>
      </c>
      <c r="O9527" s="10">
        <f t="shared" si="148"/>
        <v>1</v>
      </c>
    </row>
    <row r="9528" spans="2:15" x14ac:dyDescent="0.3">
      <c r="B9528" s="10">
        <v>2021</v>
      </c>
      <c r="C9528" s="10" t="s">
        <v>22</v>
      </c>
      <c r="D9528" s="10" t="s">
        <v>16</v>
      </c>
      <c r="E9528" s="10" t="s">
        <v>17</v>
      </c>
      <c r="F9528" s="10" t="s">
        <v>18</v>
      </c>
      <c r="G9528" s="10" t="s">
        <v>40</v>
      </c>
      <c r="H9528" s="10" t="s">
        <v>20</v>
      </c>
      <c r="I9528" s="10" t="s">
        <v>34</v>
      </c>
      <c r="O9528" s="10">
        <f t="shared" si="148"/>
        <v>1</v>
      </c>
    </row>
    <row r="9529" spans="2:15" x14ac:dyDescent="0.3">
      <c r="B9529" s="10">
        <v>2023</v>
      </c>
      <c r="C9529" s="10" t="s">
        <v>15</v>
      </c>
      <c r="D9529" s="10" t="s">
        <v>23</v>
      </c>
      <c r="E9529" s="10" t="s">
        <v>35</v>
      </c>
      <c r="F9529" s="10" t="s">
        <v>30</v>
      </c>
      <c r="G9529" s="10" t="s">
        <v>19</v>
      </c>
      <c r="H9529" s="10" t="s">
        <v>34</v>
      </c>
      <c r="I9529" s="10" t="s">
        <v>28</v>
      </c>
      <c r="O9529" s="10">
        <f t="shared" si="148"/>
        <v>1</v>
      </c>
    </row>
    <row r="9530" spans="2:15" x14ac:dyDescent="0.3">
      <c r="B9530" s="10">
        <v>2020</v>
      </c>
      <c r="C9530" s="10" t="s">
        <v>41</v>
      </c>
      <c r="D9530" s="10" t="s">
        <v>33</v>
      </c>
      <c r="E9530" s="10" t="s">
        <v>24</v>
      </c>
      <c r="F9530" s="10" t="s">
        <v>25</v>
      </c>
      <c r="G9530" s="10" t="s">
        <v>38</v>
      </c>
      <c r="H9530" s="10" t="s">
        <v>20</v>
      </c>
      <c r="I9530" s="10" t="s">
        <v>21</v>
      </c>
      <c r="O9530" s="10">
        <f t="shared" si="148"/>
        <v>1</v>
      </c>
    </row>
    <row r="9531" spans="2:15" x14ac:dyDescent="0.3">
      <c r="B9531" s="10">
        <v>2026</v>
      </c>
      <c r="C9531" s="10" t="s">
        <v>29</v>
      </c>
      <c r="D9531" s="10" t="s">
        <v>23</v>
      </c>
      <c r="E9531" s="10" t="s">
        <v>35</v>
      </c>
      <c r="F9531" s="10" t="s">
        <v>18</v>
      </c>
      <c r="G9531" s="10" t="s">
        <v>19</v>
      </c>
      <c r="H9531" s="10" t="s">
        <v>20</v>
      </c>
      <c r="I9531" s="10" t="s">
        <v>28</v>
      </c>
      <c r="O9531" s="10">
        <f t="shared" si="148"/>
        <v>1</v>
      </c>
    </row>
    <row r="9532" spans="2:15" x14ac:dyDescent="0.3">
      <c r="B9532" s="10">
        <v>2021</v>
      </c>
      <c r="C9532" s="10" t="s">
        <v>36</v>
      </c>
      <c r="D9532" s="10" t="s">
        <v>31</v>
      </c>
      <c r="E9532" s="10" t="s">
        <v>24</v>
      </c>
      <c r="F9532" s="10" t="s">
        <v>18</v>
      </c>
      <c r="G9532" s="10" t="s">
        <v>38</v>
      </c>
      <c r="H9532" s="10" t="s">
        <v>20</v>
      </c>
      <c r="I9532" s="10" t="s">
        <v>28</v>
      </c>
      <c r="O9532" s="10">
        <f t="shared" si="148"/>
        <v>1</v>
      </c>
    </row>
    <row r="9533" spans="2:15" x14ac:dyDescent="0.3">
      <c r="B9533" s="10">
        <v>2021</v>
      </c>
      <c r="C9533" s="10" t="s">
        <v>22</v>
      </c>
      <c r="D9533" s="10" t="s">
        <v>31</v>
      </c>
      <c r="E9533" s="10" t="s">
        <v>17</v>
      </c>
      <c r="F9533" s="10" t="s">
        <v>18</v>
      </c>
      <c r="G9533" s="10" t="s">
        <v>38</v>
      </c>
      <c r="H9533" s="10" t="s">
        <v>34</v>
      </c>
      <c r="I9533" s="10" t="s">
        <v>34</v>
      </c>
      <c r="O9533" s="10">
        <f t="shared" si="148"/>
        <v>1</v>
      </c>
    </row>
    <row r="9534" spans="2:15" x14ac:dyDescent="0.3">
      <c r="B9534" s="10">
        <v>2021</v>
      </c>
      <c r="C9534" s="10" t="s">
        <v>43</v>
      </c>
      <c r="D9534" s="10" t="s">
        <v>16</v>
      </c>
      <c r="E9534" s="10" t="s">
        <v>24</v>
      </c>
      <c r="F9534" s="10" t="s">
        <v>25</v>
      </c>
      <c r="G9534" s="10" t="s">
        <v>40</v>
      </c>
      <c r="H9534" s="10" t="s">
        <v>39</v>
      </c>
      <c r="I9534" s="10" t="s">
        <v>28</v>
      </c>
      <c r="O9534" s="10">
        <f t="shared" si="148"/>
        <v>1</v>
      </c>
    </row>
    <row r="9535" spans="2:15" x14ac:dyDescent="0.3">
      <c r="B9535" s="10">
        <v>2025</v>
      </c>
      <c r="C9535" s="10" t="s">
        <v>36</v>
      </c>
      <c r="D9535" s="10" t="s">
        <v>42</v>
      </c>
      <c r="E9535" s="10" t="s">
        <v>17</v>
      </c>
      <c r="F9535" s="10" t="s">
        <v>30</v>
      </c>
      <c r="G9535" s="10" t="s">
        <v>44</v>
      </c>
      <c r="H9535" s="10" t="s">
        <v>39</v>
      </c>
      <c r="I9535" s="10" t="s">
        <v>21</v>
      </c>
      <c r="O9535" s="10">
        <f t="shared" si="148"/>
        <v>1</v>
      </c>
    </row>
    <row r="9536" spans="2:15" x14ac:dyDescent="0.3">
      <c r="B9536" s="10">
        <v>2026</v>
      </c>
      <c r="C9536" s="10" t="s">
        <v>22</v>
      </c>
      <c r="D9536" s="10" t="s">
        <v>31</v>
      </c>
      <c r="E9536" s="10" t="s">
        <v>17</v>
      </c>
      <c r="F9536" s="10" t="s">
        <v>30</v>
      </c>
      <c r="G9536" s="10" t="s">
        <v>26</v>
      </c>
      <c r="H9536" s="10" t="s">
        <v>20</v>
      </c>
      <c r="I9536" s="10" t="s">
        <v>21</v>
      </c>
      <c r="O9536" s="10">
        <f t="shared" si="148"/>
        <v>1</v>
      </c>
    </row>
    <row r="9537" spans="2:15" x14ac:dyDescent="0.3">
      <c r="B9537" s="10">
        <v>2020</v>
      </c>
      <c r="C9537" s="10" t="s">
        <v>36</v>
      </c>
      <c r="D9537" s="10" t="s">
        <v>33</v>
      </c>
      <c r="E9537" s="10" t="s">
        <v>35</v>
      </c>
      <c r="F9537" s="10" t="s">
        <v>18</v>
      </c>
      <c r="G9537" s="10" t="s">
        <v>44</v>
      </c>
      <c r="H9537" s="10" t="s">
        <v>27</v>
      </c>
      <c r="I9537" s="10" t="s">
        <v>28</v>
      </c>
      <c r="O9537" s="10">
        <f t="shared" si="148"/>
        <v>1</v>
      </c>
    </row>
    <row r="9538" spans="2:15" x14ac:dyDescent="0.3">
      <c r="B9538" s="10">
        <v>2025</v>
      </c>
      <c r="C9538" s="10" t="s">
        <v>45</v>
      </c>
      <c r="D9538" s="10" t="s">
        <v>42</v>
      </c>
      <c r="E9538" s="10" t="s">
        <v>35</v>
      </c>
      <c r="F9538" s="10" t="s">
        <v>18</v>
      </c>
      <c r="G9538" s="10" t="s">
        <v>38</v>
      </c>
      <c r="H9538" s="10" t="s">
        <v>34</v>
      </c>
      <c r="I9538" s="10" t="s">
        <v>28</v>
      </c>
      <c r="O9538" s="10">
        <f t="shared" si="148"/>
        <v>1</v>
      </c>
    </row>
    <row r="9539" spans="2:15" x14ac:dyDescent="0.3">
      <c r="B9539" s="10">
        <v>2022</v>
      </c>
      <c r="C9539" s="10" t="s">
        <v>29</v>
      </c>
      <c r="D9539" s="10" t="s">
        <v>23</v>
      </c>
      <c r="E9539" s="10" t="s">
        <v>35</v>
      </c>
      <c r="F9539" s="10" t="s">
        <v>30</v>
      </c>
      <c r="G9539" s="10" t="s">
        <v>32</v>
      </c>
      <c r="H9539" s="10" t="s">
        <v>20</v>
      </c>
      <c r="I9539" s="10" t="s">
        <v>21</v>
      </c>
      <c r="O9539" s="10">
        <f t="shared" si="148"/>
        <v>1</v>
      </c>
    </row>
    <row r="9540" spans="2:15" x14ac:dyDescent="0.3">
      <c r="B9540" s="10">
        <v>2021</v>
      </c>
      <c r="C9540" s="10" t="s">
        <v>36</v>
      </c>
      <c r="D9540" s="10" t="s">
        <v>42</v>
      </c>
      <c r="E9540" s="10" t="s">
        <v>35</v>
      </c>
      <c r="F9540" s="10" t="s">
        <v>18</v>
      </c>
      <c r="G9540" s="10" t="s">
        <v>26</v>
      </c>
      <c r="H9540" s="10" t="s">
        <v>34</v>
      </c>
      <c r="I9540" s="10" t="s">
        <v>34</v>
      </c>
      <c r="O9540" s="10">
        <f t="shared" si="148"/>
        <v>1</v>
      </c>
    </row>
    <row r="9541" spans="2:15" x14ac:dyDescent="0.3">
      <c r="B9541" s="10">
        <v>2025</v>
      </c>
      <c r="C9541" s="10" t="s">
        <v>43</v>
      </c>
      <c r="D9541" s="10" t="s">
        <v>37</v>
      </c>
      <c r="E9541" s="10" t="s">
        <v>17</v>
      </c>
      <c r="F9541" s="10" t="s">
        <v>25</v>
      </c>
      <c r="G9541" s="10" t="s">
        <v>44</v>
      </c>
      <c r="H9541" s="10" t="s">
        <v>34</v>
      </c>
      <c r="I9541" s="10" t="s">
        <v>28</v>
      </c>
      <c r="O9541" s="10">
        <f t="shared" ref="O9541:O9604" si="149">SUBTOTAL(103,B9541)</f>
        <v>1</v>
      </c>
    </row>
    <row r="9542" spans="2:15" x14ac:dyDescent="0.3">
      <c r="B9542" s="10">
        <v>2025</v>
      </c>
      <c r="C9542" s="10" t="s">
        <v>29</v>
      </c>
      <c r="D9542" s="10" t="s">
        <v>31</v>
      </c>
      <c r="E9542" s="10" t="s">
        <v>17</v>
      </c>
      <c r="F9542" s="10" t="s">
        <v>25</v>
      </c>
      <c r="G9542" s="10" t="s">
        <v>38</v>
      </c>
      <c r="H9542" s="10" t="s">
        <v>39</v>
      </c>
      <c r="I9542" s="10" t="s">
        <v>28</v>
      </c>
      <c r="O9542" s="10">
        <f t="shared" si="149"/>
        <v>1</v>
      </c>
    </row>
    <row r="9543" spans="2:15" x14ac:dyDescent="0.3">
      <c r="B9543" s="10">
        <v>2025</v>
      </c>
      <c r="C9543" s="10" t="s">
        <v>41</v>
      </c>
      <c r="D9543" s="10" t="s">
        <v>37</v>
      </c>
      <c r="E9543" s="10" t="s">
        <v>24</v>
      </c>
      <c r="F9543" s="10" t="s">
        <v>18</v>
      </c>
      <c r="G9543" s="10" t="s">
        <v>38</v>
      </c>
      <c r="H9543" s="10" t="s">
        <v>20</v>
      </c>
      <c r="I9543" s="10" t="s">
        <v>28</v>
      </c>
      <c r="O9543" s="10">
        <f t="shared" si="149"/>
        <v>1</v>
      </c>
    </row>
    <row r="9544" spans="2:15" x14ac:dyDescent="0.3">
      <c r="B9544" s="10">
        <v>2026</v>
      </c>
      <c r="C9544" s="10" t="s">
        <v>36</v>
      </c>
      <c r="D9544" s="10" t="s">
        <v>16</v>
      </c>
      <c r="E9544" s="10" t="s">
        <v>35</v>
      </c>
      <c r="F9544" s="10" t="s">
        <v>30</v>
      </c>
      <c r="G9544" s="10" t="s">
        <v>44</v>
      </c>
      <c r="H9544" s="10" t="s">
        <v>27</v>
      </c>
      <c r="I9544" s="10" t="s">
        <v>21</v>
      </c>
      <c r="O9544" s="10">
        <f t="shared" si="149"/>
        <v>1</v>
      </c>
    </row>
    <row r="9545" spans="2:15" x14ac:dyDescent="0.3">
      <c r="B9545" s="10">
        <v>2020</v>
      </c>
      <c r="C9545" s="10" t="s">
        <v>29</v>
      </c>
      <c r="D9545" s="10" t="s">
        <v>23</v>
      </c>
      <c r="E9545" s="10" t="s">
        <v>17</v>
      </c>
      <c r="F9545" s="10" t="s">
        <v>30</v>
      </c>
      <c r="G9545" s="10" t="s">
        <v>32</v>
      </c>
      <c r="H9545" s="10" t="s">
        <v>34</v>
      </c>
      <c r="I9545" s="10" t="s">
        <v>28</v>
      </c>
      <c r="O9545" s="10">
        <f t="shared" si="149"/>
        <v>1</v>
      </c>
    </row>
    <row r="9546" spans="2:15" x14ac:dyDescent="0.3">
      <c r="B9546" s="10">
        <v>2020</v>
      </c>
      <c r="C9546" s="10" t="s">
        <v>22</v>
      </c>
      <c r="D9546" s="10" t="s">
        <v>31</v>
      </c>
      <c r="E9546" s="10" t="s">
        <v>35</v>
      </c>
      <c r="F9546" s="10" t="s">
        <v>25</v>
      </c>
      <c r="G9546" s="10" t="s">
        <v>26</v>
      </c>
      <c r="H9546" s="10" t="s">
        <v>27</v>
      </c>
      <c r="I9546" s="10" t="s">
        <v>34</v>
      </c>
      <c r="O9546" s="10">
        <f t="shared" si="149"/>
        <v>1</v>
      </c>
    </row>
    <row r="9547" spans="2:15" x14ac:dyDescent="0.3">
      <c r="B9547" s="10">
        <v>2025</v>
      </c>
      <c r="C9547" s="10" t="s">
        <v>15</v>
      </c>
      <c r="D9547" s="10" t="s">
        <v>31</v>
      </c>
      <c r="E9547" s="10" t="s">
        <v>35</v>
      </c>
      <c r="F9547" s="10" t="s">
        <v>30</v>
      </c>
      <c r="G9547" s="10" t="s">
        <v>40</v>
      </c>
      <c r="H9547" s="10" t="s">
        <v>27</v>
      </c>
      <c r="I9547" s="10" t="s">
        <v>21</v>
      </c>
      <c r="O9547" s="10">
        <f t="shared" si="149"/>
        <v>1</v>
      </c>
    </row>
    <row r="9548" spans="2:15" x14ac:dyDescent="0.3">
      <c r="B9548" s="10">
        <v>2024</v>
      </c>
      <c r="C9548" s="10" t="s">
        <v>15</v>
      </c>
      <c r="D9548" s="10" t="s">
        <v>33</v>
      </c>
      <c r="E9548" s="10" t="s">
        <v>24</v>
      </c>
      <c r="F9548" s="10" t="s">
        <v>25</v>
      </c>
      <c r="G9548" s="10" t="s">
        <v>32</v>
      </c>
      <c r="H9548" s="10" t="s">
        <v>20</v>
      </c>
      <c r="I9548" s="10" t="s">
        <v>21</v>
      </c>
      <c r="O9548" s="10">
        <f t="shared" si="149"/>
        <v>1</v>
      </c>
    </row>
    <row r="9549" spans="2:15" x14ac:dyDescent="0.3">
      <c r="B9549" s="10">
        <v>2021</v>
      </c>
      <c r="C9549" s="10" t="s">
        <v>45</v>
      </c>
      <c r="D9549" s="10" t="s">
        <v>31</v>
      </c>
      <c r="E9549" s="10" t="s">
        <v>35</v>
      </c>
      <c r="F9549" s="10" t="s">
        <v>30</v>
      </c>
      <c r="G9549" s="10" t="s">
        <v>40</v>
      </c>
      <c r="H9549" s="10" t="s">
        <v>27</v>
      </c>
      <c r="I9549" s="10" t="s">
        <v>28</v>
      </c>
      <c r="O9549" s="10">
        <f t="shared" si="149"/>
        <v>1</v>
      </c>
    </row>
    <row r="9550" spans="2:15" x14ac:dyDescent="0.3">
      <c r="B9550" s="10">
        <v>2021</v>
      </c>
      <c r="C9550" s="10" t="s">
        <v>22</v>
      </c>
      <c r="D9550" s="10" t="s">
        <v>33</v>
      </c>
      <c r="E9550" s="10" t="s">
        <v>17</v>
      </c>
      <c r="F9550" s="10" t="s">
        <v>25</v>
      </c>
      <c r="G9550" s="10" t="s">
        <v>40</v>
      </c>
      <c r="H9550" s="10" t="s">
        <v>39</v>
      </c>
      <c r="I9550" s="10" t="s">
        <v>28</v>
      </c>
      <c r="O9550" s="10">
        <f t="shared" si="149"/>
        <v>1</v>
      </c>
    </row>
    <row r="9551" spans="2:15" x14ac:dyDescent="0.3">
      <c r="B9551" s="10">
        <v>2020</v>
      </c>
      <c r="C9551" s="10" t="s">
        <v>41</v>
      </c>
      <c r="D9551" s="10" t="s">
        <v>37</v>
      </c>
      <c r="E9551" s="10" t="s">
        <v>17</v>
      </c>
      <c r="F9551" s="10" t="s">
        <v>30</v>
      </c>
      <c r="G9551" s="10" t="s">
        <v>40</v>
      </c>
      <c r="H9551" s="10" t="s">
        <v>39</v>
      </c>
      <c r="I9551" s="10" t="s">
        <v>21</v>
      </c>
      <c r="O9551" s="10">
        <f t="shared" si="149"/>
        <v>1</v>
      </c>
    </row>
    <row r="9552" spans="2:15" x14ac:dyDescent="0.3">
      <c r="B9552" s="10">
        <v>2022</v>
      </c>
      <c r="C9552" s="10" t="s">
        <v>45</v>
      </c>
      <c r="D9552" s="10" t="s">
        <v>33</v>
      </c>
      <c r="E9552" s="10" t="s">
        <v>17</v>
      </c>
      <c r="F9552" s="10" t="s">
        <v>30</v>
      </c>
      <c r="G9552" s="10" t="s">
        <v>40</v>
      </c>
      <c r="H9552" s="10" t="s">
        <v>39</v>
      </c>
      <c r="I9552" s="10" t="s">
        <v>34</v>
      </c>
      <c r="O9552" s="10">
        <f t="shared" si="149"/>
        <v>1</v>
      </c>
    </row>
    <row r="9553" spans="2:15" x14ac:dyDescent="0.3">
      <c r="B9553" s="10">
        <v>2025</v>
      </c>
      <c r="C9553" s="10" t="s">
        <v>41</v>
      </c>
      <c r="D9553" s="10" t="s">
        <v>37</v>
      </c>
      <c r="E9553" s="10" t="s">
        <v>35</v>
      </c>
      <c r="F9553" s="10" t="s">
        <v>18</v>
      </c>
      <c r="G9553" s="10" t="s">
        <v>19</v>
      </c>
      <c r="H9553" s="10" t="s">
        <v>27</v>
      </c>
      <c r="I9553" s="10" t="s">
        <v>28</v>
      </c>
      <c r="O9553" s="10">
        <f t="shared" si="149"/>
        <v>1</v>
      </c>
    </row>
    <row r="9554" spans="2:15" x14ac:dyDescent="0.3">
      <c r="B9554" s="10">
        <v>2025</v>
      </c>
      <c r="C9554" s="10" t="s">
        <v>15</v>
      </c>
      <c r="D9554" s="10" t="s">
        <v>16</v>
      </c>
      <c r="E9554" s="10" t="s">
        <v>17</v>
      </c>
      <c r="F9554" s="10" t="s">
        <v>18</v>
      </c>
      <c r="G9554" s="10" t="s">
        <v>26</v>
      </c>
      <c r="H9554" s="10" t="s">
        <v>27</v>
      </c>
      <c r="I9554" s="10" t="s">
        <v>28</v>
      </c>
      <c r="O9554" s="10">
        <f t="shared" si="149"/>
        <v>1</v>
      </c>
    </row>
    <row r="9555" spans="2:15" x14ac:dyDescent="0.3">
      <c r="B9555" s="10">
        <v>2021</v>
      </c>
      <c r="C9555" s="10" t="s">
        <v>43</v>
      </c>
      <c r="D9555" s="10" t="s">
        <v>23</v>
      </c>
      <c r="E9555" s="10" t="s">
        <v>35</v>
      </c>
      <c r="F9555" s="10" t="s">
        <v>18</v>
      </c>
      <c r="G9555" s="10" t="s">
        <v>44</v>
      </c>
      <c r="H9555" s="10" t="s">
        <v>34</v>
      </c>
      <c r="I9555" s="10" t="s">
        <v>28</v>
      </c>
      <c r="O9555" s="10">
        <f t="shared" si="149"/>
        <v>1</v>
      </c>
    </row>
    <row r="9556" spans="2:15" x14ac:dyDescent="0.3">
      <c r="B9556" s="10">
        <v>2024</v>
      </c>
      <c r="C9556" s="10" t="s">
        <v>45</v>
      </c>
      <c r="D9556" s="10" t="s">
        <v>37</v>
      </c>
      <c r="E9556" s="10" t="s">
        <v>35</v>
      </c>
      <c r="F9556" s="10" t="s">
        <v>18</v>
      </c>
      <c r="G9556" s="10" t="s">
        <v>32</v>
      </c>
      <c r="H9556" s="10" t="s">
        <v>39</v>
      </c>
      <c r="I9556" s="10" t="s">
        <v>28</v>
      </c>
      <c r="O9556" s="10">
        <f t="shared" si="149"/>
        <v>1</v>
      </c>
    </row>
    <row r="9557" spans="2:15" x14ac:dyDescent="0.3">
      <c r="B9557" s="10">
        <v>2026</v>
      </c>
      <c r="C9557" s="10" t="s">
        <v>22</v>
      </c>
      <c r="D9557" s="10" t="s">
        <v>42</v>
      </c>
      <c r="E9557" s="10" t="s">
        <v>17</v>
      </c>
      <c r="F9557" s="10" t="s">
        <v>18</v>
      </c>
      <c r="G9557" s="10" t="s">
        <v>32</v>
      </c>
      <c r="H9557" s="10" t="s">
        <v>20</v>
      </c>
      <c r="I9557" s="10" t="s">
        <v>28</v>
      </c>
      <c r="O9557" s="10">
        <f t="shared" si="149"/>
        <v>1</v>
      </c>
    </row>
    <row r="9558" spans="2:15" x14ac:dyDescent="0.3">
      <c r="B9558" s="10">
        <v>2022</v>
      </c>
      <c r="C9558" s="10" t="s">
        <v>36</v>
      </c>
      <c r="D9558" s="10" t="s">
        <v>42</v>
      </c>
      <c r="E9558" s="10" t="s">
        <v>17</v>
      </c>
      <c r="F9558" s="10" t="s">
        <v>30</v>
      </c>
      <c r="G9558" s="10" t="s">
        <v>19</v>
      </c>
      <c r="H9558" s="10" t="s">
        <v>34</v>
      </c>
      <c r="I9558" s="10" t="s">
        <v>34</v>
      </c>
      <c r="O9558" s="10">
        <f t="shared" si="149"/>
        <v>1</v>
      </c>
    </row>
    <row r="9559" spans="2:15" x14ac:dyDescent="0.3">
      <c r="B9559" s="10">
        <v>2020</v>
      </c>
      <c r="C9559" s="10" t="s">
        <v>36</v>
      </c>
      <c r="D9559" s="10" t="s">
        <v>42</v>
      </c>
      <c r="E9559" s="10" t="s">
        <v>24</v>
      </c>
      <c r="F9559" s="10" t="s">
        <v>18</v>
      </c>
      <c r="G9559" s="10" t="s">
        <v>40</v>
      </c>
      <c r="H9559" s="10" t="s">
        <v>27</v>
      </c>
      <c r="I9559" s="10" t="s">
        <v>28</v>
      </c>
      <c r="O9559" s="10">
        <f t="shared" si="149"/>
        <v>1</v>
      </c>
    </row>
    <row r="9560" spans="2:15" x14ac:dyDescent="0.3">
      <c r="B9560" s="10">
        <v>2026</v>
      </c>
      <c r="C9560" s="10" t="s">
        <v>36</v>
      </c>
      <c r="D9560" s="10" t="s">
        <v>37</v>
      </c>
      <c r="E9560" s="10" t="s">
        <v>17</v>
      </c>
      <c r="F9560" s="10" t="s">
        <v>25</v>
      </c>
      <c r="G9560" s="10" t="s">
        <v>38</v>
      </c>
      <c r="H9560" s="10" t="s">
        <v>34</v>
      </c>
      <c r="I9560" s="10" t="s">
        <v>21</v>
      </c>
      <c r="O9560" s="10">
        <f t="shared" si="149"/>
        <v>1</v>
      </c>
    </row>
    <row r="9561" spans="2:15" x14ac:dyDescent="0.3">
      <c r="B9561" s="10">
        <v>2021</v>
      </c>
      <c r="C9561" s="10" t="s">
        <v>45</v>
      </c>
      <c r="D9561" s="10" t="s">
        <v>37</v>
      </c>
      <c r="E9561" s="10" t="s">
        <v>35</v>
      </c>
      <c r="F9561" s="10" t="s">
        <v>25</v>
      </c>
      <c r="G9561" s="10" t="s">
        <v>19</v>
      </c>
      <c r="H9561" s="10" t="s">
        <v>27</v>
      </c>
      <c r="I9561" s="10" t="s">
        <v>21</v>
      </c>
      <c r="O9561" s="10">
        <f t="shared" si="149"/>
        <v>1</v>
      </c>
    </row>
    <row r="9562" spans="2:15" x14ac:dyDescent="0.3">
      <c r="B9562" s="10">
        <v>2021</v>
      </c>
      <c r="C9562" s="10" t="s">
        <v>15</v>
      </c>
      <c r="D9562" s="10" t="s">
        <v>33</v>
      </c>
      <c r="E9562" s="10" t="s">
        <v>24</v>
      </c>
      <c r="F9562" s="10" t="s">
        <v>30</v>
      </c>
      <c r="G9562" s="10" t="s">
        <v>26</v>
      </c>
      <c r="H9562" s="10" t="s">
        <v>34</v>
      </c>
      <c r="I9562" s="10" t="s">
        <v>28</v>
      </c>
      <c r="O9562" s="10">
        <f t="shared" si="149"/>
        <v>1</v>
      </c>
    </row>
    <row r="9563" spans="2:15" x14ac:dyDescent="0.3">
      <c r="B9563" s="10">
        <v>2024</v>
      </c>
      <c r="C9563" s="10" t="s">
        <v>29</v>
      </c>
      <c r="D9563" s="10" t="s">
        <v>33</v>
      </c>
      <c r="E9563" s="10" t="s">
        <v>35</v>
      </c>
      <c r="F9563" s="10" t="s">
        <v>18</v>
      </c>
      <c r="G9563" s="10" t="s">
        <v>40</v>
      </c>
      <c r="H9563" s="10" t="s">
        <v>20</v>
      </c>
      <c r="I9563" s="10" t="s">
        <v>28</v>
      </c>
      <c r="O9563" s="10">
        <f t="shared" si="149"/>
        <v>1</v>
      </c>
    </row>
    <row r="9564" spans="2:15" x14ac:dyDescent="0.3">
      <c r="B9564" s="10">
        <v>2025</v>
      </c>
      <c r="C9564" s="10" t="s">
        <v>41</v>
      </c>
      <c r="D9564" s="10" t="s">
        <v>37</v>
      </c>
      <c r="E9564" s="10" t="s">
        <v>17</v>
      </c>
      <c r="F9564" s="10" t="s">
        <v>25</v>
      </c>
      <c r="G9564" s="10" t="s">
        <v>32</v>
      </c>
      <c r="H9564" s="10" t="s">
        <v>34</v>
      </c>
      <c r="I9564" s="10" t="s">
        <v>34</v>
      </c>
      <c r="O9564" s="10">
        <f t="shared" si="149"/>
        <v>1</v>
      </c>
    </row>
    <row r="9565" spans="2:15" x14ac:dyDescent="0.3">
      <c r="B9565" s="10">
        <v>2024</v>
      </c>
      <c r="C9565" s="10" t="s">
        <v>15</v>
      </c>
      <c r="D9565" s="10" t="s">
        <v>23</v>
      </c>
      <c r="E9565" s="10" t="s">
        <v>35</v>
      </c>
      <c r="F9565" s="10" t="s">
        <v>30</v>
      </c>
      <c r="G9565" s="10" t="s">
        <v>44</v>
      </c>
      <c r="H9565" s="10" t="s">
        <v>39</v>
      </c>
      <c r="I9565" s="10" t="s">
        <v>21</v>
      </c>
      <c r="O9565" s="10">
        <f t="shared" si="149"/>
        <v>1</v>
      </c>
    </row>
    <row r="9566" spans="2:15" x14ac:dyDescent="0.3">
      <c r="B9566" s="10">
        <v>2021</v>
      </c>
      <c r="C9566" s="10" t="s">
        <v>29</v>
      </c>
      <c r="D9566" s="10" t="s">
        <v>42</v>
      </c>
      <c r="E9566" s="10" t="s">
        <v>17</v>
      </c>
      <c r="F9566" s="10" t="s">
        <v>25</v>
      </c>
      <c r="G9566" s="10" t="s">
        <v>38</v>
      </c>
      <c r="H9566" s="10" t="s">
        <v>39</v>
      </c>
      <c r="I9566" s="10" t="s">
        <v>21</v>
      </c>
      <c r="O9566" s="10">
        <f t="shared" si="149"/>
        <v>1</v>
      </c>
    </row>
    <row r="9567" spans="2:15" x14ac:dyDescent="0.3">
      <c r="B9567" s="10">
        <v>2026</v>
      </c>
      <c r="C9567" s="10" t="s">
        <v>22</v>
      </c>
      <c r="D9567" s="10" t="s">
        <v>23</v>
      </c>
      <c r="E9567" s="10" t="s">
        <v>17</v>
      </c>
      <c r="F9567" s="10" t="s">
        <v>25</v>
      </c>
      <c r="G9567" s="10" t="s">
        <v>32</v>
      </c>
      <c r="H9567" s="10" t="s">
        <v>34</v>
      </c>
      <c r="I9567" s="10" t="s">
        <v>28</v>
      </c>
      <c r="O9567" s="10">
        <f t="shared" si="149"/>
        <v>1</v>
      </c>
    </row>
    <row r="9568" spans="2:15" x14ac:dyDescent="0.3">
      <c r="B9568" s="10">
        <v>2025</v>
      </c>
      <c r="C9568" s="10" t="s">
        <v>29</v>
      </c>
      <c r="D9568" s="10" t="s">
        <v>33</v>
      </c>
      <c r="E9568" s="10" t="s">
        <v>17</v>
      </c>
      <c r="F9568" s="10" t="s">
        <v>18</v>
      </c>
      <c r="G9568" s="10" t="s">
        <v>38</v>
      </c>
      <c r="H9568" s="10" t="s">
        <v>27</v>
      </c>
      <c r="I9568" s="10" t="s">
        <v>28</v>
      </c>
      <c r="O9568" s="10">
        <f t="shared" si="149"/>
        <v>1</v>
      </c>
    </row>
    <row r="9569" spans="2:15" x14ac:dyDescent="0.3">
      <c r="B9569" s="10">
        <v>2020</v>
      </c>
      <c r="C9569" s="10" t="s">
        <v>41</v>
      </c>
      <c r="D9569" s="10" t="s">
        <v>23</v>
      </c>
      <c r="E9569" s="10" t="s">
        <v>17</v>
      </c>
      <c r="F9569" s="10" t="s">
        <v>18</v>
      </c>
      <c r="G9569" s="10" t="s">
        <v>19</v>
      </c>
      <c r="H9569" s="10" t="s">
        <v>27</v>
      </c>
      <c r="I9569" s="10" t="s">
        <v>28</v>
      </c>
      <c r="O9569" s="10">
        <f t="shared" si="149"/>
        <v>1</v>
      </c>
    </row>
    <row r="9570" spans="2:15" x14ac:dyDescent="0.3">
      <c r="B9570" s="10">
        <v>2025</v>
      </c>
      <c r="C9570" s="10" t="s">
        <v>29</v>
      </c>
      <c r="D9570" s="10" t="s">
        <v>23</v>
      </c>
      <c r="E9570" s="10" t="s">
        <v>35</v>
      </c>
      <c r="F9570" s="10" t="s">
        <v>30</v>
      </c>
      <c r="G9570" s="10" t="s">
        <v>38</v>
      </c>
      <c r="H9570" s="10" t="s">
        <v>27</v>
      </c>
      <c r="I9570" s="10" t="s">
        <v>34</v>
      </c>
      <c r="O9570" s="10">
        <f t="shared" si="149"/>
        <v>1</v>
      </c>
    </row>
    <row r="9571" spans="2:15" x14ac:dyDescent="0.3">
      <c r="B9571" s="10">
        <v>2021</v>
      </c>
      <c r="C9571" s="10" t="s">
        <v>41</v>
      </c>
      <c r="D9571" s="10" t="s">
        <v>42</v>
      </c>
      <c r="E9571" s="10" t="s">
        <v>17</v>
      </c>
      <c r="F9571" s="10" t="s">
        <v>18</v>
      </c>
      <c r="G9571" s="10" t="s">
        <v>44</v>
      </c>
      <c r="H9571" s="10" t="s">
        <v>34</v>
      </c>
      <c r="I9571" s="10" t="s">
        <v>34</v>
      </c>
      <c r="O9571" s="10">
        <f t="shared" si="149"/>
        <v>1</v>
      </c>
    </row>
    <row r="9572" spans="2:15" x14ac:dyDescent="0.3">
      <c r="B9572" s="10">
        <v>2026</v>
      </c>
      <c r="C9572" s="10" t="s">
        <v>29</v>
      </c>
      <c r="D9572" s="10" t="s">
        <v>37</v>
      </c>
      <c r="E9572" s="10" t="s">
        <v>17</v>
      </c>
      <c r="F9572" s="10" t="s">
        <v>25</v>
      </c>
      <c r="G9572" s="10" t="s">
        <v>32</v>
      </c>
      <c r="H9572" s="10" t="s">
        <v>20</v>
      </c>
      <c r="I9572" s="10" t="s">
        <v>34</v>
      </c>
      <c r="O9572" s="10">
        <f t="shared" si="149"/>
        <v>1</v>
      </c>
    </row>
    <row r="9573" spans="2:15" x14ac:dyDescent="0.3">
      <c r="B9573" s="10">
        <v>2023</v>
      </c>
      <c r="C9573" s="10" t="s">
        <v>22</v>
      </c>
      <c r="D9573" s="10" t="s">
        <v>23</v>
      </c>
      <c r="E9573" s="10" t="s">
        <v>24</v>
      </c>
      <c r="F9573" s="10" t="s">
        <v>30</v>
      </c>
      <c r="G9573" s="10" t="s">
        <v>32</v>
      </c>
      <c r="H9573" s="10" t="s">
        <v>27</v>
      </c>
      <c r="I9573" s="10" t="s">
        <v>34</v>
      </c>
      <c r="O9573" s="10">
        <f t="shared" si="149"/>
        <v>1</v>
      </c>
    </row>
    <row r="9574" spans="2:15" x14ac:dyDescent="0.3">
      <c r="B9574" s="10">
        <v>2025</v>
      </c>
      <c r="C9574" s="10" t="s">
        <v>43</v>
      </c>
      <c r="D9574" s="10" t="s">
        <v>42</v>
      </c>
      <c r="E9574" s="10" t="s">
        <v>35</v>
      </c>
      <c r="F9574" s="10" t="s">
        <v>25</v>
      </c>
      <c r="G9574" s="10" t="s">
        <v>40</v>
      </c>
      <c r="H9574" s="10" t="s">
        <v>27</v>
      </c>
      <c r="I9574" s="10" t="s">
        <v>34</v>
      </c>
      <c r="O9574" s="10">
        <f t="shared" si="149"/>
        <v>1</v>
      </c>
    </row>
    <row r="9575" spans="2:15" x14ac:dyDescent="0.3">
      <c r="B9575" s="10">
        <v>2023</v>
      </c>
      <c r="C9575" s="10" t="s">
        <v>41</v>
      </c>
      <c r="D9575" s="10" t="s">
        <v>23</v>
      </c>
      <c r="E9575" s="10" t="s">
        <v>17</v>
      </c>
      <c r="F9575" s="10" t="s">
        <v>25</v>
      </c>
      <c r="G9575" s="10" t="s">
        <v>44</v>
      </c>
      <c r="H9575" s="10" t="s">
        <v>39</v>
      </c>
      <c r="I9575" s="10" t="s">
        <v>34</v>
      </c>
      <c r="O9575" s="10">
        <f t="shared" si="149"/>
        <v>1</v>
      </c>
    </row>
    <row r="9576" spans="2:15" x14ac:dyDescent="0.3">
      <c r="B9576" s="10">
        <v>2022</v>
      </c>
      <c r="C9576" s="10" t="s">
        <v>45</v>
      </c>
      <c r="D9576" s="10" t="s">
        <v>33</v>
      </c>
      <c r="E9576" s="10" t="s">
        <v>35</v>
      </c>
      <c r="F9576" s="10" t="s">
        <v>18</v>
      </c>
      <c r="G9576" s="10" t="s">
        <v>19</v>
      </c>
      <c r="H9576" s="10" t="s">
        <v>34</v>
      </c>
      <c r="I9576" s="10" t="s">
        <v>28</v>
      </c>
      <c r="O9576" s="10">
        <f t="shared" si="149"/>
        <v>1</v>
      </c>
    </row>
    <row r="9577" spans="2:15" x14ac:dyDescent="0.3">
      <c r="B9577" s="10">
        <v>2026</v>
      </c>
      <c r="C9577" s="10" t="s">
        <v>29</v>
      </c>
      <c r="D9577" s="10" t="s">
        <v>42</v>
      </c>
      <c r="E9577" s="10" t="s">
        <v>35</v>
      </c>
      <c r="F9577" s="10" t="s">
        <v>18</v>
      </c>
      <c r="G9577" s="10" t="s">
        <v>44</v>
      </c>
      <c r="H9577" s="10" t="s">
        <v>27</v>
      </c>
      <c r="I9577" s="10" t="s">
        <v>28</v>
      </c>
      <c r="O9577" s="10">
        <f t="shared" si="149"/>
        <v>1</v>
      </c>
    </row>
    <row r="9578" spans="2:15" x14ac:dyDescent="0.3">
      <c r="B9578" s="10">
        <v>2020</v>
      </c>
      <c r="C9578" s="10" t="s">
        <v>36</v>
      </c>
      <c r="D9578" s="10" t="s">
        <v>33</v>
      </c>
      <c r="E9578" s="10" t="s">
        <v>35</v>
      </c>
      <c r="F9578" s="10" t="s">
        <v>25</v>
      </c>
      <c r="G9578" s="10" t="s">
        <v>40</v>
      </c>
      <c r="H9578" s="10" t="s">
        <v>27</v>
      </c>
      <c r="I9578" s="10" t="s">
        <v>28</v>
      </c>
      <c r="O9578" s="10">
        <f t="shared" si="149"/>
        <v>1</v>
      </c>
    </row>
    <row r="9579" spans="2:15" x14ac:dyDescent="0.3">
      <c r="B9579" s="10">
        <v>2026</v>
      </c>
      <c r="C9579" s="10" t="s">
        <v>36</v>
      </c>
      <c r="D9579" s="10" t="s">
        <v>31</v>
      </c>
      <c r="E9579" s="10" t="s">
        <v>35</v>
      </c>
      <c r="F9579" s="10" t="s">
        <v>25</v>
      </c>
      <c r="G9579" s="10" t="s">
        <v>32</v>
      </c>
      <c r="H9579" s="10" t="s">
        <v>39</v>
      </c>
      <c r="I9579" s="10" t="s">
        <v>28</v>
      </c>
      <c r="O9579" s="10">
        <f t="shared" si="149"/>
        <v>1</v>
      </c>
    </row>
    <row r="9580" spans="2:15" x14ac:dyDescent="0.3">
      <c r="B9580" s="10">
        <v>2020</v>
      </c>
      <c r="C9580" s="10" t="s">
        <v>22</v>
      </c>
      <c r="D9580" s="10" t="s">
        <v>33</v>
      </c>
      <c r="E9580" s="10" t="s">
        <v>35</v>
      </c>
      <c r="F9580" s="10" t="s">
        <v>18</v>
      </c>
      <c r="G9580" s="10" t="s">
        <v>26</v>
      </c>
      <c r="H9580" s="10" t="s">
        <v>34</v>
      </c>
      <c r="I9580" s="10" t="s">
        <v>28</v>
      </c>
      <c r="O9580" s="10">
        <f t="shared" si="149"/>
        <v>1</v>
      </c>
    </row>
    <row r="9581" spans="2:15" x14ac:dyDescent="0.3">
      <c r="B9581" s="10">
        <v>2024</v>
      </c>
      <c r="C9581" s="10" t="s">
        <v>36</v>
      </c>
      <c r="D9581" s="10" t="s">
        <v>37</v>
      </c>
      <c r="E9581" s="10" t="s">
        <v>24</v>
      </c>
      <c r="F9581" s="10" t="s">
        <v>25</v>
      </c>
      <c r="G9581" s="10" t="s">
        <v>19</v>
      </c>
      <c r="H9581" s="10" t="s">
        <v>39</v>
      </c>
      <c r="I9581" s="10" t="s">
        <v>28</v>
      </c>
      <c r="O9581" s="10">
        <f t="shared" si="149"/>
        <v>1</v>
      </c>
    </row>
    <row r="9582" spans="2:15" x14ac:dyDescent="0.3">
      <c r="B9582" s="10">
        <v>2025</v>
      </c>
      <c r="C9582" s="10" t="s">
        <v>15</v>
      </c>
      <c r="D9582" s="10" t="s">
        <v>42</v>
      </c>
      <c r="E9582" s="10" t="s">
        <v>35</v>
      </c>
      <c r="F9582" s="10" t="s">
        <v>30</v>
      </c>
      <c r="G9582" s="10" t="s">
        <v>38</v>
      </c>
      <c r="H9582" s="10" t="s">
        <v>34</v>
      </c>
      <c r="I9582" s="10" t="s">
        <v>21</v>
      </c>
      <c r="O9582" s="10">
        <f t="shared" si="149"/>
        <v>1</v>
      </c>
    </row>
    <row r="9583" spans="2:15" x14ac:dyDescent="0.3">
      <c r="B9583" s="10">
        <v>2022</v>
      </c>
      <c r="C9583" s="10" t="s">
        <v>36</v>
      </c>
      <c r="D9583" s="10" t="s">
        <v>31</v>
      </c>
      <c r="E9583" s="10" t="s">
        <v>35</v>
      </c>
      <c r="F9583" s="10" t="s">
        <v>30</v>
      </c>
      <c r="G9583" s="10" t="s">
        <v>38</v>
      </c>
      <c r="H9583" s="10" t="s">
        <v>27</v>
      </c>
      <c r="I9583" s="10" t="s">
        <v>21</v>
      </c>
      <c r="O9583" s="10">
        <f t="shared" si="149"/>
        <v>1</v>
      </c>
    </row>
    <row r="9584" spans="2:15" x14ac:dyDescent="0.3">
      <c r="B9584" s="10">
        <v>2026</v>
      </c>
      <c r="C9584" s="10" t="s">
        <v>22</v>
      </c>
      <c r="D9584" s="10" t="s">
        <v>37</v>
      </c>
      <c r="E9584" s="10" t="s">
        <v>17</v>
      </c>
      <c r="F9584" s="10" t="s">
        <v>18</v>
      </c>
      <c r="G9584" s="10" t="s">
        <v>38</v>
      </c>
      <c r="H9584" s="10" t="s">
        <v>20</v>
      </c>
      <c r="I9584" s="10" t="s">
        <v>28</v>
      </c>
      <c r="O9584" s="10">
        <f t="shared" si="149"/>
        <v>1</v>
      </c>
    </row>
    <row r="9585" spans="2:15" x14ac:dyDescent="0.3">
      <c r="B9585" s="10">
        <v>2025</v>
      </c>
      <c r="C9585" s="10" t="s">
        <v>29</v>
      </c>
      <c r="D9585" s="10" t="s">
        <v>31</v>
      </c>
      <c r="E9585" s="10" t="s">
        <v>24</v>
      </c>
      <c r="F9585" s="10" t="s">
        <v>25</v>
      </c>
      <c r="G9585" s="10" t="s">
        <v>19</v>
      </c>
      <c r="H9585" s="10" t="s">
        <v>20</v>
      </c>
      <c r="I9585" s="10" t="s">
        <v>21</v>
      </c>
      <c r="O9585" s="10">
        <f t="shared" si="149"/>
        <v>1</v>
      </c>
    </row>
    <row r="9586" spans="2:15" x14ac:dyDescent="0.3">
      <c r="B9586" s="10">
        <v>2023</v>
      </c>
      <c r="C9586" s="10" t="s">
        <v>41</v>
      </c>
      <c r="D9586" s="10" t="s">
        <v>37</v>
      </c>
      <c r="E9586" s="10" t="s">
        <v>17</v>
      </c>
      <c r="F9586" s="10" t="s">
        <v>18</v>
      </c>
      <c r="G9586" s="10" t="s">
        <v>38</v>
      </c>
      <c r="H9586" s="10" t="s">
        <v>27</v>
      </c>
      <c r="I9586" s="10" t="s">
        <v>28</v>
      </c>
      <c r="O9586" s="10">
        <f t="shared" si="149"/>
        <v>1</v>
      </c>
    </row>
    <row r="9587" spans="2:15" x14ac:dyDescent="0.3">
      <c r="B9587" s="10">
        <v>2023</v>
      </c>
      <c r="C9587" s="10" t="s">
        <v>36</v>
      </c>
      <c r="D9587" s="10" t="s">
        <v>23</v>
      </c>
      <c r="E9587" s="10" t="s">
        <v>24</v>
      </c>
      <c r="F9587" s="10" t="s">
        <v>25</v>
      </c>
      <c r="G9587" s="10" t="s">
        <v>19</v>
      </c>
      <c r="H9587" s="10" t="s">
        <v>39</v>
      </c>
      <c r="I9587" s="10" t="s">
        <v>28</v>
      </c>
      <c r="O9587" s="10">
        <f t="shared" si="149"/>
        <v>1</v>
      </c>
    </row>
    <row r="9588" spans="2:15" x14ac:dyDescent="0.3">
      <c r="B9588" s="10">
        <v>2020</v>
      </c>
      <c r="C9588" s="10" t="s">
        <v>22</v>
      </c>
      <c r="D9588" s="10" t="s">
        <v>42</v>
      </c>
      <c r="E9588" s="10" t="s">
        <v>35</v>
      </c>
      <c r="F9588" s="10" t="s">
        <v>25</v>
      </c>
      <c r="G9588" s="10" t="s">
        <v>26</v>
      </c>
      <c r="H9588" s="10" t="s">
        <v>27</v>
      </c>
      <c r="I9588" s="10" t="s">
        <v>21</v>
      </c>
      <c r="O9588" s="10">
        <f t="shared" si="149"/>
        <v>1</v>
      </c>
    </row>
    <row r="9589" spans="2:15" x14ac:dyDescent="0.3">
      <c r="B9589" s="10">
        <v>2024</v>
      </c>
      <c r="C9589" s="10" t="s">
        <v>36</v>
      </c>
      <c r="D9589" s="10" t="s">
        <v>37</v>
      </c>
      <c r="E9589" s="10" t="s">
        <v>35</v>
      </c>
      <c r="F9589" s="10" t="s">
        <v>18</v>
      </c>
      <c r="G9589" s="10" t="s">
        <v>44</v>
      </c>
      <c r="H9589" s="10" t="s">
        <v>27</v>
      </c>
      <c r="I9589" s="10" t="s">
        <v>34</v>
      </c>
      <c r="O9589" s="10">
        <f t="shared" si="149"/>
        <v>1</v>
      </c>
    </row>
    <row r="9590" spans="2:15" x14ac:dyDescent="0.3">
      <c r="B9590" s="10">
        <v>2024</v>
      </c>
      <c r="C9590" s="10" t="s">
        <v>29</v>
      </c>
      <c r="D9590" s="10" t="s">
        <v>37</v>
      </c>
      <c r="E9590" s="10" t="s">
        <v>17</v>
      </c>
      <c r="F9590" s="10" t="s">
        <v>25</v>
      </c>
      <c r="G9590" s="10" t="s">
        <v>32</v>
      </c>
      <c r="H9590" s="10" t="s">
        <v>39</v>
      </c>
      <c r="I9590" s="10" t="s">
        <v>28</v>
      </c>
      <c r="O9590" s="10">
        <f t="shared" si="149"/>
        <v>1</v>
      </c>
    </row>
    <row r="9591" spans="2:15" x14ac:dyDescent="0.3">
      <c r="B9591" s="10">
        <v>2025</v>
      </c>
      <c r="C9591" s="10" t="s">
        <v>15</v>
      </c>
      <c r="D9591" s="10" t="s">
        <v>23</v>
      </c>
      <c r="E9591" s="10" t="s">
        <v>17</v>
      </c>
      <c r="F9591" s="10" t="s">
        <v>30</v>
      </c>
      <c r="G9591" s="10" t="s">
        <v>26</v>
      </c>
      <c r="H9591" s="10" t="s">
        <v>39</v>
      </c>
      <c r="I9591" s="10" t="s">
        <v>28</v>
      </c>
      <c r="O9591" s="10">
        <f t="shared" si="149"/>
        <v>1</v>
      </c>
    </row>
    <row r="9592" spans="2:15" x14ac:dyDescent="0.3">
      <c r="B9592" s="10">
        <v>2023</v>
      </c>
      <c r="C9592" s="10" t="s">
        <v>29</v>
      </c>
      <c r="D9592" s="10" t="s">
        <v>42</v>
      </c>
      <c r="E9592" s="10" t="s">
        <v>17</v>
      </c>
      <c r="F9592" s="10" t="s">
        <v>25</v>
      </c>
      <c r="G9592" s="10" t="s">
        <v>19</v>
      </c>
      <c r="H9592" s="10" t="s">
        <v>20</v>
      </c>
      <c r="I9592" s="10" t="s">
        <v>28</v>
      </c>
      <c r="O9592" s="10">
        <f t="shared" si="149"/>
        <v>1</v>
      </c>
    </row>
    <row r="9593" spans="2:15" x14ac:dyDescent="0.3">
      <c r="B9593" s="10">
        <v>2020</v>
      </c>
      <c r="C9593" s="10" t="s">
        <v>45</v>
      </c>
      <c r="D9593" s="10" t="s">
        <v>16</v>
      </c>
      <c r="E9593" s="10" t="s">
        <v>35</v>
      </c>
      <c r="F9593" s="10" t="s">
        <v>30</v>
      </c>
      <c r="G9593" s="10" t="s">
        <v>32</v>
      </c>
      <c r="H9593" s="10" t="s">
        <v>34</v>
      </c>
      <c r="I9593" s="10" t="s">
        <v>28</v>
      </c>
      <c r="O9593" s="10">
        <f t="shared" si="149"/>
        <v>1</v>
      </c>
    </row>
    <row r="9594" spans="2:15" x14ac:dyDescent="0.3">
      <c r="B9594" s="10">
        <v>2026</v>
      </c>
      <c r="C9594" s="10" t="s">
        <v>41</v>
      </c>
      <c r="D9594" s="10" t="s">
        <v>37</v>
      </c>
      <c r="E9594" s="10" t="s">
        <v>17</v>
      </c>
      <c r="F9594" s="10" t="s">
        <v>30</v>
      </c>
      <c r="G9594" s="10" t="s">
        <v>26</v>
      </c>
      <c r="H9594" s="10" t="s">
        <v>34</v>
      </c>
      <c r="I9594" s="10" t="s">
        <v>28</v>
      </c>
      <c r="O9594" s="10">
        <f t="shared" si="149"/>
        <v>1</v>
      </c>
    </row>
    <row r="9595" spans="2:15" x14ac:dyDescent="0.3">
      <c r="B9595" s="10">
        <v>2026</v>
      </c>
      <c r="C9595" s="10" t="s">
        <v>36</v>
      </c>
      <c r="D9595" s="10" t="s">
        <v>16</v>
      </c>
      <c r="E9595" s="10" t="s">
        <v>17</v>
      </c>
      <c r="F9595" s="10" t="s">
        <v>30</v>
      </c>
      <c r="G9595" s="10" t="s">
        <v>38</v>
      </c>
      <c r="H9595" s="10" t="s">
        <v>27</v>
      </c>
      <c r="I9595" s="10" t="s">
        <v>21</v>
      </c>
      <c r="O9595" s="10">
        <f t="shared" si="149"/>
        <v>1</v>
      </c>
    </row>
    <row r="9596" spans="2:15" x14ac:dyDescent="0.3">
      <c r="B9596" s="10">
        <v>2023</v>
      </c>
      <c r="C9596" s="10" t="s">
        <v>29</v>
      </c>
      <c r="D9596" s="10" t="s">
        <v>31</v>
      </c>
      <c r="E9596" s="10" t="s">
        <v>24</v>
      </c>
      <c r="F9596" s="10" t="s">
        <v>18</v>
      </c>
      <c r="G9596" s="10" t="s">
        <v>38</v>
      </c>
      <c r="H9596" s="10" t="s">
        <v>39</v>
      </c>
      <c r="I9596" s="10" t="s">
        <v>34</v>
      </c>
      <c r="O9596" s="10">
        <f t="shared" si="149"/>
        <v>1</v>
      </c>
    </row>
    <row r="9597" spans="2:15" x14ac:dyDescent="0.3">
      <c r="B9597" s="10">
        <v>2020</v>
      </c>
      <c r="C9597" s="10" t="s">
        <v>29</v>
      </c>
      <c r="D9597" s="10" t="s">
        <v>37</v>
      </c>
      <c r="E9597" s="10" t="s">
        <v>24</v>
      </c>
      <c r="F9597" s="10" t="s">
        <v>30</v>
      </c>
      <c r="G9597" s="10" t="s">
        <v>40</v>
      </c>
      <c r="H9597" s="10" t="s">
        <v>20</v>
      </c>
      <c r="I9597" s="10" t="s">
        <v>28</v>
      </c>
      <c r="O9597" s="10">
        <f t="shared" si="149"/>
        <v>1</v>
      </c>
    </row>
    <row r="9598" spans="2:15" x14ac:dyDescent="0.3">
      <c r="B9598" s="10">
        <v>2020</v>
      </c>
      <c r="C9598" s="10" t="s">
        <v>45</v>
      </c>
      <c r="D9598" s="10" t="s">
        <v>37</v>
      </c>
      <c r="E9598" s="10" t="s">
        <v>35</v>
      </c>
      <c r="F9598" s="10" t="s">
        <v>30</v>
      </c>
      <c r="G9598" s="10" t="s">
        <v>32</v>
      </c>
      <c r="H9598" s="10" t="s">
        <v>34</v>
      </c>
      <c r="I9598" s="10" t="s">
        <v>34</v>
      </c>
      <c r="O9598" s="10">
        <f t="shared" si="149"/>
        <v>1</v>
      </c>
    </row>
    <row r="9599" spans="2:15" x14ac:dyDescent="0.3">
      <c r="B9599" s="10">
        <v>2022</v>
      </c>
      <c r="C9599" s="10" t="s">
        <v>29</v>
      </c>
      <c r="D9599" s="10" t="s">
        <v>42</v>
      </c>
      <c r="E9599" s="10" t="s">
        <v>24</v>
      </c>
      <c r="F9599" s="10" t="s">
        <v>18</v>
      </c>
      <c r="G9599" s="10" t="s">
        <v>40</v>
      </c>
      <c r="H9599" s="10" t="s">
        <v>20</v>
      </c>
      <c r="I9599" s="10" t="s">
        <v>21</v>
      </c>
      <c r="O9599" s="10">
        <f t="shared" si="149"/>
        <v>1</v>
      </c>
    </row>
    <row r="9600" spans="2:15" x14ac:dyDescent="0.3">
      <c r="B9600" s="10">
        <v>2022</v>
      </c>
      <c r="C9600" s="10" t="s">
        <v>41</v>
      </c>
      <c r="D9600" s="10" t="s">
        <v>31</v>
      </c>
      <c r="E9600" s="10" t="s">
        <v>35</v>
      </c>
      <c r="F9600" s="10" t="s">
        <v>18</v>
      </c>
      <c r="G9600" s="10" t="s">
        <v>38</v>
      </c>
      <c r="H9600" s="10" t="s">
        <v>27</v>
      </c>
      <c r="I9600" s="10" t="s">
        <v>21</v>
      </c>
      <c r="O9600" s="10">
        <f t="shared" si="149"/>
        <v>1</v>
      </c>
    </row>
    <row r="9601" spans="2:15" x14ac:dyDescent="0.3">
      <c r="B9601" s="10">
        <v>2022</v>
      </c>
      <c r="C9601" s="10" t="s">
        <v>15</v>
      </c>
      <c r="D9601" s="10" t="s">
        <v>31</v>
      </c>
      <c r="E9601" s="10" t="s">
        <v>17</v>
      </c>
      <c r="F9601" s="10" t="s">
        <v>30</v>
      </c>
      <c r="G9601" s="10" t="s">
        <v>19</v>
      </c>
      <c r="H9601" s="10" t="s">
        <v>34</v>
      </c>
      <c r="I9601" s="10" t="s">
        <v>28</v>
      </c>
      <c r="O9601" s="10">
        <f t="shared" si="149"/>
        <v>1</v>
      </c>
    </row>
    <row r="9602" spans="2:15" x14ac:dyDescent="0.3">
      <c r="B9602" s="10">
        <v>2023</v>
      </c>
      <c r="C9602" s="10" t="s">
        <v>43</v>
      </c>
      <c r="D9602" s="10" t="s">
        <v>33</v>
      </c>
      <c r="E9602" s="10" t="s">
        <v>35</v>
      </c>
      <c r="F9602" s="10" t="s">
        <v>18</v>
      </c>
      <c r="G9602" s="10" t="s">
        <v>40</v>
      </c>
      <c r="H9602" s="10" t="s">
        <v>34</v>
      </c>
      <c r="I9602" s="10" t="s">
        <v>34</v>
      </c>
      <c r="O9602" s="10">
        <f t="shared" si="149"/>
        <v>1</v>
      </c>
    </row>
    <row r="9603" spans="2:15" x14ac:dyDescent="0.3">
      <c r="B9603" s="10">
        <v>2025</v>
      </c>
      <c r="C9603" s="10" t="s">
        <v>15</v>
      </c>
      <c r="D9603" s="10" t="s">
        <v>23</v>
      </c>
      <c r="E9603" s="10" t="s">
        <v>24</v>
      </c>
      <c r="F9603" s="10" t="s">
        <v>25</v>
      </c>
      <c r="G9603" s="10" t="s">
        <v>44</v>
      </c>
      <c r="H9603" s="10" t="s">
        <v>34</v>
      </c>
      <c r="I9603" s="10" t="s">
        <v>28</v>
      </c>
      <c r="O9603" s="10">
        <f t="shared" si="149"/>
        <v>1</v>
      </c>
    </row>
    <row r="9604" spans="2:15" x14ac:dyDescent="0.3">
      <c r="B9604" s="10">
        <v>2026</v>
      </c>
      <c r="C9604" s="10" t="s">
        <v>43</v>
      </c>
      <c r="D9604" s="10" t="s">
        <v>23</v>
      </c>
      <c r="E9604" s="10" t="s">
        <v>17</v>
      </c>
      <c r="F9604" s="10" t="s">
        <v>30</v>
      </c>
      <c r="G9604" s="10" t="s">
        <v>19</v>
      </c>
      <c r="H9604" s="10" t="s">
        <v>27</v>
      </c>
      <c r="I9604" s="10" t="s">
        <v>34</v>
      </c>
      <c r="O9604" s="10">
        <f t="shared" si="149"/>
        <v>1</v>
      </c>
    </row>
    <row r="9605" spans="2:15" x14ac:dyDescent="0.3">
      <c r="B9605" s="10">
        <v>2024</v>
      </c>
      <c r="C9605" s="10" t="s">
        <v>41</v>
      </c>
      <c r="D9605" s="10" t="s">
        <v>37</v>
      </c>
      <c r="E9605" s="10" t="s">
        <v>17</v>
      </c>
      <c r="F9605" s="10" t="s">
        <v>30</v>
      </c>
      <c r="G9605" s="10" t="s">
        <v>40</v>
      </c>
      <c r="H9605" s="10" t="s">
        <v>20</v>
      </c>
      <c r="I9605" s="10" t="s">
        <v>21</v>
      </c>
      <c r="O9605" s="10">
        <f t="shared" ref="O9605:O9668" si="150">SUBTOTAL(103,B9605)</f>
        <v>1</v>
      </c>
    </row>
    <row r="9606" spans="2:15" x14ac:dyDescent="0.3">
      <c r="B9606" s="10">
        <v>2022</v>
      </c>
      <c r="C9606" s="10" t="s">
        <v>36</v>
      </c>
      <c r="D9606" s="10" t="s">
        <v>42</v>
      </c>
      <c r="E9606" s="10" t="s">
        <v>17</v>
      </c>
      <c r="F9606" s="10" t="s">
        <v>25</v>
      </c>
      <c r="G9606" s="10" t="s">
        <v>40</v>
      </c>
      <c r="H9606" s="10" t="s">
        <v>20</v>
      </c>
      <c r="I9606" s="10" t="s">
        <v>28</v>
      </c>
      <c r="O9606" s="10">
        <f t="shared" si="150"/>
        <v>1</v>
      </c>
    </row>
    <row r="9607" spans="2:15" x14ac:dyDescent="0.3">
      <c r="B9607" s="10">
        <v>2021</v>
      </c>
      <c r="C9607" s="10" t="s">
        <v>43</v>
      </c>
      <c r="D9607" s="10" t="s">
        <v>33</v>
      </c>
      <c r="E9607" s="10" t="s">
        <v>24</v>
      </c>
      <c r="F9607" s="10" t="s">
        <v>25</v>
      </c>
      <c r="G9607" s="10" t="s">
        <v>40</v>
      </c>
      <c r="H9607" s="10" t="s">
        <v>39</v>
      </c>
      <c r="I9607" s="10" t="s">
        <v>28</v>
      </c>
      <c r="O9607" s="10">
        <f t="shared" si="150"/>
        <v>1</v>
      </c>
    </row>
    <row r="9608" spans="2:15" x14ac:dyDescent="0.3">
      <c r="B9608" s="10">
        <v>2024</v>
      </c>
      <c r="C9608" s="10" t="s">
        <v>43</v>
      </c>
      <c r="D9608" s="10" t="s">
        <v>33</v>
      </c>
      <c r="E9608" s="10" t="s">
        <v>24</v>
      </c>
      <c r="F9608" s="10" t="s">
        <v>18</v>
      </c>
      <c r="G9608" s="10" t="s">
        <v>38</v>
      </c>
      <c r="H9608" s="10" t="s">
        <v>27</v>
      </c>
      <c r="I9608" s="10" t="s">
        <v>28</v>
      </c>
      <c r="O9608" s="10">
        <f t="shared" si="150"/>
        <v>1</v>
      </c>
    </row>
    <row r="9609" spans="2:15" x14ac:dyDescent="0.3">
      <c r="B9609" s="10">
        <v>2024</v>
      </c>
      <c r="C9609" s="10" t="s">
        <v>43</v>
      </c>
      <c r="D9609" s="10" t="s">
        <v>42</v>
      </c>
      <c r="E9609" s="10" t="s">
        <v>17</v>
      </c>
      <c r="F9609" s="10" t="s">
        <v>25</v>
      </c>
      <c r="G9609" s="10" t="s">
        <v>44</v>
      </c>
      <c r="H9609" s="10" t="s">
        <v>39</v>
      </c>
      <c r="I9609" s="10" t="s">
        <v>21</v>
      </c>
      <c r="O9609" s="10">
        <f t="shared" si="150"/>
        <v>1</v>
      </c>
    </row>
    <row r="9610" spans="2:15" x14ac:dyDescent="0.3">
      <c r="B9610" s="10">
        <v>2021</v>
      </c>
      <c r="C9610" s="10" t="s">
        <v>22</v>
      </c>
      <c r="D9610" s="10" t="s">
        <v>33</v>
      </c>
      <c r="E9610" s="10" t="s">
        <v>24</v>
      </c>
      <c r="F9610" s="10" t="s">
        <v>18</v>
      </c>
      <c r="G9610" s="10" t="s">
        <v>40</v>
      </c>
      <c r="H9610" s="10" t="s">
        <v>39</v>
      </c>
      <c r="I9610" s="10" t="s">
        <v>21</v>
      </c>
      <c r="O9610" s="10">
        <f t="shared" si="150"/>
        <v>1</v>
      </c>
    </row>
    <row r="9611" spans="2:15" x14ac:dyDescent="0.3">
      <c r="B9611" s="10">
        <v>2021</v>
      </c>
      <c r="C9611" s="10" t="s">
        <v>22</v>
      </c>
      <c r="D9611" s="10" t="s">
        <v>33</v>
      </c>
      <c r="E9611" s="10" t="s">
        <v>17</v>
      </c>
      <c r="F9611" s="10" t="s">
        <v>25</v>
      </c>
      <c r="G9611" s="10" t="s">
        <v>38</v>
      </c>
      <c r="H9611" s="10" t="s">
        <v>34</v>
      </c>
      <c r="I9611" s="10" t="s">
        <v>28</v>
      </c>
      <c r="O9611" s="10">
        <f t="shared" si="150"/>
        <v>1</v>
      </c>
    </row>
    <row r="9612" spans="2:15" x14ac:dyDescent="0.3">
      <c r="B9612" s="10">
        <v>2024</v>
      </c>
      <c r="C9612" s="10" t="s">
        <v>29</v>
      </c>
      <c r="D9612" s="10" t="s">
        <v>23</v>
      </c>
      <c r="E9612" s="10" t="s">
        <v>24</v>
      </c>
      <c r="F9612" s="10" t="s">
        <v>18</v>
      </c>
      <c r="G9612" s="10" t="s">
        <v>32</v>
      </c>
      <c r="H9612" s="10" t="s">
        <v>20</v>
      </c>
      <c r="I9612" s="10" t="s">
        <v>34</v>
      </c>
      <c r="O9612" s="10">
        <f t="shared" si="150"/>
        <v>1</v>
      </c>
    </row>
    <row r="9613" spans="2:15" x14ac:dyDescent="0.3">
      <c r="B9613" s="10">
        <v>2020</v>
      </c>
      <c r="C9613" s="10" t="s">
        <v>41</v>
      </c>
      <c r="D9613" s="10" t="s">
        <v>42</v>
      </c>
      <c r="E9613" s="10" t="s">
        <v>17</v>
      </c>
      <c r="F9613" s="10" t="s">
        <v>30</v>
      </c>
      <c r="G9613" s="10" t="s">
        <v>26</v>
      </c>
      <c r="H9613" s="10" t="s">
        <v>34</v>
      </c>
      <c r="I9613" s="10" t="s">
        <v>28</v>
      </c>
      <c r="O9613" s="10">
        <f t="shared" si="150"/>
        <v>1</v>
      </c>
    </row>
    <row r="9614" spans="2:15" x14ac:dyDescent="0.3">
      <c r="B9614" s="10">
        <v>2026</v>
      </c>
      <c r="C9614" s="10" t="s">
        <v>22</v>
      </c>
      <c r="D9614" s="10" t="s">
        <v>23</v>
      </c>
      <c r="E9614" s="10" t="s">
        <v>24</v>
      </c>
      <c r="F9614" s="10" t="s">
        <v>30</v>
      </c>
      <c r="G9614" s="10" t="s">
        <v>40</v>
      </c>
      <c r="H9614" s="10" t="s">
        <v>20</v>
      </c>
      <c r="I9614" s="10" t="s">
        <v>34</v>
      </c>
      <c r="O9614" s="10">
        <f t="shared" si="150"/>
        <v>1</v>
      </c>
    </row>
    <row r="9615" spans="2:15" x14ac:dyDescent="0.3">
      <c r="B9615" s="10">
        <v>2021</v>
      </c>
      <c r="C9615" s="10" t="s">
        <v>43</v>
      </c>
      <c r="D9615" s="10" t="s">
        <v>31</v>
      </c>
      <c r="E9615" s="10" t="s">
        <v>24</v>
      </c>
      <c r="F9615" s="10" t="s">
        <v>30</v>
      </c>
      <c r="G9615" s="10" t="s">
        <v>40</v>
      </c>
      <c r="H9615" s="10" t="s">
        <v>20</v>
      </c>
      <c r="I9615" s="10" t="s">
        <v>34</v>
      </c>
      <c r="O9615" s="10">
        <f t="shared" si="150"/>
        <v>1</v>
      </c>
    </row>
    <row r="9616" spans="2:15" x14ac:dyDescent="0.3">
      <c r="B9616" s="10">
        <v>2023</v>
      </c>
      <c r="C9616" s="10" t="s">
        <v>41</v>
      </c>
      <c r="D9616" s="10" t="s">
        <v>16</v>
      </c>
      <c r="E9616" s="10" t="s">
        <v>24</v>
      </c>
      <c r="F9616" s="10" t="s">
        <v>30</v>
      </c>
      <c r="G9616" s="10" t="s">
        <v>26</v>
      </c>
      <c r="H9616" s="10" t="s">
        <v>39</v>
      </c>
      <c r="I9616" s="10" t="s">
        <v>21</v>
      </c>
      <c r="O9616" s="10">
        <f t="shared" si="150"/>
        <v>1</v>
      </c>
    </row>
    <row r="9617" spans="2:15" x14ac:dyDescent="0.3">
      <c r="B9617" s="10">
        <v>2025</v>
      </c>
      <c r="C9617" s="10" t="s">
        <v>15</v>
      </c>
      <c r="D9617" s="10" t="s">
        <v>16</v>
      </c>
      <c r="E9617" s="10" t="s">
        <v>17</v>
      </c>
      <c r="F9617" s="10" t="s">
        <v>18</v>
      </c>
      <c r="G9617" s="10" t="s">
        <v>44</v>
      </c>
      <c r="H9617" s="10" t="s">
        <v>27</v>
      </c>
      <c r="I9617" s="10" t="s">
        <v>28</v>
      </c>
      <c r="O9617" s="10">
        <f t="shared" si="150"/>
        <v>1</v>
      </c>
    </row>
    <row r="9618" spans="2:15" x14ac:dyDescent="0.3">
      <c r="B9618" s="10">
        <v>2024</v>
      </c>
      <c r="C9618" s="10" t="s">
        <v>41</v>
      </c>
      <c r="D9618" s="10" t="s">
        <v>33</v>
      </c>
      <c r="E9618" s="10" t="s">
        <v>24</v>
      </c>
      <c r="F9618" s="10" t="s">
        <v>30</v>
      </c>
      <c r="G9618" s="10" t="s">
        <v>32</v>
      </c>
      <c r="H9618" s="10" t="s">
        <v>39</v>
      </c>
      <c r="I9618" s="10" t="s">
        <v>28</v>
      </c>
      <c r="O9618" s="10">
        <f t="shared" si="150"/>
        <v>1</v>
      </c>
    </row>
    <row r="9619" spans="2:15" x14ac:dyDescent="0.3">
      <c r="B9619" s="10">
        <v>2025</v>
      </c>
      <c r="C9619" s="10" t="s">
        <v>45</v>
      </c>
      <c r="D9619" s="10" t="s">
        <v>31</v>
      </c>
      <c r="E9619" s="10" t="s">
        <v>17</v>
      </c>
      <c r="F9619" s="10" t="s">
        <v>25</v>
      </c>
      <c r="G9619" s="10" t="s">
        <v>44</v>
      </c>
      <c r="H9619" s="10" t="s">
        <v>34</v>
      </c>
      <c r="I9619" s="10" t="s">
        <v>28</v>
      </c>
      <c r="O9619" s="10">
        <f t="shared" si="150"/>
        <v>1</v>
      </c>
    </row>
    <row r="9620" spans="2:15" x14ac:dyDescent="0.3">
      <c r="B9620" s="10">
        <v>2025</v>
      </c>
      <c r="C9620" s="10" t="s">
        <v>43</v>
      </c>
      <c r="D9620" s="10" t="s">
        <v>31</v>
      </c>
      <c r="E9620" s="10" t="s">
        <v>17</v>
      </c>
      <c r="F9620" s="10" t="s">
        <v>30</v>
      </c>
      <c r="G9620" s="10" t="s">
        <v>32</v>
      </c>
      <c r="H9620" s="10" t="s">
        <v>20</v>
      </c>
      <c r="I9620" s="10" t="s">
        <v>21</v>
      </c>
      <c r="O9620" s="10">
        <f t="shared" si="150"/>
        <v>1</v>
      </c>
    </row>
    <row r="9621" spans="2:15" x14ac:dyDescent="0.3">
      <c r="B9621" s="10">
        <v>2024</v>
      </c>
      <c r="C9621" s="10" t="s">
        <v>22</v>
      </c>
      <c r="D9621" s="10" t="s">
        <v>16</v>
      </c>
      <c r="E9621" s="10" t="s">
        <v>17</v>
      </c>
      <c r="F9621" s="10" t="s">
        <v>25</v>
      </c>
      <c r="G9621" s="10" t="s">
        <v>40</v>
      </c>
      <c r="H9621" s="10" t="s">
        <v>27</v>
      </c>
      <c r="I9621" s="10" t="s">
        <v>21</v>
      </c>
      <c r="O9621" s="10">
        <f t="shared" si="150"/>
        <v>1</v>
      </c>
    </row>
    <row r="9622" spans="2:15" x14ac:dyDescent="0.3">
      <c r="B9622" s="10">
        <v>2022</v>
      </c>
      <c r="C9622" s="10" t="s">
        <v>29</v>
      </c>
      <c r="D9622" s="10" t="s">
        <v>23</v>
      </c>
      <c r="E9622" s="10" t="s">
        <v>17</v>
      </c>
      <c r="F9622" s="10" t="s">
        <v>25</v>
      </c>
      <c r="G9622" s="10" t="s">
        <v>32</v>
      </c>
      <c r="H9622" s="10" t="s">
        <v>20</v>
      </c>
      <c r="I9622" s="10" t="s">
        <v>28</v>
      </c>
      <c r="O9622" s="10">
        <f t="shared" si="150"/>
        <v>1</v>
      </c>
    </row>
    <row r="9623" spans="2:15" x14ac:dyDescent="0.3">
      <c r="B9623" s="10">
        <v>2026</v>
      </c>
      <c r="C9623" s="10" t="s">
        <v>29</v>
      </c>
      <c r="D9623" s="10" t="s">
        <v>31</v>
      </c>
      <c r="E9623" s="10" t="s">
        <v>24</v>
      </c>
      <c r="F9623" s="10" t="s">
        <v>18</v>
      </c>
      <c r="G9623" s="10" t="s">
        <v>26</v>
      </c>
      <c r="H9623" s="10" t="s">
        <v>27</v>
      </c>
      <c r="I9623" s="10" t="s">
        <v>28</v>
      </c>
      <c r="O9623" s="10">
        <f t="shared" si="150"/>
        <v>1</v>
      </c>
    </row>
    <row r="9624" spans="2:15" x14ac:dyDescent="0.3">
      <c r="B9624" s="10">
        <v>2026</v>
      </c>
      <c r="C9624" s="10" t="s">
        <v>41</v>
      </c>
      <c r="D9624" s="10" t="s">
        <v>37</v>
      </c>
      <c r="E9624" s="10" t="s">
        <v>24</v>
      </c>
      <c r="F9624" s="10" t="s">
        <v>18</v>
      </c>
      <c r="G9624" s="10" t="s">
        <v>26</v>
      </c>
      <c r="H9624" s="10" t="s">
        <v>39</v>
      </c>
      <c r="I9624" s="10" t="s">
        <v>21</v>
      </c>
      <c r="O9624" s="10">
        <f t="shared" si="150"/>
        <v>1</v>
      </c>
    </row>
    <row r="9625" spans="2:15" x14ac:dyDescent="0.3">
      <c r="B9625" s="10">
        <v>2023</v>
      </c>
      <c r="C9625" s="10" t="s">
        <v>41</v>
      </c>
      <c r="D9625" s="10" t="s">
        <v>31</v>
      </c>
      <c r="E9625" s="10" t="s">
        <v>35</v>
      </c>
      <c r="F9625" s="10" t="s">
        <v>25</v>
      </c>
      <c r="G9625" s="10" t="s">
        <v>19</v>
      </c>
      <c r="H9625" s="10" t="s">
        <v>27</v>
      </c>
      <c r="I9625" s="10" t="s">
        <v>28</v>
      </c>
      <c r="O9625" s="10">
        <f t="shared" si="150"/>
        <v>1</v>
      </c>
    </row>
    <row r="9626" spans="2:15" x14ac:dyDescent="0.3">
      <c r="B9626" s="10">
        <v>2022</v>
      </c>
      <c r="C9626" s="10" t="s">
        <v>43</v>
      </c>
      <c r="D9626" s="10" t="s">
        <v>16</v>
      </c>
      <c r="E9626" s="10" t="s">
        <v>24</v>
      </c>
      <c r="F9626" s="10" t="s">
        <v>18</v>
      </c>
      <c r="G9626" s="10" t="s">
        <v>40</v>
      </c>
      <c r="H9626" s="10" t="s">
        <v>39</v>
      </c>
      <c r="I9626" s="10" t="s">
        <v>21</v>
      </c>
      <c r="O9626" s="10">
        <f t="shared" si="150"/>
        <v>1</v>
      </c>
    </row>
    <row r="9627" spans="2:15" x14ac:dyDescent="0.3">
      <c r="B9627" s="10">
        <v>2022</v>
      </c>
      <c r="C9627" s="10" t="s">
        <v>15</v>
      </c>
      <c r="D9627" s="10" t="s">
        <v>33</v>
      </c>
      <c r="E9627" s="10" t="s">
        <v>17</v>
      </c>
      <c r="F9627" s="10" t="s">
        <v>18</v>
      </c>
      <c r="G9627" s="10" t="s">
        <v>38</v>
      </c>
      <c r="H9627" s="10" t="s">
        <v>27</v>
      </c>
      <c r="I9627" s="10" t="s">
        <v>21</v>
      </c>
      <c r="O9627" s="10">
        <f t="shared" si="150"/>
        <v>1</v>
      </c>
    </row>
    <row r="9628" spans="2:15" x14ac:dyDescent="0.3">
      <c r="B9628" s="10">
        <v>2020</v>
      </c>
      <c r="C9628" s="10" t="s">
        <v>22</v>
      </c>
      <c r="D9628" s="10" t="s">
        <v>16</v>
      </c>
      <c r="E9628" s="10" t="s">
        <v>24</v>
      </c>
      <c r="F9628" s="10" t="s">
        <v>30</v>
      </c>
      <c r="G9628" s="10" t="s">
        <v>32</v>
      </c>
      <c r="H9628" s="10" t="s">
        <v>20</v>
      </c>
      <c r="I9628" s="10" t="s">
        <v>34</v>
      </c>
      <c r="O9628" s="10">
        <f t="shared" si="150"/>
        <v>1</v>
      </c>
    </row>
    <row r="9629" spans="2:15" x14ac:dyDescent="0.3">
      <c r="B9629" s="10">
        <v>2025</v>
      </c>
      <c r="C9629" s="10" t="s">
        <v>41</v>
      </c>
      <c r="D9629" s="10" t="s">
        <v>16</v>
      </c>
      <c r="E9629" s="10" t="s">
        <v>24</v>
      </c>
      <c r="F9629" s="10" t="s">
        <v>18</v>
      </c>
      <c r="G9629" s="10" t="s">
        <v>19</v>
      </c>
      <c r="H9629" s="10" t="s">
        <v>34</v>
      </c>
      <c r="I9629" s="10" t="s">
        <v>28</v>
      </c>
      <c r="O9629" s="10">
        <f t="shared" si="150"/>
        <v>1</v>
      </c>
    </row>
    <row r="9630" spans="2:15" x14ac:dyDescent="0.3">
      <c r="B9630" s="10">
        <v>2026</v>
      </c>
      <c r="C9630" s="10" t="s">
        <v>36</v>
      </c>
      <c r="D9630" s="10" t="s">
        <v>42</v>
      </c>
      <c r="E9630" s="10" t="s">
        <v>24</v>
      </c>
      <c r="F9630" s="10" t="s">
        <v>25</v>
      </c>
      <c r="G9630" s="10" t="s">
        <v>38</v>
      </c>
      <c r="H9630" s="10" t="s">
        <v>27</v>
      </c>
      <c r="I9630" s="10" t="s">
        <v>28</v>
      </c>
      <c r="O9630" s="10">
        <f t="shared" si="150"/>
        <v>1</v>
      </c>
    </row>
    <row r="9631" spans="2:15" x14ac:dyDescent="0.3">
      <c r="B9631" s="10">
        <v>2021</v>
      </c>
      <c r="C9631" s="10" t="s">
        <v>43</v>
      </c>
      <c r="D9631" s="10" t="s">
        <v>31</v>
      </c>
      <c r="E9631" s="10" t="s">
        <v>17</v>
      </c>
      <c r="F9631" s="10" t="s">
        <v>18</v>
      </c>
      <c r="G9631" s="10" t="s">
        <v>19</v>
      </c>
      <c r="H9631" s="10" t="s">
        <v>39</v>
      </c>
      <c r="I9631" s="10" t="s">
        <v>28</v>
      </c>
      <c r="O9631" s="10">
        <f t="shared" si="150"/>
        <v>1</v>
      </c>
    </row>
    <row r="9632" spans="2:15" x14ac:dyDescent="0.3">
      <c r="B9632" s="10">
        <v>2026</v>
      </c>
      <c r="C9632" s="10" t="s">
        <v>45</v>
      </c>
      <c r="D9632" s="10" t="s">
        <v>33</v>
      </c>
      <c r="E9632" s="10" t="s">
        <v>35</v>
      </c>
      <c r="F9632" s="10" t="s">
        <v>30</v>
      </c>
      <c r="G9632" s="10" t="s">
        <v>19</v>
      </c>
      <c r="H9632" s="10" t="s">
        <v>39</v>
      </c>
      <c r="I9632" s="10" t="s">
        <v>28</v>
      </c>
      <c r="O9632" s="10">
        <f t="shared" si="150"/>
        <v>1</v>
      </c>
    </row>
    <row r="9633" spans="2:15" x14ac:dyDescent="0.3">
      <c r="B9633" s="10">
        <v>2021</v>
      </c>
      <c r="C9633" s="10" t="s">
        <v>29</v>
      </c>
      <c r="D9633" s="10" t="s">
        <v>42</v>
      </c>
      <c r="E9633" s="10" t="s">
        <v>35</v>
      </c>
      <c r="F9633" s="10" t="s">
        <v>25</v>
      </c>
      <c r="G9633" s="10" t="s">
        <v>38</v>
      </c>
      <c r="H9633" s="10" t="s">
        <v>27</v>
      </c>
      <c r="I9633" s="10" t="s">
        <v>28</v>
      </c>
      <c r="O9633" s="10">
        <f t="shared" si="150"/>
        <v>1</v>
      </c>
    </row>
    <row r="9634" spans="2:15" x14ac:dyDescent="0.3">
      <c r="B9634" s="10">
        <v>2025</v>
      </c>
      <c r="C9634" s="10" t="s">
        <v>15</v>
      </c>
      <c r="D9634" s="10" t="s">
        <v>16</v>
      </c>
      <c r="E9634" s="10" t="s">
        <v>17</v>
      </c>
      <c r="F9634" s="10" t="s">
        <v>30</v>
      </c>
      <c r="G9634" s="10" t="s">
        <v>44</v>
      </c>
      <c r="H9634" s="10" t="s">
        <v>20</v>
      </c>
      <c r="I9634" s="10" t="s">
        <v>28</v>
      </c>
      <c r="O9634" s="10">
        <f t="shared" si="150"/>
        <v>1</v>
      </c>
    </row>
    <row r="9635" spans="2:15" x14ac:dyDescent="0.3">
      <c r="B9635" s="10">
        <v>2020</v>
      </c>
      <c r="C9635" s="10" t="s">
        <v>41</v>
      </c>
      <c r="D9635" s="10" t="s">
        <v>31</v>
      </c>
      <c r="E9635" s="10" t="s">
        <v>35</v>
      </c>
      <c r="F9635" s="10" t="s">
        <v>25</v>
      </c>
      <c r="G9635" s="10" t="s">
        <v>32</v>
      </c>
      <c r="H9635" s="10" t="s">
        <v>27</v>
      </c>
      <c r="I9635" s="10" t="s">
        <v>28</v>
      </c>
      <c r="O9635" s="10">
        <f t="shared" si="150"/>
        <v>1</v>
      </c>
    </row>
    <row r="9636" spans="2:15" x14ac:dyDescent="0.3">
      <c r="B9636" s="10">
        <v>2024</v>
      </c>
      <c r="C9636" s="10" t="s">
        <v>36</v>
      </c>
      <c r="D9636" s="10" t="s">
        <v>37</v>
      </c>
      <c r="E9636" s="10" t="s">
        <v>17</v>
      </c>
      <c r="F9636" s="10" t="s">
        <v>25</v>
      </c>
      <c r="G9636" s="10" t="s">
        <v>44</v>
      </c>
      <c r="H9636" s="10" t="s">
        <v>34</v>
      </c>
      <c r="I9636" s="10" t="s">
        <v>21</v>
      </c>
      <c r="O9636" s="10">
        <f t="shared" si="150"/>
        <v>1</v>
      </c>
    </row>
    <row r="9637" spans="2:15" x14ac:dyDescent="0.3">
      <c r="B9637" s="10">
        <v>2026</v>
      </c>
      <c r="C9637" s="10" t="s">
        <v>15</v>
      </c>
      <c r="D9637" s="10" t="s">
        <v>16</v>
      </c>
      <c r="E9637" s="10" t="s">
        <v>35</v>
      </c>
      <c r="F9637" s="10" t="s">
        <v>25</v>
      </c>
      <c r="G9637" s="10" t="s">
        <v>26</v>
      </c>
      <c r="H9637" s="10" t="s">
        <v>27</v>
      </c>
      <c r="I9637" s="10" t="s">
        <v>28</v>
      </c>
      <c r="O9637" s="10">
        <f t="shared" si="150"/>
        <v>1</v>
      </c>
    </row>
    <row r="9638" spans="2:15" x14ac:dyDescent="0.3">
      <c r="B9638" s="10">
        <v>2024</v>
      </c>
      <c r="C9638" s="10" t="s">
        <v>15</v>
      </c>
      <c r="D9638" s="10" t="s">
        <v>16</v>
      </c>
      <c r="E9638" s="10" t="s">
        <v>17</v>
      </c>
      <c r="F9638" s="10" t="s">
        <v>18</v>
      </c>
      <c r="G9638" s="10" t="s">
        <v>19</v>
      </c>
      <c r="H9638" s="10" t="s">
        <v>20</v>
      </c>
      <c r="I9638" s="10" t="s">
        <v>21</v>
      </c>
      <c r="O9638" s="10">
        <f t="shared" si="150"/>
        <v>1</v>
      </c>
    </row>
    <row r="9639" spans="2:15" x14ac:dyDescent="0.3">
      <c r="B9639" s="10">
        <v>2020</v>
      </c>
      <c r="C9639" s="10" t="s">
        <v>45</v>
      </c>
      <c r="D9639" s="10" t="s">
        <v>31</v>
      </c>
      <c r="E9639" s="10" t="s">
        <v>17</v>
      </c>
      <c r="F9639" s="10" t="s">
        <v>25</v>
      </c>
      <c r="G9639" s="10" t="s">
        <v>19</v>
      </c>
      <c r="H9639" s="10" t="s">
        <v>27</v>
      </c>
      <c r="I9639" s="10" t="s">
        <v>34</v>
      </c>
      <c r="O9639" s="10">
        <f t="shared" si="150"/>
        <v>1</v>
      </c>
    </row>
    <row r="9640" spans="2:15" x14ac:dyDescent="0.3">
      <c r="B9640" s="10">
        <v>2025</v>
      </c>
      <c r="C9640" s="10" t="s">
        <v>45</v>
      </c>
      <c r="D9640" s="10" t="s">
        <v>33</v>
      </c>
      <c r="E9640" s="10" t="s">
        <v>35</v>
      </c>
      <c r="F9640" s="10" t="s">
        <v>30</v>
      </c>
      <c r="G9640" s="10" t="s">
        <v>19</v>
      </c>
      <c r="H9640" s="10" t="s">
        <v>39</v>
      </c>
      <c r="I9640" s="10" t="s">
        <v>21</v>
      </c>
      <c r="O9640" s="10">
        <f t="shared" si="150"/>
        <v>1</v>
      </c>
    </row>
    <row r="9641" spans="2:15" x14ac:dyDescent="0.3">
      <c r="B9641" s="10">
        <v>2023</v>
      </c>
      <c r="C9641" s="10" t="s">
        <v>22</v>
      </c>
      <c r="D9641" s="10" t="s">
        <v>23</v>
      </c>
      <c r="E9641" s="10" t="s">
        <v>24</v>
      </c>
      <c r="F9641" s="10" t="s">
        <v>18</v>
      </c>
      <c r="G9641" s="10" t="s">
        <v>40</v>
      </c>
      <c r="H9641" s="10" t="s">
        <v>20</v>
      </c>
      <c r="I9641" s="10" t="s">
        <v>34</v>
      </c>
      <c r="O9641" s="10">
        <f t="shared" si="150"/>
        <v>1</v>
      </c>
    </row>
    <row r="9642" spans="2:15" x14ac:dyDescent="0.3">
      <c r="B9642" s="10">
        <v>2021</v>
      </c>
      <c r="C9642" s="10" t="s">
        <v>36</v>
      </c>
      <c r="D9642" s="10" t="s">
        <v>33</v>
      </c>
      <c r="E9642" s="10" t="s">
        <v>24</v>
      </c>
      <c r="F9642" s="10" t="s">
        <v>30</v>
      </c>
      <c r="G9642" s="10" t="s">
        <v>44</v>
      </c>
      <c r="H9642" s="10" t="s">
        <v>27</v>
      </c>
      <c r="I9642" s="10" t="s">
        <v>28</v>
      </c>
      <c r="O9642" s="10">
        <f t="shared" si="150"/>
        <v>1</v>
      </c>
    </row>
    <row r="9643" spans="2:15" x14ac:dyDescent="0.3">
      <c r="B9643" s="10">
        <v>2026</v>
      </c>
      <c r="C9643" s="10" t="s">
        <v>15</v>
      </c>
      <c r="D9643" s="10" t="s">
        <v>31</v>
      </c>
      <c r="E9643" s="10" t="s">
        <v>35</v>
      </c>
      <c r="F9643" s="10" t="s">
        <v>18</v>
      </c>
      <c r="G9643" s="10" t="s">
        <v>32</v>
      </c>
      <c r="H9643" s="10" t="s">
        <v>34</v>
      </c>
      <c r="I9643" s="10" t="s">
        <v>28</v>
      </c>
      <c r="O9643" s="10">
        <f t="shared" si="150"/>
        <v>1</v>
      </c>
    </row>
    <row r="9644" spans="2:15" x14ac:dyDescent="0.3">
      <c r="B9644" s="10">
        <v>2021</v>
      </c>
      <c r="C9644" s="10" t="s">
        <v>45</v>
      </c>
      <c r="D9644" s="10" t="s">
        <v>23</v>
      </c>
      <c r="E9644" s="10" t="s">
        <v>24</v>
      </c>
      <c r="F9644" s="10" t="s">
        <v>18</v>
      </c>
      <c r="G9644" s="10" t="s">
        <v>19</v>
      </c>
      <c r="H9644" s="10" t="s">
        <v>27</v>
      </c>
      <c r="I9644" s="10" t="s">
        <v>28</v>
      </c>
      <c r="O9644" s="10">
        <f t="shared" si="150"/>
        <v>1</v>
      </c>
    </row>
    <row r="9645" spans="2:15" x14ac:dyDescent="0.3">
      <c r="B9645" s="10">
        <v>2021</v>
      </c>
      <c r="C9645" s="10" t="s">
        <v>22</v>
      </c>
      <c r="D9645" s="10" t="s">
        <v>33</v>
      </c>
      <c r="E9645" s="10" t="s">
        <v>24</v>
      </c>
      <c r="F9645" s="10" t="s">
        <v>18</v>
      </c>
      <c r="G9645" s="10" t="s">
        <v>38</v>
      </c>
      <c r="H9645" s="10" t="s">
        <v>39</v>
      </c>
      <c r="I9645" s="10" t="s">
        <v>21</v>
      </c>
      <c r="O9645" s="10">
        <f t="shared" si="150"/>
        <v>1</v>
      </c>
    </row>
    <row r="9646" spans="2:15" x14ac:dyDescent="0.3">
      <c r="B9646" s="10">
        <v>2026</v>
      </c>
      <c r="C9646" s="10" t="s">
        <v>29</v>
      </c>
      <c r="D9646" s="10" t="s">
        <v>31</v>
      </c>
      <c r="E9646" s="10" t="s">
        <v>24</v>
      </c>
      <c r="F9646" s="10" t="s">
        <v>25</v>
      </c>
      <c r="G9646" s="10" t="s">
        <v>44</v>
      </c>
      <c r="H9646" s="10" t="s">
        <v>34</v>
      </c>
      <c r="I9646" s="10" t="s">
        <v>28</v>
      </c>
      <c r="O9646" s="10">
        <f t="shared" si="150"/>
        <v>1</v>
      </c>
    </row>
    <row r="9647" spans="2:15" x14ac:dyDescent="0.3">
      <c r="B9647" s="10">
        <v>2025</v>
      </c>
      <c r="C9647" s="10" t="s">
        <v>29</v>
      </c>
      <c r="D9647" s="10" t="s">
        <v>37</v>
      </c>
      <c r="E9647" s="10" t="s">
        <v>35</v>
      </c>
      <c r="F9647" s="10" t="s">
        <v>25</v>
      </c>
      <c r="G9647" s="10" t="s">
        <v>38</v>
      </c>
      <c r="H9647" s="10" t="s">
        <v>34</v>
      </c>
      <c r="I9647" s="10" t="s">
        <v>28</v>
      </c>
      <c r="O9647" s="10">
        <f t="shared" si="150"/>
        <v>1</v>
      </c>
    </row>
    <row r="9648" spans="2:15" x14ac:dyDescent="0.3">
      <c r="B9648" s="10">
        <v>2023</v>
      </c>
      <c r="C9648" s="10" t="s">
        <v>22</v>
      </c>
      <c r="D9648" s="10" t="s">
        <v>42</v>
      </c>
      <c r="E9648" s="10" t="s">
        <v>24</v>
      </c>
      <c r="F9648" s="10" t="s">
        <v>18</v>
      </c>
      <c r="G9648" s="10" t="s">
        <v>38</v>
      </c>
      <c r="H9648" s="10" t="s">
        <v>34</v>
      </c>
      <c r="I9648" s="10" t="s">
        <v>28</v>
      </c>
      <c r="O9648" s="10">
        <f t="shared" si="150"/>
        <v>1</v>
      </c>
    </row>
    <row r="9649" spans="2:15" x14ac:dyDescent="0.3">
      <c r="B9649" s="10">
        <v>2026</v>
      </c>
      <c r="C9649" s="10" t="s">
        <v>45</v>
      </c>
      <c r="D9649" s="10" t="s">
        <v>37</v>
      </c>
      <c r="E9649" s="10" t="s">
        <v>24</v>
      </c>
      <c r="F9649" s="10" t="s">
        <v>30</v>
      </c>
      <c r="G9649" s="10" t="s">
        <v>19</v>
      </c>
      <c r="H9649" s="10" t="s">
        <v>27</v>
      </c>
      <c r="I9649" s="10" t="s">
        <v>28</v>
      </c>
      <c r="O9649" s="10">
        <f t="shared" si="150"/>
        <v>1</v>
      </c>
    </row>
    <row r="9650" spans="2:15" x14ac:dyDescent="0.3">
      <c r="B9650" s="10">
        <v>2021</v>
      </c>
      <c r="C9650" s="10" t="s">
        <v>45</v>
      </c>
      <c r="D9650" s="10" t="s">
        <v>16</v>
      </c>
      <c r="E9650" s="10" t="s">
        <v>35</v>
      </c>
      <c r="F9650" s="10" t="s">
        <v>30</v>
      </c>
      <c r="G9650" s="10" t="s">
        <v>38</v>
      </c>
      <c r="H9650" s="10" t="s">
        <v>34</v>
      </c>
      <c r="I9650" s="10" t="s">
        <v>21</v>
      </c>
      <c r="O9650" s="10">
        <f t="shared" si="150"/>
        <v>1</v>
      </c>
    </row>
    <row r="9651" spans="2:15" x14ac:dyDescent="0.3">
      <c r="B9651" s="10">
        <v>2023</v>
      </c>
      <c r="C9651" s="10" t="s">
        <v>41</v>
      </c>
      <c r="D9651" s="10" t="s">
        <v>23</v>
      </c>
      <c r="E9651" s="10" t="s">
        <v>17</v>
      </c>
      <c r="F9651" s="10" t="s">
        <v>25</v>
      </c>
      <c r="G9651" s="10" t="s">
        <v>40</v>
      </c>
      <c r="H9651" s="10" t="s">
        <v>34</v>
      </c>
      <c r="I9651" s="10" t="s">
        <v>28</v>
      </c>
      <c r="O9651" s="10">
        <f t="shared" si="150"/>
        <v>1</v>
      </c>
    </row>
    <row r="9652" spans="2:15" x14ac:dyDescent="0.3">
      <c r="B9652" s="10">
        <v>2020</v>
      </c>
      <c r="C9652" s="10" t="s">
        <v>41</v>
      </c>
      <c r="D9652" s="10" t="s">
        <v>16</v>
      </c>
      <c r="E9652" s="10" t="s">
        <v>17</v>
      </c>
      <c r="F9652" s="10" t="s">
        <v>25</v>
      </c>
      <c r="G9652" s="10" t="s">
        <v>44</v>
      </c>
      <c r="H9652" s="10" t="s">
        <v>27</v>
      </c>
      <c r="I9652" s="10" t="s">
        <v>28</v>
      </c>
      <c r="O9652" s="10">
        <f t="shared" si="150"/>
        <v>1</v>
      </c>
    </row>
    <row r="9653" spans="2:15" x14ac:dyDescent="0.3">
      <c r="B9653" s="10">
        <v>2020</v>
      </c>
      <c r="C9653" s="10" t="s">
        <v>45</v>
      </c>
      <c r="D9653" s="10" t="s">
        <v>42</v>
      </c>
      <c r="E9653" s="10" t="s">
        <v>24</v>
      </c>
      <c r="F9653" s="10" t="s">
        <v>25</v>
      </c>
      <c r="G9653" s="10" t="s">
        <v>38</v>
      </c>
      <c r="H9653" s="10" t="s">
        <v>20</v>
      </c>
      <c r="I9653" s="10" t="s">
        <v>28</v>
      </c>
      <c r="O9653" s="10">
        <f t="shared" si="150"/>
        <v>1</v>
      </c>
    </row>
    <row r="9654" spans="2:15" x14ac:dyDescent="0.3">
      <c r="B9654" s="10">
        <v>2024</v>
      </c>
      <c r="C9654" s="10" t="s">
        <v>41</v>
      </c>
      <c r="D9654" s="10" t="s">
        <v>16</v>
      </c>
      <c r="E9654" s="10" t="s">
        <v>17</v>
      </c>
      <c r="F9654" s="10" t="s">
        <v>18</v>
      </c>
      <c r="G9654" s="10" t="s">
        <v>44</v>
      </c>
      <c r="H9654" s="10" t="s">
        <v>34</v>
      </c>
      <c r="I9654" s="10" t="s">
        <v>28</v>
      </c>
      <c r="O9654" s="10">
        <f t="shared" si="150"/>
        <v>1</v>
      </c>
    </row>
    <row r="9655" spans="2:15" x14ac:dyDescent="0.3">
      <c r="B9655" s="10">
        <v>2023</v>
      </c>
      <c r="C9655" s="10" t="s">
        <v>43</v>
      </c>
      <c r="D9655" s="10" t="s">
        <v>31</v>
      </c>
      <c r="E9655" s="10" t="s">
        <v>17</v>
      </c>
      <c r="F9655" s="10" t="s">
        <v>30</v>
      </c>
      <c r="G9655" s="10" t="s">
        <v>38</v>
      </c>
      <c r="H9655" s="10" t="s">
        <v>39</v>
      </c>
      <c r="I9655" s="10" t="s">
        <v>34</v>
      </c>
      <c r="O9655" s="10">
        <f t="shared" si="150"/>
        <v>1</v>
      </c>
    </row>
    <row r="9656" spans="2:15" x14ac:dyDescent="0.3">
      <c r="B9656" s="10">
        <v>2025</v>
      </c>
      <c r="C9656" s="10" t="s">
        <v>29</v>
      </c>
      <c r="D9656" s="10" t="s">
        <v>37</v>
      </c>
      <c r="E9656" s="10" t="s">
        <v>35</v>
      </c>
      <c r="F9656" s="10" t="s">
        <v>25</v>
      </c>
      <c r="G9656" s="10" t="s">
        <v>32</v>
      </c>
      <c r="H9656" s="10" t="s">
        <v>27</v>
      </c>
      <c r="I9656" s="10" t="s">
        <v>34</v>
      </c>
      <c r="O9656" s="10">
        <f t="shared" si="150"/>
        <v>1</v>
      </c>
    </row>
    <row r="9657" spans="2:15" x14ac:dyDescent="0.3">
      <c r="B9657" s="10">
        <v>2024</v>
      </c>
      <c r="C9657" s="10" t="s">
        <v>15</v>
      </c>
      <c r="D9657" s="10" t="s">
        <v>33</v>
      </c>
      <c r="E9657" s="10" t="s">
        <v>17</v>
      </c>
      <c r="F9657" s="10" t="s">
        <v>18</v>
      </c>
      <c r="G9657" s="10" t="s">
        <v>38</v>
      </c>
      <c r="H9657" s="10" t="s">
        <v>20</v>
      </c>
      <c r="I9657" s="10" t="s">
        <v>28</v>
      </c>
      <c r="O9657" s="10">
        <f t="shared" si="150"/>
        <v>1</v>
      </c>
    </row>
    <row r="9658" spans="2:15" x14ac:dyDescent="0.3">
      <c r="B9658" s="10">
        <v>2021</v>
      </c>
      <c r="C9658" s="10" t="s">
        <v>41</v>
      </c>
      <c r="D9658" s="10" t="s">
        <v>16</v>
      </c>
      <c r="E9658" s="10" t="s">
        <v>17</v>
      </c>
      <c r="F9658" s="10" t="s">
        <v>25</v>
      </c>
      <c r="G9658" s="10" t="s">
        <v>26</v>
      </c>
      <c r="H9658" s="10" t="s">
        <v>27</v>
      </c>
      <c r="I9658" s="10" t="s">
        <v>28</v>
      </c>
      <c r="O9658" s="10">
        <f t="shared" si="150"/>
        <v>1</v>
      </c>
    </row>
    <row r="9659" spans="2:15" x14ac:dyDescent="0.3">
      <c r="B9659" s="10">
        <v>2020</v>
      </c>
      <c r="C9659" s="10" t="s">
        <v>36</v>
      </c>
      <c r="D9659" s="10" t="s">
        <v>16</v>
      </c>
      <c r="E9659" s="10" t="s">
        <v>35</v>
      </c>
      <c r="F9659" s="10" t="s">
        <v>30</v>
      </c>
      <c r="G9659" s="10" t="s">
        <v>32</v>
      </c>
      <c r="H9659" s="10" t="s">
        <v>39</v>
      </c>
      <c r="I9659" s="10" t="s">
        <v>28</v>
      </c>
      <c r="O9659" s="10">
        <f t="shared" si="150"/>
        <v>1</v>
      </c>
    </row>
    <row r="9660" spans="2:15" x14ac:dyDescent="0.3">
      <c r="B9660" s="10">
        <v>2025</v>
      </c>
      <c r="C9660" s="10" t="s">
        <v>29</v>
      </c>
      <c r="D9660" s="10" t="s">
        <v>37</v>
      </c>
      <c r="E9660" s="10" t="s">
        <v>17</v>
      </c>
      <c r="F9660" s="10" t="s">
        <v>30</v>
      </c>
      <c r="G9660" s="10" t="s">
        <v>19</v>
      </c>
      <c r="H9660" s="10" t="s">
        <v>39</v>
      </c>
      <c r="I9660" s="10" t="s">
        <v>34</v>
      </c>
      <c r="O9660" s="10">
        <f t="shared" si="150"/>
        <v>1</v>
      </c>
    </row>
    <row r="9661" spans="2:15" x14ac:dyDescent="0.3">
      <c r="B9661" s="10">
        <v>2021</v>
      </c>
      <c r="C9661" s="10" t="s">
        <v>41</v>
      </c>
      <c r="D9661" s="10" t="s">
        <v>16</v>
      </c>
      <c r="E9661" s="10" t="s">
        <v>35</v>
      </c>
      <c r="F9661" s="10" t="s">
        <v>25</v>
      </c>
      <c r="G9661" s="10" t="s">
        <v>44</v>
      </c>
      <c r="H9661" s="10" t="s">
        <v>27</v>
      </c>
      <c r="I9661" s="10" t="s">
        <v>21</v>
      </c>
      <c r="O9661" s="10">
        <f t="shared" si="150"/>
        <v>1</v>
      </c>
    </row>
    <row r="9662" spans="2:15" x14ac:dyDescent="0.3">
      <c r="B9662" s="10">
        <v>2021</v>
      </c>
      <c r="C9662" s="10" t="s">
        <v>36</v>
      </c>
      <c r="D9662" s="10" t="s">
        <v>16</v>
      </c>
      <c r="E9662" s="10" t="s">
        <v>24</v>
      </c>
      <c r="F9662" s="10" t="s">
        <v>18</v>
      </c>
      <c r="G9662" s="10" t="s">
        <v>26</v>
      </c>
      <c r="H9662" s="10" t="s">
        <v>39</v>
      </c>
      <c r="I9662" s="10" t="s">
        <v>21</v>
      </c>
      <c r="O9662" s="10">
        <f t="shared" si="150"/>
        <v>1</v>
      </c>
    </row>
    <row r="9663" spans="2:15" x14ac:dyDescent="0.3">
      <c r="B9663" s="10">
        <v>2026</v>
      </c>
      <c r="C9663" s="10" t="s">
        <v>22</v>
      </c>
      <c r="D9663" s="10" t="s">
        <v>31</v>
      </c>
      <c r="E9663" s="10" t="s">
        <v>17</v>
      </c>
      <c r="F9663" s="10" t="s">
        <v>25</v>
      </c>
      <c r="G9663" s="10" t="s">
        <v>44</v>
      </c>
      <c r="H9663" s="10" t="s">
        <v>20</v>
      </c>
      <c r="I9663" s="10" t="s">
        <v>28</v>
      </c>
      <c r="O9663" s="10">
        <f t="shared" si="150"/>
        <v>1</v>
      </c>
    </row>
    <row r="9664" spans="2:15" x14ac:dyDescent="0.3">
      <c r="B9664" s="10">
        <v>2023</v>
      </c>
      <c r="C9664" s="10" t="s">
        <v>22</v>
      </c>
      <c r="D9664" s="10" t="s">
        <v>16</v>
      </c>
      <c r="E9664" s="10" t="s">
        <v>35</v>
      </c>
      <c r="F9664" s="10" t="s">
        <v>18</v>
      </c>
      <c r="G9664" s="10" t="s">
        <v>26</v>
      </c>
      <c r="H9664" s="10" t="s">
        <v>20</v>
      </c>
      <c r="I9664" s="10" t="s">
        <v>34</v>
      </c>
      <c r="O9664" s="10">
        <f t="shared" si="150"/>
        <v>1</v>
      </c>
    </row>
    <row r="9665" spans="2:15" x14ac:dyDescent="0.3">
      <c r="B9665" s="10">
        <v>2020</v>
      </c>
      <c r="C9665" s="10" t="s">
        <v>43</v>
      </c>
      <c r="D9665" s="10" t="s">
        <v>31</v>
      </c>
      <c r="E9665" s="10" t="s">
        <v>24</v>
      </c>
      <c r="F9665" s="10" t="s">
        <v>25</v>
      </c>
      <c r="G9665" s="10" t="s">
        <v>38</v>
      </c>
      <c r="H9665" s="10" t="s">
        <v>20</v>
      </c>
      <c r="I9665" s="10" t="s">
        <v>34</v>
      </c>
      <c r="O9665" s="10">
        <f t="shared" si="150"/>
        <v>1</v>
      </c>
    </row>
    <row r="9666" spans="2:15" x14ac:dyDescent="0.3">
      <c r="B9666" s="10">
        <v>2026</v>
      </c>
      <c r="C9666" s="10" t="s">
        <v>43</v>
      </c>
      <c r="D9666" s="10" t="s">
        <v>16</v>
      </c>
      <c r="E9666" s="10" t="s">
        <v>17</v>
      </c>
      <c r="F9666" s="10" t="s">
        <v>30</v>
      </c>
      <c r="G9666" s="10" t="s">
        <v>26</v>
      </c>
      <c r="H9666" s="10" t="s">
        <v>20</v>
      </c>
      <c r="I9666" s="10" t="s">
        <v>34</v>
      </c>
      <c r="O9666" s="10">
        <f t="shared" si="150"/>
        <v>1</v>
      </c>
    </row>
    <row r="9667" spans="2:15" x14ac:dyDescent="0.3">
      <c r="B9667" s="10">
        <v>2026</v>
      </c>
      <c r="C9667" s="10" t="s">
        <v>22</v>
      </c>
      <c r="D9667" s="10" t="s">
        <v>23</v>
      </c>
      <c r="E9667" s="10" t="s">
        <v>24</v>
      </c>
      <c r="F9667" s="10" t="s">
        <v>18</v>
      </c>
      <c r="G9667" s="10" t="s">
        <v>40</v>
      </c>
      <c r="H9667" s="10" t="s">
        <v>39</v>
      </c>
      <c r="I9667" s="10" t="s">
        <v>34</v>
      </c>
      <c r="O9667" s="10">
        <f t="shared" si="150"/>
        <v>1</v>
      </c>
    </row>
    <row r="9668" spans="2:15" x14ac:dyDescent="0.3">
      <c r="B9668" s="10">
        <v>2023</v>
      </c>
      <c r="C9668" s="10" t="s">
        <v>15</v>
      </c>
      <c r="D9668" s="10" t="s">
        <v>31</v>
      </c>
      <c r="E9668" s="10" t="s">
        <v>17</v>
      </c>
      <c r="F9668" s="10" t="s">
        <v>30</v>
      </c>
      <c r="G9668" s="10" t="s">
        <v>26</v>
      </c>
      <c r="H9668" s="10" t="s">
        <v>27</v>
      </c>
      <c r="I9668" s="10" t="s">
        <v>28</v>
      </c>
      <c r="O9668" s="10">
        <f t="shared" si="150"/>
        <v>1</v>
      </c>
    </row>
    <row r="9669" spans="2:15" x14ac:dyDescent="0.3">
      <c r="B9669" s="10">
        <v>2023</v>
      </c>
      <c r="C9669" s="10" t="s">
        <v>15</v>
      </c>
      <c r="D9669" s="10" t="s">
        <v>31</v>
      </c>
      <c r="E9669" s="10" t="s">
        <v>17</v>
      </c>
      <c r="F9669" s="10" t="s">
        <v>30</v>
      </c>
      <c r="G9669" s="10" t="s">
        <v>44</v>
      </c>
      <c r="H9669" s="10" t="s">
        <v>34</v>
      </c>
      <c r="I9669" s="10" t="s">
        <v>28</v>
      </c>
      <c r="O9669" s="10">
        <f t="shared" ref="O9669:O9732" si="151">SUBTOTAL(103,B9669)</f>
        <v>1</v>
      </c>
    </row>
    <row r="9670" spans="2:15" x14ac:dyDescent="0.3">
      <c r="B9670" s="10">
        <v>2025</v>
      </c>
      <c r="C9670" s="10" t="s">
        <v>15</v>
      </c>
      <c r="D9670" s="10" t="s">
        <v>33</v>
      </c>
      <c r="E9670" s="10" t="s">
        <v>17</v>
      </c>
      <c r="F9670" s="10" t="s">
        <v>30</v>
      </c>
      <c r="G9670" s="10" t="s">
        <v>38</v>
      </c>
      <c r="H9670" s="10" t="s">
        <v>20</v>
      </c>
      <c r="I9670" s="10" t="s">
        <v>21</v>
      </c>
      <c r="O9670" s="10">
        <f t="shared" si="151"/>
        <v>1</v>
      </c>
    </row>
    <row r="9671" spans="2:15" x14ac:dyDescent="0.3">
      <c r="B9671" s="10">
        <v>2026</v>
      </c>
      <c r="C9671" s="10" t="s">
        <v>36</v>
      </c>
      <c r="D9671" s="10" t="s">
        <v>33</v>
      </c>
      <c r="E9671" s="10" t="s">
        <v>24</v>
      </c>
      <c r="F9671" s="10" t="s">
        <v>30</v>
      </c>
      <c r="G9671" s="10" t="s">
        <v>40</v>
      </c>
      <c r="H9671" s="10" t="s">
        <v>34</v>
      </c>
      <c r="I9671" s="10" t="s">
        <v>28</v>
      </c>
      <c r="O9671" s="10">
        <f t="shared" si="151"/>
        <v>1</v>
      </c>
    </row>
    <row r="9672" spans="2:15" x14ac:dyDescent="0.3">
      <c r="B9672" s="10">
        <v>2026</v>
      </c>
      <c r="C9672" s="10" t="s">
        <v>22</v>
      </c>
      <c r="D9672" s="10" t="s">
        <v>33</v>
      </c>
      <c r="E9672" s="10" t="s">
        <v>24</v>
      </c>
      <c r="F9672" s="10" t="s">
        <v>18</v>
      </c>
      <c r="G9672" s="10" t="s">
        <v>40</v>
      </c>
      <c r="H9672" s="10" t="s">
        <v>39</v>
      </c>
      <c r="I9672" s="10" t="s">
        <v>21</v>
      </c>
      <c r="O9672" s="10">
        <f t="shared" si="151"/>
        <v>1</v>
      </c>
    </row>
    <row r="9673" spans="2:15" x14ac:dyDescent="0.3">
      <c r="B9673" s="10">
        <v>2021</v>
      </c>
      <c r="C9673" s="10" t="s">
        <v>29</v>
      </c>
      <c r="D9673" s="10" t="s">
        <v>16</v>
      </c>
      <c r="E9673" s="10" t="s">
        <v>35</v>
      </c>
      <c r="F9673" s="10" t="s">
        <v>25</v>
      </c>
      <c r="G9673" s="10" t="s">
        <v>44</v>
      </c>
      <c r="H9673" s="10" t="s">
        <v>27</v>
      </c>
      <c r="I9673" s="10" t="s">
        <v>28</v>
      </c>
      <c r="O9673" s="10">
        <f t="shared" si="151"/>
        <v>1</v>
      </c>
    </row>
    <row r="9674" spans="2:15" x14ac:dyDescent="0.3">
      <c r="B9674" s="10">
        <v>2021</v>
      </c>
      <c r="C9674" s="10" t="s">
        <v>36</v>
      </c>
      <c r="D9674" s="10" t="s">
        <v>23</v>
      </c>
      <c r="E9674" s="10" t="s">
        <v>24</v>
      </c>
      <c r="F9674" s="10" t="s">
        <v>18</v>
      </c>
      <c r="G9674" s="10" t="s">
        <v>26</v>
      </c>
      <c r="H9674" s="10" t="s">
        <v>20</v>
      </c>
      <c r="I9674" s="10" t="s">
        <v>34</v>
      </c>
      <c r="O9674" s="10">
        <f t="shared" si="151"/>
        <v>1</v>
      </c>
    </row>
    <row r="9675" spans="2:15" x14ac:dyDescent="0.3">
      <c r="B9675" s="10">
        <v>2025</v>
      </c>
      <c r="C9675" s="10" t="s">
        <v>43</v>
      </c>
      <c r="D9675" s="10" t="s">
        <v>16</v>
      </c>
      <c r="E9675" s="10" t="s">
        <v>17</v>
      </c>
      <c r="F9675" s="10" t="s">
        <v>25</v>
      </c>
      <c r="G9675" s="10" t="s">
        <v>44</v>
      </c>
      <c r="H9675" s="10" t="s">
        <v>27</v>
      </c>
      <c r="I9675" s="10" t="s">
        <v>28</v>
      </c>
      <c r="O9675" s="10">
        <f t="shared" si="151"/>
        <v>1</v>
      </c>
    </row>
    <row r="9676" spans="2:15" x14ac:dyDescent="0.3">
      <c r="B9676" s="10">
        <v>2021</v>
      </c>
      <c r="C9676" s="10" t="s">
        <v>29</v>
      </c>
      <c r="D9676" s="10" t="s">
        <v>23</v>
      </c>
      <c r="E9676" s="10" t="s">
        <v>17</v>
      </c>
      <c r="F9676" s="10" t="s">
        <v>30</v>
      </c>
      <c r="G9676" s="10" t="s">
        <v>44</v>
      </c>
      <c r="H9676" s="10" t="s">
        <v>34</v>
      </c>
      <c r="I9676" s="10" t="s">
        <v>21</v>
      </c>
      <c r="O9676" s="10">
        <f t="shared" si="151"/>
        <v>1</v>
      </c>
    </row>
    <row r="9677" spans="2:15" x14ac:dyDescent="0.3">
      <c r="B9677" s="10">
        <v>2026</v>
      </c>
      <c r="C9677" s="10" t="s">
        <v>22</v>
      </c>
      <c r="D9677" s="10" t="s">
        <v>33</v>
      </c>
      <c r="E9677" s="10" t="s">
        <v>17</v>
      </c>
      <c r="F9677" s="10" t="s">
        <v>30</v>
      </c>
      <c r="G9677" s="10" t="s">
        <v>44</v>
      </c>
      <c r="H9677" s="10" t="s">
        <v>39</v>
      </c>
      <c r="I9677" s="10" t="s">
        <v>34</v>
      </c>
      <c r="O9677" s="10">
        <f t="shared" si="151"/>
        <v>1</v>
      </c>
    </row>
    <row r="9678" spans="2:15" x14ac:dyDescent="0.3">
      <c r="B9678" s="10">
        <v>2026</v>
      </c>
      <c r="C9678" s="10" t="s">
        <v>43</v>
      </c>
      <c r="D9678" s="10" t="s">
        <v>16</v>
      </c>
      <c r="E9678" s="10" t="s">
        <v>17</v>
      </c>
      <c r="F9678" s="10" t="s">
        <v>25</v>
      </c>
      <c r="G9678" s="10" t="s">
        <v>19</v>
      </c>
      <c r="H9678" s="10" t="s">
        <v>27</v>
      </c>
      <c r="I9678" s="10" t="s">
        <v>34</v>
      </c>
      <c r="O9678" s="10">
        <f t="shared" si="151"/>
        <v>1</v>
      </c>
    </row>
    <row r="9679" spans="2:15" x14ac:dyDescent="0.3">
      <c r="B9679" s="10">
        <v>2021</v>
      </c>
      <c r="C9679" s="10" t="s">
        <v>43</v>
      </c>
      <c r="D9679" s="10" t="s">
        <v>37</v>
      </c>
      <c r="E9679" s="10" t="s">
        <v>35</v>
      </c>
      <c r="F9679" s="10" t="s">
        <v>18</v>
      </c>
      <c r="G9679" s="10" t="s">
        <v>44</v>
      </c>
      <c r="H9679" s="10" t="s">
        <v>39</v>
      </c>
      <c r="I9679" s="10" t="s">
        <v>28</v>
      </c>
      <c r="O9679" s="10">
        <f t="shared" si="151"/>
        <v>1</v>
      </c>
    </row>
    <row r="9680" spans="2:15" x14ac:dyDescent="0.3">
      <c r="B9680" s="10">
        <v>2025</v>
      </c>
      <c r="C9680" s="10" t="s">
        <v>15</v>
      </c>
      <c r="D9680" s="10" t="s">
        <v>42</v>
      </c>
      <c r="E9680" s="10" t="s">
        <v>24</v>
      </c>
      <c r="F9680" s="10" t="s">
        <v>18</v>
      </c>
      <c r="G9680" s="10" t="s">
        <v>19</v>
      </c>
      <c r="H9680" s="10" t="s">
        <v>27</v>
      </c>
      <c r="I9680" s="10" t="s">
        <v>21</v>
      </c>
      <c r="O9680" s="10">
        <f t="shared" si="151"/>
        <v>1</v>
      </c>
    </row>
    <row r="9681" spans="2:15" x14ac:dyDescent="0.3">
      <c r="B9681" s="10">
        <v>2022</v>
      </c>
      <c r="C9681" s="10" t="s">
        <v>45</v>
      </c>
      <c r="D9681" s="10" t="s">
        <v>42</v>
      </c>
      <c r="E9681" s="10" t="s">
        <v>17</v>
      </c>
      <c r="F9681" s="10" t="s">
        <v>18</v>
      </c>
      <c r="G9681" s="10" t="s">
        <v>32</v>
      </c>
      <c r="H9681" s="10" t="s">
        <v>27</v>
      </c>
      <c r="I9681" s="10" t="s">
        <v>21</v>
      </c>
      <c r="O9681" s="10">
        <f t="shared" si="151"/>
        <v>1</v>
      </c>
    </row>
    <row r="9682" spans="2:15" x14ac:dyDescent="0.3">
      <c r="B9682" s="10">
        <v>2021</v>
      </c>
      <c r="C9682" s="10" t="s">
        <v>36</v>
      </c>
      <c r="D9682" s="10" t="s">
        <v>37</v>
      </c>
      <c r="E9682" s="10" t="s">
        <v>17</v>
      </c>
      <c r="F9682" s="10" t="s">
        <v>25</v>
      </c>
      <c r="G9682" s="10" t="s">
        <v>38</v>
      </c>
      <c r="H9682" s="10" t="s">
        <v>34</v>
      </c>
      <c r="I9682" s="10" t="s">
        <v>34</v>
      </c>
      <c r="O9682" s="10">
        <f t="shared" si="151"/>
        <v>1</v>
      </c>
    </row>
    <row r="9683" spans="2:15" x14ac:dyDescent="0.3">
      <c r="B9683" s="10">
        <v>2024</v>
      </c>
      <c r="C9683" s="10" t="s">
        <v>29</v>
      </c>
      <c r="D9683" s="10" t="s">
        <v>42</v>
      </c>
      <c r="E9683" s="10" t="s">
        <v>24</v>
      </c>
      <c r="F9683" s="10" t="s">
        <v>18</v>
      </c>
      <c r="G9683" s="10" t="s">
        <v>38</v>
      </c>
      <c r="H9683" s="10" t="s">
        <v>20</v>
      </c>
      <c r="I9683" s="10" t="s">
        <v>21</v>
      </c>
      <c r="O9683" s="10">
        <f t="shared" si="151"/>
        <v>1</v>
      </c>
    </row>
    <row r="9684" spans="2:15" x14ac:dyDescent="0.3">
      <c r="B9684" s="10">
        <v>2026</v>
      </c>
      <c r="C9684" s="10" t="s">
        <v>15</v>
      </c>
      <c r="D9684" s="10" t="s">
        <v>42</v>
      </c>
      <c r="E9684" s="10" t="s">
        <v>24</v>
      </c>
      <c r="F9684" s="10" t="s">
        <v>25</v>
      </c>
      <c r="G9684" s="10" t="s">
        <v>19</v>
      </c>
      <c r="H9684" s="10" t="s">
        <v>34</v>
      </c>
      <c r="I9684" s="10" t="s">
        <v>21</v>
      </c>
      <c r="O9684" s="10">
        <f t="shared" si="151"/>
        <v>1</v>
      </c>
    </row>
    <row r="9685" spans="2:15" x14ac:dyDescent="0.3">
      <c r="B9685" s="10">
        <v>2022</v>
      </c>
      <c r="C9685" s="10" t="s">
        <v>41</v>
      </c>
      <c r="D9685" s="10" t="s">
        <v>23</v>
      </c>
      <c r="E9685" s="10" t="s">
        <v>35</v>
      </c>
      <c r="F9685" s="10" t="s">
        <v>18</v>
      </c>
      <c r="G9685" s="10" t="s">
        <v>32</v>
      </c>
      <c r="H9685" s="10" t="s">
        <v>34</v>
      </c>
      <c r="I9685" s="10" t="s">
        <v>34</v>
      </c>
      <c r="O9685" s="10">
        <f t="shared" si="151"/>
        <v>1</v>
      </c>
    </row>
    <row r="9686" spans="2:15" x14ac:dyDescent="0.3">
      <c r="B9686" s="10">
        <v>2024</v>
      </c>
      <c r="C9686" s="10" t="s">
        <v>22</v>
      </c>
      <c r="D9686" s="10" t="s">
        <v>23</v>
      </c>
      <c r="E9686" s="10" t="s">
        <v>24</v>
      </c>
      <c r="F9686" s="10" t="s">
        <v>25</v>
      </c>
      <c r="G9686" s="10" t="s">
        <v>44</v>
      </c>
      <c r="H9686" s="10" t="s">
        <v>34</v>
      </c>
      <c r="I9686" s="10" t="s">
        <v>21</v>
      </c>
      <c r="O9686" s="10">
        <f t="shared" si="151"/>
        <v>1</v>
      </c>
    </row>
    <row r="9687" spans="2:15" x14ac:dyDescent="0.3">
      <c r="B9687" s="10">
        <v>2023</v>
      </c>
      <c r="C9687" s="10" t="s">
        <v>15</v>
      </c>
      <c r="D9687" s="10" t="s">
        <v>31</v>
      </c>
      <c r="E9687" s="10" t="s">
        <v>35</v>
      </c>
      <c r="F9687" s="10" t="s">
        <v>30</v>
      </c>
      <c r="G9687" s="10" t="s">
        <v>26</v>
      </c>
      <c r="H9687" s="10" t="s">
        <v>34</v>
      </c>
      <c r="I9687" s="10" t="s">
        <v>28</v>
      </c>
      <c r="O9687" s="10">
        <f t="shared" si="151"/>
        <v>1</v>
      </c>
    </row>
    <row r="9688" spans="2:15" x14ac:dyDescent="0.3">
      <c r="B9688" s="10">
        <v>2022</v>
      </c>
      <c r="C9688" s="10" t="s">
        <v>43</v>
      </c>
      <c r="D9688" s="10" t="s">
        <v>42</v>
      </c>
      <c r="E9688" s="10" t="s">
        <v>35</v>
      </c>
      <c r="F9688" s="10" t="s">
        <v>18</v>
      </c>
      <c r="G9688" s="10" t="s">
        <v>19</v>
      </c>
      <c r="H9688" s="10" t="s">
        <v>39</v>
      </c>
      <c r="I9688" s="10" t="s">
        <v>34</v>
      </c>
      <c r="O9688" s="10">
        <f t="shared" si="151"/>
        <v>1</v>
      </c>
    </row>
    <row r="9689" spans="2:15" x14ac:dyDescent="0.3">
      <c r="B9689" s="10">
        <v>2026</v>
      </c>
      <c r="C9689" s="10" t="s">
        <v>22</v>
      </c>
      <c r="D9689" s="10" t="s">
        <v>31</v>
      </c>
      <c r="E9689" s="10" t="s">
        <v>17</v>
      </c>
      <c r="F9689" s="10" t="s">
        <v>30</v>
      </c>
      <c r="G9689" s="10" t="s">
        <v>38</v>
      </c>
      <c r="H9689" s="10" t="s">
        <v>39</v>
      </c>
      <c r="I9689" s="10" t="s">
        <v>34</v>
      </c>
      <c r="O9689" s="10">
        <f t="shared" si="151"/>
        <v>1</v>
      </c>
    </row>
    <row r="9690" spans="2:15" x14ac:dyDescent="0.3">
      <c r="B9690" s="10">
        <v>2024</v>
      </c>
      <c r="C9690" s="10" t="s">
        <v>29</v>
      </c>
      <c r="D9690" s="10" t="s">
        <v>16</v>
      </c>
      <c r="E9690" s="10" t="s">
        <v>17</v>
      </c>
      <c r="F9690" s="10" t="s">
        <v>25</v>
      </c>
      <c r="G9690" s="10" t="s">
        <v>40</v>
      </c>
      <c r="H9690" s="10" t="s">
        <v>27</v>
      </c>
      <c r="I9690" s="10" t="s">
        <v>28</v>
      </c>
      <c r="O9690" s="10">
        <f t="shared" si="151"/>
        <v>1</v>
      </c>
    </row>
    <row r="9691" spans="2:15" x14ac:dyDescent="0.3">
      <c r="B9691" s="10">
        <v>2025</v>
      </c>
      <c r="C9691" s="10" t="s">
        <v>29</v>
      </c>
      <c r="D9691" s="10" t="s">
        <v>31</v>
      </c>
      <c r="E9691" s="10" t="s">
        <v>35</v>
      </c>
      <c r="F9691" s="10" t="s">
        <v>30</v>
      </c>
      <c r="G9691" s="10" t="s">
        <v>40</v>
      </c>
      <c r="H9691" s="10" t="s">
        <v>20</v>
      </c>
      <c r="I9691" s="10" t="s">
        <v>28</v>
      </c>
      <c r="O9691" s="10">
        <f t="shared" si="151"/>
        <v>1</v>
      </c>
    </row>
    <row r="9692" spans="2:15" x14ac:dyDescent="0.3">
      <c r="B9692" s="10">
        <v>2021</v>
      </c>
      <c r="C9692" s="10" t="s">
        <v>36</v>
      </c>
      <c r="D9692" s="10" t="s">
        <v>23</v>
      </c>
      <c r="E9692" s="10" t="s">
        <v>17</v>
      </c>
      <c r="F9692" s="10" t="s">
        <v>18</v>
      </c>
      <c r="G9692" s="10" t="s">
        <v>32</v>
      </c>
      <c r="H9692" s="10" t="s">
        <v>27</v>
      </c>
      <c r="I9692" s="10" t="s">
        <v>28</v>
      </c>
      <c r="O9692" s="10">
        <f t="shared" si="151"/>
        <v>1</v>
      </c>
    </row>
    <row r="9693" spans="2:15" x14ac:dyDescent="0.3">
      <c r="B9693" s="10">
        <v>2021</v>
      </c>
      <c r="C9693" s="10" t="s">
        <v>43</v>
      </c>
      <c r="D9693" s="10" t="s">
        <v>23</v>
      </c>
      <c r="E9693" s="10" t="s">
        <v>24</v>
      </c>
      <c r="F9693" s="10" t="s">
        <v>25</v>
      </c>
      <c r="G9693" s="10" t="s">
        <v>44</v>
      </c>
      <c r="H9693" s="10" t="s">
        <v>20</v>
      </c>
      <c r="I9693" s="10" t="s">
        <v>34</v>
      </c>
      <c r="O9693" s="10">
        <f t="shared" si="151"/>
        <v>1</v>
      </c>
    </row>
    <row r="9694" spans="2:15" x14ac:dyDescent="0.3">
      <c r="B9694" s="10">
        <v>2023</v>
      </c>
      <c r="C9694" s="10" t="s">
        <v>45</v>
      </c>
      <c r="D9694" s="10" t="s">
        <v>23</v>
      </c>
      <c r="E9694" s="10" t="s">
        <v>24</v>
      </c>
      <c r="F9694" s="10" t="s">
        <v>30</v>
      </c>
      <c r="G9694" s="10" t="s">
        <v>38</v>
      </c>
      <c r="H9694" s="10" t="s">
        <v>27</v>
      </c>
      <c r="I9694" s="10" t="s">
        <v>28</v>
      </c>
      <c r="O9694" s="10">
        <f t="shared" si="151"/>
        <v>1</v>
      </c>
    </row>
    <row r="9695" spans="2:15" x14ac:dyDescent="0.3">
      <c r="B9695" s="10">
        <v>2021</v>
      </c>
      <c r="C9695" s="10" t="s">
        <v>43</v>
      </c>
      <c r="D9695" s="10" t="s">
        <v>33</v>
      </c>
      <c r="E9695" s="10" t="s">
        <v>17</v>
      </c>
      <c r="F9695" s="10" t="s">
        <v>25</v>
      </c>
      <c r="G9695" s="10" t="s">
        <v>44</v>
      </c>
      <c r="H9695" s="10" t="s">
        <v>39</v>
      </c>
      <c r="I9695" s="10" t="s">
        <v>28</v>
      </c>
      <c r="O9695" s="10">
        <f t="shared" si="151"/>
        <v>1</v>
      </c>
    </row>
    <row r="9696" spans="2:15" x14ac:dyDescent="0.3">
      <c r="B9696" s="10">
        <v>2020</v>
      </c>
      <c r="C9696" s="10" t="s">
        <v>36</v>
      </c>
      <c r="D9696" s="10" t="s">
        <v>33</v>
      </c>
      <c r="E9696" s="10" t="s">
        <v>35</v>
      </c>
      <c r="F9696" s="10" t="s">
        <v>25</v>
      </c>
      <c r="G9696" s="10" t="s">
        <v>32</v>
      </c>
      <c r="H9696" s="10" t="s">
        <v>39</v>
      </c>
      <c r="I9696" s="10" t="s">
        <v>28</v>
      </c>
      <c r="O9696" s="10">
        <f t="shared" si="151"/>
        <v>1</v>
      </c>
    </row>
    <row r="9697" spans="2:15" x14ac:dyDescent="0.3">
      <c r="B9697" s="10">
        <v>2024</v>
      </c>
      <c r="C9697" s="10" t="s">
        <v>41</v>
      </c>
      <c r="D9697" s="10" t="s">
        <v>23</v>
      </c>
      <c r="E9697" s="10" t="s">
        <v>24</v>
      </c>
      <c r="F9697" s="10" t="s">
        <v>18</v>
      </c>
      <c r="G9697" s="10" t="s">
        <v>38</v>
      </c>
      <c r="H9697" s="10" t="s">
        <v>39</v>
      </c>
      <c r="I9697" s="10" t="s">
        <v>34</v>
      </c>
      <c r="O9697" s="10">
        <f t="shared" si="151"/>
        <v>1</v>
      </c>
    </row>
    <row r="9698" spans="2:15" x14ac:dyDescent="0.3">
      <c r="B9698" s="10">
        <v>2024</v>
      </c>
      <c r="C9698" s="10" t="s">
        <v>15</v>
      </c>
      <c r="D9698" s="10" t="s">
        <v>33</v>
      </c>
      <c r="E9698" s="10" t="s">
        <v>17</v>
      </c>
      <c r="F9698" s="10" t="s">
        <v>30</v>
      </c>
      <c r="G9698" s="10" t="s">
        <v>40</v>
      </c>
      <c r="H9698" s="10" t="s">
        <v>34</v>
      </c>
      <c r="I9698" s="10" t="s">
        <v>34</v>
      </c>
      <c r="O9698" s="10">
        <f t="shared" si="151"/>
        <v>1</v>
      </c>
    </row>
    <row r="9699" spans="2:15" x14ac:dyDescent="0.3">
      <c r="B9699" s="10">
        <v>2021</v>
      </c>
      <c r="C9699" s="10" t="s">
        <v>36</v>
      </c>
      <c r="D9699" s="10" t="s">
        <v>37</v>
      </c>
      <c r="E9699" s="10" t="s">
        <v>35</v>
      </c>
      <c r="F9699" s="10" t="s">
        <v>30</v>
      </c>
      <c r="G9699" s="10" t="s">
        <v>26</v>
      </c>
      <c r="H9699" s="10" t="s">
        <v>39</v>
      </c>
      <c r="I9699" s="10" t="s">
        <v>21</v>
      </c>
      <c r="O9699" s="10">
        <f t="shared" si="151"/>
        <v>1</v>
      </c>
    </row>
    <row r="9700" spans="2:15" x14ac:dyDescent="0.3">
      <c r="B9700" s="10">
        <v>2022</v>
      </c>
      <c r="C9700" s="10" t="s">
        <v>41</v>
      </c>
      <c r="D9700" s="10" t="s">
        <v>23</v>
      </c>
      <c r="E9700" s="10" t="s">
        <v>35</v>
      </c>
      <c r="F9700" s="10" t="s">
        <v>25</v>
      </c>
      <c r="G9700" s="10" t="s">
        <v>44</v>
      </c>
      <c r="H9700" s="10" t="s">
        <v>20</v>
      </c>
      <c r="I9700" s="10" t="s">
        <v>21</v>
      </c>
      <c r="O9700" s="10">
        <f t="shared" si="151"/>
        <v>1</v>
      </c>
    </row>
    <row r="9701" spans="2:15" x14ac:dyDescent="0.3">
      <c r="B9701" s="10">
        <v>2023</v>
      </c>
      <c r="C9701" s="10" t="s">
        <v>43</v>
      </c>
      <c r="D9701" s="10" t="s">
        <v>31</v>
      </c>
      <c r="E9701" s="10" t="s">
        <v>24</v>
      </c>
      <c r="F9701" s="10" t="s">
        <v>18</v>
      </c>
      <c r="G9701" s="10" t="s">
        <v>26</v>
      </c>
      <c r="H9701" s="10" t="s">
        <v>20</v>
      </c>
      <c r="I9701" s="10" t="s">
        <v>21</v>
      </c>
      <c r="O9701" s="10">
        <f t="shared" si="151"/>
        <v>1</v>
      </c>
    </row>
    <row r="9702" spans="2:15" x14ac:dyDescent="0.3">
      <c r="B9702" s="10">
        <v>2022</v>
      </c>
      <c r="C9702" s="10" t="s">
        <v>45</v>
      </c>
      <c r="D9702" s="10" t="s">
        <v>23</v>
      </c>
      <c r="E9702" s="10" t="s">
        <v>17</v>
      </c>
      <c r="F9702" s="10" t="s">
        <v>18</v>
      </c>
      <c r="G9702" s="10" t="s">
        <v>40</v>
      </c>
      <c r="H9702" s="10" t="s">
        <v>39</v>
      </c>
      <c r="I9702" s="10" t="s">
        <v>28</v>
      </c>
      <c r="O9702" s="10">
        <f t="shared" si="151"/>
        <v>1</v>
      </c>
    </row>
    <row r="9703" spans="2:15" x14ac:dyDescent="0.3">
      <c r="B9703" s="10">
        <v>2023</v>
      </c>
      <c r="C9703" s="10" t="s">
        <v>41</v>
      </c>
      <c r="D9703" s="10" t="s">
        <v>33</v>
      </c>
      <c r="E9703" s="10" t="s">
        <v>35</v>
      </c>
      <c r="F9703" s="10" t="s">
        <v>30</v>
      </c>
      <c r="G9703" s="10" t="s">
        <v>38</v>
      </c>
      <c r="H9703" s="10" t="s">
        <v>20</v>
      </c>
      <c r="I9703" s="10" t="s">
        <v>28</v>
      </c>
      <c r="O9703" s="10">
        <f t="shared" si="151"/>
        <v>1</v>
      </c>
    </row>
    <row r="9704" spans="2:15" x14ac:dyDescent="0.3">
      <c r="B9704" s="10">
        <v>2025</v>
      </c>
      <c r="C9704" s="10" t="s">
        <v>22</v>
      </c>
      <c r="D9704" s="10" t="s">
        <v>16</v>
      </c>
      <c r="E9704" s="10" t="s">
        <v>17</v>
      </c>
      <c r="F9704" s="10" t="s">
        <v>18</v>
      </c>
      <c r="G9704" s="10" t="s">
        <v>40</v>
      </c>
      <c r="H9704" s="10" t="s">
        <v>20</v>
      </c>
      <c r="I9704" s="10" t="s">
        <v>34</v>
      </c>
      <c r="O9704" s="10">
        <f t="shared" si="151"/>
        <v>1</v>
      </c>
    </row>
    <row r="9705" spans="2:15" x14ac:dyDescent="0.3">
      <c r="B9705" s="10">
        <v>2021</v>
      </c>
      <c r="C9705" s="10" t="s">
        <v>43</v>
      </c>
      <c r="D9705" s="10" t="s">
        <v>42</v>
      </c>
      <c r="E9705" s="10" t="s">
        <v>17</v>
      </c>
      <c r="F9705" s="10" t="s">
        <v>30</v>
      </c>
      <c r="G9705" s="10" t="s">
        <v>40</v>
      </c>
      <c r="H9705" s="10" t="s">
        <v>27</v>
      </c>
      <c r="I9705" s="10" t="s">
        <v>28</v>
      </c>
      <c r="O9705" s="10">
        <f t="shared" si="151"/>
        <v>1</v>
      </c>
    </row>
    <row r="9706" spans="2:15" x14ac:dyDescent="0.3">
      <c r="B9706" s="10">
        <v>2021</v>
      </c>
      <c r="C9706" s="10" t="s">
        <v>41</v>
      </c>
      <c r="D9706" s="10" t="s">
        <v>23</v>
      </c>
      <c r="E9706" s="10" t="s">
        <v>17</v>
      </c>
      <c r="F9706" s="10" t="s">
        <v>30</v>
      </c>
      <c r="G9706" s="10" t="s">
        <v>26</v>
      </c>
      <c r="H9706" s="10" t="s">
        <v>39</v>
      </c>
      <c r="I9706" s="10" t="s">
        <v>21</v>
      </c>
      <c r="O9706" s="10">
        <f t="shared" si="151"/>
        <v>1</v>
      </c>
    </row>
    <row r="9707" spans="2:15" x14ac:dyDescent="0.3">
      <c r="B9707" s="10">
        <v>2021</v>
      </c>
      <c r="C9707" s="10" t="s">
        <v>41</v>
      </c>
      <c r="D9707" s="10" t="s">
        <v>37</v>
      </c>
      <c r="E9707" s="10" t="s">
        <v>24</v>
      </c>
      <c r="F9707" s="10" t="s">
        <v>30</v>
      </c>
      <c r="G9707" s="10" t="s">
        <v>44</v>
      </c>
      <c r="H9707" s="10" t="s">
        <v>27</v>
      </c>
      <c r="I9707" s="10" t="s">
        <v>28</v>
      </c>
      <c r="O9707" s="10">
        <f t="shared" si="151"/>
        <v>1</v>
      </c>
    </row>
    <row r="9708" spans="2:15" x14ac:dyDescent="0.3">
      <c r="B9708" s="10">
        <v>2020</v>
      </c>
      <c r="C9708" s="10" t="s">
        <v>36</v>
      </c>
      <c r="D9708" s="10" t="s">
        <v>37</v>
      </c>
      <c r="E9708" s="10" t="s">
        <v>24</v>
      </c>
      <c r="F9708" s="10" t="s">
        <v>30</v>
      </c>
      <c r="G9708" s="10" t="s">
        <v>19</v>
      </c>
      <c r="H9708" s="10" t="s">
        <v>20</v>
      </c>
      <c r="I9708" s="10" t="s">
        <v>21</v>
      </c>
      <c r="O9708" s="10">
        <f t="shared" si="151"/>
        <v>1</v>
      </c>
    </row>
    <row r="9709" spans="2:15" x14ac:dyDescent="0.3">
      <c r="B9709" s="10">
        <v>2023</v>
      </c>
      <c r="C9709" s="10" t="s">
        <v>43</v>
      </c>
      <c r="D9709" s="10" t="s">
        <v>33</v>
      </c>
      <c r="E9709" s="10" t="s">
        <v>35</v>
      </c>
      <c r="F9709" s="10" t="s">
        <v>25</v>
      </c>
      <c r="G9709" s="10" t="s">
        <v>40</v>
      </c>
      <c r="H9709" s="10" t="s">
        <v>39</v>
      </c>
      <c r="I9709" s="10" t="s">
        <v>28</v>
      </c>
      <c r="O9709" s="10">
        <f t="shared" si="151"/>
        <v>1</v>
      </c>
    </row>
    <row r="9710" spans="2:15" x14ac:dyDescent="0.3">
      <c r="B9710" s="10">
        <v>2021</v>
      </c>
      <c r="C9710" s="10" t="s">
        <v>36</v>
      </c>
      <c r="D9710" s="10" t="s">
        <v>31</v>
      </c>
      <c r="E9710" s="10" t="s">
        <v>17</v>
      </c>
      <c r="F9710" s="10" t="s">
        <v>30</v>
      </c>
      <c r="G9710" s="10" t="s">
        <v>26</v>
      </c>
      <c r="H9710" s="10" t="s">
        <v>34</v>
      </c>
      <c r="I9710" s="10" t="s">
        <v>34</v>
      </c>
      <c r="O9710" s="10">
        <f t="shared" si="151"/>
        <v>1</v>
      </c>
    </row>
    <row r="9711" spans="2:15" x14ac:dyDescent="0.3">
      <c r="B9711" s="10">
        <v>2022</v>
      </c>
      <c r="C9711" s="10" t="s">
        <v>22</v>
      </c>
      <c r="D9711" s="10" t="s">
        <v>16</v>
      </c>
      <c r="E9711" s="10" t="s">
        <v>35</v>
      </c>
      <c r="F9711" s="10" t="s">
        <v>18</v>
      </c>
      <c r="G9711" s="10" t="s">
        <v>32</v>
      </c>
      <c r="H9711" s="10" t="s">
        <v>34</v>
      </c>
      <c r="I9711" s="10" t="s">
        <v>34</v>
      </c>
      <c r="O9711" s="10">
        <f t="shared" si="151"/>
        <v>1</v>
      </c>
    </row>
    <row r="9712" spans="2:15" x14ac:dyDescent="0.3">
      <c r="B9712" s="10">
        <v>2025</v>
      </c>
      <c r="C9712" s="10" t="s">
        <v>43</v>
      </c>
      <c r="D9712" s="10" t="s">
        <v>31</v>
      </c>
      <c r="E9712" s="10" t="s">
        <v>24</v>
      </c>
      <c r="F9712" s="10" t="s">
        <v>25</v>
      </c>
      <c r="G9712" s="10" t="s">
        <v>32</v>
      </c>
      <c r="H9712" s="10" t="s">
        <v>27</v>
      </c>
      <c r="I9712" s="10" t="s">
        <v>28</v>
      </c>
      <c r="O9712" s="10">
        <f t="shared" si="151"/>
        <v>1</v>
      </c>
    </row>
    <row r="9713" spans="2:15" x14ac:dyDescent="0.3">
      <c r="B9713" s="10">
        <v>2023</v>
      </c>
      <c r="C9713" s="10" t="s">
        <v>36</v>
      </c>
      <c r="D9713" s="10" t="s">
        <v>23</v>
      </c>
      <c r="E9713" s="10" t="s">
        <v>17</v>
      </c>
      <c r="F9713" s="10" t="s">
        <v>30</v>
      </c>
      <c r="G9713" s="10" t="s">
        <v>40</v>
      </c>
      <c r="H9713" s="10" t="s">
        <v>27</v>
      </c>
      <c r="I9713" s="10" t="s">
        <v>34</v>
      </c>
      <c r="O9713" s="10">
        <f t="shared" si="151"/>
        <v>1</v>
      </c>
    </row>
    <row r="9714" spans="2:15" x14ac:dyDescent="0.3">
      <c r="B9714" s="10">
        <v>2022</v>
      </c>
      <c r="C9714" s="10" t="s">
        <v>15</v>
      </c>
      <c r="D9714" s="10" t="s">
        <v>16</v>
      </c>
      <c r="E9714" s="10" t="s">
        <v>35</v>
      </c>
      <c r="F9714" s="10" t="s">
        <v>18</v>
      </c>
      <c r="G9714" s="10" t="s">
        <v>32</v>
      </c>
      <c r="H9714" s="10" t="s">
        <v>39</v>
      </c>
      <c r="I9714" s="10" t="s">
        <v>28</v>
      </c>
      <c r="O9714" s="10">
        <f t="shared" si="151"/>
        <v>1</v>
      </c>
    </row>
    <row r="9715" spans="2:15" x14ac:dyDescent="0.3">
      <c r="B9715" s="10">
        <v>2022</v>
      </c>
      <c r="C9715" s="10" t="s">
        <v>29</v>
      </c>
      <c r="D9715" s="10" t="s">
        <v>16</v>
      </c>
      <c r="E9715" s="10" t="s">
        <v>35</v>
      </c>
      <c r="F9715" s="10" t="s">
        <v>30</v>
      </c>
      <c r="G9715" s="10" t="s">
        <v>44</v>
      </c>
      <c r="H9715" s="10" t="s">
        <v>39</v>
      </c>
      <c r="I9715" s="10" t="s">
        <v>28</v>
      </c>
      <c r="O9715" s="10">
        <f t="shared" si="151"/>
        <v>1</v>
      </c>
    </row>
    <row r="9716" spans="2:15" x14ac:dyDescent="0.3">
      <c r="B9716" s="10">
        <v>2020</v>
      </c>
      <c r="C9716" s="10" t="s">
        <v>29</v>
      </c>
      <c r="D9716" s="10" t="s">
        <v>42</v>
      </c>
      <c r="E9716" s="10" t="s">
        <v>17</v>
      </c>
      <c r="F9716" s="10" t="s">
        <v>18</v>
      </c>
      <c r="G9716" s="10" t="s">
        <v>40</v>
      </c>
      <c r="H9716" s="10" t="s">
        <v>34</v>
      </c>
      <c r="I9716" s="10" t="s">
        <v>34</v>
      </c>
      <c r="O9716" s="10">
        <f t="shared" si="151"/>
        <v>1</v>
      </c>
    </row>
    <row r="9717" spans="2:15" x14ac:dyDescent="0.3">
      <c r="B9717" s="10">
        <v>2023</v>
      </c>
      <c r="C9717" s="10" t="s">
        <v>15</v>
      </c>
      <c r="D9717" s="10" t="s">
        <v>16</v>
      </c>
      <c r="E9717" s="10" t="s">
        <v>35</v>
      </c>
      <c r="F9717" s="10" t="s">
        <v>18</v>
      </c>
      <c r="G9717" s="10" t="s">
        <v>26</v>
      </c>
      <c r="H9717" s="10" t="s">
        <v>39</v>
      </c>
      <c r="I9717" s="10" t="s">
        <v>28</v>
      </c>
      <c r="O9717" s="10">
        <f t="shared" si="151"/>
        <v>1</v>
      </c>
    </row>
    <row r="9718" spans="2:15" x14ac:dyDescent="0.3">
      <c r="B9718" s="10">
        <v>2021</v>
      </c>
      <c r="C9718" s="10" t="s">
        <v>29</v>
      </c>
      <c r="D9718" s="10" t="s">
        <v>37</v>
      </c>
      <c r="E9718" s="10" t="s">
        <v>17</v>
      </c>
      <c r="F9718" s="10" t="s">
        <v>25</v>
      </c>
      <c r="G9718" s="10" t="s">
        <v>40</v>
      </c>
      <c r="H9718" s="10" t="s">
        <v>39</v>
      </c>
      <c r="I9718" s="10" t="s">
        <v>28</v>
      </c>
      <c r="O9718" s="10">
        <f t="shared" si="151"/>
        <v>1</v>
      </c>
    </row>
    <row r="9719" spans="2:15" x14ac:dyDescent="0.3">
      <c r="B9719" s="10">
        <v>2021</v>
      </c>
      <c r="C9719" s="10" t="s">
        <v>29</v>
      </c>
      <c r="D9719" s="10" t="s">
        <v>33</v>
      </c>
      <c r="E9719" s="10" t="s">
        <v>35</v>
      </c>
      <c r="F9719" s="10" t="s">
        <v>18</v>
      </c>
      <c r="G9719" s="10" t="s">
        <v>19</v>
      </c>
      <c r="H9719" s="10" t="s">
        <v>27</v>
      </c>
      <c r="I9719" s="10" t="s">
        <v>21</v>
      </c>
      <c r="O9719" s="10">
        <f t="shared" si="151"/>
        <v>1</v>
      </c>
    </row>
    <row r="9720" spans="2:15" x14ac:dyDescent="0.3">
      <c r="B9720" s="10">
        <v>2020</v>
      </c>
      <c r="C9720" s="10" t="s">
        <v>41</v>
      </c>
      <c r="D9720" s="10" t="s">
        <v>42</v>
      </c>
      <c r="E9720" s="10" t="s">
        <v>24</v>
      </c>
      <c r="F9720" s="10" t="s">
        <v>18</v>
      </c>
      <c r="G9720" s="10" t="s">
        <v>38</v>
      </c>
      <c r="H9720" s="10" t="s">
        <v>20</v>
      </c>
      <c r="I9720" s="10" t="s">
        <v>34</v>
      </c>
      <c r="O9720" s="10">
        <f t="shared" si="151"/>
        <v>1</v>
      </c>
    </row>
    <row r="9721" spans="2:15" x14ac:dyDescent="0.3">
      <c r="B9721" s="10">
        <v>2020</v>
      </c>
      <c r="C9721" s="10" t="s">
        <v>15</v>
      </c>
      <c r="D9721" s="10" t="s">
        <v>33</v>
      </c>
      <c r="E9721" s="10" t="s">
        <v>17</v>
      </c>
      <c r="F9721" s="10" t="s">
        <v>25</v>
      </c>
      <c r="G9721" s="10" t="s">
        <v>38</v>
      </c>
      <c r="H9721" s="10" t="s">
        <v>34</v>
      </c>
      <c r="I9721" s="10" t="s">
        <v>28</v>
      </c>
      <c r="O9721" s="10">
        <f t="shared" si="151"/>
        <v>1</v>
      </c>
    </row>
    <row r="9722" spans="2:15" x14ac:dyDescent="0.3">
      <c r="B9722" s="10">
        <v>2021</v>
      </c>
      <c r="C9722" s="10" t="s">
        <v>22</v>
      </c>
      <c r="D9722" s="10" t="s">
        <v>16</v>
      </c>
      <c r="E9722" s="10" t="s">
        <v>35</v>
      </c>
      <c r="F9722" s="10" t="s">
        <v>18</v>
      </c>
      <c r="G9722" s="10" t="s">
        <v>40</v>
      </c>
      <c r="H9722" s="10" t="s">
        <v>39</v>
      </c>
      <c r="I9722" s="10" t="s">
        <v>21</v>
      </c>
      <c r="O9722" s="10">
        <f t="shared" si="151"/>
        <v>1</v>
      </c>
    </row>
    <row r="9723" spans="2:15" x14ac:dyDescent="0.3">
      <c r="B9723" s="10">
        <v>2022</v>
      </c>
      <c r="C9723" s="10" t="s">
        <v>43</v>
      </c>
      <c r="D9723" s="10" t="s">
        <v>16</v>
      </c>
      <c r="E9723" s="10" t="s">
        <v>35</v>
      </c>
      <c r="F9723" s="10" t="s">
        <v>30</v>
      </c>
      <c r="G9723" s="10" t="s">
        <v>44</v>
      </c>
      <c r="H9723" s="10" t="s">
        <v>39</v>
      </c>
      <c r="I9723" s="10" t="s">
        <v>28</v>
      </c>
      <c r="O9723" s="10">
        <f t="shared" si="151"/>
        <v>1</v>
      </c>
    </row>
    <row r="9724" spans="2:15" x14ac:dyDescent="0.3">
      <c r="B9724" s="10">
        <v>2023</v>
      </c>
      <c r="C9724" s="10" t="s">
        <v>45</v>
      </c>
      <c r="D9724" s="10" t="s">
        <v>16</v>
      </c>
      <c r="E9724" s="10" t="s">
        <v>17</v>
      </c>
      <c r="F9724" s="10" t="s">
        <v>30</v>
      </c>
      <c r="G9724" s="10" t="s">
        <v>26</v>
      </c>
      <c r="H9724" s="10" t="s">
        <v>20</v>
      </c>
      <c r="I9724" s="10" t="s">
        <v>34</v>
      </c>
      <c r="O9724" s="10">
        <f t="shared" si="151"/>
        <v>1</v>
      </c>
    </row>
    <row r="9725" spans="2:15" x14ac:dyDescent="0.3">
      <c r="B9725" s="10">
        <v>2020</v>
      </c>
      <c r="C9725" s="10" t="s">
        <v>36</v>
      </c>
      <c r="D9725" s="10" t="s">
        <v>42</v>
      </c>
      <c r="E9725" s="10" t="s">
        <v>24</v>
      </c>
      <c r="F9725" s="10" t="s">
        <v>18</v>
      </c>
      <c r="G9725" s="10" t="s">
        <v>32</v>
      </c>
      <c r="H9725" s="10" t="s">
        <v>34</v>
      </c>
      <c r="I9725" s="10" t="s">
        <v>34</v>
      </c>
      <c r="O9725" s="10">
        <f t="shared" si="151"/>
        <v>1</v>
      </c>
    </row>
    <row r="9726" spans="2:15" x14ac:dyDescent="0.3">
      <c r="B9726" s="10">
        <v>2021</v>
      </c>
      <c r="C9726" s="10" t="s">
        <v>36</v>
      </c>
      <c r="D9726" s="10" t="s">
        <v>31</v>
      </c>
      <c r="E9726" s="10" t="s">
        <v>24</v>
      </c>
      <c r="F9726" s="10" t="s">
        <v>25</v>
      </c>
      <c r="G9726" s="10" t="s">
        <v>26</v>
      </c>
      <c r="H9726" s="10" t="s">
        <v>34</v>
      </c>
      <c r="I9726" s="10" t="s">
        <v>21</v>
      </c>
      <c r="O9726" s="10">
        <f t="shared" si="151"/>
        <v>1</v>
      </c>
    </row>
    <row r="9727" spans="2:15" x14ac:dyDescent="0.3">
      <c r="B9727" s="10">
        <v>2025</v>
      </c>
      <c r="C9727" s="10" t="s">
        <v>41</v>
      </c>
      <c r="D9727" s="10" t="s">
        <v>31</v>
      </c>
      <c r="E9727" s="10" t="s">
        <v>17</v>
      </c>
      <c r="F9727" s="10" t="s">
        <v>30</v>
      </c>
      <c r="G9727" s="10" t="s">
        <v>38</v>
      </c>
      <c r="H9727" s="10" t="s">
        <v>39</v>
      </c>
      <c r="I9727" s="10" t="s">
        <v>21</v>
      </c>
      <c r="O9727" s="10">
        <f t="shared" si="151"/>
        <v>1</v>
      </c>
    </row>
    <row r="9728" spans="2:15" x14ac:dyDescent="0.3">
      <c r="B9728" s="10">
        <v>2021</v>
      </c>
      <c r="C9728" s="10" t="s">
        <v>41</v>
      </c>
      <c r="D9728" s="10" t="s">
        <v>37</v>
      </c>
      <c r="E9728" s="10" t="s">
        <v>35</v>
      </c>
      <c r="F9728" s="10" t="s">
        <v>18</v>
      </c>
      <c r="G9728" s="10" t="s">
        <v>40</v>
      </c>
      <c r="H9728" s="10" t="s">
        <v>27</v>
      </c>
      <c r="I9728" s="10" t="s">
        <v>28</v>
      </c>
      <c r="O9728" s="10">
        <f t="shared" si="151"/>
        <v>1</v>
      </c>
    </row>
    <row r="9729" spans="2:15" x14ac:dyDescent="0.3">
      <c r="B9729" s="10">
        <v>2024</v>
      </c>
      <c r="C9729" s="10" t="s">
        <v>29</v>
      </c>
      <c r="D9729" s="10" t="s">
        <v>37</v>
      </c>
      <c r="E9729" s="10" t="s">
        <v>17</v>
      </c>
      <c r="F9729" s="10" t="s">
        <v>30</v>
      </c>
      <c r="G9729" s="10" t="s">
        <v>44</v>
      </c>
      <c r="H9729" s="10" t="s">
        <v>39</v>
      </c>
      <c r="I9729" s="10" t="s">
        <v>28</v>
      </c>
      <c r="O9729" s="10">
        <f t="shared" si="151"/>
        <v>1</v>
      </c>
    </row>
    <row r="9730" spans="2:15" x14ac:dyDescent="0.3">
      <c r="B9730" s="10">
        <v>2023</v>
      </c>
      <c r="C9730" s="10" t="s">
        <v>15</v>
      </c>
      <c r="D9730" s="10" t="s">
        <v>31</v>
      </c>
      <c r="E9730" s="10" t="s">
        <v>24</v>
      </c>
      <c r="F9730" s="10" t="s">
        <v>30</v>
      </c>
      <c r="G9730" s="10" t="s">
        <v>26</v>
      </c>
      <c r="H9730" s="10" t="s">
        <v>27</v>
      </c>
      <c r="I9730" s="10" t="s">
        <v>21</v>
      </c>
      <c r="O9730" s="10">
        <f t="shared" si="151"/>
        <v>1</v>
      </c>
    </row>
    <row r="9731" spans="2:15" x14ac:dyDescent="0.3">
      <c r="B9731" s="10">
        <v>2021</v>
      </c>
      <c r="C9731" s="10" t="s">
        <v>22</v>
      </c>
      <c r="D9731" s="10" t="s">
        <v>16</v>
      </c>
      <c r="E9731" s="10" t="s">
        <v>24</v>
      </c>
      <c r="F9731" s="10" t="s">
        <v>18</v>
      </c>
      <c r="G9731" s="10" t="s">
        <v>26</v>
      </c>
      <c r="H9731" s="10" t="s">
        <v>27</v>
      </c>
      <c r="I9731" s="10" t="s">
        <v>34</v>
      </c>
      <c r="O9731" s="10">
        <f t="shared" si="151"/>
        <v>1</v>
      </c>
    </row>
    <row r="9732" spans="2:15" x14ac:dyDescent="0.3">
      <c r="B9732" s="10">
        <v>2022</v>
      </c>
      <c r="C9732" s="10" t="s">
        <v>22</v>
      </c>
      <c r="D9732" s="10" t="s">
        <v>16</v>
      </c>
      <c r="E9732" s="10" t="s">
        <v>17</v>
      </c>
      <c r="F9732" s="10" t="s">
        <v>18</v>
      </c>
      <c r="G9732" s="10" t="s">
        <v>40</v>
      </c>
      <c r="H9732" s="10" t="s">
        <v>27</v>
      </c>
      <c r="I9732" s="10" t="s">
        <v>21</v>
      </c>
      <c r="O9732" s="10">
        <f t="shared" si="151"/>
        <v>1</v>
      </c>
    </row>
    <row r="9733" spans="2:15" x14ac:dyDescent="0.3">
      <c r="B9733" s="10">
        <v>2021</v>
      </c>
      <c r="C9733" s="10" t="s">
        <v>15</v>
      </c>
      <c r="D9733" s="10" t="s">
        <v>33</v>
      </c>
      <c r="E9733" s="10" t="s">
        <v>17</v>
      </c>
      <c r="F9733" s="10" t="s">
        <v>30</v>
      </c>
      <c r="G9733" s="10" t="s">
        <v>40</v>
      </c>
      <c r="H9733" s="10" t="s">
        <v>39</v>
      </c>
      <c r="I9733" s="10" t="s">
        <v>28</v>
      </c>
      <c r="O9733" s="10">
        <f t="shared" ref="O9733:O9796" si="152">SUBTOTAL(103,B9733)</f>
        <v>1</v>
      </c>
    </row>
    <row r="9734" spans="2:15" x14ac:dyDescent="0.3">
      <c r="B9734" s="10">
        <v>2022</v>
      </c>
      <c r="C9734" s="10" t="s">
        <v>36</v>
      </c>
      <c r="D9734" s="10" t="s">
        <v>31</v>
      </c>
      <c r="E9734" s="10" t="s">
        <v>35</v>
      </c>
      <c r="F9734" s="10" t="s">
        <v>30</v>
      </c>
      <c r="G9734" s="10" t="s">
        <v>40</v>
      </c>
      <c r="H9734" s="10" t="s">
        <v>34</v>
      </c>
      <c r="I9734" s="10" t="s">
        <v>21</v>
      </c>
      <c r="O9734" s="10">
        <f t="shared" si="152"/>
        <v>1</v>
      </c>
    </row>
    <row r="9735" spans="2:15" x14ac:dyDescent="0.3">
      <c r="B9735" s="10">
        <v>2026</v>
      </c>
      <c r="C9735" s="10" t="s">
        <v>43</v>
      </c>
      <c r="D9735" s="10" t="s">
        <v>42</v>
      </c>
      <c r="E9735" s="10" t="s">
        <v>17</v>
      </c>
      <c r="F9735" s="10" t="s">
        <v>30</v>
      </c>
      <c r="G9735" s="10" t="s">
        <v>32</v>
      </c>
      <c r="H9735" s="10" t="s">
        <v>27</v>
      </c>
      <c r="I9735" s="10" t="s">
        <v>34</v>
      </c>
      <c r="O9735" s="10">
        <f t="shared" si="152"/>
        <v>1</v>
      </c>
    </row>
    <row r="9736" spans="2:15" x14ac:dyDescent="0.3">
      <c r="B9736" s="10">
        <v>2024</v>
      </c>
      <c r="C9736" s="10" t="s">
        <v>43</v>
      </c>
      <c r="D9736" s="10" t="s">
        <v>33</v>
      </c>
      <c r="E9736" s="10" t="s">
        <v>24</v>
      </c>
      <c r="F9736" s="10" t="s">
        <v>30</v>
      </c>
      <c r="G9736" s="10" t="s">
        <v>40</v>
      </c>
      <c r="H9736" s="10" t="s">
        <v>20</v>
      </c>
      <c r="I9736" s="10" t="s">
        <v>28</v>
      </c>
      <c r="O9736" s="10">
        <f t="shared" si="152"/>
        <v>1</v>
      </c>
    </row>
    <row r="9737" spans="2:15" x14ac:dyDescent="0.3">
      <c r="B9737" s="10">
        <v>2025</v>
      </c>
      <c r="C9737" s="10" t="s">
        <v>43</v>
      </c>
      <c r="D9737" s="10" t="s">
        <v>31</v>
      </c>
      <c r="E9737" s="10" t="s">
        <v>24</v>
      </c>
      <c r="F9737" s="10" t="s">
        <v>25</v>
      </c>
      <c r="G9737" s="10" t="s">
        <v>19</v>
      </c>
      <c r="H9737" s="10" t="s">
        <v>39</v>
      </c>
      <c r="I9737" s="10" t="s">
        <v>34</v>
      </c>
      <c r="O9737" s="10">
        <f t="shared" si="152"/>
        <v>1</v>
      </c>
    </row>
    <row r="9738" spans="2:15" x14ac:dyDescent="0.3">
      <c r="B9738" s="10">
        <v>2023</v>
      </c>
      <c r="C9738" s="10" t="s">
        <v>45</v>
      </c>
      <c r="D9738" s="10" t="s">
        <v>31</v>
      </c>
      <c r="E9738" s="10" t="s">
        <v>17</v>
      </c>
      <c r="F9738" s="10" t="s">
        <v>25</v>
      </c>
      <c r="G9738" s="10" t="s">
        <v>19</v>
      </c>
      <c r="H9738" s="10" t="s">
        <v>39</v>
      </c>
      <c r="I9738" s="10" t="s">
        <v>28</v>
      </c>
      <c r="O9738" s="10">
        <f t="shared" si="152"/>
        <v>1</v>
      </c>
    </row>
    <row r="9739" spans="2:15" x14ac:dyDescent="0.3">
      <c r="B9739" s="10">
        <v>2022</v>
      </c>
      <c r="C9739" s="10" t="s">
        <v>41</v>
      </c>
      <c r="D9739" s="10" t="s">
        <v>33</v>
      </c>
      <c r="E9739" s="10" t="s">
        <v>24</v>
      </c>
      <c r="F9739" s="10" t="s">
        <v>30</v>
      </c>
      <c r="G9739" s="10" t="s">
        <v>19</v>
      </c>
      <c r="H9739" s="10" t="s">
        <v>27</v>
      </c>
      <c r="I9739" s="10" t="s">
        <v>21</v>
      </c>
      <c r="O9739" s="10">
        <f t="shared" si="152"/>
        <v>1</v>
      </c>
    </row>
    <row r="9740" spans="2:15" x14ac:dyDescent="0.3">
      <c r="B9740" s="10">
        <v>2022</v>
      </c>
      <c r="C9740" s="10" t="s">
        <v>41</v>
      </c>
      <c r="D9740" s="10" t="s">
        <v>31</v>
      </c>
      <c r="E9740" s="10" t="s">
        <v>35</v>
      </c>
      <c r="F9740" s="10" t="s">
        <v>18</v>
      </c>
      <c r="G9740" s="10" t="s">
        <v>44</v>
      </c>
      <c r="H9740" s="10" t="s">
        <v>39</v>
      </c>
      <c r="I9740" s="10" t="s">
        <v>28</v>
      </c>
      <c r="O9740" s="10">
        <f t="shared" si="152"/>
        <v>1</v>
      </c>
    </row>
    <row r="9741" spans="2:15" x14ac:dyDescent="0.3">
      <c r="B9741" s="10">
        <v>2025</v>
      </c>
      <c r="C9741" s="10" t="s">
        <v>22</v>
      </c>
      <c r="D9741" s="10" t="s">
        <v>42</v>
      </c>
      <c r="E9741" s="10" t="s">
        <v>35</v>
      </c>
      <c r="F9741" s="10" t="s">
        <v>25</v>
      </c>
      <c r="G9741" s="10" t="s">
        <v>40</v>
      </c>
      <c r="H9741" s="10" t="s">
        <v>20</v>
      </c>
      <c r="I9741" s="10" t="s">
        <v>21</v>
      </c>
      <c r="O9741" s="10">
        <f t="shared" si="152"/>
        <v>1</v>
      </c>
    </row>
    <row r="9742" spans="2:15" x14ac:dyDescent="0.3">
      <c r="B9742" s="10">
        <v>2026</v>
      </c>
      <c r="C9742" s="10" t="s">
        <v>22</v>
      </c>
      <c r="D9742" s="10" t="s">
        <v>42</v>
      </c>
      <c r="E9742" s="10" t="s">
        <v>24</v>
      </c>
      <c r="F9742" s="10" t="s">
        <v>18</v>
      </c>
      <c r="G9742" s="10" t="s">
        <v>40</v>
      </c>
      <c r="H9742" s="10" t="s">
        <v>34</v>
      </c>
      <c r="I9742" s="10" t="s">
        <v>34</v>
      </c>
      <c r="O9742" s="10">
        <f t="shared" si="152"/>
        <v>1</v>
      </c>
    </row>
    <row r="9743" spans="2:15" x14ac:dyDescent="0.3">
      <c r="B9743" s="10">
        <v>2020</v>
      </c>
      <c r="C9743" s="10" t="s">
        <v>45</v>
      </c>
      <c r="D9743" s="10" t="s">
        <v>33</v>
      </c>
      <c r="E9743" s="10" t="s">
        <v>17</v>
      </c>
      <c r="F9743" s="10" t="s">
        <v>25</v>
      </c>
      <c r="G9743" s="10" t="s">
        <v>19</v>
      </c>
      <c r="H9743" s="10" t="s">
        <v>20</v>
      </c>
      <c r="I9743" s="10" t="s">
        <v>28</v>
      </c>
      <c r="O9743" s="10">
        <f t="shared" si="152"/>
        <v>1</v>
      </c>
    </row>
    <row r="9744" spans="2:15" x14ac:dyDescent="0.3">
      <c r="B9744" s="10">
        <v>2021</v>
      </c>
      <c r="C9744" s="10" t="s">
        <v>36</v>
      </c>
      <c r="D9744" s="10" t="s">
        <v>16</v>
      </c>
      <c r="E9744" s="10" t="s">
        <v>24</v>
      </c>
      <c r="F9744" s="10" t="s">
        <v>25</v>
      </c>
      <c r="G9744" s="10" t="s">
        <v>44</v>
      </c>
      <c r="H9744" s="10" t="s">
        <v>34</v>
      </c>
      <c r="I9744" s="10" t="s">
        <v>28</v>
      </c>
      <c r="O9744" s="10">
        <f t="shared" si="152"/>
        <v>1</v>
      </c>
    </row>
    <row r="9745" spans="2:15" x14ac:dyDescent="0.3">
      <c r="B9745" s="10">
        <v>2023</v>
      </c>
      <c r="C9745" s="10" t="s">
        <v>43</v>
      </c>
      <c r="D9745" s="10" t="s">
        <v>23</v>
      </c>
      <c r="E9745" s="10" t="s">
        <v>24</v>
      </c>
      <c r="F9745" s="10" t="s">
        <v>18</v>
      </c>
      <c r="G9745" s="10" t="s">
        <v>26</v>
      </c>
      <c r="H9745" s="10" t="s">
        <v>34</v>
      </c>
      <c r="I9745" s="10" t="s">
        <v>28</v>
      </c>
      <c r="O9745" s="10">
        <f t="shared" si="152"/>
        <v>1</v>
      </c>
    </row>
    <row r="9746" spans="2:15" x14ac:dyDescent="0.3">
      <c r="B9746" s="10">
        <v>2022</v>
      </c>
      <c r="C9746" s="10" t="s">
        <v>29</v>
      </c>
      <c r="D9746" s="10" t="s">
        <v>16</v>
      </c>
      <c r="E9746" s="10" t="s">
        <v>35</v>
      </c>
      <c r="F9746" s="10" t="s">
        <v>30</v>
      </c>
      <c r="G9746" s="10" t="s">
        <v>38</v>
      </c>
      <c r="H9746" s="10" t="s">
        <v>39</v>
      </c>
      <c r="I9746" s="10" t="s">
        <v>34</v>
      </c>
      <c r="O9746" s="10">
        <f t="shared" si="152"/>
        <v>1</v>
      </c>
    </row>
    <row r="9747" spans="2:15" x14ac:dyDescent="0.3">
      <c r="B9747" s="10">
        <v>2020</v>
      </c>
      <c r="C9747" s="10" t="s">
        <v>43</v>
      </c>
      <c r="D9747" s="10" t="s">
        <v>37</v>
      </c>
      <c r="E9747" s="10" t="s">
        <v>17</v>
      </c>
      <c r="F9747" s="10" t="s">
        <v>25</v>
      </c>
      <c r="G9747" s="10" t="s">
        <v>32</v>
      </c>
      <c r="H9747" s="10" t="s">
        <v>34</v>
      </c>
      <c r="I9747" s="10" t="s">
        <v>21</v>
      </c>
      <c r="O9747" s="10">
        <f t="shared" si="152"/>
        <v>1</v>
      </c>
    </row>
    <row r="9748" spans="2:15" x14ac:dyDescent="0.3">
      <c r="B9748" s="10">
        <v>2022</v>
      </c>
      <c r="C9748" s="10" t="s">
        <v>22</v>
      </c>
      <c r="D9748" s="10" t="s">
        <v>31</v>
      </c>
      <c r="E9748" s="10" t="s">
        <v>35</v>
      </c>
      <c r="F9748" s="10" t="s">
        <v>25</v>
      </c>
      <c r="G9748" s="10" t="s">
        <v>26</v>
      </c>
      <c r="H9748" s="10" t="s">
        <v>27</v>
      </c>
      <c r="I9748" s="10" t="s">
        <v>28</v>
      </c>
      <c r="O9748" s="10">
        <f t="shared" si="152"/>
        <v>1</v>
      </c>
    </row>
    <row r="9749" spans="2:15" x14ac:dyDescent="0.3">
      <c r="B9749" s="10">
        <v>2024</v>
      </c>
      <c r="C9749" s="10" t="s">
        <v>36</v>
      </c>
      <c r="D9749" s="10" t="s">
        <v>42</v>
      </c>
      <c r="E9749" s="10" t="s">
        <v>17</v>
      </c>
      <c r="F9749" s="10" t="s">
        <v>30</v>
      </c>
      <c r="G9749" s="10" t="s">
        <v>44</v>
      </c>
      <c r="H9749" s="10" t="s">
        <v>34</v>
      </c>
      <c r="I9749" s="10" t="s">
        <v>21</v>
      </c>
      <c r="O9749" s="10">
        <f t="shared" si="152"/>
        <v>1</v>
      </c>
    </row>
    <row r="9750" spans="2:15" x14ac:dyDescent="0.3">
      <c r="B9750" s="10">
        <v>2026</v>
      </c>
      <c r="C9750" s="10" t="s">
        <v>41</v>
      </c>
      <c r="D9750" s="10" t="s">
        <v>31</v>
      </c>
      <c r="E9750" s="10" t="s">
        <v>35</v>
      </c>
      <c r="F9750" s="10" t="s">
        <v>25</v>
      </c>
      <c r="G9750" s="10" t="s">
        <v>19</v>
      </c>
      <c r="H9750" s="10" t="s">
        <v>27</v>
      </c>
      <c r="I9750" s="10" t="s">
        <v>21</v>
      </c>
      <c r="O9750" s="10">
        <f t="shared" si="152"/>
        <v>1</v>
      </c>
    </row>
    <row r="9751" spans="2:15" x14ac:dyDescent="0.3">
      <c r="B9751" s="10">
        <v>2022</v>
      </c>
      <c r="C9751" s="10" t="s">
        <v>43</v>
      </c>
      <c r="D9751" s="10" t="s">
        <v>16</v>
      </c>
      <c r="E9751" s="10" t="s">
        <v>35</v>
      </c>
      <c r="F9751" s="10" t="s">
        <v>25</v>
      </c>
      <c r="G9751" s="10" t="s">
        <v>40</v>
      </c>
      <c r="H9751" s="10" t="s">
        <v>34</v>
      </c>
      <c r="I9751" s="10" t="s">
        <v>28</v>
      </c>
      <c r="O9751" s="10">
        <f t="shared" si="152"/>
        <v>1</v>
      </c>
    </row>
    <row r="9752" spans="2:15" x14ac:dyDescent="0.3">
      <c r="B9752" s="10">
        <v>2021</v>
      </c>
      <c r="C9752" s="10" t="s">
        <v>45</v>
      </c>
      <c r="D9752" s="10" t="s">
        <v>37</v>
      </c>
      <c r="E9752" s="10" t="s">
        <v>24</v>
      </c>
      <c r="F9752" s="10" t="s">
        <v>30</v>
      </c>
      <c r="G9752" s="10" t="s">
        <v>32</v>
      </c>
      <c r="H9752" s="10" t="s">
        <v>34</v>
      </c>
      <c r="I9752" s="10" t="s">
        <v>28</v>
      </c>
      <c r="O9752" s="10">
        <f t="shared" si="152"/>
        <v>1</v>
      </c>
    </row>
    <row r="9753" spans="2:15" x14ac:dyDescent="0.3">
      <c r="B9753" s="10">
        <v>2023</v>
      </c>
      <c r="C9753" s="10" t="s">
        <v>36</v>
      </c>
      <c r="D9753" s="10" t="s">
        <v>37</v>
      </c>
      <c r="E9753" s="10" t="s">
        <v>35</v>
      </c>
      <c r="F9753" s="10" t="s">
        <v>18</v>
      </c>
      <c r="G9753" s="10" t="s">
        <v>40</v>
      </c>
      <c r="H9753" s="10" t="s">
        <v>39</v>
      </c>
      <c r="I9753" s="10" t="s">
        <v>34</v>
      </c>
      <c r="O9753" s="10">
        <f t="shared" si="152"/>
        <v>1</v>
      </c>
    </row>
    <row r="9754" spans="2:15" x14ac:dyDescent="0.3">
      <c r="B9754" s="10">
        <v>2026</v>
      </c>
      <c r="C9754" s="10" t="s">
        <v>36</v>
      </c>
      <c r="D9754" s="10" t="s">
        <v>33</v>
      </c>
      <c r="E9754" s="10" t="s">
        <v>17</v>
      </c>
      <c r="F9754" s="10" t="s">
        <v>30</v>
      </c>
      <c r="G9754" s="10" t="s">
        <v>32</v>
      </c>
      <c r="H9754" s="10" t="s">
        <v>34</v>
      </c>
      <c r="I9754" s="10" t="s">
        <v>28</v>
      </c>
      <c r="O9754" s="10">
        <f t="shared" si="152"/>
        <v>1</v>
      </c>
    </row>
    <row r="9755" spans="2:15" x14ac:dyDescent="0.3">
      <c r="B9755" s="10">
        <v>2025</v>
      </c>
      <c r="C9755" s="10" t="s">
        <v>45</v>
      </c>
      <c r="D9755" s="10" t="s">
        <v>16</v>
      </c>
      <c r="E9755" s="10" t="s">
        <v>35</v>
      </c>
      <c r="F9755" s="10" t="s">
        <v>25</v>
      </c>
      <c r="G9755" s="10" t="s">
        <v>44</v>
      </c>
      <c r="H9755" s="10" t="s">
        <v>27</v>
      </c>
      <c r="I9755" s="10" t="s">
        <v>28</v>
      </c>
      <c r="O9755" s="10">
        <f t="shared" si="152"/>
        <v>1</v>
      </c>
    </row>
    <row r="9756" spans="2:15" x14ac:dyDescent="0.3">
      <c r="B9756" s="10">
        <v>2023</v>
      </c>
      <c r="C9756" s="10" t="s">
        <v>45</v>
      </c>
      <c r="D9756" s="10" t="s">
        <v>31</v>
      </c>
      <c r="E9756" s="10" t="s">
        <v>17</v>
      </c>
      <c r="F9756" s="10" t="s">
        <v>18</v>
      </c>
      <c r="G9756" s="10" t="s">
        <v>44</v>
      </c>
      <c r="H9756" s="10" t="s">
        <v>20</v>
      </c>
      <c r="I9756" s="10" t="s">
        <v>34</v>
      </c>
      <c r="O9756" s="10">
        <f t="shared" si="152"/>
        <v>1</v>
      </c>
    </row>
    <row r="9757" spans="2:15" x14ac:dyDescent="0.3">
      <c r="B9757" s="10">
        <v>2021</v>
      </c>
      <c r="C9757" s="10" t="s">
        <v>36</v>
      </c>
      <c r="D9757" s="10" t="s">
        <v>33</v>
      </c>
      <c r="E9757" s="10" t="s">
        <v>17</v>
      </c>
      <c r="F9757" s="10" t="s">
        <v>30</v>
      </c>
      <c r="G9757" s="10" t="s">
        <v>38</v>
      </c>
      <c r="H9757" s="10" t="s">
        <v>34</v>
      </c>
      <c r="I9757" s="10" t="s">
        <v>34</v>
      </c>
      <c r="O9757" s="10">
        <f t="shared" si="152"/>
        <v>1</v>
      </c>
    </row>
    <row r="9758" spans="2:15" x14ac:dyDescent="0.3">
      <c r="B9758" s="10">
        <v>2024</v>
      </c>
      <c r="C9758" s="10" t="s">
        <v>22</v>
      </c>
      <c r="D9758" s="10" t="s">
        <v>33</v>
      </c>
      <c r="E9758" s="10" t="s">
        <v>35</v>
      </c>
      <c r="F9758" s="10" t="s">
        <v>18</v>
      </c>
      <c r="G9758" s="10" t="s">
        <v>19</v>
      </c>
      <c r="H9758" s="10" t="s">
        <v>39</v>
      </c>
      <c r="I9758" s="10" t="s">
        <v>21</v>
      </c>
      <c r="O9758" s="10">
        <f t="shared" si="152"/>
        <v>1</v>
      </c>
    </row>
    <row r="9759" spans="2:15" x14ac:dyDescent="0.3">
      <c r="B9759" s="10">
        <v>2026</v>
      </c>
      <c r="C9759" s="10" t="s">
        <v>29</v>
      </c>
      <c r="D9759" s="10" t="s">
        <v>33</v>
      </c>
      <c r="E9759" s="10" t="s">
        <v>17</v>
      </c>
      <c r="F9759" s="10" t="s">
        <v>30</v>
      </c>
      <c r="G9759" s="10" t="s">
        <v>38</v>
      </c>
      <c r="H9759" s="10" t="s">
        <v>34</v>
      </c>
      <c r="I9759" s="10" t="s">
        <v>28</v>
      </c>
      <c r="O9759" s="10">
        <f t="shared" si="152"/>
        <v>1</v>
      </c>
    </row>
    <row r="9760" spans="2:15" x14ac:dyDescent="0.3">
      <c r="B9760" s="10">
        <v>2020</v>
      </c>
      <c r="C9760" s="10" t="s">
        <v>45</v>
      </c>
      <c r="D9760" s="10" t="s">
        <v>31</v>
      </c>
      <c r="E9760" s="10" t="s">
        <v>35</v>
      </c>
      <c r="F9760" s="10" t="s">
        <v>18</v>
      </c>
      <c r="G9760" s="10" t="s">
        <v>38</v>
      </c>
      <c r="H9760" s="10" t="s">
        <v>34</v>
      </c>
      <c r="I9760" s="10" t="s">
        <v>28</v>
      </c>
      <c r="O9760" s="10">
        <f t="shared" si="152"/>
        <v>1</v>
      </c>
    </row>
    <row r="9761" spans="2:15" x14ac:dyDescent="0.3">
      <c r="B9761" s="10">
        <v>2020</v>
      </c>
      <c r="C9761" s="10" t="s">
        <v>29</v>
      </c>
      <c r="D9761" s="10" t="s">
        <v>33</v>
      </c>
      <c r="E9761" s="10" t="s">
        <v>35</v>
      </c>
      <c r="F9761" s="10" t="s">
        <v>25</v>
      </c>
      <c r="G9761" s="10" t="s">
        <v>19</v>
      </c>
      <c r="H9761" s="10" t="s">
        <v>20</v>
      </c>
      <c r="I9761" s="10" t="s">
        <v>28</v>
      </c>
      <c r="O9761" s="10">
        <f t="shared" si="152"/>
        <v>1</v>
      </c>
    </row>
    <row r="9762" spans="2:15" x14ac:dyDescent="0.3">
      <c r="B9762" s="10">
        <v>2023</v>
      </c>
      <c r="C9762" s="10" t="s">
        <v>41</v>
      </c>
      <c r="D9762" s="10" t="s">
        <v>37</v>
      </c>
      <c r="E9762" s="10" t="s">
        <v>35</v>
      </c>
      <c r="F9762" s="10" t="s">
        <v>25</v>
      </c>
      <c r="G9762" s="10" t="s">
        <v>19</v>
      </c>
      <c r="H9762" s="10" t="s">
        <v>20</v>
      </c>
      <c r="I9762" s="10" t="s">
        <v>28</v>
      </c>
      <c r="O9762" s="10">
        <f t="shared" si="152"/>
        <v>1</v>
      </c>
    </row>
    <row r="9763" spans="2:15" x14ac:dyDescent="0.3">
      <c r="B9763" s="10">
        <v>2021</v>
      </c>
      <c r="C9763" s="10" t="s">
        <v>43</v>
      </c>
      <c r="D9763" s="10" t="s">
        <v>33</v>
      </c>
      <c r="E9763" s="10" t="s">
        <v>35</v>
      </c>
      <c r="F9763" s="10" t="s">
        <v>25</v>
      </c>
      <c r="G9763" s="10" t="s">
        <v>26</v>
      </c>
      <c r="H9763" s="10" t="s">
        <v>34</v>
      </c>
      <c r="I9763" s="10" t="s">
        <v>34</v>
      </c>
      <c r="O9763" s="10">
        <f t="shared" si="152"/>
        <v>1</v>
      </c>
    </row>
    <row r="9764" spans="2:15" x14ac:dyDescent="0.3">
      <c r="B9764" s="10">
        <v>2022</v>
      </c>
      <c r="C9764" s="10" t="s">
        <v>45</v>
      </c>
      <c r="D9764" s="10" t="s">
        <v>37</v>
      </c>
      <c r="E9764" s="10" t="s">
        <v>17</v>
      </c>
      <c r="F9764" s="10" t="s">
        <v>30</v>
      </c>
      <c r="G9764" s="10" t="s">
        <v>26</v>
      </c>
      <c r="H9764" s="10" t="s">
        <v>34</v>
      </c>
      <c r="I9764" s="10" t="s">
        <v>34</v>
      </c>
      <c r="O9764" s="10">
        <f t="shared" si="152"/>
        <v>1</v>
      </c>
    </row>
    <row r="9765" spans="2:15" x14ac:dyDescent="0.3">
      <c r="B9765" s="10">
        <v>2020</v>
      </c>
      <c r="C9765" s="10" t="s">
        <v>43</v>
      </c>
      <c r="D9765" s="10" t="s">
        <v>33</v>
      </c>
      <c r="E9765" s="10" t="s">
        <v>17</v>
      </c>
      <c r="F9765" s="10" t="s">
        <v>18</v>
      </c>
      <c r="G9765" s="10" t="s">
        <v>44</v>
      </c>
      <c r="H9765" s="10" t="s">
        <v>39</v>
      </c>
      <c r="I9765" s="10" t="s">
        <v>28</v>
      </c>
      <c r="O9765" s="10">
        <f t="shared" si="152"/>
        <v>1</v>
      </c>
    </row>
    <row r="9766" spans="2:15" x14ac:dyDescent="0.3">
      <c r="B9766" s="10">
        <v>2022</v>
      </c>
      <c r="C9766" s="10" t="s">
        <v>45</v>
      </c>
      <c r="D9766" s="10" t="s">
        <v>42</v>
      </c>
      <c r="E9766" s="10" t="s">
        <v>35</v>
      </c>
      <c r="F9766" s="10" t="s">
        <v>18</v>
      </c>
      <c r="G9766" s="10" t="s">
        <v>32</v>
      </c>
      <c r="H9766" s="10" t="s">
        <v>34</v>
      </c>
      <c r="I9766" s="10" t="s">
        <v>34</v>
      </c>
      <c r="O9766" s="10">
        <f t="shared" si="152"/>
        <v>1</v>
      </c>
    </row>
    <row r="9767" spans="2:15" x14ac:dyDescent="0.3">
      <c r="B9767" s="10">
        <v>2022</v>
      </c>
      <c r="C9767" s="10" t="s">
        <v>29</v>
      </c>
      <c r="D9767" s="10" t="s">
        <v>42</v>
      </c>
      <c r="E9767" s="10" t="s">
        <v>17</v>
      </c>
      <c r="F9767" s="10" t="s">
        <v>18</v>
      </c>
      <c r="G9767" s="10" t="s">
        <v>38</v>
      </c>
      <c r="H9767" s="10" t="s">
        <v>34</v>
      </c>
      <c r="I9767" s="10" t="s">
        <v>34</v>
      </c>
      <c r="O9767" s="10">
        <f t="shared" si="152"/>
        <v>1</v>
      </c>
    </row>
    <row r="9768" spans="2:15" x14ac:dyDescent="0.3">
      <c r="B9768" s="10">
        <v>2026</v>
      </c>
      <c r="C9768" s="10" t="s">
        <v>36</v>
      </c>
      <c r="D9768" s="10" t="s">
        <v>31</v>
      </c>
      <c r="E9768" s="10" t="s">
        <v>24</v>
      </c>
      <c r="F9768" s="10" t="s">
        <v>18</v>
      </c>
      <c r="G9768" s="10" t="s">
        <v>44</v>
      </c>
      <c r="H9768" s="10" t="s">
        <v>20</v>
      </c>
      <c r="I9768" s="10" t="s">
        <v>28</v>
      </c>
      <c r="O9768" s="10">
        <f t="shared" si="152"/>
        <v>1</v>
      </c>
    </row>
    <row r="9769" spans="2:15" x14ac:dyDescent="0.3">
      <c r="B9769" s="10">
        <v>2023</v>
      </c>
      <c r="C9769" s="10" t="s">
        <v>45</v>
      </c>
      <c r="D9769" s="10" t="s">
        <v>37</v>
      </c>
      <c r="E9769" s="10" t="s">
        <v>24</v>
      </c>
      <c r="F9769" s="10" t="s">
        <v>25</v>
      </c>
      <c r="G9769" s="10" t="s">
        <v>19</v>
      </c>
      <c r="H9769" s="10" t="s">
        <v>39</v>
      </c>
      <c r="I9769" s="10" t="s">
        <v>34</v>
      </c>
      <c r="O9769" s="10">
        <f t="shared" si="152"/>
        <v>1</v>
      </c>
    </row>
    <row r="9770" spans="2:15" x14ac:dyDescent="0.3">
      <c r="B9770" s="10">
        <v>2020</v>
      </c>
      <c r="C9770" s="10" t="s">
        <v>36</v>
      </c>
      <c r="D9770" s="10" t="s">
        <v>33</v>
      </c>
      <c r="E9770" s="10" t="s">
        <v>17</v>
      </c>
      <c r="F9770" s="10" t="s">
        <v>30</v>
      </c>
      <c r="G9770" s="10" t="s">
        <v>32</v>
      </c>
      <c r="H9770" s="10" t="s">
        <v>27</v>
      </c>
      <c r="I9770" s="10" t="s">
        <v>28</v>
      </c>
      <c r="O9770" s="10">
        <f t="shared" si="152"/>
        <v>1</v>
      </c>
    </row>
    <row r="9771" spans="2:15" x14ac:dyDescent="0.3">
      <c r="B9771" s="10">
        <v>2021</v>
      </c>
      <c r="C9771" s="10" t="s">
        <v>22</v>
      </c>
      <c r="D9771" s="10" t="s">
        <v>37</v>
      </c>
      <c r="E9771" s="10" t="s">
        <v>17</v>
      </c>
      <c r="F9771" s="10" t="s">
        <v>25</v>
      </c>
      <c r="G9771" s="10" t="s">
        <v>19</v>
      </c>
      <c r="H9771" s="10" t="s">
        <v>20</v>
      </c>
      <c r="I9771" s="10" t="s">
        <v>34</v>
      </c>
      <c r="O9771" s="10">
        <f t="shared" si="152"/>
        <v>1</v>
      </c>
    </row>
    <row r="9772" spans="2:15" x14ac:dyDescent="0.3">
      <c r="B9772" s="10">
        <v>2020</v>
      </c>
      <c r="C9772" s="10" t="s">
        <v>29</v>
      </c>
      <c r="D9772" s="10" t="s">
        <v>31</v>
      </c>
      <c r="E9772" s="10" t="s">
        <v>24</v>
      </c>
      <c r="F9772" s="10" t="s">
        <v>25</v>
      </c>
      <c r="G9772" s="10" t="s">
        <v>38</v>
      </c>
      <c r="H9772" s="10" t="s">
        <v>34</v>
      </c>
      <c r="I9772" s="10" t="s">
        <v>28</v>
      </c>
      <c r="O9772" s="10">
        <f t="shared" si="152"/>
        <v>1</v>
      </c>
    </row>
    <row r="9773" spans="2:15" x14ac:dyDescent="0.3">
      <c r="B9773" s="10">
        <v>2026</v>
      </c>
      <c r="C9773" s="10" t="s">
        <v>45</v>
      </c>
      <c r="D9773" s="10" t="s">
        <v>33</v>
      </c>
      <c r="E9773" s="10" t="s">
        <v>35</v>
      </c>
      <c r="F9773" s="10" t="s">
        <v>30</v>
      </c>
      <c r="G9773" s="10" t="s">
        <v>26</v>
      </c>
      <c r="H9773" s="10" t="s">
        <v>34</v>
      </c>
      <c r="I9773" s="10" t="s">
        <v>28</v>
      </c>
      <c r="O9773" s="10">
        <f t="shared" si="152"/>
        <v>1</v>
      </c>
    </row>
    <row r="9774" spans="2:15" x14ac:dyDescent="0.3">
      <c r="B9774" s="10">
        <v>2024</v>
      </c>
      <c r="C9774" s="10" t="s">
        <v>43</v>
      </c>
      <c r="D9774" s="10" t="s">
        <v>31</v>
      </c>
      <c r="E9774" s="10" t="s">
        <v>35</v>
      </c>
      <c r="F9774" s="10" t="s">
        <v>25</v>
      </c>
      <c r="G9774" s="10" t="s">
        <v>26</v>
      </c>
      <c r="H9774" s="10" t="s">
        <v>20</v>
      </c>
      <c r="I9774" s="10" t="s">
        <v>28</v>
      </c>
      <c r="O9774" s="10">
        <f t="shared" si="152"/>
        <v>1</v>
      </c>
    </row>
    <row r="9775" spans="2:15" x14ac:dyDescent="0.3">
      <c r="B9775" s="10">
        <v>2023</v>
      </c>
      <c r="C9775" s="10" t="s">
        <v>29</v>
      </c>
      <c r="D9775" s="10" t="s">
        <v>33</v>
      </c>
      <c r="E9775" s="10" t="s">
        <v>17</v>
      </c>
      <c r="F9775" s="10" t="s">
        <v>18</v>
      </c>
      <c r="G9775" s="10" t="s">
        <v>38</v>
      </c>
      <c r="H9775" s="10" t="s">
        <v>39</v>
      </c>
      <c r="I9775" s="10" t="s">
        <v>21</v>
      </c>
      <c r="O9775" s="10">
        <f t="shared" si="152"/>
        <v>1</v>
      </c>
    </row>
    <row r="9776" spans="2:15" x14ac:dyDescent="0.3">
      <c r="B9776" s="10">
        <v>2022</v>
      </c>
      <c r="C9776" s="10" t="s">
        <v>36</v>
      </c>
      <c r="D9776" s="10" t="s">
        <v>23</v>
      </c>
      <c r="E9776" s="10" t="s">
        <v>24</v>
      </c>
      <c r="F9776" s="10" t="s">
        <v>18</v>
      </c>
      <c r="G9776" s="10" t="s">
        <v>38</v>
      </c>
      <c r="H9776" s="10" t="s">
        <v>39</v>
      </c>
      <c r="I9776" s="10" t="s">
        <v>28</v>
      </c>
      <c r="O9776" s="10">
        <f t="shared" si="152"/>
        <v>1</v>
      </c>
    </row>
    <row r="9777" spans="2:15" x14ac:dyDescent="0.3">
      <c r="B9777" s="10">
        <v>2024</v>
      </c>
      <c r="C9777" s="10" t="s">
        <v>22</v>
      </c>
      <c r="D9777" s="10" t="s">
        <v>42</v>
      </c>
      <c r="E9777" s="10" t="s">
        <v>17</v>
      </c>
      <c r="F9777" s="10" t="s">
        <v>30</v>
      </c>
      <c r="G9777" s="10" t="s">
        <v>32</v>
      </c>
      <c r="H9777" s="10" t="s">
        <v>34</v>
      </c>
      <c r="I9777" s="10" t="s">
        <v>28</v>
      </c>
      <c r="O9777" s="10">
        <f t="shared" si="152"/>
        <v>1</v>
      </c>
    </row>
    <row r="9778" spans="2:15" x14ac:dyDescent="0.3">
      <c r="B9778" s="10">
        <v>2020</v>
      </c>
      <c r="C9778" s="10" t="s">
        <v>45</v>
      </c>
      <c r="D9778" s="10" t="s">
        <v>33</v>
      </c>
      <c r="E9778" s="10" t="s">
        <v>35</v>
      </c>
      <c r="F9778" s="10" t="s">
        <v>18</v>
      </c>
      <c r="G9778" s="10" t="s">
        <v>44</v>
      </c>
      <c r="H9778" s="10" t="s">
        <v>34</v>
      </c>
      <c r="I9778" s="10" t="s">
        <v>28</v>
      </c>
      <c r="O9778" s="10">
        <f t="shared" si="152"/>
        <v>1</v>
      </c>
    </row>
    <row r="9779" spans="2:15" x14ac:dyDescent="0.3">
      <c r="B9779" s="10">
        <v>2020</v>
      </c>
      <c r="C9779" s="10" t="s">
        <v>22</v>
      </c>
      <c r="D9779" s="10" t="s">
        <v>31</v>
      </c>
      <c r="E9779" s="10" t="s">
        <v>17</v>
      </c>
      <c r="F9779" s="10" t="s">
        <v>18</v>
      </c>
      <c r="G9779" s="10" t="s">
        <v>19</v>
      </c>
      <c r="H9779" s="10" t="s">
        <v>34</v>
      </c>
      <c r="I9779" s="10" t="s">
        <v>28</v>
      </c>
      <c r="O9779" s="10">
        <f t="shared" si="152"/>
        <v>1</v>
      </c>
    </row>
    <row r="9780" spans="2:15" x14ac:dyDescent="0.3">
      <c r="B9780" s="10">
        <v>2022</v>
      </c>
      <c r="C9780" s="10" t="s">
        <v>45</v>
      </c>
      <c r="D9780" s="10" t="s">
        <v>23</v>
      </c>
      <c r="E9780" s="10" t="s">
        <v>17</v>
      </c>
      <c r="F9780" s="10" t="s">
        <v>18</v>
      </c>
      <c r="G9780" s="10" t="s">
        <v>32</v>
      </c>
      <c r="H9780" s="10" t="s">
        <v>34</v>
      </c>
      <c r="I9780" s="10" t="s">
        <v>28</v>
      </c>
      <c r="O9780" s="10">
        <f t="shared" si="152"/>
        <v>1</v>
      </c>
    </row>
    <row r="9781" spans="2:15" x14ac:dyDescent="0.3">
      <c r="B9781" s="10">
        <v>2025</v>
      </c>
      <c r="C9781" s="10" t="s">
        <v>22</v>
      </c>
      <c r="D9781" s="10" t="s">
        <v>37</v>
      </c>
      <c r="E9781" s="10" t="s">
        <v>17</v>
      </c>
      <c r="F9781" s="10" t="s">
        <v>30</v>
      </c>
      <c r="G9781" s="10" t="s">
        <v>26</v>
      </c>
      <c r="H9781" s="10" t="s">
        <v>34</v>
      </c>
      <c r="I9781" s="10" t="s">
        <v>21</v>
      </c>
      <c r="O9781" s="10">
        <f t="shared" si="152"/>
        <v>1</v>
      </c>
    </row>
    <row r="9782" spans="2:15" x14ac:dyDescent="0.3">
      <c r="B9782" s="10">
        <v>2023</v>
      </c>
      <c r="C9782" s="10" t="s">
        <v>45</v>
      </c>
      <c r="D9782" s="10" t="s">
        <v>42</v>
      </c>
      <c r="E9782" s="10" t="s">
        <v>35</v>
      </c>
      <c r="F9782" s="10" t="s">
        <v>25</v>
      </c>
      <c r="G9782" s="10" t="s">
        <v>19</v>
      </c>
      <c r="H9782" s="10" t="s">
        <v>39</v>
      </c>
      <c r="I9782" s="10" t="s">
        <v>21</v>
      </c>
      <c r="O9782" s="10">
        <f t="shared" si="152"/>
        <v>1</v>
      </c>
    </row>
    <row r="9783" spans="2:15" x14ac:dyDescent="0.3">
      <c r="B9783" s="10">
        <v>2022</v>
      </c>
      <c r="C9783" s="10" t="s">
        <v>36</v>
      </c>
      <c r="D9783" s="10" t="s">
        <v>37</v>
      </c>
      <c r="E9783" s="10" t="s">
        <v>35</v>
      </c>
      <c r="F9783" s="10" t="s">
        <v>25</v>
      </c>
      <c r="G9783" s="10" t="s">
        <v>32</v>
      </c>
      <c r="H9783" s="10" t="s">
        <v>39</v>
      </c>
      <c r="I9783" s="10" t="s">
        <v>28</v>
      </c>
      <c r="O9783" s="10">
        <f t="shared" si="152"/>
        <v>1</v>
      </c>
    </row>
    <row r="9784" spans="2:15" x14ac:dyDescent="0.3">
      <c r="B9784" s="10">
        <v>2020</v>
      </c>
      <c r="C9784" s="10" t="s">
        <v>36</v>
      </c>
      <c r="D9784" s="10" t="s">
        <v>37</v>
      </c>
      <c r="E9784" s="10" t="s">
        <v>24</v>
      </c>
      <c r="F9784" s="10" t="s">
        <v>25</v>
      </c>
      <c r="G9784" s="10" t="s">
        <v>19</v>
      </c>
      <c r="H9784" s="10" t="s">
        <v>20</v>
      </c>
      <c r="I9784" s="10" t="s">
        <v>21</v>
      </c>
      <c r="O9784" s="10">
        <f t="shared" si="152"/>
        <v>1</v>
      </c>
    </row>
    <row r="9785" spans="2:15" x14ac:dyDescent="0.3">
      <c r="B9785" s="10">
        <v>2020</v>
      </c>
      <c r="C9785" s="10" t="s">
        <v>45</v>
      </c>
      <c r="D9785" s="10" t="s">
        <v>23</v>
      </c>
      <c r="E9785" s="10" t="s">
        <v>24</v>
      </c>
      <c r="F9785" s="10" t="s">
        <v>30</v>
      </c>
      <c r="G9785" s="10" t="s">
        <v>19</v>
      </c>
      <c r="H9785" s="10" t="s">
        <v>20</v>
      </c>
      <c r="I9785" s="10" t="s">
        <v>28</v>
      </c>
      <c r="O9785" s="10">
        <f t="shared" si="152"/>
        <v>1</v>
      </c>
    </row>
    <row r="9786" spans="2:15" x14ac:dyDescent="0.3">
      <c r="B9786" s="10">
        <v>2022</v>
      </c>
      <c r="C9786" s="10" t="s">
        <v>41</v>
      </c>
      <c r="D9786" s="10" t="s">
        <v>37</v>
      </c>
      <c r="E9786" s="10" t="s">
        <v>24</v>
      </c>
      <c r="F9786" s="10" t="s">
        <v>25</v>
      </c>
      <c r="G9786" s="10" t="s">
        <v>19</v>
      </c>
      <c r="H9786" s="10" t="s">
        <v>27</v>
      </c>
      <c r="I9786" s="10" t="s">
        <v>28</v>
      </c>
      <c r="O9786" s="10">
        <f t="shared" si="152"/>
        <v>1</v>
      </c>
    </row>
    <row r="9787" spans="2:15" x14ac:dyDescent="0.3">
      <c r="B9787" s="10">
        <v>2022</v>
      </c>
      <c r="C9787" s="10" t="s">
        <v>29</v>
      </c>
      <c r="D9787" s="10" t="s">
        <v>16</v>
      </c>
      <c r="E9787" s="10" t="s">
        <v>35</v>
      </c>
      <c r="F9787" s="10" t="s">
        <v>30</v>
      </c>
      <c r="G9787" s="10" t="s">
        <v>19</v>
      </c>
      <c r="H9787" s="10" t="s">
        <v>34</v>
      </c>
      <c r="I9787" s="10" t="s">
        <v>28</v>
      </c>
      <c r="O9787" s="10">
        <f t="shared" si="152"/>
        <v>1</v>
      </c>
    </row>
    <row r="9788" spans="2:15" x14ac:dyDescent="0.3">
      <c r="B9788" s="10">
        <v>2022</v>
      </c>
      <c r="C9788" s="10" t="s">
        <v>29</v>
      </c>
      <c r="D9788" s="10" t="s">
        <v>33</v>
      </c>
      <c r="E9788" s="10" t="s">
        <v>24</v>
      </c>
      <c r="F9788" s="10" t="s">
        <v>18</v>
      </c>
      <c r="G9788" s="10" t="s">
        <v>32</v>
      </c>
      <c r="H9788" s="10" t="s">
        <v>27</v>
      </c>
      <c r="I9788" s="10" t="s">
        <v>21</v>
      </c>
      <c r="O9788" s="10">
        <f t="shared" si="152"/>
        <v>1</v>
      </c>
    </row>
    <row r="9789" spans="2:15" x14ac:dyDescent="0.3">
      <c r="B9789" s="10">
        <v>2026</v>
      </c>
      <c r="C9789" s="10" t="s">
        <v>29</v>
      </c>
      <c r="D9789" s="10" t="s">
        <v>23</v>
      </c>
      <c r="E9789" s="10" t="s">
        <v>24</v>
      </c>
      <c r="F9789" s="10" t="s">
        <v>25</v>
      </c>
      <c r="G9789" s="10" t="s">
        <v>32</v>
      </c>
      <c r="H9789" s="10" t="s">
        <v>34</v>
      </c>
      <c r="I9789" s="10" t="s">
        <v>34</v>
      </c>
      <c r="O9789" s="10">
        <f t="shared" si="152"/>
        <v>1</v>
      </c>
    </row>
    <row r="9790" spans="2:15" x14ac:dyDescent="0.3">
      <c r="B9790" s="10">
        <v>2024</v>
      </c>
      <c r="C9790" s="10" t="s">
        <v>29</v>
      </c>
      <c r="D9790" s="10" t="s">
        <v>16</v>
      </c>
      <c r="E9790" s="10" t="s">
        <v>17</v>
      </c>
      <c r="F9790" s="10" t="s">
        <v>25</v>
      </c>
      <c r="G9790" s="10" t="s">
        <v>19</v>
      </c>
      <c r="H9790" s="10" t="s">
        <v>27</v>
      </c>
      <c r="I9790" s="10" t="s">
        <v>28</v>
      </c>
      <c r="O9790" s="10">
        <f t="shared" si="152"/>
        <v>1</v>
      </c>
    </row>
    <row r="9791" spans="2:15" x14ac:dyDescent="0.3">
      <c r="B9791" s="10">
        <v>2021</v>
      </c>
      <c r="C9791" s="10" t="s">
        <v>29</v>
      </c>
      <c r="D9791" s="10" t="s">
        <v>37</v>
      </c>
      <c r="E9791" s="10" t="s">
        <v>17</v>
      </c>
      <c r="F9791" s="10" t="s">
        <v>30</v>
      </c>
      <c r="G9791" s="10" t="s">
        <v>26</v>
      </c>
      <c r="H9791" s="10" t="s">
        <v>39</v>
      </c>
      <c r="I9791" s="10" t="s">
        <v>21</v>
      </c>
      <c r="O9791" s="10">
        <f t="shared" si="152"/>
        <v>1</v>
      </c>
    </row>
    <row r="9792" spans="2:15" x14ac:dyDescent="0.3">
      <c r="B9792" s="10">
        <v>2023</v>
      </c>
      <c r="C9792" s="10" t="s">
        <v>45</v>
      </c>
      <c r="D9792" s="10" t="s">
        <v>33</v>
      </c>
      <c r="E9792" s="10" t="s">
        <v>24</v>
      </c>
      <c r="F9792" s="10" t="s">
        <v>30</v>
      </c>
      <c r="G9792" s="10" t="s">
        <v>26</v>
      </c>
      <c r="H9792" s="10" t="s">
        <v>34</v>
      </c>
      <c r="I9792" s="10" t="s">
        <v>34</v>
      </c>
      <c r="O9792" s="10">
        <f t="shared" si="152"/>
        <v>1</v>
      </c>
    </row>
    <row r="9793" spans="2:15" x14ac:dyDescent="0.3">
      <c r="B9793" s="10">
        <v>2024</v>
      </c>
      <c r="C9793" s="10" t="s">
        <v>22</v>
      </c>
      <c r="D9793" s="10" t="s">
        <v>42</v>
      </c>
      <c r="E9793" s="10" t="s">
        <v>35</v>
      </c>
      <c r="F9793" s="10" t="s">
        <v>18</v>
      </c>
      <c r="G9793" s="10" t="s">
        <v>44</v>
      </c>
      <c r="H9793" s="10" t="s">
        <v>27</v>
      </c>
      <c r="I9793" s="10" t="s">
        <v>34</v>
      </c>
      <c r="O9793" s="10">
        <f t="shared" si="152"/>
        <v>1</v>
      </c>
    </row>
    <row r="9794" spans="2:15" x14ac:dyDescent="0.3">
      <c r="B9794" s="10">
        <v>2020</v>
      </c>
      <c r="C9794" s="10" t="s">
        <v>29</v>
      </c>
      <c r="D9794" s="10" t="s">
        <v>31</v>
      </c>
      <c r="E9794" s="10" t="s">
        <v>24</v>
      </c>
      <c r="F9794" s="10" t="s">
        <v>25</v>
      </c>
      <c r="G9794" s="10" t="s">
        <v>38</v>
      </c>
      <c r="H9794" s="10" t="s">
        <v>20</v>
      </c>
      <c r="I9794" s="10" t="s">
        <v>28</v>
      </c>
      <c r="O9794" s="10">
        <f t="shared" si="152"/>
        <v>1</v>
      </c>
    </row>
    <row r="9795" spans="2:15" x14ac:dyDescent="0.3">
      <c r="B9795" s="10">
        <v>2020</v>
      </c>
      <c r="C9795" s="10" t="s">
        <v>36</v>
      </c>
      <c r="D9795" s="10" t="s">
        <v>16</v>
      </c>
      <c r="E9795" s="10" t="s">
        <v>17</v>
      </c>
      <c r="F9795" s="10" t="s">
        <v>30</v>
      </c>
      <c r="G9795" s="10" t="s">
        <v>44</v>
      </c>
      <c r="H9795" s="10" t="s">
        <v>39</v>
      </c>
      <c r="I9795" s="10" t="s">
        <v>28</v>
      </c>
      <c r="O9795" s="10">
        <f t="shared" si="152"/>
        <v>1</v>
      </c>
    </row>
    <row r="9796" spans="2:15" x14ac:dyDescent="0.3">
      <c r="B9796" s="10">
        <v>2025</v>
      </c>
      <c r="C9796" s="10" t="s">
        <v>41</v>
      </c>
      <c r="D9796" s="10" t="s">
        <v>42</v>
      </c>
      <c r="E9796" s="10" t="s">
        <v>24</v>
      </c>
      <c r="F9796" s="10" t="s">
        <v>25</v>
      </c>
      <c r="G9796" s="10" t="s">
        <v>26</v>
      </c>
      <c r="H9796" s="10" t="s">
        <v>39</v>
      </c>
      <c r="I9796" s="10" t="s">
        <v>21</v>
      </c>
      <c r="O9796" s="10">
        <f t="shared" si="152"/>
        <v>1</v>
      </c>
    </row>
    <row r="9797" spans="2:15" x14ac:dyDescent="0.3">
      <c r="B9797" s="10">
        <v>2024</v>
      </c>
      <c r="C9797" s="10" t="s">
        <v>29</v>
      </c>
      <c r="D9797" s="10" t="s">
        <v>23</v>
      </c>
      <c r="E9797" s="10" t="s">
        <v>24</v>
      </c>
      <c r="F9797" s="10" t="s">
        <v>18</v>
      </c>
      <c r="G9797" s="10" t="s">
        <v>40</v>
      </c>
      <c r="H9797" s="10" t="s">
        <v>34</v>
      </c>
      <c r="I9797" s="10" t="s">
        <v>34</v>
      </c>
      <c r="O9797" s="10">
        <f t="shared" ref="O9797:O9860" si="153">SUBTOTAL(103,B9797)</f>
        <v>1</v>
      </c>
    </row>
    <row r="9798" spans="2:15" x14ac:dyDescent="0.3">
      <c r="B9798" s="10">
        <v>2023</v>
      </c>
      <c r="C9798" s="10" t="s">
        <v>22</v>
      </c>
      <c r="D9798" s="10" t="s">
        <v>33</v>
      </c>
      <c r="E9798" s="10" t="s">
        <v>35</v>
      </c>
      <c r="F9798" s="10" t="s">
        <v>18</v>
      </c>
      <c r="G9798" s="10" t="s">
        <v>40</v>
      </c>
      <c r="H9798" s="10" t="s">
        <v>27</v>
      </c>
      <c r="I9798" s="10" t="s">
        <v>28</v>
      </c>
      <c r="O9798" s="10">
        <f t="shared" si="153"/>
        <v>1</v>
      </c>
    </row>
    <row r="9799" spans="2:15" x14ac:dyDescent="0.3">
      <c r="B9799" s="10">
        <v>2020</v>
      </c>
      <c r="C9799" s="10" t="s">
        <v>41</v>
      </c>
      <c r="D9799" s="10" t="s">
        <v>42</v>
      </c>
      <c r="E9799" s="10" t="s">
        <v>35</v>
      </c>
      <c r="F9799" s="10" t="s">
        <v>18</v>
      </c>
      <c r="G9799" s="10" t="s">
        <v>19</v>
      </c>
      <c r="H9799" s="10" t="s">
        <v>34</v>
      </c>
      <c r="I9799" s="10" t="s">
        <v>28</v>
      </c>
      <c r="O9799" s="10">
        <f t="shared" si="153"/>
        <v>1</v>
      </c>
    </row>
    <row r="9800" spans="2:15" x14ac:dyDescent="0.3">
      <c r="B9800" s="10">
        <v>2022</v>
      </c>
      <c r="C9800" s="10" t="s">
        <v>29</v>
      </c>
      <c r="D9800" s="10" t="s">
        <v>16</v>
      </c>
      <c r="E9800" s="10" t="s">
        <v>17</v>
      </c>
      <c r="F9800" s="10" t="s">
        <v>25</v>
      </c>
      <c r="G9800" s="10" t="s">
        <v>44</v>
      </c>
      <c r="H9800" s="10" t="s">
        <v>27</v>
      </c>
      <c r="I9800" s="10" t="s">
        <v>21</v>
      </c>
      <c r="O9800" s="10">
        <f t="shared" si="153"/>
        <v>1</v>
      </c>
    </row>
    <row r="9801" spans="2:15" x14ac:dyDescent="0.3">
      <c r="B9801" s="10">
        <v>2022</v>
      </c>
      <c r="C9801" s="10" t="s">
        <v>22</v>
      </c>
      <c r="D9801" s="10" t="s">
        <v>37</v>
      </c>
      <c r="E9801" s="10" t="s">
        <v>17</v>
      </c>
      <c r="F9801" s="10" t="s">
        <v>25</v>
      </c>
      <c r="G9801" s="10" t="s">
        <v>40</v>
      </c>
      <c r="H9801" s="10" t="s">
        <v>39</v>
      </c>
      <c r="I9801" s="10" t="s">
        <v>28</v>
      </c>
      <c r="O9801" s="10">
        <f t="shared" si="153"/>
        <v>1</v>
      </c>
    </row>
    <row r="9802" spans="2:15" x14ac:dyDescent="0.3">
      <c r="B9802" s="10">
        <v>2024</v>
      </c>
      <c r="C9802" s="10" t="s">
        <v>45</v>
      </c>
      <c r="D9802" s="10" t="s">
        <v>16</v>
      </c>
      <c r="E9802" s="10" t="s">
        <v>17</v>
      </c>
      <c r="F9802" s="10" t="s">
        <v>18</v>
      </c>
      <c r="G9802" s="10" t="s">
        <v>44</v>
      </c>
      <c r="H9802" s="10" t="s">
        <v>39</v>
      </c>
      <c r="I9802" s="10" t="s">
        <v>21</v>
      </c>
      <c r="O9802" s="10">
        <f t="shared" si="153"/>
        <v>1</v>
      </c>
    </row>
    <row r="9803" spans="2:15" x14ac:dyDescent="0.3">
      <c r="B9803" s="10">
        <v>2023</v>
      </c>
      <c r="C9803" s="10" t="s">
        <v>36</v>
      </c>
      <c r="D9803" s="10" t="s">
        <v>33</v>
      </c>
      <c r="E9803" s="10" t="s">
        <v>35</v>
      </c>
      <c r="F9803" s="10" t="s">
        <v>25</v>
      </c>
      <c r="G9803" s="10" t="s">
        <v>38</v>
      </c>
      <c r="H9803" s="10" t="s">
        <v>39</v>
      </c>
      <c r="I9803" s="10" t="s">
        <v>21</v>
      </c>
      <c r="O9803" s="10">
        <f t="shared" si="153"/>
        <v>1</v>
      </c>
    </row>
    <row r="9804" spans="2:15" x14ac:dyDescent="0.3">
      <c r="B9804" s="10">
        <v>2025</v>
      </c>
      <c r="C9804" s="10" t="s">
        <v>36</v>
      </c>
      <c r="D9804" s="10" t="s">
        <v>42</v>
      </c>
      <c r="E9804" s="10" t="s">
        <v>35</v>
      </c>
      <c r="F9804" s="10" t="s">
        <v>30</v>
      </c>
      <c r="G9804" s="10" t="s">
        <v>44</v>
      </c>
      <c r="H9804" s="10" t="s">
        <v>39</v>
      </c>
      <c r="I9804" s="10" t="s">
        <v>34</v>
      </c>
      <c r="O9804" s="10">
        <f t="shared" si="153"/>
        <v>1</v>
      </c>
    </row>
    <row r="9805" spans="2:15" x14ac:dyDescent="0.3">
      <c r="B9805" s="10">
        <v>2024</v>
      </c>
      <c r="C9805" s="10" t="s">
        <v>29</v>
      </c>
      <c r="D9805" s="10" t="s">
        <v>37</v>
      </c>
      <c r="E9805" s="10" t="s">
        <v>35</v>
      </c>
      <c r="F9805" s="10" t="s">
        <v>25</v>
      </c>
      <c r="G9805" s="10" t="s">
        <v>26</v>
      </c>
      <c r="H9805" s="10" t="s">
        <v>39</v>
      </c>
      <c r="I9805" s="10" t="s">
        <v>21</v>
      </c>
      <c r="O9805" s="10">
        <f t="shared" si="153"/>
        <v>1</v>
      </c>
    </row>
    <row r="9806" spans="2:15" x14ac:dyDescent="0.3">
      <c r="B9806" s="10">
        <v>2020</v>
      </c>
      <c r="C9806" s="10" t="s">
        <v>22</v>
      </c>
      <c r="D9806" s="10" t="s">
        <v>23</v>
      </c>
      <c r="E9806" s="10" t="s">
        <v>35</v>
      </c>
      <c r="F9806" s="10" t="s">
        <v>18</v>
      </c>
      <c r="G9806" s="10" t="s">
        <v>32</v>
      </c>
      <c r="H9806" s="10" t="s">
        <v>39</v>
      </c>
      <c r="I9806" s="10" t="s">
        <v>34</v>
      </c>
      <c r="O9806" s="10">
        <f t="shared" si="153"/>
        <v>1</v>
      </c>
    </row>
    <row r="9807" spans="2:15" x14ac:dyDescent="0.3">
      <c r="B9807" s="10">
        <v>2020</v>
      </c>
      <c r="C9807" s="10" t="s">
        <v>22</v>
      </c>
      <c r="D9807" s="10" t="s">
        <v>37</v>
      </c>
      <c r="E9807" s="10" t="s">
        <v>24</v>
      </c>
      <c r="F9807" s="10" t="s">
        <v>18</v>
      </c>
      <c r="G9807" s="10" t="s">
        <v>19</v>
      </c>
      <c r="H9807" s="10" t="s">
        <v>20</v>
      </c>
      <c r="I9807" s="10" t="s">
        <v>34</v>
      </c>
      <c r="O9807" s="10">
        <f t="shared" si="153"/>
        <v>1</v>
      </c>
    </row>
    <row r="9808" spans="2:15" x14ac:dyDescent="0.3">
      <c r="B9808" s="10">
        <v>2024</v>
      </c>
      <c r="C9808" s="10" t="s">
        <v>45</v>
      </c>
      <c r="D9808" s="10" t="s">
        <v>16</v>
      </c>
      <c r="E9808" s="10" t="s">
        <v>17</v>
      </c>
      <c r="F9808" s="10" t="s">
        <v>30</v>
      </c>
      <c r="G9808" s="10" t="s">
        <v>26</v>
      </c>
      <c r="H9808" s="10" t="s">
        <v>39</v>
      </c>
      <c r="I9808" s="10" t="s">
        <v>28</v>
      </c>
      <c r="O9808" s="10">
        <f t="shared" si="153"/>
        <v>1</v>
      </c>
    </row>
    <row r="9809" spans="2:15" x14ac:dyDescent="0.3">
      <c r="B9809" s="10">
        <v>2024</v>
      </c>
      <c r="C9809" s="10" t="s">
        <v>29</v>
      </c>
      <c r="D9809" s="10" t="s">
        <v>42</v>
      </c>
      <c r="E9809" s="10" t="s">
        <v>17</v>
      </c>
      <c r="F9809" s="10" t="s">
        <v>18</v>
      </c>
      <c r="G9809" s="10" t="s">
        <v>40</v>
      </c>
      <c r="H9809" s="10" t="s">
        <v>27</v>
      </c>
      <c r="I9809" s="10" t="s">
        <v>34</v>
      </c>
      <c r="O9809" s="10">
        <f t="shared" si="153"/>
        <v>1</v>
      </c>
    </row>
    <row r="9810" spans="2:15" x14ac:dyDescent="0.3">
      <c r="B9810" s="10">
        <v>2020</v>
      </c>
      <c r="C9810" s="10" t="s">
        <v>15</v>
      </c>
      <c r="D9810" s="10" t="s">
        <v>16</v>
      </c>
      <c r="E9810" s="10" t="s">
        <v>35</v>
      </c>
      <c r="F9810" s="10" t="s">
        <v>30</v>
      </c>
      <c r="G9810" s="10" t="s">
        <v>32</v>
      </c>
      <c r="H9810" s="10" t="s">
        <v>20</v>
      </c>
      <c r="I9810" s="10" t="s">
        <v>28</v>
      </c>
      <c r="O9810" s="10">
        <f t="shared" si="153"/>
        <v>1</v>
      </c>
    </row>
    <row r="9811" spans="2:15" x14ac:dyDescent="0.3">
      <c r="B9811" s="10">
        <v>2026</v>
      </c>
      <c r="C9811" s="10" t="s">
        <v>45</v>
      </c>
      <c r="D9811" s="10" t="s">
        <v>37</v>
      </c>
      <c r="E9811" s="10" t="s">
        <v>35</v>
      </c>
      <c r="F9811" s="10" t="s">
        <v>30</v>
      </c>
      <c r="G9811" s="10" t="s">
        <v>40</v>
      </c>
      <c r="H9811" s="10" t="s">
        <v>20</v>
      </c>
      <c r="I9811" s="10" t="s">
        <v>28</v>
      </c>
      <c r="O9811" s="10">
        <f t="shared" si="153"/>
        <v>1</v>
      </c>
    </row>
    <row r="9812" spans="2:15" x14ac:dyDescent="0.3">
      <c r="B9812" s="10">
        <v>2024</v>
      </c>
      <c r="C9812" s="10" t="s">
        <v>45</v>
      </c>
      <c r="D9812" s="10" t="s">
        <v>16</v>
      </c>
      <c r="E9812" s="10" t="s">
        <v>35</v>
      </c>
      <c r="F9812" s="10" t="s">
        <v>18</v>
      </c>
      <c r="G9812" s="10" t="s">
        <v>26</v>
      </c>
      <c r="H9812" s="10" t="s">
        <v>34</v>
      </c>
      <c r="I9812" s="10" t="s">
        <v>28</v>
      </c>
      <c r="O9812" s="10">
        <f t="shared" si="153"/>
        <v>1</v>
      </c>
    </row>
    <row r="9813" spans="2:15" x14ac:dyDescent="0.3">
      <c r="B9813" s="10">
        <v>2025</v>
      </c>
      <c r="C9813" s="10" t="s">
        <v>36</v>
      </c>
      <c r="D9813" s="10" t="s">
        <v>23</v>
      </c>
      <c r="E9813" s="10" t="s">
        <v>24</v>
      </c>
      <c r="F9813" s="10" t="s">
        <v>25</v>
      </c>
      <c r="G9813" s="10" t="s">
        <v>32</v>
      </c>
      <c r="H9813" s="10" t="s">
        <v>20</v>
      </c>
      <c r="I9813" s="10" t="s">
        <v>21</v>
      </c>
      <c r="O9813" s="10">
        <f t="shared" si="153"/>
        <v>1</v>
      </c>
    </row>
    <row r="9814" spans="2:15" x14ac:dyDescent="0.3">
      <c r="B9814" s="10">
        <v>2020</v>
      </c>
      <c r="C9814" s="10" t="s">
        <v>41</v>
      </c>
      <c r="D9814" s="10" t="s">
        <v>23</v>
      </c>
      <c r="E9814" s="10" t="s">
        <v>17</v>
      </c>
      <c r="F9814" s="10" t="s">
        <v>30</v>
      </c>
      <c r="G9814" s="10" t="s">
        <v>32</v>
      </c>
      <c r="H9814" s="10" t="s">
        <v>27</v>
      </c>
      <c r="I9814" s="10" t="s">
        <v>28</v>
      </c>
      <c r="O9814" s="10">
        <f t="shared" si="153"/>
        <v>1</v>
      </c>
    </row>
    <row r="9815" spans="2:15" x14ac:dyDescent="0.3">
      <c r="B9815" s="10">
        <v>2023</v>
      </c>
      <c r="C9815" s="10" t="s">
        <v>22</v>
      </c>
      <c r="D9815" s="10" t="s">
        <v>23</v>
      </c>
      <c r="E9815" s="10" t="s">
        <v>17</v>
      </c>
      <c r="F9815" s="10" t="s">
        <v>25</v>
      </c>
      <c r="G9815" s="10" t="s">
        <v>19</v>
      </c>
      <c r="H9815" s="10" t="s">
        <v>34</v>
      </c>
      <c r="I9815" s="10" t="s">
        <v>34</v>
      </c>
      <c r="O9815" s="10">
        <f t="shared" si="153"/>
        <v>1</v>
      </c>
    </row>
    <row r="9816" spans="2:15" x14ac:dyDescent="0.3">
      <c r="B9816" s="10">
        <v>2023</v>
      </c>
      <c r="C9816" s="10" t="s">
        <v>36</v>
      </c>
      <c r="D9816" s="10" t="s">
        <v>31</v>
      </c>
      <c r="E9816" s="10" t="s">
        <v>24</v>
      </c>
      <c r="F9816" s="10" t="s">
        <v>30</v>
      </c>
      <c r="G9816" s="10" t="s">
        <v>40</v>
      </c>
      <c r="H9816" s="10" t="s">
        <v>27</v>
      </c>
      <c r="I9816" s="10" t="s">
        <v>21</v>
      </c>
      <c r="O9816" s="10">
        <f t="shared" si="153"/>
        <v>1</v>
      </c>
    </row>
    <row r="9817" spans="2:15" x14ac:dyDescent="0.3">
      <c r="B9817" s="10">
        <v>2023</v>
      </c>
      <c r="C9817" s="10" t="s">
        <v>43</v>
      </c>
      <c r="D9817" s="10" t="s">
        <v>33</v>
      </c>
      <c r="E9817" s="10" t="s">
        <v>17</v>
      </c>
      <c r="F9817" s="10" t="s">
        <v>18</v>
      </c>
      <c r="G9817" s="10" t="s">
        <v>44</v>
      </c>
      <c r="H9817" s="10" t="s">
        <v>34</v>
      </c>
      <c r="I9817" s="10" t="s">
        <v>34</v>
      </c>
      <c r="O9817" s="10">
        <f t="shared" si="153"/>
        <v>1</v>
      </c>
    </row>
    <row r="9818" spans="2:15" x14ac:dyDescent="0.3">
      <c r="B9818" s="10">
        <v>2021</v>
      </c>
      <c r="C9818" s="10" t="s">
        <v>22</v>
      </c>
      <c r="D9818" s="10" t="s">
        <v>42</v>
      </c>
      <c r="E9818" s="10" t="s">
        <v>24</v>
      </c>
      <c r="F9818" s="10" t="s">
        <v>30</v>
      </c>
      <c r="G9818" s="10" t="s">
        <v>38</v>
      </c>
      <c r="H9818" s="10" t="s">
        <v>34</v>
      </c>
      <c r="I9818" s="10" t="s">
        <v>28</v>
      </c>
      <c r="O9818" s="10">
        <f t="shared" si="153"/>
        <v>1</v>
      </c>
    </row>
    <row r="9819" spans="2:15" x14ac:dyDescent="0.3">
      <c r="B9819" s="10">
        <v>2026</v>
      </c>
      <c r="C9819" s="10" t="s">
        <v>22</v>
      </c>
      <c r="D9819" s="10" t="s">
        <v>16</v>
      </c>
      <c r="E9819" s="10" t="s">
        <v>35</v>
      </c>
      <c r="F9819" s="10" t="s">
        <v>18</v>
      </c>
      <c r="G9819" s="10" t="s">
        <v>19</v>
      </c>
      <c r="H9819" s="10" t="s">
        <v>39</v>
      </c>
      <c r="I9819" s="10" t="s">
        <v>28</v>
      </c>
      <c r="O9819" s="10">
        <f t="shared" si="153"/>
        <v>1</v>
      </c>
    </row>
    <row r="9820" spans="2:15" x14ac:dyDescent="0.3">
      <c r="B9820" s="10">
        <v>2021</v>
      </c>
      <c r="C9820" s="10" t="s">
        <v>43</v>
      </c>
      <c r="D9820" s="10" t="s">
        <v>23</v>
      </c>
      <c r="E9820" s="10" t="s">
        <v>35</v>
      </c>
      <c r="F9820" s="10" t="s">
        <v>30</v>
      </c>
      <c r="G9820" s="10" t="s">
        <v>26</v>
      </c>
      <c r="H9820" s="10" t="s">
        <v>39</v>
      </c>
      <c r="I9820" s="10" t="s">
        <v>21</v>
      </c>
      <c r="O9820" s="10">
        <f t="shared" si="153"/>
        <v>1</v>
      </c>
    </row>
    <row r="9821" spans="2:15" x14ac:dyDescent="0.3">
      <c r="B9821" s="10">
        <v>2024</v>
      </c>
      <c r="C9821" s="10" t="s">
        <v>15</v>
      </c>
      <c r="D9821" s="10" t="s">
        <v>23</v>
      </c>
      <c r="E9821" s="10" t="s">
        <v>24</v>
      </c>
      <c r="F9821" s="10" t="s">
        <v>30</v>
      </c>
      <c r="G9821" s="10" t="s">
        <v>32</v>
      </c>
      <c r="H9821" s="10" t="s">
        <v>34</v>
      </c>
      <c r="I9821" s="10" t="s">
        <v>21</v>
      </c>
      <c r="O9821" s="10">
        <f t="shared" si="153"/>
        <v>1</v>
      </c>
    </row>
    <row r="9822" spans="2:15" x14ac:dyDescent="0.3">
      <c r="B9822" s="10">
        <v>2022</v>
      </c>
      <c r="C9822" s="10" t="s">
        <v>15</v>
      </c>
      <c r="D9822" s="10" t="s">
        <v>37</v>
      </c>
      <c r="E9822" s="10" t="s">
        <v>24</v>
      </c>
      <c r="F9822" s="10" t="s">
        <v>30</v>
      </c>
      <c r="G9822" s="10" t="s">
        <v>26</v>
      </c>
      <c r="H9822" s="10" t="s">
        <v>39</v>
      </c>
      <c r="I9822" s="10" t="s">
        <v>28</v>
      </c>
      <c r="O9822" s="10">
        <f t="shared" si="153"/>
        <v>1</v>
      </c>
    </row>
    <row r="9823" spans="2:15" x14ac:dyDescent="0.3">
      <c r="B9823" s="10">
        <v>2021</v>
      </c>
      <c r="C9823" s="10" t="s">
        <v>22</v>
      </c>
      <c r="D9823" s="10" t="s">
        <v>31</v>
      </c>
      <c r="E9823" s="10" t="s">
        <v>24</v>
      </c>
      <c r="F9823" s="10" t="s">
        <v>18</v>
      </c>
      <c r="G9823" s="10" t="s">
        <v>26</v>
      </c>
      <c r="H9823" s="10" t="s">
        <v>39</v>
      </c>
      <c r="I9823" s="10" t="s">
        <v>28</v>
      </c>
      <c r="O9823" s="10">
        <f t="shared" si="153"/>
        <v>1</v>
      </c>
    </row>
    <row r="9824" spans="2:15" x14ac:dyDescent="0.3">
      <c r="B9824" s="10">
        <v>2025</v>
      </c>
      <c r="C9824" s="10" t="s">
        <v>43</v>
      </c>
      <c r="D9824" s="10" t="s">
        <v>37</v>
      </c>
      <c r="E9824" s="10" t="s">
        <v>24</v>
      </c>
      <c r="F9824" s="10" t="s">
        <v>18</v>
      </c>
      <c r="G9824" s="10" t="s">
        <v>38</v>
      </c>
      <c r="H9824" s="10" t="s">
        <v>39</v>
      </c>
      <c r="I9824" s="10" t="s">
        <v>28</v>
      </c>
      <c r="O9824" s="10">
        <f t="shared" si="153"/>
        <v>1</v>
      </c>
    </row>
    <row r="9825" spans="2:15" x14ac:dyDescent="0.3">
      <c r="B9825" s="10">
        <v>2025</v>
      </c>
      <c r="C9825" s="10" t="s">
        <v>45</v>
      </c>
      <c r="D9825" s="10" t="s">
        <v>42</v>
      </c>
      <c r="E9825" s="10" t="s">
        <v>35</v>
      </c>
      <c r="F9825" s="10" t="s">
        <v>30</v>
      </c>
      <c r="G9825" s="10" t="s">
        <v>26</v>
      </c>
      <c r="H9825" s="10" t="s">
        <v>20</v>
      </c>
      <c r="I9825" s="10" t="s">
        <v>28</v>
      </c>
      <c r="O9825" s="10">
        <f t="shared" si="153"/>
        <v>1</v>
      </c>
    </row>
    <row r="9826" spans="2:15" x14ac:dyDescent="0.3">
      <c r="B9826" s="10">
        <v>2026</v>
      </c>
      <c r="C9826" s="10" t="s">
        <v>29</v>
      </c>
      <c r="D9826" s="10" t="s">
        <v>42</v>
      </c>
      <c r="E9826" s="10" t="s">
        <v>24</v>
      </c>
      <c r="F9826" s="10" t="s">
        <v>25</v>
      </c>
      <c r="G9826" s="10" t="s">
        <v>38</v>
      </c>
      <c r="H9826" s="10" t="s">
        <v>20</v>
      </c>
      <c r="I9826" s="10" t="s">
        <v>28</v>
      </c>
      <c r="O9826" s="10">
        <f t="shared" si="153"/>
        <v>1</v>
      </c>
    </row>
    <row r="9827" spans="2:15" x14ac:dyDescent="0.3">
      <c r="B9827" s="10">
        <v>2020</v>
      </c>
      <c r="C9827" s="10" t="s">
        <v>15</v>
      </c>
      <c r="D9827" s="10" t="s">
        <v>16</v>
      </c>
      <c r="E9827" s="10" t="s">
        <v>35</v>
      </c>
      <c r="F9827" s="10" t="s">
        <v>18</v>
      </c>
      <c r="G9827" s="10" t="s">
        <v>40</v>
      </c>
      <c r="H9827" s="10" t="s">
        <v>20</v>
      </c>
      <c r="I9827" s="10" t="s">
        <v>28</v>
      </c>
      <c r="O9827" s="10">
        <f t="shared" si="153"/>
        <v>1</v>
      </c>
    </row>
    <row r="9828" spans="2:15" x14ac:dyDescent="0.3">
      <c r="B9828" s="10">
        <v>2022</v>
      </c>
      <c r="C9828" s="10" t="s">
        <v>22</v>
      </c>
      <c r="D9828" s="10" t="s">
        <v>33</v>
      </c>
      <c r="E9828" s="10" t="s">
        <v>35</v>
      </c>
      <c r="F9828" s="10" t="s">
        <v>18</v>
      </c>
      <c r="G9828" s="10" t="s">
        <v>40</v>
      </c>
      <c r="H9828" s="10" t="s">
        <v>20</v>
      </c>
      <c r="I9828" s="10" t="s">
        <v>28</v>
      </c>
      <c r="O9828" s="10">
        <f t="shared" si="153"/>
        <v>1</v>
      </c>
    </row>
    <row r="9829" spans="2:15" x14ac:dyDescent="0.3">
      <c r="B9829" s="10">
        <v>2023</v>
      </c>
      <c r="C9829" s="10" t="s">
        <v>41</v>
      </c>
      <c r="D9829" s="10" t="s">
        <v>42</v>
      </c>
      <c r="E9829" s="10" t="s">
        <v>35</v>
      </c>
      <c r="F9829" s="10" t="s">
        <v>30</v>
      </c>
      <c r="G9829" s="10" t="s">
        <v>26</v>
      </c>
      <c r="H9829" s="10" t="s">
        <v>20</v>
      </c>
      <c r="I9829" s="10" t="s">
        <v>28</v>
      </c>
      <c r="O9829" s="10">
        <f t="shared" si="153"/>
        <v>1</v>
      </c>
    </row>
    <row r="9830" spans="2:15" x14ac:dyDescent="0.3">
      <c r="B9830" s="10">
        <v>2021</v>
      </c>
      <c r="C9830" s="10" t="s">
        <v>15</v>
      </c>
      <c r="D9830" s="10" t="s">
        <v>31</v>
      </c>
      <c r="E9830" s="10" t="s">
        <v>17</v>
      </c>
      <c r="F9830" s="10" t="s">
        <v>25</v>
      </c>
      <c r="G9830" s="10" t="s">
        <v>44</v>
      </c>
      <c r="H9830" s="10" t="s">
        <v>20</v>
      </c>
      <c r="I9830" s="10" t="s">
        <v>34</v>
      </c>
      <c r="O9830" s="10">
        <f t="shared" si="153"/>
        <v>1</v>
      </c>
    </row>
    <row r="9831" spans="2:15" x14ac:dyDescent="0.3">
      <c r="B9831" s="10">
        <v>2023</v>
      </c>
      <c r="C9831" s="10" t="s">
        <v>29</v>
      </c>
      <c r="D9831" s="10" t="s">
        <v>23</v>
      </c>
      <c r="E9831" s="10" t="s">
        <v>17</v>
      </c>
      <c r="F9831" s="10" t="s">
        <v>18</v>
      </c>
      <c r="G9831" s="10" t="s">
        <v>19</v>
      </c>
      <c r="H9831" s="10" t="s">
        <v>39</v>
      </c>
      <c r="I9831" s="10" t="s">
        <v>28</v>
      </c>
      <c r="O9831" s="10">
        <f t="shared" si="153"/>
        <v>1</v>
      </c>
    </row>
    <row r="9832" spans="2:15" x14ac:dyDescent="0.3">
      <c r="B9832" s="10">
        <v>2022</v>
      </c>
      <c r="C9832" s="10" t="s">
        <v>41</v>
      </c>
      <c r="D9832" s="10" t="s">
        <v>42</v>
      </c>
      <c r="E9832" s="10" t="s">
        <v>24</v>
      </c>
      <c r="F9832" s="10" t="s">
        <v>25</v>
      </c>
      <c r="G9832" s="10" t="s">
        <v>26</v>
      </c>
      <c r="H9832" s="10" t="s">
        <v>27</v>
      </c>
      <c r="I9832" s="10" t="s">
        <v>21</v>
      </c>
      <c r="O9832" s="10">
        <f t="shared" si="153"/>
        <v>1</v>
      </c>
    </row>
    <row r="9833" spans="2:15" x14ac:dyDescent="0.3">
      <c r="B9833" s="10">
        <v>2026</v>
      </c>
      <c r="C9833" s="10" t="s">
        <v>45</v>
      </c>
      <c r="D9833" s="10" t="s">
        <v>33</v>
      </c>
      <c r="E9833" s="10" t="s">
        <v>35</v>
      </c>
      <c r="F9833" s="10" t="s">
        <v>30</v>
      </c>
      <c r="G9833" s="10" t="s">
        <v>19</v>
      </c>
      <c r="H9833" s="10" t="s">
        <v>27</v>
      </c>
      <c r="I9833" s="10" t="s">
        <v>21</v>
      </c>
      <c r="O9833" s="10">
        <f t="shared" si="153"/>
        <v>1</v>
      </c>
    </row>
    <row r="9834" spans="2:15" x14ac:dyDescent="0.3">
      <c r="B9834" s="10">
        <v>2026</v>
      </c>
      <c r="C9834" s="10" t="s">
        <v>22</v>
      </c>
      <c r="D9834" s="10" t="s">
        <v>23</v>
      </c>
      <c r="E9834" s="10" t="s">
        <v>17</v>
      </c>
      <c r="F9834" s="10" t="s">
        <v>30</v>
      </c>
      <c r="G9834" s="10" t="s">
        <v>26</v>
      </c>
      <c r="H9834" s="10" t="s">
        <v>39</v>
      </c>
      <c r="I9834" s="10" t="s">
        <v>28</v>
      </c>
      <c r="O9834" s="10">
        <f t="shared" si="153"/>
        <v>1</v>
      </c>
    </row>
    <row r="9835" spans="2:15" x14ac:dyDescent="0.3">
      <c r="B9835" s="10">
        <v>2023</v>
      </c>
      <c r="C9835" s="10" t="s">
        <v>43</v>
      </c>
      <c r="D9835" s="10" t="s">
        <v>37</v>
      </c>
      <c r="E9835" s="10" t="s">
        <v>17</v>
      </c>
      <c r="F9835" s="10" t="s">
        <v>25</v>
      </c>
      <c r="G9835" s="10" t="s">
        <v>26</v>
      </c>
      <c r="H9835" s="10" t="s">
        <v>39</v>
      </c>
      <c r="I9835" s="10" t="s">
        <v>34</v>
      </c>
      <c r="O9835" s="10">
        <f t="shared" si="153"/>
        <v>1</v>
      </c>
    </row>
    <row r="9836" spans="2:15" x14ac:dyDescent="0.3">
      <c r="B9836" s="10">
        <v>2022</v>
      </c>
      <c r="C9836" s="10" t="s">
        <v>15</v>
      </c>
      <c r="D9836" s="10" t="s">
        <v>16</v>
      </c>
      <c r="E9836" s="10" t="s">
        <v>17</v>
      </c>
      <c r="F9836" s="10" t="s">
        <v>25</v>
      </c>
      <c r="G9836" s="10" t="s">
        <v>38</v>
      </c>
      <c r="H9836" s="10" t="s">
        <v>27</v>
      </c>
      <c r="I9836" s="10" t="s">
        <v>28</v>
      </c>
      <c r="O9836" s="10">
        <f t="shared" si="153"/>
        <v>1</v>
      </c>
    </row>
    <row r="9837" spans="2:15" x14ac:dyDescent="0.3">
      <c r="B9837" s="10">
        <v>2022</v>
      </c>
      <c r="C9837" s="10" t="s">
        <v>41</v>
      </c>
      <c r="D9837" s="10" t="s">
        <v>42</v>
      </c>
      <c r="E9837" s="10" t="s">
        <v>17</v>
      </c>
      <c r="F9837" s="10" t="s">
        <v>25</v>
      </c>
      <c r="G9837" s="10" t="s">
        <v>38</v>
      </c>
      <c r="H9837" s="10" t="s">
        <v>20</v>
      </c>
      <c r="I9837" s="10" t="s">
        <v>28</v>
      </c>
      <c r="O9837" s="10">
        <f t="shared" si="153"/>
        <v>1</v>
      </c>
    </row>
    <row r="9838" spans="2:15" x14ac:dyDescent="0.3">
      <c r="B9838" s="10">
        <v>2020</v>
      </c>
      <c r="C9838" s="10" t="s">
        <v>29</v>
      </c>
      <c r="D9838" s="10" t="s">
        <v>42</v>
      </c>
      <c r="E9838" s="10" t="s">
        <v>17</v>
      </c>
      <c r="F9838" s="10" t="s">
        <v>30</v>
      </c>
      <c r="G9838" s="10" t="s">
        <v>44</v>
      </c>
      <c r="H9838" s="10" t="s">
        <v>20</v>
      </c>
      <c r="I9838" s="10" t="s">
        <v>21</v>
      </c>
      <c r="O9838" s="10">
        <f t="shared" si="153"/>
        <v>1</v>
      </c>
    </row>
    <row r="9839" spans="2:15" x14ac:dyDescent="0.3">
      <c r="B9839" s="10">
        <v>2024</v>
      </c>
      <c r="C9839" s="10" t="s">
        <v>22</v>
      </c>
      <c r="D9839" s="10" t="s">
        <v>33</v>
      </c>
      <c r="E9839" s="10" t="s">
        <v>24</v>
      </c>
      <c r="F9839" s="10" t="s">
        <v>30</v>
      </c>
      <c r="G9839" s="10" t="s">
        <v>40</v>
      </c>
      <c r="H9839" s="10" t="s">
        <v>20</v>
      </c>
      <c r="I9839" s="10" t="s">
        <v>34</v>
      </c>
      <c r="O9839" s="10">
        <f t="shared" si="153"/>
        <v>1</v>
      </c>
    </row>
    <row r="9840" spans="2:15" x14ac:dyDescent="0.3">
      <c r="B9840" s="10">
        <v>2022</v>
      </c>
      <c r="C9840" s="10" t="s">
        <v>45</v>
      </c>
      <c r="D9840" s="10" t="s">
        <v>23</v>
      </c>
      <c r="E9840" s="10" t="s">
        <v>24</v>
      </c>
      <c r="F9840" s="10" t="s">
        <v>25</v>
      </c>
      <c r="G9840" s="10" t="s">
        <v>38</v>
      </c>
      <c r="H9840" s="10" t="s">
        <v>39</v>
      </c>
      <c r="I9840" s="10" t="s">
        <v>21</v>
      </c>
      <c r="O9840" s="10">
        <f t="shared" si="153"/>
        <v>1</v>
      </c>
    </row>
    <row r="9841" spans="2:15" x14ac:dyDescent="0.3">
      <c r="B9841" s="10">
        <v>2021</v>
      </c>
      <c r="C9841" s="10" t="s">
        <v>36</v>
      </c>
      <c r="D9841" s="10" t="s">
        <v>31</v>
      </c>
      <c r="E9841" s="10" t="s">
        <v>17</v>
      </c>
      <c r="F9841" s="10" t="s">
        <v>30</v>
      </c>
      <c r="G9841" s="10" t="s">
        <v>26</v>
      </c>
      <c r="H9841" s="10" t="s">
        <v>34</v>
      </c>
      <c r="I9841" s="10" t="s">
        <v>28</v>
      </c>
      <c r="O9841" s="10">
        <f t="shared" si="153"/>
        <v>1</v>
      </c>
    </row>
    <row r="9842" spans="2:15" x14ac:dyDescent="0.3">
      <c r="B9842" s="10">
        <v>2023</v>
      </c>
      <c r="C9842" s="10" t="s">
        <v>43</v>
      </c>
      <c r="D9842" s="10" t="s">
        <v>16</v>
      </c>
      <c r="E9842" s="10" t="s">
        <v>17</v>
      </c>
      <c r="F9842" s="10" t="s">
        <v>30</v>
      </c>
      <c r="G9842" s="10" t="s">
        <v>26</v>
      </c>
      <c r="H9842" s="10" t="s">
        <v>39</v>
      </c>
      <c r="I9842" s="10" t="s">
        <v>28</v>
      </c>
      <c r="O9842" s="10">
        <f t="shared" si="153"/>
        <v>1</v>
      </c>
    </row>
    <row r="9843" spans="2:15" x14ac:dyDescent="0.3">
      <c r="B9843" s="10">
        <v>2026</v>
      </c>
      <c r="C9843" s="10" t="s">
        <v>45</v>
      </c>
      <c r="D9843" s="10" t="s">
        <v>42</v>
      </c>
      <c r="E9843" s="10" t="s">
        <v>24</v>
      </c>
      <c r="F9843" s="10" t="s">
        <v>18</v>
      </c>
      <c r="G9843" s="10" t="s">
        <v>38</v>
      </c>
      <c r="H9843" s="10" t="s">
        <v>27</v>
      </c>
      <c r="I9843" s="10" t="s">
        <v>21</v>
      </c>
      <c r="O9843" s="10">
        <f t="shared" si="153"/>
        <v>1</v>
      </c>
    </row>
    <row r="9844" spans="2:15" x14ac:dyDescent="0.3">
      <c r="B9844" s="10">
        <v>2023</v>
      </c>
      <c r="C9844" s="10" t="s">
        <v>29</v>
      </c>
      <c r="D9844" s="10" t="s">
        <v>33</v>
      </c>
      <c r="E9844" s="10" t="s">
        <v>17</v>
      </c>
      <c r="F9844" s="10" t="s">
        <v>18</v>
      </c>
      <c r="G9844" s="10" t="s">
        <v>32</v>
      </c>
      <c r="H9844" s="10" t="s">
        <v>34</v>
      </c>
      <c r="I9844" s="10" t="s">
        <v>28</v>
      </c>
      <c r="O9844" s="10">
        <f t="shared" si="153"/>
        <v>1</v>
      </c>
    </row>
    <row r="9845" spans="2:15" x14ac:dyDescent="0.3">
      <c r="B9845" s="10">
        <v>2021</v>
      </c>
      <c r="C9845" s="10" t="s">
        <v>15</v>
      </c>
      <c r="D9845" s="10" t="s">
        <v>33</v>
      </c>
      <c r="E9845" s="10" t="s">
        <v>17</v>
      </c>
      <c r="F9845" s="10" t="s">
        <v>18</v>
      </c>
      <c r="G9845" s="10" t="s">
        <v>32</v>
      </c>
      <c r="H9845" s="10" t="s">
        <v>34</v>
      </c>
      <c r="I9845" s="10" t="s">
        <v>21</v>
      </c>
      <c r="O9845" s="10">
        <f t="shared" si="153"/>
        <v>1</v>
      </c>
    </row>
    <row r="9846" spans="2:15" x14ac:dyDescent="0.3">
      <c r="B9846" s="10">
        <v>2024</v>
      </c>
      <c r="C9846" s="10" t="s">
        <v>41</v>
      </c>
      <c r="D9846" s="10" t="s">
        <v>23</v>
      </c>
      <c r="E9846" s="10" t="s">
        <v>35</v>
      </c>
      <c r="F9846" s="10" t="s">
        <v>25</v>
      </c>
      <c r="G9846" s="10" t="s">
        <v>26</v>
      </c>
      <c r="H9846" s="10" t="s">
        <v>34</v>
      </c>
      <c r="I9846" s="10" t="s">
        <v>21</v>
      </c>
      <c r="O9846" s="10">
        <f t="shared" si="153"/>
        <v>1</v>
      </c>
    </row>
    <row r="9847" spans="2:15" x14ac:dyDescent="0.3">
      <c r="B9847" s="10">
        <v>2026</v>
      </c>
      <c r="C9847" s="10" t="s">
        <v>43</v>
      </c>
      <c r="D9847" s="10" t="s">
        <v>37</v>
      </c>
      <c r="E9847" s="10" t="s">
        <v>24</v>
      </c>
      <c r="F9847" s="10" t="s">
        <v>30</v>
      </c>
      <c r="G9847" s="10" t="s">
        <v>32</v>
      </c>
      <c r="H9847" s="10" t="s">
        <v>39</v>
      </c>
      <c r="I9847" s="10" t="s">
        <v>34</v>
      </c>
      <c r="O9847" s="10">
        <f t="shared" si="153"/>
        <v>1</v>
      </c>
    </row>
    <row r="9848" spans="2:15" x14ac:dyDescent="0.3">
      <c r="B9848" s="10">
        <v>2023</v>
      </c>
      <c r="C9848" s="10" t="s">
        <v>43</v>
      </c>
      <c r="D9848" s="10" t="s">
        <v>33</v>
      </c>
      <c r="E9848" s="10" t="s">
        <v>17</v>
      </c>
      <c r="F9848" s="10" t="s">
        <v>25</v>
      </c>
      <c r="G9848" s="10" t="s">
        <v>40</v>
      </c>
      <c r="H9848" s="10" t="s">
        <v>39</v>
      </c>
      <c r="I9848" s="10" t="s">
        <v>28</v>
      </c>
      <c r="O9848" s="10">
        <f t="shared" si="153"/>
        <v>1</v>
      </c>
    </row>
    <row r="9849" spans="2:15" x14ac:dyDescent="0.3">
      <c r="B9849" s="10">
        <v>2020</v>
      </c>
      <c r="C9849" s="10" t="s">
        <v>29</v>
      </c>
      <c r="D9849" s="10" t="s">
        <v>31</v>
      </c>
      <c r="E9849" s="10" t="s">
        <v>24</v>
      </c>
      <c r="F9849" s="10" t="s">
        <v>30</v>
      </c>
      <c r="G9849" s="10" t="s">
        <v>32</v>
      </c>
      <c r="H9849" s="10" t="s">
        <v>27</v>
      </c>
      <c r="I9849" s="10" t="s">
        <v>34</v>
      </c>
      <c r="O9849" s="10">
        <f t="shared" si="153"/>
        <v>1</v>
      </c>
    </row>
    <row r="9850" spans="2:15" x14ac:dyDescent="0.3">
      <c r="B9850" s="10">
        <v>2020</v>
      </c>
      <c r="C9850" s="10" t="s">
        <v>29</v>
      </c>
      <c r="D9850" s="10" t="s">
        <v>31</v>
      </c>
      <c r="E9850" s="10" t="s">
        <v>35</v>
      </c>
      <c r="F9850" s="10" t="s">
        <v>30</v>
      </c>
      <c r="G9850" s="10" t="s">
        <v>40</v>
      </c>
      <c r="H9850" s="10" t="s">
        <v>20</v>
      </c>
      <c r="I9850" s="10" t="s">
        <v>28</v>
      </c>
      <c r="O9850" s="10">
        <f t="shared" si="153"/>
        <v>1</v>
      </c>
    </row>
    <row r="9851" spans="2:15" x14ac:dyDescent="0.3">
      <c r="B9851" s="10">
        <v>2022</v>
      </c>
      <c r="C9851" s="10" t="s">
        <v>45</v>
      </c>
      <c r="D9851" s="10" t="s">
        <v>42</v>
      </c>
      <c r="E9851" s="10" t="s">
        <v>35</v>
      </c>
      <c r="F9851" s="10" t="s">
        <v>25</v>
      </c>
      <c r="G9851" s="10" t="s">
        <v>40</v>
      </c>
      <c r="H9851" s="10" t="s">
        <v>39</v>
      </c>
      <c r="I9851" s="10" t="s">
        <v>28</v>
      </c>
      <c r="O9851" s="10">
        <f t="shared" si="153"/>
        <v>1</v>
      </c>
    </row>
    <row r="9852" spans="2:15" x14ac:dyDescent="0.3">
      <c r="B9852" s="10">
        <v>2021</v>
      </c>
      <c r="C9852" s="10" t="s">
        <v>22</v>
      </c>
      <c r="D9852" s="10" t="s">
        <v>16</v>
      </c>
      <c r="E9852" s="10" t="s">
        <v>17</v>
      </c>
      <c r="F9852" s="10" t="s">
        <v>30</v>
      </c>
      <c r="G9852" s="10" t="s">
        <v>19</v>
      </c>
      <c r="H9852" s="10" t="s">
        <v>20</v>
      </c>
      <c r="I9852" s="10" t="s">
        <v>28</v>
      </c>
      <c r="O9852" s="10">
        <f t="shared" si="153"/>
        <v>1</v>
      </c>
    </row>
    <row r="9853" spans="2:15" x14ac:dyDescent="0.3">
      <c r="B9853" s="10">
        <v>2026</v>
      </c>
      <c r="C9853" s="10" t="s">
        <v>29</v>
      </c>
      <c r="D9853" s="10" t="s">
        <v>23</v>
      </c>
      <c r="E9853" s="10" t="s">
        <v>17</v>
      </c>
      <c r="F9853" s="10" t="s">
        <v>25</v>
      </c>
      <c r="G9853" s="10" t="s">
        <v>19</v>
      </c>
      <c r="H9853" s="10" t="s">
        <v>39</v>
      </c>
      <c r="I9853" s="10" t="s">
        <v>28</v>
      </c>
      <c r="O9853" s="10">
        <f t="shared" si="153"/>
        <v>1</v>
      </c>
    </row>
    <row r="9854" spans="2:15" x14ac:dyDescent="0.3">
      <c r="B9854" s="10">
        <v>2024</v>
      </c>
      <c r="C9854" s="10" t="s">
        <v>36</v>
      </c>
      <c r="D9854" s="10" t="s">
        <v>23</v>
      </c>
      <c r="E9854" s="10" t="s">
        <v>24</v>
      </c>
      <c r="F9854" s="10" t="s">
        <v>30</v>
      </c>
      <c r="G9854" s="10" t="s">
        <v>32</v>
      </c>
      <c r="H9854" s="10" t="s">
        <v>20</v>
      </c>
      <c r="I9854" s="10" t="s">
        <v>28</v>
      </c>
      <c r="O9854" s="10">
        <f t="shared" si="153"/>
        <v>1</v>
      </c>
    </row>
    <row r="9855" spans="2:15" x14ac:dyDescent="0.3">
      <c r="B9855" s="10">
        <v>2023</v>
      </c>
      <c r="C9855" s="10" t="s">
        <v>22</v>
      </c>
      <c r="D9855" s="10" t="s">
        <v>16</v>
      </c>
      <c r="E9855" s="10" t="s">
        <v>24</v>
      </c>
      <c r="F9855" s="10" t="s">
        <v>25</v>
      </c>
      <c r="G9855" s="10" t="s">
        <v>26</v>
      </c>
      <c r="H9855" s="10" t="s">
        <v>20</v>
      </c>
      <c r="I9855" s="10" t="s">
        <v>21</v>
      </c>
      <c r="O9855" s="10">
        <f t="shared" si="153"/>
        <v>1</v>
      </c>
    </row>
    <row r="9856" spans="2:15" x14ac:dyDescent="0.3">
      <c r="B9856" s="10">
        <v>2023</v>
      </c>
      <c r="C9856" s="10" t="s">
        <v>29</v>
      </c>
      <c r="D9856" s="10" t="s">
        <v>42</v>
      </c>
      <c r="E9856" s="10" t="s">
        <v>24</v>
      </c>
      <c r="F9856" s="10" t="s">
        <v>30</v>
      </c>
      <c r="G9856" s="10" t="s">
        <v>19</v>
      </c>
      <c r="H9856" s="10" t="s">
        <v>39</v>
      </c>
      <c r="I9856" s="10" t="s">
        <v>21</v>
      </c>
      <c r="O9856" s="10">
        <f t="shared" si="153"/>
        <v>1</v>
      </c>
    </row>
    <row r="9857" spans="2:15" x14ac:dyDescent="0.3">
      <c r="B9857" s="10">
        <v>2021</v>
      </c>
      <c r="C9857" s="10" t="s">
        <v>41</v>
      </c>
      <c r="D9857" s="10" t="s">
        <v>16</v>
      </c>
      <c r="E9857" s="10" t="s">
        <v>35</v>
      </c>
      <c r="F9857" s="10" t="s">
        <v>30</v>
      </c>
      <c r="G9857" s="10" t="s">
        <v>26</v>
      </c>
      <c r="H9857" s="10" t="s">
        <v>34</v>
      </c>
      <c r="I9857" s="10" t="s">
        <v>28</v>
      </c>
      <c r="O9857" s="10">
        <f t="shared" si="153"/>
        <v>1</v>
      </c>
    </row>
    <row r="9858" spans="2:15" x14ac:dyDescent="0.3">
      <c r="B9858" s="10">
        <v>2020</v>
      </c>
      <c r="C9858" s="10" t="s">
        <v>45</v>
      </c>
      <c r="D9858" s="10" t="s">
        <v>42</v>
      </c>
      <c r="E9858" s="10" t="s">
        <v>35</v>
      </c>
      <c r="F9858" s="10" t="s">
        <v>30</v>
      </c>
      <c r="G9858" s="10" t="s">
        <v>26</v>
      </c>
      <c r="H9858" s="10" t="s">
        <v>39</v>
      </c>
      <c r="I9858" s="10" t="s">
        <v>34</v>
      </c>
      <c r="O9858" s="10">
        <f t="shared" si="153"/>
        <v>1</v>
      </c>
    </row>
    <row r="9859" spans="2:15" x14ac:dyDescent="0.3">
      <c r="B9859" s="10">
        <v>2025</v>
      </c>
      <c r="C9859" s="10" t="s">
        <v>36</v>
      </c>
      <c r="D9859" s="10" t="s">
        <v>37</v>
      </c>
      <c r="E9859" s="10" t="s">
        <v>17</v>
      </c>
      <c r="F9859" s="10" t="s">
        <v>25</v>
      </c>
      <c r="G9859" s="10" t="s">
        <v>44</v>
      </c>
      <c r="H9859" s="10" t="s">
        <v>27</v>
      </c>
      <c r="I9859" s="10" t="s">
        <v>28</v>
      </c>
      <c r="O9859" s="10">
        <f t="shared" si="153"/>
        <v>1</v>
      </c>
    </row>
    <row r="9860" spans="2:15" x14ac:dyDescent="0.3">
      <c r="B9860" s="10">
        <v>2024</v>
      </c>
      <c r="C9860" s="10" t="s">
        <v>22</v>
      </c>
      <c r="D9860" s="10" t="s">
        <v>31</v>
      </c>
      <c r="E9860" s="10" t="s">
        <v>35</v>
      </c>
      <c r="F9860" s="10" t="s">
        <v>30</v>
      </c>
      <c r="G9860" s="10" t="s">
        <v>40</v>
      </c>
      <c r="H9860" s="10" t="s">
        <v>27</v>
      </c>
      <c r="I9860" s="10" t="s">
        <v>28</v>
      </c>
      <c r="O9860" s="10">
        <f t="shared" si="153"/>
        <v>1</v>
      </c>
    </row>
    <row r="9861" spans="2:15" x14ac:dyDescent="0.3">
      <c r="B9861" s="10">
        <v>2025</v>
      </c>
      <c r="C9861" s="10" t="s">
        <v>36</v>
      </c>
      <c r="D9861" s="10" t="s">
        <v>42</v>
      </c>
      <c r="E9861" s="10" t="s">
        <v>24</v>
      </c>
      <c r="F9861" s="10" t="s">
        <v>18</v>
      </c>
      <c r="G9861" s="10" t="s">
        <v>19</v>
      </c>
      <c r="H9861" s="10" t="s">
        <v>34</v>
      </c>
      <c r="I9861" s="10" t="s">
        <v>28</v>
      </c>
      <c r="O9861" s="10">
        <f t="shared" ref="O9861:O9924" si="154">SUBTOTAL(103,B9861)</f>
        <v>1</v>
      </c>
    </row>
    <row r="9862" spans="2:15" x14ac:dyDescent="0.3">
      <c r="B9862" s="10">
        <v>2025</v>
      </c>
      <c r="C9862" s="10" t="s">
        <v>41</v>
      </c>
      <c r="D9862" s="10" t="s">
        <v>33</v>
      </c>
      <c r="E9862" s="10" t="s">
        <v>24</v>
      </c>
      <c r="F9862" s="10" t="s">
        <v>30</v>
      </c>
      <c r="G9862" s="10" t="s">
        <v>44</v>
      </c>
      <c r="H9862" s="10" t="s">
        <v>20</v>
      </c>
      <c r="I9862" s="10" t="s">
        <v>28</v>
      </c>
      <c r="O9862" s="10">
        <f t="shared" si="154"/>
        <v>1</v>
      </c>
    </row>
    <row r="9863" spans="2:15" x14ac:dyDescent="0.3">
      <c r="B9863" s="10">
        <v>2020</v>
      </c>
      <c r="C9863" s="10" t="s">
        <v>41</v>
      </c>
      <c r="D9863" s="10" t="s">
        <v>42</v>
      </c>
      <c r="E9863" s="10" t="s">
        <v>35</v>
      </c>
      <c r="F9863" s="10" t="s">
        <v>30</v>
      </c>
      <c r="G9863" s="10" t="s">
        <v>44</v>
      </c>
      <c r="H9863" s="10" t="s">
        <v>34</v>
      </c>
      <c r="I9863" s="10" t="s">
        <v>34</v>
      </c>
      <c r="O9863" s="10">
        <f t="shared" si="154"/>
        <v>1</v>
      </c>
    </row>
    <row r="9864" spans="2:15" x14ac:dyDescent="0.3">
      <c r="B9864" s="10">
        <v>2023</v>
      </c>
      <c r="C9864" s="10" t="s">
        <v>43</v>
      </c>
      <c r="D9864" s="10" t="s">
        <v>42</v>
      </c>
      <c r="E9864" s="10" t="s">
        <v>17</v>
      </c>
      <c r="F9864" s="10" t="s">
        <v>18</v>
      </c>
      <c r="G9864" s="10" t="s">
        <v>32</v>
      </c>
      <c r="H9864" s="10" t="s">
        <v>34</v>
      </c>
      <c r="I9864" s="10" t="s">
        <v>34</v>
      </c>
      <c r="O9864" s="10">
        <f t="shared" si="154"/>
        <v>1</v>
      </c>
    </row>
    <row r="9865" spans="2:15" x14ac:dyDescent="0.3">
      <c r="B9865" s="10">
        <v>2022</v>
      </c>
      <c r="C9865" s="10" t="s">
        <v>15</v>
      </c>
      <c r="D9865" s="10" t="s">
        <v>37</v>
      </c>
      <c r="E9865" s="10" t="s">
        <v>17</v>
      </c>
      <c r="F9865" s="10" t="s">
        <v>25</v>
      </c>
      <c r="G9865" s="10" t="s">
        <v>26</v>
      </c>
      <c r="H9865" s="10" t="s">
        <v>27</v>
      </c>
      <c r="I9865" s="10" t="s">
        <v>28</v>
      </c>
      <c r="O9865" s="10">
        <f t="shared" si="154"/>
        <v>1</v>
      </c>
    </row>
    <row r="9866" spans="2:15" x14ac:dyDescent="0.3">
      <c r="B9866" s="10">
        <v>2026</v>
      </c>
      <c r="C9866" s="10" t="s">
        <v>15</v>
      </c>
      <c r="D9866" s="10" t="s">
        <v>31</v>
      </c>
      <c r="E9866" s="10" t="s">
        <v>17</v>
      </c>
      <c r="F9866" s="10" t="s">
        <v>18</v>
      </c>
      <c r="G9866" s="10" t="s">
        <v>44</v>
      </c>
      <c r="H9866" s="10" t="s">
        <v>20</v>
      </c>
      <c r="I9866" s="10" t="s">
        <v>21</v>
      </c>
      <c r="O9866" s="10">
        <f t="shared" si="154"/>
        <v>1</v>
      </c>
    </row>
    <row r="9867" spans="2:15" x14ac:dyDescent="0.3">
      <c r="B9867" s="10">
        <v>2023</v>
      </c>
      <c r="C9867" s="10" t="s">
        <v>45</v>
      </c>
      <c r="D9867" s="10" t="s">
        <v>31</v>
      </c>
      <c r="E9867" s="10" t="s">
        <v>24</v>
      </c>
      <c r="F9867" s="10" t="s">
        <v>18</v>
      </c>
      <c r="G9867" s="10" t="s">
        <v>32</v>
      </c>
      <c r="H9867" s="10" t="s">
        <v>34</v>
      </c>
      <c r="I9867" s="10" t="s">
        <v>21</v>
      </c>
      <c r="O9867" s="10">
        <f t="shared" si="154"/>
        <v>1</v>
      </c>
    </row>
    <row r="9868" spans="2:15" x14ac:dyDescent="0.3">
      <c r="B9868" s="10">
        <v>2021</v>
      </c>
      <c r="C9868" s="10" t="s">
        <v>29</v>
      </c>
      <c r="D9868" s="10" t="s">
        <v>23</v>
      </c>
      <c r="E9868" s="10" t="s">
        <v>35</v>
      </c>
      <c r="F9868" s="10" t="s">
        <v>18</v>
      </c>
      <c r="G9868" s="10" t="s">
        <v>38</v>
      </c>
      <c r="H9868" s="10" t="s">
        <v>20</v>
      </c>
      <c r="I9868" s="10" t="s">
        <v>28</v>
      </c>
      <c r="O9868" s="10">
        <f t="shared" si="154"/>
        <v>1</v>
      </c>
    </row>
    <row r="9869" spans="2:15" x14ac:dyDescent="0.3">
      <c r="B9869" s="10">
        <v>2025</v>
      </c>
      <c r="C9869" s="10" t="s">
        <v>15</v>
      </c>
      <c r="D9869" s="10" t="s">
        <v>16</v>
      </c>
      <c r="E9869" s="10" t="s">
        <v>24</v>
      </c>
      <c r="F9869" s="10" t="s">
        <v>25</v>
      </c>
      <c r="G9869" s="10" t="s">
        <v>19</v>
      </c>
      <c r="H9869" s="10" t="s">
        <v>20</v>
      </c>
      <c r="I9869" s="10" t="s">
        <v>28</v>
      </c>
      <c r="O9869" s="10">
        <f t="shared" si="154"/>
        <v>1</v>
      </c>
    </row>
    <row r="9870" spans="2:15" x14ac:dyDescent="0.3">
      <c r="B9870" s="10">
        <v>2021</v>
      </c>
      <c r="C9870" s="10" t="s">
        <v>36</v>
      </c>
      <c r="D9870" s="10" t="s">
        <v>31</v>
      </c>
      <c r="E9870" s="10" t="s">
        <v>24</v>
      </c>
      <c r="F9870" s="10" t="s">
        <v>30</v>
      </c>
      <c r="G9870" s="10" t="s">
        <v>38</v>
      </c>
      <c r="H9870" s="10" t="s">
        <v>20</v>
      </c>
      <c r="I9870" s="10" t="s">
        <v>28</v>
      </c>
      <c r="O9870" s="10">
        <f t="shared" si="154"/>
        <v>1</v>
      </c>
    </row>
    <row r="9871" spans="2:15" x14ac:dyDescent="0.3">
      <c r="B9871" s="10">
        <v>2024</v>
      </c>
      <c r="C9871" s="10" t="s">
        <v>45</v>
      </c>
      <c r="D9871" s="10" t="s">
        <v>23</v>
      </c>
      <c r="E9871" s="10" t="s">
        <v>35</v>
      </c>
      <c r="F9871" s="10" t="s">
        <v>25</v>
      </c>
      <c r="G9871" s="10" t="s">
        <v>26</v>
      </c>
      <c r="H9871" s="10" t="s">
        <v>34</v>
      </c>
      <c r="I9871" s="10" t="s">
        <v>34</v>
      </c>
      <c r="O9871" s="10">
        <f t="shared" si="154"/>
        <v>1</v>
      </c>
    </row>
    <row r="9872" spans="2:15" x14ac:dyDescent="0.3">
      <c r="B9872" s="10">
        <v>2022</v>
      </c>
      <c r="C9872" s="10" t="s">
        <v>22</v>
      </c>
      <c r="D9872" s="10" t="s">
        <v>31</v>
      </c>
      <c r="E9872" s="10" t="s">
        <v>24</v>
      </c>
      <c r="F9872" s="10" t="s">
        <v>25</v>
      </c>
      <c r="G9872" s="10" t="s">
        <v>44</v>
      </c>
      <c r="H9872" s="10" t="s">
        <v>20</v>
      </c>
      <c r="I9872" s="10" t="s">
        <v>28</v>
      </c>
      <c r="O9872" s="10">
        <f t="shared" si="154"/>
        <v>1</v>
      </c>
    </row>
    <row r="9873" spans="2:15" x14ac:dyDescent="0.3">
      <c r="B9873" s="10">
        <v>2026</v>
      </c>
      <c r="C9873" s="10" t="s">
        <v>41</v>
      </c>
      <c r="D9873" s="10" t="s">
        <v>16</v>
      </c>
      <c r="E9873" s="10" t="s">
        <v>17</v>
      </c>
      <c r="F9873" s="10" t="s">
        <v>30</v>
      </c>
      <c r="G9873" s="10" t="s">
        <v>26</v>
      </c>
      <c r="H9873" s="10" t="s">
        <v>39</v>
      </c>
      <c r="I9873" s="10" t="s">
        <v>21</v>
      </c>
      <c r="O9873" s="10">
        <f t="shared" si="154"/>
        <v>1</v>
      </c>
    </row>
    <row r="9874" spans="2:15" x14ac:dyDescent="0.3">
      <c r="B9874" s="10">
        <v>2020</v>
      </c>
      <c r="C9874" s="10" t="s">
        <v>22</v>
      </c>
      <c r="D9874" s="10" t="s">
        <v>37</v>
      </c>
      <c r="E9874" s="10" t="s">
        <v>17</v>
      </c>
      <c r="F9874" s="10" t="s">
        <v>30</v>
      </c>
      <c r="G9874" s="10" t="s">
        <v>32</v>
      </c>
      <c r="H9874" s="10" t="s">
        <v>39</v>
      </c>
      <c r="I9874" s="10" t="s">
        <v>28</v>
      </c>
      <c r="O9874" s="10">
        <f t="shared" si="154"/>
        <v>1</v>
      </c>
    </row>
    <row r="9875" spans="2:15" x14ac:dyDescent="0.3">
      <c r="B9875" s="10">
        <v>2026</v>
      </c>
      <c r="C9875" s="10" t="s">
        <v>22</v>
      </c>
      <c r="D9875" s="10" t="s">
        <v>33</v>
      </c>
      <c r="E9875" s="10" t="s">
        <v>17</v>
      </c>
      <c r="F9875" s="10" t="s">
        <v>30</v>
      </c>
      <c r="G9875" s="10" t="s">
        <v>38</v>
      </c>
      <c r="H9875" s="10" t="s">
        <v>27</v>
      </c>
      <c r="I9875" s="10" t="s">
        <v>28</v>
      </c>
      <c r="O9875" s="10">
        <f t="shared" si="154"/>
        <v>1</v>
      </c>
    </row>
    <row r="9876" spans="2:15" x14ac:dyDescent="0.3">
      <c r="B9876" s="10">
        <v>2023</v>
      </c>
      <c r="C9876" s="10" t="s">
        <v>15</v>
      </c>
      <c r="D9876" s="10" t="s">
        <v>33</v>
      </c>
      <c r="E9876" s="10" t="s">
        <v>24</v>
      </c>
      <c r="F9876" s="10" t="s">
        <v>25</v>
      </c>
      <c r="G9876" s="10" t="s">
        <v>26</v>
      </c>
      <c r="H9876" s="10" t="s">
        <v>34</v>
      </c>
      <c r="I9876" s="10" t="s">
        <v>28</v>
      </c>
      <c r="O9876" s="10">
        <f t="shared" si="154"/>
        <v>1</v>
      </c>
    </row>
    <row r="9877" spans="2:15" x14ac:dyDescent="0.3">
      <c r="B9877" s="10">
        <v>2021</v>
      </c>
      <c r="C9877" s="10" t="s">
        <v>15</v>
      </c>
      <c r="D9877" s="10" t="s">
        <v>37</v>
      </c>
      <c r="E9877" s="10" t="s">
        <v>35</v>
      </c>
      <c r="F9877" s="10" t="s">
        <v>18</v>
      </c>
      <c r="G9877" s="10" t="s">
        <v>32</v>
      </c>
      <c r="H9877" s="10" t="s">
        <v>27</v>
      </c>
      <c r="I9877" s="10" t="s">
        <v>21</v>
      </c>
      <c r="O9877" s="10">
        <f t="shared" si="154"/>
        <v>1</v>
      </c>
    </row>
    <row r="9878" spans="2:15" x14ac:dyDescent="0.3">
      <c r="B9878" s="10">
        <v>2022</v>
      </c>
      <c r="C9878" s="10" t="s">
        <v>15</v>
      </c>
      <c r="D9878" s="10" t="s">
        <v>33</v>
      </c>
      <c r="E9878" s="10" t="s">
        <v>17</v>
      </c>
      <c r="F9878" s="10" t="s">
        <v>25</v>
      </c>
      <c r="G9878" s="10" t="s">
        <v>38</v>
      </c>
      <c r="H9878" s="10" t="s">
        <v>39</v>
      </c>
      <c r="I9878" s="10" t="s">
        <v>21</v>
      </c>
      <c r="O9878" s="10">
        <f t="shared" si="154"/>
        <v>1</v>
      </c>
    </row>
    <row r="9879" spans="2:15" x14ac:dyDescent="0.3">
      <c r="B9879" s="10">
        <v>2024</v>
      </c>
      <c r="C9879" s="10" t="s">
        <v>43</v>
      </c>
      <c r="D9879" s="10" t="s">
        <v>37</v>
      </c>
      <c r="E9879" s="10" t="s">
        <v>17</v>
      </c>
      <c r="F9879" s="10" t="s">
        <v>18</v>
      </c>
      <c r="G9879" s="10" t="s">
        <v>26</v>
      </c>
      <c r="H9879" s="10" t="s">
        <v>34</v>
      </c>
      <c r="I9879" s="10" t="s">
        <v>28</v>
      </c>
      <c r="O9879" s="10">
        <f t="shared" si="154"/>
        <v>1</v>
      </c>
    </row>
    <row r="9880" spans="2:15" x14ac:dyDescent="0.3">
      <c r="B9880" s="10">
        <v>2024</v>
      </c>
      <c r="C9880" s="10" t="s">
        <v>29</v>
      </c>
      <c r="D9880" s="10" t="s">
        <v>42</v>
      </c>
      <c r="E9880" s="10" t="s">
        <v>24</v>
      </c>
      <c r="F9880" s="10" t="s">
        <v>25</v>
      </c>
      <c r="G9880" s="10" t="s">
        <v>38</v>
      </c>
      <c r="H9880" s="10" t="s">
        <v>34</v>
      </c>
      <c r="I9880" s="10" t="s">
        <v>28</v>
      </c>
      <c r="O9880" s="10">
        <f t="shared" si="154"/>
        <v>1</v>
      </c>
    </row>
    <row r="9881" spans="2:15" x14ac:dyDescent="0.3">
      <c r="B9881" s="10">
        <v>2020</v>
      </c>
      <c r="C9881" s="10" t="s">
        <v>22</v>
      </c>
      <c r="D9881" s="10" t="s">
        <v>37</v>
      </c>
      <c r="E9881" s="10" t="s">
        <v>35</v>
      </c>
      <c r="F9881" s="10" t="s">
        <v>30</v>
      </c>
      <c r="G9881" s="10" t="s">
        <v>40</v>
      </c>
      <c r="H9881" s="10" t="s">
        <v>34</v>
      </c>
      <c r="I9881" s="10" t="s">
        <v>28</v>
      </c>
      <c r="O9881" s="10">
        <f t="shared" si="154"/>
        <v>1</v>
      </c>
    </row>
    <row r="9882" spans="2:15" x14ac:dyDescent="0.3">
      <c r="B9882" s="10">
        <v>2020</v>
      </c>
      <c r="C9882" s="10" t="s">
        <v>43</v>
      </c>
      <c r="D9882" s="10" t="s">
        <v>33</v>
      </c>
      <c r="E9882" s="10" t="s">
        <v>17</v>
      </c>
      <c r="F9882" s="10" t="s">
        <v>25</v>
      </c>
      <c r="G9882" s="10" t="s">
        <v>19</v>
      </c>
      <c r="H9882" s="10" t="s">
        <v>20</v>
      </c>
      <c r="I9882" s="10" t="s">
        <v>28</v>
      </c>
      <c r="O9882" s="10">
        <f t="shared" si="154"/>
        <v>1</v>
      </c>
    </row>
    <row r="9883" spans="2:15" x14ac:dyDescent="0.3">
      <c r="B9883" s="10">
        <v>2022</v>
      </c>
      <c r="C9883" s="10" t="s">
        <v>45</v>
      </c>
      <c r="D9883" s="10" t="s">
        <v>31</v>
      </c>
      <c r="E9883" s="10" t="s">
        <v>35</v>
      </c>
      <c r="F9883" s="10" t="s">
        <v>18</v>
      </c>
      <c r="G9883" s="10" t="s">
        <v>44</v>
      </c>
      <c r="H9883" s="10" t="s">
        <v>27</v>
      </c>
      <c r="I9883" s="10" t="s">
        <v>34</v>
      </c>
      <c r="O9883" s="10">
        <f t="shared" si="154"/>
        <v>1</v>
      </c>
    </row>
    <row r="9884" spans="2:15" x14ac:dyDescent="0.3">
      <c r="B9884" s="10">
        <v>2022</v>
      </c>
      <c r="C9884" s="10" t="s">
        <v>22</v>
      </c>
      <c r="D9884" s="10" t="s">
        <v>37</v>
      </c>
      <c r="E9884" s="10" t="s">
        <v>24</v>
      </c>
      <c r="F9884" s="10" t="s">
        <v>25</v>
      </c>
      <c r="G9884" s="10" t="s">
        <v>32</v>
      </c>
      <c r="H9884" s="10" t="s">
        <v>20</v>
      </c>
      <c r="I9884" s="10" t="s">
        <v>34</v>
      </c>
      <c r="O9884" s="10">
        <f t="shared" si="154"/>
        <v>1</v>
      </c>
    </row>
    <row r="9885" spans="2:15" x14ac:dyDescent="0.3">
      <c r="B9885" s="10">
        <v>2023</v>
      </c>
      <c r="C9885" s="10" t="s">
        <v>41</v>
      </c>
      <c r="D9885" s="10" t="s">
        <v>31</v>
      </c>
      <c r="E9885" s="10" t="s">
        <v>24</v>
      </c>
      <c r="F9885" s="10" t="s">
        <v>18</v>
      </c>
      <c r="G9885" s="10" t="s">
        <v>32</v>
      </c>
      <c r="H9885" s="10" t="s">
        <v>39</v>
      </c>
      <c r="I9885" s="10" t="s">
        <v>28</v>
      </c>
      <c r="O9885" s="10">
        <f t="shared" si="154"/>
        <v>1</v>
      </c>
    </row>
    <row r="9886" spans="2:15" x14ac:dyDescent="0.3">
      <c r="B9886" s="10">
        <v>2024</v>
      </c>
      <c r="C9886" s="10" t="s">
        <v>45</v>
      </c>
      <c r="D9886" s="10" t="s">
        <v>42</v>
      </c>
      <c r="E9886" s="10" t="s">
        <v>24</v>
      </c>
      <c r="F9886" s="10" t="s">
        <v>25</v>
      </c>
      <c r="G9886" s="10" t="s">
        <v>19</v>
      </c>
      <c r="H9886" s="10" t="s">
        <v>39</v>
      </c>
      <c r="I9886" s="10" t="s">
        <v>28</v>
      </c>
      <c r="O9886" s="10">
        <f t="shared" si="154"/>
        <v>1</v>
      </c>
    </row>
    <row r="9887" spans="2:15" x14ac:dyDescent="0.3">
      <c r="B9887" s="10">
        <v>2025</v>
      </c>
      <c r="C9887" s="10" t="s">
        <v>15</v>
      </c>
      <c r="D9887" s="10" t="s">
        <v>33</v>
      </c>
      <c r="E9887" s="10" t="s">
        <v>17</v>
      </c>
      <c r="F9887" s="10" t="s">
        <v>25</v>
      </c>
      <c r="G9887" s="10" t="s">
        <v>44</v>
      </c>
      <c r="H9887" s="10" t="s">
        <v>39</v>
      </c>
      <c r="I9887" s="10" t="s">
        <v>28</v>
      </c>
      <c r="O9887" s="10">
        <f t="shared" si="154"/>
        <v>1</v>
      </c>
    </row>
    <row r="9888" spans="2:15" x14ac:dyDescent="0.3">
      <c r="B9888" s="10">
        <v>2025</v>
      </c>
      <c r="C9888" s="10" t="s">
        <v>22</v>
      </c>
      <c r="D9888" s="10" t="s">
        <v>42</v>
      </c>
      <c r="E9888" s="10" t="s">
        <v>24</v>
      </c>
      <c r="F9888" s="10" t="s">
        <v>30</v>
      </c>
      <c r="G9888" s="10" t="s">
        <v>40</v>
      </c>
      <c r="H9888" s="10" t="s">
        <v>39</v>
      </c>
      <c r="I9888" s="10" t="s">
        <v>28</v>
      </c>
      <c r="O9888" s="10">
        <f t="shared" si="154"/>
        <v>1</v>
      </c>
    </row>
    <row r="9889" spans="2:15" x14ac:dyDescent="0.3">
      <c r="B9889" s="10">
        <v>2026</v>
      </c>
      <c r="C9889" s="10" t="s">
        <v>45</v>
      </c>
      <c r="D9889" s="10" t="s">
        <v>16</v>
      </c>
      <c r="E9889" s="10" t="s">
        <v>24</v>
      </c>
      <c r="F9889" s="10" t="s">
        <v>25</v>
      </c>
      <c r="G9889" s="10" t="s">
        <v>44</v>
      </c>
      <c r="H9889" s="10" t="s">
        <v>20</v>
      </c>
      <c r="I9889" s="10" t="s">
        <v>21</v>
      </c>
      <c r="O9889" s="10">
        <f t="shared" si="154"/>
        <v>1</v>
      </c>
    </row>
    <row r="9890" spans="2:15" x14ac:dyDescent="0.3">
      <c r="B9890" s="10">
        <v>2025</v>
      </c>
      <c r="C9890" s="10" t="s">
        <v>29</v>
      </c>
      <c r="D9890" s="10" t="s">
        <v>31</v>
      </c>
      <c r="E9890" s="10" t="s">
        <v>24</v>
      </c>
      <c r="F9890" s="10" t="s">
        <v>18</v>
      </c>
      <c r="G9890" s="10" t="s">
        <v>40</v>
      </c>
      <c r="H9890" s="10" t="s">
        <v>20</v>
      </c>
      <c r="I9890" s="10" t="s">
        <v>34</v>
      </c>
      <c r="O9890" s="10">
        <f t="shared" si="154"/>
        <v>1</v>
      </c>
    </row>
    <row r="9891" spans="2:15" x14ac:dyDescent="0.3">
      <c r="B9891" s="10">
        <v>2024</v>
      </c>
      <c r="C9891" s="10" t="s">
        <v>15</v>
      </c>
      <c r="D9891" s="10" t="s">
        <v>42</v>
      </c>
      <c r="E9891" s="10" t="s">
        <v>35</v>
      </c>
      <c r="F9891" s="10" t="s">
        <v>30</v>
      </c>
      <c r="G9891" s="10" t="s">
        <v>19</v>
      </c>
      <c r="H9891" s="10" t="s">
        <v>39</v>
      </c>
      <c r="I9891" s="10" t="s">
        <v>34</v>
      </c>
      <c r="O9891" s="10">
        <f t="shared" si="154"/>
        <v>1</v>
      </c>
    </row>
    <row r="9892" spans="2:15" x14ac:dyDescent="0.3">
      <c r="B9892" s="10">
        <v>2026</v>
      </c>
      <c r="C9892" s="10" t="s">
        <v>29</v>
      </c>
      <c r="D9892" s="10" t="s">
        <v>37</v>
      </c>
      <c r="E9892" s="10" t="s">
        <v>17</v>
      </c>
      <c r="F9892" s="10" t="s">
        <v>30</v>
      </c>
      <c r="G9892" s="10" t="s">
        <v>19</v>
      </c>
      <c r="H9892" s="10" t="s">
        <v>34</v>
      </c>
      <c r="I9892" s="10" t="s">
        <v>34</v>
      </c>
      <c r="O9892" s="10">
        <f t="shared" si="154"/>
        <v>1</v>
      </c>
    </row>
    <row r="9893" spans="2:15" x14ac:dyDescent="0.3">
      <c r="B9893" s="10">
        <v>2026</v>
      </c>
      <c r="C9893" s="10" t="s">
        <v>15</v>
      </c>
      <c r="D9893" s="10" t="s">
        <v>37</v>
      </c>
      <c r="E9893" s="10" t="s">
        <v>17</v>
      </c>
      <c r="F9893" s="10" t="s">
        <v>18</v>
      </c>
      <c r="G9893" s="10" t="s">
        <v>40</v>
      </c>
      <c r="H9893" s="10" t="s">
        <v>34</v>
      </c>
      <c r="I9893" s="10" t="s">
        <v>28</v>
      </c>
      <c r="O9893" s="10">
        <f t="shared" si="154"/>
        <v>1</v>
      </c>
    </row>
    <row r="9894" spans="2:15" x14ac:dyDescent="0.3">
      <c r="B9894" s="10">
        <v>2024</v>
      </c>
      <c r="C9894" s="10" t="s">
        <v>22</v>
      </c>
      <c r="D9894" s="10" t="s">
        <v>16</v>
      </c>
      <c r="E9894" s="10" t="s">
        <v>35</v>
      </c>
      <c r="F9894" s="10" t="s">
        <v>30</v>
      </c>
      <c r="G9894" s="10" t="s">
        <v>19</v>
      </c>
      <c r="H9894" s="10" t="s">
        <v>34</v>
      </c>
      <c r="I9894" s="10" t="s">
        <v>28</v>
      </c>
      <c r="O9894" s="10">
        <f t="shared" si="154"/>
        <v>1</v>
      </c>
    </row>
    <row r="9895" spans="2:15" x14ac:dyDescent="0.3">
      <c r="B9895" s="10">
        <v>2021</v>
      </c>
      <c r="C9895" s="10" t="s">
        <v>22</v>
      </c>
      <c r="D9895" s="10" t="s">
        <v>23</v>
      </c>
      <c r="E9895" s="10" t="s">
        <v>35</v>
      </c>
      <c r="F9895" s="10" t="s">
        <v>30</v>
      </c>
      <c r="G9895" s="10" t="s">
        <v>26</v>
      </c>
      <c r="H9895" s="10" t="s">
        <v>39</v>
      </c>
      <c r="I9895" s="10" t="s">
        <v>34</v>
      </c>
      <c r="O9895" s="10">
        <f t="shared" si="154"/>
        <v>1</v>
      </c>
    </row>
    <row r="9896" spans="2:15" x14ac:dyDescent="0.3">
      <c r="B9896" s="10">
        <v>2021</v>
      </c>
      <c r="C9896" s="10" t="s">
        <v>36</v>
      </c>
      <c r="D9896" s="10" t="s">
        <v>31</v>
      </c>
      <c r="E9896" s="10" t="s">
        <v>17</v>
      </c>
      <c r="F9896" s="10" t="s">
        <v>30</v>
      </c>
      <c r="G9896" s="10" t="s">
        <v>19</v>
      </c>
      <c r="H9896" s="10" t="s">
        <v>39</v>
      </c>
      <c r="I9896" s="10" t="s">
        <v>34</v>
      </c>
      <c r="O9896" s="10">
        <f t="shared" si="154"/>
        <v>1</v>
      </c>
    </row>
    <row r="9897" spans="2:15" x14ac:dyDescent="0.3">
      <c r="B9897" s="10">
        <v>2024</v>
      </c>
      <c r="C9897" s="10" t="s">
        <v>41</v>
      </c>
      <c r="D9897" s="10" t="s">
        <v>42</v>
      </c>
      <c r="E9897" s="10" t="s">
        <v>35</v>
      </c>
      <c r="F9897" s="10" t="s">
        <v>18</v>
      </c>
      <c r="G9897" s="10" t="s">
        <v>26</v>
      </c>
      <c r="H9897" s="10" t="s">
        <v>34</v>
      </c>
      <c r="I9897" s="10" t="s">
        <v>28</v>
      </c>
      <c r="O9897" s="10">
        <f t="shared" si="154"/>
        <v>1</v>
      </c>
    </row>
    <row r="9898" spans="2:15" x14ac:dyDescent="0.3">
      <c r="B9898" s="10">
        <v>2025</v>
      </c>
      <c r="C9898" s="10" t="s">
        <v>29</v>
      </c>
      <c r="D9898" s="10" t="s">
        <v>23</v>
      </c>
      <c r="E9898" s="10" t="s">
        <v>24</v>
      </c>
      <c r="F9898" s="10" t="s">
        <v>18</v>
      </c>
      <c r="G9898" s="10" t="s">
        <v>32</v>
      </c>
      <c r="H9898" s="10" t="s">
        <v>39</v>
      </c>
      <c r="I9898" s="10" t="s">
        <v>34</v>
      </c>
      <c r="O9898" s="10">
        <f t="shared" si="154"/>
        <v>1</v>
      </c>
    </row>
    <row r="9899" spans="2:15" x14ac:dyDescent="0.3">
      <c r="B9899" s="10">
        <v>2021</v>
      </c>
      <c r="C9899" s="10" t="s">
        <v>41</v>
      </c>
      <c r="D9899" s="10" t="s">
        <v>23</v>
      </c>
      <c r="E9899" s="10" t="s">
        <v>35</v>
      </c>
      <c r="F9899" s="10" t="s">
        <v>25</v>
      </c>
      <c r="G9899" s="10" t="s">
        <v>40</v>
      </c>
      <c r="H9899" s="10" t="s">
        <v>39</v>
      </c>
      <c r="I9899" s="10" t="s">
        <v>34</v>
      </c>
      <c r="O9899" s="10">
        <f t="shared" si="154"/>
        <v>1</v>
      </c>
    </row>
    <row r="9900" spans="2:15" x14ac:dyDescent="0.3">
      <c r="B9900" s="10">
        <v>2021</v>
      </c>
      <c r="C9900" s="10" t="s">
        <v>43</v>
      </c>
      <c r="D9900" s="10" t="s">
        <v>16</v>
      </c>
      <c r="E9900" s="10" t="s">
        <v>35</v>
      </c>
      <c r="F9900" s="10" t="s">
        <v>25</v>
      </c>
      <c r="G9900" s="10" t="s">
        <v>44</v>
      </c>
      <c r="H9900" s="10" t="s">
        <v>20</v>
      </c>
      <c r="I9900" s="10" t="s">
        <v>28</v>
      </c>
      <c r="O9900" s="10">
        <f t="shared" si="154"/>
        <v>1</v>
      </c>
    </row>
    <row r="9901" spans="2:15" x14ac:dyDescent="0.3">
      <c r="B9901" s="10">
        <v>2021</v>
      </c>
      <c r="C9901" s="10" t="s">
        <v>41</v>
      </c>
      <c r="D9901" s="10" t="s">
        <v>42</v>
      </c>
      <c r="E9901" s="10" t="s">
        <v>24</v>
      </c>
      <c r="F9901" s="10" t="s">
        <v>25</v>
      </c>
      <c r="G9901" s="10" t="s">
        <v>32</v>
      </c>
      <c r="H9901" s="10" t="s">
        <v>39</v>
      </c>
      <c r="I9901" s="10" t="s">
        <v>28</v>
      </c>
      <c r="O9901" s="10">
        <f t="shared" si="154"/>
        <v>1</v>
      </c>
    </row>
    <row r="9902" spans="2:15" x14ac:dyDescent="0.3">
      <c r="B9902" s="10">
        <v>2020</v>
      </c>
      <c r="C9902" s="10" t="s">
        <v>15</v>
      </c>
      <c r="D9902" s="10" t="s">
        <v>42</v>
      </c>
      <c r="E9902" s="10" t="s">
        <v>24</v>
      </c>
      <c r="F9902" s="10" t="s">
        <v>18</v>
      </c>
      <c r="G9902" s="10" t="s">
        <v>44</v>
      </c>
      <c r="H9902" s="10" t="s">
        <v>27</v>
      </c>
      <c r="I9902" s="10" t="s">
        <v>28</v>
      </c>
      <c r="O9902" s="10">
        <f t="shared" si="154"/>
        <v>1</v>
      </c>
    </row>
    <row r="9903" spans="2:15" x14ac:dyDescent="0.3">
      <c r="B9903" s="10">
        <v>2023</v>
      </c>
      <c r="C9903" s="10" t="s">
        <v>22</v>
      </c>
      <c r="D9903" s="10" t="s">
        <v>16</v>
      </c>
      <c r="E9903" s="10" t="s">
        <v>24</v>
      </c>
      <c r="F9903" s="10" t="s">
        <v>18</v>
      </c>
      <c r="G9903" s="10" t="s">
        <v>38</v>
      </c>
      <c r="H9903" s="10" t="s">
        <v>20</v>
      </c>
      <c r="I9903" s="10" t="s">
        <v>28</v>
      </c>
      <c r="O9903" s="10">
        <f t="shared" si="154"/>
        <v>1</v>
      </c>
    </row>
    <row r="9904" spans="2:15" x14ac:dyDescent="0.3">
      <c r="B9904" s="10">
        <v>2024</v>
      </c>
      <c r="C9904" s="10" t="s">
        <v>43</v>
      </c>
      <c r="D9904" s="10" t="s">
        <v>16</v>
      </c>
      <c r="E9904" s="10" t="s">
        <v>35</v>
      </c>
      <c r="F9904" s="10" t="s">
        <v>30</v>
      </c>
      <c r="G9904" s="10" t="s">
        <v>32</v>
      </c>
      <c r="H9904" s="10" t="s">
        <v>20</v>
      </c>
      <c r="I9904" s="10" t="s">
        <v>28</v>
      </c>
      <c r="O9904" s="10">
        <f t="shared" si="154"/>
        <v>1</v>
      </c>
    </row>
    <row r="9905" spans="2:15" x14ac:dyDescent="0.3">
      <c r="B9905" s="10">
        <v>2025</v>
      </c>
      <c r="C9905" s="10" t="s">
        <v>36</v>
      </c>
      <c r="D9905" s="10" t="s">
        <v>42</v>
      </c>
      <c r="E9905" s="10" t="s">
        <v>35</v>
      </c>
      <c r="F9905" s="10" t="s">
        <v>18</v>
      </c>
      <c r="G9905" s="10" t="s">
        <v>19</v>
      </c>
      <c r="H9905" s="10" t="s">
        <v>27</v>
      </c>
      <c r="I9905" s="10" t="s">
        <v>28</v>
      </c>
      <c r="O9905" s="10">
        <f t="shared" si="154"/>
        <v>1</v>
      </c>
    </row>
    <row r="9906" spans="2:15" x14ac:dyDescent="0.3">
      <c r="B9906" s="10">
        <v>2023</v>
      </c>
      <c r="C9906" s="10" t="s">
        <v>29</v>
      </c>
      <c r="D9906" s="10" t="s">
        <v>31</v>
      </c>
      <c r="E9906" s="10" t="s">
        <v>35</v>
      </c>
      <c r="F9906" s="10" t="s">
        <v>25</v>
      </c>
      <c r="G9906" s="10" t="s">
        <v>19</v>
      </c>
      <c r="H9906" s="10" t="s">
        <v>27</v>
      </c>
      <c r="I9906" s="10" t="s">
        <v>28</v>
      </c>
      <c r="O9906" s="10">
        <f t="shared" si="154"/>
        <v>1</v>
      </c>
    </row>
    <row r="9907" spans="2:15" x14ac:dyDescent="0.3">
      <c r="B9907" s="10">
        <v>2024</v>
      </c>
      <c r="C9907" s="10" t="s">
        <v>43</v>
      </c>
      <c r="D9907" s="10" t="s">
        <v>37</v>
      </c>
      <c r="E9907" s="10" t="s">
        <v>17</v>
      </c>
      <c r="F9907" s="10" t="s">
        <v>30</v>
      </c>
      <c r="G9907" s="10" t="s">
        <v>40</v>
      </c>
      <c r="H9907" s="10" t="s">
        <v>27</v>
      </c>
      <c r="I9907" s="10" t="s">
        <v>28</v>
      </c>
      <c r="O9907" s="10">
        <f t="shared" si="154"/>
        <v>1</v>
      </c>
    </row>
    <row r="9908" spans="2:15" x14ac:dyDescent="0.3">
      <c r="B9908" s="10">
        <v>2022</v>
      </c>
      <c r="C9908" s="10" t="s">
        <v>43</v>
      </c>
      <c r="D9908" s="10" t="s">
        <v>31</v>
      </c>
      <c r="E9908" s="10" t="s">
        <v>24</v>
      </c>
      <c r="F9908" s="10" t="s">
        <v>25</v>
      </c>
      <c r="G9908" s="10" t="s">
        <v>32</v>
      </c>
      <c r="H9908" s="10" t="s">
        <v>20</v>
      </c>
      <c r="I9908" s="10" t="s">
        <v>21</v>
      </c>
      <c r="O9908" s="10">
        <f t="shared" si="154"/>
        <v>1</v>
      </c>
    </row>
    <row r="9909" spans="2:15" x14ac:dyDescent="0.3">
      <c r="B9909" s="10">
        <v>2025</v>
      </c>
      <c r="C9909" s="10" t="s">
        <v>43</v>
      </c>
      <c r="D9909" s="10" t="s">
        <v>33</v>
      </c>
      <c r="E9909" s="10" t="s">
        <v>24</v>
      </c>
      <c r="F9909" s="10" t="s">
        <v>30</v>
      </c>
      <c r="G9909" s="10" t="s">
        <v>40</v>
      </c>
      <c r="H9909" s="10" t="s">
        <v>39</v>
      </c>
      <c r="I9909" s="10" t="s">
        <v>28</v>
      </c>
      <c r="O9909" s="10">
        <f t="shared" si="154"/>
        <v>1</v>
      </c>
    </row>
    <row r="9910" spans="2:15" x14ac:dyDescent="0.3">
      <c r="B9910" s="10">
        <v>2024</v>
      </c>
      <c r="C9910" s="10" t="s">
        <v>36</v>
      </c>
      <c r="D9910" s="10" t="s">
        <v>23</v>
      </c>
      <c r="E9910" s="10" t="s">
        <v>24</v>
      </c>
      <c r="F9910" s="10" t="s">
        <v>18</v>
      </c>
      <c r="G9910" s="10" t="s">
        <v>40</v>
      </c>
      <c r="H9910" s="10" t="s">
        <v>27</v>
      </c>
      <c r="I9910" s="10" t="s">
        <v>34</v>
      </c>
      <c r="O9910" s="10">
        <f t="shared" si="154"/>
        <v>1</v>
      </c>
    </row>
    <row r="9911" spans="2:15" x14ac:dyDescent="0.3">
      <c r="B9911" s="10">
        <v>2025</v>
      </c>
      <c r="C9911" s="10" t="s">
        <v>45</v>
      </c>
      <c r="D9911" s="10" t="s">
        <v>23</v>
      </c>
      <c r="E9911" s="10" t="s">
        <v>17</v>
      </c>
      <c r="F9911" s="10" t="s">
        <v>30</v>
      </c>
      <c r="G9911" s="10" t="s">
        <v>26</v>
      </c>
      <c r="H9911" s="10" t="s">
        <v>39</v>
      </c>
      <c r="I9911" s="10" t="s">
        <v>21</v>
      </c>
      <c r="O9911" s="10">
        <f t="shared" si="154"/>
        <v>1</v>
      </c>
    </row>
    <row r="9912" spans="2:15" x14ac:dyDescent="0.3">
      <c r="B9912" s="10">
        <v>2022</v>
      </c>
      <c r="C9912" s="10" t="s">
        <v>41</v>
      </c>
      <c r="D9912" s="10" t="s">
        <v>31</v>
      </c>
      <c r="E9912" s="10" t="s">
        <v>35</v>
      </c>
      <c r="F9912" s="10" t="s">
        <v>18</v>
      </c>
      <c r="G9912" s="10" t="s">
        <v>26</v>
      </c>
      <c r="H9912" s="10" t="s">
        <v>20</v>
      </c>
      <c r="I9912" s="10" t="s">
        <v>28</v>
      </c>
      <c r="O9912" s="10">
        <f t="shared" si="154"/>
        <v>1</v>
      </c>
    </row>
    <row r="9913" spans="2:15" x14ac:dyDescent="0.3">
      <c r="B9913" s="10">
        <v>2021</v>
      </c>
      <c r="C9913" s="10" t="s">
        <v>36</v>
      </c>
      <c r="D9913" s="10" t="s">
        <v>16</v>
      </c>
      <c r="E9913" s="10" t="s">
        <v>24</v>
      </c>
      <c r="F9913" s="10" t="s">
        <v>30</v>
      </c>
      <c r="G9913" s="10" t="s">
        <v>40</v>
      </c>
      <c r="H9913" s="10" t="s">
        <v>20</v>
      </c>
      <c r="I9913" s="10" t="s">
        <v>28</v>
      </c>
      <c r="O9913" s="10">
        <f t="shared" si="154"/>
        <v>1</v>
      </c>
    </row>
    <row r="9914" spans="2:15" x14ac:dyDescent="0.3">
      <c r="B9914" s="10">
        <v>2026</v>
      </c>
      <c r="C9914" s="10" t="s">
        <v>41</v>
      </c>
      <c r="D9914" s="10" t="s">
        <v>31</v>
      </c>
      <c r="E9914" s="10" t="s">
        <v>24</v>
      </c>
      <c r="F9914" s="10" t="s">
        <v>25</v>
      </c>
      <c r="G9914" s="10" t="s">
        <v>19</v>
      </c>
      <c r="H9914" s="10" t="s">
        <v>39</v>
      </c>
      <c r="I9914" s="10" t="s">
        <v>28</v>
      </c>
      <c r="O9914" s="10">
        <f t="shared" si="154"/>
        <v>1</v>
      </c>
    </row>
    <row r="9915" spans="2:15" x14ac:dyDescent="0.3">
      <c r="B9915" s="10">
        <v>2025</v>
      </c>
      <c r="C9915" s="10" t="s">
        <v>45</v>
      </c>
      <c r="D9915" s="10" t="s">
        <v>16</v>
      </c>
      <c r="E9915" s="10" t="s">
        <v>35</v>
      </c>
      <c r="F9915" s="10" t="s">
        <v>25</v>
      </c>
      <c r="G9915" s="10" t="s">
        <v>38</v>
      </c>
      <c r="H9915" s="10" t="s">
        <v>20</v>
      </c>
      <c r="I9915" s="10" t="s">
        <v>21</v>
      </c>
      <c r="O9915" s="10">
        <f t="shared" si="154"/>
        <v>1</v>
      </c>
    </row>
    <row r="9916" spans="2:15" x14ac:dyDescent="0.3">
      <c r="B9916" s="10">
        <v>2026</v>
      </c>
      <c r="C9916" s="10" t="s">
        <v>22</v>
      </c>
      <c r="D9916" s="10" t="s">
        <v>16</v>
      </c>
      <c r="E9916" s="10" t="s">
        <v>35</v>
      </c>
      <c r="F9916" s="10" t="s">
        <v>30</v>
      </c>
      <c r="G9916" s="10" t="s">
        <v>38</v>
      </c>
      <c r="H9916" s="10" t="s">
        <v>39</v>
      </c>
      <c r="I9916" s="10" t="s">
        <v>34</v>
      </c>
      <c r="O9916" s="10">
        <f t="shared" si="154"/>
        <v>1</v>
      </c>
    </row>
    <row r="9917" spans="2:15" x14ac:dyDescent="0.3">
      <c r="B9917" s="10">
        <v>2026</v>
      </c>
      <c r="C9917" s="10" t="s">
        <v>15</v>
      </c>
      <c r="D9917" s="10" t="s">
        <v>33</v>
      </c>
      <c r="E9917" s="10" t="s">
        <v>35</v>
      </c>
      <c r="F9917" s="10" t="s">
        <v>30</v>
      </c>
      <c r="G9917" s="10" t="s">
        <v>19</v>
      </c>
      <c r="H9917" s="10" t="s">
        <v>39</v>
      </c>
      <c r="I9917" s="10" t="s">
        <v>28</v>
      </c>
      <c r="O9917" s="10">
        <f t="shared" si="154"/>
        <v>1</v>
      </c>
    </row>
    <row r="9918" spans="2:15" x14ac:dyDescent="0.3">
      <c r="B9918" s="10">
        <v>2023</v>
      </c>
      <c r="C9918" s="10" t="s">
        <v>43</v>
      </c>
      <c r="D9918" s="10" t="s">
        <v>31</v>
      </c>
      <c r="E9918" s="10" t="s">
        <v>17</v>
      </c>
      <c r="F9918" s="10" t="s">
        <v>30</v>
      </c>
      <c r="G9918" s="10" t="s">
        <v>32</v>
      </c>
      <c r="H9918" s="10" t="s">
        <v>20</v>
      </c>
      <c r="I9918" s="10" t="s">
        <v>28</v>
      </c>
      <c r="O9918" s="10">
        <f t="shared" si="154"/>
        <v>1</v>
      </c>
    </row>
    <row r="9919" spans="2:15" x14ac:dyDescent="0.3">
      <c r="B9919" s="10">
        <v>2024</v>
      </c>
      <c r="C9919" s="10" t="s">
        <v>41</v>
      </c>
      <c r="D9919" s="10" t="s">
        <v>42</v>
      </c>
      <c r="E9919" s="10" t="s">
        <v>17</v>
      </c>
      <c r="F9919" s="10" t="s">
        <v>30</v>
      </c>
      <c r="G9919" s="10" t="s">
        <v>32</v>
      </c>
      <c r="H9919" s="10" t="s">
        <v>34</v>
      </c>
      <c r="I9919" s="10" t="s">
        <v>28</v>
      </c>
      <c r="O9919" s="10">
        <f t="shared" si="154"/>
        <v>1</v>
      </c>
    </row>
    <row r="9920" spans="2:15" x14ac:dyDescent="0.3">
      <c r="B9920" s="10">
        <v>2021</v>
      </c>
      <c r="C9920" s="10" t="s">
        <v>22</v>
      </c>
      <c r="D9920" s="10" t="s">
        <v>37</v>
      </c>
      <c r="E9920" s="10" t="s">
        <v>24</v>
      </c>
      <c r="F9920" s="10" t="s">
        <v>25</v>
      </c>
      <c r="G9920" s="10" t="s">
        <v>44</v>
      </c>
      <c r="H9920" s="10" t="s">
        <v>39</v>
      </c>
      <c r="I9920" s="10" t="s">
        <v>21</v>
      </c>
      <c r="O9920" s="10">
        <f t="shared" si="154"/>
        <v>1</v>
      </c>
    </row>
    <row r="9921" spans="2:15" x14ac:dyDescent="0.3">
      <c r="B9921" s="10">
        <v>2022</v>
      </c>
      <c r="C9921" s="10" t="s">
        <v>43</v>
      </c>
      <c r="D9921" s="10" t="s">
        <v>42</v>
      </c>
      <c r="E9921" s="10" t="s">
        <v>35</v>
      </c>
      <c r="F9921" s="10" t="s">
        <v>30</v>
      </c>
      <c r="G9921" s="10" t="s">
        <v>44</v>
      </c>
      <c r="H9921" s="10" t="s">
        <v>20</v>
      </c>
      <c r="I9921" s="10" t="s">
        <v>34</v>
      </c>
      <c r="O9921" s="10">
        <f t="shared" si="154"/>
        <v>1</v>
      </c>
    </row>
    <row r="9922" spans="2:15" x14ac:dyDescent="0.3">
      <c r="B9922" s="10">
        <v>2024</v>
      </c>
      <c r="C9922" s="10" t="s">
        <v>15</v>
      </c>
      <c r="D9922" s="10" t="s">
        <v>23</v>
      </c>
      <c r="E9922" s="10" t="s">
        <v>24</v>
      </c>
      <c r="F9922" s="10" t="s">
        <v>25</v>
      </c>
      <c r="G9922" s="10" t="s">
        <v>26</v>
      </c>
      <c r="H9922" s="10" t="s">
        <v>20</v>
      </c>
      <c r="I9922" s="10" t="s">
        <v>34</v>
      </c>
      <c r="O9922" s="10">
        <f t="shared" si="154"/>
        <v>1</v>
      </c>
    </row>
    <row r="9923" spans="2:15" x14ac:dyDescent="0.3">
      <c r="B9923" s="10">
        <v>2022</v>
      </c>
      <c r="C9923" s="10" t="s">
        <v>15</v>
      </c>
      <c r="D9923" s="10" t="s">
        <v>33</v>
      </c>
      <c r="E9923" s="10" t="s">
        <v>35</v>
      </c>
      <c r="F9923" s="10" t="s">
        <v>18</v>
      </c>
      <c r="G9923" s="10" t="s">
        <v>40</v>
      </c>
      <c r="H9923" s="10" t="s">
        <v>39</v>
      </c>
      <c r="I9923" s="10" t="s">
        <v>28</v>
      </c>
      <c r="O9923" s="10">
        <f t="shared" si="154"/>
        <v>1</v>
      </c>
    </row>
    <row r="9924" spans="2:15" x14ac:dyDescent="0.3">
      <c r="B9924" s="10">
        <v>2021</v>
      </c>
      <c r="C9924" s="10" t="s">
        <v>22</v>
      </c>
      <c r="D9924" s="10" t="s">
        <v>42</v>
      </c>
      <c r="E9924" s="10" t="s">
        <v>24</v>
      </c>
      <c r="F9924" s="10" t="s">
        <v>25</v>
      </c>
      <c r="G9924" s="10" t="s">
        <v>38</v>
      </c>
      <c r="H9924" s="10" t="s">
        <v>39</v>
      </c>
      <c r="I9924" s="10" t="s">
        <v>21</v>
      </c>
      <c r="O9924" s="10">
        <f t="shared" si="154"/>
        <v>1</v>
      </c>
    </row>
    <row r="9925" spans="2:15" x14ac:dyDescent="0.3">
      <c r="B9925" s="10">
        <v>2022</v>
      </c>
      <c r="C9925" s="10" t="s">
        <v>45</v>
      </c>
      <c r="D9925" s="10" t="s">
        <v>31</v>
      </c>
      <c r="E9925" s="10" t="s">
        <v>24</v>
      </c>
      <c r="F9925" s="10" t="s">
        <v>25</v>
      </c>
      <c r="G9925" s="10" t="s">
        <v>40</v>
      </c>
      <c r="H9925" s="10" t="s">
        <v>39</v>
      </c>
      <c r="I9925" s="10" t="s">
        <v>28</v>
      </c>
      <c r="O9925" s="10">
        <f t="shared" ref="O9925:O9988" si="155">SUBTOTAL(103,B9925)</f>
        <v>1</v>
      </c>
    </row>
    <row r="9926" spans="2:15" x14ac:dyDescent="0.3">
      <c r="B9926" s="10">
        <v>2022</v>
      </c>
      <c r="C9926" s="10" t="s">
        <v>41</v>
      </c>
      <c r="D9926" s="10" t="s">
        <v>33</v>
      </c>
      <c r="E9926" s="10" t="s">
        <v>24</v>
      </c>
      <c r="F9926" s="10" t="s">
        <v>18</v>
      </c>
      <c r="G9926" s="10" t="s">
        <v>26</v>
      </c>
      <c r="H9926" s="10" t="s">
        <v>20</v>
      </c>
      <c r="I9926" s="10" t="s">
        <v>34</v>
      </c>
      <c r="O9926" s="10">
        <f t="shared" si="155"/>
        <v>1</v>
      </c>
    </row>
    <row r="9927" spans="2:15" x14ac:dyDescent="0.3">
      <c r="B9927" s="10">
        <v>2025</v>
      </c>
      <c r="C9927" s="10" t="s">
        <v>15</v>
      </c>
      <c r="D9927" s="10" t="s">
        <v>31</v>
      </c>
      <c r="E9927" s="10" t="s">
        <v>35</v>
      </c>
      <c r="F9927" s="10" t="s">
        <v>25</v>
      </c>
      <c r="G9927" s="10" t="s">
        <v>26</v>
      </c>
      <c r="H9927" s="10" t="s">
        <v>39</v>
      </c>
      <c r="I9927" s="10" t="s">
        <v>21</v>
      </c>
      <c r="O9927" s="10">
        <f t="shared" si="155"/>
        <v>1</v>
      </c>
    </row>
    <row r="9928" spans="2:15" x14ac:dyDescent="0.3">
      <c r="B9928" s="10">
        <v>2024</v>
      </c>
      <c r="C9928" s="10" t="s">
        <v>45</v>
      </c>
      <c r="D9928" s="10" t="s">
        <v>23</v>
      </c>
      <c r="E9928" s="10" t="s">
        <v>24</v>
      </c>
      <c r="F9928" s="10" t="s">
        <v>25</v>
      </c>
      <c r="G9928" s="10" t="s">
        <v>40</v>
      </c>
      <c r="H9928" s="10" t="s">
        <v>34</v>
      </c>
      <c r="I9928" s="10" t="s">
        <v>21</v>
      </c>
      <c r="O9928" s="10">
        <f t="shared" si="155"/>
        <v>1</v>
      </c>
    </row>
    <row r="9929" spans="2:15" x14ac:dyDescent="0.3">
      <c r="B9929" s="10">
        <v>2022</v>
      </c>
      <c r="C9929" s="10" t="s">
        <v>43</v>
      </c>
      <c r="D9929" s="10" t="s">
        <v>33</v>
      </c>
      <c r="E9929" s="10" t="s">
        <v>24</v>
      </c>
      <c r="F9929" s="10" t="s">
        <v>30</v>
      </c>
      <c r="G9929" s="10" t="s">
        <v>40</v>
      </c>
      <c r="H9929" s="10" t="s">
        <v>20</v>
      </c>
      <c r="I9929" s="10" t="s">
        <v>34</v>
      </c>
      <c r="O9929" s="10">
        <f t="shared" si="155"/>
        <v>1</v>
      </c>
    </row>
    <row r="9930" spans="2:15" x14ac:dyDescent="0.3">
      <c r="B9930" s="10">
        <v>2024</v>
      </c>
      <c r="C9930" s="10" t="s">
        <v>36</v>
      </c>
      <c r="D9930" s="10" t="s">
        <v>42</v>
      </c>
      <c r="E9930" s="10" t="s">
        <v>17</v>
      </c>
      <c r="F9930" s="10" t="s">
        <v>30</v>
      </c>
      <c r="G9930" s="10" t="s">
        <v>40</v>
      </c>
      <c r="H9930" s="10" t="s">
        <v>27</v>
      </c>
      <c r="I9930" s="10" t="s">
        <v>28</v>
      </c>
      <c r="O9930" s="10">
        <f t="shared" si="155"/>
        <v>1</v>
      </c>
    </row>
    <row r="9931" spans="2:15" x14ac:dyDescent="0.3">
      <c r="B9931" s="10">
        <v>2025</v>
      </c>
      <c r="C9931" s="10" t="s">
        <v>43</v>
      </c>
      <c r="D9931" s="10" t="s">
        <v>23</v>
      </c>
      <c r="E9931" s="10" t="s">
        <v>24</v>
      </c>
      <c r="F9931" s="10" t="s">
        <v>18</v>
      </c>
      <c r="G9931" s="10" t="s">
        <v>44</v>
      </c>
      <c r="H9931" s="10" t="s">
        <v>20</v>
      </c>
      <c r="I9931" s="10" t="s">
        <v>34</v>
      </c>
      <c r="O9931" s="10">
        <f t="shared" si="155"/>
        <v>1</v>
      </c>
    </row>
    <row r="9932" spans="2:15" x14ac:dyDescent="0.3">
      <c r="B9932" s="10">
        <v>2026</v>
      </c>
      <c r="C9932" s="10" t="s">
        <v>45</v>
      </c>
      <c r="D9932" s="10" t="s">
        <v>42</v>
      </c>
      <c r="E9932" s="10" t="s">
        <v>17</v>
      </c>
      <c r="F9932" s="10" t="s">
        <v>25</v>
      </c>
      <c r="G9932" s="10" t="s">
        <v>26</v>
      </c>
      <c r="H9932" s="10" t="s">
        <v>39</v>
      </c>
      <c r="I9932" s="10" t="s">
        <v>21</v>
      </c>
      <c r="O9932" s="10">
        <f t="shared" si="155"/>
        <v>1</v>
      </c>
    </row>
    <row r="9933" spans="2:15" x14ac:dyDescent="0.3">
      <c r="B9933" s="10">
        <v>2026</v>
      </c>
      <c r="C9933" s="10" t="s">
        <v>36</v>
      </c>
      <c r="D9933" s="10" t="s">
        <v>16</v>
      </c>
      <c r="E9933" s="10" t="s">
        <v>35</v>
      </c>
      <c r="F9933" s="10" t="s">
        <v>25</v>
      </c>
      <c r="G9933" s="10" t="s">
        <v>19</v>
      </c>
      <c r="H9933" s="10" t="s">
        <v>34</v>
      </c>
      <c r="I9933" s="10" t="s">
        <v>21</v>
      </c>
      <c r="O9933" s="10">
        <f t="shared" si="155"/>
        <v>1</v>
      </c>
    </row>
    <row r="9934" spans="2:15" x14ac:dyDescent="0.3">
      <c r="B9934" s="10">
        <v>2023</v>
      </c>
      <c r="C9934" s="10" t="s">
        <v>45</v>
      </c>
      <c r="D9934" s="10" t="s">
        <v>42</v>
      </c>
      <c r="E9934" s="10" t="s">
        <v>24</v>
      </c>
      <c r="F9934" s="10" t="s">
        <v>25</v>
      </c>
      <c r="G9934" s="10" t="s">
        <v>26</v>
      </c>
      <c r="H9934" s="10" t="s">
        <v>34</v>
      </c>
      <c r="I9934" s="10" t="s">
        <v>21</v>
      </c>
      <c r="O9934" s="10">
        <f t="shared" si="155"/>
        <v>1</v>
      </c>
    </row>
    <row r="9935" spans="2:15" x14ac:dyDescent="0.3">
      <c r="B9935" s="10">
        <v>2021</v>
      </c>
      <c r="C9935" s="10" t="s">
        <v>43</v>
      </c>
      <c r="D9935" s="10" t="s">
        <v>31</v>
      </c>
      <c r="E9935" s="10" t="s">
        <v>24</v>
      </c>
      <c r="F9935" s="10" t="s">
        <v>18</v>
      </c>
      <c r="G9935" s="10" t="s">
        <v>40</v>
      </c>
      <c r="H9935" s="10" t="s">
        <v>20</v>
      </c>
      <c r="I9935" s="10" t="s">
        <v>28</v>
      </c>
      <c r="O9935" s="10">
        <f t="shared" si="155"/>
        <v>1</v>
      </c>
    </row>
    <row r="9936" spans="2:15" x14ac:dyDescent="0.3">
      <c r="B9936" s="10">
        <v>2024</v>
      </c>
      <c r="C9936" s="10" t="s">
        <v>43</v>
      </c>
      <c r="D9936" s="10" t="s">
        <v>31</v>
      </c>
      <c r="E9936" s="10" t="s">
        <v>35</v>
      </c>
      <c r="F9936" s="10" t="s">
        <v>25</v>
      </c>
      <c r="G9936" s="10" t="s">
        <v>19</v>
      </c>
      <c r="H9936" s="10" t="s">
        <v>20</v>
      </c>
      <c r="I9936" s="10" t="s">
        <v>21</v>
      </c>
      <c r="O9936" s="10">
        <f t="shared" si="155"/>
        <v>1</v>
      </c>
    </row>
    <row r="9937" spans="2:15" x14ac:dyDescent="0.3">
      <c r="B9937" s="10">
        <v>2024</v>
      </c>
      <c r="C9937" s="10" t="s">
        <v>36</v>
      </c>
      <c r="D9937" s="10" t="s">
        <v>16</v>
      </c>
      <c r="E9937" s="10" t="s">
        <v>17</v>
      </c>
      <c r="F9937" s="10" t="s">
        <v>18</v>
      </c>
      <c r="G9937" s="10" t="s">
        <v>19</v>
      </c>
      <c r="H9937" s="10" t="s">
        <v>27</v>
      </c>
      <c r="I9937" s="10" t="s">
        <v>28</v>
      </c>
      <c r="O9937" s="10">
        <f t="shared" si="155"/>
        <v>1</v>
      </c>
    </row>
    <row r="9938" spans="2:15" x14ac:dyDescent="0.3">
      <c r="B9938" s="10">
        <v>2023</v>
      </c>
      <c r="C9938" s="10" t="s">
        <v>22</v>
      </c>
      <c r="D9938" s="10" t="s">
        <v>23</v>
      </c>
      <c r="E9938" s="10" t="s">
        <v>24</v>
      </c>
      <c r="F9938" s="10" t="s">
        <v>25</v>
      </c>
      <c r="G9938" s="10" t="s">
        <v>19</v>
      </c>
      <c r="H9938" s="10" t="s">
        <v>27</v>
      </c>
      <c r="I9938" s="10" t="s">
        <v>28</v>
      </c>
      <c r="O9938" s="10">
        <f t="shared" si="155"/>
        <v>1</v>
      </c>
    </row>
    <row r="9939" spans="2:15" x14ac:dyDescent="0.3">
      <c r="B9939" s="10">
        <v>2024</v>
      </c>
      <c r="C9939" s="10" t="s">
        <v>36</v>
      </c>
      <c r="D9939" s="10" t="s">
        <v>42</v>
      </c>
      <c r="E9939" s="10" t="s">
        <v>17</v>
      </c>
      <c r="F9939" s="10" t="s">
        <v>30</v>
      </c>
      <c r="G9939" s="10" t="s">
        <v>44</v>
      </c>
      <c r="H9939" s="10" t="s">
        <v>27</v>
      </c>
      <c r="I9939" s="10" t="s">
        <v>28</v>
      </c>
      <c r="O9939" s="10">
        <f t="shared" si="155"/>
        <v>1</v>
      </c>
    </row>
    <row r="9940" spans="2:15" x14ac:dyDescent="0.3">
      <c r="B9940" s="10">
        <v>2025</v>
      </c>
      <c r="C9940" s="10" t="s">
        <v>22</v>
      </c>
      <c r="D9940" s="10" t="s">
        <v>16</v>
      </c>
      <c r="E9940" s="10" t="s">
        <v>17</v>
      </c>
      <c r="F9940" s="10" t="s">
        <v>25</v>
      </c>
      <c r="G9940" s="10" t="s">
        <v>44</v>
      </c>
      <c r="H9940" s="10" t="s">
        <v>20</v>
      </c>
      <c r="I9940" s="10" t="s">
        <v>21</v>
      </c>
      <c r="O9940" s="10">
        <f t="shared" si="155"/>
        <v>1</v>
      </c>
    </row>
    <row r="9941" spans="2:15" x14ac:dyDescent="0.3">
      <c r="B9941" s="10">
        <v>2026</v>
      </c>
      <c r="C9941" s="10" t="s">
        <v>45</v>
      </c>
      <c r="D9941" s="10" t="s">
        <v>37</v>
      </c>
      <c r="E9941" s="10" t="s">
        <v>24</v>
      </c>
      <c r="F9941" s="10" t="s">
        <v>25</v>
      </c>
      <c r="G9941" s="10" t="s">
        <v>40</v>
      </c>
      <c r="H9941" s="10" t="s">
        <v>39</v>
      </c>
      <c r="I9941" s="10" t="s">
        <v>28</v>
      </c>
      <c r="O9941" s="10">
        <f t="shared" si="155"/>
        <v>1</v>
      </c>
    </row>
    <row r="9942" spans="2:15" x14ac:dyDescent="0.3">
      <c r="B9942" s="10">
        <v>2025</v>
      </c>
      <c r="C9942" s="10" t="s">
        <v>36</v>
      </c>
      <c r="D9942" s="10" t="s">
        <v>33</v>
      </c>
      <c r="E9942" s="10" t="s">
        <v>24</v>
      </c>
      <c r="F9942" s="10" t="s">
        <v>30</v>
      </c>
      <c r="G9942" s="10" t="s">
        <v>19</v>
      </c>
      <c r="H9942" s="10" t="s">
        <v>20</v>
      </c>
      <c r="I9942" s="10" t="s">
        <v>28</v>
      </c>
      <c r="O9942" s="10">
        <f t="shared" si="155"/>
        <v>1</v>
      </c>
    </row>
    <row r="9943" spans="2:15" x14ac:dyDescent="0.3">
      <c r="B9943" s="10">
        <v>2024</v>
      </c>
      <c r="C9943" s="10" t="s">
        <v>36</v>
      </c>
      <c r="D9943" s="10" t="s">
        <v>16</v>
      </c>
      <c r="E9943" s="10" t="s">
        <v>35</v>
      </c>
      <c r="F9943" s="10" t="s">
        <v>18</v>
      </c>
      <c r="G9943" s="10" t="s">
        <v>44</v>
      </c>
      <c r="H9943" s="10" t="s">
        <v>20</v>
      </c>
      <c r="I9943" s="10" t="s">
        <v>28</v>
      </c>
      <c r="O9943" s="10">
        <f t="shared" si="155"/>
        <v>1</v>
      </c>
    </row>
    <row r="9944" spans="2:15" x14ac:dyDescent="0.3">
      <c r="B9944" s="10">
        <v>2022</v>
      </c>
      <c r="C9944" s="10" t="s">
        <v>15</v>
      </c>
      <c r="D9944" s="10" t="s">
        <v>31</v>
      </c>
      <c r="E9944" s="10" t="s">
        <v>35</v>
      </c>
      <c r="F9944" s="10" t="s">
        <v>18</v>
      </c>
      <c r="G9944" s="10" t="s">
        <v>44</v>
      </c>
      <c r="H9944" s="10" t="s">
        <v>20</v>
      </c>
      <c r="I9944" s="10" t="s">
        <v>34</v>
      </c>
      <c r="O9944" s="10">
        <f t="shared" si="155"/>
        <v>1</v>
      </c>
    </row>
    <row r="9945" spans="2:15" x14ac:dyDescent="0.3">
      <c r="B9945" s="10">
        <v>2022</v>
      </c>
      <c r="C9945" s="10" t="s">
        <v>15</v>
      </c>
      <c r="D9945" s="10" t="s">
        <v>23</v>
      </c>
      <c r="E9945" s="10" t="s">
        <v>24</v>
      </c>
      <c r="F9945" s="10" t="s">
        <v>30</v>
      </c>
      <c r="G9945" s="10" t="s">
        <v>40</v>
      </c>
      <c r="H9945" s="10" t="s">
        <v>27</v>
      </c>
      <c r="I9945" s="10" t="s">
        <v>28</v>
      </c>
      <c r="O9945" s="10">
        <f t="shared" si="155"/>
        <v>1</v>
      </c>
    </row>
    <row r="9946" spans="2:15" x14ac:dyDescent="0.3">
      <c r="B9946" s="10">
        <v>2021</v>
      </c>
      <c r="C9946" s="10" t="s">
        <v>29</v>
      </c>
      <c r="D9946" s="10" t="s">
        <v>31</v>
      </c>
      <c r="E9946" s="10" t="s">
        <v>35</v>
      </c>
      <c r="F9946" s="10" t="s">
        <v>30</v>
      </c>
      <c r="G9946" s="10" t="s">
        <v>44</v>
      </c>
      <c r="H9946" s="10" t="s">
        <v>39</v>
      </c>
      <c r="I9946" s="10" t="s">
        <v>34</v>
      </c>
      <c r="O9946" s="10">
        <f t="shared" si="155"/>
        <v>1</v>
      </c>
    </row>
    <row r="9947" spans="2:15" x14ac:dyDescent="0.3">
      <c r="B9947" s="10">
        <v>2020</v>
      </c>
      <c r="C9947" s="10" t="s">
        <v>45</v>
      </c>
      <c r="D9947" s="10" t="s">
        <v>31</v>
      </c>
      <c r="E9947" s="10" t="s">
        <v>35</v>
      </c>
      <c r="F9947" s="10" t="s">
        <v>18</v>
      </c>
      <c r="G9947" s="10" t="s">
        <v>19</v>
      </c>
      <c r="H9947" s="10" t="s">
        <v>39</v>
      </c>
      <c r="I9947" s="10" t="s">
        <v>34</v>
      </c>
      <c r="O9947" s="10">
        <f t="shared" si="155"/>
        <v>1</v>
      </c>
    </row>
    <row r="9948" spans="2:15" x14ac:dyDescent="0.3">
      <c r="B9948" s="10">
        <v>2025</v>
      </c>
      <c r="C9948" s="10" t="s">
        <v>22</v>
      </c>
      <c r="D9948" s="10" t="s">
        <v>33</v>
      </c>
      <c r="E9948" s="10" t="s">
        <v>17</v>
      </c>
      <c r="F9948" s="10" t="s">
        <v>18</v>
      </c>
      <c r="G9948" s="10" t="s">
        <v>38</v>
      </c>
      <c r="H9948" s="10" t="s">
        <v>39</v>
      </c>
      <c r="I9948" s="10" t="s">
        <v>34</v>
      </c>
      <c r="O9948" s="10">
        <f t="shared" si="155"/>
        <v>1</v>
      </c>
    </row>
    <row r="9949" spans="2:15" x14ac:dyDescent="0.3">
      <c r="B9949" s="10">
        <v>2025</v>
      </c>
      <c r="C9949" s="10" t="s">
        <v>29</v>
      </c>
      <c r="D9949" s="10" t="s">
        <v>16</v>
      </c>
      <c r="E9949" s="10" t="s">
        <v>24</v>
      </c>
      <c r="F9949" s="10" t="s">
        <v>25</v>
      </c>
      <c r="G9949" s="10" t="s">
        <v>32</v>
      </c>
      <c r="H9949" s="10" t="s">
        <v>39</v>
      </c>
      <c r="I9949" s="10" t="s">
        <v>28</v>
      </c>
      <c r="O9949" s="10">
        <f t="shared" si="155"/>
        <v>1</v>
      </c>
    </row>
    <row r="9950" spans="2:15" x14ac:dyDescent="0.3">
      <c r="B9950" s="10">
        <v>2026</v>
      </c>
      <c r="C9950" s="10" t="s">
        <v>41</v>
      </c>
      <c r="D9950" s="10" t="s">
        <v>23</v>
      </c>
      <c r="E9950" s="10" t="s">
        <v>17</v>
      </c>
      <c r="F9950" s="10" t="s">
        <v>30</v>
      </c>
      <c r="G9950" s="10" t="s">
        <v>44</v>
      </c>
      <c r="H9950" s="10" t="s">
        <v>27</v>
      </c>
      <c r="I9950" s="10" t="s">
        <v>28</v>
      </c>
      <c r="O9950" s="10">
        <f t="shared" si="155"/>
        <v>1</v>
      </c>
    </row>
    <row r="9951" spans="2:15" x14ac:dyDescent="0.3">
      <c r="B9951" s="10">
        <v>2023</v>
      </c>
      <c r="C9951" s="10" t="s">
        <v>15</v>
      </c>
      <c r="D9951" s="10" t="s">
        <v>16</v>
      </c>
      <c r="E9951" s="10" t="s">
        <v>17</v>
      </c>
      <c r="F9951" s="10" t="s">
        <v>18</v>
      </c>
      <c r="G9951" s="10" t="s">
        <v>19</v>
      </c>
      <c r="H9951" s="10" t="s">
        <v>20</v>
      </c>
      <c r="I9951" s="10" t="s">
        <v>28</v>
      </c>
      <c r="O9951" s="10">
        <f t="shared" si="155"/>
        <v>1</v>
      </c>
    </row>
    <row r="9952" spans="2:15" x14ac:dyDescent="0.3">
      <c r="B9952" s="10">
        <v>2025</v>
      </c>
      <c r="C9952" s="10" t="s">
        <v>41</v>
      </c>
      <c r="D9952" s="10" t="s">
        <v>33</v>
      </c>
      <c r="E9952" s="10" t="s">
        <v>17</v>
      </c>
      <c r="F9952" s="10" t="s">
        <v>25</v>
      </c>
      <c r="G9952" s="10" t="s">
        <v>38</v>
      </c>
      <c r="H9952" s="10" t="s">
        <v>34</v>
      </c>
      <c r="I9952" s="10" t="s">
        <v>28</v>
      </c>
      <c r="O9952" s="10">
        <f t="shared" si="155"/>
        <v>1</v>
      </c>
    </row>
    <row r="9953" spans="2:15" x14ac:dyDescent="0.3">
      <c r="B9953" s="10">
        <v>2026</v>
      </c>
      <c r="C9953" s="10" t="s">
        <v>36</v>
      </c>
      <c r="D9953" s="10" t="s">
        <v>37</v>
      </c>
      <c r="E9953" s="10" t="s">
        <v>35</v>
      </c>
      <c r="F9953" s="10" t="s">
        <v>18</v>
      </c>
      <c r="G9953" s="10" t="s">
        <v>40</v>
      </c>
      <c r="H9953" s="10" t="s">
        <v>27</v>
      </c>
      <c r="I9953" s="10" t="s">
        <v>21</v>
      </c>
      <c r="O9953" s="10">
        <f t="shared" si="155"/>
        <v>1</v>
      </c>
    </row>
    <row r="9954" spans="2:15" x14ac:dyDescent="0.3">
      <c r="B9954" s="10">
        <v>2022</v>
      </c>
      <c r="C9954" s="10" t="s">
        <v>29</v>
      </c>
      <c r="D9954" s="10" t="s">
        <v>33</v>
      </c>
      <c r="E9954" s="10" t="s">
        <v>24</v>
      </c>
      <c r="F9954" s="10" t="s">
        <v>25</v>
      </c>
      <c r="G9954" s="10" t="s">
        <v>38</v>
      </c>
      <c r="H9954" s="10" t="s">
        <v>20</v>
      </c>
      <c r="I9954" s="10" t="s">
        <v>28</v>
      </c>
      <c r="O9954" s="10">
        <f t="shared" si="155"/>
        <v>1</v>
      </c>
    </row>
    <row r="9955" spans="2:15" x14ac:dyDescent="0.3">
      <c r="B9955" s="10">
        <v>2022</v>
      </c>
      <c r="C9955" s="10" t="s">
        <v>15</v>
      </c>
      <c r="D9955" s="10" t="s">
        <v>23</v>
      </c>
      <c r="E9955" s="10" t="s">
        <v>17</v>
      </c>
      <c r="F9955" s="10" t="s">
        <v>25</v>
      </c>
      <c r="G9955" s="10" t="s">
        <v>44</v>
      </c>
      <c r="H9955" s="10" t="s">
        <v>20</v>
      </c>
      <c r="I9955" s="10" t="s">
        <v>21</v>
      </c>
      <c r="O9955" s="10">
        <f t="shared" si="155"/>
        <v>1</v>
      </c>
    </row>
    <row r="9956" spans="2:15" x14ac:dyDescent="0.3">
      <c r="B9956" s="10">
        <v>2023</v>
      </c>
      <c r="C9956" s="10" t="s">
        <v>43</v>
      </c>
      <c r="D9956" s="10" t="s">
        <v>33</v>
      </c>
      <c r="E9956" s="10" t="s">
        <v>35</v>
      </c>
      <c r="F9956" s="10" t="s">
        <v>18</v>
      </c>
      <c r="G9956" s="10" t="s">
        <v>32</v>
      </c>
      <c r="H9956" s="10" t="s">
        <v>20</v>
      </c>
      <c r="I9956" s="10" t="s">
        <v>28</v>
      </c>
      <c r="O9956" s="10">
        <f t="shared" si="155"/>
        <v>1</v>
      </c>
    </row>
    <row r="9957" spans="2:15" x14ac:dyDescent="0.3">
      <c r="B9957" s="10">
        <v>2026</v>
      </c>
      <c r="C9957" s="10" t="s">
        <v>15</v>
      </c>
      <c r="D9957" s="10" t="s">
        <v>16</v>
      </c>
      <c r="E9957" s="10" t="s">
        <v>24</v>
      </c>
      <c r="F9957" s="10" t="s">
        <v>25</v>
      </c>
      <c r="G9957" s="10" t="s">
        <v>32</v>
      </c>
      <c r="H9957" s="10" t="s">
        <v>20</v>
      </c>
      <c r="I9957" s="10" t="s">
        <v>28</v>
      </c>
      <c r="O9957" s="10">
        <f t="shared" si="155"/>
        <v>1</v>
      </c>
    </row>
    <row r="9958" spans="2:15" x14ac:dyDescent="0.3">
      <c r="B9958" s="10">
        <v>2022</v>
      </c>
      <c r="C9958" s="10" t="s">
        <v>29</v>
      </c>
      <c r="D9958" s="10" t="s">
        <v>42</v>
      </c>
      <c r="E9958" s="10" t="s">
        <v>24</v>
      </c>
      <c r="F9958" s="10" t="s">
        <v>25</v>
      </c>
      <c r="G9958" s="10" t="s">
        <v>38</v>
      </c>
      <c r="H9958" s="10" t="s">
        <v>39</v>
      </c>
      <c r="I9958" s="10" t="s">
        <v>28</v>
      </c>
      <c r="O9958" s="10">
        <f t="shared" si="155"/>
        <v>1</v>
      </c>
    </row>
    <row r="9959" spans="2:15" x14ac:dyDescent="0.3">
      <c r="B9959" s="10">
        <v>2020</v>
      </c>
      <c r="C9959" s="10" t="s">
        <v>36</v>
      </c>
      <c r="D9959" s="10" t="s">
        <v>37</v>
      </c>
      <c r="E9959" s="10" t="s">
        <v>24</v>
      </c>
      <c r="F9959" s="10" t="s">
        <v>25</v>
      </c>
      <c r="G9959" s="10" t="s">
        <v>44</v>
      </c>
      <c r="H9959" s="10" t="s">
        <v>20</v>
      </c>
      <c r="I9959" s="10" t="s">
        <v>28</v>
      </c>
      <c r="O9959" s="10">
        <f t="shared" si="155"/>
        <v>1</v>
      </c>
    </row>
    <row r="9960" spans="2:15" x14ac:dyDescent="0.3">
      <c r="B9960" s="10">
        <v>2025</v>
      </c>
      <c r="C9960" s="10" t="s">
        <v>36</v>
      </c>
      <c r="D9960" s="10" t="s">
        <v>16</v>
      </c>
      <c r="E9960" s="10" t="s">
        <v>17</v>
      </c>
      <c r="F9960" s="10" t="s">
        <v>30</v>
      </c>
      <c r="G9960" s="10" t="s">
        <v>19</v>
      </c>
      <c r="H9960" s="10" t="s">
        <v>27</v>
      </c>
      <c r="I9960" s="10" t="s">
        <v>28</v>
      </c>
      <c r="O9960" s="10">
        <f t="shared" si="155"/>
        <v>1</v>
      </c>
    </row>
    <row r="9961" spans="2:15" x14ac:dyDescent="0.3">
      <c r="B9961" s="10">
        <v>2024</v>
      </c>
      <c r="C9961" s="10" t="s">
        <v>41</v>
      </c>
      <c r="D9961" s="10" t="s">
        <v>23</v>
      </c>
      <c r="E9961" s="10" t="s">
        <v>17</v>
      </c>
      <c r="F9961" s="10" t="s">
        <v>18</v>
      </c>
      <c r="G9961" s="10" t="s">
        <v>19</v>
      </c>
      <c r="H9961" s="10" t="s">
        <v>39</v>
      </c>
      <c r="I9961" s="10" t="s">
        <v>21</v>
      </c>
      <c r="O9961" s="10">
        <f t="shared" si="155"/>
        <v>1</v>
      </c>
    </row>
    <row r="9962" spans="2:15" x14ac:dyDescent="0.3">
      <c r="B9962" s="10">
        <v>2026</v>
      </c>
      <c r="C9962" s="10" t="s">
        <v>41</v>
      </c>
      <c r="D9962" s="10" t="s">
        <v>31</v>
      </c>
      <c r="E9962" s="10" t="s">
        <v>17</v>
      </c>
      <c r="F9962" s="10" t="s">
        <v>30</v>
      </c>
      <c r="G9962" s="10" t="s">
        <v>44</v>
      </c>
      <c r="H9962" s="10" t="s">
        <v>34</v>
      </c>
      <c r="I9962" s="10" t="s">
        <v>28</v>
      </c>
      <c r="O9962" s="10">
        <f t="shared" si="155"/>
        <v>1</v>
      </c>
    </row>
    <row r="9963" spans="2:15" x14ac:dyDescent="0.3">
      <c r="B9963" s="10">
        <v>2026</v>
      </c>
      <c r="C9963" s="10" t="s">
        <v>43</v>
      </c>
      <c r="D9963" s="10" t="s">
        <v>37</v>
      </c>
      <c r="E9963" s="10" t="s">
        <v>24</v>
      </c>
      <c r="F9963" s="10" t="s">
        <v>25</v>
      </c>
      <c r="G9963" s="10" t="s">
        <v>44</v>
      </c>
      <c r="H9963" s="10" t="s">
        <v>39</v>
      </c>
      <c r="I9963" s="10" t="s">
        <v>34</v>
      </c>
      <c r="O9963" s="10">
        <f t="shared" si="155"/>
        <v>1</v>
      </c>
    </row>
    <row r="9964" spans="2:15" x14ac:dyDescent="0.3">
      <c r="B9964" s="10">
        <v>2022</v>
      </c>
      <c r="C9964" s="10" t="s">
        <v>29</v>
      </c>
      <c r="D9964" s="10" t="s">
        <v>23</v>
      </c>
      <c r="E9964" s="10" t="s">
        <v>35</v>
      </c>
      <c r="F9964" s="10" t="s">
        <v>30</v>
      </c>
      <c r="G9964" s="10" t="s">
        <v>32</v>
      </c>
      <c r="H9964" s="10" t="s">
        <v>34</v>
      </c>
      <c r="I9964" s="10" t="s">
        <v>28</v>
      </c>
      <c r="O9964" s="10">
        <f t="shared" si="155"/>
        <v>1</v>
      </c>
    </row>
    <row r="9965" spans="2:15" x14ac:dyDescent="0.3">
      <c r="B9965" s="10">
        <v>2024</v>
      </c>
      <c r="C9965" s="10" t="s">
        <v>22</v>
      </c>
      <c r="D9965" s="10" t="s">
        <v>23</v>
      </c>
      <c r="E9965" s="10" t="s">
        <v>35</v>
      </c>
      <c r="F9965" s="10" t="s">
        <v>18</v>
      </c>
      <c r="G9965" s="10" t="s">
        <v>44</v>
      </c>
      <c r="H9965" s="10" t="s">
        <v>34</v>
      </c>
      <c r="I9965" s="10" t="s">
        <v>34</v>
      </c>
      <c r="O9965" s="10">
        <f t="shared" si="155"/>
        <v>1</v>
      </c>
    </row>
    <row r="9966" spans="2:15" x14ac:dyDescent="0.3">
      <c r="B9966" s="10">
        <v>2026</v>
      </c>
      <c r="C9966" s="10" t="s">
        <v>22</v>
      </c>
      <c r="D9966" s="10" t="s">
        <v>23</v>
      </c>
      <c r="E9966" s="10" t="s">
        <v>35</v>
      </c>
      <c r="F9966" s="10" t="s">
        <v>30</v>
      </c>
      <c r="G9966" s="10" t="s">
        <v>26</v>
      </c>
      <c r="H9966" s="10" t="s">
        <v>27</v>
      </c>
      <c r="I9966" s="10" t="s">
        <v>34</v>
      </c>
      <c r="O9966" s="10">
        <f t="shared" si="155"/>
        <v>1</v>
      </c>
    </row>
    <row r="9967" spans="2:15" x14ac:dyDescent="0.3">
      <c r="B9967" s="10">
        <v>2025</v>
      </c>
      <c r="C9967" s="10" t="s">
        <v>15</v>
      </c>
      <c r="D9967" s="10" t="s">
        <v>16</v>
      </c>
      <c r="E9967" s="10" t="s">
        <v>17</v>
      </c>
      <c r="F9967" s="10" t="s">
        <v>30</v>
      </c>
      <c r="G9967" s="10" t="s">
        <v>19</v>
      </c>
      <c r="H9967" s="10" t="s">
        <v>39</v>
      </c>
      <c r="I9967" s="10" t="s">
        <v>21</v>
      </c>
      <c r="O9967" s="10">
        <f t="shared" si="155"/>
        <v>1</v>
      </c>
    </row>
    <row r="9968" spans="2:15" x14ac:dyDescent="0.3">
      <c r="B9968" s="10">
        <v>2026</v>
      </c>
      <c r="C9968" s="10" t="s">
        <v>29</v>
      </c>
      <c r="D9968" s="10" t="s">
        <v>16</v>
      </c>
      <c r="E9968" s="10" t="s">
        <v>35</v>
      </c>
      <c r="F9968" s="10" t="s">
        <v>30</v>
      </c>
      <c r="G9968" s="10" t="s">
        <v>38</v>
      </c>
      <c r="H9968" s="10" t="s">
        <v>34</v>
      </c>
      <c r="I9968" s="10" t="s">
        <v>28</v>
      </c>
      <c r="O9968" s="10">
        <f t="shared" si="155"/>
        <v>1</v>
      </c>
    </row>
    <row r="9969" spans="2:15" x14ac:dyDescent="0.3">
      <c r="B9969" s="10">
        <v>2024</v>
      </c>
      <c r="C9969" s="10" t="s">
        <v>45</v>
      </c>
      <c r="D9969" s="10" t="s">
        <v>42</v>
      </c>
      <c r="E9969" s="10" t="s">
        <v>17</v>
      </c>
      <c r="F9969" s="10" t="s">
        <v>18</v>
      </c>
      <c r="G9969" s="10" t="s">
        <v>38</v>
      </c>
      <c r="H9969" s="10" t="s">
        <v>27</v>
      </c>
      <c r="I9969" s="10" t="s">
        <v>28</v>
      </c>
      <c r="O9969" s="10">
        <f t="shared" si="155"/>
        <v>1</v>
      </c>
    </row>
    <row r="9970" spans="2:15" x14ac:dyDescent="0.3">
      <c r="B9970" s="10">
        <v>2024</v>
      </c>
      <c r="C9970" s="10" t="s">
        <v>15</v>
      </c>
      <c r="D9970" s="10" t="s">
        <v>42</v>
      </c>
      <c r="E9970" s="10" t="s">
        <v>35</v>
      </c>
      <c r="F9970" s="10" t="s">
        <v>18</v>
      </c>
      <c r="G9970" s="10" t="s">
        <v>38</v>
      </c>
      <c r="H9970" s="10" t="s">
        <v>20</v>
      </c>
      <c r="I9970" s="10" t="s">
        <v>21</v>
      </c>
      <c r="O9970" s="10">
        <f t="shared" si="155"/>
        <v>1</v>
      </c>
    </row>
    <row r="9971" spans="2:15" x14ac:dyDescent="0.3">
      <c r="B9971" s="10">
        <v>2026</v>
      </c>
      <c r="C9971" s="10" t="s">
        <v>29</v>
      </c>
      <c r="D9971" s="10" t="s">
        <v>37</v>
      </c>
      <c r="E9971" s="10" t="s">
        <v>17</v>
      </c>
      <c r="F9971" s="10" t="s">
        <v>25</v>
      </c>
      <c r="G9971" s="10" t="s">
        <v>26</v>
      </c>
      <c r="H9971" s="10" t="s">
        <v>20</v>
      </c>
      <c r="I9971" s="10" t="s">
        <v>34</v>
      </c>
      <c r="O9971" s="10">
        <f t="shared" si="155"/>
        <v>1</v>
      </c>
    </row>
    <row r="9972" spans="2:15" x14ac:dyDescent="0.3">
      <c r="B9972" s="10">
        <v>2026</v>
      </c>
      <c r="C9972" s="10" t="s">
        <v>22</v>
      </c>
      <c r="D9972" s="10" t="s">
        <v>37</v>
      </c>
      <c r="E9972" s="10" t="s">
        <v>17</v>
      </c>
      <c r="F9972" s="10" t="s">
        <v>30</v>
      </c>
      <c r="G9972" s="10" t="s">
        <v>26</v>
      </c>
      <c r="H9972" s="10" t="s">
        <v>27</v>
      </c>
      <c r="I9972" s="10" t="s">
        <v>34</v>
      </c>
      <c r="O9972" s="10">
        <f t="shared" si="155"/>
        <v>1</v>
      </c>
    </row>
    <row r="9973" spans="2:15" x14ac:dyDescent="0.3">
      <c r="B9973" s="10">
        <v>2025</v>
      </c>
      <c r="C9973" s="10" t="s">
        <v>43</v>
      </c>
      <c r="D9973" s="10" t="s">
        <v>23</v>
      </c>
      <c r="E9973" s="10" t="s">
        <v>24</v>
      </c>
      <c r="F9973" s="10" t="s">
        <v>25</v>
      </c>
      <c r="G9973" s="10" t="s">
        <v>40</v>
      </c>
      <c r="H9973" s="10" t="s">
        <v>27</v>
      </c>
      <c r="I9973" s="10" t="s">
        <v>28</v>
      </c>
      <c r="O9973" s="10">
        <f t="shared" si="155"/>
        <v>1</v>
      </c>
    </row>
    <row r="9974" spans="2:15" x14ac:dyDescent="0.3">
      <c r="B9974" s="10">
        <v>2020</v>
      </c>
      <c r="C9974" s="10" t="s">
        <v>41</v>
      </c>
      <c r="D9974" s="10" t="s">
        <v>42</v>
      </c>
      <c r="E9974" s="10" t="s">
        <v>24</v>
      </c>
      <c r="F9974" s="10" t="s">
        <v>25</v>
      </c>
      <c r="G9974" s="10" t="s">
        <v>38</v>
      </c>
      <c r="H9974" s="10" t="s">
        <v>20</v>
      </c>
      <c r="I9974" s="10" t="s">
        <v>28</v>
      </c>
      <c r="O9974" s="10">
        <f t="shared" si="155"/>
        <v>1</v>
      </c>
    </row>
    <row r="9975" spans="2:15" x14ac:dyDescent="0.3">
      <c r="B9975" s="10">
        <v>2022</v>
      </c>
      <c r="C9975" s="10" t="s">
        <v>45</v>
      </c>
      <c r="D9975" s="10" t="s">
        <v>16</v>
      </c>
      <c r="E9975" s="10" t="s">
        <v>35</v>
      </c>
      <c r="F9975" s="10" t="s">
        <v>25</v>
      </c>
      <c r="G9975" s="10" t="s">
        <v>26</v>
      </c>
      <c r="H9975" s="10" t="s">
        <v>39</v>
      </c>
      <c r="I9975" s="10" t="s">
        <v>28</v>
      </c>
      <c r="O9975" s="10">
        <f t="shared" si="155"/>
        <v>1</v>
      </c>
    </row>
    <row r="9976" spans="2:15" x14ac:dyDescent="0.3">
      <c r="B9976" s="10">
        <v>2023</v>
      </c>
      <c r="C9976" s="10" t="s">
        <v>36</v>
      </c>
      <c r="D9976" s="10" t="s">
        <v>42</v>
      </c>
      <c r="E9976" s="10" t="s">
        <v>17</v>
      </c>
      <c r="F9976" s="10" t="s">
        <v>18</v>
      </c>
      <c r="G9976" s="10" t="s">
        <v>32</v>
      </c>
      <c r="H9976" s="10" t="s">
        <v>20</v>
      </c>
      <c r="I9976" s="10" t="s">
        <v>21</v>
      </c>
      <c r="O9976" s="10">
        <f t="shared" si="155"/>
        <v>1</v>
      </c>
    </row>
    <row r="9977" spans="2:15" x14ac:dyDescent="0.3">
      <c r="B9977" s="10">
        <v>2021</v>
      </c>
      <c r="C9977" s="10" t="s">
        <v>22</v>
      </c>
      <c r="D9977" s="10" t="s">
        <v>33</v>
      </c>
      <c r="E9977" s="10" t="s">
        <v>17</v>
      </c>
      <c r="F9977" s="10" t="s">
        <v>30</v>
      </c>
      <c r="G9977" s="10" t="s">
        <v>26</v>
      </c>
      <c r="H9977" s="10" t="s">
        <v>39</v>
      </c>
      <c r="I9977" s="10" t="s">
        <v>34</v>
      </c>
      <c r="O9977" s="10">
        <f t="shared" si="155"/>
        <v>1</v>
      </c>
    </row>
    <row r="9978" spans="2:15" x14ac:dyDescent="0.3">
      <c r="B9978" s="10">
        <v>2025</v>
      </c>
      <c r="C9978" s="10" t="s">
        <v>15</v>
      </c>
      <c r="D9978" s="10" t="s">
        <v>42</v>
      </c>
      <c r="E9978" s="10" t="s">
        <v>17</v>
      </c>
      <c r="F9978" s="10" t="s">
        <v>18</v>
      </c>
      <c r="G9978" s="10" t="s">
        <v>40</v>
      </c>
      <c r="H9978" s="10" t="s">
        <v>27</v>
      </c>
      <c r="I9978" s="10" t="s">
        <v>28</v>
      </c>
      <c r="O9978" s="10">
        <f t="shared" si="155"/>
        <v>1</v>
      </c>
    </row>
    <row r="9979" spans="2:15" x14ac:dyDescent="0.3">
      <c r="B9979" s="10">
        <v>2020</v>
      </c>
      <c r="C9979" s="10" t="s">
        <v>22</v>
      </c>
      <c r="D9979" s="10" t="s">
        <v>23</v>
      </c>
      <c r="E9979" s="10" t="s">
        <v>35</v>
      </c>
      <c r="F9979" s="10" t="s">
        <v>25</v>
      </c>
      <c r="G9979" s="10" t="s">
        <v>19</v>
      </c>
      <c r="H9979" s="10" t="s">
        <v>27</v>
      </c>
      <c r="I9979" s="10" t="s">
        <v>28</v>
      </c>
      <c r="O9979" s="10">
        <f t="shared" si="155"/>
        <v>1</v>
      </c>
    </row>
    <row r="9980" spans="2:15" x14ac:dyDescent="0.3">
      <c r="B9980" s="10">
        <v>2023</v>
      </c>
      <c r="C9980" s="10" t="s">
        <v>45</v>
      </c>
      <c r="D9980" s="10" t="s">
        <v>33</v>
      </c>
      <c r="E9980" s="10" t="s">
        <v>17</v>
      </c>
      <c r="F9980" s="10" t="s">
        <v>30</v>
      </c>
      <c r="G9980" s="10" t="s">
        <v>44</v>
      </c>
      <c r="H9980" s="10" t="s">
        <v>27</v>
      </c>
      <c r="I9980" s="10" t="s">
        <v>21</v>
      </c>
      <c r="O9980" s="10">
        <f t="shared" si="155"/>
        <v>1</v>
      </c>
    </row>
    <row r="9981" spans="2:15" x14ac:dyDescent="0.3">
      <c r="B9981" s="10">
        <v>2026</v>
      </c>
      <c r="C9981" s="10" t="s">
        <v>45</v>
      </c>
      <c r="D9981" s="10" t="s">
        <v>31</v>
      </c>
      <c r="E9981" s="10" t="s">
        <v>35</v>
      </c>
      <c r="F9981" s="10" t="s">
        <v>25</v>
      </c>
      <c r="G9981" s="10" t="s">
        <v>40</v>
      </c>
      <c r="H9981" s="10" t="s">
        <v>20</v>
      </c>
      <c r="I9981" s="10" t="s">
        <v>34</v>
      </c>
      <c r="O9981" s="10">
        <f t="shared" si="155"/>
        <v>1</v>
      </c>
    </row>
    <row r="9982" spans="2:15" x14ac:dyDescent="0.3">
      <c r="B9982" s="10">
        <v>2022</v>
      </c>
      <c r="C9982" s="10" t="s">
        <v>43</v>
      </c>
      <c r="D9982" s="10" t="s">
        <v>23</v>
      </c>
      <c r="E9982" s="10" t="s">
        <v>24</v>
      </c>
      <c r="F9982" s="10" t="s">
        <v>18</v>
      </c>
      <c r="G9982" s="10" t="s">
        <v>44</v>
      </c>
      <c r="H9982" s="10" t="s">
        <v>20</v>
      </c>
      <c r="I9982" s="10" t="s">
        <v>21</v>
      </c>
      <c r="O9982" s="10">
        <f t="shared" si="155"/>
        <v>1</v>
      </c>
    </row>
    <row r="9983" spans="2:15" x14ac:dyDescent="0.3">
      <c r="B9983" s="10">
        <v>2021</v>
      </c>
      <c r="C9983" s="10" t="s">
        <v>41</v>
      </c>
      <c r="D9983" s="10" t="s">
        <v>33</v>
      </c>
      <c r="E9983" s="10" t="s">
        <v>24</v>
      </c>
      <c r="F9983" s="10" t="s">
        <v>25</v>
      </c>
      <c r="G9983" s="10" t="s">
        <v>38</v>
      </c>
      <c r="H9983" s="10" t="s">
        <v>39</v>
      </c>
      <c r="I9983" s="10" t="s">
        <v>34</v>
      </c>
      <c r="O9983" s="10">
        <f t="shared" si="155"/>
        <v>1</v>
      </c>
    </row>
    <row r="9984" spans="2:15" x14ac:dyDescent="0.3">
      <c r="B9984" s="10">
        <v>2023</v>
      </c>
      <c r="C9984" s="10" t="s">
        <v>45</v>
      </c>
      <c r="D9984" s="10" t="s">
        <v>23</v>
      </c>
      <c r="E9984" s="10" t="s">
        <v>35</v>
      </c>
      <c r="F9984" s="10" t="s">
        <v>25</v>
      </c>
      <c r="G9984" s="10" t="s">
        <v>32</v>
      </c>
      <c r="H9984" s="10" t="s">
        <v>39</v>
      </c>
      <c r="I9984" s="10" t="s">
        <v>28</v>
      </c>
      <c r="O9984" s="10">
        <f t="shared" si="155"/>
        <v>1</v>
      </c>
    </row>
    <row r="9985" spans="2:15" x14ac:dyDescent="0.3">
      <c r="B9985" s="10">
        <v>2026</v>
      </c>
      <c r="C9985" s="10" t="s">
        <v>29</v>
      </c>
      <c r="D9985" s="10" t="s">
        <v>42</v>
      </c>
      <c r="E9985" s="10" t="s">
        <v>17</v>
      </c>
      <c r="F9985" s="10" t="s">
        <v>25</v>
      </c>
      <c r="G9985" s="10" t="s">
        <v>32</v>
      </c>
      <c r="H9985" s="10" t="s">
        <v>39</v>
      </c>
      <c r="I9985" s="10" t="s">
        <v>28</v>
      </c>
      <c r="O9985" s="10">
        <f t="shared" si="155"/>
        <v>1</v>
      </c>
    </row>
    <row r="9986" spans="2:15" x14ac:dyDescent="0.3">
      <c r="B9986" s="10">
        <v>2023</v>
      </c>
      <c r="C9986" s="10" t="s">
        <v>36</v>
      </c>
      <c r="D9986" s="10" t="s">
        <v>42</v>
      </c>
      <c r="E9986" s="10" t="s">
        <v>35</v>
      </c>
      <c r="F9986" s="10" t="s">
        <v>18</v>
      </c>
      <c r="G9986" s="10" t="s">
        <v>32</v>
      </c>
      <c r="H9986" s="10" t="s">
        <v>27</v>
      </c>
      <c r="I9986" s="10" t="s">
        <v>34</v>
      </c>
      <c r="O9986" s="10">
        <f t="shared" si="155"/>
        <v>1</v>
      </c>
    </row>
    <row r="9987" spans="2:15" x14ac:dyDescent="0.3">
      <c r="B9987" s="10">
        <v>2021</v>
      </c>
      <c r="C9987" s="10" t="s">
        <v>43</v>
      </c>
      <c r="D9987" s="10" t="s">
        <v>42</v>
      </c>
      <c r="E9987" s="10" t="s">
        <v>24</v>
      </c>
      <c r="F9987" s="10" t="s">
        <v>25</v>
      </c>
      <c r="G9987" s="10" t="s">
        <v>40</v>
      </c>
      <c r="H9987" s="10" t="s">
        <v>20</v>
      </c>
      <c r="I9987" s="10" t="s">
        <v>34</v>
      </c>
      <c r="O9987" s="10">
        <f t="shared" si="155"/>
        <v>1</v>
      </c>
    </row>
    <row r="9988" spans="2:15" x14ac:dyDescent="0.3">
      <c r="B9988" s="10">
        <v>2021</v>
      </c>
      <c r="C9988" s="10" t="s">
        <v>36</v>
      </c>
      <c r="D9988" s="10" t="s">
        <v>31</v>
      </c>
      <c r="E9988" s="10" t="s">
        <v>24</v>
      </c>
      <c r="F9988" s="10" t="s">
        <v>30</v>
      </c>
      <c r="G9988" s="10" t="s">
        <v>32</v>
      </c>
      <c r="H9988" s="10" t="s">
        <v>27</v>
      </c>
      <c r="I9988" s="10" t="s">
        <v>21</v>
      </c>
      <c r="O9988" s="10">
        <f t="shared" si="155"/>
        <v>1</v>
      </c>
    </row>
    <row r="9989" spans="2:15" x14ac:dyDescent="0.3">
      <c r="B9989" s="10">
        <v>2024</v>
      </c>
      <c r="C9989" s="10" t="s">
        <v>45</v>
      </c>
      <c r="D9989" s="10" t="s">
        <v>16</v>
      </c>
      <c r="E9989" s="10" t="s">
        <v>17</v>
      </c>
      <c r="F9989" s="10" t="s">
        <v>25</v>
      </c>
      <c r="G9989" s="10" t="s">
        <v>32</v>
      </c>
      <c r="H9989" s="10" t="s">
        <v>34</v>
      </c>
      <c r="I9989" s="10" t="s">
        <v>21</v>
      </c>
      <c r="O9989" s="10">
        <f t="shared" ref="O9989:O10052" si="156">SUBTOTAL(103,B9989)</f>
        <v>1</v>
      </c>
    </row>
    <row r="9990" spans="2:15" x14ac:dyDescent="0.3">
      <c r="B9990" s="10">
        <v>2023</v>
      </c>
      <c r="C9990" s="10" t="s">
        <v>15</v>
      </c>
      <c r="D9990" s="10" t="s">
        <v>31</v>
      </c>
      <c r="E9990" s="10" t="s">
        <v>17</v>
      </c>
      <c r="F9990" s="10" t="s">
        <v>25</v>
      </c>
      <c r="G9990" s="10" t="s">
        <v>40</v>
      </c>
      <c r="H9990" s="10" t="s">
        <v>20</v>
      </c>
      <c r="I9990" s="10" t="s">
        <v>34</v>
      </c>
      <c r="O9990" s="10">
        <f t="shared" si="156"/>
        <v>1</v>
      </c>
    </row>
    <row r="9991" spans="2:15" x14ac:dyDescent="0.3">
      <c r="B9991" s="10">
        <v>2023</v>
      </c>
      <c r="C9991" s="10" t="s">
        <v>15</v>
      </c>
      <c r="D9991" s="10" t="s">
        <v>16</v>
      </c>
      <c r="E9991" s="10" t="s">
        <v>17</v>
      </c>
      <c r="F9991" s="10" t="s">
        <v>18</v>
      </c>
      <c r="G9991" s="10" t="s">
        <v>44</v>
      </c>
      <c r="H9991" s="10" t="s">
        <v>39</v>
      </c>
      <c r="I9991" s="10" t="s">
        <v>34</v>
      </c>
      <c r="O9991" s="10">
        <f t="shared" si="156"/>
        <v>1</v>
      </c>
    </row>
    <row r="9992" spans="2:15" x14ac:dyDescent="0.3">
      <c r="B9992" s="10">
        <v>2021</v>
      </c>
      <c r="C9992" s="10" t="s">
        <v>45</v>
      </c>
      <c r="D9992" s="10" t="s">
        <v>42</v>
      </c>
      <c r="E9992" s="10" t="s">
        <v>24</v>
      </c>
      <c r="F9992" s="10" t="s">
        <v>30</v>
      </c>
      <c r="G9992" s="10" t="s">
        <v>44</v>
      </c>
      <c r="H9992" s="10" t="s">
        <v>34</v>
      </c>
      <c r="I9992" s="10" t="s">
        <v>21</v>
      </c>
      <c r="O9992" s="10">
        <f t="shared" si="156"/>
        <v>1</v>
      </c>
    </row>
    <row r="9993" spans="2:15" x14ac:dyDescent="0.3">
      <c r="B9993" s="10">
        <v>2025</v>
      </c>
      <c r="C9993" s="10" t="s">
        <v>15</v>
      </c>
      <c r="D9993" s="10" t="s">
        <v>31</v>
      </c>
      <c r="E9993" s="10" t="s">
        <v>35</v>
      </c>
      <c r="F9993" s="10" t="s">
        <v>30</v>
      </c>
      <c r="G9993" s="10" t="s">
        <v>38</v>
      </c>
      <c r="H9993" s="10" t="s">
        <v>27</v>
      </c>
      <c r="I9993" s="10" t="s">
        <v>28</v>
      </c>
      <c r="O9993" s="10">
        <f t="shared" si="156"/>
        <v>1</v>
      </c>
    </row>
    <row r="9994" spans="2:15" x14ac:dyDescent="0.3">
      <c r="B9994" s="10">
        <v>2023</v>
      </c>
      <c r="C9994" s="10" t="s">
        <v>15</v>
      </c>
      <c r="D9994" s="10" t="s">
        <v>33</v>
      </c>
      <c r="E9994" s="10" t="s">
        <v>24</v>
      </c>
      <c r="F9994" s="10" t="s">
        <v>18</v>
      </c>
      <c r="G9994" s="10" t="s">
        <v>38</v>
      </c>
      <c r="H9994" s="10" t="s">
        <v>27</v>
      </c>
      <c r="I9994" s="10" t="s">
        <v>28</v>
      </c>
      <c r="O9994" s="10">
        <f t="shared" si="156"/>
        <v>1</v>
      </c>
    </row>
    <row r="9995" spans="2:15" x14ac:dyDescent="0.3">
      <c r="B9995" s="10">
        <v>2024</v>
      </c>
      <c r="C9995" s="10" t="s">
        <v>36</v>
      </c>
      <c r="D9995" s="10" t="s">
        <v>42</v>
      </c>
      <c r="E9995" s="10" t="s">
        <v>35</v>
      </c>
      <c r="F9995" s="10" t="s">
        <v>30</v>
      </c>
      <c r="G9995" s="10" t="s">
        <v>32</v>
      </c>
      <c r="H9995" s="10" t="s">
        <v>27</v>
      </c>
      <c r="I9995" s="10" t="s">
        <v>28</v>
      </c>
      <c r="O9995" s="10">
        <f t="shared" si="156"/>
        <v>1</v>
      </c>
    </row>
    <row r="9996" spans="2:15" x14ac:dyDescent="0.3">
      <c r="B9996" s="10">
        <v>2023</v>
      </c>
      <c r="C9996" s="10" t="s">
        <v>15</v>
      </c>
      <c r="D9996" s="10" t="s">
        <v>31</v>
      </c>
      <c r="E9996" s="10" t="s">
        <v>17</v>
      </c>
      <c r="F9996" s="10" t="s">
        <v>18</v>
      </c>
      <c r="G9996" s="10" t="s">
        <v>32</v>
      </c>
      <c r="H9996" s="10" t="s">
        <v>39</v>
      </c>
      <c r="I9996" s="10" t="s">
        <v>28</v>
      </c>
      <c r="O9996" s="10">
        <f t="shared" si="156"/>
        <v>1</v>
      </c>
    </row>
    <row r="9997" spans="2:15" x14ac:dyDescent="0.3">
      <c r="B9997" s="10">
        <v>2020</v>
      </c>
      <c r="C9997" s="10" t="s">
        <v>29</v>
      </c>
      <c r="D9997" s="10" t="s">
        <v>23</v>
      </c>
      <c r="E9997" s="10" t="s">
        <v>24</v>
      </c>
      <c r="F9997" s="10" t="s">
        <v>25</v>
      </c>
      <c r="G9997" s="10" t="s">
        <v>40</v>
      </c>
      <c r="H9997" s="10" t="s">
        <v>20</v>
      </c>
      <c r="I9997" s="10" t="s">
        <v>21</v>
      </c>
      <c r="O9997" s="10">
        <f t="shared" si="156"/>
        <v>1</v>
      </c>
    </row>
    <row r="9998" spans="2:15" x14ac:dyDescent="0.3">
      <c r="B9998" s="10">
        <v>2020</v>
      </c>
      <c r="C9998" s="10" t="s">
        <v>29</v>
      </c>
      <c r="D9998" s="10" t="s">
        <v>37</v>
      </c>
      <c r="E9998" s="10" t="s">
        <v>17</v>
      </c>
      <c r="F9998" s="10" t="s">
        <v>30</v>
      </c>
      <c r="G9998" s="10" t="s">
        <v>32</v>
      </c>
      <c r="H9998" s="10" t="s">
        <v>27</v>
      </c>
      <c r="I9998" s="10" t="s">
        <v>34</v>
      </c>
      <c r="O9998" s="10">
        <f t="shared" si="156"/>
        <v>1</v>
      </c>
    </row>
    <row r="9999" spans="2:15" x14ac:dyDescent="0.3">
      <c r="B9999" s="10">
        <v>2021</v>
      </c>
      <c r="C9999" s="10" t="s">
        <v>29</v>
      </c>
      <c r="D9999" s="10" t="s">
        <v>23</v>
      </c>
      <c r="E9999" s="10" t="s">
        <v>35</v>
      </c>
      <c r="F9999" s="10" t="s">
        <v>30</v>
      </c>
      <c r="G9999" s="10" t="s">
        <v>44</v>
      </c>
      <c r="H9999" s="10" t="s">
        <v>20</v>
      </c>
      <c r="I9999" s="10" t="s">
        <v>28</v>
      </c>
      <c r="O9999" s="10">
        <f t="shared" si="156"/>
        <v>1</v>
      </c>
    </row>
    <row r="10000" spans="2:15" x14ac:dyDescent="0.3">
      <c r="B10000" s="10">
        <v>2022</v>
      </c>
      <c r="C10000" s="10" t="s">
        <v>45</v>
      </c>
      <c r="D10000" s="10" t="s">
        <v>33</v>
      </c>
      <c r="E10000" s="10" t="s">
        <v>17</v>
      </c>
      <c r="F10000" s="10" t="s">
        <v>25</v>
      </c>
      <c r="G10000" s="10" t="s">
        <v>38</v>
      </c>
      <c r="H10000" s="10" t="s">
        <v>34</v>
      </c>
      <c r="I10000" s="10" t="s">
        <v>28</v>
      </c>
      <c r="O10000" s="10">
        <f t="shared" si="156"/>
        <v>1</v>
      </c>
    </row>
    <row r="10001" spans="2:15" x14ac:dyDescent="0.3">
      <c r="B10001" s="10">
        <v>2022</v>
      </c>
      <c r="C10001" s="10" t="s">
        <v>41</v>
      </c>
      <c r="D10001" s="10" t="s">
        <v>16</v>
      </c>
      <c r="E10001" s="10" t="s">
        <v>24</v>
      </c>
      <c r="F10001" s="10" t="s">
        <v>25</v>
      </c>
      <c r="G10001" s="10" t="s">
        <v>26</v>
      </c>
      <c r="H10001" s="10" t="s">
        <v>27</v>
      </c>
      <c r="I10001" s="10" t="s">
        <v>21</v>
      </c>
      <c r="O10001" s="10">
        <f t="shared" si="156"/>
        <v>1</v>
      </c>
    </row>
    <row r="10002" spans="2:15" x14ac:dyDescent="0.3">
      <c r="B10002" s="10">
        <v>2026</v>
      </c>
      <c r="C10002" s="10" t="s">
        <v>36</v>
      </c>
      <c r="D10002" s="10" t="s">
        <v>16</v>
      </c>
      <c r="E10002" s="10" t="s">
        <v>35</v>
      </c>
      <c r="F10002" s="10" t="s">
        <v>30</v>
      </c>
      <c r="G10002" s="10" t="s">
        <v>19</v>
      </c>
      <c r="H10002" s="10" t="s">
        <v>20</v>
      </c>
      <c r="I10002" s="10" t="s">
        <v>34</v>
      </c>
      <c r="O10002" s="10">
        <f t="shared" si="156"/>
        <v>1</v>
      </c>
    </row>
    <row r="10003" spans="2:15" x14ac:dyDescent="0.3">
      <c r="B10003" s="10">
        <v>2020</v>
      </c>
      <c r="C10003" s="10" t="s">
        <v>43</v>
      </c>
      <c r="D10003" s="10" t="s">
        <v>31</v>
      </c>
      <c r="E10003" s="10" t="s">
        <v>35</v>
      </c>
      <c r="F10003" s="10" t="s">
        <v>25</v>
      </c>
      <c r="G10003" s="10" t="s">
        <v>26</v>
      </c>
      <c r="H10003" s="10" t="s">
        <v>39</v>
      </c>
      <c r="I10003" s="10" t="s">
        <v>21</v>
      </c>
      <c r="O10003" s="10">
        <f t="shared" si="156"/>
        <v>1</v>
      </c>
    </row>
    <row r="10004" spans="2:15" x14ac:dyDescent="0.3">
      <c r="B10004" s="10">
        <v>2023</v>
      </c>
      <c r="C10004" s="10" t="s">
        <v>15</v>
      </c>
      <c r="D10004" s="10" t="s">
        <v>23</v>
      </c>
      <c r="E10004" s="10" t="s">
        <v>24</v>
      </c>
      <c r="F10004" s="10" t="s">
        <v>30</v>
      </c>
      <c r="G10004" s="10" t="s">
        <v>26</v>
      </c>
      <c r="H10004" s="10" t="s">
        <v>39</v>
      </c>
      <c r="I10004" s="10" t="s">
        <v>21</v>
      </c>
      <c r="O10004" s="10">
        <f t="shared" si="156"/>
        <v>1</v>
      </c>
    </row>
    <row r="10005" spans="2:15" x14ac:dyDescent="0.3">
      <c r="B10005" s="10">
        <v>2021</v>
      </c>
      <c r="C10005" s="10" t="s">
        <v>29</v>
      </c>
      <c r="D10005" s="10" t="s">
        <v>16</v>
      </c>
      <c r="E10005" s="10" t="s">
        <v>17</v>
      </c>
      <c r="F10005" s="10" t="s">
        <v>25</v>
      </c>
      <c r="G10005" s="10" t="s">
        <v>19</v>
      </c>
      <c r="H10005" s="10" t="s">
        <v>39</v>
      </c>
      <c r="I10005" s="10" t="s">
        <v>28</v>
      </c>
      <c r="O10005" s="10">
        <f t="shared" si="156"/>
        <v>1</v>
      </c>
    </row>
    <row r="10006" spans="2:15" x14ac:dyDescent="0.3">
      <c r="B10006" s="10">
        <v>2025</v>
      </c>
      <c r="C10006" s="10" t="s">
        <v>22</v>
      </c>
      <c r="D10006" s="10" t="s">
        <v>37</v>
      </c>
      <c r="E10006" s="10" t="s">
        <v>24</v>
      </c>
      <c r="F10006" s="10" t="s">
        <v>25</v>
      </c>
      <c r="G10006" s="10" t="s">
        <v>26</v>
      </c>
      <c r="H10006" s="10" t="s">
        <v>39</v>
      </c>
      <c r="I10006" s="10" t="s">
        <v>28</v>
      </c>
      <c r="O10006" s="10">
        <f t="shared" si="156"/>
        <v>1</v>
      </c>
    </row>
    <row r="10007" spans="2:15" x14ac:dyDescent="0.3">
      <c r="B10007" s="10">
        <v>2026</v>
      </c>
      <c r="C10007" s="10" t="s">
        <v>36</v>
      </c>
      <c r="D10007" s="10" t="s">
        <v>37</v>
      </c>
      <c r="E10007" s="10" t="s">
        <v>17</v>
      </c>
      <c r="F10007" s="10" t="s">
        <v>25</v>
      </c>
      <c r="G10007" s="10" t="s">
        <v>38</v>
      </c>
      <c r="H10007" s="10" t="s">
        <v>27</v>
      </c>
      <c r="I10007" s="10" t="s">
        <v>28</v>
      </c>
      <c r="O10007" s="10">
        <f t="shared" si="156"/>
        <v>1</v>
      </c>
    </row>
    <row r="10008" spans="2:15" x14ac:dyDescent="0.3">
      <c r="B10008" s="10">
        <v>2023</v>
      </c>
      <c r="C10008" s="10" t="s">
        <v>45</v>
      </c>
      <c r="D10008" s="10" t="s">
        <v>23</v>
      </c>
      <c r="E10008" s="10" t="s">
        <v>17</v>
      </c>
      <c r="F10008" s="10" t="s">
        <v>25</v>
      </c>
      <c r="G10008" s="10" t="s">
        <v>32</v>
      </c>
      <c r="H10008" s="10" t="s">
        <v>20</v>
      </c>
      <c r="I10008" s="10" t="s">
        <v>28</v>
      </c>
      <c r="O10008" s="10">
        <f t="shared" si="156"/>
        <v>1</v>
      </c>
    </row>
    <row r="10009" spans="2:15" x14ac:dyDescent="0.3">
      <c r="B10009" s="10">
        <v>2020</v>
      </c>
      <c r="C10009" s="10" t="s">
        <v>45</v>
      </c>
      <c r="D10009" s="10" t="s">
        <v>42</v>
      </c>
      <c r="E10009" s="10" t="s">
        <v>24</v>
      </c>
      <c r="F10009" s="10" t="s">
        <v>30</v>
      </c>
      <c r="G10009" s="10" t="s">
        <v>38</v>
      </c>
      <c r="H10009" s="10" t="s">
        <v>20</v>
      </c>
      <c r="I10009" s="10" t="s">
        <v>28</v>
      </c>
      <c r="O10009" s="10">
        <f t="shared" si="156"/>
        <v>1</v>
      </c>
    </row>
    <row r="10010" spans="2:15" x14ac:dyDescent="0.3">
      <c r="B10010" s="10">
        <v>2024</v>
      </c>
      <c r="C10010" s="10" t="s">
        <v>15</v>
      </c>
      <c r="D10010" s="10" t="s">
        <v>16</v>
      </c>
      <c r="E10010" s="10" t="s">
        <v>24</v>
      </c>
      <c r="F10010" s="10" t="s">
        <v>25</v>
      </c>
      <c r="G10010" s="10" t="s">
        <v>19</v>
      </c>
      <c r="H10010" s="10" t="s">
        <v>34</v>
      </c>
      <c r="I10010" s="10" t="s">
        <v>28</v>
      </c>
      <c r="O10010" s="10">
        <f t="shared" si="156"/>
        <v>1</v>
      </c>
    </row>
    <row r="10011" spans="2:15" x14ac:dyDescent="0.3">
      <c r="B10011" s="10">
        <v>2024</v>
      </c>
      <c r="C10011" s="10" t="s">
        <v>29</v>
      </c>
      <c r="D10011" s="10" t="s">
        <v>33</v>
      </c>
      <c r="E10011" s="10" t="s">
        <v>35</v>
      </c>
      <c r="F10011" s="10" t="s">
        <v>18</v>
      </c>
      <c r="G10011" s="10" t="s">
        <v>26</v>
      </c>
      <c r="H10011" s="10" t="s">
        <v>34</v>
      </c>
      <c r="I10011" s="10" t="s">
        <v>28</v>
      </c>
      <c r="O10011" s="10">
        <f t="shared" si="156"/>
        <v>1</v>
      </c>
    </row>
    <row r="10012" spans="2:15" x14ac:dyDescent="0.3">
      <c r="B10012" s="10">
        <v>2023</v>
      </c>
      <c r="C10012" s="10" t="s">
        <v>41</v>
      </c>
      <c r="D10012" s="10" t="s">
        <v>31</v>
      </c>
      <c r="E10012" s="10" t="s">
        <v>35</v>
      </c>
      <c r="F10012" s="10" t="s">
        <v>25</v>
      </c>
      <c r="G10012" s="10" t="s">
        <v>40</v>
      </c>
      <c r="H10012" s="10" t="s">
        <v>20</v>
      </c>
      <c r="I10012" s="10" t="s">
        <v>28</v>
      </c>
      <c r="O10012" s="10">
        <f t="shared" si="156"/>
        <v>1</v>
      </c>
    </row>
    <row r="10013" spans="2:15" x14ac:dyDescent="0.3">
      <c r="B10013" s="10">
        <v>2021</v>
      </c>
      <c r="C10013" s="10" t="s">
        <v>29</v>
      </c>
      <c r="D10013" s="10" t="s">
        <v>31</v>
      </c>
      <c r="E10013" s="10" t="s">
        <v>35</v>
      </c>
      <c r="F10013" s="10" t="s">
        <v>18</v>
      </c>
      <c r="G10013" s="10" t="s">
        <v>40</v>
      </c>
      <c r="H10013" s="10" t="s">
        <v>34</v>
      </c>
      <c r="I10013" s="10" t="s">
        <v>28</v>
      </c>
      <c r="O10013" s="10">
        <f t="shared" si="156"/>
        <v>1</v>
      </c>
    </row>
    <row r="10014" spans="2:15" x14ac:dyDescent="0.3">
      <c r="B10014" s="10">
        <v>2022</v>
      </c>
      <c r="C10014" s="10" t="s">
        <v>22</v>
      </c>
      <c r="D10014" s="10" t="s">
        <v>37</v>
      </c>
      <c r="E10014" s="10" t="s">
        <v>17</v>
      </c>
      <c r="F10014" s="10" t="s">
        <v>25</v>
      </c>
      <c r="G10014" s="10" t="s">
        <v>38</v>
      </c>
      <c r="H10014" s="10" t="s">
        <v>27</v>
      </c>
      <c r="I10014" s="10" t="s">
        <v>34</v>
      </c>
      <c r="O10014" s="10">
        <f t="shared" si="156"/>
        <v>1</v>
      </c>
    </row>
    <row r="10015" spans="2:15" x14ac:dyDescent="0.3">
      <c r="B10015" s="10">
        <v>2020</v>
      </c>
      <c r="C10015" s="10" t="s">
        <v>43</v>
      </c>
      <c r="D10015" s="10" t="s">
        <v>16</v>
      </c>
      <c r="E10015" s="10" t="s">
        <v>17</v>
      </c>
      <c r="F10015" s="10" t="s">
        <v>25</v>
      </c>
      <c r="G10015" s="10" t="s">
        <v>40</v>
      </c>
      <c r="H10015" s="10" t="s">
        <v>34</v>
      </c>
      <c r="I10015" s="10" t="s">
        <v>28</v>
      </c>
      <c r="O10015" s="10">
        <f t="shared" si="156"/>
        <v>1</v>
      </c>
    </row>
    <row r="10016" spans="2:15" x14ac:dyDescent="0.3">
      <c r="B10016" s="10">
        <v>2021</v>
      </c>
      <c r="C10016" s="10" t="s">
        <v>43</v>
      </c>
      <c r="D10016" s="10" t="s">
        <v>37</v>
      </c>
      <c r="E10016" s="10" t="s">
        <v>24</v>
      </c>
      <c r="F10016" s="10" t="s">
        <v>18</v>
      </c>
      <c r="G10016" s="10" t="s">
        <v>26</v>
      </c>
      <c r="H10016" s="10" t="s">
        <v>27</v>
      </c>
      <c r="I10016" s="10" t="s">
        <v>28</v>
      </c>
      <c r="O10016" s="10">
        <f t="shared" si="156"/>
        <v>1</v>
      </c>
    </row>
    <row r="10017" spans="2:15" x14ac:dyDescent="0.3">
      <c r="B10017" s="10">
        <v>2022</v>
      </c>
      <c r="C10017" s="10" t="s">
        <v>29</v>
      </c>
      <c r="D10017" s="10" t="s">
        <v>16</v>
      </c>
      <c r="E10017" s="10" t="s">
        <v>17</v>
      </c>
      <c r="F10017" s="10" t="s">
        <v>30</v>
      </c>
      <c r="G10017" s="10" t="s">
        <v>38</v>
      </c>
      <c r="H10017" s="10" t="s">
        <v>39</v>
      </c>
      <c r="I10017" s="10" t="s">
        <v>21</v>
      </c>
      <c r="O10017" s="10">
        <f t="shared" si="156"/>
        <v>1</v>
      </c>
    </row>
    <row r="10018" spans="2:15" x14ac:dyDescent="0.3">
      <c r="B10018" s="10">
        <v>2021</v>
      </c>
      <c r="C10018" s="10" t="s">
        <v>36</v>
      </c>
      <c r="D10018" s="10" t="s">
        <v>16</v>
      </c>
      <c r="E10018" s="10" t="s">
        <v>17</v>
      </c>
      <c r="F10018" s="10" t="s">
        <v>25</v>
      </c>
      <c r="G10018" s="10" t="s">
        <v>44</v>
      </c>
      <c r="H10018" s="10" t="s">
        <v>27</v>
      </c>
      <c r="I10018" s="10" t="s">
        <v>21</v>
      </c>
      <c r="O10018" s="10">
        <f t="shared" si="156"/>
        <v>1</v>
      </c>
    </row>
    <row r="10019" spans="2:15" x14ac:dyDescent="0.3">
      <c r="B10019" s="10">
        <v>2023</v>
      </c>
      <c r="C10019" s="10" t="s">
        <v>29</v>
      </c>
      <c r="D10019" s="10" t="s">
        <v>33</v>
      </c>
      <c r="E10019" s="10" t="s">
        <v>17</v>
      </c>
      <c r="F10019" s="10" t="s">
        <v>18</v>
      </c>
      <c r="G10019" s="10" t="s">
        <v>38</v>
      </c>
      <c r="H10019" s="10" t="s">
        <v>39</v>
      </c>
      <c r="I10019" s="10" t="s">
        <v>34</v>
      </c>
      <c r="O10019" s="10">
        <f t="shared" si="156"/>
        <v>1</v>
      </c>
    </row>
    <row r="10020" spans="2:15" x14ac:dyDescent="0.3">
      <c r="B10020" s="10">
        <v>2026</v>
      </c>
      <c r="C10020" s="10" t="s">
        <v>29</v>
      </c>
      <c r="D10020" s="10" t="s">
        <v>16</v>
      </c>
      <c r="E10020" s="10" t="s">
        <v>35</v>
      </c>
      <c r="F10020" s="10" t="s">
        <v>18</v>
      </c>
      <c r="G10020" s="10" t="s">
        <v>44</v>
      </c>
      <c r="H10020" s="10" t="s">
        <v>20</v>
      </c>
      <c r="I10020" s="10" t="s">
        <v>34</v>
      </c>
      <c r="O10020" s="10">
        <f t="shared" si="156"/>
        <v>1</v>
      </c>
    </row>
    <row r="10021" spans="2:15" x14ac:dyDescent="0.3">
      <c r="B10021" s="10">
        <v>2022</v>
      </c>
      <c r="C10021" s="10" t="s">
        <v>41</v>
      </c>
      <c r="D10021" s="10" t="s">
        <v>23</v>
      </c>
      <c r="E10021" s="10" t="s">
        <v>17</v>
      </c>
      <c r="F10021" s="10" t="s">
        <v>25</v>
      </c>
      <c r="G10021" s="10" t="s">
        <v>44</v>
      </c>
      <c r="H10021" s="10" t="s">
        <v>39</v>
      </c>
      <c r="I10021" s="10" t="s">
        <v>28</v>
      </c>
      <c r="O10021" s="10">
        <f t="shared" si="156"/>
        <v>1</v>
      </c>
    </row>
    <row r="10022" spans="2:15" x14ac:dyDescent="0.3">
      <c r="B10022" s="10">
        <v>2024</v>
      </c>
      <c r="C10022" s="10" t="s">
        <v>43</v>
      </c>
      <c r="D10022" s="10" t="s">
        <v>16</v>
      </c>
      <c r="E10022" s="10" t="s">
        <v>17</v>
      </c>
      <c r="F10022" s="10" t="s">
        <v>30</v>
      </c>
      <c r="G10022" s="10" t="s">
        <v>38</v>
      </c>
      <c r="H10022" s="10" t="s">
        <v>20</v>
      </c>
      <c r="I10022" s="10" t="s">
        <v>28</v>
      </c>
      <c r="O10022" s="10">
        <f t="shared" si="156"/>
        <v>1</v>
      </c>
    </row>
    <row r="10023" spans="2:15" x14ac:dyDescent="0.3">
      <c r="B10023" s="10">
        <v>2023</v>
      </c>
      <c r="C10023" s="10" t="s">
        <v>36</v>
      </c>
      <c r="D10023" s="10" t="s">
        <v>37</v>
      </c>
      <c r="E10023" s="10" t="s">
        <v>35</v>
      </c>
      <c r="F10023" s="10" t="s">
        <v>18</v>
      </c>
      <c r="G10023" s="10" t="s">
        <v>19</v>
      </c>
      <c r="H10023" s="10" t="s">
        <v>39</v>
      </c>
      <c r="I10023" s="10" t="s">
        <v>21</v>
      </c>
      <c r="O10023" s="10">
        <f t="shared" si="156"/>
        <v>1</v>
      </c>
    </row>
    <row r="10024" spans="2:15" x14ac:dyDescent="0.3">
      <c r="B10024" s="10">
        <v>2022</v>
      </c>
      <c r="C10024" s="10" t="s">
        <v>45</v>
      </c>
      <c r="D10024" s="10" t="s">
        <v>33</v>
      </c>
      <c r="E10024" s="10" t="s">
        <v>17</v>
      </c>
      <c r="F10024" s="10" t="s">
        <v>18</v>
      </c>
      <c r="G10024" s="10" t="s">
        <v>26</v>
      </c>
      <c r="H10024" s="10" t="s">
        <v>34</v>
      </c>
      <c r="I10024" s="10" t="s">
        <v>28</v>
      </c>
      <c r="O10024" s="10">
        <f t="shared" si="156"/>
        <v>1</v>
      </c>
    </row>
    <row r="10025" spans="2:15" x14ac:dyDescent="0.3">
      <c r="B10025" s="10">
        <v>2023</v>
      </c>
      <c r="C10025" s="10" t="s">
        <v>36</v>
      </c>
      <c r="D10025" s="10" t="s">
        <v>31</v>
      </c>
      <c r="E10025" s="10" t="s">
        <v>24</v>
      </c>
      <c r="F10025" s="10" t="s">
        <v>18</v>
      </c>
      <c r="G10025" s="10" t="s">
        <v>40</v>
      </c>
      <c r="H10025" s="10" t="s">
        <v>39</v>
      </c>
      <c r="I10025" s="10" t="s">
        <v>28</v>
      </c>
      <c r="O10025" s="10">
        <f t="shared" si="156"/>
        <v>1</v>
      </c>
    </row>
    <row r="10026" spans="2:15" x14ac:dyDescent="0.3">
      <c r="B10026" s="10">
        <v>2022</v>
      </c>
      <c r="C10026" s="10" t="s">
        <v>41</v>
      </c>
      <c r="D10026" s="10" t="s">
        <v>42</v>
      </c>
      <c r="E10026" s="10" t="s">
        <v>24</v>
      </c>
      <c r="F10026" s="10" t="s">
        <v>18</v>
      </c>
      <c r="G10026" s="10" t="s">
        <v>40</v>
      </c>
      <c r="H10026" s="10" t="s">
        <v>20</v>
      </c>
      <c r="I10026" s="10" t="s">
        <v>21</v>
      </c>
      <c r="O10026" s="10">
        <f t="shared" si="156"/>
        <v>1</v>
      </c>
    </row>
    <row r="10027" spans="2:15" x14ac:dyDescent="0.3">
      <c r="B10027" s="10">
        <v>2021</v>
      </c>
      <c r="C10027" s="10" t="s">
        <v>41</v>
      </c>
      <c r="D10027" s="10" t="s">
        <v>37</v>
      </c>
      <c r="E10027" s="10" t="s">
        <v>17</v>
      </c>
      <c r="F10027" s="10" t="s">
        <v>18</v>
      </c>
      <c r="G10027" s="10" t="s">
        <v>32</v>
      </c>
      <c r="H10027" s="10" t="s">
        <v>20</v>
      </c>
      <c r="I10027" s="10" t="s">
        <v>34</v>
      </c>
      <c r="O10027" s="10">
        <f t="shared" si="156"/>
        <v>1</v>
      </c>
    </row>
    <row r="10028" spans="2:15" x14ac:dyDescent="0.3">
      <c r="B10028" s="10">
        <v>2022</v>
      </c>
      <c r="C10028" s="10" t="s">
        <v>22</v>
      </c>
      <c r="D10028" s="10" t="s">
        <v>23</v>
      </c>
      <c r="E10028" s="10" t="s">
        <v>35</v>
      </c>
      <c r="F10028" s="10" t="s">
        <v>30</v>
      </c>
      <c r="G10028" s="10" t="s">
        <v>44</v>
      </c>
      <c r="H10028" s="10" t="s">
        <v>27</v>
      </c>
      <c r="I10028" s="10" t="s">
        <v>28</v>
      </c>
      <c r="O10028" s="10">
        <f t="shared" si="156"/>
        <v>1</v>
      </c>
    </row>
    <row r="10029" spans="2:15" x14ac:dyDescent="0.3">
      <c r="B10029" s="10">
        <v>2024</v>
      </c>
      <c r="C10029" s="10" t="s">
        <v>41</v>
      </c>
      <c r="D10029" s="10" t="s">
        <v>37</v>
      </c>
      <c r="E10029" s="10" t="s">
        <v>17</v>
      </c>
      <c r="F10029" s="10" t="s">
        <v>25</v>
      </c>
      <c r="G10029" s="10" t="s">
        <v>19</v>
      </c>
      <c r="H10029" s="10" t="s">
        <v>34</v>
      </c>
      <c r="I10029" s="10" t="s">
        <v>21</v>
      </c>
      <c r="O10029" s="10">
        <f t="shared" si="156"/>
        <v>1</v>
      </c>
    </row>
    <row r="10030" spans="2:15" x14ac:dyDescent="0.3">
      <c r="B10030" s="10">
        <v>2020</v>
      </c>
      <c r="C10030" s="10" t="s">
        <v>43</v>
      </c>
      <c r="D10030" s="10" t="s">
        <v>42</v>
      </c>
      <c r="E10030" s="10" t="s">
        <v>35</v>
      </c>
      <c r="F10030" s="10" t="s">
        <v>18</v>
      </c>
      <c r="G10030" s="10" t="s">
        <v>38</v>
      </c>
      <c r="H10030" s="10" t="s">
        <v>34</v>
      </c>
      <c r="I10030" s="10" t="s">
        <v>28</v>
      </c>
      <c r="O10030" s="10">
        <f t="shared" si="156"/>
        <v>1</v>
      </c>
    </row>
    <row r="10031" spans="2:15" x14ac:dyDescent="0.3">
      <c r="B10031" s="10">
        <v>2021</v>
      </c>
      <c r="C10031" s="10" t="s">
        <v>36</v>
      </c>
      <c r="D10031" s="10" t="s">
        <v>42</v>
      </c>
      <c r="E10031" s="10" t="s">
        <v>24</v>
      </c>
      <c r="F10031" s="10" t="s">
        <v>18</v>
      </c>
      <c r="G10031" s="10" t="s">
        <v>26</v>
      </c>
      <c r="H10031" s="10" t="s">
        <v>27</v>
      </c>
      <c r="I10031" s="10" t="s">
        <v>21</v>
      </c>
      <c r="O10031" s="10">
        <f t="shared" si="156"/>
        <v>1</v>
      </c>
    </row>
    <row r="10032" spans="2:15" x14ac:dyDescent="0.3">
      <c r="B10032" s="10">
        <v>2022</v>
      </c>
      <c r="C10032" s="10" t="s">
        <v>36</v>
      </c>
      <c r="D10032" s="10" t="s">
        <v>33</v>
      </c>
      <c r="E10032" s="10" t="s">
        <v>24</v>
      </c>
      <c r="F10032" s="10" t="s">
        <v>30</v>
      </c>
      <c r="G10032" s="10" t="s">
        <v>32</v>
      </c>
      <c r="H10032" s="10" t="s">
        <v>39</v>
      </c>
      <c r="I10032" s="10" t="s">
        <v>34</v>
      </c>
      <c r="O10032" s="10">
        <f t="shared" si="156"/>
        <v>1</v>
      </c>
    </row>
    <row r="10033" spans="2:15" x14ac:dyDescent="0.3">
      <c r="B10033" s="10">
        <v>2020</v>
      </c>
      <c r="C10033" s="10" t="s">
        <v>22</v>
      </c>
      <c r="D10033" s="10" t="s">
        <v>23</v>
      </c>
      <c r="E10033" s="10" t="s">
        <v>24</v>
      </c>
      <c r="F10033" s="10" t="s">
        <v>30</v>
      </c>
      <c r="G10033" s="10" t="s">
        <v>44</v>
      </c>
      <c r="H10033" s="10" t="s">
        <v>39</v>
      </c>
      <c r="I10033" s="10" t="s">
        <v>28</v>
      </c>
      <c r="O10033" s="10">
        <f t="shared" si="156"/>
        <v>1</v>
      </c>
    </row>
    <row r="10034" spans="2:15" x14ac:dyDescent="0.3">
      <c r="B10034" s="10">
        <v>2022</v>
      </c>
      <c r="C10034" s="10" t="s">
        <v>41</v>
      </c>
      <c r="D10034" s="10" t="s">
        <v>42</v>
      </c>
      <c r="E10034" s="10" t="s">
        <v>24</v>
      </c>
      <c r="F10034" s="10" t="s">
        <v>25</v>
      </c>
      <c r="G10034" s="10" t="s">
        <v>19</v>
      </c>
      <c r="H10034" s="10" t="s">
        <v>27</v>
      </c>
      <c r="I10034" s="10" t="s">
        <v>21</v>
      </c>
      <c r="O10034" s="10">
        <f t="shared" si="156"/>
        <v>1</v>
      </c>
    </row>
    <row r="10035" spans="2:15" x14ac:dyDescent="0.3">
      <c r="B10035" s="10">
        <v>2026</v>
      </c>
      <c r="C10035" s="10" t="s">
        <v>45</v>
      </c>
      <c r="D10035" s="10" t="s">
        <v>16</v>
      </c>
      <c r="E10035" s="10" t="s">
        <v>35</v>
      </c>
      <c r="F10035" s="10" t="s">
        <v>18</v>
      </c>
      <c r="G10035" s="10" t="s">
        <v>44</v>
      </c>
      <c r="H10035" s="10" t="s">
        <v>27</v>
      </c>
      <c r="I10035" s="10" t="s">
        <v>28</v>
      </c>
      <c r="O10035" s="10">
        <f t="shared" si="156"/>
        <v>1</v>
      </c>
    </row>
    <row r="10036" spans="2:15" x14ac:dyDescent="0.3">
      <c r="B10036" s="10">
        <v>2021</v>
      </c>
      <c r="C10036" s="10" t="s">
        <v>36</v>
      </c>
      <c r="D10036" s="10" t="s">
        <v>16</v>
      </c>
      <c r="E10036" s="10" t="s">
        <v>35</v>
      </c>
      <c r="F10036" s="10" t="s">
        <v>30</v>
      </c>
      <c r="G10036" s="10" t="s">
        <v>40</v>
      </c>
      <c r="H10036" s="10" t="s">
        <v>39</v>
      </c>
      <c r="I10036" s="10" t="s">
        <v>34</v>
      </c>
      <c r="O10036" s="10">
        <f t="shared" si="156"/>
        <v>1</v>
      </c>
    </row>
    <row r="10037" spans="2:15" x14ac:dyDescent="0.3">
      <c r="B10037" s="10">
        <v>2022</v>
      </c>
      <c r="C10037" s="10" t="s">
        <v>43</v>
      </c>
      <c r="D10037" s="10" t="s">
        <v>16</v>
      </c>
      <c r="E10037" s="10" t="s">
        <v>24</v>
      </c>
      <c r="F10037" s="10" t="s">
        <v>18</v>
      </c>
      <c r="G10037" s="10" t="s">
        <v>19</v>
      </c>
      <c r="H10037" s="10" t="s">
        <v>27</v>
      </c>
      <c r="I10037" s="10" t="s">
        <v>34</v>
      </c>
      <c r="O10037" s="10">
        <f t="shared" si="156"/>
        <v>1</v>
      </c>
    </row>
    <row r="10038" spans="2:15" x14ac:dyDescent="0.3">
      <c r="B10038" s="10">
        <v>2022</v>
      </c>
      <c r="C10038" s="10" t="s">
        <v>43</v>
      </c>
      <c r="D10038" s="10" t="s">
        <v>23</v>
      </c>
      <c r="E10038" s="10" t="s">
        <v>35</v>
      </c>
      <c r="F10038" s="10" t="s">
        <v>18</v>
      </c>
      <c r="G10038" s="10" t="s">
        <v>32</v>
      </c>
      <c r="H10038" s="10" t="s">
        <v>20</v>
      </c>
      <c r="I10038" s="10" t="s">
        <v>28</v>
      </c>
      <c r="O10038" s="10">
        <f t="shared" si="156"/>
        <v>1</v>
      </c>
    </row>
    <row r="10039" spans="2:15" x14ac:dyDescent="0.3">
      <c r="B10039" s="10">
        <v>2022</v>
      </c>
      <c r="C10039" s="10" t="s">
        <v>41</v>
      </c>
      <c r="D10039" s="10" t="s">
        <v>16</v>
      </c>
      <c r="E10039" s="10" t="s">
        <v>35</v>
      </c>
      <c r="F10039" s="10" t="s">
        <v>25</v>
      </c>
      <c r="G10039" s="10" t="s">
        <v>44</v>
      </c>
      <c r="H10039" s="10" t="s">
        <v>27</v>
      </c>
      <c r="I10039" s="10" t="s">
        <v>21</v>
      </c>
      <c r="O10039" s="10">
        <f t="shared" si="156"/>
        <v>1</v>
      </c>
    </row>
    <row r="10040" spans="2:15" x14ac:dyDescent="0.3">
      <c r="B10040" s="10">
        <v>2022</v>
      </c>
      <c r="C10040" s="10" t="s">
        <v>45</v>
      </c>
      <c r="D10040" s="10" t="s">
        <v>37</v>
      </c>
      <c r="E10040" s="10" t="s">
        <v>35</v>
      </c>
      <c r="F10040" s="10" t="s">
        <v>25</v>
      </c>
      <c r="G10040" s="10" t="s">
        <v>40</v>
      </c>
      <c r="H10040" s="10" t="s">
        <v>20</v>
      </c>
      <c r="I10040" s="10" t="s">
        <v>34</v>
      </c>
      <c r="O10040" s="10">
        <f t="shared" si="156"/>
        <v>1</v>
      </c>
    </row>
    <row r="10041" spans="2:15" x14ac:dyDescent="0.3">
      <c r="B10041" s="10">
        <v>2026</v>
      </c>
      <c r="C10041" s="10" t="s">
        <v>43</v>
      </c>
      <c r="D10041" s="10" t="s">
        <v>16</v>
      </c>
      <c r="E10041" s="10" t="s">
        <v>17</v>
      </c>
      <c r="F10041" s="10" t="s">
        <v>30</v>
      </c>
      <c r="G10041" s="10" t="s">
        <v>40</v>
      </c>
      <c r="H10041" s="10" t="s">
        <v>34</v>
      </c>
      <c r="I10041" s="10" t="s">
        <v>28</v>
      </c>
      <c r="O10041" s="10">
        <f t="shared" si="156"/>
        <v>1</v>
      </c>
    </row>
    <row r="10042" spans="2:15" x14ac:dyDescent="0.3">
      <c r="B10042" s="10">
        <v>2025</v>
      </c>
      <c r="C10042" s="10" t="s">
        <v>29</v>
      </c>
      <c r="D10042" s="10" t="s">
        <v>16</v>
      </c>
      <c r="E10042" s="10" t="s">
        <v>35</v>
      </c>
      <c r="F10042" s="10" t="s">
        <v>30</v>
      </c>
      <c r="G10042" s="10" t="s">
        <v>19</v>
      </c>
      <c r="H10042" s="10" t="s">
        <v>27</v>
      </c>
      <c r="I10042" s="10" t="s">
        <v>34</v>
      </c>
      <c r="O10042" s="10">
        <f t="shared" si="156"/>
        <v>1</v>
      </c>
    </row>
    <row r="10043" spans="2:15" x14ac:dyDescent="0.3">
      <c r="B10043" s="10">
        <v>2023</v>
      </c>
      <c r="C10043" s="10" t="s">
        <v>22</v>
      </c>
      <c r="D10043" s="10" t="s">
        <v>42</v>
      </c>
      <c r="E10043" s="10" t="s">
        <v>24</v>
      </c>
      <c r="F10043" s="10" t="s">
        <v>18</v>
      </c>
      <c r="G10043" s="10" t="s">
        <v>26</v>
      </c>
      <c r="H10043" s="10" t="s">
        <v>20</v>
      </c>
      <c r="I10043" s="10" t="s">
        <v>28</v>
      </c>
      <c r="O10043" s="10">
        <f t="shared" si="156"/>
        <v>1</v>
      </c>
    </row>
    <row r="10044" spans="2:15" x14ac:dyDescent="0.3">
      <c r="B10044" s="10">
        <v>2021</v>
      </c>
      <c r="C10044" s="10" t="s">
        <v>43</v>
      </c>
      <c r="D10044" s="10" t="s">
        <v>42</v>
      </c>
      <c r="E10044" s="10" t="s">
        <v>35</v>
      </c>
      <c r="F10044" s="10" t="s">
        <v>25</v>
      </c>
      <c r="G10044" s="10" t="s">
        <v>26</v>
      </c>
      <c r="H10044" s="10" t="s">
        <v>39</v>
      </c>
      <c r="I10044" s="10" t="s">
        <v>21</v>
      </c>
      <c r="O10044" s="10">
        <f t="shared" si="156"/>
        <v>1</v>
      </c>
    </row>
    <row r="10045" spans="2:15" x14ac:dyDescent="0.3">
      <c r="B10045" s="10">
        <v>2023</v>
      </c>
      <c r="C10045" s="10" t="s">
        <v>36</v>
      </c>
      <c r="D10045" s="10" t="s">
        <v>42</v>
      </c>
      <c r="E10045" s="10" t="s">
        <v>17</v>
      </c>
      <c r="F10045" s="10" t="s">
        <v>30</v>
      </c>
      <c r="G10045" s="10" t="s">
        <v>32</v>
      </c>
      <c r="H10045" s="10" t="s">
        <v>20</v>
      </c>
      <c r="I10045" s="10" t="s">
        <v>21</v>
      </c>
      <c r="O10045" s="10">
        <f t="shared" si="156"/>
        <v>1</v>
      </c>
    </row>
    <row r="10046" spans="2:15" x14ac:dyDescent="0.3">
      <c r="B10046" s="10">
        <v>2021</v>
      </c>
      <c r="C10046" s="10" t="s">
        <v>36</v>
      </c>
      <c r="D10046" s="10" t="s">
        <v>37</v>
      </c>
      <c r="E10046" s="10" t="s">
        <v>17</v>
      </c>
      <c r="F10046" s="10" t="s">
        <v>18</v>
      </c>
      <c r="G10046" s="10" t="s">
        <v>44</v>
      </c>
      <c r="H10046" s="10" t="s">
        <v>27</v>
      </c>
      <c r="I10046" s="10" t="s">
        <v>21</v>
      </c>
      <c r="O10046" s="10">
        <f t="shared" si="156"/>
        <v>1</v>
      </c>
    </row>
    <row r="10047" spans="2:15" x14ac:dyDescent="0.3">
      <c r="B10047" s="10">
        <v>2021</v>
      </c>
      <c r="C10047" s="10" t="s">
        <v>36</v>
      </c>
      <c r="D10047" s="10" t="s">
        <v>37</v>
      </c>
      <c r="E10047" s="10" t="s">
        <v>24</v>
      </c>
      <c r="F10047" s="10" t="s">
        <v>25</v>
      </c>
      <c r="G10047" s="10" t="s">
        <v>40</v>
      </c>
      <c r="H10047" s="10" t="s">
        <v>20</v>
      </c>
      <c r="I10047" s="10" t="s">
        <v>28</v>
      </c>
      <c r="O10047" s="10">
        <f t="shared" si="156"/>
        <v>1</v>
      </c>
    </row>
    <row r="10048" spans="2:15" x14ac:dyDescent="0.3">
      <c r="B10048" s="10">
        <v>2025</v>
      </c>
      <c r="C10048" s="10" t="s">
        <v>45</v>
      </c>
      <c r="D10048" s="10" t="s">
        <v>16</v>
      </c>
      <c r="E10048" s="10" t="s">
        <v>17</v>
      </c>
      <c r="F10048" s="10" t="s">
        <v>25</v>
      </c>
      <c r="G10048" s="10" t="s">
        <v>32</v>
      </c>
      <c r="H10048" s="10" t="s">
        <v>27</v>
      </c>
      <c r="I10048" s="10" t="s">
        <v>28</v>
      </c>
      <c r="O10048" s="10">
        <f t="shared" si="156"/>
        <v>1</v>
      </c>
    </row>
    <row r="10049" spans="2:15" x14ac:dyDescent="0.3">
      <c r="B10049" s="10">
        <v>2026</v>
      </c>
      <c r="C10049" s="10" t="s">
        <v>29</v>
      </c>
      <c r="D10049" s="10" t="s">
        <v>37</v>
      </c>
      <c r="E10049" s="10" t="s">
        <v>24</v>
      </c>
      <c r="F10049" s="10" t="s">
        <v>18</v>
      </c>
      <c r="G10049" s="10" t="s">
        <v>32</v>
      </c>
      <c r="H10049" s="10" t="s">
        <v>27</v>
      </c>
      <c r="I10049" s="10" t="s">
        <v>34</v>
      </c>
      <c r="O10049" s="10">
        <f t="shared" si="156"/>
        <v>1</v>
      </c>
    </row>
    <row r="10050" spans="2:15" x14ac:dyDescent="0.3">
      <c r="B10050" s="10">
        <v>2021</v>
      </c>
      <c r="C10050" s="10" t="s">
        <v>22</v>
      </c>
      <c r="D10050" s="10" t="s">
        <v>37</v>
      </c>
      <c r="E10050" s="10" t="s">
        <v>17</v>
      </c>
      <c r="F10050" s="10" t="s">
        <v>30</v>
      </c>
      <c r="G10050" s="10" t="s">
        <v>38</v>
      </c>
      <c r="H10050" s="10" t="s">
        <v>34</v>
      </c>
      <c r="I10050" s="10" t="s">
        <v>21</v>
      </c>
      <c r="O10050" s="10">
        <f t="shared" si="156"/>
        <v>1</v>
      </c>
    </row>
    <row r="10051" spans="2:15" x14ac:dyDescent="0.3">
      <c r="B10051" s="10">
        <v>2026</v>
      </c>
      <c r="C10051" s="10" t="s">
        <v>22</v>
      </c>
      <c r="D10051" s="10" t="s">
        <v>33</v>
      </c>
      <c r="E10051" s="10" t="s">
        <v>24</v>
      </c>
      <c r="F10051" s="10" t="s">
        <v>18</v>
      </c>
      <c r="G10051" s="10" t="s">
        <v>19</v>
      </c>
      <c r="H10051" s="10" t="s">
        <v>34</v>
      </c>
      <c r="I10051" s="10" t="s">
        <v>28</v>
      </c>
      <c r="O10051" s="10">
        <f t="shared" si="156"/>
        <v>1</v>
      </c>
    </row>
    <row r="10052" spans="2:15" x14ac:dyDescent="0.3">
      <c r="B10052" s="10">
        <v>2026</v>
      </c>
      <c r="C10052" s="10" t="s">
        <v>41</v>
      </c>
      <c r="D10052" s="10" t="s">
        <v>23</v>
      </c>
      <c r="E10052" s="10" t="s">
        <v>17</v>
      </c>
      <c r="F10052" s="10" t="s">
        <v>25</v>
      </c>
      <c r="G10052" s="10" t="s">
        <v>19</v>
      </c>
      <c r="H10052" s="10" t="s">
        <v>20</v>
      </c>
      <c r="I10052" s="10" t="s">
        <v>28</v>
      </c>
      <c r="O10052" s="10">
        <f t="shared" si="156"/>
        <v>1</v>
      </c>
    </row>
    <row r="10053" spans="2:15" x14ac:dyDescent="0.3">
      <c r="B10053" s="10">
        <v>2024</v>
      </c>
      <c r="C10053" s="10" t="s">
        <v>15</v>
      </c>
      <c r="D10053" s="10" t="s">
        <v>37</v>
      </c>
      <c r="E10053" s="10" t="s">
        <v>17</v>
      </c>
      <c r="F10053" s="10" t="s">
        <v>25</v>
      </c>
      <c r="G10053" s="10" t="s">
        <v>40</v>
      </c>
      <c r="H10053" s="10" t="s">
        <v>27</v>
      </c>
      <c r="I10053" s="10" t="s">
        <v>34</v>
      </c>
      <c r="O10053" s="10">
        <f t="shared" ref="O10053:O10116" si="157">SUBTOTAL(103,B10053)</f>
        <v>1</v>
      </c>
    </row>
    <row r="10054" spans="2:15" x14ac:dyDescent="0.3">
      <c r="B10054" s="10">
        <v>2023</v>
      </c>
      <c r="C10054" s="10" t="s">
        <v>45</v>
      </c>
      <c r="D10054" s="10" t="s">
        <v>16</v>
      </c>
      <c r="E10054" s="10" t="s">
        <v>24</v>
      </c>
      <c r="F10054" s="10" t="s">
        <v>25</v>
      </c>
      <c r="G10054" s="10" t="s">
        <v>26</v>
      </c>
      <c r="H10054" s="10" t="s">
        <v>20</v>
      </c>
      <c r="I10054" s="10" t="s">
        <v>34</v>
      </c>
      <c r="O10054" s="10">
        <f t="shared" si="157"/>
        <v>1</v>
      </c>
    </row>
    <row r="10055" spans="2:15" x14ac:dyDescent="0.3">
      <c r="B10055" s="10">
        <v>2026</v>
      </c>
      <c r="C10055" s="10" t="s">
        <v>43</v>
      </c>
      <c r="D10055" s="10" t="s">
        <v>23</v>
      </c>
      <c r="E10055" s="10" t="s">
        <v>24</v>
      </c>
      <c r="F10055" s="10" t="s">
        <v>25</v>
      </c>
      <c r="G10055" s="10" t="s">
        <v>40</v>
      </c>
      <c r="H10055" s="10" t="s">
        <v>27</v>
      </c>
      <c r="I10055" s="10" t="s">
        <v>21</v>
      </c>
      <c r="O10055" s="10">
        <f t="shared" si="157"/>
        <v>1</v>
      </c>
    </row>
    <row r="10056" spans="2:15" x14ac:dyDescent="0.3">
      <c r="B10056" s="10">
        <v>2020</v>
      </c>
      <c r="C10056" s="10" t="s">
        <v>45</v>
      </c>
      <c r="D10056" s="10" t="s">
        <v>23</v>
      </c>
      <c r="E10056" s="10" t="s">
        <v>17</v>
      </c>
      <c r="F10056" s="10" t="s">
        <v>25</v>
      </c>
      <c r="G10056" s="10" t="s">
        <v>32</v>
      </c>
      <c r="H10056" s="10" t="s">
        <v>20</v>
      </c>
      <c r="I10056" s="10" t="s">
        <v>21</v>
      </c>
      <c r="O10056" s="10">
        <f t="shared" si="157"/>
        <v>1</v>
      </c>
    </row>
    <row r="10057" spans="2:15" x14ac:dyDescent="0.3">
      <c r="B10057" s="10">
        <v>2026</v>
      </c>
      <c r="C10057" s="10" t="s">
        <v>36</v>
      </c>
      <c r="D10057" s="10" t="s">
        <v>42</v>
      </c>
      <c r="E10057" s="10" t="s">
        <v>24</v>
      </c>
      <c r="F10057" s="10" t="s">
        <v>18</v>
      </c>
      <c r="G10057" s="10" t="s">
        <v>40</v>
      </c>
      <c r="H10057" s="10" t="s">
        <v>39</v>
      </c>
      <c r="I10057" s="10" t="s">
        <v>28</v>
      </c>
      <c r="O10057" s="10">
        <f t="shared" si="157"/>
        <v>1</v>
      </c>
    </row>
    <row r="10058" spans="2:15" x14ac:dyDescent="0.3">
      <c r="B10058" s="10">
        <v>2020</v>
      </c>
      <c r="C10058" s="10" t="s">
        <v>15</v>
      </c>
      <c r="D10058" s="10" t="s">
        <v>33</v>
      </c>
      <c r="E10058" s="10" t="s">
        <v>24</v>
      </c>
      <c r="F10058" s="10" t="s">
        <v>25</v>
      </c>
      <c r="G10058" s="10" t="s">
        <v>40</v>
      </c>
      <c r="H10058" s="10" t="s">
        <v>20</v>
      </c>
      <c r="I10058" s="10" t="s">
        <v>28</v>
      </c>
      <c r="O10058" s="10">
        <f t="shared" si="157"/>
        <v>1</v>
      </c>
    </row>
    <row r="10059" spans="2:15" x14ac:dyDescent="0.3">
      <c r="B10059" s="10">
        <v>2022</v>
      </c>
      <c r="C10059" s="10" t="s">
        <v>22</v>
      </c>
      <c r="D10059" s="10" t="s">
        <v>37</v>
      </c>
      <c r="E10059" s="10" t="s">
        <v>24</v>
      </c>
      <c r="F10059" s="10" t="s">
        <v>18</v>
      </c>
      <c r="G10059" s="10" t="s">
        <v>40</v>
      </c>
      <c r="H10059" s="10" t="s">
        <v>20</v>
      </c>
      <c r="I10059" s="10" t="s">
        <v>28</v>
      </c>
      <c r="O10059" s="10">
        <f t="shared" si="157"/>
        <v>1</v>
      </c>
    </row>
    <row r="10060" spans="2:15" x14ac:dyDescent="0.3">
      <c r="B10060" s="10">
        <v>2023</v>
      </c>
      <c r="C10060" s="10" t="s">
        <v>41</v>
      </c>
      <c r="D10060" s="10" t="s">
        <v>33</v>
      </c>
      <c r="E10060" s="10" t="s">
        <v>35</v>
      </c>
      <c r="F10060" s="10" t="s">
        <v>30</v>
      </c>
      <c r="G10060" s="10" t="s">
        <v>32</v>
      </c>
      <c r="H10060" s="10" t="s">
        <v>20</v>
      </c>
      <c r="I10060" s="10" t="s">
        <v>21</v>
      </c>
      <c r="O10060" s="10">
        <f t="shared" si="157"/>
        <v>1</v>
      </c>
    </row>
    <row r="10061" spans="2:15" x14ac:dyDescent="0.3">
      <c r="B10061" s="10">
        <v>2022</v>
      </c>
      <c r="C10061" s="10" t="s">
        <v>15</v>
      </c>
      <c r="D10061" s="10" t="s">
        <v>37</v>
      </c>
      <c r="E10061" s="10" t="s">
        <v>17</v>
      </c>
      <c r="F10061" s="10" t="s">
        <v>25</v>
      </c>
      <c r="G10061" s="10" t="s">
        <v>44</v>
      </c>
      <c r="H10061" s="10" t="s">
        <v>34</v>
      </c>
      <c r="I10061" s="10" t="s">
        <v>21</v>
      </c>
      <c r="O10061" s="10">
        <f t="shared" si="157"/>
        <v>1</v>
      </c>
    </row>
    <row r="10062" spans="2:15" x14ac:dyDescent="0.3">
      <c r="B10062" s="10">
        <v>2021</v>
      </c>
      <c r="C10062" s="10" t="s">
        <v>15</v>
      </c>
      <c r="D10062" s="10" t="s">
        <v>37</v>
      </c>
      <c r="E10062" s="10" t="s">
        <v>17</v>
      </c>
      <c r="F10062" s="10" t="s">
        <v>25</v>
      </c>
      <c r="G10062" s="10" t="s">
        <v>44</v>
      </c>
      <c r="H10062" s="10" t="s">
        <v>27</v>
      </c>
      <c r="I10062" s="10" t="s">
        <v>28</v>
      </c>
      <c r="O10062" s="10">
        <f t="shared" si="157"/>
        <v>1</v>
      </c>
    </row>
    <row r="10063" spans="2:15" x14ac:dyDescent="0.3">
      <c r="B10063" s="10">
        <v>2020</v>
      </c>
      <c r="C10063" s="10" t="s">
        <v>41</v>
      </c>
      <c r="D10063" s="10" t="s">
        <v>16</v>
      </c>
      <c r="E10063" s="10" t="s">
        <v>17</v>
      </c>
      <c r="F10063" s="10" t="s">
        <v>18</v>
      </c>
      <c r="G10063" s="10" t="s">
        <v>32</v>
      </c>
      <c r="H10063" s="10" t="s">
        <v>34</v>
      </c>
      <c r="I10063" s="10" t="s">
        <v>21</v>
      </c>
      <c r="O10063" s="10">
        <f t="shared" si="157"/>
        <v>1</v>
      </c>
    </row>
    <row r="10064" spans="2:15" x14ac:dyDescent="0.3">
      <c r="B10064" s="10">
        <v>2020</v>
      </c>
      <c r="C10064" s="10" t="s">
        <v>41</v>
      </c>
      <c r="D10064" s="10" t="s">
        <v>23</v>
      </c>
      <c r="E10064" s="10" t="s">
        <v>24</v>
      </c>
      <c r="F10064" s="10" t="s">
        <v>25</v>
      </c>
      <c r="G10064" s="10" t="s">
        <v>40</v>
      </c>
      <c r="H10064" s="10" t="s">
        <v>27</v>
      </c>
      <c r="I10064" s="10" t="s">
        <v>34</v>
      </c>
      <c r="O10064" s="10">
        <f t="shared" si="157"/>
        <v>1</v>
      </c>
    </row>
    <row r="10065" spans="2:15" x14ac:dyDescent="0.3">
      <c r="B10065" s="10">
        <v>2022</v>
      </c>
      <c r="C10065" s="10" t="s">
        <v>29</v>
      </c>
      <c r="D10065" s="10" t="s">
        <v>33</v>
      </c>
      <c r="E10065" s="10" t="s">
        <v>24</v>
      </c>
      <c r="F10065" s="10" t="s">
        <v>30</v>
      </c>
      <c r="G10065" s="10" t="s">
        <v>44</v>
      </c>
      <c r="H10065" s="10" t="s">
        <v>27</v>
      </c>
      <c r="I10065" s="10" t="s">
        <v>28</v>
      </c>
      <c r="O10065" s="10">
        <f t="shared" si="157"/>
        <v>1</v>
      </c>
    </row>
    <row r="10066" spans="2:15" x14ac:dyDescent="0.3">
      <c r="B10066" s="10">
        <v>2024</v>
      </c>
      <c r="C10066" s="10" t="s">
        <v>29</v>
      </c>
      <c r="D10066" s="10" t="s">
        <v>23</v>
      </c>
      <c r="E10066" s="10" t="s">
        <v>35</v>
      </c>
      <c r="F10066" s="10" t="s">
        <v>30</v>
      </c>
      <c r="G10066" s="10" t="s">
        <v>38</v>
      </c>
      <c r="H10066" s="10" t="s">
        <v>20</v>
      </c>
      <c r="I10066" s="10" t="s">
        <v>34</v>
      </c>
      <c r="O10066" s="10">
        <f t="shared" si="157"/>
        <v>1</v>
      </c>
    </row>
    <row r="10067" spans="2:15" x14ac:dyDescent="0.3">
      <c r="B10067" s="10">
        <v>2021</v>
      </c>
      <c r="C10067" s="10" t="s">
        <v>36</v>
      </c>
      <c r="D10067" s="10" t="s">
        <v>16</v>
      </c>
      <c r="E10067" s="10" t="s">
        <v>35</v>
      </c>
      <c r="F10067" s="10" t="s">
        <v>18</v>
      </c>
      <c r="G10067" s="10" t="s">
        <v>40</v>
      </c>
      <c r="H10067" s="10" t="s">
        <v>34</v>
      </c>
      <c r="I10067" s="10" t="s">
        <v>28</v>
      </c>
      <c r="O10067" s="10">
        <f t="shared" si="157"/>
        <v>1</v>
      </c>
    </row>
    <row r="10068" spans="2:15" x14ac:dyDescent="0.3">
      <c r="B10068" s="10">
        <v>2021</v>
      </c>
      <c r="C10068" s="10" t="s">
        <v>36</v>
      </c>
      <c r="D10068" s="10" t="s">
        <v>37</v>
      </c>
      <c r="E10068" s="10" t="s">
        <v>24</v>
      </c>
      <c r="F10068" s="10" t="s">
        <v>30</v>
      </c>
      <c r="G10068" s="10" t="s">
        <v>44</v>
      </c>
      <c r="H10068" s="10" t="s">
        <v>34</v>
      </c>
      <c r="I10068" s="10" t="s">
        <v>21</v>
      </c>
      <c r="O10068" s="10">
        <f t="shared" si="157"/>
        <v>1</v>
      </c>
    </row>
    <row r="10069" spans="2:15" x14ac:dyDescent="0.3">
      <c r="B10069" s="10">
        <v>2025</v>
      </c>
      <c r="C10069" s="10" t="s">
        <v>22</v>
      </c>
      <c r="D10069" s="10" t="s">
        <v>37</v>
      </c>
      <c r="E10069" s="10" t="s">
        <v>35</v>
      </c>
      <c r="F10069" s="10" t="s">
        <v>18</v>
      </c>
      <c r="G10069" s="10" t="s">
        <v>40</v>
      </c>
      <c r="H10069" s="10" t="s">
        <v>20</v>
      </c>
      <c r="I10069" s="10" t="s">
        <v>34</v>
      </c>
      <c r="O10069" s="10">
        <f t="shared" si="157"/>
        <v>1</v>
      </c>
    </row>
    <row r="10070" spans="2:15" x14ac:dyDescent="0.3">
      <c r="B10070" s="10">
        <v>2023</v>
      </c>
      <c r="C10070" s="10" t="s">
        <v>41</v>
      </c>
      <c r="D10070" s="10" t="s">
        <v>42</v>
      </c>
      <c r="E10070" s="10" t="s">
        <v>24</v>
      </c>
      <c r="F10070" s="10" t="s">
        <v>25</v>
      </c>
      <c r="G10070" s="10" t="s">
        <v>32</v>
      </c>
      <c r="H10070" s="10" t="s">
        <v>20</v>
      </c>
      <c r="I10070" s="10" t="s">
        <v>34</v>
      </c>
      <c r="O10070" s="10">
        <f t="shared" si="157"/>
        <v>1</v>
      </c>
    </row>
    <row r="10071" spans="2:15" x14ac:dyDescent="0.3">
      <c r="B10071" s="10">
        <v>2025</v>
      </c>
      <c r="C10071" s="10" t="s">
        <v>36</v>
      </c>
      <c r="D10071" s="10" t="s">
        <v>37</v>
      </c>
      <c r="E10071" s="10" t="s">
        <v>24</v>
      </c>
      <c r="F10071" s="10" t="s">
        <v>30</v>
      </c>
      <c r="G10071" s="10" t="s">
        <v>38</v>
      </c>
      <c r="H10071" s="10" t="s">
        <v>20</v>
      </c>
      <c r="I10071" s="10" t="s">
        <v>21</v>
      </c>
      <c r="O10071" s="10">
        <f t="shared" si="157"/>
        <v>1</v>
      </c>
    </row>
    <row r="10072" spans="2:15" x14ac:dyDescent="0.3">
      <c r="B10072" s="10">
        <v>2024</v>
      </c>
      <c r="C10072" s="10" t="s">
        <v>22</v>
      </c>
      <c r="D10072" s="10" t="s">
        <v>23</v>
      </c>
      <c r="E10072" s="10" t="s">
        <v>17</v>
      </c>
      <c r="F10072" s="10" t="s">
        <v>30</v>
      </c>
      <c r="G10072" s="10" t="s">
        <v>32</v>
      </c>
      <c r="H10072" s="10" t="s">
        <v>20</v>
      </c>
      <c r="I10072" s="10" t="s">
        <v>28</v>
      </c>
      <c r="O10072" s="10">
        <f t="shared" si="157"/>
        <v>1</v>
      </c>
    </row>
    <row r="10073" spans="2:15" x14ac:dyDescent="0.3">
      <c r="B10073" s="10">
        <v>2021</v>
      </c>
      <c r="C10073" s="10" t="s">
        <v>15</v>
      </c>
      <c r="D10073" s="10" t="s">
        <v>42</v>
      </c>
      <c r="E10073" s="10" t="s">
        <v>35</v>
      </c>
      <c r="F10073" s="10" t="s">
        <v>25</v>
      </c>
      <c r="G10073" s="10" t="s">
        <v>19</v>
      </c>
      <c r="H10073" s="10" t="s">
        <v>39</v>
      </c>
      <c r="I10073" s="10" t="s">
        <v>34</v>
      </c>
      <c r="O10073" s="10">
        <f t="shared" si="157"/>
        <v>1</v>
      </c>
    </row>
    <row r="10074" spans="2:15" x14ac:dyDescent="0.3">
      <c r="B10074" s="10">
        <v>2023</v>
      </c>
      <c r="C10074" s="10" t="s">
        <v>41</v>
      </c>
      <c r="D10074" s="10" t="s">
        <v>42</v>
      </c>
      <c r="E10074" s="10" t="s">
        <v>17</v>
      </c>
      <c r="F10074" s="10" t="s">
        <v>25</v>
      </c>
      <c r="G10074" s="10" t="s">
        <v>40</v>
      </c>
      <c r="H10074" s="10" t="s">
        <v>20</v>
      </c>
      <c r="I10074" s="10" t="s">
        <v>28</v>
      </c>
      <c r="O10074" s="10">
        <f t="shared" si="157"/>
        <v>1</v>
      </c>
    </row>
    <row r="10075" spans="2:15" x14ac:dyDescent="0.3">
      <c r="B10075" s="10">
        <v>2021</v>
      </c>
      <c r="C10075" s="10" t="s">
        <v>22</v>
      </c>
      <c r="D10075" s="10" t="s">
        <v>31</v>
      </c>
      <c r="E10075" s="10" t="s">
        <v>17</v>
      </c>
      <c r="F10075" s="10" t="s">
        <v>25</v>
      </c>
      <c r="G10075" s="10" t="s">
        <v>44</v>
      </c>
      <c r="H10075" s="10" t="s">
        <v>20</v>
      </c>
      <c r="I10075" s="10" t="s">
        <v>34</v>
      </c>
      <c r="O10075" s="10">
        <f t="shared" si="157"/>
        <v>1</v>
      </c>
    </row>
    <row r="10076" spans="2:15" x14ac:dyDescent="0.3">
      <c r="B10076" s="10">
        <v>2026</v>
      </c>
      <c r="C10076" s="10" t="s">
        <v>36</v>
      </c>
      <c r="D10076" s="10" t="s">
        <v>23</v>
      </c>
      <c r="E10076" s="10" t="s">
        <v>24</v>
      </c>
      <c r="F10076" s="10" t="s">
        <v>18</v>
      </c>
      <c r="G10076" s="10" t="s">
        <v>26</v>
      </c>
      <c r="H10076" s="10" t="s">
        <v>27</v>
      </c>
      <c r="I10076" s="10" t="s">
        <v>34</v>
      </c>
      <c r="O10076" s="10">
        <f t="shared" si="157"/>
        <v>1</v>
      </c>
    </row>
    <row r="10077" spans="2:15" x14ac:dyDescent="0.3">
      <c r="B10077" s="10">
        <v>2021</v>
      </c>
      <c r="C10077" s="10" t="s">
        <v>41</v>
      </c>
      <c r="D10077" s="10" t="s">
        <v>23</v>
      </c>
      <c r="E10077" s="10" t="s">
        <v>35</v>
      </c>
      <c r="F10077" s="10" t="s">
        <v>30</v>
      </c>
      <c r="G10077" s="10" t="s">
        <v>38</v>
      </c>
      <c r="H10077" s="10" t="s">
        <v>39</v>
      </c>
      <c r="I10077" s="10" t="s">
        <v>34</v>
      </c>
      <c r="O10077" s="10">
        <f t="shared" si="157"/>
        <v>1</v>
      </c>
    </row>
    <row r="10078" spans="2:15" x14ac:dyDescent="0.3">
      <c r="B10078" s="10">
        <v>2024</v>
      </c>
      <c r="C10078" s="10" t="s">
        <v>41</v>
      </c>
      <c r="D10078" s="10" t="s">
        <v>42</v>
      </c>
      <c r="E10078" s="10" t="s">
        <v>24</v>
      </c>
      <c r="F10078" s="10" t="s">
        <v>25</v>
      </c>
      <c r="G10078" s="10" t="s">
        <v>38</v>
      </c>
      <c r="H10078" s="10" t="s">
        <v>27</v>
      </c>
      <c r="I10078" s="10" t="s">
        <v>28</v>
      </c>
      <c r="O10078" s="10">
        <f t="shared" si="157"/>
        <v>1</v>
      </c>
    </row>
    <row r="10079" spans="2:15" x14ac:dyDescent="0.3">
      <c r="B10079" s="10">
        <v>2021</v>
      </c>
      <c r="C10079" s="10" t="s">
        <v>45</v>
      </c>
      <c r="D10079" s="10" t="s">
        <v>33</v>
      </c>
      <c r="E10079" s="10" t="s">
        <v>24</v>
      </c>
      <c r="F10079" s="10" t="s">
        <v>30</v>
      </c>
      <c r="G10079" s="10" t="s">
        <v>38</v>
      </c>
      <c r="H10079" s="10" t="s">
        <v>34</v>
      </c>
      <c r="I10079" s="10" t="s">
        <v>21</v>
      </c>
      <c r="O10079" s="10">
        <f t="shared" si="157"/>
        <v>1</v>
      </c>
    </row>
    <row r="10080" spans="2:15" x14ac:dyDescent="0.3">
      <c r="B10080" s="10">
        <v>2023</v>
      </c>
      <c r="C10080" s="10" t="s">
        <v>43</v>
      </c>
      <c r="D10080" s="10" t="s">
        <v>16</v>
      </c>
      <c r="E10080" s="10" t="s">
        <v>17</v>
      </c>
      <c r="F10080" s="10" t="s">
        <v>25</v>
      </c>
      <c r="G10080" s="10" t="s">
        <v>38</v>
      </c>
      <c r="H10080" s="10" t="s">
        <v>27</v>
      </c>
      <c r="I10080" s="10" t="s">
        <v>28</v>
      </c>
      <c r="O10080" s="10">
        <f t="shared" si="157"/>
        <v>1</v>
      </c>
    </row>
    <row r="10081" spans="2:15" x14ac:dyDescent="0.3">
      <c r="B10081" s="10">
        <v>2026</v>
      </c>
      <c r="C10081" s="10" t="s">
        <v>41</v>
      </c>
      <c r="D10081" s="10" t="s">
        <v>31</v>
      </c>
      <c r="E10081" s="10" t="s">
        <v>17</v>
      </c>
      <c r="F10081" s="10" t="s">
        <v>30</v>
      </c>
      <c r="G10081" s="10" t="s">
        <v>40</v>
      </c>
      <c r="H10081" s="10" t="s">
        <v>20</v>
      </c>
      <c r="I10081" s="10" t="s">
        <v>28</v>
      </c>
      <c r="O10081" s="10">
        <f t="shared" si="157"/>
        <v>1</v>
      </c>
    </row>
    <row r="10082" spans="2:15" x14ac:dyDescent="0.3">
      <c r="B10082" s="10">
        <v>2021</v>
      </c>
      <c r="C10082" s="10" t="s">
        <v>15</v>
      </c>
      <c r="D10082" s="10" t="s">
        <v>42</v>
      </c>
      <c r="E10082" s="10" t="s">
        <v>17</v>
      </c>
      <c r="F10082" s="10" t="s">
        <v>25</v>
      </c>
      <c r="G10082" s="10" t="s">
        <v>32</v>
      </c>
      <c r="H10082" s="10" t="s">
        <v>39</v>
      </c>
      <c r="I10082" s="10" t="s">
        <v>34</v>
      </c>
      <c r="O10082" s="10">
        <f t="shared" si="157"/>
        <v>1</v>
      </c>
    </row>
    <row r="10083" spans="2:15" x14ac:dyDescent="0.3">
      <c r="B10083" s="10">
        <v>2026</v>
      </c>
      <c r="C10083" s="10" t="s">
        <v>41</v>
      </c>
      <c r="D10083" s="10" t="s">
        <v>33</v>
      </c>
      <c r="E10083" s="10" t="s">
        <v>17</v>
      </c>
      <c r="F10083" s="10" t="s">
        <v>30</v>
      </c>
      <c r="G10083" s="10" t="s">
        <v>40</v>
      </c>
      <c r="H10083" s="10" t="s">
        <v>27</v>
      </c>
      <c r="I10083" s="10" t="s">
        <v>21</v>
      </c>
      <c r="O10083" s="10">
        <f t="shared" si="157"/>
        <v>1</v>
      </c>
    </row>
    <row r="10084" spans="2:15" x14ac:dyDescent="0.3">
      <c r="B10084" s="10">
        <v>2023</v>
      </c>
      <c r="C10084" s="10" t="s">
        <v>15</v>
      </c>
      <c r="D10084" s="10" t="s">
        <v>42</v>
      </c>
      <c r="E10084" s="10" t="s">
        <v>35</v>
      </c>
      <c r="F10084" s="10" t="s">
        <v>30</v>
      </c>
      <c r="G10084" s="10" t="s">
        <v>40</v>
      </c>
      <c r="H10084" s="10" t="s">
        <v>20</v>
      </c>
      <c r="I10084" s="10" t="s">
        <v>34</v>
      </c>
      <c r="O10084" s="10">
        <f t="shared" si="157"/>
        <v>1</v>
      </c>
    </row>
    <row r="10085" spans="2:15" x14ac:dyDescent="0.3">
      <c r="B10085" s="10">
        <v>2020</v>
      </c>
      <c r="C10085" s="10" t="s">
        <v>41</v>
      </c>
      <c r="D10085" s="10" t="s">
        <v>33</v>
      </c>
      <c r="E10085" s="10" t="s">
        <v>17</v>
      </c>
      <c r="F10085" s="10" t="s">
        <v>18</v>
      </c>
      <c r="G10085" s="10" t="s">
        <v>40</v>
      </c>
      <c r="H10085" s="10" t="s">
        <v>27</v>
      </c>
      <c r="I10085" s="10" t="s">
        <v>34</v>
      </c>
      <c r="O10085" s="10">
        <f t="shared" si="157"/>
        <v>1</v>
      </c>
    </row>
    <row r="10086" spans="2:15" x14ac:dyDescent="0.3">
      <c r="B10086" s="10">
        <v>2023</v>
      </c>
      <c r="C10086" s="10" t="s">
        <v>36</v>
      </c>
      <c r="D10086" s="10" t="s">
        <v>23</v>
      </c>
      <c r="E10086" s="10" t="s">
        <v>17</v>
      </c>
      <c r="F10086" s="10" t="s">
        <v>18</v>
      </c>
      <c r="G10086" s="10" t="s">
        <v>26</v>
      </c>
      <c r="H10086" s="10" t="s">
        <v>20</v>
      </c>
      <c r="I10086" s="10" t="s">
        <v>21</v>
      </c>
      <c r="O10086" s="10">
        <f t="shared" si="157"/>
        <v>1</v>
      </c>
    </row>
    <row r="10087" spans="2:15" x14ac:dyDescent="0.3">
      <c r="B10087" s="10">
        <v>2022</v>
      </c>
      <c r="C10087" s="10" t="s">
        <v>29</v>
      </c>
      <c r="D10087" s="10" t="s">
        <v>31</v>
      </c>
      <c r="E10087" s="10" t="s">
        <v>35</v>
      </c>
      <c r="F10087" s="10" t="s">
        <v>30</v>
      </c>
      <c r="G10087" s="10" t="s">
        <v>26</v>
      </c>
      <c r="H10087" s="10" t="s">
        <v>39</v>
      </c>
      <c r="I10087" s="10" t="s">
        <v>21</v>
      </c>
      <c r="O10087" s="10">
        <f t="shared" si="157"/>
        <v>1</v>
      </c>
    </row>
    <row r="10088" spans="2:15" x14ac:dyDescent="0.3">
      <c r="B10088" s="10">
        <v>2023</v>
      </c>
      <c r="C10088" s="10" t="s">
        <v>29</v>
      </c>
      <c r="D10088" s="10" t="s">
        <v>31</v>
      </c>
      <c r="E10088" s="10" t="s">
        <v>24</v>
      </c>
      <c r="F10088" s="10" t="s">
        <v>18</v>
      </c>
      <c r="G10088" s="10" t="s">
        <v>40</v>
      </c>
      <c r="H10088" s="10" t="s">
        <v>34</v>
      </c>
      <c r="I10088" s="10" t="s">
        <v>34</v>
      </c>
      <c r="O10088" s="10">
        <f t="shared" si="157"/>
        <v>1</v>
      </c>
    </row>
    <row r="10089" spans="2:15" x14ac:dyDescent="0.3">
      <c r="B10089" s="10">
        <v>2021</v>
      </c>
      <c r="C10089" s="10" t="s">
        <v>43</v>
      </c>
      <c r="D10089" s="10" t="s">
        <v>23</v>
      </c>
      <c r="E10089" s="10" t="s">
        <v>24</v>
      </c>
      <c r="F10089" s="10" t="s">
        <v>18</v>
      </c>
      <c r="G10089" s="10" t="s">
        <v>19</v>
      </c>
      <c r="H10089" s="10" t="s">
        <v>20</v>
      </c>
      <c r="I10089" s="10" t="s">
        <v>21</v>
      </c>
      <c r="O10089" s="10">
        <f t="shared" si="157"/>
        <v>1</v>
      </c>
    </row>
    <row r="10090" spans="2:15" x14ac:dyDescent="0.3">
      <c r="B10090" s="10">
        <v>2022</v>
      </c>
      <c r="C10090" s="10" t="s">
        <v>22</v>
      </c>
      <c r="D10090" s="10" t="s">
        <v>31</v>
      </c>
      <c r="E10090" s="10" t="s">
        <v>24</v>
      </c>
      <c r="F10090" s="10" t="s">
        <v>18</v>
      </c>
      <c r="G10090" s="10" t="s">
        <v>40</v>
      </c>
      <c r="H10090" s="10" t="s">
        <v>34</v>
      </c>
      <c r="I10090" s="10" t="s">
        <v>28</v>
      </c>
      <c r="O10090" s="10">
        <f t="shared" si="157"/>
        <v>1</v>
      </c>
    </row>
    <row r="10091" spans="2:15" x14ac:dyDescent="0.3">
      <c r="B10091" s="10">
        <v>2020</v>
      </c>
      <c r="C10091" s="10" t="s">
        <v>22</v>
      </c>
      <c r="D10091" s="10" t="s">
        <v>23</v>
      </c>
      <c r="E10091" s="10" t="s">
        <v>35</v>
      </c>
      <c r="F10091" s="10" t="s">
        <v>25</v>
      </c>
      <c r="G10091" s="10" t="s">
        <v>44</v>
      </c>
      <c r="H10091" s="10" t="s">
        <v>20</v>
      </c>
      <c r="I10091" s="10" t="s">
        <v>28</v>
      </c>
      <c r="O10091" s="10">
        <f t="shared" si="157"/>
        <v>1</v>
      </c>
    </row>
    <row r="10092" spans="2:15" x14ac:dyDescent="0.3">
      <c r="B10092" s="10">
        <v>2026</v>
      </c>
      <c r="C10092" s="10" t="s">
        <v>36</v>
      </c>
      <c r="D10092" s="10" t="s">
        <v>23</v>
      </c>
      <c r="E10092" s="10" t="s">
        <v>35</v>
      </c>
      <c r="F10092" s="10" t="s">
        <v>30</v>
      </c>
      <c r="G10092" s="10" t="s">
        <v>38</v>
      </c>
      <c r="H10092" s="10" t="s">
        <v>27</v>
      </c>
      <c r="I10092" s="10" t="s">
        <v>21</v>
      </c>
      <c r="O10092" s="10">
        <f t="shared" si="157"/>
        <v>1</v>
      </c>
    </row>
    <row r="10093" spans="2:15" x14ac:dyDescent="0.3">
      <c r="B10093" s="10">
        <v>2024</v>
      </c>
      <c r="C10093" s="10" t="s">
        <v>36</v>
      </c>
      <c r="D10093" s="10" t="s">
        <v>31</v>
      </c>
      <c r="E10093" s="10" t="s">
        <v>24</v>
      </c>
      <c r="F10093" s="10" t="s">
        <v>25</v>
      </c>
      <c r="G10093" s="10" t="s">
        <v>38</v>
      </c>
      <c r="H10093" s="10" t="s">
        <v>39</v>
      </c>
      <c r="I10093" s="10" t="s">
        <v>28</v>
      </c>
      <c r="O10093" s="10">
        <f t="shared" si="157"/>
        <v>1</v>
      </c>
    </row>
    <row r="10094" spans="2:15" x14ac:dyDescent="0.3">
      <c r="B10094" s="10">
        <v>2022</v>
      </c>
      <c r="C10094" s="10" t="s">
        <v>36</v>
      </c>
      <c r="D10094" s="10" t="s">
        <v>23</v>
      </c>
      <c r="E10094" s="10" t="s">
        <v>24</v>
      </c>
      <c r="F10094" s="10" t="s">
        <v>30</v>
      </c>
      <c r="G10094" s="10" t="s">
        <v>40</v>
      </c>
      <c r="H10094" s="10" t="s">
        <v>20</v>
      </c>
      <c r="I10094" s="10" t="s">
        <v>34</v>
      </c>
      <c r="O10094" s="10">
        <f t="shared" si="157"/>
        <v>1</v>
      </c>
    </row>
    <row r="10095" spans="2:15" x14ac:dyDescent="0.3">
      <c r="B10095" s="10">
        <v>2025</v>
      </c>
      <c r="C10095" s="10" t="s">
        <v>45</v>
      </c>
      <c r="D10095" s="10" t="s">
        <v>16</v>
      </c>
      <c r="E10095" s="10" t="s">
        <v>17</v>
      </c>
      <c r="F10095" s="10" t="s">
        <v>25</v>
      </c>
      <c r="G10095" s="10" t="s">
        <v>19</v>
      </c>
      <c r="H10095" s="10" t="s">
        <v>20</v>
      </c>
      <c r="I10095" s="10" t="s">
        <v>34</v>
      </c>
      <c r="O10095" s="10">
        <f t="shared" si="157"/>
        <v>1</v>
      </c>
    </row>
    <row r="10096" spans="2:15" x14ac:dyDescent="0.3">
      <c r="B10096" s="10">
        <v>2022</v>
      </c>
      <c r="C10096" s="10" t="s">
        <v>41</v>
      </c>
      <c r="D10096" s="10" t="s">
        <v>16</v>
      </c>
      <c r="E10096" s="10" t="s">
        <v>35</v>
      </c>
      <c r="F10096" s="10" t="s">
        <v>18</v>
      </c>
      <c r="G10096" s="10" t="s">
        <v>38</v>
      </c>
      <c r="H10096" s="10" t="s">
        <v>39</v>
      </c>
      <c r="I10096" s="10" t="s">
        <v>21</v>
      </c>
      <c r="O10096" s="10">
        <f t="shared" si="157"/>
        <v>1</v>
      </c>
    </row>
    <row r="10097" spans="2:15" x14ac:dyDescent="0.3">
      <c r="B10097" s="10">
        <v>2026</v>
      </c>
      <c r="C10097" s="10" t="s">
        <v>41</v>
      </c>
      <c r="D10097" s="10" t="s">
        <v>16</v>
      </c>
      <c r="E10097" s="10" t="s">
        <v>35</v>
      </c>
      <c r="F10097" s="10" t="s">
        <v>30</v>
      </c>
      <c r="G10097" s="10" t="s">
        <v>32</v>
      </c>
      <c r="H10097" s="10" t="s">
        <v>20</v>
      </c>
      <c r="I10097" s="10" t="s">
        <v>21</v>
      </c>
      <c r="O10097" s="10">
        <f t="shared" si="157"/>
        <v>1</v>
      </c>
    </row>
    <row r="10098" spans="2:15" x14ac:dyDescent="0.3">
      <c r="B10098" s="10">
        <v>2022</v>
      </c>
      <c r="C10098" s="10" t="s">
        <v>41</v>
      </c>
      <c r="D10098" s="10" t="s">
        <v>33</v>
      </c>
      <c r="E10098" s="10" t="s">
        <v>24</v>
      </c>
      <c r="F10098" s="10" t="s">
        <v>25</v>
      </c>
      <c r="G10098" s="10" t="s">
        <v>40</v>
      </c>
      <c r="H10098" s="10" t="s">
        <v>39</v>
      </c>
      <c r="I10098" s="10" t="s">
        <v>28</v>
      </c>
      <c r="O10098" s="10">
        <f t="shared" si="157"/>
        <v>1</v>
      </c>
    </row>
    <row r="10099" spans="2:15" x14ac:dyDescent="0.3">
      <c r="B10099" s="10">
        <v>2024</v>
      </c>
      <c r="C10099" s="10" t="s">
        <v>36</v>
      </c>
      <c r="D10099" s="10" t="s">
        <v>31</v>
      </c>
      <c r="E10099" s="10" t="s">
        <v>17</v>
      </c>
      <c r="F10099" s="10" t="s">
        <v>25</v>
      </c>
      <c r="G10099" s="10" t="s">
        <v>26</v>
      </c>
      <c r="H10099" s="10" t="s">
        <v>20</v>
      </c>
      <c r="I10099" s="10" t="s">
        <v>34</v>
      </c>
      <c r="O10099" s="10">
        <f t="shared" si="157"/>
        <v>1</v>
      </c>
    </row>
    <row r="10100" spans="2:15" x14ac:dyDescent="0.3">
      <c r="B10100" s="10">
        <v>2021</v>
      </c>
      <c r="C10100" s="10" t="s">
        <v>43</v>
      </c>
      <c r="D10100" s="10" t="s">
        <v>37</v>
      </c>
      <c r="E10100" s="10" t="s">
        <v>24</v>
      </c>
      <c r="F10100" s="10" t="s">
        <v>18</v>
      </c>
      <c r="G10100" s="10" t="s">
        <v>38</v>
      </c>
      <c r="H10100" s="10" t="s">
        <v>34</v>
      </c>
      <c r="I10100" s="10" t="s">
        <v>28</v>
      </c>
      <c r="O10100" s="10">
        <f t="shared" si="157"/>
        <v>1</v>
      </c>
    </row>
    <row r="10101" spans="2:15" x14ac:dyDescent="0.3">
      <c r="B10101" s="10">
        <v>2024</v>
      </c>
      <c r="C10101" s="10" t="s">
        <v>36</v>
      </c>
      <c r="D10101" s="10" t="s">
        <v>42</v>
      </c>
      <c r="E10101" s="10" t="s">
        <v>24</v>
      </c>
      <c r="F10101" s="10" t="s">
        <v>18</v>
      </c>
      <c r="G10101" s="10" t="s">
        <v>19</v>
      </c>
      <c r="H10101" s="10" t="s">
        <v>20</v>
      </c>
      <c r="I10101" s="10" t="s">
        <v>34</v>
      </c>
      <c r="O10101" s="10">
        <f t="shared" si="157"/>
        <v>1</v>
      </c>
    </row>
    <row r="10102" spans="2:15" x14ac:dyDescent="0.3">
      <c r="B10102" s="10">
        <v>2023</v>
      </c>
      <c r="C10102" s="10" t="s">
        <v>45</v>
      </c>
      <c r="D10102" s="10" t="s">
        <v>42</v>
      </c>
      <c r="E10102" s="10" t="s">
        <v>35</v>
      </c>
      <c r="F10102" s="10" t="s">
        <v>30</v>
      </c>
      <c r="G10102" s="10" t="s">
        <v>44</v>
      </c>
      <c r="H10102" s="10" t="s">
        <v>20</v>
      </c>
      <c r="I10102" s="10" t="s">
        <v>34</v>
      </c>
      <c r="O10102" s="10">
        <f t="shared" si="157"/>
        <v>1</v>
      </c>
    </row>
    <row r="10103" spans="2:15" x14ac:dyDescent="0.3">
      <c r="B10103" s="10">
        <v>2023</v>
      </c>
      <c r="C10103" s="10" t="s">
        <v>43</v>
      </c>
      <c r="D10103" s="10" t="s">
        <v>42</v>
      </c>
      <c r="E10103" s="10" t="s">
        <v>17</v>
      </c>
      <c r="F10103" s="10" t="s">
        <v>25</v>
      </c>
      <c r="G10103" s="10" t="s">
        <v>40</v>
      </c>
      <c r="H10103" s="10" t="s">
        <v>27</v>
      </c>
      <c r="I10103" s="10" t="s">
        <v>34</v>
      </c>
      <c r="O10103" s="10">
        <f t="shared" si="157"/>
        <v>1</v>
      </c>
    </row>
    <row r="10104" spans="2:15" x14ac:dyDescent="0.3">
      <c r="B10104" s="10">
        <v>2020</v>
      </c>
      <c r="C10104" s="10" t="s">
        <v>41</v>
      </c>
      <c r="D10104" s="10" t="s">
        <v>23</v>
      </c>
      <c r="E10104" s="10" t="s">
        <v>24</v>
      </c>
      <c r="F10104" s="10" t="s">
        <v>25</v>
      </c>
      <c r="G10104" s="10" t="s">
        <v>26</v>
      </c>
      <c r="H10104" s="10" t="s">
        <v>39</v>
      </c>
      <c r="I10104" s="10" t="s">
        <v>28</v>
      </c>
      <c r="O10104" s="10">
        <f t="shared" si="157"/>
        <v>1</v>
      </c>
    </row>
    <row r="10105" spans="2:15" x14ac:dyDescent="0.3">
      <c r="B10105" s="10">
        <v>2022</v>
      </c>
      <c r="C10105" s="10" t="s">
        <v>43</v>
      </c>
      <c r="D10105" s="10" t="s">
        <v>33</v>
      </c>
      <c r="E10105" s="10" t="s">
        <v>17</v>
      </c>
      <c r="F10105" s="10" t="s">
        <v>30</v>
      </c>
      <c r="G10105" s="10" t="s">
        <v>38</v>
      </c>
      <c r="H10105" s="10" t="s">
        <v>34</v>
      </c>
      <c r="I10105" s="10" t="s">
        <v>34</v>
      </c>
      <c r="O10105" s="10">
        <f t="shared" si="157"/>
        <v>1</v>
      </c>
    </row>
    <row r="10106" spans="2:15" x14ac:dyDescent="0.3">
      <c r="B10106" s="10">
        <v>2024</v>
      </c>
      <c r="C10106" s="10" t="s">
        <v>29</v>
      </c>
      <c r="D10106" s="10" t="s">
        <v>16</v>
      </c>
      <c r="E10106" s="10" t="s">
        <v>24</v>
      </c>
      <c r="F10106" s="10" t="s">
        <v>25</v>
      </c>
      <c r="G10106" s="10" t="s">
        <v>26</v>
      </c>
      <c r="H10106" s="10" t="s">
        <v>34</v>
      </c>
      <c r="I10106" s="10" t="s">
        <v>21</v>
      </c>
      <c r="O10106" s="10">
        <f t="shared" si="157"/>
        <v>1</v>
      </c>
    </row>
    <row r="10107" spans="2:15" x14ac:dyDescent="0.3">
      <c r="B10107" s="10">
        <v>2023</v>
      </c>
      <c r="C10107" s="10" t="s">
        <v>43</v>
      </c>
      <c r="D10107" s="10" t="s">
        <v>31</v>
      </c>
      <c r="E10107" s="10" t="s">
        <v>35</v>
      </c>
      <c r="F10107" s="10" t="s">
        <v>18</v>
      </c>
      <c r="G10107" s="10" t="s">
        <v>26</v>
      </c>
      <c r="H10107" s="10" t="s">
        <v>27</v>
      </c>
      <c r="I10107" s="10" t="s">
        <v>28</v>
      </c>
      <c r="O10107" s="10">
        <f t="shared" si="157"/>
        <v>1</v>
      </c>
    </row>
    <row r="10108" spans="2:15" x14ac:dyDescent="0.3">
      <c r="B10108" s="10">
        <v>2022</v>
      </c>
      <c r="C10108" s="10" t="s">
        <v>41</v>
      </c>
      <c r="D10108" s="10" t="s">
        <v>23</v>
      </c>
      <c r="E10108" s="10" t="s">
        <v>24</v>
      </c>
      <c r="F10108" s="10" t="s">
        <v>18</v>
      </c>
      <c r="G10108" s="10" t="s">
        <v>44</v>
      </c>
      <c r="H10108" s="10" t="s">
        <v>27</v>
      </c>
      <c r="I10108" s="10" t="s">
        <v>28</v>
      </c>
      <c r="O10108" s="10">
        <f t="shared" si="157"/>
        <v>1</v>
      </c>
    </row>
    <row r="10109" spans="2:15" x14ac:dyDescent="0.3">
      <c r="B10109" s="10">
        <v>2026</v>
      </c>
      <c r="C10109" s="10" t="s">
        <v>29</v>
      </c>
      <c r="D10109" s="10" t="s">
        <v>16</v>
      </c>
      <c r="E10109" s="10" t="s">
        <v>35</v>
      </c>
      <c r="F10109" s="10" t="s">
        <v>18</v>
      </c>
      <c r="G10109" s="10" t="s">
        <v>19</v>
      </c>
      <c r="H10109" s="10" t="s">
        <v>27</v>
      </c>
      <c r="I10109" s="10" t="s">
        <v>28</v>
      </c>
      <c r="O10109" s="10">
        <f t="shared" si="157"/>
        <v>1</v>
      </c>
    </row>
    <row r="10110" spans="2:15" x14ac:dyDescent="0.3">
      <c r="B10110" s="10">
        <v>2024</v>
      </c>
      <c r="C10110" s="10" t="s">
        <v>45</v>
      </c>
      <c r="D10110" s="10" t="s">
        <v>42</v>
      </c>
      <c r="E10110" s="10" t="s">
        <v>24</v>
      </c>
      <c r="F10110" s="10" t="s">
        <v>25</v>
      </c>
      <c r="G10110" s="10" t="s">
        <v>19</v>
      </c>
      <c r="H10110" s="10" t="s">
        <v>39</v>
      </c>
      <c r="I10110" s="10" t="s">
        <v>28</v>
      </c>
      <c r="O10110" s="10">
        <f t="shared" si="157"/>
        <v>1</v>
      </c>
    </row>
    <row r="10111" spans="2:15" x14ac:dyDescent="0.3">
      <c r="B10111" s="10">
        <v>2020</v>
      </c>
      <c r="C10111" s="10" t="s">
        <v>45</v>
      </c>
      <c r="D10111" s="10" t="s">
        <v>33</v>
      </c>
      <c r="E10111" s="10" t="s">
        <v>17</v>
      </c>
      <c r="F10111" s="10" t="s">
        <v>25</v>
      </c>
      <c r="G10111" s="10" t="s">
        <v>40</v>
      </c>
      <c r="H10111" s="10" t="s">
        <v>20</v>
      </c>
      <c r="I10111" s="10" t="s">
        <v>28</v>
      </c>
      <c r="O10111" s="10">
        <f t="shared" si="157"/>
        <v>1</v>
      </c>
    </row>
    <row r="10112" spans="2:15" x14ac:dyDescent="0.3">
      <c r="B10112" s="10">
        <v>2021</v>
      </c>
      <c r="C10112" s="10" t="s">
        <v>29</v>
      </c>
      <c r="D10112" s="10" t="s">
        <v>33</v>
      </c>
      <c r="E10112" s="10" t="s">
        <v>35</v>
      </c>
      <c r="F10112" s="10" t="s">
        <v>25</v>
      </c>
      <c r="G10112" s="10" t="s">
        <v>40</v>
      </c>
      <c r="H10112" s="10" t="s">
        <v>27</v>
      </c>
      <c r="I10112" s="10" t="s">
        <v>34</v>
      </c>
      <c r="O10112" s="10">
        <f t="shared" si="157"/>
        <v>1</v>
      </c>
    </row>
    <row r="10113" spans="2:15" x14ac:dyDescent="0.3">
      <c r="B10113" s="10">
        <v>2021</v>
      </c>
      <c r="C10113" s="10" t="s">
        <v>15</v>
      </c>
      <c r="D10113" s="10" t="s">
        <v>33</v>
      </c>
      <c r="E10113" s="10" t="s">
        <v>17</v>
      </c>
      <c r="F10113" s="10" t="s">
        <v>25</v>
      </c>
      <c r="G10113" s="10" t="s">
        <v>40</v>
      </c>
      <c r="H10113" s="10" t="s">
        <v>27</v>
      </c>
      <c r="I10113" s="10" t="s">
        <v>28</v>
      </c>
      <c r="O10113" s="10">
        <f t="shared" si="157"/>
        <v>1</v>
      </c>
    </row>
    <row r="10114" spans="2:15" x14ac:dyDescent="0.3">
      <c r="B10114" s="10">
        <v>2022</v>
      </c>
      <c r="C10114" s="10" t="s">
        <v>29</v>
      </c>
      <c r="D10114" s="10" t="s">
        <v>16</v>
      </c>
      <c r="E10114" s="10" t="s">
        <v>17</v>
      </c>
      <c r="F10114" s="10" t="s">
        <v>25</v>
      </c>
      <c r="G10114" s="10" t="s">
        <v>32</v>
      </c>
      <c r="H10114" s="10" t="s">
        <v>27</v>
      </c>
      <c r="I10114" s="10" t="s">
        <v>28</v>
      </c>
      <c r="O10114" s="10">
        <f t="shared" si="157"/>
        <v>1</v>
      </c>
    </row>
    <row r="10115" spans="2:15" x14ac:dyDescent="0.3">
      <c r="B10115" s="10">
        <v>2023</v>
      </c>
      <c r="C10115" s="10" t="s">
        <v>41</v>
      </c>
      <c r="D10115" s="10" t="s">
        <v>33</v>
      </c>
      <c r="E10115" s="10" t="s">
        <v>35</v>
      </c>
      <c r="F10115" s="10" t="s">
        <v>30</v>
      </c>
      <c r="G10115" s="10" t="s">
        <v>32</v>
      </c>
      <c r="H10115" s="10" t="s">
        <v>20</v>
      </c>
      <c r="I10115" s="10" t="s">
        <v>21</v>
      </c>
      <c r="O10115" s="10">
        <f t="shared" si="157"/>
        <v>1</v>
      </c>
    </row>
    <row r="10116" spans="2:15" x14ac:dyDescent="0.3">
      <c r="B10116" s="10">
        <v>2022</v>
      </c>
      <c r="C10116" s="10" t="s">
        <v>29</v>
      </c>
      <c r="D10116" s="10" t="s">
        <v>42</v>
      </c>
      <c r="E10116" s="10" t="s">
        <v>24</v>
      </c>
      <c r="F10116" s="10" t="s">
        <v>25</v>
      </c>
      <c r="G10116" s="10" t="s">
        <v>38</v>
      </c>
      <c r="H10116" s="10" t="s">
        <v>20</v>
      </c>
      <c r="I10116" s="10" t="s">
        <v>28</v>
      </c>
      <c r="O10116" s="10">
        <f t="shared" si="157"/>
        <v>1</v>
      </c>
    </row>
    <row r="10117" spans="2:15" x14ac:dyDescent="0.3">
      <c r="B10117" s="10">
        <v>2026</v>
      </c>
      <c r="C10117" s="10" t="s">
        <v>15</v>
      </c>
      <c r="D10117" s="10" t="s">
        <v>23</v>
      </c>
      <c r="E10117" s="10" t="s">
        <v>17</v>
      </c>
      <c r="F10117" s="10" t="s">
        <v>18</v>
      </c>
      <c r="G10117" s="10" t="s">
        <v>32</v>
      </c>
      <c r="H10117" s="10" t="s">
        <v>27</v>
      </c>
      <c r="I10117" s="10" t="s">
        <v>28</v>
      </c>
      <c r="O10117" s="10">
        <f t="shared" ref="O10117:O10180" si="158">SUBTOTAL(103,B10117)</f>
        <v>1</v>
      </c>
    </row>
    <row r="10118" spans="2:15" x14ac:dyDescent="0.3">
      <c r="B10118" s="10">
        <v>2025</v>
      </c>
      <c r="C10118" s="10" t="s">
        <v>36</v>
      </c>
      <c r="D10118" s="10" t="s">
        <v>42</v>
      </c>
      <c r="E10118" s="10" t="s">
        <v>35</v>
      </c>
      <c r="F10118" s="10" t="s">
        <v>25</v>
      </c>
      <c r="G10118" s="10" t="s">
        <v>44</v>
      </c>
      <c r="H10118" s="10" t="s">
        <v>20</v>
      </c>
      <c r="I10118" s="10" t="s">
        <v>21</v>
      </c>
      <c r="O10118" s="10">
        <f t="shared" si="158"/>
        <v>1</v>
      </c>
    </row>
    <row r="10119" spans="2:15" x14ac:dyDescent="0.3">
      <c r="B10119" s="10">
        <v>2020</v>
      </c>
      <c r="C10119" s="10" t="s">
        <v>22</v>
      </c>
      <c r="D10119" s="10" t="s">
        <v>37</v>
      </c>
      <c r="E10119" s="10" t="s">
        <v>35</v>
      </c>
      <c r="F10119" s="10" t="s">
        <v>30</v>
      </c>
      <c r="G10119" s="10" t="s">
        <v>44</v>
      </c>
      <c r="H10119" s="10" t="s">
        <v>39</v>
      </c>
      <c r="I10119" s="10" t="s">
        <v>28</v>
      </c>
      <c r="O10119" s="10">
        <f t="shared" si="158"/>
        <v>1</v>
      </c>
    </row>
    <row r="10120" spans="2:15" x14ac:dyDescent="0.3">
      <c r="B10120" s="10">
        <v>2026</v>
      </c>
      <c r="C10120" s="10" t="s">
        <v>15</v>
      </c>
      <c r="D10120" s="10" t="s">
        <v>16</v>
      </c>
      <c r="E10120" s="10" t="s">
        <v>17</v>
      </c>
      <c r="F10120" s="10" t="s">
        <v>25</v>
      </c>
      <c r="G10120" s="10" t="s">
        <v>38</v>
      </c>
      <c r="H10120" s="10" t="s">
        <v>27</v>
      </c>
      <c r="I10120" s="10" t="s">
        <v>28</v>
      </c>
      <c r="O10120" s="10">
        <f t="shared" si="158"/>
        <v>1</v>
      </c>
    </row>
    <row r="10121" spans="2:15" x14ac:dyDescent="0.3">
      <c r="B10121" s="10">
        <v>2021</v>
      </c>
      <c r="C10121" s="10" t="s">
        <v>22</v>
      </c>
      <c r="D10121" s="10" t="s">
        <v>23</v>
      </c>
      <c r="E10121" s="10" t="s">
        <v>17</v>
      </c>
      <c r="F10121" s="10" t="s">
        <v>18</v>
      </c>
      <c r="G10121" s="10" t="s">
        <v>44</v>
      </c>
      <c r="H10121" s="10" t="s">
        <v>27</v>
      </c>
      <c r="I10121" s="10" t="s">
        <v>28</v>
      </c>
      <c r="O10121" s="10">
        <f t="shared" si="158"/>
        <v>1</v>
      </c>
    </row>
    <row r="10122" spans="2:15" x14ac:dyDescent="0.3">
      <c r="B10122" s="10">
        <v>2021</v>
      </c>
      <c r="C10122" s="10" t="s">
        <v>29</v>
      </c>
      <c r="D10122" s="10" t="s">
        <v>42</v>
      </c>
      <c r="E10122" s="10" t="s">
        <v>17</v>
      </c>
      <c r="F10122" s="10" t="s">
        <v>30</v>
      </c>
      <c r="G10122" s="10" t="s">
        <v>32</v>
      </c>
      <c r="H10122" s="10" t="s">
        <v>34</v>
      </c>
      <c r="I10122" s="10" t="s">
        <v>28</v>
      </c>
      <c r="O10122" s="10">
        <f t="shared" si="158"/>
        <v>1</v>
      </c>
    </row>
    <row r="10123" spans="2:15" x14ac:dyDescent="0.3">
      <c r="B10123" s="10">
        <v>2026</v>
      </c>
      <c r="C10123" s="10" t="s">
        <v>22</v>
      </c>
      <c r="D10123" s="10" t="s">
        <v>31</v>
      </c>
      <c r="E10123" s="10" t="s">
        <v>35</v>
      </c>
      <c r="F10123" s="10" t="s">
        <v>25</v>
      </c>
      <c r="G10123" s="10" t="s">
        <v>19</v>
      </c>
      <c r="H10123" s="10" t="s">
        <v>34</v>
      </c>
      <c r="I10123" s="10" t="s">
        <v>21</v>
      </c>
      <c r="O10123" s="10">
        <f t="shared" si="158"/>
        <v>1</v>
      </c>
    </row>
    <row r="10124" spans="2:15" x14ac:dyDescent="0.3">
      <c r="B10124" s="10">
        <v>2020</v>
      </c>
      <c r="C10124" s="10" t="s">
        <v>29</v>
      </c>
      <c r="D10124" s="10" t="s">
        <v>31</v>
      </c>
      <c r="E10124" s="10" t="s">
        <v>24</v>
      </c>
      <c r="F10124" s="10" t="s">
        <v>18</v>
      </c>
      <c r="G10124" s="10" t="s">
        <v>26</v>
      </c>
      <c r="H10124" s="10" t="s">
        <v>34</v>
      </c>
      <c r="I10124" s="10" t="s">
        <v>21</v>
      </c>
      <c r="O10124" s="10">
        <f t="shared" si="158"/>
        <v>1</v>
      </c>
    </row>
    <row r="10125" spans="2:15" x14ac:dyDescent="0.3">
      <c r="B10125" s="10">
        <v>2023</v>
      </c>
      <c r="C10125" s="10" t="s">
        <v>45</v>
      </c>
      <c r="D10125" s="10" t="s">
        <v>37</v>
      </c>
      <c r="E10125" s="10" t="s">
        <v>35</v>
      </c>
      <c r="F10125" s="10" t="s">
        <v>18</v>
      </c>
      <c r="G10125" s="10" t="s">
        <v>38</v>
      </c>
      <c r="H10125" s="10" t="s">
        <v>39</v>
      </c>
      <c r="I10125" s="10" t="s">
        <v>28</v>
      </c>
      <c r="O10125" s="10">
        <f t="shared" si="158"/>
        <v>1</v>
      </c>
    </row>
    <row r="10126" spans="2:15" x14ac:dyDescent="0.3">
      <c r="B10126" s="10">
        <v>2021</v>
      </c>
      <c r="C10126" s="10" t="s">
        <v>41</v>
      </c>
      <c r="D10126" s="10" t="s">
        <v>33</v>
      </c>
      <c r="E10126" s="10" t="s">
        <v>35</v>
      </c>
      <c r="F10126" s="10" t="s">
        <v>18</v>
      </c>
      <c r="G10126" s="10" t="s">
        <v>19</v>
      </c>
      <c r="H10126" s="10" t="s">
        <v>34</v>
      </c>
      <c r="I10126" s="10" t="s">
        <v>34</v>
      </c>
      <c r="O10126" s="10">
        <f t="shared" si="158"/>
        <v>1</v>
      </c>
    </row>
    <row r="10127" spans="2:15" x14ac:dyDescent="0.3">
      <c r="B10127" s="10">
        <v>2020</v>
      </c>
      <c r="C10127" s="10" t="s">
        <v>43</v>
      </c>
      <c r="D10127" s="10" t="s">
        <v>37</v>
      </c>
      <c r="E10127" s="10" t="s">
        <v>24</v>
      </c>
      <c r="F10127" s="10" t="s">
        <v>30</v>
      </c>
      <c r="G10127" s="10" t="s">
        <v>38</v>
      </c>
      <c r="H10127" s="10" t="s">
        <v>27</v>
      </c>
      <c r="I10127" s="10" t="s">
        <v>34</v>
      </c>
      <c r="O10127" s="10">
        <f t="shared" si="158"/>
        <v>1</v>
      </c>
    </row>
    <row r="10128" spans="2:15" x14ac:dyDescent="0.3">
      <c r="B10128" s="10">
        <v>2025</v>
      </c>
      <c r="C10128" s="10" t="s">
        <v>36</v>
      </c>
      <c r="D10128" s="10" t="s">
        <v>37</v>
      </c>
      <c r="E10128" s="10" t="s">
        <v>24</v>
      </c>
      <c r="F10128" s="10" t="s">
        <v>18</v>
      </c>
      <c r="G10128" s="10" t="s">
        <v>40</v>
      </c>
      <c r="H10128" s="10" t="s">
        <v>27</v>
      </c>
      <c r="I10128" s="10" t="s">
        <v>34</v>
      </c>
      <c r="O10128" s="10">
        <f t="shared" si="158"/>
        <v>1</v>
      </c>
    </row>
    <row r="10129" spans="2:15" x14ac:dyDescent="0.3">
      <c r="B10129" s="10">
        <v>2023</v>
      </c>
      <c r="C10129" s="10" t="s">
        <v>41</v>
      </c>
      <c r="D10129" s="10" t="s">
        <v>23</v>
      </c>
      <c r="E10129" s="10" t="s">
        <v>35</v>
      </c>
      <c r="F10129" s="10" t="s">
        <v>18</v>
      </c>
      <c r="G10129" s="10" t="s">
        <v>32</v>
      </c>
      <c r="H10129" s="10" t="s">
        <v>27</v>
      </c>
      <c r="I10129" s="10" t="s">
        <v>28</v>
      </c>
      <c r="O10129" s="10">
        <f t="shared" si="158"/>
        <v>1</v>
      </c>
    </row>
    <row r="10130" spans="2:15" x14ac:dyDescent="0.3">
      <c r="B10130" s="10">
        <v>2022</v>
      </c>
      <c r="C10130" s="10" t="s">
        <v>45</v>
      </c>
      <c r="D10130" s="10" t="s">
        <v>16</v>
      </c>
      <c r="E10130" s="10" t="s">
        <v>35</v>
      </c>
      <c r="F10130" s="10" t="s">
        <v>30</v>
      </c>
      <c r="G10130" s="10" t="s">
        <v>40</v>
      </c>
      <c r="H10130" s="10" t="s">
        <v>20</v>
      </c>
      <c r="I10130" s="10" t="s">
        <v>21</v>
      </c>
      <c r="O10130" s="10">
        <f t="shared" si="158"/>
        <v>1</v>
      </c>
    </row>
    <row r="10131" spans="2:15" x14ac:dyDescent="0.3">
      <c r="B10131" s="10">
        <v>2025</v>
      </c>
      <c r="C10131" s="10" t="s">
        <v>22</v>
      </c>
      <c r="D10131" s="10" t="s">
        <v>23</v>
      </c>
      <c r="E10131" s="10" t="s">
        <v>17</v>
      </c>
      <c r="F10131" s="10" t="s">
        <v>18</v>
      </c>
      <c r="G10131" s="10" t="s">
        <v>40</v>
      </c>
      <c r="H10131" s="10" t="s">
        <v>20</v>
      </c>
      <c r="I10131" s="10" t="s">
        <v>28</v>
      </c>
      <c r="O10131" s="10">
        <f t="shared" si="158"/>
        <v>1</v>
      </c>
    </row>
    <row r="10132" spans="2:15" x14ac:dyDescent="0.3">
      <c r="B10132" s="10">
        <v>2025</v>
      </c>
      <c r="C10132" s="10" t="s">
        <v>22</v>
      </c>
      <c r="D10132" s="10" t="s">
        <v>42</v>
      </c>
      <c r="E10132" s="10" t="s">
        <v>35</v>
      </c>
      <c r="F10132" s="10" t="s">
        <v>18</v>
      </c>
      <c r="G10132" s="10" t="s">
        <v>38</v>
      </c>
      <c r="H10132" s="10" t="s">
        <v>27</v>
      </c>
      <c r="I10132" s="10" t="s">
        <v>28</v>
      </c>
      <c r="O10132" s="10">
        <f t="shared" si="158"/>
        <v>1</v>
      </c>
    </row>
    <row r="10133" spans="2:15" x14ac:dyDescent="0.3">
      <c r="B10133" s="10">
        <v>2025</v>
      </c>
      <c r="C10133" s="10" t="s">
        <v>43</v>
      </c>
      <c r="D10133" s="10" t="s">
        <v>33</v>
      </c>
      <c r="E10133" s="10" t="s">
        <v>17</v>
      </c>
      <c r="F10133" s="10" t="s">
        <v>30</v>
      </c>
      <c r="G10133" s="10" t="s">
        <v>44</v>
      </c>
      <c r="H10133" s="10" t="s">
        <v>39</v>
      </c>
      <c r="I10133" s="10" t="s">
        <v>21</v>
      </c>
      <c r="O10133" s="10">
        <f t="shared" si="158"/>
        <v>1</v>
      </c>
    </row>
    <row r="10134" spans="2:15" x14ac:dyDescent="0.3">
      <c r="B10134" s="10">
        <v>2022</v>
      </c>
      <c r="C10134" s="10" t="s">
        <v>36</v>
      </c>
      <c r="D10134" s="10" t="s">
        <v>23</v>
      </c>
      <c r="E10134" s="10" t="s">
        <v>24</v>
      </c>
      <c r="F10134" s="10" t="s">
        <v>18</v>
      </c>
      <c r="G10134" s="10" t="s">
        <v>40</v>
      </c>
      <c r="H10134" s="10" t="s">
        <v>20</v>
      </c>
      <c r="I10134" s="10" t="s">
        <v>28</v>
      </c>
      <c r="O10134" s="10">
        <f t="shared" si="158"/>
        <v>1</v>
      </c>
    </row>
    <row r="10135" spans="2:15" x14ac:dyDescent="0.3">
      <c r="B10135" s="10">
        <v>2024</v>
      </c>
      <c r="C10135" s="10" t="s">
        <v>41</v>
      </c>
      <c r="D10135" s="10" t="s">
        <v>23</v>
      </c>
      <c r="E10135" s="10" t="s">
        <v>17</v>
      </c>
      <c r="F10135" s="10" t="s">
        <v>30</v>
      </c>
      <c r="G10135" s="10" t="s">
        <v>40</v>
      </c>
      <c r="H10135" s="10" t="s">
        <v>39</v>
      </c>
      <c r="I10135" s="10" t="s">
        <v>34</v>
      </c>
      <c r="O10135" s="10">
        <f t="shared" si="158"/>
        <v>1</v>
      </c>
    </row>
    <row r="10136" spans="2:15" x14ac:dyDescent="0.3">
      <c r="B10136" s="10">
        <v>2024</v>
      </c>
      <c r="C10136" s="10" t="s">
        <v>45</v>
      </c>
      <c r="D10136" s="10" t="s">
        <v>37</v>
      </c>
      <c r="E10136" s="10" t="s">
        <v>35</v>
      </c>
      <c r="F10136" s="10" t="s">
        <v>25</v>
      </c>
      <c r="G10136" s="10" t="s">
        <v>19</v>
      </c>
      <c r="H10136" s="10" t="s">
        <v>34</v>
      </c>
      <c r="I10136" s="10" t="s">
        <v>28</v>
      </c>
      <c r="O10136" s="10">
        <f t="shared" si="158"/>
        <v>1</v>
      </c>
    </row>
    <row r="10137" spans="2:15" x14ac:dyDescent="0.3">
      <c r="B10137" s="10">
        <v>2024</v>
      </c>
      <c r="C10137" s="10" t="s">
        <v>15</v>
      </c>
      <c r="D10137" s="10" t="s">
        <v>23</v>
      </c>
      <c r="E10137" s="10" t="s">
        <v>35</v>
      </c>
      <c r="F10137" s="10" t="s">
        <v>25</v>
      </c>
      <c r="G10137" s="10" t="s">
        <v>40</v>
      </c>
      <c r="H10137" s="10" t="s">
        <v>34</v>
      </c>
      <c r="I10137" s="10" t="s">
        <v>28</v>
      </c>
      <c r="O10137" s="10">
        <f t="shared" si="158"/>
        <v>1</v>
      </c>
    </row>
    <row r="10138" spans="2:15" x14ac:dyDescent="0.3">
      <c r="B10138" s="10">
        <v>2025</v>
      </c>
      <c r="C10138" s="10" t="s">
        <v>36</v>
      </c>
      <c r="D10138" s="10" t="s">
        <v>31</v>
      </c>
      <c r="E10138" s="10" t="s">
        <v>17</v>
      </c>
      <c r="F10138" s="10" t="s">
        <v>30</v>
      </c>
      <c r="G10138" s="10" t="s">
        <v>32</v>
      </c>
      <c r="H10138" s="10" t="s">
        <v>27</v>
      </c>
      <c r="I10138" s="10" t="s">
        <v>21</v>
      </c>
      <c r="O10138" s="10">
        <f t="shared" si="158"/>
        <v>1</v>
      </c>
    </row>
    <row r="10139" spans="2:15" x14ac:dyDescent="0.3">
      <c r="B10139" s="10">
        <v>2026</v>
      </c>
      <c r="C10139" s="10" t="s">
        <v>36</v>
      </c>
      <c r="D10139" s="10" t="s">
        <v>31</v>
      </c>
      <c r="E10139" s="10" t="s">
        <v>17</v>
      </c>
      <c r="F10139" s="10" t="s">
        <v>18</v>
      </c>
      <c r="G10139" s="10" t="s">
        <v>44</v>
      </c>
      <c r="H10139" s="10" t="s">
        <v>39</v>
      </c>
      <c r="I10139" s="10" t="s">
        <v>21</v>
      </c>
      <c r="O10139" s="10">
        <f t="shared" si="158"/>
        <v>1</v>
      </c>
    </row>
    <row r="10140" spans="2:15" x14ac:dyDescent="0.3">
      <c r="B10140" s="10">
        <v>2020</v>
      </c>
      <c r="C10140" s="10" t="s">
        <v>45</v>
      </c>
      <c r="D10140" s="10" t="s">
        <v>31</v>
      </c>
      <c r="E10140" s="10" t="s">
        <v>17</v>
      </c>
      <c r="F10140" s="10" t="s">
        <v>18</v>
      </c>
      <c r="G10140" s="10" t="s">
        <v>32</v>
      </c>
      <c r="H10140" s="10" t="s">
        <v>27</v>
      </c>
      <c r="I10140" s="10" t="s">
        <v>34</v>
      </c>
      <c r="O10140" s="10">
        <f t="shared" si="158"/>
        <v>1</v>
      </c>
    </row>
    <row r="10141" spans="2:15" x14ac:dyDescent="0.3">
      <c r="B10141" s="10">
        <v>2024</v>
      </c>
      <c r="C10141" s="10" t="s">
        <v>41</v>
      </c>
      <c r="D10141" s="10" t="s">
        <v>16</v>
      </c>
      <c r="E10141" s="10" t="s">
        <v>35</v>
      </c>
      <c r="F10141" s="10" t="s">
        <v>18</v>
      </c>
      <c r="G10141" s="10" t="s">
        <v>40</v>
      </c>
      <c r="H10141" s="10" t="s">
        <v>27</v>
      </c>
      <c r="I10141" s="10" t="s">
        <v>28</v>
      </c>
      <c r="O10141" s="10">
        <f t="shared" si="158"/>
        <v>1</v>
      </c>
    </row>
    <row r="10142" spans="2:15" x14ac:dyDescent="0.3">
      <c r="B10142" s="10">
        <v>2026</v>
      </c>
      <c r="C10142" s="10" t="s">
        <v>36</v>
      </c>
      <c r="D10142" s="10" t="s">
        <v>33</v>
      </c>
      <c r="E10142" s="10" t="s">
        <v>24</v>
      </c>
      <c r="F10142" s="10" t="s">
        <v>18</v>
      </c>
      <c r="G10142" s="10" t="s">
        <v>44</v>
      </c>
      <c r="H10142" s="10" t="s">
        <v>27</v>
      </c>
      <c r="I10142" s="10" t="s">
        <v>28</v>
      </c>
      <c r="O10142" s="10">
        <f t="shared" si="158"/>
        <v>1</v>
      </c>
    </row>
    <row r="10143" spans="2:15" x14ac:dyDescent="0.3">
      <c r="B10143" s="10">
        <v>2024</v>
      </c>
      <c r="C10143" s="10" t="s">
        <v>29</v>
      </c>
      <c r="D10143" s="10" t="s">
        <v>31</v>
      </c>
      <c r="E10143" s="10" t="s">
        <v>24</v>
      </c>
      <c r="F10143" s="10" t="s">
        <v>18</v>
      </c>
      <c r="G10143" s="10" t="s">
        <v>26</v>
      </c>
      <c r="H10143" s="10" t="s">
        <v>34</v>
      </c>
      <c r="I10143" s="10" t="s">
        <v>34</v>
      </c>
      <c r="O10143" s="10">
        <f t="shared" si="158"/>
        <v>1</v>
      </c>
    </row>
    <row r="10144" spans="2:15" x14ac:dyDescent="0.3">
      <c r="B10144" s="10">
        <v>2021</v>
      </c>
      <c r="C10144" s="10" t="s">
        <v>15</v>
      </c>
      <c r="D10144" s="10" t="s">
        <v>23</v>
      </c>
      <c r="E10144" s="10" t="s">
        <v>35</v>
      </c>
      <c r="F10144" s="10" t="s">
        <v>18</v>
      </c>
      <c r="G10144" s="10" t="s">
        <v>26</v>
      </c>
      <c r="H10144" s="10" t="s">
        <v>39</v>
      </c>
      <c r="I10144" s="10" t="s">
        <v>28</v>
      </c>
      <c r="O10144" s="10">
        <f t="shared" si="158"/>
        <v>1</v>
      </c>
    </row>
    <row r="10145" spans="2:15" x14ac:dyDescent="0.3">
      <c r="B10145" s="10">
        <v>2026</v>
      </c>
      <c r="C10145" s="10" t="s">
        <v>45</v>
      </c>
      <c r="D10145" s="10" t="s">
        <v>31</v>
      </c>
      <c r="E10145" s="10" t="s">
        <v>35</v>
      </c>
      <c r="F10145" s="10" t="s">
        <v>25</v>
      </c>
      <c r="G10145" s="10" t="s">
        <v>32</v>
      </c>
      <c r="H10145" s="10" t="s">
        <v>27</v>
      </c>
      <c r="I10145" s="10" t="s">
        <v>34</v>
      </c>
      <c r="O10145" s="10">
        <f t="shared" si="158"/>
        <v>1</v>
      </c>
    </row>
    <row r="10146" spans="2:15" x14ac:dyDescent="0.3">
      <c r="B10146" s="10">
        <v>2024</v>
      </c>
      <c r="C10146" s="10" t="s">
        <v>36</v>
      </c>
      <c r="D10146" s="10" t="s">
        <v>16</v>
      </c>
      <c r="E10146" s="10" t="s">
        <v>35</v>
      </c>
      <c r="F10146" s="10" t="s">
        <v>25</v>
      </c>
      <c r="G10146" s="10" t="s">
        <v>26</v>
      </c>
      <c r="H10146" s="10" t="s">
        <v>34</v>
      </c>
      <c r="I10146" s="10" t="s">
        <v>28</v>
      </c>
      <c r="O10146" s="10">
        <f t="shared" si="158"/>
        <v>1</v>
      </c>
    </row>
    <row r="10147" spans="2:15" x14ac:dyDescent="0.3">
      <c r="B10147" s="10">
        <v>2026</v>
      </c>
      <c r="C10147" s="10" t="s">
        <v>36</v>
      </c>
      <c r="D10147" s="10" t="s">
        <v>42</v>
      </c>
      <c r="E10147" s="10" t="s">
        <v>35</v>
      </c>
      <c r="F10147" s="10" t="s">
        <v>18</v>
      </c>
      <c r="G10147" s="10" t="s">
        <v>44</v>
      </c>
      <c r="H10147" s="10" t="s">
        <v>39</v>
      </c>
      <c r="I10147" s="10" t="s">
        <v>28</v>
      </c>
      <c r="O10147" s="10">
        <f t="shared" si="158"/>
        <v>1</v>
      </c>
    </row>
    <row r="10148" spans="2:15" x14ac:dyDescent="0.3">
      <c r="B10148" s="10">
        <v>2024</v>
      </c>
      <c r="C10148" s="10" t="s">
        <v>15</v>
      </c>
      <c r="D10148" s="10" t="s">
        <v>42</v>
      </c>
      <c r="E10148" s="10" t="s">
        <v>24</v>
      </c>
      <c r="F10148" s="10" t="s">
        <v>18</v>
      </c>
      <c r="G10148" s="10" t="s">
        <v>19</v>
      </c>
      <c r="H10148" s="10" t="s">
        <v>27</v>
      </c>
      <c r="I10148" s="10" t="s">
        <v>28</v>
      </c>
      <c r="O10148" s="10">
        <f t="shared" si="158"/>
        <v>1</v>
      </c>
    </row>
    <row r="10149" spans="2:15" x14ac:dyDescent="0.3">
      <c r="B10149" s="10">
        <v>2023</v>
      </c>
      <c r="C10149" s="10" t="s">
        <v>36</v>
      </c>
      <c r="D10149" s="10" t="s">
        <v>16</v>
      </c>
      <c r="E10149" s="10" t="s">
        <v>35</v>
      </c>
      <c r="F10149" s="10" t="s">
        <v>18</v>
      </c>
      <c r="G10149" s="10" t="s">
        <v>40</v>
      </c>
      <c r="H10149" s="10" t="s">
        <v>27</v>
      </c>
      <c r="I10149" s="10" t="s">
        <v>21</v>
      </c>
      <c r="O10149" s="10">
        <f t="shared" si="158"/>
        <v>1</v>
      </c>
    </row>
    <row r="10150" spans="2:15" x14ac:dyDescent="0.3">
      <c r="B10150" s="10">
        <v>2026</v>
      </c>
      <c r="C10150" s="10" t="s">
        <v>45</v>
      </c>
      <c r="D10150" s="10" t="s">
        <v>42</v>
      </c>
      <c r="E10150" s="10" t="s">
        <v>35</v>
      </c>
      <c r="F10150" s="10" t="s">
        <v>18</v>
      </c>
      <c r="G10150" s="10" t="s">
        <v>40</v>
      </c>
      <c r="H10150" s="10" t="s">
        <v>39</v>
      </c>
      <c r="I10150" s="10" t="s">
        <v>28</v>
      </c>
      <c r="O10150" s="10">
        <f t="shared" si="158"/>
        <v>1</v>
      </c>
    </row>
    <row r="10151" spans="2:15" x14ac:dyDescent="0.3">
      <c r="B10151" s="10">
        <v>2025</v>
      </c>
      <c r="C10151" s="10" t="s">
        <v>43</v>
      </c>
      <c r="D10151" s="10" t="s">
        <v>16</v>
      </c>
      <c r="E10151" s="10" t="s">
        <v>17</v>
      </c>
      <c r="F10151" s="10" t="s">
        <v>18</v>
      </c>
      <c r="G10151" s="10" t="s">
        <v>40</v>
      </c>
      <c r="H10151" s="10" t="s">
        <v>20</v>
      </c>
      <c r="I10151" s="10" t="s">
        <v>21</v>
      </c>
      <c r="O10151" s="10">
        <f t="shared" si="158"/>
        <v>1</v>
      </c>
    </row>
    <row r="10152" spans="2:15" x14ac:dyDescent="0.3">
      <c r="B10152" s="10">
        <v>2026</v>
      </c>
      <c r="C10152" s="10" t="s">
        <v>45</v>
      </c>
      <c r="D10152" s="10" t="s">
        <v>42</v>
      </c>
      <c r="E10152" s="10" t="s">
        <v>24</v>
      </c>
      <c r="F10152" s="10" t="s">
        <v>18</v>
      </c>
      <c r="G10152" s="10" t="s">
        <v>32</v>
      </c>
      <c r="H10152" s="10" t="s">
        <v>20</v>
      </c>
      <c r="I10152" s="10" t="s">
        <v>21</v>
      </c>
      <c r="O10152" s="10">
        <f t="shared" si="158"/>
        <v>1</v>
      </c>
    </row>
    <row r="10153" spans="2:15" x14ac:dyDescent="0.3">
      <c r="B10153" s="10">
        <v>2022</v>
      </c>
      <c r="C10153" s="10" t="s">
        <v>15</v>
      </c>
      <c r="D10153" s="10" t="s">
        <v>37</v>
      </c>
      <c r="E10153" s="10" t="s">
        <v>24</v>
      </c>
      <c r="F10153" s="10" t="s">
        <v>30</v>
      </c>
      <c r="G10153" s="10" t="s">
        <v>44</v>
      </c>
      <c r="H10153" s="10" t="s">
        <v>34</v>
      </c>
      <c r="I10153" s="10" t="s">
        <v>21</v>
      </c>
      <c r="O10153" s="10">
        <f t="shared" si="158"/>
        <v>1</v>
      </c>
    </row>
    <row r="10154" spans="2:15" x14ac:dyDescent="0.3">
      <c r="B10154" s="10">
        <v>2025</v>
      </c>
      <c r="C10154" s="10" t="s">
        <v>36</v>
      </c>
      <c r="D10154" s="10" t="s">
        <v>16</v>
      </c>
      <c r="E10154" s="10" t="s">
        <v>35</v>
      </c>
      <c r="F10154" s="10" t="s">
        <v>18</v>
      </c>
      <c r="G10154" s="10" t="s">
        <v>38</v>
      </c>
      <c r="H10154" s="10" t="s">
        <v>27</v>
      </c>
      <c r="I10154" s="10" t="s">
        <v>28</v>
      </c>
      <c r="O10154" s="10">
        <f t="shared" si="158"/>
        <v>1</v>
      </c>
    </row>
    <row r="10155" spans="2:15" x14ac:dyDescent="0.3">
      <c r="B10155" s="10">
        <v>2020</v>
      </c>
      <c r="C10155" s="10" t="s">
        <v>22</v>
      </c>
      <c r="D10155" s="10" t="s">
        <v>42</v>
      </c>
      <c r="E10155" s="10" t="s">
        <v>24</v>
      </c>
      <c r="F10155" s="10" t="s">
        <v>30</v>
      </c>
      <c r="G10155" s="10" t="s">
        <v>26</v>
      </c>
      <c r="H10155" s="10" t="s">
        <v>20</v>
      </c>
      <c r="I10155" s="10" t="s">
        <v>28</v>
      </c>
      <c r="O10155" s="10">
        <f t="shared" si="158"/>
        <v>1</v>
      </c>
    </row>
    <row r="10156" spans="2:15" x14ac:dyDescent="0.3">
      <c r="B10156" s="10">
        <v>2023</v>
      </c>
      <c r="C10156" s="10" t="s">
        <v>15</v>
      </c>
      <c r="D10156" s="10" t="s">
        <v>33</v>
      </c>
      <c r="E10156" s="10" t="s">
        <v>24</v>
      </c>
      <c r="F10156" s="10" t="s">
        <v>18</v>
      </c>
      <c r="G10156" s="10" t="s">
        <v>26</v>
      </c>
      <c r="H10156" s="10" t="s">
        <v>39</v>
      </c>
      <c r="I10156" s="10" t="s">
        <v>28</v>
      </c>
      <c r="O10156" s="10">
        <f t="shared" si="158"/>
        <v>1</v>
      </c>
    </row>
    <row r="10157" spans="2:15" x14ac:dyDescent="0.3">
      <c r="B10157" s="10">
        <v>2023</v>
      </c>
      <c r="C10157" s="10" t="s">
        <v>41</v>
      </c>
      <c r="D10157" s="10" t="s">
        <v>42</v>
      </c>
      <c r="E10157" s="10" t="s">
        <v>35</v>
      </c>
      <c r="F10157" s="10" t="s">
        <v>30</v>
      </c>
      <c r="G10157" s="10" t="s">
        <v>40</v>
      </c>
      <c r="H10157" s="10" t="s">
        <v>20</v>
      </c>
      <c r="I10157" s="10" t="s">
        <v>28</v>
      </c>
      <c r="O10157" s="10">
        <f t="shared" si="158"/>
        <v>1</v>
      </c>
    </row>
    <row r="10158" spans="2:15" x14ac:dyDescent="0.3">
      <c r="B10158" s="10">
        <v>2020</v>
      </c>
      <c r="C10158" s="10" t="s">
        <v>41</v>
      </c>
      <c r="D10158" s="10" t="s">
        <v>31</v>
      </c>
      <c r="E10158" s="10" t="s">
        <v>17</v>
      </c>
      <c r="F10158" s="10" t="s">
        <v>30</v>
      </c>
      <c r="G10158" s="10" t="s">
        <v>38</v>
      </c>
      <c r="H10158" s="10" t="s">
        <v>20</v>
      </c>
      <c r="I10158" s="10" t="s">
        <v>21</v>
      </c>
      <c r="O10158" s="10">
        <f t="shared" si="158"/>
        <v>1</v>
      </c>
    </row>
    <row r="10159" spans="2:15" x14ac:dyDescent="0.3">
      <c r="B10159" s="10">
        <v>2026</v>
      </c>
      <c r="C10159" s="10" t="s">
        <v>45</v>
      </c>
      <c r="D10159" s="10" t="s">
        <v>16</v>
      </c>
      <c r="E10159" s="10" t="s">
        <v>24</v>
      </c>
      <c r="F10159" s="10" t="s">
        <v>25</v>
      </c>
      <c r="G10159" s="10" t="s">
        <v>26</v>
      </c>
      <c r="H10159" s="10" t="s">
        <v>34</v>
      </c>
      <c r="I10159" s="10" t="s">
        <v>28</v>
      </c>
      <c r="O10159" s="10">
        <f t="shared" si="158"/>
        <v>1</v>
      </c>
    </row>
    <row r="10160" spans="2:15" x14ac:dyDescent="0.3">
      <c r="B10160" s="10">
        <v>2026</v>
      </c>
      <c r="C10160" s="10" t="s">
        <v>15</v>
      </c>
      <c r="D10160" s="10" t="s">
        <v>42</v>
      </c>
      <c r="E10160" s="10" t="s">
        <v>17</v>
      </c>
      <c r="F10160" s="10" t="s">
        <v>25</v>
      </c>
      <c r="G10160" s="10" t="s">
        <v>44</v>
      </c>
      <c r="H10160" s="10" t="s">
        <v>20</v>
      </c>
      <c r="I10160" s="10" t="s">
        <v>28</v>
      </c>
      <c r="O10160" s="10">
        <f t="shared" si="158"/>
        <v>1</v>
      </c>
    </row>
    <row r="10161" spans="2:15" x14ac:dyDescent="0.3">
      <c r="B10161" s="10">
        <v>2021</v>
      </c>
      <c r="C10161" s="10" t="s">
        <v>45</v>
      </c>
      <c r="D10161" s="10" t="s">
        <v>16</v>
      </c>
      <c r="E10161" s="10" t="s">
        <v>35</v>
      </c>
      <c r="F10161" s="10" t="s">
        <v>30</v>
      </c>
      <c r="G10161" s="10" t="s">
        <v>44</v>
      </c>
      <c r="H10161" s="10" t="s">
        <v>34</v>
      </c>
      <c r="I10161" s="10" t="s">
        <v>34</v>
      </c>
      <c r="O10161" s="10">
        <f t="shared" si="158"/>
        <v>1</v>
      </c>
    </row>
    <row r="10162" spans="2:15" x14ac:dyDescent="0.3">
      <c r="B10162" s="10">
        <v>2024</v>
      </c>
      <c r="C10162" s="10" t="s">
        <v>36</v>
      </c>
      <c r="D10162" s="10" t="s">
        <v>16</v>
      </c>
      <c r="E10162" s="10" t="s">
        <v>24</v>
      </c>
      <c r="F10162" s="10" t="s">
        <v>18</v>
      </c>
      <c r="G10162" s="10" t="s">
        <v>26</v>
      </c>
      <c r="H10162" s="10" t="s">
        <v>39</v>
      </c>
      <c r="I10162" s="10" t="s">
        <v>34</v>
      </c>
      <c r="O10162" s="10">
        <f t="shared" si="158"/>
        <v>1</v>
      </c>
    </row>
    <row r="10163" spans="2:15" x14ac:dyDescent="0.3">
      <c r="B10163" s="10">
        <v>2021</v>
      </c>
      <c r="C10163" s="10" t="s">
        <v>41</v>
      </c>
      <c r="D10163" s="10" t="s">
        <v>37</v>
      </c>
      <c r="E10163" s="10" t="s">
        <v>35</v>
      </c>
      <c r="F10163" s="10" t="s">
        <v>18</v>
      </c>
      <c r="G10163" s="10" t="s">
        <v>44</v>
      </c>
      <c r="H10163" s="10" t="s">
        <v>27</v>
      </c>
      <c r="I10163" s="10" t="s">
        <v>21</v>
      </c>
      <c r="O10163" s="10">
        <f t="shared" si="158"/>
        <v>1</v>
      </c>
    </row>
    <row r="10164" spans="2:15" x14ac:dyDescent="0.3">
      <c r="B10164" s="10">
        <v>2021</v>
      </c>
      <c r="C10164" s="10" t="s">
        <v>45</v>
      </c>
      <c r="D10164" s="10" t="s">
        <v>37</v>
      </c>
      <c r="E10164" s="10" t="s">
        <v>17</v>
      </c>
      <c r="F10164" s="10" t="s">
        <v>25</v>
      </c>
      <c r="G10164" s="10" t="s">
        <v>26</v>
      </c>
      <c r="H10164" s="10" t="s">
        <v>39</v>
      </c>
      <c r="I10164" s="10" t="s">
        <v>28</v>
      </c>
      <c r="O10164" s="10">
        <f t="shared" si="158"/>
        <v>1</v>
      </c>
    </row>
    <row r="10165" spans="2:15" x14ac:dyDescent="0.3">
      <c r="B10165" s="10">
        <v>2023</v>
      </c>
      <c r="C10165" s="10" t="s">
        <v>43</v>
      </c>
      <c r="D10165" s="10" t="s">
        <v>23</v>
      </c>
      <c r="E10165" s="10" t="s">
        <v>24</v>
      </c>
      <c r="F10165" s="10" t="s">
        <v>30</v>
      </c>
      <c r="G10165" s="10" t="s">
        <v>40</v>
      </c>
      <c r="H10165" s="10" t="s">
        <v>20</v>
      </c>
      <c r="I10165" s="10" t="s">
        <v>34</v>
      </c>
      <c r="O10165" s="10">
        <f t="shared" si="158"/>
        <v>1</v>
      </c>
    </row>
    <row r="10166" spans="2:15" x14ac:dyDescent="0.3">
      <c r="B10166" s="10">
        <v>2026</v>
      </c>
      <c r="C10166" s="10" t="s">
        <v>29</v>
      </c>
      <c r="D10166" s="10" t="s">
        <v>23</v>
      </c>
      <c r="E10166" s="10" t="s">
        <v>17</v>
      </c>
      <c r="F10166" s="10" t="s">
        <v>25</v>
      </c>
      <c r="G10166" s="10" t="s">
        <v>44</v>
      </c>
      <c r="H10166" s="10" t="s">
        <v>27</v>
      </c>
      <c r="I10166" s="10" t="s">
        <v>28</v>
      </c>
      <c r="O10166" s="10">
        <f t="shared" si="158"/>
        <v>1</v>
      </c>
    </row>
    <row r="10167" spans="2:15" x14ac:dyDescent="0.3">
      <c r="B10167" s="10">
        <v>2024</v>
      </c>
      <c r="C10167" s="10" t="s">
        <v>45</v>
      </c>
      <c r="D10167" s="10" t="s">
        <v>31</v>
      </c>
      <c r="E10167" s="10" t="s">
        <v>17</v>
      </c>
      <c r="F10167" s="10" t="s">
        <v>25</v>
      </c>
      <c r="G10167" s="10" t="s">
        <v>40</v>
      </c>
      <c r="H10167" s="10" t="s">
        <v>20</v>
      </c>
      <c r="I10167" s="10" t="s">
        <v>28</v>
      </c>
      <c r="O10167" s="10">
        <f t="shared" si="158"/>
        <v>1</v>
      </c>
    </row>
    <row r="10168" spans="2:15" x14ac:dyDescent="0.3">
      <c r="B10168" s="10">
        <v>2021</v>
      </c>
      <c r="C10168" s="10" t="s">
        <v>22</v>
      </c>
      <c r="D10168" s="10" t="s">
        <v>16</v>
      </c>
      <c r="E10168" s="10" t="s">
        <v>17</v>
      </c>
      <c r="F10168" s="10" t="s">
        <v>18</v>
      </c>
      <c r="G10168" s="10" t="s">
        <v>32</v>
      </c>
      <c r="H10168" s="10" t="s">
        <v>39</v>
      </c>
      <c r="I10168" s="10" t="s">
        <v>21</v>
      </c>
      <c r="O10168" s="10">
        <f t="shared" si="158"/>
        <v>1</v>
      </c>
    </row>
    <row r="10169" spans="2:15" x14ac:dyDescent="0.3">
      <c r="B10169" s="10">
        <v>2024</v>
      </c>
      <c r="C10169" s="10" t="s">
        <v>36</v>
      </c>
      <c r="D10169" s="10" t="s">
        <v>33</v>
      </c>
      <c r="E10169" s="10" t="s">
        <v>17</v>
      </c>
      <c r="F10169" s="10" t="s">
        <v>25</v>
      </c>
      <c r="G10169" s="10" t="s">
        <v>40</v>
      </c>
      <c r="H10169" s="10" t="s">
        <v>27</v>
      </c>
      <c r="I10169" s="10" t="s">
        <v>34</v>
      </c>
      <c r="O10169" s="10">
        <f t="shared" si="158"/>
        <v>1</v>
      </c>
    </row>
    <row r="10170" spans="2:15" x14ac:dyDescent="0.3">
      <c r="B10170" s="10">
        <v>2025</v>
      </c>
      <c r="C10170" s="10" t="s">
        <v>41</v>
      </c>
      <c r="D10170" s="10" t="s">
        <v>33</v>
      </c>
      <c r="E10170" s="10" t="s">
        <v>17</v>
      </c>
      <c r="F10170" s="10" t="s">
        <v>25</v>
      </c>
      <c r="G10170" s="10" t="s">
        <v>26</v>
      </c>
      <c r="H10170" s="10" t="s">
        <v>27</v>
      </c>
      <c r="I10170" s="10" t="s">
        <v>28</v>
      </c>
      <c r="O10170" s="10">
        <f t="shared" si="158"/>
        <v>1</v>
      </c>
    </row>
    <row r="10171" spans="2:15" x14ac:dyDescent="0.3">
      <c r="B10171" s="10">
        <v>2022</v>
      </c>
      <c r="C10171" s="10" t="s">
        <v>41</v>
      </c>
      <c r="D10171" s="10" t="s">
        <v>23</v>
      </c>
      <c r="E10171" s="10" t="s">
        <v>35</v>
      </c>
      <c r="F10171" s="10" t="s">
        <v>18</v>
      </c>
      <c r="G10171" s="10" t="s">
        <v>44</v>
      </c>
      <c r="H10171" s="10" t="s">
        <v>27</v>
      </c>
      <c r="I10171" s="10" t="s">
        <v>28</v>
      </c>
      <c r="O10171" s="10">
        <f t="shared" si="158"/>
        <v>1</v>
      </c>
    </row>
    <row r="10172" spans="2:15" x14ac:dyDescent="0.3">
      <c r="B10172" s="10">
        <v>2021</v>
      </c>
      <c r="C10172" s="10" t="s">
        <v>22</v>
      </c>
      <c r="D10172" s="10" t="s">
        <v>33</v>
      </c>
      <c r="E10172" s="10" t="s">
        <v>24</v>
      </c>
      <c r="F10172" s="10" t="s">
        <v>25</v>
      </c>
      <c r="G10172" s="10" t="s">
        <v>19</v>
      </c>
      <c r="H10172" s="10" t="s">
        <v>27</v>
      </c>
      <c r="I10172" s="10" t="s">
        <v>34</v>
      </c>
      <c r="O10172" s="10">
        <f t="shared" si="158"/>
        <v>1</v>
      </c>
    </row>
    <row r="10173" spans="2:15" x14ac:dyDescent="0.3">
      <c r="B10173" s="10">
        <v>2020</v>
      </c>
      <c r="C10173" s="10" t="s">
        <v>43</v>
      </c>
      <c r="D10173" s="10" t="s">
        <v>33</v>
      </c>
      <c r="E10173" s="10" t="s">
        <v>17</v>
      </c>
      <c r="F10173" s="10" t="s">
        <v>18</v>
      </c>
      <c r="G10173" s="10" t="s">
        <v>26</v>
      </c>
      <c r="H10173" s="10" t="s">
        <v>20</v>
      </c>
      <c r="I10173" s="10" t="s">
        <v>34</v>
      </c>
      <c r="O10173" s="10">
        <f t="shared" si="158"/>
        <v>1</v>
      </c>
    </row>
    <row r="10174" spans="2:15" x14ac:dyDescent="0.3">
      <c r="B10174" s="10">
        <v>2026</v>
      </c>
      <c r="C10174" s="10" t="s">
        <v>41</v>
      </c>
      <c r="D10174" s="10" t="s">
        <v>23</v>
      </c>
      <c r="E10174" s="10" t="s">
        <v>35</v>
      </c>
      <c r="F10174" s="10" t="s">
        <v>18</v>
      </c>
      <c r="G10174" s="10" t="s">
        <v>26</v>
      </c>
      <c r="H10174" s="10" t="s">
        <v>27</v>
      </c>
      <c r="I10174" s="10" t="s">
        <v>21</v>
      </c>
      <c r="O10174" s="10">
        <f t="shared" si="158"/>
        <v>1</v>
      </c>
    </row>
    <row r="10175" spans="2:15" x14ac:dyDescent="0.3">
      <c r="B10175" s="10">
        <v>2023</v>
      </c>
      <c r="C10175" s="10" t="s">
        <v>15</v>
      </c>
      <c r="D10175" s="10" t="s">
        <v>16</v>
      </c>
      <c r="E10175" s="10" t="s">
        <v>17</v>
      </c>
      <c r="F10175" s="10" t="s">
        <v>30</v>
      </c>
      <c r="G10175" s="10" t="s">
        <v>26</v>
      </c>
      <c r="H10175" s="10" t="s">
        <v>20</v>
      </c>
      <c r="I10175" s="10" t="s">
        <v>34</v>
      </c>
      <c r="O10175" s="10">
        <f t="shared" si="158"/>
        <v>1</v>
      </c>
    </row>
    <row r="10176" spans="2:15" x14ac:dyDescent="0.3">
      <c r="B10176" s="10">
        <v>2021</v>
      </c>
      <c r="C10176" s="10" t="s">
        <v>29</v>
      </c>
      <c r="D10176" s="10" t="s">
        <v>23</v>
      </c>
      <c r="E10176" s="10" t="s">
        <v>35</v>
      </c>
      <c r="F10176" s="10" t="s">
        <v>18</v>
      </c>
      <c r="G10176" s="10" t="s">
        <v>32</v>
      </c>
      <c r="H10176" s="10" t="s">
        <v>27</v>
      </c>
      <c r="I10176" s="10" t="s">
        <v>28</v>
      </c>
      <c r="O10176" s="10">
        <f t="shared" si="158"/>
        <v>1</v>
      </c>
    </row>
    <row r="10177" spans="2:15" x14ac:dyDescent="0.3">
      <c r="B10177" s="10">
        <v>2021</v>
      </c>
      <c r="C10177" s="10" t="s">
        <v>45</v>
      </c>
      <c r="D10177" s="10" t="s">
        <v>31</v>
      </c>
      <c r="E10177" s="10" t="s">
        <v>17</v>
      </c>
      <c r="F10177" s="10" t="s">
        <v>30</v>
      </c>
      <c r="G10177" s="10" t="s">
        <v>44</v>
      </c>
      <c r="H10177" s="10" t="s">
        <v>20</v>
      </c>
      <c r="I10177" s="10" t="s">
        <v>28</v>
      </c>
      <c r="O10177" s="10">
        <f t="shared" si="158"/>
        <v>1</v>
      </c>
    </row>
    <row r="10178" spans="2:15" x14ac:dyDescent="0.3">
      <c r="B10178" s="10">
        <v>2025</v>
      </c>
      <c r="C10178" s="10" t="s">
        <v>41</v>
      </c>
      <c r="D10178" s="10" t="s">
        <v>42</v>
      </c>
      <c r="E10178" s="10" t="s">
        <v>17</v>
      </c>
      <c r="F10178" s="10" t="s">
        <v>25</v>
      </c>
      <c r="G10178" s="10" t="s">
        <v>38</v>
      </c>
      <c r="H10178" s="10" t="s">
        <v>20</v>
      </c>
      <c r="I10178" s="10" t="s">
        <v>28</v>
      </c>
      <c r="O10178" s="10">
        <f t="shared" si="158"/>
        <v>1</v>
      </c>
    </row>
    <row r="10179" spans="2:15" x14ac:dyDescent="0.3">
      <c r="B10179" s="10">
        <v>2021</v>
      </c>
      <c r="C10179" s="10" t="s">
        <v>36</v>
      </c>
      <c r="D10179" s="10" t="s">
        <v>33</v>
      </c>
      <c r="E10179" s="10" t="s">
        <v>17</v>
      </c>
      <c r="F10179" s="10" t="s">
        <v>25</v>
      </c>
      <c r="G10179" s="10" t="s">
        <v>38</v>
      </c>
      <c r="H10179" s="10" t="s">
        <v>39</v>
      </c>
      <c r="I10179" s="10" t="s">
        <v>28</v>
      </c>
      <c r="O10179" s="10">
        <f t="shared" si="158"/>
        <v>1</v>
      </c>
    </row>
    <row r="10180" spans="2:15" x14ac:dyDescent="0.3">
      <c r="B10180" s="10">
        <v>2023</v>
      </c>
      <c r="C10180" s="10" t="s">
        <v>15</v>
      </c>
      <c r="D10180" s="10" t="s">
        <v>33</v>
      </c>
      <c r="E10180" s="10" t="s">
        <v>35</v>
      </c>
      <c r="F10180" s="10" t="s">
        <v>18</v>
      </c>
      <c r="G10180" s="10" t="s">
        <v>38</v>
      </c>
      <c r="H10180" s="10" t="s">
        <v>27</v>
      </c>
      <c r="I10180" s="10" t="s">
        <v>28</v>
      </c>
      <c r="O10180" s="10">
        <f t="shared" si="158"/>
        <v>1</v>
      </c>
    </row>
    <row r="10181" spans="2:15" x14ac:dyDescent="0.3">
      <c r="B10181" s="10">
        <v>2025</v>
      </c>
      <c r="C10181" s="10" t="s">
        <v>41</v>
      </c>
      <c r="D10181" s="10" t="s">
        <v>16</v>
      </c>
      <c r="E10181" s="10" t="s">
        <v>35</v>
      </c>
      <c r="F10181" s="10" t="s">
        <v>25</v>
      </c>
      <c r="G10181" s="10" t="s">
        <v>44</v>
      </c>
      <c r="H10181" s="10" t="s">
        <v>39</v>
      </c>
      <c r="I10181" s="10" t="s">
        <v>21</v>
      </c>
      <c r="O10181" s="10">
        <f t="shared" ref="O10181:O10244" si="159">SUBTOTAL(103,B10181)</f>
        <v>1</v>
      </c>
    </row>
    <row r="10182" spans="2:15" x14ac:dyDescent="0.3">
      <c r="B10182" s="10">
        <v>2021</v>
      </c>
      <c r="C10182" s="10" t="s">
        <v>45</v>
      </c>
      <c r="D10182" s="10" t="s">
        <v>23</v>
      </c>
      <c r="E10182" s="10" t="s">
        <v>17</v>
      </c>
      <c r="F10182" s="10" t="s">
        <v>30</v>
      </c>
      <c r="G10182" s="10" t="s">
        <v>26</v>
      </c>
      <c r="H10182" s="10" t="s">
        <v>20</v>
      </c>
      <c r="I10182" s="10" t="s">
        <v>34</v>
      </c>
      <c r="O10182" s="10">
        <f t="shared" si="159"/>
        <v>1</v>
      </c>
    </row>
    <row r="10183" spans="2:15" x14ac:dyDescent="0.3">
      <c r="B10183" s="10">
        <v>2021</v>
      </c>
      <c r="C10183" s="10" t="s">
        <v>15</v>
      </c>
      <c r="D10183" s="10" t="s">
        <v>16</v>
      </c>
      <c r="E10183" s="10" t="s">
        <v>17</v>
      </c>
      <c r="F10183" s="10" t="s">
        <v>25</v>
      </c>
      <c r="G10183" s="10" t="s">
        <v>38</v>
      </c>
      <c r="H10183" s="10" t="s">
        <v>39</v>
      </c>
      <c r="I10183" s="10" t="s">
        <v>28</v>
      </c>
      <c r="O10183" s="10">
        <f t="shared" si="159"/>
        <v>1</v>
      </c>
    </row>
    <row r="10184" spans="2:15" x14ac:dyDescent="0.3">
      <c r="B10184" s="10">
        <v>2025</v>
      </c>
      <c r="C10184" s="10" t="s">
        <v>45</v>
      </c>
      <c r="D10184" s="10" t="s">
        <v>16</v>
      </c>
      <c r="E10184" s="10" t="s">
        <v>17</v>
      </c>
      <c r="F10184" s="10" t="s">
        <v>25</v>
      </c>
      <c r="G10184" s="10" t="s">
        <v>32</v>
      </c>
      <c r="H10184" s="10" t="s">
        <v>39</v>
      </c>
      <c r="I10184" s="10" t="s">
        <v>21</v>
      </c>
      <c r="O10184" s="10">
        <f t="shared" si="159"/>
        <v>1</v>
      </c>
    </row>
    <row r="10185" spans="2:15" x14ac:dyDescent="0.3">
      <c r="B10185" s="10">
        <v>2025</v>
      </c>
      <c r="C10185" s="10" t="s">
        <v>45</v>
      </c>
      <c r="D10185" s="10" t="s">
        <v>37</v>
      </c>
      <c r="E10185" s="10" t="s">
        <v>24</v>
      </c>
      <c r="F10185" s="10" t="s">
        <v>25</v>
      </c>
      <c r="G10185" s="10" t="s">
        <v>26</v>
      </c>
      <c r="H10185" s="10" t="s">
        <v>20</v>
      </c>
      <c r="I10185" s="10" t="s">
        <v>28</v>
      </c>
      <c r="O10185" s="10">
        <f t="shared" si="159"/>
        <v>1</v>
      </c>
    </row>
    <row r="10186" spans="2:15" x14ac:dyDescent="0.3">
      <c r="B10186" s="10">
        <v>2020</v>
      </c>
      <c r="C10186" s="10" t="s">
        <v>45</v>
      </c>
      <c r="D10186" s="10" t="s">
        <v>33</v>
      </c>
      <c r="E10186" s="10" t="s">
        <v>24</v>
      </c>
      <c r="F10186" s="10" t="s">
        <v>30</v>
      </c>
      <c r="G10186" s="10" t="s">
        <v>44</v>
      </c>
      <c r="H10186" s="10" t="s">
        <v>27</v>
      </c>
      <c r="I10186" s="10" t="s">
        <v>28</v>
      </c>
      <c r="O10186" s="10">
        <f t="shared" si="159"/>
        <v>1</v>
      </c>
    </row>
    <row r="10187" spans="2:15" x14ac:dyDescent="0.3">
      <c r="B10187" s="10">
        <v>2022</v>
      </c>
      <c r="C10187" s="10" t="s">
        <v>15</v>
      </c>
      <c r="D10187" s="10" t="s">
        <v>23</v>
      </c>
      <c r="E10187" s="10" t="s">
        <v>24</v>
      </c>
      <c r="F10187" s="10" t="s">
        <v>25</v>
      </c>
      <c r="G10187" s="10" t="s">
        <v>32</v>
      </c>
      <c r="H10187" s="10" t="s">
        <v>20</v>
      </c>
      <c r="I10187" s="10" t="s">
        <v>28</v>
      </c>
      <c r="O10187" s="10">
        <f t="shared" si="159"/>
        <v>1</v>
      </c>
    </row>
    <row r="10188" spans="2:15" x14ac:dyDescent="0.3">
      <c r="B10188" s="10">
        <v>2023</v>
      </c>
      <c r="C10188" s="10" t="s">
        <v>45</v>
      </c>
      <c r="D10188" s="10" t="s">
        <v>37</v>
      </c>
      <c r="E10188" s="10" t="s">
        <v>17</v>
      </c>
      <c r="F10188" s="10" t="s">
        <v>30</v>
      </c>
      <c r="G10188" s="10" t="s">
        <v>19</v>
      </c>
      <c r="H10188" s="10" t="s">
        <v>34</v>
      </c>
      <c r="I10188" s="10" t="s">
        <v>28</v>
      </c>
      <c r="O10188" s="10">
        <f t="shared" si="159"/>
        <v>1</v>
      </c>
    </row>
    <row r="10189" spans="2:15" x14ac:dyDescent="0.3">
      <c r="B10189" s="10">
        <v>2025</v>
      </c>
      <c r="C10189" s="10" t="s">
        <v>45</v>
      </c>
      <c r="D10189" s="10" t="s">
        <v>33</v>
      </c>
      <c r="E10189" s="10" t="s">
        <v>17</v>
      </c>
      <c r="F10189" s="10" t="s">
        <v>18</v>
      </c>
      <c r="G10189" s="10" t="s">
        <v>26</v>
      </c>
      <c r="H10189" s="10" t="s">
        <v>34</v>
      </c>
      <c r="I10189" s="10" t="s">
        <v>21</v>
      </c>
      <c r="O10189" s="10">
        <f t="shared" si="159"/>
        <v>1</v>
      </c>
    </row>
    <row r="10190" spans="2:15" x14ac:dyDescent="0.3">
      <c r="B10190" s="10">
        <v>2025</v>
      </c>
      <c r="C10190" s="10" t="s">
        <v>36</v>
      </c>
      <c r="D10190" s="10" t="s">
        <v>23</v>
      </c>
      <c r="E10190" s="10" t="s">
        <v>17</v>
      </c>
      <c r="F10190" s="10" t="s">
        <v>30</v>
      </c>
      <c r="G10190" s="10" t="s">
        <v>40</v>
      </c>
      <c r="H10190" s="10" t="s">
        <v>20</v>
      </c>
      <c r="I10190" s="10" t="s">
        <v>21</v>
      </c>
      <c r="O10190" s="10">
        <f t="shared" si="159"/>
        <v>1</v>
      </c>
    </row>
    <row r="10191" spans="2:15" x14ac:dyDescent="0.3">
      <c r="B10191" s="10">
        <v>2025</v>
      </c>
      <c r="C10191" s="10" t="s">
        <v>41</v>
      </c>
      <c r="D10191" s="10" t="s">
        <v>33</v>
      </c>
      <c r="E10191" s="10" t="s">
        <v>24</v>
      </c>
      <c r="F10191" s="10" t="s">
        <v>30</v>
      </c>
      <c r="G10191" s="10" t="s">
        <v>32</v>
      </c>
      <c r="H10191" s="10" t="s">
        <v>27</v>
      </c>
      <c r="I10191" s="10" t="s">
        <v>21</v>
      </c>
      <c r="O10191" s="10">
        <f t="shared" si="159"/>
        <v>1</v>
      </c>
    </row>
    <row r="10192" spans="2:15" x14ac:dyDescent="0.3">
      <c r="B10192" s="10">
        <v>2024</v>
      </c>
      <c r="C10192" s="10" t="s">
        <v>15</v>
      </c>
      <c r="D10192" s="10" t="s">
        <v>31</v>
      </c>
      <c r="E10192" s="10" t="s">
        <v>24</v>
      </c>
      <c r="F10192" s="10" t="s">
        <v>25</v>
      </c>
      <c r="G10192" s="10" t="s">
        <v>44</v>
      </c>
      <c r="H10192" s="10" t="s">
        <v>39</v>
      </c>
      <c r="I10192" s="10" t="s">
        <v>28</v>
      </c>
      <c r="O10192" s="10">
        <f t="shared" si="159"/>
        <v>1</v>
      </c>
    </row>
    <row r="10193" spans="2:15" x14ac:dyDescent="0.3">
      <c r="B10193" s="10">
        <v>2024</v>
      </c>
      <c r="C10193" s="10" t="s">
        <v>43</v>
      </c>
      <c r="D10193" s="10" t="s">
        <v>37</v>
      </c>
      <c r="E10193" s="10" t="s">
        <v>17</v>
      </c>
      <c r="F10193" s="10" t="s">
        <v>25</v>
      </c>
      <c r="G10193" s="10" t="s">
        <v>32</v>
      </c>
      <c r="H10193" s="10" t="s">
        <v>20</v>
      </c>
      <c r="I10193" s="10" t="s">
        <v>28</v>
      </c>
      <c r="O10193" s="10">
        <f t="shared" si="159"/>
        <v>1</v>
      </c>
    </row>
    <row r="10194" spans="2:15" x14ac:dyDescent="0.3">
      <c r="B10194" s="10">
        <v>2024</v>
      </c>
      <c r="C10194" s="10" t="s">
        <v>43</v>
      </c>
      <c r="D10194" s="10" t="s">
        <v>37</v>
      </c>
      <c r="E10194" s="10" t="s">
        <v>24</v>
      </c>
      <c r="F10194" s="10" t="s">
        <v>25</v>
      </c>
      <c r="G10194" s="10" t="s">
        <v>19</v>
      </c>
      <c r="H10194" s="10" t="s">
        <v>27</v>
      </c>
      <c r="I10194" s="10" t="s">
        <v>28</v>
      </c>
      <c r="O10194" s="10">
        <f t="shared" si="159"/>
        <v>1</v>
      </c>
    </row>
    <row r="10195" spans="2:15" x14ac:dyDescent="0.3">
      <c r="B10195" s="10">
        <v>2022</v>
      </c>
      <c r="C10195" s="10" t="s">
        <v>29</v>
      </c>
      <c r="D10195" s="10" t="s">
        <v>42</v>
      </c>
      <c r="E10195" s="10" t="s">
        <v>17</v>
      </c>
      <c r="F10195" s="10" t="s">
        <v>30</v>
      </c>
      <c r="G10195" s="10" t="s">
        <v>40</v>
      </c>
      <c r="H10195" s="10" t="s">
        <v>27</v>
      </c>
      <c r="I10195" s="10" t="s">
        <v>28</v>
      </c>
      <c r="O10195" s="10">
        <f t="shared" si="159"/>
        <v>1</v>
      </c>
    </row>
    <row r="10196" spans="2:15" x14ac:dyDescent="0.3">
      <c r="B10196" s="10">
        <v>2022</v>
      </c>
      <c r="C10196" s="10" t="s">
        <v>45</v>
      </c>
      <c r="D10196" s="10" t="s">
        <v>23</v>
      </c>
      <c r="E10196" s="10" t="s">
        <v>24</v>
      </c>
      <c r="F10196" s="10" t="s">
        <v>30</v>
      </c>
      <c r="G10196" s="10" t="s">
        <v>38</v>
      </c>
      <c r="H10196" s="10" t="s">
        <v>34</v>
      </c>
      <c r="I10196" s="10" t="s">
        <v>21</v>
      </c>
      <c r="O10196" s="10">
        <f t="shared" si="159"/>
        <v>1</v>
      </c>
    </row>
    <row r="10197" spans="2:15" x14ac:dyDescent="0.3">
      <c r="B10197" s="10">
        <v>2022</v>
      </c>
      <c r="C10197" s="10" t="s">
        <v>43</v>
      </c>
      <c r="D10197" s="10" t="s">
        <v>33</v>
      </c>
      <c r="E10197" s="10" t="s">
        <v>17</v>
      </c>
      <c r="F10197" s="10" t="s">
        <v>18</v>
      </c>
      <c r="G10197" s="10" t="s">
        <v>32</v>
      </c>
      <c r="H10197" s="10" t="s">
        <v>27</v>
      </c>
      <c r="I10197" s="10" t="s">
        <v>34</v>
      </c>
      <c r="O10197" s="10">
        <f t="shared" si="159"/>
        <v>1</v>
      </c>
    </row>
    <row r="10198" spans="2:15" x14ac:dyDescent="0.3">
      <c r="B10198" s="10">
        <v>2021</v>
      </c>
      <c r="C10198" s="10" t="s">
        <v>15</v>
      </c>
      <c r="D10198" s="10" t="s">
        <v>31</v>
      </c>
      <c r="E10198" s="10" t="s">
        <v>24</v>
      </c>
      <c r="F10198" s="10" t="s">
        <v>25</v>
      </c>
      <c r="G10198" s="10" t="s">
        <v>19</v>
      </c>
      <c r="H10198" s="10" t="s">
        <v>34</v>
      </c>
      <c r="I10198" s="10" t="s">
        <v>28</v>
      </c>
      <c r="O10198" s="10">
        <f t="shared" si="159"/>
        <v>1</v>
      </c>
    </row>
    <row r="10199" spans="2:15" x14ac:dyDescent="0.3">
      <c r="B10199" s="10">
        <v>2022</v>
      </c>
      <c r="C10199" s="10" t="s">
        <v>22</v>
      </c>
      <c r="D10199" s="10" t="s">
        <v>16</v>
      </c>
      <c r="E10199" s="10" t="s">
        <v>24</v>
      </c>
      <c r="F10199" s="10" t="s">
        <v>18</v>
      </c>
      <c r="G10199" s="10" t="s">
        <v>40</v>
      </c>
      <c r="H10199" s="10" t="s">
        <v>34</v>
      </c>
      <c r="I10199" s="10" t="s">
        <v>34</v>
      </c>
      <c r="O10199" s="10">
        <f t="shared" si="159"/>
        <v>1</v>
      </c>
    </row>
    <row r="10200" spans="2:15" x14ac:dyDescent="0.3">
      <c r="B10200" s="10">
        <v>2026</v>
      </c>
      <c r="C10200" s="10" t="s">
        <v>36</v>
      </c>
      <c r="D10200" s="10" t="s">
        <v>23</v>
      </c>
      <c r="E10200" s="10" t="s">
        <v>35</v>
      </c>
      <c r="F10200" s="10" t="s">
        <v>18</v>
      </c>
      <c r="G10200" s="10" t="s">
        <v>32</v>
      </c>
      <c r="H10200" s="10" t="s">
        <v>39</v>
      </c>
      <c r="I10200" s="10" t="s">
        <v>28</v>
      </c>
      <c r="O10200" s="10">
        <f t="shared" si="159"/>
        <v>1</v>
      </c>
    </row>
    <row r="10201" spans="2:15" x14ac:dyDescent="0.3">
      <c r="B10201" s="10">
        <v>2022</v>
      </c>
      <c r="C10201" s="10" t="s">
        <v>41</v>
      </c>
      <c r="D10201" s="10" t="s">
        <v>37</v>
      </c>
      <c r="E10201" s="10" t="s">
        <v>17</v>
      </c>
      <c r="F10201" s="10" t="s">
        <v>25</v>
      </c>
      <c r="G10201" s="10" t="s">
        <v>19</v>
      </c>
      <c r="H10201" s="10" t="s">
        <v>34</v>
      </c>
      <c r="I10201" s="10" t="s">
        <v>28</v>
      </c>
      <c r="O10201" s="10">
        <f t="shared" si="159"/>
        <v>1</v>
      </c>
    </row>
    <row r="10202" spans="2:15" x14ac:dyDescent="0.3">
      <c r="B10202" s="10">
        <v>2023</v>
      </c>
      <c r="C10202" s="10" t="s">
        <v>45</v>
      </c>
      <c r="D10202" s="10" t="s">
        <v>37</v>
      </c>
      <c r="E10202" s="10" t="s">
        <v>17</v>
      </c>
      <c r="F10202" s="10" t="s">
        <v>25</v>
      </c>
      <c r="G10202" s="10" t="s">
        <v>26</v>
      </c>
      <c r="H10202" s="10" t="s">
        <v>20</v>
      </c>
      <c r="I10202" s="10" t="s">
        <v>28</v>
      </c>
      <c r="O10202" s="10">
        <f t="shared" si="159"/>
        <v>1</v>
      </c>
    </row>
    <row r="10203" spans="2:15" x14ac:dyDescent="0.3">
      <c r="B10203" s="10">
        <v>2025</v>
      </c>
      <c r="C10203" s="10" t="s">
        <v>29</v>
      </c>
      <c r="D10203" s="10" t="s">
        <v>37</v>
      </c>
      <c r="E10203" s="10" t="s">
        <v>24</v>
      </c>
      <c r="F10203" s="10" t="s">
        <v>25</v>
      </c>
      <c r="G10203" s="10" t="s">
        <v>19</v>
      </c>
      <c r="H10203" s="10" t="s">
        <v>20</v>
      </c>
      <c r="I10203" s="10" t="s">
        <v>28</v>
      </c>
      <c r="O10203" s="10">
        <f t="shared" si="159"/>
        <v>1</v>
      </c>
    </row>
    <row r="10204" spans="2:15" x14ac:dyDescent="0.3">
      <c r="B10204" s="10">
        <v>2020</v>
      </c>
      <c r="C10204" s="10" t="s">
        <v>29</v>
      </c>
      <c r="D10204" s="10" t="s">
        <v>16</v>
      </c>
      <c r="E10204" s="10" t="s">
        <v>24</v>
      </c>
      <c r="F10204" s="10" t="s">
        <v>25</v>
      </c>
      <c r="G10204" s="10" t="s">
        <v>26</v>
      </c>
      <c r="H10204" s="10" t="s">
        <v>39</v>
      </c>
      <c r="I10204" s="10" t="s">
        <v>28</v>
      </c>
      <c r="O10204" s="10">
        <f t="shared" si="159"/>
        <v>1</v>
      </c>
    </row>
    <row r="10205" spans="2:15" x14ac:dyDescent="0.3">
      <c r="B10205" s="10">
        <v>2020</v>
      </c>
      <c r="C10205" s="10" t="s">
        <v>45</v>
      </c>
      <c r="D10205" s="10" t="s">
        <v>23</v>
      </c>
      <c r="E10205" s="10" t="s">
        <v>17</v>
      </c>
      <c r="F10205" s="10" t="s">
        <v>25</v>
      </c>
      <c r="G10205" s="10" t="s">
        <v>44</v>
      </c>
      <c r="H10205" s="10" t="s">
        <v>39</v>
      </c>
      <c r="I10205" s="10" t="s">
        <v>21</v>
      </c>
      <c r="O10205" s="10">
        <f t="shared" si="159"/>
        <v>1</v>
      </c>
    </row>
    <row r="10206" spans="2:15" x14ac:dyDescent="0.3">
      <c r="B10206" s="10">
        <v>2025</v>
      </c>
      <c r="C10206" s="10" t="s">
        <v>15</v>
      </c>
      <c r="D10206" s="10" t="s">
        <v>42</v>
      </c>
      <c r="E10206" s="10" t="s">
        <v>24</v>
      </c>
      <c r="F10206" s="10" t="s">
        <v>30</v>
      </c>
      <c r="G10206" s="10" t="s">
        <v>40</v>
      </c>
      <c r="H10206" s="10" t="s">
        <v>20</v>
      </c>
      <c r="I10206" s="10" t="s">
        <v>28</v>
      </c>
      <c r="O10206" s="10">
        <f t="shared" si="159"/>
        <v>1</v>
      </c>
    </row>
    <row r="10207" spans="2:15" x14ac:dyDescent="0.3">
      <c r="B10207" s="10">
        <v>2022</v>
      </c>
      <c r="C10207" s="10" t="s">
        <v>22</v>
      </c>
      <c r="D10207" s="10" t="s">
        <v>23</v>
      </c>
      <c r="E10207" s="10" t="s">
        <v>24</v>
      </c>
      <c r="F10207" s="10" t="s">
        <v>30</v>
      </c>
      <c r="G10207" s="10" t="s">
        <v>38</v>
      </c>
      <c r="H10207" s="10" t="s">
        <v>34</v>
      </c>
      <c r="I10207" s="10" t="s">
        <v>34</v>
      </c>
      <c r="O10207" s="10">
        <f t="shared" si="159"/>
        <v>1</v>
      </c>
    </row>
    <row r="10208" spans="2:15" x14ac:dyDescent="0.3">
      <c r="B10208" s="10">
        <v>2023</v>
      </c>
      <c r="C10208" s="10" t="s">
        <v>15</v>
      </c>
      <c r="D10208" s="10" t="s">
        <v>37</v>
      </c>
      <c r="E10208" s="10" t="s">
        <v>17</v>
      </c>
      <c r="F10208" s="10" t="s">
        <v>30</v>
      </c>
      <c r="G10208" s="10" t="s">
        <v>19</v>
      </c>
      <c r="H10208" s="10" t="s">
        <v>27</v>
      </c>
      <c r="I10208" s="10" t="s">
        <v>28</v>
      </c>
      <c r="O10208" s="10">
        <f t="shared" si="159"/>
        <v>1</v>
      </c>
    </row>
    <row r="10209" spans="2:15" x14ac:dyDescent="0.3">
      <c r="B10209" s="10">
        <v>2023</v>
      </c>
      <c r="C10209" s="10" t="s">
        <v>41</v>
      </c>
      <c r="D10209" s="10" t="s">
        <v>31</v>
      </c>
      <c r="E10209" s="10" t="s">
        <v>35</v>
      </c>
      <c r="F10209" s="10" t="s">
        <v>30</v>
      </c>
      <c r="G10209" s="10" t="s">
        <v>32</v>
      </c>
      <c r="H10209" s="10" t="s">
        <v>27</v>
      </c>
      <c r="I10209" s="10" t="s">
        <v>28</v>
      </c>
      <c r="O10209" s="10">
        <f t="shared" si="159"/>
        <v>1</v>
      </c>
    </row>
    <row r="10210" spans="2:15" x14ac:dyDescent="0.3">
      <c r="B10210" s="10">
        <v>2021</v>
      </c>
      <c r="C10210" s="10" t="s">
        <v>45</v>
      </c>
      <c r="D10210" s="10" t="s">
        <v>16</v>
      </c>
      <c r="E10210" s="10" t="s">
        <v>17</v>
      </c>
      <c r="F10210" s="10" t="s">
        <v>18</v>
      </c>
      <c r="G10210" s="10" t="s">
        <v>38</v>
      </c>
      <c r="H10210" s="10" t="s">
        <v>20</v>
      </c>
      <c r="I10210" s="10" t="s">
        <v>34</v>
      </c>
      <c r="O10210" s="10">
        <f t="shared" si="159"/>
        <v>1</v>
      </c>
    </row>
    <row r="10211" spans="2:15" x14ac:dyDescent="0.3">
      <c r="B10211" s="10">
        <v>2021</v>
      </c>
      <c r="C10211" s="10" t="s">
        <v>29</v>
      </c>
      <c r="D10211" s="10" t="s">
        <v>42</v>
      </c>
      <c r="E10211" s="10" t="s">
        <v>35</v>
      </c>
      <c r="F10211" s="10" t="s">
        <v>30</v>
      </c>
      <c r="G10211" s="10" t="s">
        <v>38</v>
      </c>
      <c r="H10211" s="10" t="s">
        <v>39</v>
      </c>
      <c r="I10211" s="10" t="s">
        <v>28</v>
      </c>
      <c r="O10211" s="10">
        <f t="shared" si="159"/>
        <v>1</v>
      </c>
    </row>
    <row r="10212" spans="2:15" x14ac:dyDescent="0.3">
      <c r="B10212" s="10">
        <v>2024</v>
      </c>
      <c r="C10212" s="10" t="s">
        <v>36</v>
      </c>
      <c r="D10212" s="10" t="s">
        <v>16</v>
      </c>
      <c r="E10212" s="10" t="s">
        <v>35</v>
      </c>
      <c r="F10212" s="10" t="s">
        <v>25</v>
      </c>
      <c r="G10212" s="10" t="s">
        <v>26</v>
      </c>
      <c r="H10212" s="10" t="s">
        <v>34</v>
      </c>
      <c r="I10212" s="10" t="s">
        <v>21</v>
      </c>
      <c r="O10212" s="10">
        <f t="shared" si="159"/>
        <v>1</v>
      </c>
    </row>
    <row r="10213" spans="2:15" x14ac:dyDescent="0.3">
      <c r="B10213" s="10">
        <v>2023</v>
      </c>
      <c r="C10213" s="10" t="s">
        <v>29</v>
      </c>
      <c r="D10213" s="10" t="s">
        <v>31</v>
      </c>
      <c r="E10213" s="10" t="s">
        <v>35</v>
      </c>
      <c r="F10213" s="10" t="s">
        <v>30</v>
      </c>
      <c r="G10213" s="10" t="s">
        <v>26</v>
      </c>
      <c r="H10213" s="10" t="s">
        <v>27</v>
      </c>
      <c r="I10213" s="10" t="s">
        <v>21</v>
      </c>
      <c r="O10213" s="10">
        <f t="shared" si="159"/>
        <v>1</v>
      </c>
    </row>
    <row r="10214" spans="2:15" x14ac:dyDescent="0.3">
      <c r="B10214" s="10">
        <v>2021</v>
      </c>
      <c r="C10214" s="10" t="s">
        <v>45</v>
      </c>
      <c r="D10214" s="10" t="s">
        <v>31</v>
      </c>
      <c r="E10214" s="10" t="s">
        <v>35</v>
      </c>
      <c r="F10214" s="10" t="s">
        <v>30</v>
      </c>
      <c r="G10214" s="10" t="s">
        <v>44</v>
      </c>
      <c r="H10214" s="10" t="s">
        <v>39</v>
      </c>
      <c r="I10214" s="10" t="s">
        <v>28</v>
      </c>
      <c r="O10214" s="10">
        <f t="shared" si="159"/>
        <v>1</v>
      </c>
    </row>
    <row r="10215" spans="2:15" x14ac:dyDescent="0.3">
      <c r="B10215" s="10">
        <v>2022</v>
      </c>
      <c r="C10215" s="10" t="s">
        <v>45</v>
      </c>
      <c r="D10215" s="10" t="s">
        <v>31</v>
      </c>
      <c r="E10215" s="10" t="s">
        <v>24</v>
      </c>
      <c r="F10215" s="10" t="s">
        <v>18</v>
      </c>
      <c r="G10215" s="10" t="s">
        <v>26</v>
      </c>
      <c r="H10215" s="10" t="s">
        <v>39</v>
      </c>
      <c r="I10215" s="10" t="s">
        <v>28</v>
      </c>
      <c r="O10215" s="10">
        <f t="shared" si="159"/>
        <v>1</v>
      </c>
    </row>
    <row r="10216" spans="2:15" x14ac:dyDescent="0.3">
      <c r="B10216" s="10">
        <v>2023</v>
      </c>
      <c r="C10216" s="10" t="s">
        <v>22</v>
      </c>
      <c r="D10216" s="10" t="s">
        <v>37</v>
      </c>
      <c r="E10216" s="10" t="s">
        <v>17</v>
      </c>
      <c r="F10216" s="10" t="s">
        <v>18</v>
      </c>
      <c r="G10216" s="10" t="s">
        <v>44</v>
      </c>
      <c r="H10216" s="10" t="s">
        <v>27</v>
      </c>
      <c r="I10216" s="10" t="s">
        <v>28</v>
      </c>
      <c r="O10216" s="10">
        <f t="shared" si="159"/>
        <v>1</v>
      </c>
    </row>
    <row r="10217" spans="2:15" x14ac:dyDescent="0.3">
      <c r="B10217" s="10">
        <v>2022</v>
      </c>
      <c r="C10217" s="10" t="s">
        <v>45</v>
      </c>
      <c r="D10217" s="10" t="s">
        <v>23</v>
      </c>
      <c r="E10217" s="10" t="s">
        <v>35</v>
      </c>
      <c r="F10217" s="10" t="s">
        <v>30</v>
      </c>
      <c r="G10217" s="10" t="s">
        <v>44</v>
      </c>
      <c r="H10217" s="10" t="s">
        <v>20</v>
      </c>
      <c r="I10217" s="10" t="s">
        <v>21</v>
      </c>
      <c r="O10217" s="10">
        <f t="shared" si="159"/>
        <v>1</v>
      </c>
    </row>
    <row r="10218" spans="2:15" x14ac:dyDescent="0.3">
      <c r="B10218" s="10">
        <v>2026</v>
      </c>
      <c r="C10218" s="10" t="s">
        <v>22</v>
      </c>
      <c r="D10218" s="10" t="s">
        <v>33</v>
      </c>
      <c r="E10218" s="10" t="s">
        <v>24</v>
      </c>
      <c r="F10218" s="10" t="s">
        <v>25</v>
      </c>
      <c r="G10218" s="10" t="s">
        <v>40</v>
      </c>
      <c r="H10218" s="10" t="s">
        <v>34</v>
      </c>
      <c r="I10218" s="10" t="s">
        <v>28</v>
      </c>
      <c r="O10218" s="10">
        <f t="shared" si="159"/>
        <v>1</v>
      </c>
    </row>
    <row r="10219" spans="2:15" x14ac:dyDescent="0.3">
      <c r="B10219" s="10">
        <v>2024</v>
      </c>
      <c r="C10219" s="10" t="s">
        <v>36</v>
      </c>
      <c r="D10219" s="10" t="s">
        <v>33</v>
      </c>
      <c r="E10219" s="10" t="s">
        <v>17</v>
      </c>
      <c r="F10219" s="10" t="s">
        <v>30</v>
      </c>
      <c r="G10219" s="10" t="s">
        <v>19</v>
      </c>
      <c r="H10219" s="10" t="s">
        <v>39</v>
      </c>
      <c r="I10219" s="10" t="s">
        <v>21</v>
      </c>
      <c r="O10219" s="10">
        <f t="shared" si="159"/>
        <v>1</v>
      </c>
    </row>
    <row r="10220" spans="2:15" x14ac:dyDescent="0.3">
      <c r="B10220" s="10">
        <v>2023</v>
      </c>
      <c r="C10220" s="10" t="s">
        <v>36</v>
      </c>
      <c r="D10220" s="10" t="s">
        <v>42</v>
      </c>
      <c r="E10220" s="10" t="s">
        <v>17</v>
      </c>
      <c r="F10220" s="10" t="s">
        <v>30</v>
      </c>
      <c r="G10220" s="10" t="s">
        <v>40</v>
      </c>
      <c r="H10220" s="10" t="s">
        <v>34</v>
      </c>
      <c r="I10220" s="10" t="s">
        <v>28</v>
      </c>
      <c r="O10220" s="10">
        <f t="shared" si="159"/>
        <v>1</v>
      </c>
    </row>
    <row r="10221" spans="2:15" x14ac:dyDescent="0.3">
      <c r="B10221" s="10">
        <v>2020</v>
      </c>
      <c r="C10221" s="10" t="s">
        <v>29</v>
      </c>
      <c r="D10221" s="10" t="s">
        <v>23</v>
      </c>
      <c r="E10221" s="10" t="s">
        <v>17</v>
      </c>
      <c r="F10221" s="10" t="s">
        <v>30</v>
      </c>
      <c r="G10221" s="10" t="s">
        <v>26</v>
      </c>
      <c r="H10221" s="10" t="s">
        <v>27</v>
      </c>
      <c r="I10221" s="10" t="s">
        <v>28</v>
      </c>
      <c r="O10221" s="10">
        <f t="shared" si="159"/>
        <v>1</v>
      </c>
    </row>
    <row r="10222" spans="2:15" x14ac:dyDescent="0.3">
      <c r="B10222" s="10">
        <v>2025</v>
      </c>
      <c r="C10222" s="10" t="s">
        <v>41</v>
      </c>
      <c r="D10222" s="10" t="s">
        <v>16</v>
      </c>
      <c r="E10222" s="10" t="s">
        <v>17</v>
      </c>
      <c r="F10222" s="10" t="s">
        <v>18</v>
      </c>
      <c r="G10222" s="10" t="s">
        <v>32</v>
      </c>
      <c r="H10222" s="10" t="s">
        <v>20</v>
      </c>
      <c r="I10222" s="10" t="s">
        <v>21</v>
      </c>
      <c r="O10222" s="10">
        <f t="shared" si="159"/>
        <v>1</v>
      </c>
    </row>
    <row r="10223" spans="2:15" x14ac:dyDescent="0.3">
      <c r="B10223" s="10">
        <v>2025</v>
      </c>
      <c r="C10223" s="10" t="s">
        <v>41</v>
      </c>
      <c r="D10223" s="10" t="s">
        <v>37</v>
      </c>
      <c r="E10223" s="10" t="s">
        <v>24</v>
      </c>
      <c r="F10223" s="10" t="s">
        <v>18</v>
      </c>
      <c r="G10223" s="10" t="s">
        <v>19</v>
      </c>
      <c r="H10223" s="10" t="s">
        <v>20</v>
      </c>
      <c r="I10223" s="10" t="s">
        <v>34</v>
      </c>
      <c r="O10223" s="10">
        <f t="shared" si="159"/>
        <v>1</v>
      </c>
    </row>
    <row r="10224" spans="2:15" x14ac:dyDescent="0.3">
      <c r="B10224" s="10">
        <v>2023</v>
      </c>
      <c r="C10224" s="10" t="s">
        <v>29</v>
      </c>
      <c r="D10224" s="10" t="s">
        <v>31</v>
      </c>
      <c r="E10224" s="10" t="s">
        <v>17</v>
      </c>
      <c r="F10224" s="10" t="s">
        <v>25</v>
      </c>
      <c r="G10224" s="10" t="s">
        <v>32</v>
      </c>
      <c r="H10224" s="10" t="s">
        <v>27</v>
      </c>
      <c r="I10224" s="10" t="s">
        <v>34</v>
      </c>
      <c r="O10224" s="10">
        <f t="shared" si="159"/>
        <v>1</v>
      </c>
    </row>
    <row r="10225" spans="2:15" x14ac:dyDescent="0.3">
      <c r="B10225" s="10">
        <v>2024</v>
      </c>
      <c r="C10225" s="10" t="s">
        <v>36</v>
      </c>
      <c r="D10225" s="10" t="s">
        <v>37</v>
      </c>
      <c r="E10225" s="10" t="s">
        <v>24</v>
      </c>
      <c r="F10225" s="10" t="s">
        <v>25</v>
      </c>
      <c r="G10225" s="10" t="s">
        <v>19</v>
      </c>
      <c r="H10225" s="10" t="s">
        <v>34</v>
      </c>
      <c r="I10225" s="10" t="s">
        <v>34</v>
      </c>
      <c r="O10225" s="10">
        <f t="shared" si="159"/>
        <v>1</v>
      </c>
    </row>
    <row r="10226" spans="2:15" x14ac:dyDescent="0.3">
      <c r="B10226" s="10">
        <v>2021</v>
      </c>
      <c r="C10226" s="10" t="s">
        <v>41</v>
      </c>
      <c r="D10226" s="10" t="s">
        <v>37</v>
      </c>
      <c r="E10226" s="10" t="s">
        <v>35</v>
      </c>
      <c r="F10226" s="10" t="s">
        <v>30</v>
      </c>
      <c r="G10226" s="10" t="s">
        <v>38</v>
      </c>
      <c r="H10226" s="10" t="s">
        <v>39</v>
      </c>
      <c r="I10226" s="10" t="s">
        <v>21</v>
      </c>
      <c r="O10226" s="10">
        <f t="shared" si="159"/>
        <v>1</v>
      </c>
    </row>
    <row r="10227" spans="2:15" x14ac:dyDescent="0.3">
      <c r="B10227" s="10">
        <v>2021</v>
      </c>
      <c r="C10227" s="10" t="s">
        <v>29</v>
      </c>
      <c r="D10227" s="10" t="s">
        <v>42</v>
      </c>
      <c r="E10227" s="10" t="s">
        <v>35</v>
      </c>
      <c r="F10227" s="10" t="s">
        <v>25</v>
      </c>
      <c r="G10227" s="10" t="s">
        <v>40</v>
      </c>
      <c r="H10227" s="10" t="s">
        <v>27</v>
      </c>
      <c r="I10227" s="10" t="s">
        <v>21</v>
      </c>
      <c r="O10227" s="10">
        <f t="shared" si="159"/>
        <v>1</v>
      </c>
    </row>
    <row r="10228" spans="2:15" x14ac:dyDescent="0.3">
      <c r="B10228" s="10">
        <v>2026</v>
      </c>
      <c r="C10228" s="10" t="s">
        <v>22</v>
      </c>
      <c r="D10228" s="10" t="s">
        <v>33</v>
      </c>
      <c r="E10228" s="10" t="s">
        <v>35</v>
      </c>
      <c r="F10228" s="10" t="s">
        <v>25</v>
      </c>
      <c r="G10228" s="10" t="s">
        <v>40</v>
      </c>
      <c r="H10228" s="10" t="s">
        <v>39</v>
      </c>
      <c r="I10228" s="10" t="s">
        <v>21</v>
      </c>
      <c r="O10228" s="10">
        <f t="shared" si="159"/>
        <v>1</v>
      </c>
    </row>
    <row r="10229" spans="2:15" x14ac:dyDescent="0.3">
      <c r="B10229" s="10">
        <v>2020</v>
      </c>
      <c r="C10229" s="10" t="s">
        <v>45</v>
      </c>
      <c r="D10229" s="10" t="s">
        <v>33</v>
      </c>
      <c r="E10229" s="10" t="s">
        <v>24</v>
      </c>
      <c r="F10229" s="10" t="s">
        <v>30</v>
      </c>
      <c r="G10229" s="10" t="s">
        <v>44</v>
      </c>
      <c r="H10229" s="10" t="s">
        <v>39</v>
      </c>
      <c r="I10229" s="10" t="s">
        <v>28</v>
      </c>
      <c r="O10229" s="10">
        <f t="shared" si="159"/>
        <v>1</v>
      </c>
    </row>
    <row r="10230" spans="2:15" x14ac:dyDescent="0.3">
      <c r="B10230" s="10">
        <v>2022</v>
      </c>
      <c r="C10230" s="10" t="s">
        <v>22</v>
      </c>
      <c r="D10230" s="10" t="s">
        <v>33</v>
      </c>
      <c r="E10230" s="10" t="s">
        <v>24</v>
      </c>
      <c r="F10230" s="10" t="s">
        <v>18</v>
      </c>
      <c r="G10230" s="10" t="s">
        <v>38</v>
      </c>
      <c r="H10230" s="10" t="s">
        <v>20</v>
      </c>
      <c r="I10230" s="10" t="s">
        <v>28</v>
      </c>
      <c r="O10230" s="10">
        <f t="shared" si="159"/>
        <v>1</v>
      </c>
    </row>
    <row r="10231" spans="2:15" x14ac:dyDescent="0.3">
      <c r="B10231" s="10">
        <v>2022</v>
      </c>
      <c r="C10231" s="10" t="s">
        <v>29</v>
      </c>
      <c r="D10231" s="10" t="s">
        <v>42</v>
      </c>
      <c r="E10231" s="10" t="s">
        <v>35</v>
      </c>
      <c r="F10231" s="10" t="s">
        <v>30</v>
      </c>
      <c r="G10231" s="10" t="s">
        <v>19</v>
      </c>
      <c r="H10231" s="10" t="s">
        <v>34</v>
      </c>
      <c r="I10231" s="10" t="s">
        <v>28</v>
      </c>
      <c r="O10231" s="10">
        <f t="shared" si="159"/>
        <v>1</v>
      </c>
    </row>
    <row r="10232" spans="2:15" x14ac:dyDescent="0.3">
      <c r="B10232" s="10">
        <v>2022</v>
      </c>
      <c r="C10232" s="10" t="s">
        <v>29</v>
      </c>
      <c r="D10232" s="10" t="s">
        <v>31</v>
      </c>
      <c r="E10232" s="10" t="s">
        <v>24</v>
      </c>
      <c r="F10232" s="10" t="s">
        <v>30</v>
      </c>
      <c r="G10232" s="10" t="s">
        <v>26</v>
      </c>
      <c r="H10232" s="10" t="s">
        <v>34</v>
      </c>
      <c r="I10232" s="10" t="s">
        <v>21</v>
      </c>
      <c r="O10232" s="10">
        <f t="shared" si="159"/>
        <v>1</v>
      </c>
    </row>
    <row r="10233" spans="2:15" x14ac:dyDescent="0.3">
      <c r="B10233" s="10">
        <v>2022</v>
      </c>
      <c r="C10233" s="10" t="s">
        <v>45</v>
      </c>
      <c r="D10233" s="10" t="s">
        <v>42</v>
      </c>
      <c r="E10233" s="10" t="s">
        <v>35</v>
      </c>
      <c r="F10233" s="10" t="s">
        <v>25</v>
      </c>
      <c r="G10233" s="10" t="s">
        <v>44</v>
      </c>
      <c r="H10233" s="10" t="s">
        <v>27</v>
      </c>
      <c r="I10233" s="10" t="s">
        <v>34</v>
      </c>
      <c r="O10233" s="10">
        <f t="shared" si="159"/>
        <v>1</v>
      </c>
    </row>
    <row r="10234" spans="2:15" x14ac:dyDescent="0.3">
      <c r="B10234" s="10">
        <v>2020</v>
      </c>
      <c r="C10234" s="10" t="s">
        <v>15</v>
      </c>
      <c r="D10234" s="10" t="s">
        <v>23</v>
      </c>
      <c r="E10234" s="10" t="s">
        <v>17</v>
      </c>
      <c r="F10234" s="10" t="s">
        <v>18</v>
      </c>
      <c r="G10234" s="10" t="s">
        <v>19</v>
      </c>
      <c r="H10234" s="10" t="s">
        <v>34</v>
      </c>
      <c r="I10234" s="10" t="s">
        <v>28</v>
      </c>
      <c r="O10234" s="10">
        <f t="shared" si="159"/>
        <v>1</v>
      </c>
    </row>
    <row r="10235" spans="2:15" x14ac:dyDescent="0.3">
      <c r="B10235" s="10">
        <v>2025</v>
      </c>
      <c r="C10235" s="10" t="s">
        <v>15</v>
      </c>
      <c r="D10235" s="10" t="s">
        <v>23</v>
      </c>
      <c r="E10235" s="10" t="s">
        <v>35</v>
      </c>
      <c r="F10235" s="10" t="s">
        <v>25</v>
      </c>
      <c r="G10235" s="10" t="s">
        <v>26</v>
      </c>
      <c r="H10235" s="10" t="s">
        <v>34</v>
      </c>
      <c r="I10235" s="10" t="s">
        <v>34</v>
      </c>
      <c r="O10235" s="10">
        <f t="shared" si="159"/>
        <v>1</v>
      </c>
    </row>
    <row r="10236" spans="2:15" x14ac:dyDescent="0.3">
      <c r="B10236" s="10">
        <v>2025</v>
      </c>
      <c r="C10236" s="10" t="s">
        <v>15</v>
      </c>
      <c r="D10236" s="10" t="s">
        <v>33</v>
      </c>
      <c r="E10236" s="10" t="s">
        <v>35</v>
      </c>
      <c r="F10236" s="10" t="s">
        <v>25</v>
      </c>
      <c r="G10236" s="10" t="s">
        <v>32</v>
      </c>
      <c r="H10236" s="10" t="s">
        <v>39</v>
      </c>
      <c r="I10236" s="10" t="s">
        <v>21</v>
      </c>
      <c r="O10236" s="10">
        <f t="shared" si="159"/>
        <v>1</v>
      </c>
    </row>
    <row r="10237" spans="2:15" x14ac:dyDescent="0.3">
      <c r="B10237" s="10">
        <v>2025</v>
      </c>
      <c r="C10237" s="10" t="s">
        <v>36</v>
      </c>
      <c r="D10237" s="10" t="s">
        <v>37</v>
      </c>
      <c r="E10237" s="10" t="s">
        <v>35</v>
      </c>
      <c r="F10237" s="10" t="s">
        <v>30</v>
      </c>
      <c r="G10237" s="10" t="s">
        <v>19</v>
      </c>
      <c r="H10237" s="10" t="s">
        <v>34</v>
      </c>
      <c r="I10237" s="10" t="s">
        <v>28</v>
      </c>
      <c r="O10237" s="10">
        <f t="shared" si="159"/>
        <v>1</v>
      </c>
    </row>
    <row r="10238" spans="2:15" x14ac:dyDescent="0.3">
      <c r="B10238" s="10">
        <v>2023</v>
      </c>
      <c r="C10238" s="10" t="s">
        <v>22</v>
      </c>
      <c r="D10238" s="10" t="s">
        <v>31</v>
      </c>
      <c r="E10238" s="10" t="s">
        <v>24</v>
      </c>
      <c r="F10238" s="10" t="s">
        <v>18</v>
      </c>
      <c r="G10238" s="10" t="s">
        <v>26</v>
      </c>
      <c r="H10238" s="10" t="s">
        <v>20</v>
      </c>
      <c r="I10238" s="10" t="s">
        <v>21</v>
      </c>
      <c r="O10238" s="10">
        <f t="shared" si="159"/>
        <v>1</v>
      </c>
    </row>
    <row r="10239" spans="2:15" x14ac:dyDescent="0.3">
      <c r="B10239" s="10">
        <v>2024</v>
      </c>
      <c r="C10239" s="10" t="s">
        <v>43</v>
      </c>
      <c r="D10239" s="10" t="s">
        <v>23</v>
      </c>
      <c r="E10239" s="10" t="s">
        <v>17</v>
      </c>
      <c r="F10239" s="10" t="s">
        <v>18</v>
      </c>
      <c r="G10239" s="10" t="s">
        <v>19</v>
      </c>
      <c r="H10239" s="10" t="s">
        <v>34</v>
      </c>
      <c r="I10239" s="10" t="s">
        <v>28</v>
      </c>
      <c r="O10239" s="10">
        <f t="shared" si="159"/>
        <v>1</v>
      </c>
    </row>
    <row r="10240" spans="2:15" x14ac:dyDescent="0.3">
      <c r="B10240" s="10">
        <v>2021</v>
      </c>
      <c r="C10240" s="10" t="s">
        <v>22</v>
      </c>
      <c r="D10240" s="10" t="s">
        <v>23</v>
      </c>
      <c r="E10240" s="10" t="s">
        <v>35</v>
      </c>
      <c r="F10240" s="10" t="s">
        <v>30</v>
      </c>
      <c r="G10240" s="10" t="s">
        <v>26</v>
      </c>
      <c r="H10240" s="10" t="s">
        <v>20</v>
      </c>
      <c r="I10240" s="10" t="s">
        <v>28</v>
      </c>
      <c r="O10240" s="10">
        <f t="shared" si="159"/>
        <v>1</v>
      </c>
    </row>
    <row r="10241" spans="2:15" x14ac:dyDescent="0.3">
      <c r="B10241" s="10">
        <v>2026</v>
      </c>
      <c r="C10241" s="10" t="s">
        <v>22</v>
      </c>
      <c r="D10241" s="10" t="s">
        <v>31</v>
      </c>
      <c r="E10241" s="10" t="s">
        <v>35</v>
      </c>
      <c r="F10241" s="10" t="s">
        <v>30</v>
      </c>
      <c r="G10241" s="10" t="s">
        <v>44</v>
      </c>
      <c r="H10241" s="10" t="s">
        <v>34</v>
      </c>
      <c r="I10241" s="10" t="s">
        <v>34</v>
      </c>
      <c r="O10241" s="10">
        <f t="shared" si="159"/>
        <v>1</v>
      </c>
    </row>
    <row r="10242" spans="2:15" x14ac:dyDescent="0.3">
      <c r="B10242" s="10">
        <v>2021</v>
      </c>
      <c r="C10242" s="10" t="s">
        <v>45</v>
      </c>
      <c r="D10242" s="10" t="s">
        <v>23</v>
      </c>
      <c r="E10242" s="10" t="s">
        <v>17</v>
      </c>
      <c r="F10242" s="10" t="s">
        <v>18</v>
      </c>
      <c r="G10242" s="10" t="s">
        <v>32</v>
      </c>
      <c r="H10242" s="10" t="s">
        <v>20</v>
      </c>
      <c r="I10242" s="10" t="s">
        <v>28</v>
      </c>
      <c r="O10242" s="10">
        <f t="shared" si="159"/>
        <v>1</v>
      </c>
    </row>
    <row r="10243" spans="2:15" x14ac:dyDescent="0.3">
      <c r="B10243" s="10">
        <v>2022</v>
      </c>
      <c r="C10243" s="10" t="s">
        <v>29</v>
      </c>
      <c r="D10243" s="10" t="s">
        <v>31</v>
      </c>
      <c r="E10243" s="10" t="s">
        <v>24</v>
      </c>
      <c r="F10243" s="10" t="s">
        <v>30</v>
      </c>
      <c r="G10243" s="10" t="s">
        <v>44</v>
      </c>
      <c r="H10243" s="10" t="s">
        <v>34</v>
      </c>
      <c r="I10243" s="10" t="s">
        <v>21</v>
      </c>
      <c r="O10243" s="10">
        <f t="shared" si="159"/>
        <v>1</v>
      </c>
    </row>
    <row r="10244" spans="2:15" x14ac:dyDescent="0.3">
      <c r="B10244" s="10">
        <v>2021</v>
      </c>
      <c r="C10244" s="10" t="s">
        <v>43</v>
      </c>
      <c r="D10244" s="10" t="s">
        <v>23</v>
      </c>
      <c r="E10244" s="10" t="s">
        <v>24</v>
      </c>
      <c r="F10244" s="10" t="s">
        <v>25</v>
      </c>
      <c r="G10244" s="10" t="s">
        <v>19</v>
      </c>
      <c r="H10244" s="10" t="s">
        <v>39</v>
      </c>
      <c r="I10244" s="10" t="s">
        <v>28</v>
      </c>
      <c r="O10244" s="10">
        <f t="shared" si="159"/>
        <v>1</v>
      </c>
    </row>
    <row r="10245" spans="2:15" x14ac:dyDescent="0.3">
      <c r="B10245" s="10">
        <v>2023</v>
      </c>
      <c r="C10245" s="10" t="s">
        <v>41</v>
      </c>
      <c r="D10245" s="10" t="s">
        <v>33</v>
      </c>
      <c r="E10245" s="10" t="s">
        <v>17</v>
      </c>
      <c r="F10245" s="10" t="s">
        <v>30</v>
      </c>
      <c r="G10245" s="10" t="s">
        <v>32</v>
      </c>
      <c r="H10245" s="10" t="s">
        <v>20</v>
      </c>
      <c r="I10245" s="10" t="s">
        <v>21</v>
      </c>
      <c r="O10245" s="10">
        <f t="shared" ref="O10245:O10308" si="160">SUBTOTAL(103,B10245)</f>
        <v>1</v>
      </c>
    </row>
    <row r="10246" spans="2:15" x14ac:dyDescent="0.3">
      <c r="B10246" s="10">
        <v>2024</v>
      </c>
      <c r="C10246" s="10" t="s">
        <v>36</v>
      </c>
      <c r="D10246" s="10" t="s">
        <v>31</v>
      </c>
      <c r="E10246" s="10" t="s">
        <v>17</v>
      </c>
      <c r="F10246" s="10" t="s">
        <v>18</v>
      </c>
      <c r="G10246" s="10" t="s">
        <v>38</v>
      </c>
      <c r="H10246" s="10" t="s">
        <v>34</v>
      </c>
      <c r="I10246" s="10" t="s">
        <v>34</v>
      </c>
      <c r="O10246" s="10">
        <f t="shared" si="160"/>
        <v>1</v>
      </c>
    </row>
    <row r="10247" spans="2:15" x14ac:dyDescent="0.3">
      <c r="B10247" s="10">
        <v>2024</v>
      </c>
      <c r="C10247" s="10" t="s">
        <v>15</v>
      </c>
      <c r="D10247" s="10" t="s">
        <v>31</v>
      </c>
      <c r="E10247" s="10" t="s">
        <v>35</v>
      </c>
      <c r="F10247" s="10" t="s">
        <v>25</v>
      </c>
      <c r="G10247" s="10" t="s">
        <v>40</v>
      </c>
      <c r="H10247" s="10" t="s">
        <v>20</v>
      </c>
      <c r="I10247" s="10" t="s">
        <v>28</v>
      </c>
      <c r="O10247" s="10">
        <f t="shared" si="160"/>
        <v>1</v>
      </c>
    </row>
    <row r="10248" spans="2:15" x14ac:dyDescent="0.3">
      <c r="B10248" s="10">
        <v>2022</v>
      </c>
      <c r="C10248" s="10" t="s">
        <v>36</v>
      </c>
      <c r="D10248" s="10" t="s">
        <v>37</v>
      </c>
      <c r="E10248" s="10" t="s">
        <v>17</v>
      </c>
      <c r="F10248" s="10" t="s">
        <v>25</v>
      </c>
      <c r="G10248" s="10" t="s">
        <v>26</v>
      </c>
      <c r="H10248" s="10" t="s">
        <v>39</v>
      </c>
      <c r="I10248" s="10" t="s">
        <v>28</v>
      </c>
      <c r="O10248" s="10">
        <f t="shared" si="160"/>
        <v>1</v>
      </c>
    </row>
    <row r="10249" spans="2:15" x14ac:dyDescent="0.3">
      <c r="B10249" s="10">
        <v>2020</v>
      </c>
      <c r="C10249" s="10" t="s">
        <v>43</v>
      </c>
      <c r="D10249" s="10" t="s">
        <v>23</v>
      </c>
      <c r="E10249" s="10" t="s">
        <v>35</v>
      </c>
      <c r="F10249" s="10" t="s">
        <v>18</v>
      </c>
      <c r="G10249" s="10" t="s">
        <v>32</v>
      </c>
      <c r="H10249" s="10" t="s">
        <v>39</v>
      </c>
      <c r="I10249" s="10" t="s">
        <v>21</v>
      </c>
      <c r="O10249" s="10">
        <f t="shared" si="160"/>
        <v>1</v>
      </c>
    </row>
    <row r="10250" spans="2:15" x14ac:dyDescent="0.3">
      <c r="B10250" s="10">
        <v>2026</v>
      </c>
      <c r="C10250" s="10" t="s">
        <v>15</v>
      </c>
      <c r="D10250" s="10" t="s">
        <v>23</v>
      </c>
      <c r="E10250" s="10" t="s">
        <v>17</v>
      </c>
      <c r="F10250" s="10" t="s">
        <v>25</v>
      </c>
      <c r="G10250" s="10" t="s">
        <v>40</v>
      </c>
      <c r="H10250" s="10" t="s">
        <v>39</v>
      </c>
      <c r="I10250" s="10" t="s">
        <v>21</v>
      </c>
      <c r="O10250" s="10">
        <f t="shared" si="160"/>
        <v>1</v>
      </c>
    </row>
    <row r="10251" spans="2:15" x14ac:dyDescent="0.3">
      <c r="B10251" s="10">
        <v>2024</v>
      </c>
      <c r="C10251" s="10" t="s">
        <v>41</v>
      </c>
      <c r="D10251" s="10" t="s">
        <v>23</v>
      </c>
      <c r="E10251" s="10" t="s">
        <v>17</v>
      </c>
      <c r="F10251" s="10" t="s">
        <v>18</v>
      </c>
      <c r="G10251" s="10" t="s">
        <v>26</v>
      </c>
      <c r="H10251" s="10" t="s">
        <v>39</v>
      </c>
      <c r="I10251" s="10" t="s">
        <v>21</v>
      </c>
      <c r="O10251" s="10">
        <f t="shared" si="160"/>
        <v>1</v>
      </c>
    </row>
    <row r="10252" spans="2:15" x14ac:dyDescent="0.3">
      <c r="B10252" s="10">
        <v>2024</v>
      </c>
      <c r="C10252" s="10" t="s">
        <v>15</v>
      </c>
      <c r="D10252" s="10" t="s">
        <v>23</v>
      </c>
      <c r="E10252" s="10" t="s">
        <v>17</v>
      </c>
      <c r="F10252" s="10" t="s">
        <v>18</v>
      </c>
      <c r="G10252" s="10" t="s">
        <v>32</v>
      </c>
      <c r="H10252" s="10" t="s">
        <v>34</v>
      </c>
      <c r="I10252" s="10" t="s">
        <v>28</v>
      </c>
      <c r="O10252" s="10">
        <f t="shared" si="160"/>
        <v>1</v>
      </c>
    </row>
    <row r="10253" spans="2:15" x14ac:dyDescent="0.3">
      <c r="B10253" s="10">
        <v>2023</v>
      </c>
      <c r="C10253" s="10" t="s">
        <v>15</v>
      </c>
      <c r="D10253" s="10" t="s">
        <v>23</v>
      </c>
      <c r="E10253" s="10" t="s">
        <v>24</v>
      </c>
      <c r="F10253" s="10" t="s">
        <v>25</v>
      </c>
      <c r="G10253" s="10" t="s">
        <v>26</v>
      </c>
      <c r="H10253" s="10" t="s">
        <v>34</v>
      </c>
      <c r="I10253" s="10" t="s">
        <v>28</v>
      </c>
      <c r="O10253" s="10">
        <f t="shared" si="160"/>
        <v>1</v>
      </c>
    </row>
    <row r="10254" spans="2:15" x14ac:dyDescent="0.3">
      <c r="B10254" s="10">
        <v>2023</v>
      </c>
      <c r="C10254" s="10" t="s">
        <v>29</v>
      </c>
      <c r="D10254" s="10" t="s">
        <v>16</v>
      </c>
      <c r="E10254" s="10" t="s">
        <v>24</v>
      </c>
      <c r="F10254" s="10" t="s">
        <v>25</v>
      </c>
      <c r="G10254" s="10" t="s">
        <v>44</v>
      </c>
      <c r="H10254" s="10" t="s">
        <v>34</v>
      </c>
      <c r="I10254" s="10" t="s">
        <v>34</v>
      </c>
      <c r="O10254" s="10">
        <f t="shared" si="160"/>
        <v>1</v>
      </c>
    </row>
    <row r="10255" spans="2:15" x14ac:dyDescent="0.3">
      <c r="B10255" s="10">
        <v>2020</v>
      </c>
      <c r="C10255" s="10" t="s">
        <v>15</v>
      </c>
      <c r="D10255" s="10" t="s">
        <v>42</v>
      </c>
      <c r="E10255" s="10" t="s">
        <v>35</v>
      </c>
      <c r="F10255" s="10" t="s">
        <v>25</v>
      </c>
      <c r="G10255" s="10" t="s">
        <v>40</v>
      </c>
      <c r="H10255" s="10" t="s">
        <v>39</v>
      </c>
      <c r="I10255" s="10" t="s">
        <v>28</v>
      </c>
      <c r="O10255" s="10">
        <f t="shared" si="160"/>
        <v>1</v>
      </c>
    </row>
    <row r="10256" spans="2:15" x14ac:dyDescent="0.3">
      <c r="B10256" s="10">
        <v>2021</v>
      </c>
      <c r="C10256" s="10" t="s">
        <v>41</v>
      </c>
      <c r="D10256" s="10" t="s">
        <v>23</v>
      </c>
      <c r="E10256" s="10" t="s">
        <v>17</v>
      </c>
      <c r="F10256" s="10" t="s">
        <v>30</v>
      </c>
      <c r="G10256" s="10" t="s">
        <v>19</v>
      </c>
      <c r="H10256" s="10" t="s">
        <v>27</v>
      </c>
      <c r="I10256" s="10" t="s">
        <v>28</v>
      </c>
      <c r="O10256" s="10">
        <f t="shared" si="160"/>
        <v>1</v>
      </c>
    </row>
    <row r="10257" spans="2:15" x14ac:dyDescent="0.3">
      <c r="B10257" s="10">
        <v>2021</v>
      </c>
      <c r="C10257" s="10" t="s">
        <v>22</v>
      </c>
      <c r="D10257" s="10" t="s">
        <v>31</v>
      </c>
      <c r="E10257" s="10" t="s">
        <v>17</v>
      </c>
      <c r="F10257" s="10" t="s">
        <v>30</v>
      </c>
      <c r="G10257" s="10" t="s">
        <v>26</v>
      </c>
      <c r="H10257" s="10" t="s">
        <v>34</v>
      </c>
      <c r="I10257" s="10" t="s">
        <v>34</v>
      </c>
      <c r="O10257" s="10">
        <f t="shared" si="160"/>
        <v>1</v>
      </c>
    </row>
    <row r="10258" spans="2:15" x14ac:dyDescent="0.3">
      <c r="B10258" s="10">
        <v>2025</v>
      </c>
      <c r="C10258" s="10" t="s">
        <v>41</v>
      </c>
      <c r="D10258" s="10" t="s">
        <v>31</v>
      </c>
      <c r="E10258" s="10" t="s">
        <v>17</v>
      </c>
      <c r="F10258" s="10" t="s">
        <v>18</v>
      </c>
      <c r="G10258" s="10" t="s">
        <v>19</v>
      </c>
      <c r="H10258" s="10" t="s">
        <v>20</v>
      </c>
      <c r="I10258" s="10" t="s">
        <v>21</v>
      </c>
      <c r="O10258" s="10">
        <f t="shared" si="160"/>
        <v>1</v>
      </c>
    </row>
    <row r="10259" spans="2:15" x14ac:dyDescent="0.3">
      <c r="B10259" s="10">
        <v>2020</v>
      </c>
      <c r="C10259" s="10" t="s">
        <v>15</v>
      </c>
      <c r="D10259" s="10" t="s">
        <v>16</v>
      </c>
      <c r="E10259" s="10" t="s">
        <v>24</v>
      </c>
      <c r="F10259" s="10" t="s">
        <v>18</v>
      </c>
      <c r="G10259" s="10" t="s">
        <v>40</v>
      </c>
      <c r="H10259" s="10" t="s">
        <v>39</v>
      </c>
      <c r="I10259" s="10" t="s">
        <v>28</v>
      </c>
      <c r="O10259" s="10">
        <f t="shared" si="160"/>
        <v>1</v>
      </c>
    </row>
    <row r="10260" spans="2:15" x14ac:dyDescent="0.3">
      <c r="B10260" s="10">
        <v>2026</v>
      </c>
      <c r="C10260" s="10" t="s">
        <v>41</v>
      </c>
      <c r="D10260" s="10" t="s">
        <v>16</v>
      </c>
      <c r="E10260" s="10" t="s">
        <v>17</v>
      </c>
      <c r="F10260" s="10" t="s">
        <v>30</v>
      </c>
      <c r="G10260" s="10" t="s">
        <v>40</v>
      </c>
      <c r="H10260" s="10" t="s">
        <v>34</v>
      </c>
      <c r="I10260" s="10" t="s">
        <v>34</v>
      </c>
      <c r="O10260" s="10">
        <f t="shared" si="160"/>
        <v>1</v>
      </c>
    </row>
    <row r="10261" spans="2:15" x14ac:dyDescent="0.3">
      <c r="B10261" s="10">
        <v>2025</v>
      </c>
      <c r="C10261" s="10" t="s">
        <v>41</v>
      </c>
      <c r="D10261" s="10" t="s">
        <v>16</v>
      </c>
      <c r="E10261" s="10" t="s">
        <v>35</v>
      </c>
      <c r="F10261" s="10" t="s">
        <v>30</v>
      </c>
      <c r="G10261" s="10" t="s">
        <v>44</v>
      </c>
      <c r="H10261" s="10" t="s">
        <v>20</v>
      </c>
      <c r="I10261" s="10" t="s">
        <v>34</v>
      </c>
      <c r="O10261" s="10">
        <f t="shared" si="160"/>
        <v>1</v>
      </c>
    </row>
    <row r="10262" spans="2:15" x14ac:dyDescent="0.3">
      <c r="B10262" s="10">
        <v>2021</v>
      </c>
      <c r="C10262" s="10" t="s">
        <v>15</v>
      </c>
      <c r="D10262" s="10" t="s">
        <v>16</v>
      </c>
      <c r="E10262" s="10" t="s">
        <v>17</v>
      </c>
      <c r="F10262" s="10" t="s">
        <v>18</v>
      </c>
      <c r="G10262" s="10" t="s">
        <v>44</v>
      </c>
      <c r="H10262" s="10" t="s">
        <v>27</v>
      </c>
      <c r="I10262" s="10" t="s">
        <v>21</v>
      </c>
      <c r="O10262" s="10">
        <f t="shared" si="160"/>
        <v>1</v>
      </c>
    </row>
    <row r="10263" spans="2:15" x14ac:dyDescent="0.3">
      <c r="B10263" s="10">
        <v>2020</v>
      </c>
      <c r="C10263" s="10" t="s">
        <v>45</v>
      </c>
      <c r="D10263" s="10" t="s">
        <v>42</v>
      </c>
      <c r="E10263" s="10" t="s">
        <v>17</v>
      </c>
      <c r="F10263" s="10" t="s">
        <v>30</v>
      </c>
      <c r="G10263" s="10" t="s">
        <v>19</v>
      </c>
      <c r="H10263" s="10" t="s">
        <v>27</v>
      </c>
      <c r="I10263" s="10" t="s">
        <v>28</v>
      </c>
      <c r="O10263" s="10">
        <f t="shared" si="160"/>
        <v>1</v>
      </c>
    </row>
    <row r="10264" spans="2:15" x14ac:dyDescent="0.3">
      <c r="B10264" s="10">
        <v>2026</v>
      </c>
      <c r="C10264" s="10" t="s">
        <v>45</v>
      </c>
      <c r="D10264" s="10" t="s">
        <v>33</v>
      </c>
      <c r="E10264" s="10" t="s">
        <v>24</v>
      </c>
      <c r="F10264" s="10" t="s">
        <v>18</v>
      </c>
      <c r="G10264" s="10" t="s">
        <v>19</v>
      </c>
      <c r="H10264" s="10" t="s">
        <v>34</v>
      </c>
      <c r="I10264" s="10" t="s">
        <v>21</v>
      </c>
      <c r="O10264" s="10">
        <f t="shared" si="160"/>
        <v>1</v>
      </c>
    </row>
    <row r="10265" spans="2:15" x14ac:dyDescent="0.3">
      <c r="B10265" s="10">
        <v>2026</v>
      </c>
      <c r="C10265" s="10" t="s">
        <v>15</v>
      </c>
      <c r="D10265" s="10" t="s">
        <v>42</v>
      </c>
      <c r="E10265" s="10" t="s">
        <v>35</v>
      </c>
      <c r="F10265" s="10" t="s">
        <v>18</v>
      </c>
      <c r="G10265" s="10" t="s">
        <v>38</v>
      </c>
      <c r="H10265" s="10" t="s">
        <v>27</v>
      </c>
      <c r="I10265" s="10" t="s">
        <v>28</v>
      </c>
      <c r="O10265" s="10">
        <f t="shared" si="160"/>
        <v>1</v>
      </c>
    </row>
    <row r="10266" spans="2:15" x14ac:dyDescent="0.3">
      <c r="B10266" s="10">
        <v>2021</v>
      </c>
      <c r="C10266" s="10" t="s">
        <v>22</v>
      </c>
      <c r="D10266" s="10" t="s">
        <v>31</v>
      </c>
      <c r="E10266" s="10" t="s">
        <v>17</v>
      </c>
      <c r="F10266" s="10" t="s">
        <v>30</v>
      </c>
      <c r="G10266" s="10" t="s">
        <v>19</v>
      </c>
      <c r="H10266" s="10" t="s">
        <v>27</v>
      </c>
      <c r="I10266" s="10" t="s">
        <v>28</v>
      </c>
      <c r="O10266" s="10">
        <f t="shared" si="160"/>
        <v>1</v>
      </c>
    </row>
    <row r="10267" spans="2:15" x14ac:dyDescent="0.3">
      <c r="B10267" s="10">
        <v>2024</v>
      </c>
      <c r="C10267" s="10" t="s">
        <v>22</v>
      </c>
      <c r="D10267" s="10" t="s">
        <v>33</v>
      </c>
      <c r="E10267" s="10" t="s">
        <v>24</v>
      </c>
      <c r="F10267" s="10" t="s">
        <v>25</v>
      </c>
      <c r="G10267" s="10" t="s">
        <v>38</v>
      </c>
      <c r="H10267" s="10" t="s">
        <v>20</v>
      </c>
      <c r="I10267" s="10" t="s">
        <v>34</v>
      </c>
      <c r="O10267" s="10">
        <f t="shared" si="160"/>
        <v>1</v>
      </c>
    </row>
    <row r="10268" spans="2:15" x14ac:dyDescent="0.3">
      <c r="B10268" s="10">
        <v>2021</v>
      </c>
      <c r="C10268" s="10" t="s">
        <v>22</v>
      </c>
      <c r="D10268" s="10" t="s">
        <v>33</v>
      </c>
      <c r="E10268" s="10" t="s">
        <v>35</v>
      </c>
      <c r="F10268" s="10" t="s">
        <v>18</v>
      </c>
      <c r="G10268" s="10" t="s">
        <v>26</v>
      </c>
      <c r="H10268" s="10" t="s">
        <v>39</v>
      </c>
      <c r="I10268" s="10" t="s">
        <v>28</v>
      </c>
      <c r="O10268" s="10">
        <f t="shared" si="160"/>
        <v>1</v>
      </c>
    </row>
    <row r="10269" spans="2:15" x14ac:dyDescent="0.3">
      <c r="B10269" s="10">
        <v>2021</v>
      </c>
      <c r="C10269" s="10" t="s">
        <v>15</v>
      </c>
      <c r="D10269" s="10" t="s">
        <v>16</v>
      </c>
      <c r="E10269" s="10" t="s">
        <v>35</v>
      </c>
      <c r="F10269" s="10" t="s">
        <v>30</v>
      </c>
      <c r="G10269" s="10" t="s">
        <v>40</v>
      </c>
      <c r="H10269" s="10" t="s">
        <v>34</v>
      </c>
      <c r="I10269" s="10" t="s">
        <v>28</v>
      </c>
      <c r="O10269" s="10">
        <f t="shared" si="160"/>
        <v>1</v>
      </c>
    </row>
    <row r="10270" spans="2:15" x14ac:dyDescent="0.3">
      <c r="B10270" s="10">
        <v>2022</v>
      </c>
      <c r="C10270" s="10" t="s">
        <v>41</v>
      </c>
      <c r="D10270" s="10" t="s">
        <v>33</v>
      </c>
      <c r="E10270" s="10" t="s">
        <v>35</v>
      </c>
      <c r="F10270" s="10" t="s">
        <v>25</v>
      </c>
      <c r="G10270" s="10" t="s">
        <v>44</v>
      </c>
      <c r="H10270" s="10" t="s">
        <v>34</v>
      </c>
      <c r="I10270" s="10" t="s">
        <v>21</v>
      </c>
      <c r="O10270" s="10">
        <f t="shared" si="160"/>
        <v>1</v>
      </c>
    </row>
    <row r="10271" spans="2:15" x14ac:dyDescent="0.3">
      <c r="B10271" s="10">
        <v>2025</v>
      </c>
      <c r="C10271" s="10" t="s">
        <v>41</v>
      </c>
      <c r="D10271" s="10" t="s">
        <v>16</v>
      </c>
      <c r="E10271" s="10" t="s">
        <v>17</v>
      </c>
      <c r="F10271" s="10" t="s">
        <v>18</v>
      </c>
      <c r="G10271" s="10" t="s">
        <v>32</v>
      </c>
      <c r="H10271" s="10" t="s">
        <v>34</v>
      </c>
      <c r="I10271" s="10" t="s">
        <v>28</v>
      </c>
      <c r="O10271" s="10">
        <f t="shared" si="160"/>
        <v>1</v>
      </c>
    </row>
    <row r="10272" spans="2:15" x14ac:dyDescent="0.3">
      <c r="B10272" s="10">
        <v>2026</v>
      </c>
      <c r="C10272" s="10" t="s">
        <v>43</v>
      </c>
      <c r="D10272" s="10" t="s">
        <v>31</v>
      </c>
      <c r="E10272" s="10" t="s">
        <v>24</v>
      </c>
      <c r="F10272" s="10" t="s">
        <v>30</v>
      </c>
      <c r="G10272" s="10" t="s">
        <v>44</v>
      </c>
      <c r="H10272" s="10" t="s">
        <v>27</v>
      </c>
      <c r="I10272" s="10" t="s">
        <v>34</v>
      </c>
      <c r="O10272" s="10">
        <f t="shared" si="160"/>
        <v>1</v>
      </c>
    </row>
    <row r="10273" spans="2:15" x14ac:dyDescent="0.3">
      <c r="B10273" s="10">
        <v>2024</v>
      </c>
      <c r="C10273" s="10" t="s">
        <v>45</v>
      </c>
      <c r="D10273" s="10" t="s">
        <v>16</v>
      </c>
      <c r="E10273" s="10" t="s">
        <v>17</v>
      </c>
      <c r="F10273" s="10" t="s">
        <v>25</v>
      </c>
      <c r="G10273" s="10" t="s">
        <v>38</v>
      </c>
      <c r="H10273" s="10" t="s">
        <v>39</v>
      </c>
      <c r="I10273" s="10" t="s">
        <v>28</v>
      </c>
      <c r="O10273" s="10">
        <f t="shared" si="160"/>
        <v>1</v>
      </c>
    </row>
    <row r="10274" spans="2:15" x14ac:dyDescent="0.3">
      <c r="B10274" s="10">
        <v>2021</v>
      </c>
      <c r="C10274" s="10" t="s">
        <v>22</v>
      </c>
      <c r="D10274" s="10" t="s">
        <v>33</v>
      </c>
      <c r="E10274" s="10" t="s">
        <v>35</v>
      </c>
      <c r="F10274" s="10" t="s">
        <v>25</v>
      </c>
      <c r="G10274" s="10" t="s">
        <v>38</v>
      </c>
      <c r="H10274" s="10" t="s">
        <v>20</v>
      </c>
      <c r="I10274" s="10" t="s">
        <v>28</v>
      </c>
      <c r="O10274" s="10">
        <f t="shared" si="160"/>
        <v>1</v>
      </c>
    </row>
    <row r="10275" spans="2:15" x14ac:dyDescent="0.3">
      <c r="B10275" s="10">
        <v>2026</v>
      </c>
      <c r="C10275" s="10" t="s">
        <v>15</v>
      </c>
      <c r="D10275" s="10" t="s">
        <v>16</v>
      </c>
      <c r="E10275" s="10" t="s">
        <v>17</v>
      </c>
      <c r="F10275" s="10" t="s">
        <v>30</v>
      </c>
      <c r="G10275" s="10" t="s">
        <v>38</v>
      </c>
      <c r="H10275" s="10" t="s">
        <v>34</v>
      </c>
      <c r="I10275" s="10" t="s">
        <v>34</v>
      </c>
      <c r="O10275" s="10">
        <f t="shared" si="160"/>
        <v>1</v>
      </c>
    </row>
    <row r="10276" spans="2:15" x14ac:dyDescent="0.3">
      <c r="B10276" s="10">
        <v>2025</v>
      </c>
      <c r="C10276" s="10" t="s">
        <v>45</v>
      </c>
      <c r="D10276" s="10" t="s">
        <v>33</v>
      </c>
      <c r="E10276" s="10" t="s">
        <v>35</v>
      </c>
      <c r="F10276" s="10" t="s">
        <v>30</v>
      </c>
      <c r="G10276" s="10" t="s">
        <v>32</v>
      </c>
      <c r="H10276" s="10" t="s">
        <v>20</v>
      </c>
      <c r="I10276" s="10" t="s">
        <v>21</v>
      </c>
      <c r="O10276" s="10">
        <f t="shared" si="160"/>
        <v>1</v>
      </c>
    </row>
    <row r="10277" spans="2:15" x14ac:dyDescent="0.3">
      <c r="B10277" s="10">
        <v>2020</v>
      </c>
      <c r="C10277" s="10" t="s">
        <v>45</v>
      </c>
      <c r="D10277" s="10" t="s">
        <v>42</v>
      </c>
      <c r="E10277" s="10" t="s">
        <v>35</v>
      </c>
      <c r="F10277" s="10" t="s">
        <v>18</v>
      </c>
      <c r="G10277" s="10" t="s">
        <v>26</v>
      </c>
      <c r="H10277" s="10" t="s">
        <v>20</v>
      </c>
      <c r="I10277" s="10" t="s">
        <v>28</v>
      </c>
      <c r="O10277" s="10">
        <f t="shared" si="160"/>
        <v>1</v>
      </c>
    </row>
    <row r="10278" spans="2:15" x14ac:dyDescent="0.3">
      <c r="B10278" s="10">
        <v>2025</v>
      </c>
      <c r="C10278" s="10" t="s">
        <v>36</v>
      </c>
      <c r="D10278" s="10" t="s">
        <v>33</v>
      </c>
      <c r="E10278" s="10" t="s">
        <v>35</v>
      </c>
      <c r="F10278" s="10" t="s">
        <v>30</v>
      </c>
      <c r="G10278" s="10" t="s">
        <v>40</v>
      </c>
      <c r="H10278" s="10" t="s">
        <v>34</v>
      </c>
      <c r="I10278" s="10" t="s">
        <v>28</v>
      </c>
      <c r="O10278" s="10">
        <f t="shared" si="160"/>
        <v>1</v>
      </c>
    </row>
    <row r="10279" spans="2:15" x14ac:dyDescent="0.3">
      <c r="B10279" s="10">
        <v>2023</v>
      </c>
      <c r="C10279" s="10" t="s">
        <v>43</v>
      </c>
      <c r="D10279" s="10" t="s">
        <v>16</v>
      </c>
      <c r="E10279" s="10" t="s">
        <v>24</v>
      </c>
      <c r="F10279" s="10" t="s">
        <v>25</v>
      </c>
      <c r="G10279" s="10" t="s">
        <v>26</v>
      </c>
      <c r="H10279" s="10" t="s">
        <v>20</v>
      </c>
      <c r="I10279" s="10" t="s">
        <v>28</v>
      </c>
      <c r="O10279" s="10">
        <f t="shared" si="160"/>
        <v>1</v>
      </c>
    </row>
    <row r="10280" spans="2:15" x14ac:dyDescent="0.3">
      <c r="B10280" s="10">
        <v>2026</v>
      </c>
      <c r="C10280" s="10" t="s">
        <v>43</v>
      </c>
      <c r="D10280" s="10" t="s">
        <v>42</v>
      </c>
      <c r="E10280" s="10" t="s">
        <v>17</v>
      </c>
      <c r="F10280" s="10" t="s">
        <v>30</v>
      </c>
      <c r="G10280" s="10" t="s">
        <v>38</v>
      </c>
      <c r="H10280" s="10" t="s">
        <v>39</v>
      </c>
      <c r="I10280" s="10" t="s">
        <v>28</v>
      </c>
      <c r="O10280" s="10">
        <f t="shared" si="160"/>
        <v>1</v>
      </c>
    </row>
    <row r="10281" spans="2:15" x14ac:dyDescent="0.3">
      <c r="B10281" s="10">
        <v>2022</v>
      </c>
      <c r="C10281" s="10" t="s">
        <v>22</v>
      </c>
      <c r="D10281" s="10" t="s">
        <v>16</v>
      </c>
      <c r="E10281" s="10" t="s">
        <v>35</v>
      </c>
      <c r="F10281" s="10" t="s">
        <v>30</v>
      </c>
      <c r="G10281" s="10" t="s">
        <v>32</v>
      </c>
      <c r="H10281" s="10" t="s">
        <v>20</v>
      </c>
      <c r="I10281" s="10" t="s">
        <v>28</v>
      </c>
      <c r="O10281" s="10">
        <f t="shared" si="160"/>
        <v>1</v>
      </c>
    </row>
    <row r="10282" spans="2:15" x14ac:dyDescent="0.3">
      <c r="B10282" s="10">
        <v>2021</v>
      </c>
      <c r="C10282" s="10" t="s">
        <v>45</v>
      </c>
      <c r="D10282" s="10" t="s">
        <v>33</v>
      </c>
      <c r="E10282" s="10" t="s">
        <v>24</v>
      </c>
      <c r="F10282" s="10" t="s">
        <v>25</v>
      </c>
      <c r="G10282" s="10" t="s">
        <v>38</v>
      </c>
      <c r="H10282" s="10" t="s">
        <v>34</v>
      </c>
      <c r="I10282" s="10" t="s">
        <v>21</v>
      </c>
      <c r="O10282" s="10">
        <f t="shared" si="160"/>
        <v>1</v>
      </c>
    </row>
    <row r="10283" spans="2:15" x14ac:dyDescent="0.3">
      <c r="B10283" s="10">
        <v>2021</v>
      </c>
      <c r="C10283" s="10" t="s">
        <v>45</v>
      </c>
      <c r="D10283" s="10" t="s">
        <v>16</v>
      </c>
      <c r="E10283" s="10" t="s">
        <v>17</v>
      </c>
      <c r="F10283" s="10" t="s">
        <v>18</v>
      </c>
      <c r="G10283" s="10" t="s">
        <v>26</v>
      </c>
      <c r="H10283" s="10" t="s">
        <v>39</v>
      </c>
      <c r="I10283" s="10" t="s">
        <v>28</v>
      </c>
      <c r="O10283" s="10">
        <f t="shared" si="160"/>
        <v>1</v>
      </c>
    </row>
    <row r="10284" spans="2:15" x14ac:dyDescent="0.3">
      <c r="B10284" s="10">
        <v>2025</v>
      </c>
      <c r="C10284" s="10" t="s">
        <v>15</v>
      </c>
      <c r="D10284" s="10" t="s">
        <v>42</v>
      </c>
      <c r="E10284" s="10" t="s">
        <v>17</v>
      </c>
      <c r="F10284" s="10" t="s">
        <v>25</v>
      </c>
      <c r="G10284" s="10" t="s">
        <v>32</v>
      </c>
      <c r="H10284" s="10" t="s">
        <v>27</v>
      </c>
      <c r="I10284" s="10" t="s">
        <v>34</v>
      </c>
      <c r="O10284" s="10">
        <f t="shared" si="160"/>
        <v>1</v>
      </c>
    </row>
    <row r="10285" spans="2:15" x14ac:dyDescent="0.3">
      <c r="B10285" s="10">
        <v>2025</v>
      </c>
      <c r="C10285" s="10" t="s">
        <v>45</v>
      </c>
      <c r="D10285" s="10" t="s">
        <v>31</v>
      </c>
      <c r="E10285" s="10" t="s">
        <v>17</v>
      </c>
      <c r="F10285" s="10" t="s">
        <v>30</v>
      </c>
      <c r="G10285" s="10" t="s">
        <v>19</v>
      </c>
      <c r="H10285" s="10" t="s">
        <v>27</v>
      </c>
      <c r="I10285" s="10" t="s">
        <v>28</v>
      </c>
      <c r="O10285" s="10">
        <f t="shared" si="160"/>
        <v>1</v>
      </c>
    </row>
    <row r="10286" spans="2:15" x14ac:dyDescent="0.3">
      <c r="B10286" s="10">
        <v>2024</v>
      </c>
      <c r="C10286" s="10" t="s">
        <v>41</v>
      </c>
      <c r="D10286" s="10" t="s">
        <v>16</v>
      </c>
      <c r="E10286" s="10" t="s">
        <v>24</v>
      </c>
      <c r="F10286" s="10" t="s">
        <v>30</v>
      </c>
      <c r="G10286" s="10" t="s">
        <v>44</v>
      </c>
      <c r="H10286" s="10" t="s">
        <v>20</v>
      </c>
      <c r="I10286" s="10" t="s">
        <v>28</v>
      </c>
      <c r="O10286" s="10">
        <f t="shared" si="160"/>
        <v>1</v>
      </c>
    </row>
    <row r="10287" spans="2:15" x14ac:dyDescent="0.3">
      <c r="B10287" s="10">
        <v>2020</v>
      </c>
      <c r="C10287" s="10" t="s">
        <v>29</v>
      </c>
      <c r="D10287" s="10" t="s">
        <v>16</v>
      </c>
      <c r="E10287" s="10" t="s">
        <v>17</v>
      </c>
      <c r="F10287" s="10" t="s">
        <v>25</v>
      </c>
      <c r="G10287" s="10" t="s">
        <v>38</v>
      </c>
      <c r="H10287" s="10" t="s">
        <v>20</v>
      </c>
      <c r="I10287" s="10" t="s">
        <v>34</v>
      </c>
      <c r="O10287" s="10">
        <f t="shared" si="160"/>
        <v>1</v>
      </c>
    </row>
    <row r="10288" spans="2:15" x14ac:dyDescent="0.3">
      <c r="B10288" s="10">
        <v>2023</v>
      </c>
      <c r="C10288" s="10" t="s">
        <v>45</v>
      </c>
      <c r="D10288" s="10" t="s">
        <v>31</v>
      </c>
      <c r="E10288" s="10" t="s">
        <v>35</v>
      </c>
      <c r="F10288" s="10" t="s">
        <v>18</v>
      </c>
      <c r="G10288" s="10" t="s">
        <v>19</v>
      </c>
      <c r="H10288" s="10" t="s">
        <v>27</v>
      </c>
      <c r="I10288" s="10" t="s">
        <v>21</v>
      </c>
      <c r="O10288" s="10">
        <f t="shared" si="160"/>
        <v>1</v>
      </c>
    </row>
    <row r="10289" spans="2:15" x14ac:dyDescent="0.3">
      <c r="B10289" s="10">
        <v>2022</v>
      </c>
      <c r="C10289" s="10" t="s">
        <v>45</v>
      </c>
      <c r="D10289" s="10" t="s">
        <v>31</v>
      </c>
      <c r="E10289" s="10" t="s">
        <v>24</v>
      </c>
      <c r="F10289" s="10" t="s">
        <v>25</v>
      </c>
      <c r="G10289" s="10" t="s">
        <v>44</v>
      </c>
      <c r="H10289" s="10" t="s">
        <v>39</v>
      </c>
      <c r="I10289" s="10" t="s">
        <v>34</v>
      </c>
      <c r="O10289" s="10">
        <f t="shared" si="160"/>
        <v>1</v>
      </c>
    </row>
    <row r="10290" spans="2:15" x14ac:dyDescent="0.3">
      <c r="B10290" s="10">
        <v>2023</v>
      </c>
      <c r="C10290" s="10" t="s">
        <v>36</v>
      </c>
      <c r="D10290" s="10" t="s">
        <v>33</v>
      </c>
      <c r="E10290" s="10" t="s">
        <v>35</v>
      </c>
      <c r="F10290" s="10" t="s">
        <v>18</v>
      </c>
      <c r="G10290" s="10" t="s">
        <v>40</v>
      </c>
      <c r="H10290" s="10" t="s">
        <v>20</v>
      </c>
      <c r="I10290" s="10" t="s">
        <v>28</v>
      </c>
      <c r="O10290" s="10">
        <f t="shared" si="160"/>
        <v>1</v>
      </c>
    </row>
    <row r="10291" spans="2:15" x14ac:dyDescent="0.3">
      <c r="B10291" s="10">
        <v>2025</v>
      </c>
      <c r="C10291" s="10" t="s">
        <v>43</v>
      </c>
      <c r="D10291" s="10" t="s">
        <v>31</v>
      </c>
      <c r="E10291" s="10" t="s">
        <v>35</v>
      </c>
      <c r="F10291" s="10" t="s">
        <v>25</v>
      </c>
      <c r="G10291" s="10" t="s">
        <v>19</v>
      </c>
      <c r="H10291" s="10" t="s">
        <v>27</v>
      </c>
      <c r="I10291" s="10" t="s">
        <v>21</v>
      </c>
      <c r="O10291" s="10">
        <f t="shared" si="160"/>
        <v>1</v>
      </c>
    </row>
    <row r="10292" spans="2:15" x14ac:dyDescent="0.3">
      <c r="B10292" s="10">
        <v>2022</v>
      </c>
      <c r="C10292" s="10" t="s">
        <v>29</v>
      </c>
      <c r="D10292" s="10" t="s">
        <v>23</v>
      </c>
      <c r="E10292" s="10" t="s">
        <v>35</v>
      </c>
      <c r="F10292" s="10" t="s">
        <v>30</v>
      </c>
      <c r="G10292" s="10" t="s">
        <v>40</v>
      </c>
      <c r="H10292" s="10" t="s">
        <v>27</v>
      </c>
      <c r="I10292" s="10" t="s">
        <v>34</v>
      </c>
      <c r="O10292" s="10">
        <f t="shared" si="160"/>
        <v>1</v>
      </c>
    </row>
    <row r="10293" spans="2:15" x14ac:dyDescent="0.3">
      <c r="B10293" s="10">
        <v>2022</v>
      </c>
      <c r="C10293" s="10" t="s">
        <v>22</v>
      </c>
      <c r="D10293" s="10" t="s">
        <v>37</v>
      </c>
      <c r="E10293" s="10" t="s">
        <v>24</v>
      </c>
      <c r="F10293" s="10" t="s">
        <v>30</v>
      </c>
      <c r="G10293" s="10" t="s">
        <v>40</v>
      </c>
      <c r="H10293" s="10" t="s">
        <v>20</v>
      </c>
      <c r="I10293" s="10" t="s">
        <v>28</v>
      </c>
      <c r="O10293" s="10">
        <f t="shared" si="160"/>
        <v>1</v>
      </c>
    </row>
    <row r="10294" spans="2:15" x14ac:dyDescent="0.3">
      <c r="B10294" s="10">
        <v>2026</v>
      </c>
      <c r="C10294" s="10" t="s">
        <v>45</v>
      </c>
      <c r="D10294" s="10" t="s">
        <v>31</v>
      </c>
      <c r="E10294" s="10" t="s">
        <v>17</v>
      </c>
      <c r="F10294" s="10" t="s">
        <v>25</v>
      </c>
      <c r="G10294" s="10" t="s">
        <v>32</v>
      </c>
      <c r="H10294" s="10" t="s">
        <v>27</v>
      </c>
      <c r="I10294" s="10" t="s">
        <v>28</v>
      </c>
      <c r="O10294" s="10">
        <f t="shared" si="160"/>
        <v>1</v>
      </c>
    </row>
    <row r="10295" spans="2:15" x14ac:dyDescent="0.3">
      <c r="B10295" s="10">
        <v>2024</v>
      </c>
      <c r="C10295" s="10" t="s">
        <v>22</v>
      </c>
      <c r="D10295" s="10" t="s">
        <v>16</v>
      </c>
      <c r="E10295" s="10" t="s">
        <v>35</v>
      </c>
      <c r="F10295" s="10" t="s">
        <v>25</v>
      </c>
      <c r="G10295" s="10" t="s">
        <v>19</v>
      </c>
      <c r="H10295" s="10" t="s">
        <v>27</v>
      </c>
      <c r="I10295" s="10" t="s">
        <v>21</v>
      </c>
      <c r="O10295" s="10">
        <f t="shared" si="160"/>
        <v>1</v>
      </c>
    </row>
    <row r="10296" spans="2:15" x14ac:dyDescent="0.3">
      <c r="B10296" s="10">
        <v>2023</v>
      </c>
      <c r="C10296" s="10" t="s">
        <v>15</v>
      </c>
      <c r="D10296" s="10" t="s">
        <v>42</v>
      </c>
      <c r="E10296" s="10" t="s">
        <v>17</v>
      </c>
      <c r="F10296" s="10" t="s">
        <v>25</v>
      </c>
      <c r="G10296" s="10" t="s">
        <v>32</v>
      </c>
      <c r="H10296" s="10" t="s">
        <v>39</v>
      </c>
      <c r="I10296" s="10" t="s">
        <v>28</v>
      </c>
      <c r="O10296" s="10">
        <f t="shared" si="160"/>
        <v>1</v>
      </c>
    </row>
    <row r="10297" spans="2:15" x14ac:dyDescent="0.3">
      <c r="B10297" s="10">
        <v>2022</v>
      </c>
      <c r="C10297" s="10" t="s">
        <v>45</v>
      </c>
      <c r="D10297" s="10" t="s">
        <v>42</v>
      </c>
      <c r="E10297" s="10" t="s">
        <v>24</v>
      </c>
      <c r="F10297" s="10" t="s">
        <v>30</v>
      </c>
      <c r="G10297" s="10" t="s">
        <v>26</v>
      </c>
      <c r="H10297" s="10" t="s">
        <v>27</v>
      </c>
      <c r="I10297" s="10" t="s">
        <v>34</v>
      </c>
      <c r="O10297" s="10">
        <f t="shared" si="160"/>
        <v>1</v>
      </c>
    </row>
    <row r="10298" spans="2:15" x14ac:dyDescent="0.3">
      <c r="B10298" s="10">
        <v>2022</v>
      </c>
      <c r="C10298" s="10" t="s">
        <v>36</v>
      </c>
      <c r="D10298" s="10" t="s">
        <v>31</v>
      </c>
      <c r="E10298" s="10" t="s">
        <v>35</v>
      </c>
      <c r="F10298" s="10" t="s">
        <v>18</v>
      </c>
      <c r="G10298" s="10" t="s">
        <v>38</v>
      </c>
      <c r="H10298" s="10" t="s">
        <v>34</v>
      </c>
      <c r="I10298" s="10" t="s">
        <v>21</v>
      </c>
      <c r="O10298" s="10">
        <f t="shared" si="160"/>
        <v>1</v>
      </c>
    </row>
    <row r="10299" spans="2:15" x14ac:dyDescent="0.3">
      <c r="B10299" s="10">
        <v>2025</v>
      </c>
      <c r="C10299" s="10" t="s">
        <v>43</v>
      </c>
      <c r="D10299" s="10" t="s">
        <v>31</v>
      </c>
      <c r="E10299" s="10" t="s">
        <v>17</v>
      </c>
      <c r="F10299" s="10" t="s">
        <v>25</v>
      </c>
      <c r="G10299" s="10" t="s">
        <v>19</v>
      </c>
      <c r="H10299" s="10" t="s">
        <v>27</v>
      </c>
      <c r="I10299" s="10" t="s">
        <v>21</v>
      </c>
      <c r="O10299" s="10">
        <f t="shared" si="160"/>
        <v>1</v>
      </c>
    </row>
    <row r="10300" spans="2:15" x14ac:dyDescent="0.3">
      <c r="B10300" s="10">
        <v>2022</v>
      </c>
      <c r="C10300" s="10" t="s">
        <v>22</v>
      </c>
      <c r="D10300" s="10" t="s">
        <v>23</v>
      </c>
      <c r="E10300" s="10" t="s">
        <v>24</v>
      </c>
      <c r="F10300" s="10" t="s">
        <v>18</v>
      </c>
      <c r="G10300" s="10" t="s">
        <v>44</v>
      </c>
      <c r="H10300" s="10" t="s">
        <v>27</v>
      </c>
      <c r="I10300" s="10" t="s">
        <v>21</v>
      </c>
      <c r="O10300" s="10">
        <f t="shared" si="160"/>
        <v>1</v>
      </c>
    </row>
    <row r="10301" spans="2:15" x14ac:dyDescent="0.3">
      <c r="B10301" s="10">
        <v>2021</v>
      </c>
      <c r="C10301" s="10" t="s">
        <v>36</v>
      </c>
      <c r="D10301" s="10" t="s">
        <v>31</v>
      </c>
      <c r="E10301" s="10" t="s">
        <v>17</v>
      </c>
      <c r="F10301" s="10" t="s">
        <v>18</v>
      </c>
      <c r="G10301" s="10" t="s">
        <v>19</v>
      </c>
      <c r="H10301" s="10" t="s">
        <v>20</v>
      </c>
      <c r="I10301" s="10" t="s">
        <v>28</v>
      </c>
      <c r="O10301" s="10">
        <f t="shared" si="160"/>
        <v>1</v>
      </c>
    </row>
    <row r="10302" spans="2:15" x14ac:dyDescent="0.3">
      <c r="B10302" s="10">
        <v>2022</v>
      </c>
      <c r="C10302" s="10" t="s">
        <v>22</v>
      </c>
      <c r="D10302" s="10" t="s">
        <v>23</v>
      </c>
      <c r="E10302" s="10" t="s">
        <v>24</v>
      </c>
      <c r="F10302" s="10" t="s">
        <v>25</v>
      </c>
      <c r="G10302" s="10" t="s">
        <v>40</v>
      </c>
      <c r="H10302" s="10" t="s">
        <v>34</v>
      </c>
      <c r="I10302" s="10" t="s">
        <v>34</v>
      </c>
      <c r="O10302" s="10">
        <f t="shared" si="160"/>
        <v>1</v>
      </c>
    </row>
    <row r="10303" spans="2:15" x14ac:dyDescent="0.3">
      <c r="B10303" s="10">
        <v>2025</v>
      </c>
      <c r="C10303" s="10" t="s">
        <v>29</v>
      </c>
      <c r="D10303" s="10" t="s">
        <v>31</v>
      </c>
      <c r="E10303" s="10" t="s">
        <v>35</v>
      </c>
      <c r="F10303" s="10" t="s">
        <v>30</v>
      </c>
      <c r="G10303" s="10" t="s">
        <v>40</v>
      </c>
      <c r="H10303" s="10" t="s">
        <v>34</v>
      </c>
      <c r="I10303" s="10" t="s">
        <v>34</v>
      </c>
      <c r="O10303" s="10">
        <f t="shared" si="160"/>
        <v>1</v>
      </c>
    </row>
    <row r="10304" spans="2:15" x14ac:dyDescent="0.3">
      <c r="B10304" s="10">
        <v>2023</v>
      </c>
      <c r="C10304" s="10" t="s">
        <v>15</v>
      </c>
      <c r="D10304" s="10" t="s">
        <v>16</v>
      </c>
      <c r="E10304" s="10" t="s">
        <v>17</v>
      </c>
      <c r="F10304" s="10" t="s">
        <v>18</v>
      </c>
      <c r="G10304" s="10" t="s">
        <v>44</v>
      </c>
      <c r="H10304" s="10" t="s">
        <v>39</v>
      </c>
      <c r="I10304" s="10" t="s">
        <v>34</v>
      </c>
      <c r="O10304" s="10">
        <f t="shared" si="160"/>
        <v>1</v>
      </c>
    </row>
    <row r="10305" spans="2:15" x14ac:dyDescent="0.3">
      <c r="B10305" s="10">
        <v>2021</v>
      </c>
      <c r="C10305" s="10" t="s">
        <v>15</v>
      </c>
      <c r="D10305" s="10" t="s">
        <v>16</v>
      </c>
      <c r="E10305" s="10" t="s">
        <v>35</v>
      </c>
      <c r="F10305" s="10" t="s">
        <v>25</v>
      </c>
      <c r="G10305" s="10" t="s">
        <v>26</v>
      </c>
      <c r="H10305" s="10" t="s">
        <v>39</v>
      </c>
      <c r="I10305" s="10" t="s">
        <v>34</v>
      </c>
      <c r="O10305" s="10">
        <f t="shared" si="160"/>
        <v>1</v>
      </c>
    </row>
    <row r="10306" spans="2:15" x14ac:dyDescent="0.3">
      <c r="B10306" s="10">
        <v>2021</v>
      </c>
      <c r="C10306" s="10" t="s">
        <v>45</v>
      </c>
      <c r="D10306" s="10" t="s">
        <v>42</v>
      </c>
      <c r="E10306" s="10" t="s">
        <v>24</v>
      </c>
      <c r="F10306" s="10" t="s">
        <v>25</v>
      </c>
      <c r="G10306" s="10" t="s">
        <v>38</v>
      </c>
      <c r="H10306" s="10" t="s">
        <v>27</v>
      </c>
      <c r="I10306" s="10" t="s">
        <v>21</v>
      </c>
      <c r="O10306" s="10">
        <f t="shared" si="160"/>
        <v>1</v>
      </c>
    </row>
    <row r="10307" spans="2:15" x14ac:dyDescent="0.3">
      <c r="B10307" s="10">
        <v>2020</v>
      </c>
      <c r="C10307" s="10" t="s">
        <v>22</v>
      </c>
      <c r="D10307" s="10" t="s">
        <v>42</v>
      </c>
      <c r="E10307" s="10" t="s">
        <v>35</v>
      </c>
      <c r="F10307" s="10" t="s">
        <v>25</v>
      </c>
      <c r="G10307" s="10" t="s">
        <v>19</v>
      </c>
      <c r="H10307" s="10" t="s">
        <v>20</v>
      </c>
      <c r="I10307" s="10" t="s">
        <v>28</v>
      </c>
      <c r="O10307" s="10">
        <f t="shared" si="160"/>
        <v>1</v>
      </c>
    </row>
    <row r="10308" spans="2:15" x14ac:dyDescent="0.3">
      <c r="B10308" s="10">
        <v>2023</v>
      </c>
      <c r="C10308" s="10" t="s">
        <v>29</v>
      </c>
      <c r="D10308" s="10" t="s">
        <v>16</v>
      </c>
      <c r="E10308" s="10" t="s">
        <v>24</v>
      </c>
      <c r="F10308" s="10" t="s">
        <v>30</v>
      </c>
      <c r="G10308" s="10" t="s">
        <v>26</v>
      </c>
      <c r="H10308" s="10" t="s">
        <v>27</v>
      </c>
      <c r="I10308" s="10" t="s">
        <v>28</v>
      </c>
      <c r="O10308" s="10">
        <f t="shared" si="160"/>
        <v>1</v>
      </c>
    </row>
    <row r="10309" spans="2:15" x14ac:dyDescent="0.3">
      <c r="B10309" s="10">
        <v>2026</v>
      </c>
      <c r="C10309" s="10" t="s">
        <v>43</v>
      </c>
      <c r="D10309" s="10" t="s">
        <v>37</v>
      </c>
      <c r="E10309" s="10" t="s">
        <v>24</v>
      </c>
      <c r="F10309" s="10" t="s">
        <v>30</v>
      </c>
      <c r="G10309" s="10" t="s">
        <v>38</v>
      </c>
      <c r="H10309" s="10" t="s">
        <v>27</v>
      </c>
      <c r="I10309" s="10" t="s">
        <v>21</v>
      </c>
      <c r="O10309" s="10">
        <f t="shared" ref="O10309:O10349" si="161">SUBTOTAL(103,B10309)</f>
        <v>1</v>
      </c>
    </row>
    <row r="10310" spans="2:15" x14ac:dyDescent="0.3">
      <c r="B10310" s="10">
        <v>2024</v>
      </c>
      <c r="C10310" s="10" t="s">
        <v>22</v>
      </c>
      <c r="D10310" s="10" t="s">
        <v>42</v>
      </c>
      <c r="E10310" s="10" t="s">
        <v>24</v>
      </c>
      <c r="F10310" s="10" t="s">
        <v>25</v>
      </c>
      <c r="G10310" s="10" t="s">
        <v>26</v>
      </c>
      <c r="H10310" s="10" t="s">
        <v>27</v>
      </c>
      <c r="I10310" s="10" t="s">
        <v>34</v>
      </c>
      <c r="O10310" s="10">
        <f t="shared" si="161"/>
        <v>1</v>
      </c>
    </row>
    <row r="10311" spans="2:15" x14ac:dyDescent="0.3">
      <c r="B10311" s="10">
        <v>2022</v>
      </c>
      <c r="C10311" s="10" t="s">
        <v>22</v>
      </c>
      <c r="D10311" s="10" t="s">
        <v>37</v>
      </c>
      <c r="E10311" s="10" t="s">
        <v>24</v>
      </c>
      <c r="F10311" s="10" t="s">
        <v>18</v>
      </c>
      <c r="G10311" s="10" t="s">
        <v>19</v>
      </c>
      <c r="H10311" s="10" t="s">
        <v>39</v>
      </c>
      <c r="I10311" s="10" t="s">
        <v>28</v>
      </c>
      <c r="O10311" s="10">
        <f t="shared" si="161"/>
        <v>1</v>
      </c>
    </row>
    <row r="10312" spans="2:15" x14ac:dyDescent="0.3">
      <c r="B10312" s="10">
        <v>2025</v>
      </c>
      <c r="C10312" s="10" t="s">
        <v>43</v>
      </c>
      <c r="D10312" s="10" t="s">
        <v>23</v>
      </c>
      <c r="E10312" s="10" t="s">
        <v>24</v>
      </c>
      <c r="F10312" s="10" t="s">
        <v>30</v>
      </c>
      <c r="G10312" s="10" t="s">
        <v>19</v>
      </c>
      <c r="H10312" s="10" t="s">
        <v>39</v>
      </c>
      <c r="I10312" s="10" t="s">
        <v>28</v>
      </c>
      <c r="O10312" s="10">
        <f t="shared" si="161"/>
        <v>1</v>
      </c>
    </row>
    <row r="10313" spans="2:15" x14ac:dyDescent="0.3">
      <c r="B10313" s="10">
        <v>2021</v>
      </c>
      <c r="C10313" s="10" t="s">
        <v>36</v>
      </c>
      <c r="D10313" s="10" t="s">
        <v>23</v>
      </c>
      <c r="E10313" s="10" t="s">
        <v>24</v>
      </c>
      <c r="F10313" s="10" t="s">
        <v>30</v>
      </c>
      <c r="G10313" s="10" t="s">
        <v>26</v>
      </c>
      <c r="H10313" s="10" t="s">
        <v>20</v>
      </c>
      <c r="I10313" s="10" t="s">
        <v>28</v>
      </c>
      <c r="O10313" s="10">
        <f t="shared" si="161"/>
        <v>1</v>
      </c>
    </row>
    <row r="10314" spans="2:15" x14ac:dyDescent="0.3">
      <c r="B10314" s="10">
        <v>2023</v>
      </c>
      <c r="C10314" s="10" t="s">
        <v>43</v>
      </c>
      <c r="D10314" s="10" t="s">
        <v>23</v>
      </c>
      <c r="E10314" s="10" t="s">
        <v>24</v>
      </c>
      <c r="F10314" s="10" t="s">
        <v>25</v>
      </c>
      <c r="G10314" s="10" t="s">
        <v>40</v>
      </c>
      <c r="H10314" s="10" t="s">
        <v>39</v>
      </c>
      <c r="I10314" s="10" t="s">
        <v>28</v>
      </c>
      <c r="O10314" s="10">
        <f t="shared" si="161"/>
        <v>1</v>
      </c>
    </row>
    <row r="10315" spans="2:15" x14ac:dyDescent="0.3">
      <c r="B10315" s="10">
        <v>2023</v>
      </c>
      <c r="C10315" s="10" t="s">
        <v>36</v>
      </c>
      <c r="D10315" s="10" t="s">
        <v>31</v>
      </c>
      <c r="E10315" s="10" t="s">
        <v>17</v>
      </c>
      <c r="F10315" s="10" t="s">
        <v>25</v>
      </c>
      <c r="G10315" s="10" t="s">
        <v>40</v>
      </c>
      <c r="H10315" s="10" t="s">
        <v>39</v>
      </c>
      <c r="I10315" s="10" t="s">
        <v>21</v>
      </c>
      <c r="O10315" s="10">
        <f t="shared" si="161"/>
        <v>1</v>
      </c>
    </row>
    <row r="10316" spans="2:15" x14ac:dyDescent="0.3">
      <c r="B10316" s="10">
        <v>2023</v>
      </c>
      <c r="C10316" s="10" t="s">
        <v>43</v>
      </c>
      <c r="D10316" s="10" t="s">
        <v>16</v>
      </c>
      <c r="E10316" s="10" t="s">
        <v>17</v>
      </c>
      <c r="F10316" s="10" t="s">
        <v>25</v>
      </c>
      <c r="G10316" s="10" t="s">
        <v>26</v>
      </c>
      <c r="H10316" s="10" t="s">
        <v>39</v>
      </c>
      <c r="I10316" s="10" t="s">
        <v>21</v>
      </c>
      <c r="O10316" s="10">
        <f t="shared" si="161"/>
        <v>1</v>
      </c>
    </row>
    <row r="10317" spans="2:15" x14ac:dyDescent="0.3">
      <c r="B10317" s="10">
        <v>2020</v>
      </c>
      <c r="C10317" s="10" t="s">
        <v>29</v>
      </c>
      <c r="D10317" s="10" t="s">
        <v>42</v>
      </c>
      <c r="E10317" s="10" t="s">
        <v>17</v>
      </c>
      <c r="F10317" s="10" t="s">
        <v>30</v>
      </c>
      <c r="G10317" s="10" t="s">
        <v>32</v>
      </c>
      <c r="H10317" s="10" t="s">
        <v>20</v>
      </c>
      <c r="I10317" s="10" t="s">
        <v>28</v>
      </c>
      <c r="O10317" s="10">
        <f t="shared" si="161"/>
        <v>1</v>
      </c>
    </row>
    <row r="10318" spans="2:15" x14ac:dyDescent="0.3">
      <c r="B10318" s="10">
        <v>2020</v>
      </c>
      <c r="C10318" s="10" t="s">
        <v>22</v>
      </c>
      <c r="D10318" s="10" t="s">
        <v>23</v>
      </c>
      <c r="E10318" s="10" t="s">
        <v>24</v>
      </c>
      <c r="F10318" s="10" t="s">
        <v>25</v>
      </c>
      <c r="G10318" s="10" t="s">
        <v>26</v>
      </c>
      <c r="H10318" s="10" t="s">
        <v>20</v>
      </c>
      <c r="I10318" s="10" t="s">
        <v>34</v>
      </c>
      <c r="O10318" s="10">
        <f t="shared" si="161"/>
        <v>1</v>
      </c>
    </row>
    <row r="10319" spans="2:15" x14ac:dyDescent="0.3">
      <c r="B10319" s="10">
        <v>2020</v>
      </c>
      <c r="C10319" s="10" t="s">
        <v>45</v>
      </c>
      <c r="D10319" s="10" t="s">
        <v>37</v>
      </c>
      <c r="E10319" s="10" t="s">
        <v>35</v>
      </c>
      <c r="F10319" s="10" t="s">
        <v>18</v>
      </c>
      <c r="G10319" s="10" t="s">
        <v>40</v>
      </c>
      <c r="H10319" s="10" t="s">
        <v>20</v>
      </c>
      <c r="I10319" s="10" t="s">
        <v>21</v>
      </c>
      <c r="O10319" s="10">
        <f t="shared" si="161"/>
        <v>1</v>
      </c>
    </row>
    <row r="10320" spans="2:15" x14ac:dyDescent="0.3">
      <c r="B10320" s="10">
        <v>2023</v>
      </c>
      <c r="C10320" s="10" t="s">
        <v>43</v>
      </c>
      <c r="D10320" s="10" t="s">
        <v>33</v>
      </c>
      <c r="E10320" s="10" t="s">
        <v>35</v>
      </c>
      <c r="F10320" s="10" t="s">
        <v>18</v>
      </c>
      <c r="G10320" s="10" t="s">
        <v>19</v>
      </c>
      <c r="H10320" s="10" t="s">
        <v>20</v>
      </c>
      <c r="I10320" s="10" t="s">
        <v>28</v>
      </c>
      <c r="O10320" s="10">
        <f t="shared" si="161"/>
        <v>1</v>
      </c>
    </row>
    <row r="10321" spans="2:15" x14ac:dyDescent="0.3">
      <c r="B10321" s="10">
        <v>2024</v>
      </c>
      <c r="C10321" s="10" t="s">
        <v>29</v>
      </c>
      <c r="D10321" s="10" t="s">
        <v>37</v>
      </c>
      <c r="E10321" s="10" t="s">
        <v>24</v>
      </c>
      <c r="F10321" s="10" t="s">
        <v>18</v>
      </c>
      <c r="G10321" s="10" t="s">
        <v>40</v>
      </c>
      <c r="H10321" s="10" t="s">
        <v>39</v>
      </c>
      <c r="I10321" s="10" t="s">
        <v>28</v>
      </c>
      <c r="O10321" s="10">
        <f t="shared" si="161"/>
        <v>1</v>
      </c>
    </row>
    <row r="10322" spans="2:15" x14ac:dyDescent="0.3">
      <c r="B10322" s="10">
        <v>2020</v>
      </c>
      <c r="C10322" s="10" t="s">
        <v>45</v>
      </c>
      <c r="D10322" s="10" t="s">
        <v>33</v>
      </c>
      <c r="E10322" s="10" t="s">
        <v>24</v>
      </c>
      <c r="F10322" s="10" t="s">
        <v>30</v>
      </c>
      <c r="G10322" s="10" t="s">
        <v>44</v>
      </c>
      <c r="H10322" s="10" t="s">
        <v>34</v>
      </c>
      <c r="I10322" s="10" t="s">
        <v>28</v>
      </c>
      <c r="O10322" s="10">
        <f t="shared" si="161"/>
        <v>1</v>
      </c>
    </row>
    <row r="10323" spans="2:15" x14ac:dyDescent="0.3">
      <c r="B10323" s="10">
        <v>2025</v>
      </c>
      <c r="C10323" s="10" t="s">
        <v>41</v>
      </c>
      <c r="D10323" s="10" t="s">
        <v>42</v>
      </c>
      <c r="E10323" s="10" t="s">
        <v>17</v>
      </c>
      <c r="F10323" s="10" t="s">
        <v>25</v>
      </c>
      <c r="G10323" s="10" t="s">
        <v>40</v>
      </c>
      <c r="H10323" s="10" t="s">
        <v>39</v>
      </c>
      <c r="I10323" s="10" t="s">
        <v>28</v>
      </c>
      <c r="O10323" s="10">
        <f t="shared" si="161"/>
        <v>1</v>
      </c>
    </row>
    <row r="10324" spans="2:15" x14ac:dyDescent="0.3">
      <c r="B10324" s="10">
        <v>2021</v>
      </c>
      <c r="C10324" s="10" t="s">
        <v>29</v>
      </c>
      <c r="D10324" s="10" t="s">
        <v>37</v>
      </c>
      <c r="E10324" s="10" t="s">
        <v>24</v>
      </c>
      <c r="F10324" s="10" t="s">
        <v>18</v>
      </c>
      <c r="G10324" s="10" t="s">
        <v>32</v>
      </c>
      <c r="H10324" s="10" t="s">
        <v>39</v>
      </c>
      <c r="I10324" s="10" t="s">
        <v>21</v>
      </c>
      <c r="O10324" s="10">
        <f t="shared" si="161"/>
        <v>1</v>
      </c>
    </row>
    <row r="10325" spans="2:15" x14ac:dyDescent="0.3">
      <c r="B10325" s="10">
        <v>2021</v>
      </c>
      <c r="C10325" s="10" t="s">
        <v>15</v>
      </c>
      <c r="D10325" s="10" t="s">
        <v>37</v>
      </c>
      <c r="E10325" s="10" t="s">
        <v>24</v>
      </c>
      <c r="F10325" s="10" t="s">
        <v>25</v>
      </c>
      <c r="G10325" s="10" t="s">
        <v>44</v>
      </c>
      <c r="H10325" s="10" t="s">
        <v>34</v>
      </c>
      <c r="I10325" s="10" t="s">
        <v>34</v>
      </c>
      <c r="O10325" s="10">
        <f t="shared" si="161"/>
        <v>1</v>
      </c>
    </row>
    <row r="10326" spans="2:15" x14ac:dyDescent="0.3">
      <c r="B10326" s="10">
        <v>2025</v>
      </c>
      <c r="C10326" s="10" t="s">
        <v>15</v>
      </c>
      <c r="D10326" s="10" t="s">
        <v>23</v>
      </c>
      <c r="E10326" s="10" t="s">
        <v>35</v>
      </c>
      <c r="F10326" s="10" t="s">
        <v>25</v>
      </c>
      <c r="G10326" s="10" t="s">
        <v>32</v>
      </c>
      <c r="H10326" s="10" t="s">
        <v>20</v>
      </c>
      <c r="I10326" s="10" t="s">
        <v>28</v>
      </c>
      <c r="O10326" s="10">
        <f t="shared" si="161"/>
        <v>1</v>
      </c>
    </row>
    <row r="10327" spans="2:15" x14ac:dyDescent="0.3">
      <c r="B10327" s="10">
        <v>2026</v>
      </c>
      <c r="C10327" s="10" t="s">
        <v>45</v>
      </c>
      <c r="D10327" s="10" t="s">
        <v>31</v>
      </c>
      <c r="E10327" s="10" t="s">
        <v>35</v>
      </c>
      <c r="F10327" s="10" t="s">
        <v>18</v>
      </c>
      <c r="G10327" s="10" t="s">
        <v>44</v>
      </c>
      <c r="H10327" s="10" t="s">
        <v>20</v>
      </c>
      <c r="I10327" s="10" t="s">
        <v>21</v>
      </c>
      <c r="O10327" s="10">
        <f t="shared" si="161"/>
        <v>1</v>
      </c>
    </row>
    <row r="10328" spans="2:15" x14ac:dyDescent="0.3">
      <c r="B10328" s="10">
        <v>2022</v>
      </c>
      <c r="C10328" s="10" t="s">
        <v>41</v>
      </c>
      <c r="D10328" s="10" t="s">
        <v>31</v>
      </c>
      <c r="E10328" s="10" t="s">
        <v>17</v>
      </c>
      <c r="F10328" s="10" t="s">
        <v>18</v>
      </c>
      <c r="G10328" s="10" t="s">
        <v>38</v>
      </c>
      <c r="H10328" s="10" t="s">
        <v>39</v>
      </c>
      <c r="I10328" s="10" t="s">
        <v>21</v>
      </c>
      <c r="O10328" s="10">
        <f t="shared" si="161"/>
        <v>1</v>
      </c>
    </row>
    <row r="10329" spans="2:15" x14ac:dyDescent="0.3">
      <c r="B10329" s="10">
        <v>2026</v>
      </c>
      <c r="C10329" s="10" t="s">
        <v>43</v>
      </c>
      <c r="D10329" s="10" t="s">
        <v>42</v>
      </c>
      <c r="E10329" s="10" t="s">
        <v>35</v>
      </c>
      <c r="F10329" s="10" t="s">
        <v>30</v>
      </c>
      <c r="G10329" s="10" t="s">
        <v>44</v>
      </c>
      <c r="H10329" s="10" t="s">
        <v>34</v>
      </c>
      <c r="I10329" s="10" t="s">
        <v>28</v>
      </c>
      <c r="O10329" s="10">
        <f t="shared" si="161"/>
        <v>1</v>
      </c>
    </row>
    <row r="10330" spans="2:15" x14ac:dyDescent="0.3">
      <c r="B10330" s="10">
        <v>2025</v>
      </c>
      <c r="C10330" s="10" t="s">
        <v>29</v>
      </c>
      <c r="D10330" s="10" t="s">
        <v>42</v>
      </c>
      <c r="E10330" s="10" t="s">
        <v>35</v>
      </c>
      <c r="F10330" s="10" t="s">
        <v>18</v>
      </c>
      <c r="G10330" s="10" t="s">
        <v>40</v>
      </c>
      <c r="H10330" s="10" t="s">
        <v>39</v>
      </c>
      <c r="I10330" s="10" t="s">
        <v>34</v>
      </c>
      <c r="O10330" s="10">
        <f t="shared" si="161"/>
        <v>1</v>
      </c>
    </row>
    <row r="10331" spans="2:15" x14ac:dyDescent="0.3">
      <c r="B10331" s="10">
        <v>2026</v>
      </c>
      <c r="C10331" s="10" t="s">
        <v>43</v>
      </c>
      <c r="D10331" s="10" t="s">
        <v>37</v>
      </c>
      <c r="E10331" s="10" t="s">
        <v>17</v>
      </c>
      <c r="F10331" s="10" t="s">
        <v>25</v>
      </c>
      <c r="G10331" s="10" t="s">
        <v>19</v>
      </c>
      <c r="H10331" s="10" t="s">
        <v>34</v>
      </c>
      <c r="I10331" s="10" t="s">
        <v>28</v>
      </c>
      <c r="O10331" s="10">
        <f t="shared" si="161"/>
        <v>1</v>
      </c>
    </row>
    <row r="10332" spans="2:15" x14ac:dyDescent="0.3">
      <c r="B10332" s="10">
        <v>2025</v>
      </c>
      <c r="C10332" s="10" t="s">
        <v>22</v>
      </c>
      <c r="D10332" s="10" t="s">
        <v>23</v>
      </c>
      <c r="E10332" s="10" t="s">
        <v>17</v>
      </c>
      <c r="F10332" s="10" t="s">
        <v>30</v>
      </c>
      <c r="G10332" s="10" t="s">
        <v>38</v>
      </c>
      <c r="H10332" s="10" t="s">
        <v>20</v>
      </c>
      <c r="I10332" s="10" t="s">
        <v>21</v>
      </c>
      <c r="O10332" s="10">
        <f t="shared" si="161"/>
        <v>1</v>
      </c>
    </row>
    <row r="10333" spans="2:15" x14ac:dyDescent="0.3">
      <c r="B10333" s="10">
        <v>2023</v>
      </c>
      <c r="C10333" s="10" t="s">
        <v>43</v>
      </c>
      <c r="D10333" s="10" t="s">
        <v>37</v>
      </c>
      <c r="E10333" s="10" t="s">
        <v>24</v>
      </c>
      <c r="F10333" s="10" t="s">
        <v>25</v>
      </c>
      <c r="G10333" s="10" t="s">
        <v>19</v>
      </c>
      <c r="H10333" s="10" t="s">
        <v>27</v>
      </c>
      <c r="I10333" s="10" t="s">
        <v>28</v>
      </c>
      <c r="O10333" s="10">
        <f t="shared" si="161"/>
        <v>1</v>
      </c>
    </row>
    <row r="10334" spans="2:15" x14ac:dyDescent="0.3">
      <c r="B10334" s="10">
        <v>2022</v>
      </c>
      <c r="C10334" s="10" t="s">
        <v>45</v>
      </c>
      <c r="D10334" s="10" t="s">
        <v>33</v>
      </c>
      <c r="E10334" s="10" t="s">
        <v>17</v>
      </c>
      <c r="F10334" s="10" t="s">
        <v>30</v>
      </c>
      <c r="G10334" s="10" t="s">
        <v>26</v>
      </c>
      <c r="H10334" s="10" t="s">
        <v>20</v>
      </c>
      <c r="I10334" s="10" t="s">
        <v>21</v>
      </c>
      <c r="O10334" s="10">
        <f t="shared" si="161"/>
        <v>1</v>
      </c>
    </row>
    <row r="10335" spans="2:15" x14ac:dyDescent="0.3">
      <c r="B10335" s="10">
        <v>2023</v>
      </c>
      <c r="C10335" s="10" t="s">
        <v>36</v>
      </c>
      <c r="D10335" s="10" t="s">
        <v>33</v>
      </c>
      <c r="E10335" s="10" t="s">
        <v>17</v>
      </c>
      <c r="F10335" s="10" t="s">
        <v>25</v>
      </c>
      <c r="G10335" s="10" t="s">
        <v>32</v>
      </c>
      <c r="H10335" s="10" t="s">
        <v>20</v>
      </c>
      <c r="I10335" s="10" t="s">
        <v>28</v>
      </c>
      <c r="O10335" s="10">
        <f t="shared" si="161"/>
        <v>1</v>
      </c>
    </row>
    <row r="10336" spans="2:15" x14ac:dyDescent="0.3">
      <c r="B10336" s="10">
        <v>2026</v>
      </c>
      <c r="C10336" s="10" t="s">
        <v>29</v>
      </c>
      <c r="D10336" s="10" t="s">
        <v>23</v>
      </c>
      <c r="E10336" s="10" t="s">
        <v>17</v>
      </c>
      <c r="F10336" s="10" t="s">
        <v>25</v>
      </c>
      <c r="G10336" s="10" t="s">
        <v>40</v>
      </c>
      <c r="H10336" s="10" t="s">
        <v>34</v>
      </c>
      <c r="I10336" s="10" t="s">
        <v>28</v>
      </c>
      <c r="O10336" s="10">
        <f t="shared" si="161"/>
        <v>1</v>
      </c>
    </row>
    <row r="10337" spans="2:15" x14ac:dyDescent="0.3">
      <c r="B10337" s="10">
        <v>2024</v>
      </c>
      <c r="C10337" s="10" t="s">
        <v>15</v>
      </c>
      <c r="D10337" s="10" t="s">
        <v>16</v>
      </c>
      <c r="E10337" s="10" t="s">
        <v>24</v>
      </c>
      <c r="F10337" s="10" t="s">
        <v>25</v>
      </c>
      <c r="G10337" s="10" t="s">
        <v>40</v>
      </c>
      <c r="H10337" s="10" t="s">
        <v>20</v>
      </c>
      <c r="I10337" s="10" t="s">
        <v>34</v>
      </c>
      <c r="O10337" s="10">
        <f t="shared" si="161"/>
        <v>1</v>
      </c>
    </row>
    <row r="10338" spans="2:15" x14ac:dyDescent="0.3">
      <c r="B10338" s="10">
        <v>2021</v>
      </c>
      <c r="C10338" s="10" t="s">
        <v>29</v>
      </c>
      <c r="D10338" s="10" t="s">
        <v>33</v>
      </c>
      <c r="E10338" s="10" t="s">
        <v>17</v>
      </c>
      <c r="F10338" s="10" t="s">
        <v>30</v>
      </c>
      <c r="G10338" s="10" t="s">
        <v>19</v>
      </c>
      <c r="H10338" s="10" t="s">
        <v>20</v>
      </c>
      <c r="I10338" s="10" t="s">
        <v>34</v>
      </c>
      <c r="O10338" s="10">
        <f t="shared" si="161"/>
        <v>1</v>
      </c>
    </row>
    <row r="10339" spans="2:15" x14ac:dyDescent="0.3">
      <c r="B10339" s="10">
        <v>2026</v>
      </c>
      <c r="C10339" s="10" t="s">
        <v>36</v>
      </c>
      <c r="D10339" s="10" t="s">
        <v>42</v>
      </c>
      <c r="E10339" s="10" t="s">
        <v>35</v>
      </c>
      <c r="F10339" s="10" t="s">
        <v>18</v>
      </c>
      <c r="G10339" s="10" t="s">
        <v>32</v>
      </c>
      <c r="H10339" s="10" t="s">
        <v>39</v>
      </c>
      <c r="I10339" s="10" t="s">
        <v>28</v>
      </c>
      <c r="O10339" s="10">
        <f t="shared" si="161"/>
        <v>1</v>
      </c>
    </row>
    <row r="10340" spans="2:15" x14ac:dyDescent="0.3">
      <c r="B10340" s="10">
        <v>2021</v>
      </c>
      <c r="C10340" s="10" t="s">
        <v>29</v>
      </c>
      <c r="D10340" s="10" t="s">
        <v>16</v>
      </c>
      <c r="E10340" s="10" t="s">
        <v>17</v>
      </c>
      <c r="F10340" s="10" t="s">
        <v>30</v>
      </c>
      <c r="G10340" s="10" t="s">
        <v>40</v>
      </c>
      <c r="H10340" s="10" t="s">
        <v>27</v>
      </c>
      <c r="I10340" s="10" t="s">
        <v>34</v>
      </c>
      <c r="O10340" s="10">
        <f t="shared" si="161"/>
        <v>1</v>
      </c>
    </row>
    <row r="10341" spans="2:15" x14ac:dyDescent="0.3">
      <c r="B10341" s="10">
        <v>2025</v>
      </c>
      <c r="C10341" s="10" t="s">
        <v>41</v>
      </c>
      <c r="D10341" s="10" t="s">
        <v>33</v>
      </c>
      <c r="E10341" s="10" t="s">
        <v>35</v>
      </c>
      <c r="F10341" s="10" t="s">
        <v>18</v>
      </c>
      <c r="G10341" s="10" t="s">
        <v>40</v>
      </c>
      <c r="H10341" s="10" t="s">
        <v>39</v>
      </c>
      <c r="I10341" s="10" t="s">
        <v>34</v>
      </c>
      <c r="O10341" s="10">
        <f t="shared" si="161"/>
        <v>1</v>
      </c>
    </row>
    <row r="10342" spans="2:15" x14ac:dyDescent="0.3">
      <c r="B10342" s="10">
        <v>2024</v>
      </c>
      <c r="C10342" s="10" t="s">
        <v>43</v>
      </c>
      <c r="D10342" s="10" t="s">
        <v>33</v>
      </c>
      <c r="E10342" s="10" t="s">
        <v>35</v>
      </c>
      <c r="F10342" s="10" t="s">
        <v>18</v>
      </c>
      <c r="G10342" s="10" t="s">
        <v>26</v>
      </c>
      <c r="H10342" s="10" t="s">
        <v>39</v>
      </c>
      <c r="I10342" s="10" t="s">
        <v>34</v>
      </c>
      <c r="O10342" s="10">
        <f t="shared" si="161"/>
        <v>1</v>
      </c>
    </row>
    <row r="10343" spans="2:15" x14ac:dyDescent="0.3">
      <c r="B10343" s="10">
        <v>2022</v>
      </c>
      <c r="C10343" s="10" t="s">
        <v>36</v>
      </c>
      <c r="D10343" s="10" t="s">
        <v>16</v>
      </c>
      <c r="E10343" s="10" t="s">
        <v>35</v>
      </c>
      <c r="F10343" s="10" t="s">
        <v>18</v>
      </c>
      <c r="G10343" s="10" t="s">
        <v>40</v>
      </c>
      <c r="H10343" s="10" t="s">
        <v>27</v>
      </c>
      <c r="I10343" s="10" t="s">
        <v>21</v>
      </c>
      <c r="O10343" s="10">
        <f t="shared" si="161"/>
        <v>1</v>
      </c>
    </row>
    <row r="10344" spans="2:15" x14ac:dyDescent="0.3">
      <c r="B10344" s="10">
        <v>2022</v>
      </c>
      <c r="C10344" s="10" t="s">
        <v>22</v>
      </c>
      <c r="D10344" s="10" t="s">
        <v>16</v>
      </c>
      <c r="E10344" s="10" t="s">
        <v>24</v>
      </c>
      <c r="F10344" s="10" t="s">
        <v>30</v>
      </c>
      <c r="G10344" s="10" t="s">
        <v>32</v>
      </c>
      <c r="H10344" s="10" t="s">
        <v>39</v>
      </c>
      <c r="I10344" s="10" t="s">
        <v>28</v>
      </c>
      <c r="O10344" s="10">
        <f t="shared" si="161"/>
        <v>1</v>
      </c>
    </row>
    <row r="10345" spans="2:15" x14ac:dyDescent="0.3">
      <c r="B10345" s="10">
        <v>2023</v>
      </c>
      <c r="C10345" s="10" t="s">
        <v>41</v>
      </c>
      <c r="D10345" s="10" t="s">
        <v>42</v>
      </c>
      <c r="E10345" s="10" t="s">
        <v>35</v>
      </c>
      <c r="F10345" s="10" t="s">
        <v>30</v>
      </c>
      <c r="G10345" s="10" t="s">
        <v>26</v>
      </c>
      <c r="H10345" s="10" t="s">
        <v>20</v>
      </c>
      <c r="I10345" s="10" t="s">
        <v>21</v>
      </c>
      <c r="O10345" s="10">
        <f t="shared" si="161"/>
        <v>1</v>
      </c>
    </row>
    <row r="10346" spans="2:15" x14ac:dyDescent="0.3">
      <c r="B10346" s="10">
        <v>2024</v>
      </c>
      <c r="C10346" s="10" t="s">
        <v>22</v>
      </c>
      <c r="D10346" s="10" t="s">
        <v>37</v>
      </c>
      <c r="E10346" s="10" t="s">
        <v>35</v>
      </c>
      <c r="F10346" s="10" t="s">
        <v>25</v>
      </c>
      <c r="G10346" s="10" t="s">
        <v>32</v>
      </c>
      <c r="H10346" s="10" t="s">
        <v>34</v>
      </c>
      <c r="I10346" s="10" t="s">
        <v>34</v>
      </c>
      <c r="O10346" s="10">
        <f t="shared" si="161"/>
        <v>1</v>
      </c>
    </row>
    <row r="10347" spans="2:15" x14ac:dyDescent="0.3">
      <c r="B10347" s="10">
        <v>2026</v>
      </c>
      <c r="C10347" s="10" t="s">
        <v>29</v>
      </c>
      <c r="D10347" s="10" t="s">
        <v>23</v>
      </c>
      <c r="E10347" s="10" t="s">
        <v>35</v>
      </c>
      <c r="F10347" s="10" t="s">
        <v>25</v>
      </c>
      <c r="G10347" s="10" t="s">
        <v>40</v>
      </c>
      <c r="H10347" s="10" t="s">
        <v>20</v>
      </c>
      <c r="I10347" s="10" t="s">
        <v>21</v>
      </c>
      <c r="O10347" s="10">
        <f t="shared" si="161"/>
        <v>1</v>
      </c>
    </row>
    <row r="10348" spans="2:15" x14ac:dyDescent="0.3">
      <c r="B10348" s="10">
        <v>2024</v>
      </c>
      <c r="C10348" s="10" t="s">
        <v>15</v>
      </c>
      <c r="D10348" s="10" t="s">
        <v>42</v>
      </c>
      <c r="E10348" s="10" t="s">
        <v>24</v>
      </c>
      <c r="F10348" s="10" t="s">
        <v>25</v>
      </c>
      <c r="G10348" s="10" t="s">
        <v>44</v>
      </c>
      <c r="H10348" s="10" t="s">
        <v>27</v>
      </c>
      <c r="I10348" s="10" t="s">
        <v>28</v>
      </c>
      <c r="O10348" s="10">
        <f t="shared" si="161"/>
        <v>1</v>
      </c>
    </row>
    <row r="10349" spans="2:15" x14ac:dyDescent="0.3">
      <c r="B10349" s="10">
        <v>2022</v>
      </c>
      <c r="C10349" s="10" t="s">
        <v>22</v>
      </c>
      <c r="D10349" s="10" t="s">
        <v>16</v>
      </c>
      <c r="E10349" s="10" t="s">
        <v>24</v>
      </c>
      <c r="F10349" s="10" t="s">
        <v>30</v>
      </c>
      <c r="G10349" s="10" t="s">
        <v>40</v>
      </c>
      <c r="H10349" s="10" t="s">
        <v>20</v>
      </c>
      <c r="I10349" s="10" t="s">
        <v>28</v>
      </c>
      <c r="O10349" s="10">
        <f t="shared" si="161"/>
        <v>1</v>
      </c>
    </row>
  </sheetData>
  <autoFilter ref="B4:I10349" xr:uid="{00000000-0009-0000-0000-000000000000}"/>
  <mergeCells count="1">
    <mergeCell ref="B1:M1"/>
  </mergeCells>
  <conditionalFormatting sqref="B3:F3">
    <cfRule type="expression" dxfId="13" priority="9">
      <formula>$L$3="Indigo"</formula>
    </cfRule>
    <cfRule type="expression" dxfId="12" priority="10">
      <formula>$L$3="Red"</formula>
    </cfRule>
    <cfRule type="expression" dxfId="11" priority="11">
      <formula>$L$3="Green"</formula>
    </cfRule>
    <cfRule type="expression" dxfId="10" priority="12">
      <formula>$L$3="Orange"</formula>
    </cfRule>
    <cfRule type="expression" dxfId="9" priority="13">
      <formula>$L$3="Purple"</formula>
    </cfRule>
    <cfRule type="expression" dxfId="8" priority="14">
      <formula>$L$3="Teal"</formula>
    </cfRule>
    <cfRule type="expression" dxfId="7" priority="15">
      <formula>$L$3="Pink"</formula>
    </cfRule>
  </conditionalFormatting>
  <conditionalFormatting sqref="B1:M1">
    <cfRule type="expression" dxfId="6" priority="2">
      <formula>$L$3="Indigo"</formula>
    </cfRule>
    <cfRule type="expression" dxfId="5" priority="3">
      <formula>$L$3="Red"</formula>
    </cfRule>
    <cfRule type="expression" dxfId="4" priority="4">
      <formula>$L$3="Green"</formula>
    </cfRule>
    <cfRule type="expression" dxfId="3" priority="5">
      <formula>$L$3="Orange"</formula>
    </cfRule>
    <cfRule type="expression" dxfId="2" priority="6">
      <formula>$L$3="Purple"</formula>
    </cfRule>
    <cfRule type="expression" dxfId="1" priority="7">
      <formula>$L$3="Teal"</formula>
    </cfRule>
    <cfRule type="expression" dxfId="0" priority="8">
      <formula>$L$3="Pink"</formula>
    </cfRule>
  </conditionalFormatting>
  <dataValidations count="1">
    <dataValidation type="list" sqref="L3" xr:uid="{00000000-0002-0000-0000-000000000000}">
      <formula1>"Indigo,Red,Green,Orange,Purple,Teal,Pink"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1"/>
  <sheetViews>
    <sheetView zoomScaleNormal="100" workbookViewId="0">
      <selection activeCell="H15" sqref="H15"/>
    </sheetView>
  </sheetViews>
  <sheetFormatPr defaultColWidth="8.6640625" defaultRowHeight="14.4" x14ac:dyDescent="0.3"/>
  <cols>
    <col min="1" max="1" width="26" customWidth="1"/>
    <col min="2" max="4" width="16" customWidth="1"/>
    <col min="6" max="17" width="22" customWidth="1"/>
  </cols>
  <sheetData>
    <row r="1" spans="1:17" x14ac:dyDescent="0.3">
      <c r="A1" s="12" t="s">
        <v>46</v>
      </c>
      <c r="B1" s="11"/>
      <c r="C1" s="11"/>
      <c r="F1" s="12" t="s">
        <v>47</v>
      </c>
    </row>
    <row r="2" spans="1:17" x14ac:dyDescent="0.3">
      <c r="A2" s="11"/>
      <c r="B2" s="11"/>
      <c r="C2" s="11"/>
      <c r="F2" s="13" t="s">
        <v>48</v>
      </c>
      <c r="M2" s="13" t="s">
        <v>49</v>
      </c>
    </row>
    <row r="3" spans="1:17" x14ac:dyDescent="0.3">
      <c r="A3" s="12" t="s">
        <v>50</v>
      </c>
      <c r="B3" s="11"/>
      <c r="C3" s="11"/>
      <c r="F3" s="14" t="s">
        <v>51</v>
      </c>
      <c r="G3" s="14"/>
      <c r="H3" s="14"/>
      <c r="I3" s="14"/>
      <c r="J3" s="14"/>
      <c r="M3" t="s">
        <v>51</v>
      </c>
    </row>
    <row r="4" spans="1:17" x14ac:dyDescent="0.3">
      <c r="A4" s="15" t="s">
        <v>52</v>
      </c>
      <c r="B4" s="15" t="s">
        <v>53</v>
      </c>
      <c r="C4" s="15" t="s">
        <v>54</v>
      </c>
      <c r="F4" s="16" t="s">
        <v>55</v>
      </c>
      <c r="G4" s="17" t="s">
        <v>56</v>
      </c>
      <c r="M4" s="16" t="s">
        <v>55</v>
      </c>
      <c r="N4" s="17" t="s">
        <v>56</v>
      </c>
    </row>
    <row r="5" spans="1:17" x14ac:dyDescent="0.3">
      <c r="A5" s="11" t="s">
        <v>57</v>
      </c>
      <c r="B5" s="18">
        <f>COUNTIFS(d_vis,1,d_job_posting_year,2020,d_job_posting_month,1)</f>
        <v>129</v>
      </c>
      <c r="C5" s="19">
        <f>IFERROR(AVERAGEIFS(d_salary,d_vis,1,d_job_posting_year,2020,d_job_posting_month,1),NA())</f>
        <v>117483.60465116279</v>
      </c>
      <c r="F5" s="16" t="s">
        <v>58</v>
      </c>
      <c r="G5" s="17" t="s">
        <v>56</v>
      </c>
      <c r="M5" s="16" t="s">
        <v>59</v>
      </c>
      <c r="N5" s="17" t="s">
        <v>56</v>
      </c>
    </row>
    <row r="6" spans="1:17" x14ac:dyDescent="0.3">
      <c r="A6" s="11" t="s">
        <v>60</v>
      </c>
      <c r="B6" s="18">
        <f>COUNTIFS(d_vis,1,d_job_posting_year,2020,d_job_posting_month,2)</f>
        <v>110</v>
      </c>
      <c r="C6" s="19">
        <f>IFERROR(AVERAGEIFS(d_salary,d_vis,1,d_job_posting_year,2020,d_job_posting_month,2),NA())</f>
        <v>111008.41818181818</v>
      </c>
      <c r="F6" s="16" t="s">
        <v>61</v>
      </c>
      <c r="G6" s="17" t="s">
        <v>56</v>
      </c>
    </row>
    <row r="7" spans="1:17" x14ac:dyDescent="0.3">
      <c r="A7" s="11" t="s">
        <v>62</v>
      </c>
      <c r="B7" s="18">
        <f>COUNTIFS(d_vis,1,d_job_posting_year,2020,d_job_posting_month,3)</f>
        <v>112</v>
      </c>
      <c r="C7" s="19">
        <f>IFERROR(AVERAGEIFS(d_salary,d_vis,1,d_job_posting_year,2020,d_job_posting_month,3),NA())</f>
        <v>118761.34821428571</v>
      </c>
      <c r="F7" s="16" t="s">
        <v>63</v>
      </c>
      <c r="G7" s="17" t="s">
        <v>56</v>
      </c>
      <c r="M7" s="20" t="s">
        <v>64</v>
      </c>
      <c r="N7" s="21" t="s">
        <v>61</v>
      </c>
      <c r="O7" s="22"/>
      <c r="P7" s="22"/>
      <c r="Q7" s="23"/>
    </row>
    <row r="8" spans="1:17" x14ac:dyDescent="0.3">
      <c r="A8" s="11" t="s">
        <v>65</v>
      </c>
      <c r="B8" s="18">
        <f>COUNTIFS(d_vis,1,d_job_posting_year,2020,d_job_posting_month,4)</f>
        <v>132</v>
      </c>
      <c r="C8" s="19">
        <f>IFERROR(AVERAGEIFS(d_salary,d_vis,1,d_job_posting_year,2020,d_job_posting_month,4),NA())</f>
        <v>109631.93181818182</v>
      </c>
      <c r="F8" s="16" t="s">
        <v>66</v>
      </c>
      <c r="G8" s="17" t="s">
        <v>56</v>
      </c>
      <c r="M8" s="24" t="s">
        <v>58</v>
      </c>
      <c r="N8" s="25" t="s">
        <v>25</v>
      </c>
      <c r="O8" s="26" t="s">
        <v>30</v>
      </c>
      <c r="P8" s="26" t="s">
        <v>18</v>
      </c>
      <c r="Q8" s="27" t="s">
        <v>67</v>
      </c>
    </row>
    <row r="9" spans="1:17" x14ac:dyDescent="0.3">
      <c r="A9" s="11" t="s">
        <v>68</v>
      </c>
      <c r="B9" s="18">
        <f>COUNTIFS(d_vis,1,d_job_posting_year,2020,d_job_posting_month,5)</f>
        <v>122</v>
      </c>
      <c r="C9" s="19">
        <f>IFERROR(AVERAGEIFS(d_salary,d_vis,1,d_job_posting_year,2020,d_job_posting_month,5),NA())</f>
        <v>113139.95081967213</v>
      </c>
      <c r="F9" s="16" t="s">
        <v>69</v>
      </c>
      <c r="G9" s="17" t="s">
        <v>56</v>
      </c>
      <c r="M9" s="28" t="s">
        <v>22</v>
      </c>
      <c r="N9" s="29">
        <v>469</v>
      </c>
      <c r="O9" s="30">
        <v>478</v>
      </c>
      <c r="P9" s="31">
        <v>508</v>
      </c>
      <c r="Q9" s="32">
        <v>1455</v>
      </c>
    </row>
    <row r="10" spans="1:17" x14ac:dyDescent="0.3">
      <c r="A10" s="11" t="s">
        <v>70</v>
      </c>
      <c r="B10" s="18">
        <f>COUNTIFS(d_vis,1,d_job_posting_year,2020,d_job_posting_month,6)</f>
        <v>118</v>
      </c>
      <c r="C10" s="19">
        <f>IFERROR(AVERAGEIFS(d_salary,d_vis,1,d_job_posting_year,2020,d_job_posting_month,6),NA())</f>
        <v>112487.85593220338</v>
      </c>
      <c r="M10" s="33" t="s">
        <v>15</v>
      </c>
      <c r="N10" s="34">
        <v>504</v>
      </c>
      <c r="O10" s="35">
        <v>488</v>
      </c>
      <c r="P10" s="36">
        <v>496</v>
      </c>
      <c r="Q10" s="37">
        <v>1488</v>
      </c>
    </row>
    <row r="11" spans="1:17" x14ac:dyDescent="0.3">
      <c r="A11" s="11" t="s">
        <v>71</v>
      </c>
      <c r="B11" s="18">
        <f>COUNTIFS(d_vis,1,d_job_posting_year,2020,d_job_posting_month,7)</f>
        <v>102</v>
      </c>
      <c r="C11" s="19">
        <f>IFERROR(AVERAGEIFS(d_salary,d_vis,1,d_job_posting_year,2020,d_job_posting_month,7),NA())</f>
        <v>110560.20588235294</v>
      </c>
      <c r="F11" s="20" t="s">
        <v>72</v>
      </c>
      <c r="G11" s="21" t="s">
        <v>73</v>
      </c>
      <c r="H11" s="22"/>
      <c r="I11" s="22"/>
      <c r="J11" s="23"/>
      <c r="M11" s="33" t="s">
        <v>29</v>
      </c>
      <c r="N11" s="34">
        <v>483</v>
      </c>
      <c r="O11" s="35">
        <v>468</v>
      </c>
      <c r="P11" s="36">
        <v>547</v>
      </c>
      <c r="Q11" s="37">
        <v>1498</v>
      </c>
    </row>
    <row r="12" spans="1:17" x14ac:dyDescent="0.3">
      <c r="A12" s="11" t="s">
        <v>74</v>
      </c>
      <c r="B12" s="18">
        <f>COUNTIFS(d_vis,1,d_job_posting_year,2020,d_job_posting_month,8)</f>
        <v>126</v>
      </c>
      <c r="C12" s="19">
        <f>IFERROR(AVERAGEIFS(d_salary,d_vis,1,d_job_posting_year,2020,d_job_posting_month,8),NA())</f>
        <v>115319.28571428571</v>
      </c>
      <c r="F12" s="24" t="s">
        <v>59</v>
      </c>
      <c r="G12" s="25" t="s">
        <v>35</v>
      </c>
      <c r="H12" s="26" t="s">
        <v>24</v>
      </c>
      <c r="I12" s="26" t="s">
        <v>17</v>
      </c>
      <c r="J12" s="27" t="s">
        <v>67</v>
      </c>
      <c r="M12" s="33" t="s">
        <v>45</v>
      </c>
      <c r="N12" s="34">
        <v>489</v>
      </c>
      <c r="O12" s="35">
        <v>477</v>
      </c>
      <c r="P12" s="36">
        <v>504</v>
      </c>
      <c r="Q12" s="37">
        <v>1470</v>
      </c>
    </row>
    <row r="13" spans="1:17" x14ac:dyDescent="0.3">
      <c r="A13" s="11" t="s">
        <v>75</v>
      </c>
      <c r="B13" s="18">
        <f>COUNTIFS(d_vis,1,d_job_posting_year,2020,d_job_posting_month,9)</f>
        <v>118</v>
      </c>
      <c r="C13" s="19">
        <f>IFERROR(AVERAGEIFS(d_salary,d_vis,1,d_job_posting_year,2020,d_job_posting_month,9),NA())</f>
        <v>107945.50847457627</v>
      </c>
      <c r="F13" s="28" t="s">
        <v>16</v>
      </c>
      <c r="G13" s="29">
        <v>115898.83028286201</v>
      </c>
      <c r="H13" s="30">
        <v>140350.08787346201</v>
      </c>
      <c r="I13" s="31">
        <v>164807.97202797199</v>
      </c>
      <c r="J13" s="32">
        <v>139945.21067738201</v>
      </c>
      <c r="M13" s="33" t="s">
        <v>43</v>
      </c>
      <c r="N13" s="34">
        <v>494</v>
      </c>
      <c r="O13" s="35">
        <v>506</v>
      </c>
      <c r="P13" s="36">
        <v>490</v>
      </c>
      <c r="Q13" s="37">
        <v>1490</v>
      </c>
    </row>
    <row r="14" spans="1:17" x14ac:dyDescent="0.3">
      <c r="A14" s="11" t="s">
        <v>76</v>
      </c>
      <c r="B14" s="18">
        <f>COUNTIFS(d_vis,1,d_job_posting_year,2020,d_job_posting_month,10)</f>
        <v>115</v>
      </c>
      <c r="C14" s="19">
        <f>IFERROR(AVERAGEIFS(d_salary,d_vis,1,d_job_posting_year,2020,d_job_posting_month,10),NA())</f>
        <v>116257.72173913043</v>
      </c>
      <c r="F14" s="33" t="s">
        <v>31</v>
      </c>
      <c r="G14" s="34">
        <v>75398.119377162599</v>
      </c>
      <c r="H14" s="35">
        <v>101262.67695099799</v>
      </c>
      <c r="I14" s="36">
        <v>125520.914596273</v>
      </c>
      <c r="J14" s="37">
        <v>101642.028764805</v>
      </c>
      <c r="M14" s="33" t="s">
        <v>36</v>
      </c>
      <c r="N14" s="34">
        <v>501</v>
      </c>
      <c r="O14" s="35">
        <v>514</v>
      </c>
      <c r="P14" s="36">
        <v>470</v>
      </c>
      <c r="Q14" s="37">
        <v>1485</v>
      </c>
    </row>
    <row r="15" spans="1:17" x14ac:dyDescent="0.3">
      <c r="A15" s="11" t="s">
        <v>77</v>
      </c>
      <c r="B15" s="18">
        <f>COUNTIFS(d_vis,1,d_job_posting_year,2020,d_job_posting_month,11)</f>
        <v>147</v>
      </c>
      <c r="C15" s="19">
        <f>IFERROR(AVERAGEIFS(d_salary,d_vis,1,d_job_posting_year,2020,d_job_posting_month,11),NA())</f>
        <v>112161.25170068027</v>
      </c>
      <c r="F15" s="33" t="s">
        <v>37</v>
      </c>
      <c r="G15" s="34">
        <v>75312.343642611697</v>
      </c>
      <c r="H15" s="35">
        <v>98488.810763888905</v>
      </c>
      <c r="I15" s="36">
        <v>124884.576853526</v>
      </c>
      <c r="J15" s="37">
        <v>99136.475745178293</v>
      </c>
      <c r="M15" s="33" t="s">
        <v>41</v>
      </c>
      <c r="N15" s="38">
        <v>480</v>
      </c>
      <c r="O15" s="39">
        <v>481</v>
      </c>
      <c r="P15" s="40">
        <v>498</v>
      </c>
      <c r="Q15" s="41">
        <v>1459</v>
      </c>
    </row>
    <row r="16" spans="1:17" x14ac:dyDescent="0.3">
      <c r="A16" s="11" t="s">
        <v>78</v>
      </c>
      <c r="B16" s="18">
        <f>COUNTIFS(d_vis,1,d_job_posting_year,2020,d_job_posting_month,12)</f>
        <v>137</v>
      </c>
      <c r="C16" s="19">
        <f>IFERROR(AVERAGEIFS(d_salary,d_vis,1,d_job_posting_year,2020,d_job_posting_month,12),NA())</f>
        <v>111578.48905109489</v>
      </c>
      <c r="F16" s="33" t="s">
        <v>42</v>
      </c>
      <c r="G16" s="34">
        <v>75095.636363636397</v>
      </c>
      <c r="H16" s="35">
        <v>100591.65647482</v>
      </c>
      <c r="I16" s="36">
        <v>125523.39292365</v>
      </c>
      <c r="J16" s="37">
        <v>99711.085322195693</v>
      </c>
      <c r="M16" s="42" t="s">
        <v>67</v>
      </c>
      <c r="N16" s="43">
        <v>3420</v>
      </c>
      <c r="O16" s="44">
        <v>3412</v>
      </c>
      <c r="P16" s="45">
        <v>3513</v>
      </c>
      <c r="Q16" s="46">
        <v>10345</v>
      </c>
    </row>
    <row r="17" spans="1:10" x14ac:dyDescent="0.3">
      <c r="A17" s="11" t="s">
        <v>79</v>
      </c>
      <c r="B17" s="18">
        <f>COUNTIFS(d_vis,1,d_job_posting_year,2021,d_job_posting_month,1)</f>
        <v>114</v>
      </c>
      <c r="C17" s="19">
        <f>IFERROR(AVERAGEIFS(d_salary,d_vis,1,d_job_posting_year,2021,d_job_posting_month,1),NA())</f>
        <v>112250.83333333333</v>
      </c>
      <c r="F17" s="33" t="s">
        <v>33</v>
      </c>
      <c r="G17" s="34">
        <v>74940.835689045896</v>
      </c>
      <c r="H17" s="35">
        <v>99121.192307692298</v>
      </c>
      <c r="I17" s="36">
        <v>124925.71150442499</v>
      </c>
      <c r="J17" s="37">
        <v>99645.837933059302</v>
      </c>
    </row>
    <row r="18" spans="1:10" x14ac:dyDescent="0.3">
      <c r="A18" s="11" t="s">
        <v>80</v>
      </c>
      <c r="B18" s="18">
        <f>COUNTIFS(d_vis,1,d_job_posting_year,2021,d_job_posting_month,2)</f>
        <v>100</v>
      </c>
      <c r="C18" s="19">
        <f>IFERROR(AVERAGEIFS(d_salary,d_vis,1,d_job_posting_year,2021,d_job_posting_month,2),NA())</f>
        <v>117272.67</v>
      </c>
      <c r="F18" s="33" t="s">
        <v>23</v>
      </c>
      <c r="G18" s="38">
        <v>115637.542288557</v>
      </c>
      <c r="H18" s="39">
        <v>140416.996598639</v>
      </c>
      <c r="I18" s="40">
        <v>165378.51366120201</v>
      </c>
      <c r="J18" s="41">
        <v>139705.422988506</v>
      </c>
    </row>
    <row r="19" spans="1:10" x14ac:dyDescent="0.3">
      <c r="A19" s="11" t="s">
        <v>81</v>
      </c>
      <c r="B19" s="18">
        <f>COUNTIFS(d_vis,1,d_job_posting_year,2021,d_job_posting_month,3)</f>
        <v>132</v>
      </c>
      <c r="C19" s="19">
        <f>IFERROR(AVERAGEIFS(d_salary,d_vis,1,d_job_posting_year,2021,d_job_posting_month,3),NA())</f>
        <v>118139.39393939394</v>
      </c>
      <c r="F19" s="42" t="s">
        <v>67</v>
      </c>
      <c r="G19" s="43">
        <v>89095.872758326193</v>
      </c>
      <c r="H19" s="44">
        <v>113592.018464244</v>
      </c>
      <c r="I19" s="45">
        <v>138289.09152046801</v>
      </c>
      <c r="J19" s="46">
        <v>113438.22725954599</v>
      </c>
    </row>
    <row r="20" spans="1:10" x14ac:dyDescent="0.3">
      <c r="A20" s="11" t="s">
        <v>82</v>
      </c>
      <c r="B20" s="18">
        <f>COUNTIFS(d_vis,1,d_job_posting_year,2021,d_job_posting_month,4)</f>
        <v>133</v>
      </c>
      <c r="C20" s="19">
        <f>IFERROR(AVERAGEIFS(d_salary,d_vis,1,d_job_posting_year,2021,d_job_posting_month,4),NA())</f>
        <v>109143.72932330827</v>
      </c>
    </row>
    <row r="21" spans="1:10" x14ac:dyDescent="0.3">
      <c r="A21" s="11" t="s">
        <v>83</v>
      </c>
      <c r="B21" s="18">
        <f>COUNTIFS(d_vis,1,d_job_posting_year,2021,d_job_posting_month,5)</f>
        <v>124</v>
      </c>
      <c r="C21" s="19">
        <f>IFERROR(AVERAGEIFS(d_salary,d_vis,1,d_job_posting_year,2021,d_job_posting_month,5),NA())</f>
        <v>113725.02419354839</v>
      </c>
    </row>
    <row r="22" spans="1:10" x14ac:dyDescent="0.3">
      <c r="A22" s="11" t="s">
        <v>84</v>
      </c>
      <c r="B22" s="18">
        <f>COUNTIFS(d_vis,1,d_job_posting_year,2021,d_job_posting_month,6)</f>
        <v>120</v>
      </c>
      <c r="C22" s="19">
        <f>IFERROR(AVERAGEIFS(d_salary,d_vis,1,d_job_posting_year,2021,d_job_posting_month,6),NA())</f>
        <v>110759.90833333334</v>
      </c>
    </row>
    <row r="23" spans="1:10" x14ac:dyDescent="0.3">
      <c r="A23" s="11" t="s">
        <v>85</v>
      </c>
      <c r="B23" s="18">
        <f>COUNTIFS(d_vis,1,d_job_posting_year,2021,d_job_posting_month,7)</f>
        <v>115</v>
      </c>
      <c r="C23" s="19">
        <f>IFERROR(AVERAGEIFS(d_salary,d_vis,1,d_job_posting_year,2021,d_job_posting_month,7),NA())</f>
        <v>120383.11304347827</v>
      </c>
    </row>
    <row r="24" spans="1:10" x14ac:dyDescent="0.3">
      <c r="A24" s="11" t="s">
        <v>86</v>
      </c>
      <c r="B24" s="18">
        <f>COUNTIFS(d_vis,1,d_job_posting_year,2021,d_job_posting_month,8)</f>
        <v>125</v>
      </c>
      <c r="C24" s="19">
        <f>IFERROR(AVERAGEIFS(d_salary,d_vis,1,d_job_posting_year,2021,d_job_posting_month,8),NA())</f>
        <v>114439.144</v>
      </c>
    </row>
    <row r="25" spans="1:10" x14ac:dyDescent="0.3">
      <c r="A25" s="11" t="s">
        <v>87</v>
      </c>
      <c r="B25" s="18">
        <f>COUNTIFS(d_vis,1,d_job_posting_year,2021,d_job_posting_month,9)</f>
        <v>110</v>
      </c>
      <c r="C25" s="19">
        <f>IFERROR(AVERAGEIFS(d_salary,d_vis,1,d_job_posting_year,2021,d_job_posting_month,9),NA())</f>
        <v>113356.26363636364</v>
      </c>
    </row>
    <row r="26" spans="1:10" x14ac:dyDescent="0.3">
      <c r="A26" s="11" t="s">
        <v>88</v>
      </c>
      <c r="B26" s="18">
        <f>COUNTIFS(d_vis,1,d_job_posting_year,2021,d_job_posting_month,10)</f>
        <v>131</v>
      </c>
      <c r="C26" s="19">
        <f>IFERROR(AVERAGEIFS(d_salary,d_vis,1,d_job_posting_year,2021,d_job_posting_month,10),NA())</f>
        <v>113166.30534351146</v>
      </c>
    </row>
    <row r="27" spans="1:10" x14ac:dyDescent="0.3">
      <c r="A27" s="11" t="s">
        <v>89</v>
      </c>
      <c r="B27" s="18">
        <f>COUNTIFS(d_vis,1,d_job_posting_year,2021,d_job_posting_month,11)</f>
        <v>133</v>
      </c>
      <c r="C27" s="19">
        <f>IFERROR(AVERAGEIFS(d_salary,d_vis,1,d_job_posting_year,2021,d_job_posting_month,11),NA())</f>
        <v>109887.89473684211</v>
      </c>
    </row>
    <row r="28" spans="1:10" x14ac:dyDescent="0.3">
      <c r="A28" s="11" t="s">
        <v>90</v>
      </c>
      <c r="B28" s="18">
        <f>COUNTIFS(d_vis,1,d_job_posting_year,2021,d_job_posting_month,12)</f>
        <v>143</v>
      </c>
      <c r="C28" s="19">
        <f>IFERROR(AVERAGEIFS(d_salary,d_vis,1,d_job_posting_year,2021,d_job_posting_month,12),NA())</f>
        <v>116159.88111888112</v>
      </c>
    </row>
    <row r="29" spans="1:10" x14ac:dyDescent="0.3">
      <c r="A29" s="11" t="s">
        <v>91</v>
      </c>
      <c r="B29" s="18">
        <f>COUNTIFS(d_vis,1,d_job_posting_year,2022,d_job_posting_month,1)</f>
        <v>132</v>
      </c>
      <c r="C29" s="19">
        <f>IFERROR(AVERAGEIFS(d_salary,d_vis,1,d_job_posting_year,2022,d_job_posting_month,1),NA())</f>
        <v>112094.26515151515</v>
      </c>
    </row>
    <row r="30" spans="1:10" x14ac:dyDescent="0.3">
      <c r="A30" s="11" t="s">
        <v>92</v>
      </c>
      <c r="B30" s="18">
        <f>COUNTIFS(d_vis,1,d_job_posting_year,2022,d_job_posting_month,2)</f>
        <v>127</v>
      </c>
      <c r="C30" s="19">
        <f>IFERROR(AVERAGEIFS(d_salary,d_vis,1,d_job_posting_year,2022,d_job_posting_month,2),NA())</f>
        <v>116352.29133858268</v>
      </c>
    </row>
    <row r="31" spans="1:10" x14ac:dyDescent="0.3">
      <c r="A31" s="11" t="s">
        <v>93</v>
      </c>
      <c r="B31" s="18">
        <f>COUNTIFS(d_vis,1,d_job_posting_year,2022,d_job_posting_month,3)</f>
        <v>127</v>
      </c>
      <c r="C31" s="19">
        <f>IFERROR(AVERAGEIFS(d_salary,d_vis,1,d_job_posting_year,2022,d_job_posting_month,3),NA())</f>
        <v>113821.68503937007</v>
      </c>
    </row>
    <row r="32" spans="1:10" x14ac:dyDescent="0.3">
      <c r="A32" s="11" t="s">
        <v>94</v>
      </c>
      <c r="B32" s="18">
        <f>COUNTIFS(d_vis,1,d_job_posting_year,2022,d_job_posting_month,4)</f>
        <v>137</v>
      </c>
      <c r="C32" s="19">
        <f>IFERROR(AVERAGEIFS(d_salary,d_vis,1,d_job_posting_year,2022,d_job_posting_month,4),NA())</f>
        <v>111456.88321167883</v>
      </c>
    </row>
    <row r="33" spans="1:3" x14ac:dyDescent="0.3">
      <c r="A33" s="11" t="s">
        <v>95</v>
      </c>
      <c r="B33" s="18">
        <f>COUNTIFS(d_vis,1,d_job_posting_year,2022,d_job_posting_month,5)</f>
        <v>120</v>
      </c>
      <c r="C33" s="19">
        <f>IFERROR(AVERAGEIFS(d_salary,d_vis,1,d_job_posting_year,2022,d_job_posting_month,5),NA())</f>
        <v>113236.93333333333</v>
      </c>
    </row>
    <row r="34" spans="1:3" x14ac:dyDescent="0.3">
      <c r="A34" s="11" t="s">
        <v>96</v>
      </c>
      <c r="B34" s="18">
        <f>COUNTIFS(d_vis,1,d_job_posting_year,2022,d_job_posting_month,6)</f>
        <v>123</v>
      </c>
      <c r="C34" s="19">
        <f>IFERROR(AVERAGEIFS(d_salary,d_vis,1,d_job_posting_year,2022,d_job_posting_month,6),NA())</f>
        <v>110473.38211382114</v>
      </c>
    </row>
    <row r="35" spans="1:3" x14ac:dyDescent="0.3">
      <c r="A35" s="11" t="s">
        <v>97</v>
      </c>
      <c r="B35" s="18">
        <f>COUNTIFS(d_vis,1,d_job_posting_year,2022,d_job_posting_month,7)</f>
        <v>127</v>
      </c>
      <c r="C35" s="19">
        <f>IFERROR(AVERAGEIFS(d_salary,d_vis,1,d_job_posting_year,2022,d_job_posting_month,7),NA())</f>
        <v>112595.64566929133</v>
      </c>
    </row>
    <row r="36" spans="1:3" x14ac:dyDescent="0.3">
      <c r="A36" s="11" t="s">
        <v>98</v>
      </c>
      <c r="B36" s="18">
        <f>COUNTIFS(d_vis,1,d_job_posting_year,2022,d_job_posting_month,8)</f>
        <v>122</v>
      </c>
      <c r="C36" s="19">
        <f>IFERROR(AVERAGEIFS(d_salary,d_vis,1,d_job_posting_year,2022,d_job_posting_month,8),NA())</f>
        <v>113279.27049180328</v>
      </c>
    </row>
    <row r="37" spans="1:3" x14ac:dyDescent="0.3">
      <c r="A37" s="11" t="s">
        <v>99</v>
      </c>
      <c r="B37" s="18">
        <f>COUNTIFS(d_vis,1,d_job_posting_year,2022,d_job_posting_month,9)</f>
        <v>130</v>
      </c>
      <c r="C37" s="19">
        <f>IFERROR(AVERAGEIFS(d_salary,d_vis,1,d_job_posting_year,2022,d_job_posting_month,9),NA())</f>
        <v>112372.16923076923</v>
      </c>
    </row>
    <row r="38" spans="1:3" x14ac:dyDescent="0.3">
      <c r="A38" s="11" t="s">
        <v>100</v>
      </c>
      <c r="B38" s="18">
        <f>COUNTIFS(d_vis,1,d_job_posting_year,2022,d_job_posting_month,10)</f>
        <v>93</v>
      </c>
      <c r="C38" s="19">
        <f>IFERROR(AVERAGEIFS(d_salary,d_vis,1,d_job_posting_year,2022,d_job_posting_month,10),NA())</f>
        <v>112958.18279569893</v>
      </c>
    </row>
    <row r="39" spans="1:3" x14ac:dyDescent="0.3">
      <c r="A39" s="11" t="s">
        <v>101</v>
      </c>
      <c r="B39" s="18">
        <f>COUNTIFS(d_vis,1,d_job_posting_year,2022,d_job_posting_month,11)</f>
        <v>126</v>
      </c>
      <c r="C39" s="19">
        <f>IFERROR(AVERAGEIFS(d_salary,d_vis,1,d_job_posting_year,2022,d_job_posting_month,11),NA())</f>
        <v>113435.65873015873</v>
      </c>
    </row>
    <row r="40" spans="1:3" x14ac:dyDescent="0.3">
      <c r="A40" s="11" t="s">
        <v>102</v>
      </c>
      <c r="B40" s="18">
        <f>COUNTIFS(d_vis,1,d_job_posting_year,2022,d_job_posting_month,12)</f>
        <v>130</v>
      </c>
      <c r="C40" s="19">
        <f>IFERROR(AVERAGEIFS(d_salary,d_vis,1,d_job_posting_year,2022,d_job_posting_month,12),NA())</f>
        <v>113806.66923076923</v>
      </c>
    </row>
    <row r="41" spans="1:3" x14ac:dyDescent="0.3">
      <c r="A41" s="11" t="s">
        <v>103</v>
      </c>
      <c r="B41" s="18">
        <f>COUNTIFS(d_vis,1,d_job_posting_year,2023,d_job_posting_month,1)</f>
        <v>139</v>
      </c>
      <c r="C41" s="19">
        <f>IFERROR(AVERAGEIFS(d_salary,d_vis,1,d_job_posting_year,2023,d_job_posting_month,1),NA())</f>
        <v>115347.04316546762</v>
      </c>
    </row>
    <row r="42" spans="1:3" x14ac:dyDescent="0.3">
      <c r="A42" s="11" t="s">
        <v>104</v>
      </c>
      <c r="B42" s="18">
        <f>COUNTIFS(d_vis,1,d_job_posting_year,2023,d_job_posting_month,2)</f>
        <v>114</v>
      </c>
      <c r="C42" s="19">
        <f>IFERROR(AVERAGEIFS(d_salary,d_vis,1,d_job_posting_year,2023,d_job_posting_month,2),NA())</f>
        <v>115040.06140350878</v>
      </c>
    </row>
    <row r="43" spans="1:3" x14ac:dyDescent="0.3">
      <c r="A43" s="11" t="s">
        <v>105</v>
      </c>
      <c r="B43" s="18">
        <f>COUNTIFS(d_vis,1,d_job_posting_year,2023,d_job_posting_month,3)</f>
        <v>134</v>
      </c>
      <c r="C43" s="19">
        <f>IFERROR(AVERAGEIFS(d_salary,d_vis,1,d_job_posting_year,2023,d_job_posting_month,3),NA())</f>
        <v>110107.35074626865</v>
      </c>
    </row>
    <row r="44" spans="1:3" x14ac:dyDescent="0.3">
      <c r="A44" s="11" t="s">
        <v>106</v>
      </c>
      <c r="B44" s="18">
        <f>COUNTIFS(d_vis,1,d_job_posting_year,2023,d_job_posting_month,4)</f>
        <v>110</v>
      </c>
      <c r="C44" s="19">
        <f>IFERROR(AVERAGEIFS(d_salary,d_vis,1,d_job_posting_year,2023,d_job_posting_month,4),NA())</f>
        <v>118768.85454545454</v>
      </c>
    </row>
    <row r="45" spans="1:3" x14ac:dyDescent="0.3">
      <c r="A45" s="11" t="s">
        <v>107</v>
      </c>
      <c r="B45" s="18">
        <f>COUNTIFS(d_vis,1,d_job_posting_year,2023,d_job_posting_month,5)</f>
        <v>121</v>
      </c>
      <c r="C45" s="19">
        <f>IFERROR(AVERAGEIFS(d_salary,d_vis,1,d_job_posting_year,2023,d_job_posting_month,5),NA())</f>
        <v>111377.13223140496</v>
      </c>
    </row>
    <row r="46" spans="1:3" x14ac:dyDescent="0.3">
      <c r="A46" s="11" t="s">
        <v>108</v>
      </c>
      <c r="B46" s="18">
        <f>COUNTIFS(d_vis,1,d_job_posting_year,2023,d_job_posting_month,6)</f>
        <v>139</v>
      </c>
      <c r="C46" s="19">
        <f>IFERROR(AVERAGEIFS(d_salary,d_vis,1,d_job_posting_year,2023,d_job_posting_month,6),NA())</f>
        <v>118094.69064748201</v>
      </c>
    </row>
    <row r="47" spans="1:3" x14ac:dyDescent="0.3">
      <c r="A47" s="11" t="s">
        <v>109</v>
      </c>
      <c r="B47" s="18">
        <f>COUNTIFS(d_vis,1,d_job_posting_year,2023,d_job_posting_month,7)</f>
        <v>111</v>
      </c>
      <c r="C47" s="19">
        <f>IFERROR(AVERAGEIFS(d_salary,d_vis,1,d_job_posting_year,2023,d_job_posting_month,7),NA())</f>
        <v>108746.84684684685</v>
      </c>
    </row>
    <row r="48" spans="1:3" x14ac:dyDescent="0.3">
      <c r="A48" s="11" t="s">
        <v>110</v>
      </c>
      <c r="B48" s="18">
        <f>COUNTIFS(d_vis,1,d_job_posting_year,2023,d_job_posting_month,8)</f>
        <v>108</v>
      </c>
      <c r="C48" s="19">
        <f>IFERROR(AVERAGEIFS(d_salary,d_vis,1,d_job_posting_year,2023,d_job_posting_month,8),NA())</f>
        <v>114272.45370370371</v>
      </c>
    </row>
    <row r="49" spans="1:3" x14ac:dyDescent="0.3">
      <c r="A49" s="11" t="s">
        <v>111</v>
      </c>
      <c r="B49" s="18">
        <f>COUNTIFS(d_vis,1,d_job_posting_year,2023,d_job_posting_month,9)</f>
        <v>125</v>
      </c>
      <c r="C49" s="19">
        <f>IFERROR(AVERAGEIFS(d_salary,d_vis,1,d_job_posting_year,2023,d_job_posting_month,9),NA())</f>
        <v>111626.952</v>
      </c>
    </row>
    <row r="50" spans="1:3" x14ac:dyDescent="0.3">
      <c r="A50" s="11" t="s">
        <v>112</v>
      </c>
      <c r="B50" s="18">
        <f>COUNTIFS(d_vis,1,d_job_posting_year,2023,d_job_posting_month,10)</f>
        <v>124</v>
      </c>
      <c r="C50" s="19">
        <f>IFERROR(AVERAGEIFS(d_salary,d_vis,1,d_job_posting_year,2023,d_job_posting_month,10),NA())</f>
        <v>110618.05645161291</v>
      </c>
    </row>
    <row r="51" spans="1:3" x14ac:dyDescent="0.3">
      <c r="A51" s="11" t="s">
        <v>113</v>
      </c>
      <c r="B51" s="18">
        <f>COUNTIFS(d_vis,1,d_job_posting_year,2023,d_job_posting_month,11)</f>
        <v>109</v>
      </c>
      <c r="C51" s="19">
        <f>IFERROR(AVERAGEIFS(d_salary,d_vis,1,d_job_posting_year,2023,d_job_posting_month,11),NA())</f>
        <v>116543.34862385321</v>
      </c>
    </row>
    <row r="52" spans="1:3" x14ac:dyDescent="0.3">
      <c r="A52" s="11" t="s">
        <v>114</v>
      </c>
      <c r="B52" s="18">
        <f>COUNTIFS(d_vis,1,d_job_posting_year,2023,d_job_posting_month,12)</f>
        <v>120</v>
      </c>
      <c r="C52" s="19">
        <f>IFERROR(AVERAGEIFS(d_salary,d_vis,1,d_job_posting_year,2023,d_job_posting_month,12),NA())</f>
        <v>109749.80833333333</v>
      </c>
    </row>
    <row r="53" spans="1:3" x14ac:dyDescent="0.3">
      <c r="A53" s="11" t="s">
        <v>115</v>
      </c>
      <c r="B53" s="18">
        <f>COUNTIFS(d_vis,1,d_job_posting_year,2024,d_job_posting_month,1)</f>
        <v>136</v>
      </c>
      <c r="C53" s="19">
        <f>IFERROR(AVERAGEIFS(d_salary,d_vis,1,d_job_posting_year,2024,d_job_posting_month,1),NA())</f>
        <v>111715.99264705883</v>
      </c>
    </row>
    <row r="54" spans="1:3" x14ac:dyDescent="0.3">
      <c r="A54" s="11" t="s">
        <v>116</v>
      </c>
      <c r="B54" s="18">
        <f>COUNTIFS(d_vis,1,d_job_posting_year,2024,d_job_posting_month,2)</f>
        <v>124</v>
      </c>
      <c r="C54" s="19">
        <f>IFERROR(AVERAGEIFS(d_salary,d_vis,1,d_job_posting_year,2024,d_job_posting_month,2),NA())</f>
        <v>111242.1370967742</v>
      </c>
    </row>
    <row r="55" spans="1:3" x14ac:dyDescent="0.3">
      <c r="A55" s="11" t="s">
        <v>117</v>
      </c>
      <c r="B55" s="18">
        <f>COUNTIFS(d_vis,1,d_job_posting_year,2024,d_job_posting_month,3)</f>
        <v>111</v>
      </c>
      <c r="C55" s="19">
        <f>IFERROR(AVERAGEIFS(d_salary,d_vis,1,d_job_posting_year,2024,d_job_posting_month,3),NA())</f>
        <v>114251.02702702703</v>
      </c>
    </row>
    <row r="56" spans="1:3" x14ac:dyDescent="0.3">
      <c r="A56" s="11" t="s">
        <v>118</v>
      </c>
      <c r="B56" s="18">
        <f>COUNTIFS(d_vis,1,d_job_posting_year,2024,d_job_posting_month,4)</f>
        <v>141</v>
      </c>
      <c r="C56" s="19">
        <f>IFERROR(AVERAGEIFS(d_salary,d_vis,1,d_job_posting_year,2024,d_job_posting_month,4),NA())</f>
        <v>115893.00709219858</v>
      </c>
    </row>
    <row r="57" spans="1:3" x14ac:dyDescent="0.3">
      <c r="A57" s="11" t="s">
        <v>119</v>
      </c>
      <c r="B57" s="18">
        <f>COUNTIFS(d_vis,1,d_job_posting_year,2024,d_job_posting_month,5)</f>
        <v>139</v>
      </c>
      <c r="C57" s="19">
        <f>IFERROR(AVERAGEIFS(d_salary,d_vis,1,d_job_posting_year,2024,d_job_posting_month,5),NA())</f>
        <v>115553.05035971223</v>
      </c>
    </row>
    <row r="58" spans="1:3" x14ac:dyDescent="0.3">
      <c r="A58" s="11" t="s">
        <v>120</v>
      </c>
      <c r="B58" s="18">
        <f>COUNTIFS(d_vis,1,d_job_posting_year,2024,d_job_posting_month,6)</f>
        <v>118</v>
      </c>
      <c r="C58" s="19">
        <f>IFERROR(AVERAGEIFS(d_salary,d_vis,1,d_job_posting_year,2024,d_job_posting_month,6),NA())</f>
        <v>117701.2627118644</v>
      </c>
    </row>
    <row r="59" spans="1:3" x14ac:dyDescent="0.3">
      <c r="A59" s="11" t="s">
        <v>121</v>
      </c>
      <c r="B59" s="18">
        <f>COUNTIFS(d_vis,1,d_job_posting_year,2024,d_job_posting_month,7)</f>
        <v>125</v>
      </c>
      <c r="C59" s="19">
        <f>IFERROR(AVERAGEIFS(d_salary,d_vis,1,d_job_posting_year,2024,d_job_posting_month,7),NA())</f>
        <v>112472.04</v>
      </c>
    </row>
    <row r="60" spans="1:3" x14ac:dyDescent="0.3">
      <c r="A60" s="11" t="s">
        <v>122</v>
      </c>
      <c r="B60" s="18">
        <f>COUNTIFS(d_vis,1,d_job_posting_year,2024,d_job_posting_month,8)</f>
        <v>138</v>
      </c>
      <c r="C60" s="19">
        <f>IFERROR(AVERAGEIFS(d_salary,d_vis,1,d_job_posting_year,2024,d_job_posting_month,8),NA())</f>
        <v>116530.63043478261</v>
      </c>
    </row>
    <row r="61" spans="1:3" x14ac:dyDescent="0.3">
      <c r="A61" s="11" t="s">
        <v>123</v>
      </c>
      <c r="B61" s="18">
        <f>COUNTIFS(d_vis,1,d_job_posting_year,2024,d_job_posting_month,9)</f>
        <v>115</v>
      </c>
      <c r="C61" s="19">
        <f>IFERROR(AVERAGEIFS(d_salary,d_vis,1,d_job_posting_year,2024,d_job_posting_month,9),NA())</f>
        <v>112899.23478260869</v>
      </c>
    </row>
    <row r="62" spans="1:3" x14ac:dyDescent="0.3">
      <c r="A62" s="11" t="s">
        <v>124</v>
      </c>
      <c r="B62" s="18">
        <f>COUNTIFS(d_vis,1,d_job_posting_year,2024,d_job_posting_month,10)</f>
        <v>125</v>
      </c>
      <c r="C62" s="19">
        <f>IFERROR(AVERAGEIFS(d_salary,d_vis,1,d_job_posting_year,2024,d_job_posting_month,10),NA())</f>
        <v>113391.448</v>
      </c>
    </row>
    <row r="63" spans="1:3" x14ac:dyDescent="0.3">
      <c r="A63" s="11" t="s">
        <v>125</v>
      </c>
      <c r="B63" s="18">
        <f>COUNTIFS(d_vis,1,d_job_posting_year,2024,d_job_posting_month,11)</f>
        <v>108</v>
      </c>
      <c r="C63" s="19">
        <f>IFERROR(AVERAGEIFS(d_salary,d_vis,1,d_job_posting_year,2024,d_job_posting_month,11),NA())</f>
        <v>113368.04629629629</v>
      </c>
    </row>
    <row r="64" spans="1:3" x14ac:dyDescent="0.3">
      <c r="A64" s="11" t="s">
        <v>126</v>
      </c>
      <c r="B64" s="18">
        <f>COUNTIFS(d_vis,1,d_job_posting_year,2024,d_job_posting_month,12)</f>
        <v>122</v>
      </c>
      <c r="C64" s="19">
        <f>IFERROR(AVERAGEIFS(d_salary,d_vis,1,d_job_posting_year,2024,d_job_posting_month,12),NA())</f>
        <v>113828.94262295082</v>
      </c>
    </row>
    <row r="65" spans="1:3" x14ac:dyDescent="0.3">
      <c r="A65" s="11" t="s">
        <v>127</v>
      </c>
      <c r="B65" s="18">
        <f>COUNTIFS(d_vis,1,d_job_posting_year,2025,d_job_posting_month,1)</f>
        <v>137</v>
      </c>
      <c r="C65" s="19">
        <f>IFERROR(AVERAGEIFS(d_salary,d_vis,1,d_job_posting_year,2025,d_job_posting_month,1),NA())</f>
        <v>111004.94160583941</v>
      </c>
    </row>
    <row r="66" spans="1:3" x14ac:dyDescent="0.3">
      <c r="A66" s="11" t="s">
        <v>128</v>
      </c>
      <c r="B66" s="18">
        <f>COUNTIFS(d_vis,1,d_job_posting_year,2025,d_job_posting_month,2)</f>
        <v>124</v>
      </c>
      <c r="C66" s="19">
        <f>IFERROR(AVERAGEIFS(d_salary,d_vis,1,d_job_posting_year,2025,d_job_posting_month,2),NA())</f>
        <v>113268.84677419355</v>
      </c>
    </row>
    <row r="67" spans="1:3" x14ac:dyDescent="0.3">
      <c r="A67" s="11" t="s">
        <v>129</v>
      </c>
      <c r="B67" s="18">
        <f>COUNTIFS(d_vis,1,d_job_posting_year,2025,d_job_posting_month,3)</f>
        <v>113</v>
      </c>
      <c r="C67" s="19">
        <f>IFERROR(AVERAGEIFS(d_salary,d_vis,1,d_job_posting_year,2025,d_job_posting_month,3),NA())</f>
        <v>115017.3185840708</v>
      </c>
    </row>
    <row r="68" spans="1:3" x14ac:dyDescent="0.3">
      <c r="A68" s="11" t="s">
        <v>130</v>
      </c>
      <c r="B68" s="18">
        <f>COUNTIFS(d_vis,1,d_job_posting_year,2025,d_job_posting_month,4)</f>
        <v>118</v>
      </c>
      <c r="C68" s="19">
        <f>IFERROR(AVERAGEIFS(d_salary,d_vis,1,d_job_posting_year,2025,d_job_posting_month,4),NA())</f>
        <v>115084.99152542373</v>
      </c>
    </row>
    <row r="69" spans="1:3" x14ac:dyDescent="0.3">
      <c r="A69" s="11" t="s">
        <v>131</v>
      </c>
      <c r="B69" s="18">
        <f>COUNTIFS(d_vis,1,d_job_posting_year,2025,d_job_posting_month,5)</f>
        <v>115</v>
      </c>
      <c r="C69" s="19">
        <f>IFERROR(AVERAGEIFS(d_salary,d_vis,1,d_job_posting_year,2025,d_job_posting_month,5),NA())</f>
        <v>113553.57391304348</v>
      </c>
    </row>
    <row r="70" spans="1:3" x14ac:dyDescent="0.3">
      <c r="A70" s="11" t="s">
        <v>132</v>
      </c>
      <c r="B70" s="18">
        <f>COUNTIFS(d_vis,1,d_job_posting_year,2025,d_job_posting_month,6)</f>
        <v>120</v>
      </c>
      <c r="C70" s="19">
        <f>IFERROR(AVERAGEIFS(d_salary,d_vis,1,d_job_posting_year,2025,d_job_posting_month,6),NA())</f>
        <v>108468.66666666667</v>
      </c>
    </row>
    <row r="71" spans="1:3" x14ac:dyDescent="0.3">
      <c r="A71" s="11" t="s">
        <v>133</v>
      </c>
      <c r="B71" s="18">
        <f>COUNTIFS(d_vis,1,d_job_posting_year,2025,d_job_posting_month,7)</f>
        <v>119</v>
      </c>
      <c r="C71" s="19">
        <f>IFERROR(AVERAGEIFS(d_salary,d_vis,1,d_job_posting_year,2025,d_job_posting_month,7),NA())</f>
        <v>117603.96638655462</v>
      </c>
    </row>
    <row r="72" spans="1:3" x14ac:dyDescent="0.3">
      <c r="A72" s="11" t="s">
        <v>134</v>
      </c>
      <c r="B72" s="18">
        <f>COUNTIFS(d_vis,1,d_job_posting_year,2025,d_job_posting_month,8)</f>
        <v>133</v>
      </c>
      <c r="C72" s="19">
        <f>IFERROR(AVERAGEIFS(d_salary,d_vis,1,d_job_posting_year,2025,d_job_posting_month,8),NA())</f>
        <v>112319.73684210527</v>
      </c>
    </row>
    <row r="73" spans="1:3" x14ac:dyDescent="0.3">
      <c r="A73" s="11" t="s">
        <v>135</v>
      </c>
      <c r="B73" s="18">
        <f>COUNTIFS(d_vis,1,d_job_posting_year,2025,d_job_posting_month,9)</f>
        <v>118</v>
      </c>
      <c r="C73" s="19">
        <f>IFERROR(AVERAGEIFS(d_salary,d_vis,1,d_job_posting_year,2025,d_job_posting_month,9),NA())</f>
        <v>114749.52542372882</v>
      </c>
    </row>
    <row r="74" spans="1:3" x14ac:dyDescent="0.3">
      <c r="A74" s="11" t="s">
        <v>136</v>
      </c>
      <c r="B74" s="18">
        <f>COUNTIFS(d_vis,1,d_job_posting_year,2025,d_job_posting_month,10)</f>
        <v>126</v>
      </c>
      <c r="C74" s="19">
        <f>IFERROR(AVERAGEIFS(d_salary,d_vis,1,d_job_posting_year,2025,d_job_posting_month,10),NA())</f>
        <v>112025.76984126984</v>
      </c>
    </row>
    <row r="75" spans="1:3" x14ac:dyDescent="0.3">
      <c r="A75" s="11" t="s">
        <v>137</v>
      </c>
      <c r="B75" s="18">
        <f>COUNTIFS(d_vis,1,d_job_posting_year,2025,d_job_posting_month,11)</f>
        <v>138</v>
      </c>
      <c r="C75" s="19">
        <f>IFERROR(AVERAGEIFS(d_salary,d_vis,1,d_job_posting_year,2025,d_job_posting_month,11),NA())</f>
        <v>109516.15942028986</v>
      </c>
    </row>
    <row r="76" spans="1:3" x14ac:dyDescent="0.3">
      <c r="A76" s="11" t="s">
        <v>138</v>
      </c>
      <c r="B76" s="18">
        <f>COUNTIFS(d_vis,1,d_job_posting_year,2025,d_job_posting_month,12)</f>
        <v>120</v>
      </c>
      <c r="C76" s="19">
        <f>IFERROR(AVERAGEIFS(d_salary,d_vis,1,d_job_posting_year,2025,d_job_posting_month,12),NA())</f>
        <v>110168.99166666667</v>
      </c>
    </row>
    <row r="77" spans="1:3" x14ac:dyDescent="0.3">
      <c r="A77" s="11" t="s">
        <v>139</v>
      </c>
      <c r="B77" s="18">
        <f>COUNTIFS(d_vis,1,d_job_posting_year,2026,d_job_posting_month,1)</f>
        <v>114</v>
      </c>
      <c r="C77" s="19">
        <f>IFERROR(AVERAGEIFS(d_salary,d_vis,1,d_job_posting_year,2026,d_job_posting_month,1),NA())</f>
        <v>116112.55263157895</v>
      </c>
    </row>
    <row r="78" spans="1:3" x14ac:dyDescent="0.3">
      <c r="A78" s="11" t="s">
        <v>140</v>
      </c>
      <c r="B78" s="18">
        <f>COUNTIFS(d_vis,1,d_job_posting_year,2026,d_job_posting_month,2)</f>
        <v>138</v>
      </c>
      <c r="C78" s="19">
        <f>IFERROR(AVERAGEIFS(d_salary,d_vis,1,d_job_posting_year,2026,d_job_posting_month,2),NA())</f>
        <v>112907.06521739131</v>
      </c>
    </row>
    <row r="79" spans="1:3" x14ac:dyDescent="0.3">
      <c r="A79" s="11" t="s">
        <v>141</v>
      </c>
      <c r="B79" s="18">
        <f>COUNTIFS(d_vis,1,d_job_posting_year,2026,d_job_posting_month,3)</f>
        <v>119</v>
      </c>
      <c r="C79" s="19">
        <f>IFERROR(AVERAGEIFS(d_salary,d_vis,1,d_job_posting_year,2026,d_job_posting_month,3),NA())</f>
        <v>117139.26890756302</v>
      </c>
    </row>
    <row r="80" spans="1:3" x14ac:dyDescent="0.3">
      <c r="A80" s="11" t="s">
        <v>142</v>
      </c>
      <c r="B80" s="18">
        <f>COUNTIFS(d_vis,1,d_job_posting_year,2026,d_job_posting_month,4)</f>
        <v>116</v>
      </c>
      <c r="C80" s="19">
        <f>IFERROR(AVERAGEIFS(d_salary,d_vis,1,d_job_posting_year,2026,d_job_posting_month,4),NA())</f>
        <v>113406.20689655172</v>
      </c>
    </row>
    <row r="81" spans="1:3" x14ac:dyDescent="0.3">
      <c r="A81" s="11" t="s">
        <v>143</v>
      </c>
      <c r="B81" s="18">
        <f>COUNTIFS(d_vis,1,d_job_posting_year,2026,d_job_posting_month,5)</f>
        <v>115</v>
      </c>
      <c r="C81" s="19">
        <f>IFERROR(AVERAGEIFS(d_salary,d_vis,1,d_job_posting_year,2026,d_job_posting_month,5),NA())</f>
        <v>113303.32173913044</v>
      </c>
    </row>
    <row r="82" spans="1:3" x14ac:dyDescent="0.3">
      <c r="A82" s="11" t="s">
        <v>144</v>
      </c>
      <c r="B82" s="18">
        <f>COUNTIFS(d_vis,1,d_job_posting_year,2026,d_job_posting_month,6)</f>
        <v>126</v>
      </c>
      <c r="C82" s="19">
        <f>IFERROR(AVERAGEIFS(d_salary,d_vis,1,d_job_posting_year,2026,d_job_posting_month,6),NA())</f>
        <v>110381.38888888889</v>
      </c>
    </row>
    <row r="83" spans="1:3" x14ac:dyDescent="0.3">
      <c r="A83" s="11" t="s">
        <v>145</v>
      </c>
      <c r="B83" s="18">
        <f>COUNTIFS(d_vis,1,d_job_posting_year,2026,d_job_posting_month,7)</f>
        <v>119</v>
      </c>
      <c r="C83" s="19">
        <f>IFERROR(AVERAGEIFS(d_salary,d_vis,1,d_job_posting_year,2026,d_job_posting_month,7),NA())</f>
        <v>121052.89075630253</v>
      </c>
    </row>
    <row r="84" spans="1:3" x14ac:dyDescent="0.3">
      <c r="A84" s="11" t="s">
        <v>146</v>
      </c>
      <c r="B84" s="18">
        <f>COUNTIFS(d_vis,1,d_job_posting_year,2026,d_job_posting_month,8)</f>
        <v>113</v>
      </c>
      <c r="C84" s="19">
        <f>IFERROR(AVERAGEIFS(d_salary,d_vis,1,d_job_posting_year,2026,d_job_posting_month,8),NA())</f>
        <v>107256.51327433628</v>
      </c>
    </row>
    <row r="85" spans="1:3" x14ac:dyDescent="0.3">
      <c r="A85" s="11" t="s">
        <v>147</v>
      </c>
      <c r="B85" s="18">
        <f>COUNTIFS(d_vis,1,d_job_posting_year,2026,d_job_posting_month,9)</f>
        <v>129</v>
      </c>
      <c r="C85" s="19">
        <f>IFERROR(AVERAGEIFS(d_salary,d_vis,1,d_job_posting_year,2026,d_job_posting_month,9),NA())</f>
        <v>111698.72093023256</v>
      </c>
    </row>
    <row r="86" spans="1:3" x14ac:dyDescent="0.3">
      <c r="A86" s="11" t="s">
        <v>148</v>
      </c>
      <c r="B86" s="18">
        <f>COUNTIFS(d_vis,1,d_job_posting_year,2026,d_job_posting_month,10)</f>
        <v>152</v>
      </c>
      <c r="C86" s="19">
        <f>IFERROR(AVERAGEIFS(d_salary,d_vis,1,d_job_posting_year,2026,d_job_posting_month,10),NA())</f>
        <v>115622.71710526316</v>
      </c>
    </row>
    <row r="87" spans="1:3" x14ac:dyDescent="0.3">
      <c r="A87" s="11" t="s">
        <v>149</v>
      </c>
      <c r="B87" s="18">
        <f>COUNTIFS(d_vis,1,d_job_posting_year,2026,d_job_posting_month,11)</f>
        <v>109</v>
      </c>
      <c r="C87" s="19">
        <f>IFERROR(AVERAGEIFS(d_salary,d_vis,1,d_job_posting_year,2026,d_job_posting_month,11),NA())</f>
        <v>113606.11926605504</v>
      </c>
    </row>
    <row r="88" spans="1:3" x14ac:dyDescent="0.3">
      <c r="A88" s="11" t="s">
        <v>150</v>
      </c>
      <c r="B88" s="18">
        <f>COUNTIFS(d_vis,1,d_job_posting_year,2026,d_job_posting_month,12)</f>
        <v>116</v>
      </c>
      <c r="C88" s="19">
        <f>IFERROR(AVERAGEIFS(d_salary,d_vis,1,d_job_posting_year,2026,d_job_posting_month,12),NA())</f>
        <v>115073.77586206897</v>
      </c>
    </row>
    <row r="89" spans="1:3" x14ac:dyDescent="0.3">
      <c r="A89" s="11"/>
      <c r="B89" s="11"/>
      <c r="C89" s="11"/>
    </row>
    <row r="90" spans="1:3" x14ac:dyDescent="0.3">
      <c r="A90" s="11"/>
      <c r="B90" s="11"/>
      <c r="C90" s="11"/>
    </row>
    <row r="91" spans="1:3" x14ac:dyDescent="0.3">
      <c r="A91" s="12" t="s">
        <v>151</v>
      </c>
      <c r="B91" s="11"/>
      <c r="C91" s="11"/>
    </row>
    <row r="92" spans="1:3" x14ac:dyDescent="0.3">
      <c r="A92" s="15" t="s">
        <v>52</v>
      </c>
      <c r="B92" s="15" t="s">
        <v>54</v>
      </c>
      <c r="C92" s="11"/>
    </row>
    <row r="93" spans="1:3" x14ac:dyDescent="0.3">
      <c r="A93" s="11" t="s">
        <v>16</v>
      </c>
      <c r="B93" s="19">
        <f t="shared" ref="B93:B98" si="0">IFERROR(AVERAGEIFS(d_salary,d_vis,1,d_job_title,$A93),NA())</f>
        <v>139945.21067738233</v>
      </c>
      <c r="C93" s="11"/>
    </row>
    <row r="94" spans="1:3" x14ac:dyDescent="0.3">
      <c r="A94" s="11" t="s">
        <v>23</v>
      </c>
      <c r="B94" s="19">
        <f t="shared" si="0"/>
        <v>139705.42298850574</v>
      </c>
      <c r="C94" s="11"/>
    </row>
    <row r="95" spans="1:3" x14ac:dyDescent="0.3">
      <c r="A95" s="11" t="s">
        <v>31</v>
      </c>
      <c r="B95" s="19">
        <f t="shared" si="0"/>
        <v>101642.02876480542</v>
      </c>
      <c r="C95" s="11"/>
    </row>
    <row r="96" spans="1:3" x14ac:dyDescent="0.3">
      <c r="A96" s="11" t="s">
        <v>42</v>
      </c>
      <c r="B96" s="19">
        <f t="shared" si="0"/>
        <v>99711.085322195708</v>
      </c>
      <c r="C96" s="11"/>
    </row>
    <row r="97" spans="1:3" x14ac:dyDescent="0.3">
      <c r="A97" s="11" t="s">
        <v>33</v>
      </c>
      <c r="B97" s="19">
        <f t="shared" si="0"/>
        <v>99645.837933059302</v>
      </c>
      <c r="C97" s="11"/>
    </row>
    <row r="98" spans="1:3" x14ac:dyDescent="0.3">
      <c r="A98" s="11" t="s">
        <v>37</v>
      </c>
      <c r="B98" s="19">
        <f t="shared" si="0"/>
        <v>99136.475745178264</v>
      </c>
      <c r="C98" s="11"/>
    </row>
    <row r="99" spans="1:3" x14ac:dyDescent="0.3">
      <c r="A99" s="11"/>
      <c r="B99" s="11"/>
      <c r="C99" s="11"/>
    </row>
    <row r="100" spans="1:3" x14ac:dyDescent="0.3">
      <c r="A100" s="11"/>
      <c r="B100" s="11"/>
      <c r="C100" s="11"/>
    </row>
    <row r="101" spans="1:3" x14ac:dyDescent="0.3">
      <c r="A101" s="12" t="s">
        <v>152</v>
      </c>
      <c r="B101" s="11"/>
      <c r="C101" s="11"/>
    </row>
    <row r="102" spans="1:3" x14ac:dyDescent="0.3">
      <c r="A102" s="15" t="s">
        <v>52</v>
      </c>
      <c r="B102" s="15" t="s">
        <v>54</v>
      </c>
      <c r="C102" s="11"/>
    </row>
    <row r="103" spans="1:3" x14ac:dyDescent="0.3">
      <c r="A103" s="11" t="s">
        <v>15</v>
      </c>
      <c r="B103" s="19">
        <f t="shared" ref="B103:B109" si="1">IFERROR(AVERAGEIFS(d_salary,d_vis,1,d_country,$A103),NA())</f>
        <v>114782.86357526881</v>
      </c>
      <c r="C103" s="11"/>
    </row>
    <row r="104" spans="1:3" x14ac:dyDescent="0.3">
      <c r="A104" s="11" t="s">
        <v>43</v>
      </c>
      <c r="B104" s="19">
        <f t="shared" si="1"/>
        <v>114541.38053691275</v>
      </c>
      <c r="C104" s="11"/>
    </row>
    <row r="105" spans="1:3" x14ac:dyDescent="0.3">
      <c r="A105" s="11" t="s">
        <v>22</v>
      </c>
      <c r="B105" s="19">
        <f t="shared" si="1"/>
        <v>114367.35876288659</v>
      </c>
      <c r="C105" s="11"/>
    </row>
    <row r="106" spans="1:3" x14ac:dyDescent="0.3">
      <c r="A106" s="11" t="s">
        <v>41</v>
      </c>
      <c r="B106" s="19">
        <f t="shared" si="1"/>
        <v>113280.95613433859</v>
      </c>
      <c r="C106" s="11"/>
    </row>
    <row r="107" spans="1:3" x14ac:dyDescent="0.3">
      <c r="A107" s="11" t="s">
        <v>36</v>
      </c>
      <c r="B107" s="19">
        <f t="shared" si="1"/>
        <v>112722.32794612795</v>
      </c>
      <c r="C107" s="11"/>
    </row>
    <row r="108" spans="1:3" x14ac:dyDescent="0.3">
      <c r="A108" s="11" t="s">
        <v>45</v>
      </c>
      <c r="B108" s="19">
        <f t="shared" si="1"/>
        <v>112447.39115646259</v>
      </c>
      <c r="C108" s="11"/>
    </row>
    <row r="109" spans="1:3" x14ac:dyDescent="0.3">
      <c r="A109" s="11" t="s">
        <v>29</v>
      </c>
      <c r="B109" s="19">
        <f t="shared" si="1"/>
        <v>111938.02336448598</v>
      </c>
      <c r="C109" s="11"/>
    </row>
    <row r="110" spans="1:3" x14ac:dyDescent="0.3">
      <c r="A110" s="11"/>
      <c r="B110" s="11"/>
      <c r="C110" s="11"/>
    </row>
    <row r="111" spans="1:3" x14ac:dyDescent="0.3">
      <c r="A111" s="11"/>
      <c r="B111" s="11"/>
      <c r="C111" s="11"/>
    </row>
    <row r="112" spans="1:3" x14ac:dyDescent="0.3">
      <c r="A112" s="12" t="s">
        <v>153</v>
      </c>
      <c r="B112" s="11"/>
      <c r="C112" s="11"/>
    </row>
    <row r="113" spans="1:3" x14ac:dyDescent="0.3">
      <c r="A113" s="15" t="s">
        <v>52</v>
      </c>
      <c r="B113" s="15" t="s">
        <v>54</v>
      </c>
      <c r="C113" s="11"/>
    </row>
    <row r="114" spans="1:3" x14ac:dyDescent="0.3">
      <c r="A114" s="11" t="s">
        <v>35</v>
      </c>
      <c r="B114" s="19">
        <f>IFERROR(AVERAGEIFS(d_salary,d_vis,1,d_experience_level,$A114),NA())</f>
        <v>89095.872758326223</v>
      </c>
      <c r="C114" s="11"/>
    </row>
    <row r="115" spans="1:3" x14ac:dyDescent="0.3">
      <c r="A115" s="11" t="s">
        <v>24</v>
      </c>
      <c r="B115" s="19">
        <f>IFERROR(AVERAGEIFS(d_salary,d_vis,1,d_experience_level,$A115),NA())</f>
        <v>113592.01846424384</v>
      </c>
      <c r="C115" s="11"/>
    </row>
    <row r="116" spans="1:3" x14ac:dyDescent="0.3">
      <c r="A116" s="11" t="s">
        <v>17</v>
      </c>
      <c r="B116" s="19">
        <f>IFERROR(AVERAGEIFS(d_salary,d_vis,1,d_experience_level,$A116),NA())</f>
        <v>138289.09152046783</v>
      </c>
      <c r="C116" s="11"/>
    </row>
    <row r="117" spans="1:3" x14ac:dyDescent="0.3">
      <c r="A117" s="11"/>
      <c r="B117" s="11"/>
      <c r="C117" s="11"/>
    </row>
    <row r="118" spans="1:3" x14ac:dyDescent="0.3">
      <c r="A118" s="11"/>
      <c r="B118" s="11"/>
      <c r="C118" s="11"/>
    </row>
    <row r="119" spans="1:3" x14ac:dyDescent="0.3">
      <c r="A119" s="12" t="s">
        <v>154</v>
      </c>
      <c r="B119" s="11"/>
      <c r="C119" s="11"/>
    </row>
    <row r="120" spans="1:3" x14ac:dyDescent="0.3">
      <c r="A120" s="15" t="s">
        <v>52</v>
      </c>
      <c r="B120" s="15" t="s">
        <v>54</v>
      </c>
      <c r="C120" s="11"/>
    </row>
    <row r="121" spans="1:3" x14ac:dyDescent="0.3">
      <c r="A121" s="11">
        <v>0</v>
      </c>
      <c r="B121" s="19">
        <f t="shared" ref="B121:B135" si="2">IFERROR(AVERAGEIFS(d_salary,d_vis,1,d_years_experience,$A121),NA())</f>
        <v>114282.14830508475</v>
      </c>
      <c r="C121" s="11"/>
    </row>
    <row r="122" spans="1:3" x14ac:dyDescent="0.3">
      <c r="A122" s="11">
        <v>1</v>
      </c>
      <c r="B122" s="19">
        <f t="shared" si="2"/>
        <v>113436.47161572053</v>
      </c>
      <c r="C122" s="11"/>
    </row>
    <row r="123" spans="1:3" x14ac:dyDescent="0.3">
      <c r="A123" s="11">
        <v>2</v>
      </c>
      <c r="B123" s="19">
        <f t="shared" si="2"/>
        <v>113673.095035461</v>
      </c>
      <c r="C123" s="11"/>
    </row>
    <row r="124" spans="1:3" x14ac:dyDescent="0.3">
      <c r="A124" s="11">
        <v>3</v>
      </c>
      <c r="B124" s="19">
        <f t="shared" si="2"/>
        <v>114742.50074738415</v>
      </c>
      <c r="C124" s="11"/>
    </row>
    <row r="125" spans="1:3" x14ac:dyDescent="0.3">
      <c r="A125" s="11">
        <v>4</v>
      </c>
      <c r="B125" s="19">
        <f t="shared" si="2"/>
        <v>113154.97439759035</v>
      </c>
      <c r="C125" s="11"/>
    </row>
    <row r="126" spans="1:3" x14ac:dyDescent="0.3">
      <c r="A126" s="11">
        <v>5</v>
      </c>
      <c r="B126" s="19">
        <f t="shared" si="2"/>
        <v>113838.09778357236</v>
      </c>
      <c r="C126" s="11"/>
    </row>
    <row r="127" spans="1:3" x14ac:dyDescent="0.3">
      <c r="A127" s="11">
        <v>6</v>
      </c>
      <c r="B127" s="19">
        <f t="shared" si="2"/>
        <v>112269.12145748988</v>
      </c>
      <c r="C127" s="11"/>
    </row>
    <row r="128" spans="1:3" x14ac:dyDescent="0.3">
      <c r="A128" s="11">
        <v>7</v>
      </c>
      <c r="B128" s="19">
        <f t="shared" si="2"/>
        <v>114778.48164464024</v>
      </c>
      <c r="C128" s="11"/>
    </row>
    <row r="129" spans="1:3" x14ac:dyDescent="0.3">
      <c r="A129" s="11">
        <v>8</v>
      </c>
      <c r="B129" s="19">
        <f t="shared" si="2"/>
        <v>114243.89547581904</v>
      </c>
      <c r="C129" s="11"/>
    </row>
    <row r="130" spans="1:3" x14ac:dyDescent="0.3">
      <c r="A130" s="11">
        <v>9</v>
      </c>
      <c r="B130" s="19">
        <f t="shared" si="2"/>
        <v>112893.53460972018</v>
      </c>
      <c r="C130" s="11"/>
    </row>
    <row r="131" spans="1:3" x14ac:dyDescent="0.3">
      <c r="A131" s="11">
        <v>10</v>
      </c>
      <c r="B131" s="19">
        <f t="shared" si="2"/>
        <v>111090.14798850575</v>
      </c>
      <c r="C131" s="11"/>
    </row>
    <row r="132" spans="1:3" x14ac:dyDescent="0.3">
      <c r="A132" s="11">
        <v>11</v>
      </c>
      <c r="B132" s="19">
        <f t="shared" si="2"/>
        <v>115386.10413476263</v>
      </c>
      <c r="C132" s="11"/>
    </row>
    <row r="133" spans="1:3" x14ac:dyDescent="0.3">
      <c r="A133" s="11">
        <v>12</v>
      </c>
      <c r="B133" s="19">
        <f t="shared" si="2"/>
        <v>114179.67246376812</v>
      </c>
      <c r="C133" s="11"/>
    </row>
    <row r="134" spans="1:3" x14ac:dyDescent="0.3">
      <c r="A134" s="11">
        <v>13</v>
      </c>
      <c r="B134" s="19">
        <f t="shared" si="2"/>
        <v>111603.99095022625</v>
      </c>
      <c r="C134" s="11"/>
    </row>
    <row r="135" spans="1:3" x14ac:dyDescent="0.3">
      <c r="A135" s="11">
        <v>14</v>
      </c>
      <c r="B135" s="19">
        <f t="shared" si="2"/>
        <v>112183.95720399429</v>
      </c>
      <c r="C135" s="11"/>
    </row>
    <row r="136" spans="1:3" x14ac:dyDescent="0.3">
      <c r="A136" s="11"/>
      <c r="B136" s="11"/>
      <c r="C136" s="11"/>
    </row>
    <row r="137" spans="1:3" x14ac:dyDescent="0.3">
      <c r="A137" s="11"/>
      <c r="B137" s="11"/>
      <c r="C137" s="11"/>
    </row>
    <row r="138" spans="1:3" x14ac:dyDescent="0.3">
      <c r="A138" s="12" t="s">
        <v>155</v>
      </c>
      <c r="B138" s="11"/>
      <c r="C138" s="11"/>
    </row>
    <row r="139" spans="1:3" x14ac:dyDescent="0.3">
      <c r="A139" s="15" t="s">
        <v>52</v>
      </c>
      <c r="B139" s="15" t="s">
        <v>156</v>
      </c>
      <c r="C139" s="15" t="s">
        <v>157</v>
      </c>
    </row>
    <row r="140" spans="1:3" x14ac:dyDescent="0.3">
      <c r="A140" s="11" t="s">
        <v>158</v>
      </c>
      <c r="B140" s="19">
        <f>IFERROR(AVERAGEIFS(d_salary,d_vis,1,d_skills_python,1),NA())</f>
        <v>113741.7051558518</v>
      </c>
      <c r="C140" s="19">
        <f>IFERROR(AVERAGEIFS(d_salary,d_vis,1,d_skills_python,0),NA())</f>
        <v>113143.02498093058</v>
      </c>
    </row>
    <row r="141" spans="1:3" x14ac:dyDescent="0.3">
      <c r="A141" s="11" t="s">
        <v>159</v>
      </c>
      <c r="B141" s="19">
        <f>IFERROR(AVERAGEIFS(d_salary,d_vis,1,d_skills_sql,1),NA())</f>
        <v>113329.868754804</v>
      </c>
      <c r="C141" s="19">
        <f>IFERROR(AVERAGEIFS(d_salary,d_vis,1,d_skills_sql,0),NA())</f>
        <v>113547.91363547948</v>
      </c>
    </row>
    <row r="142" spans="1:3" x14ac:dyDescent="0.3">
      <c r="A142" s="11" t="s">
        <v>160</v>
      </c>
      <c r="B142" s="19">
        <f>IFERROR(AVERAGEIFS(d_salary,d_vis,1,d_skills_ml,1),NA())</f>
        <v>120625.52303007232</v>
      </c>
      <c r="C142" s="19">
        <f>IFERROR(AVERAGEIFS(d_salary,d_vis,1,d_skills_ml,0),NA())</f>
        <v>106020.81378903949</v>
      </c>
    </row>
    <row r="143" spans="1:3" x14ac:dyDescent="0.3">
      <c r="A143" s="11" t="s">
        <v>161</v>
      </c>
      <c r="B143" s="19">
        <f>IFERROR(AVERAGEIFS(d_salary,d_vis,1,d_skills_deep_learning,1),NA())</f>
        <v>121080.09666149068</v>
      </c>
      <c r="C143" s="19">
        <f>IFERROR(AVERAGEIFS(d_salary,d_vis,1,d_skills_deep_learning,0),NA())</f>
        <v>105856.69227806662</v>
      </c>
    </row>
    <row r="144" spans="1:3" x14ac:dyDescent="0.3">
      <c r="A144" s="11" t="s">
        <v>162</v>
      </c>
      <c r="B144" s="19">
        <f>IFERROR(AVERAGEIFS(d_salary,d_vis,1,d_skills_cloud,1),NA())</f>
        <v>118154.01020601021</v>
      </c>
      <c r="C144" s="19">
        <f>IFERROR(AVERAGEIFS(d_salary,d_vis,1,d_skills_cloud,0),NA())</f>
        <v>108501.3045112782</v>
      </c>
    </row>
    <row r="145" spans="1:3" x14ac:dyDescent="0.3">
      <c r="A145" s="11"/>
      <c r="B145" s="11"/>
      <c r="C145" s="11"/>
    </row>
    <row r="146" spans="1:3" x14ac:dyDescent="0.3">
      <c r="A146" s="11"/>
      <c r="B146" s="11"/>
      <c r="C146" s="11"/>
    </row>
    <row r="147" spans="1:3" x14ac:dyDescent="0.3">
      <c r="A147" s="12" t="s">
        <v>11</v>
      </c>
      <c r="B147" s="11"/>
      <c r="C147" s="11"/>
    </row>
    <row r="148" spans="1:3" x14ac:dyDescent="0.3">
      <c r="A148" s="15" t="s">
        <v>52</v>
      </c>
      <c r="B148" s="15" t="s">
        <v>53</v>
      </c>
      <c r="C148" s="11"/>
    </row>
    <row r="149" spans="1:3" x14ac:dyDescent="0.3">
      <c r="A149" s="11" t="s">
        <v>25</v>
      </c>
      <c r="B149" s="18">
        <f>COUNTIFS(d_vis,1,d_remote_type,$A149)</f>
        <v>3420</v>
      </c>
      <c r="C149" s="11"/>
    </row>
    <row r="150" spans="1:3" x14ac:dyDescent="0.3">
      <c r="A150" s="11" t="s">
        <v>30</v>
      </c>
      <c r="B150" s="18">
        <f>COUNTIFS(d_vis,1,d_remote_type,$A150)</f>
        <v>3412</v>
      </c>
      <c r="C150" s="11"/>
    </row>
    <row r="151" spans="1:3" x14ac:dyDescent="0.3">
      <c r="A151" s="11" t="s">
        <v>18</v>
      </c>
      <c r="B151" s="18">
        <f>COUNTIFS(d_vis,1,d_remote_type,$A151)</f>
        <v>3513</v>
      </c>
      <c r="C151" s="11"/>
    </row>
    <row r="152" spans="1:3" x14ac:dyDescent="0.3">
      <c r="A152" s="11"/>
      <c r="B152" s="11"/>
      <c r="C152" s="11"/>
    </row>
    <row r="153" spans="1:3" x14ac:dyDescent="0.3">
      <c r="A153" s="11"/>
      <c r="B153" s="11"/>
      <c r="C153" s="11"/>
    </row>
    <row r="154" spans="1:3" x14ac:dyDescent="0.3">
      <c r="A154" s="12" t="s">
        <v>163</v>
      </c>
      <c r="B154" s="11"/>
      <c r="C154" s="11"/>
    </row>
    <row r="155" spans="1:3" x14ac:dyDescent="0.3">
      <c r="A155" s="15" t="s">
        <v>52</v>
      </c>
      <c r="B155" s="15" t="s">
        <v>164</v>
      </c>
      <c r="C155" s="11"/>
    </row>
    <row r="156" spans="1:3" x14ac:dyDescent="0.3">
      <c r="A156" s="11" t="s">
        <v>44</v>
      </c>
      <c r="B156" s="18">
        <f t="shared" ref="B156:B161" si="3">SUMIFS(d_job_openings,d_vis,1,d_company_industry,$A156)</f>
        <v>8657</v>
      </c>
      <c r="C156" s="11"/>
    </row>
    <row r="157" spans="1:3" x14ac:dyDescent="0.3">
      <c r="A157" s="11" t="s">
        <v>40</v>
      </c>
      <c r="B157" s="18">
        <f t="shared" si="3"/>
        <v>8401</v>
      </c>
      <c r="C157" s="11"/>
    </row>
    <row r="158" spans="1:3" x14ac:dyDescent="0.3">
      <c r="A158" s="11" t="s">
        <v>38</v>
      </c>
      <c r="B158" s="18">
        <f t="shared" si="3"/>
        <v>8654</v>
      </c>
      <c r="C158" s="11"/>
    </row>
    <row r="159" spans="1:3" x14ac:dyDescent="0.3">
      <c r="A159" s="11" t="s">
        <v>32</v>
      </c>
      <c r="B159" s="18">
        <f t="shared" si="3"/>
        <v>8466</v>
      </c>
      <c r="C159" s="11"/>
    </row>
    <row r="160" spans="1:3" x14ac:dyDescent="0.3">
      <c r="A160" s="11" t="s">
        <v>19</v>
      </c>
      <c r="B160" s="18">
        <f t="shared" si="3"/>
        <v>8440</v>
      </c>
      <c r="C160" s="11"/>
    </row>
    <row r="161" spans="1:3" x14ac:dyDescent="0.3">
      <c r="A161" s="11" t="s">
        <v>26</v>
      </c>
      <c r="B161" s="18">
        <f t="shared" si="3"/>
        <v>9149</v>
      </c>
      <c r="C161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3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4" customWidth="1"/>
    <col min="4" max="4" width="18" customWidth="1"/>
    <col min="5" max="5" width="12" customWidth="1"/>
    <col min="6" max="6" width="13" customWidth="1"/>
    <col min="7" max="8" width="18" customWidth="1"/>
    <col min="9" max="9" width="17" customWidth="1"/>
    <col min="10" max="10" width="15" customWidth="1"/>
    <col min="11" max="12" width="12" customWidth="1"/>
    <col min="13" max="13" width="22" customWidth="1"/>
    <col min="14" max="14" width="14" customWidth="1"/>
    <col min="15" max="15" width="12" customWidth="1"/>
    <col min="16" max="16" width="19" customWidth="1"/>
    <col min="17" max="17" width="18" customWidth="1"/>
    <col min="18" max="18" width="16" customWidth="1"/>
    <col min="19" max="19" width="14" customWidth="1"/>
  </cols>
  <sheetData>
    <row r="1" spans="1:19" x14ac:dyDescent="0.3">
      <c r="A1" s="15" t="s">
        <v>165</v>
      </c>
      <c r="B1" s="15" t="s">
        <v>59</v>
      </c>
      <c r="C1" s="15" t="s">
        <v>66</v>
      </c>
      <c r="D1" s="15" t="s">
        <v>63</v>
      </c>
      <c r="E1" s="15" t="s">
        <v>58</v>
      </c>
      <c r="F1" s="15" t="s">
        <v>61</v>
      </c>
      <c r="G1" s="15" t="s">
        <v>73</v>
      </c>
      <c r="H1" s="15" t="s">
        <v>166</v>
      </c>
      <c r="I1" s="15" t="s">
        <v>167</v>
      </c>
      <c r="J1" s="15" t="s">
        <v>168</v>
      </c>
      <c r="K1" s="15" t="s">
        <v>169</v>
      </c>
      <c r="L1" s="15" t="s">
        <v>170</v>
      </c>
      <c r="M1" s="15" t="s">
        <v>171</v>
      </c>
      <c r="N1" s="15" t="s">
        <v>172</v>
      </c>
      <c r="O1" s="15" t="s">
        <v>173</v>
      </c>
      <c r="P1" s="15" t="s">
        <v>174</v>
      </c>
      <c r="Q1" s="15" t="s">
        <v>55</v>
      </c>
      <c r="R1" s="15" t="s">
        <v>69</v>
      </c>
      <c r="S1" s="15" t="s">
        <v>175</v>
      </c>
    </row>
    <row r="2" spans="1:19" x14ac:dyDescent="0.3">
      <c r="A2">
        <v>1</v>
      </c>
      <c r="B2" t="s">
        <v>16</v>
      </c>
      <c r="C2" t="s">
        <v>20</v>
      </c>
      <c r="D2" t="s">
        <v>19</v>
      </c>
      <c r="E2" t="s">
        <v>15</v>
      </c>
      <c r="F2" t="s">
        <v>18</v>
      </c>
      <c r="G2" t="s">
        <v>17</v>
      </c>
      <c r="H2">
        <v>2</v>
      </c>
      <c r="I2" t="s">
        <v>176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21</v>
      </c>
      <c r="S2">
        <v>4</v>
      </c>
    </row>
    <row r="3" spans="1:19" x14ac:dyDescent="0.3">
      <c r="A3">
        <v>2</v>
      </c>
      <c r="B3" t="s">
        <v>23</v>
      </c>
      <c r="C3" t="s">
        <v>27</v>
      </c>
      <c r="D3" t="s">
        <v>26</v>
      </c>
      <c r="E3" t="s">
        <v>22</v>
      </c>
      <c r="F3" t="s">
        <v>25</v>
      </c>
      <c r="G3" t="s">
        <v>24</v>
      </c>
      <c r="H3">
        <v>0</v>
      </c>
      <c r="I3" t="s">
        <v>177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28</v>
      </c>
      <c r="S3">
        <v>9</v>
      </c>
    </row>
    <row r="4" spans="1:19" x14ac:dyDescent="0.3">
      <c r="A4">
        <v>3</v>
      </c>
      <c r="B4" t="s">
        <v>23</v>
      </c>
      <c r="C4" t="s">
        <v>27</v>
      </c>
      <c r="D4" t="s">
        <v>26</v>
      </c>
      <c r="E4" t="s">
        <v>29</v>
      </c>
      <c r="F4" t="s">
        <v>30</v>
      </c>
      <c r="G4" t="s">
        <v>24</v>
      </c>
      <c r="H4">
        <v>14</v>
      </c>
      <c r="I4" t="s">
        <v>176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28</v>
      </c>
      <c r="S4">
        <v>9</v>
      </c>
    </row>
    <row r="5" spans="1:19" x14ac:dyDescent="0.3">
      <c r="A5">
        <v>4</v>
      </c>
      <c r="B5" t="s">
        <v>31</v>
      </c>
      <c r="C5" t="s">
        <v>20</v>
      </c>
      <c r="D5" t="s">
        <v>32</v>
      </c>
      <c r="E5" t="s">
        <v>29</v>
      </c>
      <c r="F5" t="s">
        <v>18</v>
      </c>
      <c r="G5" t="s">
        <v>24</v>
      </c>
      <c r="H5">
        <v>9</v>
      </c>
      <c r="I5" t="s">
        <v>176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28</v>
      </c>
      <c r="S5">
        <v>7</v>
      </c>
    </row>
    <row r="6" spans="1:19" x14ac:dyDescent="0.3">
      <c r="A6">
        <v>5</v>
      </c>
      <c r="B6" t="s">
        <v>33</v>
      </c>
      <c r="C6" t="s">
        <v>27</v>
      </c>
      <c r="D6" t="s">
        <v>32</v>
      </c>
      <c r="E6" t="s">
        <v>29</v>
      </c>
      <c r="F6" t="s">
        <v>25</v>
      </c>
      <c r="G6" t="s">
        <v>24</v>
      </c>
      <c r="H6">
        <v>5</v>
      </c>
      <c r="I6" t="s">
        <v>176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21</v>
      </c>
      <c r="S6">
        <v>2</v>
      </c>
    </row>
    <row r="7" spans="1:19" x14ac:dyDescent="0.3">
      <c r="A7">
        <v>6</v>
      </c>
      <c r="B7" t="s">
        <v>23</v>
      </c>
      <c r="C7" t="s">
        <v>34</v>
      </c>
      <c r="D7" t="s">
        <v>26</v>
      </c>
      <c r="E7" t="s">
        <v>22</v>
      </c>
      <c r="F7" t="s">
        <v>30</v>
      </c>
      <c r="G7" t="s">
        <v>17</v>
      </c>
      <c r="H7">
        <v>6</v>
      </c>
      <c r="I7" t="s">
        <v>176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28</v>
      </c>
      <c r="S7">
        <v>2</v>
      </c>
    </row>
    <row r="8" spans="1:19" x14ac:dyDescent="0.3">
      <c r="A8">
        <v>7</v>
      </c>
      <c r="B8" t="s">
        <v>33</v>
      </c>
      <c r="C8" t="s">
        <v>27</v>
      </c>
      <c r="D8" t="s">
        <v>26</v>
      </c>
      <c r="E8" t="s">
        <v>29</v>
      </c>
      <c r="F8" t="s">
        <v>18</v>
      </c>
      <c r="G8" t="s">
        <v>35</v>
      </c>
      <c r="H8">
        <v>14</v>
      </c>
      <c r="I8" t="s">
        <v>177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28</v>
      </c>
      <c r="S8">
        <v>8</v>
      </c>
    </row>
    <row r="9" spans="1:19" x14ac:dyDescent="0.3">
      <c r="A9">
        <v>8</v>
      </c>
      <c r="B9" t="s">
        <v>37</v>
      </c>
      <c r="C9" t="s">
        <v>39</v>
      </c>
      <c r="D9" t="s">
        <v>38</v>
      </c>
      <c r="E9" t="s">
        <v>36</v>
      </c>
      <c r="F9" t="s">
        <v>30</v>
      </c>
      <c r="G9" t="s">
        <v>35</v>
      </c>
      <c r="H9">
        <v>4</v>
      </c>
      <c r="I9" t="s">
        <v>178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28</v>
      </c>
      <c r="S9">
        <v>7</v>
      </c>
    </row>
    <row r="10" spans="1:19" x14ac:dyDescent="0.3">
      <c r="A10">
        <v>9</v>
      </c>
      <c r="B10" t="s">
        <v>23</v>
      </c>
      <c r="C10" t="s">
        <v>20</v>
      </c>
      <c r="D10" t="s">
        <v>40</v>
      </c>
      <c r="E10" t="s">
        <v>15</v>
      </c>
      <c r="F10" t="s">
        <v>30</v>
      </c>
      <c r="G10" t="s">
        <v>24</v>
      </c>
      <c r="H10">
        <v>2</v>
      </c>
      <c r="I10" t="s">
        <v>178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21</v>
      </c>
      <c r="S10">
        <v>3</v>
      </c>
    </row>
    <row r="11" spans="1:19" x14ac:dyDescent="0.3">
      <c r="A11">
        <v>10</v>
      </c>
      <c r="B11" t="s">
        <v>42</v>
      </c>
      <c r="C11" t="s">
        <v>39</v>
      </c>
      <c r="D11" t="s">
        <v>19</v>
      </c>
      <c r="E11" t="s">
        <v>41</v>
      </c>
      <c r="F11" t="s">
        <v>30</v>
      </c>
      <c r="G11" t="s">
        <v>17</v>
      </c>
      <c r="H11">
        <v>9</v>
      </c>
      <c r="I11" t="s">
        <v>176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28</v>
      </c>
      <c r="S11">
        <v>7</v>
      </c>
    </row>
    <row r="12" spans="1:19" x14ac:dyDescent="0.3">
      <c r="A12">
        <v>11</v>
      </c>
      <c r="B12" t="s">
        <v>16</v>
      </c>
      <c r="C12" t="s">
        <v>34</v>
      </c>
      <c r="D12" t="s">
        <v>44</v>
      </c>
      <c r="E12" t="s">
        <v>43</v>
      </c>
      <c r="F12" t="s">
        <v>30</v>
      </c>
      <c r="G12" t="s">
        <v>35</v>
      </c>
      <c r="H12">
        <v>10</v>
      </c>
      <c r="I12" t="s">
        <v>178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34</v>
      </c>
      <c r="S12">
        <v>3</v>
      </c>
    </row>
    <row r="13" spans="1:19" x14ac:dyDescent="0.3">
      <c r="A13">
        <v>12</v>
      </c>
      <c r="B13" t="s">
        <v>23</v>
      </c>
      <c r="C13" t="s">
        <v>20</v>
      </c>
      <c r="D13" t="s">
        <v>40</v>
      </c>
      <c r="E13" t="s">
        <v>41</v>
      </c>
      <c r="F13" t="s">
        <v>18</v>
      </c>
      <c r="G13" t="s">
        <v>24</v>
      </c>
      <c r="H13">
        <v>13</v>
      </c>
      <c r="I13" t="s">
        <v>176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28</v>
      </c>
      <c r="S13">
        <v>9</v>
      </c>
    </row>
    <row r="14" spans="1:19" x14ac:dyDescent="0.3">
      <c r="A14">
        <v>13</v>
      </c>
      <c r="B14" t="s">
        <v>37</v>
      </c>
      <c r="C14" t="s">
        <v>34</v>
      </c>
      <c r="D14" t="s">
        <v>38</v>
      </c>
      <c r="E14" t="s">
        <v>29</v>
      </c>
      <c r="F14" t="s">
        <v>18</v>
      </c>
      <c r="G14" t="s">
        <v>35</v>
      </c>
      <c r="H14">
        <v>6</v>
      </c>
      <c r="I14" t="s">
        <v>178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21</v>
      </c>
      <c r="S14">
        <v>5</v>
      </c>
    </row>
    <row r="15" spans="1:19" x14ac:dyDescent="0.3">
      <c r="A15">
        <v>14</v>
      </c>
      <c r="B15" t="s">
        <v>33</v>
      </c>
      <c r="C15" t="s">
        <v>27</v>
      </c>
      <c r="D15" t="s">
        <v>38</v>
      </c>
      <c r="E15" t="s">
        <v>22</v>
      </c>
      <c r="F15" t="s">
        <v>18</v>
      </c>
      <c r="G15" t="s">
        <v>24</v>
      </c>
      <c r="H15">
        <v>6</v>
      </c>
      <c r="I15" t="s">
        <v>176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28</v>
      </c>
      <c r="S15">
        <v>8</v>
      </c>
    </row>
    <row r="16" spans="1:19" x14ac:dyDescent="0.3">
      <c r="A16">
        <v>15</v>
      </c>
      <c r="B16" t="s">
        <v>23</v>
      </c>
      <c r="C16" t="s">
        <v>27</v>
      </c>
      <c r="D16" t="s">
        <v>40</v>
      </c>
      <c r="E16" t="s">
        <v>43</v>
      </c>
      <c r="F16" t="s">
        <v>18</v>
      </c>
      <c r="G16" t="s">
        <v>35</v>
      </c>
      <c r="H16">
        <v>2</v>
      </c>
      <c r="I16" t="s">
        <v>177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21</v>
      </c>
      <c r="S16">
        <v>6</v>
      </c>
    </row>
    <row r="17" spans="1:19" x14ac:dyDescent="0.3">
      <c r="A17">
        <v>16</v>
      </c>
      <c r="B17" t="s">
        <v>37</v>
      </c>
      <c r="C17" t="s">
        <v>27</v>
      </c>
      <c r="D17" t="s">
        <v>19</v>
      </c>
      <c r="E17" t="s">
        <v>41</v>
      </c>
      <c r="F17" t="s">
        <v>30</v>
      </c>
      <c r="G17" t="s">
        <v>24</v>
      </c>
      <c r="H17">
        <v>3</v>
      </c>
      <c r="I17" t="s">
        <v>177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21</v>
      </c>
      <c r="S17">
        <v>1</v>
      </c>
    </row>
    <row r="18" spans="1:19" x14ac:dyDescent="0.3">
      <c r="A18">
        <v>17</v>
      </c>
      <c r="B18" t="s">
        <v>31</v>
      </c>
      <c r="C18" t="s">
        <v>39</v>
      </c>
      <c r="D18" t="s">
        <v>26</v>
      </c>
      <c r="E18" t="s">
        <v>29</v>
      </c>
      <c r="F18" t="s">
        <v>30</v>
      </c>
      <c r="G18" t="s">
        <v>17</v>
      </c>
      <c r="H18">
        <v>2</v>
      </c>
      <c r="I18" t="s">
        <v>176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28</v>
      </c>
      <c r="S18">
        <v>4</v>
      </c>
    </row>
    <row r="19" spans="1:19" x14ac:dyDescent="0.3">
      <c r="A19">
        <v>18</v>
      </c>
      <c r="B19" t="s">
        <v>23</v>
      </c>
      <c r="C19" t="s">
        <v>27</v>
      </c>
      <c r="D19" t="s">
        <v>38</v>
      </c>
      <c r="E19" t="s">
        <v>36</v>
      </c>
      <c r="F19" t="s">
        <v>18</v>
      </c>
      <c r="G19" t="s">
        <v>35</v>
      </c>
      <c r="H19">
        <v>6</v>
      </c>
      <c r="I19" t="s">
        <v>176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28</v>
      </c>
      <c r="S19">
        <v>9</v>
      </c>
    </row>
    <row r="20" spans="1:19" x14ac:dyDescent="0.3">
      <c r="A20">
        <v>19</v>
      </c>
      <c r="B20" t="s">
        <v>16</v>
      </c>
      <c r="C20" t="s">
        <v>20</v>
      </c>
      <c r="D20" t="s">
        <v>44</v>
      </c>
      <c r="E20" t="s">
        <v>36</v>
      </c>
      <c r="F20" t="s">
        <v>30</v>
      </c>
      <c r="G20" t="s">
        <v>35</v>
      </c>
      <c r="H20">
        <v>2</v>
      </c>
      <c r="I20" t="s">
        <v>177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28</v>
      </c>
      <c r="S20">
        <v>8</v>
      </c>
    </row>
    <row r="21" spans="1:19" x14ac:dyDescent="0.3">
      <c r="A21">
        <v>20</v>
      </c>
      <c r="B21" t="s">
        <v>16</v>
      </c>
      <c r="C21" t="s">
        <v>39</v>
      </c>
      <c r="D21" t="s">
        <v>38</v>
      </c>
      <c r="E21" t="s">
        <v>29</v>
      </c>
      <c r="F21" t="s">
        <v>25</v>
      </c>
      <c r="G21" t="s">
        <v>24</v>
      </c>
      <c r="H21">
        <v>13</v>
      </c>
      <c r="I21" t="s">
        <v>178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34</v>
      </c>
      <c r="S21">
        <v>2</v>
      </c>
    </row>
    <row r="22" spans="1:19" x14ac:dyDescent="0.3">
      <c r="A22">
        <v>21</v>
      </c>
      <c r="B22" t="s">
        <v>33</v>
      </c>
      <c r="C22" t="s">
        <v>27</v>
      </c>
      <c r="D22" t="s">
        <v>38</v>
      </c>
      <c r="E22" t="s">
        <v>29</v>
      </c>
      <c r="F22" t="s">
        <v>18</v>
      </c>
      <c r="G22" t="s">
        <v>24</v>
      </c>
      <c r="H22">
        <v>3</v>
      </c>
      <c r="I22" t="s">
        <v>177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21</v>
      </c>
      <c r="S22">
        <v>1</v>
      </c>
    </row>
    <row r="23" spans="1:19" x14ac:dyDescent="0.3">
      <c r="A23">
        <v>22</v>
      </c>
      <c r="B23" t="s">
        <v>37</v>
      </c>
      <c r="C23" t="s">
        <v>39</v>
      </c>
      <c r="D23" t="s">
        <v>40</v>
      </c>
      <c r="E23" t="s">
        <v>43</v>
      </c>
      <c r="F23" t="s">
        <v>25</v>
      </c>
      <c r="G23" t="s">
        <v>24</v>
      </c>
      <c r="H23">
        <v>5</v>
      </c>
      <c r="I23" t="s">
        <v>176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21</v>
      </c>
      <c r="S23">
        <v>2</v>
      </c>
    </row>
    <row r="24" spans="1:19" x14ac:dyDescent="0.3">
      <c r="A24">
        <v>23</v>
      </c>
      <c r="B24" t="s">
        <v>33</v>
      </c>
      <c r="C24" t="s">
        <v>20</v>
      </c>
      <c r="D24" t="s">
        <v>26</v>
      </c>
      <c r="E24" t="s">
        <v>15</v>
      </c>
      <c r="F24" t="s">
        <v>30</v>
      </c>
      <c r="G24" t="s">
        <v>17</v>
      </c>
      <c r="H24">
        <v>0</v>
      </c>
      <c r="I24" t="s">
        <v>177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21</v>
      </c>
      <c r="S24">
        <v>5</v>
      </c>
    </row>
    <row r="25" spans="1:19" x14ac:dyDescent="0.3">
      <c r="A25">
        <v>24</v>
      </c>
      <c r="B25" t="s">
        <v>33</v>
      </c>
      <c r="C25" t="s">
        <v>34</v>
      </c>
      <c r="D25" t="s">
        <v>44</v>
      </c>
      <c r="E25" t="s">
        <v>43</v>
      </c>
      <c r="F25" t="s">
        <v>30</v>
      </c>
      <c r="G25" t="s">
        <v>35</v>
      </c>
      <c r="H25">
        <v>12</v>
      </c>
      <c r="I25" t="s">
        <v>178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34</v>
      </c>
      <c r="S25">
        <v>3</v>
      </c>
    </row>
    <row r="26" spans="1:19" x14ac:dyDescent="0.3">
      <c r="A26">
        <v>25</v>
      </c>
      <c r="B26" t="s">
        <v>23</v>
      </c>
      <c r="C26" t="s">
        <v>39</v>
      </c>
      <c r="D26" t="s">
        <v>40</v>
      </c>
      <c r="E26" t="s">
        <v>45</v>
      </c>
      <c r="F26" t="s">
        <v>30</v>
      </c>
      <c r="G26" t="s">
        <v>24</v>
      </c>
      <c r="H26">
        <v>14</v>
      </c>
      <c r="I26" t="s">
        <v>176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34</v>
      </c>
      <c r="S26">
        <v>2</v>
      </c>
    </row>
    <row r="27" spans="1:19" x14ac:dyDescent="0.3">
      <c r="A27">
        <v>26</v>
      </c>
      <c r="B27" t="s">
        <v>33</v>
      </c>
      <c r="C27" t="s">
        <v>39</v>
      </c>
      <c r="D27" t="s">
        <v>40</v>
      </c>
      <c r="E27" t="s">
        <v>43</v>
      </c>
      <c r="F27" t="s">
        <v>18</v>
      </c>
      <c r="G27" t="s">
        <v>24</v>
      </c>
      <c r="H27">
        <v>9</v>
      </c>
      <c r="I27" t="s">
        <v>178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28</v>
      </c>
      <c r="S27">
        <v>7</v>
      </c>
    </row>
    <row r="28" spans="1:19" x14ac:dyDescent="0.3">
      <c r="A28">
        <v>27</v>
      </c>
      <c r="B28" t="s">
        <v>16</v>
      </c>
      <c r="C28" t="s">
        <v>20</v>
      </c>
      <c r="D28" t="s">
        <v>40</v>
      </c>
      <c r="E28" t="s">
        <v>22</v>
      </c>
      <c r="F28" t="s">
        <v>30</v>
      </c>
      <c r="G28" t="s">
        <v>17</v>
      </c>
      <c r="H28">
        <v>11</v>
      </c>
      <c r="I28" t="s">
        <v>178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34</v>
      </c>
      <c r="S28">
        <v>6</v>
      </c>
    </row>
    <row r="29" spans="1:19" x14ac:dyDescent="0.3">
      <c r="A29">
        <v>28</v>
      </c>
      <c r="B29" t="s">
        <v>42</v>
      </c>
      <c r="C29" t="s">
        <v>20</v>
      </c>
      <c r="D29" t="s">
        <v>40</v>
      </c>
      <c r="E29" t="s">
        <v>45</v>
      </c>
      <c r="F29" t="s">
        <v>25</v>
      </c>
      <c r="G29" t="s">
        <v>24</v>
      </c>
      <c r="H29">
        <v>3</v>
      </c>
      <c r="I29" t="s">
        <v>177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21</v>
      </c>
      <c r="S29">
        <v>5</v>
      </c>
    </row>
    <row r="30" spans="1:19" x14ac:dyDescent="0.3">
      <c r="A30">
        <v>29</v>
      </c>
      <c r="B30" t="s">
        <v>16</v>
      </c>
      <c r="C30" t="s">
        <v>20</v>
      </c>
      <c r="D30" t="s">
        <v>26</v>
      </c>
      <c r="E30" t="s">
        <v>22</v>
      </c>
      <c r="F30" t="s">
        <v>18</v>
      </c>
      <c r="G30" t="s">
        <v>24</v>
      </c>
      <c r="H30">
        <v>2</v>
      </c>
      <c r="I30" t="s">
        <v>178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28</v>
      </c>
      <c r="S30">
        <v>2</v>
      </c>
    </row>
    <row r="31" spans="1:19" x14ac:dyDescent="0.3">
      <c r="A31">
        <v>30</v>
      </c>
      <c r="B31" t="s">
        <v>37</v>
      </c>
      <c r="C31" t="s">
        <v>20</v>
      </c>
      <c r="D31" t="s">
        <v>19</v>
      </c>
      <c r="E31" t="s">
        <v>29</v>
      </c>
      <c r="F31" t="s">
        <v>25</v>
      </c>
      <c r="G31" t="s">
        <v>17</v>
      </c>
      <c r="H31">
        <v>4</v>
      </c>
      <c r="I31" t="s">
        <v>176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28</v>
      </c>
      <c r="S31">
        <v>9</v>
      </c>
    </row>
    <row r="32" spans="1:19" x14ac:dyDescent="0.3">
      <c r="A32">
        <v>31</v>
      </c>
      <c r="B32" t="s">
        <v>23</v>
      </c>
      <c r="C32" t="s">
        <v>34</v>
      </c>
      <c r="D32" t="s">
        <v>38</v>
      </c>
      <c r="E32" t="s">
        <v>43</v>
      </c>
      <c r="F32" t="s">
        <v>25</v>
      </c>
      <c r="G32" t="s">
        <v>24</v>
      </c>
      <c r="H32">
        <v>8</v>
      </c>
      <c r="I32" t="s">
        <v>176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28</v>
      </c>
      <c r="S32">
        <v>7</v>
      </c>
    </row>
    <row r="33" spans="1:19" x14ac:dyDescent="0.3">
      <c r="A33">
        <v>32</v>
      </c>
      <c r="B33" t="s">
        <v>31</v>
      </c>
      <c r="C33" t="s">
        <v>39</v>
      </c>
      <c r="D33" t="s">
        <v>19</v>
      </c>
      <c r="E33" t="s">
        <v>29</v>
      </c>
      <c r="F33" t="s">
        <v>25</v>
      </c>
      <c r="G33" t="s">
        <v>17</v>
      </c>
      <c r="H33">
        <v>5</v>
      </c>
      <c r="I33" t="s">
        <v>177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28</v>
      </c>
      <c r="S33">
        <v>1</v>
      </c>
    </row>
    <row r="34" spans="1:19" x14ac:dyDescent="0.3">
      <c r="A34">
        <v>33</v>
      </c>
      <c r="B34" t="s">
        <v>16</v>
      </c>
      <c r="C34" t="s">
        <v>27</v>
      </c>
      <c r="D34" t="s">
        <v>32</v>
      </c>
      <c r="E34" t="s">
        <v>45</v>
      </c>
      <c r="F34" t="s">
        <v>18</v>
      </c>
      <c r="G34" t="s">
        <v>17</v>
      </c>
      <c r="H34">
        <v>13</v>
      </c>
      <c r="I34" t="s">
        <v>177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34</v>
      </c>
      <c r="S34">
        <v>6</v>
      </c>
    </row>
    <row r="35" spans="1:19" x14ac:dyDescent="0.3">
      <c r="A35">
        <v>34</v>
      </c>
      <c r="B35" t="s">
        <v>23</v>
      </c>
      <c r="C35" t="s">
        <v>34</v>
      </c>
      <c r="D35" t="s">
        <v>19</v>
      </c>
      <c r="E35" t="s">
        <v>45</v>
      </c>
      <c r="F35" t="s">
        <v>18</v>
      </c>
      <c r="G35" t="s">
        <v>35</v>
      </c>
      <c r="H35">
        <v>3</v>
      </c>
      <c r="I35" t="s">
        <v>177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21</v>
      </c>
      <c r="S35">
        <v>1</v>
      </c>
    </row>
    <row r="36" spans="1:19" x14ac:dyDescent="0.3">
      <c r="A36">
        <v>35</v>
      </c>
      <c r="B36" t="s">
        <v>16</v>
      </c>
      <c r="C36" t="s">
        <v>34</v>
      </c>
      <c r="D36" t="s">
        <v>19</v>
      </c>
      <c r="E36" t="s">
        <v>29</v>
      </c>
      <c r="F36" t="s">
        <v>18</v>
      </c>
      <c r="G36" t="s">
        <v>35</v>
      </c>
      <c r="H36">
        <v>2</v>
      </c>
      <c r="I36" t="s">
        <v>177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21</v>
      </c>
      <c r="S36">
        <v>1</v>
      </c>
    </row>
    <row r="37" spans="1:19" x14ac:dyDescent="0.3">
      <c r="A37">
        <v>36</v>
      </c>
      <c r="B37" t="s">
        <v>31</v>
      </c>
      <c r="C37" t="s">
        <v>20</v>
      </c>
      <c r="D37" t="s">
        <v>26</v>
      </c>
      <c r="E37" t="s">
        <v>43</v>
      </c>
      <c r="F37" t="s">
        <v>25</v>
      </c>
      <c r="G37" t="s">
        <v>24</v>
      </c>
      <c r="H37">
        <v>2</v>
      </c>
      <c r="I37" t="s">
        <v>177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28</v>
      </c>
      <c r="S37">
        <v>8</v>
      </c>
    </row>
    <row r="38" spans="1:19" x14ac:dyDescent="0.3">
      <c r="A38">
        <v>37</v>
      </c>
      <c r="B38" t="s">
        <v>23</v>
      </c>
      <c r="C38" t="s">
        <v>34</v>
      </c>
      <c r="D38" t="s">
        <v>32</v>
      </c>
      <c r="E38" t="s">
        <v>36</v>
      </c>
      <c r="F38" t="s">
        <v>18</v>
      </c>
      <c r="G38" t="s">
        <v>17</v>
      </c>
      <c r="H38">
        <v>4</v>
      </c>
      <c r="I38" t="s">
        <v>176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21</v>
      </c>
      <c r="S38">
        <v>4</v>
      </c>
    </row>
    <row r="39" spans="1:19" x14ac:dyDescent="0.3">
      <c r="A39">
        <v>38</v>
      </c>
      <c r="B39" t="s">
        <v>33</v>
      </c>
      <c r="C39" t="s">
        <v>27</v>
      </c>
      <c r="D39" t="s">
        <v>32</v>
      </c>
      <c r="E39" t="s">
        <v>15</v>
      </c>
      <c r="F39" t="s">
        <v>18</v>
      </c>
      <c r="G39" t="s">
        <v>17</v>
      </c>
      <c r="H39">
        <v>2</v>
      </c>
      <c r="I39" t="s">
        <v>177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28</v>
      </c>
      <c r="S39">
        <v>8</v>
      </c>
    </row>
    <row r="40" spans="1:19" x14ac:dyDescent="0.3">
      <c r="A40">
        <v>39</v>
      </c>
      <c r="B40" t="s">
        <v>33</v>
      </c>
      <c r="C40" t="s">
        <v>39</v>
      </c>
      <c r="D40" t="s">
        <v>44</v>
      </c>
      <c r="E40" t="s">
        <v>43</v>
      </c>
      <c r="F40" t="s">
        <v>18</v>
      </c>
      <c r="G40" t="s">
        <v>17</v>
      </c>
      <c r="H40">
        <v>13</v>
      </c>
      <c r="I40" t="s">
        <v>177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28</v>
      </c>
      <c r="S40">
        <v>9</v>
      </c>
    </row>
    <row r="41" spans="1:19" x14ac:dyDescent="0.3">
      <c r="A41">
        <v>40</v>
      </c>
      <c r="B41" t="s">
        <v>33</v>
      </c>
      <c r="C41" t="s">
        <v>27</v>
      </c>
      <c r="D41" t="s">
        <v>26</v>
      </c>
      <c r="E41" t="s">
        <v>15</v>
      </c>
      <c r="F41" t="s">
        <v>18</v>
      </c>
      <c r="G41" t="s">
        <v>17</v>
      </c>
      <c r="H41">
        <v>6</v>
      </c>
      <c r="I41" t="s">
        <v>177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21</v>
      </c>
      <c r="S41">
        <v>3</v>
      </c>
    </row>
    <row r="42" spans="1:19" x14ac:dyDescent="0.3">
      <c r="A42">
        <v>41</v>
      </c>
      <c r="B42" t="s">
        <v>37</v>
      </c>
      <c r="C42" t="s">
        <v>27</v>
      </c>
      <c r="D42" t="s">
        <v>38</v>
      </c>
      <c r="E42" t="s">
        <v>29</v>
      </c>
      <c r="F42" t="s">
        <v>30</v>
      </c>
      <c r="G42" t="s">
        <v>35</v>
      </c>
      <c r="H42">
        <v>6</v>
      </c>
      <c r="I42" t="s">
        <v>177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28</v>
      </c>
      <c r="S42">
        <v>7</v>
      </c>
    </row>
    <row r="43" spans="1:19" x14ac:dyDescent="0.3">
      <c r="A43">
        <v>42</v>
      </c>
      <c r="B43" t="s">
        <v>37</v>
      </c>
      <c r="C43" t="s">
        <v>39</v>
      </c>
      <c r="D43" t="s">
        <v>44</v>
      </c>
      <c r="E43" t="s">
        <v>36</v>
      </c>
      <c r="F43" t="s">
        <v>30</v>
      </c>
      <c r="G43" t="s">
        <v>24</v>
      </c>
      <c r="H43">
        <v>11</v>
      </c>
      <c r="I43" t="s">
        <v>178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28</v>
      </c>
      <c r="S43">
        <v>6</v>
      </c>
    </row>
    <row r="44" spans="1:19" x14ac:dyDescent="0.3">
      <c r="A44">
        <v>43</v>
      </c>
      <c r="B44" t="s">
        <v>33</v>
      </c>
      <c r="C44" t="s">
        <v>34</v>
      </c>
      <c r="D44" t="s">
        <v>19</v>
      </c>
      <c r="E44" t="s">
        <v>45</v>
      </c>
      <c r="F44" t="s">
        <v>25</v>
      </c>
      <c r="G44" t="s">
        <v>35</v>
      </c>
      <c r="H44">
        <v>4</v>
      </c>
      <c r="I44" t="s">
        <v>177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28</v>
      </c>
      <c r="S44">
        <v>1</v>
      </c>
    </row>
    <row r="45" spans="1:19" x14ac:dyDescent="0.3">
      <c r="A45">
        <v>44</v>
      </c>
      <c r="B45" t="s">
        <v>33</v>
      </c>
      <c r="C45" t="s">
        <v>20</v>
      </c>
      <c r="D45" t="s">
        <v>26</v>
      </c>
      <c r="E45" t="s">
        <v>29</v>
      </c>
      <c r="F45" t="s">
        <v>25</v>
      </c>
      <c r="G45" t="s">
        <v>17</v>
      </c>
      <c r="H45">
        <v>12</v>
      </c>
      <c r="I45" t="s">
        <v>178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34</v>
      </c>
      <c r="S45">
        <v>3</v>
      </c>
    </row>
    <row r="46" spans="1:19" x14ac:dyDescent="0.3">
      <c r="A46">
        <v>45</v>
      </c>
      <c r="B46" t="s">
        <v>42</v>
      </c>
      <c r="C46" t="s">
        <v>34</v>
      </c>
      <c r="D46" t="s">
        <v>26</v>
      </c>
      <c r="E46" t="s">
        <v>29</v>
      </c>
      <c r="F46" t="s">
        <v>18</v>
      </c>
      <c r="G46" t="s">
        <v>17</v>
      </c>
      <c r="H46">
        <v>6</v>
      </c>
      <c r="I46" t="s">
        <v>177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28</v>
      </c>
      <c r="S46">
        <v>9</v>
      </c>
    </row>
    <row r="47" spans="1:19" x14ac:dyDescent="0.3">
      <c r="A47">
        <v>46</v>
      </c>
      <c r="B47" t="s">
        <v>33</v>
      </c>
      <c r="C47" t="s">
        <v>27</v>
      </c>
      <c r="D47" t="s">
        <v>38</v>
      </c>
      <c r="E47" t="s">
        <v>22</v>
      </c>
      <c r="F47" t="s">
        <v>18</v>
      </c>
      <c r="G47" t="s">
        <v>24</v>
      </c>
      <c r="H47">
        <v>11</v>
      </c>
      <c r="I47" t="s">
        <v>176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34</v>
      </c>
      <c r="S47">
        <v>5</v>
      </c>
    </row>
    <row r="48" spans="1:19" x14ac:dyDescent="0.3">
      <c r="A48">
        <v>47</v>
      </c>
      <c r="B48" t="s">
        <v>37</v>
      </c>
      <c r="C48" t="s">
        <v>27</v>
      </c>
      <c r="D48" t="s">
        <v>44</v>
      </c>
      <c r="E48" t="s">
        <v>29</v>
      </c>
      <c r="F48" t="s">
        <v>30</v>
      </c>
      <c r="G48" t="s">
        <v>17</v>
      </c>
      <c r="H48">
        <v>1</v>
      </c>
      <c r="I48" t="s">
        <v>177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21</v>
      </c>
      <c r="S48">
        <v>1</v>
      </c>
    </row>
    <row r="49" spans="1:19" x14ac:dyDescent="0.3">
      <c r="A49">
        <v>48</v>
      </c>
      <c r="B49" t="s">
        <v>37</v>
      </c>
      <c r="C49" t="s">
        <v>27</v>
      </c>
      <c r="D49" t="s">
        <v>38</v>
      </c>
      <c r="E49" t="s">
        <v>36</v>
      </c>
      <c r="F49" t="s">
        <v>25</v>
      </c>
      <c r="G49" t="s">
        <v>24</v>
      </c>
      <c r="H49">
        <v>7</v>
      </c>
      <c r="I49" t="s">
        <v>177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28</v>
      </c>
      <c r="S49">
        <v>2</v>
      </c>
    </row>
    <row r="50" spans="1:19" x14ac:dyDescent="0.3">
      <c r="A50">
        <v>49</v>
      </c>
      <c r="B50" t="s">
        <v>33</v>
      </c>
      <c r="C50" t="s">
        <v>27</v>
      </c>
      <c r="D50" t="s">
        <v>19</v>
      </c>
      <c r="E50" t="s">
        <v>22</v>
      </c>
      <c r="F50" t="s">
        <v>30</v>
      </c>
      <c r="G50" t="s">
        <v>35</v>
      </c>
      <c r="H50">
        <v>0</v>
      </c>
      <c r="I50" t="s">
        <v>177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21</v>
      </c>
      <c r="S50">
        <v>3</v>
      </c>
    </row>
    <row r="51" spans="1:19" x14ac:dyDescent="0.3">
      <c r="A51">
        <v>50</v>
      </c>
      <c r="B51" t="s">
        <v>37</v>
      </c>
      <c r="C51" t="s">
        <v>27</v>
      </c>
      <c r="D51" t="s">
        <v>44</v>
      </c>
      <c r="E51" t="s">
        <v>43</v>
      </c>
      <c r="F51" t="s">
        <v>18</v>
      </c>
      <c r="G51" t="s">
        <v>24</v>
      </c>
      <c r="H51">
        <v>7</v>
      </c>
      <c r="I51" t="s">
        <v>176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28</v>
      </c>
      <c r="S51">
        <v>7</v>
      </c>
    </row>
    <row r="52" spans="1:19" x14ac:dyDescent="0.3">
      <c r="A52">
        <v>51</v>
      </c>
      <c r="B52" t="s">
        <v>33</v>
      </c>
      <c r="C52" t="s">
        <v>34</v>
      </c>
      <c r="D52" t="s">
        <v>38</v>
      </c>
      <c r="E52" t="s">
        <v>36</v>
      </c>
      <c r="F52" t="s">
        <v>18</v>
      </c>
      <c r="G52" t="s">
        <v>24</v>
      </c>
      <c r="H52">
        <v>8</v>
      </c>
      <c r="I52" t="s">
        <v>178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34</v>
      </c>
      <c r="S52">
        <v>1</v>
      </c>
    </row>
    <row r="53" spans="1:19" x14ac:dyDescent="0.3">
      <c r="A53">
        <v>52</v>
      </c>
      <c r="B53" t="s">
        <v>33</v>
      </c>
      <c r="C53" t="s">
        <v>20</v>
      </c>
      <c r="D53" t="s">
        <v>40</v>
      </c>
      <c r="E53" t="s">
        <v>29</v>
      </c>
      <c r="F53" t="s">
        <v>18</v>
      </c>
      <c r="G53" t="s">
        <v>35</v>
      </c>
      <c r="H53">
        <v>4</v>
      </c>
      <c r="I53" t="s">
        <v>178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21</v>
      </c>
      <c r="S53">
        <v>5</v>
      </c>
    </row>
    <row r="54" spans="1:19" x14ac:dyDescent="0.3">
      <c r="A54">
        <v>53</v>
      </c>
      <c r="B54" t="s">
        <v>33</v>
      </c>
      <c r="C54" t="s">
        <v>20</v>
      </c>
      <c r="D54" t="s">
        <v>40</v>
      </c>
      <c r="E54" t="s">
        <v>41</v>
      </c>
      <c r="F54" t="s">
        <v>25</v>
      </c>
      <c r="G54" t="s">
        <v>35</v>
      </c>
      <c r="H54">
        <v>12</v>
      </c>
      <c r="I54" t="s">
        <v>178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28</v>
      </c>
      <c r="S54">
        <v>8</v>
      </c>
    </row>
    <row r="55" spans="1:19" x14ac:dyDescent="0.3">
      <c r="A55">
        <v>54</v>
      </c>
      <c r="B55" t="s">
        <v>23</v>
      </c>
      <c r="C55" t="s">
        <v>34</v>
      </c>
      <c r="D55" t="s">
        <v>32</v>
      </c>
      <c r="E55" t="s">
        <v>22</v>
      </c>
      <c r="F55" t="s">
        <v>25</v>
      </c>
      <c r="G55" t="s">
        <v>17</v>
      </c>
      <c r="H55">
        <v>1</v>
      </c>
      <c r="I55" t="s">
        <v>178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28</v>
      </c>
      <c r="S55">
        <v>9</v>
      </c>
    </row>
    <row r="56" spans="1:19" x14ac:dyDescent="0.3">
      <c r="A56">
        <v>55</v>
      </c>
      <c r="B56" t="s">
        <v>31</v>
      </c>
      <c r="C56" t="s">
        <v>20</v>
      </c>
      <c r="D56" t="s">
        <v>40</v>
      </c>
      <c r="E56" t="s">
        <v>45</v>
      </c>
      <c r="F56" t="s">
        <v>30</v>
      </c>
      <c r="G56" t="s">
        <v>17</v>
      </c>
      <c r="H56">
        <v>5</v>
      </c>
      <c r="I56" t="s">
        <v>178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28</v>
      </c>
      <c r="S56">
        <v>2</v>
      </c>
    </row>
    <row r="57" spans="1:19" x14ac:dyDescent="0.3">
      <c r="A57">
        <v>56</v>
      </c>
      <c r="B57" t="s">
        <v>23</v>
      </c>
      <c r="C57" t="s">
        <v>27</v>
      </c>
      <c r="D57" t="s">
        <v>38</v>
      </c>
      <c r="E57" t="s">
        <v>22</v>
      </c>
      <c r="F57" t="s">
        <v>18</v>
      </c>
      <c r="G57" t="s">
        <v>17</v>
      </c>
      <c r="H57">
        <v>6</v>
      </c>
      <c r="I57" t="s">
        <v>176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21</v>
      </c>
      <c r="S57">
        <v>4</v>
      </c>
    </row>
    <row r="58" spans="1:19" x14ac:dyDescent="0.3">
      <c r="A58">
        <v>57</v>
      </c>
      <c r="B58" t="s">
        <v>23</v>
      </c>
      <c r="C58" t="s">
        <v>20</v>
      </c>
      <c r="D58" t="s">
        <v>26</v>
      </c>
      <c r="E58" t="s">
        <v>29</v>
      </c>
      <c r="F58" t="s">
        <v>18</v>
      </c>
      <c r="G58" t="s">
        <v>24</v>
      </c>
      <c r="H58">
        <v>4</v>
      </c>
      <c r="I58" t="s">
        <v>176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21</v>
      </c>
      <c r="S58">
        <v>3</v>
      </c>
    </row>
    <row r="59" spans="1:19" x14ac:dyDescent="0.3">
      <c r="A59">
        <v>58</v>
      </c>
      <c r="B59" t="s">
        <v>37</v>
      </c>
      <c r="C59" t="s">
        <v>34</v>
      </c>
      <c r="D59" t="s">
        <v>26</v>
      </c>
      <c r="E59" t="s">
        <v>29</v>
      </c>
      <c r="F59" t="s">
        <v>18</v>
      </c>
      <c r="G59" t="s">
        <v>17</v>
      </c>
      <c r="H59">
        <v>10</v>
      </c>
      <c r="I59" t="s">
        <v>178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34</v>
      </c>
      <c r="S59">
        <v>3</v>
      </c>
    </row>
    <row r="60" spans="1:19" x14ac:dyDescent="0.3">
      <c r="A60">
        <v>59</v>
      </c>
      <c r="B60" t="s">
        <v>23</v>
      </c>
      <c r="C60" t="s">
        <v>27</v>
      </c>
      <c r="D60" t="s">
        <v>32</v>
      </c>
      <c r="E60" t="s">
        <v>15</v>
      </c>
      <c r="F60" t="s">
        <v>25</v>
      </c>
      <c r="G60" t="s">
        <v>35</v>
      </c>
      <c r="H60">
        <v>0</v>
      </c>
      <c r="I60" t="s">
        <v>176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28</v>
      </c>
      <c r="S60">
        <v>2</v>
      </c>
    </row>
    <row r="61" spans="1:19" x14ac:dyDescent="0.3">
      <c r="A61">
        <v>60</v>
      </c>
      <c r="B61" t="s">
        <v>23</v>
      </c>
      <c r="C61" t="s">
        <v>20</v>
      </c>
      <c r="D61" t="s">
        <v>38</v>
      </c>
      <c r="E61" t="s">
        <v>22</v>
      </c>
      <c r="F61" t="s">
        <v>30</v>
      </c>
      <c r="G61" t="s">
        <v>24</v>
      </c>
      <c r="H61">
        <v>14</v>
      </c>
      <c r="I61" t="s">
        <v>178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34</v>
      </c>
      <c r="S61">
        <v>1</v>
      </c>
    </row>
    <row r="62" spans="1:19" x14ac:dyDescent="0.3">
      <c r="A62">
        <v>61</v>
      </c>
      <c r="B62" t="s">
        <v>42</v>
      </c>
      <c r="C62" t="s">
        <v>34</v>
      </c>
      <c r="D62" t="s">
        <v>32</v>
      </c>
      <c r="E62" t="s">
        <v>29</v>
      </c>
      <c r="F62" t="s">
        <v>30</v>
      </c>
      <c r="G62" t="s">
        <v>24</v>
      </c>
      <c r="H62">
        <v>12</v>
      </c>
      <c r="I62" t="s">
        <v>176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28</v>
      </c>
      <c r="S62">
        <v>7</v>
      </c>
    </row>
    <row r="63" spans="1:19" x14ac:dyDescent="0.3">
      <c r="A63">
        <v>62</v>
      </c>
      <c r="B63" t="s">
        <v>37</v>
      </c>
      <c r="C63" t="s">
        <v>39</v>
      </c>
      <c r="D63" t="s">
        <v>26</v>
      </c>
      <c r="E63" t="s">
        <v>15</v>
      </c>
      <c r="F63" t="s">
        <v>25</v>
      </c>
      <c r="G63" t="s">
        <v>24</v>
      </c>
      <c r="H63">
        <v>2</v>
      </c>
      <c r="I63" t="s">
        <v>176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21</v>
      </c>
      <c r="S63">
        <v>5</v>
      </c>
    </row>
    <row r="64" spans="1:19" x14ac:dyDescent="0.3">
      <c r="A64">
        <v>63</v>
      </c>
      <c r="B64" t="s">
        <v>33</v>
      </c>
      <c r="C64" t="s">
        <v>39</v>
      </c>
      <c r="D64" t="s">
        <v>40</v>
      </c>
      <c r="E64" t="s">
        <v>45</v>
      </c>
      <c r="F64" t="s">
        <v>25</v>
      </c>
      <c r="G64" t="s">
        <v>35</v>
      </c>
      <c r="H64">
        <v>12</v>
      </c>
      <c r="I64" t="s">
        <v>177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28</v>
      </c>
      <c r="S64">
        <v>9</v>
      </c>
    </row>
    <row r="65" spans="1:19" x14ac:dyDescent="0.3">
      <c r="A65">
        <v>64</v>
      </c>
      <c r="B65" t="s">
        <v>42</v>
      </c>
      <c r="C65" t="s">
        <v>34</v>
      </c>
      <c r="D65" t="s">
        <v>38</v>
      </c>
      <c r="E65" t="s">
        <v>29</v>
      </c>
      <c r="F65" t="s">
        <v>30</v>
      </c>
      <c r="G65" t="s">
        <v>24</v>
      </c>
      <c r="H65">
        <v>4</v>
      </c>
      <c r="I65" t="s">
        <v>177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28</v>
      </c>
      <c r="S65">
        <v>8</v>
      </c>
    </row>
    <row r="66" spans="1:19" x14ac:dyDescent="0.3">
      <c r="A66">
        <v>65</v>
      </c>
      <c r="B66" t="s">
        <v>33</v>
      </c>
      <c r="C66" t="s">
        <v>20</v>
      </c>
      <c r="D66" t="s">
        <v>44</v>
      </c>
      <c r="E66" t="s">
        <v>22</v>
      </c>
      <c r="F66" t="s">
        <v>18</v>
      </c>
      <c r="G66" t="s">
        <v>24</v>
      </c>
      <c r="H66">
        <v>6</v>
      </c>
      <c r="I66" t="s">
        <v>176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28</v>
      </c>
      <c r="S66">
        <v>8</v>
      </c>
    </row>
    <row r="67" spans="1:19" x14ac:dyDescent="0.3">
      <c r="A67">
        <v>66</v>
      </c>
      <c r="B67" t="s">
        <v>37</v>
      </c>
      <c r="C67" t="s">
        <v>39</v>
      </c>
      <c r="D67" t="s">
        <v>44</v>
      </c>
      <c r="E67" t="s">
        <v>29</v>
      </c>
      <c r="F67" t="s">
        <v>30</v>
      </c>
      <c r="G67" t="s">
        <v>24</v>
      </c>
      <c r="H67">
        <v>3</v>
      </c>
      <c r="I67" t="s">
        <v>176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21</v>
      </c>
      <c r="S67">
        <v>6</v>
      </c>
    </row>
    <row r="68" spans="1:19" x14ac:dyDescent="0.3">
      <c r="A68">
        <v>67</v>
      </c>
      <c r="B68" t="s">
        <v>42</v>
      </c>
      <c r="C68" t="s">
        <v>20</v>
      </c>
      <c r="D68" t="s">
        <v>32</v>
      </c>
      <c r="E68" t="s">
        <v>43</v>
      </c>
      <c r="F68" t="s">
        <v>30</v>
      </c>
      <c r="G68" t="s">
        <v>24</v>
      </c>
      <c r="H68">
        <v>12</v>
      </c>
      <c r="I68" t="s">
        <v>178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28</v>
      </c>
      <c r="S68">
        <v>4</v>
      </c>
    </row>
    <row r="69" spans="1:19" x14ac:dyDescent="0.3">
      <c r="A69">
        <v>68</v>
      </c>
      <c r="B69" t="s">
        <v>33</v>
      </c>
      <c r="C69" t="s">
        <v>27</v>
      </c>
      <c r="D69" t="s">
        <v>38</v>
      </c>
      <c r="E69" t="s">
        <v>45</v>
      </c>
      <c r="F69" t="s">
        <v>25</v>
      </c>
      <c r="G69" t="s">
        <v>24</v>
      </c>
      <c r="H69">
        <v>13</v>
      </c>
      <c r="I69" t="s">
        <v>177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34</v>
      </c>
      <c r="S69">
        <v>3</v>
      </c>
    </row>
    <row r="70" spans="1:19" x14ac:dyDescent="0.3">
      <c r="A70">
        <v>69</v>
      </c>
      <c r="B70" t="s">
        <v>23</v>
      </c>
      <c r="C70" t="s">
        <v>20</v>
      </c>
      <c r="D70" t="s">
        <v>32</v>
      </c>
      <c r="E70" t="s">
        <v>29</v>
      </c>
      <c r="F70" t="s">
        <v>25</v>
      </c>
      <c r="G70" t="s">
        <v>35</v>
      </c>
      <c r="H70">
        <v>3</v>
      </c>
      <c r="I70" t="s">
        <v>176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28</v>
      </c>
      <c r="S70">
        <v>9</v>
      </c>
    </row>
    <row r="71" spans="1:19" x14ac:dyDescent="0.3">
      <c r="A71">
        <v>70</v>
      </c>
      <c r="B71" t="s">
        <v>37</v>
      </c>
      <c r="C71" t="s">
        <v>34</v>
      </c>
      <c r="D71" t="s">
        <v>38</v>
      </c>
      <c r="E71" t="s">
        <v>15</v>
      </c>
      <c r="F71" t="s">
        <v>25</v>
      </c>
      <c r="G71" t="s">
        <v>24</v>
      </c>
      <c r="H71">
        <v>4</v>
      </c>
      <c r="I71" t="s">
        <v>176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21</v>
      </c>
      <c r="S71">
        <v>3</v>
      </c>
    </row>
    <row r="72" spans="1:19" x14ac:dyDescent="0.3">
      <c r="A72">
        <v>71</v>
      </c>
      <c r="B72" t="s">
        <v>16</v>
      </c>
      <c r="C72" t="s">
        <v>27</v>
      </c>
      <c r="D72" t="s">
        <v>44</v>
      </c>
      <c r="E72" t="s">
        <v>36</v>
      </c>
      <c r="F72" t="s">
        <v>18</v>
      </c>
      <c r="G72" t="s">
        <v>35</v>
      </c>
      <c r="H72">
        <v>11</v>
      </c>
      <c r="I72" t="s">
        <v>176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34</v>
      </c>
      <c r="S72">
        <v>3</v>
      </c>
    </row>
    <row r="73" spans="1:19" x14ac:dyDescent="0.3">
      <c r="A73">
        <v>72</v>
      </c>
      <c r="B73" t="s">
        <v>16</v>
      </c>
      <c r="C73" t="s">
        <v>20</v>
      </c>
      <c r="D73" t="s">
        <v>44</v>
      </c>
      <c r="E73" t="s">
        <v>45</v>
      </c>
      <c r="F73" t="s">
        <v>18</v>
      </c>
      <c r="G73" t="s">
        <v>24</v>
      </c>
      <c r="H73">
        <v>7</v>
      </c>
      <c r="I73" t="s">
        <v>178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21</v>
      </c>
      <c r="S73">
        <v>1</v>
      </c>
    </row>
    <row r="74" spans="1:19" x14ac:dyDescent="0.3">
      <c r="A74">
        <v>73</v>
      </c>
      <c r="B74" t="s">
        <v>33</v>
      </c>
      <c r="C74" t="s">
        <v>20</v>
      </c>
      <c r="D74" t="s">
        <v>32</v>
      </c>
      <c r="E74" t="s">
        <v>22</v>
      </c>
      <c r="F74" t="s">
        <v>18</v>
      </c>
      <c r="G74" t="s">
        <v>17</v>
      </c>
      <c r="H74">
        <v>2</v>
      </c>
      <c r="I74" t="s">
        <v>178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28</v>
      </c>
      <c r="S74">
        <v>8</v>
      </c>
    </row>
    <row r="75" spans="1:19" x14ac:dyDescent="0.3">
      <c r="A75">
        <v>74</v>
      </c>
      <c r="B75" t="s">
        <v>31</v>
      </c>
      <c r="C75" t="s">
        <v>20</v>
      </c>
      <c r="D75" t="s">
        <v>26</v>
      </c>
      <c r="E75" t="s">
        <v>22</v>
      </c>
      <c r="F75" t="s">
        <v>30</v>
      </c>
      <c r="G75" t="s">
        <v>17</v>
      </c>
      <c r="H75">
        <v>5</v>
      </c>
      <c r="I75" t="s">
        <v>177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28</v>
      </c>
      <c r="S75">
        <v>7</v>
      </c>
    </row>
    <row r="76" spans="1:19" x14ac:dyDescent="0.3">
      <c r="A76">
        <v>75</v>
      </c>
      <c r="B76" t="s">
        <v>23</v>
      </c>
      <c r="C76" t="s">
        <v>34</v>
      </c>
      <c r="D76" t="s">
        <v>44</v>
      </c>
      <c r="E76" t="s">
        <v>36</v>
      </c>
      <c r="F76" t="s">
        <v>25</v>
      </c>
      <c r="G76" t="s">
        <v>35</v>
      </c>
      <c r="H76">
        <v>5</v>
      </c>
      <c r="I76" t="s">
        <v>176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28</v>
      </c>
      <c r="S76">
        <v>8</v>
      </c>
    </row>
    <row r="77" spans="1:19" x14ac:dyDescent="0.3">
      <c r="A77">
        <v>76</v>
      </c>
      <c r="B77" t="s">
        <v>31</v>
      </c>
      <c r="C77" t="s">
        <v>39</v>
      </c>
      <c r="D77" t="s">
        <v>26</v>
      </c>
      <c r="E77" t="s">
        <v>29</v>
      </c>
      <c r="F77" t="s">
        <v>18</v>
      </c>
      <c r="G77" t="s">
        <v>24</v>
      </c>
      <c r="H77">
        <v>14</v>
      </c>
      <c r="I77" t="s">
        <v>178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28</v>
      </c>
      <c r="S77">
        <v>5</v>
      </c>
    </row>
    <row r="78" spans="1:19" x14ac:dyDescent="0.3">
      <c r="A78">
        <v>77</v>
      </c>
      <c r="B78" t="s">
        <v>23</v>
      </c>
      <c r="C78" t="s">
        <v>27</v>
      </c>
      <c r="D78" t="s">
        <v>40</v>
      </c>
      <c r="E78" t="s">
        <v>22</v>
      </c>
      <c r="F78" t="s">
        <v>30</v>
      </c>
      <c r="G78" t="s">
        <v>17</v>
      </c>
      <c r="H78">
        <v>13</v>
      </c>
      <c r="I78" t="s">
        <v>176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34</v>
      </c>
      <c r="S78">
        <v>2</v>
      </c>
    </row>
    <row r="79" spans="1:19" x14ac:dyDescent="0.3">
      <c r="A79">
        <v>78</v>
      </c>
      <c r="B79" t="s">
        <v>16</v>
      </c>
      <c r="C79" t="s">
        <v>39</v>
      </c>
      <c r="D79" t="s">
        <v>26</v>
      </c>
      <c r="E79" t="s">
        <v>29</v>
      </c>
      <c r="F79" t="s">
        <v>18</v>
      </c>
      <c r="G79" t="s">
        <v>35</v>
      </c>
      <c r="H79">
        <v>9</v>
      </c>
      <c r="I79" t="s">
        <v>178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34</v>
      </c>
      <c r="S79">
        <v>6</v>
      </c>
    </row>
    <row r="80" spans="1:19" x14ac:dyDescent="0.3">
      <c r="A80">
        <v>79</v>
      </c>
      <c r="B80" t="s">
        <v>42</v>
      </c>
      <c r="C80" t="s">
        <v>39</v>
      </c>
      <c r="D80" t="s">
        <v>38</v>
      </c>
      <c r="E80" t="s">
        <v>22</v>
      </c>
      <c r="F80" t="s">
        <v>18</v>
      </c>
      <c r="G80" t="s">
        <v>35</v>
      </c>
      <c r="H80">
        <v>13</v>
      </c>
      <c r="I80" t="s">
        <v>176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34</v>
      </c>
      <c r="S80">
        <v>6</v>
      </c>
    </row>
    <row r="81" spans="1:19" x14ac:dyDescent="0.3">
      <c r="A81">
        <v>80</v>
      </c>
      <c r="B81" t="s">
        <v>31</v>
      </c>
      <c r="C81" t="s">
        <v>39</v>
      </c>
      <c r="D81" t="s">
        <v>38</v>
      </c>
      <c r="E81" t="s">
        <v>15</v>
      </c>
      <c r="F81" t="s">
        <v>18</v>
      </c>
      <c r="G81" t="s">
        <v>24</v>
      </c>
      <c r="H81">
        <v>4</v>
      </c>
      <c r="I81" t="s">
        <v>177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28</v>
      </c>
      <c r="S81">
        <v>9</v>
      </c>
    </row>
    <row r="82" spans="1:19" x14ac:dyDescent="0.3">
      <c r="A82">
        <v>81</v>
      </c>
      <c r="B82" t="s">
        <v>23</v>
      </c>
      <c r="C82" t="s">
        <v>39</v>
      </c>
      <c r="D82" t="s">
        <v>32</v>
      </c>
      <c r="E82" t="s">
        <v>36</v>
      </c>
      <c r="F82" t="s">
        <v>25</v>
      </c>
      <c r="G82" t="s">
        <v>17</v>
      </c>
      <c r="H82">
        <v>10</v>
      </c>
      <c r="I82" t="s">
        <v>177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28</v>
      </c>
      <c r="S82">
        <v>8</v>
      </c>
    </row>
    <row r="83" spans="1:19" x14ac:dyDescent="0.3">
      <c r="A83">
        <v>82</v>
      </c>
      <c r="B83" t="s">
        <v>31</v>
      </c>
      <c r="C83" t="s">
        <v>27</v>
      </c>
      <c r="D83" t="s">
        <v>38</v>
      </c>
      <c r="E83" t="s">
        <v>41</v>
      </c>
      <c r="F83" t="s">
        <v>18</v>
      </c>
      <c r="G83" t="s">
        <v>17</v>
      </c>
      <c r="H83">
        <v>5</v>
      </c>
      <c r="I83" t="s">
        <v>178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28</v>
      </c>
      <c r="S83">
        <v>7</v>
      </c>
    </row>
    <row r="84" spans="1:19" x14ac:dyDescent="0.3">
      <c r="A84">
        <v>83</v>
      </c>
      <c r="B84" t="s">
        <v>33</v>
      </c>
      <c r="C84" t="s">
        <v>27</v>
      </c>
      <c r="D84" t="s">
        <v>40</v>
      </c>
      <c r="E84" t="s">
        <v>22</v>
      </c>
      <c r="F84" t="s">
        <v>30</v>
      </c>
      <c r="G84" t="s">
        <v>35</v>
      </c>
      <c r="H84">
        <v>6</v>
      </c>
      <c r="I84" t="s">
        <v>177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21</v>
      </c>
      <c r="S84">
        <v>3</v>
      </c>
    </row>
    <row r="85" spans="1:19" x14ac:dyDescent="0.3">
      <c r="A85">
        <v>84</v>
      </c>
      <c r="B85" t="s">
        <v>42</v>
      </c>
      <c r="C85" t="s">
        <v>27</v>
      </c>
      <c r="D85" t="s">
        <v>40</v>
      </c>
      <c r="E85" t="s">
        <v>15</v>
      </c>
      <c r="F85" t="s">
        <v>18</v>
      </c>
      <c r="G85" t="s">
        <v>35</v>
      </c>
      <c r="H85">
        <v>13</v>
      </c>
      <c r="I85" t="s">
        <v>177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34</v>
      </c>
      <c r="S85">
        <v>3</v>
      </c>
    </row>
    <row r="86" spans="1:19" x14ac:dyDescent="0.3">
      <c r="A86">
        <v>85</v>
      </c>
      <c r="B86" t="s">
        <v>23</v>
      </c>
      <c r="C86" t="s">
        <v>34</v>
      </c>
      <c r="D86" t="s">
        <v>40</v>
      </c>
      <c r="E86" t="s">
        <v>36</v>
      </c>
      <c r="F86" t="s">
        <v>30</v>
      </c>
      <c r="G86" t="s">
        <v>35</v>
      </c>
      <c r="H86">
        <v>6</v>
      </c>
      <c r="I86" t="s">
        <v>177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28</v>
      </c>
      <c r="S86">
        <v>3</v>
      </c>
    </row>
    <row r="87" spans="1:19" x14ac:dyDescent="0.3">
      <c r="A87">
        <v>86</v>
      </c>
      <c r="B87" t="s">
        <v>16</v>
      </c>
      <c r="C87" t="s">
        <v>27</v>
      </c>
      <c r="D87" t="s">
        <v>32</v>
      </c>
      <c r="E87" t="s">
        <v>43</v>
      </c>
      <c r="F87" t="s">
        <v>18</v>
      </c>
      <c r="G87" t="s">
        <v>35</v>
      </c>
      <c r="H87">
        <v>6</v>
      </c>
      <c r="I87" t="s">
        <v>177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28</v>
      </c>
      <c r="S87">
        <v>8</v>
      </c>
    </row>
    <row r="88" spans="1:19" x14ac:dyDescent="0.3">
      <c r="A88">
        <v>87</v>
      </c>
      <c r="B88" t="s">
        <v>31</v>
      </c>
      <c r="C88" t="s">
        <v>39</v>
      </c>
      <c r="D88" t="s">
        <v>19</v>
      </c>
      <c r="E88" t="s">
        <v>41</v>
      </c>
      <c r="F88" t="s">
        <v>30</v>
      </c>
      <c r="G88" t="s">
        <v>24</v>
      </c>
      <c r="H88">
        <v>7</v>
      </c>
      <c r="I88" t="s">
        <v>178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28</v>
      </c>
      <c r="S88">
        <v>4</v>
      </c>
    </row>
    <row r="89" spans="1:19" x14ac:dyDescent="0.3">
      <c r="A89">
        <v>88</v>
      </c>
      <c r="B89" t="s">
        <v>31</v>
      </c>
      <c r="C89" t="s">
        <v>34</v>
      </c>
      <c r="D89" t="s">
        <v>32</v>
      </c>
      <c r="E89" t="s">
        <v>43</v>
      </c>
      <c r="F89" t="s">
        <v>25</v>
      </c>
      <c r="G89" t="s">
        <v>17</v>
      </c>
      <c r="H89">
        <v>6</v>
      </c>
      <c r="I89" t="s">
        <v>177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21</v>
      </c>
      <c r="S89">
        <v>4</v>
      </c>
    </row>
    <row r="90" spans="1:19" x14ac:dyDescent="0.3">
      <c r="A90">
        <v>89</v>
      </c>
      <c r="B90" t="s">
        <v>23</v>
      </c>
      <c r="C90" t="s">
        <v>20</v>
      </c>
      <c r="D90" t="s">
        <v>44</v>
      </c>
      <c r="E90" t="s">
        <v>29</v>
      </c>
      <c r="F90" t="s">
        <v>30</v>
      </c>
      <c r="G90" t="s">
        <v>24</v>
      </c>
      <c r="H90">
        <v>1</v>
      </c>
      <c r="I90" t="s">
        <v>178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21</v>
      </c>
      <c r="S90">
        <v>5</v>
      </c>
    </row>
    <row r="91" spans="1:19" x14ac:dyDescent="0.3">
      <c r="A91">
        <v>90</v>
      </c>
      <c r="B91" t="s">
        <v>33</v>
      </c>
      <c r="C91" t="s">
        <v>34</v>
      </c>
      <c r="D91" t="s">
        <v>44</v>
      </c>
      <c r="E91" t="s">
        <v>29</v>
      </c>
      <c r="F91" t="s">
        <v>30</v>
      </c>
      <c r="G91" t="s">
        <v>24</v>
      </c>
      <c r="H91">
        <v>11</v>
      </c>
      <c r="I91" t="s">
        <v>176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28</v>
      </c>
      <c r="S91">
        <v>7</v>
      </c>
    </row>
    <row r="92" spans="1:19" x14ac:dyDescent="0.3">
      <c r="A92">
        <v>91</v>
      </c>
      <c r="B92" t="s">
        <v>37</v>
      </c>
      <c r="C92" t="s">
        <v>20</v>
      </c>
      <c r="D92" t="s">
        <v>40</v>
      </c>
      <c r="E92" t="s">
        <v>41</v>
      </c>
      <c r="F92" t="s">
        <v>25</v>
      </c>
      <c r="G92" t="s">
        <v>35</v>
      </c>
      <c r="H92">
        <v>6</v>
      </c>
      <c r="I92" t="s">
        <v>177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21</v>
      </c>
      <c r="S92">
        <v>4</v>
      </c>
    </row>
    <row r="93" spans="1:19" x14ac:dyDescent="0.3">
      <c r="A93">
        <v>92</v>
      </c>
      <c r="B93" t="s">
        <v>31</v>
      </c>
      <c r="C93" t="s">
        <v>34</v>
      </c>
      <c r="D93" t="s">
        <v>44</v>
      </c>
      <c r="E93" t="s">
        <v>36</v>
      </c>
      <c r="F93" t="s">
        <v>25</v>
      </c>
      <c r="G93" t="s">
        <v>24</v>
      </c>
      <c r="H93">
        <v>9</v>
      </c>
      <c r="I93" t="s">
        <v>177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28</v>
      </c>
      <c r="S93">
        <v>5</v>
      </c>
    </row>
    <row r="94" spans="1:19" x14ac:dyDescent="0.3">
      <c r="A94">
        <v>93</v>
      </c>
      <c r="B94" t="s">
        <v>31</v>
      </c>
      <c r="C94" t="s">
        <v>34</v>
      </c>
      <c r="D94" t="s">
        <v>40</v>
      </c>
      <c r="E94" t="s">
        <v>15</v>
      </c>
      <c r="F94" t="s">
        <v>30</v>
      </c>
      <c r="G94" t="s">
        <v>35</v>
      </c>
      <c r="H94">
        <v>5</v>
      </c>
      <c r="I94" t="s">
        <v>178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28</v>
      </c>
      <c r="S94">
        <v>9</v>
      </c>
    </row>
    <row r="95" spans="1:19" x14ac:dyDescent="0.3">
      <c r="A95">
        <v>94</v>
      </c>
      <c r="B95" t="s">
        <v>33</v>
      </c>
      <c r="C95" t="s">
        <v>34</v>
      </c>
      <c r="D95" t="s">
        <v>44</v>
      </c>
      <c r="E95" t="s">
        <v>29</v>
      </c>
      <c r="F95" t="s">
        <v>25</v>
      </c>
      <c r="G95" t="s">
        <v>24</v>
      </c>
      <c r="H95">
        <v>1</v>
      </c>
      <c r="I95" t="s">
        <v>176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21</v>
      </c>
      <c r="S95">
        <v>5</v>
      </c>
    </row>
    <row r="96" spans="1:19" x14ac:dyDescent="0.3">
      <c r="A96">
        <v>95</v>
      </c>
      <c r="B96" t="s">
        <v>31</v>
      </c>
      <c r="C96" t="s">
        <v>39</v>
      </c>
      <c r="D96" t="s">
        <v>19</v>
      </c>
      <c r="E96" t="s">
        <v>29</v>
      </c>
      <c r="F96" t="s">
        <v>18</v>
      </c>
      <c r="G96" t="s">
        <v>17</v>
      </c>
      <c r="H96">
        <v>7</v>
      </c>
      <c r="I96" t="s">
        <v>178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28</v>
      </c>
      <c r="S96">
        <v>8</v>
      </c>
    </row>
    <row r="97" spans="1:19" x14ac:dyDescent="0.3">
      <c r="A97">
        <v>96</v>
      </c>
      <c r="B97" t="s">
        <v>33</v>
      </c>
      <c r="C97" t="s">
        <v>34</v>
      </c>
      <c r="D97" t="s">
        <v>26</v>
      </c>
      <c r="E97" t="s">
        <v>43</v>
      </c>
      <c r="F97" t="s">
        <v>30</v>
      </c>
      <c r="G97" t="s">
        <v>17</v>
      </c>
      <c r="H97">
        <v>0</v>
      </c>
      <c r="I97" t="s">
        <v>178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28</v>
      </c>
      <c r="S97">
        <v>9</v>
      </c>
    </row>
    <row r="98" spans="1:19" x14ac:dyDescent="0.3">
      <c r="A98">
        <v>97</v>
      </c>
      <c r="B98" t="s">
        <v>33</v>
      </c>
      <c r="C98" t="s">
        <v>20</v>
      </c>
      <c r="D98" t="s">
        <v>38</v>
      </c>
      <c r="E98" t="s">
        <v>41</v>
      </c>
      <c r="F98" t="s">
        <v>18</v>
      </c>
      <c r="G98" t="s">
        <v>35</v>
      </c>
      <c r="H98">
        <v>7</v>
      </c>
      <c r="I98" t="s">
        <v>178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21</v>
      </c>
      <c r="S98">
        <v>2</v>
      </c>
    </row>
    <row r="99" spans="1:19" x14ac:dyDescent="0.3">
      <c r="A99">
        <v>98</v>
      </c>
      <c r="B99" t="s">
        <v>37</v>
      </c>
      <c r="C99" t="s">
        <v>34</v>
      </c>
      <c r="D99" t="s">
        <v>40</v>
      </c>
      <c r="E99" t="s">
        <v>45</v>
      </c>
      <c r="F99" t="s">
        <v>30</v>
      </c>
      <c r="G99" t="s">
        <v>35</v>
      </c>
      <c r="H99">
        <v>10</v>
      </c>
      <c r="I99" t="s">
        <v>178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28</v>
      </c>
      <c r="S99">
        <v>7</v>
      </c>
    </row>
    <row r="100" spans="1:19" x14ac:dyDescent="0.3">
      <c r="A100">
        <v>99</v>
      </c>
      <c r="B100" t="s">
        <v>37</v>
      </c>
      <c r="C100" t="s">
        <v>27</v>
      </c>
      <c r="D100" t="s">
        <v>44</v>
      </c>
      <c r="E100" t="s">
        <v>41</v>
      </c>
      <c r="F100" t="s">
        <v>30</v>
      </c>
      <c r="G100" t="s">
        <v>35</v>
      </c>
      <c r="H100">
        <v>5</v>
      </c>
      <c r="I100" t="s">
        <v>176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28</v>
      </c>
      <c r="S100">
        <v>9</v>
      </c>
    </row>
    <row r="101" spans="1:19" x14ac:dyDescent="0.3">
      <c r="A101">
        <v>100</v>
      </c>
      <c r="B101" t="s">
        <v>23</v>
      </c>
      <c r="C101" t="s">
        <v>27</v>
      </c>
      <c r="D101" t="s">
        <v>38</v>
      </c>
      <c r="E101" t="s">
        <v>43</v>
      </c>
      <c r="F101" t="s">
        <v>25</v>
      </c>
      <c r="G101" t="s">
        <v>35</v>
      </c>
      <c r="H101">
        <v>9</v>
      </c>
      <c r="I101" t="s">
        <v>176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28</v>
      </c>
      <c r="S101">
        <v>9</v>
      </c>
    </row>
    <row r="102" spans="1:19" x14ac:dyDescent="0.3">
      <c r="A102">
        <v>101</v>
      </c>
      <c r="B102" t="s">
        <v>31</v>
      </c>
      <c r="C102" t="s">
        <v>34</v>
      </c>
      <c r="D102" t="s">
        <v>40</v>
      </c>
      <c r="E102" t="s">
        <v>29</v>
      </c>
      <c r="F102" t="s">
        <v>30</v>
      </c>
      <c r="G102" t="s">
        <v>17</v>
      </c>
      <c r="H102">
        <v>10</v>
      </c>
      <c r="I102" t="s">
        <v>176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28</v>
      </c>
      <c r="S102">
        <v>8</v>
      </c>
    </row>
    <row r="103" spans="1:19" x14ac:dyDescent="0.3">
      <c r="A103">
        <v>102</v>
      </c>
      <c r="B103" t="s">
        <v>31</v>
      </c>
      <c r="C103" t="s">
        <v>34</v>
      </c>
      <c r="D103" t="s">
        <v>19</v>
      </c>
      <c r="E103" t="s">
        <v>15</v>
      </c>
      <c r="F103" t="s">
        <v>30</v>
      </c>
      <c r="G103" t="s">
        <v>24</v>
      </c>
      <c r="H103">
        <v>6</v>
      </c>
      <c r="I103" t="s">
        <v>178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21</v>
      </c>
      <c r="S103">
        <v>4</v>
      </c>
    </row>
    <row r="104" spans="1:19" x14ac:dyDescent="0.3">
      <c r="A104">
        <v>103</v>
      </c>
      <c r="B104" t="s">
        <v>31</v>
      </c>
      <c r="C104" t="s">
        <v>34</v>
      </c>
      <c r="D104" t="s">
        <v>38</v>
      </c>
      <c r="E104" t="s">
        <v>15</v>
      </c>
      <c r="F104" t="s">
        <v>25</v>
      </c>
      <c r="G104" t="s">
        <v>24</v>
      </c>
      <c r="H104">
        <v>6</v>
      </c>
      <c r="I104" t="s">
        <v>176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28</v>
      </c>
      <c r="S104">
        <v>7</v>
      </c>
    </row>
    <row r="105" spans="1:19" x14ac:dyDescent="0.3">
      <c r="A105">
        <v>104</v>
      </c>
      <c r="B105" t="s">
        <v>37</v>
      </c>
      <c r="C105" t="s">
        <v>39</v>
      </c>
      <c r="D105" t="s">
        <v>40</v>
      </c>
      <c r="E105" t="s">
        <v>29</v>
      </c>
      <c r="F105" t="s">
        <v>18</v>
      </c>
      <c r="G105" t="s">
        <v>24</v>
      </c>
      <c r="H105">
        <v>12</v>
      </c>
      <c r="I105" t="s">
        <v>177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28</v>
      </c>
      <c r="S105">
        <v>8</v>
      </c>
    </row>
    <row r="106" spans="1:19" x14ac:dyDescent="0.3">
      <c r="A106">
        <v>105</v>
      </c>
      <c r="B106" t="s">
        <v>42</v>
      </c>
      <c r="C106" t="s">
        <v>20</v>
      </c>
      <c r="D106" t="s">
        <v>26</v>
      </c>
      <c r="E106" t="s">
        <v>15</v>
      </c>
      <c r="F106" t="s">
        <v>18</v>
      </c>
      <c r="G106" t="s">
        <v>24</v>
      </c>
      <c r="H106">
        <v>2</v>
      </c>
      <c r="I106" t="s">
        <v>177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28</v>
      </c>
      <c r="S106">
        <v>4</v>
      </c>
    </row>
    <row r="107" spans="1:19" x14ac:dyDescent="0.3">
      <c r="A107">
        <v>106</v>
      </c>
      <c r="B107" t="s">
        <v>33</v>
      </c>
      <c r="C107" t="s">
        <v>20</v>
      </c>
      <c r="D107" t="s">
        <v>40</v>
      </c>
      <c r="E107" t="s">
        <v>43</v>
      </c>
      <c r="F107" t="s">
        <v>18</v>
      </c>
      <c r="G107" t="s">
        <v>17</v>
      </c>
      <c r="H107">
        <v>8</v>
      </c>
      <c r="I107" t="s">
        <v>177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34</v>
      </c>
      <c r="S107">
        <v>5</v>
      </c>
    </row>
    <row r="108" spans="1:19" x14ac:dyDescent="0.3">
      <c r="A108">
        <v>107</v>
      </c>
      <c r="B108" t="s">
        <v>42</v>
      </c>
      <c r="C108" t="s">
        <v>27</v>
      </c>
      <c r="D108" t="s">
        <v>19</v>
      </c>
      <c r="E108" t="s">
        <v>22</v>
      </c>
      <c r="F108" t="s">
        <v>18</v>
      </c>
      <c r="G108" t="s">
        <v>24</v>
      </c>
      <c r="H108">
        <v>6</v>
      </c>
      <c r="I108" t="s">
        <v>177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21</v>
      </c>
      <c r="S108">
        <v>6</v>
      </c>
    </row>
    <row r="109" spans="1:19" x14ac:dyDescent="0.3">
      <c r="A109">
        <v>108</v>
      </c>
      <c r="B109" t="s">
        <v>42</v>
      </c>
      <c r="C109" t="s">
        <v>34</v>
      </c>
      <c r="D109" t="s">
        <v>19</v>
      </c>
      <c r="E109" t="s">
        <v>45</v>
      </c>
      <c r="F109" t="s">
        <v>18</v>
      </c>
      <c r="G109" t="s">
        <v>24</v>
      </c>
      <c r="H109">
        <v>0</v>
      </c>
      <c r="I109" t="s">
        <v>177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28</v>
      </c>
      <c r="S109">
        <v>5</v>
      </c>
    </row>
    <row r="110" spans="1:19" x14ac:dyDescent="0.3">
      <c r="A110">
        <v>109</v>
      </c>
      <c r="B110" t="s">
        <v>33</v>
      </c>
      <c r="C110" t="s">
        <v>39</v>
      </c>
      <c r="D110" t="s">
        <v>26</v>
      </c>
      <c r="E110" t="s">
        <v>45</v>
      </c>
      <c r="F110" t="s">
        <v>18</v>
      </c>
      <c r="G110" t="s">
        <v>35</v>
      </c>
      <c r="H110">
        <v>9</v>
      </c>
      <c r="I110" t="s">
        <v>178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28</v>
      </c>
      <c r="S110">
        <v>8</v>
      </c>
    </row>
    <row r="111" spans="1:19" x14ac:dyDescent="0.3">
      <c r="A111">
        <v>110</v>
      </c>
      <c r="B111" t="s">
        <v>31</v>
      </c>
      <c r="C111" t="s">
        <v>27</v>
      </c>
      <c r="D111" t="s">
        <v>44</v>
      </c>
      <c r="E111" t="s">
        <v>43</v>
      </c>
      <c r="F111" t="s">
        <v>18</v>
      </c>
      <c r="G111" t="s">
        <v>35</v>
      </c>
      <c r="H111">
        <v>4</v>
      </c>
      <c r="I111" t="s">
        <v>176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28</v>
      </c>
      <c r="S111">
        <v>9</v>
      </c>
    </row>
    <row r="112" spans="1:19" x14ac:dyDescent="0.3">
      <c r="A112">
        <v>111</v>
      </c>
      <c r="B112" t="s">
        <v>16</v>
      </c>
      <c r="C112" t="s">
        <v>34</v>
      </c>
      <c r="D112" t="s">
        <v>38</v>
      </c>
      <c r="E112" t="s">
        <v>43</v>
      </c>
      <c r="F112" t="s">
        <v>18</v>
      </c>
      <c r="G112" t="s">
        <v>35</v>
      </c>
      <c r="H112">
        <v>10</v>
      </c>
      <c r="I112" t="s">
        <v>178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28</v>
      </c>
      <c r="S112">
        <v>8</v>
      </c>
    </row>
    <row r="113" spans="1:19" x14ac:dyDescent="0.3">
      <c r="A113">
        <v>112</v>
      </c>
      <c r="B113" t="s">
        <v>23</v>
      </c>
      <c r="C113" t="s">
        <v>34</v>
      </c>
      <c r="D113" t="s">
        <v>44</v>
      </c>
      <c r="E113" t="s">
        <v>29</v>
      </c>
      <c r="F113" t="s">
        <v>18</v>
      </c>
      <c r="G113" t="s">
        <v>35</v>
      </c>
      <c r="H113">
        <v>0</v>
      </c>
      <c r="I113" t="s">
        <v>177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21</v>
      </c>
      <c r="S113">
        <v>3</v>
      </c>
    </row>
    <row r="114" spans="1:19" x14ac:dyDescent="0.3">
      <c r="A114">
        <v>113</v>
      </c>
      <c r="B114" t="s">
        <v>37</v>
      </c>
      <c r="C114" t="s">
        <v>20</v>
      </c>
      <c r="D114" t="s">
        <v>44</v>
      </c>
      <c r="E114" t="s">
        <v>41</v>
      </c>
      <c r="F114" t="s">
        <v>25</v>
      </c>
      <c r="G114" t="s">
        <v>17</v>
      </c>
      <c r="H114">
        <v>10</v>
      </c>
      <c r="I114" t="s">
        <v>177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28</v>
      </c>
      <c r="S114">
        <v>9</v>
      </c>
    </row>
    <row r="115" spans="1:19" x14ac:dyDescent="0.3">
      <c r="A115">
        <v>114</v>
      </c>
      <c r="B115" t="s">
        <v>37</v>
      </c>
      <c r="C115" t="s">
        <v>34</v>
      </c>
      <c r="D115" t="s">
        <v>26</v>
      </c>
      <c r="E115" t="s">
        <v>43</v>
      </c>
      <c r="F115" t="s">
        <v>18</v>
      </c>
      <c r="G115" t="s">
        <v>17</v>
      </c>
      <c r="H115">
        <v>9</v>
      </c>
      <c r="I115" t="s">
        <v>177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34</v>
      </c>
      <c r="S115">
        <v>5</v>
      </c>
    </row>
    <row r="116" spans="1:19" x14ac:dyDescent="0.3">
      <c r="A116">
        <v>115</v>
      </c>
      <c r="B116" t="s">
        <v>23</v>
      </c>
      <c r="C116" t="s">
        <v>27</v>
      </c>
      <c r="D116" t="s">
        <v>32</v>
      </c>
      <c r="E116" t="s">
        <v>22</v>
      </c>
      <c r="F116" t="s">
        <v>18</v>
      </c>
      <c r="G116" t="s">
        <v>35</v>
      </c>
      <c r="H116">
        <v>1</v>
      </c>
      <c r="I116" t="s">
        <v>178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28</v>
      </c>
      <c r="S116">
        <v>9</v>
      </c>
    </row>
    <row r="117" spans="1:19" x14ac:dyDescent="0.3">
      <c r="A117">
        <v>116</v>
      </c>
      <c r="B117" t="s">
        <v>23</v>
      </c>
      <c r="C117" t="s">
        <v>27</v>
      </c>
      <c r="D117" t="s">
        <v>44</v>
      </c>
      <c r="E117" t="s">
        <v>36</v>
      </c>
      <c r="F117" t="s">
        <v>25</v>
      </c>
      <c r="G117" t="s">
        <v>17</v>
      </c>
      <c r="H117">
        <v>6</v>
      </c>
      <c r="I117" t="s">
        <v>176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28</v>
      </c>
      <c r="S117">
        <v>5</v>
      </c>
    </row>
    <row r="118" spans="1:19" x14ac:dyDescent="0.3">
      <c r="A118">
        <v>117</v>
      </c>
      <c r="B118" t="s">
        <v>16</v>
      </c>
      <c r="C118" t="s">
        <v>27</v>
      </c>
      <c r="D118" t="s">
        <v>26</v>
      </c>
      <c r="E118" t="s">
        <v>45</v>
      </c>
      <c r="F118" t="s">
        <v>30</v>
      </c>
      <c r="G118" t="s">
        <v>35</v>
      </c>
      <c r="H118">
        <v>0</v>
      </c>
      <c r="I118" t="s">
        <v>176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28</v>
      </c>
      <c r="S118">
        <v>8</v>
      </c>
    </row>
    <row r="119" spans="1:19" x14ac:dyDescent="0.3">
      <c r="A119">
        <v>118</v>
      </c>
      <c r="B119" t="s">
        <v>31</v>
      </c>
      <c r="C119" t="s">
        <v>27</v>
      </c>
      <c r="D119" t="s">
        <v>26</v>
      </c>
      <c r="E119" t="s">
        <v>36</v>
      </c>
      <c r="F119" t="s">
        <v>30</v>
      </c>
      <c r="G119" t="s">
        <v>35</v>
      </c>
      <c r="H119">
        <v>12</v>
      </c>
      <c r="I119" t="s">
        <v>178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34</v>
      </c>
      <c r="S119">
        <v>3</v>
      </c>
    </row>
    <row r="120" spans="1:19" x14ac:dyDescent="0.3">
      <c r="A120">
        <v>119</v>
      </c>
      <c r="B120" t="s">
        <v>16</v>
      </c>
      <c r="C120" t="s">
        <v>20</v>
      </c>
      <c r="D120" t="s">
        <v>19</v>
      </c>
      <c r="E120" t="s">
        <v>15</v>
      </c>
      <c r="F120" t="s">
        <v>18</v>
      </c>
      <c r="G120" t="s">
        <v>17</v>
      </c>
      <c r="H120">
        <v>6</v>
      </c>
      <c r="I120" t="s">
        <v>178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21</v>
      </c>
      <c r="S120">
        <v>2</v>
      </c>
    </row>
    <row r="121" spans="1:19" x14ac:dyDescent="0.3">
      <c r="A121">
        <v>120</v>
      </c>
      <c r="B121" t="s">
        <v>37</v>
      </c>
      <c r="C121" t="s">
        <v>39</v>
      </c>
      <c r="D121" t="s">
        <v>38</v>
      </c>
      <c r="E121" t="s">
        <v>22</v>
      </c>
      <c r="F121" t="s">
        <v>18</v>
      </c>
      <c r="G121" t="s">
        <v>35</v>
      </c>
      <c r="H121">
        <v>4</v>
      </c>
      <c r="I121" t="s">
        <v>178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21</v>
      </c>
      <c r="S121">
        <v>5</v>
      </c>
    </row>
    <row r="122" spans="1:19" x14ac:dyDescent="0.3">
      <c r="A122">
        <v>121</v>
      </c>
      <c r="B122" t="s">
        <v>16</v>
      </c>
      <c r="C122" t="s">
        <v>34</v>
      </c>
      <c r="D122" t="s">
        <v>32</v>
      </c>
      <c r="E122" t="s">
        <v>15</v>
      </c>
      <c r="F122" t="s">
        <v>30</v>
      </c>
      <c r="G122" t="s">
        <v>35</v>
      </c>
      <c r="H122">
        <v>7</v>
      </c>
      <c r="I122" t="s">
        <v>177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28</v>
      </c>
      <c r="S122">
        <v>8</v>
      </c>
    </row>
    <row r="123" spans="1:19" x14ac:dyDescent="0.3">
      <c r="A123">
        <v>122</v>
      </c>
      <c r="B123" t="s">
        <v>31</v>
      </c>
      <c r="C123" t="s">
        <v>20</v>
      </c>
      <c r="D123" t="s">
        <v>19</v>
      </c>
      <c r="E123" t="s">
        <v>22</v>
      </c>
      <c r="F123" t="s">
        <v>25</v>
      </c>
      <c r="G123" t="s">
        <v>17</v>
      </c>
      <c r="H123">
        <v>12</v>
      </c>
      <c r="I123" t="s">
        <v>178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34</v>
      </c>
      <c r="S123">
        <v>3</v>
      </c>
    </row>
    <row r="124" spans="1:19" x14ac:dyDescent="0.3">
      <c r="A124">
        <v>123</v>
      </c>
      <c r="B124" t="s">
        <v>42</v>
      </c>
      <c r="C124" t="s">
        <v>39</v>
      </c>
      <c r="D124" t="s">
        <v>38</v>
      </c>
      <c r="E124" t="s">
        <v>22</v>
      </c>
      <c r="F124" t="s">
        <v>18</v>
      </c>
      <c r="G124" t="s">
        <v>24</v>
      </c>
      <c r="H124">
        <v>11</v>
      </c>
      <c r="I124" t="s">
        <v>177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34</v>
      </c>
      <c r="S124">
        <v>2</v>
      </c>
    </row>
    <row r="125" spans="1:19" x14ac:dyDescent="0.3">
      <c r="A125">
        <v>124</v>
      </c>
      <c r="B125" t="s">
        <v>31</v>
      </c>
      <c r="C125" t="s">
        <v>20</v>
      </c>
      <c r="D125" t="s">
        <v>44</v>
      </c>
      <c r="E125" t="s">
        <v>45</v>
      </c>
      <c r="F125" t="s">
        <v>25</v>
      </c>
      <c r="G125" t="s">
        <v>24</v>
      </c>
      <c r="H125">
        <v>14</v>
      </c>
      <c r="I125" t="s">
        <v>176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28</v>
      </c>
      <c r="S125">
        <v>9</v>
      </c>
    </row>
    <row r="126" spans="1:19" x14ac:dyDescent="0.3">
      <c r="A126">
        <v>125</v>
      </c>
      <c r="B126" t="s">
        <v>37</v>
      </c>
      <c r="C126" t="s">
        <v>34</v>
      </c>
      <c r="D126" t="s">
        <v>19</v>
      </c>
      <c r="E126" t="s">
        <v>41</v>
      </c>
      <c r="F126" t="s">
        <v>18</v>
      </c>
      <c r="G126" t="s">
        <v>35</v>
      </c>
      <c r="H126">
        <v>14</v>
      </c>
      <c r="I126" t="s">
        <v>176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28</v>
      </c>
      <c r="S126">
        <v>1</v>
      </c>
    </row>
    <row r="127" spans="1:19" x14ac:dyDescent="0.3">
      <c r="A127">
        <v>126</v>
      </c>
      <c r="B127" t="s">
        <v>16</v>
      </c>
      <c r="C127" t="s">
        <v>20</v>
      </c>
      <c r="D127" t="s">
        <v>32</v>
      </c>
      <c r="E127" t="s">
        <v>41</v>
      </c>
      <c r="F127" t="s">
        <v>18</v>
      </c>
      <c r="G127" t="s">
        <v>35</v>
      </c>
      <c r="H127">
        <v>13</v>
      </c>
      <c r="I127" t="s">
        <v>177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28</v>
      </c>
      <c r="S127">
        <v>7</v>
      </c>
    </row>
    <row r="128" spans="1:19" x14ac:dyDescent="0.3">
      <c r="A128">
        <v>127</v>
      </c>
      <c r="B128" t="s">
        <v>23</v>
      </c>
      <c r="C128" t="s">
        <v>34</v>
      </c>
      <c r="D128" t="s">
        <v>32</v>
      </c>
      <c r="E128" t="s">
        <v>45</v>
      </c>
      <c r="F128" t="s">
        <v>30</v>
      </c>
      <c r="G128" t="s">
        <v>35</v>
      </c>
      <c r="H128">
        <v>12</v>
      </c>
      <c r="I128" t="s">
        <v>178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28</v>
      </c>
      <c r="S128">
        <v>9</v>
      </c>
    </row>
    <row r="129" spans="1:19" x14ac:dyDescent="0.3">
      <c r="A129">
        <v>128</v>
      </c>
      <c r="B129" t="s">
        <v>16</v>
      </c>
      <c r="C129" t="s">
        <v>27</v>
      </c>
      <c r="D129" t="s">
        <v>32</v>
      </c>
      <c r="E129" t="s">
        <v>29</v>
      </c>
      <c r="F129" t="s">
        <v>25</v>
      </c>
      <c r="G129" t="s">
        <v>24</v>
      </c>
      <c r="H129">
        <v>10</v>
      </c>
      <c r="I129" t="s">
        <v>178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34</v>
      </c>
      <c r="S129">
        <v>4</v>
      </c>
    </row>
    <row r="130" spans="1:19" x14ac:dyDescent="0.3">
      <c r="A130">
        <v>129</v>
      </c>
      <c r="B130" t="s">
        <v>37</v>
      </c>
      <c r="C130" t="s">
        <v>39</v>
      </c>
      <c r="D130" t="s">
        <v>38</v>
      </c>
      <c r="E130" t="s">
        <v>29</v>
      </c>
      <c r="F130" t="s">
        <v>25</v>
      </c>
      <c r="G130" t="s">
        <v>24</v>
      </c>
      <c r="H130">
        <v>1</v>
      </c>
      <c r="I130" t="s">
        <v>178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28</v>
      </c>
      <c r="S130">
        <v>9</v>
      </c>
    </row>
    <row r="131" spans="1:19" x14ac:dyDescent="0.3">
      <c r="A131">
        <v>130</v>
      </c>
      <c r="B131" t="s">
        <v>42</v>
      </c>
      <c r="C131" t="s">
        <v>27</v>
      </c>
      <c r="D131" t="s">
        <v>44</v>
      </c>
      <c r="E131" t="s">
        <v>15</v>
      </c>
      <c r="F131" t="s">
        <v>30</v>
      </c>
      <c r="G131" t="s">
        <v>35</v>
      </c>
      <c r="H131">
        <v>2</v>
      </c>
      <c r="I131" t="s">
        <v>178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28</v>
      </c>
      <c r="S131">
        <v>6</v>
      </c>
    </row>
    <row r="132" spans="1:19" x14ac:dyDescent="0.3">
      <c r="A132">
        <v>131</v>
      </c>
      <c r="B132" t="s">
        <v>37</v>
      </c>
      <c r="C132" t="s">
        <v>39</v>
      </c>
      <c r="D132" t="s">
        <v>26</v>
      </c>
      <c r="E132" t="s">
        <v>45</v>
      </c>
      <c r="F132" t="s">
        <v>30</v>
      </c>
      <c r="G132" t="s">
        <v>17</v>
      </c>
      <c r="H132">
        <v>12</v>
      </c>
      <c r="I132" t="s">
        <v>177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34</v>
      </c>
      <c r="S132">
        <v>1</v>
      </c>
    </row>
    <row r="133" spans="1:19" x14ac:dyDescent="0.3">
      <c r="A133">
        <v>132</v>
      </c>
      <c r="B133" t="s">
        <v>23</v>
      </c>
      <c r="C133" t="s">
        <v>20</v>
      </c>
      <c r="D133" t="s">
        <v>26</v>
      </c>
      <c r="E133" t="s">
        <v>15</v>
      </c>
      <c r="F133" t="s">
        <v>25</v>
      </c>
      <c r="G133" t="s">
        <v>24</v>
      </c>
      <c r="H133">
        <v>2</v>
      </c>
      <c r="I133" t="s">
        <v>177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28</v>
      </c>
      <c r="S133">
        <v>2</v>
      </c>
    </row>
    <row r="134" spans="1:19" x14ac:dyDescent="0.3">
      <c r="A134">
        <v>133</v>
      </c>
      <c r="B134" t="s">
        <v>23</v>
      </c>
      <c r="C134" t="s">
        <v>27</v>
      </c>
      <c r="D134" t="s">
        <v>40</v>
      </c>
      <c r="E134" t="s">
        <v>43</v>
      </c>
      <c r="F134" t="s">
        <v>25</v>
      </c>
      <c r="G134" t="s">
        <v>17</v>
      </c>
      <c r="H134">
        <v>9</v>
      </c>
      <c r="I134" t="s">
        <v>178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34</v>
      </c>
      <c r="S134">
        <v>2</v>
      </c>
    </row>
    <row r="135" spans="1:19" x14ac:dyDescent="0.3">
      <c r="A135">
        <v>134</v>
      </c>
      <c r="B135" t="s">
        <v>23</v>
      </c>
      <c r="C135" t="s">
        <v>27</v>
      </c>
      <c r="D135" t="s">
        <v>26</v>
      </c>
      <c r="E135" t="s">
        <v>22</v>
      </c>
      <c r="F135" t="s">
        <v>30</v>
      </c>
      <c r="G135" t="s">
        <v>24</v>
      </c>
      <c r="H135">
        <v>13</v>
      </c>
      <c r="I135" t="s">
        <v>176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28</v>
      </c>
      <c r="S135">
        <v>9</v>
      </c>
    </row>
    <row r="136" spans="1:19" x14ac:dyDescent="0.3">
      <c r="A136">
        <v>135</v>
      </c>
      <c r="B136" t="s">
        <v>31</v>
      </c>
      <c r="C136" t="s">
        <v>39</v>
      </c>
      <c r="D136" t="s">
        <v>40</v>
      </c>
      <c r="E136" t="s">
        <v>43</v>
      </c>
      <c r="F136" t="s">
        <v>18</v>
      </c>
      <c r="G136" t="s">
        <v>24</v>
      </c>
      <c r="H136">
        <v>5</v>
      </c>
      <c r="I136" t="s">
        <v>178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21</v>
      </c>
      <c r="S136">
        <v>2</v>
      </c>
    </row>
    <row r="137" spans="1:19" x14ac:dyDescent="0.3">
      <c r="A137">
        <v>136</v>
      </c>
      <c r="B137" t="s">
        <v>33</v>
      </c>
      <c r="C137" t="s">
        <v>27</v>
      </c>
      <c r="D137" t="s">
        <v>26</v>
      </c>
      <c r="E137" t="s">
        <v>29</v>
      </c>
      <c r="F137" t="s">
        <v>18</v>
      </c>
      <c r="G137" t="s">
        <v>17</v>
      </c>
      <c r="H137">
        <v>14</v>
      </c>
      <c r="I137" t="s">
        <v>178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28</v>
      </c>
      <c r="S137">
        <v>9</v>
      </c>
    </row>
    <row r="138" spans="1:19" x14ac:dyDescent="0.3">
      <c r="A138">
        <v>137</v>
      </c>
      <c r="B138" t="s">
        <v>37</v>
      </c>
      <c r="C138" t="s">
        <v>27</v>
      </c>
      <c r="D138" t="s">
        <v>38</v>
      </c>
      <c r="E138" t="s">
        <v>41</v>
      </c>
      <c r="F138" t="s">
        <v>25</v>
      </c>
      <c r="G138" t="s">
        <v>35</v>
      </c>
      <c r="H138">
        <v>4</v>
      </c>
      <c r="I138" t="s">
        <v>178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21</v>
      </c>
      <c r="S138">
        <v>1</v>
      </c>
    </row>
    <row r="139" spans="1:19" x14ac:dyDescent="0.3">
      <c r="A139">
        <v>138</v>
      </c>
      <c r="B139" t="s">
        <v>42</v>
      </c>
      <c r="C139" t="s">
        <v>27</v>
      </c>
      <c r="D139" t="s">
        <v>19</v>
      </c>
      <c r="E139" t="s">
        <v>15</v>
      </c>
      <c r="F139" t="s">
        <v>25</v>
      </c>
      <c r="G139" t="s">
        <v>24</v>
      </c>
      <c r="H139">
        <v>8</v>
      </c>
      <c r="I139" t="s">
        <v>176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28</v>
      </c>
      <c r="S139">
        <v>1</v>
      </c>
    </row>
    <row r="140" spans="1:19" x14ac:dyDescent="0.3">
      <c r="A140">
        <v>139</v>
      </c>
      <c r="B140" t="s">
        <v>31</v>
      </c>
      <c r="C140" t="s">
        <v>20</v>
      </c>
      <c r="D140" t="s">
        <v>19</v>
      </c>
      <c r="E140" t="s">
        <v>15</v>
      </c>
      <c r="F140" t="s">
        <v>18</v>
      </c>
      <c r="G140" t="s">
        <v>35</v>
      </c>
      <c r="H140">
        <v>13</v>
      </c>
      <c r="I140" t="s">
        <v>178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28</v>
      </c>
      <c r="S140">
        <v>8</v>
      </c>
    </row>
    <row r="141" spans="1:19" x14ac:dyDescent="0.3">
      <c r="A141">
        <v>140</v>
      </c>
      <c r="B141" t="s">
        <v>23</v>
      </c>
      <c r="C141" t="s">
        <v>20</v>
      </c>
      <c r="D141" t="s">
        <v>32</v>
      </c>
      <c r="E141" t="s">
        <v>15</v>
      </c>
      <c r="F141" t="s">
        <v>18</v>
      </c>
      <c r="G141" t="s">
        <v>17</v>
      </c>
      <c r="H141">
        <v>7</v>
      </c>
      <c r="I141" t="s">
        <v>178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21</v>
      </c>
      <c r="S141">
        <v>6</v>
      </c>
    </row>
    <row r="142" spans="1:19" x14ac:dyDescent="0.3">
      <c r="A142">
        <v>141</v>
      </c>
      <c r="B142" t="s">
        <v>23</v>
      </c>
      <c r="C142" t="s">
        <v>27</v>
      </c>
      <c r="D142" t="s">
        <v>32</v>
      </c>
      <c r="E142" t="s">
        <v>15</v>
      </c>
      <c r="F142" t="s">
        <v>18</v>
      </c>
      <c r="G142" t="s">
        <v>17</v>
      </c>
      <c r="H142">
        <v>5</v>
      </c>
      <c r="I142" t="s">
        <v>177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21</v>
      </c>
      <c r="S142">
        <v>1</v>
      </c>
    </row>
    <row r="143" spans="1:19" x14ac:dyDescent="0.3">
      <c r="A143">
        <v>142</v>
      </c>
      <c r="B143" t="s">
        <v>23</v>
      </c>
      <c r="C143" t="s">
        <v>34</v>
      </c>
      <c r="D143" t="s">
        <v>32</v>
      </c>
      <c r="E143" t="s">
        <v>45</v>
      </c>
      <c r="F143" t="s">
        <v>18</v>
      </c>
      <c r="G143" t="s">
        <v>24</v>
      </c>
      <c r="H143">
        <v>7</v>
      </c>
      <c r="I143" t="s">
        <v>178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21</v>
      </c>
      <c r="S143">
        <v>4</v>
      </c>
    </row>
    <row r="144" spans="1:19" x14ac:dyDescent="0.3">
      <c r="A144">
        <v>143</v>
      </c>
      <c r="B144" t="s">
        <v>42</v>
      </c>
      <c r="C144" t="s">
        <v>20</v>
      </c>
      <c r="D144" t="s">
        <v>44</v>
      </c>
      <c r="E144" t="s">
        <v>41</v>
      </c>
      <c r="F144" t="s">
        <v>25</v>
      </c>
      <c r="G144" t="s">
        <v>24</v>
      </c>
      <c r="H144">
        <v>1</v>
      </c>
      <c r="I144" t="s">
        <v>176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28</v>
      </c>
      <c r="S144">
        <v>9</v>
      </c>
    </row>
    <row r="145" spans="1:19" x14ac:dyDescent="0.3">
      <c r="A145">
        <v>144</v>
      </c>
      <c r="B145" t="s">
        <v>31</v>
      </c>
      <c r="C145" t="s">
        <v>39</v>
      </c>
      <c r="D145" t="s">
        <v>38</v>
      </c>
      <c r="E145" t="s">
        <v>36</v>
      </c>
      <c r="F145" t="s">
        <v>25</v>
      </c>
      <c r="G145" t="s">
        <v>35</v>
      </c>
      <c r="H145">
        <v>13</v>
      </c>
      <c r="I145" t="s">
        <v>176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34</v>
      </c>
      <c r="S145">
        <v>2</v>
      </c>
    </row>
    <row r="146" spans="1:19" x14ac:dyDescent="0.3">
      <c r="A146">
        <v>145</v>
      </c>
      <c r="B146" t="s">
        <v>31</v>
      </c>
      <c r="C146" t="s">
        <v>39</v>
      </c>
      <c r="D146" t="s">
        <v>38</v>
      </c>
      <c r="E146" t="s">
        <v>22</v>
      </c>
      <c r="F146" t="s">
        <v>25</v>
      </c>
      <c r="G146" t="s">
        <v>17</v>
      </c>
      <c r="H146">
        <v>4</v>
      </c>
      <c r="I146" t="s">
        <v>177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28</v>
      </c>
      <c r="S146">
        <v>5</v>
      </c>
    </row>
    <row r="147" spans="1:19" x14ac:dyDescent="0.3">
      <c r="A147">
        <v>146</v>
      </c>
      <c r="B147" t="s">
        <v>33</v>
      </c>
      <c r="C147" t="s">
        <v>27</v>
      </c>
      <c r="D147" t="s">
        <v>38</v>
      </c>
      <c r="E147" t="s">
        <v>36</v>
      </c>
      <c r="F147" t="s">
        <v>25</v>
      </c>
      <c r="G147" t="s">
        <v>24</v>
      </c>
      <c r="H147">
        <v>2</v>
      </c>
      <c r="I147" t="s">
        <v>178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28</v>
      </c>
      <c r="S147">
        <v>9</v>
      </c>
    </row>
    <row r="148" spans="1:19" x14ac:dyDescent="0.3">
      <c r="A148">
        <v>147</v>
      </c>
      <c r="B148" t="s">
        <v>23</v>
      </c>
      <c r="C148" t="s">
        <v>34</v>
      </c>
      <c r="D148" t="s">
        <v>26</v>
      </c>
      <c r="E148" t="s">
        <v>15</v>
      </c>
      <c r="F148" t="s">
        <v>18</v>
      </c>
      <c r="G148" t="s">
        <v>24</v>
      </c>
      <c r="H148">
        <v>11</v>
      </c>
      <c r="I148" t="s">
        <v>177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34</v>
      </c>
      <c r="S148">
        <v>4</v>
      </c>
    </row>
    <row r="149" spans="1:19" x14ac:dyDescent="0.3">
      <c r="A149">
        <v>148</v>
      </c>
      <c r="B149" t="s">
        <v>42</v>
      </c>
      <c r="C149" t="s">
        <v>34</v>
      </c>
      <c r="D149" t="s">
        <v>26</v>
      </c>
      <c r="E149" t="s">
        <v>36</v>
      </c>
      <c r="F149" t="s">
        <v>30</v>
      </c>
      <c r="G149" t="s">
        <v>35</v>
      </c>
      <c r="H149">
        <v>6</v>
      </c>
      <c r="I149" t="s">
        <v>177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28</v>
      </c>
      <c r="S149">
        <v>9</v>
      </c>
    </row>
    <row r="150" spans="1:19" x14ac:dyDescent="0.3">
      <c r="A150">
        <v>149</v>
      </c>
      <c r="B150" t="s">
        <v>16</v>
      </c>
      <c r="C150" t="s">
        <v>20</v>
      </c>
      <c r="D150" t="s">
        <v>44</v>
      </c>
      <c r="E150" t="s">
        <v>22</v>
      </c>
      <c r="F150" t="s">
        <v>30</v>
      </c>
      <c r="G150" t="s">
        <v>24</v>
      </c>
      <c r="H150">
        <v>12</v>
      </c>
      <c r="I150" t="s">
        <v>176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34</v>
      </c>
      <c r="S150">
        <v>3</v>
      </c>
    </row>
    <row r="151" spans="1:19" x14ac:dyDescent="0.3">
      <c r="A151">
        <v>150</v>
      </c>
      <c r="B151" t="s">
        <v>42</v>
      </c>
      <c r="C151" t="s">
        <v>34</v>
      </c>
      <c r="D151" t="s">
        <v>32</v>
      </c>
      <c r="E151" t="s">
        <v>41</v>
      </c>
      <c r="F151" t="s">
        <v>18</v>
      </c>
      <c r="G151" t="s">
        <v>24</v>
      </c>
      <c r="H151">
        <v>13</v>
      </c>
      <c r="I151" t="s">
        <v>177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28</v>
      </c>
      <c r="S151">
        <v>7</v>
      </c>
    </row>
    <row r="152" spans="1:19" x14ac:dyDescent="0.3">
      <c r="A152">
        <v>151</v>
      </c>
      <c r="B152" t="s">
        <v>33</v>
      </c>
      <c r="C152" t="s">
        <v>34</v>
      </c>
      <c r="D152" t="s">
        <v>44</v>
      </c>
      <c r="E152" t="s">
        <v>45</v>
      </c>
      <c r="F152" t="s">
        <v>25</v>
      </c>
      <c r="G152" t="s">
        <v>17</v>
      </c>
      <c r="H152">
        <v>0</v>
      </c>
      <c r="I152" t="s">
        <v>176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28</v>
      </c>
      <c r="S152">
        <v>7</v>
      </c>
    </row>
    <row r="153" spans="1:19" x14ac:dyDescent="0.3">
      <c r="A153">
        <v>152</v>
      </c>
      <c r="B153" t="s">
        <v>16</v>
      </c>
      <c r="C153" t="s">
        <v>20</v>
      </c>
      <c r="D153" t="s">
        <v>32</v>
      </c>
      <c r="E153" t="s">
        <v>41</v>
      </c>
      <c r="F153" t="s">
        <v>30</v>
      </c>
      <c r="G153" t="s">
        <v>24</v>
      </c>
      <c r="H153">
        <v>8</v>
      </c>
      <c r="I153" t="s">
        <v>176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28</v>
      </c>
      <c r="S153">
        <v>1</v>
      </c>
    </row>
    <row r="154" spans="1:19" x14ac:dyDescent="0.3">
      <c r="A154">
        <v>153</v>
      </c>
      <c r="B154" t="s">
        <v>16</v>
      </c>
      <c r="C154" t="s">
        <v>34</v>
      </c>
      <c r="D154" t="s">
        <v>19</v>
      </c>
      <c r="E154" t="s">
        <v>29</v>
      </c>
      <c r="F154" t="s">
        <v>30</v>
      </c>
      <c r="G154" t="s">
        <v>24</v>
      </c>
      <c r="H154">
        <v>1</v>
      </c>
      <c r="I154" t="s">
        <v>177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21</v>
      </c>
      <c r="S154">
        <v>2</v>
      </c>
    </row>
    <row r="155" spans="1:19" x14ac:dyDescent="0.3">
      <c r="A155">
        <v>154</v>
      </c>
      <c r="B155" t="s">
        <v>23</v>
      </c>
      <c r="C155" t="s">
        <v>20</v>
      </c>
      <c r="D155" t="s">
        <v>44</v>
      </c>
      <c r="E155" t="s">
        <v>41</v>
      </c>
      <c r="F155" t="s">
        <v>25</v>
      </c>
      <c r="G155" t="s">
        <v>35</v>
      </c>
      <c r="H155">
        <v>2</v>
      </c>
      <c r="I155" t="s">
        <v>178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28</v>
      </c>
      <c r="S155">
        <v>9</v>
      </c>
    </row>
    <row r="156" spans="1:19" x14ac:dyDescent="0.3">
      <c r="A156">
        <v>155</v>
      </c>
      <c r="B156" t="s">
        <v>33</v>
      </c>
      <c r="C156" t="s">
        <v>34</v>
      </c>
      <c r="D156" t="s">
        <v>19</v>
      </c>
      <c r="E156" t="s">
        <v>43</v>
      </c>
      <c r="F156" t="s">
        <v>18</v>
      </c>
      <c r="G156" t="s">
        <v>24</v>
      </c>
      <c r="H156">
        <v>9</v>
      </c>
      <c r="I156" t="s">
        <v>178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28</v>
      </c>
      <c r="S156">
        <v>7</v>
      </c>
    </row>
    <row r="157" spans="1:19" x14ac:dyDescent="0.3">
      <c r="A157">
        <v>156</v>
      </c>
      <c r="B157" t="s">
        <v>23</v>
      </c>
      <c r="C157" t="s">
        <v>34</v>
      </c>
      <c r="D157" t="s">
        <v>32</v>
      </c>
      <c r="E157" t="s">
        <v>43</v>
      </c>
      <c r="F157" t="s">
        <v>18</v>
      </c>
      <c r="G157" t="s">
        <v>24</v>
      </c>
      <c r="H157">
        <v>0</v>
      </c>
      <c r="I157" t="s">
        <v>177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21</v>
      </c>
      <c r="S157">
        <v>6</v>
      </c>
    </row>
    <row r="158" spans="1:19" x14ac:dyDescent="0.3">
      <c r="A158">
        <v>157</v>
      </c>
      <c r="B158" t="s">
        <v>31</v>
      </c>
      <c r="C158" t="s">
        <v>20</v>
      </c>
      <c r="D158" t="s">
        <v>26</v>
      </c>
      <c r="E158" t="s">
        <v>45</v>
      </c>
      <c r="F158" t="s">
        <v>18</v>
      </c>
      <c r="G158" t="s">
        <v>17</v>
      </c>
      <c r="H158">
        <v>7</v>
      </c>
      <c r="I158" t="s">
        <v>177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21</v>
      </c>
      <c r="S158">
        <v>3</v>
      </c>
    </row>
    <row r="159" spans="1:19" x14ac:dyDescent="0.3">
      <c r="A159">
        <v>158</v>
      </c>
      <c r="B159" t="s">
        <v>16</v>
      </c>
      <c r="C159" t="s">
        <v>34</v>
      </c>
      <c r="D159" t="s">
        <v>40</v>
      </c>
      <c r="E159" t="s">
        <v>41</v>
      </c>
      <c r="F159" t="s">
        <v>30</v>
      </c>
      <c r="G159" t="s">
        <v>24</v>
      </c>
      <c r="H159">
        <v>13</v>
      </c>
      <c r="I159" t="s">
        <v>178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28</v>
      </c>
      <c r="S159">
        <v>4</v>
      </c>
    </row>
    <row r="160" spans="1:19" x14ac:dyDescent="0.3">
      <c r="A160">
        <v>159</v>
      </c>
      <c r="B160" t="s">
        <v>23</v>
      </c>
      <c r="C160" t="s">
        <v>34</v>
      </c>
      <c r="D160" t="s">
        <v>40</v>
      </c>
      <c r="E160" t="s">
        <v>41</v>
      </c>
      <c r="F160" t="s">
        <v>30</v>
      </c>
      <c r="G160" t="s">
        <v>35</v>
      </c>
      <c r="H160">
        <v>13</v>
      </c>
      <c r="I160" t="s">
        <v>178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34</v>
      </c>
      <c r="S160">
        <v>6</v>
      </c>
    </row>
    <row r="161" spans="1:19" x14ac:dyDescent="0.3">
      <c r="A161">
        <v>160</v>
      </c>
      <c r="B161" t="s">
        <v>33</v>
      </c>
      <c r="C161" t="s">
        <v>20</v>
      </c>
      <c r="D161" t="s">
        <v>40</v>
      </c>
      <c r="E161" t="s">
        <v>15</v>
      </c>
      <c r="F161" t="s">
        <v>25</v>
      </c>
      <c r="G161" t="s">
        <v>24</v>
      </c>
      <c r="H161">
        <v>7</v>
      </c>
      <c r="I161" t="s">
        <v>176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21</v>
      </c>
      <c r="S161">
        <v>6</v>
      </c>
    </row>
    <row r="162" spans="1:19" x14ac:dyDescent="0.3">
      <c r="A162">
        <v>161</v>
      </c>
      <c r="B162" t="s">
        <v>42</v>
      </c>
      <c r="C162" t="s">
        <v>27</v>
      </c>
      <c r="D162" t="s">
        <v>38</v>
      </c>
      <c r="E162" t="s">
        <v>43</v>
      </c>
      <c r="F162" t="s">
        <v>25</v>
      </c>
      <c r="G162" t="s">
        <v>35</v>
      </c>
      <c r="H162">
        <v>8</v>
      </c>
      <c r="I162" t="s">
        <v>176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34</v>
      </c>
      <c r="S162">
        <v>1</v>
      </c>
    </row>
    <row r="163" spans="1:19" x14ac:dyDescent="0.3">
      <c r="A163">
        <v>162</v>
      </c>
      <c r="B163" t="s">
        <v>42</v>
      </c>
      <c r="C163" t="s">
        <v>39</v>
      </c>
      <c r="D163" t="s">
        <v>32</v>
      </c>
      <c r="E163" t="s">
        <v>29</v>
      </c>
      <c r="F163" t="s">
        <v>25</v>
      </c>
      <c r="G163" t="s">
        <v>17</v>
      </c>
      <c r="H163">
        <v>2</v>
      </c>
      <c r="I163" t="s">
        <v>176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21</v>
      </c>
      <c r="S163">
        <v>5</v>
      </c>
    </row>
    <row r="164" spans="1:19" x14ac:dyDescent="0.3">
      <c r="A164">
        <v>163</v>
      </c>
      <c r="B164" t="s">
        <v>33</v>
      </c>
      <c r="C164" t="s">
        <v>34</v>
      </c>
      <c r="D164" t="s">
        <v>40</v>
      </c>
      <c r="E164" t="s">
        <v>45</v>
      </c>
      <c r="F164" t="s">
        <v>18</v>
      </c>
      <c r="G164" t="s">
        <v>17</v>
      </c>
      <c r="H164">
        <v>7</v>
      </c>
      <c r="I164" t="s">
        <v>176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28</v>
      </c>
      <c r="S164">
        <v>7</v>
      </c>
    </row>
    <row r="165" spans="1:19" x14ac:dyDescent="0.3">
      <c r="A165">
        <v>164</v>
      </c>
      <c r="B165" t="s">
        <v>31</v>
      </c>
      <c r="C165" t="s">
        <v>39</v>
      </c>
      <c r="D165" t="s">
        <v>32</v>
      </c>
      <c r="E165" t="s">
        <v>36</v>
      </c>
      <c r="F165" t="s">
        <v>25</v>
      </c>
      <c r="G165" t="s">
        <v>17</v>
      </c>
      <c r="H165">
        <v>13</v>
      </c>
      <c r="I165" t="s">
        <v>176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28</v>
      </c>
      <c r="S165">
        <v>2</v>
      </c>
    </row>
    <row r="166" spans="1:19" x14ac:dyDescent="0.3">
      <c r="A166">
        <v>165</v>
      </c>
      <c r="B166" t="s">
        <v>16</v>
      </c>
      <c r="C166" t="s">
        <v>39</v>
      </c>
      <c r="D166" t="s">
        <v>40</v>
      </c>
      <c r="E166" t="s">
        <v>41</v>
      </c>
      <c r="F166" t="s">
        <v>25</v>
      </c>
      <c r="G166" t="s">
        <v>24</v>
      </c>
      <c r="H166">
        <v>12</v>
      </c>
      <c r="I166" t="s">
        <v>176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28</v>
      </c>
      <c r="S166">
        <v>9</v>
      </c>
    </row>
    <row r="167" spans="1:19" x14ac:dyDescent="0.3">
      <c r="A167">
        <v>166</v>
      </c>
      <c r="B167" t="s">
        <v>31</v>
      </c>
      <c r="C167" t="s">
        <v>34</v>
      </c>
      <c r="D167" t="s">
        <v>26</v>
      </c>
      <c r="E167" t="s">
        <v>41</v>
      </c>
      <c r="F167" t="s">
        <v>30</v>
      </c>
      <c r="G167" t="s">
        <v>35</v>
      </c>
      <c r="H167">
        <v>14</v>
      </c>
      <c r="I167" t="s">
        <v>177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34</v>
      </c>
      <c r="S167">
        <v>6</v>
      </c>
    </row>
    <row r="168" spans="1:19" x14ac:dyDescent="0.3">
      <c r="A168">
        <v>167</v>
      </c>
      <c r="B168" t="s">
        <v>23</v>
      </c>
      <c r="C168" t="s">
        <v>27</v>
      </c>
      <c r="D168" t="s">
        <v>19</v>
      </c>
      <c r="E168" t="s">
        <v>43</v>
      </c>
      <c r="F168" t="s">
        <v>30</v>
      </c>
      <c r="G168" t="s">
        <v>35</v>
      </c>
      <c r="H168">
        <v>1</v>
      </c>
      <c r="I168" t="s">
        <v>178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28</v>
      </c>
      <c r="S168">
        <v>2</v>
      </c>
    </row>
    <row r="169" spans="1:19" x14ac:dyDescent="0.3">
      <c r="A169">
        <v>168</v>
      </c>
      <c r="B169" t="s">
        <v>37</v>
      </c>
      <c r="C169" t="s">
        <v>20</v>
      </c>
      <c r="D169" t="s">
        <v>19</v>
      </c>
      <c r="E169" t="s">
        <v>15</v>
      </c>
      <c r="F169" t="s">
        <v>18</v>
      </c>
      <c r="G169" t="s">
        <v>24</v>
      </c>
      <c r="H169">
        <v>2</v>
      </c>
      <c r="I169" t="s">
        <v>176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28</v>
      </c>
      <c r="S169">
        <v>4</v>
      </c>
    </row>
    <row r="170" spans="1:19" x14ac:dyDescent="0.3">
      <c r="A170">
        <v>169</v>
      </c>
      <c r="B170" t="s">
        <v>31</v>
      </c>
      <c r="C170" t="s">
        <v>39</v>
      </c>
      <c r="D170" t="s">
        <v>26</v>
      </c>
      <c r="E170" t="s">
        <v>29</v>
      </c>
      <c r="F170" t="s">
        <v>18</v>
      </c>
      <c r="G170" t="s">
        <v>24</v>
      </c>
      <c r="H170">
        <v>1</v>
      </c>
      <c r="I170" t="s">
        <v>178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21</v>
      </c>
      <c r="S170">
        <v>3</v>
      </c>
    </row>
    <row r="171" spans="1:19" x14ac:dyDescent="0.3">
      <c r="A171">
        <v>170</v>
      </c>
      <c r="B171" t="s">
        <v>31</v>
      </c>
      <c r="C171" t="s">
        <v>34</v>
      </c>
      <c r="D171" t="s">
        <v>44</v>
      </c>
      <c r="E171" t="s">
        <v>22</v>
      </c>
      <c r="F171" t="s">
        <v>30</v>
      </c>
      <c r="G171" t="s">
        <v>24</v>
      </c>
      <c r="H171">
        <v>10</v>
      </c>
      <c r="I171" t="s">
        <v>176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28</v>
      </c>
      <c r="S171">
        <v>7</v>
      </c>
    </row>
    <row r="172" spans="1:19" x14ac:dyDescent="0.3">
      <c r="A172">
        <v>171</v>
      </c>
      <c r="B172" t="s">
        <v>31</v>
      </c>
      <c r="C172" t="s">
        <v>20</v>
      </c>
      <c r="D172" t="s">
        <v>44</v>
      </c>
      <c r="E172" t="s">
        <v>15</v>
      </c>
      <c r="F172" t="s">
        <v>25</v>
      </c>
      <c r="G172" t="s">
        <v>24</v>
      </c>
      <c r="H172">
        <v>4</v>
      </c>
      <c r="I172" t="s">
        <v>177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21</v>
      </c>
      <c r="S172">
        <v>4</v>
      </c>
    </row>
    <row r="173" spans="1:19" x14ac:dyDescent="0.3">
      <c r="A173">
        <v>172</v>
      </c>
      <c r="B173" t="s">
        <v>16</v>
      </c>
      <c r="C173" t="s">
        <v>39</v>
      </c>
      <c r="D173" t="s">
        <v>44</v>
      </c>
      <c r="E173" t="s">
        <v>29</v>
      </c>
      <c r="F173" t="s">
        <v>30</v>
      </c>
      <c r="G173" t="s">
        <v>35</v>
      </c>
      <c r="H173">
        <v>13</v>
      </c>
      <c r="I173" t="s">
        <v>176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28</v>
      </c>
      <c r="S173">
        <v>2</v>
      </c>
    </row>
    <row r="174" spans="1:19" x14ac:dyDescent="0.3">
      <c r="A174">
        <v>173</v>
      </c>
      <c r="B174" t="s">
        <v>31</v>
      </c>
      <c r="C174" t="s">
        <v>27</v>
      </c>
      <c r="D174" t="s">
        <v>44</v>
      </c>
      <c r="E174" t="s">
        <v>22</v>
      </c>
      <c r="F174" t="s">
        <v>25</v>
      </c>
      <c r="G174" t="s">
        <v>35</v>
      </c>
      <c r="H174">
        <v>12</v>
      </c>
      <c r="I174" t="s">
        <v>176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28</v>
      </c>
      <c r="S174">
        <v>9</v>
      </c>
    </row>
    <row r="175" spans="1:19" x14ac:dyDescent="0.3">
      <c r="A175">
        <v>174</v>
      </c>
      <c r="B175" t="s">
        <v>16</v>
      </c>
      <c r="C175" t="s">
        <v>27</v>
      </c>
      <c r="D175" t="s">
        <v>44</v>
      </c>
      <c r="E175" t="s">
        <v>41</v>
      </c>
      <c r="F175" t="s">
        <v>25</v>
      </c>
      <c r="G175" t="s">
        <v>24</v>
      </c>
      <c r="H175">
        <v>11</v>
      </c>
      <c r="I175" t="s">
        <v>176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34</v>
      </c>
      <c r="S175">
        <v>2</v>
      </c>
    </row>
    <row r="176" spans="1:19" x14ac:dyDescent="0.3">
      <c r="A176">
        <v>175</v>
      </c>
      <c r="B176" t="s">
        <v>33</v>
      </c>
      <c r="C176" t="s">
        <v>39</v>
      </c>
      <c r="D176" t="s">
        <v>38</v>
      </c>
      <c r="E176" t="s">
        <v>29</v>
      </c>
      <c r="F176" t="s">
        <v>30</v>
      </c>
      <c r="G176" t="s">
        <v>35</v>
      </c>
      <c r="H176">
        <v>4</v>
      </c>
      <c r="I176" t="s">
        <v>178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28</v>
      </c>
      <c r="S176">
        <v>8</v>
      </c>
    </row>
    <row r="177" spans="1:19" x14ac:dyDescent="0.3">
      <c r="A177">
        <v>176</v>
      </c>
      <c r="B177" t="s">
        <v>37</v>
      </c>
      <c r="C177" t="s">
        <v>20</v>
      </c>
      <c r="D177" t="s">
        <v>44</v>
      </c>
      <c r="E177" t="s">
        <v>36</v>
      </c>
      <c r="F177" t="s">
        <v>30</v>
      </c>
      <c r="G177" t="s">
        <v>35</v>
      </c>
      <c r="H177">
        <v>3</v>
      </c>
      <c r="I177" t="s">
        <v>177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21</v>
      </c>
      <c r="S177">
        <v>4</v>
      </c>
    </row>
    <row r="178" spans="1:19" x14ac:dyDescent="0.3">
      <c r="A178">
        <v>177</v>
      </c>
      <c r="B178" t="s">
        <v>37</v>
      </c>
      <c r="C178" t="s">
        <v>39</v>
      </c>
      <c r="D178" t="s">
        <v>19</v>
      </c>
      <c r="E178" t="s">
        <v>29</v>
      </c>
      <c r="F178" t="s">
        <v>30</v>
      </c>
      <c r="G178" t="s">
        <v>17</v>
      </c>
      <c r="H178">
        <v>4</v>
      </c>
      <c r="I178" t="s">
        <v>176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28</v>
      </c>
      <c r="S178">
        <v>6</v>
      </c>
    </row>
    <row r="179" spans="1:19" x14ac:dyDescent="0.3">
      <c r="A179">
        <v>178</v>
      </c>
      <c r="B179" t="s">
        <v>33</v>
      </c>
      <c r="C179" t="s">
        <v>20</v>
      </c>
      <c r="D179" t="s">
        <v>32</v>
      </c>
      <c r="E179" t="s">
        <v>43</v>
      </c>
      <c r="F179" t="s">
        <v>25</v>
      </c>
      <c r="G179" t="s">
        <v>17</v>
      </c>
      <c r="H179">
        <v>3</v>
      </c>
      <c r="I179" t="s">
        <v>177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28</v>
      </c>
      <c r="S179">
        <v>9</v>
      </c>
    </row>
    <row r="180" spans="1:19" x14ac:dyDescent="0.3">
      <c r="A180">
        <v>179</v>
      </c>
      <c r="B180" t="s">
        <v>23</v>
      </c>
      <c r="C180" t="s">
        <v>34</v>
      </c>
      <c r="D180" t="s">
        <v>44</v>
      </c>
      <c r="E180" t="s">
        <v>29</v>
      </c>
      <c r="F180" t="s">
        <v>30</v>
      </c>
      <c r="G180" t="s">
        <v>24</v>
      </c>
      <c r="H180">
        <v>12</v>
      </c>
      <c r="I180" t="s">
        <v>176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34</v>
      </c>
      <c r="S180">
        <v>2</v>
      </c>
    </row>
    <row r="181" spans="1:19" x14ac:dyDescent="0.3">
      <c r="A181">
        <v>180</v>
      </c>
      <c r="B181" t="s">
        <v>33</v>
      </c>
      <c r="C181" t="s">
        <v>27</v>
      </c>
      <c r="D181" t="s">
        <v>32</v>
      </c>
      <c r="E181" t="s">
        <v>43</v>
      </c>
      <c r="F181" t="s">
        <v>18</v>
      </c>
      <c r="G181" t="s">
        <v>35</v>
      </c>
      <c r="H181">
        <v>13</v>
      </c>
      <c r="I181" t="s">
        <v>178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34</v>
      </c>
      <c r="S181">
        <v>4</v>
      </c>
    </row>
    <row r="182" spans="1:19" x14ac:dyDescent="0.3">
      <c r="A182">
        <v>181</v>
      </c>
      <c r="B182" t="s">
        <v>16</v>
      </c>
      <c r="C182" t="s">
        <v>27</v>
      </c>
      <c r="D182" t="s">
        <v>19</v>
      </c>
      <c r="E182" t="s">
        <v>22</v>
      </c>
      <c r="F182" t="s">
        <v>18</v>
      </c>
      <c r="G182" t="s">
        <v>35</v>
      </c>
      <c r="H182">
        <v>9</v>
      </c>
      <c r="I182" t="s">
        <v>178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28</v>
      </c>
      <c r="S182">
        <v>9</v>
      </c>
    </row>
    <row r="183" spans="1:19" x14ac:dyDescent="0.3">
      <c r="A183">
        <v>182</v>
      </c>
      <c r="B183" t="s">
        <v>42</v>
      </c>
      <c r="C183" t="s">
        <v>20</v>
      </c>
      <c r="D183" t="s">
        <v>40</v>
      </c>
      <c r="E183" t="s">
        <v>22</v>
      </c>
      <c r="F183" t="s">
        <v>25</v>
      </c>
      <c r="G183" t="s">
        <v>17</v>
      </c>
      <c r="H183">
        <v>11</v>
      </c>
      <c r="I183" t="s">
        <v>178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28</v>
      </c>
      <c r="S183">
        <v>9</v>
      </c>
    </row>
    <row r="184" spans="1:19" x14ac:dyDescent="0.3">
      <c r="A184">
        <v>183</v>
      </c>
      <c r="B184" t="s">
        <v>31</v>
      </c>
      <c r="C184" t="s">
        <v>20</v>
      </c>
      <c r="D184" t="s">
        <v>26</v>
      </c>
      <c r="E184" t="s">
        <v>36</v>
      </c>
      <c r="F184" t="s">
        <v>25</v>
      </c>
      <c r="G184" t="s">
        <v>17</v>
      </c>
      <c r="H184">
        <v>2</v>
      </c>
      <c r="I184" t="s">
        <v>178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21</v>
      </c>
      <c r="S184">
        <v>5</v>
      </c>
    </row>
    <row r="185" spans="1:19" x14ac:dyDescent="0.3">
      <c r="A185">
        <v>184</v>
      </c>
      <c r="B185" t="s">
        <v>42</v>
      </c>
      <c r="C185" t="s">
        <v>39</v>
      </c>
      <c r="D185" t="s">
        <v>44</v>
      </c>
      <c r="E185" t="s">
        <v>22</v>
      </c>
      <c r="F185" t="s">
        <v>30</v>
      </c>
      <c r="G185" t="s">
        <v>17</v>
      </c>
      <c r="H185">
        <v>4</v>
      </c>
      <c r="I185" t="s">
        <v>177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28</v>
      </c>
      <c r="S185">
        <v>8</v>
      </c>
    </row>
    <row r="186" spans="1:19" x14ac:dyDescent="0.3">
      <c r="A186">
        <v>185</v>
      </c>
      <c r="B186" t="s">
        <v>37</v>
      </c>
      <c r="C186" t="s">
        <v>20</v>
      </c>
      <c r="D186" t="s">
        <v>26</v>
      </c>
      <c r="E186" t="s">
        <v>36</v>
      </c>
      <c r="F186" t="s">
        <v>25</v>
      </c>
      <c r="G186" t="s">
        <v>24</v>
      </c>
      <c r="H186">
        <v>8</v>
      </c>
      <c r="I186" t="s">
        <v>178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28</v>
      </c>
      <c r="S186">
        <v>2</v>
      </c>
    </row>
    <row r="187" spans="1:19" x14ac:dyDescent="0.3">
      <c r="A187">
        <v>186</v>
      </c>
      <c r="B187" t="s">
        <v>16</v>
      </c>
      <c r="C187" t="s">
        <v>34</v>
      </c>
      <c r="D187" t="s">
        <v>32</v>
      </c>
      <c r="E187" t="s">
        <v>45</v>
      </c>
      <c r="F187" t="s">
        <v>25</v>
      </c>
      <c r="G187" t="s">
        <v>24</v>
      </c>
      <c r="H187">
        <v>13</v>
      </c>
      <c r="I187" t="s">
        <v>177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34</v>
      </c>
      <c r="S187">
        <v>4</v>
      </c>
    </row>
    <row r="188" spans="1:19" x14ac:dyDescent="0.3">
      <c r="A188">
        <v>187</v>
      </c>
      <c r="B188" t="s">
        <v>42</v>
      </c>
      <c r="C188" t="s">
        <v>27</v>
      </c>
      <c r="D188" t="s">
        <v>19</v>
      </c>
      <c r="E188" t="s">
        <v>15</v>
      </c>
      <c r="F188" t="s">
        <v>25</v>
      </c>
      <c r="G188" t="s">
        <v>17</v>
      </c>
      <c r="H188">
        <v>3</v>
      </c>
      <c r="I188" t="s">
        <v>177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28</v>
      </c>
      <c r="S188">
        <v>5</v>
      </c>
    </row>
    <row r="189" spans="1:19" x14ac:dyDescent="0.3">
      <c r="A189">
        <v>188</v>
      </c>
      <c r="B189" t="s">
        <v>31</v>
      </c>
      <c r="C189" t="s">
        <v>34</v>
      </c>
      <c r="D189" t="s">
        <v>40</v>
      </c>
      <c r="E189" t="s">
        <v>22</v>
      </c>
      <c r="F189" t="s">
        <v>18</v>
      </c>
      <c r="G189" t="s">
        <v>35</v>
      </c>
      <c r="H189">
        <v>6</v>
      </c>
      <c r="I189" t="s">
        <v>177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28</v>
      </c>
      <c r="S189">
        <v>8</v>
      </c>
    </row>
    <row r="190" spans="1:19" x14ac:dyDescent="0.3">
      <c r="A190">
        <v>189</v>
      </c>
      <c r="B190" t="s">
        <v>16</v>
      </c>
      <c r="C190" t="s">
        <v>27</v>
      </c>
      <c r="D190" t="s">
        <v>40</v>
      </c>
      <c r="E190" t="s">
        <v>45</v>
      </c>
      <c r="F190" t="s">
        <v>25</v>
      </c>
      <c r="G190" t="s">
        <v>24</v>
      </c>
      <c r="H190">
        <v>14</v>
      </c>
      <c r="I190" t="s">
        <v>178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34</v>
      </c>
      <c r="S190">
        <v>3</v>
      </c>
    </row>
    <row r="191" spans="1:19" x14ac:dyDescent="0.3">
      <c r="A191">
        <v>190</v>
      </c>
      <c r="B191" t="s">
        <v>23</v>
      </c>
      <c r="C191" t="s">
        <v>34</v>
      </c>
      <c r="D191" t="s">
        <v>44</v>
      </c>
      <c r="E191" t="s">
        <v>43</v>
      </c>
      <c r="F191" t="s">
        <v>30</v>
      </c>
      <c r="G191" t="s">
        <v>35</v>
      </c>
      <c r="H191">
        <v>6</v>
      </c>
      <c r="I191" t="s">
        <v>176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21</v>
      </c>
      <c r="S191">
        <v>4</v>
      </c>
    </row>
    <row r="192" spans="1:19" x14ac:dyDescent="0.3">
      <c r="A192">
        <v>191</v>
      </c>
      <c r="B192" t="s">
        <v>37</v>
      </c>
      <c r="C192" t="s">
        <v>39</v>
      </c>
      <c r="D192" t="s">
        <v>19</v>
      </c>
      <c r="E192" t="s">
        <v>41</v>
      </c>
      <c r="F192" t="s">
        <v>25</v>
      </c>
      <c r="G192" t="s">
        <v>35</v>
      </c>
      <c r="H192">
        <v>0</v>
      </c>
      <c r="I192" t="s">
        <v>177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28</v>
      </c>
      <c r="S192">
        <v>6</v>
      </c>
    </row>
    <row r="193" spans="1:19" x14ac:dyDescent="0.3">
      <c r="A193">
        <v>192</v>
      </c>
      <c r="B193" t="s">
        <v>33</v>
      </c>
      <c r="C193" t="s">
        <v>34</v>
      </c>
      <c r="D193" t="s">
        <v>44</v>
      </c>
      <c r="E193" t="s">
        <v>41</v>
      </c>
      <c r="F193" t="s">
        <v>18</v>
      </c>
      <c r="G193" t="s">
        <v>24</v>
      </c>
      <c r="H193">
        <v>2</v>
      </c>
      <c r="I193" t="s">
        <v>176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21</v>
      </c>
      <c r="S193">
        <v>6</v>
      </c>
    </row>
    <row r="194" spans="1:19" x14ac:dyDescent="0.3">
      <c r="A194">
        <v>193</v>
      </c>
      <c r="B194" t="s">
        <v>31</v>
      </c>
      <c r="C194" t="s">
        <v>39</v>
      </c>
      <c r="D194" t="s">
        <v>44</v>
      </c>
      <c r="E194" t="s">
        <v>36</v>
      </c>
      <c r="F194" t="s">
        <v>25</v>
      </c>
      <c r="G194" t="s">
        <v>17</v>
      </c>
      <c r="H194">
        <v>9</v>
      </c>
      <c r="I194" t="s">
        <v>176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34</v>
      </c>
      <c r="S194">
        <v>4</v>
      </c>
    </row>
    <row r="195" spans="1:19" x14ac:dyDescent="0.3">
      <c r="A195">
        <v>194</v>
      </c>
      <c r="B195" t="s">
        <v>31</v>
      </c>
      <c r="C195" t="s">
        <v>27</v>
      </c>
      <c r="D195" t="s">
        <v>40</v>
      </c>
      <c r="E195" t="s">
        <v>45</v>
      </c>
      <c r="F195" t="s">
        <v>25</v>
      </c>
      <c r="G195" t="s">
        <v>17</v>
      </c>
      <c r="H195">
        <v>1</v>
      </c>
      <c r="I195" t="s">
        <v>178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21</v>
      </c>
      <c r="S195">
        <v>6</v>
      </c>
    </row>
    <row r="196" spans="1:19" x14ac:dyDescent="0.3">
      <c r="A196">
        <v>195</v>
      </c>
      <c r="B196" t="s">
        <v>16</v>
      </c>
      <c r="C196" t="s">
        <v>20</v>
      </c>
      <c r="D196" t="s">
        <v>26</v>
      </c>
      <c r="E196" t="s">
        <v>41</v>
      </c>
      <c r="F196" t="s">
        <v>18</v>
      </c>
      <c r="G196" t="s">
        <v>24</v>
      </c>
      <c r="H196">
        <v>13</v>
      </c>
      <c r="I196" t="s">
        <v>176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28</v>
      </c>
      <c r="S196">
        <v>8</v>
      </c>
    </row>
    <row r="197" spans="1:19" x14ac:dyDescent="0.3">
      <c r="A197">
        <v>196</v>
      </c>
      <c r="B197" t="s">
        <v>23</v>
      </c>
      <c r="C197" t="s">
        <v>20</v>
      </c>
      <c r="D197" t="s">
        <v>44</v>
      </c>
      <c r="E197" t="s">
        <v>22</v>
      </c>
      <c r="F197" t="s">
        <v>18</v>
      </c>
      <c r="G197" t="s">
        <v>35</v>
      </c>
      <c r="H197">
        <v>3</v>
      </c>
      <c r="I197" t="s">
        <v>178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21</v>
      </c>
      <c r="S197">
        <v>4</v>
      </c>
    </row>
    <row r="198" spans="1:19" x14ac:dyDescent="0.3">
      <c r="A198">
        <v>197</v>
      </c>
      <c r="B198" t="s">
        <v>42</v>
      </c>
      <c r="C198" t="s">
        <v>39</v>
      </c>
      <c r="D198" t="s">
        <v>32</v>
      </c>
      <c r="E198" t="s">
        <v>36</v>
      </c>
      <c r="F198" t="s">
        <v>30</v>
      </c>
      <c r="G198" t="s">
        <v>17</v>
      </c>
      <c r="H198">
        <v>9</v>
      </c>
      <c r="I198" t="s">
        <v>177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28</v>
      </c>
      <c r="S198">
        <v>9</v>
      </c>
    </row>
    <row r="199" spans="1:19" x14ac:dyDescent="0.3">
      <c r="A199">
        <v>198</v>
      </c>
      <c r="B199" t="s">
        <v>23</v>
      </c>
      <c r="C199" t="s">
        <v>20</v>
      </c>
      <c r="D199" t="s">
        <v>19</v>
      </c>
      <c r="E199" t="s">
        <v>43</v>
      </c>
      <c r="F199" t="s">
        <v>25</v>
      </c>
      <c r="G199" t="s">
        <v>35</v>
      </c>
      <c r="H199">
        <v>2</v>
      </c>
      <c r="I199" t="s">
        <v>177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28</v>
      </c>
      <c r="S199">
        <v>9</v>
      </c>
    </row>
    <row r="200" spans="1:19" x14ac:dyDescent="0.3">
      <c r="A200">
        <v>199</v>
      </c>
      <c r="B200" t="s">
        <v>23</v>
      </c>
      <c r="C200" t="s">
        <v>20</v>
      </c>
      <c r="D200" t="s">
        <v>26</v>
      </c>
      <c r="E200" t="s">
        <v>43</v>
      </c>
      <c r="F200" t="s">
        <v>25</v>
      </c>
      <c r="G200" t="s">
        <v>35</v>
      </c>
      <c r="H200">
        <v>5</v>
      </c>
      <c r="I200" t="s">
        <v>178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21</v>
      </c>
      <c r="S200">
        <v>2</v>
      </c>
    </row>
    <row r="201" spans="1:19" x14ac:dyDescent="0.3">
      <c r="A201">
        <v>200</v>
      </c>
      <c r="B201" t="s">
        <v>33</v>
      </c>
      <c r="C201" t="s">
        <v>39</v>
      </c>
      <c r="D201" t="s">
        <v>40</v>
      </c>
      <c r="E201" t="s">
        <v>41</v>
      </c>
      <c r="F201" t="s">
        <v>18</v>
      </c>
      <c r="G201" t="s">
        <v>24</v>
      </c>
      <c r="H201">
        <v>13</v>
      </c>
      <c r="I201" t="s">
        <v>176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34</v>
      </c>
      <c r="S201">
        <v>5</v>
      </c>
    </row>
    <row r="202" spans="1:19" x14ac:dyDescent="0.3">
      <c r="A202">
        <v>201</v>
      </c>
      <c r="B202" t="s">
        <v>23</v>
      </c>
      <c r="C202" t="s">
        <v>34</v>
      </c>
      <c r="D202" t="s">
        <v>32</v>
      </c>
      <c r="E202" t="s">
        <v>36</v>
      </c>
      <c r="F202" t="s">
        <v>18</v>
      </c>
      <c r="G202" t="s">
        <v>17</v>
      </c>
      <c r="H202">
        <v>11</v>
      </c>
      <c r="I202" t="s">
        <v>176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28</v>
      </c>
      <c r="S202">
        <v>3</v>
      </c>
    </row>
    <row r="203" spans="1:19" x14ac:dyDescent="0.3">
      <c r="A203">
        <v>202</v>
      </c>
      <c r="B203" t="s">
        <v>33</v>
      </c>
      <c r="C203" t="s">
        <v>27</v>
      </c>
      <c r="D203" t="s">
        <v>44</v>
      </c>
      <c r="E203" t="s">
        <v>29</v>
      </c>
      <c r="F203" t="s">
        <v>25</v>
      </c>
      <c r="G203" t="s">
        <v>17</v>
      </c>
      <c r="H203">
        <v>3</v>
      </c>
      <c r="I203" t="s">
        <v>176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28</v>
      </c>
      <c r="S203">
        <v>6</v>
      </c>
    </row>
    <row r="204" spans="1:19" x14ac:dyDescent="0.3">
      <c r="A204">
        <v>203</v>
      </c>
      <c r="B204" t="s">
        <v>33</v>
      </c>
      <c r="C204" t="s">
        <v>27</v>
      </c>
      <c r="D204" t="s">
        <v>32</v>
      </c>
      <c r="E204" t="s">
        <v>29</v>
      </c>
      <c r="F204" t="s">
        <v>25</v>
      </c>
      <c r="G204" t="s">
        <v>35</v>
      </c>
      <c r="H204">
        <v>1</v>
      </c>
      <c r="I204" t="s">
        <v>178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21</v>
      </c>
      <c r="S204">
        <v>1</v>
      </c>
    </row>
    <row r="205" spans="1:19" x14ac:dyDescent="0.3">
      <c r="A205">
        <v>204</v>
      </c>
      <c r="B205" t="s">
        <v>42</v>
      </c>
      <c r="C205" t="s">
        <v>39</v>
      </c>
      <c r="D205" t="s">
        <v>26</v>
      </c>
      <c r="E205" t="s">
        <v>43</v>
      </c>
      <c r="F205" t="s">
        <v>18</v>
      </c>
      <c r="G205" t="s">
        <v>17</v>
      </c>
      <c r="H205">
        <v>10</v>
      </c>
      <c r="I205" t="s">
        <v>176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28</v>
      </c>
      <c r="S205">
        <v>8</v>
      </c>
    </row>
    <row r="206" spans="1:19" x14ac:dyDescent="0.3">
      <c r="A206">
        <v>205</v>
      </c>
      <c r="B206" t="s">
        <v>33</v>
      </c>
      <c r="C206" t="s">
        <v>27</v>
      </c>
      <c r="D206" t="s">
        <v>44</v>
      </c>
      <c r="E206" t="s">
        <v>15</v>
      </c>
      <c r="F206" t="s">
        <v>30</v>
      </c>
      <c r="G206" t="s">
        <v>35</v>
      </c>
      <c r="H206">
        <v>14</v>
      </c>
      <c r="I206" t="s">
        <v>178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28</v>
      </c>
      <c r="S206">
        <v>4</v>
      </c>
    </row>
    <row r="207" spans="1:19" x14ac:dyDescent="0.3">
      <c r="A207">
        <v>206</v>
      </c>
      <c r="B207" t="s">
        <v>37</v>
      </c>
      <c r="C207" t="s">
        <v>20</v>
      </c>
      <c r="D207" t="s">
        <v>19</v>
      </c>
      <c r="E207" t="s">
        <v>36</v>
      </c>
      <c r="F207" t="s">
        <v>25</v>
      </c>
      <c r="G207" t="s">
        <v>17</v>
      </c>
      <c r="H207">
        <v>0</v>
      </c>
      <c r="I207" t="s">
        <v>176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21</v>
      </c>
      <c r="S207">
        <v>5</v>
      </c>
    </row>
    <row r="208" spans="1:19" x14ac:dyDescent="0.3">
      <c r="A208">
        <v>207</v>
      </c>
      <c r="B208" t="s">
        <v>16</v>
      </c>
      <c r="C208" t="s">
        <v>34</v>
      </c>
      <c r="D208" t="s">
        <v>40</v>
      </c>
      <c r="E208" t="s">
        <v>22</v>
      </c>
      <c r="F208" t="s">
        <v>25</v>
      </c>
      <c r="G208" t="s">
        <v>17</v>
      </c>
      <c r="H208">
        <v>11</v>
      </c>
      <c r="I208" t="s">
        <v>177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28</v>
      </c>
      <c r="S208">
        <v>7</v>
      </c>
    </row>
    <row r="209" spans="1:19" x14ac:dyDescent="0.3">
      <c r="A209">
        <v>208</v>
      </c>
      <c r="B209" t="s">
        <v>31</v>
      </c>
      <c r="C209" t="s">
        <v>34</v>
      </c>
      <c r="D209" t="s">
        <v>26</v>
      </c>
      <c r="E209" t="s">
        <v>29</v>
      </c>
      <c r="F209" t="s">
        <v>25</v>
      </c>
      <c r="G209" t="s">
        <v>24</v>
      </c>
      <c r="H209">
        <v>10</v>
      </c>
      <c r="I209" t="s">
        <v>178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34</v>
      </c>
      <c r="S209">
        <v>3</v>
      </c>
    </row>
    <row r="210" spans="1:19" x14ac:dyDescent="0.3">
      <c r="A210">
        <v>209</v>
      </c>
      <c r="B210" t="s">
        <v>23</v>
      </c>
      <c r="C210" t="s">
        <v>34</v>
      </c>
      <c r="D210" t="s">
        <v>40</v>
      </c>
      <c r="E210" t="s">
        <v>15</v>
      </c>
      <c r="F210" t="s">
        <v>30</v>
      </c>
      <c r="G210" t="s">
        <v>35</v>
      </c>
      <c r="H210">
        <v>8</v>
      </c>
      <c r="I210" t="s">
        <v>177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28</v>
      </c>
      <c r="S210">
        <v>9</v>
      </c>
    </row>
    <row r="211" spans="1:19" x14ac:dyDescent="0.3">
      <c r="A211">
        <v>210</v>
      </c>
      <c r="B211" t="s">
        <v>33</v>
      </c>
      <c r="C211" t="s">
        <v>20</v>
      </c>
      <c r="D211" t="s">
        <v>32</v>
      </c>
      <c r="E211" t="s">
        <v>22</v>
      </c>
      <c r="F211" t="s">
        <v>30</v>
      </c>
      <c r="G211" t="s">
        <v>24</v>
      </c>
      <c r="H211">
        <v>4</v>
      </c>
      <c r="I211" t="s">
        <v>176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28</v>
      </c>
      <c r="S211">
        <v>5</v>
      </c>
    </row>
    <row r="212" spans="1:19" x14ac:dyDescent="0.3">
      <c r="A212">
        <v>211</v>
      </c>
      <c r="B212" t="s">
        <v>33</v>
      </c>
      <c r="C212" t="s">
        <v>39</v>
      </c>
      <c r="D212" t="s">
        <v>32</v>
      </c>
      <c r="E212" t="s">
        <v>45</v>
      </c>
      <c r="F212" t="s">
        <v>30</v>
      </c>
      <c r="G212" t="s">
        <v>35</v>
      </c>
      <c r="H212">
        <v>5</v>
      </c>
      <c r="I212" t="s">
        <v>178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21</v>
      </c>
      <c r="S212">
        <v>3</v>
      </c>
    </row>
    <row r="213" spans="1:19" x14ac:dyDescent="0.3">
      <c r="A213">
        <v>212</v>
      </c>
      <c r="B213" t="s">
        <v>37</v>
      </c>
      <c r="C213" t="s">
        <v>27</v>
      </c>
      <c r="D213" t="s">
        <v>26</v>
      </c>
      <c r="E213" t="s">
        <v>43</v>
      </c>
      <c r="F213" t="s">
        <v>30</v>
      </c>
      <c r="G213" t="s">
        <v>24</v>
      </c>
      <c r="H213">
        <v>3</v>
      </c>
      <c r="I213" t="s">
        <v>177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21</v>
      </c>
      <c r="S213">
        <v>3</v>
      </c>
    </row>
    <row r="214" spans="1:19" x14ac:dyDescent="0.3">
      <c r="A214">
        <v>213</v>
      </c>
      <c r="B214" t="s">
        <v>42</v>
      </c>
      <c r="C214" t="s">
        <v>39</v>
      </c>
      <c r="D214" t="s">
        <v>44</v>
      </c>
      <c r="E214" t="s">
        <v>36</v>
      </c>
      <c r="F214" t="s">
        <v>18</v>
      </c>
      <c r="G214" t="s">
        <v>35</v>
      </c>
      <c r="H214">
        <v>13</v>
      </c>
      <c r="I214" t="s">
        <v>177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28</v>
      </c>
      <c r="S214">
        <v>7</v>
      </c>
    </row>
    <row r="215" spans="1:19" x14ac:dyDescent="0.3">
      <c r="A215">
        <v>214</v>
      </c>
      <c r="B215" t="s">
        <v>31</v>
      </c>
      <c r="C215" t="s">
        <v>39</v>
      </c>
      <c r="D215" t="s">
        <v>32</v>
      </c>
      <c r="E215" t="s">
        <v>36</v>
      </c>
      <c r="F215" t="s">
        <v>18</v>
      </c>
      <c r="G215" t="s">
        <v>24</v>
      </c>
      <c r="H215">
        <v>10</v>
      </c>
      <c r="I215" t="s">
        <v>178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34</v>
      </c>
      <c r="S215">
        <v>6</v>
      </c>
    </row>
    <row r="216" spans="1:19" x14ac:dyDescent="0.3">
      <c r="A216">
        <v>215</v>
      </c>
      <c r="B216" t="s">
        <v>42</v>
      </c>
      <c r="C216" t="s">
        <v>39</v>
      </c>
      <c r="D216" t="s">
        <v>19</v>
      </c>
      <c r="E216" t="s">
        <v>22</v>
      </c>
      <c r="F216" t="s">
        <v>30</v>
      </c>
      <c r="G216" t="s">
        <v>24</v>
      </c>
      <c r="H216">
        <v>3</v>
      </c>
      <c r="I216" t="s">
        <v>178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28</v>
      </c>
      <c r="S216">
        <v>6</v>
      </c>
    </row>
    <row r="217" spans="1:19" x14ac:dyDescent="0.3">
      <c r="A217">
        <v>216</v>
      </c>
      <c r="B217" t="s">
        <v>37</v>
      </c>
      <c r="C217" t="s">
        <v>34</v>
      </c>
      <c r="D217" t="s">
        <v>19</v>
      </c>
      <c r="E217" t="s">
        <v>36</v>
      </c>
      <c r="F217" t="s">
        <v>25</v>
      </c>
      <c r="G217" t="s">
        <v>17</v>
      </c>
      <c r="H217">
        <v>11</v>
      </c>
      <c r="I217" t="s">
        <v>177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28</v>
      </c>
      <c r="S217">
        <v>9</v>
      </c>
    </row>
    <row r="218" spans="1:19" x14ac:dyDescent="0.3">
      <c r="A218">
        <v>217</v>
      </c>
      <c r="B218" t="s">
        <v>16</v>
      </c>
      <c r="C218" t="s">
        <v>34</v>
      </c>
      <c r="D218" t="s">
        <v>40</v>
      </c>
      <c r="E218" t="s">
        <v>15</v>
      </c>
      <c r="F218" t="s">
        <v>18</v>
      </c>
      <c r="G218" t="s">
        <v>35</v>
      </c>
      <c r="H218">
        <v>8</v>
      </c>
      <c r="I218" t="s">
        <v>176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28</v>
      </c>
      <c r="S218">
        <v>5</v>
      </c>
    </row>
    <row r="219" spans="1:19" x14ac:dyDescent="0.3">
      <c r="A219">
        <v>218</v>
      </c>
      <c r="B219" t="s">
        <v>42</v>
      </c>
      <c r="C219" t="s">
        <v>34</v>
      </c>
      <c r="D219" t="s">
        <v>38</v>
      </c>
      <c r="E219" t="s">
        <v>29</v>
      </c>
      <c r="F219" t="s">
        <v>30</v>
      </c>
      <c r="G219" t="s">
        <v>24</v>
      </c>
      <c r="H219">
        <v>12</v>
      </c>
      <c r="I219" t="s">
        <v>177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28</v>
      </c>
      <c r="S219">
        <v>7</v>
      </c>
    </row>
    <row r="220" spans="1:19" x14ac:dyDescent="0.3">
      <c r="A220">
        <v>219</v>
      </c>
      <c r="B220" t="s">
        <v>16</v>
      </c>
      <c r="C220" t="s">
        <v>39</v>
      </c>
      <c r="D220" t="s">
        <v>19</v>
      </c>
      <c r="E220" t="s">
        <v>22</v>
      </c>
      <c r="F220" t="s">
        <v>25</v>
      </c>
      <c r="G220" t="s">
        <v>35</v>
      </c>
      <c r="H220">
        <v>4</v>
      </c>
      <c r="I220" t="s">
        <v>178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21</v>
      </c>
      <c r="S220">
        <v>1</v>
      </c>
    </row>
    <row r="221" spans="1:19" x14ac:dyDescent="0.3">
      <c r="A221">
        <v>220</v>
      </c>
      <c r="B221" t="s">
        <v>33</v>
      </c>
      <c r="C221" t="s">
        <v>27</v>
      </c>
      <c r="D221" t="s">
        <v>19</v>
      </c>
      <c r="E221" t="s">
        <v>41</v>
      </c>
      <c r="F221" t="s">
        <v>25</v>
      </c>
      <c r="G221" t="s">
        <v>35</v>
      </c>
      <c r="H221">
        <v>6</v>
      </c>
      <c r="I221" t="s">
        <v>177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28</v>
      </c>
      <c r="S221">
        <v>9</v>
      </c>
    </row>
    <row r="222" spans="1:19" x14ac:dyDescent="0.3">
      <c r="A222">
        <v>221</v>
      </c>
      <c r="B222" t="s">
        <v>37</v>
      </c>
      <c r="C222" t="s">
        <v>34</v>
      </c>
      <c r="D222" t="s">
        <v>26</v>
      </c>
      <c r="E222" t="s">
        <v>41</v>
      </c>
      <c r="F222" t="s">
        <v>18</v>
      </c>
      <c r="G222" t="s">
        <v>17</v>
      </c>
      <c r="H222">
        <v>6</v>
      </c>
      <c r="I222" t="s">
        <v>178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28</v>
      </c>
      <c r="S222">
        <v>3</v>
      </c>
    </row>
    <row r="223" spans="1:19" x14ac:dyDescent="0.3">
      <c r="A223">
        <v>222</v>
      </c>
      <c r="B223" t="s">
        <v>37</v>
      </c>
      <c r="C223" t="s">
        <v>39</v>
      </c>
      <c r="D223" t="s">
        <v>38</v>
      </c>
      <c r="E223" t="s">
        <v>41</v>
      </c>
      <c r="F223" t="s">
        <v>30</v>
      </c>
      <c r="G223" t="s">
        <v>24</v>
      </c>
      <c r="H223">
        <v>5</v>
      </c>
      <c r="I223" t="s">
        <v>176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21</v>
      </c>
      <c r="S223">
        <v>6</v>
      </c>
    </row>
    <row r="224" spans="1:19" x14ac:dyDescent="0.3">
      <c r="A224">
        <v>223</v>
      </c>
      <c r="B224" t="s">
        <v>16</v>
      </c>
      <c r="C224" t="s">
        <v>34</v>
      </c>
      <c r="D224" t="s">
        <v>38</v>
      </c>
      <c r="E224" t="s">
        <v>41</v>
      </c>
      <c r="F224" t="s">
        <v>18</v>
      </c>
      <c r="G224" t="s">
        <v>35</v>
      </c>
      <c r="H224">
        <v>2</v>
      </c>
      <c r="I224" t="s">
        <v>177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21</v>
      </c>
      <c r="S224">
        <v>4</v>
      </c>
    </row>
    <row r="225" spans="1:19" x14ac:dyDescent="0.3">
      <c r="A225">
        <v>224</v>
      </c>
      <c r="B225" t="s">
        <v>42</v>
      </c>
      <c r="C225" t="s">
        <v>20</v>
      </c>
      <c r="D225" t="s">
        <v>40</v>
      </c>
      <c r="E225" t="s">
        <v>36</v>
      </c>
      <c r="F225" t="s">
        <v>18</v>
      </c>
      <c r="G225" t="s">
        <v>24</v>
      </c>
      <c r="H225">
        <v>4</v>
      </c>
      <c r="I225" t="s">
        <v>178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28</v>
      </c>
      <c r="S225">
        <v>6</v>
      </c>
    </row>
    <row r="226" spans="1:19" x14ac:dyDescent="0.3">
      <c r="A226">
        <v>225</v>
      </c>
      <c r="B226" t="s">
        <v>33</v>
      </c>
      <c r="C226" t="s">
        <v>20</v>
      </c>
      <c r="D226" t="s">
        <v>38</v>
      </c>
      <c r="E226" t="s">
        <v>15</v>
      </c>
      <c r="F226" t="s">
        <v>30</v>
      </c>
      <c r="G226" t="s">
        <v>17</v>
      </c>
      <c r="H226">
        <v>6</v>
      </c>
      <c r="I226" t="s">
        <v>178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21</v>
      </c>
      <c r="S226">
        <v>3</v>
      </c>
    </row>
    <row r="227" spans="1:19" x14ac:dyDescent="0.3">
      <c r="A227">
        <v>226</v>
      </c>
      <c r="B227" t="s">
        <v>37</v>
      </c>
      <c r="C227" t="s">
        <v>27</v>
      </c>
      <c r="D227" t="s">
        <v>44</v>
      </c>
      <c r="E227" t="s">
        <v>15</v>
      </c>
      <c r="F227" t="s">
        <v>18</v>
      </c>
      <c r="G227" t="s">
        <v>35</v>
      </c>
      <c r="H227">
        <v>12</v>
      </c>
      <c r="I227" t="s">
        <v>177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28</v>
      </c>
      <c r="S227">
        <v>8</v>
      </c>
    </row>
    <row r="228" spans="1:19" x14ac:dyDescent="0.3">
      <c r="A228">
        <v>227</v>
      </c>
      <c r="B228" t="s">
        <v>31</v>
      </c>
      <c r="C228" t="s">
        <v>39</v>
      </c>
      <c r="D228" t="s">
        <v>38</v>
      </c>
      <c r="E228" t="s">
        <v>43</v>
      </c>
      <c r="F228" t="s">
        <v>25</v>
      </c>
      <c r="G228" t="s">
        <v>24</v>
      </c>
      <c r="H228">
        <v>3</v>
      </c>
      <c r="I228" t="s">
        <v>176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21</v>
      </c>
      <c r="S228">
        <v>5</v>
      </c>
    </row>
    <row r="229" spans="1:19" x14ac:dyDescent="0.3">
      <c r="A229">
        <v>228</v>
      </c>
      <c r="B229" t="s">
        <v>33</v>
      </c>
      <c r="C229" t="s">
        <v>20</v>
      </c>
      <c r="D229" t="s">
        <v>26</v>
      </c>
      <c r="E229" t="s">
        <v>45</v>
      </c>
      <c r="F229" t="s">
        <v>30</v>
      </c>
      <c r="G229" t="s">
        <v>17</v>
      </c>
      <c r="H229">
        <v>6</v>
      </c>
      <c r="I229" t="s">
        <v>177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21</v>
      </c>
      <c r="S229">
        <v>2</v>
      </c>
    </row>
    <row r="230" spans="1:19" x14ac:dyDescent="0.3">
      <c r="A230">
        <v>229</v>
      </c>
      <c r="B230" t="s">
        <v>23</v>
      </c>
      <c r="C230" t="s">
        <v>34</v>
      </c>
      <c r="D230" t="s">
        <v>32</v>
      </c>
      <c r="E230" t="s">
        <v>36</v>
      </c>
      <c r="F230" t="s">
        <v>25</v>
      </c>
      <c r="G230" t="s">
        <v>35</v>
      </c>
      <c r="H230">
        <v>6</v>
      </c>
      <c r="I230" t="s">
        <v>177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28</v>
      </c>
      <c r="S230">
        <v>5</v>
      </c>
    </row>
    <row r="231" spans="1:19" x14ac:dyDescent="0.3">
      <c r="A231">
        <v>230</v>
      </c>
      <c r="B231" t="s">
        <v>42</v>
      </c>
      <c r="C231" t="s">
        <v>27</v>
      </c>
      <c r="D231" t="s">
        <v>32</v>
      </c>
      <c r="E231" t="s">
        <v>41</v>
      </c>
      <c r="F231" t="s">
        <v>18</v>
      </c>
      <c r="G231" t="s">
        <v>24</v>
      </c>
      <c r="H231">
        <v>10</v>
      </c>
      <c r="I231" t="s">
        <v>178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34</v>
      </c>
      <c r="S231">
        <v>5</v>
      </c>
    </row>
    <row r="232" spans="1:19" x14ac:dyDescent="0.3">
      <c r="A232">
        <v>231</v>
      </c>
      <c r="B232" t="s">
        <v>33</v>
      </c>
      <c r="C232" t="s">
        <v>39</v>
      </c>
      <c r="D232" t="s">
        <v>38</v>
      </c>
      <c r="E232" t="s">
        <v>22</v>
      </c>
      <c r="F232" t="s">
        <v>18</v>
      </c>
      <c r="G232" t="s">
        <v>24</v>
      </c>
      <c r="H232">
        <v>1</v>
      </c>
      <c r="I232" t="s">
        <v>178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21</v>
      </c>
      <c r="S232">
        <v>5</v>
      </c>
    </row>
    <row r="233" spans="1:19" x14ac:dyDescent="0.3">
      <c r="A233">
        <v>232</v>
      </c>
      <c r="B233" t="s">
        <v>37</v>
      </c>
      <c r="C233" t="s">
        <v>39</v>
      </c>
      <c r="D233" t="s">
        <v>26</v>
      </c>
      <c r="E233" t="s">
        <v>29</v>
      </c>
      <c r="F233" t="s">
        <v>30</v>
      </c>
      <c r="G233" t="s">
        <v>35</v>
      </c>
      <c r="H233">
        <v>6</v>
      </c>
      <c r="I233" t="s">
        <v>178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28</v>
      </c>
      <c r="S233">
        <v>9</v>
      </c>
    </row>
    <row r="234" spans="1:19" x14ac:dyDescent="0.3">
      <c r="A234">
        <v>233</v>
      </c>
      <c r="B234" t="s">
        <v>33</v>
      </c>
      <c r="C234" t="s">
        <v>27</v>
      </c>
      <c r="D234" t="s">
        <v>32</v>
      </c>
      <c r="E234" t="s">
        <v>29</v>
      </c>
      <c r="F234" t="s">
        <v>18</v>
      </c>
      <c r="G234" t="s">
        <v>17</v>
      </c>
      <c r="H234">
        <v>7</v>
      </c>
      <c r="I234" t="s">
        <v>177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21</v>
      </c>
      <c r="S234">
        <v>2</v>
      </c>
    </row>
    <row r="235" spans="1:19" x14ac:dyDescent="0.3">
      <c r="A235">
        <v>234</v>
      </c>
      <c r="B235" t="s">
        <v>37</v>
      </c>
      <c r="C235" t="s">
        <v>34</v>
      </c>
      <c r="D235" t="s">
        <v>19</v>
      </c>
      <c r="E235" t="s">
        <v>41</v>
      </c>
      <c r="F235" t="s">
        <v>18</v>
      </c>
      <c r="G235" t="s">
        <v>24</v>
      </c>
      <c r="H235">
        <v>7</v>
      </c>
      <c r="I235" t="s">
        <v>177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28</v>
      </c>
      <c r="S235">
        <v>6</v>
      </c>
    </row>
    <row r="236" spans="1:19" x14ac:dyDescent="0.3">
      <c r="A236">
        <v>235</v>
      </c>
      <c r="B236" t="s">
        <v>31</v>
      </c>
      <c r="C236" t="s">
        <v>34</v>
      </c>
      <c r="D236" t="s">
        <v>44</v>
      </c>
      <c r="E236" t="s">
        <v>22</v>
      </c>
      <c r="F236" t="s">
        <v>30</v>
      </c>
      <c r="G236" t="s">
        <v>17</v>
      </c>
      <c r="H236">
        <v>12</v>
      </c>
      <c r="I236" t="s">
        <v>178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34</v>
      </c>
      <c r="S236">
        <v>3</v>
      </c>
    </row>
    <row r="237" spans="1:19" x14ac:dyDescent="0.3">
      <c r="A237">
        <v>236</v>
      </c>
      <c r="B237" t="s">
        <v>31</v>
      </c>
      <c r="C237" t="s">
        <v>34</v>
      </c>
      <c r="D237" t="s">
        <v>32</v>
      </c>
      <c r="E237" t="s">
        <v>15</v>
      </c>
      <c r="F237" t="s">
        <v>25</v>
      </c>
      <c r="G237" t="s">
        <v>35</v>
      </c>
      <c r="H237">
        <v>9</v>
      </c>
      <c r="I237" t="s">
        <v>177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34</v>
      </c>
      <c r="S237">
        <v>4</v>
      </c>
    </row>
    <row r="238" spans="1:19" x14ac:dyDescent="0.3">
      <c r="A238">
        <v>237</v>
      </c>
      <c r="B238" t="s">
        <v>33</v>
      </c>
      <c r="C238" t="s">
        <v>20</v>
      </c>
      <c r="D238" t="s">
        <v>44</v>
      </c>
      <c r="E238" t="s">
        <v>36</v>
      </c>
      <c r="F238" t="s">
        <v>30</v>
      </c>
      <c r="G238" t="s">
        <v>24</v>
      </c>
      <c r="H238">
        <v>12</v>
      </c>
      <c r="I238" t="s">
        <v>177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28</v>
      </c>
      <c r="S238">
        <v>5</v>
      </c>
    </row>
    <row r="239" spans="1:19" x14ac:dyDescent="0.3">
      <c r="A239">
        <v>238</v>
      </c>
      <c r="B239" t="s">
        <v>42</v>
      </c>
      <c r="C239" t="s">
        <v>20</v>
      </c>
      <c r="D239" t="s">
        <v>19</v>
      </c>
      <c r="E239" t="s">
        <v>43</v>
      </c>
      <c r="F239" t="s">
        <v>30</v>
      </c>
      <c r="G239" t="s">
        <v>17</v>
      </c>
      <c r="H239">
        <v>1</v>
      </c>
      <c r="I239" t="s">
        <v>176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21</v>
      </c>
      <c r="S239">
        <v>5</v>
      </c>
    </row>
    <row r="240" spans="1:19" x14ac:dyDescent="0.3">
      <c r="A240">
        <v>239</v>
      </c>
      <c r="B240" t="s">
        <v>16</v>
      </c>
      <c r="C240" t="s">
        <v>39</v>
      </c>
      <c r="D240" t="s">
        <v>26</v>
      </c>
      <c r="E240" t="s">
        <v>36</v>
      </c>
      <c r="F240" t="s">
        <v>18</v>
      </c>
      <c r="G240" t="s">
        <v>17</v>
      </c>
      <c r="H240">
        <v>2</v>
      </c>
      <c r="I240" t="s">
        <v>177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21</v>
      </c>
      <c r="S240">
        <v>3</v>
      </c>
    </row>
    <row r="241" spans="1:19" x14ac:dyDescent="0.3">
      <c r="A241">
        <v>240</v>
      </c>
      <c r="B241" t="s">
        <v>16</v>
      </c>
      <c r="C241" t="s">
        <v>34</v>
      </c>
      <c r="D241" t="s">
        <v>40</v>
      </c>
      <c r="E241" t="s">
        <v>41</v>
      </c>
      <c r="F241" t="s">
        <v>25</v>
      </c>
      <c r="G241" t="s">
        <v>17</v>
      </c>
      <c r="H241">
        <v>6</v>
      </c>
      <c r="I241" t="s">
        <v>177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21</v>
      </c>
      <c r="S241">
        <v>5</v>
      </c>
    </row>
    <row r="242" spans="1:19" x14ac:dyDescent="0.3">
      <c r="A242">
        <v>241</v>
      </c>
      <c r="B242" t="s">
        <v>23</v>
      </c>
      <c r="C242" t="s">
        <v>39</v>
      </c>
      <c r="D242" t="s">
        <v>40</v>
      </c>
      <c r="E242" t="s">
        <v>15</v>
      </c>
      <c r="F242" t="s">
        <v>30</v>
      </c>
      <c r="G242" t="s">
        <v>24</v>
      </c>
      <c r="H242">
        <v>5</v>
      </c>
      <c r="I242" t="s">
        <v>177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28</v>
      </c>
      <c r="S242">
        <v>8</v>
      </c>
    </row>
    <row r="243" spans="1:19" x14ac:dyDescent="0.3">
      <c r="A243">
        <v>242</v>
      </c>
      <c r="B243" t="s">
        <v>42</v>
      </c>
      <c r="C243" t="s">
        <v>20</v>
      </c>
      <c r="D243" t="s">
        <v>19</v>
      </c>
      <c r="E243" t="s">
        <v>36</v>
      </c>
      <c r="F243" t="s">
        <v>25</v>
      </c>
      <c r="G243" t="s">
        <v>24</v>
      </c>
      <c r="H243">
        <v>6</v>
      </c>
      <c r="I243" t="s">
        <v>178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28</v>
      </c>
      <c r="S243">
        <v>8</v>
      </c>
    </row>
    <row r="244" spans="1:19" x14ac:dyDescent="0.3">
      <c r="A244">
        <v>243</v>
      </c>
      <c r="B244" t="s">
        <v>33</v>
      </c>
      <c r="C244" t="s">
        <v>39</v>
      </c>
      <c r="D244" t="s">
        <v>32</v>
      </c>
      <c r="E244" t="s">
        <v>41</v>
      </c>
      <c r="F244" t="s">
        <v>30</v>
      </c>
      <c r="G244" t="s">
        <v>35</v>
      </c>
      <c r="H244">
        <v>10</v>
      </c>
      <c r="I244" t="s">
        <v>176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34</v>
      </c>
      <c r="S244">
        <v>4</v>
      </c>
    </row>
    <row r="245" spans="1:19" x14ac:dyDescent="0.3">
      <c r="A245">
        <v>244</v>
      </c>
      <c r="B245" t="s">
        <v>33</v>
      </c>
      <c r="C245" t="s">
        <v>27</v>
      </c>
      <c r="D245" t="s">
        <v>26</v>
      </c>
      <c r="E245" t="s">
        <v>15</v>
      </c>
      <c r="F245" t="s">
        <v>18</v>
      </c>
      <c r="G245" t="s">
        <v>35</v>
      </c>
      <c r="H245">
        <v>0</v>
      </c>
      <c r="I245" t="s">
        <v>177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21</v>
      </c>
      <c r="S245">
        <v>3</v>
      </c>
    </row>
    <row r="246" spans="1:19" x14ac:dyDescent="0.3">
      <c r="A246">
        <v>245</v>
      </c>
      <c r="B246" t="s">
        <v>42</v>
      </c>
      <c r="C246" t="s">
        <v>20</v>
      </c>
      <c r="D246" t="s">
        <v>32</v>
      </c>
      <c r="E246" t="s">
        <v>22</v>
      </c>
      <c r="F246" t="s">
        <v>18</v>
      </c>
      <c r="G246" t="s">
        <v>24</v>
      </c>
      <c r="H246">
        <v>2</v>
      </c>
      <c r="I246" t="s">
        <v>178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28</v>
      </c>
      <c r="S246">
        <v>5</v>
      </c>
    </row>
    <row r="247" spans="1:19" x14ac:dyDescent="0.3">
      <c r="A247">
        <v>246</v>
      </c>
      <c r="B247" t="s">
        <v>33</v>
      </c>
      <c r="C247" t="s">
        <v>27</v>
      </c>
      <c r="D247" t="s">
        <v>19</v>
      </c>
      <c r="E247" t="s">
        <v>22</v>
      </c>
      <c r="F247" t="s">
        <v>18</v>
      </c>
      <c r="G247" t="s">
        <v>24</v>
      </c>
      <c r="H247">
        <v>2</v>
      </c>
      <c r="I247" t="s">
        <v>178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28</v>
      </c>
      <c r="S247">
        <v>8</v>
      </c>
    </row>
    <row r="248" spans="1:19" x14ac:dyDescent="0.3">
      <c r="A248">
        <v>247</v>
      </c>
      <c r="B248" t="s">
        <v>33</v>
      </c>
      <c r="C248" t="s">
        <v>27</v>
      </c>
      <c r="D248" t="s">
        <v>38</v>
      </c>
      <c r="E248" t="s">
        <v>15</v>
      </c>
      <c r="F248" t="s">
        <v>18</v>
      </c>
      <c r="G248" t="s">
        <v>17</v>
      </c>
      <c r="H248">
        <v>12</v>
      </c>
      <c r="I248" t="s">
        <v>177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28</v>
      </c>
      <c r="S248">
        <v>9</v>
      </c>
    </row>
    <row r="249" spans="1:19" x14ac:dyDescent="0.3">
      <c r="A249">
        <v>248</v>
      </c>
      <c r="B249" t="s">
        <v>23</v>
      </c>
      <c r="C249" t="s">
        <v>39</v>
      </c>
      <c r="D249" t="s">
        <v>38</v>
      </c>
      <c r="E249" t="s">
        <v>45</v>
      </c>
      <c r="F249" t="s">
        <v>25</v>
      </c>
      <c r="G249" t="s">
        <v>24</v>
      </c>
      <c r="H249">
        <v>14</v>
      </c>
      <c r="I249" t="s">
        <v>176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34</v>
      </c>
      <c r="S249">
        <v>2</v>
      </c>
    </row>
    <row r="250" spans="1:19" x14ac:dyDescent="0.3">
      <c r="A250">
        <v>249</v>
      </c>
      <c r="B250" t="s">
        <v>42</v>
      </c>
      <c r="C250" t="s">
        <v>27</v>
      </c>
      <c r="D250" t="s">
        <v>32</v>
      </c>
      <c r="E250" t="s">
        <v>41</v>
      </c>
      <c r="F250" t="s">
        <v>30</v>
      </c>
      <c r="G250" t="s">
        <v>24</v>
      </c>
      <c r="H250">
        <v>11</v>
      </c>
      <c r="I250" t="s">
        <v>176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28</v>
      </c>
      <c r="S250">
        <v>8</v>
      </c>
    </row>
    <row r="251" spans="1:19" x14ac:dyDescent="0.3">
      <c r="A251">
        <v>250</v>
      </c>
      <c r="B251" t="s">
        <v>37</v>
      </c>
      <c r="C251" t="s">
        <v>27</v>
      </c>
      <c r="D251" t="s">
        <v>40</v>
      </c>
      <c r="E251" t="s">
        <v>22</v>
      </c>
      <c r="F251" t="s">
        <v>30</v>
      </c>
      <c r="G251" t="s">
        <v>17</v>
      </c>
      <c r="H251">
        <v>12</v>
      </c>
      <c r="I251" t="s">
        <v>176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28</v>
      </c>
      <c r="S251">
        <v>9</v>
      </c>
    </row>
    <row r="252" spans="1:19" x14ac:dyDescent="0.3">
      <c r="A252">
        <v>251</v>
      </c>
      <c r="B252" t="s">
        <v>31</v>
      </c>
      <c r="C252" t="s">
        <v>39</v>
      </c>
      <c r="D252" t="s">
        <v>44</v>
      </c>
      <c r="E252" t="s">
        <v>36</v>
      </c>
      <c r="F252" t="s">
        <v>18</v>
      </c>
      <c r="G252" t="s">
        <v>35</v>
      </c>
      <c r="H252">
        <v>14</v>
      </c>
      <c r="I252" t="s">
        <v>176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34</v>
      </c>
      <c r="S252">
        <v>4</v>
      </c>
    </row>
    <row r="253" spans="1:19" x14ac:dyDescent="0.3">
      <c r="A253">
        <v>252</v>
      </c>
      <c r="B253" t="s">
        <v>16</v>
      </c>
      <c r="C253" t="s">
        <v>27</v>
      </c>
      <c r="D253" t="s">
        <v>32</v>
      </c>
      <c r="E253" t="s">
        <v>22</v>
      </c>
      <c r="F253" t="s">
        <v>25</v>
      </c>
      <c r="G253" t="s">
        <v>24</v>
      </c>
      <c r="H253">
        <v>7</v>
      </c>
      <c r="I253" t="s">
        <v>177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28</v>
      </c>
      <c r="S253">
        <v>7</v>
      </c>
    </row>
    <row r="254" spans="1:19" x14ac:dyDescent="0.3">
      <c r="A254">
        <v>253</v>
      </c>
      <c r="B254" t="s">
        <v>42</v>
      </c>
      <c r="C254" t="s">
        <v>34</v>
      </c>
      <c r="D254" t="s">
        <v>32</v>
      </c>
      <c r="E254" t="s">
        <v>45</v>
      </c>
      <c r="F254" t="s">
        <v>30</v>
      </c>
      <c r="G254" t="s">
        <v>17</v>
      </c>
      <c r="H254">
        <v>11</v>
      </c>
      <c r="I254" t="s">
        <v>177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34</v>
      </c>
      <c r="S254">
        <v>2</v>
      </c>
    </row>
    <row r="255" spans="1:19" x14ac:dyDescent="0.3">
      <c r="A255">
        <v>254</v>
      </c>
      <c r="B255" t="s">
        <v>33</v>
      </c>
      <c r="C255" t="s">
        <v>39</v>
      </c>
      <c r="D255" t="s">
        <v>32</v>
      </c>
      <c r="E255" t="s">
        <v>41</v>
      </c>
      <c r="F255" t="s">
        <v>25</v>
      </c>
      <c r="G255" t="s">
        <v>35</v>
      </c>
      <c r="H255">
        <v>12</v>
      </c>
      <c r="I255" t="s">
        <v>177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34</v>
      </c>
      <c r="S255">
        <v>3</v>
      </c>
    </row>
    <row r="256" spans="1:19" x14ac:dyDescent="0.3">
      <c r="A256">
        <v>255</v>
      </c>
      <c r="B256" t="s">
        <v>16</v>
      </c>
      <c r="C256" t="s">
        <v>27</v>
      </c>
      <c r="D256" t="s">
        <v>26</v>
      </c>
      <c r="E256" t="s">
        <v>45</v>
      </c>
      <c r="F256" t="s">
        <v>30</v>
      </c>
      <c r="G256" t="s">
        <v>17</v>
      </c>
      <c r="H256">
        <v>2</v>
      </c>
      <c r="I256" t="s">
        <v>177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28</v>
      </c>
      <c r="S256">
        <v>3</v>
      </c>
    </row>
    <row r="257" spans="1:19" x14ac:dyDescent="0.3">
      <c r="A257">
        <v>256</v>
      </c>
      <c r="B257" t="s">
        <v>33</v>
      </c>
      <c r="C257" t="s">
        <v>27</v>
      </c>
      <c r="D257" t="s">
        <v>19</v>
      </c>
      <c r="E257" t="s">
        <v>41</v>
      </c>
      <c r="F257" t="s">
        <v>30</v>
      </c>
      <c r="G257" t="s">
        <v>24</v>
      </c>
      <c r="H257">
        <v>6</v>
      </c>
      <c r="I257" t="s">
        <v>178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21</v>
      </c>
      <c r="S257">
        <v>1</v>
      </c>
    </row>
    <row r="258" spans="1:19" x14ac:dyDescent="0.3">
      <c r="A258">
        <v>257</v>
      </c>
      <c r="B258" t="s">
        <v>33</v>
      </c>
      <c r="C258" t="s">
        <v>27</v>
      </c>
      <c r="D258" t="s">
        <v>38</v>
      </c>
      <c r="E258" t="s">
        <v>22</v>
      </c>
      <c r="F258" t="s">
        <v>18</v>
      </c>
      <c r="G258" t="s">
        <v>35</v>
      </c>
      <c r="H258">
        <v>2</v>
      </c>
      <c r="I258" t="s">
        <v>178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21</v>
      </c>
      <c r="S258">
        <v>6</v>
      </c>
    </row>
    <row r="259" spans="1:19" x14ac:dyDescent="0.3">
      <c r="A259">
        <v>258</v>
      </c>
      <c r="B259" t="s">
        <v>33</v>
      </c>
      <c r="C259" t="s">
        <v>39</v>
      </c>
      <c r="D259" t="s">
        <v>32</v>
      </c>
      <c r="E259" t="s">
        <v>22</v>
      </c>
      <c r="F259" t="s">
        <v>30</v>
      </c>
      <c r="G259" t="s">
        <v>35</v>
      </c>
      <c r="H259">
        <v>8</v>
      </c>
      <c r="I259" t="s">
        <v>178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34</v>
      </c>
      <c r="S259">
        <v>2</v>
      </c>
    </row>
    <row r="260" spans="1:19" x14ac:dyDescent="0.3">
      <c r="A260">
        <v>259</v>
      </c>
      <c r="B260" t="s">
        <v>42</v>
      </c>
      <c r="C260" t="s">
        <v>27</v>
      </c>
      <c r="D260" t="s">
        <v>40</v>
      </c>
      <c r="E260" t="s">
        <v>41</v>
      </c>
      <c r="F260" t="s">
        <v>18</v>
      </c>
      <c r="G260" t="s">
        <v>17</v>
      </c>
      <c r="H260">
        <v>12</v>
      </c>
      <c r="I260" t="s">
        <v>177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28</v>
      </c>
      <c r="S260">
        <v>4</v>
      </c>
    </row>
    <row r="261" spans="1:19" x14ac:dyDescent="0.3">
      <c r="A261">
        <v>260</v>
      </c>
      <c r="B261" t="s">
        <v>16</v>
      </c>
      <c r="C261" t="s">
        <v>27</v>
      </c>
      <c r="D261" t="s">
        <v>44</v>
      </c>
      <c r="E261" t="s">
        <v>29</v>
      </c>
      <c r="F261" t="s">
        <v>25</v>
      </c>
      <c r="G261" t="s">
        <v>24</v>
      </c>
      <c r="H261">
        <v>3</v>
      </c>
      <c r="I261" t="s">
        <v>177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28</v>
      </c>
      <c r="S261">
        <v>9</v>
      </c>
    </row>
    <row r="262" spans="1:19" x14ac:dyDescent="0.3">
      <c r="A262">
        <v>261</v>
      </c>
      <c r="B262" t="s">
        <v>31</v>
      </c>
      <c r="C262" t="s">
        <v>27</v>
      </c>
      <c r="D262" t="s">
        <v>44</v>
      </c>
      <c r="E262" t="s">
        <v>45</v>
      </c>
      <c r="F262" t="s">
        <v>25</v>
      </c>
      <c r="G262" t="s">
        <v>35</v>
      </c>
      <c r="H262">
        <v>5</v>
      </c>
      <c r="I262" t="s">
        <v>177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21</v>
      </c>
      <c r="S262">
        <v>3</v>
      </c>
    </row>
    <row r="263" spans="1:19" x14ac:dyDescent="0.3">
      <c r="A263">
        <v>262</v>
      </c>
      <c r="B263" t="s">
        <v>42</v>
      </c>
      <c r="C263" t="s">
        <v>20</v>
      </c>
      <c r="D263" t="s">
        <v>26</v>
      </c>
      <c r="E263" t="s">
        <v>22</v>
      </c>
      <c r="F263" t="s">
        <v>18</v>
      </c>
      <c r="G263" t="s">
        <v>17</v>
      </c>
      <c r="H263">
        <v>3</v>
      </c>
      <c r="I263" t="s">
        <v>177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28</v>
      </c>
      <c r="S263">
        <v>4</v>
      </c>
    </row>
    <row r="264" spans="1:19" x14ac:dyDescent="0.3">
      <c r="A264">
        <v>263</v>
      </c>
      <c r="B264" t="s">
        <v>33</v>
      </c>
      <c r="C264" t="s">
        <v>27</v>
      </c>
      <c r="D264" t="s">
        <v>26</v>
      </c>
      <c r="E264" t="s">
        <v>45</v>
      </c>
      <c r="F264" t="s">
        <v>30</v>
      </c>
      <c r="G264" t="s">
        <v>24</v>
      </c>
      <c r="H264">
        <v>9</v>
      </c>
      <c r="I264" t="s">
        <v>177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34</v>
      </c>
      <c r="S264">
        <v>5</v>
      </c>
    </row>
    <row r="265" spans="1:19" x14ac:dyDescent="0.3">
      <c r="A265">
        <v>264</v>
      </c>
      <c r="B265" t="s">
        <v>33</v>
      </c>
      <c r="C265" t="s">
        <v>39</v>
      </c>
      <c r="D265" t="s">
        <v>32</v>
      </c>
      <c r="E265" t="s">
        <v>43</v>
      </c>
      <c r="F265" t="s">
        <v>18</v>
      </c>
      <c r="G265" t="s">
        <v>24</v>
      </c>
      <c r="H265">
        <v>4</v>
      </c>
      <c r="I265" t="s">
        <v>178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21</v>
      </c>
      <c r="S265">
        <v>3</v>
      </c>
    </row>
    <row r="266" spans="1:19" x14ac:dyDescent="0.3">
      <c r="A266">
        <v>265</v>
      </c>
      <c r="B266" t="s">
        <v>33</v>
      </c>
      <c r="C266" t="s">
        <v>27</v>
      </c>
      <c r="D266" t="s">
        <v>44</v>
      </c>
      <c r="E266" t="s">
        <v>22</v>
      </c>
      <c r="F266" t="s">
        <v>30</v>
      </c>
      <c r="G266" t="s">
        <v>17</v>
      </c>
      <c r="H266">
        <v>8</v>
      </c>
      <c r="I266" t="s">
        <v>177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28</v>
      </c>
      <c r="S266">
        <v>7</v>
      </c>
    </row>
    <row r="267" spans="1:19" x14ac:dyDescent="0.3">
      <c r="A267">
        <v>266</v>
      </c>
      <c r="B267" t="s">
        <v>33</v>
      </c>
      <c r="C267" t="s">
        <v>39</v>
      </c>
      <c r="D267" t="s">
        <v>44</v>
      </c>
      <c r="E267" t="s">
        <v>29</v>
      </c>
      <c r="F267" t="s">
        <v>25</v>
      </c>
      <c r="G267" t="s">
        <v>17</v>
      </c>
      <c r="H267">
        <v>11</v>
      </c>
      <c r="I267" t="s">
        <v>178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28</v>
      </c>
      <c r="S267">
        <v>7</v>
      </c>
    </row>
    <row r="268" spans="1:19" x14ac:dyDescent="0.3">
      <c r="A268">
        <v>267</v>
      </c>
      <c r="B268" t="s">
        <v>37</v>
      </c>
      <c r="C268" t="s">
        <v>20</v>
      </c>
      <c r="D268" t="s">
        <v>19</v>
      </c>
      <c r="E268" t="s">
        <v>36</v>
      </c>
      <c r="F268" t="s">
        <v>18</v>
      </c>
      <c r="G268" t="s">
        <v>35</v>
      </c>
      <c r="H268">
        <v>14</v>
      </c>
      <c r="I268" t="s">
        <v>178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34</v>
      </c>
      <c r="S268">
        <v>4</v>
      </c>
    </row>
    <row r="269" spans="1:19" x14ac:dyDescent="0.3">
      <c r="A269">
        <v>268</v>
      </c>
      <c r="B269" t="s">
        <v>33</v>
      </c>
      <c r="C269" t="s">
        <v>39</v>
      </c>
      <c r="D269" t="s">
        <v>38</v>
      </c>
      <c r="E269" t="s">
        <v>22</v>
      </c>
      <c r="F269" t="s">
        <v>25</v>
      </c>
      <c r="G269" t="s">
        <v>24</v>
      </c>
      <c r="H269">
        <v>1</v>
      </c>
      <c r="I269" t="s">
        <v>177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28</v>
      </c>
      <c r="S269">
        <v>8</v>
      </c>
    </row>
    <row r="270" spans="1:19" x14ac:dyDescent="0.3">
      <c r="A270">
        <v>269</v>
      </c>
      <c r="B270" t="s">
        <v>42</v>
      </c>
      <c r="C270" t="s">
        <v>39</v>
      </c>
      <c r="D270" t="s">
        <v>32</v>
      </c>
      <c r="E270" t="s">
        <v>43</v>
      </c>
      <c r="F270" t="s">
        <v>18</v>
      </c>
      <c r="G270" t="s">
        <v>24</v>
      </c>
      <c r="H270">
        <v>13</v>
      </c>
      <c r="I270" t="s">
        <v>177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28</v>
      </c>
      <c r="S270">
        <v>2</v>
      </c>
    </row>
    <row r="271" spans="1:19" x14ac:dyDescent="0.3">
      <c r="A271">
        <v>270</v>
      </c>
      <c r="B271" t="s">
        <v>42</v>
      </c>
      <c r="C271" t="s">
        <v>20</v>
      </c>
      <c r="D271" t="s">
        <v>26</v>
      </c>
      <c r="E271" t="s">
        <v>15</v>
      </c>
      <c r="F271" t="s">
        <v>30</v>
      </c>
      <c r="G271" t="s">
        <v>35</v>
      </c>
      <c r="H271">
        <v>10</v>
      </c>
      <c r="I271" t="s">
        <v>177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34</v>
      </c>
      <c r="S271">
        <v>6</v>
      </c>
    </row>
    <row r="272" spans="1:19" x14ac:dyDescent="0.3">
      <c r="A272">
        <v>271</v>
      </c>
      <c r="B272" t="s">
        <v>23</v>
      </c>
      <c r="C272" t="s">
        <v>34</v>
      </c>
      <c r="D272" t="s">
        <v>38</v>
      </c>
      <c r="E272" t="s">
        <v>29</v>
      </c>
      <c r="F272" t="s">
        <v>30</v>
      </c>
      <c r="G272" t="s">
        <v>35</v>
      </c>
      <c r="H272">
        <v>1</v>
      </c>
      <c r="I272" t="s">
        <v>177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21</v>
      </c>
      <c r="S272">
        <v>2</v>
      </c>
    </row>
    <row r="273" spans="1:19" x14ac:dyDescent="0.3">
      <c r="A273">
        <v>272</v>
      </c>
      <c r="B273" t="s">
        <v>31</v>
      </c>
      <c r="C273" t="s">
        <v>39</v>
      </c>
      <c r="D273" t="s">
        <v>44</v>
      </c>
      <c r="E273" t="s">
        <v>45</v>
      </c>
      <c r="F273" t="s">
        <v>18</v>
      </c>
      <c r="G273" t="s">
        <v>17</v>
      </c>
      <c r="H273">
        <v>4</v>
      </c>
      <c r="I273" t="s">
        <v>178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28</v>
      </c>
      <c r="S273">
        <v>8</v>
      </c>
    </row>
    <row r="274" spans="1:19" x14ac:dyDescent="0.3">
      <c r="A274">
        <v>273</v>
      </c>
      <c r="B274" t="s">
        <v>42</v>
      </c>
      <c r="C274" t="s">
        <v>20</v>
      </c>
      <c r="D274" t="s">
        <v>19</v>
      </c>
      <c r="E274" t="s">
        <v>43</v>
      </c>
      <c r="F274" t="s">
        <v>18</v>
      </c>
      <c r="G274" t="s">
        <v>17</v>
      </c>
      <c r="H274">
        <v>5</v>
      </c>
      <c r="I274" t="s">
        <v>176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21</v>
      </c>
      <c r="S274">
        <v>4</v>
      </c>
    </row>
    <row r="275" spans="1:19" x14ac:dyDescent="0.3">
      <c r="A275">
        <v>274</v>
      </c>
      <c r="B275" t="s">
        <v>23</v>
      </c>
      <c r="C275" t="s">
        <v>39</v>
      </c>
      <c r="D275" t="s">
        <v>19</v>
      </c>
      <c r="E275" t="s">
        <v>15</v>
      </c>
      <c r="F275" t="s">
        <v>25</v>
      </c>
      <c r="G275" t="s">
        <v>24</v>
      </c>
      <c r="H275">
        <v>7</v>
      </c>
      <c r="I275" t="s">
        <v>178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28</v>
      </c>
      <c r="S275">
        <v>9</v>
      </c>
    </row>
    <row r="276" spans="1:19" x14ac:dyDescent="0.3">
      <c r="A276">
        <v>275</v>
      </c>
      <c r="B276" t="s">
        <v>31</v>
      </c>
      <c r="C276" t="s">
        <v>20</v>
      </c>
      <c r="D276" t="s">
        <v>32</v>
      </c>
      <c r="E276" t="s">
        <v>29</v>
      </c>
      <c r="F276" t="s">
        <v>18</v>
      </c>
      <c r="G276" t="s">
        <v>24</v>
      </c>
      <c r="H276">
        <v>10</v>
      </c>
      <c r="I276" t="s">
        <v>178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28</v>
      </c>
      <c r="S276">
        <v>7</v>
      </c>
    </row>
    <row r="277" spans="1:19" x14ac:dyDescent="0.3">
      <c r="A277">
        <v>276</v>
      </c>
      <c r="B277" t="s">
        <v>16</v>
      </c>
      <c r="C277" t="s">
        <v>20</v>
      </c>
      <c r="D277" t="s">
        <v>40</v>
      </c>
      <c r="E277" t="s">
        <v>36</v>
      </c>
      <c r="F277" t="s">
        <v>30</v>
      </c>
      <c r="G277" t="s">
        <v>35</v>
      </c>
      <c r="H277">
        <v>10</v>
      </c>
      <c r="I277" t="s">
        <v>178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34</v>
      </c>
      <c r="S277">
        <v>4</v>
      </c>
    </row>
    <row r="278" spans="1:19" x14ac:dyDescent="0.3">
      <c r="A278">
        <v>277</v>
      </c>
      <c r="B278" t="s">
        <v>37</v>
      </c>
      <c r="C278" t="s">
        <v>34</v>
      </c>
      <c r="D278" t="s">
        <v>26</v>
      </c>
      <c r="E278" t="s">
        <v>41</v>
      </c>
      <c r="F278" t="s">
        <v>25</v>
      </c>
      <c r="G278" t="s">
        <v>35</v>
      </c>
      <c r="H278">
        <v>9</v>
      </c>
      <c r="I278" t="s">
        <v>176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28</v>
      </c>
      <c r="S278">
        <v>9</v>
      </c>
    </row>
    <row r="279" spans="1:19" x14ac:dyDescent="0.3">
      <c r="A279">
        <v>278</v>
      </c>
      <c r="B279" t="s">
        <v>33</v>
      </c>
      <c r="C279" t="s">
        <v>20</v>
      </c>
      <c r="D279" t="s">
        <v>40</v>
      </c>
      <c r="E279" t="s">
        <v>45</v>
      </c>
      <c r="F279" t="s">
        <v>18</v>
      </c>
      <c r="G279" t="s">
        <v>35</v>
      </c>
      <c r="H279">
        <v>3</v>
      </c>
      <c r="I279" t="s">
        <v>177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21</v>
      </c>
      <c r="S279">
        <v>5</v>
      </c>
    </row>
    <row r="280" spans="1:19" x14ac:dyDescent="0.3">
      <c r="A280">
        <v>279</v>
      </c>
      <c r="B280" t="s">
        <v>37</v>
      </c>
      <c r="C280" t="s">
        <v>39</v>
      </c>
      <c r="D280" t="s">
        <v>44</v>
      </c>
      <c r="E280" t="s">
        <v>29</v>
      </c>
      <c r="F280" t="s">
        <v>30</v>
      </c>
      <c r="G280" t="s">
        <v>17</v>
      </c>
      <c r="H280">
        <v>6</v>
      </c>
      <c r="I280" t="s">
        <v>178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21</v>
      </c>
      <c r="S280">
        <v>4</v>
      </c>
    </row>
    <row r="281" spans="1:19" x14ac:dyDescent="0.3">
      <c r="A281">
        <v>280</v>
      </c>
      <c r="B281" t="s">
        <v>23</v>
      </c>
      <c r="C281" t="s">
        <v>27</v>
      </c>
      <c r="D281" t="s">
        <v>44</v>
      </c>
      <c r="E281" t="s">
        <v>15</v>
      </c>
      <c r="F281" t="s">
        <v>18</v>
      </c>
      <c r="G281" t="s">
        <v>17</v>
      </c>
      <c r="H281">
        <v>13</v>
      </c>
      <c r="I281" t="s">
        <v>178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34</v>
      </c>
      <c r="S281">
        <v>3</v>
      </c>
    </row>
    <row r="282" spans="1:19" x14ac:dyDescent="0.3">
      <c r="A282">
        <v>281</v>
      </c>
      <c r="B282" t="s">
        <v>37</v>
      </c>
      <c r="C282" t="s">
        <v>27</v>
      </c>
      <c r="D282" t="s">
        <v>44</v>
      </c>
      <c r="E282" t="s">
        <v>29</v>
      </c>
      <c r="F282" t="s">
        <v>25</v>
      </c>
      <c r="G282" t="s">
        <v>35</v>
      </c>
      <c r="H282">
        <v>3</v>
      </c>
      <c r="I282" t="s">
        <v>176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21</v>
      </c>
      <c r="S282">
        <v>5</v>
      </c>
    </row>
    <row r="283" spans="1:19" x14ac:dyDescent="0.3">
      <c r="A283">
        <v>282</v>
      </c>
      <c r="B283" t="s">
        <v>31</v>
      </c>
      <c r="C283" t="s">
        <v>20</v>
      </c>
      <c r="D283" t="s">
        <v>40</v>
      </c>
      <c r="E283" t="s">
        <v>15</v>
      </c>
      <c r="F283" t="s">
        <v>25</v>
      </c>
      <c r="G283" t="s">
        <v>35</v>
      </c>
      <c r="H283">
        <v>12</v>
      </c>
      <c r="I283" t="s">
        <v>177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28</v>
      </c>
      <c r="S283">
        <v>9</v>
      </c>
    </row>
    <row r="284" spans="1:19" x14ac:dyDescent="0.3">
      <c r="A284">
        <v>283</v>
      </c>
      <c r="B284" t="s">
        <v>42</v>
      </c>
      <c r="C284" t="s">
        <v>20</v>
      </c>
      <c r="D284" t="s">
        <v>44</v>
      </c>
      <c r="E284" t="s">
        <v>29</v>
      </c>
      <c r="F284" t="s">
        <v>30</v>
      </c>
      <c r="G284" t="s">
        <v>17</v>
      </c>
      <c r="H284">
        <v>14</v>
      </c>
      <c r="I284" t="s">
        <v>176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28</v>
      </c>
      <c r="S284">
        <v>4</v>
      </c>
    </row>
    <row r="285" spans="1:19" x14ac:dyDescent="0.3">
      <c r="A285">
        <v>284</v>
      </c>
      <c r="B285" t="s">
        <v>23</v>
      </c>
      <c r="C285" t="s">
        <v>34</v>
      </c>
      <c r="D285" t="s">
        <v>40</v>
      </c>
      <c r="E285" t="s">
        <v>22</v>
      </c>
      <c r="F285" t="s">
        <v>18</v>
      </c>
      <c r="G285" t="s">
        <v>35</v>
      </c>
      <c r="H285">
        <v>2</v>
      </c>
      <c r="I285" t="s">
        <v>178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28</v>
      </c>
      <c r="S285">
        <v>6</v>
      </c>
    </row>
    <row r="286" spans="1:19" x14ac:dyDescent="0.3">
      <c r="A286">
        <v>285</v>
      </c>
      <c r="B286" t="s">
        <v>31</v>
      </c>
      <c r="C286" t="s">
        <v>34</v>
      </c>
      <c r="D286" t="s">
        <v>44</v>
      </c>
      <c r="E286" t="s">
        <v>41</v>
      </c>
      <c r="F286" t="s">
        <v>30</v>
      </c>
      <c r="G286" t="s">
        <v>17</v>
      </c>
      <c r="H286">
        <v>9</v>
      </c>
      <c r="I286" t="s">
        <v>178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28</v>
      </c>
      <c r="S286">
        <v>9</v>
      </c>
    </row>
    <row r="287" spans="1:19" x14ac:dyDescent="0.3">
      <c r="A287">
        <v>286</v>
      </c>
      <c r="B287" t="s">
        <v>42</v>
      </c>
      <c r="C287" t="s">
        <v>20</v>
      </c>
      <c r="D287" t="s">
        <v>38</v>
      </c>
      <c r="E287" t="s">
        <v>29</v>
      </c>
      <c r="F287" t="s">
        <v>30</v>
      </c>
      <c r="G287" t="s">
        <v>35</v>
      </c>
      <c r="H287">
        <v>4</v>
      </c>
      <c r="I287" t="s">
        <v>178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28</v>
      </c>
      <c r="S287">
        <v>9</v>
      </c>
    </row>
    <row r="288" spans="1:19" x14ac:dyDescent="0.3">
      <c r="A288">
        <v>287</v>
      </c>
      <c r="B288" t="s">
        <v>33</v>
      </c>
      <c r="C288" t="s">
        <v>39</v>
      </c>
      <c r="D288" t="s">
        <v>32</v>
      </c>
      <c r="E288" t="s">
        <v>43</v>
      </c>
      <c r="F288" t="s">
        <v>30</v>
      </c>
      <c r="G288" t="s">
        <v>17</v>
      </c>
      <c r="H288">
        <v>0</v>
      </c>
      <c r="I288" t="s">
        <v>176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28</v>
      </c>
      <c r="S288">
        <v>9</v>
      </c>
    </row>
    <row r="289" spans="1:19" x14ac:dyDescent="0.3">
      <c r="A289">
        <v>288</v>
      </c>
      <c r="B289" t="s">
        <v>33</v>
      </c>
      <c r="C289" t="s">
        <v>20</v>
      </c>
      <c r="D289" t="s">
        <v>38</v>
      </c>
      <c r="E289" t="s">
        <v>15</v>
      </c>
      <c r="F289" t="s">
        <v>25</v>
      </c>
      <c r="G289" t="s">
        <v>24</v>
      </c>
      <c r="H289">
        <v>2</v>
      </c>
      <c r="I289" t="s">
        <v>177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28</v>
      </c>
      <c r="S289">
        <v>7</v>
      </c>
    </row>
    <row r="290" spans="1:19" x14ac:dyDescent="0.3">
      <c r="A290">
        <v>289</v>
      </c>
      <c r="B290" t="s">
        <v>37</v>
      </c>
      <c r="C290" t="s">
        <v>34</v>
      </c>
      <c r="D290" t="s">
        <v>26</v>
      </c>
      <c r="E290" t="s">
        <v>29</v>
      </c>
      <c r="F290" t="s">
        <v>25</v>
      </c>
      <c r="G290" t="s">
        <v>35</v>
      </c>
      <c r="H290">
        <v>10</v>
      </c>
      <c r="I290" t="s">
        <v>178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28</v>
      </c>
      <c r="S290">
        <v>1</v>
      </c>
    </row>
    <row r="291" spans="1:19" x14ac:dyDescent="0.3">
      <c r="A291">
        <v>290</v>
      </c>
      <c r="B291" t="s">
        <v>16</v>
      </c>
      <c r="C291" t="s">
        <v>27</v>
      </c>
      <c r="D291" t="s">
        <v>19</v>
      </c>
      <c r="E291" t="s">
        <v>15</v>
      </c>
      <c r="F291" t="s">
        <v>30</v>
      </c>
      <c r="G291" t="s">
        <v>24</v>
      </c>
      <c r="H291">
        <v>0</v>
      </c>
      <c r="I291" t="s">
        <v>177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21</v>
      </c>
      <c r="S291">
        <v>5</v>
      </c>
    </row>
    <row r="292" spans="1:19" x14ac:dyDescent="0.3">
      <c r="A292">
        <v>291</v>
      </c>
      <c r="B292" t="s">
        <v>42</v>
      </c>
      <c r="C292" t="s">
        <v>39</v>
      </c>
      <c r="D292" t="s">
        <v>19</v>
      </c>
      <c r="E292" t="s">
        <v>29</v>
      </c>
      <c r="F292" t="s">
        <v>30</v>
      </c>
      <c r="G292" t="s">
        <v>17</v>
      </c>
      <c r="H292">
        <v>8</v>
      </c>
      <c r="I292" t="s">
        <v>176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28</v>
      </c>
      <c r="S292">
        <v>2</v>
      </c>
    </row>
    <row r="293" spans="1:19" x14ac:dyDescent="0.3">
      <c r="A293">
        <v>292</v>
      </c>
      <c r="B293" t="s">
        <v>31</v>
      </c>
      <c r="C293" t="s">
        <v>27</v>
      </c>
      <c r="D293" t="s">
        <v>40</v>
      </c>
      <c r="E293" t="s">
        <v>43</v>
      </c>
      <c r="F293" t="s">
        <v>30</v>
      </c>
      <c r="G293" t="s">
        <v>24</v>
      </c>
      <c r="H293">
        <v>2</v>
      </c>
      <c r="I293" t="s">
        <v>178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28</v>
      </c>
      <c r="S293">
        <v>1</v>
      </c>
    </row>
    <row r="294" spans="1:19" x14ac:dyDescent="0.3">
      <c r="A294">
        <v>293</v>
      </c>
      <c r="B294" t="s">
        <v>31</v>
      </c>
      <c r="C294" t="s">
        <v>39</v>
      </c>
      <c r="D294" t="s">
        <v>44</v>
      </c>
      <c r="E294" t="s">
        <v>36</v>
      </c>
      <c r="F294" t="s">
        <v>18</v>
      </c>
      <c r="G294" t="s">
        <v>24</v>
      </c>
      <c r="H294">
        <v>4</v>
      </c>
      <c r="I294" t="s">
        <v>177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28</v>
      </c>
      <c r="S294">
        <v>8</v>
      </c>
    </row>
    <row r="295" spans="1:19" x14ac:dyDescent="0.3">
      <c r="A295">
        <v>294</v>
      </c>
      <c r="B295" t="s">
        <v>37</v>
      </c>
      <c r="C295" t="s">
        <v>34</v>
      </c>
      <c r="D295" t="s">
        <v>44</v>
      </c>
      <c r="E295" t="s">
        <v>36</v>
      </c>
      <c r="F295" t="s">
        <v>25</v>
      </c>
      <c r="G295" t="s">
        <v>24</v>
      </c>
      <c r="H295">
        <v>6</v>
      </c>
      <c r="I295" t="s">
        <v>178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28</v>
      </c>
      <c r="S295">
        <v>7</v>
      </c>
    </row>
    <row r="296" spans="1:19" x14ac:dyDescent="0.3">
      <c r="A296">
        <v>295</v>
      </c>
      <c r="B296" t="s">
        <v>42</v>
      </c>
      <c r="C296" t="s">
        <v>20</v>
      </c>
      <c r="D296" t="s">
        <v>26</v>
      </c>
      <c r="E296" t="s">
        <v>15</v>
      </c>
      <c r="F296" t="s">
        <v>25</v>
      </c>
      <c r="G296" t="s">
        <v>17</v>
      </c>
      <c r="H296">
        <v>8</v>
      </c>
      <c r="I296" t="s">
        <v>176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28</v>
      </c>
      <c r="S296">
        <v>1</v>
      </c>
    </row>
    <row r="297" spans="1:19" x14ac:dyDescent="0.3">
      <c r="A297">
        <v>296</v>
      </c>
      <c r="B297" t="s">
        <v>16</v>
      </c>
      <c r="C297" t="s">
        <v>34</v>
      </c>
      <c r="D297" t="s">
        <v>38</v>
      </c>
      <c r="E297" t="s">
        <v>15</v>
      </c>
      <c r="F297" t="s">
        <v>25</v>
      </c>
      <c r="G297" t="s">
        <v>24</v>
      </c>
      <c r="H297">
        <v>0</v>
      </c>
      <c r="I297" t="s">
        <v>177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21</v>
      </c>
      <c r="S297">
        <v>3</v>
      </c>
    </row>
    <row r="298" spans="1:19" x14ac:dyDescent="0.3">
      <c r="A298">
        <v>297</v>
      </c>
      <c r="B298" t="s">
        <v>23</v>
      </c>
      <c r="C298" t="s">
        <v>27</v>
      </c>
      <c r="D298" t="s">
        <v>32</v>
      </c>
      <c r="E298" t="s">
        <v>22</v>
      </c>
      <c r="F298" t="s">
        <v>25</v>
      </c>
      <c r="G298" t="s">
        <v>24</v>
      </c>
      <c r="H298">
        <v>6</v>
      </c>
      <c r="I298" t="s">
        <v>178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21</v>
      </c>
      <c r="S298">
        <v>4</v>
      </c>
    </row>
    <row r="299" spans="1:19" x14ac:dyDescent="0.3">
      <c r="A299">
        <v>298</v>
      </c>
      <c r="B299" t="s">
        <v>16</v>
      </c>
      <c r="C299" t="s">
        <v>39</v>
      </c>
      <c r="D299" t="s">
        <v>26</v>
      </c>
      <c r="E299" t="s">
        <v>36</v>
      </c>
      <c r="F299" t="s">
        <v>30</v>
      </c>
      <c r="G299" t="s">
        <v>24</v>
      </c>
      <c r="H299">
        <v>4</v>
      </c>
      <c r="I299" t="s">
        <v>176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28</v>
      </c>
      <c r="S299">
        <v>9</v>
      </c>
    </row>
    <row r="300" spans="1:19" x14ac:dyDescent="0.3">
      <c r="A300">
        <v>299</v>
      </c>
      <c r="B300" t="s">
        <v>37</v>
      </c>
      <c r="C300" t="s">
        <v>27</v>
      </c>
      <c r="D300" t="s">
        <v>19</v>
      </c>
      <c r="E300" t="s">
        <v>29</v>
      </c>
      <c r="F300" t="s">
        <v>25</v>
      </c>
      <c r="G300" t="s">
        <v>35</v>
      </c>
      <c r="H300">
        <v>2</v>
      </c>
      <c r="I300" t="s">
        <v>177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21</v>
      </c>
      <c r="S300">
        <v>6</v>
      </c>
    </row>
    <row r="301" spans="1:19" x14ac:dyDescent="0.3">
      <c r="A301">
        <v>300</v>
      </c>
      <c r="B301" t="s">
        <v>42</v>
      </c>
      <c r="C301" t="s">
        <v>27</v>
      </c>
      <c r="D301" t="s">
        <v>32</v>
      </c>
      <c r="E301" t="s">
        <v>22</v>
      </c>
      <c r="F301" t="s">
        <v>18</v>
      </c>
      <c r="G301" t="s">
        <v>35</v>
      </c>
      <c r="H301">
        <v>0</v>
      </c>
      <c r="I301" t="s">
        <v>177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21</v>
      </c>
      <c r="S301">
        <v>4</v>
      </c>
    </row>
    <row r="302" spans="1:19" x14ac:dyDescent="0.3">
      <c r="A302">
        <v>301</v>
      </c>
      <c r="B302" t="s">
        <v>16</v>
      </c>
      <c r="C302" t="s">
        <v>20</v>
      </c>
      <c r="D302" t="s">
        <v>44</v>
      </c>
      <c r="E302" t="s">
        <v>22</v>
      </c>
      <c r="F302" t="s">
        <v>25</v>
      </c>
      <c r="G302" t="s">
        <v>24</v>
      </c>
      <c r="H302">
        <v>0</v>
      </c>
      <c r="I302" t="s">
        <v>176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21</v>
      </c>
      <c r="S302">
        <v>3</v>
      </c>
    </row>
    <row r="303" spans="1:19" x14ac:dyDescent="0.3">
      <c r="A303">
        <v>302</v>
      </c>
      <c r="B303" t="s">
        <v>33</v>
      </c>
      <c r="C303" t="s">
        <v>27</v>
      </c>
      <c r="D303" t="s">
        <v>26</v>
      </c>
      <c r="E303" t="s">
        <v>15</v>
      </c>
      <c r="F303" t="s">
        <v>30</v>
      </c>
      <c r="G303" t="s">
        <v>35</v>
      </c>
      <c r="H303">
        <v>9</v>
      </c>
      <c r="I303" t="s">
        <v>178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28</v>
      </c>
      <c r="S303">
        <v>9</v>
      </c>
    </row>
    <row r="304" spans="1:19" x14ac:dyDescent="0.3">
      <c r="A304">
        <v>303</v>
      </c>
      <c r="B304" t="s">
        <v>16</v>
      </c>
      <c r="C304" t="s">
        <v>20</v>
      </c>
      <c r="D304" t="s">
        <v>38</v>
      </c>
      <c r="E304" t="s">
        <v>15</v>
      </c>
      <c r="F304" t="s">
        <v>30</v>
      </c>
      <c r="G304" t="s">
        <v>17</v>
      </c>
      <c r="H304">
        <v>14</v>
      </c>
      <c r="I304" t="s">
        <v>178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34</v>
      </c>
      <c r="S304">
        <v>2</v>
      </c>
    </row>
    <row r="305" spans="1:19" x14ac:dyDescent="0.3">
      <c r="A305">
        <v>304</v>
      </c>
      <c r="B305" t="s">
        <v>42</v>
      </c>
      <c r="C305" t="s">
        <v>34</v>
      </c>
      <c r="D305" t="s">
        <v>38</v>
      </c>
      <c r="E305" t="s">
        <v>36</v>
      </c>
      <c r="F305" t="s">
        <v>25</v>
      </c>
      <c r="G305" t="s">
        <v>24</v>
      </c>
      <c r="H305">
        <v>9</v>
      </c>
      <c r="I305" t="s">
        <v>178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28</v>
      </c>
      <c r="S305">
        <v>8</v>
      </c>
    </row>
    <row r="306" spans="1:19" x14ac:dyDescent="0.3">
      <c r="A306">
        <v>305</v>
      </c>
      <c r="B306" t="s">
        <v>37</v>
      </c>
      <c r="C306" t="s">
        <v>34</v>
      </c>
      <c r="D306" t="s">
        <v>19</v>
      </c>
      <c r="E306" t="s">
        <v>22</v>
      </c>
      <c r="F306" t="s">
        <v>25</v>
      </c>
      <c r="G306" t="s">
        <v>35</v>
      </c>
      <c r="H306">
        <v>12</v>
      </c>
      <c r="I306" t="s">
        <v>177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34</v>
      </c>
      <c r="S306">
        <v>1</v>
      </c>
    </row>
    <row r="307" spans="1:19" x14ac:dyDescent="0.3">
      <c r="A307">
        <v>306</v>
      </c>
      <c r="B307" t="s">
        <v>23</v>
      </c>
      <c r="C307" t="s">
        <v>27</v>
      </c>
      <c r="D307" t="s">
        <v>19</v>
      </c>
      <c r="E307" t="s">
        <v>15</v>
      </c>
      <c r="F307" t="s">
        <v>25</v>
      </c>
      <c r="G307" t="s">
        <v>35</v>
      </c>
      <c r="H307">
        <v>10</v>
      </c>
      <c r="I307" t="s">
        <v>176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28</v>
      </c>
      <c r="S307">
        <v>4</v>
      </c>
    </row>
    <row r="308" spans="1:19" x14ac:dyDescent="0.3">
      <c r="A308">
        <v>307</v>
      </c>
      <c r="B308" t="s">
        <v>16</v>
      </c>
      <c r="C308" t="s">
        <v>34</v>
      </c>
      <c r="D308" t="s">
        <v>32</v>
      </c>
      <c r="E308" t="s">
        <v>43</v>
      </c>
      <c r="F308" t="s">
        <v>25</v>
      </c>
      <c r="G308" t="s">
        <v>17</v>
      </c>
      <c r="H308">
        <v>8</v>
      </c>
      <c r="I308" t="s">
        <v>176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28</v>
      </c>
      <c r="S308">
        <v>6</v>
      </c>
    </row>
    <row r="309" spans="1:19" x14ac:dyDescent="0.3">
      <c r="A309">
        <v>308</v>
      </c>
      <c r="B309" t="s">
        <v>33</v>
      </c>
      <c r="C309" t="s">
        <v>39</v>
      </c>
      <c r="D309" t="s">
        <v>19</v>
      </c>
      <c r="E309" t="s">
        <v>22</v>
      </c>
      <c r="F309" t="s">
        <v>25</v>
      </c>
      <c r="G309" t="s">
        <v>24</v>
      </c>
      <c r="H309">
        <v>0</v>
      </c>
      <c r="I309" t="s">
        <v>177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21</v>
      </c>
      <c r="S309">
        <v>5</v>
      </c>
    </row>
    <row r="310" spans="1:19" x14ac:dyDescent="0.3">
      <c r="A310">
        <v>309</v>
      </c>
      <c r="B310" t="s">
        <v>31</v>
      </c>
      <c r="C310" t="s">
        <v>34</v>
      </c>
      <c r="D310" t="s">
        <v>19</v>
      </c>
      <c r="E310" t="s">
        <v>15</v>
      </c>
      <c r="F310" t="s">
        <v>30</v>
      </c>
      <c r="G310" t="s">
        <v>17</v>
      </c>
      <c r="H310">
        <v>3</v>
      </c>
      <c r="I310" t="s">
        <v>178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28</v>
      </c>
      <c r="S310">
        <v>8</v>
      </c>
    </row>
    <row r="311" spans="1:19" x14ac:dyDescent="0.3">
      <c r="A311">
        <v>310</v>
      </c>
      <c r="B311" t="s">
        <v>31</v>
      </c>
      <c r="C311" t="s">
        <v>20</v>
      </c>
      <c r="D311" t="s">
        <v>32</v>
      </c>
      <c r="E311" t="s">
        <v>29</v>
      </c>
      <c r="F311" t="s">
        <v>18</v>
      </c>
      <c r="G311" t="s">
        <v>35</v>
      </c>
      <c r="H311">
        <v>13</v>
      </c>
      <c r="I311" t="s">
        <v>178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34</v>
      </c>
      <c r="S311">
        <v>1</v>
      </c>
    </row>
    <row r="312" spans="1:19" x14ac:dyDescent="0.3">
      <c r="A312">
        <v>311</v>
      </c>
      <c r="B312" t="s">
        <v>31</v>
      </c>
      <c r="C312" t="s">
        <v>20</v>
      </c>
      <c r="D312" t="s">
        <v>38</v>
      </c>
      <c r="E312" t="s">
        <v>22</v>
      </c>
      <c r="F312" t="s">
        <v>30</v>
      </c>
      <c r="G312" t="s">
        <v>35</v>
      </c>
      <c r="H312">
        <v>6</v>
      </c>
      <c r="I312" t="s">
        <v>178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28</v>
      </c>
      <c r="S312">
        <v>7</v>
      </c>
    </row>
    <row r="313" spans="1:19" x14ac:dyDescent="0.3">
      <c r="A313">
        <v>312</v>
      </c>
      <c r="B313" t="s">
        <v>42</v>
      </c>
      <c r="C313" t="s">
        <v>20</v>
      </c>
      <c r="D313" t="s">
        <v>40</v>
      </c>
      <c r="E313" t="s">
        <v>41</v>
      </c>
      <c r="F313" t="s">
        <v>18</v>
      </c>
      <c r="G313" t="s">
        <v>17</v>
      </c>
      <c r="H313">
        <v>6</v>
      </c>
      <c r="I313" t="s">
        <v>177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28</v>
      </c>
      <c r="S313">
        <v>7</v>
      </c>
    </row>
    <row r="314" spans="1:19" x14ac:dyDescent="0.3">
      <c r="A314">
        <v>313</v>
      </c>
      <c r="B314" t="s">
        <v>31</v>
      </c>
      <c r="C314" t="s">
        <v>34</v>
      </c>
      <c r="D314" t="s">
        <v>44</v>
      </c>
      <c r="E314" t="s">
        <v>22</v>
      </c>
      <c r="F314" t="s">
        <v>25</v>
      </c>
      <c r="G314" t="s">
        <v>24</v>
      </c>
      <c r="H314">
        <v>5</v>
      </c>
      <c r="I314" t="s">
        <v>176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21</v>
      </c>
      <c r="S314">
        <v>3</v>
      </c>
    </row>
    <row r="315" spans="1:19" x14ac:dyDescent="0.3">
      <c r="A315">
        <v>314</v>
      </c>
      <c r="B315" t="s">
        <v>16</v>
      </c>
      <c r="C315" t="s">
        <v>39</v>
      </c>
      <c r="D315" t="s">
        <v>26</v>
      </c>
      <c r="E315" t="s">
        <v>45</v>
      </c>
      <c r="F315" t="s">
        <v>18</v>
      </c>
      <c r="G315" t="s">
        <v>24</v>
      </c>
      <c r="H315">
        <v>13</v>
      </c>
      <c r="I315" t="s">
        <v>178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34</v>
      </c>
      <c r="S315">
        <v>3</v>
      </c>
    </row>
    <row r="316" spans="1:19" x14ac:dyDescent="0.3">
      <c r="A316">
        <v>315</v>
      </c>
      <c r="B316" t="s">
        <v>31</v>
      </c>
      <c r="C316" t="s">
        <v>20</v>
      </c>
      <c r="D316" t="s">
        <v>38</v>
      </c>
      <c r="E316" t="s">
        <v>22</v>
      </c>
      <c r="F316" t="s">
        <v>18</v>
      </c>
      <c r="G316" t="s">
        <v>17</v>
      </c>
      <c r="H316">
        <v>9</v>
      </c>
      <c r="I316" t="s">
        <v>178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34</v>
      </c>
      <c r="S316">
        <v>2</v>
      </c>
    </row>
    <row r="317" spans="1:19" x14ac:dyDescent="0.3">
      <c r="A317">
        <v>316</v>
      </c>
      <c r="B317" t="s">
        <v>23</v>
      </c>
      <c r="C317" t="s">
        <v>20</v>
      </c>
      <c r="D317" t="s">
        <v>44</v>
      </c>
      <c r="E317" t="s">
        <v>41</v>
      </c>
      <c r="F317" t="s">
        <v>18</v>
      </c>
      <c r="G317" t="s">
        <v>35</v>
      </c>
      <c r="H317">
        <v>6</v>
      </c>
      <c r="I317" t="s">
        <v>177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21</v>
      </c>
      <c r="S317">
        <v>5</v>
      </c>
    </row>
    <row r="318" spans="1:19" x14ac:dyDescent="0.3">
      <c r="A318">
        <v>317</v>
      </c>
      <c r="B318" t="s">
        <v>31</v>
      </c>
      <c r="C318" t="s">
        <v>20</v>
      </c>
      <c r="D318" t="s">
        <v>38</v>
      </c>
      <c r="E318" t="s">
        <v>22</v>
      </c>
      <c r="F318" t="s">
        <v>18</v>
      </c>
      <c r="G318" t="s">
        <v>17</v>
      </c>
      <c r="H318">
        <v>10</v>
      </c>
      <c r="I318" t="s">
        <v>177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28</v>
      </c>
      <c r="S318">
        <v>9</v>
      </c>
    </row>
    <row r="319" spans="1:19" x14ac:dyDescent="0.3">
      <c r="A319">
        <v>318</v>
      </c>
      <c r="B319" t="s">
        <v>33</v>
      </c>
      <c r="C319" t="s">
        <v>20</v>
      </c>
      <c r="D319" t="s">
        <v>38</v>
      </c>
      <c r="E319" t="s">
        <v>22</v>
      </c>
      <c r="F319" t="s">
        <v>18</v>
      </c>
      <c r="G319" t="s">
        <v>17</v>
      </c>
      <c r="H319">
        <v>5</v>
      </c>
      <c r="I319" t="s">
        <v>178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21</v>
      </c>
      <c r="S319">
        <v>3</v>
      </c>
    </row>
    <row r="320" spans="1:19" x14ac:dyDescent="0.3">
      <c r="A320">
        <v>319</v>
      </c>
      <c r="B320" t="s">
        <v>37</v>
      </c>
      <c r="C320" t="s">
        <v>39</v>
      </c>
      <c r="D320" t="s">
        <v>44</v>
      </c>
      <c r="E320" t="s">
        <v>22</v>
      </c>
      <c r="F320" t="s">
        <v>25</v>
      </c>
      <c r="G320" t="s">
        <v>35</v>
      </c>
      <c r="H320">
        <v>2</v>
      </c>
      <c r="I320" t="s">
        <v>176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28</v>
      </c>
      <c r="S320">
        <v>6</v>
      </c>
    </row>
    <row r="321" spans="1:19" x14ac:dyDescent="0.3">
      <c r="A321">
        <v>320</v>
      </c>
      <c r="B321" t="s">
        <v>33</v>
      </c>
      <c r="C321" t="s">
        <v>27</v>
      </c>
      <c r="D321" t="s">
        <v>26</v>
      </c>
      <c r="E321" t="s">
        <v>43</v>
      </c>
      <c r="F321" t="s">
        <v>18</v>
      </c>
      <c r="G321" t="s">
        <v>35</v>
      </c>
      <c r="H321">
        <v>1</v>
      </c>
      <c r="I321" t="s">
        <v>177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21</v>
      </c>
      <c r="S321">
        <v>4</v>
      </c>
    </row>
    <row r="322" spans="1:19" x14ac:dyDescent="0.3">
      <c r="A322">
        <v>321</v>
      </c>
      <c r="B322" t="s">
        <v>31</v>
      </c>
      <c r="C322" t="s">
        <v>39</v>
      </c>
      <c r="D322" t="s">
        <v>19</v>
      </c>
      <c r="E322" t="s">
        <v>36</v>
      </c>
      <c r="F322" t="s">
        <v>25</v>
      </c>
      <c r="G322" t="s">
        <v>24</v>
      </c>
      <c r="H322">
        <v>6</v>
      </c>
      <c r="I322" t="s">
        <v>178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21</v>
      </c>
      <c r="S322">
        <v>2</v>
      </c>
    </row>
    <row r="323" spans="1:19" x14ac:dyDescent="0.3">
      <c r="A323">
        <v>322</v>
      </c>
      <c r="B323" t="s">
        <v>16</v>
      </c>
      <c r="C323" t="s">
        <v>39</v>
      </c>
      <c r="D323" t="s">
        <v>26</v>
      </c>
      <c r="E323" t="s">
        <v>45</v>
      </c>
      <c r="F323" t="s">
        <v>18</v>
      </c>
      <c r="G323" t="s">
        <v>17</v>
      </c>
      <c r="H323">
        <v>3</v>
      </c>
      <c r="I323" t="s">
        <v>177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28</v>
      </c>
      <c r="S323">
        <v>7</v>
      </c>
    </row>
    <row r="324" spans="1:19" x14ac:dyDescent="0.3">
      <c r="A324">
        <v>323</v>
      </c>
      <c r="B324" t="s">
        <v>33</v>
      </c>
      <c r="C324" t="s">
        <v>39</v>
      </c>
      <c r="D324" t="s">
        <v>44</v>
      </c>
      <c r="E324" t="s">
        <v>36</v>
      </c>
      <c r="F324" t="s">
        <v>18</v>
      </c>
      <c r="G324" t="s">
        <v>17</v>
      </c>
      <c r="H324">
        <v>11</v>
      </c>
      <c r="I324" t="s">
        <v>178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28</v>
      </c>
      <c r="S324">
        <v>1</v>
      </c>
    </row>
    <row r="325" spans="1:19" x14ac:dyDescent="0.3">
      <c r="A325">
        <v>324</v>
      </c>
      <c r="B325" t="s">
        <v>23</v>
      </c>
      <c r="C325" t="s">
        <v>27</v>
      </c>
      <c r="D325" t="s">
        <v>32</v>
      </c>
      <c r="E325" t="s">
        <v>15</v>
      </c>
      <c r="F325" t="s">
        <v>18</v>
      </c>
      <c r="G325" t="s">
        <v>24</v>
      </c>
      <c r="H325">
        <v>9</v>
      </c>
      <c r="I325" t="s">
        <v>176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34</v>
      </c>
      <c r="S325">
        <v>6</v>
      </c>
    </row>
    <row r="326" spans="1:19" x14ac:dyDescent="0.3">
      <c r="A326">
        <v>325</v>
      </c>
      <c r="B326" t="s">
        <v>33</v>
      </c>
      <c r="C326" t="s">
        <v>27</v>
      </c>
      <c r="D326" t="s">
        <v>44</v>
      </c>
      <c r="E326" t="s">
        <v>36</v>
      </c>
      <c r="F326" t="s">
        <v>25</v>
      </c>
      <c r="G326" t="s">
        <v>24</v>
      </c>
      <c r="H326">
        <v>11</v>
      </c>
      <c r="I326" t="s">
        <v>176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34</v>
      </c>
      <c r="S326">
        <v>1</v>
      </c>
    </row>
    <row r="327" spans="1:19" x14ac:dyDescent="0.3">
      <c r="A327">
        <v>326</v>
      </c>
      <c r="B327" t="s">
        <v>16</v>
      </c>
      <c r="C327" t="s">
        <v>39</v>
      </c>
      <c r="D327" t="s">
        <v>32</v>
      </c>
      <c r="E327" t="s">
        <v>43</v>
      </c>
      <c r="F327" t="s">
        <v>25</v>
      </c>
      <c r="G327" t="s">
        <v>24</v>
      </c>
      <c r="H327">
        <v>13</v>
      </c>
      <c r="I327" t="s">
        <v>177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34</v>
      </c>
      <c r="S327">
        <v>3</v>
      </c>
    </row>
    <row r="328" spans="1:19" x14ac:dyDescent="0.3">
      <c r="A328">
        <v>327</v>
      </c>
      <c r="B328" t="s">
        <v>31</v>
      </c>
      <c r="C328" t="s">
        <v>27</v>
      </c>
      <c r="D328" t="s">
        <v>26</v>
      </c>
      <c r="E328" t="s">
        <v>15</v>
      </c>
      <c r="F328" t="s">
        <v>25</v>
      </c>
      <c r="G328" t="s">
        <v>24</v>
      </c>
      <c r="H328">
        <v>10</v>
      </c>
      <c r="I328" t="s">
        <v>177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28</v>
      </c>
      <c r="S328">
        <v>5</v>
      </c>
    </row>
    <row r="329" spans="1:19" x14ac:dyDescent="0.3">
      <c r="A329">
        <v>328</v>
      </c>
      <c r="B329" t="s">
        <v>42</v>
      </c>
      <c r="C329" t="s">
        <v>27</v>
      </c>
      <c r="D329" t="s">
        <v>26</v>
      </c>
      <c r="E329" t="s">
        <v>45</v>
      </c>
      <c r="F329" t="s">
        <v>18</v>
      </c>
      <c r="G329" t="s">
        <v>35</v>
      </c>
      <c r="H329">
        <v>4</v>
      </c>
      <c r="I329" t="s">
        <v>177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21</v>
      </c>
      <c r="S329">
        <v>3</v>
      </c>
    </row>
    <row r="330" spans="1:19" x14ac:dyDescent="0.3">
      <c r="A330">
        <v>329</v>
      </c>
      <c r="B330" t="s">
        <v>42</v>
      </c>
      <c r="C330" t="s">
        <v>34</v>
      </c>
      <c r="D330" t="s">
        <v>40</v>
      </c>
      <c r="E330" t="s">
        <v>41</v>
      </c>
      <c r="F330" t="s">
        <v>25</v>
      </c>
      <c r="G330" t="s">
        <v>17</v>
      </c>
      <c r="H330">
        <v>12</v>
      </c>
      <c r="I330" t="s">
        <v>178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34</v>
      </c>
      <c r="S330">
        <v>2</v>
      </c>
    </row>
    <row r="331" spans="1:19" x14ac:dyDescent="0.3">
      <c r="A331">
        <v>330</v>
      </c>
      <c r="B331" t="s">
        <v>31</v>
      </c>
      <c r="C331" t="s">
        <v>27</v>
      </c>
      <c r="D331" t="s">
        <v>40</v>
      </c>
      <c r="E331" t="s">
        <v>36</v>
      </c>
      <c r="F331" t="s">
        <v>30</v>
      </c>
      <c r="G331" t="s">
        <v>35</v>
      </c>
      <c r="H331">
        <v>10</v>
      </c>
      <c r="I331" t="s">
        <v>178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34</v>
      </c>
      <c r="S331">
        <v>3</v>
      </c>
    </row>
    <row r="332" spans="1:19" x14ac:dyDescent="0.3">
      <c r="A332">
        <v>331</v>
      </c>
      <c r="B332" t="s">
        <v>16</v>
      </c>
      <c r="C332" t="s">
        <v>39</v>
      </c>
      <c r="D332" t="s">
        <v>19</v>
      </c>
      <c r="E332" t="s">
        <v>15</v>
      </c>
      <c r="F332" t="s">
        <v>30</v>
      </c>
      <c r="G332" t="s">
        <v>24</v>
      </c>
      <c r="H332">
        <v>13</v>
      </c>
      <c r="I332" t="s">
        <v>178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34</v>
      </c>
      <c r="S332">
        <v>6</v>
      </c>
    </row>
    <row r="333" spans="1:19" x14ac:dyDescent="0.3">
      <c r="A333">
        <v>332</v>
      </c>
      <c r="B333" t="s">
        <v>33</v>
      </c>
      <c r="C333" t="s">
        <v>27</v>
      </c>
      <c r="D333" t="s">
        <v>26</v>
      </c>
      <c r="E333" t="s">
        <v>43</v>
      </c>
      <c r="F333" t="s">
        <v>30</v>
      </c>
      <c r="G333" t="s">
        <v>17</v>
      </c>
      <c r="H333">
        <v>2</v>
      </c>
      <c r="I333" t="s">
        <v>176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21</v>
      </c>
      <c r="S333">
        <v>3</v>
      </c>
    </row>
    <row r="334" spans="1:19" x14ac:dyDescent="0.3">
      <c r="A334">
        <v>333</v>
      </c>
      <c r="B334" t="s">
        <v>23</v>
      </c>
      <c r="C334" t="s">
        <v>34</v>
      </c>
      <c r="D334" t="s">
        <v>44</v>
      </c>
      <c r="E334" t="s">
        <v>36</v>
      </c>
      <c r="F334" t="s">
        <v>18</v>
      </c>
      <c r="G334" t="s">
        <v>17</v>
      </c>
      <c r="H334">
        <v>7</v>
      </c>
      <c r="I334" t="s">
        <v>178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21</v>
      </c>
      <c r="S334">
        <v>5</v>
      </c>
    </row>
    <row r="335" spans="1:19" x14ac:dyDescent="0.3">
      <c r="A335">
        <v>334</v>
      </c>
      <c r="B335" t="s">
        <v>37</v>
      </c>
      <c r="C335" t="s">
        <v>20</v>
      </c>
      <c r="D335" t="s">
        <v>26</v>
      </c>
      <c r="E335" t="s">
        <v>45</v>
      </c>
      <c r="F335" t="s">
        <v>25</v>
      </c>
      <c r="G335" t="s">
        <v>35</v>
      </c>
      <c r="H335">
        <v>3</v>
      </c>
      <c r="I335" t="s">
        <v>176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21</v>
      </c>
      <c r="S335">
        <v>2</v>
      </c>
    </row>
    <row r="336" spans="1:19" x14ac:dyDescent="0.3">
      <c r="A336">
        <v>335</v>
      </c>
      <c r="B336" t="s">
        <v>23</v>
      </c>
      <c r="C336" t="s">
        <v>27</v>
      </c>
      <c r="D336" t="s">
        <v>19</v>
      </c>
      <c r="E336" t="s">
        <v>15</v>
      </c>
      <c r="F336" t="s">
        <v>18</v>
      </c>
      <c r="G336" t="s">
        <v>17</v>
      </c>
      <c r="H336">
        <v>10</v>
      </c>
      <c r="I336" t="s">
        <v>177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34</v>
      </c>
      <c r="S336">
        <v>6</v>
      </c>
    </row>
    <row r="337" spans="1:19" x14ac:dyDescent="0.3">
      <c r="A337">
        <v>336</v>
      </c>
      <c r="B337" t="s">
        <v>16</v>
      </c>
      <c r="C337" t="s">
        <v>34</v>
      </c>
      <c r="D337" t="s">
        <v>40</v>
      </c>
      <c r="E337" t="s">
        <v>45</v>
      </c>
      <c r="F337" t="s">
        <v>30</v>
      </c>
      <c r="G337" t="s">
        <v>35</v>
      </c>
      <c r="H337">
        <v>13</v>
      </c>
      <c r="I337" t="s">
        <v>177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28</v>
      </c>
      <c r="S337">
        <v>1</v>
      </c>
    </row>
    <row r="338" spans="1:19" x14ac:dyDescent="0.3">
      <c r="A338">
        <v>337</v>
      </c>
      <c r="B338" t="s">
        <v>16</v>
      </c>
      <c r="C338" t="s">
        <v>27</v>
      </c>
      <c r="D338" t="s">
        <v>40</v>
      </c>
      <c r="E338" t="s">
        <v>29</v>
      </c>
      <c r="F338" t="s">
        <v>25</v>
      </c>
      <c r="G338" t="s">
        <v>24</v>
      </c>
      <c r="H338">
        <v>11</v>
      </c>
      <c r="I338" t="s">
        <v>178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34</v>
      </c>
      <c r="S338">
        <v>2</v>
      </c>
    </row>
    <row r="339" spans="1:19" x14ac:dyDescent="0.3">
      <c r="A339">
        <v>338</v>
      </c>
      <c r="B339" t="s">
        <v>23</v>
      </c>
      <c r="C339" t="s">
        <v>27</v>
      </c>
      <c r="D339" t="s">
        <v>40</v>
      </c>
      <c r="E339" t="s">
        <v>45</v>
      </c>
      <c r="F339" t="s">
        <v>30</v>
      </c>
      <c r="G339" t="s">
        <v>17</v>
      </c>
      <c r="H339">
        <v>3</v>
      </c>
      <c r="I339" t="s">
        <v>176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28</v>
      </c>
      <c r="S339">
        <v>1</v>
      </c>
    </row>
    <row r="340" spans="1:19" x14ac:dyDescent="0.3">
      <c r="A340">
        <v>339</v>
      </c>
      <c r="B340" t="s">
        <v>42</v>
      </c>
      <c r="C340" t="s">
        <v>34</v>
      </c>
      <c r="D340" t="s">
        <v>19</v>
      </c>
      <c r="E340" t="s">
        <v>43</v>
      </c>
      <c r="F340" t="s">
        <v>18</v>
      </c>
      <c r="G340" t="s">
        <v>17</v>
      </c>
      <c r="H340">
        <v>7</v>
      </c>
      <c r="I340" t="s">
        <v>178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28</v>
      </c>
      <c r="S340">
        <v>9</v>
      </c>
    </row>
    <row r="341" spans="1:19" x14ac:dyDescent="0.3">
      <c r="A341">
        <v>340</v>
      </c>
      <c r="B341" t="s">
        <v>33</v>
      </c>
      <c r="C341" t="s">
        <v>39</v>
      </c>
      <c r="D341" t="s">
        <v>38</v>
      </c>
      <c r="E341" t="s">
        <v>43</v>
      </c>
      <c r="F341" t="s">
        <v>30</v>
      </c>
      <c r="G341" t="s">
        <v>35</v>
      </c>
      <c r="H341">
        <v>13</v>
      </c>
      <c r="I341" t="s">
        <v>176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34</v>
      </c>
      <c r="S341">
        <v>1</v>
      </c>
    </row>
    <row r="342" spans="1:19" x14ac:dyDescent="0.3">
      <c r="A342">
        <v>341</v>
      </c>
      <c r="B342" t="s">
        <v>31</v>
      </c>
      <c r="C342" t="s">
        <v>39</v>
      </c>
      <c r="D342" t="s">
        <v>40</v>
      </c>
      <c r="E342" t="s">
        <v>36</v>
      </c>
      <c r="F342" t="s">
        <v>25</v>
      </c>
      <c r="G342" t="s">
        <v>24</v>
      </c>
      <c r="H342">
        <v>11</v>
      </c>
      <c r="I342" t="s">
        <v>178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34</v>
      </c>
      <c r="S342">
        <v>6</v>
      </c>
    </row>
    <row r="343" spans="1:19" x14ac:dyDescent="0.3">
      <c r="A343">
        <v>342</v>
      </c>
      <c r="B343" t="s">
        <v>31</v>
      </c>
      <c r="C343" t="s">
        <v>27</v>
      </c>
      <c r="D343" t="s">
        <v>19</v>
      </c>
      <c r="E343" t="s">
        <v>15</v>
      </c>
      <c r="F343" t="s">
        <v>25</v>
      </c>
      <c r="G343" t="s">
        <v>35</v>
      </c>
      <c r="H343">
        <v>7</v>
      </c>
      <c r="I343" t="s">
        <v>178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28</v>
      </c>
      <c r="S343">
        <v>8</v>
      </c>
    </row>
    <row r="344" spans="1:19" x14ac:dyDescent="0.3">
      <c r="A344">
        <v>343</v>
      </c>
      <c r="B344" t="s">
        <v>16</v>
      </c>
      <c r="C344" t="s">
        <v>20</v>
      </c>
      <c r="D344" t="s">
        <v>26</v>
      </c>
      <c r="E344" t="s">
        <v>15</v>
      </c>
      <c r="F344" t="s">
        <v>18</v>
      </c>
      <c r="G344" t="s">
        <v>35</v>
      </c>
      <c r="H344">
        <v>5</v>
      </c>
      <c r="I344" t="s">
        <v>176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28</v>
      </c>
      <c r="S344">
        <v>8</v>
      </c>
    </row>
    <row r="345" spans="1:19" x14ac:dyDescent="0.3">
      <c r="A345">
        <v>344</v>
      </c>
      <c r="B345" t="s">
        <v>42</v>
      </c>
      <c r="C345" t="s">
        <v>27</v>
      </c>
      <c r="D345" t="s">
        <v>40</v>
      </c>
      <c r="E345" t="s">
        <v>15</v>
      </c>
      <c r="F345" t="s">
        <v>25</v>
      </c>
      <c r="G345" t="s">
        <v>24</v>
      </c>
      <c r="H345">
        <v>7</v>
      </c>
      <c r="I345" t="s">
        <v>176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28</v>
      </c>
      <c r="S345">
        <v>7</v>
      </c>
    </row>
    <row r="346" spans="1:19" x14ac:dyDescent="0.3">
      <c r="A346">
        <v>345</v>
      </c>
      <c r="B346" t="s">
        <v>23</v>
      </c>
      <c r="C346" t="s">
        <v>20</v>
      </c>
      <c r="D346" t="s">
        <v>32</v>
      </c>
      <c r="E346" t="s">
        <v>15</v>
      </c>
      <c r="F346" t="s">
        <v>25</v>
      </c>
      <c r="G346" t="s">
        <v>35</v>
      </c>
      <c r="H346">
        <v>12</v>
      </c>
      <c r="I346" t="s">
        <v>176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28</v>
      </c>
      <c r="S346">
        <v>8</v>
      </c>
    </row>
    <row r="347" spans="1:19" x14ac:dyDescent="0.3">
      <c r="A347">
        <v>346</v>
      </c>
      <c r="B347" t="s">
        <v>31</v>
      </c>
      <c r="C347" t="s">
        <v>20</v>
      </c>
      <c r="D347" t="s">
        <v>38</v>
      </c>
      <c r="E347" t="s">
        <v>29</v>
      </c>
      <c r="F347" t="s">
        <v>25</v>
      </c>
      <c r="G347" t="s">
        <v>17</v>
      </c>
      <c r="H347">
        <v>1</v>
      </c>
      <c r="I347" t="s">
        <v>177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21</v>
      </c>
      <c r="S347">
        <v>6</v>
      </c>
    </row>
    <row r="348" spans="1:19" x14ac:dyDescent="0.3">
      <c r="A348">
        <v>347</v>
      </c>
      <c r="B348" t="s">
        <v>33</v>
      </c>
      <c r="C348" t="s">
        <v>39</v>
      </c>
      <c r="D348" t="s">
        <v>32</v>
      </c>
      <c r="E348" t="s">
        <v>43</v>
      </c>
      <c r="F348" t="s">
        <v>30</v>
      </c>
      <c r="G348" t="s">
        <v>17</v>
      </c>
      <c r="H348">
        <v>13</v>
      </c>
      <c r="I348" t="s">
        <v>177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34</v>
      </c>
      <c r="S348">
        <v>5</v>
      </c>
    </row>
    <row r="349" spans="1:19" x14ac:dyDescent="0.3">
      <c r="A349">
        <v>348</v>
      </c>
      <c r="B349" t="s">
        <v>33</v>
      </c>
      <c r="C349" t="s">
        <v>27</v>
      </c>
      <c r="D349" t="s">
        <v>32</v>
      </c>
      <c r="E349" t="s">
        <v>22</v>
      </c>
      <c r="F349" t="s">
        <v>30</v>
      </c>
      <c r="G349" t="s">
        <v>24</v>
      </c>
      <c r="H349">
        <v>7</v>
      </c>
      <c r="I349" t="s">
        <v>178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21</v>
      </c>
      <c r="S349">
        <v>6</v>
      </c>
    </row>
    <row r="350" spans="1:19" x14ac:dyDescent="0.3">
      <c r="A350">
        <v>349</v>
      </c>
      <c r="B350" t="s">
        <v>42</v>
      </c>
      <c r="C350" t="s">
        <v>39</v>
      </c>
      <c r="D350" t="s">
        <v>26</v>
      </c>
      <c r="E350" t="s">
        <v>36</v>
      </c>
      <c r="F350" t="s">
        <v>18</v>
      </c>
      <c r="G350" t="s">
        <v>24</v>
      </c>
      <c r="H350">
        <v>5</v>
      </c>
      <c r="I350" t="s">
        <v>176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28</v>
      </c>
      <c r="S350">
        <v>8</v>
      </c>
    </row>
    <row r="351" spans="1:19" x14ac:dyDescent="0.3">
      <c r="A351">
        <v>350</v>
      </c>
      <c r="B351" t="s">
        <v>37</v>
      </c>
      <c r="C351" t="s">
        <v>27</v>
      </c>
      <c r="D351" t="s">
        <v>19</v>
      </c>
      <c r="E351" t="s">
        <v>29</v>
      </c>
      <c r="F351" t="s">
        <v>18</v>
      </c>
      <c r="G351" t="s">
        <v>17</v>
      </c>
      <c r="H351">
        <v>12</v>
      </c>
      <c r="I351" t="s">
        <v>178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28</v>
      </c>
      <c r="S351">
        <v>9</v>
      </c>
    </row>
    <row r="352" spans="1:19" x14ac:dyDescent="0.3">
      <c r="A352">
        <v>351</v>
      </c>
      <c r="B352" t="s">
        <v>42</v>
      </c>
      <c r="C352" t="s">
        <v>27</v>
      </c>
      <c r="D352" t="s">
        <v>44</v>
      </c>
      <c r="E352" t="s">
        <v>15</v>
      </c>
      <c r="F352" t="s">
        <v>30</v>
      </c>
      <c r="G352" t="s">
        <v>24</v>
      </c>
      <c r="H352">
        <v>0</v>
      </c>
      <c r="I352" t="s">
        <v>176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21</v>
      </c>
      <c r="S352">
        <v>4</v>
      </c>
    </row>
    <row r="353" spans="1:19" x14ac:dyDescent="0.3">
      <c r="A353">
        <v>352</v>
      </c>
      <c r="B353" t="s">
        <v>23</v>
      </c>
      <c r="C353" t="s">
        <v>39</v>
      </c>
      <c r="D353" t="s">
        <v>44</v>
      </c>
      <c r="E353" t="s">
        <v>43</v>
      </c>
      <c r="F353" t="s">
        <v>25</v>
      </c>
      <c r="G353" t="s">
        <v>17</v>
      </c>
      <c r="H353">
        <v>14</v>
      </c>
      <c r="I353" t="s">
        <v>176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28</v>
      </c>
      <c r="S353">
        <v>9</v>
      </c>
    </row>
    <row r="354" spans="1:19" x14ac:dyDescent="0.3">
      <c r="A354">
        <v>353</v>
      </c>
      <c r="B354" t="s">
        <v>42</v>
      </c>
      <c r="C354" t="s">
        <v>34</v>
      </c>
      <c r="D354" t="s">
        <v>38</v>
      </c>
      <c r="E354" t="s">
        <v>22</v>
      </c>
      <c r="F354" t="s">
        <v>30</v>
      </c>
      <c r="G354" t="s">
        <v>35</v>
      </c>
      <c r="H354">
        <v>12</v>
      </c>
      <c r="I354" t="s">
        <v>176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34</v>
      </c>
      <c r="S354">
        <v>5</v>
      </c>
    </row>
    <row r="355" spans="1:19" x14ac:dyDescent="0.3">
      <c r="A355">
        <v>354</v>
      </c>
      <c r="B355" t="s">
        <v>37</v>
      </c>
      <c r="C355" t="s">
        <v>27</v>
      </c>
      <c r="D355" t="s">
        <v>38</v>
      </c>
      <c r="E355" t="s">
        <v>29</v>
      </c>
      <c r="F355" t="s">
        <v>25</v>
      </c>
      <c r="G355" t="s">
        <v>17</v>
      </c>
      <c r="H355">
        <v>6</v>
      </c>
      <c r="I355" t="s">
        <v>177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21</v>
      </c>
      <c r="S355">
        <v>4</v>
      </c>
    </row>
    <row r="356" spans="1:19" x14ac:dyDescent="0.3">
      <c r="A356">
        <v>355</v>
      </c>
      <c r="B356" t="s">
        <v>33</v>
      </c>
      <c r="C356" t="s">
        <v>27</v>
      </c>
      <c r="D356" t="s">
        <v>19</v>
      </c>
      <c r="E356" t="s">
        <v>36</v>
      </c>
      <c r="F356" t="s">
        <v>25</v>
      </c>
      <c r="G356" t="s">
        <v>35</v>
      </c>
      <c r="H356">
        <v>11</v>
      </c>
      <c r="I356" t="s">
        <v>178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28</v>
      </c>
      <c r="S356">
        <v>8</v>
      </c>
    </row>
    <row r="357" spans="1:19" x14ac:dyDescent="0.3">
      <c r="A357">
        <v>356</v>
      </c>
      <c r="B357" t="s">
        <v>16</v>
      </c>
      <c r="C357" t="s">
        <v>20</v>
      </c>
      <c r="D357" t="s">
        <v>19</v>
      </c>
      <c r="E357" t="s">
        <v>45</v>
      </c>
      <c r="F357" t="s">
        <v>25</v>
      </c>
      <c r="G357" t="s">
        <v>17</v>
      </c>
      <c r="H357">
        <v>6</v>
      </c>
      <c r="I357" t="s">
        <v>178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21</v>
      </c>
      <c r="S357">
        <v>5</v>
      </c>
    </row>
    <row r="358" spans="1:19" x14ac:dyDescent="0.3">
      <c r="A358">
        <v>357</v>
      </c>
      <c r="B358" t="s">
        <v>42</v>
      </c>
      <c r="C358" t="s">
        <v>34</v>
      </c>
      <c r="D358" t="s">
        <v>32</v>
      </c>
      <c r="E358" t="s">
        <v>22</v>
      </c>
      <c r="F358" t="s">
        <v>18</v>
      </c>
      <c r="G358" t="s">
        <v>35</v>
      </c>
      <c r="H358">
        <v>5</v>
      </c>
      <c r="I358" t="s">
        <v>178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28</v>
      </c>
      <c r="S358">
        <v>8</v>
      </c>
    </row>
    <row r="359" spans="1:19" x14ac:dyDescent="0.3">
      <c r="A359">
        <v>358</v>
      </c>
      <c r="B359" t="s">
        <v>23</v>
      </c>
      <c r="C359" t="s">
        <v>39</v>
      </c>
      <c r="D359" t="s">
        <v>19</v>
      </c>
      <c r="E359" t="s">
        <v>43</v>
      </c>
      <c r="F359" t="s">
        <v>30</v>
      </c>
      <c r="G359" t="s">
        <v>35</v>
      </c>
      <c r="H359">
        <v>2</v>
      </c>
      <c r="I359" t="s">
        <v>176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28</v>
      </c>
      <c r="S359">
        <v>7</v>
      </c>
    </row>
    <row r="360" spans="1:19" x14ac:dyDescent="0.3">
      <c r="A360">
        <v>359</v>
      </c>
      <c r="B360" t="s">
        <v>42</v>
      </c>
      <c r="C360" t="s">
        <v>34</v>
      </c>
      <c r="D360" t="s">
        <v>38</v>
      </c>
      <c r="E360" t="s">
        <v>36</v>
      </c>
      <c r="F360" t="s">
        <v>25</v>
      </c>
      <c r="G360" t="s">
        <v>35</v>
      </c>
      <c r="H360">
        <v>0</v>
      </c>
      <c r="I360" t="s">
        <v>176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21</v>
      </c>
      <c r="S360">
        <v>3</v>
      </c>
    </row>
    <row r="361" spans="1:19" x14ac:dyDescent="0.3">
      <c r="A361">
        <v>360</v>
      </c>
      <c r="B361" t="s">
        <v>42</v>
      </c>
      <c r="C361" t="s">
        <v>27</v>
      </c>
      <c r="D361" t="s">
        <v>19</v>
      </c>
      <c r="E361" t="s">
        <v>29</v>
      </c>
      <c r="F361" t="s">
        <v>18</v>
      </c>
      <c r="G361" t="s">
        <v>24</v>
      </c>
      <c r="H361">
        <v>7</v>
      </c>
      <c r="I361" t="s">
        <v>176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28</v>
      </c>
      <c r="S361">
        <v>2</v>
      </c>
    </row>
    <row r="362" spans="1:19" x14ac:dyDescent="0.3">
      <c r="A362">
        <v>361</v>
      </c>
      <c r="B362" t="s">
        <v>33</v>
      </c>
      <c r="C362" t="s">
        <v>39</v>
      </c>
      <c r="D362" t="s">
        <v>26</v>
      </c>
      <c r="E362" t="s">
        <v>43</v>
      </c>
      <c r="F362" t="s">
        <v>30</v>
      </c>
      <c r="G362" t="s">
        <v>24</v>
      </c>
      <c r="H362">
        <v>8</v>
      </c>
      <c r="I362" t="s">
        <v>177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34</v>
      </c>
      <c r="S362">
        <v>6</v>
      </c>
    </row>
    <row r="363" spans="1:19" x14ac:dyDescent="0.3">
      <c r="A363">
        <v>362</v>
      </c>
      <c r="B363" t="s">
        <v>23</v>
      </c>
      <c r="C363" t="s">
        <v>39</v>
      </c>
      <c r="D363" t="s">
        <v>19</v>
      </c>
      <c r="E363" t="s">
        <v>15</v>
      </c>
      <c r="F363" t="s">
        <v>30</v>
      </c>
      <c r="G363" t="s">
        <v>24</v>
      </c>
      <c r="H363">
        <v>0</v>
      </c>
      <c r="I363" t="s">
        <v>178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21</v>
      </c>
      <c r="S363">
        <v>2</v>
      </c>
    </row>
    <row r="364" spans="1:19" x14ac:dyDescent="0.3">
      <c r="A364">
        <v>363</v>
      </c>
      <c r="B364" t="s">
        <v>16</v>
      </c>
      <c r="C364" t="s">
        <v>39</v>
      </c>
      <c r="D364" t="s">
        <v>26</v>
      </c>
      <c r="E364" t="s">
        <v>43</v>
      </c>
      <c r="F364" t="s">
        <v>30</v>
      </c>
      <c r="G364" t="s">
        <v>35</v>
      </c>
      <c r="H364">
        <v>8</v>
      </c>
      <c r="I364" t="s">
        <v>176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28</v>
      </c>
      <c r="S364">
        <v>9</v>
      </c>
    </row>
    <row r="365" spans="1:19" x14ac:dyDescent="0.3">
      <c r="A365">
        <v>364</v>
      </c>
      <c r="B365" t="s">
        <v>31</v>
      </c>
      <c r="C365" t="s">
        <v>34</v>
      </c>
      <c r="D365" t="s">
        <v>44</v>
      </c>
      <c r="E365" t="s">
        <v>41</v>
      </c>
      <c r="F365" t="s">
        <v>25</v>
      </c>
      <c r="G365" t="s">
        <v>35</v>
      </c>
      <c r="H365">
        <v>9</v>
      </c>
      <c r="I365" t="s">
        <v>178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28</v>
      </c>
      <c r="S365">
        <v>9</v>
      </c>
    </row>
    <row r="366" spans="1:19" x14ac:dyDescent="0.3">
      <c r="A366">
        <v>365</v>
      </c>
      <c r="B366" t="s">
        <v>31</v>
      </c>
      <c r="C366" t="s">
        <v>34</v>
      </c>
      <c r="D366" t="s">
        <v>38</v>
      </c>
      <c r="E366" t="s">
        <v>36</v>
      </c>
      <c r="F366" t="s">
        <v>30</v>
      </c>
      <c r="G366" t="s">
        <v>17</v>
      </c>
      <c r="H366">
        <v>1</v>
      </c>
      <c r="I366" t="s">
        <v>178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28</v>
      </c>
      <c r="S366">
        <v>7</v>
      </c>
    </row>
    <row r="367" spans="1:19" x14ac:dyDescent="0.3">
      <c r="A367">
        <v>366</v>
      </c>
      <c r="B367" t="s">
        <v>23</v>
      </c>
      <c r="C367" t="s">
        <v>20</v>
      </c>
      <c r="D367" t="s">
        <v>26</v>
      </c>
      <c r="E367" t="s">
        <v>41</v>
      </c>
      <c r="F367" t="s">
        <v>30</v>
      </c>
      <c r="G367" t="s">
        <v>17</v>
      </c>
      <c r="H367">
        <v>4</v>
      </c>
      <c r="I367" t="s">
        <v>177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28</v>
      </c>
      <c r="S367">
        <v>8</v>
      </c>
    </row>
    <row r="368" spans="1:19" x14ac:dyDescent="0.3">
      <c r="A368">
        <v>367</v>
      </c>
      <c r="B368" t="s">
        <v>31</v>
      </c>
      <c r="C368" t="s">
        <v>20</v>
      </c>
      <c r="D368" t="s">
        <v>19</v>
      </c>
      <c r="E368" t="s">
        <v>45</v>
      </c>
      <c r="F368" t="s">
        <v>18</v>
      </c>
      <c r="G368" t="s">
        <v>17</v>
      </c>
      <c r="H368">
        <v>10</v>
      </c>
      <c r="I368" t="s">
        <v>176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28</v>
      </c>
      <c r="S368">
        <v>8</v>
      </c>
    </row>
    <row r="369" spans="1:19" x14ac:dyDescent="0.3">
      <c r="A369">
        <v>368</v>
      </c>
      <c r="B369" t="s">
        <v>23</v>
      </c>
      <c r="C369" t="s">
        <v>34</v>
      </c>
      <c r="D369" t="s">
        <v>38</v>
      </c>
      <c r="E369" t="s">
        <v>43</v>
      </c>
      <c r="F369" t="s">
        <v>30</v>
      </c>
      <c r="G369" t="s">
        <v>24</v>
      </c>
      <c r="H369">
        <v>7</v>
      </c>
      <c r="I369" t="s">
        <v>177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28</v>
      </c>
      <c r="S369">
        <v>9</v>
      </c>
    </row>
    <row r="370" spans="1:19" x14ac:dyDescent="0.3">
      <c r="A370">
        <v>369</v>
      </c>
      <c r="B370" t="s">
        <v>42</v>
      </c>
      <c r="C370" t="s">
        <v>27</v>
      </c>
      <c r="D370" t="s">
        <v>44</v>
      </c>
      <c r="E370" t="s">
        <v>43</v>
      </c>
      <c r="F370" t="s">
        <v>18</v>
      </c>
      <c r="G370" t="s">
        <v>35</v>
      </c>
      <c r="H370">
        <v>14</v>
      </c>
      <c r="I370" t="s">
        <v>177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34</v>
      </c>
      <c r="S370">
        <v>1</v>
      </c>
    </row>
    <row r="371" spans="1:19" x14ac:dyDescent="0.3">
      <c r="A371">
        <v>370</v>
      </c>
      <c r="B371" t="s">
        <v>31</v>
      </c>
      <c r="C371" t="s">
        <v>27</v>
      </c>
      <c r="D371" t="s">
        <v>40</v>
      </c>
      <c r="E371" t="s">
        <v>43</v>
      </c>
      <c r="F371" t="s">
        <v>18</v>
      </c>
      <c r="G371" t="s">
        <v>35</v>
      </c>
      <c r="H371">
        <v>9</v>
      </c>
      <c r="I371" t="s">
        <v>176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34</v>
      </c>
      <c r="S371">
        <v>6</v>
      </c>
    </row>
    <row r="372" spans="1:19" x14ac:dyDescent="0.3">
      <c r="A372">
        <v>371</v>
      </c>
      <c r="B372" t="s">
        <v>42</v>
      </c>
      <c r="C372" t="s">
        <v>20</v>
      </c>
      <c r="D372" t="s">
        <v>19</v>
      </c>
      <c r="E372" t="s">
        <v>15</v>
      </c>
      <c r="F372" t="s">
        <v>18</v>
      </c>
      <c r="G372" t="s">
        <v>17</v>
      </c>
      <c r="H372">
        <v>7</v>
      </c>
      <c r="I372" t="s">
        <v>177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21</v>
      </c>
      <c r="S372">
        <v>1</v>
      </c>
    </row>
    <row r="373" spans="1:19" x14ac:dyDescent="0.3">
      <c r="A373">
        <v>372</v>
      </c>
      <c r="B373" t="s">
        <v>23</v>
      </c>
      <c r="C373" t="s">
        <v>39</v>
      </c>
      <c r="D373" t="s">
        <v>44</v>
      </c>
      <c r="E373" t="s">
        <v>45</v>
      </c>
      <c r="F373" t="s">
        <v>25</v>
      </c>
      <c r="G373" t="s">
        <v>24</v>
      </c>
      <c r="H373">
        <v>1</v>
      </c>
      <c r="I373" t="s">
        <v>178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28</v>
      </c>
      <c r="S373">
        <v>7</v>
      </c>
    </row>
    <row r="374" spans="1:19" x14ac:dyDescent="0.3">
      <c r="A374">
        <v>373</v>
      </c>
      <c r="B374" t="s">
        <v>37</v>
      </c>
      <c r="C374" t="s">
        <v>39</v>
      </c>
      <c r="D374" t="s">
        <v>26</v>
      </c>
      <c r="E374" t="s">
        <v>36</v>
      </c>
      <c r="F374" t="s">
        <v>18</v>
      </c>
      <c r="G374" t="s">
        <v>17</v>
      </c>
      <c r="H374">
        <v>3</v>
      </c>
      <c r="I374" t="s">
        <v>178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28</v>
      </c>
      <c r="S374">
        <v>8</v>
      </c>
    </row>
    <row r="375" spans="1:19" x14ac:dyDescent="0.3">
      <c r="A375">
        <v>374</v>
      </c>
      <c r="B375" t="s">
        <v>37</v>
      </c>
      <c r="C375" t="s">
        <v>34</v>
      </c>
      <c r="D375" t="s">
        <v>38</v>
      </c>
      <c r="E375" t="s">
        <v>36</v>
      </c>
      <c r="F375" t="s">
        <v>18</v>
      </c>
      <c r="G375" t="s">
        <v>24</v>
      </c>
      <c r="H375">
        <v>13</v>
      </c>
      <c r="I375" t="s">
        <v>176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34</v>
      </c>
      <c r="S375">
        <v>4</v>
      </c>
    </row>
    <row r="376" spans="1:19" x14ac:dyDescent="0.3">
      <c r="A376">
        <v>375</v>
      </c>
      <c r="B376" t="s">
        <v>42</v>
      </c>
      <c r="C376" t="s">
        <v>27</v>
      </c>
      <c r="D376" t="s">
        <v>44</v>
      </c>
      <c r="E376" t="s">
        <v>45</v>
      </c>
      <c r="F376" t="s">
        <v>18</v>
      </c>
      <c r="G376" t="s">
        <v>24</v>
      </c>
      <c r="H376">
        <v>2</v>
      </c>
      <c r="I376" t="s">
        <v>178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28</v>
      </c>
      <c r="S376">
        <v>9</v>
      </c>
    </row>
    <row r="377" spans="1:19" x14ac:dyDescent="0.3">
      <c r="A377">
        <v>376</v>
      </c>
      <c r="B377" t="s">
        <v>16</v>
      </c>
      <c r="C377" t="s">
        <v>39</v>
      </c>
      <c r="D377" t="s">
        <v>32</v>
      </c>
      <c r="E377" t="s">
        <v>15</v>
      </c>
      <c r="F377" t="s">
        <v>18</v>
      </c>
      <c r="G377" t="s">
        <v>17</v>
      </c>
      <c r="H377">
        <v>9</v>
      </c>
      <c r="I377" t="s">
        <v>176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28</v>
      </c>
      <c r="S377">
        <v>7</v>
      </c>
    </row>
    <row r="378" spans="1:19" x14ac:dyDescent="0.3">
      <c r="A378">
        <v>377</v>
      </c>
      <c r="B378" t="s">
        <v>42</v>
      </c>
      <c r="C378" t="s">
        <v>20</v>
      </c>
      <c r="D378" t="s">
        <v>44</v>
      </c>
      <c r="E378" t="s">
        <v>22</v>
      </c>
      <c r="F378" t="s">
        <v>25</v>
      </c>
      <c r="G378" t="s">
        <v>24</v>
      </c>
      <c r="H378">
        <v>13</v>
      </c>
      <c r="I378" t="s">
        <v>177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34</v>
      </c>
      <c r="S378">
        <v>2</v>
      </c>
    </row>
    <row r="379" spans="1:19" x14ac:dyDescent="0.3">
      <c r="A379">
        <v>378</v>
      </c>
      <c r="B379" t="s">
        <v>31</v>
      </c>
      <c r="C379" t="s">
        <v>34</v>
      </c>
      <c r="D379" t="s">
        <v>26</v>
      </c>
      <c r="E379" t="s">
        <v>22</v>
      </c>
      <c r="F379" t="s">
        <v>30</v>
      </c>
      <c r="G379" t="s">
        <v>17</v>
      </c>
      <c r="H379">
        <v>9</v>
      </c>
      <c r="I379" t="s">
        <v>178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34</v>
      </c>
      <c r="S379">
        <v>4</v>
      </c>
    </row>
    <row r="380" spans="1:19" x14ac:dyDescent="0.3">
      <c r="A380">
        <v>379</v>
      </c>
      <c r="B380" t="s">
        <v>42</v>
      </c>
      <c r="C380" t="s">
        <v>27</v>
      </c>
      <c r="D380" t="s">
        <v>40</v>
      </c>
      <c r="E380" t="s">
        <v>36</v>
      </c>
      <c r="F380" t="s">
        <v>25</v>
      </c>
      <c r="G380" t="s">
        <v>35</v>
      </c>
      <c r="H380">
        <v>6</v>
      </c>
      <c r="I380" t="s">
        <v>176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28</v>
      </c>
      <c r="S380">
        <v>9</v>
      </c>
    </row>
    <row r="381" spans="1:19" x14ac:dyDescent="0.3">
      <c r="A381">
        <v>380</v>
      </c>
      <c r="B381" t="s">
        <v>42</v>
      </c>
      <c r="C381" t="s">
        <v>20</v>
      </c>
      <c r="D381" t="s">
        <v>32</v>
      </c>
      <c r="E381" t="s">
        <v>41</v>
      </c>
      <c r="F381" t="s">
        <v>30</v>
      </c>
      <c r="G381" t="s">
        <v>35</v>
      </c>
      <c r="H381">
        <v>6</v>
      </c>
      <c r="I381" t="s">
        <v>177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21</v>
      </c>
      <c r="S381">
        <v>4</v>
      </c>
    </row>
    <row r="382" spans="1:19" x14ac:dyDescent="0.3">
      <c r="A382">
        <v>381</v>
      </c>
      <c r="B382" t="s">
        <v>33</v>
      </c>
      <c r="C382" t="s">
        <v>34</v>
      </c>
      <c r="D382" t="s">
        <v>40</v>
      </c>
      <c r="E382" t="s">
        <v>45</v>
      </c>
      <c r="F382" t="s">
        <v>18</v>
      </c>
      <c r="G382" t="s">
        <v>24</v>
      </c>
      <c r="H382">
        <v>13</v>
      </c>
      <c r="I382" t="s">
        <v>176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34</v>
      </c>
      <c r="S382">
        <v>3</v>
      </c>
    </row>
    <row r="383" spans="1:19" x14ac:dyDescent="0.3">
      <c r="A383">
        <v>382</v>
      </c>
      <c r="B383" t="s">
        <v>37</v>
      </c>
      <c r="C383" t="s">
        <v>39</v>
      </c>
      <c r="D383" t="s">
        <v>19</v>
      </c>
      <c r="E383" t="s">
        <v>15</v>
      </c>
      <c r="F383" t="s">
        <v>18</v>
      </c>
      <c r="G383" t="s">
        <v>24</v>
      </c>
      <c r="H383">
        <v>6</v>
      </c>
      <c r="I383" t="s">
        <v>177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28</v>
      </c>
      <c r="S383">
        <v>2</v>
      </c>
    </row>
    <row r="384" spans="1:19" x14ac:dyDescent="0.3">
      <c r="A384">
        <v>383</v>
      </c>
      <c r="B384" t="s">
        <v>37</v>
      </c>
      <c r="C384" t="s">
        <v>27</v>
      </c>
      <c r="D384" t="s">
        <v>38</v>
      </c>
      <c r="E384" t="s">
        <v>36</v>
      </c>
      <c r="F384" t="s">
        <v>25</v>
      </c>
      <c r="G384" t="s">
        <v>17</v>
      </c>
      <c r="H384">
        <v>10</v>
      </c>
      <c r="I384" t="s">
        <v>177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34</v>
      </c>
      <c r="S384">
        <v>4</v>
      </c>
    </row>
    <row r="385" spans="1:19" x14ac:dyDescent="0.3">
      <c r="A385">
        <v>384</v>
      </c>
      <c r="B385" t="s">
        <v>37</v>
      </c>
      <c r="C385" t="s">
        <v>39</v>
      </c>
      <c r="D385" t="s">
        <v>19</v>
      </c>
      <c r="E385" t="s">
        <v>43</v>
      </c>
      <c r="F385" t="s">
        <v>30</v>
      </c>
      <c r="G385" t="s">
        <v>17</v>
      </c>
      <c r="H385">
        <v>14</v>
      </c>
      <c r="I385" t="s">
        <v>178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34</v>
      </c>
      <c r="S385">
        <v>1</v>
      </c>
    </row>
    <row r="386" spans="1:19" x14ac:dyDescent="0.3">
      <c r="A386">
        <v>385</v>
      </c>
      <c r="B386" t="s">
        <v>31</v>
      </c>
      <c r="C386" t="s">
        <v>27</v>
      </c>
      <c r="D386" t="s">
        <v>44</v>
      </c>
      <c r="E386" t="s">
        <v>45</v>
      </c>
      <c r="F386" t="s">
        <v>25</v>
      </c>
      <c r="G386" t="s">
        <v>35</v>
      </c>
      <c r="H386">
        <v>11</v>
      </c>
      <c r="I386" t="s">
        <v>178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28</v>
      </c>
      <c r="S386">
        <v>7</v>
      </c>
    </row>
    <row r="387" spans="1:19" x14ac:dyDescent="0.3">
      <c r="A387">
        <v>386</v>
      </c>
      <c r="B387" t="s">
        <v>31</v>
      </c>
      <c r="C387" t="s">
        <v>20</v>
      </c>
      <c r="D387" t="s">
        <v>44</v>
      </c>
      <c r="E387" t="s">
        <v>36</v>
      </c>
      <c r="F387" t="s">
        <v>30</v>
      </c>
      <c r="G387" t="s">
        <v>17</v>
      </c>
      <c r="H387">
        <v>3</v>
      </c>
      <c r="I387" t="s">
        <v>176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21</v>
      </c>
      <c r="S387">
        <v>5</v>
      </c>
    </row>
    <row r="388" spans="1:19" x14ac:dyDescent="0.3">
      <c r="A388">
        <v>387</v>
      </c>
      <c r="B388" t="s">
        <v>16</v>
      </c>
      <c r="C388" t="s">
        <v>20</v>
      </c>
      <c r="D388" t="s">
        <v>40</v>
      </c>
      <c r="E388" t="s">
        <v>43</v>
      </c>
      <c r="F388" t="s">
        <v>25</v>
      </c>
      <c r="G388" t="s">
        <v>24</v>
      </c>
      <c r="H388">
        <v>4</v>
      </c>
      <c r="I388" t="s">
        <v>176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28</v>
      </c>
      <c r="S388">
        <v>7</v>
      </c>
    </row>
    <row r="389" spans="1:19" x14ac:dyDescent="0.3">
      <c r="A389">
        <v>388</v>
      </c>
      <c r="B389" t="s">
        <v>16</v>
      </c>
      <c r="C389" t="s">
        <v>34</v>
      </c>
      <c r="D389" t="s">
        <v>26</v>
      </c>
      <c r="E389" t="s">
        <v>29</v>
      </c>
      <c r="F389" t="s">
        <v>30</v>
      </c>
      <c r="G389" t="s">
        <v>35</v>
      </c>
      <c r="H389">
        <v>2</v>
      </c>
      <c r="I389" t="s">
        <v>178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28</v>
      </c>
      <c r="S389">
        <v>9</v>
      </c>
    </row>
    <row r="390" spans="1:19" x14ac:dyDescent="0.3">
      <c r="A390">
        <v>389</v>
      </c>
      <c r="B390" t="s">
        <v>23</v>
      </c>
      <c r="C390" t="s">
        <v>34</v>
      </c>
      <c r="D390" t="s">
        <v>44</v>
      </c>
      <c r="E390" t="s">
        <v>29</v>
      </c>
      <c r="F390" t="s">
        <v>30</v>
      </c>
      <c r="G390" t="s">
        <v>24</v>
      </c>
      <c r="H390">
        <v>4</v>
      </c>
      <c r="I390" t="s">
        <v>178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21</v>
      </c>
      <c r="S390">
        <v>2</v>
      </c>
    </row>
    <row r="391" spans="1:19" x14ac:dyDescent="0.3">
      <c r="A391">
        <v>390</v>
      </c>
      <c r="B391" t="s">
        <v>16</v>
      </c>
      <c r="C391" t="s">
        <v>39</v>
      </c>
      <c r="D391" t="s">
        <v>32</v>
      </c>
      <c r="E391" t="s">
        <v>22</v>
      </c>
      <c r="F391" t="s">
        <v>30</v>
      </c>
      <c r="G391" t="s">
        <v>17</v>
      </c>
      <c r="H391">
        <v>4</v>
      </c>
      <c r="I391" t="s">
        <v>177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21</v>
      </c>
      <c r="S391">
        <v>2</v>
      </c>
    </row>
    <row r="392" spans="1:19" x14ac:dyDescent="0.3">
      <c r="A392">
        <v>391</v>
      </c>
      <c r="B392" t="s">
        <v>23</v>
      </c>
      <c r="C392" t="s">
        <v>34</v>
      </c>
      <c r="D392" t="s">
        <v>26</v>
      </c>
      <c r="E392" t="s">
        <v>41</v>
      </c>
      <c r="F392" t="s">
        <v>25</v>
      </c>
      <c r="G392" t="s">
        <v>17</v>
      </c>
      <c r="H392">
        <v>14</v>
      </c>
      <c r="I392" t="s">
        <v>177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34</v>
      </c>
      <c r="S392">
        <v>5</v>
      </c>
    </row>
    <row r="393" spans="1:19" x14ac:dyDescent="0.3">
      <c r="A393">
        <v>392</v>
      </c>
      <c r="B393" t="s">
        <v>23</v>
      </c>
      <c r="C393" t="s">
        <v>27</v>
      </c>
      <c r="D393" t="s">
        <v>38</v>
      </c>
      <c r="E393" t="s">
        <v>41</v>
      </c>
      <c r="F393" t="s">
        <v>30</v>
      </c>
      <c r="G393" t="s">
        <v>35</v>
      </c>
      <c r="H393">
        <v>11</v>
      </c>
      <c r="I393" t="s">
        <v>178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28</v>
      </c>
      <c r="S393">
        <v>8</v>
      </c>
    </row>
    <row r="394" spans="1:19" x14ac:dyDescent="0.3">
      <c r="A394">
        <v>393</v>
      </c>
      <c r="B394" t="s">
        <v>37</v>
      </c>
      <c r="C394" t="s">
        <v>27</v>
      </c>
      <c r="D394" t="s">
        <v>32</v>
      </c>
      <c r="E394" t="s">
        <v>36</v>
      </c>
      <c r="F394" t="s">
        <v>30</v>
      </c>
      <c r="G394" t="s">
        <v>35</v>
      </c>
      <c r="H394">
        <v>11</v>
      </c>
      <c r="I394" t="s">
        <v>178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34</v>
      </c>
      <c r="S394">
        <v>2</v>
      </c>
    </row>
    <row r="395" spans="1:19" x14ac:dyDescent="0.3">
      <c r="A395">
        <v>394</v>
      </c>
      <c r="B395" t="s">
        <v>42</v>
      </c>
      <c r="C395" t="s">
        <v>34</v>
      </c>
      <c r="D395" t="s">
        <v>26</v>
      </c>
      <c r="E395" t="s">
        <v>22</v>
      </c>
      <c r="F395" t="s">
        <v>18</v>
      </c>
      <c r="G395" t="s">
        <v>35</v>
      </c>
      <c r="H395">
        <v>11</v>
      </c>
      <c r="I395" t="s">
        <v>176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28</v>
      </c>
      <c r="S395">
        <v>9</v>
      </c>
    </row>
    <row r="396" spans="1:19" x14ac:dyDescent="0.3">
      <c r="A396">
        <v>395</v>
      </c>
      <c r="B396" t="s">
        <v>31</v>
      </c>
      <c r="C396" t="s">
        <v>34</v>
      </c>
      <c r="D396" t="s">
        <v>44</v>
      </c>
      <c r="E396" t="s">
        <v>22</v>
      </c>
      <c r="F396" t="s">
        <v>18</v>
      </c>
      <c r="G396" t="s">
        <v>24</v>
      </c>
      <c r="H396">
        <v>10</v>
      </c>
      <c r="I396" t="s">
        <v>178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28</v>
      </c>
      <c r="S396">
        <v>9</v>
      </c>
    </row>
    <row r="397" spans="1:19" x14ac:dyDescent="0.3">
      <c r="A397">
        <v>396</v>
      </c>
      <c r="B397" t="s">
        <v>16</v>
      </c>
      <c r="C397" t="s">
        <v>34</v>
      </c>
      <c r="D397" t="s">
        <v>38</v>
      </c>
      <c r="E397" t="s">
        <v>45</v>
      </c>
      <c r="F397" t="s">
        <v>18</v>
      </c>
      <c r="G397" t="s">
        <v>24</v>
      </c>
      <c r="H397">
        <v>11</v>
      </c>
      <c r="I397" t="s">
        <v>178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28</v>
      </c>
      <c r="S397">
        <v>8</v>
      </c>
    </row>
    <row r="398" spans="1:19" x14ac:dyDescent="0.3">
      <c r="A398">
        <v>397</v>
      </c>
      <c r="B398" t="s">
        <v>23</v>
      </c>
      <c r="C398" t="s">
        <v>20</v>
      </c>
      <c r="D398" t="s">
        <v>26</v>
      </c>
      <c r="E398" t="s">
        <v>15</v>
      </c>
      <c r="F398" t="s">
        <v>18</v>
      </c>
      <c r="G398" t="s">
        <v>17</v>
      </c>
      <c r="H398">
        <v>9</v>
      </c>
      <c r="I398" t="s">
        <v>177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34</v>
      </c>
      <c r="S398">
        <v>2</v>
      </c>
    </row>
    <row r="399" spans="1:19" x14ac:dyDescent="0.3">
      <c r="A399">
        <v>398</v>
      </c>
      <c r="B399" t="s">
        <v>42</v>
      </c>
      <c r="C399" t="s">
        <v>27</v>
      </c>
      <c r="D399" t="s">
        <v>40</v>
      </c>
      <c r="E399" t="s">
        <v>29</v>
      </c>
      <c r="F399" t="s">
        <v>18</v>
      </c>
      <c r="G399" t="s">
        <v>24</v>
      </c>
      <c r="H399">
        <v>14</v>
      </c>
      <c r="I399" t="s">
        <v>176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28</v>
      </c>
      <c r="S399">
        <v>1</v>
      </c>
    </row>
    <row r="400" spans="1:19" x14ac:dyDescent="0.3">
      <c r="A400">
        <v>399</v>
      </c>
      <c r="B400" t="s">
        <v>31</v>
      </c>
      <c r="C400" t="s">
        <v>39</v>
      </c>
      <c r="D400" t="s">
        <v>19</v>
      </c>
      <c r="E400" t="s">
        <v>15</v>
      </c>
      <c r="F400" t="s">
        <v>18</v>
      </c>
      <c r="G400" t="s">
        <v>17</v>
      </c>
      <c r="H400">
        <v>6</v>
      </c>
      <c r="I400" t="s">
        <v>176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28</v>
      </c>
      <c r="S400">
        <v>1</v>
      </c>
    </row>
    <row r="401" spans="1:19" x14ac:dyDescent="0.3">
      <c r="A401">
        <v>400</v>
      </c>
      <c r="B401" t="s">
        <v>31</v>
      </c>
      <c r="C401" t="s">
        <v>39</v>
      </c>
      <c r="D401" t="s">
        <v>40</v>
      </c>
      <c r="E401" t="s">
        <v>43</v>
      </c>
      <c r="F401" t="s">
        <v>18</v>
      </c>
      <c r="G401" t="s">
        <v>35</v>
      </c>
      <c r="H401">
        <v>14</v>
      </c>
      <c r="I401" t="s">
        <v>176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34</v>
      </c>
      <c r="S401">
        <v>4</v>
      </c>
    </row>
    <row r="402" spans="1:19" x14ac:dyDescent="0.3">
      <c r="A402">
        <v>401</v>
      </c>
      <c r="B402" t="s">
        <v>42</v>
      </c>
      <c r="C402" t="s">
        <v>39</v>
      </c>
      <c r="D402" t="s">
        <v>19</v>
      </c>
      <c r="E402" t="s">
        <v>41</v>
      </c>
      <c r="F402" t="s">
        <v>18</v>
      </c>
      <c r="G402" t="s">
        <v>17</v>
      </c>
      <c r="H402">
        <v>0</v>
      </c>
      <c r="I402" t="s">
        <v>178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28</v>
      </c>
      <c r="S402">
        <v>7</v>
      </c>
    </row>
    <row r="403" spans="1:19" x14ac:dyDescent="0.3">
      <c r="A403">
        <v>402</v>
      </c>
      <c r="B403" t="s">
        <v>37</v>
      </c>
      <c r="C403" t="s">
        <v>20</v>
      </c>
      <c r="D403" t="s">
        <v>38</v>
      </c>
      <c r="E403" t="s">
        <v>15</v>
      </c>
      <c r="F403" t="s">
        <v>25</v>
      </c>
      <c r="G403" t="s">
        <v>17</v>
      </c>
      <c r="H403">
        <v>14</v>
      </c>
      <c r="I403" t="s">
        <v>177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28</v>
      </c>
      <c r="S403">
        <v>9</v>
      </c>
    </row>
    <row r="404" spans="1:19" x14ac:dyDescent="0.3">
      <c r="A404">
        <v>403</v>
      </c>
      <c r="B404" t="s">
        <v>16</v>
      </c>
      <c r="C404" t="s">
        <v>39</v>
      </c>
      <c r="D404" t="s">
        <v>19</v>
      </c>
      <c r="E404" t="s">
        <v>43</v>
      </c>
      <c r="F404" t="s">
        <v>30</v>
      </c>
      <c r="G404" t="s">
        <v>24</v>
      </c>
      <c r="H404">
        <v>12</v>
      </c>
      <c r="I404" t="s">
        <v>178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34</v>
      </c>
      <c r="S404">
        <v>3</v>
      </c>
    </row>
    <row r="405" spans="1:19" x14ac:dyDescent="0.3">
      <c r="A405">
        <v>404</v>
      </c>
      <c r="B405" t="s">
        <v>33</v>
      </c>
      <c r="C405" t="s">
        <v>20</v>
      </c>
      <c r="D405" t="s">
        <v>32</v>
      </c>
      <c r="E405" t="s">
        <v>15</v>
      </c>
      <c r="F405" t="s">
        <v>25</v>
      </c>
      <c r="G405" t="s">
        <v>35</v>
      </c>
      <c r="H405">
        <v>0</v>
      </c>
      <c r="I405" t="s">
        <v>178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21</v>
      </c>
      <c r="S405">
        <v>4</v>
      </c>
    </row>
    <row r="406" spans="1:19" x14ac:dyDescent="0.3">
      <c r="A406">
        <v>405</v>
      </c>
      <c r="B406" t="s">
        <v>16</v>
      </c>
      <c r="C406" t="s">
        <v>39</v>
      </c>
      <c r="D406" t="s">
        <v>40</v>
      </c>
      <c r="E406" t="s">
        <v>36</v>
      </c>
      <c r="F406" t="s">
        <v>25</v>
      </c>
      <c r="G406" t="s">
        <v>17</v>
      </c>
      <c r="H406">
        <v>10</v>
      </c>
      <c r="I406" t="s">
        <v>177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34</v>
      </c>
      <c r="S406">
        <v>4</v>
      </c>
    </row>
    <row r="407" spans="1:19" x14ac:dyDescent="0.3">
      <c r="A407">
        <v>406</v>
      </c>
      <c r="B407" t="s">
        <v>42</v>
      </c>
      <c r="C407" t="s">
        <v>39</v>
      </c>
      <c r="D407" t="s">
        <v>19</v>
      </c>
      <c r="E407" t="s">
        <v>29</v>
      </c>
      <c r="F407" t="s">
        <v>25</v>
      </c>
      <c r="G407" t="s">
        <v>24</v>
      </c>
      <c r="H407">
        <v>9</v>
      </c>
      <c r="I407" t="s">
        <v>178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34</v>
      </c>
      <c r="S407">
        <v>4</v>
      </c>
    </row>
    <row r="408" spans="1:19" x14ac:dyDescent="0.3">
      <c r="A408">
        <v>407</v>
      </c>
      <c r="B408" t="s">
        <v>16</v>
      </c>
      <c r="C408" t="s">
        <v>39</v>
      </c>
      <c r="D408" t="s">
        <v>40</v>
      </c>
      <c r="E408" t="s">
        <v>36</v>
      </c>
      <c r="F408" t="s">
        <v>25</v>
      </c>
      <c r="G408" t="s">
        <v>24</v>
      </c>
      <c r="H408">
        <v>10</v>
      </c>
      <c r="I408" t="s">
        <v>178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34</v>
      </c>
      <c r="S408">
        <v>6</v>
      </c>
    </row>
    <row r="409" spans="1:19" x14ac:dyDescent="0.3">
      <c r="A409">
        <v>408</v>
      </c>
      <c r="B409" t="s">
        <v>33</v>
      </c>
      <c r="C409" t="s">
        <v>34</v>
      </c>
      <c r="D409" t="s">
        <v>26</v>
      </c>
      <c r="E409" t="s">
        <v>41</v>
      </c>
      <c r="F409" t="s">
        <v>30</v>
      </c>
      <c r="G409" t="s">
        <v>17</v>
      </c>
      <c r="H409">
        <v>14</v>
      </c>
      <c r="I409" t="s">
        <v>176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34</v>
      </c>
      <c r="S409">
        <v>4</v>
      </c>
    </row>
    <row r="410" spans="1:19" x14ac:dyDescent="0.3">
      <c r="A410">
        <v>409</v>
      </c>
      <c r="B410" t="s">
        <v>16</v>
      </c>
      <c r="C410" t="s">
        <v>39</v>
      </c>
      <c r="D410" t="s">
        <v>19</v>
      </c>
      <c r="E410" t="s">
        <v>15</v>
      </c>
      <c r="F410" t="s">
        <v>18</v>
      </c>
      <c r="G410" t="s">
        <v>24</v>
      </c>
      <c r="H410">
        <v>7</v>
      </c>
      <c r="I410" t="s">
        <v>177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21</v>
      </c>
      <c r="S410">
        <v>6</v>
      </c>
    </row>
    <row r="411" spans="1:19" x14ac:dyDescent="0.3">
      <c r="A411">
        <v>410</v>
      </c>
      <c r="B411" t="s">
        <v>42</v>
      </c>
      <c r="C411" t="s">
        <v>27</v>
      </c>
      <c r="D411" t="s">
        <v>19</v>
      </c>
      <c r="E411" t="s">
        <v>41</v>
      </c>
      <c r="F411" t="s">
        <v>30</v>
      </c>
      <c r="G411" t="s">
        <v>24</v>
      </c>
      <c r="H411">
        <v>10</v>
      </c>
      <c r="I411" t="s">
        <v>176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28</v>
      </c>
      <c r="S411">
        <v>7</v>
      </c>
    </row>
    <row r="412" spans="1:19" x14ac:dyDescent="0.3">
      <c r="A412">
        <v>411</v>
      </c>
      <c r="B412" t="s">
        <v>33</v>
      </c>
      <c r="C412" t="s">
        <v>34</v>
      </c>
      <c r="D412" t="s">
        <v>38</v>
      </c>
      <c r="E412" t="s">
        <v>22</v>
      </c>
      <c r="F412" t="s">
        <v>18</v>
      </c>
      <c r="G412" t="s">
        <v>17</v>
      </c>
      <c r="H412">
        <v>3</v>
      </c>
      <c r="I412" t="s">
        <v>177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21</v>
      </c>
      <c r="S412">
        <v>1</v>
      </c>
    </row>
    <row r="413" spans="1:19" x14ac:dyDescent="0.3">
      <c r="A413">
        <v>412</v>
      </c>
      <c r="B413" t="s">
        <v>31</v>
      </c>
      <c r="C413" t="s">
        <v>39</v>
      </c>
      <c r="D413" t="s">
        <v>40</v>
      </c>
      <c r="E413" t="s">
        <v>41</v>
      </c>
      <c r="F413" t="s">
        <v>30</v>
      </c>
      <c r="G413" t="s">
        <v>24</v>
      </c>
      <c r="H413">
        <v>10</v>
      </c>
      <c r="I413" t="s">
        <v>176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28</v>
      </c>
      <c r="S413">
        <v>6</v>
      </c>
    </row>
    <row r="414" spans="1:19" x14ac:dyDescent="0.3">
      <c r="A414">
        <v>413</v>
      </c>
      <c r="B414" t="s">
        <v>42</v>
      </c>
      <c r="C414" t="s">
        <v>20</v>
      </c>
      <c r="D414" t="s">
        <v>32</v>
      </c>
      <c r="E414" t="s">
        <v>41</v>
      </c>
      <c r="F414" t="s">
        <v>18</v>
      </c>
      <c r="G414" t="s">
        <v>24</v>
      </c>
      <c r="H414">
        <v>8</v>
      </c>
      <c r="I414" t="s">
        <v>176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34</v>
      </c>
      <c r="S414">
        <v>4</v>
      </c>
    </row>
    <row r="415" spans="1:19" x14ac:dyDescent="0.3">
      <c r="A415">
        <v>414</v>
      </c>
      <c r="B415" t="s">
        <v>31</v>
      </c>
      <c r="C415" t="s">
        <v>27</v>
      </c>
      <c r="D415" t="s">
        <v>32</v>
      </c>
      <c r="E415" t="s">
        <v>29</v>
      </c>
      <c r="F415" t="s">
        <v>18</v>
      </c>
      <c r="G415" t="s">
        <v>17</v>
      </c>
      <c r="H415">
        <v>9</v>
      </c>
      <c r="I415" t="s">
        <v>176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28</v>
      </c>
      <c r="S415">
        <v>9</v>
      </c>
    </row>
    <row r="416" spans="1:19" x14ac:dyDescent="0.3">
      <c r="A416">
        <v>415</v>
      </c>
      <c r="B416" t="s">
        <v>37</v>
      </c>
      <c r="C416" t="s">
        <v>27</v>
      </c>
      <c r="D416" t="s">
        <v>32</v>
      </c>
      <c r="E416" t="s">
        <v>29</v>
      </c>
      <c r="F416" t="s">
        <v>30</v>
      </c>
      <c r="G416" t="s">
        <v>17</v>
      </c>
      <c r="H416">
        <v>13</v>
      </c>
      <c r="I416" t="s">
        <v>178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28</v>
      </c>
      <c r="S416">
        <v>3</v>
      </c>
    </row>
    <row r="417" spans="1:19" x14ac:dyDescent="0.3">
      <c r="A417">
        <v>416</v>
      </c>
      <c r="B417" t="s">
        <v>16</v>
      </c>
      <c r="C417" t="s">
        <v>20</v>
      </c>
      <c r="D417" t="s">
        <v>38</v>
      </c>
      <c r="E417" t="s">
        <v>43</v>
      </c>
      <c r="F417" t="s">
        <v>25</v>
      </c>
      <c r="G417" t="s">
        <v>24</v>
      </c>
      <c r="H417">
        <v>8</v>
      </c>
      <c r="I417" t="s">
        <v>178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28</v>
      </c>
      <c r="S417">
        <v>2</v>
      </c>
    </row>
    <row r="418" spans="1:19" x14ac:dyDescent="0.3">
      <c r="A418">
        <v>417</v>
      </c>
      <c r="B418" t="s">
        <v>16</v>
      </c>
      <c r="C418" t="s">
        <v>34</v>
      </c>
      <c r="D418" t="s">
        <v>32</v>
      </c>
      <c r="E418" t="s">
        <v>15</v>
      </c>
      <c r="F418" t="s">
        <v>30</v>
      </c>
      <c r="G418" t="s">
        <v>17</v>
      </c>
      <c r="H418">
        <v>0</v>
      </c>
      <c r="I418" t="s">
        <v>177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21</v>
      </c>
      <c r="S418">
        <v>6</v>
      </c>
    </row>
    <row r="419" spans="1:19" x14ac:dyDescent="0.3">
      <c r="A419">
        <v>418</v>
      </c>
      <c r="B419" t="s">
        <v>37</v>
      </c>
      <c r="C419" t="s">
        <v>20</v>
      </c>
      <c r="D419" t="s">
        <v>32</v>
      </c>
      <c r="E419" t="s">
        <v>43</v>
      </c>
      <c r="F419" t="s">
        <v>25</v>
      </c>
      <c r="G419" t="s">
        <v>35</v>
      </c>
      <c r="H419">
        <v>8</v>
      </c>
      <c r="I419" t="s">
        <v>176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34</v>
      </c>
      <c r="S419">
        <v>6</v>
      </c>
    </row>
    <row r="420" spans="1:19" x14ac:dyDescent="0.3">
      <c r="A420">
        <v>419</v>
      </c>
      <c r="B420" t="s">
        <v>33</v>
      </c>
      <c r="C420" t="s">
        <v>34</v>
      </c>
      <c r="D420" t="s">
        <v>44</v>
      </c>
      <c r="E420" t="s">
        <v>29</v>
      </c>
      <c r="F420" t="s">
        <v>30</v>
      </c>
      <c r="G420" t="s">
        <v>35</v>
      </c>
      <c r="H420">
        <v>10</v>
      </c>
      <c r="I420" t="s">
        <v>177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28</v>
      </c>
      <c r="S420">
        <v>7</v>
      </c>
    </row>
    <row r="421" spans="1:19" x14ac:dyDescent="0.3">
      <c r="A421">
        <v>420</v>
      </c>
      <c r="B421" t="s">
        <v>23</v>
      </c>
      <c r="C421" t="s">
        <v>39</v>
      </c>
      <c r="D421" t="s">
        <v>19</v>
      </c>
      <c r="E421" t="s">
        <v>45</v>
      </c>
      <c r="F421" t="s">
        <v>25</v>
      </c>
      <c r="G421" t="s">
        <v>35</v>
      </c>
      <c r="H421">
        <v>0</v>
      </c>
      <c r="I421" t="s">
        <v>176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21</v>
      </c>
      <c r="S421">
        <v>4</v>
      </c>
    </row>
    <row r="422" spans="1:19" x14ac:dyDescent="0.3">
      <c r="A422">
        <v>421</v>
      </c>
      <c r="B422" t="s">
        <v>33</v>
      </c>
      <c r="C422" t="s">
        <v>34</v>
      </c>
      <c r="D422" t="s">
        <v>44</v>
      </c>
      <c r="E422" t="s">
        <v>22</v>
      </c>
      <c r="F422" t="s">
        <v>25</v>
      </c>
      <c r="G422" t="s">
        <v>17</v>
      </c>
      <c r="H422">
        <v>9</v>
      </c>
      <c r="I422" t="s">
        <v>176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28</v>
      </c>
      <c r="S422">
        <v>7</v>
      </c>
    </row>
    <row r="423" spans="1:19" x14ac:dyDescent="0.3">
      <c r="A423">
        <v>422</v>
      </c>
      <c r="B423" t="s">
        <v>33</v>
      </c>
      <c r="C423" t="s">
        <v>20</v>
      </c>
      <c r="D423" t="s">
        <v>32</v>
      </c>
      <c r="E423" t="s">
        <v>15</v>
      </c>
      <c r="F423" t="s">
        <v>25</v>
      </c>
      <c r="G423" t="s">
        <v>35</v>
      </c>
      <c r="H423">
        <v>4</v>
      </c>
      <c r="I423" t="s">
        <v>178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28</v>
      </c>
      <c r="S423">
        <v>7</v>
      </c>
    </row>
    <row r="424" spans="1:19" x14ac:dyDescent="0.3">
      <c r="A424">
        <v>423</v>
      </c>
      <c r="B424" t="s">
        <v>37</v>
      </c>
      <c r="C424" t="s">
        <v>39</v>
      </c>
      <c r="D424" t="s">
        <v>19</v>
      </c>
      <c r="E424" t="s">
        <v>36</v>
      </c>
      <c r="F424" t="s">
        <v>25</v>
      </c>
      <c r="G424" t="s">
        <v>35</v>
      </c>
      <c r="H424">
        <v>2</v>
      </c>
      <c r="I424" t="s">
        <v>178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21</v>
      </c>
      <c r="S424">
        <v>3</v>
      </c>
    </row>
    <row r="425" spans="1:19" x14ac:dyDescent="0.3">
      <c r="A425">
        <v>424</v>
      </c>
      <c r="B425" t="s">
        <v>23</v>
      </c>
      <c r="C425" t="s">
        <v>27</v>
      </c>
      <c r="D425" t="s">
        <v>26</v>
      </c>
      <c r="E425" t="s">
        <v>36</v>
      </c>
      <c r="F425" t="s">
        <v>18</v>
      </c>
      <c r="G425" t="s">
        <v>17</v>
      </c>
      <c r="H425">
        <v>7</v>
      </c>
      <c r="I425" t="s">
        <v>177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28</v>
      </c>
      <c r="S425">
        <v>9</v>
      </c>
    </row>
    <row r="426" spans="1:19" x14ac:dyDescent="0.3">
      <c r="A426">
        <v>425</v>
      </c>
      <c r="B426" t="s">
        <v>42</v>
      </c>
      <c r="C426" t="s">
        <v>34</v>
      </c>
      <c r="D426" t="s">
        <v>38</v>
      </c>
      <c r="E426" t="s">
        <v>22</v>
      </c>
      <c r="F426" t="s">
        <v>18</v>
      </c>
      <c r="G426" t="s">
        <v>35</v>
      </c>
      <c r="H426">
        <v>9</v>
      </c>
      <c r="I426" t="s">
        <v>177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28</v>
      </c>
      <c r="S426">
        <v>1</v>
      </c>
    </row>
    <row r="427" spans="1:19" x14ac:dyDescent="0.3">
      <c r="A427">
        <v>426</v>
      </c>
      <c r="B427" t="s">
        <v>33</v>
      </c>
      <c r="C427" t="s">
        <v>20</v>
      </c>
      <c r="D427" t="s">
        <v>26</v>
      </c>
      <c r="E427" t="s">
        <v>45</v>
      </c>
      <c r="F427" t="s">
        <v>25</v>
      </c>
      <c r="G427" t="s">
        <v>24</v>
      </c>
      <c r="H427">
        <v>3</v>
      </c>
      <c r="I427" t="s">
        <v>177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21</v>
      </c>
      <c r="S427">
        <v>5</v>
      </c>
    </row>
    <row r="428" spans="1:19" x14ac:dyDescent="0.3">
      <c r="A428">
        <v>427</v>
      </c>
      <c r="B428" t="s">
        <v>42</v>
      </c>
      <c r="C428" t="s">
        <v>20</v>
      </c>
      <c r="D428" t="s">
        <v>19</v>
      </c>
      <c r="E428" t="s">
        <v>22</v>
      </c>
      <c r="F428" t="s">
        <v>25</v>
      </c>
      <c r="G428" t="s">
        <v>17</v>
      </c>
      <c r="H428">
        <v>8</v>
      </c>
      <c r="I428" t="s">
        <v>178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28</v>
      </c>
      <c r="S428">
        <v>9</v>
      </c>
    </row>
    <row r="429" spans="1:19" x14ac:dyDescent="0.3">
      <c r="A429">
        <v>428</v>
      </c>
      <c r="B429" t="s">
        <v>37</v>
      </c>
      <c r="C429" t="s">
        <v>34</v>
      </c>
      <c r="D429" t="s">
        <v>40</v>
      </c>
      <c r="E429" t="s">
        <v>43</v>
      </c>
      <c r="F429" t="s">
        <v>25</v>
      </c>
      <c r="G429" t="s">
        <v>35</v>
      </c>
      <c r="H429">
        <v>4</v>
      </c>
      <c r="I429" t="s">
        <v>177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28</v>
      </c>
      <c r="S429">
        <v>2</v>
      </c>
    </row>
    <row r="430" spans="1:19" x14ac:dyDescent="0.3">
      <c r="A430">
        <v>429</v>
      </c>
      <c r="B430" t="s">
        <v>31</v>
      </c>
      <c r="C430" t="s">
        <v>34</v>
      </c>
      <c r="D430" t="s">
        <v>26</v>
      </c>
      <c r="E430" t="s">
        <v>43</v>
      </c>
      <c r="F430" t="s">
        <v>18</v>
      </c>
      <c r="G430" t="s">
        <v>24</v>
      </c>
      <c r="H430">
        <v>8</v>
      </c>
      <c r="I430" t="s">
        <v>178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34</v>
      </c>
      <c r="S430">
        <v>5</v>
      </c>
    </row>
    <row r="431" spans="1:19" x14ac:dyDescent="0.3">
      <c r="A431">
        <v>430</v>
      </c>
      <c r="B431" t="s">
        <v>16</v>
      </c>
      <c r="C431" t="s">
        <v>27</v>
      </c>
      <c r="D431" t="s">
        <v>38</v>
      </c>
      <c r="E431" t="s">
        <v>41</v>
      </c>
      <c r="F431" t="s">
        <v>30</v>
      </c>
      <c r="G431" t="s">
        <v>17</v>
      </c>
      <c r="H431">
        <v>5</v>
      </c>
      <c r="I431" t="s">
        <v>178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28</v>
      </c>
      <c r="S431">
        <v>7</v>
      </c>
    </row>
    <row r="432" spans="1:19" x14ac:dyDescent="0.3">
      <c r="A432">
        <v>431</v>
      </c>
      <c r="B432" t="s">
        <v>33</v>
      </c>
      <c r="C432" t="s">
        <v>39</v>
      </c>
      <c r="D432" t="s">
        <v>26</v>
      </c>
      <c r="E432" t="s">
        <v>36</v>
      </c>
      <c r="F432" t="s">
        <v>18</v>
      </c>
      <c r="G432" t="s">
        <v>24</v>
      </c>
      <c r="H432">
        <v>4</v>
      </c>
      <c r="I432" t="s">
        <v>177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28</v>
      </c>
      <c r="S432">
        <v>8</v>
      </c>
    </row>
    <row r="433" spans="1:19" x14ac:dyDescent="0.3">
      <c r="A433">
        <v>432</v>
      </c>
      <c r="B433" t="s">
        <v>42</v>
      </c>
      <c r="C433" t="s">
        <v>39</v>
      </c>
      <c r="D433" t="s">
        <v>26</v>
      </c>
      <c r="E433" t="s">
        <v>22</v>
      </c>
      <c r="F433" t="s">
        <v>25</v>
      </c>
      <c r="G433" t="s">
        <v>17</v>
      </c>
      <c r="H433">
        <v>13</v>
      </c>
      <c r="I433" t="s">
        <v>177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34</v>
      </c>
      <c r="S433">
        <v>5</v>
      </c>
    </row>
    <row r="434" spans="1:19" x14ac:dyDescent="0.3">
      <c r="A434">
        <v>433</v>
      </c>
      <c r="B434" t="s">
        <v>33</v>
      </c>
      <c r="C434" t="s">
        <v>20</v>
      </c>
      <c r="D434" t="s">
        <v>38</v>
      </c>
      <c r="E434" t="s">
        <v>22</v>
      </c>
      <c r="F434" t="s">
        <v>30</v>
      </c>
      <c r="G434" t="s">
        <v>17</v>
      </c>
      <c r="H434">
        <v>10</v>
      </c>
      <c r="I434" t="s">
        <v>178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28</v>
      </c>
      <c r="S434">
        <v>2</v>
      </c>
    </row>
    <row r="435" spans="1:19" x14ac:dyDescent="0.3">
      <c r="A435">
        <v>434</v>
      </c>
      <c r="B435" t="s">
        <v>33</v>
      </c>
      <c r="C435" t="s">
        <v>39</v>
      </c>
      <c r="D435" t="s">
        <v>19</v>
      </c>
      <c r="E435" t="s">
        <v>15</v>
      </c>
      <c r="F435" t="s">
        <v>25</v>
      </c>
      <c r="G435" t="s">
        <v>17</v>
      </c>
      <c r="H435">
        <v>7</v>
      </c>
      <c r="I435" t="s">
        <v>178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21</v>
      </c>
      <c r="S435">
        <v>4</v>
      </c>
    </row>
    <row r="436" spans="1:19" x14ac:dyDescent="0.3">
      <c r="A436">
        <v>435</v>
      </c>
      <c r="B436" t="s">
        <v>31</v>
      </c>
      <c r="C436" t="s">
        <v>20</v>
      </c>
      <c r="D436" t="s">
        <v>38</v>
      </c>
      <c r="E436" t="s">
        <v>43</v>
      </c>
      <c r="F436" t="s">
        <v>18</v>
      </c>
      <c r="G436" t="s">
        <v>24</v>
      </c>
      <c r="H436">
        <v>12</v>
      </c>
      <c r="I436" t="s">
        <v>177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34</v>
      </c>
      <c r="S436">
        <v>5</v>
      </c>
    </row>
    <row r="437" spans="1:19" x14ac:dyDescent="0.3">
      <c r="A437">
        <v>436</v>
      </c>
      <c r="B437" t="s">
        <v>33</v>
      </c>
      <c r="C437" t="s">
        <v>34</v>
      </c>
      <c r="D437" t="s">
        <v>38</v>
      </c>
      <c r="E437" t="s">
        <v>45</v>
      </c>
      <c r="F437" t="s">
        <v>25</v>
      </c>
      <c r="G437" t="s">
        <v>35</v>
      </c>
      <c r="H437">
        <v>10</v>
      </c>
      <c r="I437" t="s">
        <v>176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28</v>
      </c>
      <c r="S437">
        <v>2</v>
      </c>
    </row>
    <row r="438" spans="1:19" x14ac:dyDescent="0.3">
      <c r="A438">
        <v>437</v>
      </c>
      <c r="B438" t="s">
        <v>33</v>
      </c>
      <c r="C438" t="s">
        <v>27</v>
      </c>
      <c r="D438" t="s">
        <v>19</v>
      </c>
      <c r="E438" t="s">
        <v>45</v>
      </c>
      <c r="F438" t="s">
        <v>18</v>
      </c>
      <c r="G438" t="s">
        <v>35</v>
      </c>
      <c r="H438">
        <v>2</v>
      </c>
      <c r="I438" t="s">
        <v>177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21</v>
      </c>
      <c r="S438">
        <v>1</v>
      </c>
    </row>
    <row r="439" spans="1:19" x14ac:dyDescent="0.3">
      <c r="A439">
        <v>438</v>
      </c>
      <c r="B439" t="s">
        <v>33</v>
      </c>
      <c r="C439" t="s">
        <v>27</v>
      </c>
      <c r="D439" t="s">
        <v>32</v>
      </c>
      <c r="E439" t="s">
        <v>15</v>
      </c>
      <c r="F439" t="s">
        <v>30</v>
      </c>
      <c r="G439" t="s">
        <v>17</v>
      </c>
      <c r="H439">
        <v>8</v>
      </c>
      <c r="I439" t="s">
        <v>178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34</v>
      </c>
      <c r="S439">
        <v>3</v>
      </c>
    </row>
    <row r="440" spans="1:19" x14ac:dyDescent="0.3">
      <c r="A440">
        <v>439</v>
      </c>
      <c r="B440" t="s">
        <v>23</v>
      </c>
      <c r="C440" t="s">
        <v>34</v>
      </c>
      <c r="D440" t="s">
        <v>38</v>
      </c>
      <c r="E440" t="s">
        <v>15</v>
      </c>
      <c r="F440" t="s">
        <v>18</v>
      </c>
      <c r="G440" t="s">
        <v>24</v>
      </c>
      <c r="H440">
        <v>9</v>
      </c>
      <c r="I440" t="s">
        <v>177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28</v>
      </c>
      <c r="S440">
        <v>7</v>
      </c>
    </row>
    <row r="441" spans="1:19" x14ac:dyDescent="0.3">
      <c r="A441">
        <v>440</v>
      </c>
      <c r="B441" t="s">
        <v>33</v>
      </c>
      <c r="C441" t="s">
        <v>27</v>
      </c>
      <c r="D441" t="s">
        <v>32</v>
      </c>
      <c r="E441" t="s">
        <v>29</v>
      </c>
      <c r="F441" t="s">
        <v>18</v>
      </c>
      <c r="G441" t="s">
        <v>35</v>
      </c>
      <c r="H441">
        <v>14</v>
      </c>
      <c r="I441" t="s">
        <v>178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28</v>
      </c>
      <c r="S441">
        <v>9</v>
      </c>
    </row>
    <row r="442" spans="1:19" x14ac:dyDescent="0.3">
      <c r="A442">
        <v>441</v>
      </c>
      <c r="B442" t="s">
        <v>37</v>
      </c>
      <c r="C442" t="s">
        <v>20</v>
      </c>
      <c r="D442" t="s">
        <v>26</v>
      </c>
      <c r="E442" t="s">
        <v>15</v>
      </c>
      <c r="F442" t="s">
        <v>30</v>
      </c>
      <c r="G442" t="s">
        <v>35</v>
      </c>
      <c r="H442">
        <v>1</v>
      </c>
      <c r="I442" t="s">
        <v>178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28</v>
      </c>
      <c r="S442">
        <v>9</v>
      </c>
    </row>
    <row r="443" spans="1:19" x14ac:dyDescent="0.3">
      <c r="A443">
        <v>442</v>
      </c>
      <c r="B443" t="s">
        <v>31</v>
      </c>
      <c r="C443" t="s">
        <v>39</v>
      </c>
      <c r="D443" t="s">
        <v>19</v>
      </c>
      <c r="E443" t="s">
        <v>15</v>
      </c>
      <c r="F443" t="s">
        <v>18</v>
      </c>
      <c r="G443" t="s">
        <v>24</v>
      </c>
      <c r="H443">
        <v>3</v>
      </c>
      <c r="I443" t="s">
        <v>177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28</v>
      </c>
      <c r="S443">
        <v>8</v>
      </c>
    </row>
    <row r="444" spans="1:19" x14ac:dyDescent="0.3">
      <c r="A444">
        <v>443</v>
      </c>
      <c r="B444" t="s">
        <v>23</v>
      </c>
      <c r="C444" t="s">
        <v>34</v>
      </c>
      <c r="D444" t="s">
        <v>26</v>
      </c>
      <c r="E444" t="s">
        <v>43</v>
      </c>
      <c r="F444" t="s">
        <v>30</v>
      </c>
      <c r="G444" t="s">
        <v>17</v>
      </c>
      <c r="H444">
        <v>6</v>
      </c>
      <c r="I444" t="s">
        <v>177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28</v>
      </c>
      <c r="S444">
        <v>7</v>
      </c>
    </row>
    <row r="445" spans="1:19" x14ac:dyDescent="0.3">
      <c r="A445">
        <v>444</v>
      </c>
      <c r="B445" t="s">
        <v>23</v>
      </c>
      <c r="C445" t="s">
        <v>27</v>
      </c>
      <c r="D445" t="s">
        <v>26</v>
      </c>
      <c r="E445" t="s">
        <v>43</v>
      </c>
      <c r="F445" t="s">
        <v>18</v>
      </c>
      <c r="G445" t="s">
        <v>35</v>
      </c>
      <c r="H445">
        <v>8</v>
      </c>
      <c r="I445" t="s">
        <v>176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28</v>
      </c>
      <c r="S445">
        <v>7</v>
      </c>
    </row>
    <row r="446" spans="1:19" x14ac:dyDescent="0.3">
      <c r="A446">
        <v>445</v>
      </c>
      <c r="B446" t="s">
        <v>37</v>
      </c>
      <c r="C446" t="s">
        <v>34</v>
      </c>
      <c r="D446" t="s">
        <v>19</v>
      </c>
      <c r="E446" t="s">
        <v>22</v>
      </c>
      <c r="F446" t="s">
        <v>18</v>
      </c>
      <c r="G446" t="s">
        <v>17</v>
      </c>
      <c r="H446">
        <v>10</v>
      </c>
      <c r="I446" t="s">
        <v>176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28</v>
      </c>
      <c r="S446">
        <v>8</v>
      </c>
    </row>
    <row r="447" spans="1:19" x14ac:dyDescent="0.3">
      <c r="A447">
        <v>446</v>
      </c>
      <c r="B447" t="s">
        <v>33</v>
      </c>
      <c r="C447" t="s">
        <v>27</v>
      </c>
      <c r="D447" t="s">
        <v>19</v>
      </c>
      <c r="E447" t="s">
        <v>43</v>
      </c>
      <c r="F447" t="s">
        <v>25</v>
      </c>
      <c r="G447" t="s">
        <v>35</v>
      </c>
      <c r="H447">
        <v>5</v>
      </c>
      <c r="I447" t="s">
        <v>178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28</v>
      </c>
      <c r="S447">
        <v>9</v>
      </c>
    </row>
    <row r="448" spans="1:19" x14ac:dyDescent="0.3">
      <c r="A448">
        <v>447</v>
      </c>
      <c r="B448" t="s">
        <v>23</v>
      </c>
      <c r="C448" t="s">
        <v>27</v>
      </c>
      <c r="D448" t="s">
        <v>26</v>
      </c>
      <c r="E448" t="s">
        <v>36</v>
      </c>
      <c r="F448" t="s">
        <v>25</v>
      </c>
      <c r="G448" t="s">
        <v>35</v>
      </c>
      <c r="H448">
        <v>12</v>
      </c>
      <c r="I448" t="s">
        <v>178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34</v>
      </c>
      <c r="S448">
        <v>4</v>
      </c>
    </row>
    <row r="449" spans="1:19" x14ac:dyDescent="0.3">
      <c r="A449">
        <v>448</v>
      </c>
      <c r="B449" t="s">
        <v>42</v>
      </c>
      <c r="C449" t="s">
        <v>20</v>
      </c>
      <c r="D449" t="s">
        <v>40</v>
      </c>
      <c r="E449" t="s">
        <v>41</v>
      </c>
      <c r="F449" t="s">
        <v>30</v>
      </c>
      <c r="G449" t="s">
        <v>35</v>
      </c>
      <c r="H449">
        <v>7</v>
      </c>
      <c r="I449" t="s">
        <v>176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21</v>
      </c>
      <c r="S449">
        <v>2</v>
      </c>
    </row>
    <row r="450" spans="1:19" x14ac:dyDescent="0.3">
      <c r="A450">
        <v>449</v>
      </c>
      <c r="B450" t="s">
        <v>42</v>
      </c>
      <c r="C450" t="s">
        <v>20</v>
      </c>
      <c r="D450" t="s">
        <v>40</v>
      </c>
      <c r="E450" t="s">
        <v>36</v>
      </c>
      <c r="F450" t="s">
        <v>25</v>
      </c>
      <c r="G450" t="s">
        <v>35</v>
      </c>
      <c r="H450">
        <v>7</v>
      </c>
      <c r="I450" t="s">
        <v>176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21</v>
      </c>
      <c r="S450">
        <v>4</v>
      </c>
    </row>
    <row r="451" spans="1:19" x14ac:dyDescent="0.3">
      <c r="A451">
        <v>450</v>
      </c>
      <c r="B451" t="s">
        <v>33</v>
      </c>
      <c r="C451" t="s">
        <v>20</v>
      </c>
      <c r="D451" t="s">
        <v>38</v>
      </c>
      <c r="E451" t="s">
        <v>15</v>
      </c>
      <c r="F451" t="s">
        <v>30</v>
      </c>
      <c r="G451" t="s">
        <v>24</v>
      </c>
      <c r="H451">
        <v>10</v>
      </c>
      <c r="I451" t="s">
        <v>178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34</v>
      </c>
      <c r="S451">
        <v>1</v>
      </c>
    </row>
    <row r="452" spans="1:19" x14ac:dyDescent="0.3">
      <c r="A452">
        <v>451</v>
      </c>
      <c r="B452" t="s">
        <v>16</v>
      </c>
      <c r="C452" t="s">
        <v>39</v>
      </c>
      <c r="D452" t="s">
        <v>38</v>
      </c>
      <c r="E452" t="s">
        <v>36</v>
      </c>
      <c r="F452" t="s">
        <v>30</v>
      </c>
      <c r="G452" t="s">
        <v>24</v>
      </c>
      <c r="H452">
        <v>0</v>
      </c>
      <c r="I452" t="s">
        <v>177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21</v>
      </c>
      <c r="S452">
        <v>1</v>
      </c>
    </row>
    <row r="453" spans="1:19" x14ac:dyDescent="0.3">
      <c r="A453">
        <v>452</v>
      </c>
      <c r="B453" t="s">
        <v>42</v>
      </c>
      <c r="C453" t="s">
        <v>39</v>
      </c>
      <c r="D453" t="s">
        <v>26</v>
      </c>
      <c r="E453" t="s">
        <v>22</v>
      </c>
      <c r="F453" t="s">
        <v>30</v>
      </c>
      <c r="G453" t="s">
        <v>35</v>
      </c>
      <c r="H453">
        <v>14</v>
      </c>
      <c r="I453" t="s">
        <v>177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28</v>
      </c>
      <c r="S453">
        <v>7</v>
      </c>
    </row>
    <row r="454" spans="1:19" x14ac:dyDescent="0.3">
      <c r="A454">
        <v>453</v>
      </c>
      <c r="B454" t="s">
        <v>42</v>
      </c>
      <c r="C454" t="s">
        <v>34</v>
      </c>
      <c r="D454" t="s">
        <v>40</v>
      </c>
      <c r="E454" t="s">
        <v>36</v>
      </c>
      <c r="F454" t="s">
        <v>30</v>
      </c>
      <c r="G454" t="s">
        <v>24</v>
      </c>
      <c r="H454">
        <v>7</v>
      </c>
      <c r="I454" t="s">
        <v>178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28</v>
      </c>
      <c r="S454">
        <v>9</v>
      </c>
    </row>
    <row r="455" spans="1:19" x14ac:dyDescent="0.3">
      <c r="A455">
        <v>454</v>
      </c>
      <c r="B455" t="s">
        <v>42</v>
      </c>
      <c r="C455" t="s">
        <v>27</v>
      </c>
      <c r="D455" t="s">
        <v>38</v>
      </c>
      <c r="E455" t="s">
        <v>15</v>
      </c>
      <c r="F455" t="s">
        <v>18</v>
      </c>
      <c r="G455" t="s">
        <v>24</v>
      </c>
      <c r="H455">
        <v>14</v>
      </c>
      <c r="I455" t="s">
        <v>176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34</v>
      </c>
      <c r="S455">
        <v>2</v>
      </c>
    </row>
    <row r="456" spans="1:19" x14ac:dyDescent="0.3">
      <c r="A456">
        <v>455</v>
      </c>
      <c r="B456" t="s">
        <v>31</v>
      </c>
      <c r="C456" t="s">
        <v>20</v>
      </c>
      <c r="D456" t="s">
        <v>40</v>
      </c>
      <c r="E456" t="s">
        <v>22</v>
      </c>
      <c r="F456" t="s">
        <v>30</v>
      </c>
      <c r="G456" t="s">
        <v>24</v>
      </c>
      <c r="H456">
        <v>0</v>
      </c>
      <c r="I456" t="s">
        <v>176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21</v>
      </c>
      <c r="S456">
        <v>4</v>
      </c>
    </row>
    <row r="457" spans="1:19" x14ac:dyDescent="0.3">
      <c r="A457">
        <v>456</v>
      </c>
      <c r="B457" t="s">
        <v>37</v>
      </c>
      <c r="C457" t="s">
        <v>20</v>
      </c>
      <c r="D457" t="s">
        <v>32</v>
      </c>
      <c r="E457" t="s">
        <v>45</v>
      </c>
      <c r="F457" t="s">
        <v>18</v>
      </c>
      <c r="G457" t="s">
        <v>17</v>
      </c>
      <c r="H457">
        <v>9</v>
      </c>
      <c r="I457" t="s">
        <v>177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34</v>
      </c>
      <c r="S457">
        <v>2</v>
      </c>
    </row>
    <row r="458" spans="1:19" x14ac:dyDescent="0.3">
      <c r="A458">
        <v>457</v>
      </c>
      <c r="B458" t="s">
        <v>33</v>
      </c>
      <c r="C458" t="s">
        <v>20</v>
      </c>
      <c r="D458" t="s">
        <v>44</v>
      </c>
      <c r="E458" t="s">
        <v>29</v>
      </c>
      <c r="F458" t="s">
        <v>30</v>
      </c>
      <c r="G458" t="s">
        <v>35</v>
      </c>
      <c r="H458">
        <v>7</v>
      </c>
      <c r="I458" t="s">
        <v>177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28</v>
      </c>
      <c r="S458">
        <v>9</v>
      </c>
    </row>
    <row r="459" spans="1:19" x14ac:dyDescent="0.3">
      <c r="A459">
        <v>458</v>
      </c>
      <c r="B459" t="s">
        <v>42</v>
      </c>
      <c r="C459" t="s">
        <v>34</v>
      </c>
      <c r="D459" t="s">
        <v>32</v>
      </c>
      <c r="E459" t="s">
        <v>43</v>
      </c>
      <c r="F459" t="s">
        <v>18</v>
      </c>
      <c r="G459" t="s">
        <v>24</v>
      </c>
      <c r="H459">
        <v>13</v>
      </c>
      <c r="I459" t="s">
        <v>178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34</v>
      </c>
      <c r="S459">
        <v>1</v>
      </c>
    </row>
    <row r="460" spans="1:19" x14ac:dyDescent="0.3">
      <c r="A460">
        <v>459</v>
      </c>
      <c r="B460" t="s">
        <v>16</v>
      </c>
      <c r="C460" t="s">
        <v>20</v>
      </c>
      <c r="D460" t="s">
        <v>32</v>
      </c>
      <c r="E460" t="s">
        <v>36</v>
      </c>
      <c r="F460" t="s">
        <v>30</v>
      </c>
      <c r="G460" t="s">
        <v>17</v>
      </c>
      <c r="H460">
        <v>11</v>
      </c>
      <c r="I460" t="s">
        <v>177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34</v>
      </c>
      <c r="S460">
        <v>6</v>
      </c>
    </row>
    <row r="461" spans="1:19" x14ac:dyDescent="0.3">
      <c r="A461">
        <v>460</v>
      </c>
      <c r="B461" t="s">
        <v>23</v>
      </c>
      <c r="C461" t="s">
        <v>34</v>
      </c>
      <c r="D461" t="s">
        <v>38</v>
      </c>
      <c r="E461" t="s">
        <v>15</v>
      </c>
      <c r="F461" t="s">
        <v>25</v>
      </c>
      <c r="G461" t="s">
        <v>24</v>
      </c>
      <c r="H461">
        <v>0</v>
      </c>
      <c r="I461" t="s">
        <v>177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21</v>
      </c>
      <c r="S461">
        <v>1</v>
      </c>
    </row>
    <row r="462" spans="1:19" x14ac:dyDescent="0.3">
      <c r="A462">
        <v>461</v>
      </c>
      <c r="B462" t="s">
        <v>37</v>
      </c>
      <c r="C462" t="s">
        <v>34</v>
      </c>
      <c r="D462" t="s">
        <v>32</v>
      </c>
      <c r="E462" t="s">
        <v>45</v>
      </c>
      <c r="F462" t="s">
        <v>25</v>
      </c>
      <c r="G462" t="s">
        <v>17</v>
      </c>
      <c r="H462">
        <v>7</v>
      </c>
      <c r="I462" t="s">
        <v>178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21</v>
      </c>
      <c r="S462">
        <v>6</v>
      </c>
    </row>
    <row r="463" spans="1:19" x14ac:dyDescent="0.3">
      <c r="A463">
        <v>462</v>
      </c>
      <c r="B463" t="s">
        <v>33</v>
      </c>
      <c r="C463" t="s">
        <v>27</v>
      </c>
      <c r="D463" t="s">
        <v>32</v>
      </c>
      <c r="E463" t="s">
        <v>36</v>
      </c>
      <c r="F463" t="s">
        <v>18</v>
      </c>
      <c r="G463" t="s">
        <v>35</v>
      </c>
      <c r="H463">
        <v>13</v>
      </c>
      <c r="I463" t="s">
        <v>176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34</v>
      </c>
      <c r="S463">
        <v>3</v>
      </c>
    </row>
    <row r="464" spans="1:19" x14ac:dyDescent="0.3">
      <c r="A464">
        <v>463</v>
      </c>
      <c r="B464" t="s">
        <v>42</v>
      </c>
      <c r="C464" t="s">
        <v>27</v>
      </c>
      <c r="D464" t="s">
        <v>38</v>
      </c>
      <c r="E464" t="s">
        <v>22</v>
      </c>
      <c r="F464" t="s">
        <v>18</v>
      </c>
      <c r="G464" t="s">
        <v>35</v>
      </c>
      <c r="H464">
        <v>6</v>
      </c>
      <c r="I464" t="s">
        <v>178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21</v>
      </c>
      <c r="S464">
        <v>3</v>
      </c>
    </row>
    <row r="465" spans="1:19" x14ac:dyDescent="0.3">
      <c r="A465">
        <v>464</v>
      </c>
      <c r="B465" t="s">
        <v>16</v>
      </c>
      <c r="C465" t="s">
        <v>34</v>
      </c>
      <c r="D465" t="s">
        <v>44</v>
      </c>
      <c r="E465" t="s">
        <v>36</v>
      </c>
      <c r="F465" t="s">
        <v>18</v>
      </c>
      <c r="G465" t="s">
        <v>24</v>
      </c>
      <c r="H465">
        <v>0</v>
      </c>
      <c r="I465" t="s">
        <v>176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28</v>
      </c>
      <c r="S465">
        <v>1</v>
      </c>
    </row>
    <row r="466" spans="1:19" x14ac:dyDescent="0.3">
      <c r="A466">
        <v>465</v>
      </c>
      <c r="B466" t="s">
        <v>42</v>
      </c>
      <c r="C466" t="s">
        <v>27</v>
      </c>
      <c r="D466" t="s">
        <v>40</v>
      </c>
      <c r="E466" t="s">
        <v>36</v>
      </c>
      <c r="F466" t="s">
        <v>30</v>
      </c>
      <c r="G466" t="s">
        <v>17</v>
      </c>
      <c r="H466">
        <v>11</v>
      </c>
      <c r="I466" t="s">
        <v>177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34</v>
      </c>
      <c r="S466">
        <v>4</v>
      </c>
    </row>
    <row r="467" spans="1:19" x14ac:dyDescent="0.3">
      <c r="A467">
        <v>466</v>
      </c>
      <c r="B467" t="s">
        <v>33</v>
      </c>
      <c r="C467" t="s">
        <v>39</v>
      </c>
      <c r="D467" t="s">
        <v>38</v>
      </c>
      <c r="E467" t="s">
        <v>36</v>
      </c>
      <c r="F467" t="s">
        <v>18</v>
      </c>
      <c r="G467" t="s">
        <v>35</v>
      </c>
      <c r="H467">
        <v>12</v>
      </c>
      <c r="I467" t="s">
        <v>178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28</v>
      </c>
      <c r="S467">
        <v>1</v>
      </c>
    </row>
    <row r="468" spans="1:19" x14ac:dyDescent="0.3">
      <c r="A468">
        <v>467</v>
      </c>
      <c r="B468" t="s">
        <v>33</v>
      </c>
      <c r="C468" t="s">
        <v>39</v>
      </c>
      <c r="D468" t="s">
        <v>26</v>
      </c>
      <c r="E468" t="s">
        <v>15</v>
      </c>
      <c r="F468" t="s">
        <v>30</v>
      </c>
      <c r="G468" t="s">
        <v>17</v>
      </c>
      <c r="H468">
        <v>13</v>
      </c>
      <c r="I468" t="s">
        <v>176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28</v>
      </c>
      <c r="S468">
        <v>7</v>
      </c>
    </row>
    <row r="469" spans="1:19" x14ac:dyDescent="0.3">
      <c r="A469">
        <v>468</v>
      </c>
      <c r="B469" t="s">
        <v>23</v>
      </c>
      <c r="C469" t="s">
        <v>34</v>
      </c>
      <c r="D469" t="s">
        <v>44</v>
      </c>
      <c r="E469" t="s">
        <v>41</v>
      </c>
      <c r="F469" t="s">
        <v>18</v>
      </c>
      <c r="G469" t="s">
        <v>24</v>
      </c>
      <c r="H469">
        <v>8</v>
      </c>
      <c r="I469" t="s">
        <v>176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34</v>
      </c>
      <c r="S469">
        <v>6</v>
      </c>
    </row>
    <row r="470" spans="1:19" x14ac:dyDescent="0.3">
      <c r="A470">
        <v>469</v>
      </c>
      <c r="B470" t="s">
        <v>33</v>
      </c>
      <c r="C470" t="s">
        <v>39</v>
      </c>
      <c r="D470" t="s">
        <v>32</v>
      </c>
      <c r="E470" t="s">
        <v>15</v>
      </c>
      <c r="F470" t="s">
        <v>30</v>
      </c>
      <c r="G470" t="s">
        <v>17</v>
      </c>
      <c r="H470">
        <v>9</v>
      </c>
      <c r="I470" t="s">
        <v>178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28</v>
      </c>
      <c r="S470">
        <v>9</v>
      </c>
    </row>
    <row r="471" spans="1:19" x14ac:dyDescent="0.3">
      <c r="A471">
        <v>470</v>
      </c>
      <c r="B471" t="s">
        <v>23</v>
      </c>
      <c r="C471" t="s">
        <v>20</v>
      </c>
      <c r="D471" t="s">
        <v>40</v>
      </c>
      <c r="E471" t="s">
        <v>43</v>
      </c>
      <c r="F471" t="s">
        <v>25</v>
      </c>
      <c r="G471" t="s">
        <v>35</v>
      </c>
      <c r="H471">
        <v>2</v>
      </c>
      <c r="I471" t="s">
        <v>176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21</v>
      </c>
      <c r="S471">
        <v>1</v>
      </c>
    </row>
    <row r="472" spans="1:19" x14ac:dyDescent="0.3">
      <c r="A472">
        <v>471</v>
      </c>
      <c r="B472" t="s">
        <v>37</v>
      </c>
      <c r="C472" t="s">
        <v>34</v>
      </c>
      <c r="D472" t="s">
        <v>32</v>
      </c>
      <c r="E472" t="s">
        <v>36</v>
      </c>
      <c r="F472" t="s">
        <v>30</v>
      </c>
      <c r="G472" t="s">
        <v>35</v>
      </c>
      <c r="H472">
        <v>12</v>
      </c>
      <c r="I472" t="s">
        <v>177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28</v>
      </c>
      <c r="S472">
        <v>7</v>
      </c>
    </row>
    <row r="473" spans="1:19" x14ac:dyDescent="0.3">
      <c r="A473">
        <v>472</v>
      </c>
      <c r="B473" t="s">
        <v>16</v>
      </c>
      <c r="C473" t="s">
        <v>20</v>
      </c>
      <c r="D473" t="s">
        <v>40</v>
      </c>
      <c r="E473" t="s">
        <v>29</v>
      </c>
      <c r="F473" t="s">
        <v>18</v>
      </c>
      <c r="G473" t="s">
        <v>35</v>
      </c>
      <c r="H473">
        <v>2</v>
      </c>
      <c r="I473" t="s">
        <v>176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28</v>
      </c>
      <c r="S473">
        <v>8</v>
      </c>
    </row>
    <row r="474" spans="1:19" x14ac:dyDescent="0.3">
      <c r="A474">
        <v>473</v>
      </c>
      <c r="B474" t="s">
        <v>42</v>
      </c>
      <c r="C474" t="s">
        <v>39</v>
      </c>
      <c r="D474" t="s">
        <v>26</v>
      </c>
      <c r="E474" t="s">
        <v>41</v>
      </c>
      <c r="F474" t="s">
        <v>25</v>
      </c>
      <c r="G474" t="s">
        <v>17</v>
      </c>
      <c r="H474">
        <v>9</v>
      </c>
      <c r="I474" t="s">
        <v>176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28</v>
      </c>
      <c r="S474">
        <v>9</v>
      </c>
    </row>
    <row r="475" spans="1:19" x14ac:dyDescent="0.3">
      <c r="A475">
        <v>474</v>
      </c>
      <c r="B475" t="s">
        <v>23</v>
      </c>
      <c r="C475" t="s">
        <v>20</v>
      </c>
      <c r="D475" t="s">
        <v>19</v>
      </c>
      <c r="E475" t="s">
        <v>45</v>
      </c>
      <c r="F475" t="s">
        <v>18</v>
      </c>
      <c r="G475" t="s">
        <v>35</v>
      </c>
      <c r="H475">
        <v>4</v>
      </c>
      <c r="I475" t="s">
        <v>178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28</v>
      </c>
      <c r="S475">
        <v>8</v>
      </c>
    </row>
    <row r="476" spans="1:19" x14ac:dyDescent="0.3">
      <c r="A476">
        <v>475</v>
      </c>
      <c r="B476" t="s">
        <v>33</v>
      </c>
      <c r="C476" t="s">
        <v>34</v>
      </c>
      <c r="D476" t="s">
        <v>38</v>
      </c>
      <c r="E476" t="s">
        <v>29</v>
      </c>
      <c r="F476" t="s">
        <v>25</v>
      </c>
      <c r="G476" t="s">
        <v>35</v>
      </c>
      <c r="H476">
        <v>0</v>
      </c>
      <c r="I476" t="s">
        <v>177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28</v>
      </c>
      <c r="S476">
        <v>5</v>
      </c>
    </row>
    <row r="477" spans="1:19" x14ac:dyDescent="0.3">
      <c r="A477">
        <v>476</v>
      </c>
      <c r="B477" t="s">
        <v>31</v>
      </c>
      <c r="C477" t="s">
        <v>27</v>
      </c>
      <c r="D477" t="s">
        <v>32</v>
      </c>
      <c r="E477" t="s">
        <v>15</v>
      </c>
      <c r="F477" t="s">
        <v>18</v>
      </c>
      <c r="G477" t="s">
        <v>24</v>
      </c>
      <c r="H477">
        <v>3</v>
      </c>
      <c r="I477" t="s">
        <v>176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21</v>
      </c>
      <c r="S477">
        <v>1</v>
      </c>
    </row>
    <row r="478" spans="1:19" x14ac:dyDescent="0.3">
      <c r="A478">
        <v>477</v>
      </c>
      <c r="B478" t="s">
        <v>37</v>
      </c>
      <c r="C478" t="s">
        <v>27</v>
      </c>
      <c r="D478" t="s">
        <v>19</v>
      </c>
      <c r="E478" t="s">
        <v>29</v>
      </c>
      <c r="F478" t="s">
        <v>18</v>
      </c>
      <c r="G478" t="s">
        <v>35</v>
      </c>
      <c r="H478">
        <v>10</v>
      </c>
      <c r="I478" t="s">
        <v>178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34</v>
      </c>
      <c r="S478">
        <v>4</v>
      </c>
    </row>
    <row r="479" spans="1:19" x14ac:dyDescent="0.3">
      <c r="A479">
        <v>478</v>
      </c>
      <c r="B479" t="s">
        <v>16</v>
      </c>
      <c r="C479" t="s">
        <v>20</v>
      </c>
      <c r="D479" t="s">
        <v>32</v>
      </c>
      <c r="E479" t="s">
        <v>15</v>
      </c>
      <c r="F479" t="s">
        <v>30</v>
      </c>
      <c r="G479" t="s">
        <v>24</v>
      </c>
      <c r="H479">
        <v>9</v>
      </c>
      <c r="I479" t="s">
        <v>177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34</v>
      </c>
      <c r="S479">
        <v>1</v>
      </c>
    </row>
    <row r="480" spans="1:19" x14ac:dyDescent="0.3">
      <c r="A480">
        <v>479</v>
      </c>
      <c r="B480" t="s">
        <v>33</v>
      </c>
      <c r="C480" t="s">
        <v>39</v>
      </c>
      <c r="D480" t="s">
        <v>32</v>
      </c>
      <c r="E480" t="s">
        <v>36</v>
      </c>
      <c r="F480" t="s">
        <v>18</v>
      </c>
      <c r="G480" t="s">
        <v>24</v>
      </c>
      <c r="H480">
        <v>13</v>
      </c>
      <c r="I480" t="s">
        <v>178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28</v>
      </c>
      <c r="S480">
        <v>6</v>
      </c>
    </row>
    <row r="481" spans="1:19" x14ac:dyDescent="0.3">
      <c r="A481">
        <v>480</v>
      </c>
      <c r="B481" t="s">
        <v>23</v>
      </c>
      <c r="C481" t="s">
        <v>34</v>
      </c>
      <c r="D481" t="s">
        <v>32</v>
      </c>
      <c r="E481" t="s">
        <v>15</v>
      </c>
      <c r="F481" t="s">
        <v>30</v>
      </c>
      <c r="G481" t="s">
        <v>24</v>
      </c>
      <c r="H481">
        <v>8</v>
      </c>
      <c r="I481" t="s">
        <v>178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28</v>
      </c>
      <c r="S481">
        <v>7</v>
      </c>
    </row>
    <row r="482" spans="1:19" x14ac:dyDescent="0.3">
      <c r="A482">
        <v>481</v>
      </c>
      <c r="B482" t="s">
        <v>31</v>
      </c>
      <c r="C482" t="s">
        <v>27</v>
      </c>
      <c r="D482" t="s">
        <v>19</v>
      </c>
      <c r="E482" t="s">
        <v>29</v>
      </c>
      <c r="F482" t="s">
        <v>18</v>
      </c>
      <c r="G482" t="s">
        <v>24</v>
      </c>
      <c r="H482">
        <v>1</v>
      </c>
      <c r="I482" t="s">
        <v>178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21</v>
      </c>
      <c r="S482">
        <v>1</v>
      </c>
    </row>
    <row r="483" spans="1:19" x14ac:dyDescent="0.3">
      <c r="A483">
        <v>482</v>
      </c>
      <c r="B483" t="s">
        <v>23</v>
      </c>
      <c r="C483" t="s">
        <v>27</v>
      </c>
      <c r="D483" t="s">
        <v>32</v>
      </c>
      <c r="E483" t="s">
        <v>15</v>
      </c>
      <c r="F483" t="s">
        <v>25</v>
      </c>
      <c r="G483" t="s">
        <v>24</v>
      </c>
      <c r="H483">
        <v>6</v>
      </c>
      <c r="I483" t="s">
        <v>177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21</v>
      </c>
      <c r="S483">
        <v>2</v>
      </c>
    </row>
    <row r="484" spans="1:19" x14ac:dyDescent="0.3">
      <c r="A484">
        <v>483</v>
      </c>
      <c r="B484" t="s">
        <v>37</v>
      </c>
      <c r="C484" t="s">
        <v>39</v>
      </c>
      <c r="D484" t="s">
        <v>26</v>
      </c>
      <c r="E484" t="s">
        <v>45</v>
      </c>
      <c r="F484" t="s">
        <v>25</v>
      </c>
      <c r="G484" t="s">
        <v>17</v>
      </c>
      <c r="H484">
        <v>11</v>
      </c>
      <c r="I484" t="s">
        <v>176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34</v>
      </c>
      <c r="S484">
        <v>4</v>
      </c>
    </row>
    <row r="485" spans="1:19" x14ac:dyDescent="0.3">
      <c r="A485">
        <v>484</v>
      </c>
      <c r="B485" t="s">
        <v>16</v>
      </c>
      <c r="C485" t="s">
        <v>39</v>
      </c>
      <c r="D485" t="s">
        <v>40</v>
      </c>
      <c r="E485" t="s">
        <v>22</v>
      </c>
      <c r="F485" t="s">
        <v>18</v>
      </c>
      <c r="G485" t="s">
        <v>17</v>
      </c>
      <c r="H485">
        <v>2</v>
      </c>
      <c r="I485" t="s">
        <v>178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21</v>
      </c>
      <c r="S485">
        <v>5</v>
      </c>
    </row>
    <row r="486" spans="1:19" x14ac:dyDescent="0.3">
      <c r="A486">
        <v>485</v>
      </c>
      <c r="B486" t="s">
        <v>31</v>
      </c>
      <c r="C486" t="s">
        <v>39</v>
      </c>
      <c r="D486" t="s">
        <v>19</v>
      </c>
      <c r="E486" t="s">
        <v>45</v>
      </c>
      <c r="F486" t="s">
        <v>18</v>
      </c>
      <c r="G486" t="s">
        <v>17</v>
      </c>
      <c r="H486">
        <v>4</v>
      </c>
      <c r="I486" t="s">
        <v>177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21</v>
      </c>
      <c r="S486">
        <v>1</v>
      </c>
    </row>
    <row r="487" spans="1:19" x14ac:dyDescent="0.3">
      <c r="A487">
        <v>486</v>
      </c>
      <c r="B487" t="s">
        <v>33</v>
      </c>
      <c r="C487" t="s">
        <v>39</v>
      </c>
      <c r="D487" t="s">
        <v>40</v>
      </c>
      <c r="E487" t="s">
        <v>45</v>
      </c>
      <c r="F487" t="s">
        <v>18</v>
      </c>
      <c r="G487" t="s">
        <v>17</v>
      </c>
      <c r="H487">
        <v>13</v>
      </c>
      <c r="I487" t="s">
        <v>178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28</v>
      </c>
      <c r="S487">
        <v>7</v>
      </c>
    </row>
    <row r="488" spans="1:19" x14ac:dyDescent="0.3">
      <c r="A488">
        <v>487</v>
      </c>
      <c r="B488" t="s">
        <v>23</v>
      </c>
      <c r="C488" t="s">
        <v>34</v>
      </c>
      <c r="D488" t="s">
        <v>38</v>
      </c>
      <c r="E488" t="s">
        <v>41</v>
      </c>
      <c r="F488" t="s">
        <v>30</v>
      </c>
      <c r="G488" t="s">
        <v>24</v>
      </c>
      <c r="H488">
        <v>2</v>
      </c>
      <c r="I488" t="s">
        <v>178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21</v>
      </c>
      <c r="S488">
        <v>2</v>
      </c>
    </row>
    <row r="489" spans="1:19" x14ac:dyDescent="0.3">
      <c r="A489">
        <v>488</v>
      </c>
      <c r="B489" t="s">
        <v>16</v>
      </c>
      <c r="C489" t="s">
        <v>34</v>
      </c>
      <c r="D489" t="s">
        <v>44</v>
      </c>
      <c r="E489" t="s">
        <v>36</v>
      </c>
      <c r="F489" t="s">
        <v>25</v>
      </c>
      <c r="G489" t="s">
        <v>35</v>
      </c>
      <c r="H489">
        <v>1</v>
      </c>
      <c r="I489" t="s">
        <v>176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28</v>
      </c>
      <c r="S489">
        <v>9</v>
      </c>
    </row>
    <row r="490" spans="1:19" x14ac:dyDescent="0.3">
      <c r="A490">
        <v>489</v>
      </c>
      <c r="B490" t="s">
        <v>23</v>
      </c>
      <c r="C490" t="s">
        <v>39</v>
      </c>
      <c r="D490" t="s">
        <v>26</v>
      </c>
      <c r="E490" t="s">
        <v>15</v>
      </c>
      <c r="F490" t="s">
        <v>25</v>
      </c>
      <c r="G490" t="s">
        <v>35</v>
      </c>
      <c r="H490">
        <v>9</v>
      </c>
      <c r="I490" t="s">
        <v>177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28</v>
      </c>
      <c r="S490">
        <v>2</v>
      </c>
    </row>
    <row r="491" spans="1:19" x14ac:dyDescent="0.3">
      <c r="A491">
        <v>490</v>
      </c>
      <c r="B491" t="s">
        <v>16</v>
      </c>
      <c r="C491" t="s">
        <v>34</v>
      </c>
      <c r="D491" t="s">
        <v>40</v>
      </c>
      <c r="E491" t="s">
        <v>43</v>
      </c>
      <c r="F491" t="s">
        <v>30</v>
      </c>
      <c r="G491" t="s">
        <v>17</v>
      </c>
      <c r="H491">
        <v>0</v>
      </c>
      <c r="I491" t="s">
        <v>177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28</v>
      </c>
      <c r="S491">
        <v>6</v>
      </c>
    </row>
    <row r="492" spans="1:19" x14ac:dyDescent="0.3">
      <c r="A492">
        <v>491</v>
      </c>
      <c r="B492" t="s">
        <v>42</v>
      </c>
      <c r="C492" t="s">
        <v>34</v>
      </c>
      <c r="D492" t="s">
        <v>40</v>
      </c>
      <c r="E492" t="s">
        <v>41</v>
      </c>
      <c r="F492" t="s">
        <v>30</v>
      </c>
      <c r="G492" t="s">
        <v>24</v>
      </c>
      <c r="H492">
        <v>7</v>
      </c>
      <c r="I492" t="s">
        <v>176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28</v>
      </c>
      <c r="S492">
        <v>8</v>
      </c>
    </row>
    <row r="493" spans="1:19" x14ac:dyDescent="0.3">
      <c r="A493">
        <v>492</v>
      </c>
      <c r="B493" t="s">
        <v>42</v>
      </c>
      <c r="C493" t="s">
        <v>39</v>
      </c>
      <c r="D493" t="s">
        <v>38</v>
      </c>
      <c r="E493" t="s">
        <v>36</v>
      </c>
      <c r="F493" t="s">
        <v>25</v>
      </c>
      <c r="G493" t="s">
        <v>35</v>
      </c>
      <c r="H493">
        <v>10</v>
      </c>
      <c r="I493" t="s">
        <v>176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28</v>
      </c>
      <c r="S493">
        <v>9</v>
      </c>
    </row>
    <row r="494" spans="1:19" x14ac:dyDescent="0.3">
      <c r="A494">
        <v>493</v>
      </c>
      <c r="B494" t="s">
        <v>33</v>
      </c>
      <c r="C494" t="s">
        <v>27</v>
      </c>
      <c r="D494" t="s">
        <v>40</v>
      </c>
      <c r="E494" t="s">
        <v>43</v>
      </c>
      <c r="F494" t="s">
        <v>18</v>
      </c>
      <c r="G494" t="s">
        <v>17</v>
      </c>
      <c r="H494">
        <v>7</v>
      </c>
      <c r="I494" t="s">
        <v>178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28</v>
      </c>
      <c r="S494">
        <v>1</v>
      </c>
    </row>
    <row r="495" spans="1:19" x14ac:dyDescent="0.3">
      <c r="A495">
        <v>494</v>
      </c>
      <c r="B495" t="s">
        <v>37</v>
      </c>
      <c r="C495" t="s">
        <v>39</v>
      </c>
      <c r="D495" t="s">
        <v>32</v>
      </c>
      <c r="E495" t="s">
        <v>15</v>
      </c>
      <c r="F495" t="s">
        <v>25</v>
      </c>
      <c r="G495" t="s">
        <v>24</v>
      </c>
      <c r="H495">
        <v>13</v>
      </c>
      <c r="I495" t="s">
        <v>176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34</v>
      </c>
      <c r="S495">
        <v>5</v>
      </c>
    </row>
    <row r="496" spans="1:19" x14ac:dyDescent="0.3">
      <c r="A496">
        <v>495</v>
      </c>
      <c r="B496" t="s">
        <v>37</v>
      </c>
      <c r="C496" t="s">
        <v>34</v>
      </c>
      <c r="D496" t="s">
        <v>32</v>
      </c>
      <c r="E496" t="s">
        <v>45</v>
      </c>
      <c r="F496" t="s">
        <v>18</v>
      </c>
      <c r="G496" t="s">
        <v>17</v>
      </c>
      <c r="H496">
        <v>7</v>
      </c>
      <c r="I496" t="s">
        <v>177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21</v>
      </c>
      <c r="S496">
        <v>5</v>
      </c>
    </row>
    <row r="497" spans="1:19" x14ac:dyDescent="0.3">
      <c r="A497">
        <v>496</v>
      </c>
      <c r="B497" t="s">
        <v>37</v>
      </c>
      <c r="C497" t="s">
        <v>34</v>
      </c>
      <c r="D497" t="s">
        <v>38</v>
      </c>
      <c r="E497" t="s">
        <v>29</v>
      </c>
      <c r="F497" t="s">
        <v>25</v>
      </c>
      <c r="G497" t="s">
        <v>35</v>
      </c>
      <c r="H497">
        <v>7</v>
      </c>
      <c r="I497" t="s">
        <v>177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21</v>
      </c>
      <c r="S497">
        <v>6</v>
      </c>
    </row>
    <row r="498" spans="1:19" x14ac:dyDescent="0.3">
      <c r="A498">
        <v>497</v>
      </c>
      <c r="B498" t="s">
        <v>37</v>
      </c>
      <c r="C498" t="s">
        <v>34</v>
      </c>
      <c r="D498" t="s">
        <v>32</v>
      </c>
      <c r="E498" t="s">
        <v>43</v>
      </c>
      <c r="F498" t="s">
        <v>25</v>
      </c>
      <c r="G498" t="s">
        <v>17</v>
      </c>
      <c r="H498">
        <v>12</v>
      </c>
      <c r="I498" t="s">
        <v>176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28</v>
      </c>
      <c r="S498">
        <v>5</v>
      </c>
    </row>
    <row r="499" spans="1:19" x14ac:dyDescent="0.3">
      <c r="A499">
        <v>498</v>
      </c>
      <c r="B499" t="s">
        <v>16</v>
      </c>
      <c r="C499" t="s">
        <v>27</v>
      </c>
      <c r="D499" t="s">
        <v>40</v>
      </c>
      <c r="E499" t="s">
        <v>29</v>
      </c>
      <c r="F499" t="s">
        <v>18</v>
      </c>
      <c r="G499" t="s">
        <v>17</v>
      </c>
      <c r="H499">
        <v>12</v>
      </c>
      <c r="I499" t="s">
        <v>177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28</v>
      </c>
      <c r="S499">
        <v>9</v>
      </c>
    </row>
    <row r="500" spans="1:19" x14ac:dyDescent="0.3">
      <c r="A500">
        <v>499</v>
      </c>
      <c r="B500" t="s">
        <v>23</v>
      </c>
      <c r="C500" t="s">
        <v>27</v>
      </c>
      <c r="D500" t="s">
        <v>26</v>
      </c>
      <c r="E500" t="s">
        <v>36</v>
      </c>
      <c r="F500" t="s">
        <v>30</v>
      </c>
      <c r="G500" t="s">
        <v>17</v>
      </c>
      <c r="H500">
        <v>5</v>
      </c>
      <c r="I500" t="s">
        <v>177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21</v>
      </c>
      <c r="S500">
        <v>5</v>
      </c>
    </row>
    <row r="501" spans="1:19" x14ac:dyDescent="0.3">
      <c r="A501">
        <v>500</v>
      </c>
      <c r="B501" t="s">
        <v>31</v>
      </c>
      <c r="C501" t="s">
        <v>20</v>
      </c>
      <c r="D501" t="s">
        <v>19</v>
      </c>
      <c r="E501" t="s">
        <v>43</v>
      </c>
      <c r="F501" t="s">
        <v>18</v>
      </c>
      <c r="G501" t="s">
        <v>17</v>
      </c>
      <c r="H501">
        <v>13</v>
      </c>
      <c r="I501" t="s">
        <v>178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28</v>
      </c>
      <c r="S501">
        <v>5</v>
      </c>
    </row>
    <row r="502" spans="1:19" x14ac:dyDescent="0.3">
      <c r="A502">
        <v>501</v>
      </c>
      <c r="B502" t="s">
        <v>33</v>
      </c>
      <c r="C502" t="s">
        <v>27</v>
      </c>
      <c r="D502" t="s">
        <v>38</v>
      </c>
      <c r="E502" t="s">
        <v>29</v>
      </c>
      <c r="F502" t="s">
        <v>18</v>
      </c>
      <c r="G502" t="s">
        <v>24</v>
      </c>
      <c r="H502">
        <v>11</v>
      </c>
      <c r="I502" t="s">
        <v>176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34</v>
      </c>
      <c r="S502">
        <v>2</v>
      </c>
    </row>
    <row r="503" spans="1:19" x14ac:dyDescent="0.3">
      <c r="A503">
        <v>502</v>
      </c>
      <c r="B503" t="s">
        <v>31</v>
      </c>
      <c r="C503" t="s">
        <v>27</v>
      </c>
      <c r="D503" t="s">
        <v>32</v>
      </c>
      <c r="E503" t="s">
        <v>22</v>
      </c>
      <c r="F503" t="s">
        <v>30</v>
      </c>
      <c r="G503" t="s">
        <v>24</v>
      </c>
      <c r="H503">
        <v>3</v>
      </c>
      <c r="I503" t="s">
        <v>176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28</v>
      </c>
      <c r="S503">
        <v>8</v>
      </c>
    </row>
    <row r="504" spans="1:19" x14ac:dyDescent="0.3">
      <c r="A504">
        <v>503</v>
      </c>
      <c r="B504" t="s">
        <v>37</v>
      </c>
      <c r="C504" t="s">
        <v>20</v>
      </c>
      <c r="D504" t="s">
        <v>40</v>
      </c>
      <c r="E504" t="s">
        <v>43</v>
      </c>
      <c r="F504" t="s">
        <v>18</v>
      </c>
      <c r="G504" t="s">
        <v>35</v>
      </c>
      <c r="H504">
        <v>5</v>
      </c>
      <c r="I504" t="s">
        <v>178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28</v>
      </c>
      <c r="S504">
        <v>2</v>
      </c>
    </row>
    <row r="505" spans="1:19" x14ac:dyDescent="0.3">
      <c r="A505">
        <v>504</v>
      </c>
      <c r="B505" t="s">
        <v>16</v>
      </c>
      <c r="C505" t="s">
        <v>34</v>
      </c>
      <c r="D505" t="s">
        <v>26</v>
      </c>
      <c r="E505" t="s">
        <v>15</v>
      </c>
      <c r="F505" t="s">
        <v>30</v>
      </c>
      <c r="G505" t="s">
        <v>35</v>
      </c>
      <c r="H505">
        <v>4</v>
      </c>
      <c r="I505" t="s">
        <v>177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28</v>
      </c>
      <c r="S505">
        <v>9</v>
      </c>
    </row>
    <row r="506" spans="1:19" x14ac:dyDescent="0.3">
      <c r="A506">
        <v>505</v>
      </c>
      <c r="B506" t="s">
        <v>16</v>
      </c>
      <c r="C506" t="s">
        <v>20</v>
      </c>
      <c r="D506" t="s">
        <v>38</v>
      </c>
      <c r="E506" t="s">
        <v>43</v>
      </c>
      <c r="F506" t="s">
        <v>18</v>
      </c>
      <c r="G506" t="s">
        <v>24</v>
      </c>
      <c r="H506">
        <v>11</v>
      </c>
      <c r="I506" t="s">
        <v>178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28</v>
      </c>
      <c r="S506">
        <v>2</v>
      </c>
    </row>
    <row r="507" spans="1:19" x14ac:dyDescent="0.3">
      <c r="A507">
        <v>506</v>
      </c>
      <c r="B507" t="s">
        <v>23</v>
      </c>
      <c r="C507" t="s">
        <v>20</v>
      </c>
      <c r="D507" t="s">
        <v>19</v>
      </c>
      <c r="E507" t="s">
        <v>36</v>
      </c>
      <c r="F507" t="s">
        <v>30</v>
      </c>
      <c r="G507" t="s">
        <v>24</v>
      </c>
      <c r="H507">
        <v>5</v>
      </c>
      <c r="I507" t="s">
        <v>176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28</v>
      </c>
      <c r="S507">
        <v>7</v>
      </c>
    </row>
    <row r="508" spans="1:19" x14ac:dyDescent="0.3">
      <c r="A508">
        <v>507</v>
      </c>
      <c r="B508" t="s">
        <v>37</v>
      </c>
      <c r="C508" t="s">
        <v>20</v>
      </c>
      <c r="D508" t="s">
        <v>26</v>
      </c>
      <c r="E508" t="s">
        <v>43</v>
      </c>
      <c r="F508" t="s">
        <v>30</v>
      </c>
      <c r="G508" t="s">
        <v>24</v>
      </c>
      <c r="H508">
        <v>7</v>
      </c>
      <c r="I508" t="s">
        <v>177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28</v>
      </c>
      <c r="S508">
        <v>8</v>
      </c>
    </row>
    <row r="509" spans="1:19" x14ac:dyDescent="0.3">
      <c r="A509">
        <v>508</v>
      </c>
      <c r="B509" t="s">
        <v>23</v>
      </c>
      <c r="C509" t="s">
        <v>39</v>
      </c>
      <c r="D509" t="s">
        <v>38</v>
      </c>
      <c r="E509" t="s">
        <v>29</v>
      </c>
      <c r="F509" t="s">
        <v>25</v>
      </c>
      <c r="G509" t="s">
        <v>35</v>
      </c>
      <c r="H509">
        <v>12</v>
      </c>
      <c r="I509" t="s">
        <v>178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28</v>
      </c>
      <c r="S509">
        <v>4</v>
      </c>
    </row>
    <row r="510" spans="1:19" x14ac:dyDescent="0.3">
      <c r="A510">
        <v>509</v>
      </c>
      <c r="B510" t="s">
        <v>42</v>
      </c>
      <c r="C510" t="s">
        <v>34</v>
      </c>
      <c r="D510" t="s">
        <v>38</v>
      </c>
      <c r="E510" t="s">
        <v>45</v>
      </c>
      <c r="F510" t="s">
        <v>30</v>
      </c>
      <c r="G510" t="s">
        <v>35</v>
      </c>
      <c r="H510">
        <v>4</v>
      </c>
      <c r="I510" t="s">
        <v>178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28</v>
      </c>
      <c r="S510">
        <v>7</v>
      </c>
    </row>
    <row r="511" spans="1:19" x14ac:dyDescent="0.3">
      <c r="A511">
        <v>510</v>
      </c>
      <c r="B511" t="s">
        <v>16</v>
      </c>
      <c r="C511" t="s">
        <v>27</v>
      </c>
      <c r="D511" t="s">
        <v>44</v>
      </c>
      <c r="E511" t="s">
        <v>15</v>
      </c>
      <c r="F511" t="s">
        <v>30</v>
      </c>
      <c r="G511" t="s">
        <v>35</v>
      </c>
      <c r="H511">
        <v>4</v>
      </c>
      <c r="I511" t="s">
        <v>176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21</v>
      </c>
      <c r="S511">
        <v>4</v>
      </c>
    </row>
    <row r="512" spans="1:19" x14ac:dyDescent="0.3">
      <c r="A512">
        <v>511</v>
      </c>
      <c r="B512" t="s">
        <v>37</v>
      </c>
      <c r="C512" t="s">
        <v>20</v>
      </c>
      <c r="D512" t="s">
        <v>26</v>
      </c>
      <c r="E512" t="s">
        <v>43</v>
      </c>
      <c r="F512" t="s">
        <v>18</v>
      </c>
      <c r="G512" t="s">
        <v>35</v>
      </c>
      <c r="H512">
        <v>1</v>
      </c>
      <c r="I512" t="s">
        <v>178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28</v>
      </c>
      <c r="S512">
        <v>9</v>
      </c>
    </row>
    <row r="513" spans="1:19" x14ac:dyDescent="0.3">
      <c r="A513">
        <v>512</v>
      </c>
      <c r="B513" t="s">
        <v>23</v>
      </c>
      <c r="C513" t="s">
        <v>34</v>
      </c>
      <c r="D513" t="s">
        <v>19</v>
      </c>
      <c r="E513" t="s">
        <v>29</v>
      </c>
      <c r="F513" t="s">
        <v>30</v>
      </c>
      <c r="G513" t="s">
        <v>35</v>
      </c>
      <c r="H513">
        <v>11</v>
      </c>
      <c r="I513" t="s">
        <v>177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34</v>
      </c>
      <c r="S513">
        <v>5</v>
      </c>
    </row>
    <row r="514" spans="1:19" x14ac:dyDescent="0.3">
      <c r="A514">
        <v>513</v>
      </c>
      <c r="B514" t="s">
        <v>31</v>
      </c>
      <c r="C514" t="s">
        <v>34</v>
      </c>
      <c r="D514" t="s">
        <v>38</v>
      </c>
      <c r="E514" t="s">
        <v>22</v>
      </c>
      <c r="F514" t="s">
        <v>30</v>
      </c>
      <c r="G514" t="s">
        <v>35</v>
      </c>
      <c r="H514">
        <v>10</v>
      </c>
      <c r="I514" t="s">
        <v>176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28</v>
      </c>
      <c r="S514">
        <v>8</v>
      </c>
    </row>
    <row r="515" spans="1:19" x14ac:dyDescent="0.3">
      <c r="A515">
        <v>514</v>
      </c>
      <c r="B515" t="s">
        <v>16</v>
      </c>
      <c r="C515" t="s">
        <v>34</v>
      </c>
      <c r="D515" t="s">
        <v>26</v>
      </c>
      <c r="E515" t="s">
        <v>45</v>
      </c>
      <c r="F515" t="s">
        <v>30</v>
      </c>
      <c r="G515" t="s">
        <v>24</v>
      </c>
      <c r="H515">
        <v>0</v>
      </c>
      <c r="I515" t="s">
        <v>177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28</v>
      </c>
      <c r="S515">
        <v>8</v>
      </c>
    </row>
    <row r="516" spans="1:19" x14ac:dyDescent="0.3">
      <c r="A516">
        <v>515</v>
      </c>
      <c r="B516" t="s">
        <v>42</v>
      </c>
      <c r="C516" t="s">
        <v>34</v>
      </c>
      <c r="D516" t="s">
        <v>38</v>
      </c>
      <c r="E516" t="s">
        <v>29</v>
      </c>
      <c r="F516" t="s">
        <v>18</v>
      </c>
      <c r="G516" t="s">
        <v>35</v>
      </c>
      <c r="H516">
        <v>14</v>
      </c>
      <c r="I516" t="s">
        <v>176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34</v>
      </c>
      <c r="S516">
        <v>1</v>
      </c>
    </row>
    <row r="517" spans="1:19" x14ac:dyDescent="0.3">
      <c r="A517">
        <v>516</v>
      </c>
      <c r="B517" t="s">
        <v>31</v>
      </c>
      <c r="C517" t="s">
        <v>39</v>
      </c>
      <c r="D517" t="s">
        <v>38</v>
      </c>
      <c r="E517" t="s">
        <v>36</v>
      </c>
      <c r="F517" t="s">
        <v>18</v>
      </c>
      <c r="G517" t="s">
        <v>17</v>
      </c>
      <c r="H517">
        <v>5</v>
      </c>
      <c r="I517" t="s">
        <v>177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28</v>
      </c>
      <c r="S517">
        <v>2</v>
      </c>
    </row>
    <row r="518" spans="1:19" x14ac:dyDescent="0.3">
      <c r="A518">
        <v>517</v>
      </c>
      <c r="B518" t="s">
        <v>42</v>
      </c>
      <c r="C518" t="s">
        <v>39</v>
      </c>
      <c r="D518" t="s">
        <v>44</v>
      </c>
      <c r="E518" t="s">
        <v>15</v>
      </c>
      <c r="F518" t="s">
        <v>18</v>
      </c>
      <c r="G518" t="s">
        <v>17</v>
      </c>
      <c r="H518">
        <v>0</v>
      </c>
      <c r="I518" t="s">
        <v>177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28</v>
      </c>
      <c r="S518">
        <v>7</v>
      </c>
    </row>
    <row r="519" spans="1:19" x14ac:dyDescent="0.3">
      <c r="A519">
        <v>518</v>
      </c>
      <c r="B519" t="s">
        <v>37</v>
      </c>
      <c r="C519" t="s">
        <v>27</v>
      </c>
      <c r="D519" t="s">
        <v>38</v>
      </c>
      <c r="E519" t="s">
        <v>41</v>
      </c>
      <c r="F519" t="s">
        <v>30</v>
      </c>
      <c r="G519" t="s">
        <v>17</v>
      </c>
      <c r="H519">
        <v>14</v>
      </c>
      <c r="I519" t="s">
        <v>176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28</v>
      </c>
      <c r="S519">
        <v>7</v>
      </c>
    </row>
    <row r="520" spans="1:19" x14ac:dyDescent="0.3">
      <c r="A520">
        <v>519</v>
      </c>
      <c r="B520" t="s">
        <v>37</v>
      </c>
      <c r="C520" t="s">
        <v>39</v>
      </c>
      <c r="D520" t="s">
        <v>38</v>
      </c>
      <c r="E520" t="s">
        <v>43</v>
      </c>
      <c r="F520" t="s">
        <v>18</v>
      </c>
      <c r="G520" t="s">
        <v>24</v>
      </c>
      <c r="H520">
        <v>4</v>
      </c>
      <c r="I520" t="s">
        <v>177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28</v>
      </c>
      <c r="S520">
        <v>9</v>
      </c>
    </row>
    <row r="521" spans="1:19" x14ac:dyDescent="0.3">
      <c r="A521">
        <v>520</v>
      </c>
      <c r="B521" t="s">
        <v>31</v>
      </c>
      <c r="C521" t="s">
        <v>34</v>
      </c>
      <c r="D521" t="s">
        <v>32</v>
      </c>
      <c r="E521" t="s">
        <v>41</v>
      </c>
      <c r="F521" t="s">
        <v>30</v>
      </c>
      <c r="G521" t="s">
        <v>24</v>
      </c>
      <c r="H521">
        <v>13</v>
      </c>
      <c r="I521" t="s">
        <v>177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34</v>
      </c>
      <c r="S521">
        <v>1</v>
      </c>
    </row>
    <row r="522" spans="1:19" x14ac:dyDescent="0.3">
      <c r="A522">
        <v>521</v>
      </c>
      <c r="B522" t="s">
        <v>16</v>
      </c>
      <c r="C522" t="s">
        <v>27</v>
      </c>
      <c r="D522" t="s">
        <v>26</v>
      </c>
      <c r="E522" t="s">
        <v>15</v>
      </c>
      <c r="F522" t="s">
        <v>30</v>
      </c>
      <c r="G522" t="s">
        <v>24</v>
      </c>
      <c r="H522">
        <v>2</v>
      </c>
      <c r="I522" t="s">
        <v>178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21</v>
      </c>
      <c r="S522">
        <v>1</v>
      </c>
    </row>
    <row r="523" spans="1:19" x14ac:dyDescent="0.3">
      <c r="A523">
        <v>522</v>
      </c>
      <c r="B523" t="s">
        <v>37</v>
      </c>
      <c r="C523" t="s">
        <v>39</v>
      </c>
      <c r="D523" t="s">
        <v>40</v>
      </c>
      <c r="E523" t="s">
        <v>43</v>
      </c>
      <c r="F523" t="s">
        <v>25</v>
      </c>
      <c r="G523" t="s">
        <v>24</v>
      </c>
      <c r="H523">
        <v>10</v>
      </c>
      <c r="I523" t="s">
        <v>176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34</v>
      </c>
      <c r="S523">
        <v>2</v>
      </c>
    </row>
    <row r="524" spans="1:19" x14ac:dyDescent="0.3">
      <c r="A524">
        <v>523</v>
      </c>
      <c r="B524" t="s">
        <v>42</v>
      </c>
      <c r="C524" t="s">
        <v>34</v>
      </c>
      <c r="D524" t="s">
        <v>26</v>
      </c>
      <c r="E524" t="s">
        <v>45</v>
      </c>
      <c r="F524" t="s">
        <v>25</v>
      </c>
      <c r="G524" t="s">
        <v>17</v>
      </c>
      <c r="H524">
        <v>8</v>
      </c>
      <c r="I524" t="s">
        <v>178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28</v>
      </c>
      <c r="S524">
        <v>3</v>
      </c>
    </row>
    <row r="525" spans="1:19" x14ac:dyDescent="0.3">
      <c r="A525">
        <v>524</v>
      </c>
      <c r="B525" t="s">
        <v>42</v>
      </c>
      <c r="C525" t="s">
        <v>27</v>
      </c>
      <c r="D525" t="s">
        <v>40</v>
      </c>
      <c r="E525" t="s">
        <v>29</v>
      </c>
      <c r="F525" t="s">
        <v>30</v>
      </c>
      <c r="G525" t="s">
        <v>35</v>
      </c>
      <c r="H525">
        <v>10</v>
      </c>
      <c r="I525" t="s">
        <v>176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34</v>
      </c>
      <c r="S525">
        <v>4</v>
      </c>
    </row>
    <row r="526" spans="1:19" x14ac:dyDescent="0.3">
      <c r="A526">
        <v>525</v>
      </c>
      <c r="B526" t="s">
        <v>33</v>
      </c>
      <c r="C526" t="s">
        <v>20</v>
      </c>
      <c r="D526" t="s">
        <v>38</v>
      </c>
      <c r="E526" t="s">
        <v>43</v>
      </c>
      <c r="F526" t="s">
        <v>25</v>
      </c>
      <c r="G526" t="s">
        <v>35</v>
      </c>
      <c r="H526">
        <v>9</v>
      </c>
      <c r="I526" t="s">
        <v>176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34</v>
      </c>
      <c r="S526">
        <v>2</v>
      </c>
    </row>
    <row r="527" spans="1:19" x14ac:dyDescent="0.3">
      <c r="A527">
        <v>526</v>
      </c>
      <c r="B527" t="s">
        <v>33</v>
      </c>
      <c r="C527" t="s">
        <v>27</v>
      </c>
      <c r="D527" t="s">
        <v>40</v>
      </c>
      <c r="E527" t="s">
        <v>41</v>
      </c>
      <c r="F527" t="s">
        <v>30</v>
      </c>
      <c r="G527" t="s">
        <v>17</v>
      </c>
      <c r="H527">
        <v>6</v>
      </c>
      <c r="I527" t="s">
        <v>178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28</v>
      </c>
      <c r="S527">
        <v>6</v>
      </c>
    </row>
    <row r="528" spans="1:19" x14ac:dyDescent="0.3">
      <c r="A528">
        <v>527</v>
      </c>
      <c r="B528" t="s">
        <v>42</v>
      </c>
      <c r="C528" t="s">
        <v>34</v>
      </c>
      <c r="D528" t="s">
        <v>32</v>
      </c>
      <c r="E528" t="s">
        <v>15</v>
      </c>
      <c r="F528" t="s">
        <v>25</v>
      </c>
      <c r="G528" t="s">
        <v>17</v>
      </c>
      <c r="H528">
        <v>5</v>
      </c>
      <c r="I528" t="s">
        <v>178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21</v>
      </c>
      <c r="S528">
        <v>1</v>
      </c>
    </row>
    <row r="529" spans="1:19" x14ac:dyDescent="0.3">
      <c r="A529">
        <v>528</v>
      </c>
      <c r="B529" t="s">
        <v>16</v>
      </c>
      <c r="C529" t="s">
        <v>34</v>
      </c>
      <c r="D529" t="s">
        <v>38</v>
      </c>
      <c r="E529" t="s">
        <v>29</v>
      </c>
      <c r="F529" t="s">
        <v>25</v>
      </c>
      <c r="G529" t="s">
        <v>17</v>
      </c>
      <c r="H529">
        <v>9</v>
      </c>
      <c r="I529" t="s">
        <v>177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28</v>
      </c>
      <c r="S529">
        <v>8</v>
      </c>
    </row>
    <row r="530" spans="1:19" x14ac:dyDescent="0.3">
      <c r="A530">
        <v>529</v>
      </c>
      <c r="B530" t="s">
        <v>37</v>
      </c>
      <c r="C530" t="s">
        <v>39</v>
      </c>
      <c r="D530" t="s">
        <v>26</v>
      </c>
      <c r="E530" t="s">
        <v>41</v>
      </c>
      <c r="F530" t="s">
        <v>18</v>
      </c>
      <c r="G530" t="s">
        <v>24</v>
      </c>
      <c r="H530">
        <v>14</v>
      </c>
      <c r="I530" t="s">
        <v>178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34</v>
      </c>
      <c r="S530">
        <v>4</v>
      </c>
    </row>
    <row r="531" spans="1:19" x14ac:dyDescent="0.3">
      <c r="A531">
        <v>530</v>
      </c>
      <c r="B531" t="s">
        <v>33</v>
      </c>
      <c r="C531" t="s">
        <v>27</v>
      </c>
      <c r="D531" t="s">
        <v>38</v>
      </c>
      <c r="E531" t="s">
        <v>36</v>
      </c>
      <c r="F531" t="s">
        <v>18</v>
      </c>
      <c r="G531" t="s">
        <v>35</v>
      </c>
      <c r="H531">
        <v>8</v>
      </c>
      <c r="I531" t="s">
        <v>176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28</v>
      </c>
      <c r="S531">
        <v>6</v>
      </c>
    </row>
    <row r="532" spans="1:19" x14ac:dyDescent="0.3">
      <c r="A532">
        <v>531</v>
      </c>
      <c r="B532" t="s">
        <v>37</v>
      </c>
      <c r="C532" t="s">
        <v>39</v>
      </c>
      <c r="D532" t="s">
        <v>26</v>
      </c>
      <c r="E532" t="s">
        <v>45</v>
      </c>
      <c r="F532" t="s">
        <v>18</v>
      </c>
      <c r="G532" t="s">
        <v>17</v>
      </c>
      <c r="H532">
        <v>12</v>
      </c>
      <c r="I532" t="s">
        <v>178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28</v>
      </c>
      <c r="S532">
        <v>8</v>
      </c>
    </row>
    <row r="533" spans="1:19" x14ac:dyDescent="0.3">
      <c r="A533">
        <v>532</v>
      </c>
      <c r="B533" t="s">
        <v>42</v>
      </c>
      <c r="C533" t="s">
        <v>27</v>
      </c>
      <c r="D533" t="s">
        <v>44</v>
      </c>
      <c r="E533" t="s">
        <v>36</v>
      </c>
      <c r="F533" t="s">
        <v>30</v>
      </c>
      <c r="G533" t="s">
        <v>35</v>
      </c>
      <c r="H533">
        <v>10</v>
      </c>
      <c r="I533" t="s">
        <v>176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34</v>
      </c>
      <c r="S533">
        <v>4</v>
      </c>
    </row>
    <row r="534" spans="1:19" x14ac:dyDescent="0.3">
      <c r="A534">
        <v>533</v>
      </c>
      <c r="B534" t="s">
        <v>37</v>
      </c>
      <c r="C534" t="s">
        <v>20</v>
      </c>
      <c r="D534" t="s">
        <v>44</v>
      </c>
      <c r="E534" t="s">
        <v>45</v>
      </c>
      <c r="F534" t="s">
        <v>25</v>
      </c>
      <c r="G534" t="s">
        <v>35</v>
      </c>
      <c r="H534">
        <v>3</v>
      </c>
      <c r="I534" t="s">
        <v>178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28</v>
      </c>
      <c r="S534">
        <v>7</v>
      </c>
    </row>
    <row r="535" spans="1:19" x14ac:dyDescent="0.3">
      <c r="A535">
        <v>534</v>
      </c>
      <c r="B535" t="s">
        <v>37</v>
      </c>
      <c r="C535" t="s">
        <v>34</v>
      </c>
      <c r="D535" t="s">
        <v>44</v>
      </c>
      <c r="E535" t="s">
        <v>43</v>
      </c>
      <c r="F535" t="s">
        <v>30</v>
      </c>
      <c r="G535" t="s">
        <v>24</v>
      </c>
      <c r="H535">
        <v>5</v>
      </c>
      <c r="I535" t="s">
        <v>176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28</v>
      </c>
      <c r="S535">
        <v>1</v>
      </c>
    </row>
    <row r="536" spans="1:19" x14ac:dyDescent="0.3">
      <c r="A536">
        <v>535</v>
      </c>
      <c r="B536" t="s">
        <v>33</v>
      </c>
      <c r="C536" t="s">
        <v>27</v>
      </c>
      <c r="D536" t="s">
        <v>38</v>
      </c>
      <c r="E536" t="s">
        <v>22</v>
      </c>
      <c r="F536" t="s">
        <v>25</v>
      </c>
      <c r="G536" t="s">
        <v>17</v>
      </c>
      <c r="H536">
        <v>6</v>
      </c>
      <c r="I536" t="s">
        <v>177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21</v>
      </c>
      <c r="S536">
        <v>3</v>
      </c>
    </row>
    <row r="537" spans="1:19" x14ac:dyDescent="0.3">
      <c r="A537">
        <v>536</v>
      </c>
      <c r="B537" t="s">
        <v>23</v>
      </c>
      <c r="C537" t="s">
        <v>39</v>
      </c>
      <c r="D537" t="s">
        <v>26</v>
      </c>
      <c r="E537" t="s">
        <v>45</v>
      </c>
      <c r="F537" t="s">
        <v>30</v>
      </c>
      <c r="G537" t="s">
        <v>35</v>
      </c>
      <c r="H537">
        <v>5</v>
      </c>
      <c r="I537" t="s">
        <v>176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28</v>
      </c>
      <c r="S537">
        <v>9</v>
      </c>
    </row>
    <row r="538" spans="1:19" x14ac:dyDescent="0.3">
      <c r="A538">
        <v>537</v>
      </c>
      <c r="B538" t="s">
        <v>16</v>
      </c>
      <c r="C538" t="s">
        <v>20</v>
      </c>
      <c r="D538" t="s">
        <v>44</v>
      </c>
      <c r="E538" t="s">
        <v>29</v>
      </c>
      <c r="F538" t="s">
        <v>18</v>
      </c>
      <c r="G538" t="s">
        <v>17</v>
      </c>
      <c r="H538">
        <v>9</v>
      </c>
      <c r="I538" t="s">
        <v>176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28</v>
      </c>
      <c r="S538">
        <v>5</v>
      </c>
    </row>
    <row r="539" spans="1:19" x14ac:dyDescent="0.3">
      <c r="A539">
        <v>538</v>
      </c>
      <c r="B539" t="s">
        <v>16</v>
      </c>
      <c r="C539" t="s">
        <v>34</v>
      </c>
      <c r="D539" t="s">
        <v>44</v>
      </c>
      <c r="E539" t="s">
        <v>43</v>
      </c>
      <c r="F539" t="s">
        <v>25</v>
      </c>
      <c r="G539" t="s">
        <v>17</v>
      </c>
      <c r="H539">
        <v>8</v>
      </c>
      <c r="I539" t="s">
        <v>178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34</v>
      </c>
      <c r="S539">
        <v>3</v>
      </c>
    </row>
    <row r="540" spans="1:19" x14ac:dyDescent="0.3">
      <c r="A540">
        <v>539</v>
      </c>
      <c r="B540" t="s">
        <v>37</v>
      </c>
      <c r="C540" t="s">
        <v>27</v>
      </c>
      <c r="D540" t="s">
        <v>44</v>
      </c>
      <c r="E540" t="s">
        <v>29</v>
      </c>
      <c r="F540" t="s">
        <v>30</v>
      </c>
      <c r="G540" t="s">
        <v>35</v>
      </c>
      <c r="H540">
        <v>9</v>
      </c>
      <c r="I540" t="s">
        <v>176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34</v>
      </c>
      <c r="S540">
        <v>6</v>
      </c>
    </row>
    <row r="541" spans="1:19" x14ac:dyDescent="0.3">
      <c r="A541">
        <v>540</v>
      </c>
      <c r="B541" t="s">
        <v>16</v>
      </c>
      <c r="C541" t="s">
        <v>39</v>
      </c>
      <c r="D541" t="s">
        <v>32</v>
      </c>
      <c r="E541" t="s">
        <v>36</v>
      </c>
      <c r="F541" t="s">
        <v>18</v>
      </c>
      <c r="G541" t="s">
        <v>17</v>
      </c>
      <c r="H541">
        <v>2</v>
      </c>
      <c r="I541" t="s">
        <v>178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21</v>
      </c>
      <c r="S541">
        <v>6</v>
      </c>
    </row>
    <row r="542" spans="1:19" x14ac:dyDescent="0.3">
      <c r="A542">
        <v>541</v>
      </c>
      <c r="B542" t="s">
        <v>37</v>
      </c>
      <c r="C542" t="s">
        <v>34</v>
      </c>
      <c r="D542" t="s">
        <v>32</v>
      </c>
      <c r="E542" t="s">
        <v>22</v>
      </c>
      <c r="F542" t="s">
        <v>18</v>
      </c>
      <c r="G542" t="s">
        <v>24</v>
      </c>
      <c r="H542">
        <v>8</v>
      </c>
      <c r="I542" t="s">
        <v>177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28</v>
      </c>
      <c r="S542">
        <v>2</v>
      </c>
    </row>
    <row r="543" spans="1:19" x14ac:dyDescent="0.3">
      <c r="A543">
        <v>542</v>
      </c>
      <c r="B543" t="s">
        <v>42</v>
      </c>
      <c r="C543" t="s">
        <v>27</v>
      </c>
      <c r="D543" t="s">
        <v>38</v>
      </c>
      <c r="E543" t="s">
        <v>36</v>
      </c>
      <c r="F543" t="s">
        <v>25</v>
      </c>
      <c r="G543" t="s">
        <v>35</v>
      </c>
      <c r="H543">
        <v>9</v>
      </c>
      <c r="I543" t="s">
        <v>176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28</v>
      </c>
      <c r="S543">
        <v>8</v>
      </c>
    </row>
    <row r="544" spans="1:19" x14ac:dyDescent="0.3">
      <c r="A544">
        <v>543</v>
      </c>
      <c r="B544" t="s">
        <v>31</v>
      </c>
      <c r="C544" t="s">
        <v>39</v>
      </c>
      <c r="D544" t="s">
        <v>26</v>
      </c>
      <c r="E544" t="s">
        <v>43</v>
      </c>
      <c r="F544" t="s">
        <v>30</v>
      </c>
      <c r="G544" t="s">
        <v>35</v>
      </c>
      <c r="H544">
        <v>10</v>
      </c>
      <c r="I544" t="s">
        <v>178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34</v>
      </c>
      <c r="S544">
        <v>6</v>
      </c>
    </row>
    <row r="545" spans="1:19" x14ac:dyDescent="0.3">
      <c r="A545">
        <v>544</v>
      </c>
      <c r="B545" t="s">
        <v>31</v>
      </c>
      <c r="C545" t="s">
        <v>39</v>
      </c>
      <c r="D545" t="s">
        <v>40</v>
      </c>
      <c r="E545" t="s">
        <v>15</v>
      </c>
      <c r="F545" t="s">
        <v>30</v>
      </c>
      <c r="G545" t="s">
        <v>24</v>
      </c>
      <c r="H545">
        <v>4</v>
      </c>
      <c r="I545" t="s">
        <v>178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28</v>
      </c>
      <c r="S545">
        <v>2</v>
      </c>
    </row>
    <row r="546" spans="1:19" x14ac:dyDescent="0.3">
      <c r="A546">
        <v>545</v>
      </c>
      <c r="B546" t="s">
        <v>42</v>
      </c>
      <c r="C546" t="s">
        <v>34</v>
      </c>
      <c r="D546" t="s">
        <v>32</v>
      </c>
      <c r="E546" t="s">
        <v>15</v>
      </c>
      <c r="F546" t="s">
        <v>25</v>
      </c>
      <c r="G546" t="s">
        <v>35</v>
      </c>
      <c r="H546">
        <v>4</v>
      </c>
      <c r="I546" t="s">
        <v>176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21</v>
      </c>
      <c r="S546">
        <v>6</v>
      </c>
    </row>
    <row r="547" spans="1:19" x14ac:dyDescent="0.3">
      <c r="A547">
        <v>546</v>
      </c>
      <c r="B547" t="s">
        <v>42</v>
      </c>
      <c r="C547" t="s">
        <v>20</v>
      </c>
      <c r="D547" t="s">
        <v>38</v>
      </c>
      <c r="E547" t="s">
        <v>41</v>
      </c>
      <c r="F547" t="s">
        <v>18</v>
      </c>
      <c r="G547" t="s">
        <v>35</v>
      </c>
      <c r="H547">
        <v>10</v>
      </c>
      <c r="I547" t="s">
        <v>178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34</v>
      </c>
      <c r="S547">
        <v>1</v>
      </c>
    </row>
    <row r="548" spans="1:19" x14ac:dyDescent="0.3">
      <c r="A548">
        <v>547</v>
      </c>
      <c r="B548" t="s">
        <v>31</v>
      </c>
      <c r="C548" t="s">
        <v>20</v>
      </c>
      <c r="D548" t="s">
        <v>32</v>
      </c>
      <c r="E548" t="s">
        <v>43</v>
      </c>
      <c r="F548" t="s">
        <v>25</v>
      </c>
      <c r="G548" t="s">
        <v>35</v>
      </c>
      <c r="H548">
        <v>9</v>
      </c>
      <c r="I548" t="s">
        <v>178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34</v>
      </c>
      <c r="S548">
        <v>1</v>
      </c>
    </row>
    <row r="549" spans="1:19" x14ac:dyDescent="0.3">
      <c r="A549">
        <v>548</v>
      </c>
      <c r="B549" t="s">
        <v>33</v>
      </c>
      <c r="C549" t="s">
        <v>34</v>
      </c>
      <c r="D549" t="s">
        <v>44</v>
      </c>
      <c r="E549" t="s">
        <v>36</v>
      </c>
      <c r="F549" t="s">
        <v>25</v>
      </c>
      <c r="G549" t="s">
        <v>35</v>
      </c>
      <c r="H549">
        <v>5</v>
      </c>
      <c r="I549" t="s">
        <v>176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28</v>
      </c>
      <c r="S549">
        <v>7</v>
      </c>
    </row>
    <row r="550" spans="1:19" x14ac:dyDescent="0.3">
      <c r="A550">
        <v>549</v>
      </c>
      <c r="B550" t="s">
        <v>31</v>
      </c>
      <c r="C550" t="s">
        <v>27</v>
      </c>
      <c r="D550" t="s">
        <v>26</v>
      </c>
      <c r="E550" t="s">
        <v>41</v>
      </c>
      <c r="F550" t="s">
        <v>18</v>
      </c>
      <c r="G550" t="s">
        <v>35</v>
      </c>
      <c r="H550">
        <v>0</v>
      </c>
      <c r="I550" t="s">
        <v>178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21</v>
      </c>
      <c r="S550">
        <v>3</v>
      </c>
    </row>
    <row r="551" spans="1:19" x14ac:dyDescent="0.3">
      <c r="A551">
        <v>550</v>
      </c>
      <c r="B551" t="s">
        <v>42</v>
      </c>
      <c r="C551" t="s">
        <v>27</v>
      </c>
      <c r="D551" t="s">
        <v>26</v>
      </c>
      <c r="E551" t="s">
        <v>15</v>
      </c>
      <c r="F551" t="s">
        <v>25</v>
      </c>
      <c r="G551" t="s">
        <v>35</v>
      </c>
      <c r="H551">
        <v>7</v>
      </c>
      <c r="I551" t="s">
        <v>177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21</v>
      </c>
      <c r="S551">
        <v>4</v>
      </c>
    </row>
    <row r="552" spans="1:19" x14ac:dyDescent="0.3">
      <c r="A552">
        <v>551</v>
      </c>
      <c r="B552" t="s">
        <v>37</v>
      </c>
      <c r="C552" t="s">
        <v>34</v>
      </c>
      <c r="D552" t="s">
        <v>38</v>
      </c>
      <c r="E552" t="s">
        <v>45</v>
      </c>
      <c r="F552" t="s">
        <v>30</v>
      </c>
      <c r="G552" t="s">
        <v>35</v>
      </c>
      <c r="H552">
        <v>9</v>
      </c>
      <c r="I552" t="s">
        <v>178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34</v>
      </c>
      <c r="S552">
        <v>2</v>
      </c>
    </row>
    <row r="553" spans="1:19" x14ac:dyDescent="0.3">
      <c r="A553">
        <v>552</v>
      </c>
      <c r="B553" t="s">
        <v>23</v>
      </c>
      <c r="C553" t="s">
        <v>34</v>
      </c>
      <c r="D553" t="s">
        <v>19</v>
      </c>
      <c r="E553" t="s">
        <v>43</v>
      </c>
      <c r="F553" t="s">
        <v>30</v>
      </c>
      <c r="G553" t="s">
        <v>17</v>
      </c>
      <c r="H553">
        <v>9</v>
      </c>
      <c r="I553" t="s">
        <v>177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28</v>
      </c>
      <c r="S553">
        <v>9</v>
      </c>
    </row>
    <row r="554" spans="1:19" x14ac:dyDescent="0.3">
      <c r="A554">
        <v>553</v>
      </c>
      <c r="B554" t="s">
        <v>16</v>
      </c>
      <c r="C554" t="s">
        <v>34</v>
      </c>
      <c r="D554" t="s">
        <v>44</v>
      </c>
      <c r="E554" t="s">
        <v>29</v>
      </c>
      <c r="F554" t="s">
        <v>18</v>
      </c>
      <c r="G554" t="s">
        <v>35</v>
      </c>
      <c r="H554">
        <v>13</v>
      </c>
      <c r="I554" t="s">
        <v>178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34</v>
      </c>
      <c r="S554">
        <v>3</v>
      </c>
    </row>
    <row r="555" spans="1:19" x14ac:dyDescent="0.3">
      <c r="A555">
        <v>554</v>
      </c>
      <c r="B555" t="s">
        <v>42</v>
      </c>
      <c r="C555" t="s">
        <v>27</v>
      </c>
      <c r="D555" t="s">
        <v>19</v>
      </c>
      <c r="E555" t="s">
        <v>15</v>
      </c>
      <c r="F555" t="s">
        <v>18</v>
      </c>
      <c r="G555" t="s">
        <v>35</v>
      </c>
      <c r="H555">
        <v>1</v>
      </c>
      <c r="I555" t="s">
        <v>177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21</v>
      </c>
      <c r="S555">
        <v>2</v>
      </c>
    </row>
    <row r="556" spans="1:19" x14ac:dyDescent="0.3">
      <c r="A556">
        <v>555</v>
      </c>
      <c r="B556" t="s">
        <v>31</v>
      </c>
      <c r="C556" t="s">
        <v>34</v>
      </c>
      <c r="D556" t="s">
        <v>32</v>
      </c>
      <c r="E556" t="s">
        <v>15</v>
      </c>
      <c r="F556" t="s">
        <v>18</v>
      </c>
      <c r="G556" t="s">
        <v>17</v>
      </c>
      <c r="H556">
        <v>8</v>
      </c>
      <c r="I556" t="s">
        <v>178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34</v>
      </c>
      <c r="S556">
        <v>4</v>
      </c>
    </row>
    <row r="557" spans="1:19" x14ac:dyDescent="0.3">
      <c r="A557">
        <v>556</v>
      </c>
      <c r="B557" t="s">
        <v>37</v>
      </c>
      <c r="C557" t="s">
        <v>34</v>
      </c>
      <c r="D557" t="s">
        <v>32</v>
      </c>
      <c r="E557" t="s">
        <v>43</v>
      </c>
      <c r="F557" t="s">
        <v>30</v>
      </c>
      <c r="G557" t="s">
        <v>24</v>
      </c>
      <c r="H557">
        <v>8</v>
      </c>
      <c r="I557" t="s">
        <v>178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34</v>
      </c>
      <c r="S557">
        <v>4</v>
      </c>
    </row>
    <row r="558" spans="1:19" x14ac:dyDescent="0.3">
      <c r="A558">
        <v>557</v>
      </c>
      <c r="B558" t="s">
        <v>16</v>
      </c>
      <c r="C558" t="s">
        <v>39</v>
      </c>
      <c r="D558" t="s">
        <v>44</v>
      </c>
      <c r="E558" t="s">
        <v>41</v>
      </c>
      <c r="F558" t="s">
        <v>25</v>
      </c>
      <c r="G558" t="s">
        <v>24</v>
      </c>
      <c r="H558">
        <v>10</v>
      </c>
      <c r="I558" t="s">
        <v>176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34</v>
      </c>
      <c r="S558">
        <v>1</v>
      </c>
    </row>
    <row r="559" spans="1:19" x14ac:dyDescent="0.3">
      <c r="A559">
        <v>558</v>
      </c>
      <c r="B559" t="s">
        <v>33</v>
      </c>
      <c r="C559" t="s">
        <v>34</v>
      </c>
      <c r="D559" t="s">
        <v>38</v>
      </c>
      <c r="E559" t="s">
        <v>15</v>
      </c>
      <c r="F559" t="s">
        <v>18</v>
      </c>
      <c r="G559" t="s">
        <v>24</v>
      </c>
      <c r="H559">
        <v>8</v>
      </c>
      <c r="I559" t="s">
        <v>176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28</v>
      </c>
      <c r="S559">
        <v>4</v>
      </c>
    </row>
    <row r="560" spans="1:19" x14ac:dyDescent="0.3">
      <c r="A560">
        <v>559</v>
      </c>
      <c r="B560" t="s">
        <v>37</v>
      </c>
      <c r="C560" t="s">
        <v>34</v>
      </c>
      <c r="D560" t="s">
        <v>19</v>
      </c>
      <c r="E560" t="s">
        <v>36</v>
      </c>
      <c r="F560" t="s">
        <v>25</v>
      </c>
      <c r="G560" t="s">
        <v>24</v>
      </c>
      <c r="H560">
        <v>5</v>
      </c>
      <c r="I560" t="s">
        <v>176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28</v>
      </c>
      <c r="S560">
        <v>4</v>
      </c>
    </row>
    <row r="561" spans="1:19" x14ac:dyDescent="0.3">
      <c r="A561">
        <v>560</v>
      </c>
      <c r="B561" t="s">
        <v>42</v>
      </c>
      <c r="C561" t="s">
        <v>20</v>
      </c>
      <c r="D561" t="s">
        <v>26</v>
      </c>
      <c r="E561" t="s">
        <v>43</v>
      </c>
      <c r="F561" t="s">
        <v>25</v>
      </c>
      <c r="G561" t="s">
        <v>35</v>
      </c>
      <c r="H561">
        <v>7</v>
      </c>
      <c r="I561" t="s">
        <v>177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21</v>
      </c>
      <c r="S561">
        <v>5</v>
      </c>
    </row>
    <row r="562" spans="1:19" x14ac:dyDescent="0.3">
      <c r="A562">
        <v>561</v>
      </c>
      <c r="B562" t="s">
        <v>33</v>
      </c>
      <c r="C562" t="s">
        <v>34</v>
      </c>
      <c r="D562" t="s">
        <v>19</v>
      </c>
      <c r="E562" t="s">
        <v>22</v>
      </c>
      <c r="F562" t="s">
        <v>25</v>
      </c>
      <c r="G562" t="s">
        <v>35</v>
      </c>
      <c r="H562">
        <v>9</v>
      </c>
      <c r="I562" t="s">
        <v>178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34</v>
      </c>
      <c r="S562">
        <v>2</v>
      </c>
    </row>
    <row r="563" spans="1:19" x14ac:dyDescent="0.3">
      <c r="A563">
        <v>562</v>
      </c>
      <c r="B563" t="s">
        <v>31</v>
      </c>
      <c r="C563" t="s">
        <v>39</v>
      </c>
      <c r="D563" t="s">
        <v>26</v>
      </c>
      <c r="E563" t="s">
        <v>36</v>
      </c>
      <c r="F563" t="s">
        <v>30</v>
      </c>
      <c r="G563" t="s">
        <v>17</v>
      </c>
      <c r="H563">
        <v>1</v>
      </c>
      <c r="I563" t="s">
        <v>177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21</v>
      </c>
      <c r="S563">
        <v>2</v>
      </c>
    </row>
    <row r="564" spans="1:19" x14ac:dyDescent="0.3">
      <c r="A564">
        <v>563</v>
      </c>
      <c r="B564" t="s">
        <v>23</v>
      </c>
      <c r="C564" t="s">
        <v>27</v>
      </c>
      <c r="D564" t="s">
        <v>32</v>
      </c>
      <c r="E564" t="s">
        <v>36</v>
      </c>
      <c r="F564" t="s">
        <v>30</v>
      </c>
      <c r="G564" t="s">
        <v>35</v>
      </c>
      <c r="H564">
        <v>4</v>
      </c>
      <c r="I564" t="s">
        <v>176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28</v>
      </c>
      <c r="S564">
        <v>7</v>
      </c>
    </row>
    <row r="565" spans="1:19" x14ac:dyDescent="0.3">
      <c r="A565">
        <v>564</v>
      </c>
      <c r="B565" t="s">
        <v>33</v>
      </c>
      <c r="C565" t="s">
        <v>34</v>
      </c>
      <c r="D565" t="s">
        <v>44</v>
      </c>
      <c r="E565" t="s">
        <v>22</v>
      </c>
      <c r="F565" t="s">
        <v>30</v>
      </c>
      <c r="G565" t="s">
        <v>24</v>
      </c>
      <c r="H565">
        <v>9</v>
      </c>
      <c r="I565" t="s">
        <v>177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28</v>
      </c>
      <c r="S565">
        <v>7</v>
      </c>
    </row>
    <row r="566" spans="1:19" x14ac:dyDescent="0.3">
      <c r="A566">
        <v>565</v>
      </c>
      <c r="B566" t="s">
        <v>16</v>
      </c>
      <c r="C566" t="s">
        <v>27</v>
      </c>
      <c r="D566" t="s">
        <v>26</v>
      </c>
      <c r="E566" t="s">
        <v>22</v>
      </c>
      <c r="F566" t="s">
        <v>25</v>
      </c>
      <c r="G566" t="s">
        <v>35</v>
      </c>
      <c r="H566">
        <v>13</v>
      </c>
      <c r="I566" t="s">
        <v>178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28</v>
      </c>
      <c r="S566">
        <v>8</v>
      </c>
    </row>
    <row r="567" spans="1:19" x14ac:dyDescent="0.3">
      <c r="A567">
        <v>566</v>
      </c>
      <c r="B567" t="s">
        <v>33</v>
      </c>
      <c r="C567" t="s">
        <v>39</v>
      </c>
      <c r="D567" t="s">
        <v>26</v>
      </c>
      <c r="E567" t="s">
        <v>41</v>
      </c>
      <c r="F567" t="s">
        <v>30</v>
      </c>
      <c r="G567" t="s">
        <v>35</v>
      </c>
      <c r="H567">
        <v>14</v>
      </c>
      <c r="I567" t="s">
        <v>178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28</v>
      </c>
      <c r="S567">
        <v>8</v>
      </c>
    </row>
    <row r="568" spans="1:19" x14ac:dyDescent="0.3">
      <c r="A568">
        <v>567</v>
      </c>
      <c r="B568" t="s">
        <v>42</v>
      </c>
      <c r="C568" t="s">
        <v>39</v>
      </c>
      <c r="D568" t="s">
        <v>32</v>
      </c>
      <c r="E568" t="s">
        <v>45</v>
      </c>
      <c r="F568" t="s">
        <v>18</v>
      </c>
      <c r="G568" t="s">
        <v>17</v>
      </c>
      <c r="H568">
        <v>0</v>
      </c>
      <c r="I568" t="s">
        <v>177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28</v>
      </c>
      <c r="S568">
        <v>7</v>
      </c>
    </row>
    <row r="569" spans="1:19" x14ac:dyDescent="0.3">
      <c r="A569">
        <v>568</v>
      </c>
      <c r="B569" t="s">
        <v>23</v>
      </c>
      <c r="C569" t="s">
        <v>27</v>
      </c>
      <c r="D569" t="s">
        <v>44</v>
      </c>
      <c r="E569" t="s">
        <v>15</v>
      </c>
      <c r="F569" t="s">
        <v>18</v>
      </c>
      <c r="G569" t="s">
        <v>24</v>
      </c>
      <c r="H569">
        <v>5</v>
      </c>
      <c r="I569" t="s">
        <v>177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28</v>
      </c>
      <c r="S569">
        <v>7</v>
      </c>
    </row>
    <row r="570" spans="1:19" x14ac:dyDescent="0.3">
      <c r="A570">
        <v>569</v>
      </c>
      <c r="B570" t="s">
        <v>23</v>
      </c>
      <c r="C570" t="s">
        <v>20</v>
      </c>
      <c r="D570" t="s">
        <v>40</v>
      </c>
      <c r="E570" t="s">
        <v>45</v>
      </c>
      <c r="F570" t="s">
        <v>18</v>
      </c>
      <c r="G570" t="s">
        <v>17</v>
      </c>
      <c r="H570">
        <v>9</v>
      </c>
      <c r="I570" t="s">
        <v>177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34</v>
      </c>
      <c r="S570">
        <v>1</v>
      </c>
    </row>
    <row r="571" spans="1:19" x14ac:dyDescent="0.3">
      <c r="A571">
        <v>570</v>
      </c>
      <c r="B571" t="s">
        <v>23</v>
      </c>
      <c r="C571" t="s">
        <v>27</v>
      </c>
      <c r="D571" t="s">
        <v>32</v>
      </c>
      <c r="E571" t="s">
        <v>36</v>
      </c>
      <c r="F571" t="s">
        <v>18</v>
      </c>
      <c r="G571" t="s">
        <v>24</v>
      </c>
      <c r="H571">
        <v>6</v>
      </c>
      <c r="I571" t="s">
        <v>177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28</v>
      </c>
      <c r="S571">
        <v>6</v>
      </c>
    </row>
    <row r="572" spans="1:19" x14ac:dyDescent="0.3">
      <c r="A572">
        <v>571</v>
      </c>
      <c r="B572" t="s">
        <v>16</v>
      </c>
      <c r="C572" t="s">
        <v>39</v>
      </c>
      <c r="D572" t="s">
        <v>40</v>
      </c>
      <c r="E572" t="s">
        <v>22</v>
      </c>
      <c r="F572" t="s">
        <v>30</v>
      </c>
      <c r="G572" t="s">
        <v>17</v>
      </c>
      <c r="H572">
        <v>7</v>
      </c>
      <c r="I572" t="s">
        <v>178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21</v>
      </c>
      <c r="S572">
        <v>5</v>
      </c>
    </row>
    <row r="573" spans="1:19" x14ac:dyDescent="0.3">
      <c r="A573">
        <v>572</v>
      </c>
      <c r="B573" t="s">
        <v>16</v>
      </c>
      <c r="C573" t="s">
        <v>34</v>
      </c>
      <c r="D573" t="s">
        <v>38</v>
      </c>
      <c r="E573" t="s">
        <v>15</v>
      </c>
      <c r="F573" t="s">
        <v>25</v>
      </c>
      <c r="G573" t="s">
        <v>17</v>
      </c>
      <c r="H573">
        <v>1</v>
      </c>
      <c r="I573" t="s">
        <v>176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28</v>
      </c>
      <c r="S573">
        <v>8</v>
      </c>
    </row>
    <row r="574" spans="1:19" x14ac:dyDescent="0.3">
      <c r="A574">
        <v>573</v>
      </c>
      <c r="B574" t="s">
        <v>33</v>
      </c>
      <c r="C574" t="s">
        <v>39</v>
      </c>
      <c r="D574" t="s">
        <v>19</v>
      </c>
      <c r="E574" t="s">
        <v>45</v>
      </c>
      <c r="F574" t="s">
        <v>30</v>
      </c>
      <c r="G574" t="s">
        <v>35</v>
      </c>
      <c r="H574">
        <v>2</v>
      </c>
      <c r="I574" t="s">
        <v>177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28</v>
      </c>
      <c r="S574">
        <v>1</v>
      </c>
    </row>
    <row r="575" spans="1:19" x14ac:dyDescent="0.3">
      <c r="A575">
        <v>574</v>
      </c>
      <c r="B575" t="s">
        <v>31</v>
      </c>
      <c r="C575" t="s">
        <v>20</v>
      </c>
      <c r="D575" t="s">
        <v>32</v>
      </c>
      <c r="E575" t="s">
        <v>15</v>
      </c>
      <c r="F575" t="s">
        <v>18</v>
      </c>
      <c r="G575" t="s">
        <v>17</v>
      </c>
      <c r="H575">
        <v>3</v>
      </c>
      <c r="I575" t="s">
        <v>176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28</v>
      </c>
      <c r="S575">
        <v>3</v>
      </c>
    </row>
    <row r="576" spans="1:19" x14ac:dyDescent="0.3">
      <c r="A576">
        <v>575</v>
      </c>
      <c r="B576" t="s">
        <v>23</v>
      </c>
      <c r="C576" t="s">
        <v>20</v>
      </c>
      <c r="D576" t="s">
        <v>19</v>
      </c>
      <c r="E576" t="s">
        <v>45</v>
      </c>
      <c r="F576" t="s">
        <v>18</v>
      </c>
      <c r="G576" t="s">
        <v>17</v>
      </c>
      <c r="H576">
        <v>7</v>
      </c>
      <c r="I576" t="s">
        <v>176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28</v>
      </c>
      <c r="S576">
        <v>8</v>
      </c>
    </row>
    <row r="577" spans="1:19" x14ac:dyDescent="0.3">
      <c r="A577">
        <v>576</v>
      </c>
      <c r="B577" t="s">
        <v>42</v>
      </c>
      <c r="C577" t="s">
        <v>27</v>
      </c>
      <c r="D577" t="s">
        <v>38</v>
      </c>
      <c r="E577" t="s">
        <v>41</v>
      </c>
      <c r="F577" t="s">
        <v>18</v>
      </c>
      <c r="G577" t="s">
        <v>17</v>
      </c>
      <c r="H577">
        <v>9</v>
      </c>
      <c r="I577" t="s">
        <v>176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28</v>
      </c>
      <c r="S577">
        <v>9</v>
      </c>
    </row>
    <row r="578" spans="1:19" x14ac:dyDescent="0.3">
      <c r="A578">
        <v>577</v>
      </c>
      <c r="B578" t="s">
        <v>37</v>
      </c>
      <c r="C578" t="s">
        <v>34</v>
      </c>
      <c r="D578" t="s">
        <v>26</v>
      </c>
      <c r="E578" t="s">
        <v>29</v>
      </c>
      <c r="F578" t="s">
        <v>18</v>
      </c>
      <c r="G578" t="s">
        <v>35</v>
      </c>
      <c r="H578">
        <v>10</v>
      </c>
      <c r="I578" t="s">
        <v>178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28</v>
      </c>
      <c r="S578">
        <v>7</v>
      </c>
    </row>
    <row r="579" spans="1:19" x14ac:dyDescent="0.3">
      <c r="A579">
        <v>578</v>
      </c>
      <c r="B579" t="s">
        <v>42</v>
      </c>
      <c r="C579" t="s">
        <v>39</v>
      </c>
      <c r="D579" t="s">
        <v>40</v>
      </c>
      <c r="E579" t="s">
        <v>15</v>
      </c>
      <c r="F579" t="s">
        <v>18</v>
      </c>
      <c r="G579" t="s">
        <v>35</v>
      </c>
      <c r="H579">
        <v>4</v>
      </c>
      <c r="I579" t="s">
        <v>178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21</v>
      </c>
      <c r="S579">
        <v>1</v>
      </c>
    </row>
    <row r="580" spans="1:19" x14ac:dyDescent="0.3">
      <c r="A580">
        <v>579</v>
      </c>
      <c r="B580" t="s">
        <v>16</v>
      </c>
      <c r="C580" t="s">
        <v>27</v>
      </c>
      <c r="D580" t="s">
        <v>19</v>
      </c>
      <c r="E580" t="s">
        <v>43</v>
      </c>
      <c r="F580" t="s">
        <v>18</v>
      </c>
      <c r="G580" t="s">
        <v>24</v>
      </c>
      <c r="H580">
        <v>10</v>
      </c>
      <c r="I580" t="s">
        <v>177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34</v>
      </c>
      <c r="S580">
        <v>5</v>
      </c>
    </row>
    <row r="581" spans="1:19" x14ac:dyDescent="0.3">
      <c r="A581">
        <v>580</v>
      </c>
      <c r="B581" t="s">
        <v>16</v>
      </c>
      <c r="C581" t="s">
        <v>39</v>
      </c>
      <c r="D581" t="s">
        <v>44</v>
      </c>
      <c r="E581" t="s">
        <v>22</v>
      </c>
      <c r="F581" t="s">
        <v>25</v>
      </c>
      <c r="G581" t="s">
        <v>35</v>
      </c>
      <c r="H581">
        <v>8</v>
      </c>
      <c r="I581" t="s">
        <v>176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34</v>
      </c>
      <c r="S581">
        <v>3</v>
      </c>
    </row>
    <row r="582" spans="1:19" x14ac:dyDescent="0.3">
      <c r="A582">
        <v>581</v>
      </c>
      <c r="B582" t="s">
        <v>37</v>
      </c>
      <c r="C582" t="s">
        <v>27</v>
      </c>
      <c r="D582" t="s">
        <v>38</v>
      </c>
      <c r="E582" t="s">
        <v>41</v>
      </c>
      <c r="F582" t="s">
        <v>30</v>
      </c>
      <c r="G582" t="s">
        <v>17</v>
      </c>
      <c r="H582">
        <v>4</v>
      </c>
      <c r="I582" t="s">
        <v>176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21</v>
      </c>
      <c r="S582">
        <v>6</v>
      </c>
    </row>
    <row r="583" spans="1:19" x14ac:dyDescent="0.3">
      <c r="A583">
        <v>582</v>
      </c>
      <c r="B583" t="s">
        <v>16</v>
      </c>
      <c r="C583" t="s">
        <v>39</v>
      </c>
      <c r="D583" t="s">
        <v>44</v>
      </c>
      <c r="E583" t="s">
        <v>22</v>
      </c>
      <c r="F583" t="s">
        <v>18</v>
      </c>
      <c r="G583" t="s">
        <v>24</v>
      </c>
      <c r="H583">
        <v>3</v>
      </c>
      <c r="I583" t="s">
        <v>176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28</v>
      </c>
      <c r="S583">
        <v>9</v>
      </c>
    </row>
    <row r="584" spans="1:19" x14ac:dyDescent="0.3">
      <c r="A584">
        <v>583</v>
      </c>
      <c r="B584" t="s">
        <v>16</v>
      </c>
      <c r="C584" t="s">
        <v>20</v>
      </c>
      <c r="D584" t="s">
        <v>32</v>
      </c>
      <c r="E584" t="s">
        <v>43</v>
      </c>
      <c r="F584" t="s">
        <v>25</v>
      </c>
      <c r="G584" t="s">
        <v>35</v>
      </c>
      <c r="H584">
        <v>1</v>
      </c>
      <c r="I584" t="s">
        <v>178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21</v>
      </c>
      <c r="S584">
        <v>6</v>
      </c>
    </row>
    <row r="585" spans="1:19" x14ac:dyDescent="0.3">
      <c r="A585">
        <v>584</v>
      </c>
      <c r="B585" t="s">
        <v>33</v>
      </c>
      <c r="C585" t="s">
        <v>34</v>
      </c>
      <c r="D585" t="s">
        <v>26</v>
      </c>
      <c r="E585" t="s">
        <v>45</v>
      </c>
      <c r="F585" t="s">
        <v>18</v>
      </c>
      <c r="G585" t="s">
        <v>17</v>
      </c>
      <c r="H585">
        <v>9</v>
      </c>
      <c r="I585" t="s">
        <v>178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34</v>
      </c>
      <c r="S585">
        <v>1</v>
      </c>
    </row>
    <row r="586" spans="1:19" x14ac:dyDescent="0.3">
      <c r="A586">
        <v>585</v>
      </c>
      <c r="B586" t="s">
        <v>33</v>
      </c>
      <c r="C586" t="s">
        <v>39</v>
      </c>
      <c r="D586" t="s">
        <v>38</v>
      </c>
      <c r="E586" t="s">
        <v>45</v>
      </c>
      <c r="F586" t="s">
        <v>25</v>
      </c>
      <c r="G586" t="s">
        <v>35</v>
      </c>
      <c r="H586">
        <v>2</v>
      </c>
      <c r="I586" t="s">
        <v>176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28</v>
      </c>
      <c r="S586">
        <v>7</v>
      </c>
    </row>
    <row r="587" spans="1:19" x14ac:dyDescent="0.3">
      <c r="A587">
        <v>586</v>
      </c>
      <c r="B587" t="s">
        <v>23</v>
      </c>
      <c r="C587" t="s">
        <v>20</v>
      </c>
      <c r="D587" t="s">
        <v>38</v>
      </c>
      <c r="E587" t="s">
        <v>15</v>
      </c>
      <c r="F587" t="s">
        <v>25</v>
      </c>
      <c r="G587" t="s">
        <v>35</v>
      </c>
      <c r="H587">
        <v>10</v>
      </c>
      <c r="I587" t="s">
        <v>178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34</v>
      </c>
      <c r="S587">
        <v>4</v>
      </c>
    </row>
    <row r="588" spans="1:19" x14ac:dyDescent="0.3">
      <c r="A588">
        <v>587</v>
      </c>
      <c r="B588" t="s">
        <v>31</v>
      </c>
      <c r="C588" t="s">
        <v>39</v>
      </c>
      <c r="D588" t="s">
        <v>19</v>
      </c>
      <c r="E588" t="s">
        <v>45</v>
      </c>
      <c r="F588" t="s">
        <v>18</v>
      </c>
      <c r="G588" t="s">
        <v>35</v>
      </c>
      <c r="H588">
        <v>14</v>
      </c>
      <c r="I588" t="s">
        <v>176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28</v>
      </c>
      <c r="S588">
        <v>8</v>
      </c>
    </row>
    <row r="589" spans="1:19" x14ac:dyDescent="0.3">
      <c r="A589">
        <v>588</v>
      </c>
      <c r="B589" t="s">
        <v>23</v>
      </c>
      <c r="C589" t="s">
        <v>39</v>
      </c>
      <c r="D589" t="s">
        <v>26</v>
      </c>
      <c r="E589" t="s">
        <v>41</v>
      </c>
      <c r="F589" t="s">
        <v>18</v>
      </c>
      <c r="G589" t="s">
        <v>24</v>
      </c>
      <c r="H589">
        <v>3</v>
      </c>
      <c r="I589" t="s">
        <v>178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21</v>
      </c>
      <c r="S589">
        <v>6</v>
      </c>
    </row>
    <row r="590" spans="1:19" x14ac:dyDescent="0.3">
      <c r="A590">
        <v>589</v>
      </c>
      <c r="B590" t="s">
        <v>33</v>
      </c>
      <c r="C590" t="s">
        <v>20</v>
      </c>
      <c r="D590" t="s">
        <v>40</v>
      </c>
      <c r="E590" t="s">
        <v>15</v>
      </c>
      <c r="F590" t="s">
        <v>25</v>
      </c>
      <c r="G590" t="s">
        <v>17</v>
      </c>
      <c r="H590">
        <v>12</v>
      </c>
      <c r="I590" t="s">
        <v>178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28</v>
      </c>
      <c r="S590">
        <v>7</v>
      </c>
    </row>
    <row r="591" spans="1:19" x14ac:dyDescent="0.3">
      <c r="A591">
        <v>590</v>
      </c>
      <c r="B591" t="s">
        <v>37</v>
      </c>
      <c r="C591" t="s">
        <v>39</v>
      </c>
      <c r="D591" t="s">
        <v>44</v>
      </c>
      <c r="E591" t="s">
        <v>45</v>
      </c>
      <c r="F591" t="s">
        <v>18</v>
      </c>
      <c r="G591" t="s">
        <v>24</v>
      </c>
      <c r="H591">
        <v>7</v>
      </c>
      <c r="I591" t="s">
        <v>176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21</v>
      </c>
      <c r="S591">
        <v>4</v>
      </c>
    </row>
    <row r="592" spans="1:19" x14ac:dyDescent="0.3">
      <c r="A592">
        <v>591</v>
      </c>
      <c r="B592" t="s">
        <v>23</v>
      </c>
      <c r="C592" t="s">
        <v>20</v>
      </c>
      <c r="D592" t="s">
        <v>26</v>
      </c>
      <c r="E592" t="s">
        <v>36</v>
      </c>
      <c r="F592" t="s">
        <v>25</v>
      </c>
      <c r="G592" t="s">
        <v>24</v>
      </c>
      <c r="H592">
        <v>2</v>
      </c>
      <c r="I592" t="s">
        <v>176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21</v>
      </c>
      <c r="S592">
        <v>1</v>
      </c>
    </row>
    <row r="593" spans="1:19" x14ac:dyDescent="0.3">
      <c r="A593">
        <v>592</v>
      </c>
      <c r="B593" t="s">
        <v>37</v>
      </c>
      <c r="C593" t="s">
        <v>27</v>
      </c>
      <c r="D593" t="s">
        <v>19</v>
      </c>
      <c r="E593" t="s">
        <v>15</v>
      </c>
      <c r="F593" t="s">
        <v>18</v>
      </c>
      <c r="G593" t="s">
        <v>17</v>
      </c>
      <c r="H593">
        <v>1</v>
      </c>
      <c r="I593" t="s">
        <v>177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28</v>
      </c>
      <c r="S593">
        <v>4</v>
      </c>
    </row>
    <row r="594" spans="1:19" x14ac:dyDescent="0.3">
      <c r="A594">
        <v>593</v>
      </c>
      <c r="B594" t="s">
        <v>37</v>
      </c>
      <c r="C594" t="s">
        <v>34</v>
      </c>
      <c r="D594" t="s">
        <v>19</v>
      </c>
      <c r="E594" t="s">
        <v>36</v>
      </c>
      <c r="F594" t="s">
        <v>25</v>
      </c>
      <c r="G594" t="s">
        <v>17</v>
      </c>
      <c r="H594">
        <v>10</v>
      </c>
      <c r="I594" t="s">
        <v>177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34</v>
      </c>
      <c r="S594">
        <v>6</v>
      </c>
    </row>
    <row r="595" spans="1:19" x14ac:dyDescent="0.3">
      <c r="A595">
        <v>594</v>
      </c>
      <c r="B595" t="s">
        <v>37</v>
      </c>
      <c r="C595" t="s">
        <v>39</v>
      </c>
      <c r="D595" t="s">
        <v>26</v>
      </c>
      <c r="E595" t="s">
        <v>29</v>
      </c>
      <c r="F595" t="s">
        <v>30</v>
      </c>
      <c r="G595" t="s">
        <v>35</v>
      </c>
      <c r="H595">
        <v>13</v>
      </c>
      <c r="I595" t="s">
        <v>178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34</v>
      </c>
      <c r="S595">
        <v>5</v>
      </c>
    </row>
    <row r="596" spans="1:19" x14ac:dyDescent="0.3">
      <c r="A596">
        <v>595</v>
      </c>
      <c r="B596" t="s">
        <v>31</v>
      </c>
      <c r="C596" t="s">
        <v>27</v>
      </c>
      <c r="D596" t="s">
        <v>26</v>
      </c>
      <c r="E596" t="s">
        <v>29</v>
      </c>
      <c r="F596" t="s">
        <v>25</v>
      </c>
      <c r="G596" t="s">
        <v>17</v>
      </c>
      <c r="H596">
        <v>4</v>
      </c>
      <c r="I596" t="s">
        <v>177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28</v>
      </c>
      <c r="S596">
        <v>9</v>
      </c>
    </row>
    <row r="597" spans="1:19" x14ac:dyDescent="0.3">
      <c r="A597">
        <v>596</v>
      </c>
      <c r="B597" t="s">
        <v>31</v>
      </c>
      <c r="C597" t="s">
        <v>34</v>
      </c>
      <c r="D597" t="s">
        <v>32</v>
      </c>
      <c r="E597" t="s">
        <v>41</v>
      </c>
      <c r="F597" t="s">
        <v>30</v>
      </c>
      <c r="G597" t="s">
        <v>35</v>
      </c>
      <c r="H597">
        <v>10</v>
      </c>
      <c r="I597" t="s">
        <v>177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28</v>
      </c>
      <c r="S597">
        <v>3</v>
      </c>
    </row>
    <row r="598" spans="1:19" x14ac:dyDescent="0.3">
      <c r="A598">
        <v>597</v>
      </c>
      <c r="B598" t="s">
        <v>31</v>
      </c>
      <c r="C598" t="s">
        <v>34</v>
      </c>
      <c r="D598" t="s">
        <v>32</v>
      </c>
      <c r="E598" t="s">
        <v>43</v>
      </c>
      <c r="F598" t="s">
        <v>30</v>
      </c>
      <c r="G598" t="s">
        <v>35</v>
      </c>
      <c r="H598">
        <v>6</v>
      </c>
      <c r="I598" t="s">
        <v>177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28</v>
      </c>
      <c r="S598">
        <v>1</v>
      </c>
    </row>
    <row r="599" spans="1:19" x14ac:dyDescent="0.3">
      <c r="A599">
        <v>598</v>
      </c>
      <c r="B599" t="s">
        <v>42</v>
      </c>
      <c r="C599" t="s">
        <v>39</v>
      </c>
      <c r="D599" t="s">
        <v>32</v>
      </c>
      <c r="E599" t="s">
        <v>15</v>
      </c>
      <c r="F599" t="s">
        <v>25</v>
      </c>
      <c r="G599" t="s">
        <v>24</v>
      </c>
      <c r="H599">
        <v>14</v>
      </c>
      <c r="I599" t="s">
        <v>178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28</v>
      </c>
      <c r="S599">
        <v>2</v>
      </c>
    </row>
    <row r="600" spans="1:19" x14ac:dyDescent="0.3">
      <c r="A600">
        <v>599</v>
      </c>
      <c r="B600" t="s">
        <v>37</v>
      </c>
      <c r="C600" t="s">
        <v>27</v>
      </c>
      <c r="D600" t="s">
        <v>26</v>
      </c>
      <c r="E600" t="s">
        <v>43</v>
      </c>
      <c r="F600" t="s">
        <v>30</v>
      </c>
      <c r="G600" t="s">
        <v>35</v>
      </c>
      <c r="H600">
        <v>10</v>
      </c>
      <c r="I600" t="s">
        <v>176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34</v>
      </c>
      <c r="S600">
        <v>2</v>
      </c>
    </row>
    <row r="601" spans="1:19" x14ac:dyDescent="0.3">
      <c r="A601">
        <v>600</v>
      </c>
      <c r="B601" t="s">
        <v>23</v>
      </c>
      <c r="C601" t="s">
        <v>34</v>
      </c>
      <c r="D601" t="s">
        <v>44</v>
      </c>
      <c r="E601" t="s">
        <v>15</v>
      </c>
      <c r="F601" t="s">
        <v>30</v>
      </c>
      <c r="G601" t="s">
        <v>35</v>
      </c>
      <c r="H601">
        <v>0</v>
      </c>
      <c r="I601" t="s">
        <v>177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28</v>
      </c>
      <c r="S601">
        <v>9</v>
      </c>
    </row>
    <row r="602" spans="1:19" x14ac:dyDescent="0.3">
      <c r="A602">
        <v>601</v>
      </c>
      <c r="B602" t="s">
        <v>16</v>
      </c>
      <c r="C602" t="s">
        <v>39</v>
      </c>
      <c r="D602" t="s">
        <v>40</v>
      </c>
      <c r="E602" t="s">
        <v>43</v>
      </c>
      <c r="F602" t="s">
        <v>30</v>
      </c>
      <c r="G602" t="s">
        <v>24</v>
      </c>
      <c r="H602">
        <v>1</v>
      </c>
      <c r="I602" t="s">
        <v>177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28</v>
      </c>
      <c r="S602">
        <v>9</v>
      </c>
    </row>
    <row r="603" spans="1:19" x14ac:dyDescent="0.3">
      <c r="A603">
        <v>602</v>
      </c>
      <c r="B603" t="s">
        <v>31</v>
      </c>
      <c r="C603" t="s">
        <v>39</v>
      </c>
      <c r="D603" t="s">
        <v>26</v>
      </c>
      <c r="E603" t="s">
        <v>43</v>
      </c>
      <c r="F603" t="s">
        <v>30</v>
      </c>
      <c r="G603" t="s">
        <v>24</v>
      </c>
      <c r="H603">
        <v>3</v>
      </c>
      <c r="I603" t="s">
        <v>176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21</v>
      </c>
      <c r="S603">
        <v>3</v>
      </c>
    </row>
    <row r="604" spans="1:19" x14ac:dyDescent="0.3">
      <c r="A604">
        <v>603</v>
      </c>
      <c r="B604" t="s">
        <v>23</v>
      </c>
      <c r="C604" t="s">
        <v>34</v>
      </c>
      <c r="D604" t="s">
        <v>19</v>
      </c>
      <c r="E604" t="s">
        <v>45</v>
      </c>
      <c r="F604" t="s">
        <v>18</v>
      </c>
      <c r="G604" t="s">
        <v>17</v>
      </c>
      <c r="H604">
        <v>8</v>
      </c>
      <c r="I604" t="s">
        <v>176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28</v>
      </c>
      <c r="S604">
        <v>9</v>
      </c>
    </row>
    <row r="605" spans="1:19" x14ac:dyDescent="0.3">
      <c r="A605">
        <v>604</v>
      </c>
      <c r="B605" t="s">
        <v>37</v>
      </c>
      <c r="C605" t="s">
        <v>27</v>
      </c>
      <c r="D605" t="s">
        <v>32</v>
      </c>
      <c r="E605" t="s">
        <v>43</v>
      </c>
      <c r="F605" t="s">
        <v>30</v>
      </c>
      <c r="G605" t="s">
        <v>17</v>
      </c>
      <c r="H605">
        <v>11</v>
      </c>
      <c r="I605" t="s">
        <v>178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34</v>
      </c>
      <c r="S605">
        <v>3</v>
      </c>
    </row>
    <row r="606" spans="1:19" x14ac:dyDescent="0.3">
      <c r="A606">
        <v>605</v>
      </c>
      <c r="B606" t="s">
        <v>31</v>
      </c>
      <c r="C606" t="s">
        <v>20</v>
      </c>
      <c r="D606" t="s">
        <v>32</v>
      </c>
      <c r="E606" t="s">
        <v>36</v>
      </c>
      <c r="F606" t="s">
        <v>25</v>
      </c>
      <c r="G606" t="s">
        <v>24</v>
      </c>
      <c r="H606">
        <v>10</v>
      </c>
      <c r="I606" t="s">
        <v>176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34</v>
      </c>
      <c r="S606">
        <v>2</v>
      </c>
    </row>
    <row r="607" spans="1:19" x14ac:dyDescent="0.3">
      <c r="A607">
        <v>606</v>
      </c>
      <c r="B607" t="s">
        <v>33</v>
      </c>
      <c r="C607" t="s">
        <v>34</v>
      </c>
      <c r="D607" t="s">
        <v>32</v>
      </c>
      <c r="E607" t="s">
        <v>29</v>
      </c>
      <c r="F607" t="s">
        <v>30</v>
      </c>
      <c r="G607" t="s">
        <v>35</v>
      </c>
      <c r="H607">
        <v>11</v>
      </c>
      <c r="I607" t="s">
        <v>176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28</v>
      </c>
      <c r="S607">
        <v>8</v>
      </c>
    </row>
    <row r="608" spans="1:19" x14ac:dyDescent="0.3">
      <c r="A608">
        <v>607</v>
      </c>
      <c r="B608" t="s">
        <v>33</v>
      </c>
      <c r="C608" t="s">
        <v>39</v>
      </c>
      <c r="D608" t="s">
        <v>26</v>
      </c>
      <c r="E608" t="s">
        <v>41</v>
      </c>
      <c r="F608" t="s">
        <v>25</v>
      </c>
      <c r="G608" t="s">
        <v>35</v>
      </c>
      <c r="H608">
        <v>13</v>
      </c>
      <c r="I608" t="s">
        <v>177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28</v>
      </c>
      <c r="S608">
        <v>8</v>
      </c>
    </row>
    <row r="609" spans="1:19" x14ac:dyDescent="0.3">
      <c r="A609">
        <v>608</v>
      </c>
      <c r="B609" t="s">
        <v>31</v>
      </c>
      <c r="C609" t="s">
        <v>34</v>
      </c>
      <c r="D609" t="s">
        <v>26</v>
      </c>
      <c r="E609" t="s">
        <v>45</v>
      </c>
      <c r="F609" t="s">
        <v>18</v>
      </c>
      <c r="G609" t="s">
        <v>17</v>
      </c>
      <c r="H609">
        <v>6</v>
      </c>
      <c r="I609" t="s">
        <v>176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28</v>
      </c>
      <c r="S609">
        <v>8</v>
      </c>
    </row>
    <row r="610" spans="1:19" x14ac:dyDescent="0.3">
      <c r="A610">
        <v>609</v>
      </c>
      <c r="B610" t="s">
        <v>33</v>
      </c>
      <c r="C610" t="s">
        <v>34</v>
      </c>
      <c r="D610" t="s">
        <v>40</v>
      </c>
      <c r="E610" t="s">
        <v>22</v>
      </c>
      <c r="F610" t="s">
        <v>18</v>
      </c>
      <c r="G610" t="s">
        <v>17</v>
      </c>
      <c r="H610">
        <v>14</v>
      </c>
      <c r="I610" t="s">
        <v>176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34</v>
      </c>
      <c r="S610">
        <v>4</v>
      </c>
    </row>
    <row r="611" spans="1:19" x14ac:dyDescent="0.3">
      <c r="A611">
        <v>610</v>
      </c>
      <c r="B611" t="s">
        <v>16</v>
      </c>
      <c r="C611" t="s">
        <v>20</v>
      </c>
      <c r="D611" t="s">
        <v>44</v>
      </c>
      <c r="E611" t="s">
        <v>15</v>
      </c>
      <c r="F611" t="s">
        <v>18</v>
      </c>
      <c r="G611" t="s">
        <v>24</v>
      </c>
      <c r="H611">
        <v>4</v>
      </c>
      <c r="I611" t="s">
        <v>177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21</v>
      </c>
      <c r="S611">
        <v>1</v>
      </c>
    </row>
    <row r="612" spans="1:19" x14ac:dyDescent="0.3">
      <c r="A612">
        <v>611</v>
      </c>
      <c r="B612" t="s">
        <v>42</v>
      </c>
      <c r="C612" t="s">
        <v>27</v>
      </c>
      <c r="D612" t="s">
        <v>32</v>
      </c>
      <c r="E612" t="s">
        <v>41</v>
      </c>
      <c r="F612" t="s">
        <v>18</v>
      </c>
      <c r="G612" t="s">
        <v>35</v>
      </c>
      <c r="H612">
        <v>10</v>
      </c>
      <c r="I612" t="s">
        <v>178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28</v>
      </c>
      <c r="S612">
        <v>9</v>
      </c>
    </row>
    <row r="613" spans="1:19" x14ac:dyDescent="0.3">
      <c r="A613">
        <v>612</v>
      </c>
      <c r="B613" t="s">
        <v>31</v>
      </c>
      <c r="C613" t="s">
        <v>34</v>
      </c>
      <c r="D613" t="s">
        <v>40</v>
      </c>
      <c r="E613" t="s">
        <v>43</v>
      </c>
      <c r="F613" t="s">
        <v>18</v>
      </c>
      <c r="G613" t="s">
        <v>24</v>
      </c>
      <c r="H613">
        <v>13</v>
      </c>
      <c r="I613" t="s">
        <v>177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34</v>
      </c>
      <c r="S613">
        <v>6</v>
      </c>
    </row>
    <row r="614" spans="1:19" x14ac:dyDescent="0.3">
      <c r="A614">
        <v>613</v>
      </c>
      <c r="B614" t="s">
        <v>16</v>
      </c>
      <c r="C614" t="s">
        <v>27</v>
      </c>
      <c r="D614" t="s">
        <v>40</v>
      </c>
      <c r="E614" t="s">
        <v>15</v>
      </c>
      <c r="F614" t="s">
        <v>30</v>
      </c>
      <c r="G614" t="s">
        <v>35</v>
      </c>
      <c r="H614">
        <v>12</v>
      </c>
      <c r="I614" t="s">
        <v>176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28</v>
      </c>
      <c r="S614">
        <v>7</v>
      </c>
    </row>
    <row r="615" spans="1:19" x14ac:dyDescent="0.3">
      <c r="A615">
        <v>614</v>
      </c>
      <c r="B615" t="s">
        <v>23</v>
      </c>
      <c r="C615" t="s">
        <v>27</v>
      </c>
      <c r="D615" t="s">
        <v>38</v>
      </c>
      <c r="E615" t="s">
        <v>41</v>
      </c>
      <c r="F615" t="s">
        <v>25</v>
      </c>
      <c r="G615" t="s">
        <v>35</v>
      </c>
      <c r="H615">
        <v>6</v>
      </c>
      <c r="I615" t="s">
        <v>177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21</v>
      </c>
      <c r="S615">
        <v>1</v>
      </c>
    </row>
    <row r="616" spans="1:19" x14ac:dyDescent="0.3">
      <c r="A616">
        <v>615</v>
      </c>
      <c r="B616" t="s">
        <v>16</v>
      </c>
      <c r="C616" t="s">
        <v>39</v>
      </c>
      <c r="D616" t="s">
        <v>38</v>
      </c>
      <c r="E616" t="s">
        <v>29</v>
      </c>
      <c r="F616" t="s">
        <v>25</v>
      </c>
      <c r="G616" t="s">
        <v>35</v>
      </c>
      <c r="H616">
        <v>6</v>
      </c>
      <c r="I616" t="s">
        <v>177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28</v>
      </c>
      <c r="S616">
        <v>9</v>
      </c>
    </row>
    <row r="617" spans="1:19" x14ac:dyDescent="0.3">
      <c r="A617">
        <v>616</v>
      </c>
      <c r="B617" t="s">
        <v>31</v>
      </c>
      <c r="C617" t="s">
        <v>39</v>
      </c>
      <c r="D617" t="s">
        <v>44</v>
      </c>
      <c r="E617" t="s">
        <v>45</v>
      </c>
      <c r="F617" t="s">
        <v>30</v>
      </c>
      <c r="G617" t="s">
        <v>24</v>
      </c>
      <c r="H617">
        <v>12</v>
      </c>
      <c r="I617" t="s">
        <v>177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28</v>
      </c>
      <c r="S617">
        <v>7</v>
      </c>
    </row>
    <row r="618" spans="1:19" x14ac:dyDescent="0.3">
      <c r="A618">
        <v>617</v>
      </c>
      <c r="B618" t="s">
        <v>42</v>
      </c>
      <c r="C618" t="s">
        <v>20</v>
      </c>
      <c r="D618" t="s">
        <v>44</v>
      </c>
      <c r="E618" t="s">
        <v>43</v>
      </c>
      <c r="F618" t="s">
        <v>25</v>
      </c>
      <c r="G618" t="s">
        <v>24</v>
      </c>
      <c r="H618">
        <v>7</v>
      </c>
      <c r="I618" t="s">
        <v>176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21</v>
      </c>
      <c r="S618">
        <v>1</v>
      </c>
    </row>
    <row r="619" spans="1:19" x14ac:dyDescent="0.3">
      <c r="A619">
        <v>618</v>
      </c>
      <c r="B619" t="s">
        <v>42</v>
      </c>
      <c r="C619" t="s">
        <v>39</v>
      </c>
      <c r="D619" t="s">
        <v>26</v>
      </c>
      <c r="E619" t="s">
        <v>45</v>
      </c>
      <c r="F619" t="s">
        <v>18</v>
      </c>
      <c r="G619" t="s">
        <v>35</v>
      </c>
      <c r="H619">
        <v>13</v>
      </c>
      <c r="I619" t="s">
        <v>178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28</v>
      </c>
      <c r="S619">
        <v>3</v>
      </c>
    </row>
    <row r="620" spans="1:19" x14ac:dyDescent="0.3">
      <c r="A620">
        <v>619</v>
      </c>
      <c r="B620" t="s">
        <v>42</v>
      </c>
      <c r="C620" t="s">
        <v>20</v>
      </c>
      <c r="D620" t="s">
        <v>44</v>
      </c>
      <c r="E620" t="s">
        <v>41</v>
      </c>
      <c r="F620" t="s">
        <v>25</v>
      </c>
      <c r="G620" t="s">
        <v>17</v>
      </c>
      <c r="H620">
        <v>0</v>
      </c>
      <c r="I620" t="s">
        <v>178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28</v>
      </c>
      <c r="S620">
        <v>9</v>
      </c>
    </row>
    <row r="621" spans="1:19" x14ac:dyDescent="0.3">
      <c r="A621">
        <v>620</v>
      </c>
      <c r="B621" t="s">
        <v>16</v>
      </c>
      <c r="C621" t="s">
        <v>39</v>
      </c>
      <c r="D621" t="s">
        <v>26</v>
      </c>
      <c r="E621" t="s">
        <v>36</v>
      </c>
      <c r="F621" t="s">
        <v>25</v>
      </c>
      <c r="G621" t="s">
        <v>24</v>
      </c>
      <c r="H621">
        <v>8</v>
      </c>
      <c r="I621" t="s">
        <v>176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28</v>
      </c>
      <c r="S621">
        <v>9</v>
      </c>
    </row>
    <row r="622" spans="1:19" x14ac:dyDescent="0.3">
      <c r="A622">
        <v>621</v>
      </c>
      <c r="B622" t="s">
        <v>37</v>
      </c>
      <c r="C622" t="s">
        <v>34</v>
      </c>
      <c r="D622" t="s">
        <v>38</v>
      </c>
      <c r="E622" t="s">
        <v>29</v>
      </c>
      <c r="F622" t="s">
        <v>18</v>
      </c>
      <c r="G622" t="s">
        <v>24</v>
      </c>
      <c r="H622">
        <v>3</v>
      </c>
      <c r="I622" t="s">
        <v>178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21</v>
      </c>
      <c r="S622">
        <v>6</v>
      </c>
    </row>
    <row r="623" spans="1:19" x14ac:dyDescent="0.3">
      <c r="A623">
        <v>622</v>
      </c>
      <c r="B623" t="s">
        <v>16</v>
      </c>
      <c r="C623" t="s">
        <v>39</v>
      </c>
      <c r="D623" t="s">
        <v>40</v>
      </c>
      <c r="E623" t="s">
        <v>43</v>
      </c>
      <c r="F623" t="s">
        <v>18</v>
      </c>
      <c r="G623" t="s">
        <v>24</v>
      </c>
      <c r="H623">
        <v>10</v>
      </c>
      <c r="I623" t="s">
        <v>176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34</v>
      </c>
      <c r="S623">
        <v>6</v>
      </c>
    </row>
    <row r="624" spans="1:19" x14ac:dyDescent="0.3">
      <c r="A624">
        <v>623</v>
      </c>
      <c r="B624" t="s">
        <v>23</v>
      </c>
      <c r="C624" t="s">
        <v>20</v>
      </c>
      <c r="D624" t="s">
        <v>40</v>
      </c>
      <c r="E624" t="s">
        <v>22</v>
      </c>
      <c r="F624" t="s">
        <v>30</v>
      </c>
      <c r="G624" t="s">
        <v>24</v>
      </c>
      <c r="H624">
        <v>5</v>
      </c>
      <c r="I624" t="s">
        <v>178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21</v>
      </c>
      <c r="S624">
        <v>4</v>
      </c>
    </row>
    <row r="625" spans="1:19" x14ac:dyDescent="0.3">
      <c r="A625">
        <v>624</v>
      </c>
      <c r="B625" t="s">
        <v>16</v>
      </c>
      <c r="C625" t="s">
        <v>34</v>
      </c>
      <c r="D625" t="s">
        <v>38</v>
      </c>
      <c r="E625" t="s">
        <v>36</v>
      </c>
      <c r="F625" t="s">
        <v>25</v>
      </c>
      <c r="G625" t="s">
        <v>17</v>
      </c>
      <c r="H625">
        <v>12</v>
      </c>
      <c r="I625" t="s">
        <v>176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34</v>
      </c>
      <c r="S625">
        <v>1</v>
      </c>
    </row>
    <row r="626" spans="1:19" x14ac:dyDescent="0.3">
      <c r="A626">
        <v>625</v>
      </c>
      <c r="B626" t="s">
        <v>37</v>
      </c>
      <c r="C626" t="s">
        <v>34</v>
      </c>
      <c r="D626" t="s">
        <v>40</v>
      </c>
      <c r="E626" t="s">
        <v>36</v>
      </c>
      <c r="F626" t="s">
        <v>18</v>
      </c>
      <c r="G626" t="s">
        <v>24</v>
      </c>
      <c r="H626">
        <v>1</v>
      </c>
      <c r="I626" t="s">
        <v>178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21</v>
      </c>
      <c r="S626">
        <v>6</v>
      </c>
    </row>
    <row r="627" spans="1:19" x14ac:dyDescent="0.3">
      <c r="A627">
        <v>626</v>
      </c>
      <c r="B627" t="s">
        <v>23</v>
      </c>
      <c r="C627" t="s">
        <v>20</v>
      </c>
      <c r="D627" t="s">
        <v>19</v>
      </c>
      <c r="E627" t="s">
        <v>36</v>
      </c>
      <c r="F627" t="s">
        <v>30</v>
      </c>
      <c r="G627" t="s">
        <v>24</v>
      </c>
      <c r="H627">
        <v>3</v>
      </c>
      <c r="I627" t="s">
        <v>176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21</v>
      </c>
      <c r="S627">
        <v>1</v>
      </c>
    </row>
    <row r="628" spans="1:19" x14ac:dyDescent="0.3">
      <c r="A628">
        <v>627</v>
      </c>
      <c r="B628" t="s">
        <v>42</v>
      </c>
      <c r="C628" t="s">
        <v>39</v>
      </c>
      <c r="D628" t="s">
        <v>38</v>
      </c>
      <c r="E628" t="s">
        <v>41</v>
      </c>
      <c r="F628" t="s">
        <v>18</v>
      </c>
      <c r="G628" t="s">
        <v>35</v>
      </c>
      <c r="H628">
        <v>8</v>
      </c>
      <c r="I628" t="s">
        <v>178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28</v>
      </c>
      <c r="S628">
        <v>7</v>
      </c>
    </row>
    <row r="629" spans="1:19" x14ac:dyDescent="0.3">
      <c r="A629">
        <v>628</v>
      </c>
      <c r="B629" t="s">
        <v>37</v>
      </c>
      <c r="C629" t="s">
        <v>20</v>
      </c>
      <c r="D629" t="s">
        <v>26</v>
      </c>
      <c r="E629" t="s">
        <v>36</v>
      </c>
      <c r="F629" t="s">
        <v>30</v>
      </c>
      <c r="G629" t="s">
        <v>35</v>
      </c>
      <c r="H629">
        <v>6</v>
      </c>
      <c r="I629" t="s">
        <v>177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21</v>
      </c>
      <c r="S629">
        <v>1</v>
      </c>
    </row>
    <row r="630" spans="1:19" x14ac:dyDescent="0.3">
      <c r="A630">
        <v>629</v>
      </c>
      <c r="B630" t="s">
        <v>37</v>
      </c>
      <c r="C630" t="s">
        <v>39</v>
      </c>
      <c r="D630" t="s">
        <v>44</v>
      </c>
      <c r="E630" t="s">
        <v>22</v>
      </c>
      <c r="F630" t="s">
        <v>18</v>
      </c>
      <c r="G630" t="s">
        <v>17</v>
      </c>
      <c r="H630">
        <v>6</v>
      </c>
      <c r="I630" t="s">
        <v>176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21</v>
      </c>
      <c r="S630">
        <v>4</v>
      </c>
    </row>
    <row r="631" spans="1:19" x14ac:dyDescent="0.3">
      <c r="A631">
        <v>630</v>
      </c>
      <c r="B631" t="s">
        <v>31</v>
      </c>
      <c r="C631" t="s">
        <v>20</v>
      </c>
      <c r="D631" t="s">
        <v>38</v>
      </c>
      <c r="E631" t="s">
        <v>15</v>
      </c>
      <c r="F631" t="s">
        <v>30</v>
      </c>
      <c r="G631" t="s">
        <v>17</v>
      </c>
      <c r="H631">
        <v>7</v>
      </c>
      <c r="I631" t="s">
        <v>176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28</v>
      </c>
      <c r="S631">
        <v>8</v>
      </c>
    </row>
    <row r="632" spans="1:19" x14ac:dyDescent="0.3">
      <c r="A632">
        <v>631</v>
      </c>
      <c r="B632" t="s">
        <v>33</v>
      </c>
      <c r="C632" t="s">
        <v>39</v>
      </c>
      <c r="D632" t="s">
        <v>19</v>
      </c>
      <c r="E632" t="s">
        <v>22</v>
      </c>
      <c r="F632" t="s">
        <v>30</v>
      </c>
      <c r="G632" t="s">
        <v>35</v>
      </c>
      <c r="H632">
        <v>6</v>
      </c>
      <c r="I632" t="s">
        <v>178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28</v>
      </c>
      <c r="S632">
        <v>1</v>
      </c>
    </row>
    <row r="633" spans="1:19" x14ac:dyDescent="0.3">
      <c r="A633">
        <v>632</v>
      </c>
      <c r="B633" t="s">
        <v>16</v>
      </c>
      <c r="C633" t="s">
        <v>34</v>
      </c>
      <c r="D633" t="s">
        <v>38</v>
      </c>
      <c r="E633" t="s">
        <v>41</v>
      </c>
      <c r="F633" t="s">
        <v>18</v>
      </c>
      <c r="G633" t="s">
        <v>17</v>
      </c>
      <c r="H633">
        <v>2</v>
      </c>
      <c r="I633" t="s">
        <v>177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28</v>
      </c>
      <c r="S633">
        <v>1</v>
      </c>
    </row>
    <row r="634" spans="1:19" x14ac:dyDescent="0.3">
      <c r="A634">
        <v>633</v>
      </c>
      <c r="B634" t="s">
        <v>33</v>
      </c>
      <c r="C634" t="s">
        <v>27</v>
      </c>
      <c r="D634" t="s">
        <v>19</v>
      </c>
      <c r="E634" t="s">
        <v>45</v>
      </c>
      <c r="F634" t="s">
        <v>18</v>
      </c>
      <c r="G634" t="s">
        <v>24</v>
      </c>
      <c r="H634">
        <v>10</v>
      </c>
      <c r="I634" t="s">
        <v>178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34</v>
      </c>
      <c r="S634">
        <v>5</v>
      </c>
    </row>
    <row r="635" spans="1:19" x14ac:dyDescent="0.3">
      <c r="A635">
        <v>634</v>
      </c>
      <c r="B635" t="s">
        <v>42</v>
      </c>
      <c r="C635" t="s">
        <v>20</v>
      </c>
      <c r="D635" t="s">
        <v>38</v>
      </c>
      <c r="E635" t="s">
        <v>45</v>
      </c>
      <c r="F635" t="s">
        <v>30</v>
      </c>
      <c r="G635" t="s">
        <v>24</v>
      </c>
      <c r="H635">
        <v>3</v>
      </c>
      <c r="I635" t="s">
        <v>177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21</v>
      </c>
      <c r="S635">
        <v>6</v>
      </c>
    </row>
    <row r="636" spans="1:19" x14ac:dyDescent="0.3">
      <c r="A636">
        <v>635</v>
      </c>
      <c r="B636" t="s">
        <v>16</v>
      </c>
      <c r="C636" t="s">
        <v>20</v>
      </c>
      <c r="D636" t="s">
        <v>40</v>
      </c>
      <c r="E636" t="s">
        <v>29</v>
      </c>
      <c r="F636" t="s">
        <v>18</v>
      </c>
      <c r="G636" t="s">
        <v>35</v>
      </c>
      <c r="H636">
        <v>13</v>
      </c>
      <c r="I636" t="s">
        <v>176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28</v>
      </c>
      <c r="S636">
        <v>8</v>
      </c>
    </row>
    <row r="637" spans="1:19" x14ac:dyDescent="0.3">
      <c r="A637">
        <v>636</v>
      </c>
      <c r="B637" t="s">
        <v>37</v>
      </c>
      <c r="C637" t="s">
        <v>20</v>
      </c>
      <c r="D637" t="s">
        <v>32</v>
      </c>
      <c r="E637" t="s">
        <v>43</v>
      </c>
      <c r="F637" t="s">
        <v>25</v>
      </c>
      <c r="G637" t="s">
        <v>24</v>
      </c>
      <c r="H637">
        <v>5</v>
      </c>
      <c r="I637" t="s">
        <v>176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21</v>
      </c>
      <c r="S637">
        <v>5</v>
      </c>
    </row>
    <row r="638" spans="1:19" x14ac:dyDescent="0.3">
      <c r="A638">
        <v>637</v>
      </c>
      <c r="B638" t="s">
        <v>42</v>
      </c>
      <c r="C638" t="s">
        <v>27</v>
      </c>
      <c r="D638" t="s">
        <v>19</v>
      </c>
      <c r="E638" t="s">
        <v>43</v>
      </c>
      <c r="F638" t="s">
        <v>30</v>
      </c>
      <c r="G638" t="s">
        <v>17</v>
      </c>
      <c r="H638">
        <v>13</v>
      </c>
      <c r="I638" t="s">
        <v>177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34</v>
      </c>
      <c r="S638">
        <v>1</v>
      </c>
    </row>
    <row r="639" spans="1:19" x14ac:dyDescent="0.3">
      <c r="A639">
        <v>638</v>
      </c>
      <c r="B639" t="s">
        <v>33</v>
      </c>
      <c r="C639" t="s">
        <v>39</v>
      </c>
      <c r="D639" t="s">
        <v>26</v>
      </c>
      <c r="E639" t="s">
        <v>36</v>
      </c>
      <c r="F639" t="s">
        <v>18</v>
      </c>
      <c r="G639" t="s">
        <v>35</v>
      </c>
      <c r="H639">
        <v>9</v>
      </c>
      <c r="I639" t="s">
        <v>176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28</v>
      </c>
      <c r="S639">
        <v>8</v>
      </c>
    </row>
    <row r="640" spans="1:19" x14ac:dyDescent="0.3">
      <c r="A640">
        <v>639</v>
      </c>
      <c r="B640" t="s">
        <v>23</v>
      </c>
      <c r="C640" t="s">
        <v>20</v>
      </c>
      <c r="D640" t="s">
        <v>44</v>
      </c>
      <c r="E640" t="s">
        <v>15</v>
      </c>
      <c r="F640" t="s">
        <v>25</v>
      </c>
      <c r="G640" t="s">
        <v>35</v>
      </c>
      <c r="H640">
        <v>1</v>
      </c>
      <c r="I640" t="s">
        <v>176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28</v>
      </c>
      <c r="S640">
        <v>8</v>
      </c>
    </row>
    <row r="641" spans="1:19" x14ac:dyDescent="0.3">
      <c r="A641">
        <v>640</v>
      </c>
      <c r="B641" t="s">
        <v>31</v>
      </c>
      <c r="C641" t="s">
        <v>34</v>
      </c>
      <c r="D641" t="s">
        <v>40</v>
      </c>
      <c r="E641" t="s">
        <v>36</v>
      </c>
      <c r="F641" t="s">
        <v>25</v>
      </c>
      <c r="G641" t="s">
        <v>35</v>
      </c>
      <c r="H641">
        <v>3</v>
      </c>
      <c r="I641" t="s">
        <v>176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21</v>
      </c>
      <c r="S641">
        <v>2</v>
      </c>
    </row>
    <row r="642" spans="1:19" x14ac:dyDescent="0.3">
      <c r="A642">
        <v>641</v>
      </c>
      <c r="B642" t="s">
        <v>16</v>
      </c>
      <c r="C642" t="s">
        <v>27</v>
      </c>
      <c r="D642" t="s">
        <v>38</v>
      </c>
      <c r="E642" t="s">
        <v>15</v>
      </c>
      <c r="F642" t="s">
        <v>25</v>
      </c>
      <c r="G642" t="s">
        <v>35</v>
      </c>
      <c r="H642">
        <v>7</v>
      </c>
      <c r="I642" t="s">
        <v>176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28</v>
      </c>
      <c r="S642">
        <v>9</v>
      </c>
    </row>
    <row r="643" spans="1:19" x14ac:dyDescent="0.3">
      <c r="A643">
        <v>642</v>
      </c>
      <c r="B643" t="s">
        <v>37</v>
      </c>
      <c r="C643" t="s">
        <v>39</v>
      </c>
      <c r="D643" t="s">
        <v>40</v>
      </c>
      <c r="E643" t="s">
        <v>36</v>
      </c>
      <c r="F643" t="s">
        <v>30</v>
      </c>
      <c r="G643" t="s">
        <v>17</v>
      </c>
      <c r="H643">
        <v>12</v>
      </c>
      <c r="I643" t="s">
        <v>178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28</v>
      </c>
      <c r="S643">
        <v>9</v>
      </c>
    </row>
    <row r="644" spans="1:19" x14ac:dyDescent="0.3">
      <c r="A644">
        <v>643</v>
      </c>
      <c r="B644" t="s">
        <v>23</v>
      </c>
      <c r="C644" t="s">
        <v>34</v>
      </c>
      <c r="D644" t="s">
        <v>26</v>
      </c>
      <c r="E644" t="s">
        <v>41</v>
      </c>
      <c r="F644" t="s">
        <v>25</v>
      </c>
      <c r="G644" t="s">
        <v>24</v>
      </c>
      <c r="H644">
        <v>9</v>
      </c>
      <c r="I644" t="s">
        <v>178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28</v>
      </c>
      <c r="S644">
        <v>1</v>
      </c>
    </row>
    <row r="645" spans="1:19" x14ac:dyDescent="0.3">
      <c r="A645">
        <v>644</v>
      </c>
      <c r="B645" t="s">
        <v>31</v>
      </c>
      <c r="C645" t="s">
        <v>27</v>
      </c>
      <c r="D645" t="s">
        <v>44</v>
      </c>
      <c r="E645" t="s">
        <v>43</v>
      </c>
      <c r="F645" t="s">
        <v>18</v>
      </c>
      <c r="G645" t="s">
        <v>17</v>
      </c>
      <c r="H645">
        <v>3</v>
      </c>
      <c r="I645" t="s">
        <v>176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28</v>
      </c>
      <c r="S645">
        <v>8</v>
      </c>
    </row>
    <row r="646" spans="1:19" x14ac:dyDescent="0.3">
      <c r="A646">
        <v>645</v>
      </c>
      <c r="B646" t="s">
        <v>37</v>
      </c>
      <c r="C646" t="s">
        <v>27</v>
      </c>
      <c r="D646" t="s">
        <v>26</v>
      </c>
      <c r="E646" t="s">
        <v>43</v>
      </c>
      <c r="F646" t="s">
        <v>30</v>
      </c>
      <c r="G646" t="s">
        <v>35</v>
      </c>
      <c r="H646">
        <v>7</v>
      </c>
      <c r="I646" t="s">
        <v>177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28</v>
      </c>
      <c r="S646">
        <v>1</v>
      </c>
    </row>
    <row r="647" spans="1:19" x14ac:dyDescent="0.3">
      <c r="A647">
        <v>646</v>
      </c>
      <c r="B647" t="s">
        <v>31</v>
      </c>
      <c r="C647" t="s">
        <v>20</v>
      </c>
      <c r="D647" t="s">
        <v>38</v>
      </c>
      <c r="E647" t="s">
        <v>45</v>
      </c>
      <c r="F647" t="s">
        <v>25</v>
      </c>
      <c r="G647" t="s">
        <v>17</v>
      </c>
      <c r="H647">
        <v>11</v>
      </c>
      <c r="I647" t="s">
        <v>176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34</v>
      </c>
      <c r="S647">
        <v>3</v>
      </c>
    </row>
    <row r="648" spans="1:19" x14ac:dyDescent="0.3">
      <c r="A648">
        <v>647</v>
      </c>
      <c r="B648" t="s">
        <v>23</v>
      </c>
      <c r="C648" t="s">
        <v>34</v>
      </c>
      <c r="D648" t="s">
        <v>32</v>
      </c>
      <c r="E648" t="s">
        <v>41</v>
      </c>
      <c r="F648" t="s">
        <v>25</v>
      </c>
      <c r="G648" t="s">
        <v>17</v>
      </c>
      <c r="H648">
        <v>3</v>
      </c>
      <c r="I648" t="s">
        <v>178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28</v>
      </c>
      <c r="S648">
        <v>1</v>
      </c>
    </row>
    <row r="649" spans="1:19" x14ac:dyDescent="0.3">
      <c r="A649">
        <v>648</v>
      </c>
      <c r="B649" t="s">
        <v>37</v>
      </c>
      <c r="C649" t="s">
        <v>27</v>
      </c>
      <c r="D649" t="s">
        <v>26</v>
      </c>
      <c r="E649" t="s">
        <v>15</v>
      </c>
      <c r="F649" t="s">
        <v>18</v>
      </c>
      <c r="G649" t="s">
        <v>35</v>
      </c>
      <c r="H649">
        <v>1</v>
      </c>
      <c r="I649" t="s">
        <v>176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21</v>
      </c>
      <c r="S649">
        <v>6</v>
      </c>
    </row>
    <row r="650" spans="1:19" x14ac:dyDescent="0.3">
      <c r="A650">
        <v>649</v>
      </c>
      <c r="B650" t="s">
        <v>33</v>
      </c>
      <c r="C650" t="s">
        <v>39</v>
      </c>
      <c r="D650" t="s">
        <v>44</v>
      </c>
      <c r="E650" t="s">
        <v>43</v>
      </c>
      <c r="F650" t="s">
        <v>30</v>
      </c>
      <c r="G650" t="s">
        <v>24</v>
      </c>
      <c r="H650">
        <v>12</v>
      </c>
      <c r="I650" t="s">
        <v>177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28</v>
      </c>
      <c r="S650">
        <v>8</v>
      </c>
    </row>
    <row r="651" spans="1:19" x14ac:dyDescent="0.3">
      <c r="A651">
        <v>650</v>
      </c>
      <c r="B651" t="s">
        <v>42</v>
      </c>
      <c r="C651" t="s">
        <v>39</v>
      </c>
      <c r="D651" t="s">
        <v>26</v>
      </c>
      <c r="E651" t="s">
        <v>29</v>
      </c>
      <c r="F651" t="s">
        <v>25</v>
      </c>
      <c r="G651" t="s">
        <v>17</v>
      </c>
      <c r="H651">
        <v>9</v>
      </c>
      <c r="I651" t="s">
        <v>177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28</v>
      </c>
      <c r="S651">
        <v>9</v>
      </c>
    </row>
    <row r="652" spans="1:19" x14ac:dyDescent="0.3">
      <c r="A652">
        <v>651</v>
      </c>
      <c r="B652" t="s">
        <v>37</v>
      </c>
      <c r="C652" t="s">
        <v>27</v>
      </c>
      <c r="D652" t="s">
        <v>32</v>
      </c>
      <c r="E652" t="s">
        <v>41</v>
      </c>
      <c r="F652" t="s">
        <v>25</v>
      </c>
      <c r="G652" t="s">
        <v>17</v>
      </c>
      <c r="H652">
        <v>11</v>
      </c>
      <c r="I652" t="s">
        <v>177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34</v>
      </c>
      <c r="S652">
        <v>1</v>
      </c>
    </row>
    <row r="653" spans="1:19" x14ac:dyDescent="0.3">
      <c r="A653">
        <v>652</v>
      </c>
      <c r="B653" t="s">
        <v>37</v>
      </c>
      <c r="C653" t="s">
        <v>20</v>
      </c>
      <c r="D653" t="s">
        <v>44</v>
      </c>
      <c r="E653" t="s">
        <v>41</v>
      </c>
      <c r="F653" t="s">
        <v>25</v>
      </c>
      <c r="G653" t="s">
        <v>24</v>
      </c>
      <c r="H653">
        <v>6</v>
      </c>
      <c r="I653" t="s">
        <v>177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28</v>
      </c>
      <c r="S653">
        <v>9</v>
      </c>
    </row>
    <row r="654" spans="1:19" x14ac:dyDescent="0.3">
      <c r="A654">
        <v>653</v>
      </c>
      <c r="B654" t="s">
        <v>31</v>
      </c>
      <c r="C654" t="s">
        <v>20</v>
      </c>
      <c r="D654" t="s">
        <v>38</v>
      </c>
      <c r="E654" t="s">
        <v>36</v>
      </c>
      <c r="F654" t="s">
        <v>25</v>
      </c>
      <c r="G654" t="s">
        <v>35</v>
      </c>
      <c r="H654">
        <v>1</v>
      </c>
      <c r="I654" t="s">
        <v>178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21</v>
      </c>
      <c r="S654">
        <v>4</v>
      </c>
    </row>
    <row r="655" spans="1:19" x14ac:dyDescent="0.3">
      <c r="A655">
        <v>654</v>
      </c>
      <c r="B655" t="s">
        <v>23</v>
      </c>
      <c r="C655" t="s">
        <v>27</v>
      </c>
      <c r="D655" t="s">
        <v>44</v>
      </c>
      <c r="E655" t="s">
        <v>29</v>
      </c>
      <c r="F655" t="s">
        <v>25</v>
      </c>
      <c r="G655" t="s">
        <v>24</v>
      </c>
      <c r="H655">
        <v>7</v>
      </c>
      <c r="I655" t="s">
        <v>178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21</v>
      </c>
      <c r="S655">
        <v>2</v>
      </c>
    </row>
    <row r="656" spans="1:19" x14ac:dyDescent="0.3">
      <c r="A656">
        <v>655</v>
      </c>
      <c r="B656" t="s">
        <v>23</v>
      </c>
      <c r="C656" t="s">
        <v>20</v>
      </c>
      <c r="D656" t="s">
        <v>44</v>
      </c>
      <c r="E656" t="s">
        <v>41</v>
      </c>
      <c r="F656" t="s">
        <v>30</v>
      </c>
      <c r="G656" t="s">
        <v>35</v>
      </c>
      <c r="H656">
        <v>6</v>
      </c>
      <c r="I656" t="s">
        <v>176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28</v>
      </c>
      <c r="S656">
        <v>1</v>
      </c>
    </row>
    <row r="657" spans="1:19" x14ac:dyDescent="0.3">
      <c r="A657">
        <v>656</v>
      </c>
      <c r="B657" t="s">
        <v>23</v>
      </c>
      <c r="C657" t="s">
        <v>34</v>
      </c>
      <c r="D657" t="s">
        <v>26</v>
      </c>
      <c r="E657" t="s">
        <v>41</v>
      </c>
      <c r="F657" t="s">
        <v>18</v>
      </c>
      <c r="G657" t="s">
        <v>35</v>
      </c>
      <c r="H657">
        <v>14</v>
      </c>
      <c r="I657" t="s">
        <v>177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34</v>
      </c>
      <c r="S657">
        <v>1</v>
      </c>
    </row>
    <row r="658" spans="1:19" x14ac:dyDescent="0.3">
      <c r="A658">
        <v>657</v>
      </c>
      <c r="B658" t="s">
        <v>23</v>
      </c>
      <c r="C658" t="s">
        <v>27</v>
      </c>
      <c r="D658" t="s">
        <v>19</v>
      </c>
      <c r="E658" t="s">
        <v>15</v>
      </c>
      <c r="F658" t="s">
        <v>30</v>
      </c>
      <c r="G658" t="s">
        <v>17</v>
      </c>
      <c r="H658">
        <v>14</v>
      </c>
      <c r="I658" t="s">
        <v>177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34</v>
      </c>
      <c r="S658">
        <v>2</v>
      </c>
    </row>
    <row r="659" spans="1:19" x14ac:dyDescent="0.3">
      <c r="A659">
        <v>658</v>
      </c>
      <c r="B659" t="s">
        <v>33</v>
      </c>
      <c r="C659" t="s">
        <v>39</v>
      </c>
      <c r="D659" t="s">
        <v>26</v>
      </c>
      <c r="E659" t="s">
        <v>41</v>
      </c>
      <c r="F659" t="s">
        <v>25</v>
      </c>
      <c r="G659" t="s">
        <v>35</v>
      </c>
      <c r="H659">
        <v>3</v>
      </c>
      <c r="I659" t="s">
        <v>177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28</v>
      </c>
      <c r="S659">
        <v>9</v>
      </c>
    </row>
    <row r="660" spans="1:19" x14ac:dyDescent="0.3">
      <c r="A660">
        <v>659</v>
      </c>
      <c r="B660" t="s">
        <v>23</v>
      </c>
      <c r="C660" t="s">
        <v>34</v>
      </c>
      <c r="D660" t="s">
        <v>19</v>
      </c>
      <c r="E660" t="s">
        <v>45</v>
      </c>
      <c r="F660" t="s">
        <v>25</v>
      </c>
      <c r="G660" t="s">
        <v>24</v>
      </c>
      <c r="H660">
        <v>1</v>
      </c>
      <c r="I660" t="s">
        <v>176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28</v>
      </c>
      <c r="S660">
        <v>1</v>
      </c>
    </row>
    <row r="661" spans="1:19" x14ac:dyDescent="0.3">
      <c r="A661">
        <v>660</v>
      </c>
      <c r="B661" t="s">
        <v>31</v>
      </c>
      <c r="C661" t="s">
        <v>39</v>
      </c>
      <c r="D661" t="s">
        <v>44</v>
      </c>
      <c r="E661" t="s">
        <v>29</v>
      </c>
      <c r="F661" t="s">
        <v>25</v>
      </c>
      <c r="G661" t="s">
        <v>24</v>
      </c>
      <c r="H661">
        <v>1</v>
      </c>
      <c r="I661" t="s">
        <v>177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21</v>
      </c>
      <c r="S661">
        <v>5</v>
      </c>
    </row>
    <row r="662" spans="1:19" x14ac:dyDescent="0.3">
      <c r="A662">
        <v>661</v>
      </c>
      <c r="B662" t="s">
        <v>31</v>
      </c>
      <c r="C662" t="s">
        <v>34</v>
      </c>
      <c r="D662" t="s">
        <v>38</v>
      </c>
      <c r="E662" t="s">
        <v>45</v>
      </c>
      <c r="F662" t="s">
        <v>25</v>
      </c>
      <c r="G662" t="s">
        <v>24</v>
      </c>
      <c r="H662">
        <v>13</v>
      </c>
      <c r="I662" t="s">
        <v>176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28</v>
      </c>
      <c r="S662">
        <v>7</v>
      </c>
    </row>
    <row r="663" spans="1:19" x14ac:dyDescent="0.3">
      <c r="A663">
        <v>662</v>
      </c>
      <c r="B663" t="s">
        <v>16</v>
      </c>
      <c r="C663" t="s">
        <v>34</v>
      </c>
      <c r="D663" t="s">
        <v>38</v>
      </c>
      <c r="E663" t="s">
        <v>36</v>
      </c>
      <c r="F663" t="s">
        <v>18</v>
      </c>
      <c r="G663" t="s">
        <v>17</v>
      </c>
      <c r="H663">
        <v>5</v>
      </c>
      <c r="I663" t="s">
        <v>177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28</v>
      </c>
      <c r="S663">
        <v>9</v>
      </c>
    </row>
    <row r="664" spans="1:19" x14ac:dyDescent="0.3">
      <c r="A664">
        <v>663</v>
      </c>
      <c r="B664" t="s">
        <v>42</v>
      </c>
      <c r="C664" t="s">
        <v>20</v>
      </c>
      <c r="D664" t="s">
        <v>19</v>
      </c>
      <c r="E664" t="s">
        <v>43</v>
      </c>
      <c r="F664" t="s">
        <v>25</v>
      </c>
      <c r="G664" t="s">
        <v>24</v>
      </c>
      <c r="H664">
        <v>3</v>
      </c>
      <c r="I664" t="s">
        <v>177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21</v>
      </c>
      <c r="S664">
        <v>2</v>
      </c>
    </row>
    <row r="665" spans="1:19" x14ac:dyDescent="0.3">
      <c r="A665">
        <v>664</v>
      </c>
      <c r="B665" t="s">
        <v>31</v>
      </c>
      <c r="C665" t="s">
        <v>39</v>
      </c>
      <c r="D665" t="s">
        <v>38</v>
      </c>
      <c r="E665" t="s">
        <v>15</v>
      </c>
      <c r="F665" t="s">
        <v>30</v>
      </c>
      <c r="G665" t="s">
        <v>35</v>
      </c>
      <c r="H665">
        <v>1</v>
      </c>
      <c r="I665" t="s">
        <v>176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21</v>
      </c>
      <c r="S665">
        <v>6</v>
      </c>
    </row>
    <row r="666" spans="1:19" x14ac:dyDescent="0.3">
      <c r="A666">
        <v>665</v>
      </c>
      <c r="B666" t="s">
        <v>16</v>
      </c>
      <c r="C666" t="s">
        <v>20</v>
      </c>
      <c r="D666" t="s">
        <v>38</v>
      </c>
      <c r="E666" t="s">
        <v>41</v>
      </c>
      <c r="F666" t="s">
        <v>18</v>
      </c>
      <c r="G666" t="s">
        <v>24</v>
      </c>
      <c r="H666">
        <v>3</v>
      </c>
      <c r="I666" t="s">
        <v>178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21</v>
      </c>
      <c r="S666">
        <v>6</v>
      </c>
    </row>
    <row r="667" spans="1:19" x14ac:dyDescent="0.3">
      <c r="A667">
        <v>666</v>
      </c>
      <c r="B667" t="s">
        <v>23</v>
      </c>
      <c r="C667" t="s">
        <v>39</v>
      </c>
      <c r="D667" t="s">
        <v>44</v>
      </c>
      <c r="E667" t="s">
        <v>41</v>
      </c>
      <c r="F667" t="s">
        <v>30</v>
      </c>
      <c r="G667" t="s">
        <v>35</v>
      </c>
      <c r="H667">
        <v>3</v>
      </c>
      <c r="I667" t="s">
        <v>176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28</v>
      </c>
      <c r="S667">
        <v>8</v>
      </c>
    </row>
    <row r="668" spans="1:19" x14ac:dyDescent="0.3">
      <c r="A668">
        <v>667</v>
      </c>
      <c r="B668" t="s">
        <v>42</v>
      </c>
      <c r="C668" t="s">
        <v>20</v>
      </c>
      <c r="D668" t="s">
        <v>44</v>
      </c>
      <c r="E668" t="s">
        <v>36</v>
      </c>
      <c r="F668" t="s">
        <v>30</v>
      </c>
      <c r="G668" t="s">
        <v>17</v>
      </c>
      <c r="H668">
        <v>11</v>
      </c>
      <c r="I668" t="s">
        <v>178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34</v>
      </c>
      <c r="S668">
        <v>3</v>
      </c>
    </row>
    <row r="669" spans="1:19" x14ac:dyDescent="0.3">
      <c r="A669">
        <v>668</v>
      </c>
      <c r="B669" t="s">
        <v>31</v>
      </c>
      <c r="C669" t="s">
        <v>27</v>
      </c>
      <c r="D669" t="s">
        <v>19</v>
      </c>
      <c r="E669" t="s">
        <v>29</v>
      </c>
      <c r="F669" t="s">
        <v>30</v>
      </c>
      <c r="G669" t="s">
        <v>35</v>
      </c>
      <c r="H669">
        <v>13</v>
      </c>
      <c r="I669" t="s">
        <v>178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28</v>
      </c>
      <c r="S669">
        <v>8</v>
      </c>
    </row>
    <row r="670" spans="1:19" x14ac:dyDescent="0.3">
      <c r="A670">
        <v>669</v>
      </c>
      <c r="B670" t="s">
        <v>31</v>
      </c>
      <c r="C670" t="s">
        <v>27</v>
      </c>
      <c r="D670" t="s">
        <v>26</v>
      </c>
      <c r="E670" t="s">
        <v>29</v>
      </c>
      <c r="F670" t="s">
        <v>30</v>
      </c>
      <c r="G670" t="s">
        <v>35</v>
      </c>
      <c r="H670">
        <v>8</v>
      </c>
      <c r="I670" t="s">
        <v>177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34</v>
      </c>
      <c r="S670">
        <v>6</v>
      </c>
    </row>
    <row r="671" spans="1:19" x14ac:dyDescent="0.3">
      <c r="A671">
        <v>670</v>
      </c>
      <c r="B671" t="s">
        <v>23</v>
      </c>
      <c r="C671" t="s">
        <v>39</v>
      </c>
      <c r="D671" t="s">
        <v>19</v>
      </c>
      <c r="E671" t="s">
        <v>41</v>
      </c>
      <c r="F671" t="s">
        <v>18</v>
      </c>
      <c r="G671" t="s">
        <v>35</v>
      </c>
      <c r="H671">
        <v>11</v>
      </c>
      <c r="I671" t="s">
        <v>176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28</v>
      </c>
      <c r="S671">
        <v>9</v>
      </c>
    </row>
    <row r="672" spans="1:19" x14ac:dyDescent="0.3">
      <c r="A672">
        <v>671</v>
      </c>
      <c r="B672" t="s">
        <v>33</v>
      </c>
      <c r="C672" t="s">
        <v>20</v>
      </c>
      <c r="D672" t="s">
        <v>40</v>
      </c>
      <c r="E672" t="s">
        <v>22</v>
      </c>
      <c r="F672" t="s">
        <v>18</v>
      </c>
      <c r="G672" t="s">
        <v>24</v>
      </c>
      <c r="H672">
        <v>14</v>
      </c>
      <c r="I672" t="s">
        <v>178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28</v>
      </c>
      <c r="S672">
        <v>8</v>
      </c>
    </row>
    <row r="673" spans="1:19" x14ac:dyDescent="0.3">
      <c r="A673">
        <v>672</v>
      </c>
      <c r="B673" t="s">
        <v>16</v>
      </c>
      <c r="C673" t="s">
        <v>27</v>
      </c>
      <c r="D673" t="s">
        <v>40</v>
      </c>
      <c r="E673" t="s">
        <v>36</v>
      </c>
      <c r="F673" t="s">
        <v>18</v>
      </c>
      <c r="G673" t="s">
        <v>35</v>
      </c>
      <c r="H673">
        <v>13</v>
      </c>
      <c r="I673" t="s">
        <v>178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34</v>
      </c>
      <c r="S673">
        <v>2</v>
      </c>
    </row>
    <row r="674" spans="1:19" x14ac:dyDescent="0.3">
      <c r="A674">
        <v>673</v>
      </c>
      <c r="B674" t="s">
        <v>42</v>
      </c>
      <c r="C674" t="s">
        <v>34</v>
      </c>
      <c r="D674" t="s">
        <v>38</v>
      </c>
      <c r="E674" t="s">
        <v>15</v>
      </c>
      <c r="F674" t="s">
        <v>25</v>
      </c>
      <c r="G674" t="s">
        <v>17</v>
      </c>
      <c r="H674">
        <v>14</v>
      </c>
      <c r="I674" t="s">
        <v>178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28</v>
      </c>
      <c r="S674">
        <v>8</v>
      </c>
    </row>
    <row r="675" spans="1:19" x14ac:dyDescent="0.3">
      <c r="A675">
        <v>674</v>
      </c>
      <c r="B675" t="s">
        <v>37</v>
      </c>
      <c r="C675" t="s">
        <v>20</v>
      </c>
      <c r="D675" t="s">
        <v>40</v>
      </c>
      <c r="E675" t="s">
        <v>41</v>
      </c>
      <c r="F675" t="s">
        <v>25</v>
      </c>
      <c r="G675" t="s">
        <v>35</v>
      </c>
      <c r="H675">
        <v>1</v>
      </c>
      <c r="I675" t="s">
        <v>178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28</v>
      </c>
      <c r="S675">
        <v>9</v>
      </c>
    </row>
    <row r="676" spans="1:19" x14ac:dyDescent="0.3">
      <c r="A676">
        <v>675</v>
      </c>
      <c r="B676" t="s">
        <v>31</v>
      </c>
      <c r="C676" t="s">
        <v>39</v>
      </c>
      <c r="D676" t="s">
        <v>44</v>
      </c>
      <c r="E676" t="s">
        <v>41</v>
      </c>
      <c r="F676" t="s">
        <v>25</v>
      </c>
      <c r="G676" t="s">
        <v>35</v>
      </c>
      <c r="H676">
        <v>14</v>
      </c>
      <c r="I676" t="s">
        <v>177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34</v>
      </c>
      <c r="S676">
        <v>4</v>
      </c>
    </row>
    <row r="677" spans="1:19" x14ac:dyDescent="0.3">
      <c r="A677">
        <v>676</v>
      </c>
      <c r="B677" t="s">
        <v>37</v>
      </c>
      <c r="C677" t="s">
        <v>34</v>
      </c>
      <c r="D677" t="s">
        <v>38</v>
      </c>
      <c r="E677" t="s">
        <v>43</v>
      </c>
      <c r="F677" t="s">
        <v>30</v>
      </c>
      <c r="G677" t="s">
        <v>35</v>
      </c>
      <c r="H677">
        <v>8</v>
      </c>
      <c r="I677" t="s">
        <v>178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34</v>
      </c>
      <c r="S677">
        <v>3</v>
      </c>
    </row>
    <row r="678" spans="1:19" x14ac:dyDescent="0.3">
      <c r="A678">
        <v>677</v>
      </c>
      <c r="B678" t="s">
        <v>31</v>
      </c>
      <c r="C678" t="s">
        <v>39</v>
      </c>
      <c r="D678" t="s">
        <v>26</v>
      </c>
      <c r="E678" t="s">
        <v>22</v>
      </c>
      <c r="F678" t="s">
        <v>18</v>
      </c>
      <c r="G678" t="s">
        <v>17</v>
      </c>
      <c r="H678">
        <v>9</v>
      </c>
      <c r="I678" t="s">
        <v>177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28</v>
      </c>
      <c r="S678">
        <v>7</v>
      </c>
    </row>
    <row r="679" spans="1:19" x14ac:dyDescent="0.3">
      <c r="A679">
        <v>678</v>
      </c>
      <c r="B679" t="s">
        <v>31</v>
      </c>
      <c r="C679" t="s">
        <v>27</v>
      </c>
      <c r="D679" t="s">
        <v>19</v>
      </c>
      <c r="E679" t="s">
        <v>36</v>
      </c>
      <c r="F679" t="s">
        <v>18</v>
      </c>
      <c r="G679" t="s">
        <v>24</v>
      </c>
      <c r="H679">
        <v>1</v>
      </c>
      <c r="I679" t="s">
        <v>177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28</v>
      </c>
      <c r="S679">
        <v>7</v>
      </c>
    </row>
    <row r="680" spans="1:19" x14ac:dyDescent="0.3">
      <c r="A680">
        <v>679</v>
      </c>
      <c r="B680" t="s">
        <v>42</v>
      </c>
      <c r="C680" t="s">
        <v>27</v>
      </c>
      <c r="D680" t="s">
        <v>38</v>
      </c>
      <c r="E680" t="s">
        <v>29</v>
      </c>
      <c r="F680" t="s">
        <v>30</v>
      </c>
      <c r="G680" t="s">
        <v>35</v>
      </c>
      <c r="H680">
        <v>3</v>
      </c>
      <c r="I680" t="s">
        <v>176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21</v>
      </c>
      <c r="S680">
        <v>2</v>
      </c>
    </row>
    <row r="681" spans="1:19" x14ac:dyDescent="0.3">
      <c r="A681">
        <v>680</v>
      </c>
      <c r="B681" t="s">
        <v>16</v>
      </c>
      <c r="C681" t="s">
        <v>20</v>
      </c>
      <c r="D681" t="s">
        <v>26</v>
      </c>
      <c r="E681" t="s">
        <v>15</v>
      </c>
      <c r="F681" t="s">
        <v>18</v>
      </c>
      <c r="G681" t="s">
        <v>17</v>
      </c>
      <c r="H681">
        <v>13</v>
      </c>
      <c r="I681" t="s">
        <v>177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34</v>
      </c>
      <c r="S681">
        <v>4</v>
      </c>
    </row>
    <row r="682" spans="1:19" x14ac:dyDescent="0.3">
      <c r="A682">
        <v>681</v>
      </c>
      <c r="B682" t="s">
        <v>33</v>
      </c>
      <c r="C682" t="s">
        <v>39</v>
      </c>
      <c r="D682" t="s">
        <v>44</v>
      </c>
      <c r="E682" t="s">
        <v>15</v>
      </c>
      <c r="F682" t="s">
        <v>18</v>
      </c>
      <c r="G682" t="s">
        <v>17</v>
      </c>
      <c r="H682">
        <v>6</v>
      </c>
      <c r="I682" t="s">
        <v>178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28</v>
      </c>
      <c r="S682">
        <v>1</v>
      </c>
    </row>
    <row r="683" spans="1:19" x14ac:dyDescent="0.3">
      <c r="A683">
        <v>682</v>
      </c>
      <c r="B683" t="s">
        <v>23</v>
      </c>
      <c r="C683" t="s">
        <v>20</v>
      </c>
      <c r="D683" t="s">
        <v>32</v>
      </c>
      <c r="E683" t="s">
        <v>43</v>
      </c>
      <c r="F683" t="s">
        <v>25</v>
      </c>
      <c r="G683" t="s">
        <v>35</v>
      </c>
      <c r="H683">
        <v>6</v>
      </c>
      <c r="I683" t="s">
        <v>178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28</v>
      </c>
      <c r="S683">
        <v>3</v>
      </c>
    </row>
    <row r="684" spans="1:19" x14ac:dyDescent="0.3">
      <c r="A684">
        <v>683</v>
      </c>
      <c r="B684" t="s">
        <v>16</v>
      </c>
      <c r="C684" t="s">
        <v>34</v>
      </c>
      <c r="D684" t="s">
        <v>44</v>
      </c>
      <c r="E684" t="s">
        <v>45</v>
      </c>
      <c r="F684" t="s">
        <v>18</v>
      </c>
      <c r="G684" t="s">
        <v>35</v>
      </c>
      <c r="H684">
        <v>0</v>
      </c>
      <c r="I684" t="s">
        <v>178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21</v>
      </c>
      <c r="S684">
        <v>4</v>
      </c>
    </row>
    <row r="685" spans="1:19" x14ac:dyDescent="0.3">
      <c r="A685">
        <v>684</v>
      </c>
      <c r="B685" t="s">
        <v>16</v>
      </c>
      <c r="C685" t="s">
        <v>39</v>
      </c>
      <c r="D685" t="s">
        <v>44</v>
      </c>
      <c r="E685" t="s">
        <v>36</v>
      </c>
      <c r="F685" t="s">
        <v>30</v>
      </c>
      <c r="G685" t="s">
        <v>24</v>
      </c>
      <c r="H685">
        <v>9</v>
      </c>
      <c r="I685" t="s">
        <v>178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34</v>
      </c>
      <c r="S685">
        <v>1</v>
      </c>
    </row>
    <row r="686" spans="1:19" x14ac:dyDescent="0.3">
      <c r="A686">
        <v>685</v>
      </c>
      <c r="B686" t="s">
        <v>31</v>
      </c>
      <c r="C686" t="s">
        <v>34</v>
      </c>
      <c r="D686" t="s">
        <v>44</v>
      </c>
      <c r="E686" t="s">
        <v>45</v>
      </c>
      <c r="F686" t="s">
        <v>30</v>
      </c>
      <c r="G686" t="s">
        <v>24</v>
      </c>
      <c r="H686">
        <v>0</v>
      </c>
      <c r="I686" t="s">
        <v>178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28</v>
      </c>
      <c r="S686">
        <v>7</v>
      </c>
    </row>
    <row r="687" spans="1:19" x14ac:dyDescent="0.3">
      <c r="A687">
        <v>686</v>
      </c>
      <c r="B687" t="s">
        <v>33</v>
      </c>
      <c r="C687" t="s">
        <v>34</v>
      </c>
      <c r="D687" t="s">
        <v>32</v>
      </c>
      <c r="E687" t="s">
        <v>15</v>
      </c>
      <c r="F687" t="s">
        <v>30</v>
      </c>
      <c r="G687" t="s">
        <v>24</v>
      </c>
      <c r="H687">
        <v>6</v>
      </c>
      <c r="I687" t="s">
        <v>177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21</v>
      </c>
      <c r="S687">
        <v>4</v>
      </c>
    </row>
    <row r="688" spans="1:19" x14ac:dyDescent="0.3">
      <c r="A688">
        <v>687</v>
      </c>
      <c r="B688" t="s">
        <v>33</v>
      </c>
      <c r="C688" t="s">
        <v>39</v>
      </c>
      <c r="D688" t="s">
        <v>32</v>
      </c>
      <c r="E688" t="s">
        <v>15</v>
      </c>
      <c r="F688" t="s">
        <v>30</v>
      </c>
      <c r="G688" t="s">
        <v>17</v>
      </c>
      <c r="H688">
        <v>12</v>
      </c>
      <c r="I688" t="s">
        <v>177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28</v>
      </c>
      <c r="S688">
        <v>1</v>
      </c>
    </row>
    <row r="689" spans="1:19" x14ac:dyDescent="0.3">
      <c r="A689">
        <v>688</v>
      </c>
      <c r="B689" t="s">
        <v>42</v>
      </c>
      <c r="C689" t="s">
        <v>34</v>
      </c>
      <c r="D689" t="s">
        <v>19</v>
      </c>
      <c r="E689" t="s">
        <v>45</v>
      </c>
      <c r="F689" t="s">
        <v>30</v>
      </c>
      <c r="G689" t="s">
        <v>24</v>
      </c>
      <c r="H689">
        <v>7</v>
      </c>
      <c r="I689" t="s">
        <v>176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21</v>
      </c>
      <c r="S689">
        <v>6</v>
      </c>
    </row>
    <row r="690" spans="1:19" x14ac:dyDescent="0.3">
      <c r="A690">
        <v>689</v>
      </c>
      <c r="B690" t="s">
        <v>31</v>
      </c>
      <c r="C690" t="s">
        <v>20</v>
      </c>
      <c r="D690" t="s">
        <v>38</v>
      </c>
      <c r="E690" t="s">
        <v>15</v>
      </c>
      <c r="F690" t="s">
        <v>25</v>
      </c>
      <c r="G690" t="s">
        <v>17</v>
      </c>
      <c r="H690">
        <v>0</v>
      </c>
      <c r="I690" t="s">
        <v>178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28</v>
      </c>
      <c r="S690">
        <v>9</v>
      </c>
    </row>
    <row r="691" spans="1:19" x14ac:dyDescent="0.3">
      <c r="A691">
        <v>690</v>
      </c>
      <c r="B691" t="s">
        <v>42</v>
      </c>
      <c r="C691" t="s">
        <v>20</v>
      </c>
      <c r="D691" t="s">
        <v>44</v>
      </c>
      <c r="E691" t="s">
        <v>41</v>
      </c>
      <c r="F691" t="s">
        <v>30</v>
      </c>
      <c r="G691" t="s">
        <v>35</v>
      </c>
      <c r="H691">
        <v>4</v>
      </c>
      <c r="I691" t="s">
        <v>178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21</v>
      </c>
      <c r="S691">
        <v>3</v>
      </c>
    </row>
    <row r="692" spans="1:19" x14ac:dyDescent="0.3">
      <c r="A692">
        <v>691</v>
      </c>
      <c r="B692" t="s">
        <v>33</v>
      </c>
      <c r="C692" t="s">
        <v>20</v>
      </c>
      <c r="D692" t="s">
        <v>26</v>
      </c>
      <c r="E692" t="s">
        <v>45</v>
      </c>
      <c r="F692" t="s">
        <v>25</v>
      </c>
      <c r="G692" t="s">
        <v>24</v>
      </c>
      <c r="H692">
        <v>11</v>
      </c>
      <c r="I692" t="s">
        <v>176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34</v>
      </c>
      <c r="S692">
        <v>5</v>
      </c>
    </row>
    <row r="693" spans="1:19" x14ac:dyDescent="0.3">
      <c r="A693">
        <v>692</v>
      </c>
      <c r="B693" t="s">
        <v>16</v>
      </c>
      <c r="C693" t="s">
        <v>34</v>
      </c>
      <c r="D693" t="s">
        <v>44</v>
      </c>
      <c r="E693" t="s">
        <v>15</v>
      </c>
      <c r="F693" t="s">
        <v>30</v>
      </c>
      <c r="G693" t="s">
        <v>17</v>
      </c>
      <c r="H693">
        <v>4</v>
      </c>
      <c r="I693" t="s">
        <v>178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28</v>
      </c>
      <c r="S693">
        <v>8</v>
      </c>
    </row>
    <row r="694" spans="1:19" x14ac:dyDescent="0.3">
      <c r="A694">
        <v>693</v>
      </c>
      <c r="B694" t="s">
        <v>16</v>
      </c>
      <c r="C694" t="s">
        <v>20</v>
      </c>
      <c r="D694" t="s">
        <v>44</v>
      </c>
      <c r="E694" t="s">
        <v>36</v>
      </c>
      <c r="F694" t="s">
        <v>18</v>
      </c>
      <c r="G694" t="s">
        <v>24</v>
      </c>
      <c r="H694">
        <v>14</v>
      </c>
      <c r="I694" t="s">
        <v>177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34</v>
      </c>
      <c r="S694">
        <v>1</v>
      </c>
    </row>
    <row r="695" spans="1:19" x14ac:dyDescent="0.3">
      <c r="A695">
        <v>694</v>
      </c>
      <c r="B695" t="s">
        <v>33</v>
      </c>
      <c r="C695" t="s">
        <v>34</v>
      </c>
      <c r="D695" t="s">
        <v>40</v>
      </c>
      <c r="E695" t="s">
        <v>41</v>
      </c>
      <c r="F695" t="s">
        <v>18</v>
      </c>
      <c r="G695" t="s">
        <v>17</v>
      </c>
      <c r="H695">
        <v>6</v>
      </c>
      <c r="I695" t="s">
        <v>178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28</v>
      </c>
      <c r="S695">
        <v>8</v>
      </c>
    </row>
    <row r="696" spans="1:19" x14ac:dyDescent="0.3">
      <c r="A696">
        <v>695</v>
      </c>
      <c r="B696" t="s">
        <v>23</v>
      </c>
      <c r="C696" t="s">
        <v>39</v>
      </c>
      <c r="D696" t="s">
        <v>32</v>
      </c>
      <c r="E696" t="s">
        <v>22</v>
      </c>
      <c r="F696" t="s">
        <v>25</v>
      </c>
      <c r="G696" t="s">
        <v>35</v>
      </c>
      <c r="H696">
        <v>2</v>
      </c>
      <c r="I696" t="s">
        <v>177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21</v>
      </c>
      <c r="S696">
        <v>3</v>
      </c>
    </row>
    <row r="697" spans="1:19" x14ac:dyDescent="0.3">
      <c r="A697">
        <v>696</v>
      </c>
      <c r="B697" t="s">
        <v>23</v>
      </c>
      <c r="C697" t="s">
        <v>20</v>
      </c>
      <c r="D697" t="s">
        <v>44</v>
      </c>
      <c r="E697" t="s">
        <v>22</v>
      </c>
      <c r="F697" t="s">
        <v>25</v>
      </c>
      <c r="G697" t="s">
        <v>35</v>
      </c>
      <c r="H697">
        <v>10</v>
      </c>
      <c r="I697" t="s">
        <v>178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28</v>
      </c>
      <c r="S697">
        <v>9</v>
      </c>
    </row>
    <row r="698" spans="1:19" x14ac:dyDescent="0.3">
      <c r="A698">
        <v>697</v>
      </c>
      <c r="B698" t="s">
        <v>31</v>
      </c>
      <c r="C698" t="s">
        <v>34</v>
      </c>
      <c r="D698" t="s">
        <v>40</v>
      </c>
      <c r="E698" t="s">
        <v>29</v>
      </c>
      <c r="F698" t="s">
        <v>18</v>
      </c>
      <c r="G698" t="s">
        <v>35</v>
      </c>
      <c r="H698">
        <v>3</v>
      </c>
      <c r="I698" t="s">
        <v>176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28</v>
      </c>
      <c r="S698">
        <v>1</v>
      </c>
    </row>
    <row r="699" spans="1:19" x14ac:dyDescent="0.3">
      <c r="A699">
        <v>698</v>
      </c>
      <c r="B699" t="s">
        <v>16</v>
      </c>
      <c r="C699" t="s">
        <v>27</v>
      </c>
      <c r="D699" t="s">
        <v>38</v>
      </c>
      <c r="E699" t="s">
        <v>36</v>
      </c>
      <c r="F699" t="s">
        <v>25</v>
      </c>
      <c r="G699" t="s">
        <v>17</v>
      </c>
      <c r="H699">
        <v>9</v>
      </c>
      <c r="I699" t="s">
        <v>176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28</v>
      </c>
      <c r="S699">
        <v>7</v>
      </c>
    </row>
    <row r="700" spans="1:19" x14ac:dyDescent="0.3">
      <c r="A700">
        <v>699</v>
      </c>
      <c r="B700" t="s">
        <v>31</v>
      </c>
      <c r="C700" t="s">
        <v>34</v>
      </c>
      <c r="D700" t="s">
        <v>40</v>
      </c>
      <c r="E700" t="s">
        <v>36</v>
      </c>
      <c r="F700" t="s">
        <v>30</v>
      </c>
      <c r="G700" t="s">
        <v>17</v>
      </c>
      <c r="H700">
        <v>9</v>
      </c>
      <c r="I700" t="s">
        <v>178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34</v>
      </c>
      <c r="S700">
        <v>1</v>
      </c>
    </row>
    <row r="701" spans="1:19" x14ac:dyDescent="0.3">
      <c r="A701">
        <v>700</v>
      </c>
      <c r="B701" t="s">
        <v>42</v>
      </c>
      <c r="C701" t="s">
        <v>20</v>
      </c>
      <c r="D701" t="s">
        <v>26</v>
      </c>
      <c r="E701" t="s">
        <v>43</v>
      </c>
      <c r="F701" t="s">
        <v>25</v>
      </c>
      <c r="G701" t="s">
        <v>35</v>
      </c>
      <c r="H701">
        <v>8</v>
      </c>
      <c r="I701" t="s">
        <v>177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34</v>
      </c>
      <c r="S701">
        <v>6</v>
      </c>
    </row>
    <row r="702" spans="1:19" x14ac:dyDescent="0.3">
      <c r="A702">
        <v>701</v>
      </c>
      <c r="B702" t="s">
        <v>42</v>
      </c>
      <c r="C702" t="s">
        <v>20</v>
      </c>
      <c r="D702" t="s">
        <v>19</v>
      </c>
      <c r="E702" t="s">
        <v>45</v>
      </c>
      <c r="F702" t="s">
        <v>25</v>
      </c>
      <c r="G702" t="s">
        <v>17</v>
      </c>
      <c r="H702">
        <v>4</v>
      </c>
      <c r="I702" t="s">
        <v>176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28</v>
      </c>
      <c r="S702">
        <v>7</v>
      </c>
    </row>
    <row r="703" spans="1:19" x14ac:dyDescent="0.3">
      <c r="A703">
        <v>702</v>
      </c>
      <c r="B703" t="s">
        <v>33</v>
      </c>
      <c r="C703" t="s">
        <v>34</v>
      </c>
      <c r="D703" t="s">
        <v>44</v>
      </c>
      <c r="E703" t="s">
        <v>29</v>
      </c>
      <c r="F703" t="s">
        <v>18</v>
      </c>
      <c r="G703" t="s">
        <v>35</v>
      </c>
      <c r="H703">
        <v>14</v>
      </c>
      <c r="I703" t="s">
        <v>177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34</v>
      </c>
      <c r="S703">
        <v>1</v>
      </c>
    </row>
    <row r="704" spans="1:19" x14ac:dyDescent="0.3">
      <c r="A704">
        <v>703</v>
      </c>
      <c r="B704" t="s">
        <v>33</v>
      </c>
      <c r="C704" t="s">
        <v>39</v>
      </c>
      <c r="D704" t="s">
        <v>38</v>
      </c>
      <c r="E704" t="s">
        <v>29</v>
      </c>
      <c r="F704" t="s">
        <v>18</v>
      </c>
      <c r="G704" t="s">
        <v>24</v>
      </c>
      <c r="H704">
        <v>0</v>
      </c>
      <c r="I704" t="s">
        <v>177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28</v>
      </c>
      <c r="S704">
        <v>3</v>
      </c>
    </row>
    <row r="705" spans="1:19" x14ac:dyDescent="0.3">
      <c r="A705">
        <v>704</v>
      </c>
      <c r="B705" t="s">
        <v>37</v>
      </c>
      <c r="C705" t="s">
        <v>20</v>
      </c>
      <c r="D705" t="s">
        <v>32</v>
      </c>
      <c r="E705" t="s">
        <v>45</v>
      </c>
      <c r="F705" t="s">
        <v>18</v>
      </c>
      <c r="G705" t="s">
        <v>35</v>
      </c>
      <c r="H705">
        <v>3</v>
      </c>
      <c r="I705" t="s">
        <v>176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21</v>
      </c>
      <c r="S705">
        <v>4</v>
      </c>
    </row>
    <row r="706" spans="1:19" x14ac:dyDescent="0.3">
      <c r="A706">
        <v>705</v>
      </c>
      <c r="B706" t="s">
        <v>33</v>
      </c>
      <c r="C706" t="s">
        <v>34</v>
      </c>
      <c r="D706" t="s">
        <v>26</v>
      </c>
      <c r="E706" t="s">
        <v>41</v>
      </c>
      <c r="F706" t="s">
        <v>25</v>
      </c>
      <c r="G706" t="s">
        <v>35</v>
      </c>
      <c r="H706">
        <v>9</v>
      </c>
      <c r="I706" t="s">
        <v>176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34</v>
      </c>
      <c r="S706">
        <v>4</v>
      </c>
    </row>
    <row r="707" spans="1:19" x14ac:dyDescent="0.3">
      <c r="A707">
        <v>706</v>
      </c>
      <c r="B707" t="s">
        <v>23</v>
      </c>
      <c r="C707" t="s">
        <v>20</v>
      </c>
      <c r="D707" t="s">
        <v>38</v>
      </c>
      <c r="E707" t="s">
        <v>22</v>
      </c>
      <c r="F707" t="s">
        <v>18</v>
      </c>
      <c r="G707" t="s">
        <v>24</v>
      </c>
      <c r="H707">
        <v>11</v>
      </c>
      <c r="I707" t="s">
        <v>177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34</v>
      </c>
      <c r="S707">
        <v>6</v>
      </c>
    </row>
    <row r="708" spans="1:19" x14ac:dyDescent="0.3">
      <c r="A708">
        <v>707</v>
      </c>
      <c r="B708" t="s">
        <v>37</v>
      </c>
      <c r="C708" t="s">
        <v>27</v>
      </c>
      <c r="D708" t="s">
        <v>40</v>
      </c>
      <c r="E708" t="s">
        <v>43</v>
      </c>
      <c r="F708" t="s">
        <v>18</v>
      </c>
      <c r="G708" t="s">
        <v>17</v>
      </c>
      <c r="H708">
        <v>2</v>
      </c>
      <c r="I708" t="s">
        <v>177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28</v>
      </c>
      <c r="S708">
        <v>7</v>
      </c>
    </row>
    <row r="709" spans="1:19" x14ac:dyDescent="0.3">
      <c r="A709">
        <v>708</v>
      </c>
      <c r="B709" t="s">
        <v>33</v>
      </c>
      <c r="C709" t="s">
        <v>39</v>
      </c>
      <c r="D709" t="s">
        <v>19</v>
      </c>
      <c r="E709" t="s">
        <v>29</v>
      </c>
      <c r="F709" t="s">
        <v>25</v>
      </c>
      <c r="G709" t="s">
        <v>24</v>
      </c>
      <c r="H709">
        <v>14</v>
      </c>
      <c r="I709" t="s">
        <v>178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28</v>
      </c>
      <c r="S709">
        <v>9</v>
      </c>
    </row>
    <row r="710" spans="1:19" x14ac:dyDescent="0.3">
      <c r="A710">
        <v>709</v>
      </c>
      <c r="B710" t="s">
        <v>37</v>
      </c>
      <c r="C710" t="s">
        <v>27</v>
      </c>
      <c r="D710" t="s">
        <v>19</v>
      </c>
      <c r="E710" t="s">
        <v>36</v>
      </c>
      <c r="F710" t="s">
        <v>18</v>
      </c>
      <c r="G710" t="s">
        <v>24</v>
      </c>
      <c r="H710">
        <v>2</v>
      </c>
      <c r="I710" t="s">
        <v>177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28</v>
      </c>
      <c r="S710">
        <v>9</v>
      </c>
    </row>
    <row r="711" spans="1:19" x14ac:dyDescent="0.3">
      <c r="A711">
        <v>710</v>
      </c>
      <c r="B711" t="s">
        <v>33</v>
      </c>
      <c r="C711" t="s">
        <v>20</v>
      </c>
      <c r="D711" t="s">
        <v>32</v>
      </c>
      <c r="E711" t="s">
        <v>22</v>
      </c>
      <c r="F711" t="s">
        <v>30</v>
      </c>
      <c r="G711" t="s">
        <v>24</v>
      </c>
      <c r="H711">
        <v>7</v>
      </c>
      <c r="I711" t="s">
        <v>178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28</v>
      </c>
      <c r="S711">
        <v>5</v>
      </c>
    </row>
    <row r="712" spans="1:19" x14ac:dyDescent="0.3">
      <c r="A712">
        <v>711</v>
      </c>
      <c r="B712" t="s">
        <v>31</v>
      </c>
      <c r="C712" t="s">
        <v>20</v>
      </c>
      <c r="D712" t="s">
        <v>38</v>
      </c>
      <c r="E712" t="s">
        <v>15</v>
      </c>
      <c r="F712" t="s">
        <v>30</v>
      </c>
      <c r="G712" t="s">
        <v>35</v>
      </c>
      <c r="H712">
        <v>1</v>
      </c>
      <c r="I712" t="s">
        <v>178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28</v>
      </c>
      <c r="S712">
        <v>9</v>
      </c>
    </row>
    <row r="713" spans="1:19" x14ac:dyDescent="0.3">
      <c r="A713">
        <v>712</v>
      </c>
      <c r="B713" t="s">
        <v>42</v>
      </c>
      <c r="C713" t="s">
        <v>27</v>
      </c>
      <c r="D713" t="s">
        <v>44</v>
      </c>
      <c r="E713" t="s">
        <v>36</v>
      </c>
      <c r="F713" t="s">
        <v>30</v>
      </c>
      <c r="G713" t="s">
        <v>35</v>
      </c>
      <c r="H713">
        <v>12</v>
      </c>
      <c r="I713" t="s">
        <v>178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28</v>
      </c>
      <c r="S713">
        <v>7</v>
      </c>
    </row>
    <row r="714" spans="1:19" x14ac:dyDescent="0.3">
      <c r="A714">
        <v>713</v>
      </c>
      <c r="B714" t="s">
        <v>37</v>
      </c>
      <c r="C714" t="s">
        <v>39</v>
      </c>
      <c r="D714" t="s">
        <v>38</v>
      </c>
      <c r="E714" t="s">
        <v>22</v>
      </c>
      <c r="F714" t="s">
        <v>30</v>
      </c>
      <c r="G714" t="s">
        <v>35</v>
      </c>
      <c r="H714">
        <v>6</v>
      </c>
      <c r="I714" t="s">
        <v>176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21</v>
      </c>
      <c r="S714">
        <v>5</v>
      </c>
    </row>
    <row r="715" spans="1:19" x14ac:dyDescent="0.3">
      <c r="A715">
        <v>714</v>
      </c>
      <c r="B715" t="s">
        <v>37</v>
      </c>
      <c r="C715" t="s">
        <v>34</v>
      </c>
      <c r="D715" t="s">
        <v>40</v>
      </c>
      <c r="E715" t="s">
        <v>36</v>
      </c>
      <c r="F715" t="s">
        <v>18</v>
      </c>
      <c r="G715" t="s">
        <v>35</v>
      </c>
      <c r="H715">
        <v>0</v>
      </c>
      <c r="I715" t="s">
        <v>176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21</v>
      </c>
      <c r="S715">
        <v>5</v>
      </c>
    </row>
    <row r="716" spans="1:19" x14ac:dyDescent="0.3">
      <c r="A716">
        <v>715</v>
      </c>
      <c r="B716" t="s">
        <v>37</v>
      </c>
      <c r="C716" t="s">
        <v>34</v>
      </c>
      <c r="D716" t="s">
        <v>38</v>
      </c>
      <c r="E716" t="s">
        <v>41</v>
      </c>
      <c r="F716" t="s">
        <v>30</v>
      </c>
      <c r="G716" t="s">
        <v>24</v>
      </c>
      <c r="H716">
        <v>12</v>
      </c>
      <c r="I716" t="s">
        <v>178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34</v>
      </c>
      <c r="S716">
        <v>4</v>
      </c>
    </row>
    <row r="717" spans="1:19" x14ac:dyDescent="0.3">
      <c r="A717">
        <v>716</v>
      </c>
      <c r="B717" t="s">
        <v>37</v>
      </c>
      <c r="C717" t="s">
        <v>20</v>
      </c>
      <c r="D717" t="s">
        <v>38</v>
      </c>
      <c r="E717" t="s">
        <v>29</v>
      </c>
      <c r="F717" t="s">
        <v>25</v>
      </c>
      <c r="G717" t="s">
        <v>17</v>
      </c>
      <c r="H717">
        <v>3</v>
      </c>
      <c r="I717" t="s">
        <v>177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21</v>
      </c>
      <c r="S717">
        <v>5</v>
      </c>
    </row>
    <row r="718" spans="1:19" x14ac:dyDescent="0.3">
      <c r="A718">
        <v>717</v>
      </c>
      <c r="B718" t="s">
        <v>37</v>
      </c>
      <c r="C718" t="s">
        <v>34</v>
      </c>
      <c r="D718" t="s">
        <v>32</v>
      </c>
      <c r="E718" t="s">
        <v>43</v>
      </c>
      <c r="F718" t="s">
        <v>25</v>
      </c>
      <c r="G718" t="s">
        <v>35</v>
      </c>
      <c r="H718">
        <v>4</v>
      </c>
      <c r="I718" t="s">
        <v>178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21</v>
      </c>
      <c r="S718">
        <v>3</v>
      </c>
    </row>
    <row r="719" spans="1:19" x14ac:dyDescent="0.3">
      <c r="A719">
        <v>718</v>
      </c>
      <c r="B719" t="s">
        <v>31</v>
      </c>
      <c r="C719" t="s">
        <v>20</v>
      </c>
      <c r="D719" t="s">
        <v>38</v>
      </c>
      <c r="E719" t="s">
        <v>29</v>
      </c>
      <c r="F719" t="s">
        <v>18</v>
      </c>
      <c r="G719" t="s">
        <v>35</v>
      </c>
      <c r="H719">
        <v>9</v>
      </c>
      <c r="I719" t="s">
        <v>176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28</v>
      </c>
      <c r="S719">
        <v>1</v>
      </c>
    </row>
    <row r="720" spans="1:19" x14ac:dyDescent="0.3">
      <c r="A720">
        <v>719</v>
      </c>
      <c r="B720" t="s">
        <v>33</v>
      </c>
      <c r="C720" t="s">
        <v>39</v>
      </c>
      <c r="D720" t="s">
        <v>26</v>
      </c>
      <c r="E720" t="s">
        <v>15</v>
      </c>
      <c r="F720" t="s">
        <v>18</v>
      </c>
      <c r="G720" t="s">
        <v>17</v>
      </c>
      <c r="H720">
        <v>4</v>
      </c>
      <c r="I720" t="s">
        <v>178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28</v>
      </c>
      <c r="S720">
        <v>8</v>
      </c>
    </row>
    <row r="721" spans="1:19" x14ac:dyDescent="0.3">
      <c r="A721">
        <v>720</v>
      </c>
      <c r="B721" t="s">
        <v>37</v>
      </c>
      <c r="C721" t="s">
        <v>20</v>
      </c>
      <c r="D721" t="s">
        <v>26</v>
      </c>
      <c r="E721" t="s">
        <v>15</v>
      </c>
      <c r="F721" t="s">
        <v>25</v>
      </c>
      <c r="G721" t="s">
        <v>17</v>
      </c>
      <c r="H721">
        <v>0</v>
      </c>
      <c r="I721" t="s">
        <v>176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21</v>
      </c>
      <c r="S721">
        <v>1</v>
      </c>
    </row>
    <row r="722" spans="1:19" x14ac:dyDescent="0.3">
      <c r="A722">
        <v>721</v>
      </c>
      <c r="B722" t="s">
        <v>16</v>
      </c>
      <c r="C722" t="s">
        <v>39</v>
      </c>
      <c r="D722" t="s">
        <v>19</v>
      </c>
      <c r="E722" t="s">
        <v>22</v>
      </c>
      <c r="F722" t="s">
        <v>30</v>
      </c>
      <c r="G722" t="s">
        <v>35</v>
      </c>
      <c r="H722">
        <v>12</v>
      </c>
      <c r="I722" t="s">
        <v>177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28</v>
      </c>
      <c r="S722">
        <v>9</v>
      </c>
    </row>
    <row r="723" spans="1:19" x14ac:dyDescent="0.3">
      <c r="A723">
        <v>722</v>
      </c>
      <c r="B723" t="s">
        <v>23</v>
      </c>
      <c r="C723" t="s">
        <v>20</v>
      </c>
      <c r="D723" t="s">
        <v>44</v>
      </c>
      <c r="E723" t="s">
        <v>36</v>
      </c>
      <c r="F723" t="s">
        <v>30</v>
      </c>
      <c r="G723" t="s">
        <v>24</v>
      </c>
      <c r="H723">
        <v>0</v>
      </c>
      <c r="I723" t="s">
        <v>176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21</v>
      </c>
      <c r="S723">
        <v>1</v>
      </c>
    </row>
    <row r="724" spans="1:19" x14ac:dyDescent="0.3">
      <c r="A724">
        <v>723</v>
      </c>
      <c r="B724" t="s">
        <v>37</v>
      </c>
      <c r="C724" t="s">
        <v>20</v>
      </c>
      <c r="D724" t="s">
        <v>26</v>
      </c>
      <c r="E724" t="s">
        <v>43</v>
      </c>
      <c r="F724" t="s">
        <v>30</v>
      </c>
      <c r="G724" t="s">
        <v>24</v>
      </c>
      <c r="H724">
        <v>12</v>
      </c>
      <c r="I724" t="s">
        <v>177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28</v>
      </c>
      <c r="S724">
        <v>8</v>
      </c>
    </row>
    <row r="725" spans="1:19" x14ac:dyDescent="0.3">
      <c r="A725">
        <v>724</v>
      </c>
      <c r="B725" t="s">
        <v>31</v>
      </c>
      <c r="C725" t="s">
        <v>20</v>
      </c>
      <c r="D725" t="s">
        <v>26</v>
      </c>
      <c r="E725" t="s">
        <v>15</v>
      </c>
      <c r="F725" t="s">
        <v>30</v>
      </c>
      <c r="G725" t="s">
        <v>24</v>
      </c>
      <c r="H725">
        <v>0</v>
      </c>
      <c r="I725" t="s">
        <v>177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28</v>
      </c>
      <c r="S725">
        <v>1</v>
      </c>
    </row>
    <row r="726" spans="1:19" x14ac:dyDescent="0.3">
      <c r="A726">
        <v>725</v>
      </c>
      <c r="B726" t="s">
        <v>23</v>
      </c>
      <c r="C726" t="s">
        <v>20</v>
      </c>
      <c r="D726" t="s">
        <v>38</v>
      </c>
      <c r="E726" t="s">
        <v>29</v>
      </c>
      <c r="F726" t="s">
        <v>18</v>
      </c>
      <c r="G726" t="s">
        <v>35</v>
      </c>
      <c r="H726">
        <v>7</v>
      </c>
      <c r="I726" t="s">
        <v>178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21</v>
      </c>
      <c r="S726">
        <v>4</v>
      </c>
    </row>
    <row r="727" spans="1:19" x14ac:dyDescent="0.3">
      <c r="A727">
        <v>726</v>
      </c>
      <c r="B727" t="s">
        <v>23</v>
      </c>
      <c r="C727" t="s">
        <v>20</v>
      </c>
      <c r="D727" t="s">
        <v>19</v>
      </c>
      <c r="E727" t="s">
        <v>29</v>
      </c>
      <c r="F727" t="s">
        <v>30</v>
      </c>
      <c r="G727" t="s">
        <v>24</v>
      </c>
      <c r="H727">
        <v>9</v>
      </c>
      <c r="I727" t="s">
        <v>177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28</v>
      </c>
      <c r="S727">
        <v>3</v>
      </c>
    </row>
    <row r="728" spans="1:19" x14ac:dyDescent="0.3">
      <c r="A728">
        <v>727</v>
      </c>
      <c r="B728" t="s">
        <v>33</v>
      </c>
      <c r="C728" t="s">
        <v>20</v>
      </c>
      <c r="D728" t="s">
        <v>32</v>
      </c>
      <c r="E728" t="s">
        <v>43</v>
      </c>
      <c r="F728" t="s">
        <v>30</v>
      </c>
      <c r="G728" t="s">
        <v>35</v>
      </c>
      <c r="H728">
        <v>8</v>
      </c>
      <c r="I728" t="s">
        <v>178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34</v>
      </c>
      <c r="S728">
        <v>5</v>
      </c>
    </row>
    <row r="729" spans="1:19" x14ac:dyDescent="0.3">
      <c r="A729">
        <v>728</v>
      </c>
      <c r="B729" t="s">
        <v>31</v>
      </c>
      <c r="C729" t="s">
        <v>20</v>
      </c>
      <c r="D729" t="s">
        <v>38</v>
      </c>
      <c r="E729" t="s">
        <v>41</v>
      </c>
      <c r="F729" t="s">
        <v>18</v>
      </c>
      <c r="G729" t="s">
        <v>24</v>
      </c>
      <c r="H729">
        <v>13</v>
      </c>
      <c r="I729" t="s">
        <v>178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34</v>
      </c>
      <c r="S729">
        <v>6</v>
      </c>
    </row>
    <row r="730" spans="1:19" x14ac:dyDescent="0.3">
      <c r="A730">
        <v>729</v>
      </c>
      <c r="B730" t="s">
        <v>42</v>
      </c>
      <c r="C730" t="s">
        <v>27</v>
      </c>
      <c r="D730" t="s">
        <v>40</v>
      </c>
      <c r="E730" t="s">
        <v>29</v>
      </c>
      <c r="F730" t="s">
        <v>30</v>
      </c>
      <c r="G730" t="s">
        <v>17</v>
      </c>
      <c r="H730">
        <v>1</v>
      </c>
      <c r="I730" t="s">
        <v>178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28</v>
      </c>
      <c r="S730">
        <v>1</v>
      </c>
    </row>
    <row r="731" spans="1:19" x14ac:dyDescent="0.3">
      <c r="A731">
        <v>730</v>
      </c>
      <c r="B731" t="s">
        <v>33</v>
      </c>
      <c r="C731" t="s">
        <v>20</v>
      </c>
      <c r="D731" t="s">
        <v>19</v>
      </c>
      <c r="E731" t="s">
        <v>15</v>
      </c>
      <c r="F731" t="s">
        <v>25</v>
      </c>
      <c r="G731" t="s">
        <v>24</v>
      </c>
      <c r="H731">
        <v>2</v>
      </c>
      <c r="I731" t="s">
        <v>176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28</v>
      </c>
      <c r="S731">
        <v>7</v>
      </c>
    </row>
    <row r="732" spans="1:19" x14ac:dyDescent="0.3">
      <c r="A732">
        <v>731</v>
      </c>
      <c r="B732" t="s">
        <v>33</v>
      </c>
      <c r="C732" t="s">
        <v>34</v>
      </c>
      <c r="D732" t="s">
        <v>26</v>
      </c>
      <c r="E732" t="s">
        <v>22</v>
      </c>
      <c r="F732" t="s">
        <v>25</v>
      </c>
      <c r="G732" t="s">
        <v>17</v>
      </c>
      <c r="H732">
        <v>0</v>
      </c>
      <c r="I732" t="s">
        <v>176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28</v>
      </c>
      <c r="S732">
        <v>4</v>
      </c>
    </row>
    <row r="733" spans="1:19" x14ac:dyDescent="0.3">
      <c r="A733">
        <v>732</v>
      </c>
      <c r="B733" t="s">
        <v>37</v>
      </c>
      <c r="C733" t="s">
        <v>27</v>
      </c>
      <c r="D733" t="s">
        <v>19</v>
      </c>
      <c r="E733" t="s">
        <v>29</v>
      </c>
      <c r="F733" t="s">
        <v>18</v>
      </c>
      <c r="G733" t="s">
        <v>17</v>
      </c>
      <c r="H733">
        <v>5</v>
      </c>
      <c r="I733" t="s">
        <v>177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28</v>
      </c>
      <c r="S733">
        <v>9</v>
      </c>
    </row>
    <row r="734" spans="1:19" x14ac:dyDescent="0.3">
      <c r="A734">
        <v>733</v>
      </c>
      <c r="B734" t="s">
        <v>37</v>
      </c>
      <c r="C734" t="s">
        <v>20</v>
      </c>
      <c r="D734" t="s">
        <v>38</v>
      </c>
      <c r="E734" t="s">
        <v>29</v>
      </c>
      <c r="F734" t="s">
        <v>25</v>
      </c>
      <c r="G734" t="s">
        <v>35</v>
      </c>
      <c r="H734">
        <v>4</v>
      </c>
      <c r="I734" t="s">
        <v>178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21</v>
      </c>
      <c r="S734">
        <v>1</v>
      </c>
    </row>
    <row r="735" spans="1:19" x14ac:dyDescent="0.3">
      <c r="A735">
        <v>734</v>
      </c>
      <c r="B735" t="s">
        <v>23</v>
      </c>
      <c r="C735" t="s">
        <v>20</v>
      </c>
      <c r="D735" t="s">
        <v>32</v>
      </c>
      <c r="E735" t="s">
        <v>15</v>
      </c>
      <c r="F735" t="s">
        <v>30</v>
      </c>
      <c r="G735" t="s">
        <v>17</v>
      </c>
      <c r="H735">
        <v>1</v>
      </c>
      <c r="I735" t="s">
        <v>176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28</v>
      </c>
      <c r="S735">
        <v>9</v>
      </c>
    </row>
    <row r="736" spans="1:19" x14ac:dyDescent="0.3">
      <c r="A736">
        <v>735</v>
      </c>
      <c r="B736" t="s">
        <v>42</v>
      </c>
      <c r="C736" t="s">
        <v>39</v>
      </c>
      <c r="D736" t="s">
        <v>44</v>
      </c>
      <c r="E736" t="s">
        <v>43</v>
      </c>
      <c r="F736" t="s">
        <v>18</v>
      </c>
      <c r="G736" t="s">
        <v>24</v>
      </c>
      <c r="H736">
        <v>10</v>
      </c>
      <c r="I736" t="s">
        <v>176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34</v>
      </c>
      <c r="S736">
        <v>1</v>
      </c>
    </row>
    <row r="737" spans="1:19" x14ac:dyDescent="0.3">
      <c r="A737">
        <v>736</v>
      </c>
      <c r="B737" t="s">
        <v>31</v>
      </c>
      <c r="C737" t="s">
        <v>27</v>
      </c>
      <c r="D737" t="s">
        <v>44</v>
      </c>
      <c r="E737" t="s">
        <v>29</v>
      </c>
      <c r="F737" t="s">
        <v>18</v>
      </c>
      <c r="G737" t="s">
        <v>17</v>
      </c>
      <c r="H737">
        <v>0</v>
      </c>
      <c r="I737" t="s">
        <v>178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28</v>
      </c>
      <c r="S737">
        <v>9</v>
      </c>
    </row>
    <row r="738" spans="1:19" x14ac:dyDescent="0.3">
      <c r="A738">
        <v>737</v>
      </c>
      <c r="B738" t="s">
        <v>31</v>
      </c>
      <c r="C738" t="s">
        <v>39</v>
      </c>
      <c r="D738" t="s">
        <v>19</v>
      </c>
      <c r="E738" t="s">
        <v>29</v>
      </c>
      <c r="F738" t="s">
        <v>18</v>
      </c>
      <c r="G738" t="s">
        <v>35</v>
      </c>
      <c r="H738">
        <v>13</v>
      </c>
      <c r="I738" t="s">
        <v>176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28</v>
      </c>
      <c r="S738">
        <v>7</v>
      </c>
    </row>
    <row r="739" spans="1:19" x14ac:dyDescent="0.3">
      <c r="A739">
        <v>738</v>
      </c>
      <c r="B739" t="s">
        <v>42</v>
      </c>
      <c r="C739" t="s">
        <v>34</v>
      </c>
      <c r="D739" t="s">
        <v>38</v>
      </c>
      <c r="E739" t="s">
        <v>15</v>
      </c>
      <c r="F739" t="s">
        <v>18</v>
      </c>
      <c r="G739" t="s">
        <v>24</v>
      </c>
      <c r="H739">
        <v>4</v>
      </c>
      <c r="I739" t="s">
        <v>178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21</v>
      </c>
      <c r="S739">
        <v>6</v>
      </c>
    </row>
    <row r="740" spans="1:19" x14ac:dyDescent="0.3">
      <c r="A740">
        <v>739</v>
      </c>
      <c r="B740" t="s">
        <v>16</v>
      </c>
      <c r="C740" t="s">
        <v>34</v>
      </c>
      <c r="D740" t="s">
        <v>32</v>
      </c>
      <c r="E740" t="s">
        <v>15</v>
      </c>
      <c r="F740" t="s">
        <v>30</v>
      </c>
      <c r="G740" t="s">
        <v>24</v>
      </c>
      <c r="H740">
        <v>12</v>
      </c>
      <c r="I740" t="s">
        <v>178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34</v>
      </c>
      <c r="S740">
        <v>4</v>
      </c>
    </row>
    <row r="741" spans="1:19" x14ac:dyDescent="0.3">
      <c r="A741">
        <v>740</v>
      </c>
      <c r="B741" t="s">
        <v>42</v>
      </c>
      <c r="C741" t="s">
        <v>39</v>
      </c>
      <c r="D741" t="s">
        <v>44</v>
      </c>
      <c r="E741" t="s">
        <v>15</v>
      </c>
      <c r="F741" t="s">
        <v>18</v>
      </c>
      <c r="G741" t="s">
        <v>24</v>
      </c>
      <c r="H741">
        <v>5</v>
      </c>
      <c r="I741" t="s">
        <v>177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21</v>
      </c>
      <c r="S741">
        <v>5</v>
      </c>
    </row>
    <row r="742" spans="1:19" x14ac:dyDescent="0.3">
      <c r="A742">
        <v>741</v>
      </c>
      <c r="B742" t="s">
        <v>23</v>
      </c>
      <c r="C742" t="s">
        <v>27</v>
      </c>
      <c r="D742" t="s">
        <v>26</v>
      </c>
      <c r="E742" t="s">
        <v>45</v>
      </c>
      <c r="F742" t="s">
        <v>25</v>
      </c>
      <c r="G742" t="s">
        <v>17</v>
      </c>
      <c r="H742">
        <v>12</v>
      </c>
      <c r="I742" t="s">
        <v>177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34</v>
      </c>
      <c r="S742">
        <v>3</v>
      </c>
    </row>
    <row r="743" spans="1:19" x14ac:dyDescent="0.3">
      <c r="A743">
        <v>742</v>
      </c>
      <c r="B743" t="s">
        <v>37</v>
      </c>
      <c r="C743" t="s">
        <v>20</v>
      </c>
      <c r="D743" t="s">
        <v>40</v>
      </c>
      <c r="E743" t="s">
        <v>43</v>
      </c>
      <c r="F743" t="s">
        <v>25</v>
      </c>
      <c r="G743" t="s">
        <v>17</v>
      </c>
      <c r="H743">
        <v>0</v>
      </c>
      <c r="I743" t="s">
        <v>178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28</v>
      </c>
      <c r="S743">
        <v>9</v>
      </c>
    </row>
    <row r="744" spans="1:19" x14ac:dyDescent="0.3">
      <c r="A744">
        <v>743</v>
      </c>
      <c r="B744" t="s">
        <v>37</v>
      </c>
      <c r="C744" t="s">
        <v>39</v>
      </c>
      <c r="D744" t="s">
        <v>38</v>
      </c>
      <c r="E744" t="s">
        <v>41</v>
      </c>
      <c r="F744" t="s">
        <v>30</v>
      </c>
      <c r="G744" t="s">
        <v>17</v>
      </c>
      <c r="H744">
        <v>9</v>
      </c>
      <c r="I744" t="s">
        <v>177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34</v>
      </c>
      <c r="S744">
        <v>1</v>
      </c>
    </row>
    <row r="745" spans="1:19" x14ac:dyDescent="0.3">
      <c r="A745">
        <v>744</v>
      </c>
      <c r="B745" t="s">
        <v>37</v>
      </c>
      <c r="C745" t="s">
        <v>39</v>
      </c>
      <c r="D745" t="s">
        <v>40</v>
      </c>
      <c r="E745" t="s">
        <v>29</v>
      </c>
      <c r="F745" t="s">
        <v>30</v>
      </c>
      <c r="G745" t="s">
        <v>17</v>
      </c>
      <c r="H745">
        <v>5</v>
      </c>
      <c r="I745" t="s">
        <v>178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28</v>
      </c>
      <c r="S745">
        <v>9</v>
      </c>
    </row>
    <row r="746" spans="1:19" x14ac:dyDescent="0.3">
      <c r="A746">
        <v>745</v>
      </c>
      <c r="B746" t="s">
        <v>42</v>
      </c>
      <c r="C746" t="s">
        <v>34</v>
      </c>
      <c r="D746" t="s">
        <v>32</v>
      </c>
      <c r="E746" t="s">
        <v>43</v>
      </c>
      <c r="F746" t="s">
        <v>18</v>
      </c>
      <c r="G746" t="s">
        <v>17</v>
      </c>
      <c r="H746">
        <v>5</v>
      </c>
      <c r="I746" t="s">
        <v>178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21</v>
      </c>
      <c r="S746">
        <v>3</v>
      </c>
    </row>
    <row r="747" spans="1:19" x14ac:dyDescent="0.3">
      <c r="A747">
        <v>746</v>
      </c>
      <c r="B747" t="s">
        <v>33</v>
      </c>
      <c r="C747" t="s">
        <v>27</v>
      </c>
      <c r="D747" t="s">
        <v>40</v>
      </c>
      <c r="E747" t="s">
        <v>15</v>
      </c>
      <c r="F747" t="s">
        <v>25</v>
      </c>
      <c r="G747" t="s">
        <v>24</v>
      </c>
      <c r="H747">
        <v>10</v>
      </c>
      <c r="I747" t="s">
        <v>178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28</v>
      </c>
      <c r="S747">
        <v>8</v>
      </c>
    </row>
    <row r="748" spans="1:19" x14ac:dyDescent="0.3">
      <c r="A748">
        <v>747</v>
      </c>
      <c r="B748" t="s">
        <v>23</v>
      </c>
      <c r="C748" t="s">
        <v>34</v>
      </c>
      <c r="D748" t="s">
        <v>40</v>
      </c>
      <c r="E748" t="s">
        <v>15</v>
      </c>
      <c r="F748" t="s">
        <v>18</v>
      </c>
      <c r="G748" t="s">
        <v>24</v>
      </c>
      <c r="H748">
        <v>2</v>
      </c>
      <c r="I748" t="s">
        <v>178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28</v>
      </c>
      <c r="S748">
        <v>5</v>
      </c>
    </row>
    <row r="749" spans="1:19" x14ac:dyDescent="0.3">
      <c r="A749">
        <v>748</v>
      </c>
      <c r="B749" t="s">
        <v>37</v>
      </c>
      <c r="C749" t="s">
        <v>27</v>
      </c>
      <c r="D749" t="s">
        <v>32</v>
      </c>
      <c r="E749" t="s">
        <v>41</v>
      </c>
      <c r="F749" t="s">
        <v>25</v>
      </c>
      <c r="G749" t="s">
        <v>35</v>
      </c>
      <c r="H749">
        <v>1</v>
      </c>
      <c r="I749" t="s">
        <v>177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28</v>
      </c>
      <c r="S749">
        <v>9</v>
      </c>
    </row>
    <row r="750" spans="1:19" x14ac:dyDescent="0.3">
      <c r="A750">
        <v>749</v>
      </c>
      <c r="B750" t="s">
        <v>16</v>
      </c>
      <c r="C750" t="s">
        <v>34</v>
      </c>
      <c r="D750" t="s">
        <v>38</v>
      </c>
      <c r="E750" t="s">
        <v>45</v>
      </c>
      <c r="F750" t="s">
        <v>18</v>
      </c>
      <c r="G750" t="s">
        <v>24</v>
      </c>
      <c r="H750">
        <v>8</v>
      </c>
      <c r="I750" t="s">
        <v>176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28</v>
      </c>
      <c r="S750">
        <v>8</v>
      </c>
    </row>
    <row r="751" spans="1:19" x14ac:dyDescent="0.3">
      <c r="A751">
        <v>750</v>
      </c>
      <c r="B751" t="s">
        <v>16</v>
      </c>
      <c r="C751" t="s">
        <v>20</v>
      </c>
      <c r="D751" t="s">
        <v>38</v>
      </c>
      <c r="E751" t="s">
        <v>43</v>
      </c>
      <c r="F751" t="s">
        <v>18</v>
      </c>
      <c r="G751" t="s">
        <v>24</v>
      </c>
      <c r="H751">
        <v>6</v>
      </c>
      <c r="I751" t="s">
        <v>176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21</v>
      </c>
      <c r="S751">
        <v>6</v>
      </c>
    </row>
    <row r="752" spans="1:19" x14ac:dyDescent="0.3">
      <c r="A752">
        <v>751</v>
      </c>
      <c r="B752" t="s">
        <v>37</v>
      </c>
      <c r="C752" t="s">
        <v>39</v>
      </c>
      <c r="D752" t="s">
        <v>32</v>
      </c>
      <c r="E752" t="s">
        <v>36</v>
      </c>
      <c r="F752" t="s">
        <v>18</v>
      </c>
      <c r="G752" t="s">
        <v>17</v>
      </c>
      <c r="H752">
        <v>2</v>
      </c>
      <c r="I752" t="s">
        <v>176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28</v>
      </c>
      <c r="S752">
        <v>8</v>
      </c>
    </row>
    <row r="753" spans="1:19" x14ac:dyDescent="0.3">
      <c r="A753">
        <v>752</v>
      </c>
      <c r="B753" t="s">
        <v>16</v>
      </c>
      <c r="C753" t="s">
        <v>39</v>
      </c>
      <c r="D753" t="s">
        <v>40</v>
      </c>
      <c r="E753" t="s">
        <v>43</v>
      </c>
      <c r="F753" t="s">
        <v>30</v>
      </c>
      <c r="G753" t="s">
        <v>24</v>
      </c>
      <c r="H753">
        <v>12</v>
      </c>
      <c r="I753" t="s">
        <v>176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34</v>
      </c>
      <c r="S753">
        <v>1</v>
      </c>
    </row>
    <row r="754" spans="1:19" x14ac:dyDescent="0.3">
      <c r="A754">
        <v>753</v>
      </c>
      <c r="B754" t="s">
        <v>37</v>
      </c>
      <c r="C754" t="s">
        <v>27</v>
      </c>
      <c r="D754" t="s">
        <v>38</v>
      </c>
      <c r="E754" t="s">
        <v>36</v>
      </c>
      <c r="F754" t="s">
        <v>25</v>
      </c>
      <c r="G754" t="s">
        <v>24</v>
      </c>
      <c r="H754">
        <v>8</v>
      </c>
      <c r="I754" t="s">
        <v>178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28</v>
      </c>
      <c r="S754">
        <v>8</v>
      </c>
    </row>
    <row r="755" spans="1:19" x14ac:dyDescent="0.3">
      <c r="A755">
        <v>754</v>
      </c>
      <c r="B755" t="s">
        <v>31</v>
      </c>
      <c r="C755" t="s">
        <v>39</v>
      </c>
      <c r="D755" t="s">
        <v>26</v>
      </c>
      <c r="E755" t="s">
        <v>29</v>
      </c>
      <c r="F755" t="s">
        <v>25</v>
      </c>
      <c r="G755" t="s">
        <v>24</v>
      </c>
      <c r="H755">
        <v>2</v>
      </c>
      <c r="I755" t="s">
        <v>178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21</v>
      </c>
      <c r="S755">
        <v>2</v>
      </c>
    </row>
    <row r="756" spans="1:19" x14ac:dyDescent="0.3">
      <c r="A756">
        <v>755</v>
      </c>
      <c r="B756" t="s">
        <v>31</v>
      </c>
      <c r="C756" t="s">
        <v>39</v>
      </c>
      <c r="D756" t="s">
        <v>26</v>
      </c>
      <c r="E756" t="s">
        <v>45</v>
      </c>
      <c r="F756" t="s">
        <v>18</v>
      </c>
      <c r="G756" t="s">
        <v>17</v>
      </c>
      <c r="H756">
        <v>10</v>
      </c>
      <c r="I756" t="s">
        <v>177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28</v>
      </c>
      <c r="S756">
        <v>2</v>
      </c>
    </row>
    <row r="757" spans="1:19" x14ac:dyDescent="0.3">
      <c r="A757">
        <v>756</v>
      </c>
      <c r="B757" t="s">
        <v>42</v>
      </c>
      <c r="C757" t="s">
        <v>20</v>
      </c>
      <c r="D757" t="s">
        <v>19</v>
      </c>
      <c r="E757" t="s">
        <v>22</v>
      </c>
      <c r="F757" t="s">
        <v>30</v>
      </c>
      <c r="G757" t="s">
        <v>17</v>
      </c>
      <c r="H757">
        <v>11</v>
      </c>
      <c r="I757" t="s">
        <v>177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34</v>
      </c>
      <c r="S757">
        <v>4</v>
      </c>
    </row>
    <row r="758" spans="1:19" x14ac:dyDescent="0.3">
      <c r="A758">
        <v>757</v>
      </c>
      <c r="B758" t="s">
        <v>42</v>
      </c>
      <c r="C758" t="s">
        <v>20</v>
      </c>
      <c r="D758" t="s">
        <v>38</v>
      </c>
      <c r="E758" t="s">
        <v>36</v>
      </c>
      <c r="F758" t="s">
        <v>18</v>
      </c>
      <c r="G758" t="s">
        <v>24</v>
      </c>
      <c r="H758">
        <v>0</v>
      </c>
      <c r="I758" t="s">
        <v>176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21</v>
      </c>
      <c r="S758">
        <v>3</v>
      </c>
    </row>
    <row r="759" spans="1:19" x14ac:dyDescent="0.3">
      <c r="A759">
        <v>758</v>
      </c>
      <c r="B759" t="s">
        <v>31</v>
      </c>
      <c r="C759" t="s">
        <v>27</v>
      </c>
      <c r="D759" t="s">
        <v>19</v>
      </c>
      <c r="E759" t="s">
        <v>22</v>
      </c>
      <c r="F759" t="s">
        <v>25</v>
      </c>
      <c r="G759" t="s">
        <v>17</v>
      </c>
      <c r="H759">
        <v>3</v>
      </c>
      <c r="I759" t="s">
        <v>177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28</v>
      </c>
      <c r="S759">
        <v>8</v>
      </c>
    </row>
    <row r="760" spans="1:19" x14ac:dyDescent="0.3">
      <c r="A760">
        <v>759</v>
      </c>
      <c r="B760" t="s">
        <v>23</v>
      </c>
      <c r="C760" t="s">
        <v>34</v>
      </c>
      <c r="D760" t="s">
        <v>44</v>
      </c>
      <c r="E760" t="s">
        <v>41</v>
      </c>
      <c r="F760" t="s">
        <v>30</v>
      </c>
      <c r="G760" t="s">
        <v>17</v>
      </c>
      <c r="H760">
        <v>9</v>
      </c>
      <c r="I760" t="s">
        <v>178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28</v>
      </c>
      <c r="S760">
        <v>9</v>
      </c>
    </row>
    <row r="761" spans="1:19" x14ac:dyDescent="0.3">
      <c r="A761">
        <v>760</v>
      </c>
      <c r="B761" t="s">
        <v>23</v>
      </c>
      <c r="C761" t="s">
        <v>34</v>
      </c>
      <c r="D761" t="s">
        <v>26</v>
      </c>
      <c r="E761" t="s">
        <v>43</v>
      </c>
      <c r="F761" t="s">
        <v>18</v>
      </c>
      <c r="G761" t="s">
        <v>17</v>
      </c>
      <c r="H761">
        <v>7</v>
      </c>
      <c r="I761" t="s">
        <v>176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21</v>
      </c>
      <c r="S761">
        <v>3</v>
      </c>
    </row>
    <row r="762" spans="1:19" x14ac:dyDescent="0.3">
      <c r="A762">
        <v>761</v>
      </c>
      <c r="B762" t="s">
        <v>42</v>
      </c>
      <c r="C762" t="s">
        <v>20</v>
      </c>
      <c r="D762" t="s">
        <v>32</v>
      </c>
      <c r="E762" t="s">
        <v>29</v>
      </c>
      <c r="F762" t="s">
        <v>25</v>
      </c>
      <c r="G762" t="s">
        <v>35</v>
      </c>
      <c r="H762">
        <v>5</v>
      </c>
      <c r="I762" t="s">
        <v>176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21</v>
      </c>
      <c r="S762">
        <v>3</v>
      </c>
    </row>
    <row r="763" spans="1:19" x14ac:dyDescent="0.3">
      <c r="A763">
        <v>762</v>
      </c>
      <c r="B763" t="s">
        <v>37</v>
      </c>
      <c r="C763" t="s">
        <v>34</v>
      </c>
      <c r="D763" t="s">
        <v>44</v>
      </c>
      <c r="E763" t="s">
        <v>22</v>
      </c>
      <c r="F763" t="s">
        <v>18</v>
      </c>
      <c r="G763" t="s">
        <v>35</v>
      </c>
      <c r="H763">
        <v>6</v>
      </c>
      <c r="I763" t="s">
        <v>178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28</v>
      </c>
      <c r="S763">
        <v>7</v>
      </c>
    </row>
    <row r="764" spans="1:19" x14ac:dyDescent="0.3">
      <c r="A764">
        <v>763</v>
      </c>
      <c r="B764" t="s">
        <v>37</v>
      </c>
      <c r="C764" t="s">
        <v>34</v>
      </c>
      <c r="D764" t="s">
        <v>38</v>
      </c>
      <c r="E764" t="s">
        <v>36</v>
      </c>
      <c r="F764" t="s">
        <v>30</v>
      </c>
      <c r="G764" t="s">
        <v>17</v>
      </c>
      <c r="H764">
        <v>12</v>
      </c>
      <c r="I764" t="s">
        <v>178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28</v>
      </c>
      <c r="S764">
        <v>8</v>
      </c>
    </row>
    <row r="765" spans="1:19" x14ac:dyDescent="0.3">
      <c r="A765">
        <v>764</v>
      </c>
      <c r="B765" t="s">
        <v>16</v>
      </c>
      <c r="C765" t="s">
        <v>39</v>
      </c>
      <c r="D765" t="s">
        <v>19</v>
      </c>
      <c r="E765" t="s">
        <v>22</v>
      </c>
      <c r="F765" t="s">
        <v>30</v>
      </c>
      <c r="G765" t="s">
        <v>17</v>
      </c>
      <c r="H765">
        <v>0</v>
      </c>
      <c r="I765" t="s">
        <v>178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28</v>
      </c>
      <c r="S765">
        <v>7</v>
      </c>
    </row>
    <row r="766" spans="1:19" x14ac:dyDescent="0.3">
      <c r="A766">
        <v>765</v>
      </c>
      <c r="B766" t="s">
        <v>16</v>
      </c>
      <c r="C766" t="s">
        <v>34</v>
      </c>
      <c r="D766" t="s">
        <v>38</v>
      </c>
      <c r="E766" t="s">
        <v>43</v>
      </c>
      <c r="F766" t="s">
        <v>30</v>
      </c>
      <c r="G766" t="s">
        <v>24</v>
      </c>
      <c r="H766">
        <v>2</v>
      </c>
      <c r="I766" t="s">
        <v>178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21</v>
      </c>
      <c r="S766">
        <v>5</v>
      </c>
    </row>
    <row r="767" spans="1:19" x14ac:dyDescent="0.3">
      <c r="A767">
        <v>766</v>
      </c>
      <c r="B767" t="s">
        <v>16</v>
      </c>
      <c r="C767" t="s">
        <v>34</v>
      </c>
      <c r="D767" t="s">
        <v>26</v>
      </c>
      <c r="E767" t="s">
        <v>15</v>
      </c>
      <c r="F767" t="s">
        <v>30</v>
      </c>
      <c r="G767" t="s">
        <v>35</v>
      </c>
      <c r="H767">
        <v>5</v>
      </c>
      <c r="I767" t="s">
        <v>178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21</v>
      </c>
      <c r="S767">
        <v>6</v>
      </c>
    </row>
    <row r="768" spans="1:19" x14ac:dyDescent="0.3">
      <c r="A768">
        <v>767</v>
      </c>
      <c r="B768" t="s">
        <v>23</v>
      </c>
      <c r="C768" t="s">
        <v>34</v>
      </c>
      <c r="D768" t="s">
        <v>38</v>
      </c>
      <c r="E768" t="s">
        <v>41</v>
      </c>
      <c r="F768" t="s">
        <v>18</v>
      </c>
      <c r="G768" t="s">
        <v>35</v>
      </c>
      <c r="H768">
        <v>7</v>
      </c>
      <c r="I768" t="s">
        <v>177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28</v>
      </c>
      <c r="S768">
        <v>7</v>
      </c>
    </row>
    <row r="769" spans="1:19" x14ac:dyDescent="0.3">
      <c r="A769">
        <v>768</v>
      </c>
      <c r="B769" t="s">
        <v>37</v>
      </c>
      <c r="C769" t="s">
        <v>39</v>
      </c>
      <c r="D769" t="s">
        <v>32</v>
      </c>
      <c r="E769" t="s">
        <v>43</v>
      </c>
      <c r="F769" t="s">
        <v>30</v>
      </c>
      <c r="G769" t="s">
        <v>24</v>
      </c>
      <c r="H769">
        <v>5</v>
      </c>
      <c r="I769" t="s">
        <v>178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28</v>
      </c>
      <c r="S769">
        <v>7</v>
      </c>
    </row>
    <row r="770" spans="1:19" x14ac:dyDescent="0.3">
      <c r="A770">
        <v>769</v>
      </c>
      <c r="B770" t="s">
        <v>42</v>
      </c>
      <c r="C770" t="s">
        <v>39</v>
      </c>
      <c r="D770" t="s">
        <v>26</v>
      </c>
      <c r="E770" t="s">
        <v>15</v>
      </c>
      <c r="F770" t="s">
        <v>30</v>
      </c>
      <c r="G770" t="s">
        <v>35</v>
      </c>
      <c r="H770">
        <v>6</v>
      </c>
      <c r="I770" t="s">
        <v>177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21</v>
      </c>
      <c r="S770">
        <v>3</v>
      </c>
    </row>
    <row r="771" spans="1:19" x14ac:dyDescent="0.3">
      <c r="A771">
        <v>770</v>
      </c>
      <c r="B771" t="s">
        <v>42</v>
      </c>
      <c r="C771" t="s">
        <v>39</v>
      </c>
      <c r="D771" t="s">
        <v>44</v>
      </c>
      <c r="E771" t="s">
        <v>22</v>
      </c>
      <c r="F771" t="s">
        <v>30</v>
      </c>
      <c r="G771" t="s">
        <v>17</v>
      </c>
      <c r="H771">
        <v>10</v>
      </c>
      <c r="I771" t="s">
        <v>176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34</v>
      </c>
      <c r="S771">
        <v>5</v>
      </c>
    </row>
    <row r="772" spans="1:19" x14ac:dyDescent="0.3">
      <c r="A772">
        <v>771</v>
      </c>
      <c r="B772" t="s">
        <v>42</v>
      </c>
      <c r="C772" t="s">
        <v>39</v>
      </c>
      <c r="D772" t="s">
        <v>44</v>
      </c>
      <c r="E772" t="s">
        <v>15</v>
      </c>
      <c r="F772" t="s">
        <v>30</v>
      </c>
      <c r="G772" t="s">
        <v>17</v>
      </c>
      <c r="H772">
        <v>7</v>
      </c>
      <c r="I772" t="s">
        <v>178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28</v>
      </c>
      <c r="S772">
        <v>3</v>
      </c>
    </row>
    <row r="773" spans="1:19" x14ac:dyDescent="0.3">
      <c r="A773">
        <v>772</v>
      </c>
      <c r="B773" t="s">
        <v>33</v>
      </c>
      <c r="C773" t="s">
        <v>34</v>
      </c>
      <c r="D773" t="s">
        <v>40</v>
      </c>
      <c r="E773" t="s">
        <v>15</v>
      </c>
      <c r="F773" t="s">
        <v>30</v>
      </c>
      <c r="G773" t="s">
        <v>24</v>
      </c>
      <c r="H773">
        <v>8</v>
      </c>
      <c r="I773" t="s">
        <v>176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34</v>
      </c>
      <c r="S773">
        <v>4</v>
      </c>
    </row>
    <row r="774" spans="1:19" x14ac:dyDescent="0.3">
      <c r="A774">
        <v>773</v>
      </c>
      <c r="B774" t="s">
        <v>16</v>
      </c>
      <c r="C774" t="s">
        <v>20</v>
      </c>
      <c r="D774" t="s">
        <v>40</v>
      </c>
      <c r="E774" t="s">
        <v>45</v>
      </c>
      <c r="F774" t="s">
        <v>25</v>
      </c>
      <c r="G774" t="s">
        <v>17</v>
      </c>
      <c r="H774">
        <v>0</v>
      </c>
      <c r="I774" t="s">
        <v>177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21</v>
      </c>
      <c r="S774">
        <v>4</v>
      </c>
    </row>
    <row r="775" spans="1:19" x14ac:dyDescent="0.3">
      <c r="A775">
        <v>774</v>
      </c>
      <c r="B775" t="s">
        <v>23</v>
      </c>
      <c r="C775" t="s">
        <v>27</v>
      </c>
      <c r="D775" t="s">
        <v>19</v>
      </c>
      <c r="E775" t="s">
        <v>45</v>
      </c>
      <c r="F775" t="s">
        <v>18</v>
      </c>
      <c r="G775" t="s">
        <v>24</v>
      </c>
      <c r="H775">
        <v>12</v>
      </c>
      <c r="I775" t="s">
        <v>177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28</v>
      </c>
      <c r="S775">
        <v>7</v>
      </c>
    </row>
    <row r="776" spans="1:19" x14ac:dyDescent="0.3">
      <c r="A776">
        <v>775</v>
      </c>
      <c r="B776" t="s">
        <v>42</v>
      </c>
      <c r="C776" t="s">
        <v>34</v>
      </c>
      <c r="D776" t="s">
        <v>26</v>
      </c>
      <c r="E776" t="s">
        <v>15</v>
      </c>
      <c r="F776" t="s">
        <v>25</v>
      </c>
      <c r="G776" t="s">
        <v>24</v>
      </c>
      <c r="H776">
        <v>2</v>
      </c>
      <c r="I776" t="s">
        <v>178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21</v>
      </c>
      <c r="S776">
        <v>4</v>
      </c>
    </row>
    <row r="777" spans="1:19" x14ac:dyDescent="0.3">
      <c r="A777">
        <v>776</v>
      </c>
      <c r="B777" t="s">
        <v>16</v>
      </c>
      <c r="C777" t="s">
        <v>20</v>
      </c>
      <c r="D777" t="s">
        <v>44</v>
      </c>
      <c r="E777" t="s">
        <v>43</v>
      </c>
      <c r="F777" t="s">
        <v>25</v>
      </c>
      <c r="G777" t="s">
        <v>17</v>
      </c>
      <c r="H777">
        <v>2</v>
      </c>
      <c r="I777" t="s">
        <v>176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21</v>
      </c>
      <c r="S777">
        <v>5</v>
      </c>
    </row>
    <row r="778" spans="1:19" x14ac:dyDescent="0.3">
      <c r="A778">
        <v>777</v>
      </c>
      <c r="B778" t="s">
        <v>42</v>
      </c>
      <c r="C778" t="s">
        <v>34</v>
      </c>
      <c r="D778" t="s">
        <v>19</v>
      </c>
      <c r="E778" t="s">
        <v>29</v>
      </c>
      <c r="F778" t="s">
        <v>30</v>
      </c>
      <c r="G778" t="s">
        <v>35</v>
      </c>
      <c r="H778">
        <v>9</v>
      </c>
      <c r="I778" t="s">
        <v>177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34</v>
      </c>
      <c r="S778">
        <v>1</v>
      </c>
    </row>
    <row r="779" spans="1:19" x14ac:dyDescent="0.3">
      <c r="A779">
        <v>778</v>
      </c>
      <c r="B779" t="s">
        <v>37</v>
      </c>
      <c r="C779" t="s">
        <v>34</v>
      </c>
      <c r="D779" t="s">
        <v>38</v>
      </c>
      <c r="E779" t="s">
        <v>36</v>
      </c>
      <c r="F779" t="s">
        <v>18</v>
      </c>
      <c r="G779" t="s">
        <v>35</v>
      </c>
      <c r="H779">
        <v>11</v>
      </c>
      <c r="I779" t="s">
        <v>178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34</v>
      </c>
      <c r="S779">
        <v>6</v>
      </c>
    </row>
    <row r="780" spans="1:19" x14ac:dyDescent="0.3">
      <c r="A780">
        <v>779</v>
      </c>
      <c r="B780" t="s">
        <v>33</v>
      </c>
      <c r="C780" t="s">
        <v>34</v>
      </c>
      <c r="D780" t="s">
        <v>26</v>
      </c>
      <c r="E780" t="s">
        <v>43</v>
      </c>
      <c r="F780" t="s">
        <v>30</v>
      </c>
      <c r="G780" t="s">
        <v>24</v>
      </c>
      <c r="H780">
        <v>10</v>
      </c>
      <c r="I780" t="s">
        <v>178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28</v>
      </c>
      <c r="S780">
        <v>7</v>
      </c>
    </row>
    <row r="781" spans="1:19" x14ac:dyDescent="0.3">
      <c r="A781">
        <v>780</v>
      </c>
      <c r="B781" t="s">
        <v>23</v>
      </c>
      <c r="C781" t="s">
        <v>39</v>
      </c>
      <c r="D781" t="s">
        <v>32</v>
      </c>
      <c r="E781" t="s">
        <v>36</v>
      </c>
      <c r="F781" t="s">
        <v>25</v>
      </c>
      <c r="G781" t="s">
        <v>35</v>
      </c>
      <c r="H781">
        <v>1</v>
      </c>
      <c r="I781" t="s">
        <v>176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21</v>
      </c>
      <c r="S781">
        <v>2</v>
      </c>
    </row>
    <row r="782" spans="1:19" x14ac:dyDescent="0.3">
      <c r="A782">
        <v>781</v>
      </c>
      <c r="B782" t="s">
        <v>23</v>
      </c>
      <c r="C782" t="s">
        <v>20</v>
      </c>
      <c r="D782" t="s">
        <v>38</v>
      </c>
      <c r="E782" t="s">
        <v>43</v>
      </c>
      <c r="F782" t="s">
        <v>30</v>
      </c>
      <c r="G782" t="s">
        <v>35</v>
      </c>
      <c r="H782">
        <v>1</v>
      </c>
      <c r="I782" t="s">
        <v>177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28</v>
      </c>
      <c r="S782">
        <v>3</v>
      </c>
    </row>
    <row r="783" spans="1:19" x14ac:dyDescent="0.3">
      <c r="A783">
        <v>782</v>
      </c>
      <c r="B783" t="s">
        <v>42</v>
      </c>
      <c r="C783" t="s">
        <v>34</v>
      </c>
      <c r="D783" t="s">
        <v>44</v>
      </c>
      <c r="E783" t="s">
        <v>29</v>
      </c>
      <c r="F783" t="s">
        <v>25</v>
      </c>
      <c r="G783" t="s">
        <v>35</v>
      </c>
      <c r="H783">
        <v>9</v>
      </c>
      <c r="I783" t="s">
        <v>176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34</v>
      </c>
      <c r="S783">
        <v>1</v>
      </c>
    </row>
    <row r="784" spans="1:19" x14ac:dyDescent="0.3">
      <c r="A784">
        <v>783</v>
      </c>
      <c r="B784" t="s">
        <v>23</v>
      </c>
      <c r="C784" t="s">
        <v>27</v>
      </c>
      <c r="D784" t="s">
        <v>40</v>
      </c>
      <c r="E784" t="s">
        <v>41</v>
      </c>
      <c r="F784" t="s">
        <v>30</v>
      </c>
      <c r="G784" t="s">
        <v>17</v>
      </c>
      <c r="H784">
        <v>2</v>
      </c>
      <c r="I784" t="s">
        <v>176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28</v>
      </c>
      <c r="S784">
        <v>5</v>
      </c>
    </row>
    <row r="785" spans="1:19" x14ac:dyDescent="0.3">
      <c r="A785">
        <v>784</v>
      </c>
      <c r="B785" t="s">
        <v>37</v>
      </c>
      <c r="C785" t="s">
        <v>34</v>
      </c>
      <c r="D785" t="s">
        <v>38</v>
      </c>
      <c r="E785" t="s">
        <v>22</v>
      </c>
      <c r="F785" t="s">
        <v>25</v>
      </c>
      <c r="G785" t="s">
        <v>17</v>
      </c>
      <c r="H785">
        <v>6</v>
      </c>
      <c r="I785" t="s">
        <v>176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28</v>
      </c>
      <c r="S785">
        <v>9</v>
      </c>
    </row>
    <row r="786" spans="1:19" x14ac:dyDescent="0.3">
      <c r="A786">
        <v>785</v>
      </c>
      <c r="B786" t="s">
        <v>31</v>
      </c>
      <c r="C786" t="s">
        <v>20</v>
      </c>
      <c r="D786" t="s">
        <v>19</v>
      </c>
      <c r="E786" t="s">
        <v>43</v>
      </c>
      <c r="F786" t="s">
        <v>18</v>
      </c>
      <c r="G786" t="s">
        <v>35</v>
      </c>
      <c r="H786">
        <v>13</v>
      </c>
      <c r="I786" t="s">
        <v>178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34</v>
      </c>
      <c r="S786">
        <v>4</v>
      </c>
    </row>
    <row r="787" spans="1:19" x14ac:dyDescent="0.3">
      <c r="A787">
        <v>786</v>
      </c>
      <c r="B787" t="s">
        <v>16</v>
      </c>
      <c r="C787" t="s">
        <v>34</v>
      </c>
      <c r="D787" t="s">
        <v>40</v>
      </c>
      <c r="E787" t="s">
        <v>15</v>
      </c>
      <c r="F787" t="s">
        <v>25</v>
      </c>
      <c r="G787" t="s">
        <v>35</v>
      </c>
      <c r="H787">
        <v>4</v>
      </c>
      <c r="I787" t="s">
        <v>176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21</v>
      </c>
      <c r="S787">
        <v>6</v>
      </c>
    </row>
    <row r="788" spans="1:19" x14ac:dyDescent="0.3">
      <c r="A788">
        <v>787</v>
      </c>
      <c r="B788" t="s">
        <v>31</v>
      </c>
      <c r="C788" t="s">
        <v>34</v>
      </c>
      <c r="D788" t="s">
        <v>44</v>
      </c>
      <c r="E788" t="s">
        <v>36</v>
      </c>
      <c r="F788" t="s">
        <v>25</v>
      </c>
      <c r="G788" t="s">
        <v>24</v>
      </c>
      <c r="H788">
        <v>0</v>
      </c>
      <c r="I788" t="s">
        <v>176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28</v>
      </c>
      <c r="S788">
        <v>8</v>
      </c>
    </row>
    <row r="789" spans="1:19" x14ac:dyDescent="0.3">
      <c r="A789">
        <v>788</v>
      </c>
      <c r="B789" t="s">
        <v>37</v>
      </c>
      <c r="C789" t="s">
        <v>34</v>
      </c>
      <c r="D789" t="s">
        <v>44</v>
      </c>
      <c r="E789" t="s">
        <v>29</v>
      </c>
      <c r="F789" t="s">
        <v>30</v>
      </c>
      <c r="G789" t="s">
        <v>17</v>
      </c>
      <c r="H789">
        <v>9</v>
      </c>
      <c r="I789" t="s">
        <v>178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34</v>
      </c>
      <c r="S789">
        <v>5</v>
      </c>
    </row>
    <row r="790" spans="1:19" x14ac:dyDescent="0.3">
      <c r="A790">
        <v>789</v>
      </c>
      <c r="B790" t="s">
        <v>33</v>
      </c>
      <c r="C790" t="s">
        <v>20</v>
      </c>
      <c r="D790" t="s">
        <v>38</v>
      </c>
      <c r="E790" t="s">
        <v>43</v>
      </c>
      <c r="F790" t="s">
        <v>25</v>
      </c>
      <c r="G790" t="s">
        <v>17</v>
      </c>
      <c r="H790">
        <v>6</v>
      </c>
      <c r="I790" t="s">
        <v>176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21</v>
      </c>
      <c r="S790">
        <v>1</v>
      </c>
    </row>
    <row r="791" spans="1:19" x14ac:dyDescent="0.3">
      <c r="A791">
        <v>790</v>
      </c>
      <c r="B791" t="s">
        <v>23</v>
      </c>
      <c r="C791" t="s">
        <v>27</v>
      </c>
      <c r="D791" t="s">
        <v>19</v>
      </c>
      <c r="E791" t="s">
        <v>43</v>
      </c>
      <c r="F791" t="s">
        <v>30</v>
      </c>
      <c r="G791" t="s">
        <v>35</v>
      </c>
      <c r="H791">
        <v>0</v>
      </c>
      <c r="I791" t="s">
        <v>176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28</v>
      </c>
      <c r="S791">
        <v>8</v>
      </c>
    </row>
    <row r="792" spans="1:19" x14ac:dyDescent="0.3">
      <c r="A792">
        <v>791</v>
      </c>
      <c r="B792" t="s">
        <v>37</v>
      </c>
      <c r="C792" t="s">
        <v>20</v>
      </c>
      <c r="D792" t="s">
        <v>44</v>
      </c>
      <c r="E792" t="s">
        <v>45</v>
      </c>
      <c r="F792" t="s">
        <v>18</v>
      </c>
      <c r="G792" t="s">
        <v>17</v>
      </c>
      <c r="H792">
        <v>12</v>
      </c>
      <c r="I792" t="s">
        <v>177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28</v>
      </c>
      <c r="S792">
        <v>6</v>
      </c>
    </row>
    <row r="793" spans="1:19" x14ac:dyDescent="0.3">
      <c r="A793">
        <v>792</v>
      </c>
      <c r="B793" t="s">
        <v>23</v>
      </c>
      <c r="C793" t="s">
        <v>34</v>
      </c>
      <c r="D793" t="s">
        <v>32</v>
      </c>
      <c r="E793" t="s">
        <v>41</v>
      </c>
      <c r="F793" t="s">
        <v>25</v>
      </c>
      <c r="G793" t="s">
        <v>35</v>
      </c>
      <c r="H793">
        <v>7</v>
      </c>
      <c r="I793" t="s">
        <v>177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28</v>
      </c>
      <c r="S793">
        <v>3</v>
      </c>
    </row>
    <row r="794" spans="1:19" x14ac:dyDescent="0.3">
      <c r="A794">
        <v>793</v>
      </c>
      <c r="B794" t="s">
        <v>31</v>
      </c>
      <c r="C794" t="s">
        <v>34</v>
      </c>
      <c r="D794" t="s">
        <v>44</v>
      </c>
      <c r="E794" t="s">
        <v>45</v>
      </c>
      <c r="F794" t="s">
        <v>25</v>
      </c>
      <c r="G794" t="s">
        <v>35</v>
      </c>
      <c r="H794">
        <v>14</v>
      </c>
      <c r="I794" t="s">
        <v>177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34</v>
      </c>
      <c r="S794">
        <v>4</v>
      </c>
    </row>
    <row r="795" spans="1:19" x14ac:dyDescent="0.3">
      <c r="A795">
        <v>794</v>
      </c>
      <c r="B795" t="s">
        <v>16</v>
      </c>
      <c r="C795" t="s">
        <v>27</v>
      </c>
      <c r="D795" t="s">
        <v>38</v>
      </c>
      <c r="E795" t="s">
        <v>29</v>
      </c>
      <c r="F795" t="s">
        <v>25</v>
      </c>
      <c r="G795" t="s">
        <v>17</v>
      </c>
      <c r="H795">
        <v>14</v>
      </c>
      <c r="I795" t="s">
        <v>176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34</v>
      </c>
      <c r="S795">
        <v>6</v>
      </c>
    </row>
    <row r="796" spans="1:19" x14ac:dyDescent="0.3">
      <c r="A796">
        <v>795</v>
      </c>
      <c r="B796" t="s">
        <v>37</v>
      </c>
      <c r="C796" t="s">
        <v>39</v>
      </c>
      <c r="D796" t="s">
        <v>38</v>
      </c>
      <c r="E796" t="s">
        <v>45</v>
      </c>
      <c r="F796" t="s">
        <v>30</v>
      </c>
      <c r="G796" t="s">
        <v>35</v>
      </c>
      <c r="H796">
        <v>10</v>
      </c>
      <c r="I796" t="s">
        <v>176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34</v>
      </c>
      <c r="S796">
        <v>4</v>
      </c>
    </row>
    <row r="797" spans="1:19" x14ac:dyDescent="0.3">
      <c r="A797">
        <v>796</v>
      </c>
      <c r="B797" t="s">
        <v>33</v>
      </c>
      <c r="C797" t="s">
        <v>20</v>
      </c>
      <c r="D797" t="s">
        <v>44</v>
      </c>
      <c r="E797" t="s">
        <v>22</v>
      </c>
      <c r="F797" t="s">
        <v>18</v>
      </c>
      <c r="G797" t="s">
        <v>17</v>
      </c>
      <c r="H797">
        <v>4</v>
      </c>
      <c r="I797" t="s">
        <v>176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28</v>
      </c>
      <c r="S797">
        <v>1</v>
      </c>
    </row>
    <row r="798" spans="1:19" x14ac:dyDescent="0.3">
      <c r="A798">
        <v>797</v>
      </c>
      <c r="B798" t="s">
        <v>31</v>
      </c>
      <c r="C798" t="s">
        <v>34</v>
      </c>
      <c r="D798" t="s">
        <v>40</v>
      </c>
      <c r="E798" t="s">
        <v>43</v>
      </c>
      <c r="F798" t="s">
        <v>18</v>
      </c>
      <c r="G798" t="s">
        <v>17</v>
      </c>
      <c r="H798">
        <v>4</v>
      </c>
      <c r="I798" t="s">
        <v>177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28</v>
      </c>
      <c r="S798">
        <v>7</v>
      </c>
    </row>
    <row r="799" spans="1:19" x14ac:dyDescent="0.3">
      <c r="A799">
        <v>798</v>
      </c>
      <c r="B799" t="s">
        <v>23</v>
      </c>
      <c r="C799" t="s">
        <v>34</v>
      </c>
      <c r="D799" t="s">
        <v>26</v>
      </c>
      <c r="E799" t="s">
        <v>29</v>
      </c>
      <c r="F799" t="s">
        <v>18</v>
      </c>
      <c r="G799" t="s">
        <v>24</v>
      </c>
      <c r="H799">
        <v>7</v>
      </c>
      <c r="I799" t="s">
        <v>177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28</v>
      </c>
      <c r="S799">
        <v>8</v>
      </c>
    </row>
    <row r="800" spans="1:19" x14ac:dyDescent="0.3">
      <c r="A800">
        <v>799</v>
      </c>
      <c r="B800" t="s">
        <v>16</v>
      </c>
      <c r="C800" t="s">
        <v>27</v>
      </c>
      <c r="D800" t="s">
        <v>26</v>
      </c>
      <c r="E800" t="s">
        <v>36</v>
      </c>
      <c r="F800" t="s">
        <v>30</v>
      </c>
      <c r="G800" t="s">
        <v>24</v>
      </c>
      <c r="H800">
        <v>11</v>
      </c>
      <c r="I800" t="s">
        <v>178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34</v>
      </c>
      <c r="S800">
        <v>4</v>
      </c>
    </row>
    <row r="801" spans="1:19" x14ac:dyDescent="0.3">
      <c r="A801">
        <v>800</v>
      </c>
      <c r="B801" t="s">
        <v>31</v>
      </c>
      <c r="C801" t="s">
        <v>34</v>
      </c>
      <c r="D801" t="s">
        <v>44</v>
      </c>
      <c r="E801" t="s">
        <v>41</v>
      </c>
      <c r="F801" t="s">
        <v>25</v>
      </c>
      <c r="G801" t="s">
        <v>17</v>
      </c>
      <c r="H801">
        <v>0</v>
      </c>
      <c r="I801" t="s">
        <v>178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28</v>
      </c>
      <c r="S801">
        <v>8</v>
      </c>
    </row>
    <row r="802" spans="1:19" x14ac:dyDescent="0.3">
      <c r="A802">
        <v>801</v>
      </c>
      <c r="B802" t="s">
        <v>42</v>
      </c>
      <c r="C802" t="s">
        <v>34</v>
      </c>
      <c r="D802" t="s">
        <v>19</v>
      </c>
      <c r="E802" t="s">
        <v>36</v>
      </c>
      <c r="F802" t="s">
        <v>18</v>
      </c>
      <c r="G802" t="s">
        <v>35</v>
      </c>
      <c r="H802">
        <v>9</v>
      </c>
      <c r="I802" t="s">
        <v>176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34</v>
      </c>
      <c r="S802">
        <v>4</v>
      </c>
    </row>
    <row r="803" spans="1:19" x14ac:dyDescent="0.3">
      <c r="A803">
        <v>802</v>
      </c>
      <c r="B803" t="s">
        <v>31</v>
      </c>
      <c r="C803" t="s">
        <v>20</v>
      </c>
      <c r="D803" t="s">
        <v>26</v>
      </c>
      <c r="E803" t="s">
        <v>29</v>
      </c>
      <c r="F803" t="s">
        <v>25</v>
      </c>
      <c r="G803" t="s">
        <v>17</v>
      </c>
      <c r="H803">
        <v>7</v>
      </c>
      <c r="I803" t="s">
        <v>177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28</v>
      </c>
      <c r="S803">
        <v>7</v>
      </c>
    </row>
    <row r="804" spans="1:19" x14ac:dyDescent="0.3">
      <c r="A804">
        <v>803</v>
      </c>
      <c r="B804" t="s">
        <v>31</v>
      </c>
      <c r="C804" t="s">
        <v>27</v>
      </c>
      <c r="D804" t="s">
        <v>38</v>
      </c>
      <c r="E804" t="s">
        <v>29</v>
      </c>
      <c r="F804" t="s">
        <v>25</v>
      </c>
      <c r="G804" t="s">
        <v>24</v>
      </c>
      <c r="H804">
        <v>2</v>
      </c>
      <c r="I804" t="s">
        <v>178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21</v>
      </c>
      <c r="S804">
        <v>2</v>
      </c>
    </row>
    <row r="805" spans="1:19" x14ac:dyDescent="0.3">
      <c r="A805">
        <v>804</v>
      </c>
      <c r="B805" t="s">
        <v>23</v>
      </c>
      <c r="C805" t="s">
        <v>27</v>
      </c>
      <c r="D805" t="s">
        <v>19</v>
      </c>
      <c r="E805" t="s">
        <v>43</v>
      </c>
      <c r="F805" t="s">
        <v>18</v>
      </c>
      <c r="G805" t="s">
        <v>17</v>
      </c>
      <c r="H805">
        <v>11</v>
      </c>
      <c r="I805" t="s">
        <v>176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28</v>
      </c>
      <c r="S805">
        <v>8</v>
      </c>
    </row>
    <row r="806" spans="1:19" x14ac:dyDescent="0.3">
      <c r="A806">
        <v>805</v>
      </c>
      <c r="B806" t="s">
        <v>31</v>
      </c>
      <c r="C806" t="s">
        <v>34</v>
      </c>
      <c r="D806" t="s">
        <v>44</v>
      </c>
      <c r="E806" t="s">
        <v>36</v>
      </c>
      <c r="F806" t="s">
        <v>18</v>
      </c>
      <c r="G806" t="s">
        <v>35</v>
      </c>
      <c r="H806">
        <v>14</v>
      </c>
      <c r="I806" t="s">
        <v>178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34</v>
      </c>
      <c r="S806">
        <v>5</v>
      </c>
    </row>
    <row r="807" spans="1:19" x14ac:dyDescent="0.3">
      <c r="A807">
        <v>806</v>
      </c>
      <c r="B807" t="s">
        <v>31</v>
      </c>
      <c r="C807" t="s">
        <v>39</v>
      </c>
      <c r="D807" t="s">
        <v>26</v>
      </c>
      <c r="E807" t="s">
        <v>36</v>
      </c>
      <c r="F807" t="s">
        <v>18</v>
      </c>
      <c r="G807" t="s">
        <v>24</v>
      </c>
      <c r="H807">
        <v>8</v>
      </c>
      <c r="I807" t="s">
        <v>177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28</v>
      </c>
      <c r="S807">
        <v>7</v>
      </c>
    </row>
    <row r="808" spans="1:19" x14ac:dyDescent="0.3">
      <c r="A808">
        <v>807</v>
      </c>
      <c r="B808" t="s">
        <v>42</v>
      </c>
      <c r="C808" t="s">
        <v>27</v>
      </c>
      <c r="D808" t="s">
        <v>32</v>
      </c>
      <c r="E808" t="s">
        <v>29</v>
      </c>
      <c r="F808" t="s">
        <v>18</v>
      </c>
      <c r="G808" t="s">
        <v>24</v>
      </c>
      <c r="H808">
        <v>3</v>
      </c>
      <c r="I808" t="s">
        <v>178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21</v>
      </c>
      <c r="S808">
        <v>6</v>
      </c>
    </row>
    <row r="809" spans="1:19" x14ac:dyDescent="0.3">
      <c r="A809">
        <v>808</v>
      </c>
      <c r="B809" t="s">
        <v>31</v>
      </c>
      <c r="C809" t="s">
        <v>20</v>
      </c>
      <c r="D809" t="s">
        <v>40</v>
      </c>
      <c r="E809" t="s">
        <v>36</v>
      </c>
      <c r="F809" t="s">
        <v>18</v>
      </c>
      <c r="G809" t="s">
        <v>35</v>
      </c>
      <c r="H809">
        <v>3</v>
      </c>
      <c r="I809" t="s">
        <v>177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21</v>
      </c>
      <c r="S809">
        <v>2</v>
      </c>
    </row>
    <row r="810" spans="1:19" x14ac:dyDescent="0.3">
      <c r="A810">
        <v>809</v>
      </c>
      <c r="B810" t="s">
        <v>16</v>
      </c>
      <c r="C810" t="s">
        <v>20</v>
      </c>
      <c r="D810" t="s">
        <v>40</v>
      </c>
      <c r="E810" t="s">
        <v>43</v>
      </c>
      <c r="F810" t="s">
        <v>25</v>
      </c>
      <c r="G810" t="s">
        <v>17</v>
      </c>
      <c r="H810">
        <v>12</v>
      </c>
      <c r="I810" t="s">
        <v>177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34</v>
      </c>
      <c r="S810">
        <v>2</v>
      </c>
    </row>
    <row r="811" spans="1:19" x14ac:dyDescent="0.3">
      <c r="A811">
        <v>810</v>
      </c>
      <c r="B811" t="s">
        <v>37</v>
      </c>
      <c r="C811" t="s">
        <v>39</v>
      </c>
      <c r="D811" t="s">
        <v>19</v>
      </c>
      <c r="E811" t="s">
        <v>43</v>
      </c>
      <c r="F811" t="s">
        <v>30</v>
      </c>
      <c r="G811" t="s">
        <v>24</v>
      </c>
      <c r="H811">
        <v>12</v>
      </c>
      <c r="I811" t="s">
        <v>177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34</v>
      </c>
      <c r="S811">
        <v>6</v>
      </c>
    </row>
    <row r="812" spans="1:19" x14ac:dyDescent="0.3">
      <c r="A812">
        <v>811</v>
      </c>
      <c r="B812" t="s">
        <v>37</v>
      </c>
      <c r="C812" t="s">
        <v>34</v>
      </c>
      <c r="D812" t="s">
        <v>44</v>
      </c>
      <c r="E812" t="s">
        <v>22</v>
      </c>
      <c r="F812" t="s">
        <v>30</v>
      </c>
      <c r="G812" t="s">
        <v>17</v>
      </c>
      <c r="H812">
        <v>8</v>
      </c>
      <c r="I812" t="s">
        <v>178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28</v>
      </c>
      <c r="S812">
        <v>8</v>
      </c>
    </row>
    <row r="813" spans="1:19" x14ac:dyDescent="0.3">
      <c r="A813">
        <v>812</v>
      </c>
      <c r="B813" t="s">
        <v>42</v>
      </c>
      <c r="C813" t="s">
        <v>34</v>
      </c>
      <c r="D813" t="s">
        <v>44</v>
      </c>
      <c r="E813" t="s">
        <v>15</v>
      </c>
      <c r="F813" t="s">
        <v>25</v>
      </c>
      <c r="G813" t="s">
        <v>24</v>
      </c>
      <c r="H813">
        <v>12</v>
      </c>
      <c r="I813" t="s">
        <v>178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34</v>
      </c>
      <c r="S813">
        <v>2</v>
      </c>
    </row>
    <row r="814" spans="1:19" x14ac:dyDescent="0.3">
      <c r="A814">
        <v>813</v>
      </c>
      <c r="B814" t="s">
        <v>33</v>
      </c>
      <c r="C814" t="s">
        <v>27</v>
      </c>
      <c r="D814" t="s">
        <v>19</v>
      </c>
      <c r="E814" t="s">
        <v>29</v>
      </c>
      <c r="F814" t="s">
        <v>30</v>
      </c>
      <c r="G814" t="s">
        <v>17</v>
      </c>
      <c r="H814">
        <v>10</v>
      </c>
      <c r="I814" t="s">
        <v>178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28</v>
      </c>
      <c r="S814">
        <v>8</v>
      </c>
    </row>
    <row r="815" spans="1:19" x14ac:dyDescent="0.3">
      <c r="A815">
        <v>814</v>
      </c>
      <c r="B815" t="s">
        <v>37</v>
      </c>
      <c r="C815" t="s">
        <v>27</v>
      </c>
      <c r="D815" t="s">
        <v>44</v>
      </c>
      <c r="E815" t="s">
        <v>29</v>
      </c>
      <c r="F815" t="s">
        <v>25</v>
      </c>
      <c r="G815" t="s">
        <v>24</v>
      </c>
      <c r="H815">
        <v>5</v>
      </c>
      <c r="I815" t="s">
        <v>178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28</v>
      </c>
      <c r="S815">
        <v>5</v>
      </c>
    </row>
    <row r="816" spans="1:19" x14ac:dyDescent="0.3">
      <c r="A816">
        <v>815</v>
      </c>
      <c r="B816" t="s">
        <v>42</v>
      </c>
      <c r="C816" t="s">
        <v>39</v>
      </c>
      <c r="D816" t="s">
        <v>44</v>
      </c>
      <c r="E816" t="s">
        <v>41</v>
      </c>
      <c r="F816" t="s">
        <v>25</v>
      </c>
      <c r="G816" t="s">
        <v>35</v>
      </c>
      <c r="H816">
        <v>3</v>
      </c>
      <c r="I816" t="s">
        <v>178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21</v>
      </c>
      <c r="S816">
        <v>5</v>
      </c>
    </row>
    <row r="817" spans="1:19" x14ac:dyDescent="0.3">
      <c r="A817">
        <v>816</v>
      </c>
      <c r="B817" t="s">
        <v>23</v>
      </c>
      <c r="C817" t="s">
        <v>20</v>
      </c>
      <c r="D817" t="s">
        <v>26</v>
      </c>
      <c r="E817" t="s">
        <v>22</v>
      </c>
      <c r="F817" t="s">
        <v>18</v>
      </c>
      <c r="G817" t="s">
        <v>24</v>
      </c>
      <c r="H817">
        <v>7</v>
      </c>
      <c r="I817" t="s">
        <v>176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28</v>
      </c>
      <c r="S817">
        <v>7</v>
      </c>
    </row>
    <row r="818" spans="1:19" x14ac:dyDescent="0.3">
      <c r="A818">
        <v>817</v>
      </c>
      <c r="B818" t="s">
        <v>37</v>
      </c>
      <c r="C818" t="s">
        <v>39</v>
      </c>
      <c r="D818" t="s">
        <v>44</v>
      </c>
      <c r="E818" t="s">
        <v>41</v>
      </c>
      <c r="F818" t="s">
        <v>30</v>
      </c>
      <c r="G818" t="s">
        <v>35</v>
      </c>
      <c r="H818">
        <v>2</v>
      </c>
      <c r="I818" t="s">
        <v>176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28</v>
      </c>
      <c r="S818">
        <v>7</v>
      </c>
    </row>
    <row r="819" spans="1:19" x14ac:dyDescent="0.3">
      <c r="A819">
        <v>818</v>
      </c>
      <c r="B819" t="s">
        <v>42</v>
      </c>
      <c r="C819" t="s">
        <v>39</v>
      </c>
      <c r="D819" t="s">
        <v>40</v>
      </c>
      <c r="E819" t="s">
        <v>36</v>
      </c>
      <c r="F819" t="s">
        <v>18</v>
      </c>
      <c r="G819" t="s">
        <v>24</v>
      </c>
      <c r="H819">
        <v>6</v>
      </c>
      <c r="I819" t="s">
        <v>177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21</v>
      </c>
      <c r="S819">
        <v>6</v>
      </c>
    </row>
    <row r="820" spans="1:19" x14ac:dyDescent="0.3">
      <c r="A820">
        <v>819</v>
      </c>
      <c r="B820" t="s">
        <v>23</v>
      </c>
      <c r="C820" t="s">
        <v>27</v>
      </c>
      <c r="D820" t="s">
        <v>26</v>
      </c>
      <c r="E820" t="s">
        <v>29</v>
      </c>
      <c r="F820" t="s">
        <v>18</v>
      </c>
      <c r="G820" t="s">
        <v>17</v>
      </c>
      <c r="H820">
        <v>13</v>
      </c>
      <c r="I820" t="s">
        <v>177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28</v>
      </c>
      <c r="S820">
        <v>7</v>
      </c>
    </row>
    <row r="821" spans="1:19" x14ac:dyDescent="0.3">
      <c r="A821">
        <v>820</v>
      </c>
      <c r="B821" t="s">
        <v>31</v>
      </c>
      <c r="C821" t="s">
        <v>27</v>
      </c>
      <c r="D821" t="s">
        <v>38</v>
      </c>
      <c r="E821" t="s">
        <v>43</v>
      </c>
      <c r="F821" t="s">
        <v>18</v>
      </c>
      <c r="G821" t="s">
        <v>17</v>
      </c>
      <c r="H821">
        <v>6</v>
      </c>
      <c r="I821" t="s">
        <v>177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21</v>
      </c>
      <c r="S821">
        <v>4</v>
      </c>
    </row>
    <row r="822" spans="1:19" x14ac:dyDescent="0.3">
      <c r="A822">
        <v>821</v>
      </c>
      <c r="B822" t="s">
        <v>31</v>
      </c>
      <c r="C822" t="s">
        <v>20</v>
      </c>
      <c r="D822" t="s">
        <v>40</v>
      </c>
      <c r="E822" t="s">
        <v>36</v>
      </c>
      <c r="F822" t="s">
        <v>18</v>
      </c>
      <c r="G822" t="s">
        <v>24</v>
      </c>
      <c r="H822">
        <v>0</v>
      </c>
      <c r="I822" t="s">
        <v>177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21</v>
      </c>
      <c r="S822">
        <v>3</v>
      </c>
    </row>
    <row r="823" spans="1:19" x14ac:dyDescent="0.3">
      <c r="A823">
        <v>822</v>
      </c>
      <c r="B823" t="s">
        <v>42</v>
      </c>
      <c r="C823" t="s">
        <v>20</v>
      </c>
      <c r="D823" t="s">
        <v>19</v>
      </c>
      <c r="E823" t="s">
        <v>36</v>
      </c>
      <c r="F823" t="s">
        <v>25</v>
      </c>
      <c r="G823" t="s">
        <v>35</v>
      </c>
      <c r="H823">
        <v>4</v>
      </c>
      <c r="I823" t="s">
        <v>177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21</v>
      </c>
      <c r="S823">
        <v>5</v>
      </c>
    </row>
    <row r="824" spans="1:19" x14ac:dyDescent="0.3">
      <c r="A824">
        <v>823</v>
      </c>
      <c r="B824" t="s">
        <v>23</v>
      </c>
      <c r="C824" t="s">
        <v>39</v>
      </c>
      <c r="D824" t="s">
        <v>44</v>
      </c>
      <c r="E824" t="s">
        <v>29</v>
      </c>
      <c r="F824" t="s">
        <v>18</v>
      </c>
      <c r="G824" t="s">
        <v>35</v>
      </c>
      <c r="H824">
        <v>1</v>
      </c>
      <c r="I824" t="s">
        <v>177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21</v>
      </c>
      <c r="S824">
        <v>3</v>
      </c>
    </row>
    <row r="825" spans="1:19" x14ac:dyDescent="0.3">
      <c r="A825">
        <v>824</v>
      </c>
      <c r="B825" t="s">
        <v>31</v>
      </c>
      <c r="C825" t="s">
        <v>34</v>
      </c>
      <c r="D825" t="s">
        <v>32</v>
      </c>
      <c r="E825" t="s">
        <v>45</v>
      </c>
      <c r="F825" t="s">
        <v>18</v>
      </c>
      <c r="G825" t="s">
        <v>17</v>
      </c>
      <c r="H825">
        <v>14</v>
      </c>
      <c r="I825" t="s">
        <v>177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34</v>
      </c>
      <c r="S825">
        <v>5</v>
      </c>
    </row>
    <row r="826" spans="1:19" x14ac:dyDescent="0.3">
      <c r="A826">
        <v>825</v>
      </c>
      <c r="B826" t="s">
        <v>33</v>
      </c>
      <c r="C826" t="s">
        <v>20</v>
      </c>
      <c r="D826" t="s">
        <v>38</v>
      </c>
      <c r="E826" t="s">
        <v>45</v>
      </c>
      <c r="F826" t="s">
        <v>30</v>
      </c>
      <c r="G826" t="s">
        <v>35</v>
      </c>
      <c r="H826">
        <v>3</v>
      </c>
      <c r="I826" t="s">
        <v>176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28</v>
      </c>
      <c r="S826">
        <v>8</v>
      </c>
    </row>
    <row r="827" spans="1:19" x14ac:dyDescent="0.3">
      <c r="A827">
        <v>826</v>
      </c>
      <c r="B827" t="s">
        <v>42</v>
      </c>
      <c r="C827" t="s">
        <v>27</v>
      </c>
      <c r="D827" t="s">
        <v>19</v>
      </c>
      <c r="E827" t="s">
        <v>43</v>
      </c>
      <c r="F827" t="s">
        <v>25</v>
      </c>
      <c r="G827" t="s">
        <v>17</v>
      </c>
      <c r="H827">
        <v>6</v>
      </c>
      <c r="I827" t="s">
        <v>176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28</v>
      </c>
      <c r="S827">
        <v>1</v>
      </c>
    </row>
    <row r="828" spans="1:19" x14ac:dyDescent="0.3">
      <c r="A828">
        <v>827</v>
      </c>
      <c r="B828" t="s">
        <v>23</v>
      </c>
      <c r="C828" t="s">
        <v>39</v>
      </c>
      <c r="D828" t="s">
        <v>26</v>
      </c>
      <c r="E828" t="s">
        <v>36</v>
      </c>
      <c r="F828" t="s">
        <v>30</v>
      </c>
      <c r="G828" t="s">
        <v>35</v>
      </c>
      <c r="H828">
        <v>4</v>
      </c>
      <c r="I828" t="s">
        <v>177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28</v>
      </c>
      <c r="S828">
        <v>8</v>
      </c>
    </row>
    <row r="829" spans="1:19" x14ac:dyDescent="0.3">
      <c r="A829">
        <v>828</v>
      </c>
      <c r="B829" t="s">
        <v>31</v>
      </c>
      <c r="C829" t="s">
        <v>34</v>
      </c>
      <c r="D829" t="s">
        <v>26</v>
      </c>
      <c r="E829" t="s">
        <v>15</v>
      </c>
      <c r="F829" t="s">
        <v>18</v>
      </c>
      <c r="G829" t="s">
        <v>17</v>
      </c>
      <c r="H829">
        <v>8</v>
      </c>
      <c r="I829" t="s">
        <v>178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34</v>
      </c>
      <c r="S829">
        <v>4</v>
      </c>
    </row>
    <row r="830" spans="1:19" x14ac:dyDescent="0.3">
      <c r="A830">
        <v>829</v>
      </c>
      <c r="B830" t="s">
        <v>37</v>
      </c>
      <c r="C830" t="s">
        <v>34</v>
      </c>
      <c r="D830" t="s">
        <v>44</v>
      </c>
      <c r="E830" t="s">
        <v>22</v>
      </c>
      <c r="F830" t="s">
        <v>30</v>
      </c>
      <c r="G830" t="s">
        <v>35</v>
      </c>
      <c r="H830">
        <v>11</v>
      </c>
      <c r="I830" t="s">
        <v>176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28</v>
      </c>
      <c r="S830">
        <v>2</v>
      </c>
    </row>
    <row r="831" spans="1:19" x14ac:dyDescent="0.3">
      <c r="A831">
        <v>830</v>
      </c>
      <c r="B831" t="s">
        <v>33</v>
      </c>
      <c r="C831" t="s">
        <v>20</v>
      </c>
      <c r="D831" t="s">
        <v>32</v>
      </c>
      <c r="E831" t="s">
        <v>41</v>
      </c>
      <c r="F831" t="s">
        <v>18</v>
      </c>
      <c r="G831" t="s">
        <v>35</v>
      </c>
      <c r="H831">
        <v>14</v>
      </c>
      <c r="I831" t="s">
        <v>178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34</v>
      </c>
      <c r="S831">
        <v>4</v>
      </c>
    </row>
    <row r="832" spans="1:19" x14ac:dyDescent="0.3">
      <c r="A832">
        <v>831</v>
      </c>
      <c r="B832" t="s">
        <v>37</v>
      </c>
      <c r="C832" t="s">
        <v>39</v>
      </c>
      <c r="D832" t="s">
        <v>44</v>
      </c>
      <c r="E832" t="s">
        <v>41</v>
      </c>
      <c r="F832" t="s">
        <v>18</v>
      </c>
      <c r="G832" t="s">
        <v>35</v>
      </c>
      <c r="H832">
        <v>0</v>
      </c>
      <c r="I832" t="s">
        <v>176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28</v>
      </c>
      <c r="S832">
        <v>7</v>
      </c>
    </row>
    <row r="833" spans="1:19" x14ac:dyDescent="0.3">
      <c r="A833">
        <v>832</v>
      </c>
      <c r="B833" t="s">
        <v>37</v>
      </c>
      <c r="C833" t="s">
        <v>20</v>
      </c>
      <c r="D833" t="s">
        <v>38</v>
      </c>
      <c r="E833" t="s">
        <v>45</v>
      </c>
      <c r="F833" t="s">
        <v>18</v>
      </c>
      <c r="G833" t="s">
        <v>17</v>
      </c>
      <c r="H833">
        <v>4</v>
      </c>
      <c r="I833" t="s">
        <v>178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28</v>
      </c>
      <c r="S833">
        <v>8</v>
      </c>
    </row>
    <row r="834" spans="1:19" x14ac:dyDescent="0.3">
      <c r="A834">
        <v>833</v>
      </c>
      <c r="B834" t="s">
        <v>33</v>
      </c>
      <c r="C834" t="s">
        <v>27</v>
      </c>
      <c r="D834" t="s">
        <v>19</v>
      </c>
      <c r="E834" t="s">
        <v>29</v>
      </c>
      <c r="F834" t="s">
        <v>18</v>
      </c>
      <c r="G834" t="s">
        <v>17</v>
      </c>
      <c r="H834">
        <v>1</v>
      </c>
      <c r="I834" t="s">
        <v>178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28</v>
      </c>
      <c r="S834">
        <v>9</v>
      </c>
    </row>
    <row r="835" spans="1:19" x14ac:dyDescent="0.3">
      <c r="A835">
        <v>834</v>
      </c>
      <c r="B835" t="s">
        <v>42</v>
      </c>
      <c r="C835" t="s">
        <v>39</v>
      </c>
      <c r="D835" t="s">
        <v>32</v>
      </c>
      <c r="E835" t="s">
        <v>22</v>
      </c>
      <c r="F835" t="s">
        <v>18</v>
      </c>
      <c r="G835" t="s">
        <v>35</v>
      </c>
      <c r="H835">
        <v>12</v>
      </c>
      <c r="I835" t="s">
        <v>176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34</v>
      </c>
      <c r="S835">
        <v>3</v>
      </c>
    </row>
    <row r="836" spans="1:19" x14ac:dyDescent="0.3">
      <c r="A836">
        <v>835</v>
      </c>
      <c r="B836" t="s">
        <v>37</v>
      </c>
      <c r="C836" t="s">
        <v>39</v>
      </c>
      <c r="D836" t="s">
        <v>32</v>
      </c>
      <c r="E836" t="s">
        <v>36</v>
      </c>
      <c r="F836" t="s">
        <v>18</v>
      </c>
      <c r="G836" t="s">
        <v>35</v>
      </c>
      <c r="H836">
        <v>8</v>
      </c>
      <c r="I836" t="s">
        <v>177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28</v>
      </c>
      <c r="S836">
        <v>7</v>
      </c>
    </row>
    <row r="837" spans="1:19" x14ac:dyDescent="0.3">
      <c r="A837">
        <v>836</v>
      </c>
      <c r="B837" t="s">
        <v>16</v>
      </c>
      <c r="C837" t="s">
        <v>20</v>
      </c>
      <c r="D837" t="s">
        <v>19</v>
      </c>
      <c r="E837" t="s">
        <v>29</v>
      </c>
      <c r="F837" t="s">
        <v>30</v>
      </c>
      <c r="G837" t="s">
        <v>24</v>
      </c>
      <c r="H837">
        <v>1</v>
      </c>
      <c r="I837" t="s">
        <v>176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21</v>
      </c>
      <c r="S837">
        <v>4</v>
      </c>
    </row>
    <row r="838" spans="1:19" x14ac:dyDescent="0.3">
      <c r="A838">
        <v>837</v>
      </c>
      <c r="B838" t="s">
        <v>23</v>
      </c>
      <c r="C838" t="s">
        <v>39</v>
      </c>
      <c r="D838" t="s">
        <v>19</v>
      </c>
      <c r="E838" t="s">
        <v>22</v>
      </c>
      <c r="F838" t="s">
        <v>30</v>
      </c>
      <c r="G838" t="s">
        <v>17</v>
      </c>
      <c r="H838">
        <v>3</v>
      </c>
      <c r="I838" t="s">
        <v>177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28</v>
      </c>
      <c r="S838">
        <v>6</v>
      </c>
    </row>
    <row r="839" spans="1:19" x14ac:dyDescent="0.3">
      <c r="A839">
        <v>838</v>
      </c>
      <c r="B839" t="s">
        <v>23</v>
      </c>
      <c r="C839" t="s">
        <v>34</v>
      </c>
      <c r="D839" t="s">
        <v>19</v>
      </c>
      <c r="E839" t="s">
        <v>29</v>
      </c>
      <c r="F839" t="s">
        <v>25</v>
      </c>
      <c r="G839" t="s">
        <v>24</v>
      </c>
      <c r="H839">
        <v>3</v>
      </c>
      <c r="I839" t="s">
        <v>178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21</v>
      </c>
      <c r="S839">
        <v>3</v>
      </c>
    </row>
    <row r="840" spans="1:19" x14ac:dyDescent="0.3">
      <c r="A840">
        <v>839</v>
      </c>
      <c r="B840" t="s">
        <v>31</v>
      </c>
      <c r="C840" t="s">
        <v>20</v>
      </c>
      <c r="D840" t="s">
        <v>19</v>
      </c>
      <c r="E840" t="s">
        <v>36</v>
      </c>
      <c r="F840" t="s">
        <v>30</v>
      </c>
      <c r="G840" t="s">
        <v>35</v>
      </c>
      <c r="H840">
        <v>1</v>
      </c>
      <c r="I840" t="s">
        <v>176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28</v>
      </c>
      <c r="S840">
        <v>7</v>
      </c>
    </row>
    <row r="841" spans="1:19" x14ac:dyDescent="0.3">
      <c r="A841">
        <v>840</v>
      </c>
      <c r="B841" t="s">
        <v>33</v>
      </c>
      <c r="C841" t="s">
        <v>27</v>
      </c>
      <c r="D841" t="s">
        <v>32</v>
      </c>
      <c r="E841" t="s">
        <v>41</v>
      </c>
      <c r="F841" t="s">
        <v>25</v>
      </c>
      <c r="G841" t="s">
        <v>17</v>
      </c>
      <c r="H841">
        <v>5</v>
      </c>
      <c r="I841" t="s">
        <v>176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28</v>
      </c>
      <c r="S841">
        <v>8</v>
      </c>
    </row>
    <row r="842" spans="1:19" x14ac:dyDescent="0.3">
      <c r="A842">
        <v>841</v>
      </c>
      <c r="B842" t="s">
        <v>33</v>
      </c>
      <c r="C842" t="s">
        <v>27</v>
      </c>
      <c r="D842" t="s">
        <v>38</v>
      </c>
      <c r="E842" t="s">
        <v>45</v>
      </c>
      <c r="F842" t="s">
        <v>25</v>
      </c>
      <c r="G842" t="s">
        <v>24</v>
      </c>
      <c r="H842">
        <v>0</v>
      </c>
      <c r="I842" t="s">
        <v>177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21</v>
      </c>
      <c r="S842">
        <v>6</v>
      </c>
    </row>
    <row r="843" spans="1:19" x14ac:dyDescent="0.3">
      <c r="A843">
        <v>842</v>
      </c>
      <c r="B843" t="s">
        <v>23</v>
      </c>
      <c r="C843" t="s">
        <v>27</v>
      </c>
      <c r="D843" t="s">
        <v>26</v>
      </c>
      <c r="E843" t="s">
        <v>45</v>
      </c>
      <c r="F843" t="s">
        <v>25</v>
      </c>
      <c r="G843" t="s">
        <v>35</v>
      </c>
      <c r="H843">
        <v>9</v>
      </c>
      <c r="I843" t="s">
        <v>178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34</v>
      </c>
      <c r="S843">
        <v>5</v>
      </c>
    </row>
    <row r="844" spans="1:19" x14ac:dyDescent="0.3">
      <c r="A844">
        <v>843</v>
      </c>
      <c r="B844" t="s">
        <v>33</v>
      </c>
      <c r="C844" t="s">
        <v>27</v>
      </c>
      <c r="D844" t="s">
        <v>44</v>
      </c>
      <c r="E844" t="s">
        <v>45</v>
      </c>
      <c r="F844" t="s">
        <v>30</v>
      </c>
      <c r="G844" t="s">
        <v>35</v>
      </c>
      <c r="H844">
        <v>11</v>
      </c>
      <c r="I844" t="s">
        <v>176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34</v>
      </c>
      <c r="S844">
        <v>4</v>
      </c>
    </row>
    <row r="845" spans="1:19" x14ac:dyDescent="0.3">
      <c r="A845">
        <v>844</v>
      </c>
      <c r="B845" t="s">
        <v>31</v>
      </c>
      <c r="C845" t="s">
        <v>39</v>
      </c>
      <c r="D845" t="s">
        <v>32</v>
      </c>
      <c r="E845" t="s">
        <v>29</v>
      </c>
      <c r="F845" t="s">
        <v>18</v>
      </c>
      <c r="G845" t="s">
        <v>17</v>
      </c>
      <c r="H845">
        <v>11</v>
      </c>
      <c r="I845" t="s">
        <v>176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34</v>
      </c>
      <c r="S845">
        <v>5</v>
      </c>
    </row>
    <row r="846" spans="1:19" x14ac:dyDescent="0.3">
      <c r="A846">
        <v>845</v>
      </c>
      <c r="B846" t="s">
        <v>42</v>
      </c>
      <c r="C846" t="s">
        <v>34</v>
      </c>
      <c r="D846" t="s">
        <v>32</v>
      </c>
      <c r="E846" t="s">
        <v>15</v>
      </c>
      <c r="F846" t="s">
        <v>30</v>
      </c>
      <c r="G846" t="s">
        <v>35</v>
      </c>
      <c r="H846">
        <v>4</v>
      </c>
      <c r="I846" t="s">
        <v>178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21</v>
      </c>
      <c r="S846">
        <v>5</v>
      </c>
    </row>
    <row r="847" spans="1:19" x14ac:dyDescent="0.3">
      <c r="A847">
        <v>846</v>
      </c>
      <c r="B847" t="s">
        <v>42</v>
      </c>
      <c r="C847" t="s">
        <v>34</v>
      </c>
      <c r="D847" t="s">
        <v>19</v>
      </c>
      <c r="E847" t="s">
        <v>29</v>
      </c>
      <c r="F847" t="s">
        <v>25</v>
      </c>
      <c r="G847" t="s">
        <v>17</v>
      </c>
      <c r="H847">
        <v>5</v>
      </c>
      <c r="I847" t="s">
        <v>177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28</v>
      </c>
      <c r="S847">
        <v>9</v>
      </c>
    </row>
    <row r="848" spans="1:19" x14ac:dyDescent="0.3">
      <c r="A848">
        <v>847</v>
      </c>
      <c r="B848" t="s">
        <v>42</v>
      </c>
      <c r="C848" t="s">
        <v>20</v>
      </c>
      <c r="D848" t="s">
        <v>38</v>
      </c>
      <c r="E848" t="s">
        <v>15</v>
      </c>
      <c r="F848" t="s">
        <v>18</v>
      </c>
      <c r="G848" t="s">
        <v>35</v>
      </c>
      <c r="H848">
        <v>8</v>
      </c>
      <c r="I848" t="s">
        <v>176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34</v>
      </c>
      <c r="S848">
        <v>6</v>
      </c>
    </row>
    <row r="849" spans="1:19" x14ac:dyDescent="0.3">
      <c r="A849">
        <v>848</v>
      </c>
      <c r="B849" t="s">
        <v>31</v>
      </c>
      <c r="C849" t="s">
        <v>27</v>
      </c>
      <c r="D849" t="s">
        <v>32</v>
      </c>
      <c r="E849" t="s">
        <v>15</v>
      </c>
      <c r="F849" t="s">
        <v>18</v>
      </c>
      <c r="G849" t="s">
        <v>24</v>
      </c>
      <c r="H849">
        <v>11</v>
      </c>
      <c r="I849" t="s">
        <v>176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28</v>
      </c>
      <c r="S849">
        <v>5</v>
      </c>
    </row>
    <row r="850" spans="1:19" x14ac:dyDescent="0.3">
      <c r="A850">
        <v>849</v>
      </c>
      <c r="B850" t="s">
        <v>31</v>
      </c>
      <c r="C850" t="s">
        <v>34</v>
      </c>
      <c r="D850" t="s">
        <v>19</v>
      </c>
      <c r="E850" t="s">
        <v>43</v>
      </c>
      <c r="F850" t="s">
        <v>18</v>
      </c>
      <c r="G850" t="s">
        <v>17</v>
      </c>
      <c r="H850">
        <v>4</v>
      </c>
      <c r="I850" t="s">
        <v>176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28</v>
      </c>
      <c r="S850">
        <v>4</v>
      </c>
    </row>
    <row r="851" spans="1:19" x14ac:dyDescent="0.3">
      <c r="A851">
        <v>850</v>
      </c>
      <c r="B851" t="s">
        <v>16</v>
      </c>
      <c r="C851" t="s">
        <v>39</v>
      </c>
      <c r="D851" t="s">
        <v>32</v>
      </c>
      <c r="E851" t="s">
        <v>41</v>
      </c>
      <c r="F851" t="s">
        <v>25</v>
      </c>
      <c r="G851" t="s">
        <v>35</v>
      </c>
      <c r="H851">
        <v>2</v>
      </c>
      <c r="I851" t="s">
        <v>177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28</v>
      </c>
      <c r="S851">
        <v>2</v>
      </c>
    </row>
    <row r="852" spans="1:19" x14ac:dyDescent="0.3">
      <c r="A852">
        <v>851</v>
      </c>
      <c r="B852" t="s">
        <v>42</v>
      </c>
      <c r="C852" t="s">
        <v>34</v>
      </c>
      <c r="D852" t="s">
        <v>44</v>
      </c>
      <c r="E852" t="s">
        <v>41</v>
      </c>
      <c r="F852" t="s">
        <v>25</v>
      </c>
      <c r="G852" t="s">
        <v>35</v>
      </c>
      <c r="H852">
        <v>6</v>
      </c>
      <c r="I852" t="s">
        <v>178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28</v>
      </c>
      <c r="S852">
        <v>1</v>
      </c>
    </row>
    <row r="853" spans="1:19" x14ac:dyDescent="0.3">
      <c r="A853">
        <v>852</v>
      </c>
      <c r="B853" t="s">
        <v>16</v>
      </c>
      <c r="C853" t="s">
        <v>39</v>
      </c>
      <c r="D853" t="s">
        <v>19</v>
      </c>
      <c r="E853" t="s">
        <v>43</v>
      </c>
      <c r="F853" t="s">
        <v>18</v>
      </c>
      <c r="G853" t="s">
        <v>24</v>
      </c>
      <c r="H853">
        <v>7</v>
      </c>
      <c r="I853" t="s">
        <v>176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28</v>
      </c>
      <c r="S853">
        <v>6</v>
      </c>
    </row>
    <row r="854" spans="1:19" x14ac:dyDescent="0.3">
      <c r="A854">
        <v>853</v>
      </c>
      <c r="B854" t="s">
        <v>37</v>
      </c>
      <c r="C854" t="s">
        <v>27</v>
      </c>
      <c r="D854" t="s">
        <v>19</v>
      </c>
      <c r="E854" t="s">
        <v>22</v>
      </c>
      <c r="F854" t="s">
        <v>25</v>
      </c>
      <c r="G854" t="s">
        <v>24</v>
      </c>
      <c r="H854">
        <v>12</v>
      </c>
      <c r="I854" t="s">
        <v>178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28</v>
      </c>
      <c r="S854">
        <v>8</v>
      </c>
    </row>
    <row r="855" spans="1:19" x14ac:dyDescent="0.3">
      <c r="A855">
        <v>854</v>
      </c>
      <c r="B855" t="s">
        <v>33</v>
      </c>
      <c r="C855" t="s">
        <v>27</v>
      </c>
      <c r="D855" t="s">
        <v>44</v>
      </c>
      <c r="E855" t="s">
        <v>45</v>
      </c>
      <c r="F855" t="s">
        <v>25</v>
      </c>
      <c r="G855" t="s">
        <v>35</v>
      </c>
      <c r="H855">
        <v>1</v>
      </c>
      <c r="I855" t="s">
        <v>177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21</v>
      </c>
      <c r="S855">
        <v>2</v>
      </c>
    </row>
    <row r="856" spans="1:19" x14ac:dyDescent="0.3">
      <c r="A856">
        <v>855</v>
      </c>
      <c r="B856" t="s">
        <v>23</v>
      </c>
      <c r="C856" t="s">
        <v>20</v>
      </c>
      <c r="D856" t="s">
        <v>38</v>
      </c>
      <c r="E856" t="s">
        <v>22</v>
      </c>
      <c r="F856" t="s">
        <v>18</v>
      </c>
      <c r="G856" t="s">
        <v>17</v>
      </c>
      <c r="H856">
        <v>8</v>
      </c>
      <c r="I856" t="s">
        <v>177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28</v>
      </c>
      <c r="S856">
        <v>7</v>
      </c>
    </row>
    <row r="857" spans="1:19" x14ac:dyDescent="0.3">
      <c r="A857">
        <v>856</v>
      </c>
      <c r="B857" t="s">
        <v>16</v>
      </c>
      <c r="C857" t="s">
        <v>34</v>
      </c>
      <c r="D857" t="s">
        <v>38</v>
      </c>
      <c r="E857" t="s">
        <v>22</v>
      </c>
      <c r="F857" t="s">
        <v>30</v>
      </c>
      <c r="G857" t="s">
        <v>17</v>
      </c>
      <c r="H857">
        <v>9</v>
      </c>
      <c r="I857" t="s">
        <v>176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28</v>
      </c>
      <c r="S857">
        <v>5</v>
      </c>
    </row>
    <row r="858" spans="1:19" x14ac:dyDescent="0.3">
      <c r="A858">
        <v>857</v>
      </c>
      <c r="B858" t="s">
        <v>31</v>
      </c>
      <c r="C858" t="s">
        <v>20</v>
      </c>
      <c r="D858" t="s">
        <v>32</v>
      </c>
      <c r="E858" t="s">
        <v>36</v>
      </c>
      <c r="F858" t="s">
        <v>30</v>
      </c>
      <c r="G858" t="s">
        <v>35</v>
      </c>
      <c r="H858">
        <v>1</v>
      </c>
      <c r="I858" t="s">
        <v>178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21</v>
      </c>
      <c r="S858">
        <v>1</v>
      </c>
    </row>
    <row r="859" spans="1:19" x14ac:dyDescent="0.3">
      <c r="A859">
        <v>858</v>
      </c>
      <c r="B859" t="s">
        <v>33</v>
      </c>
      <c r="C859" t="s">
        <v>20</v>
      </c>
      <c r="D859" t="s">
        <v>40</v>
      </c>
      <c r="E859" t="s">
        <v>43</v>
      </c>
      <c r="F859" t="s">
        <v>25</v>
      </c>
      <c r="G859" t="s">
        <v>24</v>
      </c>
      <c r="H859">
        <v>11</v>
      </c>
      <c r="I859" t="s">
        <v>176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28</v>
      </c>
      <c r="S859">
        <v>4</v>
      </c>
    </row>
    <row r="860" spans="1:19" x14ac:dyDescent="0.3">
      <c r="A860">
        <v>859</v>
      </c>
      <c r="B860" t="s">
        <v>16</v>
      </c>
      <c r="C860" t="s">
        <v>39</v>
      </c>
      <c r="D860" t="s">
        <v>26</v>
      </c>
      <c r="E860" t="s">
        <v>41</v>
      </c>
      <c r="F860" t="s">
        <v>30</v>
      </c>
      <c r="G860" t="s">
        <v>35</v>
      </c>
      <c r="H860">
        <v>0</v>
      </c>
      <c r="I860" t="s">
        <v>176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21</v>
      </c>
      <c r="S860">
        <v>2</v>
      </c>
    </row>
    <row r="861" spans="1:19" x14ac:dyDescent="0.3">
      <c r="A861">
        <v>860</v>
      </c>
      <c r="B861" t="s">
        <v>16</v>
      </c>
      <c r="C861" t="s">
        <v>34</v>
      </c>
      <c r="D861" t="s">
        <v>19</v>
      </c>
      <c r="E861" t="s">
        <v>36</v>
      </c>
      <c r="F861" t="s">
        <v>25</v>
      </c>
      <c r="G861" t="s">
        <v>24</v>
      </c>
      <c r="H861">
        <v>7</v>
      </c>
      <c r="I861" t="s">
        <v>177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28</v>
      </c>
      <c r="S861">
        <v>2</v>
      </c>
    </row>
    <row r="862" spans="1:19" x14ac:dyDescent="0.3">
      <c r="A862">
        <v>861</v>
      </c>
      <c r="B862" t="s">
        <v>31</v>
      </c>
      <c r="C862" t="s">
        <v>27</v>
      </c>
      <c r="D862" t="s">
        <v>26</v>
      </c>
      <c r="E862" t="s">
        <v>41</v>
      </c>
      <c r="F862" t="s">
        <v>18</v>
      </c>
      <c r="G862" t="s">
        <v>17</v>
      </c>
      <c r="H862">
        <v>14</v>
      </c>
      <c r="I862" t="s">
        <v>177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34</v>
      </c>
      <c r="S862">
        <v>6</v>
      </c>
    </row>
    <row r="863" spans="1:19" x14ac:dyDescent="0.3">
      <c r="A863">
        <v>862</v>
      </c>
      <c r="B863" t="s">
        <v>42</v>
      </c>
      <c r="C863" t="s">
        <v>34</v>
      </c>
      <c r="D863" t="s">
        <v>38</v>
      </c>
      <c r="E863" t="s">
        <v>43</v>
      </c>
      <c r="F863" t="s">
        <v>25</v>
      </c>
      <c r="G863" t="s">
        <v>17</v>
      </c>
      <c r="H863">
        <v>3</v>
      </c>
      <c r="I863" t="s">
        <v>177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21</v>
      </c>
      <c r="S863">
        <v>2</v>
      </c>
    </row>
    <row r="864" spans="1:19" x14ac:dyDescent="0.3">
      <c r="A864">
        <v>863</v>
      </c>
      <c r="B864" t="s">
        <v>33</v>
      </c>
      <c r="C864" t="s">
        <v>34</v>
      </c>
      <c r="D864" t="s">
        <v>26</v>
      </c>
      <c r="E864" t="s">
        <v>43</v>
      </c>
      <c r="F864" t="s">
        <v>18</v>
      </c>
      <c r="G864" t="s">
        <v>17</v>
      </c>
      <c r="H864">
        <v>5</v>
      </c>
      <c r="I864" t="s">
        <v>176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21</v>
      </c>
      <c r="S864">
        <v>6</v>
      </c>
    </row>
    <row r="865" spans="1:19" x14ac:dyDescent="0.3">
      <c r="A865">
        <v>864</v>
      </c>
      <c r="B865" t="s">
        <v>31</v>
      </c>
      <c r="C865" t="s">
        <v>39</v>
      </c>
      <c r="D865" t="s">
        <v>32</v>
      </c>
      <c r="E865" t="s">
        <v>43</v>
      </c>
      <c r="F865" t="s">
        <v>25</v>
      </c>
      <c r="G865" t="s">
        <v>35</v>
      </c>
      <c r="H865">
        <v>3</v>
      </c>
      <c r="I865" t="s">
        <v>177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21</v>
      </c>
      <c r="S865">
        <v>2</v>
      </c>
    </row>
    <row r="866" spans="1:19" x14ac:dyDescent="0.3">
      <c r="A866">
        <v>865</v>
      </c>
      <c r="B866" t="s">
        <v>16</v>
      </c>
      <c r="C866" t="s">
        <v>39</v>
      </c>
      <c r="D866" t="s">
        <v>19</v>
      </c>
      <c r="E866" t="s">
        <v>41</v>
      </c>
      <c r="F866" t="s">
        <v>30</v>
      </c>
      <c r="G866" t="s">
        <v>24</v>
      </c>
      <c r="H866">
        <v>8</v>
      </c>
      <c r="I866" t="s">
        <v>177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28</v>
      </c>
      <c r="S866">
        <v>7</v>
      </c>
    </row>
    <row r="867" spans="1:19" x14ac:dyDescent="0.3">
      <c r="A867">
        <v>866</v>
      </c>
      <c r="B867" t="s">
        <v>37</v>
      </c>
      <c r="C867" t="s">
        <v>39</v>
      </c>
      <c r="D867" t="s">
        <v>38</v>
      </c>
      <c r="E867" t="s">
        <v>29</v>
      </c>
      <c r="F867" t="s">
        <v>18</v>
      </c>
      <c r="G867" t="s">
        <v>17</v>
      </c>
      <c r="H867">
        <v>5</v>
      </c>
      <c r="I867" t="s">
        <v>177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21</v>
      </c>
      <c r="S867">
        <v>4</v>
      </c>
    </row>
    <row r="868" spans="1:19" x14ac:dyDescent="0.3">
      <c r="A868">
        <v>867</v>
      </c>
      <c r="B868" t="s">
        <v>16</v>
      </c>
      <c r="C868" t="s">
        <v>20</v>
      </c>
      <c r="D868" t="s">
        <v>19</v>
      </c>
      <c r="E868" t="s">
        <v>41</v>
      </c>
      <c r="F868" t="s">
        <v>18</v>
      </c>
      <c r="G868" t="s">
        <v>24</v>
      </c>
      <c r="H868">
        <v>14</v>
      </c>
      <c r="I868" t="s">
        <v>178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34</v>
      </c>
      <c r="S868">
        <v>3</v>
      </c>
    </row>
    <row r="869" spans="1:19" x14ac:dyDescent="0.3">
      <c r="A869">
        <v>868</v>
      </c>
      <c r="B869" t="s">
        <v>33</v>
      </c>
      <c r="C869" t="s">
        <v>39</v>
      </c>
      <c r="D869" t="s">
        <v>38</v>
      </c>
      <c r="E869" t="s">
        <v>15</v>
      </c>
      <c r="F869" t="s">
        <v>30</v>
      </c>
      <c r="G869" t="s">
        <v>35</v>
      </c>
      <c r="H869">
        <v>11</v>
      </c>
      <c r="I869" t="s">
        <v>178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34</v>
      </c>
      <c r="S869">
        <v>1</v>
      </c>
    </row>
    <row r="870" spans="1:19" x14ac:dyDescent="0.3">
      <c r="A870">
        <v>869</v>
      </c>
      <c r="B870" t="s">
        <v>16</v>
      </c>
      <c r="C870" t="s">
        <v>20</v>
      </c>
      <c r="D870" t="s">
        <v>38</v>
      </c>
      <c r="E870" t="s">
        <v>41</v>
      </c>
      <c r="F870" t="s">
        <v>30</v>
      </c>
      <c r="G870" t="s">
        <v>24</v>
      </c>
      <c r="H870">
        <v>0</v>
      </c>
      <c r="I870" t="s">
        <v>176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21</v>
      </c>
      <c r="S870">
        <v>5</v>
      </c>
    </row>
    <row r="871" spans="1:19" x14ac:dyDescent="0.3">
      <c r="A871">
        <v>870</v>
      </c>
      <c r="B871" t="s">
        <v>33</v>
      </c>
      <c r="C871" t="s">
        <v>20</v>
      </c>
      <c r="D871" t="s">
        <v>19</v>
      </c>
      <c r="E871" t="s">
        <v>41</v>
      </c>
      <c r="F871" t="s">
        <v>18</v>
      </c>
      <c r="G871" t="s">
        <v>35</v>
      </c>
      <c r="H871">
        <v>10</v>
      </c>
      <c r="I871" t="s">
        <v>176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34</v>
      </c>
      <c r="S871">
        <v>3</v>
      </c>
    </row>
    <row r="872" spans="1:19" x14ac:dyDescent="0.3">
      <c r="A872">
        <v>871</v>
      </c>
      <c r="B872" t="s">
        <v>37</v>
      </c>
      <c r="C872" t="s">
        <v>27</v>
      </c>
      <c r="D872" t="s">
        <v>26</v>
      </c>
      <c r="E872" t="s">
        <v>29</v>
      </c>
      <c r="F872" t="s">
        <v>30</v>
      </c>
      <c r="G872" t="s">
        <v>24</v>
      </c>
      <c r="H872">
        <v>8</v>
      </c>
      <c r="I872" t="s">
        <v>178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28</v>
      </c>
      <c r="S872">
        <v>7</v>
      </c>
    </row>
    <row r="873" spans="1:19" x14ac:dyDescent="0.3">
      <c r="A873">
        <v>872</v>
      </c>
      <c r="B873" t="s">
        <v>16</v>
      </c>
      <c r="C873" t="s">
        <v>34</v>
      </c>
      <c r="D873" t="s">
        <v>32</v>
      </c>
      <c r="E873" t="s">
        <v>22</v>
      </c>
      <c r="F873" t="s">
        <v>30</v>
      </c>
      <c r="G873" t="s">
        <v>35</v>
      </c>
      <c r="H873">
        <v>3</v>
      </c>
      <c r="I873" t="s">
        <v>177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28</v>
      </c>
      <c r="S873">
        <v>1</v>
      </c>
    </row>
    <row r="874" spans="1:19" x14ac:dyDescent="0.3">
      <c r="A874">
        <v>873</v>
      </c>
      <c r="B874" t="s">
        <v>33</v>
      </c>
      <c r="C874" t="s">
        <v>27</v>
      </c>
      <c r="D874" t="s">
        <v>40</v>
      </c>
      <c r="E874" t="s">
        <v>15</v>
      </c>
      <c r="F874" t="s">
        <v>25</v>
      </c>
      <c r="G874" t="s">
        <v>24</v>
      </c>
      <c r="H874">
        <v>11</v>
      </c>
      <c r="I874" t="s">
        <v>176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28</v>
      </c>
      <c r="S874">
        <v>4</v>
      </c>
    </row>
    <row r="875" spans="1:19" x14ac:dyDescent="0.3">
      <c r="A875">
        <v>874</v>
      </c>
      <c r="B875" t="s">
        <v>37</v>
      </c>
      <c r="C875" t="s">
        <v>34</v>
      </c>
      <c r="D875" t="s">
        <v>40</v>
      </c>
      <c r="E875" t="s">
        <v>22</v>
      </c>
      <c r="F875" t="s">
        <v>30</v>
      </c>
      <c r="G875" t="s">
        <v>17</v>
      </c>
      <c r="H875">
        <v>4</v>
      </c>
      <c r="I875" t="s">
        <v>177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28</v>
      </c>
      <c r="S875">
        <v>7</v>
      </c>
    </row>
    <row r="876" spans="1:19" x14ac:dyDescent="0.3">
      <c r="A876">
        <v>875</v>
      </c>
      <c r="B876" t="s">
        <v>16</v>
      </c>
      <c r="C876" t="s">
        <v>27</v>
      </c>
      <c r="D876" t="s">
        <v>40</v>
      </c>
      <c r="E876" t="s">
        <v>45</v>
      </c>
      <c r="F876" t="s">
        <v>25</v>
      </c>
      <c r="G876" t="s">
        <v>35</v>
      </c>
      <c r="H876">
        <v>10</v>
      </c>
      <c r="I876" t="s">
        <v>178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34</v>
      </c>
      <c r="S876">
        <v>5</v>
      </c>
    </row>
    <row r="877" spans="1:19" x14ac:dyDescent="0.3">
      <c r="A877">
        <v>876</v>
      </c>
      <c r="B877" t="s">
        <v>23</v>
      </c>
      <c r="C877" t="s">
        <v>27</v>
      </c>
      <c r="D877" t="s">
        <v>26</v>
      </c>
      <c r="E877" t="s">
        <v>43</v>
      </c>
      <c r="F877" t="s">
        <v>30</v>
      </c>
      <c r="G877" t="s">
        <v>17</v>
      </c>
      <c r="H877">
        <v>8</v>
      </c>
      <c r="I877" t="s">
        <v>177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28</v>
      </c>
      <c r="S877">
        <v>2</v>
      </c>
    </row>
    <row r="878" spans="1:19" x14ac:dyDescent="0.3">
      <c r="A878">
        <v>877</v>
      </c>
      <c r="B878" t="s">
        <v>23</v>
      </c>
      <c r="C878" t="s">
        <v>20</v>
      </c>
      <c r="D878" t="s">
        <v>44</v>
      </c>
      <c r="E878" t="s">
        <v>41</v>
      </c>
      <c r="F878" t="s">
        <v>18</v>
      </c>
      <c r="G878" t="s">
        <v>24</v>
      </c>
      <c r="H878">
        <v>11</v>
      </c>
      <c r="I878" t="s">
        <v>177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34</v>
      </c>
      <c r="S878">
        <v>2</v>
      </c>
    </row>
    <row r="879" spans="1:19" x14ac:dyDescent="0.3">
      <c r="A879">
        <v>878</v>
      </c>
      <c r="B879" t="s">
        <v>31</v>
      </c>
      <c r="C879" t="s">
        <v>20</v>
      </c>
      <c r="D879" t="s">
        <v>26</v>
      </c>
      <c r="E879" t="s">
        <v>29</v>
      </c>
      <c r="F879" t="s">
        <v>18</v>
      </c>
      <c r="G879" t="s">
        <v>17</v>
      </c>
      <c r="H879">
        <v>5</v>
      </c>
      <c r="I879" t="s">
        <v>178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28</v>
      </c>
      <c r="S879">
        <v>3</v>
      </c>
    </row>
    <row r="880" spans="1:19" x14ac:dyDescent="0.3">
      <c r="A880">
        <v>879</v>
      </c>
      <c r="B880" t="s">
        <v>23</v>
      </c>
      <c r="C880" t="s">
        <v>27</v>
      </c>
      <c r="D880" t="s">
        <v>38</v>
      </c>
      <c r="E880" t="s">
        <v>15</v>
      </c>
      <c r="F880" t="s">
        <v>18</v>
      </c>
      <c r="G880" t="s">
        <v>24</v>
      </c>
      <c r="H880">
        <v>8</v>
      </c>
      <c r="I880" t="s">
        <v>177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28</v>
      </c>
      <c r="S880">
        <v>7</v>
      </c>
    </row>
    <row r="881" spans="1:19" x14ac:dyDescent="0.3">
      <c r="A881">
        <v>880</v>
      </c>
      <c r="B881" t="s">
        <v>37</v>
      </c>
      <c r="C881" t="s">
        <v>27</v>
      </c>
      <c r="D881" t="s">
        <v>40</v>
      </c>
      <c r="E881" t="s">
        <v>29</v>
      </c>
      <c r="F881" t="s">
        <v>30</v>
      </c>
      <c r="G881" t="s">
        <v>17</v>
      </c>
      <c r="H881">
        <v>11</v>
      </c>
      <c r="I881" t="s">
        <v>178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34</v>
      </c>
      <c r="S881">
        <v>1</v>
      </c>
    </row>
    <row r="882" spans="1:19" x14ac:dyDescent="0.3">
      <c r="A882">
        <v>881</v>
      </c>
      <c r="B882" t="s">
        <v>31</v>
      </c>
      <c r="C882" t="s">
        <v>39</v>
      </c>
      <c r="D882" t="s">
        <v>32</v>
      </c>
      <c r="E882" t="s">
        <v>36</v>
      </c>
      <c r="F882" t="s">
        <v>25</v>
      </c>
      <c r="G882" t="s">
        <v>17</v>
      </c>
      <c r="H882">
        <v>0</v>
      </c>
      <c r="I882" t="s">
        <v>177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21</v>
      </c>
      <c r="S882">
        <v>4</v>
      </c>
    </row>
    <row r="883" spans="1:19" x14ac:dyDescent="0.3">
      <c r="A883">
        <v>882</v>
      </c>
      <c r="B883" t="s">
        <v>37</v>
      </c>
      <c r="C883" t="s">
        <v>34</v>
      </c>
      <c r="D883" t="s">
        <v>32</v>
      </c>
      <c r="E883" t="s">
        <v>15</v>
      </c>
      <c r="F883" t="s">
        <v>30</v>
      </c>
      <c r="G883" t="s">
        <v>24</v>
      </c>
      <c r="H883">
        <v>9</v>
      </c>
      <c r="I883" t="s">
        <v>176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28</v>
      </c>
      <c r="S883">
        <v>8</v>
      </c>
    </row>
    <row r="884" spans="1:19" x14ac:dyDescent="0.3">
      <c r="A884">
        <v>883</v>
      </c>
      <c r="B884" t="s">
        <v>42</v>
      </c>
      <c r="C884" t="s">
        <v>20</v>
      </c>
      <c r="D884" t="s">
        <v>44</v>
      </c>
      <c r="E884" t="s">
        <v>15</v>
      </c>
      <c r="F884" t="s">
        <v>25</v>
      </c>
      <c r="G884" t="s">
        <v>24</v>
      </c>
      <c r="H884">
        <v>0</v>
      </c>
      <c r="I884" t="s">
        <v>178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28</v>
      </c>
      <c r="S884">
        <v>1</v>
      </c>
    </row>
    <row r="885" spans="1:19" x14ac:dyDescent="0.3">
      <c r="A885">
        <v>884</v>
      </c>
      <c r="B885" t="s">
        <v>31</v>
      </c>
      <c r="C885" t="s">
        <v>34</v>
      </c>
      <c r="D885" t="s">
        <v>44</v>
      </c>
      <c r="E885" t="s">
        <v>41</v>
      </c>
      <c r="F885" t="s">
        <v>18</v>
      </c>
      <c r="G885" t="s">
        <v>35</v>
      </c>
      <c r="H885">
        <v>8</v>
      </c>
      <c r="I885" t="s">
        <v>176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28</v>
      </c>
      <c r="S885">
        <v>8</v>
      </c>
    </row>
    <row r="886" spans="1:19" x14ac:dyDescent="0.3">
      <c r="A886">
        <v>885</v>
      </c>
      <c r="B886" t="s">
        <v>23</v>
      </c>
      <c r="C886" t="s">
        <v>20</v>
      </c>
      <c r="D886" t="s">
        <v>19</v>
      </c>
      <c r="E886" t="s">
        <v>36</v>
      </c>
      <c r="F886" t="s">
        <v>18</v>
      </c>
      <c r="G886" t="s">
        <v>35</v>
      </c>
      <c r="H886">
        <v>3</v>
      </c>
      <c r="I886" t="s">
        <v>177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21</v>
      </c>
      <c r="S886">
        <v>1</v>
      </c>
    </row>
    <row r="887" spans="1:19" x14ac:dyDescent="0.3">
      <c r="A887">
        <v>886</v>
      </c>
      <c r="B887" t="s">
        <v>31</v>
      </c>
      <c r="C887" t="s">
        <v>34</v>
      </c>
      <c r="D887" t="s">
        <v>19</v>
      </c>
      <c r="E887" t="s">
        <v>15</v>
      </c>
      <c r="F887" t="s">
        <v>30</v>
      </c>
      <c r="G887" t="s">
        <v>35</v>
      </c>
      <c r="H887">
        <v>14</v>
      </c>
      <c r="I887" t="s">
        <v>177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34</v>
      </c>
      <c r="S887">
        <v>2</v>
      </c>
    </row>
    <row r="888" spans="1:19" x14ac:dyDescent="0.3">
      <c r="A888">
        <v>887</v>
      </c>
      <c r="B888" t="s">
        <v>31</v>
      </c>
      <c r="C888" t="s">
        <v>20</v>
      </c>
      <c r="D888" t="s">
        <v>38</v>
      </c>
      <c r="E888" t="s">
        <v>43</v>
      </c>
      <c r="F888" t="s">
        <v>30</v>
      </c>
      <c r="G888" t="s">
        <v>24</v>
      </c>
      <c r="H888">
        <v>13</v>
      </c>
      <c r="I888" t="s">
        <v>177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28</v>
      </c>
      <c r="S888">
        <v>4</v>
      </c>
    </row>
    <row r="889" spans="1:19" x14ac:dyDescent="0.3">
      <c r="A889">
        <v>888</v>
      </c>
      <c r="B889" t="s">
        <v>33</v>
      </c>
      <c r="C889" t="s">
        <v>34</v>
      </c>
      <c r="D889" t="s">
        <v>26</v>
      </c>
      <c r="E889" t="s">
        <v>22</v>
      </c>
      <c r="F889" t="s">
        <v>25</v>
      </c>
      <c r="G889" t="s">
        <v>17</v>
      </c>
      <c r="H889">
        <v>4</v>
      </c>
      <c r="I889" t="s">
        <v>177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21</v>
      </c>
      <c r="S889">
        <v>3</v>
      </c>
    </row>
    <row r="890" spans="1:19" x14ac:dyDescent="0.3">
      <c r="A890">
        <v>889</v>
      </c>
      <c r="B890" t="s">
        <v>33</v>
      </c>
      <c r="C890" t="s">
        <v>20</v>
      </c>
      <c r="D890" t="s">
        <v>44</v>
      </c>
      <c r="E890" t="s">
        <v>36</v>
      </c>
      <c r="F890" t="s">
        <v>30</v>
      </c>
      <c r="G890" t="s">
        <v>17</v>
      </c>
      <c r="H890">
        <v>7</v>
      </c>
      <c r="I890" t="s">
        <v>176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28</v>
      </c>
      <c r="S890">
        <v>3</v>
      </c>
    </row>
    <row r="891" spans="1:19" x14ac:dyDescent="0.3">
      <c r="A891">
        <v>890</v>
      </c>
      <c r="B891" t="s">
        <v>16</v>
      </c>
      <c r="C891" t="s">
        <v>34</v>
      </c>
      <c r="D891" t="s">
        <v>19</v>
      </c>
      <c r="E891" t="s">
        <v>36</v>
      </c>
      <c r="F891" t="s">
        <v>30</v>
      </c>
      <c r="G891" t="s">
        <v>17</v>
      </c>
      <c r="H891">
        <v>11</v>
      </c>
      <c r="I891" t="s">
        <v>176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34</v>
      </c>
      <c r="S891">
        <v>3</v>
      </c>
    </row>
    <row r="892" spans="1:19" x14ac:dyDescent="0.3">
      <c r="A892">
        <v>891</v>
      </c>
      <c r="B892" t="s">
        <v>37</v>
      </c>
      <c r="C892" t="s">
        <v>34</v>
      </c>
      <c r="D892" t="s">
        <v>19</v>
      </c>
      <c r="E892" t="s">
        <v>22</v>
      </c>
      <c r="F892" t="s">
        <v>30</v>
      </c>
      <c r="G892" t="s">
        <v>17</v>
      </c>
      <c r="H892">
        <v>11</v>
      </c>
      <c r="I892" t="s">
        <v>177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34</v>
      </c>
      <c r="S892">
        <v>6</v>
      </c>
    </row>
    <row r="893" spans="1:19" x14ac:dyDescent="0.3">
      <c r="A893">
        <v>892</v>
      </c>
      <c r="B893" t="s">
        <v>42</v>
      </c>
      <c r="C893" t="s">
        <v>20</v>
      </c>
      <c r="D893" t="s">
        <v>44</v>
      </c>
      <c r="E893" t="s">
        <v>22</v>
      </c>
      <c r="F893" t="s">
        <v>18</v>
      </c>
      <c r="G893" t="s">
        <v>17</v>
      </c>
      <c r="H893">
        <v>14</v>
      </c>
      <c r="I893" t="s">
        <v>178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34</v>
      </c>
      <c r="S893">
        <v>3</v>
      </c>
    </row>
    <row r="894" spans="1:19" x14ac:dyDescent="0.3">
      <c r="A894">
        <v>893</v>
      </c>
      <c r="B894" t="s">
        <v>37</v>
      </c>
      <c r="C894" t="s">
        <v>39</v>
      </c>
      <c r="D894" t="s">
        <v>38</v>
      </c>
      <c r="E894" t="s">
        <v>22</v>
      </c>
      <c r="F894" t="s">
        <v>30</v>
      </c>
      <c r="G894" t="s">
        <v>35</v>
      </c>
      <c r="H894">
        <v>10</v>
      </c>
      <c r="I894" t="s">
        <v>178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34</v>
      </c>
      <c r="S894">
        <v>1</v>
      </c>
    </row>
    <row r="895" spans="1:19" x14ac:dyDescent="0.3">
      <c r="A895">
        <v>894</v>
      </c>
      <c r="B895" t="s">
        <v>31</v>
      </c>
      <c r="C895" t="s">
        <v>20</v>
      </c>
      <c r="D895" t="s">
        <v>32</v>
      </c>
      <c r="E895" t="s">
        <v>22</v>
      </c>
      <c r="F895" t="s">
        <v>25</v>
      </c>
      <c r="G895" t="s">
        <v>24</v>
      </c>
      <c r="H895">
        <v>6</v>
      </c>
      <c r="I895" t="s">
        <v>177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28</v>
      </c>
      <c r="S895">
        <v>8</v>
      </c>
    </row>
    <row r="896" spans="1:19" x14ac:dyDescent="0.3">
      <c r="A896">
        <v>895</v>
      </c>
      <c r="B896" t="s">
        <v>16</v>
      </c>
      <c r="C896" t="s">
        <v>34</v>
      </c>
      <c r="D896" t="s">
        <v>44</v>
      </c>
      <c r="E896" t="s">
        <v>29</v>
      </c>
      <c r="F896" t="s">
        <v>25</v>
      </c>
      <c r="G896" t="s">
        <v>35</v>
      </c>
      <c r="H896">
        <v>8</v>
      </c>
      <c r="I896" t="s">
        <v>176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34</v>
      </c>
      <c r="S896">
        <v>4</v>
      </c>
    </row>
    <row r="897" spans="1:19" x14ac:dyDescent="0.3">
      <c r="A897">
        <v>896</v>
      </c>
      <c r="B897" t="s">
        <v>31</v>
      </c>
      <c r="C897" t="s">
        <v>20</v>
      </c>
      <c r="D897" t="s">
        <v>40</v>
      </c>
      <c r="E897" t="s">
        <v>43</v>
      </c>
      <c r="F897" t="s">
        <v>25</v>
      </c>
      <c r="G897" t="s">
        <v>35</v>
      </c>
      <c r="H897">
        <v>14</v>
      </c>
      <c r="I897" t="s">
        <v>177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34</v>
      </c>
      <c r="S897">
        <v>6</v>
      </c>
    </row>
    <row r="898" spans="1:19" x14ac:dyDescent="0.3">
      <c r="A898">
        <v>897</v>
      </c>
      <c r="B898" t="s">
        <v>33</v>
      </c>
      <c r="C898" t="s">
        <v>27</v>
      </c>
      <c r="D898" t="s">
        <v>38</v>
      </c>
      <c r="E898" t="s">
        <v>43</v>
      </c>
      <c r="F898" t="s">
        <v>18</v>
      </c>
      <c r="G898" t="s">
        <v>17</v>
      </c>
      <c r="H898">
        <v>7</v>
      </c>
      <c r="I898" t="s">
        <v>178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28</v>
      </c>
      <c r="S898">
        <v>2</v>
      </c>
    </row>
    <row r="899" spans="1:19" x14ac:dyDescent="0.3">
      <c r="A899">
        <v>898</v>
      </c>
      <c r="B899" t="s">
        <v>16</v>
      </c>
      <c r="C899" t="s">
        <v>27</v>
      </c>
      <c r="D899" t="s">
        <v>44</v>
      </c>
      <c r="E899" t="s">
        <v>22</v>
      </c>
      <c r="F899" t="s">
        <v>30</v>
      </c>
      <c r="G899" t="s">
        <v>35</v>
      </c>
      <c r="H899">
        <v>9</v>
      </c>
      <c r="I899" t="s">
        <v>177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34</v>
      </c>
      <c r="S899">
        <v>1</v>
      </c>
    </row>
    <row r="900" spans="1:19" x14ac:dyDescent="0.3">
      <c r="A900">
        <v>899</v>
      </c>
      <c r="B900" t="s">
        <v>37</v>
      </c>
      <c r="C900" t="s">
        <v>27</v>
      </c>
      <c r="D900" t="s">
        <v>32</v>
      </c>
      <c r="E900" t="s">
        <v>36</v>
      </c>
      <c r="F900" t="s">
        <v>25</v>
      </c>
      <c r="G900" t="s">
        <v>24</v>
      </c>
      <c r="H900">
        <v>1</v>
      </c>
      <c r="I900" t="s">
        <v>177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21</v>
      </c>
      <c r="S900">
        <v>6</v>
      </c>
    </row>
    <row r="901" spans="1:19" x14ac:dyDescent="0.3">
      <c r="A901">
        <v>900</v>
      </c>
      <c r="B901" t="s">
        <v>42</v>
      </c>
      <c r="C901" t="s">
        <v>34</v>
      </c>
      <c r="D901" t="s">
        <v>38</v>
      </c>
      <c r="E901" t="s">
        <v>36</v>
      </c>
      <c r="F901" t="s">
        <v>30</v>
      </c>
      <c r="G901" t="s">
        <v>35</v>
      </c>
      <c r="H901">
        <v>4</v>
      </c>
      <c r="I901" t="s">
        <v>177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28</v>
      </c>
      <c r="S901">
        <v>6</v>
      </c>
    </row>
    <row r="902" spans="1:19" x14ac:dyDescent="0.3">
      <c r="A902">
        <v>901</v>
      </c>
      <c r="B902" t="s">
        <v>37</v>
      </c>
      <c r="C902" t="s">
        <v>27</v>
      </c>
      <c r="D902" t="s">
        <v>44</v>
      </c>
      <c r="E902" t="s">
        <v>36</v>
      </c>
      <c r="F902" t="s">
        <v>18</v>
      </c>
      <c r="G902" t="s">
        <v>35</v>
      </c>
      <c r="H902">
        <v>9</v>
      </c>
      <c r="I902" t="s">
        <v>178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34</v>
      </c>
      <c r="S902">
        <v>1</v>
      </c>
    </row>
    <row r="903" spans="1:19" x14ac:dyDescent="0.3">
      <c r="A903">
        <v>902</v>
      </c>
      <c r="B903" t="s">
        <v>37</v>
      </c>
      <c r="C903" t="s">
        <v>27</v>
      </c>
      <c r="D903" t="s">
        <v>19</v>
      </c>
      <c r="E903" t="s">
        <v>45</v>
      </c>
      <c r="F903" t="s">
        <v>30</v>
      </c>
      <c r="G903" t="s">
        <v>17</v>
      </c>
      <c r="H903">
        <v>9</v>
      </c>
      <c r="I903" t="s">
        <v>177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34</v>
      </c>
      <c r="S903">
        <v>6</v>
      </c>
    </row>
    <row r="904" spans="1:19" x14ac:dyDescent="0.3">
      <c r="A904">
        <v>903</v>
      </c>
      <c r="B904" t="s">
        <v>37</v>
      </c>
      <c r="C904" t="s">
        <v>20</v>
      </c>
      <c r="D904" t="s">
        <v>40</v>
      </c>
      <c r="E904" t="s">
        <v>15</v>
      </c>
      <c r="F904" t="s">
        <v>30</v>
      </c>
      <c r="G904" t="s">
        <v>24</v>
      </c>
      <c r="H904">
        <v>1</v>
      </c>
      <c r="I904" t="s">
        <v>178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28</v>
      </c>
      <c r="S904">
        <v>7</v>
      </c>
    </row>
    <row r="905" spans="1:19" x14ac:dyDescent="0.3">
      <c r="A905">
        <v>904</v>
      </c>
      <c r="B905" t="s">
        <v>31</v>
      </c>
      <c r="C905" t="s">
        <v>27</v>
      </c>
      <c r="D905" t="s">
        <v>32</v>
      </c>
      <c r="E905" t="s">
        <v>29</v>
      </c>
      <c r="F905" t="s">
        <v>30</v>
      </c>
      <c r="G905" t="s">
        <v>17</v>
      </c>
      <c r="H905">
        <v>10</v>
      </c>
      <c r="I905" t="s">
        <v>176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34</v>
      </c>
      <c r="S905">
        <v>3</v>
      </c>
    </row>
    <row r="906" spans="1:19" x14ac:dyDescent="0.3">
      <c r="A906">
        <v>905</v>
      </c>
      <c r="B906" t="s">
        <v>33</v>
      </c>
      <c r="C906" t="s">
        <v>39</v>
      </c>
      <c r="D906" t="s">
        <v>32</v>
      </c>
      <c r="E906" t="s">
        <v>43</v>
      </c>
      <c r="F906" t="s">
        <v>30</v>
      </c>
      <c r="G906" t="s">
        <v>17</v>
      </c>
      <c r="H906">
        <v>9</v>
      </c>
      <c r="I906" t="s">
        <v>177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34</v>
      </c>
      <c r="S906">
        <v>5</v>
      </c>
    </row>
    <row r="907" spans="1:19" x14ac:dyDescent="0.3">
      <c r="A907">
        <v>906</v>
      </c>
      <c r="B907" t="s">
        <v>42</v>
      </c>
      <c r="C907" t="s">
        <v>39</v>
      </c>
      <c r="D907" t="s">
        <v>38</v>
      </c>
      <c r="E907" t="s">
        <v>22</v>
      </c>
      <c r="F907" t="s">
        <v>30</v>
      </c>
      <c r="G907" t="s">
        <v>24</v>
      </c>
      <c r="H907">
        <v>3</v>
      </c>
      <c r="I907" t="s">
        <v>177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21</v>
      </c>
      <c r="S907">
        <v>3</v>
      </c>
    </row>
    <row r="908" spans="1:19" x14ac:dyDescent="0.3">
      <c r="A908">
        <v>907</v>
      </c>
      <c r="B908" t="s">
        <v>33</v>
      </c>
      <c r="C908" t="s">
        <v>39</v>
      </c>
      <c r="D908" t="s">
        <v>32</v>
      </c>
      <c r="E908" t="s">
        <v>41</v>
      </c>
      <c r="F908" t="s">
        <v>25</v>
      </c>
      <c r="G908" t="s">
        <v>24</v>
      </c>
      <c r="H908">
        <v>0</v>
      </c>
      <c r="I908" t="s">
        <v>176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28</v>
      </c>
      <c r="S908">
        <v>9</v>
      </c>
    </row>
    <row r="909" spans="1:19" x14ac:dyDescent="0.3">
      <c r="A909">
        <v>908</v>
      </c>
      <c r="B909" t="s">
        <v>33</v>
      </c>
      <c r="C909" t="s">
        <v>20</v>
      </c>
      <c r="D909" t="s">
        <v>32</v>
      </c>
      <c r="E909" t="s">
        <v>43</v>
      </c>
      <c r="F909" t="s">
        <v>18</v>
      </c>
      <c r="G909" t="s">
        <v>35</v>
      </c>
      <c r="H909">
        <v>2</v>
      </c>
      <c r="I909" t="s">
        <v>177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28</v>
      </c>
      <c r="S909">
        <v>7</v>
      </c>
    </row>
    <row r="910" spans="1:19" x14ac:dyDescent="0.3">
      <c r="A910">
        <v>909</v>
      </c>
      <c r="B910" t="s">
        <v>42</v>
      </c>
      <c r="C910" t="s">
        <v>20</v>
      </c>
      <c r="D910" t="s">
        <v>44</v>
      </c>
      <c r="E910" t="s">
        <v>29</v>
      </c>
      <c r="F910" t="s">
        <v>30</v>
      </c>
      <c r="G910" t="s">
        <v>35</v>
      </c>
      <c r="H910">
        <v>3</v>
      </c>
      <c r="I910" t="s">
        <v>176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28</v>
      </c>
      <c r="S910">
        <v>9</v>
      </c>
    </row>
    <row r="911" spans="1:19" x14ac:dyDescent="0.3">
      <c r="A911">
        <v>910</v>
      </c>
      <c r="B911" t="s">
        <v>33</v>
      </c>
      <c r="C911" t="s">
        <v>27</v>
      </c>
      <c r="D911" t="s">
        <v>44</v>
      </c>
      <c r="E911" t="s">
        <v>22</v>
      </c>
      <c r="F911" t="s">
        <v>18</v>
      </c>
      <c r="G911" t="s">
        <v>24</v>
      </c>
      <c r="H911">
        <v>13</v>
      </c>
      <c r="I911" t="s">
        <v>176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28</v>
      </c>
      <c r="S911">
        <v>7</v>
      </c>
    </row>
    <row r="912" spans="1:19" x14ac:dyDescent="0.3">
      <c r="A912">
        <v>911</v>
      </c>
      <c r="B912" t="s">
        <v>23</v>
      </c>
      <c r="C912" t="s">
        <v>20</v>
      </c>
      <c r="D912" t="s">
        <v>40</v>
      </c>
      <c r="E912" t="s">
        <v>29</v>
      </c>
      <c r="F912" t="s">
        <v>18</v>
      </c>
      <c r="G912" t="s">
        <v>24</v>
      </c>
      <c r="H912">
        <v>10</v>
      </c>
      <c r="I912" t="s">
        <v>176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28</v>
      </c>
      <c r="S912">
        <v>9</v>
      </c>
    </row>
    <row r="913" spans="1:19" x14ac:dyDescent="0.3">
      <c r="A913">
        <v>912</v>
      </c>
      <c r="B913" t="s">
        <v>33</v>
      </c>
      <c r="C913" t="s">
        <v>20</v>
      </c>
      <c r="D913" t="s">
        <v>32</v>
      </c>
      <c r="E913" t="s">
        <v>45</v>
      </c>
      <c r="F913" t="s">
        <v>25</v>
      </c>
      <c r="G913" t="s">
        <v>35</v>
      </c>
      <c r="H913">
        <v>3</v>
      </c>
      <c r="I913" t="s">
        <v>177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21</v>
      </c>
      <c r="S913">
        <v>3</v>
      </c>
    </row>
    <row r="914" spans="1:19" x14ac:dyDescent="0.3">
      <c r="A914">
        <v>913</v>
      </c>
      <c r="B914" t="s">
        <v>31</v>
      </c>
      <c r="C914" t="s">
        <v>39</v>
      </c>
      <c r="D914" t="s">
        <v>40</v>
      </c>
      <c r="E914" t="s">
        <v>15</v>
      </c>
      <c r="F914" t="s">
        <v>25</v>
      </c>
      <c r="G914" t="s">
        <v>35</v>
      </c>
      <c r="H914">
        <v>11</v>
      </c>
      <c r="I914" t="s">
        <v>178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28</v>
      </c>
      <c r="S914">
        <v>7</v>
      </c>
    </row>
    <row r="915" spans="1:19" x14ac:dyDescent="0.3">
      <c r="A915">
        <v>914</v>
      </c>
      <c r="B915" t="s">
        <v>31</v>
      </c>
      <c r="C915" t="s">
        <v>34</v>
      </c>
      <c r="D915" t="s">
        <v>19</v>
      </c>
      <c r="E915" t="s">
        <v>29</v>
      </c>
      <c r="F915" t="s">
        <v>25</v>
      </c>
      <c r="G915" t="s">
        <v>35</v>
      </c>
      <c r="H915">
        <v>2</v>
      </c>
      <c r="I915" t="s">
        <v>177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28</v>
      </c>
      <c r="S915">
        <v>7</v>
      </c>
    </row>
    <row r="916" spans="1:19" x14ac:dyDescent="0.3">
      <c r="A916">
        <v>915</v>
      </c>
      <c r="B916" t="s">
        <v>16</v>
      </c>
      <c r="C916" t="s">
        <v>27</v>
      </c>
      <c r="D916" t="s">
        <v>44</v>
      </c>
      <c r="E916" t="s">
        <v>15</v>
      </c>
      <c r="F916" t="s">
        <v>25</v>
      </c>
      <c r="G916" t="s">
        <v>17</v>
      </c>
      <c r="H916">
        <v>4</v>
      </c>
      <c r="I916" t="s">
        <v>176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28</v>
      </c>
      <c r="S916">
        <v>7</v>
      </c>
    </row>
    <row r="917" spans="1:19" x14ac:dyDescent="0.3">
      <c r="A917">
        <v>916</v>
      </c>
      <c r="B917" t="s">
        <v>37</v>
      </c>
      <c r="C917" t="s">
        <v>34</v>
      </c>
      <c r="D917" t="s">
        <v>40</v>
      </c>
      <c r="E917" t="s">
        <v>22</v>
      </c>
      <c r="F917" t="s">
        <v>18</v>
      </c>
      <c r="G917" t="s">
        <v>35</v>
      </c>
      <c r="H917">
        <v>5</v>
      </c>
      <c r="I917" t="s">
        <v>176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28</v>
      </c>
      <c r="S917">
        <v>6</v>
      </c>
    </row>
    <row r="918" spans="1:19" x14ac:dyDescent="0.3">
      <c r="A918">
        <v>917</v>
      </c>
      <c r="B918" t="s">
        <v>37</v>
      </c>
      <c r="C918" t="s">
        <v>20</v>
      </c>
      <c r="D918" t="s">
        <v>32</v>
      </c>
      <c r="E918" t="s">
        <v>43</v>
      </c>
      <c r="F918" t="s">
        <v>18</v>
      </c>
      <c r="G918" t="s">
        <v>35</v>
      </c>
      <c r="H918">
        <v>10</v>
      </c>
      <c r="I918" t="s">
        <v>177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34</v>
      </c>
      <c r="S918">
        <v>1</v>
      </c>
    </row>
    <row r="919" spans="1:19" x14ac:dyDescent="0.3">
      <c r="A919">
        <v>918</v>
      </c>
      <c r="B919" t="s">
        <v>31</v>
      </c>
      <c r="C919" t="s">
        <v>27</v>
      </c>
      <c r="D919" t="s">
        <v>19</v>
      </c>
      <c r="E919" t="s">
        <v>22</v>
      </c>
      <c r="F919" t="s">
        <v>18</v>
      </c>
      <c r="G919" t="s">
        <v>24</v>
      </c>
      <c r="H919">
        <v>11</v>
      </c>
      <c r="I919" t="s">
        <v>177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28</v>
      </c>
      <c r="S919">
        <v>9</v>
      </c>
    </row>
    <row r="920" spans="1:19" x14ac:dyDescent="0.3">
      <c r="A920">
        <v>919</v>
      </c>
      <c r="B920" t="s">
        <v>16</v>
      </c>
      <c r="C920" t="s">
        <v>20</v>
      </c>
      <c r="D920" t="s">
        <v>44</v>
      </c>
      <c r="E920" t="s">
        <v>36</v>
      </c>
      <c r="F920" t="s">
        <v>30</v>
      </c>
      <c r="G920" t="s">
        <v>35</v>
      </c>
      <c r="H920">
        <v>10</v>
      </c>
      <c r="I920" t="s">
        <v>178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34</v>
      </c>
      <c r="S920">
        <v>3</v>
      </c>
    </row>
    <row r="921" spans="1:19" x14ac:dyDescent="0.3">
      <c r="A921">
        <v>920</v>
      </c>
      <c r="B921" t="s">
        <v>16</v>
      </c>
      <c r="C921" t="s">
        <v>27</v>
      </c>
      <c r="D921" t="s">
        <v>40</v>
      </c>
      <c r="E921" t="s">
        <v>45</v>
      </c>
      <c r="F921" t="s">
        <v>30</v>
      </c>
      <c r="G921" t="s">
        <v>35</v>
      </c>
      <c r="H921">
        <v>6</v>
      </c>
      <c r="I921" t="s">
        <v>178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28</v>
      </c>
      <c r="S921">
        <v>3</v>
      </c>
    </row>
    <row r="922" spans="1:19" x14ac:dyDescent="0.3">
      <c r="A922">
        <v>921</v>
      </c>
      <c r="B922" t="s">
        <v>37</v>
      </c>
      <c r="C922" t="s">
        <v>34</v>
      </c>
      <c r="D922" t="s">
        <v>32</v>
      </c>
      <c r="E922" t="s">
        <v>22</v>
      </c>
      <c r="F922" t="s">
        <v>25</v>
      </c>
      <c r="G922" t="s">
        <v>24</v>
      </c>
      <c r="H922">
        <v>12</v>
      </c>
      <c r="I922" t="s">
        <v>177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28</v>
      </c>
      <c r="S922">
        <v>5</v>
      </c>
    </row>
    <row r="923" spans="1:19" x14ac:dyDescent="0.3">
      <c r="A923">
        <v>922</v>
      </c>
      <c r="B923" t="s">
        <v>16</v>
      </c>
      <c r="C923" t="s">
        <v>27</v>
      </c>
      <c r="D923" t="s">
        <v>38</v>
      </c>
      <c r="E923" t="s">
        <v>43</v>
      </c>
      <c r="F923" t="s">
        <v>18</v>
      </c>
      <c r="G923" t="s">
        <v>24</v>
      </c>
      <c r="H923">
        <v>10</v>
      </c>
      <c r="I923" t="s">
        <v>176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34</v>
      </c>
      <c r="S923">
        <v>4</v>
      </c>
    </row>
    <row r="924" spans="1:19" x14ac:dyDescent="0.3">
      <c r="A924">
        <v>923</v>
      </c>
      <c r="B924" t="s">
        <v>23</v>
      </c>
      <c r="C924" t="s">
        <v>20</v>
      </c>
      <c r="D924" t="s">
        <v>19</v>
      </c>
      <c r="E924" t="s">
        <v>43</v>
      </c>
      <c r="F924" t="s">
        <v>25</v>
      </c>
      <c r="G924" t="s">
        <v>35</v>
      </c>
      <c r="H924">
        <v>11</v>
      </c>
      <c r="I924" t="s">
        <v>178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28</v>
      </c>
      <c r="S924">
        <v>1</v>
      </c>
    </row>
    <row r="925" spans="1:19" x14ac:dyDescent="0.3">
      <c r="A925">
        <v>924</v>
      </c>
      <c r="B925" t="s">
        <v>42</v>
      </c>
      <c r="C925" t="s">
        <v>20</v>
      </c>
      <c r="D925" t="s">
        <v>40</v>
      </c>
      <c r="E925" t="s">
        <v>36</v>
      </c>
      <c r="F925" t="s">
        <v>18</v>
      </c>
      <c r="G925" t="s">
        <v>17</v>
      </c>
      <c r="H925">
        <v>12</v>
      </c>
      <c r="I925" t="s">
        <v>177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28</v>
      </c>
      <c r="S925">
        <v>6</v>
      </c>
    </row>
    <row r="926" spans="1:19" x14ac:dyDescent="0.3">
      <c r="A926">
        <v>925</v>
      </c>
      <c r="B926" t="s">
        <v>23</v>
      </c>
      <c r="C926" t="s">
        <v>34</v>
      </c>
      <c r="D926" t="s">
        <v>40</v>
      </c>
      <c r="E926" t="s">
        <v>45</v>
      </c>
      <c r="F926" t="s">
        <v>18</v>
      </c>
      <c r="G926" t="s">
        <v>24</v>
      </c>
      <c r="H926">
        <v>6</v>
      </c>
      <c r="I926" t="s">
        <v>177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28</v>
      </c>
      <c r="S926">
        <v>8</v>
      </c>
    </row>
    <row r="927" spans="1:19" x14ac:dyDescent="0.3">
      <c r="A927">
        <v>926</v>
      </c>
      <c r="B927" t="s">
        <v>31</v>
      </c>
      <c r="C927" t="s">
        <v>34</v>
      </c>
      <c r="D927" t="s">
        <v>32</v>
      </c>
      <c r="E927" t="s">
        <v>43</v>
      </c>
      <c r="F927" t="s">
        <v>18</v>
      </c>
      <c r="G927" t="s">
        <v>35</v>
      </c>
      <c r="H927">
        <v>14</v>
      </c>
      <c r="I927" t="s">
        <v>177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28</v>
      </c>
      <c r="S927">
        <v>7</v>
      </c>
    </row>
    <row r="928" spans="1:19" x14ac:dyDescent="0.3">
      <c r="A928">
        <v>927</v>
      </c>
      <c r="B928" t="s">
        <v>31</v>
      </c>
      <c r="C928" t="s">
        <v>27</v>
      </c>
      <c r="D928" t="s">
        <v>19</v>
      </c>
      <c r="E928" t="s">
        <v>36</v>
      </c>
      <c r="F928" t="s">
        <v>18</v>
      </c>
      <c r="G928" t="s">
        <v>24</v>
      </c>
      <c r="H928">
        <v>4</v>
      </c>
      <c r="I928" t="s">
        <v>177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28</v>
      </c>
      <c r="S928">
        <v>8</v>
      </c>
    </row>
    <row r="929" spans="1:19" x14ac:dyDescent="0.3">
      <c r="A929">
        <v>928</v>
      </c>
      <c r="B929" t="s">
        <v>42</v>
      </c>
      <c r="C929" t="s">
        <v>39</v>
      </c>
      <c r="D929" t="s">
        <v>19</v>
      </c>
      <c r="E929" t="s">
        <v>41</v>
      </c>
      <c r="F929" t="s">
        <v>18</v>
      </c>
      <c r="G929" t="s">
        <v>35</v>
      </c>
      <c r="H929">
        <v>2</v>
      </c>
      <c r="I929" t="s">
        <v>178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28</v>
      </c>
      <c r="S929">
        <v>4</v>
      </c>
    </row>
    <row r="930" spans="1:19" x14ac:dyDescent="0.3">
      <c r="A930">
        <v>929</v>
      </c>
      <c r="B930" t="s">
        <v>23</v>
      </c>
      <c r="C930" t="s">
        <v>39</v>
      </c>
      <c r="D930" t="s">
        <v>32</v>
      </c>
      <c r="E930" t="s">
        <v>36</v>
      </c>
      <c r="F930" t="s">
        <v>18</v>
      </c>
      <c r="G930" t="s">
        <v>17</v>
      </c>
      <c r="H930">
        <v>2</v>
      </c>
      <c r="I930" t="s">
        <v>176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21</v>
      </c>
      <c r="S930">
        <v>3</v>
      </c>
    </row>
    <row r="931" spans="1:19" x14ac:dyDescent="0.3">
      <c r="A931">
        <v>930</v>
      </c>
      <c r="B931" t="s">
        <v>33</v>
      </c>
      <c r="C931" t="s">
        <v>27</v>
      </c>
      <c r="D931" t="s">
        <v>32</v>
      </c>
      <c r="E931" t="s">
        <v>45</v>
      </c>
      <c r="F931" t="s">
        <v>30</v>
      </c>
      <c r="G931" t="s">
        <v>24</v>
      </c>
      <c r="H931">
        <v>4</v>
      </c>
      <c r="I931" t="s">
        <v>176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28</v>
      </c>
      <c r="S931">
        <v>7</v>
      </c>
    </row>
    <row r="932" spans="1:19" x14ac:dyDescent="0.3">
      <c r="A932">
        <v>931</v>
      </c>
      <c r="B932" t="s">
        <v>33</v>
      </c>
      <c r="C932" t="s">
        <v>27</v>
      </c>
      <c r="D932" t="s">
        <v>26</v>
      </c>
      <c r="E932" t="s">
        <v>22</v>
      </c>
      <c r="F932" t="s">
        <v>25</v>
      </c>
      <c r="G932" t="s">
        <v>17</v>
      </c>
      <c r="H932">
        <v>7</v>
      </c>
      <c r="I932" t="s">
        <v>177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28</v>
      </c>
      <c r="S932">
        <v>7</v>
      </c>
    </row>
    <row r="933" spans="1:19" x14ac:dyDescent="0.3">
      <c r="A933">
        <v>932</v>
      </c>
      <c r="B933" t="s">
        <v>42</v>
      </c>
      <c r="C933" t="s">
        <v>20</v>
      </c>
      <c r="D933" t="s">
        <v>38</v>
      </c>
      <c r="E933" t="s">
        <v>45</v>
      </c>
      <c r="F933" t="s">
        <v>30</v>
      </c>
      <c r="G933" t="s">
        <v>17</v>
      </c>
      <c r="H933">
        <v>7</v>
      </c>
      <c r="I933" t="s">
        <v>177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28</v>
      </c>
      <c r="S933">
        <v>1</v>
      </c>
    </row>
    <row r="934" spans="1:19" x14ac:dyDescent="0.3">
      <c r="A934">
        <v>933</v>
      </c>
      <c r="B934" t="s">
        <v>42</v>
      </c>
      <c r="C934" t="s">
        <v>20</v>
      </c>
      <c r="D934" t="s">
        <v>19</v>
      </c>
      <c r="E934" t="s">
        <v>15</v>
      </c>
      <c r="F934" t="s">
        <v>30</v>
      </c>
      <c r="G934" t="s">
        <v>24</v>
      </c>
      <c r="H934">
        <v>4</v>
      </c>
      <c r="I934" t="s">
        <v>176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28</v>
      </c>
      <c r="S934">
        <v>7</v>
      </c>
    </row>
    <row r="935" spans="1:19" x14ac:dyDescent="0.3">
      <c r="A935">
        <v>934</v>
      </c>
      <c r="B935" t="s">
        <v>33</v>
      </c>
      <c r="C935" t="s">
        <v>27</v>
      </c>
      <c r="D935" t="s">
        <v>38</v>
      </c>
      <c r="E935" t="s">
        <v>22</v>
      </c>
      <c r="F935" t="s">
        <v>18</v>
      </c>
      <c r="G935" t="s">
        <v>17</v>
      </c>
      <c r="H935">
        <v>9</v>
      </c>
      <c r="I935" t="s">
        <v>176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34</v>
      </c>
      <c r="S935">
        <v>1</v>
      </c>
    </row>
    <row r="936" spans="1:19" x14ac:dyDescent="0.3">
      <c r="A936">
        <v>935</v>
      </c>
      <c r="B936" t="s">
        <v>37</v>
      </c>
      <c r="C936" t="s">
        <v>20</v>
      </c>
      <c r="D936" t="s">
        <v>32</v>
      </c>
      <c r="E936" t="s">
        <v>22</v>
      </c>
      <c r="F936" t="s">
        <v>18</v>
      </c>
      <c r="G936" t="s">
        <v>24</v>
      </c>
      <c r="H936">
        <v>2</v>
      </c>
      <c r="I936" t="s">
        <v>178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21</v>
      </c>
      <c r="S936">
        <v>1</v>
      </c>
    </row>
    <row r="937" spans="1:19" x14ac:dyDescent="0.3">
      <c r="A937">
        <v>936</v>
      </c>
      <c r="B937" t="s">
        <v>31</v>
      </c>
      <c r="C937" t="s">
        <v>27</v>
      </c>
      <c r="D937" t="s">
        <v>26</v>
      </c>
      <c r="E937" t="s">
        <v>36</v>
      </c>
      <c r="F937" t="s">
        <v>30</v>
      </c>
      <c r="G937" t="s">
        <v>35</v>
      </c>
      <c r="H937">
        <v>5</v>
      </c>
      <c r="I937" t="s">
        <v>176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28</v>
      </c>
      <c r="S937">
        <v>8</v>
      </c>
    </row>
    <row r="938" spans="1:19" x14ac:dyDescent="0.3">
      <c r="A938">
        <v>937</v>
      </c>
      <c r="B938" t="s">
        <v>33</v>
      </c>
      <c r="C938" t="s">
        <v>20</v>
      </c>
      <c r="D938" t="s">
        <v>40</v>
      </c>
      <c r="E938" t="s">
        <v>45</v>
      </c>
      <c r="F938" t="s">
        <v>18</v>
      </c>
      <c r="G938" t="s">
        <v>24</v>
      </c>
      <c r="H938">
        <v>5</v>
      </c>
      <c r="I938" t="s">
        <v>177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28</v>
      </c>
      <c r="S938">
        <v>9</v>
      </c>
    </row>
    <row r="939" spans="1:19" x14ac:dyDescent="0.3">
      <c r="A939">
        <v>938</v>
      </c>
      <c r="B939" t="s">
        <v>31</v>
      </c>
      <c r="C939" t="s">
        <v>20</v>
      </c>
      <c r="D939" t="s">
        <v>32</v>
      </c>
      <c r="E939" t="s">
        <v>45</v>
      </c>
      <c r="F939" t="s">
        <v>18</v>
      </c>
      <c r="G939" t="s">
        <v>24</v>
      </c>
      <c r="H939">
        <v>9</v>
      </c>
      <c r="I939" t="s">
        <v>177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34</v>
      </c>
      <c r="S939">
        <v>6</v>
      </c>
    </row>
    <row r="940" spans="1:19" x14ac:dyDescent="0.3">
      <c r="A940">
        <v>939</v>
      </c>
      <c r="B940" t="s">
        <v>16</v>
      </c>
      <c r="C940" t="s">
        <v>39</v>
      </c>
      <c r="D940" t="s">
        <v>19</v>
      </c>
      <c r="E940" t="s">
        <v>43</v>
      </c>
      <c r="F940" t="s">
        <v>25</v>
      </c>
      <c r="G940" t="s">
        <v>35</v>
      </c>
      <c r="H940">
        <v>2</v>
      </c>
      <c r="I940" t="s">
        <v>176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28</v>
      </c>
      <c r="S940">
        <v>9</v>
      </c>
    </row>
    <row r="941" spans="1:19" x14ac:dyDescent="0.3">
      <c r="A941">
        <v>940</v>
      </c>
      <c r="B941" t="s">
        <v>16</v>
      </c>
      <c r="C941" t="s">
        <v>27</v>
      </c>
      <c r="D941" t="s">
        <v>26</v>
      </c>
      <c r="E941" t="s">
        <v>43</v>
      </c>
      <c r="F941" t="s">
        <v>18</v>
      </c>
      <c r="G941" t="s">
        <v>35</v>
      </c>
      <c r="H941">
        <v>9</v>
      </c>
      <c r="I941" t="s">
        <v>178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28</v>
      </c>
      <c r="S941">
        <v>9</v>
      </c>
    </row>
    <row r="942" spans="1:19" x14ac:dyDescent="0.3">
      <c r="A942">
        <v>941</v>
      </c>
      <c r="B942" t="s">
        <v>23</v>
      </c>
      <c r="C942" t="s">
        <v>27</v>
      </c>
      <c r="D942" t="s">
        <v>32</v>
      </c>
      <c r="E942" t="s">
        <v>36</v>
      </c>
      <c r="F942" t="s">
        <v>25</v>
      </c>
      <c r="G942" t="s">
        <v>17</v>
      </c>
      <c r="H942">
        <v>11</v>
      </c>
      <c r="I942" t="s">
        <v>176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28</v>
      </c>
      <c r="S942">
        <v>9</v>
      </c>
    </row>
    <row r="943" spans="1:19" x14ac:dyDescent="0.3">
      <c r="A943">
        <v>942</v>
      </c>
      <c r="B943" t="s">
        <v>37</v>
      </c>
      <c r="C943" t="s">
        <v>39</v>
      </c>
      <c r="D943" t="s">
        <v>38</v>
      </c>
      <c r="E943" t="s">
        <v>29</v>
      </c>
      <c r="F943" t="s">
        <v>30</v>
      </c>
      <c r="G943" t="s">
        <v>35</v>
      </c>
      <c r="H943">
        <v>1</v>
      </c>
      <c r="I943" t="s">
        <v>178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21</v>
      </c>
      <c r="S943">
        <v>6</v>
      </c>
    </row>
    <row r="944" spans="1:19" x14ac:dyDescent="0.3">
      <c r="A944">
        <v>943</v>
      </c>
      <c r="B944" t="s">
        <v>23</v>
      </c>
      <c r="C944" t="s">
        <v>20</v>
      </c>
      <c r="D944" t="s">
        <v>19</v>
      </c>
      <c r="E944" t="s">
        <v>45</v>
      </c>
      <c r="F944" t="s">
        <v>18</v>
      </c>
      <c r="G944" t="s">
        <v>35</v>
      </c>
      <c r="H944">
        <v>7</v>
      </c>
      <c r="I944" t="s">
        <v>178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28</v>
      </c>
      <c r="S944">
        <v>7</v>
      </c>
    </row>
    <row r="945" spans="1:19" x14ac:dyDescent="0.3">
      <c r="A945">
        <v>944</v>
      </c>
      <c r="B945" t="s">
        <v>16</v>
      </c>
      <c r="C945" t="s">
        <v>20</v>
      </c>
      <c r="D945" t="s">
        <v>44</v>
      </c>
      <c r="E945" t="s">
        <v>29</v>
      </c>
      <c r="F945" t="s">
        <v>18</v>
      </c>
      <c r="G945" t="s">
        <v>24</v>
      </c>
      <c r="H945">
        <v>8</v>
      </c>
      <c r="I945" t="s">
        <v>177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34</v>
      </c>
      <c r="S945">
        <v>5</v>
      </c>
    </row>
    <row r="946" spans="1:19" x14ac:dyDescent="0.3">
      <c r="A946">
        <v>945</v>
      </c>
      <c r="B946" t="s">
        <v>33</v>
      </c>
      <c r="C946" t="s">
        <v>20</v>
      </c>
      <c r="D946" t="s">
        <v>26</v>
      </c>
      <c r="E946" t="s">
        <v>15</v>
      </c>
      <c r="F946" t="s">
        <v>25</v>
      </c>
      <c r="G946" t="s">
        <v>35</v>
      </c>
      <c r="H946">
        <v>13</v>
      </c>
      <c r="I946" t="s">
        <v>177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28</v>
      </c>
      <c r="S946">
        <v>9</v>
      </c>
    </row>
    <row r="947" spans="1:19" x14ac:dyDescent="0.3">
      <c r="A947">
        <v>946</v>
      </c>
      <c r="B947" t="s">
        <v>33</v>
      </c>
      <c r="C947" t="s">
        <v>34</v>
      </c>
      <c r="D947" t="s">
        <v>38</v>
      </c>
      <c r="E947" t="s">
        <v>22</v>
      </c>
      <c r="F947" t="s">
        <v>25</v>
      </c>
      <c r="G947" t="s">
        <v>24</v>
      </c>
      <c r="H947">
        <v>3</v>
      </c>
      <c r="I947" t="s">
        <v>177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21</v>
      </c>
      <c r="S947">
        <v>4</v>
      </c>
    </row>
    <row r="948" spans="1:19" x14ac:dyDescent="0.3">
      <c r="A948">
        <v>947</v>
      </c>
      <c r="B948" t="s">
        <v>16</v>
      </c>
      <c r="C948" t="s">
        <v>27</v>
      </c>
      <c r="D948" t="s">
        <v>40</v>
      </c>
      <c r="E948" t="s">
        <v>45</v>
      </c>
      <c r="F948" t="s">
        <v>30</v>
      </c>
      <c r="G948" t="s">
        <v>24</v>
      </c>
      <c r="H948">
        <v>6</v>
      </c>
      <c r="I948" t="s">
        <v>177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21</v>
      </c>
      <c r="S948">
        <v>4</v>
      </c>
    </row>
    <row r="949" spans="1:19" x14ac:dyDescent="0.3">
      <c r="A949">
        <v>948</v>
      </c>
      <c r="B949" t="s">
        <v>42</v>
      </c>
      <c r="C949" t="s">
        <v>34</v>
      </c>
      <c r="D949" t="s">
        <v>19</v>
      </c>
      <c r="E949" t="s">
        <v>15</v>
      </c>
      <c r="F949" t="s">
        <v>30</v>
      </c>
      <c r="G949" t="s">
        <v>24</v>
      </c>
      <c r="H949">
        <v>11</v>
      </c>
      <c r="I949" t="s">
        <v>176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28</v>
      </c>
      <c r="S949">
        <v>8</v>
      </c>
    </row>
    <row r="950" spans="1:19" x14ac:dyDescent="0.3">
      <c r="A950">
        <v>949</v>
      </c>
      <c r="B950" t="s">
        <v>33</v>
      </c>
      <c r="C950" t="s">
        <v>20</v>
      </c>
      <c r="D950" t="s">
        <v>32</v>
      </c>
      <c r="E950" t="s">
        <v>22</v>
      </c>
      <c r="F950" t="s">
        <v>18</v>
      </c>
      <c r="G950" t="s">
        <v>24</v>
      </c>
      <c r="H950">
        <v>0</v>
      </c>
      <c r="I950" t="s">
        <v>177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21</v>
      </c>
      <c r="S950">
        <v>3</v>
      </c>
    </row>
    <row r="951" spans="1:19" x14ac:dyDescent="0.3">
      <c r="A951">
        <v>950</v>
      </c>
      <c r="B951" t="s">
        <v>31</v>
      </c>
      <c r="C951" t="s">
        <v>39</v>
      </c>
      <c r="D951" t="s">
        <v>26</v>
      </c>
      <c r="E951" t="s">
        <v>29</v>
      </c>
      <c r="F951" t="s">
        <v>18</v>
      </c>
      <c r="G951" t="s">
        <v>35</v>
      </c>
      <c r="H951">
        <v>8</v>
      </c>
      <c r="I951" t="s">
        <v>177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28</v>
      </c>
      <c r="S951">
        <v>7</v>
      </c>
    </row>
    <row r="952" spans="1:19" x14ac:dyDescent="0.3">
      <c r="A952">
        <v>951</v>
      </c>
      <c r="B952" t="s">
        <v>16</v>
      </c>
      <c r="C952" t="s">
        <v>39</v>
      </c>
      <c r="D952" t="s">
        <v>40</v>
      </c>
      <c r="E952" t="s">
        <v>43</v>
      </c>
      <c r="F952" t="s">
        <v>30</v>
      </c>
      <c r="G952" t="s">
        <v>24</v>
      </c>
      <c r="H952">
        <v>13</v>
      </c>
      <c r="I952" t="s">
        <v>177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34</v>
      </c>
      <c r="S952">
        <v>6</v>
      </c>
    </row>
    <row r="953" spans="1:19" x14ac:dyDescent="0.3">
      <c r="A953">
        <v>952</v>
      </c>
      <c r="B953" t="s">
        <v>33</v>
      </c>
      <c r="C953" t="s">
        <v>34</v>
      </c>
      <c r="D953" t="s">
        <v>26</v>
      </c>
      <c r="E953" t="s">
        <v>45</v>
      </c>
      <c r="F953" t="s">
        <v>25</v>
      </c>
      <c r="G953" t="s">
        <v>17</v>
      </c>
      <c r="H953">
        <v>4</v>
      </c>
      <c r="I953" t="s">
        <v>177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28</v>
      </c>
      <c r="S953">
        <v>8</v>
      </c>
    </row>
    <row r="954" spans="1:19" x14ac:dyDescent="0.3">
      <c r="A954">
        <v>953</v>
      </c>
      <c r="B954" t="s">
        <v>23</v>
      </c>
      <c r="C954" t="s">
        <v>20</v>
      </c>
      <c r="D954" t="s">
        <v>19</v>
      </c>
      <c r="E954" t="s">
        <v>22</v>
      </c>
      <c r="F954" t="s">
        <v>25</v>
      </c>
      <c r="G954" t="s">
        <v>24</v>
      </c>
      <c r="H954">
        <v>6</v>
      </c>
      <c r="I954" t="s">
        <v>177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28</v>
      </c>
      <c r="S954">
        <v>8</v>
      </c>
    </row>
    <row r="955" spans="1:19" x14ac:dyDescent="0.3">
      <c r="A955">
        <v>954</v>
      </c>
      <c r="B955" t="s">
        <v>42</v>
      </c>
      <c r="C955" t="s">
        <v>39</v>
      </c>
      <c r="D955" t="s">
        <v>40</v>
      </c>
      <c r="E955" t="s">
        <v>15</v>
      </c>
      <c r="F955" t="s">
        <v>30</v>
      </c>
      <c r="G955" t="s">
        <v>35</v>
      </c>
      <c r="H955">
        <v>14</v>
      </c>
      <c r="I955" t="s">
        <v>176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28</v>
      </c>
      <c r="S955">
        <v>8</v>
      </c>
    </row>
    <row r="956" spans="1:19" x14ac:dyDescent="0.3">
      <c r="A956">
        <v>955</v>
      </c>
      <c r="B956" t="s">
        <v>16</v>
      </c>
      <c r="C956" t="s">
        <v>27</v>
      </c>
      <c r="D956" t="s">
        <v>44</v>
      </c>
      <c r="E956" t="s">
        <v>45</v>
      </c>
      <c r="F956" t="s">
        <v>18</v>
      </c>
      <c r="G956" t="s">
        <v>35</v>
      </c>
      <c r="H956">
        <v>11</v>
      </c>
      <c r="I956" t="s">
        <v>176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34</v>
      </c>
      <c r="S956">
        <v>3</v>
      </c>
    </row>
    <row r="957" spans="1:19" x14ac:dyDescent="0.3">
      <c r="A957">
        <v>956</v>
      </c>
      <c r="B957" t="s">
        <v>33</v>
      </c>
      <c r="C957" t="s">
        <v>27</v>
      </c>
      <c r="D957" t="s">
        <v>40</v>
      </c>
      <c r="E957" t="s">
        <v>36</v>
      </c>
      <c r="F957" t="s">
        <v>25</v>
      </c>
      <c r="G957" t="s">
        <v>35</v>
      </c>
      <c r="H957">
        <v>3</v>
      </c>
      <c r="I957" t="s">
        <v>176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28</v>
      </c>
      <c r="S957">
        <v>7</v>
      </c>
    </row>
    <row r="958" spans="1:19" x14ac:dyDescent="0.3">
      <c r="A958">
        <v>957</v>
      </c>
      <c r="B958" t="s">
        <v>42</v>
      </c>
      <c r="C958" t="s">
        <v>20</v>
      </c>
      <c r="D958" t="s">
        <v>32</v>
      </c>
      <c r="E958" t="s">
        <v>45</v>
      </c>
      <c r="F958" t="s">
        <v>25</v>
      </c>
      <c r="G958" t="s">
        <v>24</v>
      </c>
      <c r="H958">
        <v>11</v>
      </c>
      <c r="I958" t="s">
        <v>177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28</v>
      </c>
      <c r="S958">
        <v>5</v>
      </c>
    </row>
    <row r="959" spans="1:19" x14ac:dyDescent="0.3">
      <c r="A959">
        <v>958</v>
      </c>
      <c r="B959" t="s">
        <v>33</v>
      </c>
      <c r="C959" t="s">
        <v>34</v>
      </c>
      <c r="D959" t="s">
        <v>19</v>
      </c>
      <c r="E959" t="s">
        <v>36</v>
      </c>
      <c r="F959" t="s">
        <v>25</v>
      </c>
      <c r="G959" t="s">
        <v>17</v>
      </c>
      <c r="H959">
        <v>8</v>
      </c>
      <c r="I959" t="s">
        <v>177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28</v>
      </c>
      <c r="S959">
        <v>1</v>
      </c>
    </row>
    <row r="960" spans="1:19" x14ac:dyDescent="0.3">
      <c r="A960">
        <v>959</v>
      </c>
      <c r="B960" t="s">
        <v>16</v>
      </c>
      <c r="C960" t="s">
        <v>39</v>
      </c>
      <c r="D960" t="s">
        <v>32</v>
      </c>
      <c r="E960" t="s">
        <v>22</v>
      </c>
      <c r="F960" t="s">
        <v>18</v>
      </c>
      <c r="G960" t="s">
        <v>35</v>
      </c>
      <c r="H960">
        <v>12</v>
      </c>
      <c r="I960" t="s">
        <v>178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28</v>
      </c>
      <c r="S960">
        <v>8</v>
      </c>
    </row>
    <row r="961" spans="1:19" x14ac:dyDescent="0.3">
      <c r="A961">
        <v>960</v>
      </c>
      <c r="B961" t="s">
        <v>16</v>
      </c>
      <c r="C961" t="s">
        <v>39</v>
      </c>
      <c r="D961" t="s">
        <v>44</v>
      </c>
      <c r="E961" t="s">
        <v>29</v>
      </c>
      <c r="F961" t="s">
        <v>25</v>
      </c>
      <c r="G961" t="s">
        <v>24</v>
      </c>
      <c r="H961">
        <v>1</v>
      </c>
      <c r="I961" t="s">
        <v>176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28</v>
      </c>
      <c r="S961">
        <v>4</v>
      </c>
    </row>
    <row r="962" spans="1:19" x14ac:dyDescent="0.3">
      <c r="A962">
        <v>961</v>
      </c>
      <c r="B962" t="s">
        <v>37</v>
      </c>
      <c r="C962" t="s">
        <v>34</v>
      </c>
      <c r="D962" t="s">
        <v>32</v>
      </c>
      <c r="E962" t="s">
        <v>15</v>
      </c>
      <c r="F962" t="s">
        <v>30</v>
      </c>
      <c r="G962" t="s">
        <v>35</v>
      </c>
      <c r="H962">
        <v>3</v>
      </c>
      <c r="I962" t="s">
        <v>177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21</v>
      </c>
      <c r="S962">
        <v>6</v>
      </c>
    </row>
    <row r="963" spans="1:19" x14ac:dyDescent="0.3">
      <c r="A963">
        <v>962</v>
      </c>
      <c r="B963" t="s">
        <v>16</v>
      </c>
      <c r="C963" t="s">
        <v>20</v>
      </c>
      <c r="D963" t="s">
        <v>44</v>
      </c>
      <c r="E963" t="s">
        <v>45</v>
      </c>
      <c r="F963" t="s">
        <v>30</v>
      </c>
      <c r="G963" t="s">
        <v>24</v>
      </c>
      <c r="H963">
        <v>13</v>
      </c>
      <c r="I963" t="s">
        <v>177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34</v>
      </c>
      <c r="S963">
        <v>2</v>
      </c>
    </row>
    <row r="964" spans="1:19" x14ac:dyDescent="0.3">
      <c r="A964">
        <v>963</v>
      </c>
      <c r="B964" t="s">
        <v>31</v>
      </c>
      <c r="C964" t="s">
        <v>39</v>
      </c>
      <c r="D964" t="s">
        <v>26</v>
      </c>
      <c r="E964" t="s">
        <v>45</v>
      </c>
      <c r="F964" t="s">
        <v>30</v>
      </c>
      <c r="G964" t="s">
        <v>24</v>
      </c>
      <c r="H964">
        <v>5</v>
      </c>
      <c r="I964" t="s">
        <v>177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28</v>
      </c>
      <c r="S964">
        <v>8</v>
      </c>
    </row>
    <row r="965" spans="1:19" x14ac:dyDescent="0.3">
      <c r="A965">
        <v>964</v>
      </c>
      <c r="B965" t="s">
        <v>42</v>
      </c>
      <c r="C965" t="s">
        <v>39</v>
      </c>
      <c r="D965" t="s">
        <v>38</v>
      </c>
      <c r="E965" t="s">
        <v>36</v>
      </c>
      <c r="F965" t="s">
        <v>25</v>
      </c>
      <c r="G965" t="s">
        <v>17</v>
      </c>
      <c r="H965">
        <v>13</v>
      </c>
      <c r="I965" t="s">
        <v>178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28</v>
      </c>
      <c r="S965">
        <v>9</v>
      </c>
    </row>
    <row r="966" spans="1:19" x14ac:dyDescent="0.3">
      <c r="A966">
        <v>965</v>
      </c>
      <c r="B966" t="s">
        <v>31</v>
      </c>
      <c r="C966" t="s">
        <v>34</v>
      </c>
      <c r="D966" t="s">
        <v>26</v>
      </c>
      <c r="E966" t="s">
        <v>41</v>
      </c>
      <c r="F966" t="s">
        <v>18</v>
      </c>
      <c r="G966" t="s">
        <v>24</v>
      </c>
      <c r="H966">
        <v>1</v>
      </c>
      <c r="I966" t="s">
        <v>177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28</v>
      </c>
      <c r="S966">
        <v>7</v>
      </c>
    </row>
    <row r="967" spans="1:19" x14ac:dyDescent="0.3">
      <c r="A967">
        <v>966</v>
      </c>
      <c r="B967" t="s">
        <v>31</v>
      </c>
      <c r="C967" t="s">
        <v>27</v>
      </c>
      <c r="D967" t="s">
        <v>40</v>
      </c>
      <c r="E967" t="s">
        <v>36</v>
      </c>
      <c r="F967" t="s">
        <v>30</v>
      </c>
      <c r="G967" t="s">
        <v>17</v>
      </c>
      <c r="H967">
        <v>13</v>
      </c>
      <c r="I967" t="s">
        <v>178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34</v>
      </c>
      <c r="S967">
        <v>4</v>
      </c>
    </row>
    <row r="968" spans="1:19" x14ac:dyDescent="0.3">
      <c r="A968">
        <v>967</v>
      </c>
      <c r="B968" t="s">
        <v>42</v>
      </c>
      <c r="C968" t="s">
        <v>39</v>
      </c>
      <c r="D968" t="s">
        <v>32</v>
      </c>
      <c r="E968" t="s">
        <v>36</v>
      </c>
      <c r="F968" t="s">
        <v>30</v>
      </c>
      <c r="G968" t="s">
        <v>17</v>
      </c>
      <c r="H968">
        <v>7</v>
      </c>
      <c r="I968" t="s">
        <v>176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28</v>
      </c>
      <c r="S968">
        <v>8</v>
      </c>
    </row>
    <row r="969" spans="1:19" x14ac:dyDescent="0.3">
      <c r="A969">
        <v>968</v>
      </c>
      <c r="B969" t="s">
        <v>23</v>
      </c>
      <c r="C969" t="s">
        <v>39</v>
      </c>
      <c r="D969" t="s">
        <v>38</v>
      </c>
      <c r="E969" t="s">
        <v>15</v>
      </c>
      <c r="F969" t="s">
        <v>30</v>
      </c>
      <c r="G969" t="s">
        <v>17</v>
      </c>
      <c r="H969">
        <v>5</v>
      </c>
      <c r="I969" t="s">
        <v>178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21</v>
      </c>
      <c r="S969">
        <v>2</v>
      </c>
    </row>
    <row r="970" spans="1:19" x14ac:dyDescent="0.3">
      <c r="A970">
        <v>969</v>
      </c>
      <c r="B970" t="s">
        <v>16</v>
      </c>
      <c r="C970" t="s">
        <v>39</v>
      </c>
      <c r="D970" t="s">
        <v>19</v>
      </c>
      <c r="E970" t="s">
        <v>15</v>
      </c>
      <c r="F970" t="s">
        <v>18</v>
      </c>
      <c r="G970" t="s">
        <v>24</v>
      </c>
      <c r="H970">
        <v>7</v>
      </c>
      <c r="I970" t="s">
        <v>177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21</v>
      </c>
      <c r="S970">
        <v>3</v>
      </c>
    </row>
    <row r="971" spans="1:19" x14ac:dyDescent="0.3">
      <c r="A971">
        <v>970</v>
      </c>
      <c r="B971" t="s">
        <v>37</v>
      </c>
      <c r="C971" t="s">
        <v>39</v>
      </c>
      <c r="D971" t="s">
        <v>40</v>
      </c>
      <c r="E971" t="s">
        <v>15</v>
      </c>
      <c r="F971" t="s">
        <v>30</v>
      </c>
      <c r="G971" t="s">
        <v>17</v>
      </c>
      <c r="H971">
        <v>3</v>
      </c>
      <c r="I971" t="s">
        <v>178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21</v>
      </c>
      <c r="S971">
        <v>5</v>
      </c>
    </row>
    <row r="972" spans="1:19" x14ac:dyDescent="0.3">
      <c r="A972">
        <v>971</v>
      </c>
      <c r="B972" t="s">
        <v>23</v>
      </c>
      <c r="C972" t="s">
        <v>34</v>
      </c>
      <c r="D972" t="s">
        <v>44</v>
      </c>
      <c r="E972" t="s">
        <v>22</v>
      </c>
      <c r="F972" t="s">
        <v>25</v>
      </c>
      <c r="G972" t="s">
        <v>24</v>
      </c>
      <c r="H972">
        <v>0</v>
      </c>
      <c r="I972" t="s">
        <v>178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28</v>
      </c>
      <c r="S972">
        <v>5</v>
      </c>
    </row>
    <row r="973" spans="1:19" x14ac:dyDescent="0.3">
      <c r="A973">
        <v>972</v>
      </c>
      <c r="B973" t="s">
        <v>31</v>
      </c>
      <c r="C973" t="s">
        <v>20</v>
      </c>
      <c r="D973" t="s">
        <v>40</v>
      </c>
      <c r="E973" t="s">
        <v>29</v>
      </c>
      <c r="F973" t="s">
        <v>18</v>
      </c>
      <c r="G973" t="s">
        <v>24</v>
      </c>
      <c r="H973">
        <v>14</v>
      </c>
      <c r="I973" t="s">
        <v>178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34</v>
      </c>
      <c r="S973">
        <v>6</v>
      </c>
    </row>
    <row r="974" spans="1:19" x14ac:dyDescent="0.3">
      <c r="A974">
        <v>973</v>
      </c>
      <c r="B974" t="s">
        <v>37</v>
      </c>
      <c r="C974" t="s">
        <v>39</v>
      </c>
      <c r="D974" t="s">
        <v>26</v>
      </c>
      <c r="E974" t="s">
        <v>45</v>
      </c>
      <c r="F974" t="s">
        <v>30</v>
      </c>
      <c r="G974" t="s">
        <v>17</v>
      </c>
      <c r="H974">
        <v>14</v>
      </c>
      <c r="I974" t="s">
        <v>178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28</v>
      </c>
      <c r="S974">
        <v>8</v>
      </c>
    </row>
    <row r="975" spans="1:19" x14ac:dyDescent="0.3">
      <c r="A975">
        <v>974</v>
      </c>
      <c r="B975" t="s">
        <v>42</v>
      </c>
      <c r="C975" t="s">
        <v>34</v>
      </c>
      <c r="D975" t="s">
        <v>38</v>
      </c>
      <c r="E975" t="s">
        <v>45</v>
      </c>
      <c r="F975" t="s">
        <v>30</v>
      </c>
      <c r="G975" t="s">
        <v>24</v>
      </c>
      <c r="H975">
        <v>7</v>
      </c>
      <c r="I975" t="s">
        <v>177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28</v>
      </c>
      <c r="S975">
        <v>9</v>
      </c>
    </row>
    <row r="976" spans="1:19" x14ac:dyDescent="0.3">
      <c r="A976">
        <v>975</v>
      </c>
      <c r="B976" t="s">
        <v>23</v>
      </c>
      <c r="C976" t="s">
        <v>39</v>
      </c>
      <c r="D976" t="s">
        <v>38</v>
      </c>
      <c r="E976" t="s">
        <v>41</v>
      </c>
      <c r="F976" t="s">
        <v>18</v>
      </c>
      <c r="G976" t="s">
        <v>35</v>
      </c>
      <c r="H976">
        <v>3</v>
      </c>
      <c r="I976" t="s">
        <v>176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28</v>
      </c>
      <c r="S976">
        <v>9</v>
      </c>
    </row>
    <row r="977" spans="1:19" x14ac:dyDescent="0.3">
      <c r="A977">
        <v>976</v>
      </c>
      <c r="B977" t="s">
        <v>42</v>
      </c>
      <c r="C977" t="s">
        <v>39</v>
      </c>
      <c r="D977" t="s">
        <v>26</v>
      </c>
      <c r="E977" t="s">
        <v>43</v>
      </c>
      <c r="F977" t="s">
        <v>18</v>
      </c>
      <c r="G977" t="s">
        <v>17</v>
      </c>
      <c r="H977">
        <v>1</v>
      </c>
      <c r="I977" t="s">
        <v>178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28</v>
      </c>
      <c r="S977">
        <v>7</v>
      </c>
    </row>
    <row r="978" spans="1:19" x14ac:dyDescent="0.3">
      <c r="A978">
        <v>977</v>
      </c>
      <c r="B978" t="s">
        <v>42</v>
      </c>
      <c r="C978" t="s">
        <v>34</v>
      </c>
      <c r="D978" t="s">
        <v>38</v>
      </c>
      <c r="E978" t="s">
        <v>45</v>
      </c>
      <c r="F978" t="s">
        <v>25</v>
      </c>
      <c r="G978" t="s">
        <v>17</v>
      </c>
      <c r="H978">
        <v>7</v>
      </c>
      <c r="I978" t="s">
        <v>177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28</v>
      </c>
      <c r="S978">
        <v>7</v>
      </c>
    </row>
    <row r="979" spans="1:19" x14ac:dyDescent="0.3">
      <c r="A979">
        <v>978</v>
      </c>
      <c r="B979" t="s">
        <v>42</v>
      </c>
      <c r="C979" t="s">
        <v>27</v>
      </c>
      <c r="D979" t="s">
        <v>40</v>
      </c>
      <c r="E979" t="s">
        <v>41</v>
      </c>
      <c r="F979" t="s">
        <v>30</v>
      </c>
      <c r="G979" t="s">
        <v>24</v>
      </c>
      <c r="H979">
        <v>6</v>
      </c>
      <c r="I979" t="s">
        <v>177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28</v>
      </c>
      <c r="S979">
        <v>9</v>
      </c>
    </row>
    <row r="980" spans="1:19" x14ac:dyDescent="0.3">
      <c r="A980">
        <v>979</v>
      </c>
      <c r="B980" t="s">
        <v>42</v>
      </c>
      <c r="C980" t="s">
        <v>27</v>
      </c>
      <c r="D980" t="s">
        <v>32</v>
      </c>
      <c r="E980" t="s">
        <v>15</v>
      </c>
      <c r="F980" t="s">
        <v>25</v>
      </c>
      <c r="G980" t="s">
        <v>17</v>
      </c>
      <c r="H980">
        <v>11</v>
      </c>
      <c r="I980" t="s">
        <v>177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28</v>
      </c>
      <c r="S980">
        <v>2</v>
      </c>
    </row>
    <row r="981" spans="1:19" x14ac:dyDescent="0.3">
      <c r="A981">
        <v>980</v>
      </c>
      <c r="B981" t="s">
        <v>16</v>
      </c>
      <c r="C981" t="s">
        <v>27</v>
      </c>
      <c r="D981" t="s">
        <v>44</v>
      </c>
      <c r="E981" t="s">
        <v>45</v>
      </c>
      <c r="F981" t="s">
        <v>30</v>
      </c>
      <c r="G981" t="s">
        <v>17</v>
      </c>
      <c r="H981">
        <v>5</v>
      </c>
      <c r="I981" t="s">
        <v>177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28</v>
      </c>
      <c r="S981">
        <v>5</v>
      </c>
    </row>
    <row r="982" spans="1:19" x14ac:dyDescent="0.3">
      <c r="A982">
        <v>981</v>
      </c>
      <c r="B982" t="s">
        <v>37</v>
      </c>
      <c r="C982" t="s">
        <v>20</v>
      </c>
      <c r="D982" t="s">
        <v>38</v>
      </c>
      <c r="E982" t="s">
        <v>41</v>
      </c>
      <c r="F982" t="s">
        <v>30</v>
      </c>
      <c r="G982" t="s">
        <v>35</v>
      </c>
      <c r="H982">
        <v>1</v>
      </c>
      <c r="I982" t="s">
        <v>178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28</v>
      </c>
      <c r="S982">
        <v>8</v>
      </c>
    </row>
    <row r="983" spans="1:19" x14ac:dyDescent="0.3">
      <c r="A983">
        <v>982</v>
      </c>
      <c r="B983" t="s">
        <v>33</v>
      </c>
      <c r="C983" t="s">
        <v>34</v>
      </c>
      <c r="D983" t="s">
        <v>40</v>
      </c>
      <c r="E983" t="s">
        <v>41</v>
      </c>
      <c r="F983" t="s">
        <v>25</v>
      </c>
      <c r="G983" t="s">
        <v>17</v>
      </c>
      <c r="H983">
        <v>8</v>
      </c>
      <c r="I983" t="s">
        <v>177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34</v>
      </c>
      <c r="S983">
        <v>5</v>
      </c>
    </row>
    <row r="984" spans="1:19" x14ac:dyDescent="0.3">
      <c r="A984">
        <v>983</v>
      </c>
      <c r="B984" t="s">
        <v>23</v>
      </c>
      <c r="C984" t="s">
        <v>39</v>
      </c>
      <c r="D984" t="s">
        <v>40</v>
      </c>
      <c r="E984" t="s">
        <v>45</v>
      </c>
      <c r="F984" t="s">
        <v>30</v>
      </c>
      <c r="G984" t="s">
        <v>17</v>
      </c>
      <c r="H984">
        <v>11</v>
      </c>
      <c r="I984" t="s">
        <v>176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28</v>
      </c>
      <c r="S984">
        <v>4</v>
      </c>
    </row>
    <row r="985" spans="1:19" x14ac:dyDescent="0.3">
      <c r="A985">
        <v>984</v>
      </c>
      <c r="B985" t="s">
        <v>16</v>
      </c>
      <c r="C985" t="s">
        <v>27</v>
      </c>
      <c r="D985" t="s">
        <v>38</v>
      </c>
      <c r="E985" t="s">
        <v>41</v>
      </c>
      <c r="F985" t="s">
        <v>18</v>
      </c>
      <c r="G985" t="s">
        <v>24</v>
      </c>
      <c r="H985">
        <v>0</v>
      </c>
      <c r="I985" t="s">
        <v>177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28</v>
      </c>
      <c r="S985">
        <v>5</v>
      </c>
    </row>
    <row r="986" spans="1:19" x14ac:dyDescent="0.3">
      <c r="A986">
        <v>985</v>
      </c>
      <c r="B986" t="s">
        <v>31</v>
      </c>
      <c r="C986" t="s">
        <v>20</v>
      </c>
      <c r="D986" t="s">
        <v>19</v>
      </c>
      <c r="E986" t="s">
        <v>36</v>
      </c>
      <c r="F986" t="s">
        <v>30</v>
      </c>
      <c r="G986" t="s">
        <v>17</v>
      </c>
      <c r="H986">
        <v>2</v>
      </c>
      <c r="I986" t="s">
        <v>176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28</v>
      </c>
      <c r="S986">
        <v>5</v>
      </c>
    </row>
    <row r="987" spans="1:19" x14ac:dyDescent="0.3">
      <c r="A987">
        <v>986</v>
      </c>
      <c r="B987" t="s">
        <v>31</v>
      </c>
      <c r="C987" t="s">
        <v>20</v>
      </c>
      <c r="D987" t="s">
        <v>26</v>
      </c>
      <c r="E987" t="s">
        <v>43</v>
      </c>
      <c r="F987" t="s">
        <v>18</v>
      </c>
      <c r="G987" t="s">
        <v>24</v>
      </c>
      <c r="H987">
        <v>7</v>
      </c>
      <c r="I987" t="s">
        <v>178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28</v>
      </c>
      <c r="S987">
        <v>7</v>
      </c>
    </row>
    <row r="988" spans="1:19" x14ac:dyDescent="0.3">
      <c r="A988">
        <v>987</v>
      </c>
      <c r="B988" t="s">
        <v>31</v>
      </c>
      <c r="C988" t="s">
        <v>27</v>
      </c>
      <c r="D988" t="s">
        <v>38</v>
      </c>
      <c r="E988" t="s">
        <v>15</v>
      </c>
      <c r="F988" t="s">
        <v>25</v>
      </c>
      <c r="G988" t="s">
        <v>17</v>
      </c>
      <c r="H988">
        <v>9</v>
      </c>
      <c r="I988" t="s">
        <v>178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28</v>
      </c>
      <c r="S988">
        <v>8</v>
      </c>
    </row>
    <row r="989" spans="1:19" x14ac:dyDescent="0.3">
      <c r="A989">
        <v>988</v>
      </c>
      <c r="B989" t="s">
        <v>23</v>
      </c>
      <c r="C989" t="s">
        <v>20</v>
      </c>
      <c r="D989" t="s">
        <v>38</v>
      </c>
      <c r="E989" t="s">
        <v>36</v>
      </c>
      <c r="F989" t="s">
        <v>25</v>
      </c>
      <c r="G989" t="s">
        <v>35</v>
      </c>
      <c r="H989">
        <v>11</v>
      </c>
      <c r="I989" t="s">
        <v>177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34</v>
      </c>
      <c r="S989">
        <v>3</v>
      </c>
    </row>
    <row r="990" spans="1:19" x14ac:dyDescent="0.3">
      <c r="A990">
        <v>989</v>
      </c>
      <c r="B990" t="s">
        <v>33</v>
      </c>
      <c r="C990" t="s">
        <v>39</v>
      </c>
      <c r="D990" t="s">
        <v>26</v>
      </c>
      <c r="E990" t="s">
        <v>45</v>
      </c>
      <c r="F990" t="s">
        <v>18</v>
      </c>
      <c r="G990" t="s">
        <v>17</v>
      </c>
      <c r="H990">
        <v>3</v>
      </c>
      <c r="I990" t="s">
        <v>178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21</v>
      </c>
      <c r="S990">
        <v>4</v>
      </c>
    </row>
    <row r="991" spans="1:19" x14ac:dyDescent="0.3">
      <c r="A991">
        <v>990</v>
      </c>
      <c r="B991" t="s">
        <v>31</v>
      </c>
      <c r="C991" t="s">
        <v>20</v>
      </c>
      <c r="D991" t="s">
        <v>32</v>
      </c>
      <c r="E991" t="s">
        <v>45</v>
      </c>
      <c r="F991" t="s">
        <v>18</v>
      </c>
      <c r="G991" t="s">
        <v>35</v>
      </c>
      <c r="H991">
        <v>11</v>
      </c>
      <c r="I991" t="s">
        <v>177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28</v>
      </c>
      <c r="S991">
        <v>7</v>
      </c>
    </row>
    <row r="992" spans="1:19" x14ac:dyDescent="0.3">
      <c r="A992">
        <v>991</v>
      </c>
      <c r="B992" t="s">
        <v>37</v>
      </c>
      <c r="C992" t="s">
        <v>20</v>
      </c>
      <c r="D992" t="s">
        <v>26</v>
      </c>
      <c r="E992" t="s">
        <v>15</v>
      </c>
      <c r="F992" t="s">
        <v>30</v>
      </c>
      <c r="G992" t="s">
        <v>35</v>
      </c>
      <c r="H992">
        <v>0</v>
      </c>
      <c r="I992" t="s">
        <v>177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21</v>
      </c>
      <c r="S992">
        <v>5</v>
      </c>
    </row>
    <row r="993" spans="1:19" x14ac:dyDescent="0.3">
      <c r="A993">
        <v>992</v>
      </c>
      <c r="B993" t="s">
        <v>16</v>
      </c>
      <c r="C993" t="s">
        <v>34</v>
      </c>
      <c r="D993" t="s">
        <v>40</v>
      </c>
      <c r="E993" t="s">
        <v>29</v>
      </c>
      <c r="F993" t="s">
        <v>30</v>
      </c>
      <c r="G993" t="s">
        <v>24</v>
      </c>
      <c r="H993">
        <v>4</v>
      </c>
      <c r="I993" t="s">
        <v>178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21</v>
      </c>
      <c r="S993">
        <v>4</v>
      </c>
    </row>
    <row r="994" spans="1:19" x14ac:dyDescent="0.3">
      <c r="A994">
        <v>993</v>
      </c>
      <c r="B994" t="s">
        <v>33</v>
      </c>
      <c r="C994" t="s">
        <v>34</v>
      </c>
      <c r="D994" t="s">
        <v>26</v>
      </c>
      <c r="E994" t="s">
        <v>45</v>
      </c>
      <c r="F994" t="s">
        <v>25</v>
      </c>
      <c r="G994" t="s">
        <v>17</v>
      </c>
      <c r="H994">
        <v>0</v>
      </c>
      <c r="I994" t="s">
        <v>178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28</v>
      </c>
      <c r="S994">
        <v>9</v>
      </c>
    </row>
    <row r="995" spans="1:19" x14ac:dyDescent="0.3">
      <c r="A995">
        <v>994</v>
      </c>
      <c r="B995" t="s">
        <v>16</v>
      </c>
      <c r="C995" t="s">
        <v>34</v>
      </c>
      <c r="D995" t="s">
        <v>40</v>
      </c>
      <c r="E995" t="s">
        <v>22</v>
      </c>
      <c r="F995" t="s">
        <v>30</v>
      </c>
      <c r="G995" t="s">
        <v>17</v>
      </c>
      <c r="H995">
        <v>5</v>
      </c>
      <c r="I995" t="s">
        <v>178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21</v>
      </c>
      <c r="S995">
        <v>2</v>
      </c>
    </row>
    <row r="996" spans="1:19" x14ac:dyDescent="0.3">
      <c r="A996">
        <v>995</v>
      </c>
      <c r="B996" t="s">
        <v>16</v>
      </c>
      <c r="C996" t="s">
        <v>20</v>
      </c>
      <c r="D996" t="s">
        <v>26</v>
      </c>
      <c r="E996" t="s">
        <v>29</v>
      </c>
      <c r="F996" t="s">
        <v>25</v>
      </c>
      <c r="G996" t="s">
        <v>24</v>
      </c>
      <c r="H996">
        <v>14</v>
      </c>
      <c r="I996" t="s">
        <v>178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34</v>
      </c>
      <c r="S996">
        <v>6</v>
      </c>
    </row>
    <row r="997" spans="1:19" x14ac:dyDescent="0.3">
      <c r="A997">
        <v>996</v>
      </c>
      <c r="B997" t="s">
        <v>37</v>
      </c>
      <c r="C997" t="s">
        <v>27</v>
      </c>
      <c r="D997" t="s">
        <v>44</v>
      </c>
      <c r="E997" t="s">
        <v>45</v>
      </c>
      <c r="F997" t="s">
        <v>25</v>
      </c>
      <c r="G997" t="s">
        <v>35</v>
      </c>
      <c r="H997">
        <v>4</v>
      </c>
      <c r="I997" t="s">
        <v>177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28</v>
      </c>
      <c r="S997">
        <v>8</v>
      </c>
    </row>
    <row r="998" spans="1:19" x14ac:dyDescent="0.3">
      <c r="A998">
        <v>997</v>
      </c>
      <c r="B998" t="s">
        <v>31</v>
      </c>
      <c r="C998" t="s">
        <v>39</v>
      </c>
      <c r="D998" t="s">
        <v>38</v>
      </c>
      <c r="E998" t="s">
        <v>43</v>
      </c>
      <c r="F998" t="s">
        <v>18</v>
      </c>
      <c r="G998" t="s">
        <v>24</v>
      </c>
      <c r="H998">
        <v>0</v>
      </c>
      <c r="I998" t="s">
        <v>177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28</v>
      </c>
      <c r="S998">
        <v>7</v>
      </c>
    </row>
    <row r="999" spans="1:19" x14ac:dyDescent="0.3">
      <c r="A999">
        <v>998</v>
      </c>
      <c r="B999" t="s">
        <v>33</v>
      </c>
      <c r="C999" t="s">
        <v>39</v>
      </c>
      <c r="D999" t="s">
        <v>26</v>
      </c>
      <c r="E999" t="s">
        <v>15</v>
      </c>
      <c r="F999" t="s">
        <v>25</v>
      </c>
      <c r="G999" t="s">
        <v>24</v>
      </c>
      <c r="H999">
        <v>12</v>
      </c>
      <c r="I999" t="s">
        <v>176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28</v>
      </c>
      <c r="S999">
        <v>9</v>
      </c>
    </row>
    <row r="1000" spans="1:19" x14ac:dyDescent="0.3">
      <c r="A1000">
        <v>999</v>
      </c>
      <c r="B1000" t="s">
        <v>16</v>
      </c>
      <c r="C1000" t="s">
        <v>39</v>
      </c>
      <c r="D1000" t="s">
        <v>40</v>
      </c>
      <c r="E1000" t="s">
        <v>22</v>
      </c>
      <c r="F1000" t="s">
        <v>25</v>
      </c>
      <c r="G1000" t="s">
        <v>24</v>
      </c>
      <c r="H1000">
        <v>8</v>
      </c>
      <c r="I1000" t="s">
        <v>176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28</v>
      </c>
      <c r="S1000">
        <v>1</v>
      </c>
    </row>
    <row r="1001" spans="1:19" x14ac:dyDescent="0.3">
      <c r="A1001">
        <v>1000</v>
      </c>
      <c r="B1001" t="s">
        <v>23</v>
      </c>
      <c r="C1001" t="s">
        <v>27</v>
      </c>
      <c r="D1001" t="s">
        <v>26</v>
      </c>
      <c r="E1001" t="s">
        <v>41</v>
      </c>
      <c r="F1001" t="s">
        <v>30</v>
      </c>
      <c r="G1001" t="s">
        <v>17</v>
      </c>
      <c r="H1001">
        <v>7</v>
      </c>
      <c r="I1001" t="s">
        <v>176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21</v>
      </c>
      <c r="S1001">
        <v>6</v>
      </c>
    </row>
    <row r="1002" spans="1:19" x14ac:dyDescent="0.3">
      <c r="A1002">
        <v>1001</v>
      </c>
      <c r="B1002" t="s">
        <v>42</v>
      </c>
      <c r="C1002" t="s">
        <v>27</v>
      </c>
      <c r="D1002" t="s">
        <v>40</v>
      </c>
      <c r="E1002" t="s">
        <v>22</v>
      </c>
      <c r="F1002" t="s">
        <v>30</v>
      </c>
      <c r="G1002" t="s">
        <v>17</v>
      </c>
      <c r="H1002">
        <v>7</v>
      </c>
      <c r="I1002" t="s">
        <v>178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28</v>
      </c>
      <c r="S1002">
        <v>9</v>
      </c>
    </row>
    <row r="1003" spans="1:19" x14ac:dyDescent="0.3">
      <c r="A1003">
        <v>1002</v>
      </c>
      <c r="B1003" t="s">
        <v>16</v>
      </c>
      <c r="C1003" t="s">
        <v>20</v>
      </c>
      <c r="D1003" t="s">
        <v>26</v>
      </c>
      <c r="E1003" t="s">
        <v>43</v>
      </c>
      <c r="F1003" t="s">
        <v>18</v>
      </c>
      <c r="G1003" t="s">
        <v>24</v>
      </c>
      <c r="H1003">
        <v>14</v>
      </c>
      <c r="I1003" t="s">
        <v>177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34</v>
      </c>
      <c r="S1003">
        <v>3</v>
      </c>
    </row>
    <row r="1004" spans="1:19" x14ac:dyDescent="0.3">
      <c r="A1004">
        <v>1003</v>
      </c>
      <c r="B1004" t="s">
        <v>16</v>
      </c>
      <c r="C1004" t="s">
        <v>34</v>
      </c>
      <c r="D1004" t="s">
        <v>19</v>
      </c>
      <c r="E1004" t="s">
        <v>29</v>
      </c>
      <c r="F1004" t="s">
        <v>25</v>
      </c>
      <c r="G1004" t="s">
        <v>35</v>
      </c>
      <c r="H1004">
        <v>9</v>
      </c>
      <c r="I1004" t="s">
        <v>178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34</v>
      </c>
      <c r="S1004">
        <v>3</v>
      </c>
    </row>
    <row r="1005" spans="1:19" x14ac:dyDescent="0.3">
      <c r="A1005">
        <v>1004</v>
      </c>
      <c r="B1005" t="s">
        <v>31</v>
      </c>
      <c r="C1005" t="s">
        <v>27</v>
      </c>
      <c r="D1005" t="s">
        <v>26</v>
      </c>
      <c r="E1005" t="s">
        <v>43</v>
      </c>
      <c r="F1005" t="s">
        <v>18</v>
      </c>
      <c r="G1005" t="s">
        <v>17</v>
      </c>
      <c r="H1005">
        <v>4</v>
      </c>
      <c r="I1005" t="s">
        <v>177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28</v>
      </c>
      <c r="S1005">
        <v>2</v>
      </c>
    </row>
    <row r="1006" spans="1:19" x14ac:dyDescent="0.3">
      <c r="A1006">
        <v>1005</v>
      </c>
      <c r="B1006" t="s">
        <v>33</v>
      </c>
      <c r="C1006" t="s">
        <v>27</v>
      </c>
      <c r="D1006" t="s">
        <v>38</v>
      </c>
      <c r="E1006" t="s">
        <v>22</v>
      </c>
      <c r="F1006" t="s">
        <v>18</v>
      </c>
      <c r="G1006" t="s">
        <v>17</v>
      </c>
      <c r="H1006">
        <v>0</v>
      </c>
      <c r="I1006" t="s">
        <v>178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21</v>
      </c>
      <c r="S1006">
        <v>6</v>
      </c>
    </row>
    <row r="1007" spans="1:19" x14ac:dyDescent="0.3">
      <c r="A1007">
        <v>1006</v>
      </c>
      <c r="B1007" t="s">
        <v>33</v>
      </c>
      <c r="C1007" t="s">
        <v>39</v>
      </c>
      <c r="D1007" t="s">
        <v>26</v>
      </c>
      <c r="E1007" t="s">
        <v>15</v>
      </c>
      <c r="F1007" t="s">
        <v>18</v>
      </c>
      <c r="G1007" t="s">
        <v>35</v>
      </c>
      <c r="H1007">
        <v>1</v>
      </c>
      <c r="I1007" t="s">
        <v>177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21</v>
      </c>
      <c r="S1007">
        <v>6</v>
      </c>
    </row>
    <row r="1008" spans="1:19" x14ac:dyDescent="0.3">
      <c r="A1008">
        <v>1007</v>
      </c>
      <c r="B1008" t="s">
        <v>16</v>
      </c>
      <c r="C1008" t="s">
        <v>34</v>
      </c>
      <c r="D1008" t="s">
        <v>40</v>
      </c>
      <c r="E1008" t="s">
        <v>15</v>
      </c>
      <c r="F1008" t="s">
        <v>18</v>
      </c>
      <c r="G1008" t="s">
        <v>24</v>
      </c>
      <c r="H1008">
        <v>12</v>
      </c>
      <c r="I1008" t="s">
        <v>176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34</v>
      </c>
      <c r="S1008">
        <v>4</v>
      </c>
    </row>
    <row r="1009" spans="1:19" x14ac:dyDescent="0.3">
      <c r="A1009">
        <v>1008</v>
      </c>
      <c r="B1009" t="s">
        <v>31</v>
      </c>
      <c r="C1009" t="s">
        <v>27</v>
      </c>
      <c r="D1009" t="s">
        <v>38</v>
      </c>
      <c r="E1009" t="s">
        <v>22</v>
      </c>
      <c r="F1009" t="s">
        <v>30</v>
      </c>
      <c r="G1009" t="s">
        <v>35</v>
      </c>
      <c r="H1009">
        <v>5</v>
      </c>
      <c r="I1009" t="s">
        <v>176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21</v>
      </c>
      <c r="S1009">
        <v>4</v>
      </c>
    </row>
    <row r="1010" spans="1:19" x14ac:dyDescent="0.3">
      <c r="A1010">
        <v>1009</v>
      </c>
      <c r="B1010" t="s">
        <v>37</v>
      </c>
      <c r="C1010" t="s">
        <v>27</v>
      </c>
      <c r="D1010" t="s">
        <v>40</v>
      </c>
      <c r="E1010" t="s">
        <v>45</v>
      </c>
      <c r="F1010" t="s">
        <v>25</v>
      </c>
      <c r="G1010" t="s">
        <v>17</v>
      </c>
      <c r="H1010">
        <v>10</v>
      </c>
      <c r="I1010" t="s">
        <v>178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28</v>
      </c>
      <c r="S1010">
        <v>9</v>
      </c>
    </row>
    <row r="1011" spans="1:19" x14ac:dyDescent="0.3">
      <c r="A1011">
        <v>1010</v>
      </c>
      <c r="B1011" t="s">
        <v>37</v>
      </c>
      <c r="C1011" t="s">
        <v>20</v>
      </c>
      <c r="D1011" t="s">
        <v>38</v>
      </c>
      <c r="E1011" t="s">
        <v>45</v>
      </c>
      <c r="F1011" t="s">
        <v>25</v>
      </c>
      <c r="G1011" t="s">
        <v>24</v>
      </c>
      <c r="H1011">
        <v>13</v>
      </c>
      <c r="I1011" t="s">
        <v>176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28</v>
      </c>
      <c r="S1011">
        <v>9</v>
      </c>
    </row>
    <row r="1012" spans="1:19" x14ac:dyDescent="0.3">
      <c r="A1012">
        <v>1011</v>
      </c>
      <c r="B1012" t="s">
        <v>31</v>
      </c>
      <c r="C1012" t="s">
        <v>20</v>
      </c>
      <c r="D1012" t="s">
        <v>40</v>
      </c>
      <c r="E1012" t="s">
        <v>36</v>
      </c>
      <c r="F1012" t="s">
        <v>30</v>
      </c>
      <c r="G1012" t="s">
        <v>17</v>
      </c>
      <c r="H1012">
        <v>6</v>
      </c>
      <c r="I1012" t="s">
        <v>177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28</v>
      </c>
      <c r="S1012">
        <v>8</v>
      </c>
    </row>
    <row r="1013" spans="1:19" x14ac:dyDescent="0.3">
      <c r="A1013">
        <v>1012</v>
      </c>
      <c r="B1013" t="s">
        <v>37</v>
      </c>
      <c r="C1013" t="s">
        <v>34</v>
      </c>
      <c r="D1013" t="s">
        <v>19</v>
      </c>
      <c r="E1013" t="s">
        <v>45</v>
      </c>
      <c r="F1013" t="s">
        <v>18</v>
      </c>
      <c r="G1013" t="s">
        <v>24</v>
      </c>
      <c r="H1013">
        <v>10</v>
      </c>
      <c r="I1013" t="s">
        <v>178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34</v>
      </c>
      <c r="S1013">
        <v>3</v>
      </c>
    </row>
    <row r="1014" spans="1:19" x14ac:dyDescent="0.3">
      <c r="A1014">
        <v>1013</v>
      </c>
      <c r="B1014" t="s">
        <v>33</v>
      </c>
      <c r="C1014" t="s">
        <v>39</v>
      </c>
      <c r="D1014" t="s">
        <v>32</v>
      </c>
      <c r="E1014" t="s">
        <v>45</v>
      </c>
      <c r="F1014" t="s">
        <v>25</v>
      </c>
      <c r="G1014" t="s">
        <v>35</v>
      </c>
      <c r="H1014">
        <v>1</v>
      </c>
      <c r="I1014" t="s">
        <v>176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21</v>
      </c>
      <c r="S1014">
        <v>5</v>
      </c>
    </row>
    <row r="1015" spans="1:19" x14ac:dyDescent="0.3">
      <c r="A1015">
        <v>1014</v>
      </c>
      <c r="B1015" t="s">
        <v>31</v>
      </c>
      <c r="C1015" t="s">
        <v>34</v>
      </c>
      <c r="D1015" t="s">
        <v>19</v>
      </c>
      <c r="E1015" t="s">
        <v>22</v>
      </c>
      <c r="F1015" t="s">
        <v>18</v>
      </c>
      <c r="G1015" t="s">
        <v>17</v>
      </c>
      <c r="H1015">
        <v>8</v>
      </c>
      <c r="I1015" t="s">
        <v>176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28</v>
      </c>
      <c r="S1015">
        <v>8</v>
      </c>
    </row>
    <row r="1016" spans="1:19" x14ac:dyDescent="0.3">
      <c r="A1016">
        <v>1015</v>
      </c>
      <c r="B1016" t="s">
        <v>33</v>
      </c>
      <c r="C1016" t="s">
        <v>34</v>
      </c>
      <c r="D1016" t="s">
        <v>38</v>
      </c>
      <c r="E1016" t="s">
        <v>43</v>
      </c>
      <c r="F1016" t="s">
        <v>18</v>
      </c>
      <c r="G1016" t="s">
        <v>35</v>
      </c>
      <c r="H1016">
        <v>6</v>
      </c>
      <c r="I1016" t="s">
        <v>178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21</v>
      </c>
      <c r="S1016">
        <v>6</v>
      </c>
    </row>
    <row r="1017" spans="1:19" x14ac:dyDescent="0.3">
      <c r="A1017">
        <v>1016</v>
      </c>
      <c r="B1017" t="s">
        <v>42</v>
      </c>
      <c r="C1017" t="s">
        <v>39</v>
      </c>
      <c r="D1017" t="s">
        <v>40</v>
      </c>
      <c r="E1017" t="s">
        <v>29</v>
      </c>
      <c r="F1017" t="s">
        <v>30</v>
      </c>
      <c r="G1017" t="s">
        <v>35</v>
      </c>
      <c r="H1017">
        <v>1</v>
      </c>
      <c r="I1017" t="s">
        <v>176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28</v>
      </c>
      <c r="S1017">
        <v>5</v>
      </c>
    </row>
    <row r="1018" spans="1:19" x14ac:dyDescent="0.3">
      <c r="A1018">
        <v>1017</v>
      </c>
      <c r="B1018" t="s">
        <v>16</v>
      </c>
      <c r="C1018" t="s">
        <v>34</v>
      </c>
      <c r="D1018" t="s">
        <v>32</v>
      </c>
      <c r="E1018" t="s">
        <v>29</v>
      </c>
      <c r="F1018" t="s">
        <v>18</v>
      </c>
      <c r="G1018" t="s">
        <v>24</v>
      </c>
      <c r="H1018">
        <v>0</v>
      </c>
      <c r="I1018" t="s">
        <v>177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21</v>
      </c>
      <c r="S1018">
        <v>5</v>
      </c>
    </row>
    <row r="1019" spans="1:19" x14ac:dyDescent="0.3">
      <c r="A1019">
        <v>1018</v>
      </c>
      <c r="B1019" t="s">
        <v>16</v>
      </c>
      <c r="C1019" t="s">
        <v>20</v>
      </c>
      <c r="D1019" t="s">
        <v>26</v>
      </c>
      <c r="E1019" t="s">
        <v>41</v>
      </c>
      <c r="F1019" t="s">
        <v>18</v>
      </c>
      <c r="G1019" t="s">
        <v>24</v>
      </c>
      <c r="H1019">
        <v>14</v>
      </c>
      <c r="I1019" t="s">
        <v>178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34</v>
      </c>
      <c r="S1019">
        <v>3</v>
      </c>
    </row>
    <row r="1020" spans="1:19" x14ac:dyDescent="0.3">
      <c r="A1020">
        <v>1019</v>
      </c>
      <c r="B1020" t="s">
        <v>42</v>
      </c>
      <c r="C1020" t="s">
        <v>27</v>
      </c>
      <c r="D1020" t="s">
        <v>19</v>
      </c>
      <c r="E1020" t="s">
        <v>22</v>
      </c>
      <c r="F1020" t="s">
        <v>30</v>
      </c>
      <c r="G1020" t="s">
        <v>17</v>
      </c>
      <c r="H1020">
        <v>6</v>
      </c>
      <c r="I1020" t="s">
        <v>178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21</v>
      </c>
      <c r="S1020">
        <v>2</v>
      </c>
    </row>
    <row r="1021" spans="1:19" x14ac:dyDescent="0.3">
      <c r="A1021">
        <v>1020</v>
      </c>
      <c r="B1021" t="s">
        <v>23</v>
      </c>
      <c r="C1021" t="s">
        <v>27</v>
      </c>
      <c r="D1021" t="s">
        <v>19</v>
      </c>
      <c r="E1021" t="s">
        <v>43</v>
      </c>
      <c r="F1021" t="s">
        <v>25</v>
      </c>
      <c r="G1021" t="s">
        <v>17</v>
      </c>
      <c r="H1021">
        <v>5</v>
      </c>
      <c r="I1021" t="s">
        <v>176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21</v>
      </c>
      <c r="S1021">
        <v>6</v>
      </c>
    </row>
    <row r="1022" spans="1:19" x14ac:dyDescent="0.3">
      <c r="A1022">
        <v>1021</v>
      </c>
      <c r="B1022" t="s">
        <v>42</v>
      </c>
      <c r="C1022" t="s">
        <v>39</v>
      </c>
      <c r="D1022" t="s">
        <v>40</v>
      </c>
      <c r="E1022" t="s">
        <v>45</v>
      </c>
      <c r="F1022" t="s">
        <v>18</v>
      </c>
      <c r="G1022" t="s">
        <v>24</v>
      </c>
      <c r="H1022">
        <v>7</v>
      </c>
      <c r="I1022" t="s">
        <v>178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28</v>
      </c>
      <c r="S1022">
        <v>4</v>
      </c>
    </row>
    <row r="1023" spans="1:19" x14ac:dyDescent="0.3">
      <c r="A1023">
        <v>1022</v>
      </c>
      <c r="B1023" t="s">
        <v>33</v>
      </c>
      <c r="C1023" t="s">
        <v>34</v>
      </c>
      <c r="D1023" t="s">
        <v>38</v>
      </c>
      <c r="E1023" t="s">
        <v>29</v>
      </c>
      <c r="F1023" t="s">
        <v>18</v>
      </c>
      <c r="G1023" t="s">
        <v>35</v>
      </c>
      <c r="H1023">
        <v>11</v>
      </c>
      <c r="I1023" t="s">
        <v>176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28</v>
      </c>
      <c r="S1023">
        <v>7</v>
      </c>
    </row>
    <row r="1024" spans="1:19" x14ac:dyDescent="0.3">
      <c r="A1024">
        <v>1023</v>
      </c>
      <c r="B1024" t="s">
        <v>37</v>
      </c>
      <c r="C1024" t="s">
        <v>20</v>
      </c>
      <c r="D1024" t="s">
        <v>19</v>
      </c>
      <c r="E1024" t="s">
        <v>45</v>
      </c>
      <c r="F1024" t="s">
        <v>18</v>
      </c>
      <c r="G1024" t="s">
        <v>35</v>
      </c>
      <c r="H1024">
        <v>12</v>
      </c>
      <c r="I1024" t="s">
        <v>176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28</v>
      </c>
      <c r="S1024">
        <v>4</v>
      </c>
    </row>
    <row r="1025" spans="1:19" x14ac:dyDescent="0.3">
      <c r="A1025">
        <v>1024</v>
      </c>
      <c r="B1025" t="s">
        <v>31</v>
      </c>
      <c r="C1025" t="s">
        <v>34</v>
      </c>
      <c r="D1025" t="s">
        <v>32</v>
      </c>
      <c r="E1025" t="s">
        <v>41</v>
      </c>
      <c r="F1025" t="s">
        <v>25</v>
      </c>
      <c r="G1025" t="s">
        <v>35</v>
      </c>
      <c r="H1025">
        <v>1</v>
      </c>
      <c r="I1025" t="s">
        <v>177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21</v>
      </c>
      <c r="S1025">
        <v>6</v>
      </c>
    </row>
    <row r="1026" spans="1:19" x14ac:dyDescent="0.3">
      <c r="A1026">
        <v>1025</v>
      </c>
      <c r="B1026" t="s">
        <v>37</v>
      </c>
      <c r="C1026" t="s">
        <v>39</v>
      </c>
      <c r="D1026" t="s">
        <v>38</v>
      </c>
      <c r="E1026" t="s">
        <v>15</v>
      </c>
      <c r="F1026" t="s">
        <v>18</v>
      </c>
      <c r="G1026" t="s">
        <v>17</v>
      </c>
      <c r="H1026">
        <v>7</v>
      </c>
      <c r="I1026" t="s">
        <v>177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28</v>
      </c>
      <c r="S1026">
        <v>9</v>
      </c>
    </row>
    <row r="1027" spans="1:19" x14ac:dyDescent="0.3">
      <c r="A1027">
        <v>1026</v>
      </c>
      <c r="B1027" t="s">
        <v>23</v>
      </c>
      <c r="C1027" t="s">
        <v>27</v>
      </c>
      <c r="D1027" t="s">
        <v>26</v>
      </c>
      <c r="E1027" t="s">
        <v>43</v>
      </c>
      <c r="F1027" t="s">
        <v>30</v>
      </c>
      <c r="G1027" t="s">
        <v>24</v>
      </c>
      <c r="H1027">
        <v>5</v>
      </c>
      <c r="I1027" t="s">
        <v>177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28</v>
      </c>
      <c r="S1027">
        <v>8</v>
      </c>
    </row>
    <row r="1028" spans="1:19" x14ac:dyDescent="0.3">
      <c r="A1028">
        <v>1027</v>
      </c>
      <c r="B1028" t="s">
        <v>23</v>
      </c>
      <c r="C1028" t="s">
        <v>27</v>
      </c>
      <c r="D1028" t="s">
        <v>26</v>
      </c>
      <c r="E1028" t="s">
        <v>29</v>
      </c>
      <c r="F1028" t="s">
        <v>18</v>
      </c>
      <c r="G1028" t="s">
        <v>35</v>
      </c>
      <c r="H1028">
        <v>10</v>
      </c>
      <c r="I1028" t="s">
        <v>176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34</v>
      </c>
      <c r="S1028">
        <v>1</v>
      </c>
    </row>
    <row r="1029" spans="1:19" x14ac:dyDescent="0.3">
      <c r="A1029">
        <v>1028</v>
      </c>
      <c r="B1029" t="s">
        <v>23</v>
      </c>
      <c r="C1029" t="s">
        <v>27</v>
      </c>
      <c r="D1029" t="s">
        <v>40</v>
      </c>
      <c r="E1029" t="s">
        <v>45</v>
      </c>
      <c r="F1029" t="s">
        <v>25</v>
      </c>
      <c r="G1029" t="s">
        <v>35</v>
      </c>
      <c r="H1029">
        <v>8</v>
      </c>
      <c r="I1029" t="s">
        <v>178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28</v>
      </c>
      <c r="S1029">
        <v>7</v>
      </c>
    </row>
    <row r="1030" spans="1:19" x14ac:dyDescent="0.3">
      <c r="A1030">
        <v>1029</v>
      </c>
      <c r="B1030" t="s">
        <v>16</v>
      </c>
      <c r="C1030" t="s">
        <v>20</v>
      </c>
      <c r="D1030" t="s">
        <v>26</v>
      </c>
      <c r="E1030" t="s">
        <v>29</v>
      </c>
      <c r="F1030" t="s">
        <v>30</v>
      </c>
      <c r="G1030" t="s">
        <v>24</v>
      </c>
      <c r="H1030">
        <v>12</v>
      </c>
      <c r="I1030" t="s">
        <v>176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28</v>
      </c>
      <c r="S1030">
        <v>1</v>
      </c>
    </row>
    <row r="1031" spans="1:19" x14ac:dyDescent="0.3">
      <c r="A1031">
        <v>1030</v>
      </c>
      <c r="B1031" t="s">
        <v>37</v>
      </c>
      <c r="C1031" t="s">
        <v>20</v>
      </c>
      <c r="D1031" t="s">
        <v>32</v>
      </c>
      <c r="E1031" t="s">
        <v>22</v>
      </c>
      <c r="F1031" t="s">
        <v>18</v>
      </c>
      <c r="G1031" t="s">
        <v>24</v>
      </c>
      <c r="H1031">
        <v>6</v>
      </c>
      <c r="I1031" t="s">
        <v>178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21</v>
      </c>
      <c r="S1031">
        <v>1</v>
      </c>
    </row>
    <row r="1032" spans="1:19" x14ac:dyDescent="0.3">
      <c r="A1032">
        <v>1031</v>
      </c>
      <c r="B1032" t="s">
        <v>16</v>
      </c>
      <c r="C1032" t="s">
        <v>39</v>
      </c>
      <c r="D1032" t="s">
        <v>26</v>
      </c>
      <c r="E1032" t="s">
        <v>29</v>
      </c>
      <c r="F1032" t="s">
        <v>30</v>
      </c>
      <c r="G1032" t="s">
        <v>17</v>
      </c>
      <c r="H1032">
        <v>8</v>
      </c>
      <c r="I1032" t="s">
        <v>176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34</v>
      </c>
      <c r="S1032">
        <v>6</v>
      </c>
    </row>
    <row r="1033" spans="1:19" x14ac:dyDescent="0.3">
      <c r="A1033">
        <v>1032</v>
      </c>
      <c r="B1033" t="s">
        <v>23</v>
      </c>
      <c r="C1033" t="s">
        <v>34</v>
      </c>
      <c r="D1033" t="s">
        <v>38</v>
      </c>
      <c r="E1033" t="s">
        <v>15</v>
      </c>
      <c r="F1033" t="s">
        <v>25</v>
      </c>
      <c r="G1033" t="s">
        <v>24</v>
      </c>
      <c r="H1033">
        <v>1</v>
      </c>
      <c r="I1033" t="s">
        <v>176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28</v>
      </c>
      <c r="S1033">
        <v>5</v>
      </c>
    </row>
    <row r="1034" spans="1:19" x14ac:dyDescent="0.3">
      <c r="A1034">
        <v>1033</v>
      </c>
      <c r="B1034" t="s">
        <v>16</v>
      </c>
      <c r="C1034" t="s">
        <v>39</v>
      </c>
      <c r="D1034" t="s">
        <v>26</v>
      </c>
      <c r="E1034" t="s">
        <v>22</v>
      </c>
      <c r="F1034" t="s">
        <v>18</v>
      </c>
      <c r="G1034" t="s">
        <v>24</v>
      </c>
      <c r="H1034">
        <v>2</v>
      </c>
      <c r="I1034" t="s">
        <v>176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21</v>
      </c>
      <c r="S1034">
        <v>5</v>
      </c>
    </row>
    <row r="1035" spans="1:19" x14ac:dyDescent="0.3">
      <c r="A1035">
        <v>1034</v>
      </c>
      <c r="B1035" t="s">
        <v>23</v>
      </c>
      <c r="C1035" t="s">
        <v>39</v>
      </c>
      <c r="D1035" t="s">
        <v>19</v>
      </c>
      <c r="E1035" t="s">
        <v>41</v>
      </c>
      <c r="F1035" t="s">
        <v>25</v>
      </c>
      <c r="G1035" t="s">
        <v>24</v>
      </c>
      <c r="H1035">
        <v>8</v>
      </c>
      <c r="I1035" t="s">
        <v>176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28</v>
      </c>
      <c r="S1035">
        <v>9</v>
      </c>
    </row>
    <row r="1036" spans="1:19" x14ac:dyDescent="0.3">
      <c r="A1036">
        <v>1035</v>
      </c>
      <c r="B1036" t="s">
        <v>23</v>
      </c>
      <c r="C1036" t="s">
        <v>20</v>
      </c>
      <c r="D1036" t="s">
        <v>32</v>
      </c>
      <c r="E1036" t="s">
        <v>15</v>
      </c>
      <c r="F1036" t="s">
        <v>25</v>
      </c>
      <c r="G1036" t="s">
        <v>24</v>
      </c>
      <c r="H1036">
        <v>7</v>
      </c>
      <c r="I1036" t="s">
        <v>178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21</v>
      </c>
      <c r="S1036">
        <v>1</v>
      </c>
    </row>
    <row r="1037" spans="1:19" x14ac:dyDescent="0.3">
      <c r="A1037">
        <v>1036</v>
      </c>
      <c r="B1037" t="s">
        <v>33</v>
      </c>
      <c r="C1037" t="s">
        <v>27</v>
      </c>
      <c r="D1037" t="s">
        <v>44</v>
      </c>
      <c r="E1037" t="s">
        <v>45</v>
      </c>
      <c r="F1037" t="s">
        <v>30</v>
      </c>
      <c r="G1037" t="s">
        <v>17</v>
      </c>
      <c r="H1037">
        <v>8</v>
      </c>
      <c r="I1037" t="s">
        <v>176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34</v>
      </c>
      <c r="S1037">
        <v>4</v>
      </c>
    </row>
    <row r="1038" spans="1:19" x14ac:dyDescent="0.3">
      <c r="A1038">
        <v>1037</v>
      </c>
      <c r="B1038" t="s">
        <v>42</v>
      </c>
      <c r="C1038" t="s">
        <v>39</v>
      </c>
      <c r="D1038" t="s">
        <v>26</v>
      </c>
      <c r="E1038" t="s">
        <v>41</v>
      </c>
      <c r="F1038" t="s">
        <v>25</v>
      </c>
      <c r="G1038" t="s">
        <v>35</v>
      </c>
      <c r="H1038">
        <v>5</v>
      </c>
      <c r="I1038" t="s">
        <v>178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21</v>
      </c>
      <c r="S1038">
        <v>5</v>
      </c>
    </row>
    <row r="1039" spans="1:19" x14ac:dyDescent="0.3">
      <c r="A1039">
        <v>1038</v>
      </c>
      <c r="B1039" t="s">
        <v>23</v>
      </c>
      <c r="C1039" t="s">
        <v>34</v>
      </c>
      <c r="D1039" t="s">
        <v>26</v>
      </c>
      <c r="E1039" t="s">
        <v>15</v>
      </c>
      <c r="F1039" t="s">
        <v>18</v>
      </c>
      <c r="G1039" t="s">
        <v>35</v>
      </c>
      <c r="H1039">
        <v>9</v>
      </c>
      <c r="I1039" t="s">
        <v>176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34</v>
      </c>
      <c r="S1039">
        <v>5</v>
      </c>
    </row>
    <row r="1040" spans="1:19" x14ac:dyDescent="0.3">
      <c r="A1040">
        <v>1039</v>
      </c>
      <c r="B1040" t="s">
        <v>31</v>
      </c>
      <c r="C1040" t="s">
        <v>20</v>
      </c>
      <c r="D1040" t="s">
        <v>19</v>
      </c>
      <c r="E1040" t="s">
        <v>29</v>
      </c>
      <c r="F1040" t="s">
        <v>30</v>
      </c>
      <c r="G1040" t="s">
        <v>35</v>
      </c>
      <c r="H1040">
        <v>4</v>
      </c>
      <c r="I1040" t="s">
        <v>177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28</v>
      </c>
      <c r="S1040">
        <v>9</v>
      </c>
    </row>
    <row r="1041" spans="1:19" x14ac:dyDescent="0.3">
      <c r="A1041">
        <v>1040</v>
      </c>
      <c r="B1041" t="s">
        <v>42</v>
      </c>
      <c r="C1041" t="s">
        <v>27</v>
      </c>
      <c r="D1041" t="s">
        <v>40</v>
      </c>
      <c r="E1041" t="s">
        <v>43</v>
      </c>
      <c r="F1041" t="s">
        <v>30</v>
      </c>
      <c r="G1041" t="s">
        <v>35</v>
      </c>
      <c r="H1041">
        <v>11</v>
      </c>
      <c r="I1041" t="s">
        <v>177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34</v>
      </c>
      <c r="S1041">
        <v>3</v>
      </c>
    </row>
    <row r="1042" spans="1:19" x14ac:dyDescent="0.3">
      <c r="A1042">
        <v>1041</v>
      </c>
      <c r="B1042" t="s">
        <v>42</v>
      </c>
      <c r="C1042" t="s">
        <v>34</v>
      </c>
      <c r="D1042" t="s">
        <v>32</v>
      </c>
      <c r="E1042" t="s">
        <v>22</v>
      </c>
      <c r="F1042" t="s">
        <v>18</v>
      </c>
      <c r="G1042" t="s">
        <v>17</v>
      </c>
      <c r="H1042">
        <v>9</v>
      </c>
      <c r="I1042" t="s">
        <v>177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34</v>
      </c>
      <c r="S1042">
        <v>5</v>
      </c>
    </row>
    <row r="1043" spans="1:19" x14ac:dyDescent="0.3">
      <c r="A1043">
        <v>1042</v>
      </c>
      <c r="B1043" t="s">
        <v>31</v>
      </c>
      <c r="C1043" t="s">
        <v>34</v>
      </c>
      <c r="D1043" t="s">
        <v>38</v>
      </c>
      <c r="E1043" t="s">
        <v>45</v>
      </c>
      <c r="F1043" t="s">
        <v>25</v>
      </c>
      <c r="G1043" t="s">
        <v>24</v>
      </c>
      <c r="H1043">
        <v>11</v>
      </c>
      <c r="I1043" t="s">
        <v>178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34</v>
      </c>
      <c r="S1043">
        <v>5</v>
      </c>
    </row>
    <row r="1044" spans="1:19" x14ac:dyDescent="0.3">
      <c r="A1044">
        <v>1043</v>
      </c>
      <c r="B1044" t="s">
        <v>23</v>
      </c>
      <c r="C1044" t="s">
        <v>39</v>
      </c>
      <c r="D1044" t="s">
        <v>26</v>
      </c>
      <c r="E1044" t="s">
        <v>36</v>
      </c>
      <c r="F1044" t="s">
        <v>25</v>
      </c>
      <c r="G1044" t="s">
        <v>17</v>
      </c>
      <c r="H1044">
        <v>3</v>
      </c>
      <c r="I1044" t="s">
        <v>176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21</v>
      </c>
      <c r="S1044">
        <v>3</v>
      </c>
    </row>
    <row r="1045" spans="1:19" x14ac:dyDescent="0.3">
      <c r="A1045">
        <v>1044</v>
      </c>
      <c r="B1045" t="s">
        <v>37</v>
      </c>
      <c r="C1045" t="s">
        <v>27</v>
      </c>
      <c r="D1045" t="s">
        <v>19</v>
      </c>
      <c r="E1045" t="s">
        <v>43</v>
      </c>
      <c r="F1045" t="s">
        <v>18</v>
      </c>
      <c r="G1045" t="s">
        <v>35</v>
      </c>
      <c r="H1045">
        <v>1</v>
      </c>
      <c r="I1045" t="s">
        <v>176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28</v>
      </c>
      <c r="S1045">
        <v>9</v>
      </c>
    </row>
    <row r="1046" spans="1:19" x14ac:dyDescent="0.3">
      <c r="A1046">
        <v>1045</v>
      </c>
      <c r="B1046" t="s">
        <v>33</v>
      </c>
      <c r="C1046" t="s">
        <v>27</v>
      </c>
      <c r="D1046" t="s">
        <v>38</v>
      </c>
      <c r="E1046" t="s">
        <v>36</v>
      </c>
      <c r="F1046" t="s">
        <v>18</v>
      </c>
      <c r="G1046" t="s">
        <v>35</v>
      </c>
      <c r="H1046">
        <v>4</v>
      </c>
      <c r="I1046" t="s">
        <v>176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21</v>
      </c>
      <c r="S1046">
        <v>3</v>
      </c>
    </row>
    <row r="1047" spans="1:19" x14ac:dyDescent="0.3">
      <c r="A1047">
        <v>1046</v>
      </c>
      <c r="B1047" t="s">
        <v>42</v>
      </c>
      <c r="C1047" t="s">
        <v>27</v>
      </c>
      <c r="D1047" t="s">
        <v>40</v>
      </c>
      <c r="E1047" t="s">
        <v>41</v>
      </c>
      <c r="F1047" t="s">
        <v>30</v>
      </c>
      <c r="G1047" t="s">
        <v>17</v>
      </c>
      <c r="H1047">
        <v>5</v>
      </c>
      <c r="I1047" t="s">
        <v>176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28</v>
      </c>
      <c r="S1047">
        <v>8</v>
      </c>
    </row>
    <row r="1048" spans="1:19" x14ac:dyDescent="0.3">
      <c r="A1048">
        <v>1047</v>
      </c>
      <c r="B1048" t="s">
        <v>37</v>
      </c>
      <c r="C1048" t="s">
        <v>20</v>
      </c>
      <c r="D1048" t="s">
        <v>40</v>
      </c>
      <c r="E1048" t="s">
        <v>22</v>
      </c>
      <c r="F1048" t="s">
        <v>30</v>
      </c>
      <c r="G1048" t="s">
        <v>17</v>
      </c>
      <c r="H1048">
        <v>1</v>
      </c>
      <c r="I1048" t="s">
        <v>176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28</v>
      </c>
      <c r="S1048">
        <v>9</v>
      </c>
    </row>
    <row r="1049" spans="1:19" x14ac:dyDescent="0.3">
      <c r="A1049">
        <v>1048</v>
      </c>
      <c r="B1049" t="s">
        <v>31</v>
      </c>
      <c r="C1049" t="s">
        <v>27</v>
      </c>
      <c r="D1049" t="s">
        <v>44</v>
      </c>
      <c r="E1049" t="s">
        <v>36</v>
      </c>
      <c r="F1049" t="s">
        <v>18</v>
      </c>
      <c r="G1049" t="s">
        <v>35</v>
      </c>
      <c r="H1049">
        <v>3</v>
      </c>
      <c r="I1049" t="s">
        <v>176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28</v>
      </c>
      <c r="S1049">
        <v>8</v>
      </c>
    </row>
    <row r="1050" spans="1:19" x14ac:dyDescent="0.3">
      <c r="A1050">
        <v>1049</v>
      </c>
      <c r="B1050" t="s">
        <v>33</v>
      </c>
      <c r="C1050" t="s">
        <v>34</v>
      </c>
      <c r="D1050" t="s">
        <v>26</v>
      </c>
      <c r="E1050" t="s">
        <v>43</v>
      </c>
      <c r="F1050" t="s">
        <v>18</v>
      </c>
      <c r="G1050" t="s">
        <v>24</v>
      </c>
      <c r="H1050">
        <v>1</v>
      </c>
      <c r="I1050" t="s">
        <v>178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28</v>
      </c>
      <c r="S1050">
        <v>2</v>
      </c>
    </row>
    <row r="1051" spans="1:19" x14ac:dyDescent="0.3">
      <c r="A1051">
        <v>1050</v>
      </c>
      <c r="B1051" t="s">
        <v>33</v>
      </c>
      <c r="C1051" t="s">
        <v>39</v>
      </c>
      <c r="D1051" t="s">
        <v>26</v>
      </c>
      <c r="E1051" t="s">
        <v>45</v>
      </c>
      <c r="F1051" t="s">
        <v>25</v>
      </c>
      <c r="G1051" t="s">
        <v>35</v>
      </c>
      <c r="H1051">
        <v>2</v>
      </c>
      <c r="I1051" t="s">
        <v>177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21</v>
      </c>
      <c r="S1051">
        <v>4</v>
      </c>
    </row>
    <row r="1052" spans="1:19" x14ac:dyDescent="0.3">
      <c r="A1052">
        <v>1051</v>
      </c>
      <c r="B1052" t="s">
        <v>37</v>
      </c>
      <c r="C1052" t="s">
        <v>27</v>
      </c>
      <c r="D1052" t="s">
        <v>40</v>
      </c>
      <c r="E1052" t="s">
        <v>29</v>
      </c>
      <c r="F1052" t="s">
        <v>30</v>
      </c>
      <c r="G1052" t="s">
        <v>17</v>
      </c>
      <c r="H1052">
        <v>7</v>
      </c>
      <c r="I1052" t="s">
        <v>178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21</v>
      </c>
      <c r="S1052">
        <v>2</v>
      </c>
    </row>
    <row r="1053" spans="1:19" x14ac:dyDescent="0.3">
      <c r="A1053">
        <v>1052</v>
      </c>
      <c r="B1053" t="s">
        <v>16</v>
      </c>
      <c r="C1053" t="s">
        <v>20</v>
      </c>
      <c r="D1053" t="s">
        <v>38</v>
      </c>
      <c r="E1053" t="s">
        <v>41</v>
      </c>
      <c r="F1053" t="s">
        <v>25</v>
      </c>
      <c r="G1053" t="s">
        <v>24</v>
      </c>
      <c r="H1053">
        <v>6</v>
      </c>
      <c r="I1053" t="s">
        <v>178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28</v>
      </c>
      <c r="S1053">
        <v>7</v>
      </c>
    </row>
    <row r="1054" spans="1:19" x14ac:dyDescent="0.3">
      <c r="A1054">
        <v>1053</v>
      </c>
      <c r="B1054" t="s">
        <v>42</v>
      </c>
      <c r="C1054" t="s">
        <v>27</v>
      </c>
      <c r="D1054" t="s">
        <v>44</v>
      </c>
      <c r="E1054" t="s">
        <v>41</v>
      </c>
      <c r="F1054" t="s">
        <v>30</v>
      </c>
      <c r="G1054" t="s">
        <v>35</v>
      </c>
      <c r="H1054">
        <v>12</v>
      </c>
      <c r="I1054" t="s">
        <v>177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28</v>
      </c>
      <c r="S1054">
        <v>8</v>
      </c>
    </row>
    <row r="1055" spans="1:19" x14ac:dyDescent="0.3">
      <c r="A1055">
        <v>1054</v>
      </c>
      <c r="B1055" t="s">
        <v>16</v>
      </c>
      <c r="C1055" t="s">
        <v>27</v>
      </c>
      <c r="D1055" t="s">
        <v>32</v>
      </c>
      <c r="E1055" t="s">
        <v>45</v>
      </c>
      <c r="F1055" t="s">
        <v>30</v>
      </c>
      <c r="G1055" t="s">
        <v>24</v>
      </c>
      <c r="H1055">
        <v>14</v>
      </c>
      <c r="I1055" t="s">
        <v>176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28</v>
      </c>
      <c r="S1055">
        <v>4</v>
      </c>
    </row>
    <row r="1056" spans="1:19" x14ac:dyDescent="0.3">
      <c r="A1056">
        <v>1055</v>
      </c>
      <c r="B1056" t="s">
        <v>23</v>
      </c>
      <c r="C1056" t="s">
        <v>20</v>
      </c>
      <c r="D1056" t="s">
        <v>40</v>
      </c>
      <c r="E1056" t="s">
        <v>36</v>
      </c>
      <c r="F1056" t="s">
        <v>30</v>
      </c>
      <c r="G1056" t="s">
        <v>35</v>
      </c>
      <c r="H1056">
        <v>2</v>
      </c>
      <c r="I1056" t="s">
        <v>178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28</v>
      </c>
      <c r="S1056">
        <v>7</v>
      </c>
    </row>
    <row r="1057" spans="1:19" x14ac:dyDescent="0.3">
      <c r="A1057">
        <v>1056</v>
      </c>
      <c r="B1057" t="s">
        <v>16</v>
      </c>
      <c r="C1057" t="s">
        <v>27</v>
      </c>
      <c r="D1057" t="s">
        <v>32</v>
      </c>
      <c r="E1057" t="s">
        <v>29</v>
      </c>
      <c r="F1057" t="s">
        <v>18</v>
      </c>
      <c r="G1057" t="s">
        <v>24</v>
      </c>
      <c r="H1057">
        <v>13</v>
      </c>
      <c r="I1057" t="s">
        <v>177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34</v>
      </c>
      <c r="S1057">
        <v>1</v>
      </c>
    </row>
    <row r="1058" spans="1:19" x14ac:dyDescent="0.3">
      <c r="A1058">
        <v>1057</v>
      </c>
      <c r="B1058" t="s">
        <v>23</v>
      </c>
      <c r="C1058" t="s">
        <v>39</v>
      </c>
      <c r="D1058" t="s">
        <v>19</v>
      </c>
      <c r="E1058" t="s">
        <v>45</v>
      </c>
      <c r="F1058" t="s">
        <v>30</v>
      </c>
      <c r="G1058" t="s">
        <v>17</v>
      </c>
      <c r="H1058">
        <v>14</v>
      </c>
      <c r="I1058" t="s">
        <v>178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28</v>
      </c>
      <c r="S1058">
        <v>4</v>
      </c>
    </row>
    <row r="1059" spans="1:19" x14ac:dyDescent="0.3">
      <c r="A1059">
        <v>1058</v>
      </c>
      <c r="B1059" t="s">
        <v>37</v>
      </c>
      <c r="C1059" t="s">
        <v>27</v>
      </c>
      <c r="D1059" t="s">
        <v>38</v>
      </c>
      <c r="E1059" t="s">
        <v>36</v>
      </c>
      <c r="F1059" t="s">
        <v>18</v>
      </c>
      <c r="G1059" t="s">
        <v>24</v>
      </c>
      <c r="H1059">
        <v>13</v>
      </c>
      <c r="I1059" t="s">
        <v>176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28</v>
      </c>
      <c r="S1059">
        <v>3</v>
      </c>
    </row>
    <row r="1060" spans="1:19" x14ac:dyDescent="0.3">
      <c r="A1060">
        <v>1059</v>
      </c>
      <c r="B1060" t="s">
        <v>37</v>
      </c>
      <c r="C1060" t="s">
        <v>34</v>
      </c>
      <c r="D1060" t="s">
        <v>40</v>
      </c>
      <c r="E1060" t="s">
        <v>45</v>
      </c>
      <c r="F1060" t="s">
        <v>25</v>
      </c>
      <c r="G1060" t="s">
        <v>24</v>
      </c>
      <c r="H1060">
        <v>6</v>
      </c>
      <c r="I1060" t="s">
        <v>176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21</v>
      </c>
      <c r="S1060">
        <v>6</v>
      </c>
    </row>
    <row r="1061" spans="1:19" x14ac:dyDescent="0.3">
      <c r="A1061">
        <v>1060</v>
      </c>
      <c r="B1061" t="s">
        <v>23</v>
      </c>
      <c r="C1061" t="s">
        <v>27</v>
      </c>
      <c r="D1061" t="s">
        <v>32</v>
      </c>
      <c r="E1061" t="s">
        <v>22</v>
      </c>
      <c r="F1061" t="s">
        <v>30</v>
      </c>
      <c r="G1061" t="s">
        <v>24</v>
      </c>
      <c r="H1061">
        <v>3</v>
      </c>
      <c r="I1061" t="s">
        <v>176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28</v>
      </c>
      <c r="S1061">
        <v>8</v>
      </c>
    </row>
    <row r="1062" spans="1:19" x14ac:dyDescent="0.3">
      <c r="A1062">
        <v>1061</v>
      </c>
      <c r="B1062" t="s">
        <v>37</v>
      </c>
      <c r="C1062" t="s">
        <v>34</v>
      </c>
      <c r="D1062" t="s">
        <v>38</v>
      </c>
      <c r="E1062" t="s">
        <v>41</v>
      </c>
      <c r="F1062" t="s">
        <v>18</v>
      </c>
      <c r="G1062" t="s">
        <v>24</v>
      </c>
      <c r="H1062">
        <v>2</v>
      </c>
      <c r="I1062" t="s">
        <v>177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28</v>
      </c>
      <c r="S1062">
        <v>9</v>
      </c>
    </row>
    <row r="1063" spans="1:19" x14ac:dyDescent="0.3">
      <c r="A1063">
        <v>1062</v>
      </c>
      <c r="B1063" t="s">
        <v>37</v>
      </c>
      <c r="C1063" t="s">
        <v>39</v>
      </c>
      <c r="D1063" t="s">
        <v>44</v>
      </c>
      <c r="E1063" t="s">
        <v>36</v>
      </c>
      <c r="F1063" t="s">
        <v>30</v>
      </c>
      <c r="G1063" t="s">
        <v>24</v>
      </c>
      <c r="H1063">
        <v>2</v>
      </c>
      <c r="I1063" t="s">
        <v>178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28</v>
      </c>
      <c r="S1063">
        <v>7</v>
      </c>
    </row>
    <row r="1064" spans="1:19" x14ac:dyDescent="0.3">
      <c r="A1064">
        <v>1063</v>
      </c>
      <c r="B1064" t="s">
        <v>33</v>
      </c>
      <c r="C1064" t="s">
        <v>39</v>
      </c>
      <c r="D1064" t="s">
        <v>26</v>
      </c>
      <c r="E1064" t="s">
        <v>45</v>
      </c>
      <c r="F1064" t="s">
        <v>18</v>
      </c>
      <c r="G1064" t="s">
        <v>24</v>
      </c>
      <c r="H1064">
        <v>8</v>
      </c>
      <c r="I1064" t="s">
        <v>176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34</v>
      </c>
      <c r="S1064">
        <v>4</v>
      </c>
    </row>
    <row r="1065" spans="1:19" x14ac:dyDescent="0.3">
      <c r="A1065">
        <v>1064</v>
      </c>
      <c r="B1065" t="s">
        <v>23</v>
      </c>
      <c r="C1065" t="s">
        <v>39</v>
      </c>
      <c r="D1065" t="s">
        <v>26</v>
      </c>
      <c r="E1065" t="s">
        <v>29</v>
      </c>
      <c r="F1065" t="s">
        <v>18</v>
      </c>
      <c r="G1065" t="s">
        <v>17</v>
      </c>
      <c r="H1065">
        <v>4</v>
      </c>
      <c r="I1065" t="s">
        <v>177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21</v>
      </c>
      <c r="S1065">
        <v>1</v>
      </c>
    </row>
    <row r="1066" spans="1:19" x14ac:dyDescent="0.3">
      <c r="A1066">
        <v>1065</v>
      </c>
      <c r="B1066" t="s">
        <v>16</v>
      </c>
      <c r="C1066" t="s">
        <v>39</v>
      </c>
      <c r="D1066" t="s">
        <v>38</v>
      </c>
      <c r="E1066" t="s">
        <v>43</v>
      </c>
      <c r="F1066" t="s">
        <v>30</v>
      </c>
      <c r="G1066" t="s">
        <v>35</v>
      </c>
      <c r="H1066">
        <v>11</v>
      </c>
      <c r="I1066" t="s">
        <v>176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34</v>
      </c>
      <c r="S1066">
        <v>6</v>
      </c>
    </row>
    <row r="1067" spans="1:19" x14ac:dyDescent="0.3">
      <c r="A1067">
        <v>1066</v>
      </c>
      <c r="B1067" t="s">
        <v>37</v>
      </c>
      <c r="C1067" t="s">
        <v>34</v>
      </c>
      <c r="D1067" t="s">
        <v>26</v>
      </c>
      <c r="E1067" t="s">
        <v>43</v>
      </c>
      <c r="F1067" t="s">
        <v>18</v>
      </c>
      <c r="G1067" t="s">
        <v>35</v>
      </c>
      <c r="H1067">
        <v>6</v>
      </c>
      <c r="I1067" t="s">
        <v>176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21</v>
      </c>
      <c r="S1067">
        <v>6</v>
      </c>
    </row>
    <row r="1068" spans="1:19" x14ac:dyDescent="0.3">
      <c r="A1068">
        <v>1067</v>
      </c>
      <c r="B1068" t="s">
        <v>23</v>
      </c>
      <c r="C1068" t="s">
        <v>20</v>
      </c>
      <c r="D1068" t="s">
        <v>44</v>
      </c>
      <c r="E1068" t="s">
        <v>41</v>
      </c>
      <c r="F1068" t="s">
        <v>18</v>
      </c>
      <c r="G1068" t="s">
        <v>24</v>
      </c>
      <c r="H1068">
        <v>9</v>
      </c>
      <c r="I1068" t="s">
        <v>178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28</v>
      </c>
      <c r="S1068">
        <v>8</v>
      </c>
    </row>
    <row r="1069" spans="1:19" x14ac:dyDescent="0.3">
      <c r="A1069">
        <v>1068</v>
      </c>
      <c r="B1069" t="s">
        <v>33</v>
      </c>
      <c r="C1069" t="s">
        <v>27</v>
      </c>
      <c r="D1069" t="s">
        <v>40</v>
      </c>
      <c r="E1069" t="s">
        <v>15</v>
      </c>
      <c r="F1069" t="s">
        <v>25</v>
      </c>
      <c r="G1069" t="s">
        <v>17</v>
      </c>
      <c r="H1069">
        <v>14</v>
      </c>
      <c r="I1069" t="s">
        <v>177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28</v>
      </c>
      <c r="S1069">
        <v>7</v>
      </c>
    </row>
    <row r="1070" spans="1:19" x14ac:dyDescent="0.3">
      <c r="A1070">
        <v>1069</v>
      </c>
      <c r="B1070" t="s">
        <v>33</v>
      </c>
      <c r="C1070" t="s">
        <v>27</v>
      </c>
      <c r="D1070" t="s">
        <v>44</v>
      </c>
      <c r="E1070" t="s">
        <v>29</v>
      </c>
      <c r="F1070" t="s">
        <v>30</v>
      </c>
      <c r="G1070" t="s">
        <v>24</v>
      </c>
      <c r="H1070">
        <v>1</v>
      </c>
      <c r="I1070" t="s">
        <v>176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28</v>
      </c>
      <c r="S1070">
        <v>3</v>
      </c>
    </row>
    <row r="1071" spans="1:19" x14ac:dyDescent="0.3">
      <c r="A1071">
        <v>1070</v>
      </c>
      <c r="B1071" t="s">
        <v>31</v>
      </c>
      <c r="C1071" t="s">
        <v>39</v>
      </c>
      <c r="D1071" t="s">
        <v>26</v>
      </c>
      <c r="E1071" t="s">
        <v>36</v>
      </c>
      <c r="F1071" t="s">
        <v>18</v>
      </c>
      <c r="G1071" t="s">
        <v>17</v>
      </c>
      <c r="H1071">
        <v>7</v>
      </c>
      <c r="I1071" t="s">
        <v>176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21</v>
      </c>
      <c r="S1071">
        <v>5</v>
      </c>
    </row>
    <row r="1072" spans="1:19" x14ac:dyDescent="0.3">
      <c r="A1072">
        <v>1071</v>
      </c>
      <c r="B1072" t="s">
        <v>16</v>
      </c>
      <c r="C1072" t="s">
        <v>39</v>
      </c>
      <c r="D1072" t="s">
        <v>38</v>
      </c>
      <c r="E1072" t="s">
        <v>15</v>
      </c>
      <c r="F1072" t="s">
        <v>30</v>
      </c>
      <c r="G1072" t="s">
        <v>35</v>
      </c>
      <c r="H1072">
        <v>13</v>
      </c>
      <c r="I1072" t="s">
        <v>177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28</v>
      </c>
      <c r="S1072">
        <v>8</v>
      </c>
    </row>
    <row r="1073" spans="1:19" x14ac:dyDescent="0.3">
      <c r="A1073">
        <v>1072</v>
      </c>
      <c r="B1073" t="s">
        <v>42</v>
      </c>
      <c r="C1073" t="s">
        <v>39</v>
      </c>
      <c r="D1073" t="s">
        <v>26</v>
      </c>
      <c r="E1073" t="s">
        <v>22</v>
      </c>
      <c r="F1073" t="s">
        <v>25</v>
      </c>
      <c r="G1073" t="s">
        <v>17</v>
      </c>
      <c r="H1073">
        <v>14</v>
      </c>
      <c r="I1073" t="s">
        <v>177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34</v>
      </c>
      <c r="S1073">
        <v>3</v>
      </c>
    </row>
    <row r="1074" spans="1:19" x14ac:dyDescent="0.3">
      <c r="A1074">
        <v>1073</v>
      </c>
      <c r="B1074" t="s">
        <v>37</v>
      </c>
      <c r="C1074" t="s">
        <v>34</v>
      </c>
      <c r="D1074" t="s">
        <v>38</v>
      </c>
      <c r="E1074" t="s">
        <v>29</v>
      </c>
      <c r="F1074" t="s">
        <v>30</v>
      </c>
      <c r="G1074" t="s">
        <v>35</v>
      </c>
      <c r="H1074">
        <v>11</v>
      </c>
      <c r="I1074" t="s">
        <v>177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34</v>
      </c>
      <c r="S1074">
        <v>5</v>
      </c>
    </row>
    <row r="1075" spans="1:19" x14ac:dyDescent="0.3">
      <c r="A1075">
        <v>1074</v>
      </c>
      <c r="B1075" t="s">
        <v>31</v>
      </c>
      <c r="C1075" t="s">
        <v>27</v>
      </c>
      <c r="D1075" t="s">
        <v>19</v>
      </c>
      <c r="E1075" t="s">
        <v>15</v>
      </c>
      <c r="F1075" t="s">
        <v>30</v>
      </c>
      <c r="G1075" t="s">
        <v>24</v>
      </c>
      <c r="H1075">
        <v>5</v>
      </c>
      <c r="I1075" t="s">
        <v>177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28</v>
      </c>
      <c r="S1075">
        <v>6</v>
      </c>
    </row>
    <row r="1076" spans="1:19" x14ac:dyDescent="0.3">
      <c r="A1076">
        <v>1075</v>
      </c>
      <c r="B1076" t="s">
        <v>37</v>
      </c>
      <c r="C1076" t="s">
        <v>39</v>
      </c>
      <c r="D1076" t="s">
        <v>32</v>
      </c>
      <c r="E1076" t="s">
        <v>22</v>
      </c>
      <c r="F1076" t="s">
        <v>25</v>
      </c>
      <c r="G1076" t="s">
        <v>24</v>
      </c>
      <c r="H1076">
        <v>3</v>
      </c>
      <c r="I1076" t="s">
        <v>178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28</v>
      </c>
      <c r="S1076">
        <v>8</v>
      </c>
    </row>
    <row r="1077" spans="1:19" x14ac:dyDescent="0.3">
      <c r="A1077">
        <v>1076</v>
      </c>
      <c r="B1077" t="s">
        <v>23</v>
      </c>
      <c r="C1077" t="s">
        <v>34</v>
      </c>
      <c r="D1077" t="s">
        <v>26</v>
      </c>
      <c r="E1077" t="s">
        <v>41</v>
      </c>
      <c r="F1077" t="s">
        <v>25</v>
      </c>
      <c r="G1077" t="s">
        <v>24</v>
      </c>
      <c r="H1077">
        <v>6</v>
      </c>
      <c r="I1077" t="s">
        <v>177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21</v>
      </c>
      <c r="S1077">
        <v>3</v>
      </c>
    </row>
    <row r="1078" spans="1:19" x14ac:dyDescent="0.3">
      <c r="A1078">
        <v>1077</v>
      </c>
      <c r="B1078" t="s">
        <v>31</v>
      </c>
      <c r="C1078" t="s">
        <v>27</v>
      </c>
      <c r="D1078" t="s">
        <v>26</v>
      </c>
      <c r="E1078" t="s">
        <v>36</v>
      </c>
      <c r="F1078" t="s">
        <v>30</v>
      </c>
      <c r="G1078" t="s">
        <v>24</v>
      </c>
      <c r="H1078">
        <v>14</v>
      </c>
      <c r="I1078" t="s">
        <v>178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34</v>
      </c>
      <c r="S1078">
        <v>4</v>
      </c>
    </row>
    <row r="1079" spans="1:19" x14ac:dyDescent="0.3">
      <c r="A1079">
        <v>1078</v>
      </c>
      <c r="B1079" t="s">
        <v>42</v>
      </c>
      <c r="C1079" t="s">
        <v>27</v>
      </c>
      <c r="D1079" t="s">
        <v>19</v>
      </c>
      <c r="E1079" t="s">
        <v>45</v>
      </c>
      <c r="F1079" t="s">
        <v>25</v>
      </c>
      <c r="G1079" t="s">
        <v>24</v>
      </c>
      <c r="H1079">
        <v>14</v>
      </c>
      <c r="I1079" t="s">
        <v>176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34</v>
      </c>
      <c r="S1079">
        <v>1</v>
      </c>
    </row>
    <row r="1080" spans="1:19" x14ac:dyDescent="0.3">
      <c r="A1080">
        <v>1079</v>
      </c>
      <c r="B1080" t="s">
        <v>16</v>
      </c>
      <c r="C1080" t="s">
        <v>34</v>
      </c>
      <c r="D1080" t="s">
        <v>40</v>
      </c>
      <c r="E1080" t="s">
        <v>45</v>
      </c>
      <c r="F1080" t="s">
        <v>25</v>
      </c>
      <c r="G1080" t="s">
        <v>35</v>
      </c>
      <c r="H1080">
        <v>10</v>
      </c>
      <c r="I1080" t="s">
        <v>178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34</v>
      </c>
      <c r="S1080">
        <v>3</v>
      </c>
    </row>
    <row r="1081" spans="1:19" x14ac:dyDescent="0.3">
      <c r="A1081">
        <v>1080</v>
      </c>
      <c r="B1081" t="s">
        <v>31</v>
      </c>
      <c r="C1081" t="s">
        <v>39</v>
      </c>
      <c r="D1081" t="s">
        <v>40</v>
      </c>
      <c r="E1081" t="s">
        <v>45</v>
      </c>
      <c r="F1081" t="s">
        <v>30</v>
      </c>
      <c r="G1081" t="s">
        <v>17</v>
      </c>
      <c r="H1081">
        <v>9</v>
      </c>
      <c r="I1081" t="s">
        <v>176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34</v>
      </c>
      <c r="S1081">
        <v>4</v>
      </c>
    </row>
    <row r="1082" spans="1:19" x14ac:dyDescent="0.3">
      <c r="A1082">
        <v>1081</v>
      </c>
      <c r="B1082" t="s">
        <v>16</v>
      </c>
      <c r="C1082" t="s">
        <v>34</v>
      </c>
      <c r="D1082" t="s">
        <v>26</v>
      </c>
      <c r="E1082" t="s">
        <v>15</v>
      </c>
      <c r="F1082" t="s">
        <v>30</v>
      </c>
      <c r="G1082" t="s">
        <v>35</v>
      </c>
      <c r="H1082">
        <v>7</v>
      </c>
      <c r="I1082" t="s">
        <v>176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28</v>
      </c>
      <c r="S1082">
        <v>5</v>
      </c>
    </row>
    <row r="1083" spans="1:19" x14ac:dyDescent="0.3">
      <c r="A1083">
        <v>1082</v>
      </c>
      <c r="B1083" t="s">
        <v>23</v>
      </c>
      <c r="C1083" t="s">
        <v>34</v>
      </c>
      <c r="D1083" t="s">
        <v>44</v>
      </c>
      <c r="E1083" t="s">
        <v>43</v>
      </c>
      <c r="F1083" t="s">
        <v>25</v>
      </c>
      <c r="G1083" t="s">
        <v>17</v>
      </c>
      <c r="H1083">
        <v>12</v>
      </c>
      <c r="I1083" t="s">
        <v>177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28</v>
      </c>
      <c r="S1083">
        <v>4</v>
      </c>
    </row>
    <row r="1084" spans="1:19" x14ac:dyDescent="0.3">
      <c r="A1084">
        <v>1083</v>
      </c>
      <c r="B1084" t="s">
        <v>31</v>
      </c>
      <c r="C1084" t="s">
        <v>27</v>
      </c>
      <c r="D1084" t="s">
        <v>44</v>
      </c>
      <c r="E1084" t="s">
        <v>36</v>
      </c>
      <c r="F1084" t="s">
        <v>18</v>
      </c>
      <c r="G1084" t="s">
        <v>35</v>
      </c>
      <c r="H1084">
        <v>1</v>
      </c>
      <c r="I1084" t="s">
        <v>177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21</v>
      </c>
      <c r="S1084">
        <v>2</v>
      </c>
    </row>
    <row r="1085" spans="1:19" x14ac:dyDescent="0.3">
      <c r="A1085">
        <v>1084</v>
      </c>
      <c r="B1085" t="s">
        <v>42</v>
      </c>
      <c r="C1085" t="s">
        <v>27</v>
      </c>
      <c r="D1085" t="s">
        <v>40</v>
      </c>
      <c r="E1085" t="s">
        <v>45</v>
      </c>
      <c r="F1085" t="s">
        <v>18</v>
      </c>
      <c r="G1085" t="s">
        <v>17</v>
      </c>
      <c r="H1085">
        <v>12</v>
      </c>
      <c r="I1085" t="s">
        <v>176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28</v>
      </c>
      <c r="S1085">
        <v>1</v>
      </c>
    </row>
    <row r="1086" spans="1:19" x14ac:dyDescent="0.3">
      <c r="A1086">
        <v>1085</v>
      </c>
      <c r="B1086" t="s">
        <v>37</v>
      </c>
      <c r="C1086" t="s">
        <v>20</v>
      </c>
      <c r="D1086" t="s">
        <v>19</v>
      </c>
      <c r="E1086" t="s">
        <v>36</v>
      </c>
      <c r="F1086" t="s">
        <v>30</v>
      </c>
      <c r="G1086" t="s">
        <v>35</v>
      </c>
      <c r="H1086">
        <v>10</v>
      </c>
      <c r="I1086" t="s">
        <v>178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34</v>
      </c>
      <c r="S1086">
        <v>3</v>
      </c>
    </row>
    <row r="1087" spans="1:19" x14ac:dyDescent="0.3">
      <c r="A1087">
        <v>1086</v>
      </c>
      <c r="B1087" t="s">
        <v>16</v>
      </c>
      <c r="C1087" t="s">
        <v>27</v>
      </c>
      <c r="D1087" t="s">
        <v>19</v>
      </c>
      <c r="E1087" t="s">
        <v>29</v>
      </c>
      <c r="F1087" t="s">
        <v>30</v>
      </c>
      <c r="G1087" t="s">
        <v>35</v>
      </c>
      <c r="H1087">
        <v>5</v>
      </c>
      <c r="I1087" t="s">
        <v>177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21</v>
      </c>
      <c r="S1087">
        <v>6</v>
      </c>
    </row>
    <row r="1088" spans="1:19" x14ac:dyDescent="0.3">
      <c r="A1088">
        <v>1087</v>
      </c>
      <c r="B1088" t="s">
        <v>33</v>
      </c>
      <c r="C1088" t="s">
        <v>20</v>
      </c>
      <c r="D1088" t="s">
        <v>38</v>
      </c>
      <c r="E1088" t="s">
        <v>43</v>
      </c>
      <c r="F1088" t="s">
        <v>30</v>
      </c>
      <c r="G1088" t="s">
        <v>17</v>
      </c>
      <c r="H1088">
        <v>4</v>
      </c>
      <c r="I1088" t="s">
        <v>176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28</v>
      </c>
      <c r="S1088">
        <v>8</v>
      </c>
    </row>
    <row r="1089" spans="1:19" x14ac:dyDescent="0.3">
      <c r="A1089">
        <v>1088</v>
      </c>
      <c r="B1089" t="s">
        <v>37</v>
      </c>
      <c r="C1089" t="s">
        <v>27</v>
      </c>
      <c r="D1089" t="s">
        <v>19</v>
      </c>
      <c r="E1089" t="s">
        <v>43</v>
      </c>
      <c r="F1089" t="s">
        <v>25</v>
      </c>
      <c r="G1089" t="s">
        <v>17</v>
      </c>
      <c r="H1089">
        <v>11</v>
      </c>
      <c r="I1089" t="s">
        <v>178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28</v>
      </c>
      <c r="S1089">
        <v>7</v>
      </c>
    </row>
    <row r="1090" spans="1:19" x14ac:dyDescent="0.3">
      <c r="A1090">
        <v>1089</v>
      </c>
      <c r="B1090" t="s">
        <v>37</v>
      </c>
      <c r="C1090" t="s">
        <v>20</v>
      </c>
      <c r="D1090" t="s">
        <v>44</v>
      </c>
      <c r="E1090" t="s">
        <v>43</v>
      </c>
      <c r="F1090" t="s">
        <v>30</v>
      </c>
      <c r="G1090" t="s">
        <v>17</v>
      </c>
      <c r="H1090">
        <v>6</v>
      </c>
      <c r="I1090" t="s">
        <v>178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28</v>
      </c>
      <c r="S1090">
        <v>4</v>
      </c>
    </row>
    <row r="1091" spans="1:19" x14ac:dyDescent="0.3">
      <c r="A1091">
        <v>1090</v>
      </c>
      <c r="B1091" t="s">
        <v>23</v>
      </c>
      <c r="C1091" t="s">
        <v>39</v>
      </c>
      <c r="D1091" t="s">
        <v>26</v>
      </c>
      <c r="E1091" t="s">
        <v>45</v>
      </c>
      <c r="F1091" t="s">
        <v>25</v>
      </c>
      <c r="G1091" t="s">
        <v>17</v>
      </c>
      <c r="H1091">
        <v>2</v>
      </c>
      <c r="I1091" t="s">
        <v>176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21</v>
      </c>
      <c r="S1091">
        <v>5</v>
      </c>
    </row>
    <row r="1092" spans="1:19" x14ac:dyDescent="0.3">
      <c r="A1092">
        <v>1091</v>
      </c>
      <c r="B1092" t="s">
        <v>31</v>
      </c>
      <c r="C1092" t="s">
        <v>27</v>
      </c>
      <c r="D1092" t="s">
        <v>38</v>
      </c>
      <c r="E1092" t="s">
        <v>41</v>
      </c>
      <c r="F1092" t="s">
        <v>18</v>
      </c>
      <c r="G1092" t="s">
        <v>17</v>
      </c>
      <c r="H1092">
        <v>5</v>
      </c>
      <c r="I1092" t="s">
        <v>177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28</v>
      </c>
      <c r="S1092">
        <v>4</v>
      </c>
    </row>
    <row r="1093" spans="1:19" x14ac:dyDescent="0.3">
      <c r="A1093">
        <v>1092</v>
      </c>
      <c r="B1093" t="s">
        <v>23</v>
      </c>
      <c r="C1093" t="s">
        <v>20</v>
      </c>
      <c r="D1093" t="s">
        <v>26</v>
      </c>
      <c r="E1093" t="s">
        <v>43</v>
      </c>
      <c r="F1093" t="s">
        <v>25</v>
      </c>
      <c r="G1093" t="s">
        <v>35</v>
      </c>
      <c r="H1093">
        <v>7</v>
      </c>
      <c r="I1093" t="s">
        <v>178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28</v>
      </c>
      <c r="S1093">
        <v>8</v>
      </c>
    </row>
    <row r="1094" spans="1:19" x14ac:dyDescent="0.3">
      <c r="A1094">
        <v>1093</v>
      </c>
      <c r="B1094" t="s">
        <v>31</v>
      </c>
      <c r="C1094" t="s">
        <v>39</v>
      </c>
      <c r="D1094" t="s">
        <v>38</v>
      </c>
      <c r="E1094" t="s">
        <v>45</v>
      </c>
      <c r="F1094" t="s">
        <v>18</v>
      </c>
      <c r="G1094" t="s">
        <v>24</v>
      </c>
      <c r="H1094">
        <v>12</v>
      </c>
      <c r="I1094" t="s">
        <v>178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34</v>
      </c>
      <c r="S1094">
        <v>2</v>
      </c>
    </row>
    <row r="1095" spans="1:19" x14ac:dyDescent="0.3">
      <c r="A1095">
        <v>1094</v>
      </c>
      <c r="B1095" t="s">
        <v>37</v>
      </c>
      <c r="C1095" t="s">
        <v>20</v>
      </c>
      <c r="D1095" t="s">
        <v>40</v>
      </c>
      <c r="E1095" t="s">
        <v>22</v>
      </c>
      <c r="F1095" t="s">
        <v>25</v>
      </c>
      <c r="G1095" t="s">
        <v>24</v>
      </c>
      <c r="H1095">
        <v>0</v>
      </c>
      <c r="I1095" t="s">
        <v>178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21</v>
      </c>
      <c r="S1095">
        <v>1</v>
      </c>
    </row>
    <row r="1096" spans="1:19" x14ac:dyDescent="0.3">
      <c r="A1096">
        <v>1095</v>
      </c>
      <c r="B1096" t="s">
        <v>23</v>
      </c>
      <c r="C1096" t="s">
        <v>27</v>
      </c>
      <c r="D1096" t="s">
        <v>32</v>
      </c>
      <c r="E1096" t="s">
        <v>36</v>
      </c>
      <c r="F1096" t="s">
        <v>25</v>
      </c>
      <c r="G1096" t="s">
        <v>17</v>
      </c>
      <c r="H1096">
        <v>10</v>
      </c>
      <c r="I1096" t="s">
        <v>178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28</v>
      </c>
      <c r="S1096">
        <v>6</v>
      </c>
    </row>
    <row r="1097" spans="1:19" x14ac:dyDescent="0.3">
      <c r="A1097">
        <v>1096</v>
      </c>
      <c r="B1097" t="s">
        <v>16</v>
      </c>
      <c r="C1097" t="s">
        <v>39</v>
      </c>
      <c r="D1097" t="s">
        <v>38</v>
      </c>
      <c r="E1097" t="s">
        <v>36</v>
      </c>
      <c r="F1097" t="s">
        <v>30</v>
      </c>
      <c r="G1097" t="s">
        <v>24</v>
      </c>
      <c r="H1097">
        <v>4</v>
      </c>
      <c r="I1097" t="s">
        <v>177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21</v>
      </c>
      <c r="S1097">
        <v>1</v>
      </c>
    </row>
    <row r="1098" spans="1:19" x14ac:dyDescent="0.3">
      <c r="A1098">
        <v>1097</v>
      </c>
      <c r="B1098" t="s">
        <v>16</v>
      </c>
      <c r="C1098" t="s">
        <v>27</v>
      </c>
      <c r="D1098" t="s">
        <v>19</v>
      </c>
      <c r="E1098" t="s">
        <v>43</v>
      </c>
      <c r="F1098" t="s">
        <v>30</v>
      </c>
      <c r="G1098" t="s">
        <v>17</v>
      </c>
      <c r="H1098">
        <v>9</v>
      </c>
      <c r="I1098" t="s">
        <v>176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28</v>
      </c>
      <c r="S1098">
        <v>6</v>
      </c>
    </row>
    <row r="1099" spans="1:19" x14ac:dyDescent="0.3">
      <c r="A1099">
        <v>1098</v>
      </c>
      <c r="B1099" t="s">
        <v>42</v>
      </c>
      <c r="C1099" t="s">
        <v>20</v>
      </c>
      <c r="D1099" t="s">
        <v>40</v>
      </c>
      <c r="E1099" t="s">
        <v>41</v>
      </c>
      <c r="F1099" t="s">
        <v>18</v>
      </c>
      <c r="G1099" t="s">
        <v>35</v>
      </c>
      <c r="H1099">
        <v>7</v>
      </c>
      <c r="I1099" t="s">
        <v>176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28</v>
      </c>
      <c r="S1099">
        <v>5</v>
      </c>
    </row>
    <row r="1100" spans="1:19" x14ac:dyDescent="0.3">
      <c r="A1100">
        <v>1099</v>
      </c>
      <c r="B1100" t="s">
        <v>33</v>
      </c>
      <c r="C1100" t="s">
        <v>34</v>
      </c>
      <c r="D1100" t="s">
        <v>40</v>
      </c>
      <c r="E1100" t="s">
        <v>36</v>
      </c>
      <c r="F1100" t="s">
        <v>18</v>
      </c>
      <c r="G1100" t="s">
        <v>24</v>
      </c>
      <c r="H1100">
        <v>1</v>
      </c>
      <c r="I1100" t="s">
        <v>176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28</v>
      </c>
      <c r="S1100">
        <v>3</v>
      </c>
    </row>
    <row r="1101" spans="1:19" x14ac:dyDescent="0.3">
      <c r="A1101">
        <v>1100</v>
      </c>
      <c r="B1101" t="s">
        <v>16</v>
      </c>
      <c r="C1101" t="s">
        <v>20</v>
      </c>
      <c r="D1101" t="s">
        <v>26</v>
      </c>
      <c r="E1101" t="s">
        <v>22</v>
      </c>
      <c r="F1101" t="s">
        <v>30</v>
      </c>
      <c r="G1101" t="s">
        <v>17</v>
      </c>
      <c r="H1101">
        <v>1</v>
      </c>
      <c r="I1101" t="s">
        <v>178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28</v>
      </c>
      <c r="S1101">
        <v>6</v>
      </c>
    </row>
    <row r="1102" spans="1:19" x14ac:dyDescent="0.3">
      <c r="A1102">
        <v>1101</v>
      </c>
      <c r="B1102" t="s">
        <v>23</v>
      </c>
      <c r="C1102" t="s">
        <v>39</v>
      </c>
      <c r="D1102" t="s">
        <v>26</v>
      </c>
      <c r="E1102" t="s">
        <v>15</v>
      </c>
      <c r="F1102" t="s">
        <v>18</v>
      </c>
      <c r="G1102" t="s">
        <v>35</v>
      </c>
      <c r="H1102">
        <v>7</v>
      </c>
      <c r="I1102" t="s">
        <v>178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21</v>
      </c>
      <c r="S1102">
        <v>4</v>
      </c>
    </row>
    <row r="1103" spans="1:19" x14ac:dyDescent="0.3">
      <c r="A1103">
        <v>1102</v>
      </c>
      <c r="B1103" t="s">
        <v>31</v>
      </c>
      <c r="C1103" t="s">
        <v>39</v>
      </c>
      <c r="D1103" t="s">
        <v>40</v>
      </c>
      <c r="E1103" t="s">
        <v>41</v>
      </c>
      <c r="F1103" t="s">
        <v>30</v>
      </c>
      <c r="G1103" t="s">
        <v>35</v>
      </c>
      <c r="H1103">
        <v>13</v>
      </c>
      <c r="I1103" t="s">
        <v>176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28</v>
      </c>
      <c r="S1103">
        <v>9</v>
      </c>
    </row>
    <row r="1104" spans="1:19" x14ac:dyDescent="0.3">
      <c r="A1104">
        <v>1103</v>
      </c>
      <c r="B1104" t="s">
        <v>33</v>
      </c>
      <c r="C1104" t="s">
        <v>39</v>
      </c>
      <c r="D1104" t="s">
        <v>19</v>
      </c>
      <c r="E1104" t="s">
        <v>45</v>
      </c>
      <c r="F1104" t="s">
        <v>18</v>
      </c>
      <c r="G1104" t="s">
        <v>17</v>
      </c>
      <c r="H1104">
        <v>4</v>
      </c>
      <c r="I1104" t="s">
        <v>178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21</v>
      </c>
      <c r="S1104">
        <v>6</v>
      </c>
    </row>
    <row r="1105" spans="1:19" x14ac:dyDescent="0.3">
      <c r="A1105">
        <v>1104</v>
      </c>
      <c r="B1105" t="s">
        <v>31</v>
      </c>
      <c r="C1105" t="s">
        <v>27</v>
      </c>
      <c r="D1105" t="s">
        <v>19</v>
      </c>
      <c r="E1105" t="s">
        <v>29</v>
      </c>
      <c r="F1105" t="s">
        <v>18</v>
      </c>
      <c r="G1105" t="s">
        <v>35</v>
      </c>
      <c r="H1105">
        <v>11</v>
      </c>
      <c r="I1105" t="s">
        <v>176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34</v>
      </c>
      <c r="S1105">
        <v>2</v>
      </c>
    </row>
    <row r="1106" spans="1:19" x14ac:dyDescent="0.3">
      <c r="A1106">
        <v>1105</v>
      </c>
      <c r="B1106" t="s">
        <v>42</v>
      </c>
      <c r="C1106" t="s">
        <v>27</v>
      </c>
      <c r="D1106" t="s">
        <v>32</v>
      </c>
      <c r="E1106" t="s">
        <v>29</v>
      </c>
      <c r="F1106" t="s">
        <v>25</v>
      </c>
      <c r="G1106" t="s">
        <v>35</v>
      </c>
      <c r="H1106">
        <v>5</v>
      </c>
      <c r="I1106" t="s">
        <v>178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21</v>
      </c>
      <c r="S1106">
        <v>1</v>
      </c>
    </row>
    <row r="1107" spans="1:19" x14ac:dyDescent="0.3">
      <c r="A1107">
        <v>1106</v>
      </c>
      <c r="B1107" t="s">
        <v>31</v>
      </c>
      <c r="C1107" t="s">
        <v>39</v>
      </c>
      <c r="D1107" t="s">
        <v>38</v>
      </c>
      <c r="E1107" t="s">
        <v>36</v>
      </c>
      <c r="F1107" t="s">
        <v>30</v>
      </c>
      <c r="G1107" t="s">
        <v>35</v>
      </c>
      <c r="H1107">
        <v>12</v>
      </c>
      <c r="I1107" t="s">
        <v>176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34</v>
      </c>
      <c r="S1107">
        <v>5</v>
      </c>
    </row>
    <row r="1108" spans="1:19" x14ac:dyDescent="0.3">
      <c r="A1108">
        <v>1107</v>
      </c>
      <c r="B1108" t="s">
        <v>16</v>
      </c>
      <c r="C1108" t="s">
        <v>27</v>
      </c>
      <c r="D1108" t="s">
        <v>26</v>
      </c>
      <c r="E1108" t="s">
        <v>29</v>
      </c>
      <c r="F1108" t="s">
        <v>25</v>
      </c>
      <c r="G1108" t="s">
        <v>24</v>
      </c>
      <c r="H1108">
        <v>14</v>
      </c>
      <c r="I1108" t="s">
        <v>177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28</v>
      </c>
      <c r="S1108">
        <v>9</v>
      </c>
    </row>
    <row r="1109" spans="1:19" x14ac:dyDescent="0.3">
      <c r="A1109">
        <v>1108</v>
      </c>
      <c r="B1109" t="s">
        <v>33</v>
      </c>
      <c r="C1109" t="s">
        <v>20</v>
      </c>
      <c r="D1109" t="s">
        <v>44</v>
      </c>
      <c r="E1109" t="s">
        <v>43</v>
      </c>
      <c r="F1109" t="s">
        <v>25</v>
      </c>
      <c r="G1109" t="s">
        <v>24</v>
      </c>
      <c r="H1109">
        <v>9</v>
      </c>
      <c r="I1109" t="s">
        <v>178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34</v>
      </c>
      <c r="S1109">
        <v>4</v>
      </c>
    </row>
    <row r="1110" spans="1:19" x14ac:dyDescent="0.3">
      <c r="A1110">
        <v>1109</v>
      </c>
      <c r="B1110" t="s">
        <v>16</v>
      </c>
      <c r="C1110" t="s">
        <v>34</v>
      </c>
      <c r="D1110" t="s">
        <v>44</v>
      </c>
      <c r="E1110" t="s">
        <v>29</v>
      </c>
      <c r="F1110" t="s">
        <v>18</v>
      </c>
      <c r="G1110" t="s">
        <v>17</v>
      </c>
      <c r="H1110">
        <v>13</v>
      </c>
      <c r="I1110" t="s">
        <v>178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34</v>
      </c>
      <c r="S1110">
        <v>3</v>
      </c>
    </row>
    <row r="1111" spans="1:19" x14ac:dyDescent="0.3">
      <c r="A1111">
        <v>1110</v>
      </c>
      <c r="B1111" t="s">
        <v>23</v>
      </c>
      <c r="C1111" t="s">
        <v>34</v>
      </c>
      <c r="D1111" t="s">
        <v>44</v>
      </c>
      <c r="E1111" t="s">
        <v>29</v>
      </c>
      <c r="F1111" t="s">
        <v>18</v>
      </c>
      <c r="G1111" t="s">
        <v>24</v>
      </c>
      <c r="H1111">
        <v>12</v>
      </c>
      <c r="I1111" t="s">
        <v>177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28</v>
      </c>
      <c r="S1111">
        <v>9</v>
      </c>
    </row>
    <row r="1112" spans="1:19" x14ac:dyDescent="0.3">
      <c r="A1112">
        <v>1111</v>
      </c>
      <c r="B1112" t="s">
        <v>23</v>
      </c>
      <c r="C1112" t="s">
        <v>34</v>
      </c>
      <c r="D1112" t="s">
        <v>40</v>
      </c>
      <c r="E1112" t="s">
        <v>15</v>
      </c>
      <c r="F1112" t="s">
        <v>18</v>
      </c>
      <c r="G1112" t="s">
        <v>35</v>
      </c>
      <c r="H1112">
        <v>3</v>
      </c>
      <c r="I1112" t="s">
        <v>178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21</v>
      </c>
      <c r="S1112">
        <v>6</v>
      </c>
    </row>
    <row r="1113" spans="1:19" x14ac:dyDescent="0.3">
      <c r="A1113">
        <v>1112</v>
      </c>
      <c r="B1113" t="s">
        <v>42</v>
      </c>
      <c r="C1113" t="s">
        <v>20</v>
      </c>
      <c r="D1113" t="s">
        <v>32</v>
      </c>
      <c r="E1113" t="s">
        <v>41</v>
      </c>
      <c r="F1113" t="s">
        <v>30</v>
      </c>
      <c r="G1113" t="s">
        <v>17</v>
      </c>
      <c r="H1113">
        <v>10</v>
      </c>
      <c r="I1113" t="s">
        <v>178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28</v>
      </c>
      <c r="S1113">
        <v>3</v>
      </c>
    </row>
    <row r="1114" spans="1:19" x14ac:dyDescent="0.3">
      <c r="A1114">
        <v>1113</v>
      </c>
      <c r="B1114" t="s">
        <v>16</v>
      </c>
      <c r="C1114" t="s">
        <v>39</v>
      </c>
      <c r="D1114" t="s">
        <v>26</v>
      </c>
      <c r="E1114" t="s">
        <v>15</v>
      </c>
      <c r="F1114" t="s">
        <v>30</v>
      </c>
      <c r="G1114" t="s">
        <v>35</v>
      </c>
      <c r="H1114">
        <v>9</v>
      </c>
      <c r="I1114" t="s">
        <v>177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34</v>
      </c>
      <c r="S1114">
        <v>2</v>
      </c>
    </row>
    <row r="1115" spans="1:19" x14ac:dyDescent="0.3">
      <c r="A1115">
        <v>1114</v>
      </c>
      <c r="B1115" t="s">
        <v>42</v>
      </c>
      <c r="C1115" t="s">
        <v>27</v>
      </c>
      <c r="D1115" t="s">
        <v>19</v>
      </c>
      <c r="E1115" t="s">
        <v>43</v>
      </c>
      <c r="F1115" t="s">
        <v>18</v>
      </c>
      <c r="G1115" t="s">
        <v>35</v>
      </c>
      <c r="H1115">
        <v>3</v>
      </c>
      <c r="I1115" t="s">
        <v>176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21</v>
      </c>
      <c r="S1115">
        <v>3</v>
      </c>
    </row>
    <row r="1116" spans="1:19" x14ac:dyDescent="0.3">
      <c r="A1116">
        <v>1115</v>
      </c>
      <c r="B1116" t="s">
        <v>16</v>
      </c>
      <c r="C1116" t="s">
        <v>34</v>
      </c>
      <c r="D1116" t="s">
        <v>26</v>
      </c>
      <c r="E1116" t="s">
        <v>43</v>
      </c>
      <c r="F1116" t="s">
        <v>25</v>
      </c>
      <c r="G1116" t="s">
        <v>35</v>
      </c>
      <c r="H1116">
        <v>9</v>
      </c>
      <c r="I1116" t="s">
        <v>178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34</v>
      </c>
      <c r="S1116">
        <v>2</v>
      </c>
    </row>
    <row r="1117" spans="1:19" x14ac:dyDescent="0.3">
      <c r="A1117">
        <v>1116</v>
      </c>
      <c r="B1117" t="s">
        <v>23</v>
      </c>
      <c r="C1117" t="s">
        <v>20</v>
      </c>
      <c r="D1117" t="s">
        <v>38</v>
      </c>
      <c r="E1117" t="s">
        <v>15</v>
      </c>
      <c r="F1117" t="s">
        <v>25</v>
      </c>
      <c r="G1117" t="s">
        <v>17</v>
      </c>
      <c r="H1117">
        <v>14</v>
      </c>
      <c r="I1117" t="s">
        <v>177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28</v>
      </c>
      <c r="S1117">
        <v>8</v>
      </c>
    </row>
    <row r="1118" spans="1:19" x14ac:dyDescent="0.3">
      <c r="A1118">
        <v>1117</v>
      </c>
      <c r="B1118" t="s">
        <v>33</v>
      </c>
      <c r="C1118" t="s">
        <v>39</v>
      </c>
      <c r="D1118" t="s">
        <v>44</v>
      </c>
      <c r="E1118" t="s">
        <v>45</v>
      </c>
      <c r="F1118" t="s">
        <v>30</v>
      </c>
      <c r="G1118" t="s">
        <v>24</v>
      </c>
      <c r="H1118">
        <v>3</v>
      </c>
      <c r="I1118" t="s">
        <v>176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28</v>
      </c>
      <c r="S1118">
        <v>7</v>
      </c>
    </row>
    <row r="1119" spans="1:19" x14ac:dyDescent="0.3">
      <c r="A1119">
        <v>1118</v>
      </c>
      <c r="B1119" t="s">
        <v>23</v>
      </c>
      <c r="C1119" t="s">
        <v>39</v>
      </c>
      <c r="D1119" t="s">
        <v>38</v>
      </c>
      <c r="E1119" t="s">
        <v>36</v>
      </c>
      <c r="F1119" t="s">
        <v>30</v>
      </c>
      <c r="G1119" t="s">
        <v>17</v>
      </c>
      <c r="H1119">
        <v>2</v>
      </c>
      <c r="I1119" t="s">
        <v>176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21</v>
      </c>
      <c r="S1119">
        <v>4</v>
      </c>
    </row>
    <row r="1120" spans="1:19" x14ac:dyDescent="0.3">
      <c r="A1120">
        <v>1119</v>
      </c>
      <c r="B1120" t="s">
        <v>23</v>
      </c>
      <c r="C1120" t="s">
        <v>34</v>
      </c>
      <c r="D1120" t="s">
        <v>32</v>
      </c>
      <c r="E1120" t="s">
        <v>43</v>
      </c>
      <c r="F1120" t="s">
        <v>30</v>
      </c>
      <c r="G1120" t="s">
        <v>17</v>
      </c>
      <c r="H1120">
        <v>2</v>
      </c>
      <c r="I1120" t="s">
        <v>177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21</v>
      </c>
      <c r="S1120">
        <v>4</v>
      </c>
    </row>
    <row r="1121" spans="1:19" x14ac:dyDescent="0.3">
      <c r="A1121">
        <v>1120</v>
      </c>
      <c r="B1121" t="s">
        <v>31</v>
      </c>
      <c r="C1121" t="s">
        <v>20</v>
      </c>
      <c r="D1121" t="s">
        <v>40</v>
      </c>
      <c r="E1121" t="s">
        <v>43</v>
      </c>
      <c r="F1121" t="s">
        <v>18</v>
      </c>
      <c r="G1121" t="s">
        <v>35</v>
      </c>
      <c r="H1121">
        <v>1</v>
      </c>
      <c r="I1121" t="s">
        <v>178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28</v>
      </c>
      <c r="S1121">
        <v>7</v>
      </c>
    </row>
    <row r="1122" spans="1:19" x14ac:dyDescent="0.3">
      <c r="A1122">
        <v>1121</v>
      </c>
      <c r="B1122" t="s">
        <v>37</v>
      </c>
      <c r="C1122" t="s">
        <v>39</v>
      </c>
      <c r="D1122" t="s">
        <v>32</v>
      </c>
      <c r="E1122" t="s">
        <v>36</v>
      </c>
      <c r="F1122" t="s">
        <v>18</v>
      </c>
      <c r="G1122" t="s">
        <v>17</v>
      </c>
      <c r="H1122">
        <v>4</v>
      </c>
      <c r="I1122" t="s">
        <v>177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21</v>
      </c>
      <c r="S1122">
        <v>5</v>
      </c>
    </row>
    <row r="1123" spans="1:19" x14ac:dyDescent="0.3">
      <c r="A1123">
        <v>1122</v>
      </c>
      <c r="B1123" t="s">
        <v>42</v>
      </c>
      <c r="C1123" t="s">
        <v>20</v>
      </c>
      <c r="D1123" t="s">
        <v>19</v>
      </c>
      <c r="E1123" t="s">
        <v>22</v>
      </c>
      <c r="F1123" t="s">
        <v>30</v>
      </c>
      <c r="G1123" t="s">
        <v>24</v>
      </c>
      <c r="H1123">
        <v>14</v>
      </c>
      <c r="I1123" t="s">
        <v>176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34</v>
      </c>
      <c r="S1123">
        <v>1</v>
      </c>
    </row>
    <row r="1124" spans="1:19" x14ac:dyDescent="0.3">
      <c r="A1124">
        <v>1123</v>
      </c>
      <c r="B1124" t="s">
        <v>23</v>
      </c>
      <c r="C1124" t="s">
        <v>39</v>
      </c>
      <c r="D1124" t="s">
        <v>40</v>
      </c>
      <c r="E1124" t="s">
        <v>15</v>
      </c>
      <c r="F1124" t="s">
        <v>25</v>
      </c>
      <c r="G1124" t="s">
        <v>17</v>
      </c>
      <c r="H1124">
        <v>0</v>
      </c>
      <c r="I1124" t="s">
        <v>176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28</v>
      </c>
      <c r="S1124">
        <v>8</v>
      </c>
    </row>
    <row r="1125" spans="1:19" x14ac:dyDescent="0.3">
      <c r="A1125">
        <v>1124</v>
      </c>
      <c r="B1125" t="s">
        <v>42</v>
      </c>
      <c r="C1125" t="s">
        <v>20</v>
      </c>
      <c r="D1125" t="s">
        <v>40</v>
      </c>
      <c r="E1125" t="s">
        <v>15</v>
      </c>
      <c r="F1125" t="s">
        <v>18</v>
      </c>
      <c r="G1125" t="s">
        <v>35</v>
      </c>
      <c r="H1125">
        <v>11</v>
      </c>
      <c r="I1125" t="s">
        <v>176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28</v>
      </c>
      <c r="S1125">
        <v>8</v>
      </c>
    </row>
    <row r="1126" spans="1:19" x14ac:dyDescent="0.3">
      <c r="A1126">
        <v>1125</v>
      </c>
      <c r="B1126" t="s">
        <v>23</v>
      </c>
      <c r="C1126" t="s">
        <v>39</v>
      </c>
      <c r="D1126" t="s">
        <v>32</v>
      </c>
      <c r="E1126" t="s">
        <v>29</v>
      </c>
      <c r="F1126" t="s">
        <v>18</v>
      </c>
      <c r="G1126" t="s">
        <v>24</v>
      </c>
      <c r="H1126">
        <v>8</v>
      </c>
      <c r="I1126" t="s">
        <v>178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34</v>
      </c>
      <c r="S1126">
        <v>2</v>
      </c>
    </row>
    <row r="1127" spans="1:19" x14ac:dyDescent="0.3">
      <c r="A1127">
        <v>1126</v>
      </c>
      <c r="B1127" t="s">
        <v>23</v>
      </c>
      <c r="C1127" t="s">
        <v>20</v>
      </c>
      <c r="D1127" t="s">
        <v>38</v>
      </c>
      <c r="E1127" t="s">
        <v>45</v>
      </c>
      <c r="F1127" t="s">
        <v>30</v>
      </c>
      <c r="G1127" t="s">
        <v>35</v>
      </c>
      <c r="H1127">
        <v>14</v>
      </c>
      <c r="I1127" t="s">
        <v>177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28</v>
      </c>
      <c r="S1127">
        <v>9</v>
      </c>
    </row>
    <row r="1128" spans="1:19" x14ac:dyDescent="0.3">
      <c r="A1128">
        <v>1127</v>
      </c>
      <c r="B1128" t="s">
        <v>42</v>
      </c>
      <c r="C1128" t="s">
        <v>39</v>
      </c>
      <c r="D1128" t="s">
        <v>26</v>
      </c>
      <c r="E1128" t="s">
        <v>29</v>
      </c>
      <c r="F1128" t="s">
        <v>18</v>
      </c>
      <c r="G1128" t="s">
        <v>17</v>
      </c>
      <c r="H1128">
        <v>12</v>
      </c>
      <c r="I1128" t="s">
        <v>178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34</v>
      </c>
      <c r="S1128">
        <v>1</v>
      </c>
    </row>
    <row r="1129" spans="1:19" x14ac:dyDescent="0.3">
      <c r="A1129">
        <v>1128</v>
      </c>
      <c r="B1129" t="s">
        <v>23</v>
      </c>
      <c r="C1129" t="s">
        <v>34</v>
      </c>
      <c r="D1129" t="s">
        <v>40</v>
      </c>
      <c r="E1129" t="s">
        <v>43</v>
      </c>
      <c r="F1129" t="s">
        <v>30</v>
      </c>
      <c r="G1129" t="s">
        <v>35</v>
      </c>
      <c r="H1129">
        <v>1</v>
      </c>
      <c r="I1129" t="s">
        <v>178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28</v>
      </c>
      <c r="S1129">
        <v>9</v>
      </c>
    </row>
    <row r="1130" spans="1:19" x14ac:dyDescent="0.3">
      <c r="A1130">
        <v>1129</v>
      </c>
      <c r="B1130" t="s">
        <v>42</v>
      </c>
      <c r="C1130" t="s">
        <v>34</v>
      </c>
      <c r="D1130" t="s">
        <v>26</v>
      </c>
      <c r="E1130" t="s">
        <v>41</v>
      </c>
      <c r="F1130" t="s">
        <v>18</v>
      </c>
      <c r="G1130" t="s">
        <v>17</v>
      </c>
      <c r="H1130">
        <v>11</v>
      </c>
      <c r="I1130" t="s">
        <v>176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28</v>
      </c>
      <c r="S1130">
        <v>8</v>
      </c>
    </row>
    <row r="1131" spans="1:19" x14ac:dyDescent="0.3">
      <c r="A1131">
        <v>1130</v>
      </c>
      <c r="B1131" t="s">
        <v>37</v>
      </c>
      <c r="C1131" t="s">
        <v>27</v>
      </c>
      <c r="D1131" t="s">
        <v>19</v>
      </c>
      <c r="E1131" t="s">
        <v>36</v>
      </c>
      <c r="F1131" t="s">
        <v>25</v>
      </c>
      <c r="G1131" t="s">
        <v>35</v>
      </c>
      <c r="H1131">
        <v>0</v>
      </c>
      <c r="I1131" t="s">
        <v>178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21</v>
      </c>
      <c r="S1131">
        <v>2</v>
      </c>
    </row>
    <row r="1132" spans="1:19" x14ac:dyDescent="0.3">
      <c r="A1132">
        <v>1131</v>
      </c>
      <c r="B1132" t="s">
        <v>23</v>
      </c>
      <c r="C1132" t="s">
        <v>27</v>
      </c>
      <c r="D1132" t="s">
        <v>38</v>
      </c>
      <c r="E1132" t="s">
        <v>45</v>
      </c>
      <c r="F1132" t="s">
        <v>25</v>
      </c>
      <c r="G1132" t="s">
        <v>17</v>
      </c>
      <c r="H1132">
        <v>11</v>
      </c>
      <c r="I1132" t="s">
        <v>177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34</v>
      </c>
      <c r="S1132">
        <v>1</v>
      </c>
    </row>
    <row r="1133" spans="1:19" x14ac:dyDescent="0.3">
      <c r="A1133">
        <v>1132</v>
      </c>
      <c r="B1133" t="s">
        <v>23</v>
      </c>
      <c r="C1133" t="s">
        <v>20</v>
      </c>
      <c r="D1133" t="s">
        <v>44</v>
      </c>
      <c r="E1133" t="s">
        <v>15</v>
      </c>
      <c r="F1133" t="s">
        <v>25</v>
      </c>
      <c r="G1133" t="s">
        <v>24</v>
      </c>
      <c r="H1133">
        <v>11</v>
      </c>
      <c r="I1133" t="s">
        <v>177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28</v>
      </c>
      <c r="S1133">
        <v>5</v>
      </c>
    </row>
    <row r="1134" spans="1:19" x14ac:dyDescent="0.3">
      <c r="A1134">
        <v>1133</v>
      </c>
      <c r="B1134" t="s">
        <v>37</v>
      </c>
      <c r="C1134" t="s">
        <v>39</v>
      </c>
      <c r="D1134" t="s">
        <v>19</v>
      </c>
      <c r="E1134" t="s">
        <v>45</v>
      </c>
      <c r="F1134" t="s">
        <v>18</v>
      </c>
      <c r="G1134" t="s">
        <v>24</v>
      </c>
      <c r="H1134">
        <v>1</v>
      </c>
      <c r="I1134" t="s">
        <v>178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21</v>
      </c>
      <c r="S1134">
        <v>5</v>
      </c>
    </row>
    <row r="1135" spans="1:19" x14ac:dyDescent="0.3">
      <c r="A1135">
        <v>1134</v>
      </c>
      <c r="B1135" t="s">
        <v>16</v>
      </c>
      <c r="C1135" t="s">
        <v>20</v>
      </c>
      <c r="D1135" t="s">
        <v>32</v>
      </c>
      <c r="E1135" t="s">
        <v>29</v>
      </c>
      <c r="F1135" t="s">
        <v>18</v>
      </c>
      <c r="G1135" t="s">
        <v>35</v>
      </c>
      <c r="H1135">
        <v>13</v>
      </c>
      <c r="I1135" t="s">
        <v>177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34</v>
      </c>
      <c r="S1135">
        <v>1</v>
      </c>
    </row>
    <row r="1136" spans="1:19" x14ac:dyDescent="0.3">
      <c r="A1136">
        <v>1135</v>
      </c>
      <c r="B1136" t="s">
        <v>33</v>
      </c>
      <c r="C1136" t="s">
        <v>27</v>
      </c>
      <c r="D1136" t="s">
        <v>38</v>
      </c>
      <c r="E1136" t="s">
        <v>15</v>
      </c>
      <c r="F1136" t="s">
        <v>25</v>
      </c>
      <c r="G1136" t="s">
        <v>17</v>
      </c>
      <c r="H1136">
        <v>6</v>
      </c>
      <c r="I1136" t="s">
        <v>176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21</v>
      </c>
      <c r="S1136">
        <v>4</v>
      </c>
    </row>
    <row r="1137" spans="1:19" x14ac:dyDescent="0.3">
      <c r="A1137">
        <v>1136</v>
      </c>
      <c r="B1137" t="s">
        <v>33</v>
      </c>
      <c r="C1137" t="s">
        <v>20</v>
      </c>
      <c r="D1137" t="s">
        <v>32</v>
      </c>
      <c r="E1137" t="s">
        <v>22</v>
      </c>
      <c r="F1137" t="s">
        <v>30</v>
      </c>
      <c r="G1137" t="s">
        <v>17</v>
      </c>
      <c r="H1137">
        <v>1</v>
      </c>
      <c r="I1137" t="s">
        <v>176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21</v>
      </c>
      <c r="S1137">
        <v>3</v>
      </c>
    </row>
    <row r="1138" spans="1:19" x14ac:dyDescent="0.3">
      <c r="A1138">
        <v>1137</v>
      </c>
      <c r="B1138" t="s">
        <v>37</v>
      </c>
      <c r="C1138" t="s">
        <v>20</v>
      </c>
      <c r="D1138" t="s">
        <v>32</v>
      </c>
      <c r="E1138" t="s">
        <v>29</v>
      </c>
      <c r="F1138" t="s">
        <v>30</v>
      </c>
      <c r="G1138" t="s">
        <v>17</v>
      </c>
      <c r="H1138">
        <v>10</v>
      </c>
      <c r="I1138" t="s">
        <v>177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34</v>
      </c>
      <c r="S1138">
        <v>2</v>
      </c>
    </row>
    <row r="1139" spans="1:19" x14ac:dyDescent="0.3">
      <c r="A1139">
        <v>1138</v>
      </c>
      <c r="B1139" t="s">
        <v>23</v>
      </c>
      <c r="C1139" t="s">
        <v>34</v>
      </c>
      <c r="D1139" t="s">
        <v>26</v>
      </c>
      <c r="E1139" t="s">
        <v>43</v>
      </c>
      <c r="F1139" t="s">
        <v>25</v>
      </c>
      <c r="G1139" t="s">
        <v>35</v>
      </c>
      <c r="H1139">
        <v>0</v>
      </c>
      <c r="I1139" t="s">
        <v>177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28</v>
      </c>
      <c r="S1139">
        <v>5</v>
      </c>
    </row>
    <row r="1140" spans="1:19" x14ac:dyDescent="0.3">
      <c r="A1140">
        <v>1139</v>
      </c>
      <c r="B1140" t="s">
        <v>16</v>
      </c>
      <c r="C1140" t="s">
        <v>27</v>
      </c>
      <c r="D1140" t="s">
        <v>40</v>
      </c>
      <c r="E1140" t="s">
        <v>29</v>
      </c>
      <c r="F1140" t="s">
        <v>18</v>
      </c>
      <c r="G1140" t="s">
        <v>35</v>
      </c>
      <c r="H1140">
        <v>0</v>
      </c>
      <c r="I1140" t="s">
        <v>177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21</v>
      </c>
      <c r="S1140">
        <v>3</v>
      </c>
    </row>
    <row r="1141" spans="1:19" x14ac:dyDescent="0.3">
      <c r="A1141">
        <v>1140</v>
      </c>
      <c r="B1141" t="s">
        <v>37</v>
      </c>
      <c r="C1141" t="s">
        <v>34</v>
      </c>
      <c r="D1141" t="s">
        <v>32</v>
      </c>
      <c r="E1141" t="s">
        <v>45</v>
      </c>
      <c r="F1141" t="s">
        <v>18</v>
      </c>
      <c r="G1141" t="s">
        <v>35</v>
      </c>
      <c r="H1141">
        <v>11</v>
      </c>
      <c r="I1141" t="s">
        <v>177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34</v>
      </c>
      <c r="S1141">
        <v>4</v>
      </c>
    </row>
    <row r="1142" spans="1:19" x14ac:dyDescent="0.3">
      <c r="A1142">
        <v>1141</v>
      </c>
      <c r="B1142" t="s">
        <v>31</v>
      </c>
      <c r="C1142" t="s">
        <v>27</v>
      </c>
      <c r="D1142" t="s">
        <v>26</v>
      </c>
      <c r="E1142" t="s">
        <v>36</v>
      </c>
      <c r="F1142" t="s">
        <v>25</v>
      </c>
      <c r="G1142" t="s">
        <v>17</v>
      </c>
      <c r="H1142">
        <v>6</v>
      </c>
      <c r="I1142" t="s">
        <v>178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28</v>
      </c>
      <c r="S1142">
        <v>8</v>
      </c>
    </row>
    <row r="1143" spans="1:19" x14ac:dyDescent="0.3">
      <c r="A1143">
        <v>1142</v>
      </c>
      <c r="B1143" t="s">
        <v>33</v>
      </c>
      <c r="C1143" t="s">
        <v>20</v>
      </c>
      <c r="D1143" t="s">
        <v>26</v>
      </c>
      <c r="E1143" t="s">
        <v>29</v>
      </c>
      <c r="F1143" t="s">
        <v>18</v>
      </c>
      <c r="G1143" t="s">
        <v>24</v>
      </c>
      <c r="H1143">
        <v>3</v>
      </c>
      <c r="I1143" t="s">
        <v>178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21</v>
      </c>
      <c r="S1143">
        <v>5</v>
      </c>
    </row>
    <row r="1144" spans="1:19" x14ac:dyDescent="0.3">
      <c r="A1144">
        <v>1143</v>
      </c>
      <c r="B1144" t="s">
        <v>42</v>
      </c>
      <c r="C1144" t="s">
        <v>39</v>
      </c>
      <c r="D1144" t="s">
        <v>40</v>
      </c>
      <c r="E1144" t="s">
        <v>43</v>
      </c>
      <c r="F1144" t="s">
        <v>30</v>
      </c>
      <c r="G1144" t="s">
        <v>24</v>
      </c>
      <c r="H1144">
        <v>1</v>
      </c>
      <c r="I1144" t="s">
        <v>176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28</v>
      </c>
      <c r="S1144">
        <v>7</v>
      </c>
    </row>
    <row r="1145" spans="1:19" x14ac:dyDescent="0.3">
      <c r="A1145">
        <v>1144</v>
      </c>
      <c r="B1145" t="s">
        <v>31</v>
      </c>
      <c r="C1145" t="s">
        <v>20</v>
      </c>
      <c r="D1145" t="s">
        <v>40</v>
      </c>
      <c r="E1145" t="s">
        <v>45</v>
      </c>
      <c r="F1145" t="s">
        <v>18</v>
      </c>
      <c r="G1145" t="s">
        <v>35</v>
      </c>
      <c r="H1145">
        <v>0</v>
      </c>
      <c r="I1145" t="s">
        <v>176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28</v>
      </c>
      <c r="S1145">
        <v>8</v>
      </c>
    </row>
    <row r="1146" spans="1:19" x14ac:dyDescent="0.3">
      <c r="A1146">
        <v>1145</v>
      </c>
      <c r="B1146" t="s">
        <v>42</v>
      </c>
      <c r="C1146" t="s">
        <v>20</v>
      </c>
      <c r="D1146" t="s">
        <v>44</v>
      </c>
      <c r="E1146" t="s">
        <v>45</v>
      </c>
      <c r="F1146" t="s">
        <v>30</v>
      </c>
      <c r="G1146" t="s">
        <v>24</v>
      </c>
      <c r="H1146">
        <v>7</v>
      </c>
      <c r="I1146" t="s">
        <v>177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28</v>
      </c>
      <c r="S1146">
        <v>8</v>
      </c>
    </row>
    <row r="1147" spans="1:19" x14ac:dyDescent="0.3">
      <c r="A1147">
        <v>1146</v>
      </c>
      <c r="B1147" t="s">
        <v>23</v>
      </c>
      <c r="C1147" t="s">
        <v>34</v>
      </c>
      <c r="D1147" t="s">
        <v>44</v>
      </c>
      <c r="E1147" t="s">
        <v>41</v>
      </c>
      <c r="F1147" t="s">
        <v>30</v>
      </c>
      <c r="G1147" t="s">
        <v>17</v>
      </c>
      <c r="H1147">
        <v>1</v>
      </c>
      <c r="I1147" t="s">
        <v>177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28</v>
      </c>
      <c r="S1147">
        <v>3</v>
      </c>
    </row>
    <row r="1148" spans="1:19" x14ac:dyDescent="0.3">
      <c r="A1148">
        <v>1147</v>
      </c>
      <c r="B1148" t="s">
        <v>16</v>
      </c>
      <c r="C1148" t="s">
        <v>20</v>
      </c>
      <c r="D1148" t="s">
        <v>26</v>
      </c>
      <c r="E1148" t="s">
        <v>36</v>
      </c>
      <c r="F1148" t="s">
        <v>18</v>
      </c>
      <c r="G1148" t="s">
        <v>35</v>
      </c>
      <c r="H1148">
        <v>0</v>
      </c>
      <c r="I1148" t="s">
        <v>178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28</v>
      </c>
      <c r="S1148">
        <v>4</v>
      </c>
    </row>
    <row r="1149" spans="1:19" x14ac:dyDescent="0.3">
      <c r="A1149">
        <v>1148</v>
      </c>
      <c r="B1149" t="s">
        <v>33</v>
      </c>
      <c r="C1149" t="s">
        <v>20</v>
      </c>
      <c r="D1149" t="s">
        <v>26</v>
      </c>
      <c r="E1149" t="s">
        <v>29</v>
      </c>
      <c r="F1149" t="s">
        <v>18</v>
      </c>
      <c r="G1149" t="s">
        <v>24</v>
      </c>
      <c r="H1149">
        <v>1</v>
      </c>
      <c r="I1149" t="s">
        <v>176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28</v>
      </c>
      <c r="S1149">
        <v>9</v>
      </c>
    </row>
    <row r="1150" spans="1:19" x14ac:dyDescent="0.3">
      <c r="A1150">
        <v>1149</v>
      </c>
      <c r="B1150" t="s">
        <v>31</v>
      </c>
      <c r="C1150" t="s">
        <v>27</v>
      </c>
      <c r="D1150" t="s">
        <v>44</v>
      </c>
      <c r="E1150" t="s">
        <v>36</v>
      </c>
      <c r="F1150" t="s">
        <v>30</v>
      </c>
      <c r="G1150" t="s">
        <v>17</v>
      </c>
      <c r="H1150">
        <v>10</v>
      </c>
      <c r="I1150" t="s">
        <v>176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28</v>
      </c>
      <c r="S1150">
        <v>7</v>
      </c>
    </row>
    <row r="1151" spans="1:19" x14ac:dyDescent="0.3">
      <c r="A1151">
        <v>1150</v>
      </c>
      <c r="B1151" t="s">
        <v>31</v>
      </c>
      <c r="C1151" t="s">
        <v>27</v>
      </c>
      <c r="D1151" t="s">
        <v>40</v>
      </c>
      <c r="E1151" t="s">
        <v>22</v>
      </c>
      <c r="F1151" t="s">
        <v>18</v>
      </c>
      <c r="G1151" t="s">
        <v>35</v>
      </c>
      <c r="H1151">
        <v>11</v>
      </c>
      <c r="I1151" t="s">
        <v>178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28</v>
      </c>
      <c r="S1151">
        <v>5</v>
      </c>
    </row>
    <row r="1152" spans="1:19" x14ac:dyDescent="0.3">
      <c r="A1152">
        <v>1151</v>
      </c>
      <c r="B1152" t="s">
        <v>23</v>
      </c>
      <c r="C1152" t="s">
        <v>34</v>
      </c>
      <c r="D1152" t="s">
        <v>44</v>
      </c>
      <c r="E1152" t="s">
        <v>22</v>
      </c>
      <c r="F1152" t="s">
        <v>30</v>
      </c>
      <c r="G1152" t="s">
        <v>35</v>
      </c>
      <c r="H1152">
        <v>13</v>
      </c>
      <c r="I1152" t="s">
        <v>177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34</v>
      </c>
      <c r="S1152">
        <v>1</v>
      </c>
    </row>
    <row r="1153" spans="1:19" x14ac:dyDescent="0.3">
      <c r="A1153">
        <v>1152</v>
      </c>
      <c r="B1153" t="s">
        <v>23</v>
      </c>
      <c r="C1153" t="s">
        <v>39</v>
      </c>
      <c r="D1153" t="s">
        <v>38</v>
      </c>
      <c r="E1153" t="s">
        <v>41</v>
      </c>
      <c r="F1153" t="s">
        <v>30</v>
      </c>
      <c r="G1153" t="s">
        <v>35</v>
      </c>
      <c r="H1153">
        <v>10</v>
      </c>
      <c r="I1153" t="s">
        <v>176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28</v>
      </c>
      <c r="S1153">
        <v>6</v>
      </c>
    </row>
    <row r="1154" spans="1:19" x14ac:dyDescent="0.3">
      <c r="A1154">
        <v>1153</v>
      </c>
      <c r="B1154" t="s">
        <v>31</v>
      </c>
      <c r="C1154" t="s">
        <v>20</v>
      </c>
      <c r="D1154" t="s">
        <v>40</v>
      </c>
      <c r="E1154" t="s">
        <v>29</v>
      </c>
      <c r="F1154" t="s">
        <v>30</v>
      </c>
      <c r="G1154" t="s">
        <v>35</v>
      </c>
      <c r="H1154">
        <v>12</v>
      </c>
      <c r="I1154" t="s">
        <v>178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34</v>
      </c>
      <c r="S1154">
        <v>2</v>
      </c>
    </row>
    <row r="1155" spans="1:19" x14ac:dyDescent="0.3">
      <c r="A1155">
        <v>1154</v>
      </c>
      <c r="B1155" t="s">
        <v>37</v>
      </c>
      <c r="C1155" t="s">
        <v>20</v>
      </c>
      <c r="D1155" t="s">
        <v>32</v>
      </c>
      <c r="E1155" t="s">
        <v>36</v>
      </c>
      <c r="F1155" t="s">
        <v>25</v>
      </c>
      <c r="G1155" t="s">
        <v>35</v>
      </c>
      <c r="H1155">
        <v>3</v>
      </c>
      <c r="I1155" t="s">
        <v>176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21</v>
      </c>
      <c r="S1155">
        <v>5</v>
      </c>
    </row>
    <row r="1156" spans="1:19" x14ac:dyDescent="0.3">
      <c r="A1156">
        <v>1155</v>
      </c>
      <c r="B1156" t="s">
        <v>33</v>
      </c>
      <c r="C1156" t="s">
        <v>27</v>
      </c>
      <c r="D1156" t="s">
        <v>19</v>
      </c>
      <c r="E1156" t="s">
        <v>15</v>
      </c>
      <c r="F1156" t="s">
        <v>30</v>
      </c>
      <c r="G1156" t="s">
        <v>35</v>
      </c>
      <c r="H1156">
        <v>9</v>
      </c>
      <c r="I1156" t="s">
        <v>177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28</v>
      </c>
      <c r="S1156">
        <v>9</v>
      </c>
    </row>
    <row r="1157" spans="1:19" x14ac:dyDescent="0.3">
      <c r="A1157">
        <v>1156</v>
      </c>
      <c r="B1157" t="s">
        <v>33</v>
      </c>
      <c r="C1157" t="s">
        <v>27</v>
      </c>
      <c r="D1157" t="s">
        <v>32</v>
      </c>
      <c r="E1157" t="s">
        <v>22</v>
      </c>
      <c r="F1157" t="s">
        <v>18</v>
      </c>
      <c r="G1157" t="s">
        <v>35</v>
      </c>
      <c r="H1157">
        <v>4</v>
      </c>
      <c r="I1157" t="s">
        <v>177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21</v>
      </c>
      <c r="S1157">
        <v>4</v>
      </c>
    </row>
    <row r="1158" spans="1:19" x14ac:dyDescent="0.3">
      <c r="A1158">
        <v>1157</v>
      </c>
      <c r="B1158" t="s">
        <v>31</v>
      </c>
      <c r="C1158" t="s">
        <v>20</v>
      </c>
      <c r="D1158" t="s">
        <v>26</v>
      </c>
      <c r="E1158" t="s">
        <v>43</v>
      </c>
      <c r="F1158" t="s">
        <v>25</v>
      </c>
      <c r="G1158" t="s">
        <v>17</v>
      </c>
      <c r="H1158">
        <v>8</v>
      </c>
      <c r="I1158" t="s">
        <v>177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34</v>
      </c>
      <c r="S1158">
        <v>2</v>
      </c>
    </row>
    <row r="1159" spans="1:19" x14ac:dyDescent="0.3">
      <c r="A1159">
        <v>1158</v>
      </c>
      <c r="B1159" t="s">
        <v>23</v>
      </c>
      <c r="C1159" t="s">
        <v>34</v>
      </c>
      <c r="D1159" t="s">
        <v>40</v>
      </c>
      <c r="E1159" t="s">
        <v>41</v>
      </c>
      <c r="F1159" t="s">
        <v>25</v>
      </c>
      <c r="G1159" t="s">
        <v>17</v>
      </c>
      <c r="H1159">
        <v>4</v>
      </c>
      <c r="I1159" t="s">
        <v>178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28</v>
      </c>
      <c r="S1159">
        <v>9</v>
      </c>
    </row>
    <row r="1160" spans="1:19" x14ac:dyDescent="0.3">
      <c r="A1160">
        <v>1159</v>
      </c>
      <c r="B1160" t="s">
        <v>16</v>
      </c>
      <c r="C1160" t="s">
        <v>20</v>
      </c>
      <c r="D1160" t="s">
        <v>19</v>
      </c>
      <c r="E1160" t="s">
        <v>15</v>
      </c>
      <c r="F1160" t="s">
        <v>30</v>
      </c>
      <c r="G1160" t="s">
        <v>35</v>
      </c>
      <c r="H1160">
        <v>13</v>
      </c>
      <c r="I1160" t="s">
        <v>176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28</v>
      </c>
      <c r="S1160">
        <v>1</v>
      </c>
    </row>
    <row r="1161" spans="1:19" x14ac:dyDescent="0.3">
      <c r="A1161">
        <v>1160</v>
      </c>
      <c r="B1161" t="s">
        <v>31</v>
      </c>
      <c r="C1161" t="s">
        <v>34</v>
      </c>
      <c r="D1161" t="s">
        <v>32</v>
      </c>
      <c r="E1161" t="s">
        <v>22</v>
      </c>
      <c r="F1161" t="s">
        <v>25</v>
      </c>
      <c r="G1161" t="s">
        <v>17</v>
      </c>
      <c r="H1161">
        <v>14</v>
      </c>
      <c r="I1161" t="s">
        <v>176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34</v>
      </c>
      <c r="S1161">
        <v>3</v>
      </c>
    </row>
    <row r="1162" spans="1:19" x14ac:dyDescent="0.3">
      <c r="A1162">
        <v>1161</v>
      </c>
      <c r="B1162" t="s">
        <v>37</v>
      </c>
      <c r="C1162" t="s">
        <v>34</v>
      </c>
      <c r="D1162" t="s">
        <v>19</v>
      </c>
      <c r="E1162" t="s">
        <v>45</v>
      </c>
      <c r="F1162" t="s">
        <v>30</v>
      </c>
      <c r="G1162" t="s">
        <v>35</v>
      </c>
      <c r="H1162">
        <v>7</v>
      </c>
      <c r="I1162" t="s">
        <v>176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21</v>
      </c>
      <c r="S1162">
        <v>6</v>
      </c>
    </row>
    <row r="1163" spans="1:19" x14ac:dyDescent="0.3">
      <c r="A1163">
        <v>1162</v>
      </c>
      <c r="B1163" t="s">
        <v>37</v>
      </c>
      <c r="C1163" t="s">
        <v>34</v>
      </c>
      <c r="D1163" t="s">
        <v>32</v>
      </c>
      <c r="E1163" t="s">
        <v>43</v>
      </c>
      <c r="F1163" t="s">
        <v>25</v>
      </c>
      <c r="G1163" t="s">
        <v>35</v>
      </c>
      <c r="H1163">
        <v>10</v>
      </c>
      <c r="I1163" t="s">
        <v>178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34</v>
      </c>
      <c r="S1163">
        <v>4</v>
      </c>
    </row>
    <row r="1164" spans="1:19" x14ac:dyDescent="0.3">
      <c r="A1164">
        <v>1163</v>
      </c>
      <c r="B1164" t="s">
        <v>23</v>
      </c>
      <c r="C1164" t="s">
        <v>20</v>
      </c>
      <c r="D1164" t="s">
        <v>32</v>
      </c>
      <c r="E1164" t="s">
        <v>36</v>
      </c>
      <c r="F1164" t="s">
        <v>30</v>
      </c>
      <c r="G1164" t="s">
        <v>24</v>
      </c>
      <c r="H1164">
        <v>3</v>
      </c>
      <c r="I1164" t="s">
        <v>176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21</v>
      </c>
      <c r="S1164">
        <v>1</v>
      </c>
    </row>
    <row r="1165" spans="1:19" x14ac:dyDescent="0.3">
      <c r="A1165">
        <v>1164</v>
      </c>
      <c r="B1165" t="s">
        <v>42</v>
      </c>
      <c r="C1165" t="s">
        <v>34</v>
      </c>
      <c r="D1165" t="s">
        <v>32</v>
      </c>
      <c r="E1165" t="s">
        <v>22</v>
      </c>
      <c r="F1165" t="s">
        <v>18</v>
      </c>
      <c r="G1165" t="s">
        <v>17</v>
      </c>
      <c r="H1165">
        <v>2</v>
      </c>
      <c r="I1165" t="s">
        <v>176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21</v>
      </c>
      <c r="S1165">
        <v>3</v>
      </c>
    </row>
    <row r="1166" spans="1:19" x14ac:dyDescent="0.3">
      <c r="A1166">
        <v>1165</v>
      </c>
      <c r="B1166" t="s">
        <v>33</v>
      </c>
      <c r="C1166" t="s">
        <v>34</v>
      </c>
      <c r="D1166" t="s">
        <v>32</v>
      </c>
      <c r="E1166" t="s">
        <v>15</v>
      </c>
      <c r="F1166" t="s">
        <v>30</v>
      </c>
      <c r="G1166" t="s">
        <v>24</v>
      </c>
      <c r="H1166">
        <v>6</v>
      </c>
      <c r="I1166" t="s">
        <v>178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21</v>
      </c>
      <c r="S1166">
        <v>4</v>
      </c>
    </row>
    <row r="1167" spans="1:19" x14ac:dyDescent="0.3">
      <c r="A1167">
        <v>1166</v>
      </c>
      <c r="B1167" t="s">
        <v>31</v>
      </c>
      <c r="C1167" t="s">
        <v>27</v>
      </c>
      <c r="D1167" t="s">
        <v>40</v>
      </c>
      <c r="E1167" t="s">
        <v>45</v>
      </c>
      <c r="F1167" t="s">
        <v>18</v>
      </c>
      <c r="G1167" t="s">
        <v>17</v>
      </c>
      <c r="H1167">
        <v>6</v>
      </c>
      <c r="I1167" t="s">
        <v>177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28</v>
      </c>
      <c r="S1167">
        <v>3</v>
      </c>
    </row>
    <row r="1168" spans="1:19" x14ac:dyDescent="0.3">
      <c r="A1168">
        <v>1167</v>
      </c>
      <c r="B1168" t="s">
        <v>23</v>
      </c>
      <c r="C1168" t="s">
        <v>20</v>
      </c>
      <c r="D1168" t="s">
        <v>40</v>
      </c>
      <c r="E1168" t="s">
        <v>15</v>
      </c>
      <c r="F1168" t="s">
        <v>18</v>
      </c>
      <c r="G1168" t="s">
        <v>24</v>
      </c>
      <c r="H1168">
        <v>2</v>
      </c>
      <c r="I1168" t="s">
        <v>176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21</v>
      </c>
      <c r="S1168">
        <v>5</v>
      </c>
    </row>
    <row r="1169" spans="1:19" x14ac:dyDescent="0.3">
      <c r="A1169">
        <v>1168</v>
      </c>
      <c r="B1169" t="s">
        <v>33</v>
      </c>
      <c r="C1169" t="s">
        <v>27</v>
      </c>
      <c r="D1169" t="s">
        <v>32</v>
      </c>
      <c r="E1169" t="s">
        <v>43</v>
      </c>
      <c r="F1169" t="s">
        <v>18</v>
      </c>
      <c r="G1169" t="s">
        <v>24</v>
      </c>
      <c r="H1169">
        <v>0</v>
      </c>
      <c r="I1169" t="s">
        <v>176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21</v>
      </c>
      <c r="S1169">
        <v>2</v>
      </c>
    </row>
    <row r="1170" spans="1:19" x14ac:dyDescent="0.3">
      <c r="A1170">
        <v>1169</v>
      </c>
      <c r="B1170" t="s">
        <v>31</v>
      </c>
      <c r="C1170" t="s">
        <v>34</v>
      </c>
      <c r="D1170" t="s">
        <v>38</v>
      </c>
      <c r="E1170" t="s">
        <v>29</v>
      </c>
      <c r="F1170" t="s">
        <v>25</v>
      </c>
      <c r="G1170" t="s">
        <v>17</v>
      </c>
      <c r="H1170">
        <v>13</v>
      </c>
      <c r="I1170" t="s">
        <v>178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28</v>
      </c>
      <c r="S1170">
        <v>8</v>
      </c>
    </row>
    <row r="1171" spans="1:19" x14ac:dyDescent="0.3">
      <c r="A1171">
        <v>1170</v>
      </c>
      <c r="B1171" t="s">
        <v>42</v>
      </c>
      <c r="C1171" t="s">
        <v>34</v>
      </c>
      <c r="D1171" t="s">
        <v>19</v>
      </c>
      <c r="E1171" t="s">
        <v>29</v>
      </c>
      <c r="F1171" t="s">
        <v>25</v>
      </c>
      <c r="G1171" t="s">
        <v>17</v>
      </c>
      <c r="H1171">
        <v>4</v>
      </c>
      <c r="I1171" t="s">
        <v>176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21</v>
      </c>
      <c r="S1171">
        <v>2</v>
      </c>
    </row>
    <row r="1172" spans="1:19" x14ac:dyDescent="0.3">
      <c r="A1172">
        <v>1171</v>
      </c>
      <c r="B1172" t="s">
        <v>37</v>
      </c>
      <c r="C1172" t="s">
        <v>20</v>
      </c>
      <c r="D1172" t="s">
        <v>40</v>
      </c>
      <c r="E1172" t="s">
        <v>45</v>
      </c>
      <c r="F1172" t="s">
        <v>25</v>
      </c>
      <c r="G1172" t="s">
        <v>35</v>
      </c>
      <c r="H1172">
        <v>1</v>
      </c>
      <c r="I1172" t="s">
        <v>176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21</v>
      </c>
      <c r="S1172">
        <v>1</v>
      </c>
    </row>
    <row r="1173" spans="1:19" x14ac:dyDescent="0.3">
      <c r="A1173">
        <v>1172</v>
      </c>
      <c r="B1173" t="s">
        <v>23</v>
      </c>
      <c r="C1173" t="s">
        <v>34</v>
      </c>
      <c r="D1173" t="s">
        <v>44</v>
      </c>
      <c r="E1173" t="s">
        <v>15</v>
      </c>
      <c r="F1173" t="s">
        <v>18</v>
      </c>
      <c r="G1173" t="s">
        <v>17</v>
      </c>
      <c r="H1173">
        <v>8</v>
      </c>
      <c r="I1173" t="s">
        <v>177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28</v>
      </c>
      <c r="S1173">
        <v>9</v>
      </c>
    </row>
    <row r="1174" spans="1:19" x14ac:dyDescent="0.3">
      <c r="A1174">
        <v>1173</v>
      </c>
      <c r="B1174" t="s">
        <v>31</v>
      </c>
      <c r="C1174" t="s">
        <v>39</v>
      </c>
      <c r="D1174" t="s">
        <v>40</v>
      </c>
      <c r="E1174" t="s">
        <v>36</v>
      </c>
      <c r="F1174" t="s">
        <v>18</v>
      </c>
      <c r="G1174" t="s">
        <v>17</v>
      </c>
      <c r="H1174">
        <v>6</v>
      </c>
      <c r="I1174" t="s">
        <v>176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28</v>
      </c>
      <c r="S1174">
        <v>6</v>
      </c>
    </row>
    <row r="1175" spans="1:19" x14ac:dyDescent="0.3">
      <c r="A1175">
        <v>1174</v>
      </c>
      <c r="B1175" t="s">
        <v>37</v>
      </c>
      <c r="C1175" t="s">
        <v>34</v>
      </c>
      <c r="D1175" t="s">
        <v>26</v>
      </c>
      <c r="E1175" t="s">
        <v>22</v>
      </c>
      <c r="F1175" t="s">
        <v>18</v>
      </c>
      <c r="G1175" t="s">
        <v>35</v>
      </c>
      <c r="H1175">
        <v>4</v>
      </c>
      <c r="I1175" t="s">
        <v>176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28</v>
      </c>
      <c r="S1175">
        <v>6</v>
      </c>
    </row>
    <row r="1176" spans="1:19" x14ac:dyDescent="0.3">
      <c r="A1176">
        <v>1175</v>
      </c>
      <c r="B1176" t="s">
        <v>42</v>
      </c>
      <c r="C1176" t="s">
        <v>27</v>
      </c>
      <c r="D1176" t="s">
        <v>38</v>
      </c>
      <c r="E1176" t="s">
        <v>45</v>
      </c>
      <c r="F1176" t="s">
        <v>30</v>
      </c>
      <c r="G1176" t="s">
        <v>35</v>
      </c>
      <c r="H1176">
        <v>9</v>
      </c>
      <c r="I1176" t="s">
        <v>178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34</v>
      </c>
      <c r="S1176">
        <v>4</v>
      </c>
    </row>
    <row r="1177" spans="1:19" x14ac:dyDescent="0.3">
      <c r="A1177">
        <v>1176</v>
      </c>
      <c r="B1177" t="s">
        <v>31</v>
      </c>
      <c r="C1177" t="s">
        <v>34</v>
      </c>
      <c r="D1177" t="s">
        <v>44</v>
      </c>
      <c r="E1177" t="s">
        <v>41</v>
      </c>
      <c r="F1177" t="s">
        <v>30</v>
      </c>
      <c r="G1177" t="s">
        <v>17</v>
      </c>
      <c r="H1177">
        <v>12</v>
      </c>
      <c r="I1177" t="s">
        <v>177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28</v>
      </c>
      <c r="S1177">
        <v>7</v>
      </c>
    </row>
    <row r="1178" spans="1:19" x14ac:dyDescent="0.3">
      <c r="A1178">
        <v>1177</v>
      </c>
      <c r="B1178" t="s">
        <v>42</v>
      </c>
      <c r="C1178" t="s">
        <v>20</v>
      </c>
      <c r="D1178" t="s">
        <v>40</v>
      </c>
      <c r="E1178" t="s">
        <v>41</v>
      </c>
      <c r="F1178" t="s">
        <v>18</v>
      </c>
      <c r="G1178" t="s">
        <v>24</v>
      </c>
      <c r="H1178">
        <v>14</v>
      </c>
      <c r="I1178" t="s">
        <v>177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28</v>
      </c>
      <c r="S1178">
        <v>8</v>
      </c>
    </row>
    <row r="1179" spans="1:19" x14ac:dyDescent="0.3">
      <c r="A1179">
        <v>1178</v>
      </c>
      <c r="B1179" t="s">
        <v>31</v>
      </c>
      <c r="C1179" t="s">
        <v>27</v>
      </c>
      <c r="D1179" t="s">
        <v>38</v>
      </c>
      <c r="E1179" t="s">
        <v>43</v>
      </c>
      <c r="F1179" t="s">
        <v>30</v>
      </c>
      <c r="G1179" t="s">
        <v>35</v>
      </c>
      <c r="H1179">
        <v>1</v>
      </c>
      <c r="I1179" t="s">
        <v>177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28</v>
      </c>
      <c r="S1179">
        <v>7</v>
      </c>
    </row>
    <row r="1180" spans="1:19" x14ac:dyDescent="0.3">
      <c r="A1180">
        <v>1179</v>
      </c>
      <c r="B1180" t="s">
        <v>37</v>
      </c>
      <c r="C1180" t="s">
        <v>27</v>
      </c>
      <c r="D1180" t="s">
        <v>38</v>
      </c>
      <c r="E1180" t="s">
        <v>45</v>
      </c>
      <c r="F1180" t="s">
        <v>18</v>
      </c>
      <c r="G1180" t="s">
        <v>24</v>
      </c>
      <c r="H1180">
        <v>9</v>
      </c>
      <c r="I1180" t="s">
        <v>176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34</v>
      </c>
      <c r="S1180">
        <v>6</v>
      </c>
    </row>
    <row r="1181" spans="1:19" x14ac:dyDescent="0.3">
      <c r="A1181">
        <v>1180</v>
      </c>
      <c r="B1181" t="s">
        <v>23</v>
      </c>
      <c r="C1181" t="s">
        <v>20</v>
      </c>
      <c r="D1181" t="s">
        <v>40</v>
      </c>
      <c r="E1181" t="s">
        <v>36</v>
      </c>
      <c r="F1181" t="s">
        <v>18</v>
      </c>
      <c r="G1181" t="s">
        <v>17</v>
      </c>
      <c r="H1181">
        <v>7</v>
      </c>
      <c r="I1181" t="s">
        <v>177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28</v>
      </c>
      <c r="S1181">
        <v>9</v>
      </c>
    </row>
    <row r="1182" spans="1:19" x14ac:dyDescent="0.3">
      <c r="A1182">
        <v>1181</v>
      </c>
      <c r="B1182" t="s">
        <v>42</v>
      </c>
      <c r="C1182" t="s">
        <v>20</v>
      </c>
      <c r="D1182" t="s">
        <v>44</v>
      </c>
      <c r="E1182" t="s">
        <v>36</v>
      </c>
      <c r="F1182" t="s">
        <v>25</v>
      </c>
      <c r="G1182" t="s">
        <v>24</v>
      </c>
      <c r="H1182">
        <v>12</v>
      </c>
      <c r="I1182" t="s">
        <v>176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28</v>
      </c>
      <c r="S1182">
        <v>7</v>
      </c>
    </row>
    <row r="1183" spans="1:19" x14ac:dyDescent="0.3">
      <c r="A1183">
        <v>1182</v>
      </c>
      <c r="B1183" t="s">
        <v>16</v>
      </c>
      <c r="C1183" t="s">
        <v>20</v>
      </c>
      <c r="D1183" t="s">
        <v>40</v>
      </c>
      <c r="E1183" t="s">
        <v>41</v>
      </c>
      <c r="F1183" t="s">
        <v>30</v>
      </c>
      <c r="G1183" t="s">
        <v>17</v>
      </c>
      <c r="H1183">
        <v>2</v>
      </c>
      <c r="I1183" t="s">
        <v>177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21</v>
      </c>
      <c r="S1183">
        <v>1</v>
      </c>
    </row>
    <row r="1184" spans="1:19" x14ac:dyDescent="0.3">
      <c r="A1184">
        <v>1183</v>
      </c>
      <c r="B1184" t="s">
        <v>42</v>
      </c>
      <c r="C1184" t="s">
        <v>27</v>
      </c>
      <c r="D1184" t="s">
        <v>38</v>
      </c>
      <c r="E1184" t="s">
        <v>22</v>
      </c>
      <c r="F1184" t="s">
        <v>25</v>
      </c>
      <c r="G1184" t="s">
        <v>24</v>
      </c>
      <c r="H1184">
        <v>3</v>
      </c>
      <c r="I1184" t="s">
        <v>176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21</v>
      </c>
      <c r="S1184">
        <v>1</v>
      </c>
    </row>
    <row r="1185" spans="1:19" x14ac:dyDescent="0.3">
      <c r="A1185">
        <v>1184</v>
      </c>
      <c r="B1185" t="s">
        <v>16</v>
      </c>
      <c r="C1185" t="s">
        <v>27</v>
      </c>
      <c r="D1185" t="s">
        <v>44</v>
      </c>
      <c r="E1185" t="s">
        <v>29</v>
      </c>
      <c r="F1185" t="s">
        <v>18</v>
      </c>
      <c r="G1185" t="s">
        <v>35</v>
      </c>
      <c r="H1185">
        <v>1</v>
      </c>
      <c r="I1185" t="s">
        <v>176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21</v>
      </c>
      <c r="S1185">
        <v>6</v>
      </c>
    </row>
    <row r="1186" spans="1:19" x14ac:dyDescent="0.3">
      <c r="A1186">
        <v>1185</v>
      </c>
      <c r="B1186" t="s">
        <v>31</v>
      </c>
      <c r="C1186" t="s">
        <v>39</v>
      </c>
      <c r="D1186" t="s">
        <v>26</v>
      </c>
      <c r="E1186" t="s">
        <v>43</v>
      </c>
      <c r="F1186" t="s">
        <v>30</v>
      </c>
      <c r="G1186" t="s">
        <v>24</v>
      </c>
      <c r="H1186">
        <v>0</v>
      </c>
      <c r="I1186" t="s">
        <v>176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28</v>
      </c>
      <c r="S1186">
        <v>7</v>
      </c>
    </row>
    <row r="1187" spans="1:19" x14ac:dyDescent="0.3">
      <c r="A1187">
        <v>1186</v>
      </c>
      <c r="B1187" t="s">
        <v>37</v>
      </c>
      <c r="C1187" t="s">
        <v>27</v>
      </c>
      <c r="D1187" t="s">
        <v>26</v>
      </c>
      <c r="E1187" t="s">
        <v>22</v>
      </c>
      <c r="F1187" t="s">
        <v>30</v>
      </c>
      <c r="G1187" t="s">
        <v>24</v>
      </c>
      <c r="H1187">
        <v>8</v>
      </c>
      <c r="I1187" t="s">
        <v>176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34</v>
      </c>
      <c r="S1187">
        <v>5</v>
      </c>
    </row>
    <row r="1188" spans="1:19" x14ac:dyDescent="0.3">
      <c r="A1188">
        <v>1187</v>
      </c>
      <c r="B1188" t="s">
        <v>37</v>
      </c>
      <c r="C1188" t="s">
        <v>27</v>
      </c>
      <c r="D1188" t="s">
        <v>32</v>
      </c>
      <c r="E1188" t="s">
        <v>43</v>
      </c>
      <c r="F1188" t="s">
        <v>18</v>
      </c>
      <c r="G1188" t="s">
        <v>17</v>
      </c>
      <c r="H1188">
        <v>2</v>
      </c>
      <c r="I1188" t="s">
        <v>176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21</v>
      </c>
      <c r="S1188">
        <v>6</v>
      </c>
    </row>
    <row r="1189" spans="1:19" x14ac:dyDescent="0.3">
      <c r="A1189">
        <v>1188</v>
      </c>
      <c r="B1189" t="s">
        <v>16</v>
      </c>
      <c r="C1189" t="s">
        <v>27</v>
      </c>
      <c r="D1189" t="s">
        <v>38</v>
      </c>
      <c r="E1189" t="s">
        <v>29</v>
      </c>
      <c r="F1189" t="s">
        <v>18</v>
      </c>
      <c r="G1189" t="s">
        <v>35</v>
      </c>
      <c r="H1189">
        <v>7</v>
      </c>
      <c r="I1189" t="s">
        <v>176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21</v>
      </c>
      <c r="S1189">
        <v>5</v>
      </c>
    </row>
    <row r="1190" spans="1:19" x14ac:dyDescent="0.3">
      <c r="A1190">
        <v>1189</v>
      </c>
      <c r="B1190" t="s">
        <v>31</v>
      </c>
      <c r="C1190" t="s">
        <v>34</v>
      </c>
      <c r="D1190" t="s">
        <v>44</v>
      </c>
      <c r="E1190" t="s">
        <v>43</v>
      </c>
      <c r="F1190" t="s">
        <v>30</v>
      </c>
      <c r="G1190" t="s">
        <v>24</v>
      </c>
      <c r="H1190">
        <v>7</v>
      </c>
      <c r="I1190" t="s">
        <v>177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28</v>
      </c>
      <c r="S1190">
        <v>7</v>
      </c>
    </row>
    <row r="1191" spans="1:19" x14ac:dyDescent="0.3">
      <c r="A1191">
        <v>1190</v>
      </c>
      <c r="B1191" t="s">
        <v>42</v>
      </c>
      <c r="C1191" t="s">
        <v>39</v>
      </c>
      <c r="D1191" t="s">
        <v>32</v>
      </c>
      <c r="E1191" t="s">
        <v>22</v>
      </c>
      <c r="F1191" t="s">
        <v>18</v>
      </c>
      <c r="G1191" t="s">
        <v>35</v>
      </c>
      <c r="H1191">
        <v>0</v>
      </c>
      <c r="I1191" t="s">
        <v>178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28</v>
      </c>
      <c r="S1191">
        <v>1</v>
      </c>
    </row>
    <row r="1192" spans="1:19" x14ac:dyDescent="0.3">
      <c r="A1192">
        <v>1191</v>
      </c>
      <c r="B1192" t="s">
        <v>33</v>
      </c>
      <c r="C1192" t="s">
        <v>39</v>
      </c>
      <c r="D1192" t="s">
        <v>32</v>
      </c>
      <c r="E1192" t="s">
        <v>43</v>
      </c>
      <c r="F1192" t="s">
        <v>30</v>
      </c>
      <c r="G1192" t="s">
        <v>17</v>
      </c>
      <c r="H1192">
        <v>8</v>
      </c>
      <c r="I1192" t="s">
        <v>177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34</v>
      </c>
      <c r="S1192">
        <v>1</v>
      </c>
    </row>
    <row r="1193" spans="1:19" x14ac:dyDescent="0.3">
      <c r="A1193">
        <v>1192</v>
      </c>
      <c r="B1193" t="s">
        <v>33</v>
      </c>
      <c r="C1193" t="s">
        <v>27</v>
      </c>
      <c r="D1193" t="s">
        <v>19</v>
      </c>
      <c r="E1193" t="s">
        <v>29</v>
      </c>
      <c r="F1193" t="s">
        <v>18</v>
      </c>
      <c r="G1193" t="s">
        <v>35</v>
      </c>
      <c r="H1193">
        <v>1</v>
      </c>
      <c r="I1193" t="s">
        <v>177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28</v>
      </c>
      <c r="S1193">
        <v>9</v>
      </c>
    </row>
    <row r="1194" spans="1:19" x14ac:dyDescent="0.3">
      <c r="A1194">
        <v>1193</v>
      </c>
      <c r="B1194" t="s">
        <v>16</v>
      </c>
      <c r="C1194" t="s">
        <v>34</v>
      </c>
      <c r="D1194" t="s">
        <v>19</v>
      </c>
      <c r="E1194" t="s">
        <v>22</v>
      </c>
      <c r="F1194" t="s">
        <v>25</v>
      </c>
      <c r="G1194" t="s">
        <v>35</v>
      </c>
      <c r="H1194">
        <v>13</v>
      </c>
      <c r="I1194" t="s">
        <v>176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28</v>
      </c>
      <c r="S1194">
        <v>9</v>
      </c>
    </row>
    <row r="1195" spans="1:19" x14ac:dyDescent="0.3">
      <c r="A1195">
        <v>1194</v>
      </c>
      <c r="B1195" t="s">
        <v>23</v>
      </c>
      <c r="C1195" t="s">
        <v>27</v>
      </c>
      <c r="D1195" t="s">
        <v>38</v>
      </c>
      <c r="E1195" t="s">
        <v>41</v>
      </c>
      <c r="F1195" t="s">
        <v>18</v>
      </c>
      <c r="G1195" t="s">
        <v>35</v>
      </c>
      <c r="H1195">
        <v>7</v>
      </c>
      <c r="I1195" t="s">
        <v>178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21</v>
      </c>
      <c r="S1195">
        <v>5</v>
      </c>
    </row>
    <row r="1196" spans="1:19" x14ac:dyDescent="0.3">
      <c r="A1196">
        <v>1195</v>
      </c>
      <c r="B1196" t="s">
        <v>23</v>
      </c>
      <c r="C1196" t="s">
        <v>34</v>
      </c>
      <c r="D1196" t="s">
        <v>26</v>
      </c>
      <c r="E1196" t="s">
        <v>36</v>
      </c>
      <c r="F1196" t="s">
        <v>25</v>
      </c>
      <c r="G1196" t="s">
        <v>35</v>
      </c>
      <c r="H1196">
        <v>14</v>
      </c>
      <c r="I1196" t="s">
        <v>177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34</v>
      </c>
      <c r="S1196">
        <v>6</v>
      </c>
    </row>
    <row r="1197" spans="1:19" x14ac:dyDescent="0.3">
      <c r="A1197">
        <v>1196</v>
      </c>
      <c r="B1197" t="s">
        <v>16</v>
      </c>
      <c r="C1197" t="s">
        <v>20</v>
      </c>
      <c r="D1197" t="s">
        <v>38</v>
      </c>
      <c r="E1197" t="s">
        <v>29</v>
      </c>
      <c r="F1197" t="s">
        <v>18</v>
      </c>
      <c r="G1197" t="s">
        <v>24</v>
      </c>
      <c r="H1197">
        <v>10</v>
      </c>
      <c r="I1197" t="s">
        <v>178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28</v>
      </c>
      <c r="S1197">
        <v>7</v>
      </c>
    </row>
    <row r="1198" spans="1:19" x14ac:dyDescent="0.3">
      <c r="A1198">
        <v>1197</v>
      </c>
      <c r="B1198" t="s">
        <v>33</v>
      </c>
      <c r="C1198" t="s">
        <v>20</v>
      </c>
      <c r="D1198" t="s">
        <v>40</v>
      </c>
      <c r="E1198" t="s">
        <v>45</v>
      </c>
      <c r="F1198" t="s">
        <v>18</v>
      </c>
      <c r="G1198" t="s">
        <v>35</v>
      </c>
      <c r="H1198">
        <v>6</v>
      </c>
      <c r="I1198" t="s">
        <v>178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28</v>
      </c>
      <c r="S1198">
        <v>3</v>
      </c>
    </row>
    <row r="1199" spans="1:19" x14ac:dyDescent="0.3">
      <c r="A1199">
        <v>1198</v>
      </c>
      <c r="B1199" t="s">
        <v>37</v>
      </c>
      <c r="C1199" t="s">
        <v>39</v>
      </c>
      <c r="D1199" t="s">
        <v>44</v>
      </c>
      <c r="E1199" t="s">
        <v>29</v>
      </c>
      <c r="F1199" t="s">
        <v>30</v>
      </c>
      <c r="G1199" t="s">
        <v>17</v>
      </c>
      <c r="H1199">
        <v>14</v>
      </c>
      <c r="I1199" t="s">
        <v>176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34</v>
      </c>
      <c r="S1199">
        <v>2</v>
      </c>
    </row>
    <row r="1200" spans="1:19" x14ac:dyDescent="0.3">
      <c r="A1200">
        <v>1199</v>
      </c>
      <c r="B1200" t="s">
        <v>23</v>
      </c>
      <c r="C1200" t="s">
        <v>20</v>
      </c>
      <c r="D1200" t="s">
        <v>44</v>
      </c>
      <c r="E1200" t="s">
        <v>41</v>
      </c>
      <c r="F1200" t="s">
        <v>18</v>
      </c>
      <c r="G1200" t="s">
        <v>35</v>
      </c>
      <c r="H1200">
        <v>8</v>
      </c>
      <c r="I1200" t="s">
        <v>177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34</v>
      </c>
      <c r="S1200">
        <v>1</v>
      </c>
    </row>
    <row r="1201" spans="1:19" x14ac:dyDescent="0.3">
      <c r="A1201">
        <v>1200</v>
      </c>
      <c r="B1201" t="s">
        <v>23</v>
      </c>
      <c r="C1201" t="s">
        <v>34</v>
      </c>
      <c r="D1201" t="s">
        <v>19</v>
      </c>
      <c r="E1201" t="s">
        <v>43</v>
      </c>
      <c r="F1201" t="s">
        <v>25</v>
      </c>
      <c r="G1201" t="s">
        <v>35</v>
      </c>
      <c r="H1201">
        <v>9</v>
      </c>
      <c r="I1201" t="s">
        <v>177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28</v>
      </c>
      <c r="S1201">
        <v>8</v>
      </c>
    </row>
    <row r="1202" spans="1:19" x14ac:dyDescent="0.3">
      <c r="A1202">
        <v>1201</v>
      </c>
      <c r="B1202" t="s">
        <v>23</v>
      </c>
      <c r="C1202" t="s">
        <v>27</v>
      </c>
      <c r="D1202" t="s">
        <v>32</v>
      </c>
      <c r="E1202" t="s">
        <v>29</v>
      </c>
      <c r="F1202" t="s">
        <v>30</v>
      </c>
      <c r="G1202" t="s">
        <v>35</v>
      </c>
      <c r="H1202">
        <v>14</v>
      </c>
      <c r="I1202" t="s">
        <v>177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28</v>
      </c>
      <c r="S1202">
        <v>5</v>
      </c>
    </row>
    <row r="1203" spans="1:19" x14ac:dyDescent="0.3">
      <c r="A1203">
        <v>1202</v>
      </c>
      <c r="B1203" t="s">
        <v>23</v>
      </c>
      <c r="C1203" t="s">
        <v>27</v>
      </c>
      <c r="D1203" t="s">
        <v>40</v>
      </c>
      <c r="E1203" t="s">
        <v>22</v>
      </c>
      <c r="F1203" t="s">
        <v>18</v>
      </c>
      <c r="G1203" t="s">
        <v>24</v>
      </c>
      <c r="H1203">
        <v>3</v>
      </c>
      <c r="I1203" t="s">
        <v>178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21</v>
      </c>
      <c r="S1203">
        <v>2</v>
      </c>
    </row>
    <row r="1204" spans="1:19" x14ac:dyDescent="0.3">
      <c r="A1204">
        <v>1203</v>
      </c>
      <c r="B1204" t="s">
        <v>37</v>
      </c>
      <c r="C1204" t="s">
        <v>27</v>
      </c>
      <c r="D1204" t="s">
        <v>40</v>
      </c>
      <c r="E1204" t="s">
        <v>36</v>
      </c>
      <c r="F1204" t="s">
        <v>25</v>
      </c>
      <c r="G1204" t="s">
        <v>17</v>
      </c>
      <c r="H1204">
        <v>9</v>
      </c>
      <c r="I1204" t="s">
        <v>176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34</v>
      </c>
      <c r="S1204">
        <v>4</v>
      </c>
    </row>
    <row r="1205" spans="1:19" x14ac:dyDescent="0.3">
      <c r="A1205">
        <v>1204</v>
      </c>
      <c r="B1205" t="s">
        <v>31</v>
      </c>
      <c r="C1205" t="s">
        <v>39</v>
      </c>
      <c r="D1205" t="s">
        <v>32</v>
      </c>
      <c r="E1205" t="s">
        <v>41</v>
      </c>
      <c r="F1205" t="s">
        <v>30</v>
      </c>
      <c r="G1205" t="s">
        <v>24</v>
      </c>
      <c r="H1205">
        <v>8</v>
      </c>
      <c r="I1205" t="s">
        <v>177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28</v>
      </c>
      <c r="S1205">
        <v>2</v>
      </c>
    </row>
    <row r="1206" spans="1:19" x14ac:dyDescent="0.3">
      <c r="A1206">
        <v>1205</v>
      </c>
      <c r="B1206" t="s">
        <v>23</v>
      </c>
      <c r="C1206" t="s">
        <v>27</v>
      </c>
      <c r="D1206" t="s">
        <v>26</v>
      </c>
      <c r="E1206" t="s">
        <v>36</v>
      </c>
      <c r="F1206" t="s">
        <v>25</v>
      </c>
      <c r="G1206" t="s">
        <v>17</v>
      </c>
      <c r="H1206">
        <v>2</v>
      </c>
      <c r="I1206" t="s">
        <v>176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21</v>
      </c>
      <c r="S1206">
        <v>3</v>
      </c>
    </row>
    <row r="1207" spans="1:19" x14ac:dyDescent="0.3">
      <c r="A1207">
        <v>1206</v>
      </c>
      <c r="B1207" t="s">
        <v>42</v>
      </c>
      <c r="C1207" t="s">
        <v>27</v>
      </c>
      <c r="D1207" t="s">
        <v>26</v>
      </c>
      <c r="E1207" t="s">
        <v>45</v>
      </c>
      <c r="F1207" t="s">
        <v>18</v>
      </c>
      <c r="G1207" t="s">
        <v>35</v>
      </c>
      <c r="H1207">
        <v>13</v>
      </c>
      <c r="I1207" t="s">
        <v>177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28</v>
      </c>
      <c r="S1207">
        <v>7</v>
      </c>
    </row>
    <row r="1208" spans="1:19" x14ac:dyDescent="0.3">
      <c r="A1208">
        <v>1207</v>
      </c>
      <c r="B1208" t="s">
        <v>23</v>
      </c>
      <c r="C1208" t="s">
        <v>34</v>
      </c>
      <c r="D1208" t="s">
        <v>40</v>
      </c>
      <c r="E1208" t="s">
        <v>43</v>
      </c>
      <c r="F1208" t="s">
        <v>30</v>
      </c>
      <c r="G1208" t="s">
        <v>35</v>
      </c>
      <c r="H1208">
        <v>12</v>
      </c>
      <c r="I1208" t="s">
        <v>176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28</v>
      </c>
      <c r="S1208">
        <v>5</v>
      </c>
    </row>
    <row r="1209" spans="1:19" x14ac:dyDescent="0.3">
      <c r="A1209">
        <v>1208</v>
      </c>
      <c r="B1209" t="s">
        <v>37</v>
      </c>
      <c r="C1209" t="s">
        <v>34</v>
      </c>
      <c r="D1209" t="s">
        <v>44</v>
      </c>
      <c r="E1209" t="s">
        <v>45</v>
      </c>
      <c r="F1209" t="s">
        <v>18</v>
      </c>
      <c r="G1209" t="s">
        <v>17</v>
      </c>
      <c r="H1209">
        <v>3</v>
      </c>
      <c r="I1209" t="s">
        <v>178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21</v>
      </c>
      <c r="S1209">
        <v>3</v>
      </c>
    </row>
    <row r="1210" spans="1:19" x14ac:dyDescent="0.3">
      <c r="A1210">
        <v>1209</v>
      </c>
      <c r="B1210" t="s">
        <v>31</v>
      </c>
      <c r="C1210" t="s">
        <v>34</v>
      </c>
      <c r="D1210" t="s">
        <v>26</v>
      </c>
      <c r="E1210" t="s">
        <v>43</v>
      </c>
      <c r="F1210" t="s">
        <v>30</v>
      </c>
      <c r="G1210" t="s">
        <v>24</v>
      </c>
      <c r="H1210">
        <v>14</v>
      </c>
      <c r="I1210" t="s">
        <v>177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28</v>
      </c>
      <c r="S1210">
        <v>9</v>
      </c>
    </row>
    <row r="1211" spans="1:19" x14ac:dyDescent="0.3">
      <c r="A1211">
        <v>1210</v>
      </c>
      <c r="B1211" t="s">
        <v>42</v>
      </c>
      <c r="C1211" t="s">
        <v>20</v>
      </c>
      <c r="D1211" t="s">
        <v>26</v>
      </c>
      <c r="E1211" t="s">
        <v>15</v>
      </c>
      <c r="F1211" t="s">
        <v>18</v>
      </c>
      <c r="G1211" t="s">
        <v>35</v>
      </c>
      <c r="H1211">
        <v>12</v>
      </c>
      <c r="I1211" t="s">
        <v>178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34</v>
      </c>
      <c r="S1211">
        <v>5</v>
      </c>
    </row>
    <row r="1212" spans="1:19" x14ac:dyDescent="0.3">
      <c r="A1212">
        <v>1211</v>
      </c>
      <c r="B1212" t="s">
        <v>42</v>
      </c>
      <c r="C1212" t="s">
        <v>34</v>
      </c>
      <c r="D1212" t="s">
        <v>32</v>
      </c>
      <c r="E1212" t="s">
        <v>15</v>
      </c>
      <c r="F1212" t="s">
        <v>18</v>
      </c>
      <c r="G1212" t="s">
        <v>35</v>
      </c>
      <c r="H1212">
        <v>8</v>
      </c>
      <c r="I1212" t="s">
        <v>177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28</v>
      </c>
      <c r="S1212">
        <v>8</v>
      </c>
    </row>
    <row r="1213" spans="1:19" x14ac:dyDescent="0.3">
      <c r="A1213">
        <v>1212</v>
      </c>
      <c r="B1213" t="s">
        <v>37</v>
      </c>
      <c r="C1213" t="s">
        <v>39</v>
      </c>
      <c r="D1213" t="s">
        <v>44</v>
      </c>
      <c r="E1213" t="s">
        <v>29</v>
      </c>
      <c r="F1213" t="s">
        <v>30</v>
      </c>
      <c r="G1213" t="s">
        <v>24</v>
      </c>
      <c r="H1213">
        <v>9</v>
      </c>
      <c r="I1213" t="s">
        <v>176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34</v>
      </c>
      <c r="S1213">
        <v>3</v>
      </c>
    </row>
    <row r="1214" spans="1:19" x14ac:dyDescent="0.3">
      <c r="A1214">
        <v>1213</v>
      </c>
      <c r="B1214" t="s">
        <v>33</v>
      </c>
      <c r="C1214" t="s">
        <v>39</v>
      </c>
      <c r="D1214" t="s">
        <v>19</v>
      </c>
      <c r="E1214" t="s">
        <v>29</v>
      </c>
      <c r="F1214" t="s">
        <v>25</v>
      </c>
      <c r="G1214" t="s">
        <v>24</v>
      </c>
      <c r="H1214">
        <v>5</v>
      </c>
      <c r="I1214" t="s">
        <v>176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28</v>
      </c>
      <c r="S1214">
        <v>9</v>
      </c>
    </row>
    <row r="1215" spans="1:19" x14ac:dyDescent="0.3">
      <c r="A1215">
        <v>1214</v>
      </c>
      <c r="B1215" t="s">
        <v>31</v>
      </c>
      <c r="C1215" t="s">
        <v>20</v>
      </c>
      <c r="D1215" t="s">
        <v>19</v>
      </c>
      <c r="E1215" t="s">
        <v>15</v>
      </c>
      <c r="F1215" t="s">
        <v>18</v>
      </c>
      <c r="G1215" t="s">
        <v>17</v>
      </c>
      <c r="H1215">
        <v>9</v>
      </c>
      <c r="I1215" t="s">
        <v>178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34</v>
      </c>
      <c r="S1215">
        <v>4</v>
      </c>
    </row>
    <row r="1216" spans="1:19" x14ac:dyDescent="0.3">
      <c r="A1216">
        <v>1215</v>
      </c>
      <c r="B1216" t="s">
        <v>31</v>
      </c>
      <c r="C1216" t="s">
        <v>27</v>
      </c>
      <c r="D1216" t="s">
        <v>40</v>
      </c>
      <c r="E1216" t="s">
        <v>36</v>
      </c>
      <c r="F1216" t="s">
        <v>18</v>
      </c>
      <c r="G1216" t="s">
        <v>17</v>
      </c>
      <c r="H1216">
        <v>7</v>
      </c>
      <c r="I1216" t="s">
        <v>177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21</v>
      </c>
      <c r="S1216">
        <v>2</v>
      </c>
    </row>
    <row r="1217" spans="1:19" x14ac:dyDescent="0.3">
      <c r="A1217">
        <v>1216</v>
      </c>
      <c r="B1217" t="s">
        <v>42</v>
      </c>
      <c r="C1217" t="s">
        <v>27</v>
      </c>
      <c r="D1217" t="s">
        <v>26</v>
      </c>
      <c r="E1217" t="s">
        <v>41</v>
      </c>
      <c r="F1217" t="s">
        <v>30</v>
      </c>
      <c r="G1217" t="s">
        <v>17</v>
      </c>
      <c r="H1217">
        <v>3</v>
      </c>
      <c r="I1217" t="s">
        <v>176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21</v>
      </c>
      <c r="S1217">
        <v>3</v>
      </c>
    </row>
    <row r="1218" spans="1:19" x14ac:dyDescent="0.3">
      <c r="A1218">
        <v>1217</v>
      </c>
      <c r="B1218" t="s">
        <v>42</v>
      </c>
      <c r="C1218" t="s">
        <v>27</v>
      </c>
      <c r="D1218" t="s">
        <v>19</v>
      </c>
      <c r="E1218" t="s">
        <v>36</v>
      </c>
      <c r="F1218" t="s">
        <v>30</v>
      </c>
      <c r="G1218" t="s">
        <v>24</v>
      </c>
      <c r="H1218">
        <v>8</v>
      </c>
      <c r="I1218" t="s">
        <v>176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34</v>
      </c>
      <c r="S1218">
        <v>6</v>
      </c>
    </row>
    <row r="1219" spans="1:19" x14ac:dyDescent="0.3">
      <c r="A1219">
        <v>1218</v>
      </c>
      <c r="B1219" t="s">
        <v>16</v>
      </c>
      <c r="C1219" t="s">
        <v>27</v>
      </c>
      <c r="D1219" t="s">
        <v>40</v>
      </c>
      <c r="E1219" t="s">
        <v>45</v>
      </c>
      <c r="F1219" t="s">
        <v>18</v>
      </c>
      <c r="G1219" t="s">
        <v>17</v>
      </c>
      <c r="H1219">
        <v>3</v>
      </c>
      <c r="I1219" t="s">
        <v>176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21</v>
      </c>
      <c r="S1219">
        <v>5</v>
      </c>
    </row>
    <row r="1220" spans="1:19" x14ac:dyDescent="0.3">
      <c r="A1220">
        <v>1219</v>
      </c>
      <c r="B1220" t="s">
        <v>37</v>
      </c>
      <c r="C1220" t="s">
        <v>27</v>
      </c>
      <c r="D1220" t="s">
        <v>32</v>
      </c>
      <c r="E1220" t="s">
        <v>36</v>
      </c>
      <c r="F1220" t="s">
        <v>18</v>
      </c>
      <c r="G1220" t="s">
        <v>17</v>
      </c>
      <c r="H1220">
        <v>13</v>
      </c>
      <c r="I1220" t="s">
        <v>177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28</v>
      </c>
      <c r="S1220">
        <v>7</v>
      </c>
    </row>
    <row r="1221" spans="1:19" x14ac:dyDescent="0.3">
      <c r="A1221">
        <v>1220</v>
      </c>
      <c r="B1221" t="s">
        <v>23</v>
      </c>
      <c r="C1221" t="s">
        <v>34</v>
      </c>
      <c r="D1221" t="s">
        <v>32</v>
      </c>
      <c r="E1221" t="s">
        <v>29</v>
      </c>
      <c r="F1221" t="s">
        <v>18</v>
      </c>
      <c r="G1221" t="s">
        <v>24</v>
      </c>
      <c r="H1221">
        <v>12</v>
      </c>
      <c r="I1221" t="s">
        <v>177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28</v>
      </c>
      <c r="S1221">
        <v>8</v>
      </c>
    </row>
    <row r="1222" spans="1:19" x14ac:dyDescent="0.3">
      <c r="A1222">
        <v>1221</v>
      </c>
      <c r="B1222" t="s">
        <v>31</v>
      </c>
      <c r="C1222" t="s">
        <v>20</v>
      </c>
      <c r="D1222" t="s">
        <v>26</v>
      </c>
      <c r="E1222" t="s">
        <v>43</v>
      </c>
      <c r="F1222" t="s">
        <v>25</v>
      </c>
      <c r="G1222" t="s">
        <v>17</v>
      </c>
      <c r="H1222">
        <v>8</v>
      </c>
      <c r="I1222" t="s">
        <v>178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34</v>
      </c>
      <c r="S1222">
        <v>2</v>
      </c>
    </row>
    <row r="1223" spans="1:19" x14ac:dyDescent="0.3">
      <c r="A1223">
        <v>1222</v>
      </c>
      <c r="B1223" t="s">
        <v>31</v>
      </c>
      <c r="C1223" t="s">
        <v>27</v>
      </c>
      <c r="D1223" t="s">
        <v>19</v>
      </c>
      <c r="E1223" t="s">
        <v>15</v>
      </c>
      <c r="F1223" t="s">
        <v>25</v>
      </c>
      <c r="G1223" t="s">
        <v>24</v>
      </c>
      <c r="H1223">
        <v>10</v>
      </c>
      <c r="I1223" t="s">
        <v>177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28</v>
      </c>
      <c r="S1223">
        <v>5</v>
      </c>
    </row>
    <row r="1224" spans="1:19" x14ac:dyDescent="0.3">
      <c r="A1224">
        <v>1223</v>
      </c>
      <c r="B1224" t="s">
        <v>31</v>
      </c>
      <c r="C1224" t="s">
        <v>27</v>
      </c>
      <c r="D1224" t="s">
        <v>40</v>
      </c>
      <c r="E1224" t="s">
        <v>45</v>
      </c>
      <c r="F1224" t="s">
        <v>30</v>
      </c>
      <c r="G1224" t="s">
        <v>24</v>
      </c>
      <c r="H1224">
        <v>7</v>
      </c>
      <c r="I1224" t="s">
        <v>176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28</v>
      </c>
      <c r="S1224">
        <v>3</v>
      </c>
    </row>
    <row r="1225" spans="1:19" x14ac:dyDescent="0.3">
      <c r="A1225">
        <v>1224</v>
      </c>
      <c r="B1225" t="s">
        <v>31</v>
      </c>
      <c r="C1225" t="s">
        <v>34</v>
      </c>
      <c r="D1225" t="s">
        <v>38</v>
      </c>
      <c r="E1225" t="s">
        <v>29</v>
      </c>
      <c r="F1225" t="s">
        <v>25</v>
      </c>
      <c r="G1225" t="s">
        <v>17</v>
      </c>
      <c r="H1225">
        <v>10</v>
      </c>
      <c r="I1225" t="s">
        <v>176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28</v>
      </c>
      <c r="S1225">
        <v>6</v>
      </c>
    </row>
    <row r="1226" spans="1:19" x14ac:dyDescent="0.3">
      <c r="A1226">
        <v>1225</v>
      </c>
      <c r="B1226" t="s">
        <v>16</v>
      </c>
      <c r="C1226" t="s">
        <v>20</v>
      </c>
      <c r="D1226" t="s">
        <v>38</v>
      </c>
      <c r="E1226" t="s">
        <v>45</v>
      </c>
      <c r="F1226" t="s">
        <v>18</v>
      </c>
      <c r="G1226" t="s">
        <v>17</v>
      </c>
      <c r="H1226">
        <v>12</v>
      </c>
      <c r="I1226" t="s">
        <v>176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28</v>
      </c>
      <c r="S1226">
        <v>3</v>
      </c>
    </row>
    <row r="1227" spans="1:19" x14ac:dyDescent="0.3">
      <c r="A1227">
        <v>1226</v>
      </c>
      <c r="B1227" t="s">
        <v>33</v>
      </c>
      <c r="C1227" t="s">
        <v>34</v>
      </c>
      <c r="D1227" t="s">
        <v>40</v>
      </c>
      <c r="E1227" t="s">
        <v>45</v>
      </c>
      <c r="F1227" t="s">
        <v>30</v>
      </c>
      <c r="G1227" t="s">
        <v>24</v>
      </c>
      <c r="H1227">
        <v>1</v>
      </c>
      <c r="I1227" t="s">
        <v>178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21</v>
      </c>
      <c r="S1227">
        <v>6</v>
      </c>
    </row>
    <row r="1228" spans="1:19" x14ac:dyDescent="0.3">
      <c r="A1228">
        <v>1227</v>
      </c>
      <c r="B1228" t="s">
        <v>31</v>
      </c>
      <c r="C1228" t="s">
        <v>34</v>
      </c>
      <c r="D1228" t="s">
        <v>40</v>
      </c>
      <c r="E1228" t="s">
        <v>41</v>
      </c>
      <c r="F1228" t="s">
        <v>30</v>
      </c>
      <c r="G1228" t="s">
        <v>17</v>
      </c>
      <c r="H1228">
        <v>0</v>
      </c>
      <c r="I1228" t="s">
        <v>177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28</v>
      </c>
      <c r="S1228">
        <v>9</v>
      </c>
    </row>
    <row r="1229" spans="1:19" x14ac:dyDescent="0.3">
      <c r="A1229">
        <v>1228</v>
      </c>
      <c r="B1229" t="s">
        <v>16</v>
      </c>
      <c r="C1229" t="s">
        <v>27</v>
      </c>
      <c r="D1229" t="s">
        <v>38</v>
      </c>
      <c r="E1229" t="s">
        <v>41</v>
      </c>
      <c r="F1229" t="s">
        <v>30</v>
      </c>
      <c r="G1229" t="s">
        <v>17</v>
      </c>
      <c r="H1229">
        <v>2</v>
      </c>
      <c r="I1229" t="s">
        <v>177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21</v>
      </c>
      <c r="S1229">
        <v>2</v>
      </c>
    </row>
    <row r="1230" spans="1:19" x14ac:dyDescent="0.3">
      <c r="A1230">
        <v>1229</v>
      </c>
      <c r="B1230" t="s">
        <v>23</v>
      </c>
      <c r="C1230" t="s">
        <v>20</v>
      </c>
      <c r="D1230" t="s">
        <v>19</v>
      </c>
      <c r="E1230" t="s">
        <v>45</v>
      </c>
      <c r="F1230" t="s">
        <v>30</v>
      </c>
      <c r="G1230" t="s">
        <v>24</v>
      </c>
      <c r="H1230">
        <v>7</v>
      </c>
      <c r="I1230" t="s">
        <v>178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28</v>
      </c>
      <c r="S1230">
        <v>8</v>
      </c>
    </row>
    <row r="1231" spans="1:19" x14ac:dyDescent="0.3">
      <c r="A1231">
        <v>1230</v>
      </c>
      <c r="B1231" t="s">
        <v>33</v>
      </c>
      <c r="C1231" t="s">
        <v>34</v>
      </c>
      <c r="D1231" t="s">
        <v>32</v>
      </c>
      <c r="E1231" t="s">
        <v>22</v>
      </c>
      <c r="F1231" t="s">
        <v>25</v>
      </c>
      <c r="G1231" t="s">
        <v>17</v>
      </c>
      <c r="H1231">
        <v>3</v>
      </c>
      <c r="I1231" t="s">
        <v>176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21</v>
      </c>
      <c r="S1231">
        <v>1</v>
      </c>
    </row>
    <row r="1232" spans="1:19" x14ac:dyDescent="0.3">
      <c r="A1232">
        <v>1231</v>
      </c>
      <c r="B1232" t="s">
        <v>31</v>
      </c>
      <c r="C1232" t="s">
        <v>20</v>
      </c>
      <c r="D1232" t="s">
        <v>26</v>
      </c>
      <c r="E1232" t="s">
        <v>41</v>
      </c>
      <c r="F1232" t="s">
        <v>18</v>
      </c>
      <c r="G1232" t="s">
        <v>24</v>
      </c>
      <c r="H1232">
        <v>12</v>
      </c>
      <c r="I1232" t="s">
        <v>176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34</v>
      </c>
      <c r="S1232">
        <v>4</v>
      </c>
    </row>
    <row r="1233" spans="1:19" x14ac:dyDescent="0.3">
      <c r="A1233">
        <v>1232</v>
      </c>
      <c r="B1233" t="s">
        <v>16</v>
      </c>
      <c r="C1233" t="s">
        <v>27</v>
      </c>
      <c r="D1233" t="s">
        <v>19</v>
      </c>
      <c r="E1233" t="s">
        <v>29</v>
      </c>
      <c r="F1233" t="s">
        <v>18</v>
      </c>
      <c r="G1233" t="s">
        <v>17</v>
      </c>
      <c r="H1233">
        <v>14</v>
      </c>
      <c r="I1233" t="s">
        <v>177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34</v>
      </c>
      <c r="S1233">
        <v>3</v>
      </c>
    </row>
    <row r="1234" spans="1:19" x14ac:dyDescent="0.3">
      <c r="A1234">
        <v>1233</v>
      </c>
      <c r="B1234" t="s">
        <v>42</v>
      </c>
      <c r="C1234" t="s">
        <v>39</v>
      </c>
      <c r="D1234" t="s">
        <v>44</v>
      </c>
      <c r="E1234" t="s">
        <v>45</v>
      </c>
      <c r="F1234" t="s">
        <v>25</v>
      </c>
      <c r="G1234" t="s">
        <v>24</v>
      </c>
      <c r="H1234">
        <v>4</v>
      </c>
      <c r="I1234" t="s">
        <v>176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21</v>
      </c>
      <c r="S1234">
        <v>6</v>
      </c>
    </row>
    <row r="1235" spans="1:19" x14ac:dyDescent="0.3">
      <c r="A1235">
        <v>1234</v>
      </c>
      <c r="B1235" t="s">
        <v>16</v>
      </c>
      <c r="C1235" t="s">
        <v>20</v>
      </c>
      <c r="D1235" t="s">
        <v>44</v>
      </c>
      <c r="E1235" t="s">
        <v>41</v>
      </c>
      <c r="F1235" t="s">
        <v>30</v>
      </c>
      <c r="G1235" t="s">
        <v>35</v>
      </c>
      <c r="H1235">
        <v>14</v>
      </c>
      <c r="I1235" t="s">
        <v>178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34</v>
      </c>
      <c r="S1235">
        <v>2</v>
      </c>
    </row>
    <row r="1236" spans="1:19" x14ac:dyDescent="0.3">
      <c r="A1236">
        <v>1235</v>
      </c>
      <c r="B1236" t="s">
        <v>42</v>
      </c>
      <c r="C1236" t="s">
        <v>20</v>
      </c>
      <c r="D1236" t="s">
        <v>38</v>
      </c>
      <c r="E1236" t="s">
        <v>15</v>
      </c>
      <c r="F1236" t="s">
        <v>30</v>
      </c>
      <c r="G1236" t="s">
        <v>24</v>
      </c>
      <c r="H1236">
        <v>12</v>
      </c>
      <c r="I1236" t="s">
        <v>177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28</v>
      </c>
      <c r="S1236">
        <v>9</v>
      </c>
    </row>
    <row r="1237" spans="1:19" x14ac:dyDescent="0.3">
      <c r="A1237">
        <v>1236</v>
      </c>
      <c r="B1237" t="s">
        <v>42</v>
      </c>
      <c r="C1237" t="s">
        <v>20</v>
      </c>
      <c r="D1237" t="s">
        <v>32</v>
      </c>
      <c r="E1237" t="s">
        <v>22</v>
      </c>
      <c r="F1237" t="s">
        <v>30</v>
      </c>
      <c r="G1237" t="s">
        <v>17</v>
      </c>
      <c r="H1237">
        <v>5</v>
      </c>
      <c r="I1237" t="s">
        <v>177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28</v>
      </c>
      <c r="S1237">
        <v>8</v>
      </c>
    </row>
    <row r="1238" spans="1:19" x14ac:dyDescent="0.3">
      <c r="A1238">
        <v>1237</v>
      </c>
      <c r="B1238" t="s">
        <v>31</v>
      </c>
      <c r="C1238" t="s">
        <v>20</v>
      </c>
      <c r="D1238" t="s">
        <v>19</v>
      </c>
      <c r="E1238" t="s">
        <v>29</v>
      </c>
      <c r="F1238" t="s">
        <v>30</v>
      </c>
      <c r="G1238" t="s">
        <v>35</v>
      </c>
      <c r="H1238">
        <v>14</v>
      </c>
      <c r="I1238" t="s">
        <v>176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34</v>
      </c>
      <c r="S1238">
        <v>6</v>
      </c>
    </row>
    <row r="1239" spans="1:19" x14ac:dyDescent="0.3">
      <c r="A1239">
        <v>1238</v>
      </c>
      <c r="B1239" t="s">
        <v>42</v>
      </c>
      <c r="C1239" t="s">
        <v>27</v>
      </c>
      <c r="D1239" t="s">
        <v>26</v>
      </c>
      <c r="E1239" t="s">
        <v>41</v>
      </c>
      <c r="F1239" t="s">
        <v>30</v>
      </c>
      <c r="G1239" t="s">
        <v>24</v>
      </c>
      <c r="H1239">
        <v>5</v>
      </c>
      <c r="I1239" t="s">
        <v>176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28</v>
      </c>
      <c r="S1239">
        <v>7</v>
      </c>
    </row>
    <row r="1240" spans="1:19" x14ac:dyDescent="0.3">
      <c r="A1240">
        <v>1239</v>
      </c>
      <c r="B1240" t="s">
        <v>31</v>
      </c>
      <c r="C1240" t="s">
        <v>39</v>
      </c>
      <c r="D1240" t="s">
        <v>26</v>
      </c>
      <c r="E1240" t="s">
        <v>29</v>
      </c>
      <c r="F1240" t="s">
        <v>30</v>
      </c>
      <c r="G1240" t="s">
        <v>17</v>
      </c>
      <c r="H1240">
        <v>1</v>
      </c>
      <c r="I1240" t="s">
        <v>176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21</v>
      </c>
      <c r="S1240">
        <v>1</v>
      </c>
    </row>
    <row r="1241" spans="1:19" x14ac:dyDescent="0.3">
      <c r="A1241">
        <v>1240</v>
      </c>
      <c r="B1241" t="s">
        <v>37</v>
      </c>
      <c r="C1241" t="s">
        <v>27</v>
      </c>
      <c r="D1241" t="s">
        <v>38</v>
      </c>
      <c r="E1241" t="s">
        <v>15</v>
      </c>
      <c r="F1241" t="s">
        <v>18</v>
      </c>
      <c r="G1241" t="s">
        <v>17</v>
      </c>
      <c r="H1241">
        <v>14</v>
      </c>
      <c r="I1241" t="s">
        <v>177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28</v>
      </c>
      <c r="S1241">
        <v>7</v>
      </c>
    </row>
    <row r="1242" spans="1:19" x14ac:dyDescent="0.3">
      <c r="A1242">
        <v>1241</v>
      </c>
      <c r="B1242" t="s">
        <v>37</v>
      </c>
      <c r="C1242" t="s">
        <v>39</v>
      </c>
      <c r="D1242" t="s">
        <v>40</v>
      </c>
      <c r="E1242" t="s">
        <v>43</v>
      </c>
      <c r="F1242" t="s">
        <v>25</v>
      </c>
      <c r="G1242" t="s">
        <v>17</v>
      </c>
      <c r="H1242">
        <v>10</v>
      </c>
      <c r="I1242" t="s">
        <v>178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34</v>
      </c>
      <c r="S1242">
        <v>6</v>
      </c>
    </row>
    <row r="1243" spans="1:19" x14ac:dyDescent="0.3">
      <c r="A1243">
        <v>1242</v>
      </c>
      <c r="B1243" t="s">
        <v>31</v>
      </c>
      <c r="C1243" t="s">
        <v>34</v>
      </c>
      <c r="D1243" t="s">
        <v>19</v>
      </c>
      <c r="E1243" t="s">
        <v>36</v>
      </c>
      <c r="F1243" t="s">
        <v>18</v>
      </c>
      <c r="G1243" t="s">
        <v>35</v>
      </c>
      <c r="H1243">
        <v>4</v>
      </c>
      <c r="I1243" t="s">
        <v>178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28</v>
      </c>
      <c r="S1243">
        <v>9</v>
      </c>
    </row>
    <row r="1244" spans="1:19" x14ac:dyDescent="0.3">
      <c r="A1244">
        <v>1243</v>
      </c>
      <c r="B1244" t="s">
        <v>16</v>
      </c>
      <c r="C1244" t="s">
        <v>27</v>
      </c>
      <c r="D1244" t="s">
        <v>19</v>
      </c>
      <c r="E1244" t="s">
        <v>43</v>
      </c>
      <c r="F1244" t="s">
        <v>18</v>
      </c>
      <c r="G1244" t="s">
        <v>35</v>
      </c>
      <c r="H1244">
        <v>14</v>
      </c>
      <c r="I1244" t="s">
        <v>177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28</v>
      </c>
      <c r="S1244">
        <v>2</v>
      </c>
    </row>
    <row r="1245" spans="1:19" x14ac:dyDescent="0.3">
      <c r="A1245">
        <v>1244</v>
      </c>
      <c r="B1245" t="s">
        <v>16</v>
      </c>
      <c r="C1245" t="s">
        <v>20</v>
      </c>
      <c r="D1245" t="s">
        <v>32</v>
      </c>
      <c r="E1245" t="s">
        <v>41</v>
      </c>
      <c r="F1245" t="s">
        <v>25</v>
      </c>
      <c r="G1245" t="s">
        <v>17</v>
      </c>
      <c r="H1245">
        <v>8</v>
      </c>
      <c r="I1245" t="s">
        <v>176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28</v>
      </c>
      <c r="S1245">
        <v>1</v>
      </c>
    </row>
    <row r="1246" spans="1:19" x14ac:dyDescent="0.3">
      <c r="A1246">
        <v>1245</v>
      </c>
      <c r="B1246" t="s">
        <v>23</v>
      </c>
      <c r="C1246" t="s">
        <v>39</v>
      </c>
      <c r="D1246" t="s">
        <v>26</v>
      </c>
      <c r="E1246" t="s">
        <v>22</v>
      </c>
      <c r="F1246" t="s">
        <v>30</v>
      </c>
      <c r="G1246" t="s">
        <v>24</v>
      </c>
      <c r="H1246">
        <v>0</v>
      </c>
      <c r="I1246" t="s">
        <v>176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21</v>
      </c>
      <c r="S1246">
        <v>5</v>
      </c>
    </row>
    <row r="1247" spans="1:19" x14ac:dyDescent="0.3">
      <c r="A1247">
        <v>1246</v>
      </c>
      <c r="B1247" t="s">
        <v>23</v>
      </c>
      <c r="C1247" t="s">
        <v>27</v>
      </c>
      <c r="D1247" t="s">
        <v>38</v>
      </c>
      <c r="E1247" t="s">
        <v>29</v>
      </c>
      <c r="F1247" t="s">
        <v>30</v>
      </c>
      <c r="G1247" t="s">
        <v>35</v>
      </c>
      <c r="H1247">
        <v>7</v>
      </c>
      <c r="I1247" t="s">
        <v>177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28</v>
      </c>
      <c r="S1247">
        <v>6</v>
      </c>
    </row>
    <row r="1248" spans="1:19" x14ac:dyDescent="0.3">
      <c r="A1248">
        <v>1247</v>
      </c>
      <c r="B1248" t="s">
        <v>33</v>
      </c>
      <c r="C1248" t="s">
        <v>34</v>
      </c>
      <c r="D1248" t="s">
        <v>32</v>
      </c>
      <c r="E1248" t="s">
        <v>41</v>
      </c>
      <c r="F1248" t="s">
        <v>25</v>
      </c>
      <c r="G1248" t="s">
        <v>24</v>
      </c>
      <c r="H1248">
        <v>10</v>
      </c>
      <c r="I1248" t="s">
        <v>178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34</v>
      </c>
      <c r="S1248">
        <v>6</v>
      </c>
    </row>
    <row r="1249" spans="1:19" x14ac:dyDescent="0.3">
      <c r="A1249">
        <v>1248</v>
      </c>
      <c r="B1249" t="s">
        <v>42</v>
      </c>
      <c r="C1249" t="s">
        <v>20</v>
      </c>
      <c r="D1249" t="s">
        <v>32</v>
      </c>
      <c r="E1249" t="s">
        <v>22</v>
      </c>
      <c r="F1249" t="s">
        <v>30</v>
      </c>
      <c r="G1249" t="s">
        <v>24</v>
      </c>
      <c r="H1249">
        <v>7</v>
      </c>
      <c r="I1249" t="s">
        <v>178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21</v>
      </c>
      <c r="S1249">
        <v>1</v>
      </c>
    </row>
    <row r="1250" spans="1:19" x14ac:dyDescent="0.3">
      <c r="A1250">
        <v>1249</v>
      </c>
      <c r="B1250" t="s">
        <v>16</v>
      </c>
      <c r="C1250" t="s">
        <v>34</v>
      </c>
      <c r="D1250" t="s">
        <v>19</v>
      </c>
      <c r="E1250" t="s">
        <v>29</v>
      </c>
      <c r="F1250" t="s">
        <v>25</v>
      </c>
      <c r="G1250" t="s">
        <v>17</v>
      </c>
      <c r="H1250">
        <v>5</v>
      </c>
      <c r="I1250" t="s">
        <v>177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28</v>
      </c>
      <c r="S1250">
        <v>9</v>
      </c>
    </row>
    <row r="1251" spans="1:19" x14ac:dyDescent="0.3">
      <c r="A1251">
        <v>1250</v>
      </c>
      <c r="B1251" t="s">
        <v>33</v>
      </c>
      <c r="C1251" t="s">
        <v>34</v>
      </c>
      <c r="D1251" t="s">
        <v>26</v>
      </c>
      <c r="E1251" t="s">
        <v>43</v>
      </c>
      <c r="F1251" t="s">
        <v>18</v>
      </c>
      <c r="G1251" t="s">
        <v>17</v>
      </c>
      <c r="H1251">
        <v>1</v>
      </c>
      <c r="I1251" t="s">
        <v>177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21</v>
      </c>
      <c r="S1251">
        <v>4</v>
      </c>
    </row>
    <row r="1252" spans="1:19" x14ac:dyDescent="0.3">
      <c r="A1252">
        <v>1251</v>
      </c>
      <c r="B1252" t="s">
        <v>37</v>
      </c>
      <c r="C1252" t="s">
        <v>39</v>
      </c>
      <c r="D1252" t="s">
        <v>32</v>
      </c>
      <c r="E1252" t="s">
        <v>43</v>
      </c>
      <c r="F1252" t="s">
        <v>18</v>
      </c>
      <c r="G1252" t="s">
        <v>24</v>
      </c>
      <c r="H1252">
        <v>3</v>
      </c>
      <c r="I1252" t="s">
        <v>178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28</v>
      </c>
      <c r="S1252">
        <v>8</v>
      </c>
    </row>
    <row r="1253" spans="1:19" x14ac:dyDescent="0.3">
      <c r="A1253">
        <v>1252</v>
      </c>
      <c r="B1253" t="s">
        <v>42</v>
      </c>
      <c r="C1253" t="s">
        <v>34</v>
      </c>
      <c r="D1253" t="s">
        <v>40</v>
      </c>
      <c r="E1253" t="s">
        <v>43</v>
      </c>
      <c r="F1253" t="s">
        <v>30</v>
      </c>
      <c r="G1253" t="s">
        <v>24</v>
      </c>
      <c r="H1253">
        <v>6</v>
      </c>
      <c r="I1253" t="s">
        <v>177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21</v>
      </c>
      <c r="S1253">
        <v>5</v>
      </c>
    </row>
    <row r="1254" spans="1:19" x14ac:dyDescent="0.3">
      <c r="A1254">
        <v>1253</v>
      </c>
      <c r="B1254" t="s">
        <v>33</v>
      </c>
      <c r="C1254" t="s">
        <v>20</v>
      </c>
      <c r="D1254" t="s">
        <v>38</v>
      </c>
      <c r="E1254" t="s">
        <v>29</v>
      </c>
      <c r="F1254" t="s">
        <v>30</v>
      </c>
      <c r="G1254" t="s">
        <v>35</v>
      </c>
      <c r="H1254">
        <v>14</v>
      </c>
      <c r="I1254" t="s">
        <v>176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28</v>
      </c>
      <c r="S1254">
        <v>8</v>
      </c>
    </row>
    <row r="1255" spans="1:19" x14ac:dyDescent="0.3">
      <c r="A1255">
        <v>1254</v>
      </c>
      <c r="B1255" t="s">
        <v>42</v>
      </c>
      <c r="C1255" t="s">
        <v>39</v>
      </c>
      <c r="D1255" t="s">
        <v>26</v>
      </c>
      <c r="E1255" t="s">
        <v>45</v>
      </c>
      <c r="F1255" t="s">
        <v>18</v>
      </c>
      <c r="G1255" t="s">
        <v>35</v>
      </c>
      <c r="H1255">
        <v>3</v>
      </c>
      <c r="I1255" t="s">
        <v>178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28</v>
      </c>
      <c r="S1255">
        <v>6</v>
      </c>
    </row>
    <row r="1256" spans="1:19" x14ac:dyDescent="0.3">
      <c r="A1256">
        <v>1255</v>
      </c>
      <c r="B1256" t="s">
        <v>16</v>
      </c>
      <c r="C1256" t="s">
        <v>20</v>
      </c>
      <c r="D1256" t="s">
        <v>32</v>
      </c>
      <c r="E1256" t="s">
        <v>36</v>
      </c>
      <c r="F1256" t="s">
        <v>25</v>
      </c>
      <c r="G1256" t="s">
        <v>35</v>
      </c>
      <c r="H1256">
        <v>8</v>
      </c>
      <c r="I1256" t="s">
        <v>176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34</v>
      </c>
      <c r="S1256">
        <v>4</v>
      </c>
    </row>
    <row r="1257" spans="1:19" x14ac:dyDescent="0.3">
      <c r="A1257">
        <v>1256</v>
      </c>
      <c r="B1257" t="s">
        <v>42</v>
      </c>
      <c r="C1257" t="s">
        <v>34</v>
      </c>
      <c r="D1257" t="s">
        <v>40</v>
      </c>
      <c r="E1257" t="s">
        <v>36</v>
      </c>
      <c r="F1257" t="s">
        <v>30</v>
      </c>
      <c r="G1257" t="s">
        <v>35</v>
      </c>
      <c r="H1257">
        <v>7</v>
      </c>
      <c r="I1257" t="s">
        <v>176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21</v>
      </c>
      <c r="S1257">
        <v>4</v>
      </c>
    </row>
    <row r="1258" spans="1:19" x14ac:dyDescent="0.3">
      <c r="A1258">
        <v>1257</v>
      </c>
      <c r="B1258" t="s">
        <v>33</v>
      </c>
      <c r="C1258" t="s">
        <v>20</v>
      </c>
      <c r="D1258" t="s">
        <v>40</v>
      </c>
      <c r="E1258" t="s">
        <v>36</v>
      </c>
      <c r="F1258" t="s">
        <v>30</v>
      </c>
      <c r="G1258" t="s">
        <v>24</v>
      </c>
      <c r="H1258">
        <v>3</v>
      </c>
      <c r="I1258" t="s">
        <v>178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21</v>
      </c>
      <c r="S1258">
        <v>2</v>
      </c>
    </row>
    <row r="1259" spans="1:19" x14ac:dyDescent="0.3">
      <c r="A1259">
        <v>1258</v>
      </c>
      <c r="B1259" t="s">
        <v>37</v>
      </c>
      <c r="C1259" t="s">
        <v>34</v>
      </c>
      <c r="D1259" t="s">
        <v>19</v>
      </c>
      <c r="E1259" t="s">
        <v>29</v>
      </c>
      <c r="F1259" t="s">
        <v>25</v>
      </c>
      <c r="G1259" t="s">
        <v>24</v>
      </c>
      <c r="H1259">
        <v>6</v>
      </c>
      <c r="I1259" t="s">
        <v>176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21</v>
      </c>
      <c r="S1259">
        <v>6</v>
      </c>
    </row>
    <row r="1260" spans="1:19" x14ac:dyDescent="0.3">
      <c r="A1260">
        <v>1259</v>
      </c>
      <c r="B1260" t="s">
        <v>33</v>
      </c>
      <c r="C1260" t="s">
        <v>39</v>
      </c>
      <c r="D1260" t="s">
        <v>44</v>
      </c>
      <c r="E1260" t="s">
        <v>29</v>
      </c>
      <c r="F1260" t="s">
        <v>25</v>
      </c>
      <c r="G1260" t="s">
        <v>17</v>
      </c>
      <c r="H1260">
        <v>3</v>
      </c>
      <c r="I1260" t="s">
        <v>177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28</v>
      </c>
      <c r="S1260">
        <v>8</v>
      </c>
    </row>
    <row r="1261" spans="1:19" x14ac:dyDescent="0.3">
      <c r="A1261">
        <v>1260</v>
      </c>
      <c r="B1261" t="s">
        <v>33</v>
      </c>
      <c r="C1261" t="s">
        <v>39</v>
      </c>
      <c r="D1261" t="s">
        <v>38</v>
      </c>
      <c r="E1261" t="s">
        <v>45</v>
      </c>
      <c r="F1261" t="s">
        <v>25</v>
      </c>
      <c r="G1261" t="s">
        <v>24</v>
      </c>
      <c r="H1261">
        <v>4</v>
      </c>
      <c r="I1261" t="s">
        <v>176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21</v>
      </c>
      <c r="S1261">
        <v>3</v>
      </c>
    </row>
    <row r="1262" spans="1:19" x14ac:dyDescent="0.3">
      <c r="A1262">
        <v>1261</v>
      </c>
      <c r="B1262" t="s">
        <v>37</v>
      </c>
      <c r="C1262" t="s">
        <v>27</v>
      </c>
      <c r="D1262" t="s">
        <v>26</v>
      </c>
      <c r="E1262" t="s">
        <v>43</v>
      </c>
      <c r="F1262" t="s">
        <v>30</v>
      </c>
      <c r="G1262" t="s">
        <v>17</v>
      </c>
      <c r="H1262">
        <v>8</v>
      </c>
      <c r="I1262" t="s">
        <v>177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34</v>
      </c>
      <c r="S1262">
        <v>4</v>
      </c>
    </row>
    <row r="1263" spans="1:19" x14ac:dyDescent="0.3">
      <c r="A1263">
        <v>1262</v>
      </c>
      <c r="B1263" t="s">
        <v>31</v>
      </c>
      <c r="C1263" t="s">
        <v>34</v>
      </c>
      <c r="D1263" t="s">
        <v>40</v>
      </c>
      <c r="E1263" t="s">
        <v>36</v>
      </c>
      <c r="F1263" t="s">
        <v>30</v>
      </c>
      <c r="G1263" t="s">
        <v>35</v>
      </c>
      <c r="H1263">
        <v>0</v>
      </c>
      <c r="I1263" t="s">
        <v>177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21</v>
      </c>
      <c r="S1263">
        <v>2</v>
      </c>
    </row>
    <row r="1264" spans="1:19" x14ac:dyDescent="0.3">
      <c r="A1264">
        <v>1263</v>
      </c>
      <c r="B1264" t="s">
        <v>23</v>
      </c>
      <c r="C1264" t="s">
        <v>39</v>
      </c>
      <c r="D1264" t="s">
        <v>40</v>
      </c>
      <c r="E1264" t="s">
        <v>29</v>
      </c>
      <c r="F1264" t="s">
        <v>30</v>
      </c>
      <c r="G1264" t="s">
        <v>24</v>
      </c>
      <c r="H1264">
        <v>9</v>
      </c>
      <c r="I1264" t="s">
        <v>178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34</v>
      </c>
      <c r="S1264">
        <v>3</v>
      </c>
    </row>
    <row r="1265" spans="1:19" x14ac:dyDescent="0.3">
      <c r="A1265">
        <v>1264</v>
      </c>
      <c r="B1265" t="s">
        <v>42</v>
      </c>
      <c r="C1265" t="s">
        <v>20</v>
      </c>
      <c r="D1265" t="s">
        <v>26</v>
      </c>
      <c r="E1265" t="s">
        <v>22</v>
      </c>
      <c r="F1265" t="s">
        <v>25</v>
      </c>
      <c r="G1265" t="s">
        <v>35</v>
      </c>
      <c r="H1265">
        <v>11</v>
      </c>
      <c r="I1265" t="s">
        <v>178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28</v>
      </c>
      <c r="S1265">
        <v>9</v>
      </c>
    </row>
    <row r="1266" spans="1:19" x14ac:dyDescent="0.3">
      <c r="A1266">
        <v>1265</v>
      </c>
      <c r="B1266" t="s">
        <v>37</v>
      </c>
      <c r="C1266" t="s">
        <v>20</v>
      </c>
      <c r="D1266" t="s">
        <v>26</v>
      </c>
      <c r="E1266" t="s">
        <v>45</v>
      </c>
      <c r="F1266" t="s">
        <v>25</v>
      </c>
      <c r="G1266" t="s">
        <v>24</v>
      </c>
      <c r="H1266">
        <v>14</v>
      </c>
      <c r="I1266" t="s">
        <v>177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34</v>
      </c>
      <c r="S1266">
        <v>6</v>
      </c>
    </row>
    <row r="1267" spans="1:19" x14ac:dyDescent="0.3">
      <c r="A1267">
        <v>1266</v>
      </c>
      <c r="B1267" t="s">
        <v>31</v>
      </c>
      <c r="C1267" t="s">
        <v>20</v>
      </c>
      <c r="D1267" t="s">
        <v>38</v>
      </c>
      <c r="E1267" t="s">
        <v>22</v>
      </c>
      <c r="F1267" t="s">
        <v>18</v>
      </c>
      <c r="G1267" t="s">
        <v>24</v>
      </c>
      <c r="H1267">
        <v>13</v>
      </c>
      <c r="I1267" t="s">
        <v>178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28</v>
      </c>
      <c r="S1267">
        <v>4</v>
      </c>
    </row>
    <row r="1268" spans="1:19" x14ac:dyDescent="0.3">
      <c r="A1268">
        <v>1267</v>
      </c>
      <c r="B1268" t="s">
        <v>37</v>
      </c>
      <c r="C1268" t="s">
        <v>39</v>
      </c>
      <c r="D1268" t="s">
        <v>32</v>
      </c>
      <c r="E1268" t="s">
        <v>36</v>
      </c>
      <c r="F1268" t="s">
        <v>25</v>
      </c>
      <c r="G1268" t="s">
        <v>17</v>
      </c>
      <c r="H1268">
        <v>14</v>
      </c>
      <c r="I1268" t="s">
        <v>177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34</v>
      </c>
      <c r="S1268">
        <v>2</v>
      </c>
    </row>
    <row r="1269" spans="1:19" x14ac:dyDescent="0.3">
      <c r="A1269">
        <v>1268</v>
      </c>
      <c r="B1269" t="s">
        <v>31</v>
      </c>
      <c r="C1269" t="s">
        <v>34</v>
      </c>
      <c r="D1269" t="s">
        <v>32</v>
      </c>
      <c r="E1269" t="s">
        <v>22</v>
      </c>
      <c r="F1269" t="s">
        <v>25</v>
      </c>
      <c r="G1269" t="s">
        <v>24</v>
      </c>
      <c r="H1269">
        <v>14</v>
      </c>
      <c r="I1269" t="s">
        <v>177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28</v>
      </c>
      <c r="S1269">
        <v>3</v>
      </c>
    </row>
    <row r="1270" spans="1:19" x14ac:dyDescent="0.3">
      <c r="A1270">
        <v>1269</v>
      </c>
      <c r="B1270" t="s">
        <v>31</v>
      </c>
      <c r="C1270" t="s">
        <v>20</v>
      </c>
      <c r="D1270" t="s">
        <v>40</v>
      </c>
      <c r="E1270" t="s">
        <v>43</v>
      </c>
      <c r="F1270" t="s">
        <v>25</v>
      </c>
      <c r="G1270" t="s">
        <v>17</v>
      </c>
      <c r="H1270">
        <v>3</v>
      </c>
      <c r="I1270" t="s">
        <v>178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28</v>
      </c>
      <c r="S1270">
        <v>7</v>
      </c>
    </row>
    <row r="1271" spans="1:19" x14ac:dyDescent="0.3">
      <c r="A1271">
        <v>1270</v>
      </c>
      <c r="B1271" t="s">
        <v>37</v>
      </c>
      <c r="C1271" t="s">
        <v>27</v>
      </c>
      <c r="D1271" t="s">
        <v>26</v>
      </c>
      <c r="E1271" t="s">
        <v>15</v>
      </c>
      <c r="F1271" t="s">
        <v>18</v>
      </c>
      <c r="G1271" t="s">
        <v>17</v>
      </c>
      <c r="H1271">
        <v>9</v>
      </c>
      <c r="I1271" t="s">
        <v>176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28</v>
      </c>
      <c r="S1271">
        <v>8</v>
      </c>
    </row>
    <row r="1272" spans="1:19" x14ac:dyDescent="0.3">
      <c r="A1272">
        <v>1271</v>
      </c>
      <c r="B1272" t="s">
        <v>16</v>
      </c>
      <c r="C1272" t="s">
        <v>20</v>
      </c>
      <c r="D1272" t="s">
        <v>40</v>
      </c>
      <c r="E1272" t="s">
        <v>43</v>
      </c>
      <c r="F1272" t="s">
        <v>30</v>
      </c>
      <c r="G1272" t="s">
        <v>24</v>
      </c>
      <c r="H1272">
        <v>4</v>
      </c>
      <c r="I1272" t="s">
        <v>177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21</v>
      </c>
      <c r="S1272">
        <v>2</v>
      </c>
    </row>
    <row r="1273" spans="1:19" x14ac:dyDescent="0.3">
      <c r="A1273">
        <v>1272</v>
      </c>
      <c r="B1273" t="s">
        <v>23</v>
      </c>
      <c r="C1273" t="s">
        <v>34</v>
      </c>
      <c r="D1273" t="s">
        <v>19</v>
      </c>
      <c r="E1273" t="s">
        <v>15</v>
      </c>
      <c r="F1273" t="s">
        <v>30</v>
      </c>
      <c r="G1273" t="s">
        <v>35</v>
      </c>
      <c r="H1273">
        <v>13</v>
      </c>
      <c r="I1273" t="s">
        <v>177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34</v>
      </c>
      <c r="S1273">
        <v>3</v>
      </c>
    </row>
    <row r="1274" spans="1:19" x14ac:dyDescent="0.3">
      <c r="A1274">
        <v>1273</v>
      </c>
      <c r="B1274" t="s">
        <v>42</v>
      </c>
      <c r="C1274" t="s">
        <v>34</v>
      </c>
      <c r="D1274" t="s">
        <v>40</v>
      </c>
      <c r="E1274" t="s">
        <v>22</v>
      </c>
      <c r="F1274" t="s">
        <v>18</v>
      </c>
      <c r="G1274" t="s">
        <v>35</v>
      </c>
      <c r="H1274">
        <v>12</v>
      </c>
      <c r="I1274" t="s">
        <v>176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34</v>
      </c>
      <c r="S1274">
        <v>1</v>
      </c>
    </row>
    <row r="1275" spans="1:19" x14ac:dyDescent="0.3">
      <c r="A1275">
        <v>1274</v>
      </c>
      <c r="B1275" t="s">
        <v>42</v>
      </c>
      <c r="C1275" t="s">
        <v>39</v>
      </c>
      <c r="D1275" t="s">
        <v>40</v>
      </c>
      <c r="E1275" t="s">
        <v>36</v>
      </c>
      <c r="F1275" t="s">
        <v>30</v>
      </c>
      <c r="G1275" t="s">
        <v>35</v>
      </c>
      <c r="H1275">
        <v>14</v>
      </c>
      <c r="I1275" t="s">
        <v>176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34</v>
      </c>
      <c r="S1275">
        <v>4</v>
      </c>
    </row>
    <row r="1276" spans="1:19" x14ac:dyDescent="0.3">
      <c r="A1276">
        <v>1275</v>
      </c>
      <c r="B1276" t="s">
        <v>37</v>
      </c>
      <c r="C1276" t="s">
        <v>39</v>
      </c>
      <c r="D1276" t="s">
        <v>44</v>
      </c>
      <c r="E1276" t="s">
        <v>41</v>
      </c>
      <c r="F1276" t="s">
        <v>30</v>
      </c>
      <c r="G1276" t="s">
        <v>35</v>
      </c>
      <c r="H1276">
        <v>3</v>
      </c>
      <c r="I1276" t="s">
        <v>177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28</v>
      </c>
      <c r="S1276">
        <v>7</v>
      </c>
    </row>
    <row r="1277" spans="1:19" x14ac:dyDescent="0.3">
      <c r="A1277">
        <v>1276</v>
      </c>
      <c r="B1277" t="s">
        <v>37</v>
      </c>
      <c r="C1277" t="s">
        <v>39</v>
      </c>
      <c r="D1277" t="s">
        <v>40</v>
      </c>
      <c r="E1277" t="s">
        <v>15</v>
      </c>
      <c r="F1277" t="s">
        <v>25</v>
      </c>
      <c r="G1277" t="s">
        <v>17</v>
      </c>
      <c r="H1277">
        <v>8</v>
      </c>
      <c r="I1277" t="s">
        <v>177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28</v>
      </c>
      <c r="S1277">
        <v>2</v>
      </c>
    </row>
    <row r="1278" spans="1:19" x14ac:dyDescent="0.3">
      <c r="A1278">
        <v>1277</v>
      </c>
      <c r="B1278" t="s">
        <v>33</v>
      </c>
      <c r="C1278" t="s">
        <v>27</v>
      </c>
      <c r="D1278" t="s">
        <v>26</v>
      </c>
      <c r="E1278" t="s">
        <v>15</v>
      </c>
      <c r="F1278" t="s">
        <v>25</v>
      </c>
      <c r="G1278" t="s">
        <v>24</v>
      </c>
      <c r="H1278">
        <v>9</v>
      </c>
      <c r="I1278" t="s">
        <v>176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34</v>
      </c>
      <c r="S1278">
        <v>4</v>
      </c>
    </row>
    <row r="1279" spans="1:19" x14ac:dyDescent="0.3">
      <c r="A1279">
        <v>1278</v>
      </c>
      <c r="B1279" t="s">
        <v>23</v>
      </c>
      <c r="C1279" t="s">
        <v>39</v>
      </c>
      <c r="D1279" t="s">
        <v>26</v>
      </c>
      <c r="E1279" t="s">
        <v>22</v>
      </c>
      <c r="F1279" t="s">
        <v>18</v>
      </c>
      <c r="G1279" t="s">
        <v>24</v>
      </c>
      <c r="H1279">
        <v>1</v>
      </c>
      <c r="I1279" t="s">
        <v>176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28</v>
      </c>
      <c r="S1279">
        <v>8</v>
      </c>
    </row>
    <row r="1280" spans="1:19" x14ac:dyDescent="0.3">
      <c r="A1280">
        <v>1279</v>
      </c>
      <c r="B1280" t="s">
        <v>31</v>
      </c>
      <c r="C1280" t="s">
        <v>27</v>
      </c>
      <c r="D1280" t="s">
        <v>32</v>
      </c>
      <c r="E1280" t="s">
        <v>29</v>
      </c>
      <c r="F1280" t="s">
        <v>30</v>
      </c>
      <c r="G1280" t="s">
        <v>35</v>
      </c>
      <c r="H1280">
        <v>12</v>
      </c>
      <c r="I1280" t="s">
        <v>177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28</v>
      </c>
      <c r="S1280">
        <v>2</v>
      </c>
    </row>
    <row r="1281" spans="1:19" x14ac:dyDescent="0.3">
      <c r="A1281">
        <v>1280</v>
      </c>
      <c r="B1281" t="s">
        <v>42</v>
      </c>
      <c r="C1281" t="s">
        <v>20</v>
      </c>
      <c r="D1281" t="s">
        <v>38</v>
      </c>
      <c r="E1281" t="s">
        <v>22</v>
      </c>
      <c r="F1281" t="s">
        <v>30</v>
      </c>
      <c r="G1281" t="s">
        <v>17</v>
      </c>
      <c r="H1281">
        <v>10</v>
      </c>
      <c r="I1281" t="s">
        <v>178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28</v>
      </c>
      <c r="S1281">
        <v>7</v>
      </c>
    </row>
    <row r="1282" spans="1:19" x14ac:dyDescent="0.3">
      <c r="A1282">
        <v>1281</v>
      </c>
      <c r="B1282" t="s">
        <v>16</v>
      </c>
      <c r="C1282" t="s">
        <v>20</v>
      </c>
      <c r="D1282" t="s">
        <v>40</v>
      </c>
      <c r="E1282" t="s">
        <v>36</v>
      </c>
      <c r="F1282" t="s">
        <v>30</v>
      </c>
      <c r="G1282" t="s">
        <v>24</v>
      </c>
      <c r="H1282">
        <v>3</v>
      </c>
      <c r="I1282" t="s">
        <v>177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21</v>
      </c>
      <c r="S1282">
        <v>2</v>
      </c>
    </row>
    <row r="1283" spans="1:19" x14ac:dyDescent="0.3">
      <c r="A1283">
        <v>1282</v>
      </c>
      <c r="B1283" t="s">
        <v>23</v>
      </c>
      <c r="C1283" t="s">
        <v>39</v>
      </c>
      <c r="D1283" t="s">
        <v>19</v>
      </c>
      <c r="E1283" t="s">
        <v>45</v>
      </c>
      <c r="F1283" t="s">
        <v>25</v>
      </c>
      <c r="G1283" t="s">
        <v>35</v>
      </c>
      <c r="H1283">
        <v>12</v>
      </c>
      <c r="I1283" t="s">
        <v>176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34</v>
      </c>
      <c r="S1283">
        <v>4</v>
      </c>
    </row>
    <row r="1284" spans="1:19" x14ac:dyDescent="0.3">
      <c r="A1284">
        <v>1283</v>
      </c>
      <c r="B1284" t="s">
        <v>31</v>
      </c>
      <c r="C1284" t="s">
        <v>34</v>
      </c>
      <c r="D1284" t="s">
        <v>44</v>
      </c>
      <c r="E1284" t="s">
        <v>43</v>
      </c>
      <c r="F1284" t="s">
        <v>30</v>
      </c>
      <c r="G1284" t="s">
        <v>35</v>
      </c>
      <c r="H1284">
        <v>1</v>
      </c>
      <c r="I1284" t="s">
        <v>176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28</v>
      </c>
      <c r="S1284">
        <v>7</v>
      </c>
    </row>
    <row r="1285" spans="1:19" x14ac:dyDescent="0.3">
      <c r="A1285">
        <v>1284</v>
      </c>
      <c r="B1285" t="s">
        <v>31</v>
      </c>
      <c r="C1285" t="s">
        <v>27</v>
      </c>
      <c r="D1285" t="s">
        <v>38</v>
      </c>
      <c r="E1285" t="s">
        <v>43</v>
      </c>
      <c r="F1285" t="s">
        <v>30</v>
      </c>
      <c r="G1285" t="s">
        <v>24</v>
      </c>
      <c r="H1285">
        <v>9</v>
      </c>
      <c r="I1285" t="s">
        <v>177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28</v>
      </c>
      <c r="S1285">
        <v>1</v>
      </c>
    </row>
    <row r="1286" spans="1:19" x14ac:dyDescent="0.3">
      <c r="A1286">
        <v>1285</v>
      </c>
      <c r="B1286" t="s">
        <v>16</v>
      </c>
      <c r="C1286" t="s">
        <v>27</v>
      </c>
      <c r="D1286" t="s">
        <v>40</v>
      </c>
      <c r="E1286" t="s">
        <v>45</v>
      </c>
      <c r="F1286" t="s">
        <v>18</v>
      </c>
      <c r="G1286" t="s">
        <v>17</v>
      </c>
      <c r="H1286">
        <v>3</v>
      </c>
      <c r="I1286" t="s">
        <v>176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28</v>
      </c>
      <c r="S1286">
        <v>5</v>
      </c>
    </row>
    <row r="1287" spans="1:19" x14ac:dyDescent="0.3">
      <c r="A1287">
        <v>1286</v>
      </c>
      <c r="B1287" t="s">
        <v>23</v>
      </c>
      <c r="C1287" t="s">
        <v>20</v>
      </c>
      <c r="D1287" t="s">
        <v>38</v>
      </c>
      <c r="E1287" t="s">
        <v>15</v>
      </c>
      <c r="F1287" t="s">
        <v>25</v>
      </c>
      <c r="G1287" t="s">
        <v>35</v>
      </c>
      <c r="H1287">
        <v>8</v>
      </c>
      <c r="I1287" t="s">
        <v>176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34</v>
      </c>
      <c r="S1287">
        <v>4</v>
      </c>
    </row>
    <row r="1288" spans="1:19" x14ac:dyDescent="0.3">
      <c r="A1288">
        <v>1287</v>
      </c>
      <c r="B1288" t="s">
        <v>37</v>
      </c>
      <c r="C1288" t="s">
        <v>20</v>
      </c>
      <c r="D1288" t="s">
        <v>19</v>
      </c>
      <c r="E1288" t="s">
        <v>45</v>
      </c>
      <c r="F1288" t="s">
        <v>25</v>
      </c>
      <c r="G1288" t="s">
        <v>17</v>
      </c>
      <c r="H1288">
        <v>6</v>
      </c>
      <c r="I1288" t="s">
        <v>177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28</v>
      </c>
      <c r="S1288">
        <v>8</v>
      </c>
    </row>
    <row r="1289" spans="1:19" x14ac:dyDescent="0.3">
      <c r="A1289">
        <v>1288</v>
      </c>
      <c r="B1289" t="s">
        <v>42</v>
      </c>
      <c r="C1289" t="s">
        <v>20</v>
      </c>
      <c r="D1289" t="s">
        <v>32</v>
      </c>
      <c r="E1289" t="s">
        <v>36</v>
      </c>
      <c r="F1289" t="s">
        <v>18</v>
      </c>
      <c r="G1289" t="s">
        <v>24</v>
      </c>
      <c r="H1289">
        <v>8</v>
      </c>
      <c r="I1289" t="s">
        <v>177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28</v>
      </c>
      <c r="S1289">
        <v>3</v>
      </c>
    </row>
    <row r="1290" spans="1:19" x14ac:dyDescent="0.3">
      <c r="A1290">
        <v>1289</v>
      </c>
      <c r="B1290" t="s">
        <v>23</v>
      </c>
      <c r="C1290" t="s">
        <v>34</v>
      </c>
      <c r="D1290" t="s">
        <v>40</v>
      </c>
      <c r="E1290" t="s">
        <v>45</v>
      </c>
      <c r="F1290" t="s">
        <v>18</v>
      </c>
      <c r="G1290" t="s">
        <v>17</v>
      </c>
      <c r="H1290">
        <v>4</v>
      </c>
      <c r="I1290" t="s">
        <v>178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21</v>
      </c>
      <c r="S1290">
        <v>4</v>
      </c>
    </row>
    <row r="1291" spans="1:19" x14ac:dyDescent="0.3">
      <c r="A1291">
        <v>1290</v>
      </c>
      <c r="B1291" t="s">
        <v>37</v>
      </c>
      <c r="C1291" t="s">
        <v>27</v>
      </c>
      <c r="D1291" t="s">
        <v>32</v>
      </c>
      <c r="E1291" t="s">
        <v>36</v>
      </c>
      <c r="F1291" t="s">
        <v>25</v>
      </c>
      <c r="G1291" t="s">
        <v>35</v>
      </c>
      <c r="H1291">
        <v>11</v>
      </c>
      <c r="I1291" t="s">
        <v>177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28</v>
      </c>
      <c r="S1291">
        <v>8</v>
      </c>
    </row>
    <row r="1292" spans="1:19" x14ac:dyDescent="0.3">
      <c r="A1292">
        <v>1291</v>
      </c>
      <c r="B1292" t="s">
        <v>31</v>
      </c>
      <c r="C1292" t="s">
        <v>39</v>
      </c>
      <c r="D1292" t="s">
        <v>44</v>
      </c>
      <c r="E1292" t="s">
        <v>45</v>
      </c>
      <c r="F1292" t="s">
        <v>25</v>
      </c>
      <c r="G1292" t="s">
        <v>17</v>
      </c>
      <c r="H1292">
        <v>1</v>
      </c>
      <c r="I1292" t="s">
        <v>177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21</v>
      </c>
      <c r="S1292">
        <v>1</v>
      </c>
    </row>
    <row r="1293" spans="1:19" x14ac:dyDescent="0.3">
      <c r="A1293">
        <v>1292</v>
      </c>
      <c r="B1293" t="s">
        <v>37</v>
      </c>
      <c r="C1293" t="s">
        <v>20</v>
      </c>
      <c r="D1293" t="s">
        <v>38</v>
      </c>
      <c r="E1293" t="s">
        <v>45</v>
      </c>
      <c r="F1293" t="s">
        <v>25</v>
      </c>
      <c r="G1293" t="s">
        <v>24</v>
      </c>
      <c r="H1293">
        <v>5</v>
      </c>
      <c r="I1293" t="s">
        <v>176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21</v>
      </c>
      <c r="S1293">
        <v>4</v>
      </c>
    </row>
    <row r="1294" spans="1:19" x14ac:dyDescent="0.3">
      <c r="A1294">
        <v>1293</v>
      </c>
      <c r="B1294" t="s">
        <v>31</v>
      </c>
      <c r="C1294" t="s">
        <v>34</v>
      </c>
      <c r="D1294" t="s">
        <v>32</v>
      </c>
      <c r="E1294" t="s">
        <v>43</v>
      </c>
      <c r="F1294" t="s">
        <v>30</v>
      </c>
      <c r="G1294" t="s">
        <v>17</v>
      </c>
      <c r="H1294">
        <v>0</v>
      </c>
      <c r="I1294" t="s">
        <v>176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21</v>
      </c>
      <c r="S1294">
        <v>1</v>
      </c>
    </row>
    <row r="1295" spans="1:19" x14ac:dyDescent="0.3">
      <c r="A1295">
        <v>1294</v>
      </c>
      <c r="B1295" t="s">
        <v>16</v>
      </c>
      <c r="C1295" t="s">
        <v>27</v>
      </c>
      <c r="D1295" t="s">
        <v>26</v>
      </c>
      <c r="E1295" t="s">
        <v>43</v>
      </c>
      <c r="F1295" t="s">
        <v>18</v>
      </c>
      <c r="G1295" t="s">
        <v>24</v>
      </c>
      <c r="H1295">
        <v>1</v>
      </c>
      <c r="I1295" t="s">
        <v>177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21</v>
      </c>
      <c r="S1295">
        <v>3</v>
      </c>
    </row>
    <row r="1296" spans="1:19" x14ac:dyDescent="0.3">
      <c r="A1296">
        <v>1295</v>
      </c>
      <c r="B1296" t="s">
        <v>42</v>
      </c>
      <c r="C1296" t="s">
        <v>27</v>
      </c>
      <c r="D1296" t="s">
        <v>44</v>
      </c>
      <c r="E1296" t="s">
        <v>41</v>
      </c>
      <c r="F1296" t="s">
        <v>18</v>
      </c>
      <c r="G1296" t="s">
        <v>35</v>
      </c>
      <c r="H1296">
        <v>4</v>
      </c>
      <c r="I1296" t="s">
        <v>176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21</v>
      </c>
      <c r="S1296">
        <v>5</v>
      </c>
    </row>
    <row r="1297" spans="1:19" x14ac:dyDescent="0.3">
      <c r="A1297">
        <v>1296</v>
      </c>
      <c r="B1297" t="s">
        <v>31</v>
      </c>
      <c r="C1297" t="s">
        <v>39</v>
      </c>
      <c r="D1297" t="s">
        <v>44</v>
      </c>
      <c r="E1297" t="s">
        <v>29</v>
      </c>
      <c r="F1297" t="s">
        <v>18</v>
      </c>
      <c r="G1297" t="s">
        <v>24</v>
      </c>
      <c r="H1297">
        <v>3</v>
      </c>
      <c r="I1297" t="s">
        <v>178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21</v>
      </c>
      <c r="S1297">
        <v>2</v>
      </c>
    </row>
    <row r="1298" spans="1:19" x14ac:dyDescent="0.3">
      <c r="A1298">
        <v>1297</v>
      </c>
      <c r="B1298" t="s">
        <v>42</v>
      </c>
      <c r="C1298" t="s">
        <v>27</v>
      </c>
      <c r="D1298" t="s">
        <v>38</v>
      </c>
      <c r="E1298" t="s">
        <v>43</v>
      </c>
      <c r="F1298" t="s">
        <v>18</v>
      </c>
      <c r="G1298" t="s">
        <v>35</v>
      </c>
      <c r="H1298">
        <v>5</v>
      </c>
      <c r="I1298" t="s">
        <v>177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21</v>
      </c>
      <c r="S1298">
        <v>2</v>
      </c>
    </row>
    <row r="1299" spans="1:19" x14ac:dyDescent="0.3">
      <c r="A1299">
        <v>1298</v>
      </c>
      <c r="B1299" t="s">
        <v>37</v>
      </c>
      <c r="C1299" t="s">
        <v>34</v>
      </c>
      <c r="D1299" t="s">
        <v>32</v>
      </c>
      <c r="E1299" t="s">
        <v>15</v>
      </c>
      <c r="F1299" t="s">
        <v>30</v>
      </c>
      <c r="G1299" t="s">
        <v>35</v>
      </c>
      <c r="H1299">
        <v>13</v>
      </c>
      <c r="I1299" t="s">
        <v>176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34</v>
      </c>
      <c r="S1299">
        <v>2</v>
      </c>
    </row>
    <row r="1300" spans="1:19" x14ac:dyDescent="0.3">
      <c r="A1300">
        <v>1299</v>
      </c>
      <c r="B1300" t="s">
        <v>31</v>
      </c>
      <c r="C1300" t="s">
        <v>27</v>
      </c>
      <c r="D1300" t="s">
        <v>26</v>
      </c>
      <c r="E1300" t="s">
        <v>29</v>
      </c>
      <c r="F1300" t="s">
        <v>30</v>
      </c>
      <c r="G1300" t="s">
        <v>17</v>
      </c>
      <c r="H1300">
        <v>14</v>
      </c>
      <c r="I1300" t="s">
        <v>177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28</v>
      </c>
      <c r="S1300">
        <v>8</v>
      </c>
    </row>
    <row r="1301" spans="1:19" x14ac:dyDescent="0.3">
      <c r="A1301">
        <v>1300</v>
      </c>
      <c r="B1301" t="s">
        <v>31</v>
      </c>
      <c r="C1301" t="s">
        <v>34</v>
      </c>
      <c r="D1301" t="s">
        <v>19</v>
      </c>
      <c r="E1301" t="s">
        <v>43</v>
      </c>
      <c r="F1301" t="s">
        <v>25</v>
      </c>
      <c r="G1301" t="s">
        <v>35</v>
      </c>
      <c r="H1301">
        <v>7</v>
      </c>
      <c r="I1301" t="s">
        <v>178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28</v>
      </c>
      <c r="S1301">
        <v>4</v>
      </c>
    </row>
    <row r="1302" spans="1:19" x14ac:dyDescent="0.3">
      <c r="A1302">
        <v>1301</v>
      </c>
      <c r="B1302" t="s">
        <v>42</v>
      </c>
      <c r="C1302" t="s">
        <v>39</v>
      </c>
      <c r="D1302" t="s">
        <v>44</v>
      </c>
      <c r="E1302" t="s">
        <v>43</v>
      </c>
      <c r="F1302" t="s">
        <v>18</v>
      </c>
      <c r="G1302" t="s">
        <v>17</v>
      </c>
      <c r="H1302">
        <v>7</v>
      </c>
      <c r="I1302" t="s">
        <v>176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21</v>
      </c>
      <c r="S1302">
        <v>4</v>
      </c>
    </row>
    <row r="1303" spans="1:19" x14ac:dyDescent="0.3">
      <c r="A1303">
        <v>1302</v>
      </c>
      <c r="B1303" t="s">
        <v>37</v>
      </c>
      <c r="C1303" t="s">
        <v>34</v>
      </c>
      <c r="D1303" t="s">
        <v>19</v>
      </c>
      <c r="E1303" t="s">
        <v>45</v>
      </c>
      <c r="F1303" t="s">
        <v>25</v>
      </c>
      <c r="G1303" t="s">
        <v>24</v>
      </c>
      <c r="H1303">
        <v>0</v>
      </c>
      <c r="I1303" t="s">
        <v>178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21</v>
      </c>
      <c r="S1303">
        <v>3</v>
      </c>
    </row>
    <row r="1304" spans="1:19" x14ac:dyDescent="0.3">
      <c r="A1304">
        <v>1303</v>
      </c>
      <c r="B1304" t="s">
        <v>42</v>
      </c>
      <c r="C1304" t="s">
        <v>20</v>
      </c>
      <c r="D1304" t="s">
        <v>32</v>
      </c>
      <c r="E1304" t="s">
        <v>43</v>
      </c>
      <c r="F1304" t="s">
        <v>18</v>
      </c>
      <c r="G1304" t="s">
        <v>35</v>
      </c>
      <c r="H1304">
        <v>8</v>
      </c>
      <c r="I1304" t="s">
        <v>178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34</v>
      </c>
      <c r="S1304">
        <v>2</v>
      </c>
    </row>
    <row r="1305" spans="1:19" x14ac:dyDescent="0.3">
      <c r="A1305">
        <v>1304</v>
      </c>
      <c r="B1305" t="s">
        <v>37</v>
      </c>
      <c r="C1305" t="s">
        <v>34</v>
      </c>
      <c r="D1305" t="s">
        <v>38</v>
      </c>
      <c r="E1305" t="s">
        <v>36</v>
      </c>
      <c r="F1305" t="s">
        <v>25</v>
      </c>
      <c r="G1305" t="s">
        <v>24</v>
      </c>
      <c r="H1305">
        <v>1</v>
      </c>
      <c r="I1305" t="s">
        <v>177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28</v>
      </c>
      <c r="S1305">
        <v>7</v>
      </c>
    </row>
    <row r="1306" spans="1:19" x14ac:dyDescent="0.3">
      <c r="A1306">
        <v>1305</v>
      </c>
      <c r="B1306" t="s">
        <v>16</v>
      </c>
      <c r="C1306" t="s">
        <v>20</v>
      </c>
      <c r="D1306" t="s">
        <v>40</v>
      </c>
      <c r="E1306" t="s">
        <v>41</v>
      </c>
      <c r="F1306" t="s">
        <v>30</v>
      </c>
      <c r="G1306" t="s">
        <v>17</v>
      </c>
      <c r="H1306">
        <v>7</v>
      </c>
      <c r="I1306" t="s">
        <v>176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28</v>
      </c>
      <c r="S1306">
        <v>4</v>
      </c>
    </row>
    <row r="1307" spans="1:19" x14ac:dyDescent="0.3">
      <c r="A1307">
        <v>1306</v>
      </c>
      <c r="B1307" t="s">
        <v>42</v>
      </c>
      <c r="C1307" t="s">
        <v>27</v>
      </c>
      <c r="D1307" t="s">
        <v>32</v>
      </c>
      <c r="E1307" t="s">
        <v>15</v>
      </c>
      <c r="F1307" t="s">
        <v>18</v>
      </c>
      <c r="G1307" t="s">
        <v>17</v>
      </c>
      <c r="H1307">
        <v>9</v>
      </c>
      <c r="I1307" t="s">
        <v>178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28</v>
      </c>
      <c r="S1307">
        <v>9</v>
      </c>
    </row>
    <row r="1308" spans="1:19" x14ac:dyDescent="0.3">
      <c r="A1308">
        <v>1307</v>
      </c>
      <c r="B1308" t="s">
        <v>23</v>
      </c>
      <c r="C1308" t="s">
        <v>20</v>
      </c>
      <c r="D1308" t="s">
        <v>40</v>
      </c>
      <c r="E1308" t="s">
        <v>15</v>
      </c>
      <c r="F1308" t="s">
        <v>18</v>
      </c>
      <c r="G1308" t="s">
        <v>24</v>
      </c>
      <c r="H1308">
        <v>14</v>
      </c>
      <c r="I1308" t="s">
        <v>178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28</v>
      </c>
      <c r="S1308">
        <v>9</v>
      </c>
    </row>
    <row r="1309" spans="1:19" x14ac:dyDescent="0.3">
      <c r="A1309">
        <v>1308</v>
      </c>
      <c r="B1309" t="s">
        <v>33</v>
      </c>
      <c r="C1309" t="s">
        <v>20</v>
      </c>
      <c r="D1309" t="s">
        <v>40</v>
      </c>
      <c r="E1309" t="s">
        <v>45</v>
      </c>
      <c r="F1309" t="s">
        <v>30</v>
      </c>
      <c r="G1309" t="s">
        <v>35</v>
      </c>
      <c r="H1309">
        <v>0</v>
      </c>
      <c r="I1309" t="s">
        <v>178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21</v>
      </c>
      <c r="S1309">
        <v>5</v>
      </c>
    </row>
    <row r="1310" spans="1:19" x14ac:dyDescent="0.3">
      <c r="A1310">
        <v>1309</v>
      </c>
      <c r="B1310" t="s">
        <v>42</v>
      </c>
      <c r="C1310" t="s">
        <v>20</v>
      </c>
      <c r="D1310" t="s">
        <v>19</v>
      </c>
      <c r="E1310" t="s">
        <v>43</v>
      </c>
      <c r="F1310" t="s">
        <v>18</v>
      </c>
      <c r="G1310" t="s">
        <v>35</v>
      </c>
      <c r="H1310">
        <v>11</v>
      </c>
      <c r="I1310" t="s">
        <v>178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28</v>
      </c>
      <c r="S1310">
        <v>5</v>
      </c>
    </row>
    <row r="1311" spans="1:19" x14ac:dyDescent="0.3">
      <c r="A1311">
        <v>1310</v>
      </c>
      <c r="B1311" t="s">
        <v>23</v>
      </c>
      <c r="C1311" t="s">
        <v>27</v>
      </c>
      <c r="D1311" t="s">
        <v>19</v>
      </c>
      <c r="E1311" t="s">
        <v>43</v>
      </c>
      <c r="F1311" t="s">
        <v>30</v>
      </c>
      <c r="G1311" t="s">
        <v>35</v>
      </c>
      <c r="H1311">
        <v>6</v>
      </c>
      <c r="I1311" t="s">
        <v>176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28</v>
      </c>
      <c r="S1311">
        <v>3</v>
      </c>
    </row>
    <row r="1312" spans="1:19" x14ac:dyDescent="0.3">
      <c r="A1312">
        <v>1311</v>
      </c>
      <c r="B1312" t="s">
        <v>16</v>
      </c>
      <c r="C1312" t="s">
        <v>39</v>
      </c>
      <c r="D1312" t="s">
        <v>26</v>
      </c>
      <c r="E1312" t="s">
        <v>36</v>
      </c>
      <c r="F1312" t="s">
        <v>30</v>
      </c>
      <c r="G1312" t="s">
        <v>24</v>
      </c>
      <c r="H1312">
        <v>3</v>
      </c>
      <c r="I1312" t="s">
        <v>176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21</v>
      </c>
      <c r="S1312">
        <v>4</v>
      </c>
    </row>
    <row r="1313" spans="1:19" x14ac:dyDescent="0.3">
      <c r="A1313">
        <v>1312</v>
      </c>
      <c r="B1313" t="s">
        <v>16</v>
      </c>
      <c r="C1313" t="s">
        <v>34</v>
      </c>
      <c r="D1313" t="s">
        <v>38</v>
      </c>
      <c r="E1313" t="s">
        <v>41</v>
      </c>
      <c r="F1313" t="s">
        <v>30</v>
      </c>
      <c r="G1313" t="s">
        <v>17</v>
      </c>
      <c r="H1313">
        <v>5</v>
      </c>
      <c r="I1313" t="s">
        <v>178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28</v>
      </c>
      <c r="S1313">
        <v>7</v>
      </c>
    </row>
    <row r="1314" spans="1:19" x14ac:dyDescent="0.3">
      <c r="A1314">
        <v>1313</v>
      </c>
      <c r="B1314" t="s">
        <v>42</v>
      </c>
      <c r="C1314" t="s">
        <v>39</v>
      </c>
      <c r="D1314" t="s">
        <v>19</v>
      </c>
      <c r="E1314" t="s">
        <v>29</v>
      </c>
      <c r="F1314" t="s">
        <v>18</v>
      </c>
      <c r="G1314" t="s">
        <v>17</v>
      </c>
      <c r="H1314">
        <v>2</v>
      </c>
      <c r="I1314" t="s">
        <v>176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28</v>
      </c>
      <c r="S1314">
        <v>9</v>
      </c>
    </row>
    <row r="1315" spans="1:19" x14ac:dyDescent="0.3">
      <c r="A1315">
        <v>1314</v>
      </c>
      <c r="B1315" t="s">
        <v>33</v>
      </c>
      <c r="C1315" t="s">
        <v>39</v>
      </c>
      <c r="D1315" t="s">
        <v>44</v>
      </c>
      <c r="E1315" t="s">
        <v>43</v>
      </c>
      <c r="F1315" t="s">
        <v>18</v>
      </c>
      <c r="G1315" t="s">
        <v>17</v>
      </c>
      <c r="H1315">
        <v>1</v>
      </c>
      <c r="I1315" t="s">
        <v>176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21</v>
      </c>
      <c r="S1315">
        <v>3</v>
      </c>
    </row>
    <row r="1316" spans="1:19" x14ac:dyDescent="0.3">
      <c r="A1316">
        <v>1315</v>
      </c>
      <c r="B1316" t="s">
        <v>16</v>
      </c>
      <c r="C1316" t="s">
        <v>27</v>
      </c>
      <c r="D1316" t="s">
        <v>44</v>
      </c>
      <c r="E1316" t="s">
        <v>29</v>
      </c>
      <c r="F1316" t="s">
        <v>18</v>
      </c>
      <c r="G1316" t="s">
        <v>35</v>
      </c>
      <c r="H1316">
        <v>11</v>
      </c>
      <c r="I1316" t="s">
        <v>177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34</v>
      </c>
      <c r="S1316">
        <v>4</v>
      </c>
    </row>
    <row r="1317" spans="1:19" x14ac:dyDescent="0.3">
      <c r="A1317">
        <v>1316</v>
      </c>
      <c r="B1317" t="s">
        <v>42</v>
      </c>
      <c r="C1317" t="s">
        <v>34</v>
      </c>
      <c r="D1317" t="s">
        <v>26</v>
      </c>
      <c r="E1317" t="s">
        <v>43</v>
      </c>
      <c r="F1317" t="s">
        <v>25</v>
      </c>
      <c r="G1317" t="s">
        <v>35</v>
      </c>
      <c r="H1317">
        <v>5</v>
      </c>
      <c r="I1317" t="s">
        <v>178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21</v>
      </c>
      <c r="S1317">
        <v>4</v>
      </c>
    </row>
    <row r="1318" spans="1:19" x14ac:dyDescent="0.3">
      <c r="A1318">
        <v>1317</v>
      </c>
      <c r="B1318" t="s">
        <v>23</v>
      </c>
      <c r="C1318" t="s">
        <v>20</v>
      </c>
      <c r="D1318" t="s">
        <v>44</v>
      </c>
      <c r="E1318" t="s">
        <v>36</v>
      </c>
      <c r="F1318" t="s">
        <v>18</v>
      </c>
      <c r="G1318" t="s">
        <v>35</v>
      </c>
      <c r="H1318">
        <v>5</v>
      </c>
      <c r="I1318" t="s">
        <v>178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21</v>
      </c>
      <c r="S1318">
        <v>2</v>
      </c>
    </row>
    <row r="1319" spans="1:19" x14ac:dyDescent="0.3">
      <c r="A1319">
        <v>1318</v>
      </c>
      <c r="B1319" t="s">
        <v>33</v>
      </c>
      <c r="C1319" t="s">
        <v>34</v>
      </c>
      <c r="D1319" t="s">
        <v>26</v>
      </c>
      <c r="E1319" t="s">
        <v>15</v>
      </c>
      <c r="F1319" t="s">
        <v>25</v>
      </c>
      <c r="G1319" t="s">
        <v>35</v>
      </c>
      <c r="H1319">
        <v>8</v>
      </c>
      <c r="I1319" t="s">
        <v>177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28</v>
      </c>
      <c r="S1319">
        <v>7</v>
      </c>
    </row>
    <row r="1320" spans="1:19" x14ac:dyDescent="0.3">
      <c r="A1320">
        <v>1319</v>
      </c>
      <c r="B1320" t="s">
        <v>33</v>
      </c>
      <c r="C1320" t="s">
        <v>34</v>
      </c>
      <c r="D1320" t="s">
        <v>44</v>
      </c>
      <c r="E1320" t="s">
        <v>29</v>
      </c>
      <c r="F1320" t="s">
        <v>25</v>
      </c>
      <c r="G1320" t="s">
        <v>24</v>
      </c>
      <c r="H1320">
        <v>9</v>
      </c>
      <c r="I1320" t="s">
        <v>176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28</v>
      </c>
      <c r="S1320">
        <v>9</v>
      </c>
    </row>
    <row r="1321" spans="1:19" x14ac:dyDescent="0.3">
      <c r="A1321">
        <v>1320</v>
      </c>
      <c r="B1321" t="s">
        <v>42</v>
      </c>
      <c r="C1321" t="s">
        <v>39</v>
      </c>
      <c r="D1321" t="s">
        <v>38</v>
      </c>
      <c r="E1321" t="s">
        <v>36</v>
      </c>
      <c r="F1321" t="s">
        <v>25</v>
      </c>
      <c r="G1321" t="s">
        <v>35</v>
      </c>
      <c r="H1321">
        <v>11</v>
      </c>
      <c r="I1321" t="s">
        <v>176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28</v>
      </c>
      <c r="S1321">
        <v>9</v>
      </c>
    </row>
    <row r="1322" spans="1:19" x14ac:dyDescent="0.3">
      <c r="A1322">
        <v>1321</v>
      </c>
      <c r="B1322" t="s">
        <v>23</v>
      </c>
      <c r="C1322" t="s">
        <v>39</v>
      </c>
      <c r="D1322" t="s">
        <v>32</v>
      </c>
      <c r="E1322" t="s">
        <v>15</v>
      </c>
      <c r="F1322" t="s">
        <v>18</v>
      </c>
      <c r="G1322" t="s">
        <v>24</v>
      </c>
      <c r="H1322">
        <v>9</v>
      </c>
      <c r="I1322" t="s">
        <v>178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28</v>
      </c>
      <c r="S1322">
        <v>8</v>
      </c>
    </row>
    <row r="1323" spans="1:19" x14ac:dyDescent="0.3">
      <c r="A1323">
        <v>1322</v>
      </c>
      <c r="B1323" t="s">
        <v>16</v>
      </c>
      <c r="C1323" t="s">
        <v>20</v>
      </c>
      <c r="D1323" t="s">
        <v>40</v>
      </c>
      <c r="E1323" t="s">
        <v>43</v>
      </c>
      <c r="F1323" t="s">
        <v>25</v>
      </c>
      <c r="G1323" t="s">
        <v>24</v>
      </c>
      <c r="H1323">
        <v>1</v>
      </c>
      <c r="I1323" t="s">
        <v>176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28</v>
      </c>
      <c r="S1323">
        <v>5</v>
      </c>
    </row>
    <row r="1324" spans="1:19" x14ac:dyDescent="0.3">
      <c r="A1324">
        <v>1323</v>
      </c>
      <c r="B1324" t="s">
        <v>16</v>
      </c>
      <c r="C1324" t="s">
        <v>39</v>
      </c>
      <c r="D1324" t="s">
        <v>44</v>
      </c>
      <c r="E1324" t="s">
        <v>29</v>
      </c>
      <c r="F1324" t="s">
        <v>18</v>
      </c>
      <c r="G1324" t="s">
        <v>17</v>
      </c>
      <c r="H1324">
        <v>5</v>
      </c>
      <c r="I1324" t="s">
        <v>178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28</v>
      </c>
      <c r="S1324">
        <v>7</v>
      </c>
    </row>
    <row r="1325" spans="1:19" x14ac:dyDescent="0.3">
      <c r="A1325">
        <v>1324</v>
      </c>
      <c r="B1325" t="s">
        <v>37</v>
      </c>
      <c r="C1325" t="s">
        <v>34</v>
      </c>
      <c r="D1325" t="s">
        <v>26</v>
      </c>
      <c r="E1325" t="s">
        <v>22</v>
      </c>
      <c r="F1325" t="s">
        <v>18</v>
      </c>
      <c r="G1325" t="s">
        <v>35</v>
      </c>
      <c r="H1325">
        <v>10</v>
      </c>
      <c r="I1325" t="s">
        <v>177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34</v>
      </c>
      <c r="S1325">
        <v>4</v>
      </c>
    </row>
    <row r="1326" spans="1:19" x14ac:dyDescent="0.3">
      <c r="A1326">
        <v>1325</v>
      </c>
      <c r="B1326" t="s">
        <v>31</v>
      </c>
      <c r="C1326" t="s">
        <v>27</v>
      </c>
      <c r="D1326" t="s">
        <v>44</v>
      </c>
      <c r="E1326" t="s">
        <v>22</v>
      </c>
      <c r="F1326" t="s">
        <v>18</v>
      </c>
      <c r="G1326" t="s">
        <v>24</v>
      </c>
      <c r="H1326">
        <v>4</v>
      </c>
      <c r="I1326" t="s">
        <v>178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28</v>
      </c>
      <c r="S1326">
        <v>9</v>
      </c>
    </row>
    <row r="1327" spans="1:19" x14ac:dyDescent="0.3">
      <c r="A1327">
        <v>1326</v>
      </c>
      <c r="B1327" t="s">
        <v>42</v>
      </c>
      <c r="C1327" t="s">
        <v>39</v>
      </c>
      <c r="D1327" t="s">
        <v>40</v>
      </c>
      <c r="E1327" t="s">
        <v>36</v>
      </c>
      <c r="F1327" t="s">
        <v>18</v>
      </c>
      <c r="G1327" t="s">
        <v>24</v>
      </c>
      <c r="H1327">
        <v>12</v>
      </c>
      <c r="I1327" t="s">
        <v>176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28</v>
      </c>
      <c r="S1327">
        <v>8</v>
      </c>
    </row>
    <row r="1328" spans="1:19" x14ac:dyDescent="0.3">
      <c r="A1328">
        <v>1327</v>
      </c>
      <c r="B1328" t="s">
        <v>31</v>
      </c>
      <c r="C1328" t="s">
        <v>39</v>
      </c>
      <c r="D1328" t="s">
        <v>44</v>
      </c>
      <c r="E1328" t="s">
        <v>15</v>
      </c>
      <c r="F1328" t="s">
        <v>18</v>
      </c>
      <c r="G1328" t="s">
        <v>17</v>
      </c>
      <c r="H1328">
        <v>9</v>
      </c>
      <c r="I1328" t="s">
        <v>178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28</v>
      </c>
      <c r="S1328">
        <v>8</v>
      </c>
    </row>
    <row r="1329" spans="1:19" x14ac:dyDescent="0.3">
      <c r="A1329">
        <v>1328</v>
      </c>
      <c r="B1329" t="s">
        <v>23</v>
      </c>
      <c r="C1329" t="s">
        <v>27</v>
      </c>
      <c r="D1329" t="s">
        <v>32</v>
      </c>
      <c r="E1329" t="s">
        <v>36</v>
      </c>
      <c r="F1329" t="s">
        <v>25</v>
      </c>
      <c r="G1329" t="s">
        <v>35</v>
      </c>
      <c r="H1329">
        <v>1</v>
      </c>
      <c r="I1329" t="s">
        <v>178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28</v>
      </c>
      <c r="S1329">
        <v>1</v>
      </c>
    </row>
    <row r="1330" spans="1:19" x14ac:dyDescent="0.3">
      <c r="A1330">
        <v>1329</v>
      </c>
      <c r="B1330" t="s">
        <v>31</v>
      </c>
      <c r="C1330" t="s">
        <v>20</v>
      </c>
      <c r="D1330" t="s">
        <v>44</v>
      </c>
      <c r="E1330" t="s">
        <v>41</v>
      </c>
      <c r="F1330" t="s">
        <v>25</v>
      </c>
      <c r="G1330" t="s">
        <v>35</v>
      </c>
      <c r="H1330">
        <v>7</v>
      </c>
      <c r="I1330" t="s">
        <v>177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28</v>
      </c>
      <c r="S1330">
        <v>8</v>
      </c>
    </row>
    <row r="1331" spans="1:19" x14ac:dyDescent="0.3">
      <c r="A1331">
        <v>1330</v>
      </c>
      <c r="B1331" t="s">
        <v>31</v>
      </c>
      <c r="C1331" t="s">
        <v>20</v>
      </c>
      <c r="D1331" t="s">
        <v>38</v>
      </c>
      <c r="E1331" t="s">
        <v>29</v>
      </c>
      <c r="F1331" t="s">
        <v>25</v>
      </c>
      <c r="G1331" t="s">
        <v>24</v>
      </c>
      <c r="H1331">
        <v>11</v>
      </c>
      <c r="I1331" t="s">
        <v>178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34</v>
      </c>
      <c r="S1331">
        <v>1</v>
      </c>
    </row>
    <row r="1332" spans="1:19" x14ac:dyDescent="0.3">
      <c r="A1332">
        <v>1331</v>
      </c>
      <c r="B1332" t="s">
        <v>33</v>
      </c>
      <c r="C1332" t="s">
        <v>34</v>
      </c>
      <c r="D1332" t="s">
        <v>19</v>
      </c>
      <c r="E1332" t="s">
        <v>36</v>
      </c>
      <c r="F1332" t="s">
        <v>25</v>
      </c>
      <c r="G1332" t="s">
        <v>24</v>
      </c>
      <c r="H1332">
        <v>1</v>
      </c>
      <c r="I1332" t="s">
        <v>176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21</v>
      </c>
      <c r="S1332">
        <v>1</v>
      </c>
    </row>
    <row r="1333" spans="1:19" x14ac:dyDescent="0.3">
      <c r="A1333">
        <v>1332</v>
      </c>
      <c r="B1333" t="s">
        <v>37</v>
      </c>
      <c r="C1333" t="s">
        <v>20</v>
      </c>
      <c r="D1333" t="s">
        <v>44</v>
      </c>
      <c r="E1333" t="s">
        <v>36</v>
      </c>
      <c r="F1333" t="s">
        <v>18</v>
      </c>
      <c r="G1333" t="s">
        <v>24</v>
      </c>
      <c r="H1333">
        <v>11</v>
      </c>
      <c r="I1333" t="s">
        <v>178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34</v>
      </c>
      <c r="S1333">
        <v>2</v>
      </c>
    </row>
    <row r="1334" spans="1:19" x14ac:dyDescent="0.3">
      <c r="A1334">
        <v>1333</v>
      </c>
      <c r="B1334" t="s">
        <v>42</v>
      </c>
      <c r="C1334" t="s">
        <v>34</v>
      </c>
      <c r="D1334" t="s">
        <v>32</v>
      </c>
      <c r="E1334" t="s">
        <v>45</v>
      </c>
      <c r="F1334" t="s">
        <v>30</v>
      </c>
      <c r="G1334" t="s">
        <v>35</v>
      </c>
      <c r="H1334">
        <v>5</v>
      </c>
      <c r="I1334" t="s">
        <v>177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28</v>
      </c>
      <c r="S1334">
        <v>5</v>
      </c>
    </row>
    <row r="1335" spans="1:19" x14ac:dyDescent="0.3">
      <c r="A1335">
        <v>1334</v>
      </c>
      <c r="B1335" t="s">
        <v>23</v>
      </c>
      <c r="C1335" t="s">
        <v>27</v>
      </c>
      <c r="D1335" t="s">
        <v>19</v>
      </c>
      <c r="E1335" t="s">
        <v>45</v>
      </c>
      <c r="F1335" t="s">
        <v>30</v>
      </c>
      <c r="G1335" t="s">
        <v>24</v>
      </c>
      <c r="H1335">
        <v>14</v>
      </c>
      <c r="I1335" t="s">
        <v>177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28</v>
      </c>
      <c r="S1335">
        <v>3</v>
      </c>
    </row>
    <row r="1336" spans="1:19" x14ac:dyDescent="0.3">
      <c r="A1336">
        <v>1335</v>
      </c>
      <c r="B1336" t="s">
        <v>42</v>
      </c>
      <c r="C1336" t="s">
        <v>27</v>
      </c>
      <c r="D1336" t="s">
        <v>38</v>
      </c>
      <c r="E1336" t="s">
        <v>29</v>
      </c>
      <c r="F1336" t="s">
        <v>18</v>
      </c>
      <c r="G1336" t="s">
        <v>35</v>
      </c>
      <c r="H1336">
        <v>7</v>
      </c>
      <c r="I1336" t="s">
        <v>178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21</v>
      </c>
      <c r="S1336">
        <v>6</v>
      </c>
    </row>
    <row r="1337" spans="1:19" x14ac:dyDescent="0.3">
      <c r="A1337">
        <v>1336</v>
      </c>
      <c r="B1337" t="s">
        <v>16</v>
      </c>
      <c r="C1337" t="s">
        <v>20</v>
      </c>
      <c r="D1337" t="s">
        <v>38</v>
      </c>
      <c r="E1337" t="s">
        <v>22</v>
      </c>
      <c r="F1337" t="s">
        <v>18</v>
      </c>
      <c r="G1337" t="s">
        <v>35</v>
      </c>
      <c r="H1337">
        <v>6</v>
      </c>
      <c r="I1337" t="s">
        <v>176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28</v>
      </c>
      <c r="S1337">
        <v>8</v>
      </c>
    </row>
    <row r="1338" spans="1:19" x14ac:dyDescent="0.3">
      <c r="A1338">
        <v>1337</v>
      </c>
      <c r="B1338" t="s">
        <v>16</v>
      </c>
      <c r="C1338" t="s">
        <v>39</v>
      </c>
      <c r="D1338" t="s">
        <v>38</v>
      </c>
      <c r="E1338" t="s">
        <v>45</v>
      </c>
      <c r="F1338" t="s">
        <v>30</v>
      </c>
      <c r="G1338" t="s">
        <v>17</v>
      </c>
      <c r="H1338">
        <v>4</v>
      </c>
      <c r="I1338" t="s">
        <v>178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21</v>
      </c>
      <c r="S1338">
        <v>3</v>
      </c>
    </row>
    <row r="1339" spans="1:19" x14ac:dyDescent="0.3">
      <c r="A1339">
        <v>1338</v>
      </c>
      <c r="B1339" t="s">
        <v>37</v>
      </c>
      <c r="C1339" t="s">
        <v>34</v>
      </c>
      <c r="D1339" t="s">
        <v>38</v>
      </c>
      <c r="E1339" t="s">
        <v>15</v>
      </c>
      <c r="F1339" t="s">
        <v>30</v>
      </c>
      <c r="G1339" t="s">
        <v>17</v>
      </c>
      <c r="H1339">
        <v>0</v>
      </c>
      <c r="I1339" t="s">
        <v>177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21</v>
      </c>
      <c r="S1339">
        <v>4</v>
      </c>
    </row>
    <row r="1340" spans="1:19" x14ac:dyDescent="0.3">
      <c r="A1340">
        <v>1339</v>
      </c>
      <c r="B1340" t="s">
        <v>31</v>
      </c>
      <c r="C1340" t="s">
        <v>27</v>
      </c>
      <c r="D1340" t="s">
        <v>32</v>
      </c>
      <c r="E1340" t="s">
        <v>36</v>
      </c>
      <c r="F1340" t="s">
        <v>30</v>
      </c>
      <c r="G1340" t="s">
        <v>35</v>
      </c>
      <c r="H1340">
        <v>4</v>
      </c>
      <c r="I1340" t="s">
        <v>177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21</v>
      </c>
      <c r="S1340">
        <v>6</v>
      </c>
    </row>
    <row r="1341" spans="1:19" x14ac:dyDescent="0.3">
      <c r="A1341">
        <v>1340</v>
      </c>
      <c r="B1341" t="s">
        <v>42</v>
      </c>
      <c r="C1341" t="s">
        <v>39</v>
      </c>
      <c r="D1341" t="s">
        <v>19</v>
      </c>
      <c r="E1341" t="s">
        <v>15</v>
      </c>
      <c r="F1341" t="s">
        <v>18</v>
      </c>
      <c r="G1341" t="s">
        <v>35</v>
      </c>
      <c r="H1341">
        <v>9</v>
      </c>
      <c r="I1341" t="s">
        <v>178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28</v>
      </c>
      <c r="S1341">
        <v>3</v>
      </c>
    </row>
    <row r="1342" spans="1:19" x14ac:dyDescent="0.3">
      <c r="A1342">
        <v>1341</v>
      </c>
      <c r="B1342" t="s">
        <v>31</v>
      </c>
      <c r="C1342" t="s">
        <v>34</v>
      </c>
      <c r="D1342" t="s">
        <v>40</v>
      </c>
      <c r="E1342" t="s">
        <v>29</v>
      </c>
      <c r="F1342" t="s">
        <v>18</v>
      </c>
      <c r="G1342" t="s">
        <v>24</v>
      </c>
      <c r="H1342">
        <v>9</v>
      </c>
      <c r="I1342" t="s">
        <v>177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28</v>
      </c>
      <c r="S1342">
        <v>1</v>
      </c>
    </row>
    <row r="1343" spans="1:19" x14ac:dyDescent="0.3">
      <c r="A1343">
        <v>1342</v>
      </c>
      <c r="B1343" t="s">
        <v>23</v>
      </c>
      <c r="C1343" t="s">
        <v>27</v>
      </c>
      <c r="D1343" t="s">
        <v>38</v>
      </c>
      <c r="E1343" t="s">
        <v>36</v>
      </c>
      <c r="F1343" t="s">
        <v>30</v>
      </c>
      <c r="G1343" t="s">
        <v>17</v>
      </c>
      <c r="H1343">
        <v>1</v>
      </c>
      <c r="I1343" t="s">
        <v>176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21</v>
      </c>
      <c r="S1343">
        <v>2</v>
      </c>
    </row>
    <row r="1344" spans="1:19" x14ac:dyDescent="0.3">
      <c r="A1344">
        <v>1343</v>
      </c>
      <c r="B1344" t="s">
        <v>31</v>
      </c>
      <c r="C1344" t="s">
        <v>27</v>
      </c>
      <c r="D1344" t="s">
        <v>32</v>
      </c>
      <c r="E1344" t="s">
        <v>36</v>
      </c>
      <c r="F1344" t="s">
        <v>25</v>
      </c>
      <c r="G1344" t="s">
        <v>35</v>
      </c>
      <c r="H1344">
        <v>7</v>
      </c>
      <c r="I1344" t="s">
        <v>178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21</v>
      </c>
      <c r="S1344">
        <v>6</v>
      </c>
    </row>
    <row r="1345" spans="1:19" x14ac:dyDescent="0.3">
      <c r="A1345">
        <v>1344</v>
      </c>
      <c r="B1345" t="s">
        <v>33</v>
      </c>
      <c r="C1345" t="s">
        <v>39</v>
      </c>
      <c r="D1345" t="s">
        <v>38</v>
      </c>
      <c r="E1345" t="s">
        <v>15</v>
      </c>
      <c r="F1345" t="s">
        <v>25</v>
      </c>
      <c r="G1345" t="s">
        <v>35</v>
      </c>
      <c r="H1345">
        <v>4</v>
      </c>
      <c r="I1345" t="s">
        <v>176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21</v>
      </c>
      <c r="S1345">
        <v>6</v>
      </c>
    </row>
    <row r="1346" spans="1:19" x14ac:dyDescent="0.3">
      <c r="A1346">
        <v>1345</v>
      </c>
      <c r="B1346" t="s">
        <v>23</v>
      </c>
      <c r="C1346" t="s">
        <v>20</v>
      </c>
      <c r="D1346" t="s">
        <v>32</v>
      </c>
      <c r="E1346" t="s">
        <v>22</v>
      </c>
      <c r="F1346" t="s">
        <v>18</v>
      </c>
      <c r="G1346" t="s">
        <v>17</v>
      </c>
      <c r="H1346">
        <v>11</v>
      </c>
      <c r="I1346" t="s">
        <v>177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28</v>
      </c>
      <c r="S1346">
        <v>7</v>
      </c>
    </row>
    <row r="1347" spans="1:19" x14ac:dyDescent="0.3">
      <c r="A1347">
        <v>1346</v>
      </c>
      <c r="B1347" t="s">
        <v>23</v>
      </c>
      <c r="C1347" t="s">
        <v>34</v>
      </c>
      <c r="D1347" t="s">
        <v>38</v>
      </c>
      <c r="E1347" t="s">
        <v>43</v>
      </c>
      <c r="F1347" t="s">
        <v>25</v>
      </c>
      <c r="G1347" t="s">
        <v>17</v>
      </c>
      <c r="H1347">
        <v>8</v>
      </c>
      <c r="I1347" t="s">
        <v>178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34</v>
      </c>
      <c r="S1347">
        <v>5</v>
      </c>
    </row>
    <row r="1348" spans="1:19" x14ac:dyDescent="0.3">
      <c r="A1348">
        <v>1347</v>
      </c>
      <c r="B1348" t="s">
        <v>33</v>
      </c>
      <c r="C1348" t="s">
        <v>20</v>
      </c>
      <c r="D1348" t="s">
        <v>40</v>
      </c>
      <c r="E1348" t="s">
        <v>15</v>
      </c>
      <c r="F1348" t="s">
        <v>25</v>
      </c>
      <c r="G1348" t="s">
        <v>24</v>
      </c>
      <c r="H1348">
        <v>6</v>
      </c>
      <c r="I1348" t="s">
        <v>177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21</v>
      </c>
      <c r="S1348">
        <v>3</v>
      </c>
    </row>
    <row r="1349" spans="1:19" x14ac:dyDescent="0.3">
      <c r="A1349">
        <v>1348</v>
      </c>
      <c r="B1349" t="s">
        <v>31</v>
      </c>
      <c r="C1349" t="s">
        <v>39</v>
      </c>
      <c r="D1349" t="s">
        <v>44</v>
      </c>
      <c r="E1349" t="s">
        <v>41</v>
      </c>
      <c r="F1349" t="s">
        <v>25</v>
      </c>
      <c r="G1349" t="s">
        <v>35</v>
      </c>
      <c r="H1349">
        <v>4</v>
      </c>
      <c r="I1349" t="s">
        <v>178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28</v>
      </c>
      <c r="S1349">
        <v>7</v>
      </c>
    </row>
    <row r="1350" spans="1:19" x14ac:dyDescent="0.3">
      <c r="A1350">
        <v>1349</v>
      </c>
      <c r="B1350" t="s">
        <v>16</v>
      </c>
      <c r="C1350" t="s">
        <v>27</v>
      </c>
      <c r="D1350" t="s">
        <v>38</v>
      </c>
      <c r="E1350" t="s">
        <v>45</v>
      </c>
      <c r="F1350" t="s">
        <v>30</v>
      </c>
      <c r="G1350" t="s">
        <v>17</v>
      </c>
      <c r="H1350">
        <v>10</v>
      </c>
      <c r="I1350" t="s">
        <v>176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28</v>
      </c>
      <c r="S1350">
        <v>6</v>
      </c>
    </row>
    <row r="1351" spans="1:19" x14ac:dyDescent="0.3">
      <c r="A1351">
        <v>1350</v>
      </c>
      <c r="B1351" t="s">
        <v>33</v>
      </c>
      <c r="C1351" t="s">
        <v>39</v>
      </c>
      <c r="D1351" t="s">
        <v>32</v>
      </c>
      <c r="E1351" t="s">
        <v>45</v>
      </c>
      <c r="F1351" t="s">
        <v>25</v>
      </c>
      <c r="G1351" t="s">
        <v>17</v>
      </c>
      <c r="H1351">
        <v>12</v>
      </c>
      <c r="I1351" t="s">
        <v>177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34</v>
      </c>
      <c r="S1351">
        <v>3</v>
      </c>
    </row>
    <row r="1352" spans="1:19" x14ac:dyDescent="0.3">
      <c r="A1352">
        <v>1351</v>
      </c>
      <c r="B1352" t="s">
        <v>23</v>
      </c>
      <c r="C1352" t="s">
        <v>39</v>
      </c>
      <c r="D1352" t="s">
        <v>38</v>
      </c>
      <c r="E1352" t="s">
        <v>43</v>
      </c>
      <c r="F1352" t="s">
        <v>30</v>
      </c>
      <c r="G1352" t="s">
        <v>17</v>
      </c>
      <c r="H1352">
        <v>7</v>
      </c>
      <c r="I1352" t="s">
        <v>178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21</v>
      </c>
      <c r="S1352">
        <v>5</v>
      </c>
    </row>
    <row r="1353" spans="1:19" x14ac:dyDescent="0.3">
      <c r="A1353">
        <v>1352</v>
      </c>
      <c r="B1353" t="s">
        <v>16</v>
      </c>
      <c r="C1353" t="s">
        <v>20</v>
      </c>
      <c r="D1353" t="s">
        <v>19</v>
      </c>
      <c r="E1353" t="s">
        <v>29</v>
      </c>
      <c r="F1353" t="s">
        <v>18</v>
      </c>
      <c r="G1353" t="s">
        <v>24</v>
      </c>
      <c r="H1353">
        <v>8</v>
      </c>
      <c r="I1353" t="s">
        <v>176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28</v>
      </c>
      <c r="S1353">
        <v>3</v>
      </c>
    </row>
    <row r="1354" spans="1:19" x14ac:dyDescent="0.3">
      <c r="A1354">
        <v>1353</v>
      </c>
      <c r="B1354" t="s">
        <v>33</v>
      </c>
      <c r="C1354" t="s">
        <v>34</v>
      </c>
      <c r="D1354" t="s">
        <v>40</v>
      </c>
      <c r="E1354" t="s">
        <v>43</v>
      </c>
      <c r="F1354" t="s">
        <v>30</v>
      </c>
      <c r="G1354" t="s">
        <v>35</v>
      </c>
      <c r="H1354">
        <v>11</v>
      </c>
      <c r="I1354" t="s">
        <v>177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34</v>
      </c>
      <c r="S1354">
        <v>1</v>
      </c>
    </row>
    <row r="1355" spans="1:19" x14ac:dyDescent="0.3">
      <c r="A1355">
        <v>1354</v>
      </c>
      <c r="B1355" t="s">
        <v>23</v>
      </c>
      <c r="C1355" t="s">
        <v>39</v>
      </c>
      <c r="D1355" t="s">
        <v>38</v>
      </c>
      <c r="E1355" t="s">
        <v>43</v>
      </c>
      <c r="F1355" t="s">
        <v>25</v>
      </c>
      <c r="G1355" t="s">
        <v>17</v>
      </c>
      <c r="H1355">
        <v>14</v>
      </c>
      <c r="I1355" t="s">
        <v>178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28</v>
      </c>
      <c r="S1355">
        <v>6</v>
      </c>
    </row>
    <row r="1356" spans="1:19" x14ac:dyDescent="0.3">
      <c r="A1356">
        <v>1355</v>
      </c>
      <c r="B1356" t="s">
        <v>37</v>
      </c>
      <c r="C1356" t="s">
        <v>39</v>
      </c>
      <c r="D1356" t="s">
        <v>40</v>
      </c>
      <c r="E1356" t="s">
        <v>29</v>
      </c>
      <c r="F1356" t="s">
        <v>25</v>
      </c>
      <c r="G1356" t="s">
        <v>35</v>
      </c>
      <c r="H1356">
        <v>6</v>
      </c>
      <c r="I1356" t="s">
        <v>176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21</v>
      </c>
      <c r="S1356">
        <v>1</v>
      </c>
    </row>
    <row r="1357" spans="1:19" x14ac:dyDescent="0.3">
      <c r="A1357">
        <v>1356</v>
      </c>
      <c r="B1357" t="s">
        <v>33</v>
      </c>
      <c r="C1357" t="s">
        <v>39</v>
      </c>
      <c r="D1357" t="s">
        <v>32</v>
      </c>
      <c r="E1357" t="s">
        <v>22</v>
      </c>
      <c r="F1357" t="s">
        <v>25</v>
      </c>
      <c r="G1357" t="s">
        <v>35</v>
      </c>
      <c r="H1357">
        <v>5</v>
      </c>
      <c r="I1357" t="s">
        <v>177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21</v>
      </c>
      <c r="S1357">
        <v>2</v>
      </c>
    </row>
    <row r="1358" spans="1:19" x14ac:dyDescent="0.3">
      <c r="A1358">
        <v>1357</v>
      </c>
      <c r="B1358" t="s">
        <v>23</v>
      </c>
      <c r="C1358" t="s">
        <v>20</v>
      </c>
      <c r="D1358" t="s">
        <v>40</v>
      </c>
      <c r="E1358" t="s">
        <v>36</v>
      </c>
      <c r="F1358" t="s">
        <v>18</v>
      </c>
      <c r="G1358" t="s">
        <v>24</v>
      </c>
      <c r="H1358">
        <v>14</v>
      </c>
      <c r="I1358" t="s">
        <v>178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28</v>
      </c>
      <c r="S1358">
        <v>7</v>
      </c>
    </row>
    <row r="1359" spans="1:19" x14ac:dyDescent="0.3">
      <c r="A1359">
        <v>1358</v>
      </c>
      <c r="B1359" t="s">
        <v>31</v>
      </c>
      <c r="C1359" t="s">
        <v>27</v>
      </c>
      <c r="D1359" t="s">
        <v>44</v>
      </c>
      <c r="E1359" t="s">
        <v>41</v>
      </c>
      <c r="F1359" t="s">
        <v>18</v>
      </c>
      <c r="G1359" t="s">
        <v>17</v>
      </c>
      <c r="H1359">
        <v>5</v>
      </c>
      <c r="I1359" t="s">
        <v>178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28</v>
      </c>
      <c r="S1359">
        <v>9</v>
      </c>
    </row>
    <row r="1360" spans="1:19" x14ac:dyDescent="0.3">
      <c r="A1360">
        <v>1359</v>
      </c>
      <c r="B1360" t="s">
        <v>23</v>
      </c>
      <c r="C1360" t="s">
        <v>34</v>
      </c>
      <c r="D1360" t="s">
        <v>26</v>
      </c>
      <c r="E1360" t="s">
        <v>15</v>
      </c>
      <c r="F1360" t="s">
        <v>30</v>
      </c>
      <c r="G1360" t="s">
        <v>17</v>
      </c>
      <c r="H1360">
        <v>10</v>
      </c>
      <c r="I1360" t="s">
        <v>177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34</v>
      </c>
      <c r="S1360">
        <v>1</v>
      </c>
    </row>
    <row r="1361" spans="1:19" x14ac:dyDescent="0.3">
      <c r="A1361">
        <v>1360</v>
      </c>
      <c r="B1361" t="s">
        <v>16</v>
      </c>
      <c r="C1361" t="s">
        <v>39</v>
      </c>
      <c r="D1361" t="s">
        <v>32</v>
      </c>
      <c r="E1361" t="s">
        <v>43</v>
      </c>
      <c r="F1361" t="s">
        <v>18</v>
      </c>
      <c r="G1361" t="s">
        <v>24</v>
      </c>
      <c r="H1361">
        <v>14</v>
      </c>
      <c r="I1361" t="s">
        <v>177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34</v>
      </c>
      <c r="S1361">
        <v>3</v>
      </c>
    </row>
    <row r="1362" spans="1:19" x14ac:dyDescent="0.3">
      <c r="A1362">
        <v>1361</v>
      </c>
      <c r="B1362" t="s">
        <v>33</v>
      </c>
      <c r="C1362" t="s">
        <v>27</v>
      </c>
      <c r="D1362" t="s">
        <v>19</v>
      </c>
      <c r="E1362" t="s">
        <v>22</v>
      </c>
      <c r="F1362" t="s">
        <v>25</v>
      </c>
      <c r="G1362" t="s">
        <v>24</v>
      </c>
      <c r="H1362">
        <v>12</v>
      </c>
      <c r="I1362" t="s">
        <v>176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34</v>
      </c>
      <c r="S1362">
        <v>1</v>
      </c>
    </row>
    <row r="1363" spans="1:19" x14ac:dyDescent="0.3">
      <c r="A1363">
        <v>1362</v>
      </c>
      <c r="B1363" t="s">
        <v>23</v>
      </c>
      <c r="C1363" t="s">
        <v>39</v>
      </c>
      <c r="D1363" t="s">
        <v>26</v>
      </c>
      <c r="E1363" t="s">
        <v>22</v>
      </c>
      <c r="F1363" t="s">
        <v>30</v>
      </c>
      <c r="G1363" t="s">
        <v>17</v>
      </c>
      <c r="H1363">
        <v>7</v>
      </c>
      <c r="I1363" t="s">
        <v>177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28</v>
      </c>
      <c r="S1363">
        <v>2</v>
      </c>
    </row>
    <row r="1364" spans="1:19" x14ac:dyDescent="0.3">
      <c r="A1364">
        <v>1363</v>
      </c>
      <c r="B1364" t="s">
        <v>37</v>
      </c>
      <c r="C1364" t="s">
        <v>27</v>
      </c>
      <c r="D1364" t="s">
        <v>40</v>
      </c>
      <c r="E1364" t="s">
        <v>43</v>
      </c>
      <c r="F1364" t="s">
        <v>18</v>
      </c>
      <c r="G1364" t="s">
        <v>24</v>
      </c>
      <c r="H1364">
        <v>9</v>
      </c>
      <c r="I1364" t="s">
        <v>178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34</v>
      </c>
      <c r="S1364">
        <v>5</v>
      </c>
    </row>
    <row r="1365" spans="1:19" x14ac:dyDescent="0.3">
      <c r="A1365">
        <v>1364</v>
      </c>
      <c r="B1365" t="s">
        <v>42</v>
      </c>
      <c r="C1365" t="s">
        <v>20</v>
      </c>
      <c r="D1365" t="s">
        <v>40</v>
      </c>
      <c r="E1365" t="s">
        <v>36</v>
      </c>
      <c r="F1365" t="s">
        <v>18</v>
      </c>
      <c r="G1365" t="s">
        <v>24</v>
      </c>
      <c r="H1365">
        <v>12</v>
      </c>
      <c r="I1365" t="s">
        <v>176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28</v>
      </c>
      <c r="S1365">
        <v>3</v>
      </c>
    </row>
    <row r="1366" spans="1:19" x14ac:dyDescent="0.3">
      <c r="A1366">
        <v>1365</v>
      </c>
      <c r="B1366" t="s">
        <v>16</v>
      </c>
      <c r="C1366" t="s">
        <v>27</v>
      </c>
      <c r="D1366" t="s">
        <v>32</v>
      </c>
      <c r="E1366" t="s">
        <v>41</v>
      </c>
      <c r="F1366" t="s">
        <v>18</v>
      </c>
      <c r="G1366" t="s">
        <v>17</v>
      </c>
      <c r="H1366">
        <v>12</v>
      </c>
      <c r="I1366" t="s">
        <v>177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34</v>
      </c>
      <c r="S1366">
        <v>1</v>
      </c>
    </row>
    <row r="1367" spans="1:19" x14ac:dyDescent="0.3">
      <c r="A1367">
        <v>1366</v>
      </c>
      <c r="B1367" t="s">
        <v>42</v>
      </c>
      <c r="C1367" t="s">
        <v>34</v>
      </c>
      <c r="D1367" t="s">
        <v>40</v>
      </c>
      <c r="E1367" t="s">
        <v>22</v>
      </c>
      <c r="F1367" t="s">
        <v>25</v>
      </c>
      <c r="G1367" t="s">
        <v>17</v>
      </c>
      <c r="H1367">
        <v>3</v>
      </c>
      <c r="I1367" t="s">
        <v>176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28</v>
      </c>
      <c r="S1367">
        <v>9</v>
      </c>
    </row>
    <row r="1368" spans="1:19" x14ac:dyDescent="0.3">
      <c r="A1368">
        <v>1367</v>
      </c>
      <c r="B1368" t="s">
        <v>31</v>
      </c>
      <c r="C1368" t="s">
        <v>39</v>
      </c>
      <c r="D1368" t="s">
        <v>32</v>
      </c>
      <c r="E1368" t="s">
        <v>41</v>
      </c>
      <c r="F1368" t="s">
        <v>30</v>
      </c>
      <c r="G1368" t="s">
        <v>17</v>
      </c>
      <c r="H1368">
        <v>2</v>
      </c>
      <c r="I1368" t="s">
        <v>177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28</v>
      </c>
      <c r="S1368">
        <v>9</v>
      </c>
    </row>
    <row r="1369" spans="1:19" x14ac:dyDescent="0.3">
      <c r="A1369">
        <v>1368</v>
      </c>
      <c r="B1369" t="s">
        <v>23</v>
      </c>
      <c r="C1369" t="s">
        <v>39</v>
      </c>
      <c r="D1369" t="s">
        <v>19</v>
      </c>
      <c r="E1369" t="s">
        <v>41</v>
      </c>
      <c r="F1369" t="s">
        <v>30</v>
      </c>
      <c r="G1369" t="s">
        <v>35</v>
      </c>
      <c r="H1369">
        <v>2</v>
      </c>
      <c r="I1369" t="s">
        <v>176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21</v>
      </c>
      <c r="S1369">
        <v>1</v>
      </c>
    </row>
    <row r="1370" spans="1:19" x14ac:dyDescent="0.3">
      <c r="A1370">
        <v>1369</v>
      </c>
      <c r="B1370" t="s">
        <v>31</v>
      </c>
      <c r="C1370" t="s">
        <v>27</v>
      </c>
      <c r="D1370" t="s">
        <v>44</v>
      </c>
      <c r="E1370" t="s">
        <v>43</v>
      </c>
      <c r="F1370" t="s">
        <v>30</v>
      </c>
      <c r="G1370" t="s">
        <v>17</v>
      </c>
      <c r="H1370">
        <v>2</v>
      </c>
      <c r="I1370" t="s">
        <v>176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28</v>
      </c>
      <c r="S1370">
        <v>9</v>
      </c>
    </row>
    <row r="1371" spans="1:19" x14ac:dyDescent="0.3">
      <c r="A1371">
        <v>1370</v>
      </c>
      <c r="B1371" t="s">
        <v>33</v>
      </c>
      <c r="C1371" t="s">
        <v>39</v>
      </c>
      <c r="D1371" t="s">
        <v>26</v>
      </c>
      <c r="E1371" t="s">
        <v>29</v>
      </c>
      <c r="F1371" t="s">
        <v>30</v>
      </c>
      <c r="G1371" t="s">
        <v>24</v>
      </c>
      <c r="H1371">
        <v>13</v>
      </c>
      <c r="I1371" t="s">
        <v>177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34</v>
      </c>
      <c r="S1371">
        <v>3</v>
      </c>
    </row>
    <row r="1372" spans="1:19" x14ac:dyDescent="0.3">
      <c r="A1372">
        <v>1371</v>
      </c>
      <c r="B1372" t="s">
        <v>31</v>
      </c>
      <c r="C1372" t="s">
        <v>27</v>
      </c>
      <c r="D1372" t="s">
        <v>38</v>
      </c>
      <c r="E1372" t="s">
        <v>36</v>
      </c>
      <c r="F1372" t="s">
        <v>30</v>
      </c>
      <c r="G1372" t="s">
        <v>35</v>
      </c>
      <c r="H1372">
        <v>9</v>
      </c>
      <c r="I1372" t="s">
        <v>176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34</v>
      </c>
      <c r="S1372">
        <v>3</v>
      </c>
    </row>
    <row r="1373" spans="1:19" x14ac:dyDescent="0.3">
      <c r="A1373">
        <v>1372</v>
      </c>
      <c r="B1373" t="s">
        <v>33</v>
      </c>
      <c r="C1373" t="s">
        <v>34</v>
      </c>
      <c r="D1373" t="s">
        <v>44</v>
      </c>
      <c r="E1373" t="s">
        <v>15</v>
      </c>
      <c r="F1373" t="s">
        <v>30</v>
      </c>
      <c r="G1373" t="s">
        <v>17</v>
      </c>
      <c r="H1373">
        <v>11</v>
      </c>
      <c r="I1373" t="s">
        <v>177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34</v>
      </c>
      <c r="S1373">
        <v>2</v>
      </c>
    </row>
    <row r="1374" spans="1:19" x14ac:dyDescent="0.3">
      <c r="A1374">
        <v>1373</v>
      </c>
      <c r="B1374" t="s">
        <v>31</v>
      </c>
      <c r="C1374" t="s">
        <v>20</v>
      </c>
      <c r="D1374" t="s">
        <v>40</v>
      </c>
      <c r="E1374" t="s">
        <v>43</v>
      </c>
      <c r="F1374" t="s">
        <v>25</v>
      </c>
      <c r="G1374" t="s">
        <v>17</v>
      </c>
      <c r="H1374">
        <v>8</v>
      </c>
      <c r="I1374" t="s">
        <v>176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34</v>
      </c>
      <c r="S1374">
        <v>6</v>
      </c>
    </row>
    <row r="1375" spans="1:19" x14ac:dyDescent="0.3">
      <c r="A1375">
        <v>1374</v>
      </c>
      <c r="B1375" t="s">
        <v>37</v>
      </c>
      <c r="C1375" t="s">
        <v>20</v>
      </c>
      <c r="D1375" t="s">
        <v>38</v>
      </c>
      <c r="E1375" t="s">
        <v>15</v>
      </c>
      <c r="F1375" t="s">
        <v>30</v>
      </c>
      <c r="G1375" t="s">
        <v>35</v>
      </c>
      <c r="H1375">
        <v>2</v>
      </c>
      <c r="I1375" t="s">
        <v>178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21</v>
      </c>
      <c r="S1375">
        <v>3</v>
      </c>
    </row>
    <row r="1376" spans="1:19" x14ac:dyDescent="0.3">
      <c r="A1376">
        <v>1375</v>
      </c>
      <c r="B1376" t="s">
        <v>42</v>
      </c>
      <c r="C1376" t="s">
        <v>34</v>
      </c>
      <c r="D1376" t="s">
        <v>19</v>
      </c>
      <c r="E1376" t="s">
        <v>15</v>
      </c>
      <c r="F1376" t="s">
        <v>18</v>
      </c>
      <c r="G1376" t="s">
        <v>17</v>
      </c>
      <c r="H1376">
        <v>4</v>
      </c>
      <c r="I1376" t="s">
        <v>178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21</v>
      </c>
      <c r="S1376">
        <v>4</v>
      </c>
    </row>
    <row r="1377" spans="1:19" x14ac:dyDescent="0.3">
      <c r="A1377">
        <v>1376</v>
      </c>
      <c r="B1377" t="s">
        <v>31</v>
      </c>
      <c r="C1377" t="s">
        <v>39</v>
      </c>
      <c r="D1377" t="s">
        <v>26</v>
      </c>
      <c r="E1377" t="s">
        <v>43</v>
      </c>
      <c r="F1377" t="s">
        <v>25</v>
      </c>
      <c r="G1377" t="s">
        <v>35</v>
      </c>
      <c r="H1377">
        <v>7</v>
      </c>
      <c r="I1377" t="s">
        <v>178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28</v>
      </c>
      <c r="S1377">
        <v>7</v>
      </c>
    </row>
    <row r="1378" spans="1:19" x14ac:dyDescent="0.3">
      <c r="A1378">
        <v>1377</v>
      </c>
      <c r="B1378" t="s">
        <v>37</v>
      </c>
      <c r="C1378" t="s">
        <v>39</v>
      </c>
      <c r="D1378" t="s">
        <v>32</v>
      </c>
      <c r="E1378" t="s">
        <v>41</v>
      </c>
      <c r="F1378" t="s">
        <v>18</v>
      </c>
      <c r="G1378" t="s">
        <v>17</v>
      </c>
      <c r="H1378">
        <v>7</v>
      </c>
      <c r="I1378" t="s">
        <v>178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28</v>
      </c>
      <c r="S1378">
        <v>2</v>
      </c>
    </row>
    <row r="1379" spans="1:19" x14ac:dyDescent="0.3">
      <c r="A1379">
        <v>1378</v>
      </c>
      <c r="B1379" t="s">
        <v>37</v>
      </c>
      <c r="C1379" t="s">
        <v>34</v>
      </c>
      <c r="D1379" t="s">
        <v>26</v>
      </c>
      <c r="E1379" t="s">
        <v>41</v>
      </c>
      <c r="F1379" t="s">
        <v>30</v>
      </c>
      <c r="G1379" t="s">
        <v>17</v>
      </c>
      <c r="H1379">
        <v>10</v>
      </c>
      <c r="I1379" t="s">
        <v>178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28</v>
      </c>
      <c r="S1379">
        <v>9</v>
      </c>
    </row>
    <row r="1380" spans="1:19" x14ac:dyDescent="0.3">
      <c r="A1380">
        <v>1379</v>
      </c>
      <c r="B1380" t="s">
        <v>31</v>
      </c>
      <c r="C1380" t="s">
        <v>27</v>
      </c>
      <c r="D1380" t="s">
        <v>38</v>
      </c>
      <c r="E1380" t="s">
        <v>41</v>
      </c>
      <c r="F1380" t="s">
        <v>30</v>
      </c>
      <c r="G1380" t="s">
        <v>24</v>
      </c>
      <c r="H1380">
        <v>14</v>
      </c>
      <c r="I1380" t="s">
        <v>178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28</v>
      </c>
      <c r="S1380">
        <v>1</v>
      </c>
    </row>
    <row r="1381" spans="1:19" x14ac:dyDescent="0.3">
      <c r="A1381">
        <v>1380</v>
      </c>
      <c r="B1381" t="s">
        <v>33</v>
      </c>
      <c r="C1381" t="s">
        <v>20</v>
      </c>
      <c r="D1381" t="s">
        <v>44</v>
      </c>
      <c r="E1381" t="s">
        <v>45</v>
      </c>
      <c r="F1381" t="s">
        <v>25</v>
      </c>
      <c r="G1381" t="s">
        <v>17</v>
      </c>
      <c r="H1381">
        <v>14</v>
      </c>
      <c r="I1381" t="s">
        <v>176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34</v>
      </c>
      <c r="S1381">
        <v>3</v>
      </c>
    </row>
    <row r="1382" spans="1:19" x14ac:dyDescent="0.3">
      <c r="A1382">
        <v>1381</v>
      </c>
      <c r="B1382" t="s">
        <v>23</v>
      </c>
      <c r="C1382" t="s">
        <v>20</v>
      </c>
      <c r="D1382" t="s">
        <v>40</v>
      </c>
      <c r="E1382" t="s">
        <v>36</v>
      </c>
      <c r="F1382" t="s">
        <v>25</v>
      </c>
      <c r="G1382" t="s">
        <v>35</v>
      </c>
      <c r="H1382">
        <v>2</v>
      </c>
      <c r="I1382" t="s">
        <v>177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21</v>
      </c>
      <c r="S1382">
        <v>3</v>
      </c>
    </row>
    <row r="1383" spans="1:19" x14ac:dyDescent="0.3">
      <c r="A1383">
        <v>1382</v>
      </c>
      <c r="B1383" t="s">
        <v>23</v>
      </c>
      <c r="C1383" t="s">
        <v>39</v>
      </c>
      <c r="D1383" t="s">
        <v>44</v>
      </c>
      <c r="E1383" t="s">
        <v>15</v>
      </c>
      <c r="F1383" t="s">
        <v>30</v>
      </c>
      <c r="G1383" t="s">
        <v>24</v>
      </c>
      <c r="H1383">
        <v>6</v>
      </c>
      <c r="I1383" t="s">
        <v>176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28</v>
      </c>
      <c r="S1383">
        <v>9</v>
      </c>
    </row>
    <row r="1384" spans="1:19" x14ac:dyDescent="0.3">
      <c r="A1384">
        <v>1383</v>
      </c>
      <c r="B1384" t="s">
        <v>37</v>
      </c>
      <c r="C1384" t="s">
        <v>34</v>
      </c>
      <c r="D1384" t="s">
        <v>26</v>
      </c>
      <c r="E1384" t="s">
        <v>36</v>
      </c>
      <c r="F1384" t="s">
        <v>25</v>
      </c>
      <c r="G1384" t="s">
        <v>24</v>
      </c>
      <c r="H1384">
        <v>12</v>
      </c>
      <c r="I1384" t="s">
        <v>177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34</v>
      </c>
      <c r="S1384">
        <v>4</v>
      </c>
    </row>
    <row r="1385" spans="1:19" x14ac:dyDescent="0.3">
      <c r="A1385">
        <v>1384</v>
      </c>
      <c r="B1385" t="s">
        <v>42</v>
      </c>
      <c r="C1385" t="s">
        <v>39</v>
      </c>
      <c r="D1385" t="s">
        <v>32</v>
      </c>
      <c r="E1385" t="s">
        <v>36</v>
      </c>
      <c r="F1385" t="s">
        <v>25</v>
      </c>
      <c r="G1385" t="s">
        <v>35</v>
      </c>
      <c r="H1385">
        <v>14</v>
      </c>
      <c r="I1385" t="s">
        <v>178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28</v>
      </c>
      <c r="S1385">
        <v>7</v>
      </c>
    </row>
    <row r="1386" spans="1:19" x14ac:dyDescent="0.3">
      <c r="A1386">
        <v>1385</v>
      </c>
      <c r="B1386" t="s">
        <v>23</v>
      </c>
      <c r="C1386" t="s">
        <v>39</v>
      </c>
      <c r="D1386" t="s">
        <v>40</v>
      </c>
      <c r="E1386" t="s">
        <v>29</v>
      </c>
      <c r="F1386" t="s">
        <v>30</v>
      </c>
      <c r="G1386" t="s">
        <v>17</v>
      </c>
      <c r="H1386">
        <v>7</v>
      </c>
      <c r="I1386" t="s">
        <v>178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28</v>
      </c>
      <c r="S1386">
        <v>2</v>
      </c>
    </row>
    <row r="1387" spans="1:19" x14ac:dyDescent="0.3">
      <c r="A1387">
        <v>1386</v>
      </c>
      <c r="B1387" t="s">
        <v>31</v>
      </c>
      <c r="C1387" t="s">
        <v>27</v>
      </c>
      <c r="D1387" t="s">
        <v>32</v>
      </c>
      <c r="E1387" t="s">
        <v>43</v>
      </c>
      <c r="F1387" t="s">
        <v>30</v>
      </c>
      <c r="G1387" t="s">
        <v>24</v>
      </c>
      <c r="H1387">
        <v>2</v>
      </c>
      <c r="I1387" t="s">
        <v>178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21</v>
      </c>
      <c r="S1387">
        <v>2</v>
      </c>
    </row>
    <row r="1388" spans="1:19" x14ac:dyDescent="0.3">
      <c r="A1388">
        <v>1387</v>
      </c>
      <c r="B1388" t="s">
        <v>37</v>
      </c>
      <c r="C1388" t="s">
        <v>34</v>
      </c>
      <c r="D1388" t="s">
        <v>19</v>
      </c>
      <c r="E1388" t="s">
        <v>43</v>
      </c>
      <c r="F1388" t="s">
        <v>18</v>
      </c>
      <c r="G1388" t="s">
        <v>17</v>
      </c>
      <c r="H1388">
        <v>3</v>
      </c>
      <c r="I1388" t="s">
        <v>177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21</v>
      </c>
      <c r="S1388">
        <v>3</v>
      </c>
    </row>
    <row r="1389" spans="1:19" x14ac:dyDescent="0.3">
      <c r="A1389">
        <v>1388</v>
      </c>
      <c r="B1389" t="s">
        <v>42</v>
      </c>
      <c r="C1389" t="s">
        <v>20</v>
      </c>
      <c r="D1389" t="s">
        <v>19</v>
      </c>
      <c r="E1389" t="s">
        <v>15</v>
      </c>
      <c r="F1389" t="s">
        <v>30</v>
      </c>
      <c r="G1389" t="s">
        <v>24</v>
      </c>
      <c r="H1389">
        <v>9</v>
      </c>
      <c r="I1389" t="s">
        <v>176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34</v>
      </c>
      <c r="S1389">
        <v>4</v>
      </c>
    </row>
    <row r="1390" spans="1:19" x14ac:dyDescent="0.3">
      <c r="A1390">
        <v>1389</v>
      </c>
      <c r="B1390" t="s">
        <v>33</v>
      </c>
      <c r="C1390" t="s">
        <v>39</v>
      </c>
      <c r="D1390" t="s">
        <v>44</v>
      </c>
      <c r="E1390" t="s">
        <v>43</v>
      </c>
      <c r="F1390" t="s">
        <v>25</v>
      </c>
      <c r="G1390" t="s">
        <v>35</v>
      </c>
      <c r="H1390">
        <v>10</v>
      </c>
      <c r="I1390" t="s">
        <v>178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34</v>
      </c>
      <c r="S1390">
        <v>6</v>
      </c>
    </row>
    <row r="1391" spans="1:19" x14ac:dyDescent="0.3">
      <c r="A1391">
        <v>1390</v>
      </c>
      <c r="B1391" t="s">
        <v>16</v>
      </c>
      <c r="C1391" t="s">
        <v>39</v>
      </c>
      <c r="D1391" t="s">
        <v>26</v>
      </c>
      <c r="E1391" t="s">
        <v>41</v>
      </c>
      <c r="F1391" t="s">
        <v>18</v>
      </c>
      <c r="G1391" t="s">
        <v>17</v>
      </c>
      <c r="H1391">
        <v>3</v>
      </c>
      <c r="I1391" t="s">
        <v>177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21</v>
      </c>
      <c r="S1391">
        <v>1</v>
      </c>
    </row>
    <row r="1392" spans="1:19" x14ac:dyDescent="0.3">
      <c r="A1392">
        <v>1391</v>
      </c>
      <c r="B1392" t="s">
        <v>42</v>
      </c>
      <c r="C1392" t="s">
        <v>27</v>
      </c>
      <c r="D1392" t="s">
        <v>32</v>
      </c>
      <c r="E1392" t="s">
        <v>36</v>
      </c>
      <c r="F1392" t="s">
        <v>18</v>
      </c>
      <c r="G1392" t="s">
        <v>17</v>
      </c>
      <c r="H1392">
        <v>7</v>
      </c>
      <c r="I1392" t="s">
        <v>176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28</v>
      </c>
      <c r="S1392">
        <v>9</v>
      </c>
    </row>
    <row r="1393" spans="1:19" x14ac:dyDescent="0.3">
      <c r="A1393">
        <v>1392</v>
      </c>
      <c r="B1393" t="s">
        <v>31</v>
      </c>
      <c r="C1393" t="s">
        <v>39</v>
      </c>
      <c r="D1393" t="s">
        <v>38</v>
      </c>
      <c r="E1393" t="s">
        <v>15</v>
      </c>
      <c r="F1393" t="s">
        <v>25</v>
      </c>
      <c r="G1393" t="s">
        <v>35</v>
      </c>
      <c r="H1393">
        <v>2</v>
      </c>
      <c r="I1393" t="s">
        <v>176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21</v>
      </c>
      <c r="S1393">
        <v>5</v>
      </c>
    </row>
    <row r="1394" spans="1:19" x14ac:dyDescent="0.3">
      <c r="A1394">
        <v>1393</v>
      </c>
      <c r="B1394" t="s">
        <v>31</v>
      </c>
      <c r="C1394" t="s">
        <v>39</v>
      </c>
      <c r="D1394" t="s">
        <v>40</v>
      </c>
      <c r="E1394" t="s">
        <v>29</v>
      </c>
      <c r="F1394" t="s">
        <v>18</v>
      </c>
      <c r="G1394" t="s">
        <v>24</v>
      </c>
      <c r="H1394">
        <v>6</v>
      </c>
      <c r="I1394" t="s">
        <v>176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28</v>
      </c>
      <c r="S1394">
        <v>9</v>
      </c>
    </row>
    <row r="1395" spans="1:19" x14ac:dyDescent="0.3">
      <c r="A1395">
        <v>1394</v>
      </c>
      <c r="B1395" t="s">
        <v>37</v>
      </c>
      <c r="C1395" t="s">
        <v>34</v>
      </c>
      <c r="D1395" t="s">
        <v>19</v>
      </c>
      <c r="E1395" t="s">
        <v>41</v>
      </c>
      <c r="F1395" t="s">
        <v>25</v>
      </c>
      <c r="G1395" t="s">
        <v>17</v>
      </c>
      <c r="H1395">
        <v>3</v>
      </c>
      <c r="I1395" t="s">
        <v>177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28</v>
      </c>
      <c r="S1395">
        <v>6</v>
      </c>
    </row>
    <row r="1396" spans="1:19" x14ac:dyDescent="0.3">
      <c r="A1396">
        <v>1395</v>
      </c>
      <c r="B1396" t="s">
        <v>37</v>
      </c>
      <c r="C1396" t="s">
        <v>34</v>
      </c>
      <c r="D1396" t="s">
        <v>38</v>
      </c>
      <c r="E1396" t="s">
        <v>15</v>
      </c>
      <c r="F1396" t="s">
        <v>18</v>
      </c>
      <c r="G1396" t="s">
        <v>24</v>
      </c>
      <c r="H1396">
        <v>6</v>
      </c>
      <c r="I1396" t="s">
        <v>178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21</v>
      </c>
      <c r="S1396">
        <v>2</v>
      </c>
    </row>
    <row r="1397" spans="1:19" x14ac:dyDescent="0.3">
      <c r="A1397">
        <v>1396</v>
      </c>
      <c r="B1397" t="s">
        <v>23</v>
      </c>
      <c r="C1397" t="s">
        <v>20</v>
      </c>
      <c r="D1397" t="s">
        <v>40</v>
      </c>
      <c r="E1397" t="s">
        <v>45</v>
      </c>
      <c r="F1397" t="s">
        <v>18</v>
      </c>
      <c r="G1397" t="s">
        <v>17</v>
      </c>
      <c r="H1397">
        <v>12</v>
      </c>
      <c r="I1397" t="s">
        <v>176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28</v>
      </c>
      <c r="S1397">
        <v>7</v>
      </c>
    </row>
    <row r="1398" spans="1:19" x14ac:dyDescent="0.3">
      <c r="A1398">
        <v>1397</v>
      </c>
      <c r="B1398" t="s">
        <v>42</v>
      </c>
      <c r="C1398" t="s">
        <v>34</v>
      </c>
      <c r="D1398" t="s">
        <v>40</v>
      </c>
      <c r="E1398" t="s">
        <v>41</v>
      </c>
      <c r="F1398" t="s">
        <v>30</v>
      </c>
      <c r="G1398" t="s">
        <v>17</v>
      </c>
      <c r="H1398">
        <v>11</v>
      </c>
      <c r="I1398" t="s">
        <v>176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34</v>
      </c>
      <c r="S1398">
        <v>2</v>
      </c>
    </row>
    <row r="1399" spans="1:19" x14ac:dyDescent="0.3">
      <c r="A1399">
        <v>1398</v>
      </c>
      <c r="B1399" t="s">
        <v>16</v>
      </c>
      <c r="C1399" t="s">
        <v>27</v>
      </c>
      <c r="D1399" t="s">
        <v>44</v>
      </c>
      <c r="E1399" t="s">
        <v>41</v>
      </c>
      <c r="F1399" t="s">
        <v>25</v>
      </c>
      <c r="G1399" t="s">
        <v>24</v>
      </c>
      <c r="H1399">
        <v>3</v>
      </c>
      <c r="I1399" t="s">
        <v>178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21</v>
      </c>
      <c r="S1399">
        <v>5</v>
      </c>
    </row>
    <row r="1400" spans="1:19" x14ac:dyDescent="0.3">
      <c r="A1400">
        <v>1399</v>
      </c>
      <c r="B1400" t="s">
        <v>31</v>
      </c>
      <c r="C1400" t="s">
        <v>27</v>
      </c>
      <c r="D1400" t="s">
        <v>44</v>
      </c>
      <c r="E1400" t="s">
        <v>22</v>
      </c>
      <c r="F1400" t="s">
        <v>25</v>
      </c>
      <c r="G1400" t="s">
        <v>24</v>
      </c>
      <c r="H1400">
        <v>10</v>
      </c>
      <c r="I1400" t="s">
        <v>178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34</v>
      </c>
      <c r="S1400">
        <v>3</v>
      </c>
    </row>
    <row r="1401" spans="1:19" x14ac:dyDescent="0.3">
      <c r="A1401">
        <v>1400</v>
      </c>
      <c r="B1401" t="s">
        <v>23</v>
      </c>
      <c r="C1401" t="s">
        <v>27</v>
      </c>
      <c r="D1401" t="s">
        <v>44</v>
      </c>
      <c r="E1401" t="s">
        <v>43</v>
      </c>
      <c r="F1401" t="s">
        <v>18</v>
      </c>
      <c r="G1401" t="s">
        <v>17</v>
      </c>
      <c r="H1401">
        <v>8</v>
      </c>
      <c r="I1401" t="s">
        <v>178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28</v>
      </c>
      <c r="S1401">
        <v>7</v>
      </c>
    </row>
    <row r="1402" spans="1:19" x14ac:dyDescent="0.3">
      <c r="A1402">
        <v>1401</v>
      </c>
      <c r="B1402" t="s">
        <v>37</v>
      </c>
      <c r="C1402" t="s">
        <v>39</v>
      </c>
      <c r="D1402" t="s">
        <v>38</v>
      </c>
      <c r="E1402" t="s">
        <v>41</v>
      </c>
      <c r="F1402" t="s">
        <v>30</v>
      </c>
      <c r="G1402" t="s">
        <v>24</v>
      </c>
      <c r="H1402">
        <v>13</v>
      </c>
      <c r="I1402" t="s">
        <v>177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28</v>
      </c>
      <c r="S1402">
        <v>1</v>
      </c>
    </row>
    <row r="1403" spans="1:19" x14ac:dyDescent="0.3">
      <c r="A1403">
        <v>1402</v>
      </c>
      <c r="B1403" t="s">
        <v>16</v>
      </c>
      <c r="C1403" t="s">
        <v>20</v>
      </c>
      <c r="D1403" t="s">
        <v>40</v>
      </c>
      <c r="E1403" t="s">
        <v>22</v>
      </c>
      <c r="F1403" t="s">
        <v>18</v>
      </c>
      <c r="G1403" t="s">
        <v>17</v>
      </c>
      <c r="H1403">
        <v>8</v>
      </c>
      <c r="I1403" t="s">
        <v>176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28</v>
      </c>
      <c r="S1403">
        <v>3</v>
      </c>
    </row>
    <row r="1404" spans="1:19" x14ac:dyDescent="0.3">
      <c r="A1404">
        <v>1403</v>
      </c>
      <c r="B1404" t="s">
        <v>37</v>
      </c>
      <c r="C1404" t="s">
        <v>39</v>
      </c>
      <c r="D1404" t="s">
        <v>44</v>
      </c>
      <c r="E1404" t="s">
        <v>29</v>
      </c>
      <c r="F1404" t="s">
        <v>18</v>
      </c>
      <c r="G1404" t="s">
        <v>17</v>
      </c>
      <c r="H1404">
        <v>13</v>
      </c>
      <c r="I1404" t="s">
        <v>177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34</v>
      </c>
      <c r="S1404">
        <v>1</v>
      </c>
    </row>
    <row r="1405" spans="1:19" x14ac:dyDescent="0.3">
      <c r="A1405">
        <v>1404</v>
      </c>
      <c r="B1405" t="s">
        <v>31</v>
      </c>
      <c r="C1405" t="s">
        <v>34</v>
      </c>
      <c r="D1405" t="s">
        <v>38</v>
      </c>
      <c r="E1405" t="s">
        <v>15</v>
      </c>
      <c r="F1405" t="s">
        <v>18</v>
      </c>
      <c r="G1405" t="s">
        <v>17</v>
      </c>
      <c r="H1405">
        <v>6</v>
      </c>
      <c r="I1405" t="s">
        <v>176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21</v>
      </c>
      <c r="S1405">
        <v>2</v>
      </c>
    </row>
    <row r="1406" spans="1:19" x14ac:dyDescent="0.3">
      <c r="A1406">
        <v>1405</v>
      </c>
      <c r="B1406" t="s">
        <v>16</v>
      </c>
      <c r="C1406" t="s">
        <v>34</v>
      </c>
      <c r="D1406" t="s">
        <v>19</v>
      </c>
      <c r="E1406" t="s">
        <v>22</v>
      </c>
      <c r="F1406" t="s">
        <v>30</v>
      </c>
      <c r="G1406" t="s">
        <v>35</v>
      </c>
      <c r="H1406">
        <v>12</v>
      </c>
      <c r="I1406" t="s">
        <v>176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28</v>
      </c>
      <c r="S1406">
        <v>2</v>
      </c>
    </row>
    <row r="1407" spans="1:19" x14ac:dyDescent="0.3">
      <c r="A1407">
        <v>1406</v>
      </c>
      <c r="B1407" t="s">
        <v>42</v>
      </c>
      <c r="C1407" t="s">
        <v>27</v>
      </c>
      <c r="D1407" t="s">
        <v>38</v>
      </c>
      <c r="E1407" t="s">
        <v>15</v>
      </c>
      <c r="F1407" t="s">
        <v>25</v>
      </c>
      <c r="G1407" t="s">
        <v>17</v>
      </c>
      <c r="H1407">
        <v>9</v>
      </c>
      <c r="I1407" t="s">
        <v>178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28</v>
      </c>
      <c r="S1407">
        <v>2</v>
      </c>
    </row>
    <row r="1408" spans="1:19" x14ac:dyDescent="0.3">
      <c r="A1408">
        <v>1407</v>
      </c>
      <c r="B1408" t="s">
        <v>33</v>
      </c>
      <c r="C1408" t="s">
        <v>34</v>
      </c>
      <c r="D1408" t="s">
        <v>38</v>
      </c>
      <c r="E1408" t="s">
        <v>22</v>
      </c>
      <c r="F1408" t="s">
        <v>18</v>
      </c>
      <c r="G1408" t="s">
        <v>24</v>
      </c>
      <c r="H1408">
        <v>11</v>
      </c>
      <c r="I1408" t="s">
        <v>178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34</v>
      </c>
      <c r="S1408">
        <v>1</v>
      </c>
    </row>
    <row r="1409" spans="1:19" x14ac:dyDescent="0.3">
      <c r="A1409">
        <v>1408</v>
      </c>
      <c r="B1409" t="s">
        <v>23</v>
      </c>
      <c r="C1409" t="s">
        <v>20</v>
      </c>
      <c r="D1409" t="s">
        <v>40</v>
      </c>
      <c r="E1409" t="s">
        <v>22</v>
      </c>
      <c r="F1409" t="s">
        <v>25</v>
      </c>
      <c r="G1409" t="s">
        <v>17</v>
      </c>
      <c r="H1409">
        <v>1</v>
      </c>
      <c r="I1409" t="s">
        <v>178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28</v>
      </c>
      <c r="S1409">
        <v>9</v>
      </c>
    </row>
    <row r="1410" spans="1:19" x14ac:dyDescent="0.3">
      <c r="A1410">
        <v>1409</v>
      </c>
      <c r="B1410" t="s">
        <v>16</v>
      </c>
      <c r="C1410" t="s">
        <v>39</v>
      </c>
      <c r="D1410" t="s">
        <v>44</v>
      </c>
      <c r="E1410" t="s">
        <v>45</v>
      </c>
      <c r="F1410" t="s">
        <v>30</v>
      </c>
      <c r="G1410" t="s">
        <v>17</v>
      </c>
      <c r="H1410">
        <v>14</v>
      </c>
      <c r="I1410" t="s">
        <v>178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34</v>
      </c>
      <c r="S1410">
        <v>1</v>
      </c>
    </row>
    <row r="1411" spans="1:19" x14ac:dyDescent="0.3">
      <c r="A1411">
        <v>1410</v>
      </c>
      <c r="B1411" t="s">
        <v>37</v>
      </c>
      <c r="C1411" t="s">
        <v>20</v>
      </c>
      <c r="D1411" t="s">
        <v>26</v>
      </c>
      <c r="E1411" t="s">
        <v>41</v>
      </c>
      <c r="F1411" t="s">
        <v>18</v>
      </c>
      <c r="G1411" t="s">
        <v>17</v>
      </c>
      <c r="H1411">
        <v>10</v>
      </c>
      <c r="I1411" t="s">
        <v>177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28</v>
      </c>
      <c r="S1411">
        <v>6</v>
      </c>
    </row>
    <row r="1412" spans="1:19" x14ac:dyDescent="0.3">
      <c r="A1412">
        <v>1411</v>
      </c>
      <c r="B1412" t="s">
        <v>23</v>
      </c>
      <c r="C1412" t="s">
        <v>34</v>
      </c>
      <c r="D1412" t="s">
        <v>19</v>
      </c>
      <c r="E1412" t="s">
        <v>45</v>
      </c>
      <c r="F1412" t="s">
        <v>18</v>
      </c>
      <c r="G1412" t="s">
        <v>17</v>
      </c>
      <c r="H1412">
        <v>9</v>
      </c>
      <c r="I1412" t="s">
        <v>178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28</v>
      </c>
      <c r="S1412">
        <v>3</v>
      </c>
    </row>
    <row r="1413" spans="1:19" x14ac:dyDescent="0.3">
      <c r="A1413">
        <v>1412</v>
      </c>
      <c r="B1413" t="s">
        <v>31</v>
      </c>
      <c r="C1413" t="s">
        <v>34</v>
      </c>
      <c r="D1413" t="s">
        <v>38</v>
      </c>
      <c r="E1413" t="s">
        <v>22</v>
      </c>
      <c r="F1413" t="s">
        <v>18</v>
      </c>
      <c r="G1413" t="s">
        <v>35</v>
      </c>
      <c r="H1413">
        <v>7</v>
      </c>
      <c r="I1413" t="s">
        <v>178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28</v>
      </c>
      <c r="S1413">
        <v>7</v>
      </c>
    </row>
    <row r="1414" spans="1:19" x14ac:dyDescent="0.3">
      <c r="A1414">
        <v>1413</v>
      </c>
      <c r="B1414" t="s">
        <v>16</v>
      </c>
      <c r="C1414" t="s">
        <v>27</v>
      </c>
      <c r="D1414" t="s">
        <v>44</v>
      </c>
      <c r="E1414" t="s">
        <v>43</v>
      </c>
      <c r="F1414" t="s">
        <v>30</v>
      </c>
      <c r="G1414" t="s">
        <v>24</v>
      </c>
      <c r="H1414">
        <v>10</v>
      </c>
      <c r="I1414" t="s">
        <v>176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34</v>
      </c>
      <c r="S1414">
        <v>2</v>
      </c>
    </row>
    <row r="1415" spans="1:19" x14ac:dyDescent="0.3">
      <c r="A1415">
        <v>1414</v>
      </c>
      <c r="B1415" t="s">
        <v>42</v>
      </c>
      <c r="C1415" t="s">
        <v>27</v>
      </c>
      <c r="D1415" t="s">
        <v>44</v>
      </c>
      <c r="E1415" t="s">
        <v>15</v>
      </c>
      <c r="F1415" t="s">
        <v>30</v>
      </c>
      <c r="G1415" t="s">
        <v>24</v>
      </c>
      <c r="H1415">
        <v>13</v>
      </c>
      <c r="I1415" t="s">
        <v>177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28</v>
      </c>
      <c r="S1415">
        <v>9</v>
      </c>
    </row>
    <row r="1416" spans="1:19" x14ac:dyDescent="0.3">
      <c r="A1416">
        <v>1415</v>
      </c>
      <c r="B1416" t="s">
        <v>31</v>
      </c>
      <c r="C1416" t="s">
        <v>34</v>
      </c>
      <c r="D1416" t="s">
        <v>19</v>
      </c>
      <c r="E1416" t="s">
        <v>29</v>
      </c>
      <c r="F1416" t="s">
        <v>30</v>
      </c>
      <c r="G1416" t="s">
        <v>17</v>
      </c>
      <c r="H1416">
        <v>8</v>
      </c>
      <c r="I1416" t="s">
        <v>176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28</v>
      </c>
      <c r="S1416">
        <v>7</v>
      </c>
    </row>
    <row r="1417" spans="1:19" x14ac:dyDescent="0.3">
      <c r="A1417">
        <v>1416</v>
      </c>
      <c r="B1417" t="s">
        <v>33</v>
      </c>
      <c r="C1417" t="s">
        <v>27</v>
      </c>
      <c r="D1417" t="s">
        <v>26</v>
      </c>
      <c r="E1417" t="s">
        <v>22</v>
      </c>
      <c r="F1417" t="s">
        <v>30</v>
      </c>
      <c r="G1417" t="s">
        <v>17</v>
      </c>
      <c r="H1417">
        <v>1</v>
      </c>
      <c r="I1417" t="s">
        <v>176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28</v>
      </c>
      <c r="S1417">
        <v>1</v>
      </c>
    </row>
    <row r="1418" spans="1:19" x14ac:dyDescent="0.3">
      <c r="A1418">
        <v>1417</v>
      </c>
      <c r="B1418" t="s">
        <v>31</v>
      </c>
      <c r="C1418" t="s">
        <v>34</v>
      </c>
      <c r="D1418" t="s">
        <v>32</v>
      </c>
      <c r="E1418" t="s">
        <v>29</v>
      </c>
      <c r="F1418" t="s">
        <v>18</v>
      </c>
      <c r="G1418" t="s">
        <v>17</v>
      </c>
      <c r="H1418">
        <v>9</v>
      </c>
      <c r="I1418" t="s">
        <v>178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28</v>
      </c>
      <c r="S1418">
        <v>8</v>
      </c>
    </row>
    <row r="1419" spans="1:19" x14ac:dyDescent="0.3">
      <c r="A1419">
        <v>1418</v>
      </c>
      <c r="B1419" t="s">
        <v>37</v>
      </c>
      <c r="C1419" t="s">
        <v>34</v>
      </c>
      <c r="D1419" t="s">
        <v>26</v>
      </c>
      <c r="E1419" t="s">
        <v>29</v>
      </c>
      <c r="F1419" t="s">
        <v>30</v>
      </c>
      <c r="G1419" t="s">
        <v>24</v>
      </c>
      <c r="H1419">
        <v>2</v>
      </c>
      <c r="I1419" t="s">
        <v>178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21</v>
      </c>
      <c r="S1419">
        <v>3</v>
      </c>
    </row>
    <row r="1420" spans="1:19" x14ac:dyDescent="0.3">
      <c r="A1420">
        <v>1419</v>
      </c>
      <c r="B1420" t="s">
        <v>31</v>
      </c>
      <c r="C1420" t="s">
        <v>27</v>
      </c>
      <c r="D1420" t="s">
        <v>32</v>
      </c>
      <c r="E1420" t="s">
        <v>22</v>
      </c>
      <c r="F1420" t="s">
        <v>25</v>
      </c>
      <c r="G1420" t="s">
        <v>24</v>
      </c>
      <c r="H1420">
        <v>13</v>
      </c>
      <c r="I1420" t="s">
        <v>178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34</v>
      </c>
      <c r="S1420">
        <v>1</v>
      </c>
    </row>
    <row r="1421" spans="1:19" x14ac:dyDescent="0.3">
      <c r="A1421">
        <v>1420</v>
      </c>
      <c r="B1421" t="s">
        <v>37</v>
      </c>
      <c r="C1421" t="s">
        <v>34</v>
      </c>
      <c r="D1421" t="s">
        <v>26</v>
      </c>
      <c r="E1421" t="s">
        <v>36</v>
      </c>
      <c r="F1421" t="s">
        <v>25</v>
      </c>
      <c r="G1421" t="s">
        <v>24</v>
      </c>
      <c r="H1421">
        <v>12</v>
      </c>
      <c r="I1421" t="s">
        <v>178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34</v>
      </c>
      <c r="S1421">
        <v>2</v>
      </c>
    </row>
    <row r="1422" spans="1:19" x14ac:dyDescent="0.3">
      <c r="A1422">
        <v>1421</v>
      </c>
      <c r="B1422" t="s">
        <v>23</v>
      </c>
      <c r="C1422" t="s">
        <v>27</v>
      </c>
      <c r="D1422" t="s">
        <v>44</v>
      </c>
      <c r="E1422" t="s">
        <v>43</v>
      </c>
      <c r="F1422" t="s">
        <v>18</v>
      </c>
      <c r="G1422" t="s">
        <v>24</v>
      </c>
      <c r="H1422">
        <v>8</v>
      </c>
      <c r="I1422" t="s">
        <v>176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28</v>
      </c>
      <c r="S1422">
        <v>9</v>
      </c>
    </row>
    <row r="1423" spans="1:19" x14ac:dyDescent="0.3">
      <c r="A1423">
        <v>1422</v>
      </c>
      <c r="B1423" t="s">
        <v>42</v>
      </c>
      <c r="C1423" t="s">
        <v>34</v>
      </c>
      <c r="D1423" t="s">
        <v>44</v>
      </c>
      <c r="E1423" t="s">
        <v>45</v>
      </c>
      <c r="F1423" t="s">
        <v>18</v>
      </c>
      <c r="G1423" t="s">
        <v>35</v>
      </c>
      <c r="H1423">
        <v>1</v>
      </c>
      <c r="I1423" t="s">
        <v>177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28</v>
      </c>
      <c r="S1423">
        <v>8</v>
      </c>
    </row>
    <row r="1424" spans="1:19" x14ac:dyDescent="0.3">
      <c r="A1424">
        <v>1423</v>
      </c>
      <c r="B1424" t="s">
        <v>23</v>
      </c>
      <c r="C1424" t="s">
        <v>34</v>
      </c>
      <c r="D1424" t="s">
        <v>40</v>
      </c>
      <c r="E1424" t="s">
        <v>45</v>
      </c>
      <c r="F1424" t="s">
        <v>18</v>
      </c>
      <c r="G1424" t="s">
        <v>35</v>
      </c>
      <c r="H1424">
        <v>4</v>
      </c>
      <c r="I1424" t="s">
        <v>177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28</v>
      </c>
      <c r="S1424">
        <v>8</v>
      </c>
    </row>
    <row r="1425" spans="1:19" x14ac:dyDescent="0.3">
      <c r="A1425">
        <v>1424</v>
      </c>
      <c r="B1425" t="s">
        <v>37</v>
      </c>
      <c r="C1425" t="s">
        <v>39</v>
      </c>
      <c r="D1425" t="s">
        <v>19</v>
      </c>
      <c r="E1425" t="s">
        <v>41</v>
      </c>
      <c r="F1425" t="s">
        <v>25</v>
      </c>
      <c r="G1425" t="s">
        <v>35</v>
      </c>
      <c r="H1425">
        <v>14</v>
      </c>
      <c r="I1425" t="s">
        <v>178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28</v>
      </c>
      <c r="S1425">
        <v>9</v>
      </c>
    </row>
    <row r="1426" spans="1:19" x14ac:dyDescent="0.3">
      <c r="A1426">
        <v>1425</v>
      </c>
      <c r="B1426" t="s">
        <v>42</v>
      </c>
      <c r="C1426" t="s">
        <v>34</v>
      </c>
      <c r="D1426" t="s">
        <v>19</v>
      </c>
      <c r="E1426" t="s">
        <v>29</v>
      </c>
      <c r="F1426" t="s">
        <v>25</v>
      </c>
      <c r="G1426" t="s">
        <v>35</v>
      </c>
      <c r="H1426">
        <v>6</v>
      </c>
      <c r="I1426" t="s">
        <v>178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28</v>
      </c>
      <c r="S1426">
        <v>2</v>
      </c>
    </row>
    <row r="1427" spans="1:19" x14ac:dyDescent="0.3">
      <c r="A1427">
        <v>1426</v>
      </c>
      <c r="B1427" t="s">
        <v>31</v>
      </c>
      <c r="C1427" t="s">
        <v>34</v>
      </c>
      <c r="D1427" t="s">
        <v>38</v>
      </c>
      <c r="E1427" t="s">
        <v>45</v>
      </c>
      <c r="F1427" t="s">
        <v>30</v>
      </c>
      <c r="G1427" t="s">
        <v>17</v>
      </c>
      <c r="H1427">
        <v>8</v>
      </c>
      <c r="I1427" t="s">
        <v>176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28</v>
      </c>
      <c r="S1427">
        <v>1</v>
      </c>
    </row>
    <row r="1428" spans="1:19" x14ac:dyDescent="0.3">
      <c r="A1428">
        <v>1427</v>
      </c>
      <c r="B1428" t="s">
        <v>31</v>
      </c>
      <c r="C1428" t="s">
        <v>34</v>
      </c>
      <c r="D1428" t="s">
        <v>19</v>
      </c>
      <c r="E1428" t="s">
        <v>36</v>
      </c>
      <c r="F1428" t="s">
        <v>18</v>
      </c>
      <c r="G1428" t="s">
        <v>35</v>
      </c>
      <c r="H1428">
        <v>7</v>
      </c>
      <c r="I1428" t="s">
        <v>177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21</v>
      </c>
      <c r="S1428">
        <v>6</v>
      </c>
    </row>
    <row r="1429" spans="1:19" x14ac:dyDescent="0.3">
      <c r="A1429">
        <v>1428</v>
      </c>
      <c r="B1429" t="s">
        <v>37</v>
      </c>
      <c r="C1429" t="s">
        <v>20</v>
      </c>
      <c r="D1429" t="s">
        <v>38</v>
      </c>
      <c r="E1429" t="s">
        <v>36</v>
      </c>
      <c r="F1429" t="s">
        <v>18</v>
      </c>
      <c r="G1429" t="s">
        <v>35</v>
      </c>
      <c r="H1429">
        <v>3</v>
      </c>
      <c r="I1429" t="s">
        <v>178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21</v>
      </c>
      <c r="S1429">
        <v>5</v>
      </c>
    </row>
    <row r="1430" spans="1:19" x14ac:dyDescent="0.3">
      <c r="A1430">
        <v>1429</v>
      </c>
      <c r="B1430" t="s">
        <v>23</v>
      </c>
      <c r="C1430" t="s">
        <v>39</v>
      </c>
      <c r="D1430" t="s">
        <v>38</v>
      </c>
      <c r="E1430" t="s">
        <v>15</v>
      </c>
      <c r="F1430" t="s">
        <v>25</v>
      </c>
      <c r="G1430" t="s">
        <v>17</v>
      </c>
      <c r="H1430">
        <v>10</v>
      </c>
      <c r="I1430" t="s">
        <v>177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28</v>
      </c>
      <c r="S1430">
        <v>1</v>
      </c>
    </row>
    <row r="1431" spans="1:19" x14ac:dyDescent="0.3">
      <c r="A1431">
        <v>1430</v>
      </c>
      <c r="B1431" t="s">
        <v>42</v>
      </c>
      <c r="C1431" t="s">
        <v>34</v>
      </c>
      <c r="D1431" t="s">
        <v>19</v>
      </c>
      <c r="E1431" t="s">
        <v>36</v>
      </c>
      <c r="F1431" t="s">
        <v>30</v>
      </c>
      <c r="G1431" t="s">
        <v>24</v>
      </c>
      <c r="H1431">
        <v>6</v>
      </c>
      <c r="I1431" t="s">
        <v>177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28</v>
      </c>
      <c r="S1431">
        <v>3</v>
      </c>
    </row>
    <row r="1432" spans="1:19" x14ac:dyDescent="0.3">
      <c r="A1432">
        <v>1431</v>
      </c>
      <c r="B1432" t="s">
        <v>33</v>
      </c>
      <c r="C1432" t="s">
        <v>27</v>
      </c>
      <c r="D1432" t="s">
        <v>26</v>
      </c>
      <c r="E1432" t="s">
        <v>15</v>
      </c>
      <c r="F1432" t="s">
        <v>25</v>
      </c>
      <c r="G1432" t="s">
        <v>35</v>
      </c>
      <c r="H1432">
        <v>3</v>
      </c>
      <c r="I1432" t="s">
        <v>176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28</v>
      </c>
      <c r="S1432">
        <v>8</v>
      </c>
    </row>
    <row r="1433" spans="1:19" x14ac:dyDescent="0.3">
      <c r="A1433">
        <v>1432</v>
      </c>
      <c r="B1433" t="s">
        <v>33</v>
      </c>
      <c r="C1433" t="s">
        <v>34</v>
      </c>
      <c r="D1433" t="s">
        <v>32</v>
      </c>
      <c r="E1433" t="s">
        <v>15</v>
      </c>
      <c r="F1433" t="s">
        <v>30</v>
      </c>
      <c r="G1433" t="s">
        <v>17</v>
      </c>
      <c r="H1433">
        <v>3</v>
      </c>
      <c r="I1433" t="s">
        <v>178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28</v>
      </c>
      <c r="S1433">
        <v>3</v>
      </c>
    </row>
    <row r="1434" spans="1:19" x14ac:dyDescent="0.3">
      <c r="A1434">
        <v>1433</v>
      </c>
      <c r="B1434" t="s">
        <v>33</v>
      </c>
      <c r="C1434" t="s">
        <v>27</v>
      </c>
      <c r="D1434" t="s">
        <v>26</v>
      </c>
      <c r="E1434" t="s">
        <v>43</v>
      </c>
      <c r="F1434" t="s">
        <v>18</v>
      </c>
      <c r="G1434" t="s">
        <v>24</v>
      </c>
      <c r="H1434">
        <v>5</v>
      </c>
      <c r="I1434" t="s">
        <v>177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28</v>
      </c>
      <c r="S1434">
        <v>9</v>
      </c>
    </row>
    <row r="1435" spans="1:19" x14ac:dyDescent="0.3">
      <c r="A1435">
        <v>1434</v>
      </c>
      <c r="B1435" t="s">
        <v>33</v>
      </c>
      <c r="C1435" t="s">
        <v>27</v>
      </c>
      <c r="D1435" t="s">
        <v>40</v>
      </c>
      <c r="E1435" t="s">
        <v>36</v>
      </c>
      <c r="F1435" t="s">
        <v>25</v>
      </c>
      <c r="G1435" t="s">
        <v>35</v>
      </c>
      <c r="H1435">
        <v>4</v>
      </c>
      <c r="I1435" t="s">
        <v>177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21</v>
      </c>
      <c r="S1435">
        <v>1</v>
      </c>
    </row>
    <row r="1436" spans="1:19" x14ac:dyDescent="0.3">
      <c r="A1436">
        <v>1435</v>
      </c>
      <c r="B1436" t="s">
        <v>23</v>
      </c>
      <c r="C1436" t="s">
        <v>34</v>
      </c>
      <c r="D1436" t="s">
        <v>19</v>
      </c>
      <c r="E1436" t="s">
        <v>29</v>
      </c>
      <c r="F1436" t="s">
        <v>25</v>
      </c>
      <c r="G1436" t="s">
        <v>35</v>
      </c>
      <c r="H1436">
        <v>13</v>
      </c>
      <c r="I1436" t="s">
        <v>178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34</v>
      </c>
      <c r="S1436">
        <v>1</v>
      </c>
    </row>
    <row r="1437" spans="1:19" x14ac:dyDescent="0.3">
      <c r="A1437">
        <v>1436</v>
      </c>
      <c r="B1437" t="s">
        <v>16</v>
      </c>
      <c r="C1437" t="s">
        <v>39</v>
      </c>
      <c r="D1437" t="s">
        <v>38</v>
      </c>
      <c r="E1437" t="s">
        <v>36</v>
      </c>
      <c r="F1437" t="s">
        <v>18</v>
      </c>
      <c r="G1437" t="s">
        <v>17</v>
      </c>
      <c r="H1437">
        <v>13</v>
      </c>
      <c r="I1437" t="s">
        <v>176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28</v>
      </c>
      <c r="S1437">
        <v>9</v>
      </c>
    </row>
    <row r="1438" spans="1:19" x14ac:dyDescent="0.3">
      <c r="A1438">
        <v>1437</v>
      </c>
      <c r="B1438" t="s">
        <v>33</v>
      </c>
      <c r="C1438" t="s">
        <v>39</v>
      </c>
      <c r="D1438" t="s">
        <v>32</v>
      </c>
      <c r="E1438" t="s">
        <v>43</v>
      </c>
      <c r="F1438" t="s">
        <v>25</v>
      </c>
      <c r="G1438" t="s">
        <v>17</v>
      </c>
      <c r="H1438">
        <v>3</v>
      </c>
      <c r="I1438" t="s">
        <v>178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28</v>
      </c>
      <c r="S1438">
        <v>8</v>
      </c>
    </row>
    <row r="1439" spans="1:19" x14ac:dyDescent="0.3">
      <c r="A1439">
        <v>1438</v>
      </c>
      <c r="B1439" t="s">
        <v>37</v>
      </c>
      <c r="C1439" t="s">
        <v>34</v>
      </c>
      <c r="D1439" t="s">
        <v>26</v>
      </c>
      <c r="E1439" t="s">
        <v>45</v>
      </c>
      <c r="F1439" t="s">
        <v>25</v>
      </c>
      <c r="G1439" t="s">
        <v>24</v>
      </c>
      <c r="H1439">
        <v>12</v>
      </c>
      <c r="I1439" t="s">
        <v>177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28</v>
      </c>
      <c r="S1439">
        <v>6</v>
      </c>
    </row>
    <row r="1440" spans="1:19" x14ac:dyDescent="0.3">
      <c r="A1440">
        <v>1439</v>
      </c>
      <c r="B1440" t="s">
        <v>23</v>
      </c>
      <c r="C1440" t="s">
        <v>27</v>
      </c>
      <c r="D1440" t="s">
        <v>38</v>
      </c>
      <c r="E1440" t="s">
        <v>29</v>
      </c>
      <c r="F1440" t="s">
        <v>25</v>
      </c>
      <c r="G1440" t="s">
        <v>24</v>
      </c>
      <c r="H1440">
        <v>3</v>
      </c>
      <c r="I1440" t="s">
        <v>177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28</v>
      </c>
      <c r="S1440">
        <v>7</v>
      </c>
    </row>
    <row r="1441" spans="1:19" x14ac:dyDescent="0.3">
      <c r="A1441">
        <v>1440</v>
      </c>
      <c r="B1441" t="s">
        <v>16</v>
      </c>
      <c r="C1441" t="s">
        <v>39</v>
      </c>
      <c r="D1441" t="s">
        <v>38</v>
      </c>
      <c r="E1441" t="s">
        <v>15</v>
      </c>
      <c r="F1441" t="s">
        <v>18</v>
      </c>
      <c r="G1441" t="s">
        <v>35</v>
      </c>
      <c r="H1441">
        <v>12</v>
      </c>
      <c r="I1441" t="s">
        <v>177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34</v>
      </c>
      <c r="S1441">
        <v>5</v>
      </c>
    </row>
    <row r="1442" spans="1:19" x14ac:dyDescent="0.3">
      <c r="A1442">
        <v>1441</v>
      </c>
      <c r="B1442" t="s">
        <v>16</v>
      </c>
      <c r="C1442" t="s">
        <v>20</v>
      </c>
      <c r="D1442" t="s">
        <v>44</v>
      </c>
      <c r="E1442" t="s">
        <v>22</v>
      </c>
      <c r="F1442" t="s">
        <v>25</v>
      </c>
      <c r="G1442" t="s">
        <v>24</v>
      </c>
      <c r="H1442">
        <v>13</v>
      </c>
      <c r="I1442" t="s">
        <v>176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28</v>
      </c>
      <c r="S1442">
        <v>9</v>
      </c>
    </row>
    <row r="1443" spans="1:19" x14ac:dyDescent="0.3">
      <c r="A1443">
        <v>1442</v>
      </c>
      <c r="B1443" t="s">
        <v>31</v>
      </c>
      <c r="C1443" t="s">
        <v>39</v>
      </c>
      <c r="D1443" t="s">
        <v>40</v>
      </c>
      <c r="E1443" t="s">
        <v>45</v>
      </c>
      <c r="F1443" t="s">
        <v>25</v>
      </c>
      <c r="G1443" t="s">
        <v>35</v>
      </c>
      <c r="H1443">
        <v>2</v>
      </c>
      <c r="I1443" t="s">
        <v>177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21</v>
      </c>
      <c r="S1443">
        <v>1</v>
      </c>
    </row>
    <row r="1444" spans="1:19" x14ac:dyDescent="0.3">
      <c r="A1444">
        <v>1443</v>
      </c>
      <c r="B1444" t="s">
        <v>33</v>
      </c>
      <c r="C1444" t="s">
        <v>20</v>
      </c>
      <c r="D1444" t="s">
        <v>44</v>
      </c>
      <c r="E1444" t="s">
        <v>22</v>
      </c>
      <c r="F1444" t="s">
        <v>18</v>
      </c>
      <c r="G1444" t="s">
        <v>24</v>
      </c>
      <c r="H1444">
        <v>12</v>
      </c>
      <c r="I1444" t="s">
        <v>178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28</v>
      </c>
      <c r="S1444">
        <v>7</v>
      </c>
    </row>
    <row r="1445" spans="1:19" x14ac:dyDescent="0.3">
      <c r="A1445">
        <v>1444</v>
      </c>
      <c r="B1445" t="s">
        <v>31</v>
      </c>
      <c r="C1445" t="s">
        <v>39</v>
      </c>
      <c r="D1445" t="s">
        <v>19</v>
      </c>
      <c r="E1445" t="s">
        <v>22</v>
      </c>
      <c r="F1445" t="s">
        <v>25</v>
      </c>
      <c r="G1445" t="s">
        <v>24</v>
      </c>
      <c r="H1445">
        <v>11</v>
      </c>
      <c r="I1445" t="s">
        <v>176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28</v>
      </c>
      <c r="S1445">
        <v>8</v>
      </c>
    </row>
    <row r="1446" spans="1:19" x14ac:dyDescent="0.3">
      <c r="A1446">
        <v>1445</v>
      </c>
      <c r="B1446" t="s">
        <v>37</v>
      </c>
      <c r="C1446" t="s">
        <v>20</v>
      </c>
      <c r="D1446" t="s">
        <v>38</v>
      </c>
      <c r="E1446" t="s">
        <v>36</v>
      </c>
      <c r="F1446" t="s">
        <v>25</v>
      </c>
      <c r="G1446" t="s">
        <v>35</v>
      </c>
      <c r="H1446">
        <v>6</v>
      </c>
      <c r="I1446" t="s">
        <v>177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21</v>
      </c>
      <c r="S1446">
        <v>2</v>
      </c>
    </row>
    <row r="1447" spans="1:19" x14ac:dyDescent="0.3">
      <c r="A1447">
        <v>1446</v>
      </c>
      <c r="B1447" t="s">
        <v>31</v>
      </c>
      <c r="C1447" t="s">
        <v>34</v>
      </c>
      <c r="D1447" t="s">
        <v>38</v>
      </c>
      <c r="E1447" t="s">
        <v>43</v>
      </c>
      <c r="F1447" t="s">
        <v>25</v>
      </c>
      <c r="G1447" t="s">
        <v>17</v>
      </c>
      <c r="H1447">
        <v>4</v>
      </c>
      <c r="I1447" t="s">
        <v>176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21</v>
      </c>
      <c r="S1447">
        <v>1</v>
      </c>
    </row>
    <row r="1448" spans="1:19" x14ac:dyDescent="0.3">
      <c r="A1448">
        <v>1447</v>
      </c>
      <c r="B1448" t="s">
        <v>37</v>
      </c>
      <c r="C1448" t="s">
        <v>20</v>
      </c>
      <c r="D1448" t="s">
        <v>38</v>
      </c>
      <c r="E1448" t="s">
        <v>41</v>
      </c>
      <c r="F1448" t="s">
        <v>18</v>
      </c>
      <c r="G1448" t="s">
        <v>17</v>
      </c>
      <c r="H1448">
        <v>0</v>
      </c>
      <c r="I1448" t="s">
        <v>178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21</v>
      </c>
      <c r="S1448">
        <v>6</v>
      </c>
    </row>
    <row r="1449" spans="1:19" x14ac:dyDescent="0.3">
      <c r="A1449">
        <v>1448</v>
      </c>
      <c r="B1449" t="s">
        <v>23</v>
      </c>
      <c r="C1449" t="s">
        <v>27</v>
      </c>
      <c r="D1449" t="s">
        <v>26</v>
      </c>
      <c r="E1449" t="s">
        <v>22</v>
      </c>
      <c r="F1449" t="s">
        <v>18</v>
      </c>
      <c r="G1449" t="s">
        <v>35</v>
      </c>
      <c r="H1449">
        <v>10</v>
      </c>
      <c r="I1449" t="s">
        <v>176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34</v>
      </c>
      <c r="S1449">
        <v>3</v>
      </c>
    </row>
    <row r="1450" spans="1:19" x14ac:dyDescent="0.3">
      <c r="A1450">
        <v>1449</v>
      </c>
      <c r="B1450" t="s">
        <v>31</v>
      </c>
      <c r="C1450" t="s">
        <v>20</v>
      </c>
      <c r="D1450" t="s">
        <v>38</v>
      </c>
      <c r="E1450" t="s">
        <v>36</v>
      </c>
      <c r="F1450" t="s">
        <v>30</v>
      </c>
      <c r="G1450" t="s">
        <v>17</v>
      </c>
      <c r="H1450">
        <v>11</v>
      </c>
      <c r="I1450" t="s">
        <v>176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34</v>
      </c>
      <c r="S1450">
        <v>1</v>
      </c>
    </row>
    <row r="1451" spans="1:19" x14ac:dyDescent="0.3">
      <c r="A1451">
        <v>1450</v>
      </c>
      <c r="B1451" t="s">
        <v>31</v>
      </c>
      <c r="C1451" t="s">
        <v>39</v>
      </c>
      <c r="D1451" t="s">
        <v>38</v>
      </c>
      <c r="E1451" t="s">
        <v>45</v>
      </c>
      <c r="F1451" t="s">
        <v>25</v>
      </c>
      <c r="G1451" t="s">
        <v>24</v>
      </c>
      <c r="H1451">
        <v>3</v>
      </c>
      <c r="I1451" t="s">
        <v>176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21</v>
      </c>
      <c r="S1451">
        <v>4</v>
      </c>
    </row>
    <row r="1452" spans="1:19" x14ac:dyDescent="0.3">
      <c r="A1452">
        <v>1451</v>
      </c>
      <c r="B1452" t="s">
        <v>33</v>
      </c>
      <c r="C1452" t="s">
        <v>20</v>
      </c>
      <c r="D1452" t="s">
        <v>44</v>
      </c>
      <c r="E1452" t="s">
        <v>36</v>
      </c>
      <c r="F1452" t="s">
        <v>30</v>
      </c>
      <c r="G1452" t="s">
        <v>17</v>
      </c>
      <c r="H1452">
        <v>6</v>
      </c>
      <c r="I1452" t="s">
        <v>176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28</v>
      </c>
      <c r="S1452">
        <v>8</v>
      </c>
    </row>
    <row r="1453" spans="1:19" x14ac:dyDescent="0.3">
      <c r="A1453">
        <v>1452</v>
      </c>
      <c r="B1453" t="s">
        <v>37</v>
      </c>
      <c r="C1453" t="s">
        <v>34</v>
      </c>
      <c r="D1453" t="s">
        <v>19</v>
      </c>
      <c r="E1453" t="s">
        <v>36</v>
      </c>
      <c r="F1453" t="s">
        <v>18</v>
      </c>
      <c r="G1453" t="s">
        <v>24</v>
      </c>
      <c r="H1453">
        <v>2</v>
      </c>
      <c r="I1453" t="s">
        <v>177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21</v>
      </c>
      <c r="S1453">
        <v>2</v>
      </c>
    </row>
    <row r="1454" spans="1:19" x14ac:dyDescent="0.3">
      <c r="A1454">
        <v>1453</v>
      </c>
      <c r="B1454" t="s">
        <v>37</v>
      </c>
      <c r="C1454" t="s">
        <v>39</v>
      </c>
      <c r="D1454" t="s">
        <v>40</v>
      </c>
      <c r="E1454" t="s">
        <v>43</v>
      </c>
      <c r="F1454" t="s">
        <v>30</v>
      </c>
      <c r="G1454" t="s">
        <v>35</v>
      </c>
      <c r="H1454">
        <v>13</v>
      </c>
      <c r="I1454" t="s">
        <v>178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28</v>
      </c>
      <c r="S1454">
        <v>3</v>
      </c>
    </row>
    <row r="1455" spans="1:19" x14ac:dyDescent="0.3">
      <c r="A1455">
        <v>1454</v>
      </c>
      <c r="B1455" t="s">
        <v>23</v>
      </c>
      <c r="C1455" t="s">
        <v>20</v>
      </c>
      <c r="D1455" t="s">
        <v>40</v>
      </c>
      <c r="E1455" t="s">
        <v>36</v>
      </c>
      <c r="F1455" t="s">
        <v>30</v>
      </c>
      <c r="G1455" t="s">
        <v>35</v>
      </c>
      <c r="H1455">
        <v>11</v>
      </c>
      <c r="I1455" t="s">
        <v>177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28</v>
      </c>
      <c r="S1455">
        <v>1</v>
      </c>
    </row>
    <row r="1456" spans="1:19" x14ac:dyDescent="0.3">
      <c r="A1456">
        <v>1455</v>
      </c>
      <c r="B1456" t="s">
        <v>33</v>
      </c>
      <c r="C1456" t="s">
        <v>39</v>
      </c>
      <c r="D1456" t="s">
        <v>26</v>
      </c>
      <c r="E1456" t="s">
        <v>29</v>
      </c>
      <c r="F1456" t="s">
        <v>30</v>
      </c>
      <c r="G1456" t="s">
        <v>35</v>
      </c>
      <c r="H1456">
        <v>6</v>
      </c>
      <c r="I1456" t="s">
        <v>176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28</v>
      </c>
      <c r="S1456">
        <v>8</v>
      </c>
    </row>
    <row r="1457" spans="1:19" x14ac:dyDescent="0.3">
      <c r="A1457">
        <v>1456</v>
      </c>
      <c r="B1457" t="s">
        <v>33</v>
      </c>
      <c r="C1457" t="s">
        <v>34</v>
      </c>
      <c r="D1457" t="s">
        <v>26</v>
      </c>
      <c r="E1457" t="s">
        <v>22</v>
      </c>
      <c r="F1457" t="s">
        <v>25</v>
      </c>
      <c r="G1457" t="s">
        <v>24</v>
      </c>
      <c r="H1457">
        <v>2</v>
      </c>
      <c r="I1457" t="s">
        <v>176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28</v>
      </c>
      <c r="S1457">
        <v>7</v>
      </c>
    </row>
    <row r="1458" spans="1:19" x14ac:dyDescent="0.3">
      <c r="A1458">
        <v>1457</v>
      </c>
      <c r="B1458" t="s">
        <v>31</v>
      </c>
      <c r="C1458" t="s">
        <v>20</v>
      </c>
      <c r="D1458" t="s">
        <v>19</v>
      </c>
      <c r="E1458" t="s">
        <v>29</v>
      </c>
      <c r="F1458" t="s">
        <v>18</v>
      </c>
      <c r="G1458" t="s">
        <v>17</v>
      </c>
      <c r="H1458">
        <v>10</v>
      </c>
      <c r="I1458" t="s">
        <v>176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28</v>
      </c>
      <c r="S1458">
        <v>7</v>
      </c>
    </row>
    <row r="1459" spans="1:19" x14ac:dyDescent="0.3">
      <c r="A1459">
        <v>1458</v>
      </c>
      <c r="B1459" t="s">
        <v>31</v>
      </c>
      <c r="C1459" t="s">
        <v>34</v>
      </c>
      <c r="D1459" t="s">
        <v>26</v>
      </c>
      <c r="E1459" t="s">
        <v>43</v>
      </c>
      <c r="F1459" t="s">
        <v>18</v>
      </c>
      <c r="G1459" t="s">
        <v>24</v>
      </c>
      <c r="H1459">
        <v>5</v>
      </c>
      <c r="I1459" t="s">
        <v>178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21</v>
      </c>
      <c r="S1459">
        <v>2</v>
      </c>
    </row>
    <row r="1460" spans="1:19" x14ac:dyDescent="0.3">
      <c r="A1460">
        <v>1459</v>
      </c>
      <c r="B1460" t="s">
        <v>31</v>
      </c>
      <c r="C1460" t="s">
        <v>20</v>
      </c>
      <c r="D1460" t="s">
        <v>32</v>
      </c>
      <c r="E1460" t="s">
        <v>45</v>
      </c>
      <c r="F1460" t="s">
        <v>18</v>
      </c>
      <c r="G1460" t="s">
        <v>35</v>
      </c>
      <c r="H1460">
        <v>4</v>
      </c>
      <c r="I1460" t="s">
        <v>176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21</v>
      </c>
      <c r="S1460">
        <v>1</v>
      </c>
    </row>
    <row r="1461" spans="1:19" x14ac:dyDescent="0.3">
      <c r="A1461">
        <v>1460</v>
      </c>
      <c r="B1461" t="s">
        <v>37</v>
      </c>
      <c r="C1461" t="s">
        <v>39</v>
      </c>
      <c r="D1461" t="s">
        <v>38</v>
      </c>
      <c r="E1461" t="s">
        <v>43</v>
      </c>
      <c r="F1461" t="s">
        <v>18</v>
      </c>
      <c r="G1461" t="s">
        <v>24</v>
      </c>
      <c r="H1461">
        <v>1</v>
      </c>
      <c r="I1461" t="s">
        <v>176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21</v>
      </c>
      <c r="S1461">
        <v>6</v>
      </c>
    </row>
    <row r="1462" spans="1:19" x14ac:dyDescent="0.3">
      <c r="A1462">
        <v>1461</v>
      </c>
      <c r="B1462" t="s">
        <v>42</v>
      </c>
      <c r="C1462" t="s">
        <v>39</v>
      </c>
      <c r="D1462" t="s">
        <v>32</v>
      </c>
      <c r="E1462" t="s">
        <v>45</v>
      </c>
      <c r="F1462" t="s">
        <v>18</v>
      </c>
      <c r="G1462" t="s">
        <v>17</v>
      </c>
      <c r="H1462">
        <v>13</v>
      </c>
      <c r="I1462" t="s">
        <v>177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34</v>
      </c>
      <c r="S1462">
        <v>1</v>
      </c>
    </row>
    <row r="1463" spans="1:19" x14ac:dyDescent="0.3">
      <c r="A1463">
        <v>1462</v>
      </c>
      <c r="B1463" t="s">
        <v>23</v>
      </c>
      <c r="C1463" t="s">
        <v>34</v>
      </c>
      <c r="D1463" t="s">
        <v>44</v>
      </c>
      <c r="E1463" t="s">
        <v>22</v>
      </c>
      <c r="F1463" t="s">
        <v>18</v>
      </c>
      <c r="G1463" t="s">
        <v>17</v>
      </c>
      <c r="H1463">
        <v>0</v>
      </c>
      <c r="I1463" t="s">
        <v>176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21</v>
      </c>
      <c r="S1463">
        <v>1</v>
      </c>
    </row>
    <row r="1464" spans="1:19" x14ac:dyDescent="0.3">
      <c r="A1464">
        <v>1463</v>
      </c>
      <c r="B1464" t="s">
        <v>31</v>
      </c>
      <c r="C1464" t="s">
        <v>20</v>
      </c>
      <c r="D1464" t="s">
        <v>40</v>
      </c>
      <c r="E1464" t="s">
        <v>15</v>
      </c>
      <c r="F1464" t="s">
        <v>30</v>
      </c>
      <c r="G1464" t="s">
        <v>24</v>
      </c>
      <c r="H1464">
        <v>12</v>
      </c>
      <c r="I1464" t="s">
        <v>176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34</v>
      </c>
      <c r="S1464">
        <v>3</v>
      </c>
    </row>
    <row r="1465" spans="1:19" x14ac:dyDescent="0.3">
      <c r="A1465">
        <v>1464</v>
      </c>
      <c r="B1465" t="s">
        <v>37</v>
      </c>
      <c r="C1465" t="s">
        <v>34</v>
      </c>
      <c r="D1465" t="s">
        <v>38</v>
      </c>
      <c r="E1465" t="s">
        <v>22</v>
      </c>
      <c r="F1465" t="s">
        <v>30</v>
      </c>
      <c r="G1465" t="s">
        <v>35</v>
      </c>
      <c r="H1465">
        <v>3</v>
      </c>
      <c r="I1465" t="s">
        <v>178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28</v>
      </c>
      <c r="S1465">
        <v>7</v>
      </c>
    </row>
    <row r="1466" spans="1:19" x14ac:dyDescent="0.3">
      <c r="A1466">
        <v>1465</v>
      </c>
      <c r="B1466" t="s">
        <v>37</v>
      </c>
      <c r="C1466" t="s">
        <v>27</v>
      </c>
      <c r="D1466" t="s">
        <v>44</v>
      </c>
      <c r="E1466" t="s">
        <v>43</v>
      </c>
      <c r="F1466" t="s">
        <v>30</v>
      </c>
      <c r="G1466" t="s">
        <v>35</v>
      </c>
      <c r="H1466">
        <v>11</v>
      </c>
      <c r="I1466" t="s">
        <v>177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28</v>
      </c>
      <c r="S1466">
        <v>1</v>
      </c>
    </row>
    <row r="1467" spans="1:19" x14ac:dyDescent="0.3">
      <c r="A1467">
        <v>1466</v>
      </c>
      <c r="B1467" t="s">
        <v>31</v>
      </c>
      <c r="C1467" t="s">
        <v>34</v>
      </c>
      <c r="D1467" t="s">
        <v>38</v>
      </c>
      <c r="E1467" t="s">
        <v>43</v>
      </c>
      <c r="F1467" t="s">
        <v>30</v>
      </c>
      <c r="G1467" t="s">
        <v>17</v>
      </c>
      <c r="H1467">
        <v>13</v>
      </c>
      <c r="I1467" t="s">
        <v>177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28</v>
      </c>
      <c r="S1467">
        <v>9</v>
      </c>
    </row>
    <row r="1468" spans="1:19" x14ac:dyDescent="0.3">
      <c r="A1468">
        <v>1467</v>
      </c>
      <c r="B1468" t="s">
        <v>31</v>
      </c>
      <c r="C1468" t="s">
        <v>27</v>
      </c>
      <c r="D1468" t="s">
        <v>40</v>
      </c>
      <c r="E1468" t="s">
        <v>22</v>
      </c>
      <c r="F1468" t="s">
        <v>25</v>
      </c>
      <c r="G1468" t="s">
        <v>17</v>
      </c>
      <c r="H1468">
        <v>14</v>
      </c>
      <c r="I1468" t="s">
        <v>178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28</v>
      </c>
      <c r="S1468">
        <v>9</v>
      </c>
    </row>
    <row r="1469" spans="1:19" x14ac:dyDescent="0.3">
      <c r="A1469">
        <v>1468</v>
      </c>
      <c r="B1469" t="s">
        <v>37</v>
      </c>
      <c r="C1469" t="s">
        <v>20</v>
      </c>
      <c r="D1469" t="s">
        <v>38</v>
      </c>
      <c r="E1469" t="s">
        <v>29</v>
      </c>
      <c r="F1469" t="s">
        <v>18</v>
      </c>
      <c r="G1469" t="s">
        <v>17</v>
      </c>
      <c r="H1469">
        <v>0</v>
      </c>
      <c r="I1469" t="s">
        <v>178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28</v>
      </c>
      <c r="S1469">
        <v>8</v>
      </c>
    </row>
    <row r="1470" spans="1:19" x14ac:dyDescent="0.3">
      <c r="A1470">
        <v>1469</v>
      </c>
      <c r="B1470" t="s">
        <v>23</v>
      </c>
      <c r="C1470" t="s">
        <v>27</v>
      </c>
      <c r="D1470" t="s">
        <v>44</v>
      </c>
      <c r="E1470" t="s">
        <v>29</v>
      </c>
      <c r="F1470" t="s">
        <v>25</v>
      </c>
      <c r="G1470" t="s">
        <v>35</v>
      </c>
      <c r="H1470">
        <v>8</v>
      </c>
      <c r="I1470" t="s">
        <v>178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28</v>
      </c>
      <c r="S1470">
        <v>4</v>
      </c>
    </row>
    <row r="1471" spans="1:19" x14ac:dyDescent="0.3">
      <c r="A1471">
        <v>1470</v>
      </c>
      <c r="B1471" t="s">
        <v>37</v>
      </c>
      <c r="C1471" t="s">
        <v>39</v>
      </c>
      <c r="D1471" t="s">
        <v>19</v>
      </c>
      <c r="E1471" t="s">
        <v>36</v>
      </c>
      <c r="F1471" t="s">
        <v>30</v>
      </c>
      <c r="G1471" t="s">
        <v>35</v>
      </c>
      <c r="H1471">
        <v>7</v>
      </c>
      <c r="I1471" t="s">
        <v>178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28</v>
      </c>
      <c r="S1471">
        <v>9</v>
      </c>
    </row>
    <row r="1472" spans="1:19" x14ac:dyDescent="0.3">
      <c r="A1472">
        <v>1471</v>
      </c>
      <c r="B1472" t="s">
        <v>31</v>
      </c>
      <c r="C1472" t="s">
        <v>39</v>
      </c>
      <c r="D1472" t="s">
        <v>32</v>
      </c>
      <c r="E1472" t="s">
        <v>22</v>
      </c>
      <c r="F1472" t="s">
        <v>30</v>
      </c>
      <c r="G1472" t="s">
        <v>35</v>
      </c>
      <c r="H1472">
        <v>14</v>
      </c>
      <c r="I1472" t="s">
        <v>178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28</v>
      </c>
      <c r="S1472">
        <v>9</v>
      </c>
    </row>
    <row r="1473" spans="1:19" x14ac:dyDescent="0.3">
      <c r="A1473">
        <v>1472</v>
      </c>
      <c r="B1473" t="s">
        <v>16</v>
      </c>
      <c r="C1473" t="s">
        <v>27</v>
      </c>
      <c r="D1473" t="s">
        <v>19</v>
      </c>
      <c r="E1473" t="s">
        <v>22</v>
      </c>
      <c r="F1473" t="s">
        <v>18</v>
      </c>
      <c r="G1473" t="s">
        <v>17</v>
      </c>
      <c r="H1473">
        <v>0</v>
      </c>
      <c r="I1473" t="s">
        <v>177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28</v>
      </c>
      <c r="S1473">
        <v>2</v>
      </c>
    </row>
    <row r="1474" spans="1:19" x14ac:dyDescent="0.3">
      <c r="A1474">
        <v>1473</v>
      </c>
      <c r="B1474" t="s">
        <v>31</v>
      </c>
      <c r="C1474" t="s">
        <v>34</v>
      </c>
      <c r="D1474" t="s">
        <v>26</v>
      </c>
      <c r="E1474" t="s">
        <v>29</v>
      </c>
      <c r="F1474" t="s">
        <v>18</v>
      </c>
      <c r="G1474" t="s">
        <v>24</v>
      </c>
      <c r="H1474">
        <v>8</v>
      </c>
      <c r="I1474" t="s">
        <v>178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28</v>
      </c>
      <c r="S1474">
        <v>3</v>
      </c>
    </row>
    <row r="1475" spans="1:19" x14ac:dyDescent="0.3">
      <c r="A1475">
        <v>1474</v>
      </c>
      <c r="B1475" t="s">
        <v>42</v>
      </c>
      <c r="C1475" t="s">
        <v>39</v>
      </c>
      <c r="D1475" t="s">
        <v>19</v>
      </c>
      <c r="E1475" t="s">
        <v>22</v>
      </c>
      <c r="F1475" t="s">
        <v>25</v>
      </c>
      <c r="G1475" t="s">
        <v>35</v>
      </c>
      <c r="H1475">
        <v>0</v>
      </c>
      <c r="I1475" t="s">
        <v>176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28</v>
      </c>
      <c r="S1475">
        <v>9</v>
      </c>
    </row>
    <row r="1476" spans="1:19" x14ac:dyDescent="0.3">
      <c r="A1476">
        <v>1475</v>
      </c>
      <c r="B1476" t="s">
        <v>31</v>
      </c>
      <c r="C1476" t="s">
        <v>39</v>
      </c>
      <c r="D1476" t="s">
        <v>19</v>
      </c>
      <c r="E1476" t="s">
        <v>36</v>
      </c>
      <c r="F1476" t="s">
        <v>18</v>
      </c>
      <c r="G1476" t="s">
        <v>24</v>
      </c>
      <c r="H1476">
        <v>12</v>
      </c>
      <c r="I1476" t="s">
        <v>176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28</v>
      </c>
      <c r="S1476">
        <v>7</v>
      </c>
    </row>
    <row r="1477" spans="1:19" x14ac:dyDescent="0.3">
      <c r="A1477">
        <v>1476</v>
      </c>
      <c r="B1477" t="s">
        <v>31</v>
      </c>
      <c r="C1477" t="s">
        <v>34</v>
      </c>
      <c r="D1477" t="s">
        <v>40</v>
      </c>
      <c r="E1477" t="s">
        <v>29</v>
      </c>
      <c r="F1477" t="s">
        <v>18</v>
      </c>
      <c r="G1477" t="s">
        <v>17</v>
      </c>
      <c r="H1477">
        <v>14</v>
      </c>
      <c r="I1477" t="s">
        <v>176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34</v>
      </c>
      <c r="S1477">
        <v>5</v>
      </c>
    </row>
    <row r="1478" spans="1:19" x14ac:dyDescent="0.3">
      <c r="A1478">
        <v>1477</v>
      </c>
      <c r="B1478" t="s">
        <v>16</v>
      </c>
      <c r="C1478" t="s">
        <v>20</v>
      </c>
      <c r="D1478" t="s">
        <v>38</v>
      </c>
      <c r="E1478" t="s">
        <v>41</v>
      </c>
      <c r="F1478" t="s">
        <v>18</v>
      </c>
      <c r="G1478" t="s">
        <v>35</v>
      </c>
      <c r="H1478">
        <v>3</v>
      </c>
      <c r="I1478" t="s">
        <v>177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28</v>
      </c>
      <c r="S1478">
        <v>2</v>
      </c>
    </row>
    <row r="1479" spans="1:19" x14ac:dyDescent="0.3">
      <c r="A1479">
        <v>1478</v>
      </c>
      <c r="B1479" t="s">
        <v>42</v>
      </c>
      <c r="C1479" t="s">
        <v>39</v>
      </c>
      <c r="D1479" t="s">
        <v>32</v>
      </c>
      <c r="E1479" t="s">
        <v>41</v>
      </c>
      <c r="F1479" t="s">
        <v>18</v>
      </c>
      <c r="G1479" t="s">
        <v>17</v>
      </c>
      <c r="H1479">
        <v>0</v>
      </c>
      <c r="I1479" t="s">
        <v>177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28</v>
      </c>
      <c r="S1479">
        <v>7</v>
      </c>
    </row>
    <row r="1480" spans="1:19" x14ac:dyDescent="0.3">
      <c r="A1480">
        <v>1479</v>
      </c>
      <c r="B1480" t="s">
        <v>33</v>
      </c>
      <c r="C1480" t="s">
        <v>27</v>
      </c>
      <c r="D1480" t="s">
        <v>19</v>
      </c>
      <c r="E1480" t="s">
        <v>45</v>
      </c>
      <c r="F1480" t="s">
        <v>18</v>
      </c>
      <c r="G1480" t="s">
        <v>24</v>
      </c>
      <c r="H1480">
        <v>5</v>
      </c>
      <c r="I1480" t="s">
        <v>178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21</v>
      </c>
      <c r="S1480">
        <v>2</v>
      </c>
    </row>
    <row r="1481" spans="1:19" x14ac:dyDescent="0.3">
      <c r="A1481">
        <v>1480</v>
      </c>
      <c r="B1481" t="s">
        <v>33</v>
      </c>
      <c r="C1481" t="s">
        <v>34</v>
      </c>
      <c r="D1481" t="s">
        <v>40</v>
      </c>
      <c r="E1481" t="s">
        <v>45</v>
      </c>
      <c r="F1481" t="s">
        <v>25</v>
      </c>
      <c r="G1481" t="s">
        <v>35</v>
      </c>
      <c r="H1481">
        <v>8</v>
      </c>
      <c r="I1481" t="s">
        <v>178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28</v>
      </c>
      <c r="S1481">
        <v>8</v>
      </c>
    </row>
    <row r="1482" spans="1:19" x14ac:dyDescent="0.3">
      <c r="A1482">
        <v>1481</v>
      </c>
      <c r="B1482" t="s">
        <v>16</v>
      </c>
      <c r="C1482" t="s">
        <v>39</v>
      </c>
      <c r="D1482" t="s">
        <v>32</v>
      </c>
      <c r="E1482" t="s">
        <v>22</v>
      </c>
      <c r="F1482" t="s">
        <v>18</v>
      </c>
      <c r="G1482" t="s">
        <v>17</v>
      </c>
      <c r="H1482">
        <v>6</v>
      </c>
      <c r="I1482" t="s">
        <v>178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21</v>
      </c>
      <c r="S1482">
        <v>1</v>
      </c>
    </row>
    <row r="1483" spans="1:19" x14ac:dyDescent="0.3">
      <c r="A1483">
        <v>1482</v>
      </c>
      <c r="B1483" t="s">
        <v>23</v>
      </c>
      <c r="C1483" t="s">
        <v>27</v>
      </c>
      <c r="D1483" t="s">
        <v>40</v>
      </c>
      <c r="E1483" t="s">
        <v>22</v>
      </c>
      <c r="F1483" t="s">
        <v>25</v>
      </c>
      <c r="G1483" t="s">
        <v>35</v>
      </c>
      <c r="H1483">
        <v>6</v>
      </c>
      <c r="I1483" t="s">
        <v>178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28</v>
      </c>
      <c r="S1483">
        <v>7</v>
      </c>
    </row>
    <row r="1484" spans="1:19" x14ac:dyDescent="0.3">
      <c r="A1484">
        <v>1483</v>
      </c>
      <c r="B1484" t="s">
        <v>42</v>
      </c>
      <c r="C1484" t="s">
        <v>20</v>
      </c>
      <c r="D1484" t="s">
        <v>19</v>
      </c>
      <c r="E1484" t="s">
        <v>22</v>
      </c>
      <c r="F1484" t="s">
        <v>18</v>
      </c>
      <c r="G1484" t="s">
        <v>24</v>
      </c>
      <c r="H1484">
        <v>5</v>
      </c>
      <c r="I1484" t="s">
        <v>178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21</v>
      </c>
      <c r="S1484">
        <v>3</v>
      </c>
    </row>
    <row r="1485" spans="1:19" x14ac:dyDescent="0.3">
      <c r="A1485">
        <v>1484</v>
      </c>
      <c r="B1485" t="s">
        <v>33</v>
      </c>
      <c r="C1485" t="s">
        <v>20</v>
      </c>
      <c r="D1485" t="s">
        <v>32</v>
      </c>
      <c r="E1485" t="s">
        <v>36</v>
      </c>
      <c r="F1485" t="s">
        <v>18</v>
      </c>
      <c r="G1485" t="s">
        <v>24</v>
      </c>
      <c r="H1485">
        <v>3</v>
      </c>
      <c r="I1485" t="s">
        <v>178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28</v>
      </c>
      <c r="S1485">
        <v>9</v>
      </c>
    </row>
    <row r="1486" spans="1:19" x14ac:dyDescent="0.3">
      <c r="A1486">
        <v>1485</v>
      </c>
      <c r="B1486" t="s">
        <v>42</v>
      </c>
      <c r="C1486" t="s">
        <v>39</v>
      </c>
      <c r="D1486" t="s">
        <v>38</v>
      </c>
      <c r="E1486" t="s">
        <v>36</v>
      </c>
      <c r="F1486" t="s">
        <v>18</v>
      </c>
      <c r="G1486" t="s">
        <v>24</v>
      </c>
      <c r="H1486">
        <v>4</v>
      </c>
      <c r="I1486" t="s">
        <v>177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28</v>
      </c>
      <c r="S1486">
        <v>8</v>
      </c>
    </row>
    <row r="1487" spans="1:19" x14ac:dyDescent="0.3">
      <c r="A1487">
        <v>1486</v>
      </c>
      <c r="B1487" t="s">
        <v>16</v>
      </c>
      <c r="C1487" t="s">
        <v>20</v>
      </c>
      <c r="D1487" t="s">
        <v>19</v>
      </c>
      <c r="E1487" t="s">
        <v>22</v>
      </c>
      <c r="F1487" t="s">
        <v>25</v>
      </c>
      <c r="G1487" t="s">
        <v>35</v>
      </c>
      <c r="H1487">
        <v>2</v>
      </c>
      <c r="I1487" t="s">
        <v>177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21</v>
      </c>
      <c r="S1487">
        <v>2</v>
      </c>
    </row>
    <row r="1488" spans="1:19" x14ac:dyDescent="0.3">
      <c r="A1488">
        <v>1487</v>
      </c>
      <c r="B1488" t="s">
        <v>16</v>
      </c>
      <c r="C1488" t="s">
        <v>20</v>
      </c>
      <c r="D1488" t="s">
        <v>32</v>
      </c>
      <c r="E1488" t="s">
        <v>43</v>
      </c>
      <c r="F1488" t="s">
        <v>30</v>
      </c>
      <c r="G1488" t="s">
        <v>24</v>
      </c>
      <c r="H1488">
        <v>5</v>
      </c>
      <c r="I1488" t="s">
        <v>178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21</v>
      </c>
      <c r="S1488">
        <v>5</v>
      </c>
    </row>
    <row r="1489" spans="1:19" x14ac:dyDescent="0.3">
      <c r="A1489">
        <v>1488</v>
      </c>
      <c r="B1489" t="s">
        <v>37</v>
      </c>
      <c r="C1489" t="s">
        <v>39</v>
      </c>
      <c r="D1489" t="s">
        <v>26</v>
      </c>
      <c r="E1489" t="s">
        <v>22</v>
      </c>
      <c r="F1489" t="s">
        <v>18</v>
      </c>
      <c r="G1489" t="s">
        <v>24</v>
      </c>
      <c r="H1489">
        <v>1</v>
      </c>
      <c r="I1489" t="s">
        <v>176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28</v>
      </c>
      <c r="S1489">
        <v>7</v>
      </c>
    </row>
    <row r="1490" spans="1:19" x14ac:dyDescent="0.3">
      <c r="A1490">
        <v>1489</v>
      </c>
      <c r="B1490" t="s">
        <v>37</v>
      </c>
      <c r="C1490" t="s">
        <v>27</v>
      </c>
      <c r="D1490" t="s">
        <v>26</v>
      </c>
      <c r="E1490" t="s">
        <v>29</v>
      </c>
      <c r="F1490" t="s">
        <v>25</v>
      </c>
      <c r="G1490" t="s">
        <v>24</v>
      </c>
      <c r="H1490">
        <v>0</v>
      </c>
      <c r="I1490" t="s">
        <v>177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21</v>
      </c>
      <c r="S1490">
        <v>5</v>
      </c>
    </row>
    <row r="1491" spans="1:19" x14ac:dyDescent="0.3">
      <c r="A1491">
        <v>1490</v>
      </c>
      <c r="B1491" t="s">
        <v>16</v>
      </c>
      <c r="C1491" t="s">
        <v>39</v>
      </c>
      <c r="D1491" t="s">
        <v>38</v>
      </c>
      <c r="E1491" t="s">
        <v>22</v>
      </c>
      <c r="F1491" t="s">
        <v>25</v>
      </c>
      <c r="G1491" t="s">
        <v>24</v>
      </c>
      <c r="H1491">
        <v>11</v>
      </c>
      <c r="I1491" t="s">
        <v>176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28</v>
      </c>
      <c r="S1491">
        <v>9</v>
      </c>
    </row>
    <row r="1492" spans="1:19" x14ac:dyDescent="0.3">
      <c r="A1492">
        <v>1491</v>
      </c>
      <c r="B1492" t="s">
        <v>16</v>
      </c>
      <c r="C1492" t="s">
        <v>34</v>
      </c>
      <c r="D1492" t="s">
        <v>19</v>
      </c>
      <c r="E1492" t="s">
        <v>45</v>
      </c>
      <c r="F1492" t="s">
        <v>18</v>
      </c>
      <c r="G1492" t="s">
        <v>24</v>
      </c>
      <c r="H1492">
        <v>0</v>
      </c>
      <c r="I1492" t="s">
        <v>176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28</v>
      </c>
      <c r="S1492">
        <v>8</v>
      </c>
    </row>
    <row r="1493" spans="1:19" x14ac:dyDescent="0.3">
      <c r="A1493">
        <v>1492</v>
      </c>
      <c r="B1493" t="s">
        <v>16</v>
      </c>
      <c r="C1493" t="s">
        <v>27</v>
      </c>
      <c r="D1493" t="s">
        <v>26</v>
      </c>
      <c r="E1493" t="s">
        <v>41</v>
      </c>
      <c r="F1493" t="s">
        <v>30</v>
      </c>
      <c r="G1493" t="s">
        <v>17</v>
      </c>
      <c r="H1493">
        <v>14</v>
      </c>
      <c r="I1493" t="s">
        <v>177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34</v>
      </c>
      <c r="S1493">
        <v>2</v>
      </c>
    </row>
    <row r="1494" spans="1:19" x14ac:dyDescent="0.3">
      <c r="A1494">
        <v>1493</v>
      </c>
      <c r="B1494" t="s">
        <v>31</v>
      </c>
      <c r="C1494" t="s">
        <v>27</v>
      </c>
      <c r="D1494" t="s">
        <v>44</v>
      </c>
      <c r="E1494" t="s">
        <v>45</v>
      </c>
      <c r="F1494" t="s">
        <v>25</v>
      </c>
      <c r="G1494" t="s">
        <v>24</v>
      </c>
      <c r="H1494">
        <v>9</v>
      </c>
      <c r="I1494" t="s">
        <v>178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34</v>
      </c>
      <c r="S1494">
        <v>6</v>
      </c>
    </row>
    <row r="1495" spans="1:19" x14ac:dyDescent="0.3">
      <c r="A1495">
        <v>1494</v>
      </c>
      <c r="B1495" t="s">
        <v>31</v>
      </c>
      <c r="C1495" t="s">
        <v>20</v>
      </c>
      <c r="D1495" t="s">
        <v>26</v>
      </c>
      <c r="E1495" t="s">
        <v>45</v>
      </c>
      <c r="F1495" t="s">
        <v>18</v>
      </c>
      <c r="G1495" t="s">
        <v>24</v>
      </c>
      <c r="H1495">
        <v>6</v>
      </c>
      <c r="I1495" t="s">
        <v>177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28</v>
      </c>
      <c r="S1495">
        <v>9</v>
      </c>
    </row>
    <row r="1496" spans="1:19" x14ac:dyDescent="0.3">
      <c r="A1496">
        <v>1495</v>
      </c>
      <c r="B1496" t="s">
        <v>37</v>
      </c>
      <c r="C1496" t="s">
        <v>39</v>
      </c>
      <c r="D1496" t="s">
        <v>38</v>
      </c>
      <c r="E1496" t="s">
        <v>15</v>
      </c>
      <c r="F1496" t="s">
        <v>18</v>
      </c>
      <c r="G1496" t="s">
        <v>17</v>
      </c>
      <c r="H1496">
        <v>3</v>
      </c>
      <c r="I1496" t="s">
        <v>177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21</v>
      </c>
      <c r="S1496">
        <v>5</v>
      </c>
    </row>
    <row r="1497" spans="1:19" x14ac:dyDescent="0.3">
      <c r="A1497">
        <v>1496</v>
      </c>
      <c r="B1497" t="s">
        <v>33</v>
      </c>
      <c r="C1497" t="s">
        <v>34</v>
      </c>
      <c r="D1497" t="s">
        <v>19</v>
      </c>
      <c r="E1497" t="s">
        <v>36</v>
      </c>
      <c r="F1497" t="s">
        <v>25</v>
      </c>
      <c r="G1497" t="s">
        <v>24</v>
      </c>
      <c r="H1497">
        <v>0</v>
      </c>
      <c r="I1497" t="s">
        <v>176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28</v>
      </c>
      <c r="S1497">
        <v>7</v>
      </c>
    </row>
    <row r="1498" spans="1:19" x14ac:dyDescent="0.3">
      <c r="A1498">
        <v>1497</v>
      </c>
      <c r="B1498" t="s">
        <v>33</v>
      </c>
      <c r="C1498" t="s">
        <v>39</v>
      </c>
      <c r="D1498" t="s">
        <v>38</v>
      </c>
      <c r="E1498" t="s">
        <v>29</v>
      </c>
      <c r="F1498" t="s">
        <v>30</v>
      </c>
      <c r="G1498" t="s">
        <v>35</v>
      </c>
      <c r="H1498">
        <v>11</v>
      </c>
      <c r="I1498" t="s">
        <v>176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34</v>
      </c>
      <c r="S1498">
        <v>2</v>
      </c>
    </row>
    <row r="1499" spans="1:19" x14ac:dyDescent="0.3">
      <c r="A1499">
        <v>1498</v>
      </c>
      <c r="B1499" t="s">
        <v>16</v>
      </c>
      <c r="C1499" t="s">
        <v>27</v>
      </c>
      <c r="D1499" t="s">
        <v>19</v>
      </c>
      <c r="E1499" t="s">
        <v>15</v>
      </c>
      <c r="F1499" t="s">
        <v>25</v>
      </c>
      <c r="G1499" t="s">
        <v>24</v>
      </c>
      <c r="H1499">
        <v>0</v>
      </c>
      <c r="I1499" t="s">
        <v>178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28</v>
      </c>
      <c r="S1499">
        <v>3</v>
      </c>
    </row>
    <row r="1500" spans="1:19" x14ac:dyDescent="0.3">
      <c r="A1500">
        <v>1499</v>
      </c>
      <c r="B1500" t="s">
        <v>16</v>
      </c>
      <c r="C1500" t="s">
        <v>27</v>
      </c>
      <c r="D1500" t="s">
        <v>38</v>
      </c>
      <c r="E1500" t="s">
        <v>29</v>
      </c>
      <c r="F1500" t="s">
        <v>18</v>
      </c>
      <c r="G1500" t="s">
        <v>17</v>
      </c>
      <c r="H1500">
        <v>5</v>
      </c>
      <c r="I1500" t="s">
        <v>176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21</v>
      </c>
      <c r="S1500">
        <v>6</v>
      </c>
    </row>
    <row r="1501" spans="1:19" x14ac:dyDescent="0.3">
      <c r="A1501">
        <v>1500</v>
      </c>
      <c r="B1501" t="s">
        <v>42</v>
      </c>
      <c r="C1501" t="s">
        <v>34</v>
      </c>
      <c r="D1501" t="s">
        <v>26</v>
      </c>
      <c r="E1501" t="s">
        <v>29</v>
      </c>
      <c r="F1501" t="s">
        <v>30</v>
      </c>
      <c r="G1501" t="s">
        <v>17</v>
      </c>
      <c r="H1501">
        <v>12</v>
      </c>
      <c r="I1501" t="s">
        <v>177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28</v>
      </c>
      <c r="S1501">
        <v>2</v>
      </c>
    </row>
    <row r="1502" spans="1:19" x14ac:dyDescent="0.3">
      <c r="A1502">
        <v>1501</v>
      </c>
      <c r="B1502" t="s">
        <v>42</v>
      </c>
      <c r="C1502" t="s">
        <v>39</v>
      </c>
      <c r="D1502" t="s">
        <v>44</v>
      </c>
      <c r="E1502" t="s">
        <v>41</v>
      </c>
      <c r="F1502" t="s">
        <v>30</v>
      </c>
      <c r="G1502" t="s">
        <v>17</v>
      </c>
      <c r="H1502">
        <v>9</v>
      </c>
      <c r="I1502" t="s">
        <v>177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34</v>
      </c>
      <c r="S1502">
        <v>1</v>
      </c>
    </row>
    <row r="1503" spans="1:19" x14ac:dyDescent="0.3">
      <c r="A1503">
        <v>1502</v>
      </c>
      <c r="B1503" t="s">
        <v>42</v>
      </c>
      <c r="C1503" t="s">
        <v>34</v>
      </c>
      <c r="D1503" t="s">
        <v>44</v>
      </c>
      <c r="E1503" t="s">
        <v>43</v>
      </c>
      <c r="F1503" t="s">
        <v>25</v>
      </c>
      <c r="G1503" t="s">
        <v>35</v>
      </c>
      <c r="H1503">
        <v>11</v>
      </c>
      <c r="I1503" t="s">
        <v>176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28</v>
      </c>
      <c r="S1503">
        <v>7</v>
      </c>
    </row>
    <row r="1504" spans="1:19" x14ac:dyDescent="0.3">
      <c r="A1504">
        <v>1503</v>
      </c>
      <c r="B1504" t="s">
        <v>31</v>
      </c>
      <c r="C1504" t="s">
        <v>39</v>
      </c>
      <c r="D1504" t="s">
        <v>19</v>
      </c>
      <c r="E1504" t="s">
        <v>15</v>
      </c>
      <c r="F1504" t="s">
        <v>25</v>
      </c>
      <c r="G1504" t="s">
        <v>35</v>
      </c>
      <c r="H1504">
        <v>8</v>
      </c>
      <c r="I1504" t="s">
        <v>178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28</v>
      </c>
      <c r="S1504">
        <v>9</v>
      </c>
    </row>
    <row r="1505" spans="1:19" x14ac:dyDescent="0.3">
      <c r="A1505">
        <v>1504</v>
      </c>
      <c r="B1505" t="s">
        <v>23</v>
      </c>
      <c r="C1505" t="s">
        <v>20</v>
      </c>
      <c r="D1505" t="s">
        <v>44</v>
      </c>
      <c r="E1505" t="s">
        <v>22</v>
      </c>
      <c r="F1505" t="s">
        <v>30</v>
      </c>
      <c r="G1505" t="s">
        <v>35</v>
      </c>
      <c r="H1505">
        <v>1</v>
      </c>
      <c r="I1505" t="s">
        <v>177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21</v>
      </c>
      <c r="S1505">
        <v>2</v>
      </c>
    </row>
    <row r="1506" spans="1:19" x14ac:dyDescent="0.3">
      <c r="A1506">
        <v>1505</v>
      </c>
      <c r="B1506" t="s">
        <v>31</v>
      </c>
      <c r="C1506" t="s">
        <v>20</v>
      </c>
      <c r="D1506" t="s">
        <v>32</v>
      </c>
      <c r="E1506" t="s">
        <v>36</v>
      </c>
      <c r="F1506" t="s">
        <v>30</v>
      </c>
      <c r="G1506" t="s">
        <v>35</v>
      </c>
      <c r="H1506">
        <v>1</v>
      </c>
      <c r="I1506" t="s">
        <v>177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28</v>
      </c>
      <c r="S1506">
        <v>3</v>
      </c>
    </row>
    <row r="1507" spans="1:19" x14ac:dyDescent="0.3">
      <c r="A1507">
        <v>1506</v>
      </c>
      <c r="B1507" t="s">
        <v>31</v>
      </c>
      <c r="C1507" t="s">
        <v>27</v>
      </c>
      <c r="D1507" t="s">
        <v>32</v>
      </c>
      <c r="E1507" t="s">
        <v>45</v>
      </c>
      <c r="F1507" t="s">
        <v>30</v>
      </c>
      <c r="G1507" t="s">
        <v>35</v>
      </c>
      <c r="H1507">
        <v>10</v>
      </c>
      <c r="I1507" t="s">
        <v>177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28</v>
      </c>
      <c r="S1507">
        <v>9</v>
      </c>
    </row>
    <row r="1508" spans="1:19" x14ac:dyDescent="0.3">
      <c r="A1508">
        <v>1507</v>
      </c>
      <c r="B1508" t="s">
        <v>31</v>
      </c>
      <c r="C1508" t="s">
        <v>34</v>
      </c>
      <c r="D1508" t="s">
        <v>32</v>
      </c>
      <c r="E1508" t="s">
        <v>41</v>
      </c>
      <c r="F1508" t="s">
        <v>30</v>
      </c>
      <c r="G1508" t="s">
        <v>17</v>
      </c>
      <c r="H1508">
        <v>6</v>
      </c>
      <c r="I1508" t="s">
        <v>177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21</v>
      </c>
      <c r="S1508">
        <v>4</v>
      </c>
    </row>
    <row r="1509" spans="1:19" x14ac:dyDescent="0.3">
      <c r="A1509">
        <v>1508</v>
      </c>
      <c r="B1509" t="s">
        <v>31</v>
      </c>
      <c r="C1509" t="s">
        <v>39</v>
      </c>
      <c r="D1509" t="s">
        <v>44</v>
      </c>
      <c r="E1509" t="s">
        <v>29</v>
      </c>
      <c r="F1509" t="s">
        <v>18</v>
      </c>
      <c r="G1509" t="s">
        <v>17</v>
      </c>
      <c r="H1509">
        <v>12</v>
      </c>
      <c r="I1509" t="s">
        <v>176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28</v>
      </c>
      <c r="S1509">
        <v>4</v>
      </c>
    </row>
    <row r="1510" spans="1:19" x14ac:dyDescent="0.3">
      <c r="A1510">
        <v>1509</v>
      </c>
      <c r="B1510" t="s">
        <v>37</v>
      </c>
      <c r="C1510" t="s">
        <v>20</v>
      </c>
      <c r="D1510" t="s">
        <v>44</v>
      </c>
      <c r="E1510" t="s">
        <v>22</v>
      </c>
      <c r="F1510" t="s">
        <v>30</v>
      </c>
      <c r="G1510" t="s">
        <v>24</v>
      </c>
      <c r="H1510">
        <v>9</v>
      </c>
      <c r="I1510" t="s">
        <v>178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34</v>
      </c>
      <c r="S1510">
        <v>4</v>
      </c>
    </row>
    <row r="1511" spans="1:19" x14ac:dyDescent="0.3">
      <c r="A1511">
        <v>1510</v>
      </c>
      <c r="B1511" t="s">
        <v>31</v>
      </c>
      <c r="C1511" t="s">
        <v>20</v>
      </c>
      <c r="D1511" t="s">
        <v>19</v>
      </c>
      <c r="E1511" t="s">
        <v>43</v>
      </c>
      <c r="F1511" t="s">
        <v>18</v>
      </c>
      <c r="G1511" t="s">
        <v>24</v>
      </c>
      <c r="H1511">
        <v>2</v>
      </c>
      <c r="I1511" t="s">
        <v>176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21</v>
      </c>
      <c r="S1511">
        <v>5</v>
      </c>
    </row>
    <row r="1512" spans="1:19" x14ac:dyDescent="0.3">
      <c r="A1512">
        <v>1511</v>
      </c>
      <c r="B1512" t="s">
        <v>37</v>
      </c>
      <c r="C1512" t="s">
        <v>34</v>
      </c>
      <c r="D1512" t="s">
        <v>40</v>
      </c>
      <c r="E1512" t="s">
        <v>36</v>
      </c>
      <c r="F1512" t="s">
        <v>18</v>
      </c>
      <c r="G1512" t="s">
        <v>35</v>
      </c>
      <c r="H1512">
        <v>3</v>
      </c>
      <c r="I1512" t="s">
        <v>178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21</v>
      </c>
      <c r="S1512">
        <v>1</v>
      </c>
    </row>
    <row r="1513" spans="1:19" x14ac:dyDescent="0.3">
      <c r="A1513">
        <v>1512</v>
      </c>
      <c r="B1513" t="s">
        <v>33</v>
      </c>
      <c r="C1513" t="s">
        <v>27</v>
      </c>
      <c r="D1513" t="s">
        <v>26</v>
      </c>
      <c r="E1513" t="s">
        <v>29</v>
      </c>
      <c r="F1513" t="s">
        <v>30</v>
      </c>
      <c r="G1513" t="s">
        <v>24</v>
      </c>
      <c r="H1513">
        <v>0</v>
      </c>
      <c r="I1513" t="s">
        <v>176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21</v>
      </c>
      <c r="S1513">
        <v>4</v>
      </c>
    </row>
    <row r="1514" spans="1:19" x14ac:dyDescent="0.3">
      <c r="A1514">
        <v>1513</v>
      </c>
      <c r="B1514" t="s">
        <v>42</v>
      </c>
      <c r="C1514" t="s">
        <v>20</v>
      </c>
      <c r="D1514" t="s">
        <v>38</v>
      </c>
      <c r="E1514" t="s">
        <v>41</v>
      </c>
      <c r="F1514" t="s">
        <v>18</v>
      </c>
      <c r="G1514" t="s">
        <v>17</v>
      </c>
      <c r="H1514">
        <v>7</v>
      </c>
      <c r="I1514" t="s">
        <v>178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28</v>
      </c>
      <c r="S1514">
        <v>8</v>
      </c>
    </row>
    <row r="1515" spans="1:19" x14ac:dyDescent="0.3">
      <c r="A1515">
        <v>1514</v>
      </c>
      <c r="B1515" t="s">
        <v>37</v>
      </c>
      <c r="C1515" t="s">
        <v>34</v>
      </c>
      <c r="D1515" t="s">
        <v>40</v>
      </c>
      <c r="E1515" t="s">
        <v>43</v>
      </c>
      <c r="F1515" t="s">
        <v>18</v>
      </c>
      <c r="G1515" t="s">
        <v>17</v>
      </c>
      <c r="H1515">
        <v>7</v>
      </c>
      <c r="I1515" t="s">
        <v>178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28</v>
      </c>
      <c r="S1515">
        <v>9</v>
      </c>
    </row>
    <row r="1516" spans="1:19" x14ac:dyDescent="0.3">
      <c r="A1516">
        <v>1515</v>
      </c>
      <c r="B1516" t="s">
        <v>16</v>
      </c>
      <c r="C1516" t="s">
        <v>27</v>
      </c>
      <c r="D1516" t="s">
        <v>40</v>
      </c>
      <c r="E1516" t="s">
        <v>45</v>
      </c>
      <c r="F1516" t="s">
        <v>30</v>
      </c>
      <c r="G1516" t="s">
        <v>17</v>
      </c>
      <c r="H1516">
        <v>10</v>
      </c>
      <c r="I1516" t="s">
        <v>176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34</v>
      </c>
      <c r="S1516">
        <v>3</v>
      </c>
    </row>
    <row r="1517" spans="1:19" x14ac:dyDescent="0.3">
      <c r="A1517">
        <v>1516</v>
      </c>
      <c r="B1517" t="s">
        <v>23</v>
      </c>
      <c r="C1517" t="s">
        <v>39</v>
      </c>
      <c r="D1517" t="s">
        <v>40</v>
      </c>
      <c r="E1517" t="s">
        <v>45</v>
      </c>
      <c r="F1517" t="s">
        <v>30</v>
      </c>
      <c r="G1517" t="s">
        <v>35</v>
      </c>
      <c r="H1517">
        <v>2</v>
      </c>
      <c r="I1517" t="s">
        <v>176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21</v>
      </c>
      <c r="S1517">
        <v>5</v>
      </c>
    </row>
    <row r="1518" spans="1:19" x14ac:dyDescent="0.3">
      <c r="A1518">
        <v>1517</v>
      </c>
      <c r="B1518" t="s">
        <v>31</v>
      </c>
      <c r="C1518" t="s">
        <v>27</v>
      </c>
      <c r="D1518" t="s">
        <v>40</v>
      </c>
      <c r="E1518" t="s">
        <v>29</v>
      </c>
      <c r="F1518" t="s">
        <v>18</v>
      </c>
      <c r="G1518" t="s">
        <v>35</v>
      </c>
      <c r="H1518">
        <v>3</v>
      </c>
      <c r="I1518" t="s">
        <v>176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21</v>
      </c>
      <c r="S1518">
        <v>3</v>
      </c>
    </row>
    <row r="1519" spans="1:19" x14ac:dyDescent="0.3">
      <c r="A1519">
        <v>1518</v>
      </c>
      <c r="B1519" t="s">
        <v>37</v>
      </c>
      <c r="C1519" t="s">
        <v>20</v>
      </c>
      <c r="D1519" t="s">
        <v>26</v>
      </c>
      <c r="E1519" t="s">
        <v>41</v>
      </c>
      <c r="F1519" t="s">
        <v>30</v>
      </c>
      <c r="G1519" t="s">
        <v>17</v>
      </c>
      <c r="H1519">
        <v>7</v>
      </c>
      <c r="I1519" t="s">
        <v>176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28</v>
      </c>
      <c r="S1519">
        <v>8</v>
      </c>
    </row>
    <row r="1520" spans="1:19" x14ac:dyDescent="0.3">
      <c r="A1520">
        <v>1519</v>
      </c>
      <c r="B1520" t="s">
        <v>33</v>
      </c>
      <c r="C1520" t="s">
        <v>34</v>
      </c>
      <c r="D1520" t="s">
        <v>44</v>
      </c>
      <c r="E1520" t="s">
        <v>22</v>
      </c>
      <c r="F1520" t="s">
        <v>18</v>
      </c>
      <c r="G1520" t="s">
        <v>24</v>
      </c>
      <c r="H1520">
        <v>1</v>
      </c>
      <c r="I1520" t="s">
        <v>178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28</v>
      </c>
      <c r="S1520">
        <v>4</v>
      </c>
    </row>
    <row r="1521" spans="1:19" x14ac:dyDescent="0.3">
      <c r="A1521">
        <v>1520</v>
      </c>
      <c r="B1521" t="s">
        <v>33</v>
      </c>
      <c r="C1521" t="s">
        <v>27</v>
      </c>
      <c r="D1521" t="s">
        <v>19</v>
      </c>
      <c r="E1521" t="s">
        <v>45</v>
      </c>
      <c r="F1521" t="s">
        <v>30</v>
      </c>
      <c r="G1521" t="s">
        <v>35</v>
      </c>
      <c r="H1521">
        <v>3</v>
      </c>
      <c r="I1521" t="s">
        <v>177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28</v>
      </c>
      <c r="S1521">
        <v>9</v>
      </c>
    </row>
    <row r="1522" spans="1:19" x14ac:dyDescent="0.3">
      <c r="A1522">
        <v>1521</v>
      </c>
      <c r="B1522" t="s">
        <v>16</v>
      </c>
      <c r="C1522" t="s">
        <v>27</v>
      </c>
      <c r="D1522" t="s">
        <v>19</v>
      </c>
      <c r="E1522" t="s">
        <v>36</v>
      </c>
      <c r="F1522" t="s">
        <v>25</v>
      </c>
      <c r="G1522" t="s">
        <v>17</v>
      </c>
      <c r="H1522">
        <v>0</v>
      </c>
      <c r="I1522" t="s">
        <v>176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21</v>
      </c>
      <c r="S1522">
        <v>4</v>
      </c>
    </row>
    <row r="1523" spans="1:19" x14ac:dyDescent="0.3">
      <c r="A1523">
        <v>1522</v>
      </c>
      <c r="B1523" t="s">
        <v>42</v>
      </c>
      <c r="C1523" t="s">
        <v>39</v>
      </c>
      <c r="D1523" t="s">
        <v>26</v>
      </c>
      <c r="E1523" t="s">
        <v>22</v>
      </c>
      <c r="F1523" t="s">
        <v>18</v>
      </c>
      <c r="G1523" t="s">
        <v>35</v>
      </c>
      <c r="H1523">
        <v>6</v>
      </c>
      <c r="I1523" t="s">
        <v>176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28</v>
      </c>
      <c r="S1523">
        <v>8</v>
      </c>
    </row>
    <row r="1524" spans="1:19" x14ac:dyDescent="0.3">
      <c r="A1524">
        <v>1523</v>
      </c>
      <c r="B1524" t="s">
        <v>16</v>
      </c>
      <c r="C1524" t="s">
        <v>27</v>
      </c>
      <c r="D1524" t="s">
        <v>40</v>
      </c>
      <c r="E1524" t="s">
        <v>22</v>
      </c>
      <c r="F1524" t="s">
        <v>18</v>
      </c>
      <c r="G1524" t="s">
        <v>24</v>
      </c>
      <c r="H1524">
        <v>9</v>
      </c>
      <c r="I1524" t="s">
        <v>176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28</v>
      </c>
      <c r="S1524">
        <v>9</v>
      </c>
    </row>
    <row r="1525" spans="1:19" x14ac:dyDescent="0.3">
      <c r="A1525">
        <v>1524</v>
      </c>
      <c r="B1525" t="s">
        <v>37</v>
      </c>
      <c r="C1525" t="s">
        <v>20</v>
      </c>
      <c r="D1525" t="s">
        <v>32</v>
      </c>
      <c r="E1525" t="s">
        <v>43</v>
      </c>
      <c r="F1525" t="s">
        <v>18</v>
      </c>
      <c r="G1525" t="s">
        <v>24</v>
      </c>
      <c r="H1525">
        <v>8</v>
      </c>
      <c r="I1525" t="s">
        <v>178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34</v>
      </c>
      <c r="S1525">
        <v>2</v>
      </c>
    </row>
    <row r="1526" spans="1:19" x14ac:dyDescent="0.3">
      <c r="A1526">
        <v>1525</v>
      </c>
      <c r="B1526" t="s">
        <v>31</v>
      </c>
      <c r="C1526" t="s">
        <v>27</v>
      </c>
      <c r="D1526" t="s">
        <v>44</v>
      </c>
      <c r="E1526" t="s">
        <v>41</v>
      </c>
      <c r="F1526" t="s">
        <v>25</v>
      </c>
      <c r="G1526" t="s">
        <v>35</v>
      </c>
      <c r="H1526">
        <v>5</v>
      </c>
      <c r="I1526" t="s">
        <v>176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28</v>
      </c>
      <c r="S1526">
        <v>7</v>
      </c>
    </row>
    <row r="1527" spans="1:19" x14ac:dyDescent="0.3">
      <c r="A1527">
        <v>1526</v>
      </c>
      <c r="B1527" t="s">
        <v>33</v>
      </c>
      <c r="C1527" t="s">
        <v>34</v>
      </c>
      <c r="D1527" t="s">
        <v>19</v>
      </c>
      <c r="E1527" t="s">
        <v>29</v>
      </c>
      <c r="F1527" t="s">
        <v>18</v>
      </c>
      <c r="G1527" t="s">
        <v>24</v>
      </c>
      <c r="H1527">
        <v>14</v>
      </c>
      <c r="I1527" t="s">
        <v>177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34</v>
      </c>
      <c r="S1527">
        <v>6</v>
      </c>
    </row>
    <row r="1528" spans="1:19" x14ac:dyDescent="0.3">
      <c r="A1528">
        <v>1527</v>
      </c>
      <c r="B1528" t="s">
        <v>33</v>
      </c>
      <c r="C1528" t="s">
        <v>39</v>
      </c>
      <c r="D1528" t="s">
        <v>32</v>
      </c>
      <c r="E1528" t="s">
        <v>36</v>
      </c>
      <c r="F1528" t="s">
        <v>25</v>
      </c>
      <c r="G1528" t="s">
        <v>35</v>
      </c>
      <c r="H1528">
        <v>7</v>
      </c>
      <c r="I1528" t="s">
        <v>176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21</v>
      </c>
      <c r="S1528">
        <v>4</v>
      </c>
    </row>
    <row r="1529" spans="1:19" x14ac:dyDescent="0.3">
      <c r="A1529">
        <v>1528</v>
      </c>
      <c r="B1529" t="s">
        <v>31</v>
      </c>
      <c r="C1529" t="s">
        <v>39</v>
      </c>
      <c r="D1529" t="s">
        <v>40</v>
      </c>
      <c r="E1529" t="s">
        <v>15</v>
      </c>
      <c r="F1529" t="s">
        <v>18</v>
      </c>
      <c r="G1529" t="s">
        <v>24</v>
      </c>
      <c r="H1529">
        <v>4</v>
      </c>
      <c r="I1529" t="s">
        <v>177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21</v>
      </c>
      <c r="S1529">
        <v>1</v>
      </c>
    </row>
    <row r="1530" spans="1:19" x14ac:dyDescent="0.3">
      <c r="A1530">
        <v>1529</v>
      </c>
      <c r="B1530" t="s">
        <v>16</v>
      </c>
      <c r="C1530" t="s">
        <v>34</v>
      </c>
      <c r="D1530" t="s">
        <v>44</v>
      </c>
      <c r="E1530" t="s">
        <v>15</v>
      </c>
      <c r="F1530" t="s">
        <v>30</v>
      </c>
      <c r="G1530" t="s">
        <v>35</v>
      </c>
      <c r="H1530">
        <v>8</v>
      </c>
      <c r="I1530" t="s">
        <v>178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34</v>
      </c>
      <c r="S1530">
        <v>1</v>
      </c>
    </row>
    <row r="1531" spans="1:19" x14ac:dyDescent="0.3">
      <c r="A1531">
        <v>1530</v>
      </c>
      <c r="B1531" t="s">
        <v>31</v>
      </c>
      <c r="C1531" t="s">
        <v>34</v>
      </c>
      <c r="D1531" t="s">
        <v>38</v>
      </c>
      <c r="E1531" t="s">
        <v>45</v>
      </c>
      <c r="F1531" t="s">
        <v>25</v>
      </c>
      <c r="G1531" t="s">
        <v>17</v>
      </c>
      <c r="H1531">
        <v>7</v>
      </c>
      <c r="I1531" t="s">
        <v>177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21</v>
      </c>
      <c r="S1531">
        <v>5</v>
      </c>
    </row>
    <row r="1532" spans="1:19" x14ac:dyDescent="0.3">
      <c r="A1532">
        <v>1531</v>
      </c>
      <c r="B1532" t="s">
        <v>16</v>
      </c>
      <c r="C1532" t="s">
        <v>34</v>
      </c>
      <c r="D1532" t="s">
        <v>19</v>
      </c>
      <c r="E1532" t="s">
        <v>41</v>
      </c>
      <c r="F1532" t="s">
        <v>25</v>
      </c>
      <c r="G1532" t="s">
        <v>17</v>
      </c>
      <c r="H1532">
        <v>11</v>
      </c>
      <c r="I1532" t="s">
        <v>176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34</v>
      </c>
      <c r="S1532">
        <v>4</v>
      </c>
    </row>
    <row r="1533" spans="1:19" x14ac:dyDescent="0.3">
      <c r="A1533">
        <v>1532</v>
      </c>
      <c r="B1533" t="s">
        <v>23</v>
      </c>
      <c r="C1533" t="s">
        <v>39</v>
      </c>
      <c r="D1533" t="s">
        <v>44</v>
      </c>
      <c r="E1533" t="s">
        <v>45</v>
      </c>
      <c r="F1533" t="s">
        <v>25</v>
      </c>
      <c r="G1533" t="s">
        <v>17</v>
      </c>
      <c r="H1533">
        <v>5</v>
      </c>
      <c r="I1533" t="s">
        <v>176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28</v>
      </c>
      <c r="S1533">
        <v>6</v>
      </c>
    </row>
    <row r="1534" spans="1:19" x14ac:dyDescent="0.3">
      <c r="A1534">
        <v>1533</v>
      </c>
      <c r="B1534" t="s">
        <v>23</v>
      </c>
      <c r="C1534" t="s">
        <v>27</v>
      </c>
      <c r="D1534" t="s">
        <v>38</v>
      </c>
      <c r="E1534" t="s">
        <v>15</v>
      </c>
      <c r="F1534" t="s">
        <v>18</v>
      </c>
      <c r="G1534" t="s">
        <v>35</v>
      </c>
      <c r="H1534">
        <v>0</v>
      </c>
      <c r="I1534" t="s">
        <v>178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21</v>
      </c>
      <c r="S1534">
        <v>1</v>
      </c>
    </row>
    <row r="1535" spans="1:19" x14ac:dyDescent="0.3">
      <c r="A1535">
        <v>1534</v>
      </c>
      <c r="B1535" t="s">
        <v>42</v>
      </c>
      <c r="C1535" t="s">
        <v>20</v>
      </c>
      <c r="D1535" t="s">
        <v>44</v>
      </c>
      <c r="E1535" t="s">
        <v>15</v>
      </c>
      <c r="F1535" t="s">
        <v>30</v>
      </c>
      <c r="G1535" t="s">
        <v>17</v>
      </c>
      <c r="H1535">
        <v>7</v>
      </c>
      <c r="I1535" t="s">
        <v>176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21</v>
      </c>
      <c r="S1535">
        <v>5</v>
      </c>
    </row>
    <row r="1536" spans="1:19" x14ac:dyDescent="0.3">
      <c r="A1536">
        <v>1535</v>
      </c>
      <c r="B1536" t="s">
        <v>37</v>
      </c>
      <c r="C1536" t="s">
        <v>27</v>
      </c>
      <c r="D1536" t="s">
        <v>32</v>
      </c>
      <c r="E1536" t="s">
        <v>45</v>
      </c>
      <c r="F1536" t="s">
        <v>25</v>
      </c>
      <c r="G1536" t="s">
        <v>24</v>
      </c>
      <c r="H1536">
        <v>12</v>
      </c>
      <c r="I1536" t="s">
        <v>176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28</v>
      </c>
      <c r="S1536">
        <v>7</v>
      </c>
    </row>
    <row r="1537" spans="1:19" x14ac:dyDescent="0.3">
      <c r="A1537">
        <v>1536</v>
      </c>
      <c r="B1537" t="s">
        <v>23</v>
      </c>
      <c r="C1537" t="s">
        <v>27</v>
      </c>
      <c r="D1537" t="s">
        <v>26</v>
      </c>
      <c r="E1537" t="s">
        <v>15</v>
      </c>
      <c r="F1537" t="s">
        <v>18</v>
      </c>
      <c r="G1537" t="s">
        <v>17</v>
      </c>
      <c r="H1537">
        <v>11</v>
      </c>
      <c r="I1537" t="s">
        <v>176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28</v>
      </c>
      <c r="S1537">
        <v>8</v>
      </c>
    </row>
    <row r="1538" spans="1:19" x14ac:dyDescent="0.3">
      <c r="A1538">
        <v>1537</v>
      </c>
      <c r="B1538" t="s">
        <v>42</v>
      </c>
      <c r="C1538" t="s">
        <v>27</v>
      </c>
      <c r="D1538" t="s">
        <v>44</v>
      </c>
      <c r="E1538" t="s">
        <v>15</v>
      </c>
      <c r="F1538" t="s">
        <v>30</v>
      </c>
      <c r="G1538" t="s">
        <v>24</v>
      </c>
      <c r="H1538">
        <v>14</v>
      </c>
      <c r="I1538" t="s">
        <v>177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34</v>
      </c>
      <c r="S1538">
        <v>3</v>
      </c>
    </row>
    <row r="1539" spans="1:19" x14ac:dyDescent="0.3">
      <c r="A1539">
        <v>1538</v>
      </c>
      <c r="B1539" t="s">
        <v>37</v>
      </c>
      <c r="C1539" t="s">
        <v>27</v>
      </c>
      <c r="D1539" t="s">
        <v>26</v>
      </c>
      <c r="E1539" t="s">
        <v>45</v>
      </c>
      <c r="F1539" t="s">
        <v>25</v>
      </c>
      <c r="G1539" t="s">
        <v>17</v>
      </c>
      <c r="H1539">
        <v>8</v>
      </c>
      <c r="I1539" t="s">
        <v>177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34</v>
      </c>
      <c r="S1539">
        <v>4</v>
      </c>
    </row>
    <row r="1540" spans="1:19" x14ac:dyDescent="0.3">
      <c r="A1540">
        <v>1539</v>
      </c>
      <c r="B1540" t="s">
        <v>37</v>
      </c>
      <c r="C1540" t="s">
        <v>27</v>
      </c>
      <c r="D1540" t="s">
        <v>19</v>
      </c>
      <c r="E1540" t="s">
        <v>15</v>
      </c>
      <c r="F1540" t="s">
        <v>18</v>
      </c>
      <c r="G1540" t="s">
        <v>17</v>
      </c>
      <c r="H1540">
        <v>5</v>
      </c>
      <c r="I1540" t="s">
        <v>176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28</v>
      </c>
      <c r="S1540">
        <v>6</v>
      </c>
    </row>
    <row r="1541" spans="1:19" x14ac:dyDescent="0.3">
      <c r="A1541">
        <v>1540</v>
      </c>
      <c r="B1541" t="s">
        <v>31</v>
      </c>
      <c r="C1541" t="s">
        <v>34</v>
      </c>
      <c r="D1541" t="s">
        <v>44</v>
      </c>
      <c r="E1541" t="s">
        <v>43</v>
      </c>
      <c r="F1541" t="s">
        <v>18</v>
      </c>
      <c r="G1541" t="s">
        <v>17</v>
      </c>
      <c r="H1541">
        <v>10</v>
      </c>
      <c r="I1541" t="s">
        <v>177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34</v>
      </c>
      <c r="S1541">
        <v>6</v>
      </c>
    </row>
    <row r="1542" spans="1:19" x14ac:dyDescent="0.3">
      <c r="A1542">
        <v>1541</v>
      </c>
      <c r="B1542" t="s">
        <v>23</v>
      </c>
      <c r="C1542" t="s">
        <v>27</v>
      </c>
      <c r="D1542" t="s">
        <v>26</v>
      </c>
      <c r="E1542" t="s">
        <v>41</v>
      </c>
      <c r="F1542" t="s">
        <v>25</v>
      </c>
      <c r="G1542" t="s">
        <v>35</v>
      </c>
      <c r="H1542">
        <v>1</v>
      </c>
      <c r="I1542" t="s">
        <v>178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21</v>
      </c>
      <c r="S1542">
        <v>5</v>
      </c>
    </row>
    <row r="1543" spans="1:19" x14ac:dyDescent="0.3">
      <c r="A1543">
        <v>1542</v>
      </c>
      <c r="B1543" t="s">
        <v>23</v>
      </c>
      <c r="C1543" t="s">
        <v>39</v>
      </c>
      <c r="D1543" t="s">
        <v>19</v>
      </c>
      <c r="E1543" t="s">
        <v>22</v>
      </c>
      <c r="F1543" t="s">
        <v>25</v>
      </c>
      <c r="G1543" t="s">
        <v>24</v>
      </c>
      <c r="H1543">
        <v>12</v>
      </c>
      <c r="I1543" t="s">
        <v>176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34</v>
      </c>
      <c r="S1543">
        <v>6</v>
      </c>
    </row>
    <row r="1544" spans="1:19" x14ac:dyDescent="0.3">
      <c r="A1544">
        <v>1543</v>
      </c>
      <c r="B1544" t="s">
        <v>42</v>
      </c>
      <c r="C1544" t="s">
        <v>34</v>
      </c>
      <c r="D1544" t="s">
        <v>38</v>
      </c>
      <c r="E1544" t="s">
        <v>22</v>
      </c>
      <c r="F1544" t="s">
        <v>18</v>
      </c>
      <c r="G1544" t="s">
        <v>35</v>
      </c>
      <c r="H1544">
        <v>0</v>
      </c>
      <c r="I1544" t="s">
        <v>178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21</v>
      </c>
      <c r="S1544">
        <v>6</v>
      </c>
    </row>
    <row r="1545" spans="1:19" x14ac:dyDescent="0.3">
      <c r="A1545">
        <v>1544</v>
      </c>
      <c r="B1545" t="s">
        <v>31</v>
      </c>
      <c r="C1545" t="s">
        <v>34</v>
      </c>
      <c r="D1545" t="s">
        <v>44</v>
      </c>
      <c r="E1545" t="s">
        <v>22</v>
      </c>
      <c r="F1545" t="s">
        <v>30</v>
      </c>
      <c r="G1545" t="s">
        <v>35</v>
      </c>
      <c r="H1545">
        <v>4</v>
      </c>
      <c r="I1545" t="s">
        <v>178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28</v>
      </c>
      <c r="S1545">
        <v>7</v>
      </c>
    </row>
    <row r="1546" spans="1:19" x14ac:dyDescent="0.3">
      <c r="A1546">
        <v>1545</v>
      </c>
      <c r="B1546" t="s">
        <v>33</v>
      </c>
      <c r="C1546" t="s">
        <v>20</v>
      </c>
      <c r="D1546" t="s">
        <v>19</v>
      </c>
      <c r="E1546" t="s">
        <v>29</v>
      </c>
      <c r="F1546" t="s">
        <v>18</v>
      </c>
      <c r="G1546" t="s">
        <v>17</v>
      </c>
      <c r="H1546">
        <v>3</v>
      </c>
      <c r="I1546" t="s">
        <v>178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21</v>
      </c>
      <c r="S1546">
        <v>5</v>
      </c>
    </row>
    <row r="1547" spans="1:19" x14ac:dyDescent="0.3">
      <c r="A1547">
        <v>1546</v>
      </c>
      <c r="B1547" t="s">
        <v>23</v>
      </c>
      <c r="C1547" t="s">
        <v>27</v>
      </c>
      <c r="D1547" t="s">
        <v>40</v>
      </c>
      <c r="E1547" t="s">
        <v>41</v>
      </c>
      <c r="F1547" t="s">
        <v>30</v>
      </c>
      <c r="G1547" t="s">
        <v>24</v>
      </c>
      <c r="H1547">
        <v>9</v>
      </c>
      <c r="I1547" t="s">
        <v>177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28</v>
      </c>
      <c r="S1547">
        <v>9</v>
      </c>
    </row>
    <row r="1548" spans="1:19" x14ac:dyDescent="0.3">
      <c r="A1548">
        <v>1547</v>
      </c>
      <c r="B1548" t="s">
        <v>31</v>
      </c>
      <c r="C1548" t="s">
        <v>20</v>
      </c>
      <c r="D1548" t="s">
        <v>40</v>
      </c>
      <c r="E1548" t="s">
        <v>43</v>
      </c>
      <c r="F1548" t="s">
        <v>25</v>
      </c>
      <c r="G1548" t="s">
        <v>24</v>
      </c>
      <c r="H1548">
        <v>8</v>
      </c>
      <c r="I1548" t="s">
        <v>176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28</v>
      </c>
      <c r="S1548">
        <v>6</v>
      </c>
    </row>
    <row r="1549" spans="1:19" x14ac:dyDescent="0.3">
      <c r="A1549">
        <v>1548</v>
      </c>
      <c r="B1549" t="s">
        <v>42</v>
      </c>
      <c r="C1549" t="s">
        <v>34</v>
      </c>
      <c r="D1549" t="s">
        <v>26</v>
      </c>
      <c r="E1549" t="s">
        <v>29</v>
      </c>
      <c r="F1549" t="s">
        <v>18</v>
      </c>
      <c r="G1549" t="s">
        <v>24</v>
      </c>
      <c r="H1549">
        <v>1</v>
      </c>
      <c r="I1549" t="s">
        <v>178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21</v>
      </c>
      <c r="S1549">
        <v>3</v>
      </c>
    </row>
    <row r="1550" spans="1:19" x14ac:dyDescent="0.3">
      <c r="A1550">
        <v>1549</v>
      </c>
      <c r="B1550" t="s">
        <v>31</v>
      </c>
      <c r="C1550" t="s">
        <v>20</v>
      </c>
      <c r="D1550" t="s">
        <v>19</v>
      </c>
      <c r="E1550" t="s">
        <v>36</v>
      </c>
      <c r="F1550" t="s">
        <v>30</v>
      </c>
      <c r="G1550" t="s">
        <v>17</v>
      </c>
      <c r="H1550">
        <v>3</v>
      </c>
      <c r="I1550" t="s">
        <v>178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28</v>
      </c>
      <c r="S1550">
        <v>2</v>
      </c>
    </row>
    <row r="1551" spans="1:19" x14ac:dyDescent="0.3">
      <c r="A1551">
        <v>1550</v>
      </c>
      <c r="B1551" t="s">
        <v>33</v>
      </c>
      <c r="C1551" t="s">
        <v>39</v>
      </c>
      <c r="D1551" t="s">
        <v>44</v>
      </c>
      <c r="E1551" t="s">
        <v>15</v>
      </c>
      <c r="F1551" t="s">
        <v>18</v>
      </c>
      <c r="G1551" t="s">
        <v>17</v>
      </c>
      <c r="H1551">
        <v>1</v>
      </c>
      <c r="I1551" t="s">
        <v>176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28</v>
      </c>
      <c r="S1551">
        <v>8</v>
      </c>
    </row>
    <row r="1552" spans="1:19" x14ac:dyDescent="0.3">
      <c r="A1552">
        <v>1551</v>
      </c>
      <c r="B1552" t="s">
        <v>23</v>
      </c>
      <c r="C1552" t="s">
        <v>20</v>
      </c>
      <c r="D1552" t="s">
        <v>38</v>
      </c>
      <c r="E1552" t="s">
        <v>41</v>
      </c>
      <c r="F1552" t="s">
        <v>25</v>
      </c>
      <c r="G1552" t="s">
        <v>17</v>
      </c>
      <c r="H1552">
        <v>5</v>
      </c>
      <c r="I1552" t="s">
        <v>176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28</v>
      </c>
      <c r="S1552">
        <v>3</v>
      </c>
    </row>
    <row r="1553" spans="1:19" x14ac:dyDescent="0.3">
      <c r="A1553">
        <v>1552</v>
      </c>
      <c r="B1553" t="s">
        <v>37</v>
      </c>
      <c r="C1553" t="s">
        <v>27</v>
      </c>
      <c r="D1553" t="s">
        <v>44</v>
      </c>
      <c r="E1553" t="s">
        <v>36</v>
      </c>
      <c r="F1553" t="s">
        <v>30</v>
      </c>
      <c r="G1553" t="s">
        <v>24</v>
      </c>
      <c r="H1553">
        <v>10</v>
      </c>
      <c r="I1553" t="s">
        <v>177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34</v>
      </c>
      <c r="S1553">
        <v>5</v>
      </c>
    </row>
    <row r="1554" spans="1:19" x14ac:dyDescent="0.3">
      <c r="A1554">
        <v>1553</v>
      </c>
      <c r="B1554" t="s">
        <v>31</v>
      </c>
      <c r="C1554" t="s">
        <v>34</v>
      </c>
      <c r="D1554" t="s">
        <v>44</v>
      </c>
      <c r="E1554" t="s">
        <v>22</v>
      </c>
      <c r="F1554" t="s">
        <v>18</v>
      </c>
      <c r="G1554" t="s">
        <v>24</v>
      </c>
      <c r="H1554">
        <v>14</v>
      </c>
      <c r="I1554" t="s">
        <v>176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28</v>
      </c>
      <c r="S1554">
        <v>3</v>
      </c>
    </row>
    <row r="1555" spans="1:19" x14ac:dyDescent="0.3">
      <c r="A1555">
        <v>1554</v>
      </c>
      <c r="B1555" t="s">
        <v>42</v>
      </c>
      <c r="C1555" t="s">
        <v>27</v>
      </c>
      <c r="D1555" t="s">
        <v>19</v>
      </c>
      <c r="E1555" t="s">
        <v>43</v>
      </c>
      <c r="F1555" t="s">
        <v>18</v>
      </c>
      <c r="G1555" t="s">
        <v>17</v>
      </c>
      <c r="H1555">
        <v>7</v>
      </c>
      <c r="I1555" t="s">
        <v>176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28</v>
      </c>
      <c r="S1555">
        <v>8</v>
      </c>
    </row>
    <row r="1556" spans="1:19" x14ac:dyDescent="0.3">
      <c r="A1556">
        <v>1555</v>
      </c>
      <c r="B1556" t="s">
        <v>16</v>
      </c>
      <c r="C1556" t="s">
        <v>34</v>
      </c>
      <c r="D1556" t="s">
        <v>19</v>
      </c>
      <c r="E1556" t="s">
        <v>29</v>
      </c>
      <c r="F1556" t="s">
        <v>18</v>
      </c>
      <c r="G1556" t="s">
        <v>35</v>
      </c>
      <c r="H1556">
        <v>3</v>
      </c>
      <c r="I1556" t="s">
        <v>176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28</v>
      </c>
      <c r="S1556">
        <v>9</v>
      </c>
    </row>
    <row r="1557" spans="1:19" x14ac:dyDescent="0.3">
      <c r="A1557">
        <v>1556</v>
      </c>
      <c r="B1557" t="s">
        <v>16</v>
      </c>
      <c r="C1557" t="s">
        <v>27</v>
      </c>
      <c r="D1557" t="s">
        <v>26</v>
      </c>
      <c r="E1557" t="s">
        <v>29</v>
      </c>
      <c r="F1557" t="s">
        <v>18</v>
      </c>
      <c r="G1557" t="s">
        <v>24</v>
      </c>
      <c r="H1557">
        <v>12</v>
      </c>
      <c r="I1557" t="s">
        <v>177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34</v>
      </c>
      <c r="S1557">
        <v>3</v>
      </c>
    </row>
    <row r="1558" spans="1:19" x14ac:dyDescent="0.3">
      <c r="A1558">
        <v>1557</v>
      </c>
      <c r="B1558" t="s">
        <v>31</v>
      </c>
      <c r="C1558" t="s">
        <v>34</v>
      </c>
      <c r="D1558" t="s">
        <v>40</v>
      </c>
      <c r="E1558" t="s">
        <v>36</v>
      </c>
      <c r="F1558" t="s">
        <v>30</v>
      </c>
      <c r="G1558" t="s">
        <v>17</v>
      </c>
      <c r="H1558">
        <v>14</v>
      </c>
      <c r="I1558" t="s">
        <v>176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34</v>
      </c>
      <c r="S1558">
        <v>3</v>
      </c>
    </row>
    <row r="1559" spans="1:19" x14ac:dyDescent="0.3">
      <c r="A1559">
        <v>1558</v>
      </c>
      <c r="B1559" t="s">
        <v>31</v>
      </c>
      <c r="C1559" t="s">
        <v>27</v>
      </c>
      <c r="D1559" t="s">
        <v>19</v>
      </c>
      <c r="E1559" t="s">
        <v>45</v>
      </c>
      <c r="F1559" t="s">
        <v>30</v>
      </c>
      <c r="G1559" t="s">
        <v>24</v>
      </c>
      <c r="H1559">
        <v>13</v>
      </c>
      <c r="I1559" t="s">
        <v>176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34</v>
      </c>
      <c r="S1559">
        <v>2</v>
      </c>
    </row>
    <row r="1560" spans="1:19" x14ac:dyDescent="0.3">
      <c r="A1560">
        <v>1559</v>
      </c>
      <c r="B1560" t="s">
        <v>42</v>
      </c>
      <c r="C1560" t="s">
        <v>34</v>
      </c>
      <c r="D1560" t="s">
        <v>44</v>
      </c>
      <c r="E1560" t="s">
        <v>45</v>
      </c>
      <c r="F1560" t="s">
        <v>30</v>
      </c>
      <c r="G1560" t="s">
        <v>17</v>
      </c>
      <c r="H1560">
        <v>2</v>
      </c>
      <c r="I1560" t="s">
        <v>178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28</v>
      </c>
      <c r="S1560">
        <v>8</v>
      </c>
    </row>
    <row r="1561" spans="1:19" x14ac:dyDescent="0.3">
      <c r="A1561">
        <v>1560</v>
      </c>
      <c r="B1561" t="s">
        <v>16</v>
      </c>
      <c r="C1561" t="s">
        <v>39</v>
      </c>
      <c r="D1561" t="s">
        <v>32</v>
      </c>
      <c r="E1561" t="s">
        <v>45</v>
      </c>
      <c r="F1561" t="s">
        <v>30</v>
      </c>
      <c r="G1561" t="s">
        <v>35</v>
      </c>
      <c r="H1561">
        <v>1</v>
      </c>
      <c r="I1561" t="s">
        <v>178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28</v>
      </c>
      <c r="S1561">
        <v>8</v>
      </c>
    </row>
    <row r="1562" spans="1:19" x14ac:dyDescent="0.3">
      <c r="A1562">
        <v>1561</v>
      </c>
      <c r="B1562" t="s">
        <v>33</v>
      </c>
      <c r="C1562" t="s">
        <v>34</v>
      </c>
      <c r="D1562" t="s">
        <v>32</v>
      </c>
      <c r="E1562" t="s">
        <v>15</v>
      </c>
      <c r="F1562" t="s">
        <v>18</v>
      </c>
      <c r="G1562" t="s">
        <v>24</v>
      </c>
      <c r="H1562">
        <v>6</v>
      </c>
      <c r="I1562" t="s">
        <v>178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28</v>
      </c>
      <c r="S1562">
        <v>9</v>
      </c>
    </row>
    <row r="1563" spans="1:19" x14ac:dyDescent="0.3">
      <c r="A1563">
        <v>1562</v>
      </c>
      <c r="B1563" t="s">
        <v>16</v>
      </c>
      <c r="C1563" t="s">
        <v>34</v>
      </c>
      <c r="D1563" t="s">
        <v>26</v>
      </c>
      <c r="E1563" t="s">
        <v>22</v>
      </c>
      <c r="F1563" t="s">
        <v>25</v>
      </c>
      <c r="G1563" t="s">
        <v>35</v>
      </c>
      <c r="H1563">
        <v>4</v>
      </c>
      <c r="I1563" t="s">
        <v>177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28</v>
      </c>
      <c r="S1563">
        <v>9</v>
      </c>
    </row>
    <row r="1564" spans="1:19" x14ac:dyDescent="0.3">
      <c r="A1564">
        <v>1563</v>
      </c>
      <c r="B1564" t="s">
        <v>31</v>
      </c>
      <c r="C1564" t="s">
        <v>20</v>
      </c>
      <c r="D1564" t="s">
        <v>40</v>
      </c>
      <c r="E1564" t="s">
        <v>15</v>
      </c>
      <c r="F1564" t="s">
        <v>30</v>
      </c>
      <c r="G1564" t="s">
        <v>35</v>
      </c>
      <c r="H1564">
        <v>2</v>
      </c>
      <c r="I1564" t="s">
        <v>176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21</v>
      </c>
      <c r="S1564">
        <v>1</v>
      </c>
    </row>
    <row r="1565" spans="1:19" x14ac:dyDescent="0.3">
      <c r="A1565">
        <v>1564</v>
      </c>
      <c r="B1565" t="s">
        <v>31</v>
      </c>
      <c r="C1565" t="s">
        <v>27</v>
      </c>
      <c r="D1565" t="s">
        <v>32</v>
      </c>
      <c r="E1565" t="s">
        <v>43</v>
      </c>
      <c r="F1565" t="s">
        <v>25</v>
      </c>
      <c r="G1565" t="s">
        <v>35</v>
      </c>
      <c r="H1565">
        <v>9</v>
      </c>
      <c r="I1565" t="s">
        <v>178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34</v>
      </c>
      <c r="S1565">
        <v>4</v>
      </c>
    </row>
    <row r="1566" spans="1:19" x14ac:dyDescent="0.3">
      <c r="A1566">
        <v>1565</v>
      </c>
      <c r="B1566" t="s">
        <v>23</v>
      </c>
      <c r="C1566" t="s">
        <v>39</v>
      </c>
      <c r="D1566" t="s">
        <v>26</v>
      </c>
      <c r="E1566" t="s">
        <v>29</v>
      </c>
      <c r="F1566" t="s">
        <v>25</v>
      </c>
      <c r="G1566" t="s">
        <v>24</v>
      </c>
      <c r="H1566">
        <v>6</v>
      </c>
      <c r="I1566" t="s">
        <v>177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28</v>
      </c>
      <c r="S1566">
        <v>1</v>
      </c>
    </row>
    <row r="1567" spans="1:19" x14ac:dyDescent="0.3">
      <c r="A1567">
        <v>1566</v>
      </c>
      <c r="B1567" t="s">
        <v>31</v>
      </c>
      <c r="C1567" t="s">
        <v>20</v>
      </c>
      <c r="D1567" t="s">
        <v>40</v>
      </c>
      <c r="E1567" t="s">
        <v>45</v>
      </c>
      <c r="F1567" t="s">
        <v>25</v>
      </c>
      <c r="G1567" t="s">
        <v>17</v>
      </c>
      <c r="H1567">
        <v>11</v>
      </c>
      <c r="I1567" t="s">
        <v>176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28</v>
      </c>
      <c r="S1567">
        <v>7</v>
      </c>
    </row>
    <row r="1568" spans="1:19" x14ac:dyDescent="0.3">
      <c r="A1568">
        <v>1567</v>
      </c>
      <c r="B1568" t="s">
        <v>16</v>
      </c>
      <c r="C1568" t="s">
        <v>34</v>
      </c>
      <c r="D1568" t="s">
        <v>38</v>
      </c>
      <c r="E1568" t="s">
        <v>29</v>
      </c>
      <c r="F1568" t="s">
        <v>30</v>
      </c>
      <c r="G1568" t="s">
        <v>24</v>
      </c>
      <c r="H1568">
        <v>3</v>
      </c>
      <c r="I1568" t="s">
        <v>176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21</v>
      </c>
      <c r="S1568">
        <v>2</v>
      </c>
    </row>
    <row r="1569" spans="1:19" x14ac:dyDescent="0.3">
      <c r="A1569">
        <v>1568</v>
      </c>
      <c r="B1569" t="s">
        <v>31</v>
      </c>
      <c r="C1569" t="s">
        <v>27</v>
      </c>
      <c r="D1569" t="s">
        <v>40</v>
      </c>
      <c r="E1569" t="s">
        <v>22</v>
      </c>
      <c r="F1569" t="s">
        <v>25</v>
      </c>
      <c r="G1569" t="s">
        <v>17</v>
      </c>
      <c r="H1569">
        <v>2</v>
      </c>
      <c r="I1569" t="s">
        <v>177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21</v>
      </c>
      <c r="S1569">
        <v>6</v>
      </c>
    </row>
    <row r="1570" spans="1:19" x14ac:dyDescent="0.3">
      <c r="A1570">
        <v>1569</v>
      </c>
      <c r="B1570" t="s">
        <v>31</v>
      </c>
      <c r="C1570" t="s">
        <v>34</v>
      </c>
      <c r="D1570" t="s">
        <v>38</v>
      </c>
      <c r="E1570" t="s">
        <v>29</v>
      </c>
      <c r="F1570" t="s">
        <v>25</v>
      </c>
      <c r="G1570" t="s">
        <v>17</v>
      </c>
      <c r="H1570">
        <v>4</v>
      </c>
      <c r="I1570" t="s">
        <v>177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21</v>
      </c>
      <c r="S1570">
        <v>3</v>
      </c>
    </row>
    <row r="1571" spans="1:19" x14ac:dyDescent="0.3">
      <c r="A1571">
        <v>1570</v>
      </c>
      <c r="B1571" t="s">
        <v>16</v>
      </c>
      <c r="C1571" t="s">
        <v>39</v>
      </c>
      <c r="D1571" t="s">
        <v>38</v>
      </c>
      <c r="E1571" t="s">
        <v>43</v>
      </c>
      <c r="F1571" t="s">
        <v>25</v>
      </c>
      <c r="G1571" t="s">
        <v>24</v>
      </c>
      <c r="H1571">
        <v>13</v>
      </c>
      <c r="I1571" t="s">
        <v>178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34</v>
      </c>
      <c r="S1571">
        <v>6</v>
      </c>
    </row>
    <row r="1572" spans="1:19" x14ac:dyDescent="0.3">
      <c r="A1572">
        <v>1571</v>
      </c>
      <c r="B1572" t="s">
        <v>31</v>
      </c>
      <c r="C1572" t="s">
        <v>39</v>
      </c>
      <c r="D1572" t="s">
        <v>40</v>
      </c>
      <c r="E1572" t="s">
        <v>22</v>
      </c>
      <c r="F1572" t="s">
        <v>25</v>
      </c>
      <c r="G1572" t="s">
        <v>24</v>
      </c>
      <c r="H1572">
        <v>10</v>
      </c>
      <c r="I1572" t="s">
        <v>177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28</v>
      </c>
      <c r="S1572">
        <v>8</v>
      </c>
    </row>
    <row r="1573" spans="1:19" x14ac:dyDescent="0.3">
      <c r="A1573">
        <v>1572</v>
      </c>
      <c r="B1573" t="s">
        <v>31</v>
      </c>
      <c r="C1573" t="s">
        <v>39</v>
      </c>
      <c r="D1573" t="s">
        <v>44</v>
      </c>
      <c r="E1573" t="s">
        <v>22</v>
      </c>
      <c r="F1573" t="s">
        <v>25</v>
      </c>
      <c r="G1573" t="s">
        <v>35</v>
      </c>
      <c r="H1573">
        <v>0</v>
      </c>
      <c r="I1573" t="s">
        <v>176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28</v>
      </c>
      <c r="S1573">
        <v>9</v>
      </c>
    </row>
    <row r="1574" spans="1:19" x14ac:dyDescent="0.3">
      <c r="A1574">
        <v>1573</v>
      </c>
      <c r="B1574" t="s">
        <v>23</v>
      </c>
      <c r="C1574" t="s">
        <v>39</v>
      </c>
      <c r="D1574" t="s">
        <v>44</v>
      </c>
      <c r="E1574" t="s">
        <v>29</v>
      </c>
      <c r="F1574" t="s">
        <v>18</v>
      </c>
      <c r="G1574" t="s">
        <v>35</v>
      </c>
      <c r="H1574">
        <v>0</v>
      </c>
      <c r="I1574" t="s">
        <v>176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28</v>
      </c>
      <c r="S1574">
        <v>7</v>
      </c>
    </row>
    <row r="1575" spans="1:19" x14ac:dyDescent="0.3">
      <c r="A1575">
        <v>1574</v>
      </c>
      <c r="B1575" t="s">
        <v>16</v>
      </c>
      <c r="C1575" t="s">
        <v>39</v>
      </c>
      <c r="D1575" t="s">
        <v>38</v>
      </c>
      <c r="E1575" t="s">
        <v>29</v>
      </c>
      <c r="F1575" t="s">
        <v>18</v>
      </c>
      <c r="G1575" t="s">
        <v>17</v>
      </c>
      <c r="H1575">
        <v>5</v>
      </c>
      <c r="I1575" t="s">
        <v>178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21</v>
      </c>
      <c r="S1575">
        <v>5</v>
      </c>
    </row>
    <row r="1576" spans="1:19" x14ac:dyDescent="0.3">
      <c r="A1576">
        <v>1575</v>
      </c>
      <c r="B1576" t="s">
        <v>16</v>
      </c>
      <c r="C1576" t="s">
        <v>27</v>
      </c>
      <c r="D1576" t="s">
        <v>40</v>
      </c>
      <c r="E1576" t="s">
        <v>36</v>
      </c>
      <c r="F1576" t="s">
        <v>18</v>
      </c>
      <c r="G1576" t="s">
        <v>24</v>
      </c>
      <c r="H1576">
        <v>4</v>
      </c>
      <c r="I1576" t="s">
        <v>176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21</v>
      </c>
      <c r="S1576">
        <v>2</v>
      </c>
    </row>
    <row r="1577" spans="1:19" x14ac:dyDescent="0.3">
      <c r="A1577">
        <v>1576</v>
      </c>
      <c r="B1577" t="s">
        <v>16</v>
      </c>
      <c r="C1577" t="s">
        <v>34</v>
      </c>
      <c r="D1577" t="s">
        <v>38</v>
      </c>
      <c r="E1577" t="s">
        <v>36</v>
      </c>
      <c r="F1577" t="s">
        <v>18</v>
      </c>
      <c r="G1577" t="s">
        <v>24</v>
      </c>
      <c r="H1577">
        <v>6</v>
      </c>
      <c r="I1577" t="s">
        <v>177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21</v>
      </c>
      <c r="S1577">
        <v>5</v>
      </c>
    </row>
    <row r="1578" spans="1:19" x14ac:dyDescent="0.3">
      <c r="A1578">
        <v>1577</v>
      </c>
      <c r="B1578" t="s">
        <v>37</v>
      </c>
      <c r="C1578" t="s">
        <v>20</v>
      </c>
      <c r="D1578" t="s">
        <v>32</v>
      </c>
      <c r="E1578" t="s">
        <v>41</v>
      </c>
      <c r="F1578" t="s">
        <v>18</v>
      </c>
      <c r="G1578" t="s">
        <v>35</v>
      </c>
      <c r="H1578">
        <v>5</v>
      </c>
      <c r="I1578" t="s">
        <v>178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28</v>
      </c>
      <c r="S1578">
        <v>5</v>
      </c>
    </row>
    <row r="1579" spans="1:19" x14ac:dyDescent="0.3">
      <c r="A1579">
        <v>1578</v>
      </c>
      <c r="B1579" t="s">
        <v>37</v>
      </c>
      <c r="C1579" t="s">
        <v>20</v>
      </c>
      <c r="D1579" t="s">
        <v>26</v>
      </c>
      <c r="E1579" t="s">
        <v>43</v>
      </c>
      <c r="F1579" t="s">
        <v>25</v>
      </c>
      <c r="G1579" t="s">
        <v>24</v>
      </c>
      <c r="H1579">
        <v>6</v>
      </c>
      <c r="I1579" t="s">
        <v>177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28</v>
      </c>
      <c r="S1579">
        <v>1</v>
      </c>
    </row>
    <row r="1580" spans="1:19" x14ac:dyDescent="0.3">
      <c r="A1580">
        <v>1579</v>
      </c>
      <c r="B1580" t="s">
        <v>31</v>
      </c>
      <c r="C1580" t="s">
        <v>39</v>
      </c>
      <c r="D1580" t="s">
        <v>38</v>
      </c>
      <c r="E1580" t="s">
        <v>29</v>
      </c>
      <c r="F1580" t="s">
        <v>25</v>
      </c>
      <c r="G1580" t="s">
        <v>24</v>
      </c>
      <c r="H1580">
        <v>6</v>
      </c>
      <c r="I1580" t="s">
        <v>176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28</v>
      </c>
      <c r="S1580">
        <v>7</v>
      </c>
    </row>
    <row r="1581" spans="1:19" x14ac:dyDescent="0.3">
      <c r="A1581">
        <v>1580</v>
      </c>
      <c r="B1581" t="s">
        <v>23</v>
      </c>
      <c r="C1581" t="s">
        <v>34</v>
      </c>
      <c r="D1581" t="s">
        <v>19</v>
      </c>
      <c r="E1581" t="s">
        <v>45</v>
      </c>
      <c r="F1581" t="s">
        <v>18</v>
      </c>
      <c r="G1581" t="s">
        <v>35</v>
      </c>
      <c r="H1581">
        <v>1</v>
      </c>
      <c r="I1581" t="s">
        <v>178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21</v>
      </c>
      <c r="S1581">
        <v>5</v>
      </c>
    </row>
    <row r="1582" spans="1:19" x14ac:dyDescent="0.3">
      <c r="A1582">
        <v>1581</v>
      </c>
      <c r="B1582" t="s">
        <v>33</v>
      </c>
      <c r="C1582" t="s">
        <v>34</v>
      </c>
      <c r="D1582" t="s">
        <v>44</v>
      </c>
      <c r="E1582" t="s">
        <v>45</v>
      </c>
      <c r="F1582" t="s">
        <v>18</v>
      </c>
      <c r="G1582" t="s">
        <v>24</v>
      </c>
      <c r="H1582">
        <v>0</v>
      </c>
      <c r="I1582" t="s">
        <v>178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21</v>
      </c>
      <c r="S1582">
        <v>2</v>
      </c>
    </row>
    <row r="1583" spans="1:19" x14ac:dyDescent="0.3">
      <c r="A1583">
        <v>1582</v>
      </c>
      <c r="B1583" t="s">
        <v>42</v>
      </c>
      <c r="C1583" t="s">
        <v>20</v>
      </c>
      <c r="D1583" t="s">
        <v>19</v>
      </c>
      <c r="E1583" t="s">
        <v>45</v>
      </c>
      <c r="F1583" t="s">
        <v>25</v>
      </c>
      <c r="G1583" t="s">
        <v>17</v>
      </c>
      <c r="H1583">
        <v>8</v>
      </c>
      <c r="I1583" t="s">
        <v>178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34</v>
      </c>
      <c r="S1583">
        <v>6</v>
      </c>
    </row>
    <row r="1584" spans="1:19" x14ac:dyDescent="0.3">
      <c r="A1584">
        <v>1583</v>
      </c>
      <c r="B1584" t="s">
        <v>31</v>
      </c>
      <c r="C1584" t="s">
        <v>20</v>
      </c>
      <c r="D1584" t="s">
        <v>26</v>
      </c>
      <c r="E1584" t="s">
        <v>22</v>
      </c>
      <c r="F1584" t="s">
        <v>25</v>
      </c>
      <c r="G1584" t="s">
        <v>35</v>
      </c>
      <c r="H1584">
        <v>9</v>
      </c>
      <c r="I1584" t="s">
        <v>178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28</v>
      </c>
      <c r="S1584">
        <v>4</v>
      </c>
    </row>
    <row r="1585" spans="1:19" x14ac:dyDescent="0.3">
      <c r="A1585">
        <v>1584</v>
      </c>
      <c r="B1585" t="s">
        <v>23</v>
      </c>
      <c r="C1585" t="s">
        <v>34</v>
      </c>
      <c r="D1585" t="s">
        <v>38</v>
      </c>
      <c r="E1585" t="s">
        <v>22</v>
      </c>
      <c r="F1585" t="s">
        <v>18</v>
      </c>
      <c r="G1585" t="s">
        <v>17</v>
      </c>
      <c r="H1585">
        <v>9</v>
      </c>
      <c r="I1585" t="s">
        <v>177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34</v>
      </c>
      <c r="S1585">
        <v>2</v>
      </c>
    </row>
    <row r="1586" spans="1:19" x14ac:dyDescent="0.3">
      <c r="A1586">
        <v>1585</v>
      </c>
      <c r="B1586" t="s">
        <v>37</v>
      </c>
      <c r="C1586" t="s">
        <v>27</v>
      </c>
      <c r="D1586" t="s">
        <v>38</v>
      </c>
      <c r="E1586" t="s">
        <v>43</v>
      </c>
      <c r="F1586" t="s">
        <v>30</v>
      </c>
      <c r="G1586" t="s">
        <v>17</v>
      </c>
      <c r="H1586">
        <v>8</v>
      </c>
      <c r="I1586" t="s">
        <v>176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28</v>
      </c>
      <c r="S1586">
        <v>4</v>
      </c>
    </row>
    <row r="1587" spans="1:19" x14ac:dyDescent="0.3">
      <c r="A1587">
        <v>1586</v>
      </c>
      <c r="B1587" t="s">
        <v>37</v>
      </c>
      <c r="C1587" t="s">
        <v>20</v>
      </c>
      <c r="D1587" t="s">
        <v>19</v>
      </c>
      <c r="E1587" t="s">
        <v>41</v>
      </c>
      <c r="F1587" t="s">
        <v>18</v>
      </c>
      <c r="G1587" t="s">
        <v>35</v>
      </c>
      <c r="H1587">
        <v>14</v>
      </c>
      <c r="I1587" t="s">
        <v>177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28</v>
      </c>
      <c r="S1587">
        <v>8</v>
      </c>
    </row>
    <row r="1588" spans="1:19" x14ac:dyDescent="0.3">
      <c r="A1588">
        <v>1587</v>
      </c>
      <c r="B1588" t="s">
        <v>16</v>
      </c>
      <c r="C1588" t="s">
        <v>34</v>
      </c>
      <c r="D1588" t="s">
        <v>44</v>
      </c>
      <c r="E1588" t="s">
        <v>29</v>
      </c>
      <c r="F1588" t="s">
        <v>30</v>
      </c>
      <c r="G1588" t="s">
        <v>24</v>
      </c>
      <c r="H1588">
        <v>9</v>
      </c>
      <c r="I1588" t="s">
        <v>176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28</v>
      </c>
      <c r="S1588">
        <v>6</v>
      </c>
    </row>
    <row r="1589" spans="1:19" x14ac:dyDescent="0.3">
      <c r="A1589">
        <v>1588</v>
      </c>
      <c r="B1589" t="s">
        <v>37</v>
      </c>
      <c r="C1589" t="s">
        <v>34</v>
      </c>
      <c r="D1589" t="s">
        <v>38</v>
      </c>
      <c r="E1589" t="s">
        <v>45</v>
      </c>
      <c r="F1589" t="s">
        <v>30</v>
      </c>
      <c r="G1589" t="s">
        <v>17</v>
      </c>
      <c r="H1589">
        <v>14</v>
      </c>
      <c r="I1589" t="s">
        <v>177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28</v>
      </c>
      <c r="S1589">
        <v>8</v>
      </c>
    </row>
    <row r="1590" spans="1:19" x14ac:dyDescent="0.3">
      <c r="A1590">
        <v>1589</v>
      </c>
      <c r="B1590" t="s">
        <v>16</v>
      </c>
      <c r="C1590" t="s">
        <v>20</v>
      </c>
      <c r="D1590" t="s">
        <v>19</v>
      </c>
      <c r="E1590" t="s">
        <v>15</v>
      </c>
      <c r="F1590" t="s">
        <v>25</v>
      </c>
      <c r="G1590" t="s">
        <v>24</v>
      </c>
      <c r="H1590">
        <v>10</v>
      </c>
      <c r="I1590" t="s">
        <v>178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28</v>
      </c>
      <c r="S1590">
        <v>3</v>
      </c>
    </row>
    <row r="1591" spans="1:19" x14ac:dyDescent="0.3">
      <c r="A1591">
        <v>1590</v>
      </c>
      <c r="B1591" t="s">
        <v>42</v>
      </c>
      <c r="C1591" t="s">
        <v>34</v>
      </c>
      <c r="D1591" t="s">
        <v>40</v>
      </c>
      <c r="E1591" t="s">
        <v>45</v>
      </c>
      <c r="F1591" t="s">
        <v>30</v>
      </c>
      <c r="G1591" t="s">
        <v>17</v>
      </c>
      <c r="H1591">
        <v>0</v>
      </c>
      <c r="I1591" t="s">
        <v>178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21</v>
      </c>
      <c r="S1591">
        <v>6</v>
      </c>
    </row>
    <row r="1592" spans="1:19" x14ac:dyDescent="0.3">
      <c r="A1592">
        <v>1591</v>
      </c>
      <c r="B1592" t="s">
        <v>37</v>
      </c>
      <c r="C1592" t="s">
        <v>27</v>
      </c>
      <c r="D1592" t="s">
        <v>44</v>
      </c>
      <c r="E1592" t="s">
        <v>29</v>
      </c>
      <c r="F1592" t="s">
        <v>25</v>
      </c>
      <c r="G1592" t="s">
        <v>24</v>
      </c>
      <c r="H1592">
        <v>1</v>
      </c>
      <c r="I1592" t="s">
        <v>178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28</v>
      </c>
      <c r="S1592">
        <v>7</v>
      </c>
    </row>
    <row r="1593" spans="1:19" x14ac:dyDescent="0.3">
      <c r="A1593">
        <v>1592</v>
      </c>
      <c r="B1593" t="s">
        <v>33</v>
      </c>
      <c r="C1593" t="s">
        <v>27</v>
      </c>
      <c r="D1593" t="s">
        <v>38</v>
      </c>
      <c r="E1593" t="s">
        <v>41</v>
      </c>
      <c r="F1593" t="s">
        <v>25</v>
      </c>
      <c r="G1593" t="s">
        <v>35</v>
      </c>
      <c r="H1593">
        <v>4</v>
      </c>
      <c r="I1593" t="s">
        <v>178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28</v>
      </c>
      <c r="S1593">
        <v>2</v>
      </c>
    </row>
    <row r="1594" spans="1:19" x14ac:dyDescent="0.3">
      <c r="A1594">
        <v>1593</v>
      </c>
      <c r="B1594" t="s">
        <v>16</v>
      </c>
      <c r="C1594" t="s">
        <v>20</v>
      </c>
      <c r="D1594" t="s">
        <v>40</v>
      </c>
      <c r="E1594" t="s">
        <v>15</v>
      </c>
      <c r="F1594" t="s">
        <v>18</v>
      </c>
      <c r="G1594" t="s">
        <v>17</v>
      </c>
      <c r="H1594">
        <v>1</v>
      </c>
      <c r="I1594" t="s">
        <v>178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21</v>
      </c>
      <c r="S1594">
        <v>1</v>
      </c>
    </row>
    <row r="1595" spans="1:19" x14ac:dyDescent="0.3">
      <c r="A1595">
        <v>1594</v>
      </c>
      <c r="B1595" t="s">
        <v>37</v>
      </c>
      <c r="C1595" t="s">
        <v>39</v>
      </c>
      <c r="D1595" t="s">
        <v>40</v>
      </c>
      <c r="E1595" t="s">
        <v>43</v>
      </c>
      <c r="F1595" t="s">
        <v>30</v>
      </c>
      <c r="G1595" t="s">
        <v>24</v>
      </c>
      <c r="H1595">
        <v>0</v>
      </c>
      <c r="I1595" t="s">
        <v>176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21</v>
      </c>
      <c r="S1595">
        <v>4</v>
      </c>
    </row>
    <row r="1596" spans="1:19" x14ac:dyDescent="0.3">
      <c r="A1596">
        <v>1595</v>
      </c>
      <c r="B1596" t="s">
        <v>37</v>
      </c>
      <c r="C1596" t="s">
        <v>20</v>
      </c>
      <c r="D1596" t="s">
        <v>40</v>
      </c>
      <c r="E1596" t="s">
        <v>29</v>
      </c>
      <c r="F1596" t="s">
        <v>25</v>
      </c>
      <c r="G1596" t="s">
        <v>24</v>
      </c>
      <c r="H1596">
        <v>10</v>
      </c>
      <c r="I1596" t="s">
        <v>178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28</v>
      </c>
      <c r="S1596">
        <v>8</v>
      </c>
    </row>
    <row r="1597" spans="1:19" x14ac:dyDescent="0.3">
      <c r="A1597">
        <v>1596</v>
      </c>
      <c r="B1597" t="s">
        <v>33</v>
      </c>
      <c r="C1597" t="s">
        <v>39</v>
      </c>
      <c r="D1597" t="s">
        <v>32</v>
      </c>
      <c r="E1597" t="s">
        <v>22</v>
      </c>
      <c r="F1597" t="s">
        <v>30</v>
      </c>
      <c r="G1597" t="s">
        <v>17</v>
      </c>
      <c r="H1597">
        <v>2</v>
      </c>
      <c r="I1597" t="s">
        <v>176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28</v>
      </c>
      <c r="S1597">
        <v>7</v>
      </c>
    </row>
    <row r="1598" spans="1:19" x14ac:dyDescent="0.3">
      <c r="A1598">
        <v>1597</v>
      </c>
      <c r="B1598" t="s">
        <v>16</v>
      </c>
      <c r="C1598" t="s">
        <v>34</v>
      </c>
      <c r="D1598" t="s">
        <v>26</v>
      </c>
      <c r="E1598" t="s">
        <v>22</v>
      </c>
      <c r="F1598" t="s">
        <v>18</v>
      </c>
      <c r="G1598" t="s">
        <v>24</v>
      </c>
      <c r="H1598">
        <v>6</v>
      </c>
      <c r="I1598" t="s">
        <v>177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28</v>
      </c>
      <c r="S1598">
        <v>7</v>
      </c>
    </row>
    <row r="1599" spans="1:19" x14ac:dyDescent="0.3">
      <c r="A1599">
        <v>1598</v>
      </c>
      <c r="B1599" t="s">
        <v>23</v>
      </c>
      <c r="C1599" t="s">
        <v>20</v>
      </c>
      <c r="D1599" t="s">
        <v>44</v>
      </c>
      <c r="E1599" t="s">
        <v>43</v>
      </c>
      <c r="F1599" t="s">
        <v>30</v>
      </c>
      <c r="G1599" t="s">
        <v>24</v>
      </c>
      <c r="H1599">
        <v>10</v>
      </c>
      <c r="I1599" t="s">
        <v>177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28</v>
      </c>
      <c r="S1599">
        <v>6</v>
      </c>
    </row>
    <row r="1600" spans="1:19" x14ac:dyDescent="0.3">
      <c r="A1600">
        <v>1599</v>
      </c>
      <c r="B1600" t="s">
        <v>37</v>
      </c>
      <c r="C1600" t="s">
        <v>34</v>
      </c>
      <c r="D1600" t="s">
        <v>32</v>
      </c>
      <c r="E1600" t="s">
        <v>15</v>
      </c>
      <c r="F1600" t="s">
        <v>25</v>
      </c>
      <c r="G1600" t="s">
        <v>35</v>
      </c>
      <c r="H1600">
        <v>9</v>
      </c>
      <c r="I1600" t="s">
        <v>176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34</v>
      </c>
      <c r="S1600">
        <v>5</v>
      </c>
    </row>
    <row r="1601" spans="1:19" x14ac:dyDescent="0.3">
      <c r="A1601">
        <v>1600</v>
      </c>
      <c r="B1601" t="s">
        <v>42</v>
      </c>
      <c r="C1601" t="s">
        <v>39</v>
      </c>
      <c r="D1601" t="s">
        <v>40</v>
      </c>
      <c r="E1601" t="s">
        <v>43</v>
      </c>
      <c r="F1601" t="s">
        <v>30</v>
      </c>
      <c r="G1601" t="s">
        <v>24</v>
      </c>
      <c r="H1601">
        <v>5</v>
      </c>
      <c r="I1601" t="s">
        <v>177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21</v>
      </c>
      <c r="S1601">
        <v>4</v>
      </c>
    </row>
    <row r="1602" spans="1:19" x14ac:dyDescent="0.3">
      <c r="A1602">
        <v>1601</v>
      </c>
      <c r="B1602" t="s">
        <v>42</v>
      </c>
      <c r="C1602" t="s">
        <v>39</v>
      </c>
      <c r="D1602" t="s">
        <v>38</v>
      </c>
      <c r="E1602" t="s">
        <v>15</v>
      </c>
      <c r="F1602" t="s">
        <v>30</v>
      </c>
      <c r="G1602" t="s">
        <v>35</v>
      </c>
      <c r="H1602">
        <v>10</v>
      </c>
      <c r="I1602" t="s">
        <v>177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28</v>
      </c>
      <c r="S1602">
        <v>8</v>
      </c>
    </row>
    <row r="1603" spans="1:19" x14ac:dyDescent="0.3">
      <c r="A1603">
        <v>1602</v>
      </c>
      <c r="B1603" t="s">
        <v>33</v>
      </c>
      <c r="C1603" t="s">
        <v>20</v>
      </c>
      <c r="D1603" t="s">
        <v>32</v>
      </c>
      <c r="E1603" t="s">
        <v>41</v>
      </c>
      <c r="F1603" t="s">
        <v>30</v>
      </c>
      <c r="G1603" t="s">
        <v>17</v>
      </c>
      <c r="H1603">
        <v>5</v>
      </c>
      <c r="I1603" t="s">
        <v>178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28</v>
      </c>
      <c r="S1603">
        <v>9</v>
      </c>
    </row>
    <row r="1604" spans="1:19" x14ac:dyDescent="0.3">
      <c r="A1604">
        <v>1603</v>
      </c>
      <c r="B1604" t="s">
        <v>23</v>
      </c>
      <c r="C1604" t="s">
        <v>39</v>
      </c>
      <c r="D1604" t="s">
        <v>40</v>
      </c>
      <c r="E1604" t="s">
        <v>41</v>
      </c>
      <c r="F1604" t="s">
        <v>18</v>
      </c>
      <c r="G1604" t="s">
        <v>35</v>
      </c>
      <c r="H1604">
        <v>5</v>
      </c>
      <c r="I1604" t="s">
        <v>178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28</v>
      </c>
      <c r="S1604">
        <v>9</v>
      </c>
    </row>
    <row r="1605" spans="1:19" x14ac:dyDescent="0.3">
      <c r="A1605">
        <v>1604</v>
      </c>
      <c r="B1605" t="s">
        <v>33</v>
      </c>
      <c r="C1605" t="s">
        <v>39</v>
      </c>
      <c r="D1605" t="s">
        <v>44</v>
      </c>
      <c r="E1605" t="s">
        <v>15</v>
      </c>
      <c r="F1605" t="s">
        <v>30</v>
      </c>
      <c r="G1605" t="s">
        <v>17</v>
      </c>
      <c r="H1605">
        <v>11</v>
      </c>
      <c r="I1605" t="s">
        <v>178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28</v>
      </c>
      <c r="S1605">
        <v>9</v>
      </c>
    </row>
    <row r="1606" spans="1:19" x14ac:dyDescent="0.3">
      <c r="A1606">
        <v>1605</v>
      </c>
      <c r="B1606" t="s">
        <v>16</v>
      </c>
      <c r="C1606" t="s">
        <v>27</v>
      </c>
      <c r="D1606" t="s">
        <v>19</v>
      </c>
      <c r="E1606" t="s">
        <v>29</v>
      </c>
      <c r="F1606" t="s">
        <v>18</v>
      </c>
      <c r="G1606" t="s">
        <v>24</v>
      </c>
      <c r="H1606">
        <v>13</v>
      </c>
      <c r="I1606" t="s">
        <v>177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34</v>
      </c>
      <c r="S1606">
        <v>4</v>
      </c>
    </row>
    <row r="1607" spans="1:19" x14ac:dyDescent="0.3">
      <c r="A1607">
        <v>1606</v>
      </c>
      <c r="B1607" t="s">
        <v>33</v>
      </c>
      <c r="C1607" t="s">
        <v>34</v>
      </c>
      <c r="D1607" t="s">
        <v>26</v>
      </c>
      <c r="E1607" t="s">
        <v>43</v>
      </c>
      <c r="F1607" t="s">
        <v>25</v>
      </c>
      <c r="G1607" t="s">
        <v>17</v>
      </c>
      <c r="H1607">
        <v>8</v>
      </c>
      <c r="I1607" t="s">
        <v>178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28</v>
      </c>
      <c r="S1607">
        <v>9</v>
      </c>
    </row>
    <row r="1608" spans="1:19" x14ac:dyDescent="0.3">
      <c r="A1608">
        <v>1607</v>
      </c>
      <c r="B1608" t="s">
        <v>16</v>
      </c>
      <c r="C1608" t="s">
        <v>27</v>
      </c>
      <c r="D1608" t="s">
        <v>26</v>
      </c>
      <c r="E1608" t="s">
        <v>15</v>
      </c>
      <c r="F1608" t="s">
        <v>18</v>
      </c>
      <c r="G1608" t="s">
        <v>35</v>
      </c>
      <c r="H1608">
        <v>12</v>
      </c>
      <c r="I1608" t="s">
        <v>178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34</v>
      </c>
      <c r="S1608">
        <v>5</v>
      </c>
    </row>
    <row r="1609" spans="1:19" x14ac:dyDescent="0.3">
      <c r="A1609">
        <v>1608</v>
      </c>
      <c r="B1609" t="s">
        <v>23</v>
      </c>
      <c r="C1609" t="s">
        <v>20</v>
      </c>
      <c r="D1609" t="s">
        <v>26</v>
      </c>
      <c r="E1609" t="s">
        <v>36</v>
      </c>
      <c r="F1609" t="s">
        <v>18</v>
      </c>
      <c r="G1609" t="s">
        <v>17</v>
      </c>
      <c r="H1609">
        <v>10</v>
      </c>
      <c r="I1609" t="s">
        <v>178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28</v>
      </c>
      <c r="S1609">
        <v>8</v>
      </c>
    </row>
    <row r="1610" spans="1:19" x14ac:dyDescent="0.3">
      <c r="A1610">
        <v>1609</v>
      </c>
      <c r="B1610" t="s">
        <v>23</v>
      </c>
      <c r="C1610" t="s">
        <v>34</v>
      </c>
      <c r="D1610" t="s">
        <v>32</v>
      </c>
      <c r="E1610" t="s">
        <v>43</v>
      </c>
      <c r="F1610" t="s">
        <v>30</v>
      </c>
      <c r="G1610" t="s">
        <v>24</v>
      </c>
      <c r="H1610">
        <v>0</v>
      </c>
      <c r="I1610" t="s">
        <v>178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28</v>
      </c>
      <c r="S1610">
        <v>7</v>
      </c>
    </row>
    <row r="1611" spans="1:19" x14ac:dyDescent="0.3">
      <c r="A1611">
        <v>1610</v>
      </c>
      <c r="B1611" t="s">
        <v>33</v>
      </c>
      <c r="C1611" t="s">
        <v>27</v>
      </c>
      <c r="D1611" t="s">
        <v>19</v>
      </c>
      <c r="E1611" t="s">
        <v>29</v>
      </c>
      <c r="F1611" t="s">
        <v>30</v>
      </c>
      <c r="G1611" t="s">
        <v>24</v>
      </c>
      <c r="H1611">
        <v>12</v>
      </c>
      <c r="I1611" t="s">
        <v>177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34</v>
      </c>
      <c r="S1611">
        <v>1</v>
      </c>
    </row>
    <row r="1612" spans="1:19" x14ac:dyDescent="0.3">
      <c r="A1612">
        <v>1611</v>
      </c>
      <c r="B1612" t="s">
        <v>16</v>
      </c>
      <c r="C1612" t="s">
        <v>27</v>
      </c>
      <c r="D1612" t="s">
        <v>19</v>
      </c>
      <c r="E1612" t="s">
        <v>36</v>
      </c>
      <c r="F1612" t="s">
        <v>25</v>
      </c>
      <c r="G1612" t="s">
        <v>24</v>
      </c>
      <c r="H1612">
        <v>7</v>
      </c>
      <c r="I1612" t="s">
        <v>177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28</v>
      </c>
      <c r="S1612">
        <v>9</v>
      </c>
    </row>
    <row r="1613" spans="1:19" x14ac:dyDescent="0.3">
      <c r="A1613">
        <v>1612</v>
      </c>
      <c r="B1613" t="s">
        <v>37</v>
      </c>
      <c r="C1613" t="s">
        <v>20</v>
      </c>
      <c r="D1613" t="s">
        <v>38</v>
      </c>
      <c r="E1613" t="s">
        <v>22</v>
      </c>
      <c r="F1613" t="s">
        <v>30</v>
      </c>
      <c r="G1613" t="s">
        <v>35</v>
      </c>
      <c r="H1613">
        <v>5</v>
      </c>
      <c r="I1613" t="s">
        <v>176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28</v>
      </c>
      <c r="S1613">
        <v>8</v>
      </c>
    </row>
    <row r="1614" spans="1:19" x14ac:dyDescent="0.3">
      <c r="A1614">
        <v>1613</v>
      </c>
      <c r="B1614" t="s">
        <v>23</v>
      </c>
      <c r="C1614" t="s">
        <v>27</v>
      </c>
      <c r="D1614" t="s">
        <v>40</v>
      </c>
      <c r="E1614" t="s">
        <v>36</v>
      </c>
      <c r="F1614" t="s">
        <v>18</v>
      </c>
      <c r="G1614" t="s">
        <v>24</v>
      </c>
      <c r="H1614">
        <v>6</v>
      </c>
      <c r="I1614" t="s">
        <v>178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21</v>
      </c>
      <c r="S1614">
        <v>6</v>
      </c>
    </row>
    <row r="1615" spans="1:19" x14ac:dyDescent="0.3">
      <c r="A1615">
        <v>1614</v>
      </c>
      <c r="B1615" t="s">
        <v>23</v>
      </c>
      <c r="C1615" t="s">
        <v>20</v>
      </c>
      <c r="D1615" t="s">
        <v>26</v>
      </c>
      <c r="E1615" t="s">
        <v>43</v>
      </c>
      <c r="F1615" t="s">
        <v>18</v>
      </c>
      <c r="G1615" t="s">
        <v>35</v>
      </c>
      <c r="H1615">
        <v>5</v>
      </c>
      <c r="I1615" t="s">
        <v>176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28</v>
      </c>
      <c r="S1615">
        <v>6</v>
      </c>
    </row>
    <row r="1616" spans="1:19" x14ac:dyDescent="0.3">
      <c r="A1616">
        <v>1615</v>
      </c>
      <c r="B1616" t="s">
        <v>31</v>
      </c>
      <c r="C1616" t="s">
        <v>27</v>
      </c>
      <c r="D1616" t="s">
        <v>44</v>
      </c>
      <c r="E1616" t="s">
        <v>15</v>
      </c>
      <c r="F1616" t="s">
        <v>30</v>
      </c>
      <c r="G1616" t="s">
        <v>24</v>
      </c>
      <c r="H1616">
        <v>0</v>
      </c>
      <c r="I1616" t="s">
        <v>178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21</v>
      </c>
      <c r="S1616">
        <v>2</v>
      </c>
    </row>
    <row r="1617" spans="1:19" x14ac:dyDescent="0.3">
      <c r="A1617">
        <v>1616</v>
      </c>
      <c r="B1617" t="s">
        <v>31</v>
      </c>
      <c r="C1617" t="s">
        <v>39</v>
      </c>
      <c r="D1617" t="s">
        <v>26</v>
      </c>
      <c r="E1617" t="s">
        <v>43</v>
      </c>
      <c r="F1617" t="s">
        <v>25</v>
      </c>
      <c r="G1617" t="s">
        <v>17</v>
      </c>
      <c r="H1617">
        <v>10</v>
      </c>
      <c r="I1617" t="s">
        <v>177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28</v>
      </c>
      <c r="S1617">
        <v>9</v>
      </c>
    </row>
    <row r="1618" spans="1:19" x14ac:dyDescent="0.3">
      <c r="A1618">
        <v>1617</v>
      </c>
      <c r="B1618" t="s">
        <v>42</v>
      </c>
      <c r="C1618" t="s">
        <v>34</v>
      </c>
      <c r="D1618" t="s">
        <v>19</v>
      </c>
      <c r="E1618" t="s">
        <v>36</v>
      </c>
      <c r="F1618" t="s">
        <v>30</v>
      </c>
      <c r="G1618" t="s">
        <v>17</v>
      </c>
      <c r="H1618">
        <v>6</v>
      </c>
      <c r="I1618" t="s">
        <v>176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21</v>
      </c>
      <c r="S1618">
        <v>2</v>
      </c>
    </row>
    <row r="1619" spans="1:19" x14ac:dyDescent="0.3">
      <c r="A1619">
        <v>1618</v>
      </c>
      <c r="B1619" t="s">
        <v>42</v>
      </c>
      <c r="C1619" t="s">
        <v>27</v>
      </c>
      <c r="D1619" t="s">
        <v>40</v>
      </c>
      <c r="E1619" t="s">
        <v>15</v>
      </c>
      <c r="F1619" t="s">
        <v>18</v>
      </c>
      <c r="G1619" t="s">
        <v>24</v>
      </c>
      <c r="H1619">
        <v>8</v>
      </c>
      <c r="I1619" t="s">
        <v>178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34</v>
      </c>
      <c r="S1619">
        <v>1</v>
      </c>
    </row>
    <row r="1620" spans="1:19" x14ac:dyDescent="0.3">
      <c r="A1620">
        <v>1619</v>
      </c>
      <c r="B1620" t="s">
        <v>23</v>
      </c>
      <c r="C1620" t="s">
        <v>39</v>
      </c>
      <c r="D1620" t="s">
        <v>26</v>
      </c>
      <c r="E1620" t="s">
        <v>36</v>
      </c>
      <c r="F1620" t="s">
        <v>30</v>
      </c>
      <c r="G1620" t="s">
        <v>35</v>
      </c>
      <c r="H1620">
        <v>11</v>
      </c>
      <c r="I1620" t="s">
        <v>176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34</v>
      </c>
      <c r="S1620">
        <v>3</v>
      </c>
    </row>
    <row r="1621" spans="1:19" x14ac:dyDescent="0.3">
      <c r="A1621">
        <v>1620</v>
      </c>
      <c r="B1621" t="s">
        <v>42</v>
      </c>
      <c r="C1621" t="s">
        <v>27</v>
      </c>
      <c r="D1621" t="s">
        <v>38</v>
      </c>
      <c r="E1621" t="s">
        <v>36</v>
      </c>
      <c r="F1621" t="s">
        <v>30</v>
      </c>
      <c r="G1621" t="s">
        <v>17</v>
      </c>
      <c r="H1621">
        <v>6</v>
      </c>
      <c r="I1621" t="s">
        <v>177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28</v>
      </c>
      <c r="S1621">
        <v>6</v>
      </c>
    </row>
    <row r="1622" spans="1:19" x14ac:dyDescent="0.3">
      <c r="A1622">
        <v>1621</v>
      </c>
      <c r="B1622" t="s">
        <v>37</v>
      </c>
      <c r="C1622" t="s">
        <v>20</v>
      </c>
      <c r="D1622" t="s">
        <v>26</v>
      </c>
      <c r="E1622" t="s">
        <v>29</v>
      </c>
      <c r="F1622" t="s">
        <v>30</v>
      </c>
      <c r="G1622" t="s">
        <v>35</v>
      </c>
      <c r="H1622">
        <v>9</v>
      </c>
      <c r="I1622" t="s">
        <v>176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28</v>
      </c>
      <c r="S1622">
        <v>7</v>
      </c>
    </row>
    <row r="1623" spans="1:19" x14ac:dyDescent="0.3">
      <c r="A1623">
        <v>1622</v>
      </c>
      <c r="B1623" t="s">
        <v>42</v>
      </c>
      <c r="C1623" t="s">
        <v>34</v>
      </c>
      <c r="D1623" t="s">
        <v>38</v>
      </c>
      <c r="E1623" t="s">
        <v>36</v>
      </c>
      <c r="F1623" t="s">
        <v>18</v>
      </c>
      <c r="G1623" t="s">
        <v>35</v>
      </c>
      <c r="H1623">
        <v>11</v>
      </c>
      <c r="I1623" t="s">
        <v>176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28</v>
      </c>
      <c r="S1623">
        <v>1</v>
      </c>
    </row>
    <row r="1624" spans="1:19" x14ac:dyDescent="0.3">
      <c r="A1624">
        <v>1623</v>
      </c>
      <c r="B1624" t="s">
        <v>42</v>
      </c>
      <c r="C1624" t="s">
        <v>39</v>
      </c>
      <c r="D1624" t="s">
        <v>26</v>
      </c>
      <c r="E1624" t="s">
        <v>15</v>
      </c>
      <c r="F1624" t="s">
        <v>25</v>
      </c>
      <c r="G1624" t="s">
        <v>24</v>
      </c>
      <c r="H1624">
        <v>4</v>
      </c>
      <c r="I1624" t="s">
        <v>177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21</v>
      </c>
      <c r="S1624">
        <v>1</v>
      </c>
    </row>
    <row r="1625" spans="1:19" x14ac:dyDescent="0.3">
      <c r="A1625">
        <v>1624</v>
      </c>
      <c r="B1625" t="s">
        <v>42</v>
      </c>
      <c r="C1625" t="s">
        <v>20</v>
      </c>
      <c r="D1625" t="s">
        <v>40</v>
      </c>
      <c r="E1625" t="s">
        <v>15</v>
      </c>
      <c r="F1625" t="s">
        <v>25</v>
      </c>
      <c r="G1625" t="s">
        <v>24</v>
      </c>
      <c r="H1625">
        <v>7</v>
      </c>
      <c r="I1625" t="s">
        <v>177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28</v>
      </c>
      <c r="S1625">
        <v>4</v>
      </c>
    </row>
    <row r="1626" spans="1:19" x14ac:dyDescent="0.3">
      <c r="A1626">
        <v>1625</v>
      </c>
      <c r="B1626" t="s">
        <v>37</v>
      </c>
      <c r="C1626" t="s">
        <v>39</v>
      </c>
      <c r="D1626" t="s">
        <v>40</v>
      </c>
      <c r="E1626" t="s">
        <v>29</v>
      </c>
      <c r="F1626" t="s">
        <v>18</v>
      </c>
      <c r="G1626" t="s">
        <v>35</v>
      </c>
      <c r="H1626">
        <v>6</v>
      </c>
      <c r="I1626" t="s">
        <v>178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21</v>
      </c>
      <c r="S1626">
        <v>2</v>
      </c>
    </row>
    <row r="1627" spans="1:19" x14ac:dyDescent="0.3">
      <c r="A1627">
        <v>1626</v>
      </c>
      <c r="B1627" t="s">
        <v>16</v>
      </c>
      <c r="C1627" t="s">
        <v>27</v>
      </c>
      <c r="D1627" t="s">
        <v>44</v>
      </c>
      <c r="E1627" t="s">
        <v>45</v>
      </c>
      <c r="F1627" t="s">
        <v>30</v>
      </c>
      <c r="G1627" t="s">
        <v>24</v>
      </c>
      <c r="H1627">
        <v>6</v>
      </c>
      <c r="I1627" t="s">
        <v>176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28</v>
      </c>
      <c r="S1627">
        <v>1</v>
      </c>
    </row>
    <row r="1628" spans="1:19" x14ac:dyDescent="0.3">
      <c r="A1628">
        <v>1627</v>
      </c>
      <c r="B1628" t="s">
        <v>33</v>
      </c>
      <c r="C1628" t="s">
        <v>34</v>
      </c>
      <c r="D1628" t="s">
        <v>38</v>
      </c>
      <c r="E1628" t="s">
        <v>41</v>
      </c>
      <c r="F1628" t="s">
        <v>25</v>
      </c>
      <c r="G1628" t="s">
        <v>35</v>
      </c>
      <c r="H1628">
        <v>6</v>
      </c>
      <c r="I1628" t="s">
        <v>176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21</v>
      </c>
      <c r="S1628">
        <v>6</v>
      </c>
    </row>
    <row r="1629" spans="1:19" x14ac:dyDescent="0.3">
      <c r="A1629">
        <v>1628</v>
      </c>
      <c r="B1629" t="s">
        <v>31</v>
      </c>
      <c r="C1629" t="s">
        <v>27</v>
      </c>
      <c r="D1629" t="s">
        <v>40</v>
      </c>
      <c r="E1629" t="s">
        <v>45</v>
      </c>
      <c r="F1629" t="s">
        <v>25</v>
      </c>
      <c r="G1629" t="s">
        <v>17</v>
      </c>
      <c r="H1629">
        <v>7</v>
      </c>
      <c r="I1629" t="s">
        <v>177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21</v>
      </c>
      <c r="S1629">
        <v>5</v>
      </c>
    </row>
    <row r="1630" spans="1:19" x14ac:dyDescent="0.3">
      <c r="A1630">
        <v>1629</v>
      </c>
      <c r="B1630" t="s">
        <v>16</v>
      </c>
      <c r="C1630" t="s">
        <v>39</v>
      </c>
      <c r="D1630" t="s">
        <v>19</v>
      </c>
      <c r="E1630" t="s">
        <v>45</v>
      </c>
      <c r="F1630" t="s">
        <v>30</v>
      </c>
      <c r="G1630" t="s">
        <v>17</v>
      </c>
      <c r="H1630">
        <v>9</v>
      </c>
      <c r="I1630" t="s">
        <v>177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28</v>
      </c>
      <c r="S1630">
        <v>7</v>
      </c>
    </row>
    <row r="1631" spans="1:19" x14ac:dyDescent="0.3">
      <c r="A1631">
        <v>1630</v>
      </c>
      <c r="B1631" t="s">
        <v>31</v>
      </c>
      <c r="C1631" t="s">
        <v>39</v>
      </c>
      <c r="D1631" t="s">
        <v>38</v>
      </c>
      <c r="E1631" t="s">
        <v>36</v>
      </c>
      <c r="F1631" t="s">
        <v>18</v>
      </c>
      <c r="G1631" t="s">
        <v>24</v>
      </c>
      <c r="H1631">
        <v>13</v>
      </c>
      <c r="I1631" t="s">
        <v>178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34</v>
      </c>
      <c r="S1631">
        <v>5</v>
      </c>
    </row>
    <row r="1632" spans="1:19" x14ac:dyDescent="0.3">
      <c r="A1632">
        <v>1631</v>
      </c>
      <c r="B1632" t="s">
        <v>42</v>
      </c>
      <c r="C1632" t="s">
        <v>20</v>
      </c>
      <c r="D1632" t="s">
        <v>26</v>
      </c>
      <c r="E1632" t="s">
        <v>29</v>
      </c>
      <c r="F1632" t="s">
        <v>30</v>
      </c>
      <c r="G1632" t="s">
        <v>17</v>
      </c>
      <c r="H1632">
        <v>0</v>
      </c>
      <c r="I1632" t="s">
        <v>176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28</v>
      </c>
      <c r="S1632">
        <v>8</v>
      </c>
    </row>
    <row r="1633" spans="1:19" x14ac:dyDescent="0.3">
      <c r="A1633">
        <v>1632</v>
      </c>
      <c r="B1633" t="s">
        <v>31</v>
      </c>
      <c r="C1633" t="s">
        <v>20</v>
      </c>
      <c r="D1633" t="s">
        <v>19</v>
      </c>
      <c r="E1633" t="s">
        <v>43</v>
      </c>
      <c r="F1633" t="s">
        <v>18</v>
      </c>
      <c r="G1633" t="s">
        <v>35</v>
      </c>
      <c r="H1633">
        <v>12</v>
      </c>
      <c r="I1633" t="s">
        <v>178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28</v>
      </c>
      <c r="S1633">
        <v>2</v>
      </c>
    </row>
    <row r="1634" spans="1:19" x14ac:dyDescent="0.3">
      <c r="A1634">
        <v>1633</v>
      </c>
      <c r="B1634" t="s">
        <v>37</v>
      </c>
      <c r="C1634" t="s">
        <v>34</v>
      </c>
      <c r="D1634" t="s">
        <v>19</v>
      </c>
      <c r="E1634" t="s">
        <v>36</v>
      </c>
      <c r="F1634" t="s">
        <v>25</v>
      </c>
      <c r="G1634" t="s">
        <v>17</v>
      </c>
      <c r="H1634">
        <v>1</v>
      </c>
      <c r="I1634" t="s">
        <v>178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28</v>
      </c>
      <c r="S1634">
        <v>8</v>
      </c>
    </row>
    <row r="1635" spans="1:19" x14ac:dyDescent="0.3">
      <c r="A1635">
        <v>1634</v>
      </c>
      <c r="B1635" t="s">
        <v>37</v>
      </c>
      <c r="C1635" t="s">
        <v>27</v>
      </c>
      <c r="D1635" t="s">
        <v>19</v>
      </c>
      <c r="E1635" t="s">
        <v>22</v>
      </c>
      <c r="F1635" t="s">
        <v>25</v>
      </c>
      <c r="G1635" t="s">
        <v>17</v>
      </c>
      <c r="H1635">
        <v>8</v>
      </c>
      <c r="I1635" t="s">
        <v>177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28</v>
      </c>
      <c r="S1635">
        <v>8</v>
      </c>
    </row>
    <row r="1636" spans="1:19" x14ac:dyDescent="0.3">
      <c r="A1636">
        <v>1635</v>
      </c>
      <c r="B1636" t="s">
        <v>37</v>
      </c>
      <c r="C1636" t="s">
        <v>20</v>
      </c>
      <c r="D1636" t="s">
        <v>40</v>
      </c>
      <c r="E1636" t="s">
        <v>29</v>
      </c>
      <c r="F1636" t="s">
        <v>25</v>
      </c>
      <c r="G1636" t="s">
        <v>24</v>
      </c>
      <c r="H1636">
        <v>11</v>
      </c>
      <c r="I1636" t="s">
        <v>178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28</v>
      </c>
      <c r="S1636">
        <v>9</v>
      </c>
    </row>
    <row r="1637" spans="1:19" x14ac:dyDescent="0.3">
      <c r="A1637">
        <v>1636</v>
      </c>
      <c r="B1637" t="s">
        <v>23</v>
      </c>
      <c r="C1637" t="s">
        <v>39</v>
      </c>
      <c r="D1637" t="s">
        <v>26</v>
      </c>
      <c r="E1637" t="s">
        <v>15</v>
      </c>
      <c r="F1637" t="s">
        <v>25</v>
      </c>
      <c r="G1637" t="s">
        <v>17</v>
      </c>
      <c r="H1637">
        <v>0</v>
      </c>
      <c r="I1637" t="s">
        <v>178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28</v>
      </c>
      <c r="S1637">
        <v>7</v>
      </c>
    </row>
    <row r="1638" spans="1:19" x14ac:dyDescent="0.3">
      <c r="A1638">
        <v>1637</v>
      </c>
      <c r="B1638" t="s">
        <v>16</v>
      </c>
      <c r="C1638" t="s">
        <v>39</v>
      </c>
      <c r="D1638" t="s">
        <v>19</v>
      </c>
      <c r="E1638" t="s">
        <v>15</v>
      </c>
      <c r="F1638" t="s">
        <v>25</v>
      </c>
      <c r="G1638" t="s">
        <v>17</v>
      </c>
      <c r="H1638">
        <v>11</v>
      </c>
      <c r="I1638" t="s">
        <v>176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28</v>
      </c>
      <c r="S1638">
        <v>3</v>
      </c>
    </row>
    <row r="1639" spans="1:19" x14ac:dyDescent="0.3">
      <c r="A1639">
        <v>1638</v>
      </c>
      <c r="B1639" t="s">
        <v>42</v>
      </c>
      <c r="C1639" t="s">
        <v>27</v>
      </c>
      <c r="D1639" t="s">
        <v>32</v>
      </c>
      <c r="E1639" t="s">
        <v>15</v>
      </c>
      <c r="F1639" t="s">
        <v>30</v>
      </c>
      <c r="G1639" t="s">
        <v>17</v>
      </c>
      <c r="H1639">
        <v>12</v>
      </c>
      <c r="I1639" t="s">
        <v>177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34</v>
      </c>
      <c r="S1639">
        <v>4</v>
      </c>
    </row>
    <row r="1640" spans="1:19" x14ac:dyDescent="0.3">
      <c r="A1640">
        <v>1639</v>
      </c>
      <c r="B1640" t="s">
        <v>23</v>
      </c>
      <c r="C1640" t="s">
        <v>20</v>
      </c>
      <c r="D1640" t="s">
        <v>40</v>
      </c>
      <c r="E1640" t="s">
        <v>15</v>
      </c>
      <c r="F1640" t="s">
        <v>25</v>
      </c>
      <c r="G1640" t="s">
        <v>24</v>
      </c>
      <c r="H1640">
        <v>6</v>
      </c>
      <c r="I1640" t="s">
        <v>176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28</v>
      </c>
      <c r="S1640">
        <v>7</v>
      </c>
    </row>
    <row r="1641" spans="1:19" x14ac:dyDescent="0.3">
      <c r="A1641">
        <v>1640</v>
      </c>
      <c r="B1641" t="s">
        <v>31</v>
      </c>
      <c r="C1641" t="s">
        <v>20</v>
      </c>
      <c r="D1641" t="s">
        <v>26</v>
      </c>
      <c r="E1641" t="s">
        <v>29</v>
      </c>
      <c r="F1641" t="s">
        <v>25</v>
      </c>
      <c r="G1641" t="s">
        <v>17</v>
      </c>
      <c r="H1641">
        <v>14</v>
      </c>
      <c r="I1641" t="s">
        <v>176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34</v>
      </c>
      <c r="S1641">
        <v>1</v>
      </c>
    </row>
    <row r="1642" spans="1:19" x14ac:dyDescent="0.3">
      <c r="A1642">
        <v>1641</v>
      </c>
      <c r="B1642" t="s">
        <v>23</v>
      </c>
      <c r="C1642" t="s">
        <v>20</v>
      </c>
      <c r="D1642" t="s">
        <v>32</v>
      </c>
      <c r="E1642" t="s">
        <v>41</v>
      </c>
      <c r="F1642" t="s">
        <v>25</v>
      </c>
      <c r="G1642" t="s">
        <v>17</v>
      </c>
      <c r="H1642">
        <v>13</v>
      </c>
      <c r="I1642" t="s">
        <v>177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28</v>
      </c>
      <c r="S1642">
        <v>7</v>
      </c>
    </row>
    <row r="1643" spans="1:19" x14ac:dyDescent="0.3">
      <c r="A1643">
        <v>1642</v>
      </c>
      <c r="B1643" t="s">
        <v>42</v>
      </c>
      <c r="C1643" t="s">
        <v>27</v>
      </c>
      <c r="D1643" t="s">
        <v>26</v>
      </c>
      <c r="E1643" t="s">
        <v>43</v>
      </c>
      <c r="F1643" t="s">
        <v>30</v>
      </c>
      <c r="G1643" t="s">
        <v>24</v>
      </c>
      <c r="H1643">
        <v>0</v>
      </c>
      <c r="I1643" t="s">
        <v>176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28</v>
      </c>
      <c r="S1643">
        <v>6</v>
      </c>
    </row>
    <row r="1644" spans="1:19" x14ac:dyDescent="0.3">
      <c r="A1644">
        <v>1643</v>
      </c>
      <c r="B1644" t="s">
        <v>31</v>
      </c>
      <c r="C1644" t="s">
        <v>20</v>
      </c>
      <c r="D1644" t="s">
        <v>26</v>
      </c>
      <c r="E1644" t="s">
        <v>15</v>
      </c>
      <c r="F1644" t="s">
        <v>18</v>
      </c>
      <c r="G1644" t="s">
        <v>17</v>
      </c>
      <c r="H1644">
        <v>7</v>
      </c>
      <c r="I1644" t="s">
        <v>176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28</v>
      </c>
      <c r="S1644">
        <v>1</v>
      </c>
    </row>
    <row r="1645" spans="1:19" x14ac:dyDescent="0.3">
      <c r="A1645">
        <v>1644</v>
      </c>
      <c r="B1645" t="s">
        <v>37</v>
      </c>
      <c r="C1645" t="s">
        <v>27</v>
      </c>
      <c r="D1645" t="s">
        <v>40</v>
      </c>
      <c r="E1645" t="s">
        <v>36</v>
      </c>
      <c r="F1645" t="s">
        <v>18</v>
      </c>
      <c r="G1645" t="s">
        <v>24</v>
      </c>
      <c r="H1645">
        <v>9</v>
      </c>
      <c r="I1645" t="s">
        <v>177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34</v>
      </c>
      <c r="S1645">
        <v>5</v>
      </c>
    </row>
    <row r="1646" spans="1:19" x14ac:dyDescent="0.3">
      <c r="A1646">
        <v>1645</v>
      </c>
      <c r="B1646" t="s">
        <v>31</v>
      </c>
      <c r="C1646" t="s">
        <v>20</v>
      </c>
      <c r="D1646" t="s">
        <v>38</v>
      </c>
      <c r="E1646" t="s">
        <v>22</v>
      </c>
      <c r="F1646" t="s">
        <v>25</v>
      </c>
      <c r="G1646" t="s">
        <v>35</v>
      </c>
      <c r="H1646">
        <v>8</v>
      </c>
      <c r="I1646" t="s">
        <v>176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28</v>
      </c>
      <c r="S1646">
        <v>9</v>
      </c>
    </row>
    <row r="1647" spans="1:19" x14ac:dyDescent="0.3">
      <c r="A1647">
        <v>1646</v>
      </c>
      <c r="B1647" t="s">
        <v>33</v>
      </c>
      <c r="C1647" t="s">
        <v>20</v>
      </c>
      <c r="D1647" t="s">
        <v>38</v>
      </c>
      <c r="E1647" t="s">
        <v>45</v>
      </c>
      <c r="F1647" t="s">
        <v>30</v>
      </c>
      <c r="G1647" t="s">
        <v>24</v>
      </c>
      <c r="H1647">
        <v>7</v>
      </c>
      <c r="I1647" t="s">
        <v>177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28</v>
      </c>
      <c r="S1647">
        <v>9</v>
      </c>
    </row>
    <row r="1648" spans="1:19" x14ac:dyDescent="0.3">
      <c r="A1648">
        <v>1647</v>
      </c>
      <c r="B1648" t="s">
        <v>33</v>
      </c>
      <c r="C1648" t="s">
        <v>20</v>
      </c>
      <c r="D1648" t="s">
        <v>40</v>
      </c>
      <c r="E1648" t="s">
        <v>22</v>
      </c>
      <c r="F1648" t="s">
        <v>18</v>
      </c>
      <c r="G1648" t="s">
        <v>24</v>
      </c>
      <c r="H1648">
        <v>3</v>
      </c>
      <c r="I1648" t="s">
        <v>178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21</v>
      </c>
      <c r="S1648">
        <v>4</v>
      </c>
    </row>
    <row r="1649" spans="1:19" x14ac:dyDescent="0.3">
      <c r="A1649">
        <v>1648</v>
      </c>
      <c r="B1649" t="s">
        <v>37</v>
      </c>
      <c r="C1649" t="s">
        <v>27</v>
      </c>
      <c r="D1649" t="s">
        <v>44</v>
      </c>
      <c r="E1649" t="s">
        <v>29</v>
      </c>
      <c r="F1649" t="s">
        <v>18</v>
      </c>
      <c r="G1649" t="s">
        <v>24</v>
      </c>
      <c r="H1649">
        <v>9</v>
      </c>
      <c r="I1649" t="s">
        <v>177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34</v>
      </c>
      <c r="S1649">
        <v>4</v>
      </c>
    </row>
    <row r="1650" spans="1:19" x14ac:dyDescent="0.3">
      <c r="A1650">
        <v>1649</v>
      </c>
      <c r="B1650" t="s">
        <v>31</v>
      </c>
      <c r="C1650" t="s">
        <v>27</v>
      </c>
      <c r="D1650" t="s">
        <v>19</v>
      </c>
      <c r="E1650" t="s">
        <v>29</v>
      </c>
      <c r="F1650" t="s">
        <v>30</v>
      </c>
      <c r="G1650" t="s">
        <v>35</v>
      </c>
      <c r="H1650">
        <v>1</v>
      </c>
      <c r="I1650" t="s">
        <v>176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28</v>
      </c>
      <c r="S1650">
        <v>3</v>
      </c>
    </row>
    <row r="1651" spans="1:19" x14ac:dyDescent="0.3">
      <c r="A1651">
        <v>1650</v>
      </c>
      <c r="B1651" t="s">
        <v>33</v>
      </c>
      <c r="C1651" t="s">
        <v>20</v>
      </c>
      <c r="D1651" t="s">
        <v>44</v>
      </c>
      <c r="E1651" t="s">
        <v>43</v>
      </c>
      <c r="F1651" t="s">
        <v>30</v>
      </c>
      <c r="G1651" t="s">
        <v>17</v>
      </c>
      <c r="H1651">
        <v>2</v>
      </c>
      <c r="I1651" t="s">
        <v>176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28</v>
      </c>
      <c r="S1651">
        <v>4</v>
      </c>
    </row>
    <row r="1652" spans="1:19" x14ac:dyDescent="0.3">
      <c r="A1652">
        <v>1651</v>
      </c>
      <c r="B1652" t="s">
        <v>37</v>
      </c>
      <c r="C1652" t="s">
        <v>27</v>
      </c>
      <c r="D1652" t="s">
        <v>44</v>
      </c>
      <c r="E1652" t="s">
        <v>45</v>
      </c>
      <c r="F1652" t="s">
        <v>25</v>
      </c>
      <c r="G1652" t="s">
        <v>17</v>
      </c>
      <c r="H1652">
        <v>14</v>
      </c>
      <c r="I1652" t="s">
        <v>176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34</v>
      </c>
      <c r="S1652">
        <v>6</v>
      </c>
    </row>
    <row r="1653" spans="1:19" x14ac:dyDescent="0.3">
      <c r="A1653">
        <v>1652</v>
      </c>
      <c r="B1653" t="s">
        <v>23</v>
      </c>
      <c r="C1653" t="s">
        <v>39</v>
      </c>
      <c r="D1653" t="s">
        <v>26</v>
      </c>
      <c r="E1653" t="s">
        <v>43</v>
      </c>
      <c r="F1653" t="s">
        <v>30</v>
      </c>
      <c r="G1653" t="s">
        <v>17</v>
      </c>
      <c r="H1653">
        <v>14</v>
      </c>
      <c r="I1653" t="s">
        <v>178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28</v>
      </c>
      <c r="S1653">
        <v>9</v>
      </c>
    </row>
    <row r="1654" spans="1:19" x14ac:dyDescent="0.3">
      <c r="A1654">
        <v>1653</v>
      </c>
      <c r="B1654" t="s">
        <v>16</v>
      </c>
      <c r="C1654" t="s">
        <v>34</v>
      </c>
      <c r="D1654" t="s">
        <v>40</v>
      </c>
      <c r="E1654" t="s">
        <v>41</v>
      </c>
      <c r="F1654" t="s">
        <v>25</v>
      </c>
      <c r="G1654" t="s">
        <v>35</v>
      </c>
      <c r="H1654">
        <v>4</v>
      </c>
      <c r="I1654" t="s">
        <v>177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28</v>
      </c>
      <c r="S1654">
        <v>8</v>
      </c>
    </row>
    <row r="1655" spans="1:19" x14ac:dyDescent="0.3">
      <c r="A1655">
        <v>1654</v>
      </c>
      <c r="B1655" t="s">
        <v>37</v>
      </c>
      <c r="C1655" t="s">
        <v>20</v>
      </c>
      <c r="D1655" t="s">
        <v>19</v>
      </c>
      <c r="E1655" t="s">
        <v>41</v>
      </c>
      <c r="F1655" t="s">
        <v>18</v>
      </c>
      <c r="G1655" t="s">
        <v>24</v>
      </c>
      <c r="H1655">
        <v>5</v>
      </c>
      <c r="I1655" t="s">
        <v>176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21</v>
      </c>
      <c r="S1655">
        <v>3</v>
      </c>
    </row>
    <row r="1656" spans="1:19" x14ac:dyDescent="0.3">
      <c r="A1656">
        <v>1655</v>
      </c>
      <c r="B1656" t="s">
        <v>42</v>
      </c>
      <c r="C1656" t="s">
        <v>39</v>
      </c>
      <c r="D1656" t="s">
        <v>26</v>
      </c>
      <c r="E1656" t="s">
        <v>43</v>
      </c>
      <c r="F1656" t="s">
        <v>25</v>
      </c>
      <c r="G1656" t="s">
        <v>17</v>
      </c>
      <c r="H1656">
        <v>9</v>
      </c>
      <c r="I1656" t="s">
        <v>177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28</v>
      </c>
      <c r="S1656">
        <v>9</v>
      </c>
    </row>
    <row r="1657" spans="1:19" x14ac:dyDescent="0.3">
      <c r="A1657">
        <v>1656</v>
      </c>
      <c r="B1657" t="s">
        <v>23</v>
      </c>
      <c r="C1657" t="s">
        <v>34</v>
      </c>
      <c r="D1657" t="s">
        <v>19</v>
      </c>
      <c r="E1657" t="s">
        <v>36</v>
      </c>
      <c r="F1657" t="s">
        <v>18</v>
      </c>
      <c r="G1657" t="s">
        <v>17</v>
      </c>
      <c r="H1657">
        <v>10</v>
      </c>
      <c r="I1657" t="s">
        <v>178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34</v>
      </c>
      <c r="S1657">
        <v>6</v>
      </c>
    </row>
    <row r="1658" spans="1:19" x14ac:dyDescent="0.3">
      <c r="A1658">
        <v>1657</v>
      </c>
      <c r="B1658" t="s">
        <v>37</v>
      </c>
      <c r="C1658" t="s">
        <v>20</v>
      </c>
      <c r="D1658" t="s">
        <v>19</v>
      </c>
      <c r="E1658" t="s">
        <v>45</v>
      </c>
      <c r="F1658" t="s">
        <v>18</v>
      </c>
      <c r="G1658" t="s">
        <v>24</v>
      </c>
      <c r="H1658">
        <v>2</v>
      </c>
      <c r="I1658" t="s">
        <v>176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21</v>
      </c>
      <c r="S1658">
        <v>6</v>
      </c>
    </row>
    <row r="1659" spans="1:19" x14ac:dyDescent="0.3">
      <c r="A1659">
        <v>1658</v>
      </c>
      <c r="B1659" t="s">
        <v>33</v>
      </c>
      <c r="C1659" t="s">
        <v>34</v>
      </c>
      <c r="D1659" t="s">
        <v>32</v>
      </c>
      <c r="E1659" t="s">
        <v>41</v>
      </c>
      <c r="F1659" t="s">
        <v>30</v>
      </c>
      <c r="G1659" t="s">
        <v>17</v>
      </c>
      <c r="H1659">
        <v>0</v>
      </c>
      <c r="I1659" t="s">
        <v>177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21</v>
      </c>
      <c r="S1659">
        <v>6</v>
      </c>
    </row>
    <row r="1660" spans="1:19" x14ac:dyDescent="0.3">
      <c r="A1660">
        <v>1659</v>
      </c>
      <c r="B1660" t="s">
        <v>23</v>
      </c>
      <c r="C1660" t="s">
        <v>20</v>
      </c>
      <c r="D1660" t="s">
        <v>32</v>
      </c>
      <c r="E1660" t="s">
        <v>45</v>
      </c>
      <c r="F1660" t="s">
        <v>18</v>
      </c>
      <c r="G1660" t="s">
        <v>24</v>
      </c>
      <c r="H1660">
        <v>12</v>
      </c>
      <c r="I1660" t="s">
        <v>177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34</v>
      </c>
      <c r="S1660">
        <v>1</v>
      </c>
    </row>
    <row r="1661" spans="1:19" x14ac:dyDescent="0.3">
      <c r="A1661">
        <v>1660</v>
      </c>
      <c r="B1661" t="s">
        <v>16</v>
      </c>
      <c r="C1661" t="s">
        <v>27</v>
      </c>
      <c r="D1661" t="s">
        <v>32</v>
      </c>
      <c r="E1661" t="s">
        <v>41</v>
      </c>
      <c r="F1661" t="s">
        <v>18</v>
      </c>
      <c r="G1661" t="s">
        <v>24</v>
      </c>
      <c r="H1661">
        <v>0</v>
      </c>
      <c r="I1661" t="s">
        <v>178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28</v>
      </c>
      <c r="S1661">
        <v>7</v>
      </c>
    </row>
    <row r="1662" spans="1:19" x14ac:dyDescent="0.3">
      <c r="A1662">
        <v>1661</v>
      </c>
      <c r="B1662" t="s">
        <v>16</v>
      </c>
      <c r="C1662" t="s">
        <v>34</v>
      </c>
      <c r="D1662" t="s">
        <v>32</v>
      </c>
      <c r="E1662" t="s">
        <v>36</v>
      </c>
      <c r="F1662" t="s">
        <v>30</v>
      </c>
      <c r="G1662" t="s">
        <v>35</v>
      </c>
      <c r="H1662">
        <v>14</v>
      </c>
      <c r="I1662" t="s">
        <v>176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28</v>
      </c>
      <c r="S1662">
        <v>3</v>
      </c>
    </row>
    <row r="1663" spans="1:19" x14ac:dyDescent="0.3">
      <c r="A1663">
        <v>1662</v>
      </c>
      <c r="B1663" t="s">
        <v>37</v>
      </c>
      <c r="C1663" t="s">
        <v>39</v>
      </c>
      <c r="D1663" t="s">
        <v>32</v>
      </c>
      <c r="E1663" t="s">
        <v>15</v>
      </c>
      <c r="F1663" t="s">
        <v>30</v>
      </c>
      <c r="G1663" t="s">
        <v>35</v>
      </c>
      <c r="H1663">
        <v>0</v>
      </c>
      <c r="I1663" t="s">
        <v>178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28</v>
      </c>
      <c r="S1663">
        <v>7</v>
      </c>
    </row>
    <row r="1664" spans="1:19" x14ac:dyDescent="0.3">
      <c r="A1664">
        <v>1663</v>
      </c>
      <c r="B1664" t="s">
        <v>37</v>
      </c>
      <c r="C1664" t="s">
        <v>34</v>
      </c>
      <c r="D1664" t="s">
        <v>32</v>
      </c>
      <c r="E1664" t="s">
        <v>45</v>
      </c>
      <c r="F1664" t="s">
        <v>18</v>
      </c>
      <c r="G1664" t="s">
        <v>24</v>
      </c>
      <c r="H1664">
        <v>13</v>
      </c>
      <c r="I1664" t="s">
        <v>177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34</v>
      </c>
      <c r="S1664">
        <v>3</v>
      </c>
    </row>
    <row r="1665" spans="1:19" x14ac:dyDescent="0.3">
      <c r="A1665">
        <v>1664</v>
      </c>
      <c r="B1665" t="s">
        <v>31</v>
      </c>
      <c r="C1665" t="s">
        <v>27</v>
      </c>
      <c r="D1665" t="s">
        <v>19</v>
      </c>
      <c r="E1665" t="s">
        <v>41</v>
      </c>
      <c r="F1665" t="s">
        <v>25</v>
      </c>
      <c r="G1665" t="s">
        <v>17</v>
      </c>
      <c r="H1665">
        <v>9</v>
      </c>
      <c r="I1665" t="s">
        <v>178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28</v>
      </c>
      <c r="S1665">
        <v>6</v>
      </c>
    </row>
    <row r="1666" spans="1:19" x14ac:dyDescent="0.3">
      <c r="A1666">
        <v>1665</v>
      </c>
      <c r="B1666" t="s">
        <v>37</v>
      </c>
      <c r="C1666" t="s">
        <v>20</v>
      </c>
      <c r="D1666" t="s">
        <v>32</v>
      </c>
      <c r="E1666" t="s">
        <v>36</v>
      </c>
      <c r="F1666" t="s">
        <v>25</v>
      </c>
      <c r="G1666" t="s">
        <v>17</v>
      </c>
      <c r="H1666">
        <v>14</v>
      </c>
      <c r="I1666" t="s">
        <v>177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28</v>
      </c>
      <c r="S1666">
        <v>2</v>
      </c>
    </row>
    <row r="1667" spans="1:19" x14ac:dyDescent="0.3">
      <c r="A1667">
        <v>1666</v>
      </c>
      <c r="B1667" t="s">
        <v>33</v>
      </c>
      <c r="C1667" t="s">
        <v>34</v>
      </c>
      <c r="D1667" t="s">
        <v>26</v>
      </c>
      <c r="E1667" t="s">
        <v>36</v>
      </c>
      <c r="F1667" t="s">
        <v>30</v>
      </c>
      <c r="G1667" t="s">
        <v>17</v>
      </c>
      <c r="H1667">
        <v>9</v>
      </c>
      <c r="I1667" t="s">
        <v>177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28</v>
      </c>
      <c r="S1667">
        <v>7</v>
      </c>
    </row>
    <row r="1668" spans="1:19" x14ac:dyDescent="0.3">
      <c r="A1668">
        <v>1667</v>
      </c>
      <c r="B1668" t="s">
        <v>33</v>
      </c>
      <c r="C1668" t="s">
        <v>20</v>
      </c>
      <c r="D1668" t="s">
        <v>40</v>
      </c>
      <c r="E1668" t="s">
        <v>41</v>
      </c>
      <c r="F1668" t="s">
        <v>25</v>
      </c>
      <c r="G1668" t="s">
        <v>17</v>
      </c>
      <c r="H1668">
        <v>3</v>
      </c>
      <c r="I1668" t="s">
        <v>176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28</v>
      </c>
      <c r="S1668">
        <v>7</v>
      </c>
    </row>
    <row r="1669" spans="1:19" x14ac:dyDescent="0.3">
      <c r="A1669">
        <v>1668</v>
      </c>
      <c r="B1669" t="s">
        <v>42</v>
      </c>
      <c r="C1669" t="s">
        <v>34</v>
      </c>
      <c r="D1669" t="s">
        <v>32</v>
      </c>
      <c r="E1669" t="s">
        <v>45</v>
      </c>
      <c r="F1669" t="s">
        <v>25</v>
      </c>
      <c r="G1669" t="s">
        <v>35</v>
      </c>
      <c r="H1669">
        <v>4</v>
      </c>
      <c r="I1669" t="s">
        <v>178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28</v>
      </c>
      <c r="S1669">
        <v>1</v>
      </c>
    </row>
    <row r="1670" spans="1:19" x14ac:dyDescent="0.3">
      <c r="A1670">
        <v>1669</v>
      </c>
      <c r="B1670" t="s">
        <v>23</v>
      </c>
      <c r="C1670" t="s">
        <v>27</v>
      </c>
      <c r="D1670" t="s">
        <v>26</v>
      </c>
      <c r="E1670" t="s">
        <v>45</v>
      </c>
      <c r="F1670" t="s">
        <v>18</v>
      </c>
      <c r="G1670" t="s">
        <v>24</v>
      </c>
      <c r="H1670">
        <v>2</v>
      </c>
      <c r="I1670" t="s">
        <v>178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21</v>
      </c>
      <c r="S1670">
        <v>1</v>
      </c>
    </row>
    <row r="1671" spans="1:19" x14ac:dyDescent="0.3">
      <c r="A1671">
        <v>1670</v>
      </c>
      <c r="B1671" t="s">
        <v>42</v>
      </c>
      <c r="C1671" t="s">
        <v>27</v>
      </c>
      <c r="D1671" t="s">
        <v>26</v>
      </c>
      <c r="E1671" t="s">
        <v>43</v>
      </c>
      <c r="F1671" t="s">
        <v>25</v>
      </c>
      <c r="G1671" t="s">
        <v>35</v>
      </c>
      <c r="H1671">
        <v>6</v>
      </c>
      <c r="I1671" t="s">
        <v>176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21</v>
      </c>
      <c r="S1671">
        <v>6</v>
      </c>
    </row>
    <row r="1672" spans="1:19" x14ac:dyDescent="0.3">
      <c r="A1672">
        <v>1671</v>
      </c>
      <c r="B1672" t="s">
        <v>37</v>
      </c>
      <c r="C1672" t="s">
        <v>39</v>
      </c>
      <c r="D1672" t="s">
        <v>19</v>
      </c>
      <c r="E1672" t="s">
        <v>15</v>
      </c>
      <c r="F1672" t="s">
        <v>30</v>
      </c>
      <c r="G1672" t="s">
        <v>24</v>
      </c>
      <c r="H1672">
        <v>7</v>
      </c>
      <c r="I1672" t="s">
        <v>176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28</v>
      </c>
      <c r="S1672">
        <v>8</v>
      </c>
    </row>
    <row r="1673" spans="1:19" x14ac:dyDescent="0.3">
      <c r="A1673">
        <v>1672</v>
      </c>
      <c r="B1673" t="s">
        <v>16</v>
      </c>
      <c r="C1673" t="s">
        <v>27</v>
      </c>
      <c r="D1673" t="s">
        <v>44</v>
      </c>
      <c r="E1673" t="s">
        <v>29</v>
      </c>
      <c r="F1673" t="s">
        <v>30</v>
      </c>
      <c r="G1673" t="s">
        <v>24</v>
      </c>
      <c r="H1673">
        <v>14</v>
      </c>
      <c r="I1673" t="s">
        <v>176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28</v>
      </c>
      <c r="S1673">
        <v>9</v>
      </c>
    </row>
    <row r="1674" spans="1:19" x14ac:dyDescent="0.3">
      <c r="A1674">
        <v>1673</v>
      </c>
      <c r="B1674" t="s">
        <v>33</v>
      </c>
      <c r="C1674" t="s">
        <v>34</v>
      </c>
      <c r="D1674" t="s">
        <v>26</v>
      </c>
      <c r="E1674" t="s">
        <v>15</v>
      </c>
      <c r="F1674" t="s">
        <v>25</v>
      </c>
      <c r="G1674" t="s">
        <v>35</v>
      </c>
      <c r="H1674">
        <v>2</v>
      </c>
      <c r="I1674" t="s">
        <v>177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28</v>
      </c>
      <c r="S1674">
        <v>7</v>
      </c>
    </row>
    <row r="1675" spans="1:19" x14ac:dyDescent="0.3">
      <c r="A1675">
        <v>1674</v>
      </c>
      <c r="B1675" t="s">
        <v>33</v>
      </c>
      <c r="C1675" t="s">
        <v>20</v>
      </c>
      <c r="D1675" t="s">
        <v>40</v>
      </c>
      <c r="E1675" t="s">
        <v>45</v>
      </c>
      <c r="F1675" t="s">
        <v>18</v>
      </c>
      <c r="G1675" t="s">
        <v>17</v>
      </c>
      <c r="H1675">
        <v>4</v>
      </c>
      <c r="I1675" t="s">
        <v>177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21</v>
      </c>
      <c r="S1675">
        <v>5</v>
      </c>
    </row>
    <row r="1676" spans="1:19" x14ac:dyDescent="0.3">
      <c r="A1676">
        <v>1675</v>
      </c>
      <c r="B1676" t="s">
        <v>37</v>
      </c>
      <c r="C1676" t="s">
        <v>27</v>
      </c>
      <c r="D1676" t="s">
        <v>44</v>
      </c>
      <c r="E1676" t="s">
        <v>45</v>
      </c>
      <c r="F1676" t="s">
        <v>18</v>
      </c>
      <c r="G1676" t="s">
        <v>35</v>
      </c>
      <c r="H1676">
        <v>4</v>
      </c>
      <c r="I1676" t="s">
        <v>176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28</v>
      </c>
      <c r="S1676">
        <v>4</v>
      </c>
    </row>
    <row r="1677" spans="1:19" x14ac:dyDescent="0.3">
      <c r="A1677">
        <v>1676</v>
      </c>
      <c r="B1677" t="s">
        <v>33</v>
      </c>
      <c r="C1677" t="s">
        <v>20</v>
      </c>
      <c r="D1677" t="s">
        <v>40</v>
      </c>
      <c r="E1677" t="s">
        <v>15</v>
      </c>
      <c r="F1677" t="s">
        <v>25</v>
      </c>
      <c r="G1677" t="s">
        <v>24</v>
      </c>
      <c r="H1677">
        <v>5</v>
      </c>
      <c r="I1677" t="s">
        <v>178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28</v>
      </c>
      <c r="S1677">
        <v>7</v>
      </c>
    </row>
    <row r="1678" spans="1:19" x14ac:dyDescent="0.3">
      <c r="A1678">
        <v>1677</v>
      </c>
      <c r="B1678" t="s">
        <v>16</v>
      </c>
      <c r="C1678" t="s">
        <v>34</v>
      </c>
      <c r="D1678" t="s">
        <v>38</v>
      </c>
      <c r="E1678" t="s">
        <v>36</v>
      </c>
      <c r="F1678" t="s">
        <v>18</v>
      </c>
      <c r="G1678" t="s">
        <v>17</v>
      </c>
      <c r="H1678">
        <v>1</v>
      </c>
      <c r="I1678" t="s">
        <v>176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21</v>
      </c>
      <c r="S1678">
        <v>6</v>
      </c>
    </row>
    <row r="1679" spans="1:19" x14ac:dyDescent="0.3">
      <c r="A1679">
        <v>1678</v>
      </c>
      <c r="B1679" t="s">
        <v>37</v>
      </c>
      <c r="C1679" t="s">
        <v>27</v>
      </c>
      <c r="D1679" t="s">
        <v>26</v>
      </c>
      <c r="E1679" t="s">
        <v>22</v>
      </c>
      <c r="F1679" t="s">
        <v>18</v>
      </c>
      <c r="G1679" t="s">
        <v>24</v>
      </c>
      <c r="H1679">
        <v>1</v>
      </c>
      <c r="I1679" t="s">
        <v>178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28</v>
      </c>
      <c r="S1679">
        <v>9</v>
      </c>
    </row>
    <row r="1680" spans="1:19" x14ac:dyDescent="0.3">
      <c r="A1680">
        <v>1679</v>
      </c>
      <c r="B1680" t="s">
        <v>16</v>
      </c>
      <c r="C1680" t="s">
        <v>27</v>
      </c>
      <c r="D1680" t="s">
        <v>32</v>
      </c>
      <c r="E1680" t="s">
        <v>29</v>
      </c>
      <c r="F1680" t="s">
        <v>18</v>
      </c>
      <c r="G1680" t="s">
        <v>17</v>
      </c>
      <c r="H1680">
        <v>2</v>
      </c>
      <c r="I1680" t="s">
        <v>176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21</v>
      </c>
      <c r="S1680">
        <v>3</v>
      </c>
    </row>
    <row r="1681" spans="1:19" x14ac:dyDescent="0.3">
      <c r="A1681">
        <v>1680</v>
      </c>
      <c r="B1681" t="s">
        <v>42</v>
      </c>
      <c r="C1681" t="s">
        <v>27</v>
      </c>
      <c r="D1681" t="s">
        <v>26</v>
      </c>
      <c r="E1681" t="s">
        <v>45</v>
      </c>
      <c r="F1681" t="s">
        <v>25</v>
      </c>
      <c r="G1681" t="s">
        <v>24</v>
      </c>
      <c r="H1681">
        <v>7</v>
      </c>
      <c r="I1681" t="s">
        <v>178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21</v>
      </c>
      <c r="S1681">
        <v>2</v>
      </c>
    </row>
    <row r="1682" spans="1:19" x14ac:dyDescent="0.3">
      <c r="A1682">
        <v>1681</v>
      </c>
      <c r="B1682" t="s">
        <v>23</v>
      </c>
      <c r="C1682" t="s">
        <v>39</v>
      </c>
      <c r="D1682" t="s">
        <v>32</v>
      </c>
      <c r="E1682" t="s">
        <v>41</v>
      </c>
      <c r="F1682" t="s">
        <v>30</v>
      </c>
      <c r="G1682" t="s">
        <v>24</v>
      </c>
      <c r="H1682">
        <v>10</v>
      </c>
      <c r="I1682" t="s">
        <v>176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28</v>
      </c>
      <c r="S1682">
        <v>3</v>
      </c>
    </row>
    <row r="1683" spans="1:19" x14ac:dyDescent="0.3">
      <c r="A1683">
        <v>1682</v>
      </c>
      <c r="B1683" t="s">
        <v>23</v>
      </c>
      <c r="C1683" t="s">
        <v>27</v>
      </c>
      <c r="D1683" t="s">
        <v>38</v>
      </c>
      <c r="E1683" t="s">
        <v>43</v>
      </c>
      <c r="F1683" t="s">
        <v>25</v>
      </c>
      <c r="G1683" t="s">
        <v>17</v>
      </c>
      <c r="H1683">
        <v>6</v>
      </c>
      <c r="I1683" t="s">
        <v>176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21</v>
      </c>
      <c r="S1683">
        <v>4</v>
      </c>
    </row>
    <row r="1684" spans="1:19" x14ac:dyDescent="0.3">
      <c r="A1684">
        <v>1683</v>
      </c>
      <c r="B1684" t="s">
        <v>23</v>
      </c>
      <c r="C1684" t="s">
        <v>20</v>
      </c>
      <c r="D1684" t="s">
        <v>44</v>
      </c>
      <c r="E1684" t="s">
        <v>41</v>
      </c>
      <c r="F1684" t="s">
        <v>18</v>
      </c>
      <c r="G1684" t="s">
        <v>35</v>
      </c>
      <c r="H1684">
        <v>13</v>
      </c>
      <c r="I1684" t="s">
        <v>176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28</v>
      </c>
      <c r="S1684">
        <v>9</v>
      </c>
    </row>
    <row r="1685" spans="1:19" x14ac:dyDescent="0.3">
      <c r="A1685">
        <v>1684</v>
      </c>
      <c r="B1685" t="s">
        <v>37</v>
      </c>
      <c r="C1685" t="s">
        <v>20</v>
      </c>
      <c r="D1685" t="s">
        <v>40</v>
      </c>
      <c r="E1685" t="s">
        <v>43</v>
      </c>
      <c r="F1685" t="s">
        <v>30</v>
      </c>
      <c r="G1685" t="s">
        <v>24</v>
      </c>
      <c r="H1685">
        <v>5</v>
      </c>
      <c r="I1685" t="s">
        <v>178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28</v>
      </c>
      <c r="S1685">
        <v>9</v>
      </c>
    </row>
    <row r="1686" spans="1:19" x14ac:dyDescent="0.3">
      <c r="A1686">
        <v>1685</v>
      </c>
      <c r="B1686" t="s">
        <v>23</v>
      </c>
      <c r="C1686" t="s">
        <v>20</v>
      </c>
      <c r="D1686" t="s">
        <v>40</v>
      </c>
      <c r="E1686" t="s">
        <v>29</v>
      </c>
      <c r="F1686" t="s">
        <v>18</v>
      </c>
      <c r="G1686" t="s">
        <v>35</v>
      </c>
      <c r="H1686">
        <v>14</v>
      </c>
      <c r="I1686" t="s">
        <v>176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34</v>
      </c>
      <c r="S1686">
        <v>2</v>
      </c>
    </row>
    <row r="1687" spans="1:19" x14ac:dyDescent="0.3">
      <c r="A1687">
        <v>1686</v>
      </c>
      <c r="B1687" t="s">
        <v>23</v>
      </c>
      <c r="C1687" t="s">
        <v>27</v>
      </c>
      <c r="D1687" t="s">
        <v>40</v>
      </c>
      <c r="E1687" t="s">
        <v>41</v>
      </c>
      <c r="F1687" t="s">
        <v>18</v>
      </c>
      <c r="G1687" t="s">
        <v>35</v>
      </c>
      <c r="H1687">
        <v>3</v>
      </c>
      <c r="I1687" t="s">
        <v>176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21</v>
      </c>
      <c r="S1687">
        <v>4</v>
      </c>
    </row>
    <row r="1688" spans="1:19" x14ac:dyDescent="0.3">
      <c r="A1688">
        <v>1687</v>
      </c>
      <c r="B1688" t="s">
        <v>33</v>
      </c>
      <c r="C1688" t="s">
        <v>34</v>
      </c>
      <c r="D1688" t="s">
        <v>19</v>
      </c>
      <c r="E1688" t="s">
        <v>36</v>
      </c>
      <c r="F1688" t="s">
        <v>25</v>
      </c>
      <c r="G1688" t="s">
        <v>35</v>
      </c>
      <c r="H1688">
        <v>1</v>
      </c>
      <c r="I1688" t="s">
        <v>177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28</v>
      </c>
      <c r="S1688">
        <v>7</v>
      </c>
    </row>
    <row r="1689" spans="1:19" x14ac:dyDescent="0.3">
      <c r="A1689">
        <v>1688</v>
      </c>
      <c r="B1689" t="s">
        <v>16</v>
      </c>
      <c r="C1689" t="s">
        <v>27</v>
      </c>
      <c r="D1689" t="s">
        <v>38</v>
      </c>
      <c r="E1689" t="s">
        <v>45</v>
      </c>
      <c r="F1689" t="s">
        <v>25</v>
      </c>
      <c r="G1689" t="s">
        <v>35</v>
      </c>
      <c r="H1689">
        <v>4</v>
      </c>
      <c r="I1689" t="s">
        <v>177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21</v>
      </c>
      <c r="S1689">
        <v>5</v>
      </c>
    </row>
    <row r="1690" spans="1:19" x14ac:dyDescent="0.3">
      <c r="A1690">
        <v>1689</v>
      </c>
      <c r="B1690" t="s">
        <v>33</v>
      </c>
      <c r="C1690" t="s">
        <v>34</v>
      </c>
      <c r="D1690" t="s">
        <v>40</v>
      </c>
      <c r="E1690" t="s">
        <v>29</v>
      </c>
      <c r="F1690" t="s">
        <v>25</v>
      </c>
      <c r="G1690" t="s">
        <v>24</v>
      </c>
      <c r="H1690">
        <v>13</v>
      </c>
      <c r="I1690" t="s">
        <v>176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34</v>
      </c>
      <c r="S1690">
        <v>1</v>
      </c>
    </row>
    <row r="1691" spans="1:19" x14ac:dyDescent="0.3">
      <c r="A1691">
        <v>1690</v>
      </c>
      <c r="B1691" t="s">
        <v>23</v>
      </c>
      <c r="C1691" t="s">
        <v>20</v>
      </c>
      <c r="D1691" t="s">
        <v>26</v>
      </c>
      <c r="E1691" t="s">
        <v>41</v>
      </c>
      <c r="F1691" t="s">
        <v>30</v>
      </c>
      <c r="G1691" t="s">
        <v>35</v>
      </c>
      <c r="H1691">
        <v>0</v>
      </c>
      <c r="I1691" t="s">
        <v>177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28</v>
      </c>
      <c r="S1691">
        <v>7</v>
      </c>
    </row>
    <row r="1692" spans="1:19" x14ac:dyDescent="0.3">
      <c r="A1692">
        <v>1691</v>
      </c>
      <c r="B1692" t="s">
        <v>33</v>
      </c>
      <c r="C1692" t="s">
        <v>39</v>
      </c>
      <c r="D1692" t="s">
        <v>38</v>
      </c>
      <c r="E1692" t="s">
        <v>15</v>
      </c>
      <c r="F1692" t="s">
        <v>18</v>
      </c>
      <c r="G1692" t="s">
        <v>24</v>
      </c>
      <c r="H1692">
        <v>12</v>
      </c>
      <c r="I1692" t="s">
        <v>178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34</v>
      </c>
      <c r="S1692">
        <v>1</v>
      </c>
    </row>
    <row r="1693" spans="1:19" x14ac:dyDescent="0.3">
      <c r="A1693">
        <v>1692</v>
      </c>
      <c r="B1693" t="s">
        <v>31</v>
      </c>
      <c r="C1693" t="s">
        <v>39</v>
      </c>
      <c r="D1693" t="s">
        <v>32</v>
      </c>
      <c r="E1693" t="s">
        <v>43</v>
      </c>
      <c r="F1693" t="s">
        <v>25</v>
      </c>
      <c r="G1693" t="s">
        <v>24</v>
      </c>
      <c r="H1693">
        <v>12</v>
      </c>
      <c r="I1693" t="s">
        <v>178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34</v>
      </c>
      <c r="S1693">
        <v>5</v>
      </c>
    </row>
    <row r="1694" spans="1:19" x14ac:dyDescent="0.3">
      <c r="A1694">
        <v>1693</v>
      </c>
      <c r="B1694" t="s">
        <v>37</v>
      </c>
      <c r="C1694" t="s">
        <v>27</v>
      </c>
      <c r="D1694" t="s">
        <v>38</v>
      </c>
      <c r="E1694" t="s">
        <v>41</v>
      </c>
      <c r="F1694" t="s">
        <v>25</v>
      </c>
      <c r="G1694" t="s">
        <v>35</v>
      </c>
      <c r="H1694">
        <v>7</v>
      </c>
      <c r="I1694" t="s">
        <v>176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28</v>
      </c>
      <c r="S1694">
        <v>9</v>
      </c>
    </row>
    <row r="1695" spans="1:19" x14ac:dyDescent="0.3">
      <c r="A1695">
        <v>1694</v>
      </c>
      <c r="B1695" t="s">
        <v>23</v>
      </c>
      <c r="C1695" t="s">
        <v>27</v>
      </c>
      <c r="D1695" t="s">
        <v>19</v>
      </c>
      <c r="E1695" t="s">
        <v>29</v>
      </c>
      <c r="F1695" t="s">
        <v>18</v>
      </c>
      <c r="G1695" t="s">
        <v>35</v>
      </c>
      <c r="H1695">
        <v>3</v>
      </c>
      <c r="I1695" t="s">
        <v>177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28</v>
      </c>
      <c r="S1695">
        <v>2</v>
      </c>
    </row>
    <row r="1696" spans="1:19" x14ac:dyDescent="0.3">
      <c r="A1696">
        <v>1695</v>
      </c>
      <c r="B1696" t="s">
        <v>23</v>
      </c>
      <c r="C1696" t="s">
        <v>39</v>
      </c>
      <c r="D1696" t="s">
        <v>32</v>
      </c>
      <c r="E1696" t="s">
        <v>41</v>
      </c>
      <c r="F1696" t="s">
        <v>18</v>
      </c>
      <c r="G1696" t="s">
        <v>17</v>
      </c>
      <c r="H1696">
        <v>4</v>
      </c>
      <c r="I1696" t="s">
        <v>176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28</v>
      </c>
      <c r="S1696">
        <v>7</v>
      </c>
    </row>
    <row r="1697" spans="1:19" x14ac:dyDescent="0.3">
      <c r="A1697">
        <v>1696</v>
      </c>
      <c r="B1697" t="s">
        <v>16</v>
      </c>
      <c r="C1697" t="s">
        <v>20</v>
      </c>
      <c r="D1697" t="s">
        <v>32</v>
      </c>
      <c r="E1697" t="s">
        <v>41</v>
      </c>
      <c r="F1697" t="s">
        <v>18</v>
      </c>
      <c r="G1697" t="s">
        <v>17</v>
      </c>
      <c r="H1697">
        <v>3</v>
      </c>
      <c r="I1697" t="s">
        <v>177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28</v>
      </c>
      <c r="S1697">
        <v>6</v>
      </c>
    </row>
    <row r="1698" spans="1:19" x14ac:dyDescent="0.3">
      <c r="A1698">
        <v>1697</v>
      </c>
      <c r="B1698" t="s">
        <v>37</v>
      </c>
      <c r="C1698" t="s">
        <v>20</v>
      </c>
      <c r="D1698" t="s">
        <v>38</v>
      </c>
      <c r="E1698" t="s">
        <v>15</v>
      </c>
      <c r="F1698" t="s">
        <v>25</v>
      </c>
      <c r="G1698" t="s">
        <v>24</v>
      </c>
      <c r="H1698">
        <v>8</v>
      </c>
      <c r="I1698" t="s">
        <v>176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34</v>
      </c>
      <c r="S1698">
        <v>3</v>
      </c>
    </row>
    <row r="1699" spans="1:19" x14ac:dyDescent="0.3">
      <c r="A1699">
        <v>1698</v>
      </c>
      <c r="B1699" t="s">
        <v>33</v>
      </c>
      <c r="C1699" t="s">
        <v>20</v>
      </c>
      <c r="D1699" t="s">
        <v>44</v>
      </c>
      <c r="E1699" t="s">
        <v>45</v>
      </c>
      <c r="F1699" t="s">
        <v>18</v>
      </c>
      <c r="G1699" t="s">
        <v>17</v>
      </c>
      <c r="H1699">
        <v>12</v>
      </c>
      <c r="I1699" t="s">
        <v>178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34</v>
      </c>
      <c r="S1699">
        <v>4</v>
      </c>
    </row>
    <row r="1700" spans="1:19" x14ac:dyDescent="0.3">
      <c r="A1700">
        <v>1699</v>
      </c>
      <c r="B1700" t="s">
        <v>23</v>
      </c>
      <c r="C1700" t="s">
        <v>34</v>
      </c>
      <c r="D1700" t="s">
        <v>32</v>
      </c>
      <c r="E1700" t="s">
        <v>15</v>
      </c>
      <c r="F1700" t="s">
        <v>18</v>
      </c>
      <c r="G1700" t="s">
        <v>24</v>
      </c>
      <c r="H1700">
        <v>10</v>
      </c>
      <c r="I1700" t="s">
        <v>178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28</v>
      </c>
      <c r="S1700">
        <v>7</v>
      </c>
    </row>
    <row r="1701" spans="1:19" x14ac:dyDescent="0.3">
      <c r="A1701">
        <v>1700</v>
      </c>
      <c r="B1701" t="s">
        <v>31</v>
      </c>
      <c r="C1701" t="s">
        <v>34</v>
      </c>
      <c r="D1701" t="s">
        <v>44</v>
      </c>
      <c r="E1701" t="s">
        <v>41</v>
      </c>
      <c r="F1701" t="s">
        <v>18</v>
      </c>
      <c r="G1701" t="s">
        <v>35</v>
      </c>
      <c r="H1701">
        <v>1</v>
      </c>
      <c r="I1701" t="s">
        <v>178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28</v>
      </c>
      <c r="S1701">
        <v>2</v>
      </c>
    </row>
    <row r="1702" spans="1:19" x14ac:dyDescent="0.3">
      <c r="A1702">
        <v>1701</v>
      </c>
      <c r="B1702" t="s">
        <v>42</v>
      </c>
      <c r="C1702" t="s">
        <v>20</v>
      </c>
      <c r="D1702" t="s">
        <v>44</v>
      </c>
      <c r="E1702" t="s">
        <v>45</v>
      </c>
      <c r="F1702" t="s">
        <v>25</v>
      </c>
      <c r="G1702" t="s">
        <v>35</v>
      </c>
      <c r="H1702">
        <v>11</v>
      </c>
      <c r="I1702" t="s">
        <v>178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28</v>
      </c>
      <c r="S1702">
        <v>5</v>
      </c>
    </row>
    <row r="1703" spans="1:19" x14ac:dyDescent="0.3">
      <c r="A1703">
        <v>1702</v>
      </c>
      <c r="B1703" t="s">
        <v>33</v>
      </c>
      <c r="C1703" t="s">
        <v>20</v>
      </c>
      <c r="D1703" t="s">
        <v>32</v>
      </c>
      <c r="E1703" t="s">
        <v>41</v>
      </c>
      <c r="F1703" t="s">
        <v>25</v>
      </c>
      <c r="G1703" t="s">
        <v>24</v>
      </c>
      <c r="H1703">
        <v>3</v>
      </c>
      <c r="I1703" t="s">
        <v>176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28</v>
      </c>
      <c r="S1703">
        <v>3</v>
      </c>
    </row>
    <row r="1704" spans="1:19" x14ac:dyDescent="0.3">
      <c r="A1704">
        <v>1703</v>
      </c>
      <c r="B1704" t="s">
        <v>33</v>
      </c>
      <c r="C1704" t="s">
        <v>20</v>
      </c>
      <c r="D1704" t="s">
        <v>32</v>
      </c>
      <c r="E1704" t="s">
        <v>43</v>
      </c>
      <c r="F1704" t="s">
        <v>18</v>
      </c>
      <c r="G1704" t="s">
        <v>35</v>
      </c>
      <c r="H1704">
        <v>8</v>
      </c>
      <c r="I1704" t="s">
        <v>177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28</v>
      </c>
      <c r="S1704">
        <v>9</v>
      </c>
    </row>
    <row r="1705" spans="1:19" x14ac:dyDescent="0.3">
      <c r="A1705">
        <v>1704</v>
      </c>
      <c r="B1705" t="s">
        <v>16</v>
      </c>
      <c r="C1705" t="s">
        <v>27</v>
      </c>
      <c r="D1705" t="s">
        <v>26</v>
      </c>
      <c r="E1705" t="s">
        <v>15</v>
      </c>
      <c r="F1705" t="s">
        <v>25</v>
      </c>
      <c r="G1705" t="s">
        <v>17</v>
      </c>
      <c r="H1705">
        <v>1</v>
      </c>
      <c r="I1705" t="s">
        <v>178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21</v>
      </c>
      <c r="S1705">
        <v>1</v>
      </c>
    </row>
    <row r="1706" spans="1:19" x14ac:dyDescent="0.3">
      <c r="A1706">
        <v>1705</v>
      </c>
      <c r="B1706" t="s">
        <v>23</v>
      </c>
      <c r="C1706" t="s">
        <v>39</v>
      </c>
      <c r="D1706" t="s">
        <v>26</v>
      </c>
      <c r="E1706" t="s">
        <v>29</v>
      </c>
      <c r="F1706" t="s">
        <v>30</v>
      </c>
      <c r="G1706" t="s">
        <v>35</v>
      </c>
      <c r="H1706">
        <v>7</v>
      </c>
      <c r="I1706" t="s">
        <v>177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28</v>
      </c>
      <c r="S1706">
        <v>6</v>
      </c>
    </row>
    <row r="1707" spans="1:19" x14ac:dyDescent="0.3">
      <c r="A1707">
        <v>1706</v>
      </c>
      <c r="B1707" t="s">
        <v>42</v>
      </c>
      <c r="C1707" t="s">
        <v>39</v>
      </c>
      <c r="D1707" t="s">
        <v>38</v>
      </c>
      <c r="E1707" t="s">
        <v>15</v>
      </c>
      <c r="F1707" t="s">
        <v>30</v>
      </c>
      <c r="G1707" t="s">
        <v>24</v>
      </c>
      <c r="H1707">
        <v>3</v>
      </c>
      <c r="I1707" t="s">
        <v>177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28</v>
      </c>
      <c r="S1707">
        <v>8</v>
      </c>
    </row>
    <row r="1708" spans="1:19" x14ac:dyDescent="0.3">
      <c r="A1708">
        <v>1707</v>
      </c>
      <c r="B1708" t="s">
        <v>42</v>
      </c>
      <c r="C1708" t="s">
        <v>20</v>
      </c>
      <c r="D1708" t="s">
        <v>38</v>
      </c>
      <c r="E1708" t="s">
        <v>15</v>
      </c>
      <c r="F1708" t="s">
        <v>25</v>
      </c>
      <c r="G1708" t="s">
        <v>24</v>
      </c>
      <c r="H1708">
        <v>6</v>
      </c>
      <c r="I1708" t="s">
        <v>178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21</v>
      </c>
      <c r="S1708">
        <v>4</v>
      </c>
    </row>
    <row r="1709" spans="1:19" x14ac:dyDescent="0.3">
      <c r="A1709">
        <v>1708</v>
      </c>
      <c r="B1709" t="s">
        <v>31</v>
      </c>
      <c r="C1709" t="s">
        <v>20</v>
      </c>
      <c r="D1709" t="s">
        <v>19</v>
      </c>
      <c r="E1709" t="s">
        <v>45</v>
      </c>
      <c r="F1709" t="s">
        <v>25</v>
      </c>
      <c r="G1709" t="s">
        <v>35</v>
      </c>
      <c r="H1709">
        <v>1</v>
      </c>
      <c r="I1709" t="s">
        <v>176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21</v>
      </c>
      <c r="S1709">
        <v>5</v>
      </c>
    </row>
    <row r="1710" spans="1:19" x14ac:dyDescent="0.3">
      <c r="A1710">
        <v>1709</v>
      </c>
      <c r="B1710" t="s">
        <v>31</v>
      </c>
      <c r="C1710" t="s">
        <v>39</v>
      </c>
      <c r="D1710" t="s">
        <v>44</v>
      </c>
      <c r="E1710" t="s">
        <v>29</v>
      </c>
      <c r="F1710" t="s">
        <v>18</v>
      </c>
      <c r="G1710" t="s">
        <v>35</v>
      </c>
      <c r="H1710">
        <v>0</v>
      </c>
      <c r="I1710" t="s">
        <v>178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28</v>
      </c>
      <c r="S1710">
        <v>7</v>
      </c>
    </row>
    <row r="1711" spans="1:19" x14ac:dyDescent="0.3">
      <c r="A1711">
        <v>1710</v>
      </c>
      <c r="B1711" t="s">
        <v>16</v>
      </c>
      <c r="C1711" t="s">
        <v>27</v>
      </c>
      <c r="D1711" t="s">
        <v>26</v>
      </c>
      <c r="E1711" t="s">
        <v>22</v>
      </c>
      <c r="F1711" t="s">
        <v>18</v>
      </c>
      <c r="G1711" t="s">
        <v>24</v>
      </c>
      <c r="H1711">
        <v>13</v>
      </c>
      <c r="I1711" t="s">
        <v>176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34</v>
      </c>
      <c r="S1711">
        <v>6</v>
      </c>
    </row>
    <row r="1712" spans="1:19" x14ac:dyDescent="0.3">
      <c r="A1712">
        <v>1711</v>
      </c>
      <c r="B1712" t="s">
        <v>16</v>
      </c>
      <c r="C1712" t="s">
        <v>27</v>
      </c>
      <c r="D1712" t="s">
        <v>26</v>
      </c>
      <c r="E1712" t="s">
        <v>29</v>
      </c>
      <c r="F1712" t="s">
        <v>18</v>
      </c>
      <c r="G1712" t="s">
        <v>35</v>
      </c>
      <c r="H1712">
        <v>5</v>
      </c>
      <c r="I1712" t="s">
        <v>176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28</v>
      </c>
      <c r="S1712">
        <v>9</v>
      </c>
    </row>
    <row r="1713" spans="1:19" x14ac:dyDescent="0.3">
      <c r="A1713">
        <v>1712</v>
      </c>
      <c r="B1713" t="s">
        <v>33</v>
      </c>
      <c r="C1713" t="s">
        <v>39</v>
      </c>
      <c r="D1713" t="s">
        <v>26</v>
      </c>
      <c r="E1713" t="s">
        <v>45</v>
      </c>
      <c r="F1713" t="s">
        <v>18</v>
      </c>
      <c r="G1713" t="s">
        <v>35</v>
      </c>
      <c r="H1713">
        <v>11</v>
      </c>
      <c r="I1713" t="s">
        <v>178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28</v>
      </c>
      <c r="S1713">
        <v>3</v>
      </c>
    </row>
    <row r="1714" spans="1:19" x14ac:dyDescent="0.3">
      <c r="A1714">
        <v>1713</v>
      </c>
      <c r="B1714" t="s">
        <v>42</v>
      </c>
      <c r="C1714" t="s">
        <v>39</v>
      </c>
      <c r="D1714" t="s">
        <v>40</v>
      </c>
      <c r="E1714" t="s">
        <v>36</v>
      </c>
      <c r="F1714" t="s">
        <v>18</v>
      </c>
      <c r="G1714" t="s">
        <v>35</v>
      </c>
      <c r="H1714">
        <v>8</v>
      </c>
      <c r="I1714" t="s">
        <v>177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34</v>
      </c>
      <c r="S1714">
        <v>5</v>
      </c>
    </row>
    <row r="1715" spans="1:19" x14ac:dyDescent="0.3">
      <c r="A1715">
        <v>1714</v>
      </c>
      <c r="B1715" t="s">
        <v>42</v>
      </c>
      <c r="C1715" t="s">
        <v>20</v>
      </c>
      <c r="D1715" t="s">
        <v>19</v>
      </c>
      <c r="E1715" t="s">
        <v>45</v>
      </c>
      <c r="F1715" t="s">
        <v>18</v>
      </c>
      <c r="G1715" t="s">
        <v>35</v>
      </c>
      <c r="H1715">
        <v>10</v>
      </c>
      <c r="I1715" t="s">
        <v>177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34</v>
      </c>
      <c r="S1715">
        <v>3</v>
      </c>
    </row>
    <row r="1716" spans="1:19" x14ac:dyDescent="0.3">
      <c r="A1716">
        <v>1715</v>
      </c>
      <c r="B1716" t="s">
        <v>16</v>
      </c>
      <c r="C1716" t="s">
        <v>27</v>
      </c>
      <c r="D1716" t="s">
        <v>19</v>
      </c>
      <c r="E1716" t="s">
        <v>29</v>
      </c>
      <c r="F1716" t="s">
        <v>18</v>
      </c>
      <c r="G1716" t="s">
        <v>35</v>
      </c>
      <c r="H1716">
        <v>13</v>
      </c>
      <c r="I1716" t="s">
        <v>176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28</v>
      </c>
      <c r="S1716">
        <v>8</v>
      </c>
    </row>
    <row r="1717" spans="1:19" x14ac:dyDescent="0.3">
      <c r="A1717">
        <v>1716</v>
      </c>
      <c r="B1717" t="s">
        <v>31</v>
      </c>
      <c r="C1717" t="s">
        <v>20</v>
      </c>
      <c r="D1717" t="s">
        <v>19</v>
      </c>
      <c r="E1717" t="s">
        <v>45</v>
      </c>
      <c r="F1717" t="s">
        <v>30</v>
      </c>
      <c r="G1717" t="s">
        <v>24</v>
      </c>
      <c r="H1717">
        <v>10</v>
      </c>
      <c r="I1717" t="s">
        <v>178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34</v>
      </c>
      <c r="S1717">
        <v>2</v>
      </c>
    </row>
    <row r="1718" spans="1:19" x14ac:dyDescent="0.3">
      <c r="A1718">
        <v>1717</v>
      </c>
      <c r="B1718" t="s">
        <v>42</v>
      </c>
      <c r="C1718" t="s">
        <v>34</v>
      </c>
      <c r="D1718" t="s">
        <v>44</v>
      </c>
      <c r="E1718" t="s">
        <v>41</v>
      </c>
      <c r="F1718" t="s">
        <v>25</v>
      </c>
      <c r="G1718" t="s">
        <v>24</v>
      </c>
      <c r="H1718">
        <v>11</v>
      </c>
      <c r="I1718" t="s">
        <v>176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34</v>
      </c>
      <c r="S1718">
        <v>5</v>
      </c>
    </row>
    <row r="1719" spans="1:19" x14ac:dyDescent="0.3">
      <c r="A1719">
        <v>1718</v>
      </c>
      <c r="B1719" t="s">
        <v>16</v>
      </c>
      <c r="C1719" t="s">
        <v>34</v>
      </c>
      <c r="D1719" t="s">
        <v>26</v>
      </c>
      <c r="E1719" t="s">
        <v>41</v>
      </c>
      <c r="F1719" t="s">
        <v>25</v>
      </c>
      <c r="G1719" t="s">
        <v>35</v>
      </c>
      <c r="H1719">
        <v>2</v>
      </c>
      <c r="I1719" t="s">
        <v>177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28</v>
      </c>
      <c r="S1719">
        <v>7</v>
      </c>
    </row>
    <row r="1720" spans="1:19" x14ac:dyDescent="0.3">
      <c r="A1720">
        <v>1719</v>
      </c>
      <c r="B1720" t="s">
        <v>33</v>
      </c>
      <c r="C1720" t="s">
        <v>39</v>
      </c>
      <c r="D1720" t="s">
        <v>32</v>
      </c>
      <c r="E1720" t="s">
        <v>29</v>
      </c>
      <c r="F1720" t="s">
        <v>18</v>
      </c>
      <c r="G1720" t="s">
        <v>17</v>
      </c>
      <c r="H1720">
        <v>11</v>
      </c>
      <c r="I1720" t="s">
        <v>178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28</v>
      </c>
      <c r="S1720">
        <v>6</v>
      </c>
    </row>
    <row r="1721" spans="1:19" x14ac:dyDescent="0.3">
      <c r="A1721">
        <v>1720</v>
      </c>
      <c r="B1721" t="s">
        <v>42</v>
      </c>
      <c r="C1721" t="s">
        <v>20</v>
      </c>
      <c r="D1721" t="s">
        <v>44</v>
      </c>
      <c r="E1721" t="s">
        <v>29</v>
      </c>
      <c r="F1721" t="s">
        <v>25</v>
      </c>
      <c r="G1721" t="s">
        <v>35</v>
      </c>
      <c r="H1721">
        <v>13</v>
      </c>
      <c r="I1721" t="s">
        <v>176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28</v>
      </c>
      <c r="S1721">
        <v>8</v>
      </c>
    </row>
    <row r="1722" spans="1:19" x14ac:dyDescent="0.3">
      <c r="A1722">
        <v>1721</v>
      </c>
      <c r="B1722" t="s">
        <v>33</v>
      </c>
      <c r="C1722" t="s">
        <v>27</v>
      </c>
      <c r="D1722" t="s">
        <v>38</v>
      </c>
      <c r="E1722" t="s">
        <v>43</v>
      </c>
      <c r="F1722" t="s">
        <v>25</v>
      </c>
      <c r="G1722" t="s">
        <v>24</v>
      </c>
      <c r="H1722">
        <v>9</v>
      </c>
      <c r="I1722" t="s">
        <v>178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28</v>
      </c>
      <c r="S1722">
        <v>9</v>
      </c>
    </row>
    <row r="1723" spans="1:19" x14ac:dyDescent="0.3">
      <c r="A1723">
        <v>1722</v>
      </c>
      <c r="B1723" t="s">
        <v>23</v>
      </c>
      <c r="C1723" t="s">
        <v>39</v>
      </c>
      <c r="D1723" t="s">
        <v>32</v>
      </c>
      <c r="E1723" t="s">
        <v>36</v>
      </c>
      <c r="F1723" t="s">
        <v>30</v>
      </c>
      <c r="G1723" t="s">
        <v>35</v>
      </c>
      <c r="H1723">
        <v>2</v>
      </c>
      <c r="I1723" t="s">
        <v>178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21</v>
      </c>
      <c r="S1723">
        <v>5</v>
      </c>
    </row>
    <row r="1724" spans="1:19" x14ac:dyDescent="0.3">
      <c r="A1724">
        <v>1723</v>
      </c>
      <c r="B1724" t="s">
        <v>16</v>
      </c>
      <c r="C1724" t="s">
        <v>20</v>
      </c>
      <c r="D1724" t="s">
        <v>38</v>
      </c>
      <c r="E1724" t="s">
        <v>45</v>
      </c>
      <c r="F1724" t="s">
        <v>18</v>
      </c>
      <c r="G1724" t="s">
        <v>24</v>
      </c>
      <c r="H1724">
        <v>11</v>
      </c>
      <c r="I1724" t="s">
        <v>176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28</v>
      </c>
      <c r="S1724">
        <v>9</v>
      </c>
    </row>
    <row r="1725" spans="1:19" x14ac:dyDescent="0.3">
      <c r="A1725">
        <v>1724</v>
      </c>
      <c r="B1725" t="s">
        <v>31</v>
      </c>
      <c r="C1725" t="s">
        <v>27</v>
      </c>
      <c r="D1725" t="s">
        <v>40</v>
      </c>
      <c r="E1725" t="s">
        <v>22</v>
      </c>
      <c r="F1725" t="s">
        <v>30</v>
      </c>
      <c r="G1725" t="s">
        <v>17</v>
      </c>
      <c r="H1725">
        <v>10</v>
      </c>
      <c r="I1725" t="s">
        <v>177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28</v>
      </c>
      <c r="S1725">
        <v>7</v>
      </c>
    </row>
    <row r="1726" spans="1:19" x14ac:dyDescent="0.3">
      <c r="A1726">
        <v>1725</v>
      </c>
      <c r="B1726" t="s">
        <v>16</v>
      </c>
      <c r="C1726" t="s">
        <v>27</v>
      </c>
      <c r="D1726" t="s">
        <v>32</v>
      </c>
      <c r="E1726" t="s">
        <v>41</v>
      </c>
      <c r="F1726" t="s">
        <v>30</v>
      </c>
      <c r="G1726" t="s">
        <v>24</v>
      </c>
      <c r="H1726">
        <v>5</v>
      </c>
      <c r="I1726" t="s">
        <v>178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28</v>
      </c>
      <c r="S1726">
        <v>3</v>
      </c>
    </row>
    <row r="1727" spans="1:19" x14ac:dyDescent="0.3">
      <c r="A1727">
        <v>1726</v>
      </c>
      <c r="B1727" t="s">
        <v>42</v>
      </c>
      <c r="C1727" t="s">
        <v>34</v>
      </c>
      <c r="D1727" t="s">
        <v>44</v>
      </c>
      <c r="E1727" t="s">
        <v>36</v>
      </c>
      <c r="F1727" t="s">
        <v>18</v>
      </c>
      <c r="G1727" t="s">
        <v>24</v>
      </c>
      <c r="H1727">
        <v>5</v>
      </c>
      <c r="I1727" t="s">
        <v>177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21</v>
      </c>
      <c r="S1727">
        <v>5</v>
      </c>
    </row>
    <row r="1728" spans="1:19" x14ac:dyDescent="0.3">
      <c r="A1728">
        <v>1727</v>
      </c>
      <c r="B1728" t="s">
        <v>31</v>
      </c>
      <c r="C1728" t="s">
        <v>27</v>
      </c>
      <c r="D1728" t="s">
        <v>44</v>
      </c>
      <c r="E1728" t="s">
        <v>22</v>
      </c>
      <c r="F1728" t="s">
        <v>18</v>
      </c>
      <c r="G1728" t="s">
        <v>24</v>
      </c>
      <c r="H1728">
        <v>3</v>
      </c>
      <c r="I1728" t="s">
        <v>178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28</v>
      </c>
      <c r="S1728">
        <v>9</v>
      </c>
    </row>
    <row r="1729" spans="1:19" x14ac:dyDescent="0.3">
      <c r="A1729">
        <v>1728</v>
      </c>
      <c r="B1729" t="s">
        <v>33</v>
      </c>
      <c r="C1729" t="s">
        <v>39</v>
      </c>
      <c r="D1729" t="s">
        <v>19</v>
      </c>
      <c r="E1729" t="s">
        <v>41</v>
      </c>
      <c r="F1729" t="s">
        <v>30</v>
      </c>
      <c r="G1729" t="s">
        <v>35</v>
      </c>
      <c r="H1729">
        <v>1</v>
      </c>
      <c r="I1729" t="s">
        <v>178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28</v>
      </c>
      <c r="S1729">
        <v>8</v>
      </c>
    </row>
    <row r="1730" spans="1:19" x14ac:dyDescent="0.3">
      <c r="A1730">
        <v>1729</v>
      </c>
      <c r="B1730" t="s">
        <v>37</v>
      </c>
      <c r="C1730" t="s">
        <v>34</v>
      </c>
      <c r="D1730" t="s">
        <v>19</v>
      </c>
      <c r="E1730" t="s">
        <v>41</v>
      </c>
      <c r="F1730" t="s">
        <v>18</v>
      </c>
      <c r="G1730" t="s">
        <v>17</v>
      </c>
      <c r="H1730">
        <v>4</v>
      </c>
      <c r="I1730" t="s">
        <v>176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21</v>
      </c>
      <c r="S1730">
        <v>5</v>
      </c>
    </row>
    <row r="1731" spans="1:19" x14ac:dyDescent="0.3">
      <c r="A1731">
        <v>1730</v>
      </c>
      <c r="B1731" t="s">
        <v>37</v>
      </c>
      <c r="C1731" t="s">
        <v>39</v>
      </c>
      <c r="D1731" t="s">
        <v>40</v>
      </c>
      <c r="E1731" t="s">
        <v>41</v>
      </c>
      <c r="F1731" t="s">
        <v>30</v>
      </c>
      <c r="G1731" t="s">
        <v>35</v>
      </c>
      <c r="H1731">
        <v>10</v>
      </c>
      <c r="I1731" t="s">
        <v>177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28</v>
      </c>
      <c r="S1731">
        <v>1</v>
      </c>
    </row>
    <row r="1732" spans="1:19" x14ac:dyDescent="0.3">
      <c r="A1732">
        <v>1731</v>
      </c>
      <c r="B1732" t="s">
        <v>16</v>
      </c>
      <c r="C1732" t="s">
        <v>20</v>
      </c>
      <c r="D1732" t="s">
        <v>38</v>
      </c>
      <c r="E1732" t="s">
        <v>41</v>
      </c>
      <c r="F1732" t="s">
        <v>18</v>
      </c>
      <c r="G1732" t="s">
        <v>17</v>
      </c>
      <c r="H1732">
        <v>1</v>
      </c>
      <c r="I1732" t="s">
        <v>177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28</v>
      </c>
      <c r="S1732">
        <v>7</v>
      </c>
    </row>
    <row r="1733" spans="1:19" x14ac:dyDescent="0.3">
      <c r="A1733">
        <v>1732</v>
      </c>
      <c r="B1733" t="s">
        <v>33</v>
      </c>
      <c r="C1733" t="s">
        <v>27</v>
      </c>
      <c r="D1733" t="s">
        <v>26</v>
      </c>
      <c r="E1733" t="s">
        <v>29</v>
      </c>
      <c r="F1733" t="s">
        <v>25</v>
      </c>
      <c r="G1733" t="s">
        <v>17</v>
      </c>
      <c r="H1733">
        <v>8</v>
      </c>
      <c r="I1733" t="s">
        <v>177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34</v>
      </c>
      <c r="S1733">
        <v>3</v>
      </c>
    </row>
    <row r="1734" spans="1:19" x14ac:dyDescent="0.3">
      <c r="A1734">
        <v>1733</v>
      </c>
      <c r="B1734" t="s">
        <v>33</v>
      </c>
      <c r="C1734" t="s">
        <v>20</v>
      </c>
      <c r="D1734" t="s">
        <v>19</v>
      </c>
      <c r="E1734" t="s">
        <v>41</v>
      </c>
      <c r="F1734" t="s">
        <v>25</v>
      </c>
      <c r="G1734" t="s">
        <v>24</v>
      </c>
      <c r="H1734">
        <v>6</v>
      </c>
      <c r="I1734" t="s">
        <v>178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21</v>
      </c>
      <c r="S1734">
        <v>6</v>
      </c>
    </row>
    <row r="1735" spans="1:19" x14ac:dyDescent="0.3">
      <c r="A1735">
        <v>1734</v>
      </c>
      <c r="B1735" t="s">
        <v>31</v>
      </c>
      <c r="C1735" t="s">
        <v>27</v>
      </c>
      <c r="D1735" t="s">
        <v>38</v>
      </c>
      <c r="E1735" t="s">
        <v>36</v>
      </c>
      <c r="F1735" t="s">
        <v>30</v>
      </c>
      <c r="G1735" t="s">
        <v>17</v>
      </c>
      <c r="H1735">
        <v>2</v>
      </c>
      <c r="I1735" t="s">
        <v>177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28</v>
      </c>
      <c r="S1735">
        <v>5</v>
      </c>
    </row>
    <row r="1736" spans="1:19" x14ac:dyDescent="0.3">
      <c r="A1736">
        <v>1735</v>
      </c>
      <c r="B1736" t="s">
        <v>23</v>
      </c>
      <c r="C1736" t="s">
        <v>27</v>
      </c>
      <c r="D1736" t="s">
        <v>44</v>
      </c>
      <c r="E1736" t="s">
        <v>43</v>
      </c>
      <c r="F1736" t="s">
        <v>18</v>
      </c>
      <c r="G1736" t="s">
        <v>17</v>
      </c>
      <c r="H1736">
        <v>11</v>
      </c>
      <c r="I1736" t="s">
        <v>177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28</v>
      </c>
      <c r="S1736">
        <v>5</v>
      </c>
    </row>
    <row r="1737" spans="1:19" x14ac:dyDescent="0.3">
      <c r="A1737">
        <v>1736</v>
      </c>
      <c r="B1737" t="s">
        <v>42</v>
      </c>
      <c r="C1737" t="s">
        <v>27</v>
      </c>
      <c r="D1737" t="s">
        <v>40</v>
      </c>
      <c r="E1737" t="s">
        <v>36</v>
      </c>
      <c r="F1737" t="s">
        <v>25</v>
      </c>
      <c r="G1737" t="s">
        <v>24</v>
      </c>
      <c r="H1737">
        <v>12</v>
      </c>
      <c r="I1737" t="s">
        <v>178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28</v>
      </c>
      <c r="S1737">
        <v>5</v>
      </c>
    </row>
    <row r="1738" spans="1:19" x14ac:dyDescent="0.3">
      <c r="A1738">
        <v>1737</v>
      </c>
      <c r="B1738" t="s">
        <v>16</v>
      </c>
      <c r="C1738" t="s">
        <v>34</v>
      </c>
      <c r="D1738" t="s">
        <v>19</v>
      </c>
      <c r="E1738" t="s">
        <v>29</v>
      </c>
      <c r="F1738" t="s">
        <v>18</v>
      </c>
      <c r="G1738" t="s">
        <v>17</v>
      </c>
      <c r="H1738">
        <v>10</v>
      </c>
      <c r="I1738" t="s">
        <v>176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28</v>
      </c>
      <c r="S1738">
        <v>7</v>
      </c>
    </row>
    <row r="1739" spans="1:19" x14ac:dyDescent="0.3">
      <c r="A1739">
        <v>1738</v>
      </c>
      <c r="B1739" t="s">
        <v>31</v>
      </c>
      <c r="C1739" t="s">
        <v>34</v>
      </c>
      <c r="D1739" t="s">
        <v>40</v>
      </c>
      <c r="E1739" t="s">
        <v>22</v>
      </c>
      <c r="F1739" t="s">
        <v>30</v>
      </c>
      <c r="G1739" t="s">
        <v>17</v>
      </c>
      <c r="H1739">
        <v>11</v>
      </c>
      <c r="I1739" t="s">
        <v>176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28</v>
      </c>
      <c r="S1739">
        <v>9</v>
      </c>
    </row>
    <row r="1740" spans="1:19" x14ac:dyDescent="0.3">
      <c r="A1740">
        <v>1739</v>
      </c>
      <c r="B1740" t="s">
        <v>42</v>
      </c>
      <c r="C1740" t="s">
        <v>39</v>
      </c>
      <c r="D1740" t="s">
        <v>26</v>
      </c>
      <c r="E1740" t="s">
        <v>15</v>
      </c>
      <c r="F1740" t="s">
        <v>25</v>
      </c>
      <c r="G1740" t="s">
        <v>24</v>
      </c>
      <c r="H1740">
        <v>7</v>
      </c>
      <c r="I1740" t="s">
        <v>177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21</v>
      </c>
      <c r="S1740">
        <v>5</v>
      </c>
    </row>
    <row r="1741" spans="1:19" x14ac:dyDescent="0.3">
      <c r="A1741">
        <v>1740</v>
      </c>
      <c r="B1741" t="s">
        <v>42</v>
      </c>
      <c r="C1741" t="s">
        <v>27</v>
      </c>
      <c r="D1741" t="s">
        <v>26</v>
      </c>
      <c r="E1741" t="s">
        <v>29</v>
      </c>
      <c r="F1741" t="s">
        <v>25</v>
      </c>
      <c r="G1741" t="s">
        <v>17</v>
      </c>
      <c r="H1741">
        <v>4</v>
      </c>
      <c r="I1741" t="s">
        <v>177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28</v>
      </c>
      <c r="S1741">
        <v>8</v>
      </c>
    </row>
    <row r="1742" spans="1:19" x14ac:dyDescent="0.3">
      <c r="A1742">
        <v>1741</v>
      </c>
      <c r="B1742" t="s">
        <v>42</v>
      </c>
      <c r="C1742" t="s">
        <v>39</v>
      </c>
      <c r="D1742" t="s">
        <v>44</v>
      </c>
      <c r="E1742" t="s">
        <v>15</v>
      </c>
      <c r="F1742" t="s">
        <v>30</v>
      </c>
      <c r="G1742" t="s">
        <v>24</v>
      </c>
      <c r="H1742">
        <v>10</v>
      </c>
      <c r="I1742" t="s">
        <v>177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28</v>
      </c>
      <c r="S1742">
        <v>8</v>
      </c>
    </row>
    <row r="1743" spans="1:19" x14ac:dyDescent="0.3">
      <c r="A1743">
        <v>1742</v>
      </c>
      <c r="B1743" t="s">
        <v>31</v>
      </c>
      <c r="C1743" t="s">
        <v>27</v>
      </c>
      <c r="D1743" t="s">
        <v>40</v>
      </c>
      <c r="E1743" t="s">
        <v>15</v>
      </c>
      <c r="F1743" t="s">
        <v>30</v>
      </c>
      <c r="G1743" t="s">
        <v>17</v>
      </c>
      <c r="H1743">
        <v>0</v>
      </c>
      <c r="I1743" t="s">
        <v>177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21</v>
      </c>
      <c r="S1743">
        <v>3</v>
      </c>
    </row>
    <row r="1744" spans="1:19" x14ac:dyDescent="0.3">
      <c r="A1744">
        <v>1743</v>
      </c>
      <c r="B1744" t="s">
        <v>33</v>
      </c>
      <c r="C1744" t="s">
        <v>39</v>
      </c>
      <c r="D1744" t="s">
        <v>44</v>
      </c>
      <c r="E1744" t="s">
        <v>45</v>
      </c>
      <c r="F1744" t="s">
        <v>30</v>
      </c>
      <c r="G1744" t="s">
        <v>35</v>
      </c>
      <c r="H1744">
        <v>0</v>
      </c>
      <c r="I1744" t="s">
        <v>177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28</v>
      </c>
      <c r="S1744">
        <v>9</v>
      </c>
    </row>
    <row r="1745" spans="1:19" x14ac:dyDescent="0.3">
      <c r="A1745">
        <v>1744</v>
      </c>
      <c r="B1745" t="s">
        <v>37</v>
      </c>
      <c r="C1745" t="s">
        <v>27</v>
      </c>
      <c r="D1745" t="s">
        <v>19</v>
      </c>
      <c r="E1745" t="s">
        <v>41</v>
      </c>
      <c r="F1745" t="s">
        <v>30</v>
      </c>
      <c r="G1745" t="s">
        <v>35</v>
      </c>
      <c r="H1745">
        <v>4</v>
      </c>
      <c r="I1745" t="s">
        <v>177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28</v>
      </c>
      <c r="S1745">
        <v>4</v>
      </c>
    </row>
    <row r="1746" spans="1:19" x14ac:dyDescent="0.3">
      <c r="A1746">
        <v>1745</v>
      </c>
      <c r="B1746" t="s">
        <v>31</v>
      </c>
      <c r="C1746" t="s">
        <v>20</v>
      </c>
      <c r="D1746" t="s">
        <v>44</v>
      </c>
      <c r="E1746" t="s">
        <v>41</v>
      </c>
      <c r="F1746" t="s">
        <v>30</v>
      </c>
      <c r="G1746" t="s">
        <v>35</v>
      </c>
      <c r="H1746">
        <v>10</v>
      </c>
      <c r="I1746" t="s">
        <v>177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34</v>
      </c>
      <c r="S1746">
        <v>2</v>
      </c>
    </row>
    <row r="1747" spans="1:19" x14ac:dyDescent="0.3">
      <c r="A1747">
        <v>1746</v>
      </c>
      <c r="B1747" t="s">
        <v>16</v>
      </c>
      <c r="C1747" t="s">
        <v>27</v>
      </c>
      <c r="D1747" t="s">
        <v>38</v>
      </c>
      <c r="E1747" t="s">
        <v>36</v>
      </c>
      <c r="F1747" t="s">
        <v>30</v>
      </c>
      <c r="G1747" t="s">
        <v>24</v>
      </c>
      <c r="H1747">
        <v>12</v>
      </c>
      <c r="I1747" t="s">
        <v>177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34</v>
      </c>
      <c r="S1747">
        <v>2</v>
      </c>
    </row>
    <row r="1748" spans="1:19" x14ac:dyDescent="0.3">
      <c r="A1748">
        <v>1747</v>
      </c>
      <c r="B1748" t="s">
        <v>37</v>
      </c>
      <c r="C1748" t="s">
        <v>34</v>
      </c>
      <c r="D1748" t="s">
        <v>38</v>
      </c>
      <c r="E1748" t="s">
        <v>22</v>
      </c>
      <c r="F1748" t="s">
        <v>25</v>
      </c>
      <c r="G1748" t="s">
        <v>35</v>
      </c>
      <c r="H1748">
        <v>11</v>
      </c>
      <c r="I1748" t="s">
        <v>177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34</v>
      </c>
      <c r="S1748">
        <v>4</v>
      </c>
    </row>
    <row r="1749" spans="1:19" x14ac:dyDescent="0.3">
      <c r="A1749">
        <v>1748</v>
      </c>
      <c r="B1749" t="s">
        <v>23</v>
      </c>
      <c r="C1749" t="s">
        <v>34</v>
      </c>
      <c r="D1749" t="s">
        <v>38</v>
      </c>
      <c r="E1749" t="s">
        <v>43</v>
      </c>
      <c r="F1749" t="s">
        <v>30</v>
      </c>
      <c r="G1749" t="s">
        <v>17</v>
      </c>
      <c r="H1749">
        <v>0</v>
      </c>
      <c r="I1749" t="s">
        <v>176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21</v>
      </c>
      <c r="S1749">
        <v>2</v>
      </c>
    </row>
    <row r="1750" spans="1:19" x14ac:dyDescent="0.3">
      <c r="A1750">
        <v>1749</v>
      </c>
      <c r="B1750" t="s">
        <v>42</v>
      </c>
      <c r="C1750" t="s">
        <v>39</v>
      </c>
      <c r="D1750" t="s">
        <v>32</v>
      </c>
      <c r="E1750" t="s">
        <v>22</v>
      </c>
      <c r="F1750" t="s">
        <v>25</v>
      </c>
      <c r="G1750" t="s">
        <v>35</v>
      </c>
      <c r="H1750">
        <v>12</v>
      </c>
      <c r="I1750" t="s">
        <v>177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28</v>
      </c>
      <c r="S1750">
        <v>8</v>
      </c>
    </row>
    <row r="1751" spans="1:19" x14ac:dyDescent="0.3">
      <c r="A1751">
        <v>1750</v>
      </c>
      <c r="B1751" t="s">
        <v>42</v>
      </c>
      <c r="C1751" t="s">
        <v>39</v>
      </c>
      <c r="D1751" t="s">
        <v>40</v>
      </c>
      <c r="E1751" t="s">
        <v>15</v>
      </c>
      <c r="F1751" t="s">
        <v>18</v>
      </c>
      <c r="G1751" t="s">
        <v>17</v>
      </c>
      <c r="H1751">
        <v>7</v>
      </c>
      <c r="I1751" t="s">
        <v>176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21</v>
      </c>
      <c r="S1751">
        <v>1</v>
      </c>
    </row>
    <row r="1752" spans="1:19" x14ac:dyDescent="0.3">
      <c r="A1752">
        <v>1751</v>
      </c>
      <c r="B1752" t="s">
        <v>42</v>
      </c>
      <c r="C1752" t="s">
        <v>20</v>
      </c>
      <c r="D1752" t="s">
        <v>44</v>
      </c>
      <c r="E1752" t="s">
        <v>15</v>
      </c>
      <c r="F1752" t="s">
        <v>25</v>
      </c>
      <c r="G1752" t="s">
        <v>17</v>
      </c>
      <c r="H1752">
        <v>13</v>
      </c>
      <c r="I1752" t="s">
        <v>177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34</v>
      </c>
      <c r="S1752">
        <v>4</v>
      </c>
    </row>
    <row r="1753" spans="1:19" x14ac:dyDescent="0.3">
      <c r="A1753">
        <v>1752</v>
      </c>
      <c r="B1753" t="s">
        <v>33</v>
      </c>
      <c r="C1753" t="s">
        <v>20</v>
      </c>
      <c r="D1753" t="s">
        <v>26</v>
      </c>
      <c r="E1753" t="s">
        <v>22</v>
      </c>
      <c r="F1753" t="s">
        <v>25</v>
      </c>
      <c r="G1753" t="s">
        <v>24</v>
      </c>
      <c r="H1753">
        <v>9</v>
      </c>
      <c r="I1753" t="s">
        <v>176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34</v>
      </c>
      <c r="S1753">
        <v>6</v>
      </c>
    </row>
    <row r="1754" spans="1:19" x14ac:dyDescent="0.3">
      <c r="A1754">
        <v>1753</v>
      </c>
      <c r="B1754" t="s">
        <v>33</v>
      </c>
      <c r="C1754" t="s">
        <v>39</v>
      </c>
      <c r="D1754" t="s">
        <v>19</v>
      </c>
      <c r="E1754" t="s">
        <v>15</v>
      </c>
      <c r="F1754" t="s">
        <v>18</v>
      </c>
      <c r="G1754" t="s">
        <v>35</v>
      </c>
      <c r="H1754">
        <v>11</v>
      </c>
      <c r="I1754" t="s">
        <v>178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34</v>
      </c>
      <c r="S1754">
        <v>1</v>
      </c>
    </row>
    <row r="1755" spans="1:19" x14ac:dyDescent="0.3">
      <c r="A1755">
        <v>1754</v>
      </c>
      <c r="B1755" t="s">
        <v>42</v>
      </c>
      <c r="C1755" t="s">
        <v>20</v>
      </c>
      <c r="D1755" t="s">
        <v>38</v>
      </c>
      <c r="E1755" t="s">
        <v>43</v>
      </c>
      <c r="F1755" t="s">
        <v>18</v>
      </c>
      <c r="G1755" t="s">
        <v>17</v>
      </c>
      <c r="H1755">
        <v>2</v>
      </c>
      <c r="I1755" t="s">
        <v>176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28</v>
      </c>
      <c r="S1755">
        <v>6</v>
      </c>
    </row>
    <row r="1756" spans="1:19" x14ac:dyDescent="0.3">
      <c r="A1756">
        <v>1755</v>
      </c>
      <c r="B1756" t="s">
        <v>37</v>
      </c>
      <c r="C1756" t="s">
        <v>20</v>
      </c>
      <c r="D1756" t="s">
        <v>38</v>
      </c>
      <c r="E1756" t="s">
        <v>15</v>
      </c>
      <c r="F1756" t="s">
        <v>30</v>
      </c>
      <c r="G1756" t="s">
        <v>35</v>
      </c>
      <c r="H1756">
        <v>11</v>
      </c>
      <c r="I1756" t="s">
        <v>177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28</v>
      </c>
      <c r="S1756">
        <v>2</v>
      </c>
    </row>
    <row r="1757" spans="1:19" x14ac:dyDescent="0.3">
      <c r="A1757">
        <v>1756</v>
      </c>
      <c r="B1757" t="s">
        <v>31</v>
      </c>
      <c r="C1757" t="s">
        <v>39</v>
      </c>
      <c r="D1757" t="s">
        <v>38</v>
      </c>
      <c r="E1757" t="s">
        <v>22</v>
      </c>
      <c r="F1757" t="s">
        <v>25</v>
      </c>
      <c r="G1757" t="s">
        <v>17</v>
      </c>
      <c r="H1757">
        <v>5</v>
      </c>
      <c r="I1757" t="s">
        <v>177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28</v>
      </c>
      <c r="S1757">
        <v>9</v>
      </c>
    </row>
    <row r="1758" spans="1:19" x14ac:dyDescent="0.3">
      <c r="A1758">
        <v>1757</v>
      </c>
      <c r="B1758" t="s">
        <v>37</v>
      </c>
      <c r="C1758" t="s">
        <v>20</v>
      </c>
      <c r="D1758" t="s">
        <v>32</v>
      </c>
      <c r="E1758" t="s">
        <v>15</v>
      </c>
      <c r="F1758" t="s">
        <v>30</v>
      </c>
      <c r="G1758" t="s">
        <v>35</v>
      </c>
      <c r="H1758">
        <v>11</v>
      </c>
      <c r="I1758" t="s">
        <v>178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28</v>
      </c>
      <c r="S1758">
        <v>4</v>
      </c>
    </row>
    <row r="1759" spans="1:19" x14ac:dyDescent="0.3">
      <c r="A1759">
        <v>1758</v>
      </c>
      <c r="B1759" t="s">
        <v>33</v>
      </c>
      <c r="C1759" t="s">
        <v>27</v>
      </c>
      <c r="D1759" t="s">
        <v>19</v>
      </c>
      <c r="E1759" t="s">
        <v>15</v>
      </c>
      <c r="F1759" t="s">
        <v>18</v>
      </c>
      <c r="G1759" t="s">
        <v>35</v>
      </c>
      <c r="H1759">
        <v>11</v>
      </c>
      <c r="I1759" t="s">
        <v>176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28</v>
      </c>
      <c r="S1759">
        <v>7</v>
      </c>
    </row>
    <row r="1760" spans="1:19" x14ac:dyDescent="0.3">
      <c r="A1760">
        <v>1759</v>
      </c>
      <c r="B1760" t="s">
        <v>33</v>
      </c>
      <c r="C1760" t="s">
        <v>34</v>
      </c>
      <c r="D1760" t="s">
        <v>32</v>
      </c>
      <c r="E1760" t="s">
        <v>36</v>
      </c>
      <c r="F1760" t="s">
        <v>30</v>
      </c>
      <c r="G1760" t="s">
        <v>17</v>
      </c>
      <c r="H1760">
        <v>13</v>
      </c>
      <c r="I1760" t="s">
        <v>178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28</v>
      </c>
      <c r="S1760">
        <v>1</v>
      </c>
    </row>
    <row r="1761" spans="1:19" x14ac:dyDescent="0.3">
      <c r="A1761">
        <v>1760</v>
      </c>
      <c r="B1761" t="s">
        <v>23</v>
      </c>
      <c r="C1761" t="s">
        <v>34</v>
      </c>
      <c r="D1761" t="s">
        <v>44</v>
      </c>
      <c r="E1761" t="s">
        <v>45</v>
      </c>
      <c r="F1761" t="s">
        <v>18</v>
      </c>
      <c r="G1761" t="s">
        <v>17</v>
      </c>
      <c r="H1761">
        <v>9</v>
      </c>
      <c r="I1761" t="s">
        <v>177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34</v>
      </c>
      <c r="S1761">
        <v>5</v>
      </c>
    </row>
    <row r="1762" spans="1:19" x14ac:dyDescent="0.3">
      <c r="A1762">
        <v>1761</v>
      </c>
      <c r="B1762" t="s">
        <v>23</v>
      </c>
      <c r="C1762" t="s">
        <v>39</v>
      </c>
      <c r="D1762" t="s">
        <v>32</v>
      </c>
      <c r="E1762" t="s">
        <v>45</v>
      </c>
      <c r="F1762" t="s">
        <v>18</v>
      </c>
      <c r="G1762" t="s">
        <v>17</v>
      </c>
      <c r="H1762">
        <v>5</v>
      </c>
      <c r="I1762" t="s">
        <v>177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21</v>
      </c>
      <c r="S1762">
        <v>3</v>
      </c>
    </row>
    <row r="1763" spans="1:19" x14ac:dyDescent="0.3">
      <c r="A1763">
        <v>1762</v>
      </c>
      <c r="B1763" t="s">
        <v>37</v>
      </c>
      <c r="C1763" t="s">
        <v>34</v>
      </c>
      <c r="D1763" t="s">
        <v>32</v>
      </c>
      <c r="E1763" t="s">
        <v>43</v>
      </c>
      <c r="F1763" t="s">
        <v>25</v>
      </c>
      <c r="G1763" t="s">
        <v>24</v>
      </c>
      <c r="H1763">
        <v>5</v>
      </c>
      <c r="I1763" t="s">
        <v>177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21</v>
      </c>
      <c r="S1763">
        <v>1</v>
      </c>
    </row>
    <row r="1764" spans="1:19" x14ac:dyDescent="0.3">
      <c r="A1764">
        <v>1763</v>
      </c>
      <c r="B1764" t="s">
        <v>31</v>
      </c>
      <c r="C1764" t="s">
        <v>34</v>
      </c>
      <c r="D1764" t="s">
        <v>19</v>
      </c>
      <c r="E1764" t="s">
        <v>29</v>
      </c>
      <c r="F1764" t="s">
        <v>25</v>
      </c>
      <c r="G1764" t="s">
        <v>35</v>
      </c>
      <c r="H1764">
        <v>4</v>
      </c>
      <c r="I1764" t="s">
        <v>177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21</v>
      </c>
      <c r="S1764">
        <v>5</v>
      </c>
    </row>
    <row r="1765" spans="1:19" x14ac:dyDescent="0.3">
      <c r="A1765">
        <v>1764</v>
      </c>
      <c r="B1765" t="s">
        <v>33</v>
      </c>
      <c r="C1765" t="s">
        <v>27</v>
      </c>
      <c r="D1765" t="s">
        <v>19</v>
      </c>
      <c r="E1765" t="s">
        <v>36</v>
      </c>
      <c r="F1765" t="s">
        <v>18</v>
      </c>
      <c r="G1765" t="s">
        <v>24</v>
      </c>
      <c r="H1765">
        <v>3</v>
      </c>
      <c r="I1765" t="s">
        <v>176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28</v>
      </c>
      <c r="S1765">
        <v>9</v>
      </c>
    </row>
    <row r="1766" spans="1:19" x14ac:dyDescent="0.3">
      <c r="A1766">
        <v>1765</v>
      </c>
      <c r="B1766" t="s">
        <v>23</v>
      </c>
      <c r="C1766" t="s">
        <v>20</v>
      </c>
      <c r="D1766" t="s">
        <v>40</v>
      </c>
      <c r="E1766" t="s">
        <v>29</v>
      </c>
      <c r="F1766" t="s">
        <v>30</v>
      </c>
      <c r="G1766" t="s">
        <v>24</v>
      </c>
      <c r="H1766">
        <v>1</v>
      </c>
      <c r="I1766" t="s">
        <v>178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28</v>
      </c>
      <c r="S1766">
        <v>8</v>
      </c>
    </row>
    <row r="1767" spans="1:19" x14ac:dyDescent="0.3">
      <c r="A1767">
        <v>1766</v>
      </c>
      <c r="B1767" t="s">
        <v>33</v>
      </c>
      <c r="C1767" t="s">
        <v>20</v>
      </c>
      <c r="D1767" t="s">
        <v>26</v>
      </c>
      <c r="E1767" t="s">
        <v>36</v>
      </c>
      <c r="F1767" t="s">
        <v>25</v>
      </c>
      <c r="G1767" t="s">
        <v>35</v>
      </c>
      <c r="H1767">
        <v>2</v>
      </c>
      <c r="I1767" t="s">
        <v>176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21</v>
      </c>
      <c r="S1767">
        <v>1</v>
      </c>
    </row>
    <row r="1768" spans="1:19" x14ac:dyDescent="0.3">
      <c r="A1768">
        <v>1767</v>
      </c>
      <c r="B1768" t="s">
        <v>23</v>
      </c>
      <c r="C1768" t="s">
        <v>27</v>
      </c>
      <c r="D1768" t="s">
        <v>26</v>
      </c>
      <c r="E1768" t="s">
        <v>41</v>
      </c>
      <c r="F1768" t="s">
        <v>18</v>
      </c>
      <c r="G1768" t="s">
        <v>35</v>
      </c>
      <c r="H1768">
        <v>0</v>
      </c>
      <c r="I1768" t="s">
        <v>178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28</v>
      </c>
      <c r="S1768">
        <v>7</v>
      </c>
    </row>
    <row r="1769" spans="1:19" x14ac:dyDescent="0.3">
      <c r="A1769">
        <v>1768</v>
      </c>
      <c r="B1769" t="s">
        <v>42</v>
      </c>
      <c r="C1769" t="s">
        <v>20</v>
      </c>
      <c r="D1769" t="s">
        <v>44</v>
      </c>
      <c r="E1769" t="s">
        <v>43</v>
      </c>
      <c r="F1769" t="s">
        <v>18</v>
      </c>
      <c r="G1769" t="s">
        <v>17</v>
      </c>
      <c r="H1769">
        <v>10</v>
      </c>
      <c r="I1769" t="s">
        <v>177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28</v>
      </c>
      <c r="S1769">
        <v>9</v>
      </c>
    </row>
    <row r="1770" spans="1:19" x14ac:dyDescent="0.3">
      <c r="A1770">
        <v>1769</v>
      </c>
      <c r="B1770" t="s">
        <v>37</v>
      </c>
      <c r="C1770" t="s">
        <v>27</v>
      </c>
      <c r="D1770" t="s">
        <v>32</v>
      </c>
      <c r="E1770" t="s">
        <v>36</v>
      </c>
      <c r="F1770" t="s">
        <v>18</v>
      </c>
      <c r="G1770" t="s">
        <v>17</v>
      </c>
      <c r="H1770">
        <v>9</v>
      </c>
      <c r="I1770" t="s">
        <v>177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28</v>
      </c>
      <c r="S1770">
        <v>9</v>
      </c>
    </row>
    <row r="1771" spans="1:19" x14ac:dyDescent="0.3">
      <c r="A1771">
        <v>1770</v>
      </c>
      <c r="B1771" t="s">
        <v>31</v>
      </c>
      <c r="C1771" t="s">
        <v>39</v>
      </c>
      <c r="D1771" t="s">
        <v>26</v>
      </c>
      <c r="E1771" t="s">
        <v>41</v>
      </c>
      <c r="F1771" t="s">
        <v>18</v>
      </c>
      <c r="G1771" t="s">
        <v>35</v>
      </c>
      <c r="H1771">
        <v>12</v>
      </c>
      <c r="I1771" t="s">
        <v>177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28</v>
      </c>
      <c r="S1771">
        <v>9</v>
      </c>
    </row>
    <row r="1772" spans="1:19" x14ac:dyDescent="0.3">
      <c r="A1772">
        <v>1771</v>
      </c>
      <c r="B1772" t="s">
        <v>16</v>
      </c>
      <c r="C1772" t="s">
        <v>34</v>
      </c>
      <c r="D1772" t="s">
        <v>32</v>
      </c>
      <c r="E1772" t="s">
        <v>43</v>
      </c>
      <c r="F1772" t="s">
        <v>18</v>
      </c>
      <c r="G1772" t="s">
        <v>17</v>
      </c>
      <c r="H1772">
        <v>11</v>
      </c>
      <c r="I1772" t="s">
        <v>178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34</v>
      </c>
      <c r="S1772">
        <v>5</v>
      </c>
    </row>
    <row r="1773" spans="1:19" x14ac:dyDescent="0.3">
      <c r="A1773">
        <v>1772</v>
      </c>
      <c r="B1773" t="s">
        <v>33</v>
      </c>
      <c r="C1773" t="s">
        <v>34</v>
      </c>
      <c r="D1773" t="s">
        <v>40</v>
      </c>
      <c r="E1773" t="s">
        <v>36</v>
      </c>
      <c r="F1773" t="s">
        <v>25</v>
      </c>
      <c r="G1773" t="s">
        <v>24</v>
      </c>
      <c r="H1773">
        <v>9</v>
      </c>
      <c r="I1773" t="s">
        <v>177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28</v>
      </c>
      <c r="S1773">
        <v>3</v>
      </c>
    </row>
    <row r="1774" spans="1:19" x14ac:dyDescent="0.3">
      <c r="A1774">
        <v>1773</v>
      </c>
      <c r="B1774" t="s">
        <v>42</v>
      </c>
      <c r="C1774" t="s">
        <v>34</v>
      </c>
      <c r="D1774" t="s">
        <v>38</v>
      </c>
      <c r="E1774" t="s">
        <v>15</v>
      </c>
      <c r="F1774" t="s">
        <v>18</v>
      </c>
      <c r="G1774" t="s">
        <v>24</v>
      </c>
      <c r="H1774">
        <v>0</v>
      </c>
      <c r="I1774" t="s">
        <v>178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28</v>
      </c>
      <c r="S1774">
        <v>8</v>
      </c>
    </row>
    <row r="1775" spans="1:19" x14ac:dyDescent="0.3">
      <c r="A1775">
        <v>1774</v>
      </c>
      <c r="B1775" t="s">
        <v>37</v>
      </c>
      <c r="C1775" t="s">
        <v>27</v>
      </c>
      <c r="D1775" t="s">
        <v>26</v>
      </c>
      <c r="E1775" t="s">
        <v>36</v>
      </c>
      <c r="F1775" t="s">
        <v>18</v>
      </c>
      <c r="G1775" t="s">
        <v>17</v>
      </c>
      <c r="H1775">
        <v>14</v>
      </c>
      <c r="I1775" t="s">
        <v>178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28</v>
      </c>
      <c r="S1775">
        <v>9</v>
      </c>
    </row>
    <row r="1776" spans="1:19" x14ac:dyDescent="0.3">
      <c r="A1776">
        <v>1775</v>
      </c>
      <c r="B1776" t="s">
        <v>33</v>
      </c>
      <c r="C1776" t="s">
        <v>20</v>
      </c>
      <c r="D1776" t="s">
        <v>40</v>
      </c>
      <c r="E1776" t="s">
        <v>15</v>
      </c>
      <c r="F1776" t="s">
        <v>25</v>
      </c>
      <c r="G1776" t="s">
        <v>24</v>
      </c>
      <c r="H1776">
        <v>8</v>
      </c>
      <c r="I1776" t="s">
        <v>176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28</v>
      </c>
      <c r="S1776">
        <v>8</v>
      </c>
    </row>
    <row r="1777" spans="1:19" x14ac:dyDescent="0.3">
      <c r="A1777">
        <v>1776</v>
      </c>
      <c r="B1777" t="s">
        <v>31</v>
      </c>
      <c r="C1777" t="s">
        <v>34</v>
      </c>
      <c r="D1777" t="s">
        <v>26</v>
      </c>
      <c r="E1777" t="s">
        <v>29</v>
      </c>
      <c r="F1777" t="s">
        <v>18</v>
      </c>
      <c r="G1777" t="s">
        <v>35</v>
      </c>
      <c r="H1777">
        <v>1</v>
      </c>
      <c r="I1777" t="s">
        <v>177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21</v>
      </c>
      <c r="S1777">
        <v>1</v>
      </c>
    </row>
    <row r="1778" spans="1:19" x14ac:dyDescent="0.3">
      <c r="A1778">
        <v>1777</v>
      </c>
      <c r="B1778" t="s">
        <v>33</v>
      </c>
      <c r="C1778" t="s">
        <v>20</v>
      </c>
      <c r="D1778" t="s">
        <v>38</v>
      </c>
      <c r="E1778" t="s">
        <v>29</v>
      </c>
      <c r="F1778" t="s">
        <v>25</v>
      </c>
      <c r="G1778" t="s">
        <v>17</v>
      </c>
      <c r="H1778">
        <v>7</v>
      </c>
      <c r="I1778" t="s">
        <v>176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28</v>
      </c>
      <c r="S1778">
        <v>9</v>
      </c>
    </row>
    <row r="1779" spans="1:19" x14ac:dyDescent="0.3">
      <c r="A1779">
        <v>1778</v>
      </c>
      <c r="B1779" t="s">
        <v>31</v>
      </c>
      <c r="C1779" t="s">
        <v>20</v>
      </c>
      <c r="D1779" t="s">
        <v>44</v>
      </c>
      <c r="E1779" t="s">
        <v>29</v>
      </c>
      <c r="F1779" t="s">
        <v>18</v>
      </c>
      <c r="G1779" t="s">
        <v>24</v>
      </c>
      <c r="H1779">
        <v>5</v>
      </c>
      <c r="I1779" t="s">
        <v>176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28</v>
      </c>
      <c r="S1779">
        <v>8</v>
      </c>
    </row>
    <row r="1780" spans="1:19" x14ac:dyDescent="0.3">
      <c r="A1780">
        <v>1779</v>
      </c>
      <c r="B1780" t="s">
        <v>37</v>
      </c>
      <c r="C1780" t="s">
        <v>39</v>
      </c>
      <c r="D1780" t="s">
        <v>19</v>
      </c>
      <c r="E1780" t="s">
        <v>15</v>
      </c>
      <c r="F1780" t="s">
        <v>30</v>
      </c>
      <c r="G1780" t="s">
        <v>24</v>
      </c>
      <c r="H1780">
        <v>9</v>
      </c>
      <c r="I1780" t="s">
        <v>176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28</v>
      </c>
      <c r="S1780">
        <v>8</v>
      </c>
    </row>
    <row r="1781" spans="1:19" x14ac:dyDescent="0.3">
      <c r="A1781">
        <v>1780</v>
      </c>
      <c r="B1781" t="s">
        <v>31</v>
      </c>
      <c r="C1781" t="s">
        <v>34</v>
      </c>
      <c r="D1781" t="s">
        <v>38</v>
      </c>
      <c r="E1781" t="s">
        <v>29</v>
      </c>
      <c r="F1781" t="s">
        <v>18</v>
      </c>
      <c r="G1781" t="s">
        <v>35</v>
      </c>
      <c r="H1781">
        <v>8</v>
      </c>
      <c r="I1781" t="s">
        <v>176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34</v>
      </c>
      <c r="S1781">
        <v>6</v>
      </c>
    </row>
    <row r="1782" spans="1:19" x14ac:dyDescent="0.3">
      <c r="A1782">
        <v>1781</v>
      </c>
      <c r="B1782" t="s">
        <v>33</v>
      </c>
      <c r="C1782" t="s">
        <v>34</v>
      </c>
      <c r="D1782" t="s">
        <v>19</v>
      </c>
      <c r="E1782" t="s">
        <v>36</v>
      </c>
      <c r="F1782" t="s">
        <v>25</v>
      </c>
      <c r="G1782" t="s">
        <v>35</v>
      </c>
      <c r="H1782">
        <v>6</v>
      </c>
      <c r="I1782" t="s">
        <v>178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21</v>
      </c>
      <c r="S1782">
        <v>3</v>
      </c>
    </row>
    <row r="1783" spans="1:19" x14ac:dyDescent="0.3">
      <c r="A1783">
        <v>1782</v>
      </c>
      <c r="B1783" t="s">
        <v>23</v>
      </c>
      <c r="C1783" t="s">
        <v>20</v>
      </c>
      <c r="D1783" t="s">
        <v>44</v>
      </c>
      <c r="E1783" t="s">
        <v>15</v>
      </c>
      <c r="F1783" t="s">
        <v>25</v>
      </c>
      <c r="G1783" t="s">
        <v>35</v>
      </c>
      <c r="H1783">
        <v>1</v>
      </c>
      <c r="I1783" t="s">
        <v>177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28</v>
      </c>
      <c r="S1783">
        <v>7</v>
      </c>
    </row>
    <row r="1784" spans="1:19" x14ac:dyDescent="0.3">
      <c r="A1784">
        <v>1783</v>
      </c>
      <c r="B1784" t="s">
        <v>16</v>
      </c>
      <c r="C1784" t="s">
        <v>34</v>
      </c>
      <c r="D1784" t="s">
        <v>26</v>
      </c>
      <c r="E1784" t="s">
        <v>43</v>
      </c>
      <c r="F1784" t="s">
        <v>30</v>
      </c>
      <c r="G1784" t="s">
        <v>17</v>
      </c>
      <c r="H1784">
        <v>3</v>
      </c>
      <c r="I1784" t="s">
        <v>177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21</v>
      </c>
      <c r="S1784">
        <v>1</v>
      </c>
    </row>
    <row r="1785" spans="1:19" x14ac:dyDescent="0.3">
      <c r="A1785">
        <v>1784</v>
      </c>
      <c r="B1785" t="s">
        <v>42</v>
      </c>
      <c r="C1785" t="s">
        <v>20</v>
      </c>
      <c r="D1785" t="s">
        <v>38</v>
      </c>
      <c r="E1785" t="s">
        <v>15</v>
      </c>
      <c r="F1785" t="s">
        <v>18</v>
      </c>
      <c r="G1785" t="s">
        <v>35</v>
      </c>
      <c r="H1785">
        <v>14</v>
      </c>
      <c r="I1785" t="s">
        <v>177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34</v>
      </c>
      <c r="S1785">
        <v>4</v>
      </c>
    </row>
    <row r="1786" spans="1:19" x14ac:dyDescent="0.3">
      <c r="A1786">
        <v>1785</v>
      </c>
      <c r="B1786" t="s">
        <v>31</v>
      </c>
      <c r="C1786" t="s">
        <v>34</v>
      </c>
      <c r="D1786" t="s">
        <v>26</v>
      </c>
      <c r="E1786" t="s">
        <v>15</v>
      </c>
      <c r="F1786" t="s">
        <v>18</v>
      </c>
      <c r="G1786" t="s">
        <v>24</v>
      </c>
      <c r="H1786">
        <v>0</v>
      </c>
      <c r="I1786" t="s">
        <v>177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21</v>
      </c>
      <c r="S1786">
        <v>1</v>
      </c>
    </row>
    <row r="1787" spans="1:19" x14ac:dyDescent="0.3">
      <c r="A1787">
        <v>1786</v>
      </c>
      <c r="B1787" t="s">
        <v>31</v>
      </c>
      <c r="C1787" t="s">
        <v>34</v>
      </c>
      <c r="D1787" t="s">
        <v>38</v>
      </c>
      <c r="E1787" t="s">
        <v>36</v>
      </c>
      <c r="F1787" t="s">
        <v>25</v>
      </c>
      <c r="G1787" t="s">
        <v>17</v>
      </c>
      <c r="H1787">
        <v>9</v>
      </c>
      <c r="I1787" t="s">
        <v>177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34</v>
      </c>
      <c r="S1787">
        <v>5</v>
      </c>
    </row>
    <row r="1788" spans="1:19" x14ac:dyDescent="0.3">
      <c r="A1788">
        <v>1787</v>
      </c>
      <c r="B1788" t="s">
        <v>16</v>
      </c>
      <c r="C1788" t="s">
        <v>39</v>
      </c>
      <c r="D1788" t="s">
        <v>19</v>
      </c>
      <c r="E1788" t="s">
        <v>22</v>
      </c>
      <c r="F1788" t="s">
        <v>25</v>
      </c>
      <c r="G1788" t="s">
        <v>17</v>
      </c>
      <c r="H1788">
        <v>0</v>
      </c>
      <c r="I1788" t="s">
        <v>176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21</v>
      </c>
      <c r="S1788">
        <v>1</v>
      </c>
    </row>
    <row r="1789" spans="1:19" x14ac:dyDescent="0.3">
      <c r="A1789">
        <v>1788</v>
      </c>
      <c r="B1789" t="s">
        <v>42</v>
      </c>
      <c r="C1789" t="s">
        <v>34</v>
      </c>
      <c r="D1789" t="s">
        <v>44</v>
      </c>
      <c r="E1789" t="s">
        <v>43</v>
      </c>
      <c r="F1789" t="s">
        <v>25</v>
      </c>
      <c r="G1789" t="s">
        <v>17</v>
      </c>
      <c r="H1789">
        <v>8</v>
      </c>
      <c r="I1789" t="s">
        <v>178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28</v>
      </c>
      <c r="S1789">
        <v>3</v>
      </c>
    </row>
    <row r="1790" spans="1:19" x14ac:dyDescent="0.3">
      <c r="A1790">
        <v>1789</v>
      </c>
      <c r="B1790" t="s">
        <v>23</v>
      </c>
      <c r="C1790" t="s">
        <v>20</v>
      </c>
      <c r="D1790" t="s">
        <v>19</v>
      </c>
      <c r="E1790" t="s">
        <v>29</v>
      </c>
      <c r="F1790" t="s">
        <v>18</v>
      </c>
      <c r="G1790" t="s">
        <v>17</v>
      </c>
      <c r="H1790">
        <v>3</v>
      </c>
      <c r="I1790" t="s">
        <v>178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28</v>
      </c>
      <c r="S1790">
        <v>7</v>
      </c>
    </row>
    <row r="1791" spans="1:19" x14ac:dyDescent="0.3">
      <c r="A1791">
        <v>1790</v>
      </c>
      <c r="B1791" t="s">
        <v>37</v>
      </c>
      <c r="C1791" t="s">
        <v>20</v>
      </c>
      <c r="D1791" t="s">
        <v>44</v>
      </c>
      <c r="E1791" t="s">
        <v>22</v>
      </c>
      <c r="F1791" t="s">
        <v>25</v>
      </c>
      <c r="G1791" t="s">
        <v>35</v>
      </c>
      <c r="H1791">
        <v>5</v>
      </c>
      <c r="I1791" t="s">
        <v>178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28</v>
      </c>
      <c r="S1791">
        <v>9</v>
      </c>
    </row>
    <row r="1792" spans="1:19" x14ac:dyDescent="0.3">
      <c r="A1792">
        <v>1791</v>
      </c>
      <c r="B1792" t="s">
        <v>31</v>
      </c>
      <c r="C1792" t="s">
        <v>39</v>
      </c>
      <c r="D1792" t="s">
        <v>32</v>
      </c>
      <c r="E1792" t="s">
        <v>41</v>
      </c>
      <c r="F1792" t="s">
        <v>30</v>
      </c>
      <c r="G1792" t="s">
        <v>35</v>
      </c>
      <c r="H1792">
        <v>10</v>
      </c>
      <c r="I1792" t="s">
        <v>176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28</v>
      </c>
      <c r="S1792">
        <v>5</v>
      </c>
    </row>
    <row r="1793" spans="1:19" x14ac:dyDescent="0.3">
      <c r="A1793">
        <v>1792</v>
      </c>
      <c r="B1793" t="s">
        <v>31</v>
      </c>
      <c r="C1793" t="s">
        <v>39</v>
      </c>
      <c r="D1793" t="s">
        <v>19</v>
      </c>
      <c r="E1793" t="s">
        <v>43</v>
      </c>
      <c r="F1793" t="s">
        <v>18</v>
      </c>
      <c r="G1793" t="s">
        <v>35</v>
      </c>
      <c r="H1793">
        <v>2</v>
      </c>
      <c r="I1793" t="s">
        <v>176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28</v>
      </c>
      <c r="S1793">
        <v>7</v>
      </c>
    </row>
    <row r="1794" spans="1:19" x14ac:dyDescent="0.3">
      <c r="A1794">
        <v>1793</v>
      </c>
      <c r="B1794" t="s">
        <v>31</v>
      </c>
      <c r="C1794" t="s">
        <v>27</v>
      </c>
      <c r="D1794" t="s">
        <v>38</v>
      </c>
      <c r="E1794" t="s">
        <v>43</v>
      </c>
      <c r="F1794" t="s">
        <v>30</v>
      </c>
      <c r="G1794" t="s">
        <v>17</v>
      </c>
      <c r="H1794">
        <v>0</v>
      </c>
      <c r="I1794" t="s">
        <v>178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21</v>
      </c>
      <c r="S1794">
        <v>5</v>
      </c>
    </row>
    <row r="1795" spans="1:19" x14ac:dyDescent="0.3">
      <c r="A1795">
        <v>1794</v>
      </c>
      <c r="B1795" t="s">
        <v>16</v>
      </c>
      <c r="C1795" t="s">
        <v>39</v>
      </c>
      <c r="D1795" t="s">
        <v>32</v>
      </c>
      <c r="E1795" t="s">
        <v>22</v>
      </c>
      <c r="F1795" t="s">
        <v>25</v>
      </c>
      <c r="G1795" t="s">
        <v>17</v>
      </c>
      <c r="H1795">
        <v>13</v>
      </c>
      <c r="I1795" t="s">
        <v>177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34</v>
      </c>
      <c r="S1795">
        <v>3</v>
      </c>
    </row>
    <row r="1796" spans="1:19" x14ac:dyDescent="0.3">
      <c r="A1796">
        <v>1795</v>
      </c>
      <c r="B1796" t="s">
        <v>42</v>
      </c>
      <c r="C1796" t="s">
        <v>34</v>
      </c>
      <c r="D1796" t="s">
        <v>32</v>
      </c>
      <c r="E1796" t="s">
        <v>43</v>
      </c>
      <c r="F1796" t="s">
        <v>30</v>
      </c>
      <c r="G1796" t="s">
        <v>35</v>
      </c>
      <c r="H1796">
        <v>14</v>
      </c>
      <c r="I1796" t="s">
        <v>176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28</v>
      </c>
      <c r="S1796">
        <v>3</v>
      </c>
    </row>
    <row r="1797" spans="1:19" x14ac:dyDescent="0.3">
      <c r="A1797">
        <v>1796</v>
      </c>
      <c r="B1797" t="s">
        <v>42</v>
      </c>
      <c r="C1797" t="s">
        <v>39</v>
      </c>
      <c r="D1797" t="s">
        <v>40</v>
      </c>
      <c r="E1797" t="s">
        <v>45</v>
      </c>
      <c r="F1797" t="s">
        <v>25</v>
      </c>
      <c r="G1797" t="s">
        <v>35</v>
      </c>
      <c r="H1797">
        <v>7</v>
      </c>
      <c r="I1797" t="s">
        <v>176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28</v>
      </c>
      <c r="S1797">
        <v>2</v>
      </c>
    </row>
    <row r="1798" spans="1:19" x14ac:dyDescent="0.3">
      <c r="A1798">
        <v>1797</v>
      </c>
      <c r="B1798" t="s">
        <v>33</v>
      </c>
      <c r="C1798" t="s">
        <v>39</v>
      </c>
      <c r="D1798" t="s">
        <v>40</v>
      </c>
      <c r="E1798" t="s">
        <v>15</v>
      </c>
      <c r="F1798" t="s">
        <v>18</v>
      </c>
      <c r="G1798" t="s">
        <v>17</v>
      </c>
      <c r="H1798">
        <v>2</v>
      </c>
      <c r="I1798" t="s">
        <v>177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21</v>
      </c>
      <c r="S1798">
        <v>4</v>
      </c>
    </row>
    <row r="1799" spans="1:19" x14ac:dyDescent="0.3">
      <c r="A1799">
        <v>1798</v>
      </c>
      <c r="B1799" t="s">
        <v>37</v>
      </c>
      <c r="C1799" t="s">
        <v>34</v>
      </c>
      <c r="D1799" t="s">
        <v>32</v>
      </c>
      <c r="E1799" t="s">
        <v>29</v>
      </c>
      <c r="F1799" t="s">
        <v>25</v>
      </c>
      <c r="G1799" t="s">
        <v>24</v>
      </c>
      <c r="H1799">
        <v>10</v>
      </c>
      <c r="I1799" t="s">
        <v>177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34</v>
      </c>
      <c r="S1799">
        <v>1</v>
      </c>
    </row>
    <row r="1800" spans="1:19" x14ac:dyDescent="0.3">
      <c r="A1800">
        <v>1799</v>
      </c>
      <c r="B1800" t="s">
        <v>37</v>
      </c>
      <c r="C1800" t="s">
        <v>34</v>
      </c>
      <c r="D1800" t="s">
        <v>44</v>
      </c>
      <c r="E1800" t="s">
        <v>41</v>
      </c>
      <c r="F1800" t="s">
        <v>25</v>
      </c>
      <c r="G1800" t="s">
        <v>17</v>
      </c>
      <c r="H1800">
        <v>13</v>
      </c>
      <c r="I1800" t="s">
        <v>178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28</v>
      </c>
      <c r="S1800">
        <v>7</v>
      </c>
    </row>
    <row r="1801" spans="1:19" x14ac:dyDescent="0.3">
      <c r="A1801">
        <v>1800</v>
      </c>
      <c r="B1801" t="s">
        <v>31</v>
      </c>
      <c r="C1801" t="s">
        <v>20</v>
      </c>
      <c r="D1801" t="s">
        <v>44</v>
      </c>
      <c r="E1801" t="s">
        <v>41</v>
      </c>
      <c r="F1801" t="s">
        <v>25</v>
      </c>
      <c r="G1801" t="s">
        <v>17</v>
      </c>
      <c r="H1801">
        <v>6</v>
      </c>
      <c r="I1801" t="s">
        <v>178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21</v>
      </c>
      <c r="S1801">
        <v>5</v>
      </c>
    </row>
    <row r="1802" spans="1:19" x14ac:dyDescent="0.3">
      <c r="A1802">
        <v>1801</v>
      </c>
      <c r="B1802" t="s">
        <v>37</v>
      </c>
      <c r="C1802" t="s">
        <v>39</v>
      </c>
      <c r="D1802" t="s">
        <v>19</v>
      </c>
      <c r="E1802" t="s">
        <v>29</v>
      </c>
      <c r="F1802" t="s">
        <v>30</v>
      </c>
      <c r="G1802" t="s">
        <v>35</v>
      </c>
      <c r="H1802">
        <v>13</v>
      </c>
      <c r="I1802" t="s">
        <v>176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28</v>
      </c>
      <c r="S1802">
        <v>7</v>
      </c>
    </row>
    <row r="1803" spans="1:19" x14ac:dyDescent="0.3">
      <c r="A1803">
        <v>1802</v>
      </c>
      <c r="B1803" t="s">
        <v>33</v>
      </c>
      <c r="C1803" t="s">
        <v>20</v>
      </c>
      <c r="D1803" t="s">
        <v>32</v>
      </c>
      <c r="E1803" t="s">
        <v>22</v>
      </c>
      <c r="F1803" t="s">
        <v>25</v>
      </c>
      <c r="G1803" t="s">
        <v>24</v>
      </c>
      <c r="H1803">
        <v>0</v>
      </c>
      <c r="I1803" t="s">
        <v>177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28</v>
      </c>
      <c r="S1803">
        <v>9</v>
      </c>
    </row>
    <row r="1804" spans="1:19" x14ac:dyDescent="0.3">
      <c r="A1804">
        <v>1803</v>
      </c>
      <c r="B1804" t="s">
        <v>42</v>
      </c>
      <c r="C1804" t="s">
        <v>39</v>
      </c>
      <c r="D1804" t="s">
        <v>38</v>
      </c>
      <c r="E1804" t="s">
        <v>36</v>
      </c>
      <c r="F1804" t="s">
        <v>25</v>
      </c>
      <c r="G1804" t="s">
        <v>24</v>
      </c>
      <c r="H1804">
        <v>4</v>
      </c>
      <c r="I1804" t="s">
        <v>178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21</v>
      </c>
      <c r="S1804">
        <v>5</v>
      </c>
    </row>
    <row r="1805" spans="1:19" x14ac:dyDescent="0.3">
      <c r="A1805">
        <v>1804</v>
      </c>
      <c r="B1805" t="s">
        <v>23</v>
      </c>
      <c r="C1805" t="s">
        <v>20</v>
      </c>
      <c r="D1805" t="s">
        <v>44</v>
      </c>
      <c r="E1805" t="s">
        <v>43</v>
      </c>
      <c r="F1805" t="s">
        <v>25</v>
      </c>
      <c r="G1805" t="s">
        <v>17</v>
      </c>
      <c r="H1805">
        <v>13</v>
      </c>
      <c r="I1805" t="s">
        <v>177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28</v>
      </c>
      <c r="S1805">
        <v>9</v>
      </c>
    </row>
    <row r="1806" spans="1:19" x14ac:dyDescent="0.3">
      <c r="A1806">
        <v>1805</v>
      </c>
      <c r="B1806" t="s">
        <v>42</v>
      </c>
      <c r="C1806" t="s">
        <v>20</v>
      </c>
      <c r="D1806" t="s">
        <v>40</v>
      </c>
      <c r="E1806" t="s">
        <v>29</v>
      </c>
      <c r="F1806" t="s">
        <v>30</v>
      </c>
      <c r="G1806" t="s">
        <v>24</v>
      </c>
      <c r="H1806">
        <v>3</v>
      </c>
      <c r="I1806" t="s">
        <v>176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28</v>
      </c>
      <c r="S1806">
        <v>6</v>
      </c>
    </row>
    <row r="1807" spans="1:19" x14ac:dyDescent="0.3">
      <c r="A1807">
        <v>1806</v>
      </c>
      <c r="B1807" t="s">
        <v>23</v>
      </c>
      <c r="C1807" t="s">
        <v>34</v>
      </c>
      <c r="D1807" t="s">
        <v>26</v>
      </c>
      <c r="E1807" t="s">
        <v>43</v>
      </c>
      <c r="F1807" t="s">
        <v>18</v>
      </c>
      <c r="G1807" t="s">
        <v>35</v>
      </c>
      <c r="H1807">
        <v>2</v>
      </c>
      <c r="I1807" t="s">
        <v>177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21</v>
      </c>
      <c r="S1807">
        <v>6</v>
      </c>
    </row>
    <row r="1808" spans="1:19" x14ac:dyDescent="0.3">
      <c r="A1808">
        <v>1807</v>
      </c>
      <c r="B1808" t="s">
        <v>33</v>
      </c>
      <c r="C1808" t="s">
        <v>34</v>
      </c>
      <c r="D1808" t="s">
        <v>19</v>
      </c>
      <c r="E1808" t="s">
        <v>22</v>
      </c>
      <c r="F1808" t="s">
        <v>30</v>
      </c>
      <c r="G1808" t="s">
        <v>35</v>
      </c>
      <c r="H1808">
        <v>11</v>
      </c>
      <c r="I1808" t="s">
        <v>176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28</v>
      </c>
      <c r="S1808">
        <v>9</v>
      </c>
    </row>
    <row r="1809" spans="1:19" x14ac:dyDescent="0.3">
      <c r="A1809">
        <v>1808</v>
      </c>
      <c r="B1809" t="s">
        <v>31</v>
      </c>
      <c r="C1809" t="s">
        <v>20</v>
      </c>
      <c r="D1809" t="s">
        <v>32</v>
      </c>
      <c r="E1809" t="s">
        <v>22</v>
      </c>
      <c r="F1809" t="s">
        <v>30</v>
      </c>
      <c r="G1809" t="s">
        <v>35</v>
      </c>
      <c r="H1809">
        <v>4</v>
      </c>
      <c r="I1809" t="s">
        <v>176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21</v>
      </c>
      <c r="S1809">
        <v>1</v>
      </c>
    </row>
    <row r="1810" spans="1:19" x14ac:dyDescent="0.3">
      <c r="A1810">
        <v>1809</v>
      </c>
      <c r="B1810" t="s">
        <v>42</v>
      </c>
      <c r="C1810" t="s">
        <v>27</v>
      </c>
      <c r="D1810" t="s">
        <v>44</v>
      </c>
      <c r="E1810" t="s">
        <v>29</v>
      </c>
      <c r="F1810" t="s">
        <v>30</v>
      </c>
      <c r="G1810" t="s">
        <v>24</v>
      </c>
      <c r="H1810">
        <v>12</v>
      </c>
      <c r="I1810" t="s">
        <v>177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34</v>
      </c>
      <c r="S1810">
        <v>4</v>
      </c>
    </row>
    <row r="1811" spans="1:19" x14ac:dyDescent="0.3">
      <c r="A1811">
        <v>1810</v>
      </c>
      <c r="B1811" t="s">
        <v>31</v>
      </c>
      <c r="C1811" t="s">
        <v>39</v>
      </c>
      <c r="D1811" t="s">
        <v>38</v>
      </c>
      <c r="E1811" t="s">
        <v>41</v>
      </c>
      <c r="F1811" t="s">
        <v>30</v>
      </c>
      <c r="G1811" t="s">
        <v>17</v>
      </c>
      <c r="H1811">
        <v>9</v>
      </c>
      <c r="I1811" t="s">
        <v>178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34</v>
      </c>
      <c r="S1811">
        <v>1</v>
      </c>
    </row>
    <row r="1812" spans="1:19" x14ac:dyDescent="0.3">
      <c r="A1812">
        <v>1811</v>
      </c>
      <c r="B1812" t="s">
        <v>23</v>
      </c>
      <c r="C1812" t="s">
        <v>27</v>
      </c>
      <c r="D1812" t="s">
        <v>19</v>
      </c>
      <c r="E1812" t="s">
        <v>41</v>
      </c>
      <c r="F1812" t="s">
        <v>18</v>
      </c>
      <c r="G1812" t="s">
        <v>24</v>
      </c>
      <c r="H1812">
        <v>3</v>
      </c>
      <c r="I1812" t="s">
        <v>176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21</v>
      </c>
      <c r="S1812">
        <v>2</v>
      </c>
    </row>
    <row r="1813" spans="1:19" x14ac:dyDescent="0.3">
      <c r="A1813">
        <v>1812</v>
      </c>
      <c r="B1813" t="s">
        <v>23</v>
      </c>
      <c r="C1813" t="s">
        <v>39</v>
      </c>
      <c r="D1813" t="s">
        <v>40</v>
      </c>
      <c r="E1813" t="s">
        <v>45</v>
      </c>
      <c r="F1813" t="s">
        <v>30</v>
      </c>
      <c r="G1813" t="s">
        <v>24</v>
      </c>
      <c r="H1813">
        <v>9</v>
      </c>
      <c r="I1813" t="s">
        <v>178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34</v>
      </c>
      <c r="S1813">
        <v>6</v>
      </c>
    </row>
    <row r="1814" spans="1:19" x14ac:dyDescent="0.3">
      <c r="A1814">
        <v>1813</v>
      </c>
      <c r="B1814" t="s">
        <v>23</v>
      </c>
      <c r="C1814" t="s">
        <v>27</v>
      </c>
      <c r="D1814" t="s">
        <v>44</v>
      </c>
      <c r="E1814" t="s">
        <v>15</v>
      </c>
      <c r="F1814" t="s">
        <v>30</v>
      </c>
      <c r="G1814" t="s">
        <v>24</v>
      </c>
      <c r="H1814">
        <v>5</v>
      </c>
      <c r="I1814" t="s">
        <v>178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28</v>
      </c>
      <c r="S1814">
        <v>9</v>
      </c>
    </row>
    <row r="1815" spans="1:19" x14ac:dyDescent="0.3">
      <c r="A1815">
        <v>1814</v>
      </c>
      <c r="B1815" t="s">
        <v>33</v>
      </c>
      <c r="C1815" t="s">
        <v>27</v>
      </c>
      <c r="D1815" t="s">
        <v>26</v>
      </c>
      <c r="E1815" t="s">
        <v>36</v>
      </c>
      <c r="F1815" t="s">
        <v>25</v>
      </c>
      <c r="G1815" t="s">
        <v>17</v>
      </c>
      <c r="H1815">
        <v>13</v>
      </c>
      <c r="I1815" t="s">
        <v>177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34</v>
      </c>
      <c r="S1815">
        <v>1</v>
      </c>
    </row>
    <row r="1816" spans="1:19" x14ac:dyDescent="0.3">
      <c r="A1816">
        <v>1815</v>
      </c>
      <c r="B1816" t="s">
        <v>42</v>
      </c>
      <c r="C1816" t="s">
        <v>39</v>
      </c>
      <c r="D1816" t="s">
        <v>44</v>
      </c>
      <c r="E1816" t="s">
        <v>41</v>
      </c>
      <c r="F1816" t="s">
        <v>18</v>
      </c>
      <c r="G1816" t="s">
        <v>24</v>
      </c>
      <c r="H1816">
        <v>0</v>
      </c>
      <c r="I1816" t="s">
        <v>177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28</v>
      </c>
      <c r="S1816">
        <v>8</v>
      </c>
    </row>
    <row r="1817" spans="1:19" x14ac:dyDescent="0.3">
      <c r="A1817">
        <v>1816</v>
      </c>
      <c r="B1817" t="s">
        <v>31</v>
      </c>
      <c r="C1817" t="s">
        <v>39</v>
      </c>
      <c r="D1817" t="s">
        <v>44</v>
      </c>
      <c r="E1817" t="s">
        <v>36</v>
      </c>
      <c r="F1817" t="s">
        <v>18</v>
      </c>
      <c r="G1817" t="s">
        <v>35</v>
      </c>
      <c r="H1817">
        <v>12</v>
      </c>
      <c r="I1817" t="s">
        <v>176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34</v>
      </c>
      <c r="S1817">
        <v>4</v>
      </c>
    </row>
    <row r="1818" spans="1:19" x14ac:dyDescent="0.3">
      <c r="A1818">
        <v>1817</v>
      </c>
      <c r="B1818" t="s">
        <v>33</v>
      </c>
      <c r="C1818" t="s">
        <v>34</v>
      </c>
      <c r="D1818" t="s">
        <v>26</v>
      </c>
      <c r="E1818" t="s">
        <v>41</v>
      </c>
      <c r="F1818" t="s">
        <v>30</v>
      </c>
      <c r="G1818" t="s">
        <v>24</v>
      </c>
      <c r="H1818">
        <v>2</v>
      </c>
      <c r="I1818" t="s">
        <v>177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21</v>
      </c>
      <c r="S1818">
        <v>4</v>
      </c>
    </row>
    <row r="1819" spans="1:19" x14ac:dyDescent="0.3">
      <c r="A1819">
        <v>1818</v>
      </c>
      <c r="B1819" t="s">
        <v>33</v>
      </c>
      <c r="C1819" t="s">
        <v>27</v>
      </c>
      <c r="D1819" t="s">
        <v>32</v>
      </c>
      <c r="E1819" t="s">
        <v>43</v>
      </c>
      <c r="F1819" t="s">
        <v>30</v>
      </c>
      <c r="G1819" t="s">
        <v>35</v>
      </c>
      <c r="H1819">
        <v>7</v>
      </c>
      <c r="I1819" t="s">
        <v>178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21</v>
      </c>
      <c r="S1819">
        <v>6</v>
      </c>
    </row>
    <row r="1820" spans="1:19" x14ac:dyDescent="0.3">
      <c r="A1820">
        <v>1819</v>
      </c>
      <c r="B1820" t="s">
        <v>31</v>
      </c>
      <c r="C1820" t="s">
        <v>39</v>
      </c>
      <c r="D1820" t="s">
        <v>38</v>
      </c>
      <c r="E1820" t="s">
        <v>36</v>
      </c>
      <c r="F1820" t="s">
        <v>25</v>
      </c>
      <c r="G1820" t="s">
        <v>24</v>
      </c>
      <c r="H1820">
        <v>5</v>
      </c>
      <c r="I1820" t="s">
        <v>176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28</v>
      </c>
      <c r="S1820">
        <v>7</v>
      </c>
    </row>
    <row r="1821" spans="1:19" x14ac:dyDescent="0.3">
      <c r="A1821">
        <v>1820</v>
      </c>
      <c r="B1821" t="s">
        <v>23</v>
      </c>
      <c r="C1821" t="s">
        <v>27</v>
      </c>
      <c r="D1821" t="s">
        <v>40</v>
      </c>
      <c r="E1821" t="s">
        <v>45</v>
      </c>
      <c r="F1821" t="s">
        <v>18</v>
      </c>
      <c r="G1821" t="s">
        <v>24</v>
      </c>
      <c r="H1821">
        <v>8</v>
      </c>
      <c r="I1821" t="s">
        <v>176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28</v>
      </c>
      <c r="S1821">
        <v>6</v>
      </c>
    </row>
    <row r="1822" spans="1:19" x14ac:dyDescent="0.3">
      <c r="A1822">
        <v>1821</v>
      </c>
      <c r="B1822" t="s">
        <v>33</v>
      </c>
      <c r="C1822" t="s">
        <v>20</v>
      </c>
      <c r="D1822" t="s">
        <v>40</v>
      </c>
      <c r="E1822" t="s">
        <v>29</v>
      </c>
      <c r="F1822" t="s">
        <v>30</v>
      </c>
      <c r="G1822" t="s">
        <v>24</v>
      </c>
      <c r="H1822">
        <v>11</v>
      </c>
      <c r="I1822" t="s">
        <v>178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34</v>
      </c>
      <c r="S1822">
        <v>3</v>
      </c>
    </row>
    <row r="1823" spans="1:19" x14ac:dyDescent="0.3">
      <c r="A1823">
        <v>1822</v>
      </c>
      <c r="B1823" t="s">
        <v>23</v>
      </c>
      <c r="C1823" t="s">
        <v>39</v>
      </c>
      <c r="D1823" t="s">
        <v>38</v>
      </c>
      <c r="E1823" t="s">
        <v>43</v>
      </c>
      <c r="F1823" t="s">
        <v>30</v>
      </c>
      <c r="G1823" t="s">
        <v>17</v>
      </c>
      <c r="H1823">
        <v>5</v>
      </c>
      <c r="I1823" t="s">
        <v>176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28</v>
      </c>
      <c r="S1823">
        <v>1</v>
      </c>
    </row>
    <row r="1824" spans="1:19" x14ac:dyDescent="0.3">
      <c r="A1824">
        <v>1823</v>
      </c>
      <c r="B1824" t="s">
        <v>42</v>
      </c>
      <c r="C1824" t="s">
        <v>20</v>
      </c>
      <c r="D1824" t="s">
        <v>19</v>
      </c>
      <c r="E1824" t="s">
        <v>45</v>
      </c>
      <c r="F1824" t="s">
        <v>30</v>
      </c>
      <c r="G1824" t="s">
        <v>17</v>
      </c>
      <c r="H1824">
        <v>12</v>
      </c>
      <c r="I1824" t="s">
        <v>176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28</v>
      </c>
      <c r="S1824">
        <v>7</v>
      </c>
    </row>
    <row r="1825" spans="1:19" x14ac:dyDescent="0.3">
      <c r="A1825">
        <v>1824</v>
      </c>
      <c r="B1825" t="s">
        <v>37</v>
      </c>
      <c r="C1825" t="s">
        <v>20</v>
      </c>
      <c r="D1825" t="s">
        <v>40</v>
      </c>
      <c r="E1825" t="s">
        <v>22</v>
      </c>
      <c r="F1825" t="s">
        <v>30</v>
      </c>
      <c r="G1825" t="s">
        <v>35</v>
      </c>
      <c r="H1825">
        <v>10</v>
      </c>
      <c r="I1825" t="s">
        <v>178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34</v>
      </c>
      <c r="S1825">
        <v>3</v>
      </c>
    </row>
    <row r="1826" spans="1:19" x14ac:dyDescent="0.3">
      <c r="A1826">
        <v>1825</v>
      </c>
      <c r="B1826" t="s">
        <v>31</v>
      </c>
      <c r="C1826" t="s">
        <v>27</v>
      </c>
      <c r="D1826" t="s">
        <v>26</v>
      </c>
      <c r="E1826" t="s">
        <v>45</v>
      </c>
      <c r="F1826" t="s">
        <v>30</v>
      </c>
      <c r="G1826" t="s">
        <v>35</v>
      </c>
      <c r="H1826">
        <v>14</v>
      </c>
      <c r="I1826" t="s">
        <v>178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34</v>
      </c>
      <c r="S1826">
        <v>3</v>
      </c>
    </row>
    <row r="1827" spans="1:19" x14ac:dyDescent="0.3">
      <c r="A1827">
        <v>1826</v>
      </c>
      <c r="B1827" t="s">
        <v>16</v>
      </c>
      <c r="C1827" t="s">
        <v>34</v>
      </c>
      <c r="D1827" t="s">
        <v>38</v>
      </c>
      <c r="E1827" t="s">
        <v>29</v>
      </c>
      <c r="F1827" t="s">
        <v>25</v>
      </c>
      <c r="G1827" t="s">
        <v>17</v>
      </c>
      <c r="H1827">
        <v>3</v>
      </c>
      <c r="I1827" t="s">
        <v>177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28</v>
      </c>
      <c r="S1827">
        <v>7</v>
      </c>
    </row>
    <row r="1828" spans="1:19" x14ac:dyDescent="0.3">
      <c r="A1828">
        <v>1827</v>
      </c>
      <c r="B1828" t="s">
        <v>31</v>
      </c>
      <c r="C1828" t="s">
        <v>20</v>
      </c>
      <c r="D1828" t="s">
        <v>26</v>
      </c>
      <c r="E1828" t="s">
        <v>22</v>
      </c>
      <c r="F1828" t="s">
        <v>25</v>
      </c>
      <c r="G1828" t="s">
        <v>35</v>
      </c>
      <c r="H1828">
        <v>6</v>
      </c>
      <c r="I1828" t="s">
        <v>178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28</v>
      </c>
      <c r="S1828">
        <v>5</v>
      </c>
    </row>
    <row r="1829" spans="1:19" x14ac:dyDescent="0.3">
      <c r="A1829">
        <v>1828</v>
      </c>
      <c r="B1829" t="s">
        <v>31</v>
      </c>
      <c r="C1829" t="s">
        <v>27</v>
      </c>
      <c r="D1829" t="s">
        <v>40</v>
      </c>
      <c r="E1829" t="s">
        <v>22</v>
      </c>
      <c r="F1829" t="s">
        <v>30</v>
      </c>
      <c r="G1829" t="s">
        <v>17</v>
      </c>
      <c r="H1829">
        <v>12</v>
      </c>
      <c r="I1829" t="s">
        <v>177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34</v>
      </c>
      <c r="S1829">
        <v>4</v>
      </c>
    </row>
    <row r="1830" spans="1:19" x14ac:dyDescent="0.3">
      <c r="A1830">
        <v>1829</v>
      </c>
      <c r="B1830" t="s">
        <v>16</v>
      </c>
      <c r="C1830" t="s">
        <v>39</v>
      </c>
      <c r="D1830" t="s">
        <v>19</v>
      </c>
      <c r="E1830" t="s">
        <v>36</v>
      </c>
      <c r="F1830" t="s">
        <v>18</v>
      </c>
      <c r="G1830" t="s">
        <v>17</v>
      </c>
      <c r="H1830">
        <v>7</v>
      </c>
      <c r="I1830" t="s">
        <v>176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28</v>
      </c>
      <c r="S1830">
        <v>2</v>
      </c>
    </row>
    <row r="1831" spans="1:19" x14ac:dyDescent="0.3">
      <c r="A1831">
        <v>1830</v>
      </c>
      <c r="B1831" t="s">
        <v>23</v>
      </c>
      <c r="C1831" t="s">
        <v>39</v>
      </c>
      <c r="D1831" t="s">
        <v>44</v>
      </c>
      <c r="E1831" t="s">
        <v>29</v>
      </c>
      <c r="F1831" t="s">
        <v>18</v>
      </c>
      <c r="G1831" t="s">
        <v>35</v>
      </c>
      <c r="H1831">
        <v>14</v>
      </c>
      <c r="I1831" t="s">
        <v>177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28</v>
      </c>
      <c r="S1831">
        <v>7</v>
      </c>
    </row>
    <row r="1832" spans="1:19" x14ac:dyDescent="0.3">
      <c r="A1832">
        <v>1831</v>
      </c>
      <c r="B1832" t="s">
        <v>31</v>
      </c>
      <c r="C1832" t="s">
        <v>34</v>
      </c>
      <c r="D1832" t="s">
        <v>44</v>
      </c>
      <c r="E1832" t="s">
        <v>15</v>
      </c>
      <c r="F1832" t="s">
        <v>30</v>
      </c>
      <c r="G1832" t="s">
        <v>24</v>
      </c>
      <c r="H1832">
        <v>14</v>
      </c>
      <c r="I1832" t="s">
        <v>177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28</v>
      </c>
      <c r="S1832">
        <v>8</v>
      </c>
    </row>
    <row r="1833" spans="1:19" x14ac:dyDescent="0.3">
      <c r="A1833">
        <v>1832</v>
      </c>
      <c r="B1833" t="s">
        <v>37</v>
      </c>
      <c r="C1833" t="s">
        <v>20</v>
      </c>
      <c r="D1833" t="s">
        <v>38</v>
      </c>
      <c r="E1833" t="s">
        <v>36</v>
      </c>
      <c r="F1833" t="s">
        <v>30</v>
      </c>
      <c r="G1833" t="s">
        <v>24</v>
      </c>
      <c r="H1833">
        <v>12</v>
      </c>
      <c r="I1833" t="s">
        <v>177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34</v>
      </c>
      <c r="S1833">
        <v>1</v>
      </c>
    </row>
    <row r="1834" spans="1:19" x14ac:dyDescent="0.3">
      <c r="A1834">
        <v>1833</v>
      </c>
      <c r="B1834" t="s">
        <v>42</v>
      </c>
      <c r="C1834" t="s">
        <v>20</v>
      </c>
      <c r="D1834" t="s">
        <v>32</v>
      </c>
      <c r="E1834" t="s">
        <v>22</v>
      </c>
      <c r="F1834" t="s">
        <v>25</v>
      </c>
      <c r="G1834" t="s">
        <v>17</v>
      </c>
      <c r="H1834">
        <v>10</v>
      </c>
      <c r="I1834" t="s">
        <v>177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34</v>
      </c>
      <c r="S1834">
        <v>5</v>
      </c>
    </row>
    <row r="1835" spans="1:19" x14ac:dyDescent="0.3">
      <c r="A1835">
        <v>1834</v>
      </c>
      <c r="B1835" t="s">
        <v>16</v>
      </c>
      <c r="C1835" t="s">
        <v>27</v>
      </c>
      <c r="D1835" t="s">
        <v>32</v>
      </c>
      <c r="E1835" t="s">
        <v>29</v>
      </c>
      <c r="F1835" t="s">
        <v>30</v>
      </c>
      <c r="G1835" t="s">
        <v>35</v>
      </c>
      <c r="H1835">
        <v>2</v>
      </c>
      <c r="I1835" t="s">
        <v>177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28</v>
      </c>
      <c r="S1835">
        <v>4</v>
      </c>
    </row>
    <row r="1836" spans="1:19" x14ac:dyDescent="0.3">
      <c r="A1836">
        <v>1835</v>
      </c>
      <c r="B1836" t="s">
        <v>16</v>
      </c>
      <c r="C1836" t="s">
        <v>27</v>
      </c>
      <c r="D1836" t="s">
        <v>44</v>
      </c>
      <c r="E1836" t="s">
        <v>45</v>
      </c>
      <c r="F1836" t="s">
        <v>18</v>
      </c>
      <c r="G1836" t="s">
        <v>35</v>
      </c>
      <c r="H1836">
        <v>7</v>
      </c>
      <c r="I1836" t="s">
        <v>177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21</v>
      </c>
      <c r="S1836">
        <v>4</v>
      </c>
    </row>
    <row r="1837" spans="1:19" x14ac:dyDescent="0.3">
      <c r="A1837">
        <v>1836</v>
      </c>
      <c r="B1837" t="s">
        <v>31</v>
      </c>
      <c r="C1837" t="s">
        <v>20</v>
      </c>
      <c r="D1837" t="s">
        <v>40</v>
      </c>
      <c r="E1837" t="s">
        <v>29</v>
      </c>
      <c r="F1837" t="s">
        <v>18</v>
      </c>
      <c r="G1837" t="s">
        <v>35</v>
      </c>
      <c r="H1837">
        <v>4</v>
      </c>
      <c r="I1837" t="s">
        <v>176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21</v>
      </c>
      <c r="S1837">
        <v>2</v>
      </c>
    </row>
    <row r="1838" spans="1:19" x14ac:dyDescent="0.3">
      <c r="A1838">
        <v>1837</v>
      </c>
      <c r="B1838" t="s">
        <v>16</v>
      </c>
      <c r="C1838" t="s">
        <v>20</v>
      </c>
      <c r="D1838" t="s">
        <v>44</v>
      </c>
      <c r="E1838" t="s">
        <v>41</v>
      </c>
      <c r="F1838" t="s">
        <v>30</v>
      </c>
      <c r="G1838" t="s">
        <v>24</v>
      </c>
      <c r="H1838">
        <v>10</v>
      </c>
      <c r="I1838" t="s">
        <v>178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28</v>
      </c>
      <c r="S1838">
        <v>7</v>
      </c>
    </row>
    <row r="1839" spans="1:19" x14ac:dyDescent="0.3">
      <c r="A1839">
        <v>1838</v>
      </c>
      <c r="B1839" t="s">
        <v>16</v>
      </c>
      <c r="C1839" t="s">
        <v>27</v>
      </c>
      <c r="D1839" t="s">
        <v>40</v>
      </c>
      <c r="E1839" t="s">
        <v>36</v>
      </c>
      <c r="F1839" t="s">
        <v>18</v>
      </c>
      <c r="G1839" t="s">
        <v>24</v>
      </c>
      <c r="H1839">
        <v>3</v>
      </c>
      <c r="I1839" t="s">
        <v>176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28</v>
      </c>
      <c r="S1839">
        <v>8</v>
      </c>
    </row>
    <row r="1840" spans="1:19" x14ac:dyDescent="0.3">
      <c r="A1840">
        <v>1839</v>
      </c>
      <c r="B1840" t="s">
        <v>37</v>
      </c>
      <c r="C1840" t="s">
        <v>34</v>
      </c>
      <c r="D1840" t="s">
        <v>32</v>
      </c>
      <c r="E1840" t="s">
        <v>29</v>
      </c>
      <c r="F1840" t="s">
        <v>18</v>
      </c>
      <c r="G1840" t="s">
        <v>35</v>
      </c>
      <c r="H1840">
        <v>13</v>
      </c>
      <c r="I1840" t="s">
        <v>178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34</v>
      </c>
      <c r="S1840">
        <v>2</v>
      </c>
    </row>
    <row r="1841" spans="1:19" x14ac:dyDescent="0.3">
      <c r="A1841">
        <v>1840</v>
      </c>
      <c r="B1841" t="s">
        <v>31</v>
      </c>
      <c r="C1841" t="s">
        <v>34</v>
      </c>
      <c r="D1841" t="s">
        <v>32</v>
      </c>
      <c r="E1841" t="s">
        <v>22</v>
      </c>
      <c r="F1841" t="s">
        <v>30</v>
      </c>
      <c r="G1841" t="s">
        <v>35</v>
      </c>
      <c r="H1841">
        <v>10</v>
      </c>
      <c r="I1841" t="s">
        <v>177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34</v>
      </c>
      <c r="S1841">
        <v>5</v>
      </c>
    </row>
    <row r="1842" spans="1:19" x14ac:dyDescent="0.3">
      <c r="A1842">
        <v>1841</v>
      </c>
      <c r="B1842" t="s">
        <v>16</v>
      </c>
      <c r="C1842" t="s">
        <v>27</v>
      </c>
      <c r="D1842" t="s">
        <v>26</v>
      </c>
      <c r="E1842" t="s">
        <v>36</v>
      </c>
      <c r="F1842" t="s">
        <v>30</v>
      </c>
      <c r="G1842" t="s">
        <v>24</v>
      </c>
      <c r="H1842">
        <v>11</v>
      </c>
      <c r="I1842" t="s">
        <v>176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28</v>
      </c>
      <c r="S1842">
        <v>6</v>
      </c>
    </row>
    <row r="1843" spans="1:19" x14ac:dyDescent="0.3">
      <c r="A1843">
        <v>1842</v>
      </c>
      <c r="B1843" t="s">
        <v>42</v>
      </c>
      <c r="C1843" t="s">
        <v>34</v>
      </c>
      <c r="D1843" t="s">
        <v>26</v>
      </c>
      <c r="E1843" t="s">
        <v>43</v>
      </c>
      <c r="F1843" t="s">
        <v>30</v>
      </c>
      <c r="G1843" t="s">
        <v>17</v>
      </c>
      <c r="H1843">
        <v>10</v>
      </c>
      <c r="I1843" t="s">
        <v>177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34</v>
      </c>
      <c r="S1843">
        <v>5</v>
      </c>
    </row>
    <row r="1844" spans="1:19" x14ac:dyDescent="0.3">
      <c r="A1844">
        <v>1843</v>
      </c>
      <c r="B1844" t="s">
        <v>31</v>
      </c>
      <c r="C1844" t="s">
        <v>34</v>
      </c>
      <c r="D1844" t="s">
        <v>40</v>
      </c>
      <c r="E1844" t="s">
        <v>29</v>
      </c>
      <c r="F1844" t="s">
        <v>30</v>
      </c>
      <c r="G1844" t="s">
        <v>24</v>
      </c>
      <c r="H1844">
        <v>1</v>
      </c>
      <c r="I1844" t="s">
        <v>176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28</v>
      </c>
      <c r="S1844">
        <v>5</v>
      </c>
    </row>
    <row r="1845" spans="1:19" x14ac:dyDescent="0.3">
      <c r="A1845">
        <v>1844</v>
      </c>
      <c r="B1845" t="s">
        <v>23</v>
      </c>
      <c r="C1845" t="s">
        <v>39</v>
      </c>
      <c r="D1845" t="s">
        <v>19</v>
      </c>
      <c r="E1845" t="s">
        <v>22</v>
      </c>
      <c r="F1845" t="s">
        <v>25</v>
      </c>
      <c r="G1845" t="s">
        <v>17</v>
      </c>
      <c r="H1845">
        <v>7</v>
      </c>
      <c r="I1845" t="s">
        <v>178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28</v>
      </c>
      <c r="S1845">
        <v>9</v>
      </c>
    </row>
    <row r="1846" spans="1:19" x14ac:dyDescent="0.3">
      <c r="A1846">
        <v>1845</v>
      </c>
      <c r="B1846" t="s">
        <v>31</v>
      </c>
      <c r="C1846" t="s">
        <v>27</v>
      </c>
      <c r="D1846" t="s">
        <v>32</v>
      </c>
      <c r="E1846" t="s">
        <v>41</v>
      </c>
      <c r="F1846" t="s">
        <v>18</v>
      </c>
      <c r="G1846" t="s">
        <v>24</v>
      </c>
      <c r="H1846">
        <v>0</v>
      </c>
      <c r="I1846" t="s">
        <v>176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21</v>
      </c>
      <c r="S1846">
        <v>2</v>
      </c>
    </row>
    <row r="1847" spans="1:19" x14ac:dyDescent="0.3">
      <c r="A1847">
        <v>1846</v>
      </c>
      <c r="B1847" t="s">
        <v>31</v>
      </c>
      <c r="C1847" t="s">
        <v>34</v>
      </c>
      <c r="D1847" t="s">
        <v>40</v>
      </c>
      <c r="E1847" t="s">
        <v>45</v>
      </c>
      <c r="F1847" t="s">
        <v>30</v>
      </c>
      <c r="G1847" t="s">
        <v>17</v>
      </c>
      <c r="H1847">
        <v>6</v>
      </c>
      <c r="I1847" t="s">
        <v>177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21</v>
      </c>
      <c r="S1847">
        <v>2</v>
      </c>
    </row>
    <row r="1848" spans="1:19" x14ac:dyDescent="0.3">
      <c r="A1848">
        <v>1847</v>
      </c>
      <c r="B1848" t="s">
        <v>37</v>
      </c>
      <c r="C1848" t="s">
        <v>20</v>
      </c>
      <c r="D1848" t="s">
        <v>38</v>
      </c>
      <c r="E1848" t="s">
        <v>22</v>
      </c>
      <c r="F1848" t="s">
        <v>30</v>
      </c>
      <c r="G1848" t="s">
        <v>17</v>
      </c>
      <c r="H1848">
        <v>8</v>
      </c>
      <c r="I1848" t="s">
        <v>178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34</v>
      </c>
      <c r="S1848">
        <v>1</v>
      </c>
    </row>
    <row r="1849" spans="1:19" x14ac:dyDescent="0.3">
      <c r="A1849">
        <v>1848</v>
      </c>
      <c r="B1849" t="s">
        <v>42</v>
      </c>
      <c r="C1849" t="s">
        <v>39</v>
      </c>
      <c r="D1849" t="s">
        <v>26</v>
      </c>
      <c r="E1849" t="s">
        <v>22</v>
      </c>
      <c r="F1849" t="s">
        <v>18</v>
      </c>
      <c r="G1849" t="s">
        <v>17</v>
      </c>
      <c r="H1849">
        <v>10</v>
      </c>
      <c r="I1849" t="s">
        <v>177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28</v>
      </c>
      <c r="S1849">
        <v>8</v>
      </c>
    </row>
    <row r="1850" spans="1:19" x14ac:dyDescent="0.3">
      <c r="A1850">
        <v>1849</v>
      </c>
      <c r="B1850" t="s">
        <v>23</v>
      </c>
      <c r="C1850" t="s">
        <v>27</v>
      </c>
      <c r="D1850" t="s">
        <v>44</v>
      </c>
      <c r="E1850" t="s">
        <v>22</v>
      </c>
      <c r="F1850" t="s">
        <v>30</v>
      </c>
      <c r="G1850" t="s">
        <v>24</v>
      </c>
      <c r="H1850">
        <v>14</v>
      </c>
      <c r="I1850" t="s">
        <v>177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34</v>
      </c>
      <c r="S1850">
        <v>5</v>
      </c>
    </row>
    <row r="1851" spans="1:19" x14ac:dyDescent="0.3">
      <c r="A1851">
        <v>1850</v>
      </c>
      <c r="B1851" t="s">
        <v>23</v>
      </c>
      <c r="C1851" t="s">
        <v>39</v>
      </c>
      <c r="D1851" t="s">
        <v>19</v>
      </c>
      <c r="E1851" t="s">
        <v>36</v>
      </c>
      <c r="F1851" t="s">
        <v>18</v>
      </c>
      <c r="G1851" t="s">
        <v>24</v>
      </c>
      <c r="H1851">
        <v>3</v>
      </c>
      <c r="I1851" t="s">
        <v>176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21</v>
      </c>
      <c r="S1851">
        <v>4</v>
      </c>
    </row>
    <row r="1852" spans="1:19" x14ac:dyDescent="0.3">
      <c r="A1852">
        <v>1851</v>
      </c>
      <c r="B1852" t="s">
        <v>16</v>
      </c>
      <c r="C1852" t="s">
        <v>34</v>
      </c>
      <c r="D1852" t="s">
        <v>19</v>
      </c>
      <c r="E1852" t="s">
        <v>15</v>
      </c>
      <c r="F1852" t="s">
        <v>30</v>
      </c>
      <c r="G1852" t="s">
        <v>17</v>
      </c>
      <c r="H1852">
        <v>11</v>
      </c>
      <c r="I1852" t="s">
        <v>178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28</v>
      </c>
      <c r="S1852">
        <v>8</v>
      </c>
    </row>
    <row r="1853" spans="1:19" x14ac:dyDescent="0.3">
      <c r="A1853">
        <v>1852</v>
      </c>
      <c r="B1853" t="s">
        <v>37</v>
      </c>
      <c r="C1853" t="s">
        <v>39</v>
      </c>
      <c r="D1853" t="s">
        <v>26</v>
      </c>
      <c r="E1853" t="s">
        <v>15</v>
      </c>
      <c r="F1853" t="s">
        <v>18</v>
      </c>
      <c r="G1853" t="s">
        <v>24</v>
      </c>
      <c r="H1853">
        <v>1</v>
      </c>
      <c r="I1853" t="s">
        <v>177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21</v>
      </c>
      <c r="S1853">
        <v>6</v>
      </c>
    </row>
    <row r="1854" spans="1:19" x14ac:dyDescent="0.3">
      <c r="A1854">
        <v>1853</v>
      </c>
      <c r="B1854" t="s">
        <v>16</v>
      </c>
      <c r="C1854" t="s">
        <v>20</v>
      </c>
      <c r="D1854" t="s">
        <v>32</v>
      </c>
      <c r="E1854" t="s">
        <v>36</v>
      </c>
      <c r="F1854" t="s">
        <v>18</v>
      </c>
      <c r="G1854" t="s">
        <v>24</v>
      </c>
      <c r="H1854">
        <v>1</v>
      </c>
      <c r="I1854" t="s">
        <v>178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28</v>
      </c>
      <c r="S1854">
        <v>6</v>
      </c>
    </row>
    <row r="1855" spans="1:19" x14ac:dyDescent="0.3">
      <c r="A1855">
        <v>1854</v>
      </c>
      <c r="B1855" t="s">
        <v>16</v>
      </c>
      <c r="C1855" t="s">
        <v>27</v>
      </c>
      <c r="D1855" t="s">
        <v>44</v>
      </c>
      <c r="E1855" t="s">
        <v>22</v>
      </c>
      <c r="F1855" t="s">
        <v>30</v>
      </c>
      <c r="G1855" t="s">
        <v>17</v>
      </c>
      <c r="H1855">
        <v>13</v>
      </c>
      <c r="I1855" t="s">
        <v>177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28</v>
      </c>
      <c r="S1855">
        <v>9</v>
      </c>
    </row>
    <row r="1856" spans="1:19" x14ac:dyDescent="0.3">
      <c r="A1856">
        <v>1855</v>
      </c>
      <c r="B1856" t="s">
        <v>16</v>
      </c>
      <c r="C1856" t="s">
        <v>39</v>
      </c>
      <c r="D1856" t="s">
        <v>26</v>
      </c>
      <c r="E1856" t="s">
        <v>15</v>
      </c>
      <c r="F1856" t="s">
        <v>18</v>
      </c>
      <c r="G1856" t="s">
        <v>35</v>
      </c>
      <c r="H1856">
        <v>12</v>
      </c>
      <c r="I1856" t="s">
        <v>178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34</v>
      </c>
      <c r="S1856">
        <v>6</v>
      </c>
    </row>
    <row r="1857" spans="1:19" x14ac:dyDescent="0.3">
      <c r="A1857">
        <v>1856</v>
      </c>
      <c r="B1857" t="s">
        <v>33</v>
      </c>
      <c r="C1857" t="s">
        <v>20</v>
      </c>
      <c r="D1857" t="s">
        <v>19</v>
      </c>
      <c r="E1857" t="s">
        <v>22</v>
      </c>
      <c r="F1857" t="s">
        <v>18</v>
      </c>
      <c r="G1857" t="s">
        <v>17</v>
      </c>
      <c r="H1857">
        <v>12</v>
      </c>
      <c r="I1857" t="s">
        <v>177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28</v>
      </c>
      <c r="S1857">
        <v>9</v>
      </c>
    </row>
    <row r="1858" spans="1:19" x14ac:dyDescent="0.3">
      <c r="A1858">
        <v>1857</v>
      </c>
      <c r="B1858" t="s">
        <v>16</v>
      </c>
      <c r="C1858" t="s">
        <v>34</v>
      </c>
      <c r="D1858" t="s">
        <v>19</v>
      </c>
      <c r="E1858" t="s">
        <v>29</v>
      </c>
      <c r="F1858" t="s">
        <v>18</v>
      </c>
      <c r="G1858" t="s">
        <v>17</v>
      </c>
      <c r="H1858">
        <v>8</v>
      </c>
      <c r="I1858" t="s">
        <v>178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28</v>
      </c>
      <c r="S1858">
        <v>8</v>
      </c>
    </row>
    <row r="1859" spans="1:19" x14ac:dyDescent="0.3">
      <c r="A1859">
        <v>1858</v>
      </c>
      <c r="B1859" t="s">
        <v>31</v>
      </c>
      <c r="C1859" t="s">
        <v>39</v>
      </c>
      <c r="D1859" t="s">
        <v>44</v>
      </c>
      <c r="E1859" t="s">
        <v>41</v>
      </c>
      <c r="F1859" t="s">
        <v>25</v>
      </c>
      <c r="G1859" t="s">
        <v>17</v>
      </c>
      <c r="H1859">
        <v>3</v>
      </c>
      <c r="I1859" t="s">
        <v>178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28</v>
      </c>
      <c r="S1859">
        <v>8</v>
      </c>
    </row>
    <row r="1860" spans="1:19" x14ac:dyDescent="0.3">
      <c r="A1860">
        <v>1859</v>
      </c>
      <c r="B1860" t="s">
        <v>16</v>
      </c>
      <c r="C1860" t="s">
        <v>27</v>
      </c>
      <c r="D1860" t="s">
        <v>19</v>
      </c>
      <c r="E1860" t="s">
        <v>22</v>
      </c>
      <c r="F1860" t="s">
        <v>25</v>
      </c>
      <c r="G1860" t="s">
        <v>17</v>
      </c>
      <c r="H1860">
        <v>8</v>
      </c>
      <c r="I1860" t="s">
        <v>177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28</v>
      </c>
      <c r="S1860">
        <v>7</v>
      </c>
    </row>
    <row r="1861" spans="1:19" x14ac:dyDescent="0.3">
      <c r="A1861">
        <v>1860</v>
      </c>
      <c r="B1861" t="s">
        <v>33</v>
      </c>
      <c r="C1861" t="s">
        <v>39</v>
      </c>
      <c r="D1861" t="s">
        <v>19</v>
      </c>
      <c r="E1861" t="s">
        <v>45</v>
      </c>
      <c r="F1861" t="s">
        <v>18</v>
      </c>
      <c r="G1861" t="s">
        <v>35</v>
      </c>
      <c r="H1861">
        <v>4</v>
      </c>
      <c r="I1861" t="s">
        <v>176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28</v>
      </c>
      <c r="S1861">
        <v>7</v>
      </c>
    </row>
    <row r="1862" spans="1:19" x14ac:dyDescent="0.3">
      <c r="A1862">
        <v>1861</v>
      </c>
      <c r="B1862" t="s">
        <v>16</v>
      </c>
      <c r="C1862" t="s">
        <v>39</v>
      </c>
      <c r="D1862" t="s">
        <v>26</v>
      </c>
      <c r="E1862" t="s">
        <v>45</v>
      </c>
      <c r="F1862" t="s">
        <v>18</v>
      </c>
      <c r="G1862" t="s">
        <v>17</v>
      </c>
      <c r="H1862">
        <v>13</v>
      </c>
      <c r="I1862" t="s">
        <v>177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28</v>
      </c>
      <c r="S1862">
        <v>9</v>
      </c>
    </row>
    <row r="1863" spans="1:19" x14ac:dyDescent="0.3">
      <c r="A1863">
        <v>1862</v>
      </c>
      <c r="B1863" t="s">
        <v>31</v>
      </c>
      <c r="C1863" t="s">
        <v>34</v>
      </c>
      <c r="D1863" t="s">
        <v>40</v>
      </c>
      <c r="E1863" t="s">
        <v>29</v>
      </c>
      <c r="F1863" t="s">
        <v>25</v>
      </c>
      <c r="G1863" t="s">
        <v>17</v>
      </c>
      <c r="H1863">
        <v>7</v>
      </c>
      <c r="I1863" t="s">
        <v>176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28</v>
      </c>
      <c r="S1863">
        <v>7</v>
      </c>
    </row>
    <row r="1864" spans="1:19" x14ac:dyDescent="0.3">
      <c r="A1864">
        <v>1863</v>
      </c>
      <c r="B1864" t="s">
        <v>33</v>
      </c>
      <c r="C1864" t="s">
        <v>20</v>
      </c>
      <c r="D1864" t="s">
        <v>32</v>
      </c>
      <c r="E1864" t="s">
        <v>15</v>
      </c>
      <c r="F1864" t="s">
        <v>30</v>
      </c>
      <c r="G1864" t="s">
        <v>35</v>
      </c>
      <c r="H1864">
        <v>14</v>
      </c>
      <c r="I1864" t="s">
        <v>177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28</v>
      </c>
      <c r="S1864">
        <v>8</v>
      </c>
    </row>
    <row r="1865" spans="1:19" x14ac:dyDescent="0.3">
      <c r="A1865">
        <v>1864</v>
      </c>
      <c r="B1865" t="s">
        <v>42</v>
      </c>
      <c r="C1865" t="s">
        <v>20</v>
      </c>
      <c r="D1865" t="s">
        <v>38</v>
      </c>
      <c r="E1865" t="s">
        <v>45</v>
      </c>
      <c r="F1865" t="s">
        <v>18</v>
      </c>
      <c r="G1865" t="s">
        <v>35</v>
      </c>
      <c r="H1865">
        <v>14</v>
      </c>
      <c r="I1865" t="s">
        <v>176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28</v>
      </c>
      <c r="S1865">
        <v>7</v>
      </c>
    </row>
    <row r="1866" spans="1:19" x14ac:dyDescent="0.3">
      <c r="A1866">
        <v>1865</v>
      </c>
      <c r="B1866" t="s">
        <v>16</v>
      </c>
      <c r="C1866" t="s">
        <v>39</v>
      </c>
      <c r="D1866" t="s">
        <v>32</v>
      </c>
      <c r="E1866" t="s">
        <v>45</v>
      </c>
      <c r="F1866" t="s">
        <v>18</v>
      </c>
      <c r="G1866" t="s">
        <v>17</v>
      </c>
      <c r="H1866">
        <v>3</v>
      </c>
      <c r="I1866" t="s">
        <v>177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21</v>
      </c>
      <c r="S1866">
        <v>1</v>
      </c>
    </row>
    <row r="1867" spans="1:19" x14ac:dyDescent="0.3">
      <c r="A1867">
        <v>1866</v>
      </c>
      <c r="B1867" t="s">
        <v>31</v>
      </c>
      <c r="C1867" t="s">
        <v>34</v>
      </c>
      <c r="D1867" t="s">
        <v>44</v>
      </c>
      <c r="E1867" t="s">
        <v>43</v>
      </c>
      <c r="F1867" t="s">
        <v>25</v>
      </c>
      <c r="G1867" t="s">
        <v>17</v>
      </c>
      <c r="H1867">
        <v>6</v>
      </c>
      <c r="I1867" t="s">
        <v>178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28</v>
      </c>
      <c r="S1867">
        <v>8</v>
      </c>
    </row>
    <row r="1868" spans="1:19" x14ac:dyDescent="0.3">
      <c r="A1868">
        <v>1867</v>
      </c>
      <c r="B1868" t="s">
        <v>16</v>
      </c>
      <c r="C1868" t="s">
        <v>20</v>
      </c>
      <c r="D1868" t="s">
        <v>40</v>
      </c>
      <c r="E1868" t="s">
        <v>15</v>
      </c>
      <c r="F1868" t="s">
        <v>30</v>
      </c>
      <c r="G1868" t="s">
        <v>17</v>
      </c>
      <c r="H1868">
        <v>3</v>
      </c>
      <c r="I1868" t="s">
        <v>178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21</v>
      </c>
      <c r="S1868">
        <v>2</v>
      </c>
    </row>
    <row r="1869" spans="1:19" x14ac:dyDescent="0.3">
      <c r="A1869">
        <v>1868</v>
      </c>
      <c r="B1869" t="s">
        <v>42</v>
      </c>
      <c r="C1869" t="s">
        <v>27</v>
      </c>
      <c r="D1869" t="s">
        <v>40</v>
      </c>
      <c r="E1869" t="s">
        <v>22</v>
      </c>
      <c r="F1869" t="s">
        <v>30</v>
      </c>
      <c r="G1869" t="s">
        <v>17</v>
      </c>
      <c r="H1869">
        <v>3</v>
      </c>
      <c r="I1869" t="s">
        <v>176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28</v>
      </c>
      <c r="S1869">
        <v>9</v>
      </c>
    </row>
    <row r="1870" spans="1:19" x14ac:dyDescent="0.3">
      <c r="A1870">
        <v>1869</v>
      </c>
      <c r="B1870" t="s">
        <v>33</v>
      </c>
      <c r="C1870" t="s">
        <v>39</v>
      </c>
      <c r="D1870" t="s">
        <v>26</v>
      </c>
      <c r="E1870" t="s">
        <v>43</v>
      </c>
      <c r="F1870" t="s">
        <v>18</v>
      </c>
      <c r="G1870" t="s">
        <v>35</v>
      </c>
      <c r="H1870">
        <v>9</v>
      </c>
      <c r="I1870" t="s">
        <v>178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28</v>
      </c>
      <c r="S1870">
        <v>9</v>
      </c>
    </row>
    <row r="1871" spans="1:19" x14ac:dyDescent="0.3">
      <c r="A1871">
        <v>1870</v>
      </c>
      <c r="B1871" t="s">
        <v>31</v>
      </c>
      <c r="C1871" t="s">
        <v>34</v>
      </c>
      <c r="D1871" t="s">
        <v>32</v>
      </c>
      <c r="E1871" t="s">
        <v>15</v>
      </c>
      <c r="F1871" t="s">
        <v>18</v>
      </c>
      <c r="G1871" t="s">
        <v>35</v>
      </c>
      <c r="H1871">
        <v>2</v>
      </c>
      <c r="I1871" t="s">
        <v>177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21</v>
      </c>
      <c r="S1871">
        <v>2</v>
      </c>
    </row>
    <row r="1872" spans="1:19" x14ac:dyDescent="0.3">
      <c r="A1872">
        <v>1871</v>
      </c>
      <c r="B1872" t="s">
        <v>31</v>
      </c>
      <c r="C1872" t="s">
        <v>34</v>
      </c>
      <c r="D1872" t="s">
        <v>19</v>
      </c>
      <c r="E1872" t="s">
        <v>22</v>
      </c>
      <c r="F1872" t="s">
        <v>18</v>
      </c>
      <c r="G1872" t="s">
        <v>17</v>
      </c>
      <c r="H1872">
        <v>3</v>
      </c>
      <c r="I1872" t="s">
        <v>177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28</v>
      </c>
      <c r="S1872">
        <v>9</v>
      </c>
    </row>
    <row r="1873" spans="1:19" x14ac:dyDescent="0.3">
      <c r="A1873">
        <v>1872</v>
      </c>
      <c r="B1873" t="s">
        <v>33</v>
      </c>
      <c r="C1873" t="s">
        <v>27</v>
      </c>
      <c r="D1873" t="s">
        <v>26</v>
      </c>
      <c r="E1873" t="s">
        <v>45</v>
      </c>
      <c r="F1873" t="s">
        <v>30</v>
      </c>
      <c r="G1873" t="s">
        <v>35</v>
      </c>
      <c r="H1873">
        <v>3</v>
      </c>
      <c r="I1873" t="s">
        <v>177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21</v>
      </c>
      <c r="S1873">
        <v>1</v>
      </c>
    </row>
    <row r="1874" spans="1:19" x14ac:dyDescent="0.3">
      <c r="A1874">
        <v>1873</v>
      </c>
      <c r="B1874" t="s">
        <v>16</v>
      </c>
      <c r="C1874" t="s">
        <v>34</v>
      </c>
      <c r="D1874" t="s">
        <v>19</v>
      </c>
      <c r="E1874" t="s">
        <v>41</v>
      </c>
      <c r="F1874" t="s">
        <v>18</v>
      </c>
      <c r="G1874" t="s">
        <v>35</v>
      </c>
      <c r="H1874">
        <v>14</v>
      </c>
      <c r="I1874" t="s">
        <v>178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28</v>
      </c>
      <c r="S1874">
        <v>9</v>
      </c>
    </row>
    <row r="1875" spans="1:19" x14ac:dyDescent="0.3">
      <c r="A1875">
        <v>1874</v>
      </c>
      <c r="B1875" t="s">
        <v>31</v>
      </c>
      <c r="C1875" t="s">
        <v>34</v>
      </c>
      <c r="D1875" t="s">
        <v>44</v>
      </c>
      <c r="E1875" t="s">
        <v>15</v>
      </c>
      <c r="F1875" t="s">
        <v>30</v>
      </c>
      <c r="G1875" t="s">
        <v>35</v>
      </c>
      <c r="H1875">
        <v>1</v>
      </c>
      <c r="I1875" t="s">
        <v>176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28</v>
      </c>
      <c r="S1875">
        <v>7</v>
      </c>
    </row>
    <row r="1876" spans="1:19" x14ac:dyDescent="0.3">
      <c r="A1876">
        <v>1875</v>
      </c>
      <c r="B1876" t="s">
        <v>37</v>
      </c>
      <c r="C1876" t="s">
        <v>27</v>
      </c>
      <c r="D1876" t="s">
        <v>19</v>
      </c>
      <c r="E1876" t="s">
        <v>45</v>
      </c>
      <c r="F1876" t="s">
        <v>18</v>
      </c>
      <c r="G1876" t="s">
        <v>24</v>
      </c>
      <c r="H1876">
        <v>9</v>
      </c>
      <c r="I1876" t="s">
        <v>178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28</v>
      </c>
      <c r="S1876">
        <v>7</v>
      </c>
    </row>
    <row r="1877" spans="1:19" x14ac:dyDescent="0.3">
      <c r="A1877">
        <v>1876</v>
      </c>
      <c r="B1877" t="s">
        <v>31</v>
      </c>
      <c r="C1877" t="s">
        <v>27</v>
      </c>
      <c r="D1877" t="s">
        <v>19</v>
      </c>
      <c r="E1877" t="s">
        <v>43</v>
      </c>
      <c r="F1877" t="s">
        <v>25</v>
      </c>
      <c r="G1877" t="s">
        <v>24</v>
      </c>
      <c r="H1877">
        <v>2</v>
      </c>
      <c r="I1877" t="s">
        <v>176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28</v>
      </c>
      <c r="S1877">
        <v>9</v>
      </c>
    </row>
    <row r="1878" spans="1:19" x14ac:dyDescent="0.3">
      <c r="A1878">
        <v>1877</v>
      </c>
      <c r="B1878" t="s">
        <v>37</v>
      </c>
      <c r="C1878" t="s">
        <v>34</v>
      </c>
      <c r="D1878" t="s">
        <v>44</v>
      </c>
      <c r="E1878" t="s">
        <v>41</v>
      </c>
      <c r="F1878" t="s">
        <v>18</v>
      </c>
      <c r="G1878" t="s">
        <v>17</v>
      </c>
      <c r="H1878">
        <v>1</v>
      </c>
      <c r="I1878" t="s">
        <v>177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28</v>
      </c>
      <c r="S1878">
        <v>9</v>
      </c>
    </row>
    <row r="1879" spans="1:19" x14ac:dyDescent="0.3">
      <c r="A1879">
        <v>1878</v>
      </c>
      <c r="B1879" t="s">
        <v>33</v>
      </c>
      <c r="C1879" t="s">
        <v>27</v>
      </c>
      <c r="D1879" t="s">
        <v>32</v>
      </c>
      <c r="E1879" t="s">
        <v>36</v>
      </c>
      <c r="F1879" t="s">
        <v>30</v>
      </c>
      <c r="G1879" t="s">
        <v>17</v>
      </c>
      <c r="H1879">
        <v>2</v>
      </c>
      <c r="I1879" t="s">
        <v>177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28</v>
      </c>
      <c r="S1879">
        <v>3</v>
      </c>
    </row>
    <row r="1880" spans="1:19" x14ac:dyDescent="0.3">
      <c r="A1880">
        <v>1879</v>
      </c>
      <c r="B1880" t="s">
        <v>37</v>
      </c>
      <c r="C1880" t="s">
        <v>27</v>
      </c>
      <c r="D1880" t="s">
        <v>32</v>
      </c>
      <c r="E1880" t="s">
        <v>41</v>
      </c>
      <c r="F1880" t="s">
        <v>25</v>
      </c>
      <c r="G1880" t="s">
        <v>35</v>
      </c>
      <c r="H1880">
        <v>1</v>
      </c>
      <c r="I1880" t="s">
        <v>177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21</v>
      </c>
      <c r="S1880">
        <v>3</v>
      </c>
    </row>
    <row r="1881" spans="1:19" x14ac:dyDescent="0.3">
      <c r="A1881">
        <v>1880</v>
      </c>
      <c r="B1881" t="s">
        <v>37</v>
      </c>
      <c r="C1881" t="s">
        <v>34</v>
      </c>
      <c r="D1881" t="s">
        <v>26</v>
      </c>
      <c r="E1881" t="s">
        <v>43</v>
      </c>
      <c r="F1881" t="s">
        <v>25</v>
      </c>
      <c r="G1881" t="s">
        <v>24</v>
      </c>
      <c r="H1881">
        <v>1</v>
      </c>
      <c r="I1881" t="s">
        <v>177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28</v>
      </c>
      <c r="S1881">
        <v>9</v>
      </c>
    </row>
    <row r="1882" spans="1:19" x14ac:dyDescent="0.3">
      <c r="A1882">
        <v>1881</v>
      </c>
      <c r="B1882" t="s">
        <v>42</v>
      </c>
      <c r="C1882" t="s">
        <v>39</v>
      </c>
      <c r="D1882" t="s">
        <v>32</v>
      </c>
      <c r="E1882" t="s">
        <v>43</v>
      </c>
      <c r="F1882" t="s">
        <v>18</v>
      </c>
      <c r="G1882" t="s">
        <v>24</v>
      </c>
      <c r="H1882">
        <v>10</v>
      </c>
      <c r="I1882" t="s">
        <v>177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34</v>
      </c>
      <c r="S1882">
        <v>3</v>
      </c>
    </row>
    <row r="1883" spans="1:19" x14ac:dyDescent="0.3">
      <c r="A1883">
        <v>1882</v>
      </c>
      <c r="B1883" t="s">
        <v>16</v>
      </c>
      <c r="C1883" t="s">
        <v>39</v>
      </c>
      <c r="D1883" t="s">
        <v>26</v>
      </c>
      <c r="E1883" t="s">
        <v>43</v>
      </c>
      <c r="F1883" t="s">
        <v>18</v>
      </c>
      <c r="G1883" t="s">
        <v>35</v>
      </c>
      <c r="H1883">
        <v>14</v>
      </c>
      <c r="I1883" t="s">
        <v>177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34</v>
      </c>
      <c r="S1883">
        <v>4</v>
      </c>
    </row>
    <row r="1884" spans="1:19" x14ac:dyDescent="0.3">
      <c r="A1884">
        <v>1883</v>
      </c>
      <c r="B1884" t="s">
        <v>37</v>
      </c>
      <c r="C1884" t="s">
        <v>34</v>
      </c>
      <c r="D1884" t="s">
        <v>19</v>
      </c>
      <c r="E1884" t="s">
        <v>41</v>
      </c>
      <c r="F1884" t="s">
        <v>25</v>
      </c>
      <c r="G1884" t="s">
        <v>17</v>
      </c>
      <c r="H1884">
        <v>4</v>
      </c>
      <c r="I1884" t="s">
        <v>178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28</v>
      </c>
      <c r="S1884">
        <v>3</v>
      </c>
    </row>
    <row r="1885" spans="1:19" x14ac:dyDescent="0.3">
      <c r="A1885">
        <v>1884</v>
      </c>
      <c r="B1885" t="s">
        <v>23</v>
      </c>
      <c r="C1885" t="s">
        <v>20</v>
      </c>
      <c r="D1885" t="s">
        <v>32</v>
      </c>
      <c r="E1885" t="s">
        <v>43</v>
      </c>
      <c r="F1885" t="s">
        <v>30</v>
      </c>
      <c r="G1885" t="s">
        <v>24</v>
      </c>
      <c r="H1885">
        <v>11</v>
      </c>
      <c r="I1885" t="s">
        <v>176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28</v>
      </c>
      <c r="S1885">
        <v>7</v>
      </c>
    </row>
    <row r="1886" spans="1:19" x14ac:dyDescent="0.3">
      <c r="A1886">
        <v>1885</v>
      </c>
      <c r="B1886" t="s">
        <v>42</v>
      </c>
      <c r="C1886" t="s">
        <v>20</v>
      </c>
      <c r="D1886" t="s">
        <v>26</v>
      </c>
      <c r="E1886" t="s">
        <v>36</v>
      </c>
      <c r="F1886" t="s">
        <v>25</v>
      </c>
      <c r="G1886" t="s">
        <v>24</v>
      </c>
      <c r="H1886">
        <v>10</v>
      </c>
      <c r="I1886" t="s">
        <v>178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34</v>
      </c>
      <c r="S1886">
        <v>2</v>
      </c>
    </row>
    <row r="1887" spans="1:19" x14ac:dyDescent="0.3">
      <c r="A1887">
        <v>1886</v>
      </c>
      <c r="B1887" t="s">
        <v>23</v>
      </c>
      <c r="C1887" t="s">
        <v>39</v>
      </c>
      <c r="D1887" t="s">
        <v>26</v>
      </c>
      <c r="E1887" t="s">
        <v>45</v>
      </c>
      <c r="F1887" t="s">
        <v>30</v>
      </c>
      <c r="G1887" t="s">
        <v>17</v>
      </c>
      <c r="H1887">
        <v>5</v>
      </c>
      <c r="I1887" t="s">
        <v>176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21</v>
      </c>
      <c r="S1887">
        <v>4</v>
      </c>
    </row>
    <row r="1888" spans="1:19" x14ac:dyDescent="0.3">
      <c r="A1888">
        <v>1887</v>
      </c>
      <c r="B1888" t="s">
        <v>42</v>
      </c>
      <c r="C1888" t="s">
        <v>27</v>
      </c>
      <c r="D1888" t="s">
        <v>26</v>
      </c>
      <c r="E1888" t="s">
        <v>22</v>
      </c>
      <c r="F1888" t="s">
        <v>30</v>
      </c>
      <c r="G1888" t="s">
        <v>24</v>
      </c>
      <c r="H1888">
        <v>1</v>
      </c>
      <c r="I1888" t="s">
        <v>176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28</v>
      </c>
      <c r="S1888">
        <v>8</v>
      </c>
    </row>
    <row r="1889" spans="1:19" x14ac:dyDescent="0.3">
      <c r="A1889">
        <v>1888</v>
      </c>
      <c r="B1889" t="s">
        <v>42</v>
      </c>
      <c r="C1889" t="s">
        <v>20</v>
      </c>
      <c r="D1889" t="s">
        <v>40</v>
      </c>
      <c r="E1889" t="s">
        <v>36</v>
      </c>
      <c r="F1889" t="s">
        <v>30</v>
      </c>
      <c r="G1889" t="s">
        <v>24</v>
      </c>
      <c r="H1889">
        <v>14</v>
      </c>
      <c r="I1889" t="s">
        <v>178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28</v>
      </c>
      <c r="S1889">
        <v>3</v>
      </c>
    </row>
    <row r="1890" spans="1:19" x14ac:dyDescent="0.3">
      <c r="A1890">
        <v>1889</v>
      </c>
      <c r="B1890" t="s">
        <v>33</v>
      </c>
      <c r="C1890" t="s">
        <v>20</v>
      </c>
      <c r="D1890" t="s">
        <v>38</v>
      </c>
      <c r="E1890" t="s">
        <v>22</v>
      </c>
      <c r="F1890" t="s">
        <v>18</v>
      </c>
      <c r="G1890" t="s">
        <v>24</v>
      </c>
      <c r="H1890">
        <v>10</v>
      </c>
      <c r="I1890" t="s">
        <v>178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28</v>
      </c>
      <c r="S1890">
        <v>8</v>
      </c>
    </row>
    <row r="1891" spans="1:19" x14ac:dyDescent="0.3">
      <c r="A1891">
        <v>1890</v>
      </c>
      <c r="B1891" t="s">
        <v>33</v>
      </c>
      <c r="C1891" t="s">
        <v>20</v>
      </c>
      <c r="D1891" t="s">
        <v>19</v>
      </c>
      <c r="E1891" t="s">
        <v>15</v>
      </c>
      <c r="F1891" t="s">
        <v>30</v>
      </c>
      <c r="G1891" t="s">
        <v>17</v>
      </c>
      <c r="H1891">
        <v>7</v>
      </c>
      <c r="I1891" t="s">
        <v>178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21</v>
      </c>
      <c r="S1891">
        <v>6</v>
      </c>
    </row>
    <row r="1892" spans="1:19" x14ac:dyDescent="0.3">
      <c r="A1892">
        <v>1891</v>
      </c>
      <c r="B1892" t="s">
        <v>31</v>
      </c>
      <c r="C1892" t="s">
        <v>34</v>
      </c>
      <c r="D1892" t="s">
        <v>32</v>
      </c>
      <c r="E1892" t="s">
        <v>29</v>
      </c>
      <c r="F1892" t="s">
        <v>18</v>
      </c>
      <c r="G1892" t="s">
        <v>24</v>
      </c>
      <c r="H1892">
        <v>3</v>
      </c>
      <c r="I1892" t="s">
        <v>177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28</v>
      </c>
      <c r="S1892">
        <v>6</v>
      </c>
    </row>
    <row r="1893" spans="1:19" x14ac:dyDescent="0.3">
      <c r="A1893">
        <v>1892</v>
      </c>
      <c r="B1893" t="s">
        <v>37</v>
      </c>
      <c r="C1893" t="s">
        <v>27</v>
      </c>
      <c r="D1893" t="s">
        <v>44</v>
      </c>
      <c r="E1893" t="s">
        <v>29</v>
      </c>
      <c r="F1893" t="s">
        <v>25</v>
      </c>
      <c r="G1893" t="s">
        <v>35</v>
      </c>
      <c r="H1893">
        <v>11</v>
      </c>
      <c r="I1893" t="s">
        <v>178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34</v>
      </c>
      <c r="S1893">
        <v>5</v>
      </c>
    </row>
    <row r="1894" spans="1:19" x14ac:dyDescent="0.3">
      <c r="A1894">
        <v>1893</v>
      </c>
      <c r="B1894" t="s">
        <v>23</v>
      </c>
      <c r="C1894" t="s">
        <v>34</v>
      </c>
      <c r="D1894" t="s">
        <v>32</v>
      </c>
      <c r="E1894" t="s">
        <v>41</v>
      </c>
      <c r="F1894" t="s">
        <v>30</v>
      </c>
      <c r="G1894" t="s">
        <v>24</v>
      </c>
      <c r="H1894">
        <v>12</v>
      </c>
      <c r="I1894" t="s">
        <v>176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34</v>
      </c>
      <c r="S1894">
        <v>3</v>
      </c>
    </row>
    <row r="1895" spans="1:19" x14ac:dyDescent="0.3">
      <c r="A1895">
        <v>1894</v>
      </c>
      <c r="B1895" t="s">
        <v>16</v>
      </c>
      <c r="C1895" t="s">
        <v>27</v>
      </c>
      <c r="D1895" t="s">
        <v>32</v>
      </c>
      <c r="E1895" t="s">
        <v>41</v>
      </c>
      <c r="F1895" t="s">
        <v>30</v>
      </c>
      <c r="G1895" t="s">
        <v>24</v>
      </c>
      <c r="H1895">
        <v>14</v>
      </c>
      <c r="I1895" t="s">
        <v>178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34</v>
      </c>
      <c r="S1895">
        <v>6</v>
      </c>
    </row>
    <row r="1896" spans="1:19" x14ac:dyDescent="0.3">
      <c r="A1896">
        <v>1895</v>
      </c>
      <c r="B1896" t="s">
        <v>37</v>
      </c>
      <c r="C1896" t="s">
        <v>34</v>
      </c>
      <c r="D1896" t="s">
        <v>44</v>
      </c>
      <c r="E1896" t="s">
        <v>29</v>
      </c>
      <c r="F1896" t="s">
        <v>18</v>
      </c>
      <c r="G1896" t="s">
        <v>24</v>
      </c>
      <c r="H1896">
        <v>6</v>
      </c>
      <c r="I1896" t="s">
        <v>177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28</v>
      </c>
      <c r="S1896">
        <v>9</v>
      </c>
    </row>
    <row r="1897" spans="1:19" x14ac:dyDescent="0.3">
      <c r="A1897">
        <v>1896</v>
      </c>
      <c r="B1897" t="s">
        <v>16</v>
      </c>
      <c r="C1897" t="s">
        <v>34</v>
      </c>
      <c r="D1897" t="s">
        <v>40</v>
      </c>
      <c r="E1897" t="s">
        <v>22</v>
      </c>
      <c r="F1897" t="s">
        <v>25</v>
      </c>
      <c r="G1897" t="s">
        <v>24</v>
      </c>
      <c r="H1897">
        <v>5</v>
      </c>
      <c r="I1897" t="s">
        <v>178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21</v>
      </c>
      <c r="S1897">
        <v>6</v>
      </c>
    </row>
    <row r="1898" spans="1:19" x14ac:dyDescent="0.3">
      <c r="A1898">
        <v>1897</v>
      </c>
      <c r="B1898" t="s">
        <v>42</v>
      </c>
      <c r="C1898" t="s">
        <v>34</v>
      </c>
      <c r="D1898" t="s">
        <v>40</v>
      </c>
      <c r="E1898" t="s">
        <v>45</v>
      </c>
      <c r="F1898" t="s">
        <v>18</v>
      </c>
      <c r="G1898" t="s">
        <v>24</v>
      </c>
      <c r="H1898">
        <v>0</v>
      </c>
      <c r="I1898" t="s">
        <v>177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21</v>
      </c>
      <c r="S1898">
        <v>6</v>
      </c>
    </row>
    <row r="1899" spans="1:19" x14ac:dyDescent="0.3">
      <c r="A1899">
        <v>1898</v>
      </c>
      <c r="B1899" t="s">
        <v>16</v>
      </c>
      <c r="C1899" t="s">
        <v>39</v>
      </c>
      <c r="D1899" t="s">
        <v>19</v>
      </c>
      <c r="E1899" t="s">
        <v>43</v>
      </c>
      <c r="F1899" t="s">
        <v>30</v>
      </c>
      <c r="G1899" t="s">
        <v>35</v>
      </c>
      <c r="H1899">
        <v>3</v>
      </c>
      <c r="I1899" t="s">
        <v>178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28</v>
      </c>
      <c r="S1899">
        <v>9</v>
      </c>
    </row>
    <row r="1900" spans="1:19" x14ac:dyDescent="0.3">
      <c r="A1900">
        <v>1899</v>
      </c>
      <c r="B1900" t="s">
        <v>42</v>
      </c>
      <c r="C1900" t="s">
        <v>34</v>
      </c>
      <c r="D1900" t="s">
        <v>40</v>
      </c>
      <c r="E1900" t="s">
        <v>36</v>
      </c>
      <c r="F1900" t="s">
        <v>25</v>
      </c>
      <c r="G1900" t="s">
        <v>24</v>
      </c>
      <c r="H1900">
        <v>11</v>
      </c>
      <c r="I1900" t="s">
        <v>178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28</v>
      </c>
      <c r="S1900">
        <v>7</v>
      </c>
    </row>
    <row r="1901" spans="1:19" x14ac:dyDescent="0.3">
      <c r="A1901">
        <v>1900</v>
      </c>
      <c r="B1901" t="s">
        <v>16</v>
      </c>
      <c r="C1901" t="s">
        <v>39</v>
      </c>
      <c r="D1901" t="s">
        <v>26</v>
      </c>
      <c r="E1901" t="s">
        <v>45</v>
      </c>
      <c r="F1901" t="s">
        <v>30</v>
      </c>
      <c r="G1901" t="s">
        <v>35</v>
      </c>
      <c r="H1901">
        <v>3</v>
      </c>
      <c r="I1901" t="s">
        <v>177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21</v>
      </c>
      <c r="S1901">
        <v>2</v>
      </c>
    </row>
    <row r="1902" spans="1:19" x14ac:dyDescent="0.3">
      <c r="A1902">
        <v>1901</v>
      </c>
      <c r="B1902" t="s">
        <v>16</v>
      </c>
      <c r="C1902" t="s">
        <v>34</v>
      </c>
      <c r="D1902" t="s">
        <v>19</v>
      </c>
      <c r="E1902" t="s">
        <v>22</v>
      </c>
      <c r="F1902" t="s">
        <v>30</v>
      </c>
      <c r="G1902" t="s">
        <v>35</v>
      </c>
      <c r="H1902">
        <v>8</v>
      </c>
      <c r="I1902" t="s">
        <v>176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28</v>
      </c>
      <c r="S1902">
        <v>7</v>
      </c>
    </row>
    <row r="1903" spans="1:19" x14ac:dyDescent="0.3">
      <c r="A1903">
        <v>1902</v>
      </c>
      <c r="B1903" t="s">
        <v>33</v>
      </c>
      <c r="C1903" t="s">
        <v>34</v>
      </c>
      <c r="D1903" t="s">
        <v>44</v>
      </c>
      <c r="E1903" t="s">
        <v>36</v>
      </c>
      <c r="F1903" t="s">
        <v>18</v>
      </c>
      <c r="G1903" t="s">
        <v>17</v>
      </c>
      <c r="H1903">
        <v>11</v>
      </c>
      <c r="I1903" t="s">
        <v>177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34</v>
      </c>
      <c r="S1903">
        <v>5</v>
      </c>
    </row>
    <row r="1904" spans="1:19" x14ac:dyDescent="0.3">
      <c r="A1904">
        <v>1903</v>
      </c>
      <c r="B1904" t="s">
        <v>23</v>
      </c>
      <c r="C1904" t="s">
        <v>39</v>
      </c>
      <c r="D1904" t="s">
        <v>32</v>
      </c>
      <c r="E1904" t="s">
        <v>15</v>
      </c>
      <c r="F1904" t="s">
        <v>18</v>
      </c>
      <c r="G1904" t="s">
        <v>17</v>
      </c>
      <c r="H1904">
        <v>12</v>
      </c>
      <c r="I1904" t="s">
        <v>177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34</v>
      </c>
      <c r="S1904">
        <v>5</v>
      </c>
    </row>
    <row r="1905" spans="1:19" x14ac:dyDescent="0.3">
      <c r="A1905">
        <v>1904</v>
      </c>
      <c r="B1905" t="s">
        <v>16</v>
      </c>
      <c r="C1905" t="s">
        <v>27</v>
      </c>
      <c r="D1905" t="s">
        <v>40</v>
      </c>
      <c r="E1905" t="s">
        <v>36</v>
      </c>
      <c r="F1905" t="s">
        <v>25</v>
      </c>
      <c r="G1905" t="s">
        <v>35</v>
      </c>
      <c r="H1905">
        <v>9</v>
      </c>
      <c r="I1905" t="s">
        <v>177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34</v>
      </c>
      <c r="S1905">
        <v>2</v>
      </c>
    </row>
    <row r="1906" spans="1:19" x14ac:dyDescent="0.3">
      <c r="A1906">
        <v>1905</v>
      </c>
      <c r="B1906" t="s">
        <v>23</v>
      </c>
      <c r="C1906" t="s">
        <v>20</v>
      </c>
      <c r="D1906" t="s">
        <v>32</v>
      </c>
      <c r="E1906" t="s">
        <v>43</v>
      </c>
      <c r="F1906" t="s">
        <v>30</v>
      </c>
      <c r="G1906" t="s">
        <v>17</v>
      </c>
      <c r="H1906">
        <v>6</v>
      </c>
      <c r="I1906" t="s">
        <v>176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21</v>
      </c>
      <c r="S1906">
        <v>2</v>
      </c>
    </row>
    <row r="1907" spans="1:19" x14ac:dyDescent="0.3">
      <c r="A1907">
        <v>1906</v>
      </c>
      <c r="B1907" t="s">
        <v>37</v>
      </c>
      <c r="C1907" t="s">
        <v>20</v>
      </c>
      <c r="D1907" t="s">
        <v>32</v>
      </c>
      <c r="E1907" t="s">
        <v>36</v>
      </c>
      <c r="F1907" t="s">
        <v>18</v>
      </c>
      <c r="G1907" t="s">
        <v>35</v>
      </c>
      <c r="H1907">
        <v>14</v>
      </c>
      <c r="I1907" t="s">
        <v>176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34</v>
      </c>
      <c r="S1907">
        <v>4</v>
      </c>
    </row>
    <row r="1908" spans="1:19" x14ac:dyDescent="0.3">
      <c r="A1908">
        <v>1907</v>
      </c>
      <c r="B1908" t="s">
        <v>37</v>
      </c>
      <c r="C1908" t="s">
        <v>39</v>
      </c>
      <c r="D1908" t="s">
        <v>26</v>
      </c>
      <c r="E1908" t="s">
        <v>41</v>
      </c>
      <c r="F1908" t="s">
        <v>25</v>
      </c>
      <c r="G1908" t="s">
        <v>35</v>
      </c>
      <c r="H1908">
        <v>1</v>
      </c>
      <c r="I1908" t="s">
        <v>176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21</v>
      </c>
      <c r="S1908">
        <v>5</v>
      </c>
    </row>
    <row r="1909" spans="1:19" x14ac:dyDescent="0.3">
      <c r="A1909">
        <v>1908</v>
      </c>
      <c r="B1909" t="s">
        <v>31</v>
      </c>
      <c r="C1909" t="s">
        <v>34</v>
      </c>
      <c r="D1909" t="s">
        <v>44</v>
      </c>
      <c r="E1909" t="s">
        <v>29</v>
      </c>
      <c r="F1909" t="s">
        <v>18</v>
      </c>
      <c r="G1909" t="s">
        <v>35</v>
      </c>
      <c r="H1909">
        <v>0</v>
      </c>
      <c r="I1909" t="s">
        <v>176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21</v>
      </c>
      <c r="S1909">
        <v>2</v>
      </c>
    </row>
    <row r="1910" spans="1:19" x14ac:dyDescent="0.3">
      <c r="A1910">
        <v>1909</v>
      </c>
      <c r="B1910" t="s">
        <v>33</v>
      </c>
      <c r="C1910" t="s">
        <v>20</v>
      </c>
      <c r="D1910" t="s">
        <v>26</v>
      </c>
      <c r="E1910" t="s">
        <v>43</v>
      </c>
      <c r="F1910" t="s">
        <v>18</v>
      </c>
      <c r="G1910" t="s">
        <v>35</v>
      </c>
      <c r="H1910">
        <v>12</v>
      </c>
      <c r="I1910" t="s">
        <v>176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28</v>
      </c>
      <c r="S1910">
        <v>7</v>
      </c>
    </row>
    <row r="1911" spans="1:19" x14ac:dyDescent="0.3">
      <c r="A1911">
        <v>1910</v>
      </c>
      <c r="B1911" t="s">
        <v>42</v>
      </c>
      <c r="C1911" t="s">
        <v>34</v>
      </c>
      <c r="D1911" t="s">
        <v>44</v>
      </c>
      <c r="E1911" t="s">
        <v>22</v>
      </c>
      <c r="F1911" t="s">
        <v>18</v>
      </c>
      <c r="G1911" t="s">
        <v>17</v>
      </c>
      <c r="H1911">
        <v>0</v>
      </c>
      <c r="I1911" t="s">
        <v>177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28</v>
      </c>
      <c r="S1911">
        <v>2</v>
      </c>
    </row>
    <row r="1912" spans="1:19" x14ac:dyDescent="0.3">
      <c r="A1912">
        <v>1911</v>
      </c>
      <c r="B1912" t="s">
        <v>42</v>
      </c>
      <c r="C1912" t="s">
        <v>39</v>
      </c>
      <c r="D1912" t="s">
        <v>38</v>
      </c>
      <c r="E1912" t="s">
        <v>22</v>
      </c>
      <c r="F1912" t="s">
        <v>30</v>
      </c>
      <c r="G1912" t="s">
        <v>17</v>
      </c>
      <c r="H1912">
        <v>13</v>
      </c>
      <c r="I1912" t="s">
        <v>177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28</v>
      </c>
      <c r="S1912">
        <v>7</v>
      </c>
    </row>
    <row r="1913" spans="1:19" x14ac:dyDescent="0.3">
      <c r="A1913">
        <v>1912</v>
      </c>
      <c r="B1913" t="s">
        <v>37</v>
      </c>
      <c r="C1913" t="s">
        <v>34</v>
      </c>
      <c r="D1913" t="s">
        <v>44</v>
      </c>
      <c r="E1913" t="s">
        <v>41</v>
      </c>
      <c r="F1913" t="s">
        <v>18</v>
      </c>
      <c r="G1913" t="s">
        <v>17</v>
      </c>
      <c r="H1913">
        <v>10</v>
      </c>
      <c r="I1913" t="s">
        <v>177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28</v>
      </c>
      <c r="S1913">
        <v>6</v>
      </c>
    </row>
    <row r="1914" spans="1:19" x14ac:dyDescent="0.3">
      <c r="A1914">
        <v>1913</v>
      </c>
      <c r="B1914" t="s">
        <v>37</v>
      </c>
      <c r="C1914" t="s">
        <v>39</v>
      </c>
      <c r="D1914" t="s">
        <v>40</v>
      </c>
      <c r="E1914" t="s">
        <v>41</v>
      </c>
      <c r="F1914" t="s">
        <v>18</v>
      </c>
      <c r="G1914" t="s">
        <v>17</v>
      </c>
      <c r="H1914">
        <v>1</v>
      </c>
      <c r="I1914" t="s">
        <v>177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28</v>
      </c>
      <c r="S1914">
        <v>4</v>
      </c>
    </row>
    <row r="1915" spans="1:19" x14ac:dyDescent="0.3">
      <c r="A1915">
        <v>1914</v>
      </c>
      <c r="B1915" t="s">
        <v>42</v>
      </c>
      <c r="C1915" t="s">
        <v>20</v>
      </c>
      <c r="D1915" t="s">
        <v>44</v>
      </c>
      <c r="E1915" t="s">
        <v>15</v>
      </c>
      <c r="F1915" t="s">
        <v>30</v>
      </c>
      <c r="G1915" t="s">
        <v>24</v>
      </c>
      <c r="H1915">
        <v>0</v>
      </c>
      <c r="I1915" t="s">
        <v>176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28</v>
      </c>
      <c r="S1915">
        <v>7</v>
      </c>
    </row>
    <row r="1916" spans="1:19" x14ac:dyDescent="0.3">
      <c r="A1916">
        <v>1915</v>
      </c>
      <c r="B1916" t="s">
        <v>33</v>
      </c>
      <c r="C1916" t="s">
        <v>39</v>
      </c>
      <c r="D1916" t="s">
        <v>32</v>
      </c>
      <c r="E1916" t="s">
        <v>29</v>
      </c>
      <c r="F1916" t="s">
        <v>30</v>
      </c>
      <c r="G1916" t="s">
        <v>24</v>
      </c>
      <c r="H1916">
        <v>4</v>
      </c>
      <c r="I1916" t="s">
        <v>176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21</v>
      </c>
      <c r="S1916">
        <v>2</v>
      </c>
    </row>
    <row r="1917" spans="1:19" x14ac:dyDescent="0.3">
      <c r="A1917">
        <v>1916</v>
      </c>
      <c r="B1917" t="s">
        <v>23</v>
      </c>
      <c r="C1917" t="s">
        <v>39</v>
      </c>
      <c r="D1917" t="s">
        <v>40</v>
      </c>
      <c r="E1917" t="s">
        <v>41</v>
      </c>
      <c r="F1917" t="s">
        <v>25</v>
      </c>
      <c r="G1917" t="s">
        <v>17</v>
      </c>
      <c r="H1917">
        <v>10</v>
      </c>
      <c r="I1917" t="s">
        <v>176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34</v>
      </c>
      <c r="S1917">
        <v>4</v>
      </c>
    </row>
    <row r="1918" spans="1:19" x14ac:dyDescent="0.3">
      <c r="A1918">
        <v>1917</v>
      </c>
      <c r="B1918" t="s">
        <v>33</v>
      </c>
      <c r="C1918" t="s">
        <v>27</v>
      </c>
      <c r="D1918" t="s">
        <v>38</v>
      </c>
      <c r="E1918" t="s">
        <v>43</v>
      </c>
      <c r="F1918" t="s">
        <v>18</v>
      </c>
      <c r="G1918" t="s">
        <v>24</v>
      </c>
      <c r="H1918">
        <v>4</v>
      </c>
      <c r="I1918" t="s">
        <v>177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21</v>
      </c>
      <c r="S1918">
        <v>2</v>
      </c>
    </row>
    <row r="1919" spans="1:19" x14ac:dyDescent="0.3">
      <c r="A1919">
        <v>1918</v>
      </c>
      <c r="B1919" t="s">
        <v>23</v>
      </c>
      <c r="C1919" t="s">
        <v>34</v>
      </c>
      <c r="D1919" t="s">
        <v>44</v>
      </c>
      <c r="E1919" t="s">
        <v>29</v>
      </c>
      <c r="F1919" t="s">
        <v>30</v>
      </c>
      <c r="G1919" t="s">
        <v>24</v>
      </c>
      <c r="H1919">
        <v>7</v>
      </c>
      <c r="I1919" t="s">
        <v>178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21</v>
      </c>
      <c r="S1919">
        <v>3</v>
      </c>
    </row>
    <row r="1920" spans="1:19" x14ac:dyDescent="0.3">
      <c r="A1920">
        <v>1919</v>
      </c>
      <c r="B1920" t="s">
        <v>31</v>
      </c>
      <c r="C1920" t="s">
        <v>27</v>
      </c>
      <c r="D1920" t="s">
        <v>19</v>
      </c>
      <c r="E1920" t="s">
        <v>45</v>
      </c>
      <c r="F1920" t="s">
        <v>18</v>
      </c>
      <c r="G1920" t="s">
        <v>35</v>
      </c>
      <c r="H1920">
        <v>10</v>
      </c>
      <c r="I1920" t="s">
        <v>176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28</v>
      </c>
      <c r="S1920">
        <v>7</v>
      </c>
    </row>
    <row r="1921" spans="1:19" x14ac:dyDescent="0.3">
      <c r="A1921">
        <v>1920</v>
      </c>
      <c r="B1921" t="s">
        <v>31</v>
      </c>
      <c r="C1921" t="s">
        <v>34</v>
      </c>
      <c r="D1921" t="s">
        <v>44</v>
      </c>
      <c r="E1921" t="s">
        <v>36</v>
      </c>
      <c r="F1921" t="s">
        <v>18</v>
      </c>
      <c r="G1921" t="s">
        <v>17</v>
      </c>
      <c r="H1921">
        <v>0</v>
      </c>
      <c r="I1921" t="s">
        <v>178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21</v>
      </c>
      <c r="S1921">
        <v>6</v>
      </c>
    </row>
    <row r="1922" spans="1:19" x14ac:dyDescent="0.3">
      <c r="A1922">
        <v>1921</v>
      </c>
      <c r="B1922" t="s">
        <v>23</v>
      </c>
      <c r="C1922" t="s">
        <v>39</v>
      </c>
      <c r="D1922" t="s">
        <v>26</v>
      </c>
      <c r="E1922" t="s">
        <v>22</v>
      </c>
      <c r="F1922" t="s">
        <v>30</v>
      </c>
      <c r="G1922" t="s">
        <v>17</v>
      </c>
      <c r="H1922">
        <v>3</v>
      </c>
      <c r="I1922" t="s">
        <v>178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28</v>
      </c>
      <c r="S1922">
        <v>7</v>
      </c>
    </row>
    <row r="1923" spans="1:19" x14ac:dyDescent="0.3">
      <c r="A1923">
        <v>1922</v>
      </c>
      <c r="B1923" t="s">
        <v>37</v>
      </c>
      <c r="C1923" t="s">
        <v>39</v>
      </c>
      <c r="D1923" t="s">
        <v>38</v>
      </c>
      <c r="E1923" t="s">
        <v>41</v>
      </c>
      <c r="F1923" t="s">
        <v>18</v>
      </c>
      <c r="G1923" t="s">
        <v>24</v>
      </c>
      <c r="H1923">
        <v>10</v>
      </c>
      <c r="I1923" t="s">
        <v>177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28</v>
      </c>
      <c r="S1923">
        <v>8</v>
      </c>
    </row>
    <row r="1924" spans="1:19" x14ac:dyDescent="0.3">
      <c r="A1924">
        <v>1923</v>
      </c>
      <c r="B1924" t="s">
        <v>42</v>
      </c>
      <c r="C1924" t="s">
        <v>34</v>
      </c>
      <c r="D1924" t="s">
        <v>26</v>
      </c>
      <c r="E1924" t="s">
        <v>15</v>
      </c>
      <c r="F1924" t="s">
        <v>25</v>
      </c>
      <c r="G1924" t="s">
        <v>17</v>
      </c>
      <c r="H1924">
        <v>9</v>
      </c>
      <c r="I1924" t="s">
        <v>178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34</v>
      </c>
      <c r="S1924">
        <v>4</v>
      </c>
    </row>
    <row r="1925" spans="1:19" x14ac:dyDescent="0.3">
      <c r="A1925">
        <v>1924</v>
      </c>
      <c r="B1925" t="s">
        <v>23</v>
      </c>
      <c r="C1925" t="s">
        <v>39</v>
      </c>
      <c r="D1925" t="s">
        <v>44</v>
      </c>
      <c r="E1925" t="s">
        <v>36</v>
      </c>
      <c r="F1925" t="s">
        <v>18</v>
      </c>
      <c r="G1925" t="s">
        <v>17</v>
      </c>
      <c r="H1925">
        <v>12</v>
      </c>
      <c r="I1925" t="s">
        <v>176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28</v>
      </c>
      <c r="S1925">
        <v>9</v>
      </c>
    </row>
    <row r="1926" spans="1:19" x14ac:dyDescent="0.3">
      <c r="A1926">
        <v>1925</v>
      </c>
      <c r="B1926" t="s">
        <v>31</v>
      </c>
      <c r="C1926" t="s">
        <v>20</v>
      </c>
      <c r="D1926" t="s">
        <v>40</v>
      </c>
      <c r="E1926" t="s">
        <v>29</v>
      </c>
      <c r="F1926" t="s">
        <v>30</v>
      </c>
      <c r="G1926" t="s">
        <v>24</v>
      </c>
      <c r="H1926">
        <v>11</v>
      </c>
      <c r="I1926" t="s">
        <v>177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34</v>
      </c>
      <c r="S1926">
        <v>3</v>
      </c>
    </row>
    <row r="1927" spans="1:19" x14ac:dyDescent="0.3">
      <c r="A1927">
        <v>1926</v>
      </c>
      <c r="B1927" t="s">
        <v>31</v>
      </c>
      <c r="C1927" t="s">
        <v>20</v>
      </c>
      <c r="D1927" t="s">
        <v>40</v>
      </c>
      <c r="E1927" t="s">
        <v>41</v>
      </c>
      <c r="F1927" t="s">
        <v>30</v>
      </c>
      <c r="G1927" t="s">
        <v>17</v>
      </c>
      <c r="H1927">
        <v>13</v>
      </c>
      <c r="I1927" t="s">
        <v>178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28</v>
      </c>
      <c r="S1927">
        <v>2</v>
      </c>
    </row>
    <row r="1928" spans="1:19" x14ac:dyDescent="0.3">
      <c r="A1928">
        <v>1927</v>
      </c>
      <c r="B1928" t="s">
        <v>42</v>
      </c>
      <c r="C1928" t="s">
        <v>20</v>
      </c>
      <c r="D1928" t="s">
        <v>19</v>
      </c>
      <c r="E1928" t="s">
        <v>43</v>
      </c>
      <c r="F1928" t="s">
        <v>18</v>
      </c>
      <c r="G1928" t="s">
        <v>24</v>
      </c>
      <c r="H1928">
        <v>2</v>
      </c>
      <c r="I1928" t="s">
        <v>178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21</v>
      </c>
      <c r="S1928">
        <v>2</v>
      </c>
    </row>
    <row r="1929" spans="1:19" x14ac:dyDescent="0.3">
      <c r="A1929">
        <v>1928</v>
      </c>
      <c r="B1929" t="s">
        <v>31</v>
      </c>
      <c r="C1929" t="s">
        <v>27</v>
      </c>
      <c r="D1929" t="s">
        <v>38</v>
      </c>
      <c r="E1929" t="s">
        <v>43</v>
      </c>
      <c r="F1929" t="s">
        <v>30</v>
      </c>
      <c r="G1929" t="s">
        <v>17</v>
      </c>
      <c r="H1929">
        <v>1</v>
      </c>
      <c r="I1929" t="s">
        <v>176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28</v>
      </c>
      <c r="S1929">
        <v>7</v>
      </c>
    </row>
    <row r="1930" spans="1:19" x14ac:dyDescent="0.3">
      <c r="A1930">
        <v>1929</v>
      </c>
      <c r="B1930" t="s">
        <v>37</v>
      </c>
      <c r="C1930" t="s">
        <v>27</v>
      </c>
      <c r="D1930" t="s">
        <v>40</v>
      </c>
      <c r="E1930" t="s">
        <v>22</v>
      </c>
      <c r="F1930" t="s">
        <v>18</v>
      </c>
      <c r="G1930" t="s">
        <v>24</v>
      </c>
      <c r="H1930">
        <v>10</v>
      </c>
      <c r="I1930" t="s">
        <v>177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34</v>
      </c>
      <c r="S1930">
        <v>6</v>
      </c>
    </row>
    <row r="1931" spans="1:19" x14ac:dyDescent="0.3">
      <c r="A1931">
        <v>1930</v>
      </c>
      <c r="B1931" t="s">
        <v>37</v>
      </c>
      <c r="C1931" t="s">
        <v>20</v>
      </c>
      <c r="D1931" t="s">
        <v>32</v>
      </c>
      <c r="E1931" t="s">
        <v>29</v>
      </c>
      <c r="F1931" t="s">
        <v>25</v>
      </c>
      <c r="G1931" t="s">
        <v>17</v>
      </c>
      <c r="H1931">
        <v>5</v>
      </c>
      <c r="I1931" t="s">
        <v>176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21</v>
      </c>
      <c r="S1931">
        <v>6</v>
      </c>
    </row>
    <row r="1932" spans="1:19" x14ac:dyDescent="0.3">
      <c r="A1932">
        <v>1931</v>
      </c>
      <c r="B1932" t="s">
        <v>33</v>
      </c>
      <c r="C1932" t="s">
        <v>39</v>
      </c>
      <c r="D1932" t="s">
        <v>32</v>
      </c>
      <c r="E1932" t="s">
        <v>41</v>
      </c>
      <c r="F1932" t="s">
        <v>25</v>
      </c>
      <c r="G1932" t="s">
        <v>17</v>
      </c>
      <c r="H1932">
        <v>8</v>
      </c>
      <c r="I1932" t="s">
        <v>177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34</v>
      </c>
      <c r="S1932">
        <v>4</v>
      </c>
    </row>
    <row r="1933" spans="1:19" x14ac:dyDescent="0.3">
      <c r="A1933">
        <v>1932</v>
      </c>
      <c r="B1933" t="s">
        <v>37</v>
      </c>
      <c r="C1933" t="s">
        <v>20</v>
      </c>
      <c r="D1933" t="s">
        <v>26</v>
      </c>
      <c r="E1933" t="s">
        <v>43</v>
      </c>
      <c r="F1933" t="s">
        <v>18</v>
      </c>
      <c r="G1933" t="s">
        <v>24</v>
      </c>
      <c r="H1933">
        <v>2</v>
      </c>
      <c r="I1933" t="s">
        <v>178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28</v>
      </c>
      <c r="S1933">
        <v>5</v>
      </c>
    </row>
    <row r="1934" spans="1:19" x14ac:dyDescent="0.3">
      <c r="A1934">
        <v>1933</v>
      </c>
      <c r="B1934" t="s">
        <v>16</v>
      </c>
      <c r="C1934" t="s">
        <v>34</v>
      </c>
      <c r="D1934" t="s">
        <v>40</v>
      </c>
      <c r="E1934" t="s">
        <v>15</v>
      </c>
      <c r="F1934" t="s">
        <v>18</v>
      </c>
      <c r="G1934" t="s">
        <v>35</v>
      </c>
      <c r="H1934">
        <v>10</v>
      </c>
      <c r="I1934" t="s">
        <v>177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28</v>
      </c>
      <c r="S1934">
        <v>6</v>
      </c>
    </row>
    <row r="1935" spans="1:19" x14ac:dyDescent="0.3">
      <c r="A1935">
        <v>1934</v>
      </c>
      <c r="B1935" t="s">
        <v>23</v>
      </c>
      <c r="C1935" t="s">
        <v>39</v>
      </c>
      <c r="D1935" t="s">
        <v>40</v>
      </c>
      <c r="E1935" t="s">
        <v>29</v>
      </c>
      <c r="F1935" t="s">
        <v>18</v>
      </c>
      <c r="G1935" t="s">
        <v>35</v>
      </c>
      <c r="H1935">
        <v>8</v>
      </c>
      <c r="I1935" t="s">
        <v>178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28</v>
      </c>
      <c r="S1935">
        <v>7</v>
      </c>
    </row>
    <row r="1936" spans="1:19" x14ac:dyDescent="0.3">
      <c r="A1936">
        <v>1935</v>
      </c>
      <c r="B1936" t="s">
        <v>23</v>
      </c>
      <c r="C1936" t="s">
        <v>34</v>
      </c>
      <c r="D1936" t="s">
        <v>44</v>
      </c>
      <c r="E1936" t="s">
        <v>15</v>
      </c>
      <c r="F1936" t="s">
        <v>30</v>
      </c>
      <c r="G1936" t="s">
        <v>24</v>
      </c>
      <c r="H1936">
        <v>6</v>
      </c>
      <c r="I1936" t="s">
        <v>178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28</v>
      </c>
      <c r="S1936">
        <v>4</v>
      </c>
    </row>
    <row r="1937" spans="1:19" x14ac:dyDescent="0.3">
      <c r="A1937">
        <v>1936</v>
      </c>
      <c r="B1937" t="s">
        <v>42</v>
      </c>
      <c r="C1937" t="s">
        <v>39</v>
      </c>
      <c r="D1937" t="s">
        <v>19</v>
      </c>
      <c r="E1937" t="s">
        <v>43</v>
      </c>
      <c r="F1937" t="s">
        <v>25</v>
      </c>
      <c r="G1937" t="s">
        <v>35</v>
      </c>
      <c r="H1937">
        <v>8</v>
      </c>
      <c r="I1937" t="s">
        <v>178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28</v>
      </c>
      <c r="S1937">
        <v>3</v>
      </c>
    </row>
    <row r="1938" spans="1:19" x14ac:dyDescent="0.3">
      <c r="A1938">
        <v>1937</v>
      </c>
      <c r="B1938" t="s">
        <v>33</v>
      </c>
      <c r="C1938" t="s">
        <v>34</v>
      </c>
      <c r="D1938" t="s">
        <v>26</v>
      </c>
      <c r="E1938" t="s">
        <v>45</v>
      </c>
      <c r="F1938" t="s">
        <v>25</v>
      </c>
      <c r="G1938" t="s">
        <v>24</v>
      </c>
      <c r="H1938">
        <v>14</v>
      </c>
      <c r="I1938" t="s">
        <v>177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28</v>
      </c>
      <c r="S1938">
        <v>5</v>
      </c>
    </row>
    <row r="1939" spans="1:19" x14ac:dyDescent="0.3">
      <c r="A1939">
        <v>1938</v>
      </c>
      <c r="B1939" t="s">
        <v>42</v>
      </c>
      <c r="C1939" t="s">
        <v>34</v>
      </c>
      <c r="D1939" t="s">
        <v>26</v>
      </c>
      <c r="E1939" t="s">
        <v>15</v>
      </c>
      <c r="F1939" t="s">
        <v>30</v>
      </c>
      <c r="G1939" t="s">
        <v>17</v>
      </c>
      <c r="H1939">
        <v>7</v>
      </c>
      <c r="I1939" t="s">
        <v>178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28</v>
      </c>
      <c r="S1939">
        <v>4</v>
      </c>
    </row>
    <row r="1940" spans="1:19" x14ac:dyDescent="0.3">
      <c r="A1940">
        <v>1939</v>
      </c>
      <c r="B1940" t="s">
        <v>16</v>
      </c>
      <c r="C1940" t="s">
        <v>20</v>
      </c>
      <c r="D1940" t="s">
        <v>44</v>
      </c>
      <c r="E1940" t="s">
        <v>43</v>
      </c>
      <c r="F1940" t="s">
        <v>30</v>
      </c>
      <c r="G1940" t="s">
        <v>35</v>
      </c>
      <c r="H1940">
        <v>7</v>
      </c>
      <c r="I1940" t="s">
        <v>178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28</v>
      </c>
      <c r="S1940">
        <v>9</v>
      </c>
    </row>
    <row r="1941" spans="1:19" x14ac:dyDescent="0.3">
      <c r="A1941">
        <v>1940</v>
      </c>
      <c r="B1941" t="s">
        <v>33</v>
      </c>
      <c r="C1941" t="s">
        <v>20</v>
      </c>
      <c r="D1941" t="s">
        <v>38</v>
      </c>
      <c r="E1941" t="s">
        <v>22</v>
      </c>
      <c r="F1941" t="s">
        <v>18</v>
      </c>
      <c r="G1941" t="s">
        <v>35</v>
      </c>
      <c r="H1941">
        <v>6</v>
      </c>
      <c r="I1941" t="s">
        <v>178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28</v>
      </c>
      <c r="S1941">
        <v>1</v>
      </c>
    </row>
    <row r="1942" spans="1:19" x14ac:dyDescent="0.3">
      <c r="A1942">
        <v>1941</v>
      </c>
      <c r="B1942" t="s">
        <v>37</v>
      </c>
      <c r="C1942" t="s">
        <v>27</v>
      </c>
      <c r="D1942" t="s">
        <v>40</v>
      </c>
      <c r="E1942" t="s">
        <v>45</v>
      </c>
      <c r="F1942" t="s">
        <v>25</v>
      </c>
      <c r="G1942" t="s">
        <v>17</v>
      </c>
      <c r="H1942">
        <v>9</v>
      </c>
      <c r="I1942" t="s">
        <v>178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28</v>
      </c>
      <c r="S1942">
        <v>8</v>
      </c>
    </row>
    <row r="1943" spans="1:19" x14ac:dyDescent="0.3">
      <c r="A1943">
        <v>1942</v>
      </c>
      <c r="B1943" t="s">
        <v>16</v>
      </c>
      <c r="C1943" t="s">
        <v>39</v>
      </c>
      <c r="D1943" t="s">
        <v>26</v>
      </c>
      <c r="E1943" t="s">
        <v>36</v>
      </c>
      <c r="F1943" t="s">
        <v>25</v>
      </c>
      <c r="G1943" t="s">
        <v>35</v>
      </c>
      <c r="H1943">
        <v>1</v>
      </c>
      <c r="I1943" t="s">
        <v>178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28</v>
      </c>
      <c r="S1943">
        <v>3</v>
      </c>
    </row>
    <row r="1944" spans="1:19" x14ac:dyDescent="0.3">
      <c r="A1944">
        <v>1943</v>
      </c>
      <c r="B1944" t="s">
        <v>16</v>
      </c>
      <c r="C1944" t="s">
        <v>39</v>
      </c>
      <c r="D1944" t="s">
        <v>32</v>
      </c>
      <c r="E1944" t="s">
        <v>15</v>
      </c>
      <c r="F1944" t="s">
        <v>25</v>
      </c>
      <c r="G1944" t="s">
        <v>35</v>
      </c>
      <c r="H1944">
        <v>12</v>
      </c>
      <c r="I1944" t="s">
        <v>178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34</v>
      </c>
      <c r="S1944">
        <v>1</v>
      </c>
    </row>
    <row r="1945" spans="1:19" x14ac:dyDescent="0.3">
      <c r="A1945">
        <v>1944</v>
      </c>
      <c r="B1945" t="s">
        <v>37</v>
      </c>
      <c r="C1945" t="s">
        <v>39</v>
      </c>
      <c r="D1945" t="s">
        <v>19</v>
      </c>
      <c r="E1945" t="s">
        <v>45</v>
      </c>
      <c r="F1945" t="s">
        <v>25</v>
      </c>
      <c r="G1945" t="s">
        <v>17</v>
      </c>
      <c r="H1945">
        <v>1</v>
      </c>
      <c r="I1945" t="s">
        <v>178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21</v>
      </c>
      <c r="S1945">
        <v>2</v>
      </c>
    </row>
    <row r="1946" spans="1:19" x14ac:dyDescent="0.3">
      <c r="A1946">
        <v>1945</v>
      </c>
      <c r="B1946" t="s">
        <v>33</v>
      </c>
      <c r="C1946" t="s">
        <v>34</v>
      </c>
      <c r="D1946" t="s">
        <v>44</v>
      </c>
      <c r="E1946" t="s">
        <v>41</v>
      </c>
      <c r="F1946" t="s">
        <v>18</v>
      </c>
      <c r="G1946" t="s">
        <v>35</v>
      </c>
      <c r="H1946">
        <v>6</v>
      </c>
      <c r="I1946" t="s">
        <v>177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28</v>
      </c>
      <c r="S1946">
        <v>5</v>
      </c>
    </row>
    <row r="1947" spans="1:19" x14ac:dyDescent="0.3">
      <c r="A1947">
        <v>1946</v>
      </c>
      <c r="B1947" t="s">
        <v>23</v>
      </c>
      <c r="C1947" t="s">
        <v>34</v>
      </c>
      <c r="D1947" t="s">
        <v>32</v>
      </c>
      <c r="E1947" t="s">
        <v>45</v>
      </c>
      <c r="F1947" t="s">
        <v>18</v>
      </c>
      <c r="G1947" t="s">
        <v>17</v>
      </c>
      <c r="H1947">
        <v>13</v>
      </c>
      <c r="I1947" t="s">
        <v>178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34</v>
      </c>
      <c r="S1947">
        <v>3</v>
      </c>
    </row>
    <row r="1948" spans="1:19" x14ac:dyDescent="0.3">
      <c r="A1948">
        <v>1947</v>
      </c>
      <c r="B1948" t="s">
        <v>33</v>
      </c>
      <c r="C1948" t="s">
        <v>20</v>
      </c>
      <c r="D1948" t="s">
        <v>19</v>
      </c>
      <c r="E1948" t="s">
        <v>29</v>
      </c>
      <c r="F1948" t="s">
        <v>30</v>
      </c>
      <c r="G1948" t="s">
        <v>17</v>
      </c>
      <c r="H1948">
        <v>10</v>
      </c>
      <c r="I1948" t="s">
        <v>178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28</v>
      </c>
      <c r="S1948">
        <v>7</v>
      </c>
    </row>
    <row r="1949" spans="1:19" x14ac:dyDescent="0.3">
      <c r="A1949">
        <v>1948</v>
      </c>
      <c r="B1949" t="s">
        <v>23</v>
      </c>
      <c r="C1949" t="s">
        <v>39</v>
      </c>
      <c r="D1949" t="s">
        <v>40</v>
      </c>
      <c r="E1949" t="s">
        <v>45</v>
      </c>
      <c r="F1949" t="s">
        <v>30</v>
      </c>
      <c r="G1949" t="s">
        <v>35</v>
      </c>
      <c r="H1949">
        <v>2</v>
      </c>
      <c r="I1949" t="s">
        <v>177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21</v>
      </c>
      <c r="S1949">
        <v>4</v>
      </c>
    </row>
    <row r="1950" spans="1:19" x14ac:dyDescent="0.3">
      <c r="A1950">
        <v>1949</v>
      </c>
      <c r="B1950" t="s">
        <v>42</v>
      </c>
      <c r="C1950" t="s">
        <v>39</v>
      </c>
      <c r="D1950" t="s">
        <v>38</v>
      </c>
      <c r="E1950" t="s">
        <v>29</v>
      </c>
      <c r="F1950" t="s">
        <v>18</v>
      </c>
      <c r="G1950" t="s">
        <v>17</v>
      </c>
      <c r="H1950">
        <v>6</v>
      </c>
      <c r="I1950" t="s">
        <v>177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21</v>
      </c>
      <c r="S1950">
        <v>4</v>
      </c>
    </row>
    <row r="1951" spans="1:19" x14ac:dyDescent="0.3">
      <c r="A1951">
        <v>1950</v>
      </c>
      <c r="B1951" t="s">
        <v>16</v>
      </c>
      <c r="C1951" t="s">
        <v>39</v>
      </c>
      <c r="D1951" t="s">
        <v>26</v>
      </c>
      <c r="E1951" t="s">
        <v>41</v>
      </c>
      <c r="F1951" t="s">
        <v>25</v>
      </c>
      <c r="G1951" t="s">
        <v>24</v>
      </c>
      <c r="H1951">
        <v>6</v>
      </c>
      <c r="I1951" t="s">
        <v>176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28</v>
      </c>
      <c r="S1951">
        <v>7</v>
      </c>
    </row>
    <row r="1952" spans="1:19" x14ac:dyDescent="0.3">
      <c r="A1952">
        <v>1951</v>
      </c>
      <c r="B1952" t="s">
        <v>33</v>
      </c>
      <c r="C1952" t="s">
        <v>20</v>
      </c>
      <c r="D1952" t="s">
        <v>26</v>
      </c>
      <c r="E1952" t="s">
        <v>29</v>
      </c>
      <c r="F1952" t="s">
        <v>25</v>
      </c>
      <c r="G1952" t="s">
        <v>17</v>
      </c>
      <c r="H1952">
        <v>3</v>
      </c>
      <c r="I1952" t="s">
        <v>177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21</v>
      </c>
      <c r="S1952">
        <v>3</v>
      </c>
    </row>
    <row r="1953" spans="1:19" x14ac:dyDescent="0.3">
      <c r="A1953">
        <v>1952</v>
      </c>
      <c r="B1953" t="s">
        <v>42</v>
      </c>
      <c r="C1953" t="s">
        <v>27</v>
      </c>
      <c r="D1953" t="s">
        <v>32</v>
      </c>
      <c r="E1953" t="s">
        <v>45</v>
      </c>
      <c r="F1953" t="s">
        <v>25</v>
      </c>
      <c r="G1953" t="s">
        <v>35</v>
      </c>
      <c r="H1953">
        <v>14</v>
      </c>
      <c r="I1953" t="s">
        <v>178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28</v>
      </c>
      <c r="S1953">
        <v>9</v>
      </c>
    </row>
    <row r="1954" spans="1:19" x14ac:dyDescent="0.3">
      <c r="A1954">
        <v>1953</v>
      </c>
      <c r="B1954" t="s">
        <v>42</v>
      </c>
      <c r="C1954" t="s">
        <v>39</v>
      </c>
      <c r="D1954" t="s">
        <v>26</v>
      </c>
      <c r="E1954" t="s">
        <v>43</v>
      </c>
      <c r="F1954" t="s">
        <v>30</v>
      </c>
      <c r="G1954" t="s">
        <v>35</v>
      </c>
      <c r="H1954">
        <v>13</v>
      </c>
      <c r="I1954" t="s">
        <v>176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34</v>
      </c>
      <c r="S1954">
        <v>3</v>
      </c>
    </row>
    <row r="1955" spans="1:19" x14ac:dyDescent="0.3">
      <c r="A1955">
        <v>1954</v>
      </c>
      <c r="B1955" t="s">
        <v>42</v>
      </c>
      <c r="C1955" t="s">
        <v>20</v>
      </c>
      <c r="D1955" t="s">
        <v>44</v>
      </c>
      <c r="E1955" t="s">
        <v>45</v>
      </c>
      <c r="F1955" t="s">
        <v>18</v>
      </c>
      <c r="G1955" t="s">
        <v>24</v>
      </c>
      <c r="H1955">
        <v>0</v>
      </c>
      <c r="I1955" t="s">
        <v>178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28</v>
      </c>
      <c r="S1955">
        <v>9</v>
      </c>
    </row>
    <row r="1956" spans="1:19" x14ac:dyDescent="0.3">
      <c r="A1956">
        <v>1955</v>
      </c>
      <c r="B1956" t="s">
        <v>16</v>
      </c>
      <c r="C1956" t="s">
        <v>20</v>
      </c>
      <c r="D1956" t="s">
        <v>26</v>
      </c>
      <c r="E1956" t="s">
        <v>29</v>
      </c>
      <c r="F1956" t="s">
        <v>18</v>
      </c>
      <c r="G1956" t="s">
        <v>17</v>
      </c>
      <c r="H1956">
        <v>7</v>
      </c>
      <c r="I1956" t="s">
        <v>178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21</v>
      </c>
      <c r="S1956">
        <v>5</v>
      </c>
    </row>
    <row r="1957" spans="1:19" x14ac:dyDescent="0.3">
      <c r="A1957">
        <v>1956</v>
      </c>
      <c r="B1957" t="s">
        <v>16</v>
      </c>
      <c r="C1957" t="s">
        <v>34</v>
      </c>
      <c r="D1957" t="s">
        <v>19</v>
      </c>
      <c r="E1957" t="s">
        <v>43</v>
      </c>
      <c r="F1957" t="s">
        <v>18</v>
      </c>
      <c r="G1957" t="s">
        <v>24</v>
      </c>
      <c r="H1957">
        <v>3</v>
      </c>
      <c r="I1957" t="s">
        <v>177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28</v>
      </c>
      <c r="S1957">
        <v>8</v>
      </c>
    </row>
    <row r="1958" spans="1:19" x14ac:dyDescent="0.3">
      <c r="A1958">
        <v>1957</v>
      </c>
      <c r="B1958" t="s">
        <v>33</v>
      </c>
      <c r="C1958" t="s">
        <v>27</v>
      </c>
      <c r="D1958" t="s">
        <v>26</v>
      </c>
      <c r="E1958" t="s">
        <v>45</v>
      </c>
      <c r="F1958" t="s">
        <v>25</v>
      </c>
      <c r="G1958" t="s">
        <v>35</v>
      </c>
      <c r="H1958">
        <v>6</v>
      </c>
      <c r="I1958" t="s">
        <v>178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21</v>
      </c>
      <c r="S1958">
        <v>6</v>
      </c>
    </row>
    <row r="1959" spans="1:19" x14ac:dyDescent="0.3">
      <c r="A1959">
        <v>1958</v>
      </c>
      <c r="B1959" t="s">
        <v>33</v>
      </c>
      <c r="C1959" t="s">
        <v>39</v>
      </c>
      <c r="D1959" t="s">
        <v>40</v>
      </c>
      <c r="E1959" t="s">
        <v>43</v>
      </c>
      <c r="F1959" t="s">
        <v>18</v>
      </c>
      <c r="G1959" t="s">
        <v>24</v>
      </c>
      <c r="H1959">
        <v>5</v>
      </c>
      <c r="I1959" t="s">
        <v>176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21</v>
      </c>
      <c r="S1959">
        <v>4</v>
      </c>
    </row>
    <row r="1960" spans="1:19" x14ac:dyDescent="0.3">
      <c r="A1960">
        <v>1959</v>
      </c>
      <c r="B1960" t="s">
        <v>37</v>
      </c>
      <c r="C1960" t="s">
        <v>39</v>
      </c>
      <c r="D1960" t="s">
        <v>19</v>
      </c>
      <c r="E1960" t="s">
        <v>43</v>
      </c>
      <c r="F1960" t="s">
        <v>25</v>
      </c>
      <c r="G1960" t="s">
        <v>35</v>
      </c>
      <c r="H1960">
        <v>1</v>
      </c>
      <c r="I1960" t="s">
        <v>178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28</v>
      </c>
      <c r="S1960">
        <v>7</v>
      </c>
    </row>
    <row r="1961" spans="1:19" x14ac:dyDescent="0.3">
      <c r="A1961">
        <v>1960</v>
      </c>
      <c r="B1961" t="s">
        <v>16</v>
      </c>
      <c r="C1961" t="s">
        <v>34</v>
      </c>
      <c r="D1961" t="s">
        <v>38</v>
      </c>
      <c r="E1961" t="s">
        <v>43</v>
      </c>
      <c r="F1961" t="s">
        <v>30</v>
      </c>
      <c r="G1961" t="s">
        <v>17</v>
      </c>
      <c r="H1961">
        <v>1</v>
      </c>
      <c r="I1961" t="s">
        <v>178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21</v>
      </c>
      <c r="S1961">
        <v>3</v>
      </c>
    </row>
    <row r="1962" spans="1:19" x14ac:dyDescent="0.3">
      <c r="A1962">
        <v>1961</v>
      </c>
      <c r="B1962" t="s">
        <v>31</v>
      </c>
      <c r="C1962" t="s">
        <v>34</v>
      </c>
      <c r="D1962" t="s">
        <v>38</v>
      </c>
      <c r="E1962" t="s">
        <v>22</v>
      </c>
      <c r="F1962" t="s">
        <v>18</v>
      </c>
      <c r="G1962" t="s">
        <v>24</v>
      </c>
      <c r="H1962">
        <v>8</v>
      </c>
      <c r="I1962" t="s">
        <v>176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34</v>
      </c>
      <c r="S1962">
        <v>6</v>
      </c>
    </row>
    <row r="1963" spans="1:19" x14ac:dyDescent="0.3">
      <c r="A1963">
        <v>1962</v>
      </c>
      <c r="B1963" t="s">
        <v>31</v>
      </c>
      <c r="C1963" t="s">
        <v>34</v>
      </c>
      <c r="D1963" t="s">
        <v>38</v>
      </c>
      <c r="E1963" t="s">
        <v>36</v>
      </c>
      <c r="F1963" t="s">
        <v>30</v>
      </c>
      <c r="G1963" t="s">
        <v>17</v>
      </c>
      <c r="H1963">
        <v>13</v>
      </c>
      <c r="I1963" t="s">
        <v>176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28</v>
      </c>
      <c r="S1963">
        <v>3</v>
      </c>
    </row>
    <row r="1964" spans="1:19" x14ac:dyDescent="0.3">
      <c r="A1964">
        <v>1963</v>
      </c>
      <c r="B1964" t="s">
        <v>16</v>
      </c>
      <c r="C1964" t="s">
        <v>27</v>
      </c>
      <c r="D1964" t="s">
        <v>32</v>
      </c>
      <c r="E1964" t="s">
        <v>15</v>
      </c>
      <c r="F1964" t="s">
        <v>25</v>
      </c>
      <c r="G1964" t="s">
        <v>24</v>
      </c>
      <c r="H1964">
        <v>12</v>
      </c>
      <c r="I1964" t="s">
        <v>178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28</v>
      </c>
      <c r="S1964">
        <v>2</v>
      </c>
    </row>
    <row r="1965" spans="1:19" x14ac:dyDescent="0.3">
      <c r="A1965">
        <v>1964</v>
      </c>
      <c r="B1965" t="s">
        <v>16</v>
      </c>
      <c r="C1965" t="s">
        <v>27</v>
      </c>
      <c r="D1965" t="s">
        <v>19</v>
      </c>
      <c r="E1965" t="s">
        <v>29</v>
      </c>
      <c r="F1965" t="s">
        <v>25</v>
      </c>
      <c r="G1965" t="s">
        <v>35</v>
      </c>
      <c r="H1965">
        <v>9</v>
      </c>
      <c r="I1965" t="s">
        <v>178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34</v>
      </c>
      <c r="S1965">
        <v>1</v>
      </c>
    </row>
    <row r="1966" spans="1:19" x14ac:dyDescent="0.3">
      <c r="A1966">
        <v>1965</v>
      </c>
      <c r="B1966" t="s">
        <v>37</v>
      </c>
      <c r="C1966" t="s">
        <v>34</v>
      </c>
      <c r="D1966" t="s">
        <v>26</v>
      </c>
      <c r="E1966" t="s">
        <v>22</v>
      </c>
      <c r="F1966" t="s">
        <v>25</v>
      </c>
      <c r="G1966" t="s">
        <v>17</v>
      </c>
      <c r="H1966">
        <v>4</v>
      </c>
      <c r="I1966" t="s">
        <v>178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21</v>
      </c>
      <c r="S1966">
        <v>1</v>
      </c>
    </row>
    <row r="1967" spans="1:19" x14ac:dyDescent="0.3">
      <c r="A1967">
        <v>1966</v>
      </c>
      <c r="B1967" t="s">
        <v>23</v>
      </c>
      <c r="C1967" t="s">
        <v>27</v>
      </c>
      <c r="D1967" t="s">
        <v>44</v>
      </c>
      <c r="E1967" t="s">
        <v>22</v>
      </c>
      <c r="F1967" t="s">
        <v>18</v>
      </c>
      <c r="G1967" t="s">
        <v>24</v>
      </c>
      <c r="H1967">
        <v>6</v>
      </c>
      <c r="I1967" t="s">
        <v>178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28</v>
      </c>
      <c r="S1967">
        <v>4</v>
      </c>
    </row>
    <row r="1968" spans="1:19" x14ac:dyDescent="0.3">
      <c r="A1968">
        <v>1967</v>
      </c>
      <c r="B1968" t="s">
        <v>37</v>
      </c>
      <c r="C1968" t="s">
        <v>27</v>
      </c>
      <c r="D1968" t="s">
        <v>40</v>
      </c>
      <c r="E1968" t="s">
        <v>22</v>
      </c>
      <c r="F1968" t="s">
        <v>25</v>
      </c>
      <c r="G1968" t="s">
        <v>17</v>
      </c>
      <c r="H1968">
        <v>4</v>
      </c>
      <c r="I1968" t="s">
        <v>178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28</v>
      </c>
      <c r="S1968">
        <v>8</v>
      </c>
    </row>
    <row r="1969" spans="1:19" x14ac:dyDescent="0.3">
      <c r="A1969">
        <v>1968</v>
      </c>
      <c r="B1969" t="s">
        <v>33</v>
      </c>
      <c r="C1969" t="s">
        <v>20</v>
      </c>
      <c r="D1969" t="s">
        <v>40</v>
      </c>
      <c r="E1969" t="s">
        <v>45</v>
      </c>
      <c r="F1969" t="s">
        <v>30</v>
      </c>
      <c r="G1969" t="s">
        <v>35</v>
      </c>
      <c r="H1969">
        <v>4</v>
      </c>
      <c r="I1969" t="s">
        <v>177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28</v>
      </c>
      <c r="S1969">
        <v>9</v>
      </c>
    </row>
    <row r="1970" spans="1:19" x14ac:dyDescent="0.3">
      <c r="A1970">
        <v>1969</v>
      </c>
      <c r="B1970" t="s">
        <v>23</v>
      </c>
      <c r="C1970" t="s">
        <v>27</v>
      </c>
      <c r="D1970" t="s">
        <v>26</v>
      </c>
      <c r="E1970" t="s">
        <v>15</v>
      </c>
      <c r="F1970" t="s">
        <v>25</v>
      </c>
      <c r="G1970" t="s">
        <v>17</v>
      </c>
      <c r="H1970">
        <v>12</v>
      </c>
      <c r="I1970" t="s">
        <v>178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28</v>
      </c>
      <c r="S1970">
        <v>2</v>
      </c>
    </row>
    <row r="1971" spans="1:19" x14ac:dyDescent="0.3">
      <c r="A1971">
        <v>1970</v>
      </c>
      <c r="B1971" t="s">
        <v>33</v>
      </c>
      <c r="C1971" t="s">
        <v>27</v>
      </c>
      <c r="D1971" t="s">
        <v>40</v>
      </c>
      <c r="E1971" t="s">
        <v>22</v>
      </c>
      <c r="F1971" t="s">
        <v>30</v>
      </c>
      <c r="G1971" t="s">
        <v>24</v>
      </c>
      <c r="H1971">
        <v>7</v>
      </c>
      <c r="I1971" t="s">
        <v>177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28</v>
      </c>
      <c r="S1971">
        <v>8</v>
      </c>
    </row>
    <row r="1972" spans="1:19" x14ac:dyDescent="0.3">
      <c r="A1972">
        <v>1971</v>
      </c>
      <c r="B1972" t="s">
        <v>31</v>
      </c>
      <c r="C1972" t="s">
        <v>20</v>
      </c>
      <c r="D1972" t="s">
        <v>19</v>
      </c>
      <c r="E1972" t="s">
        <v>29</v>
      </c>
      <c r="F1972" t="s">
        <v>18</v>
      </c>
      <c r="G1972" t="s">
        <v>24</v>
      </c>
      <c r="H1972">
        <v>5</v>
      </c>
      <c r="I1972" t="s">
        <v>176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28</v>
      </c>
      <c r="S1972">
        <v>5</v>
      </c>
    </row>
    <row r="1973" spans="1:19" x14ac:dyDescent="0.3">
      <c r="A1973">
        <v>1972</v>
      </c>
      <c r="B1973" t="s">
        <v>31</v>
      </c>
      <c r="C1973" t="s">
        <v>20</v>
      </c>
      <c r="D1973" t="s">
        <v>32</v>
      </c>
      <c r="E1973" t="s">
        <v>22</v>
      </c>
      <c r="F1973" t="s">
        <v>18</v>
      </c>
      <c r="G1973" t="s">
        <v>35</v>
      </c>
      <c r="H1973">
        <v>5</v>
      </c>
      <c r="I1973" t="s">
        <v>177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28</v>
      </c>
      <c r="S1973">
        <v>4</v>
      </c>
    </row>
    <row r="1974" spans="1:19" x14ac:dyDescent="0.3">
      <c r="A1974">
        <v>1973</v>
      </c>
      <c r="B1974" t="s">
        <v>37</v>
      </c>
      <c r="C1974" t="s">
        <v>39</v>
      </c>
      <c r="D1974" t="s">
        <v>32</v>
      </c>
      <c r="E1974" t="s">
        <v>36</v>
      </c>
      <c r="F1974" t="s">
        <v>25</v>
      </c>
      <c r="G1974" t="s">
        <v>35</v>
      </c>
      <c r="H1974">
        <v>1</v>
      </c>
      <c r="I1974" t="s">
        <v>178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21</v>
      </c>
      <c r="S1974">
        <v>4</v>
      </c>
    </row>
    <row r="1975" spans="1:19" x14ac:dyDescent="0.3">
      <c r="A1975">
        <v>1974</v>
      </c>
      <c r="B1975" t="s">
        <v>16</v>
      </c>
      <c r="C1975" t="s">
        <v>34</v>
      </c>
      <c r="D1975" t="s">
        <v>26</v>
      </c>
      <c r="E1975" t="s">
        <v>29</v>
      </c>
      <c r="F1975" t="s">
        <v>18</v>
      </c>
      <c r="G1975" t="s">
        <v>24</v>
      </c>
      <c r="H1975">
        <v>6</v>
      </c>
      <c r="I1975" t="s">
        <v>176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21</v>
      </c>
      <c r="S1975">
        <v>6</v>
      </c>
    </row>
    <row r="1976" spans="1:19" x14ac:dyDescent="0.3">
      <c r="A1976">
        <v>1975</v>
      </c>
      <c r="B1976" t="s">
        <v>33</v>
      </c>
      <c r="C1976" t="s">
        <v>20</v>
      </c>
      <c r="D1976" t="s">
        <v>40</v>
      </c>
      <c r="E1976" t="s">
        <v>29</v>
      </c>
      <c r="F1976" t="s">
        <v>25</v>
      </c>
      <c r="G1976" t="s">
        <v>35</v>
      </c>
      <c r="H1976">
        <v>1</v>
      </c>
      <c r="I1976" t="s">
        <v>177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28</v>
      </c>
      <c r="S1976">
        <v>2</v>
      </c>
    </row>
    <row r="1977" spans="1:19" x14ac:dyDescent="0.3">
      <c r="A1977">
        <v>1976</v>
      </c>
      <c r="B1977" t="s">
        <v>31</v>
      </c>
      <c r="C1977" t="s">
        <v>34</v>
      </c>
      <c r="D1977" t="s">
        <v>26</v>
      </c>
      <c r="E1977" t="s">
        <v>41</v>
      </c>
      <c r="F1977" t="s">
        <v>25</v>
      </c>
      <c r="G1977" t="s">
        <v>35</v>
      </c>
      <c r="H1977">
        <v>13</v>
      </c>
      <c r="I1977" t="s">
        <v>177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28</v>
      </c>
      <c r="S1977">
        <v>9</v>
      </c>
    </row>
    <row r="1978" spans="1:19" x14ac:dyDescent="0.3">
      <c r="A1978">
        <v>1977</v>
      </c>
      <c r="B1978" t="s">
        <v>37</v>
      </c>
      <c r="C1978" t="s">
        <v>39</v>
      </c>
      <c r="D1978" t="s">
        <v>19</v>
      </c>
      <c r="E1978" t="s">
        <v>29</v>
      </c>
      <c r="F1978" t="s">
        <v>30</v>
      </c>
      <c r="G1978" t="s">
        <v>24</v>
      </c>
      <c r="H1978">
        <v>8</v>
      </c>
      <c r="I1978" t="s">
        <v>178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28</v>
      </c>
      <c r="S1978">
        <v>8</v>
      </c>
    </row>
    <row r="1979" spans="1:19" x14ac:dyDescent="0.3">
      <c r="A1979">
        <v>1978</v>
      </c>
      <c r="B1979" t="s">
        <v>16</v>
      </c>
      <c r="C1979" t="s">
        <v>34</v>
      </c>
      <c r="D1979" t="s">
        <v>40</v>
      </c>
      <c r="E1979" t="s">
        <v>15</v>
      </c>
      <c r="F1979" t="s">
        <v>30</v>
      </c>
      <c r="G1979" t="s">
        <v>35</v>
      </c>
      <c r="H1979">
        <v>3</v>
      </c>
      <c r="I1979" t="s">
        <v>176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21</v>
      </c>
      <c r="S1979">
        <v>1</v>
      </c>
    </row>
    <row r="1980" spans="1:19" x14ac:dyDescent="0.3">
      <c r="A1980">
        <v>1979</v>
      </c>
      <c r="B1980" t="s">
        <v>42</v>
      </c>
      <c r="C1980" t="s">
        <v>27</v>
      </c>
      <c r="D1980" t="s">
        <v>44</v>
      </c>
      <c r="E1980" t="s">
        <v>36</v>
      </c>
      <c r="F1980" t="s">
        <v>18</v>
      </c>
      <c r="G1980" t="s">
        <v>17</v>
      </c>
      <c r="H1980">
        <v>0</v>
      </c>
      <c r="I1980" t="s">
        <v>176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21</v>
      </c>
      <c r="S1980">
        <v>3</v>
      </c>
    </row>
    <row r="1981" spans="1:19" x14ac:dyDescent="0.3">
      <c r="A1981">
        <v>1980</v>
      </c>
      <c r="B1981" t="s">
        <v>42</v>
      </c>
      <c r="C1981" t="s">
        <v>34</v>
      </c>
      <c r="D1981" t="s">
        <v>38</v>
      </c>
      <c r="E1981" t="s">
        <v>45</v>
      </c>
      <c r="F1981" t="s">
        <v>30</v>
      </c>
      <c r="G1981" t="s">
        <v>24</v>
      </c>
      <c r="H1981">
        <v>1</v>
      </c>
      <c r="I1981" t="s">
        <v>176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21</v>
      </c>
      <c r="S1981">
        <v>4</v>
      </c>
    </row>
    <row r="1982" spans="1:19" x14ac:dyDescent="0.3">
      <c r="A1982">
        <v>1981</v>
      </c>
      <c r="B1982" t="s">
        <v>42</v>
      </c>
      <c r="C1982" t="s">
        <v>39</v>
      </c>
      <c r="D1982" t="s">
        <v>32</v>
      </c>
      <c r="E1982" t="s">
        <v>43</v>
      </c>
      <c r="F1982" t="s">
        <v>25</v>
      </c>
      <c r="G1982" t="s">
        <v>17</v>
      </c>
      <c r="H1982">
        <v>11</v>
      </c>
      <c r="I1982" t="s">
        <v>178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34</v>
      </c>
      <c r="S1982">
        <v>4</v>
      </c>
    </row>
    <row r="1983" spans="1:19" x14ac:dyDescent="0.3">
      <c r="A1983">
        <v>1982</v>
      </c>
      <c r="B1983" t="s">
        <v>42</v>
      </c>
      <c r="C1983" t="s">
        <v>39</v>
      </c>
      <c r="D1983" t="s">
        <v>26</v>
      </c>
      <c r="E1983" t="s">
        <v>15</v>
      </c>
      <c r="F1983" t="s">
        <v>30</v>
      </c>
      <c r="G1983" t="s">
        <v>35</v>
      </c>
      <c r="H1983">
        <v>8</v>
      </c>
      <c r="I1983" t="s">
        <v>178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28</v>
      </c>
      <c r="S1983">
        <v>4</v>
      </c>
    </row>
    <row r="1984" spans="1:19" x14ac:dyDescent="0.3">
      <c r="A1984">
        <v>1983</v>
      </c>
      <c r="B1984" t="s">
        <v>33</v>
      </c>
      <c r="C1984" t="s">
        <v>39</v>
      </c>
      <c r="D1984" t="s">
        <v>40</v>
      </c>
      <c r="E1984" t="s">
        <v>36</v>
      </c>
      <c r="F1984" t="s">
        <v>30</v>
      </c>
      <c r="G1984" t="s">
        <v>24</v>
      </c>
      <c r="H1984">
        <v>0</v>
      </c>
      <c r="I1984" t="s">
        <v>177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28</v>
      </c>
      <c r="S1984">
        <v>7</v>
      </c>
    </row>
    <row r="1985" spans="1:19" x14ac:dyDescent="0.3">
      <c r="A1985">
        <v>1984</v>
      </c>
      <c r="B1985" t="s">
        <v>16</v>
      </c>
      <c r="C1985" t="s">
        <v>34</v>
      </c>
      <c r="D1985" t="s">
        <v>32</v>
      </c>
      <c r="E1985" t="s">
        <v>41</v>
      </c>
      <c r="F1985" t="s">
        <v>18</v>
      </c>
      <c r="G1985" t="s">
        <v>35</v>
      </c>
      <c r="H1985">
        <v>10</v>
      </c>
      <c r="I1985" t="s">
        <v>178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34</v>
      </c>
      <c r="S1985">
        <v>4</v>
      </c>
    </row>
    <row r="1986" spans="1:19" x14ac:dyDescent="0.3">
      <c r="A1986">
        <v>1985</v>
      </c>
      <c r="B1986" t="s">
        <v>31</v>
      </c>
      <c r="C1986" t="s">
        <v>27</v>
      </c>
      <c r="D1986" t="s">
        <v>32</v>
      </c>
      <c r="E1986" t="s">
        <v>41</v>
      </c>
      <c r="F1986" t="s">
        <v>25</v>
      </c>
      <c r="G1986" t="s">
        <v>17</v>
      </c>
      <c r="H1986">
        <v>2</v>
      </c>
      <c r="I1986" t="s">
        <v>178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21</v>
      </c>
      <c r="S1986">
        <v>6</v>
      </c>
    </row>
    <row r="1987" spans="1:19" x14ac:dyDescent="0.3">
      <c r="A1987">
        <v>1986</v>
      </c>
      <c r="B1987" t="s">
        <v>42</v>
      </c>
      <c r="C1987" t="s">
        <v>34</v>
      </c>
      <c r="D1987" t="s">
        <v>40</v>
      </c>
      <c r="E1987" t="s">
        <v>45</v>
      </c>
      <c r="F1987" t="s">
        <v>30</v>
      </c>
      <c r="G1987" t="s">
        <v>24</v>
      </c>
      <c r="H1987">
        <v>11</v>
      </c>
      <c r="I1987" t="s">
        <v>177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28</v>
      </c>
      <c r="S1987">
        <v>7</v>
      </c>
    </row>
    <row r="1988" spans="1:19" x14ac:dyDescent="0.3">
      <c r="A1988">
        <v>1987</v>
      </c>
      <c r="B1988" t="s">
        <v>37</v>
      </c>
      <c r="C1988" t="s">
        <v>34</v>
      </c>
      <c r="D1988" t="s">
        <v>38</v>
      </c>
      <c r="E1988" t="s">
        <v>29</v>
      </c>
      <c r="F1988" t="s">
        <v>25</v>
      </c>
      <c r="G1988" t="s">
        <v>24</v>
      </c>
      <c r="H1988">
        <v>12</v>
      </c>
      <c r="I1988" t="s">
        <v>177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28</v>
      </c>
      <c r="S1988">
        <v>9</v>
      </c>
    </row>
    <row r="1989" spans="1:19" x14ac:dyDescent="0.3">
      <c r="A1989">
        <v>1988</v>
      </c>
      <c r="B1989" t="s">
        <v>37</v>
      </c>
      <c r="C1989" t="s">
        <v>20</v>
      </c>
      <c r="D1989" t="s">
        <v>19</v>
      </c>
      <c r="E1989" t="s">
        <v>45</v>
      </c>
      <c r="F1989" t="s">
        <v>30</v>
      </c>
      <c r="G1989" t="s">
        <v>35</v>
      </c>
      <c r="H1989">
        <v>11</v>
      </c>
      <c r="I1989" t="s">
        <v>177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28</v>
      </c>
      <c r="S1989">
        <v>4</v>
      </c>
    </row>
    <row r="1990" spans="1:19" x14ac:dyDescent="0.3">
      <c r="A1990">
        <v>1989</v>
      </c>
      <c r="B1990" t="s">
        <v>31</v>
      </c>
      <c r="C1990" t="s">
        <v>20</v>
      </c>
      <c r="D1990" t="s">
        <v>40</v>
      </c>
      <c r="E1990" t="s">
        <v>41</v>
      </c>
      <c r="F1990" t="s">
        <v>25</v>
      </c>
      <c r="G1990" t="s">
        <v>17</v>
      </c>
      <c r="H1990">
        <v>14</v>
      </c>
      <c r="I1990" t="s">
        <v>176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34</v>
      </c>
      <c r="S1990">
        <v>3</v>
      </c>
    </row>
    <row r="1991" spans="1:19" x14ac:dyDescent="0.3">
      <c r="A1991">
        <v>1990</v>
      </c>
      <c r="B1991" t="s">
        <v>23</v>
      </c>
      <c r="C1991" t="s">
        <v>20</v>
      </c>
      <c r="D1991" t="s">
        <v>19</v>
      </c>
      <c r="E1991" t="s">
        <v>22</v>
      </c>
      <c r="F1991" t="s">
        <v>18</v>
      </c>
      <c r="G1991" t="s">
        <v>24</v>
      </c>
      <c r="H1991">
        <v>14</v>
      </c>
      <c r="I1991" t="s">
        <v>177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28</v>
      </c>
      <c r="S1991">
        <v>9</v>
      </c>
    </row>
    <row r="1992" spans="1:19" x14ac:dyDescent="0.3">
      <c r="A1992">
        <v>1991</v>
      </c>
      <c r="B1992" t="s">
        <v>42</v>
      </c>
      <c r="C1992" t="s">
        <v>27</v>
      </c>
      <c r="D1992" t="s">
        <v>38</v>
      </c>
      <c r="E1992" t="s">
        <v>36</v>
      </c>
      <c r="F1992" t="s">
        <v>25</v>
      </c>
      <c r="G1992" t="s">
        <v>35</v>
      </c>
      <c r="H1992">
        <v>6</v>
      </c>
      <c r="I1992" t="s">
        <v>178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28</v>
      </c>
      <c r="S1992">
        <v>4</v>
      </c>
    </row>
    <row r="1993" spans="1:19" x14ac:dyDescent="0.3">
      <c r="A1993">
        <v>1992</v>
      </c>
      <c r="B1993" t="s">
        <v>42</v>
      </c>
      <c r="C1993" t="s">
        <v>20</v>
      </c>
      <c r="D1993" t="s">
        <v>26</v>
      </c>
      <c r="E1993" t="s">
        <v>45</v>
      </c>
      <c r="F1993" t="s">
        <v>30</v>
      </c>
      <c r="G1993" t="s">
        <v>17</v>
      </c>
      <c r="H1993">
        <v>9</v>
      </c>
      <c r="I1993" t="s">
        <v>177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28</v>
      </c>
      <c r="S1993">
        <v>7</v>
      </c>
    </row>
    <row r="1994" spans="1:19" x14ac:dyDescent="0.3">
      <c r="A1994">
        <v>1993</v>
      </c>
      <c r="B1994" t="s">
        <v>33</v>
      </c>
      <c r="C1994" t="s">
        <v>27</v>
      </c>
      <c r="D1994" t="s">
        <v>26</v>
      </c>
      <c r="E1994" t="s">
        <v>45</v>
      </c>
      <c r="F1994" t="s">
        <v>30</v>
      </c>
      <c r="G1994" t="s">
        <v>17</v>
      </c>
      <c r="H1994">
        <v>11</v>
      </c>
      <c r="I1994" t="s">
        <v>177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34</v>
      </c>
      <c r="S1994">
        <v>1</v>
      </c>
    </row>
    <row r="1995" spans="1:19" x14ac:dyDescent="0.3">
      <c r="A1995">
        <v>1994</v>
      </c>
      <c r="B1995" t="s">
        <v>16</v>
      </c>
      <c r="C1995" t="s">
        <v>27</v>
      </c>
      <c r="D1995" t="s">
        <v>40</v>
      </c>
      <c r="E1995" t="s">
        <v>29</v>
      </c>
      <c r="F1995" t="s">
        <v>30</v>
      </c>
      <c r="G1995" t="s">
        <v>35</v>
      </c>
      <c r="H1995">
        <v>3</v>
      </c>
      <c r="I1995" t="s">
        <v>176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21</v>
      </c>
      <c r="S1995">
        <v>3</v>
      </c>
    </row>
    <row r="1996" spans="1:19" x14ac:dyDescent="0.3">
      <c r="A1996">
        <v>1995</v>
      </c>
      <c r="B1996" t="s">
        <v>37</v>
      </c>
      <c r="C1996" t="s">
        <v>34</v>
      </c>
      <c r="D1996" t="s">
        <v>44</v>
      </c>
      <c r="E1996" t="s">
        <v>22</v>
      </c>
      <c r="F1996" t="s">
        <v>25</v>
      </c>
      <c r="G1996" t="s">
        <v>24</v>
      </c>
      <c r="H1996">
        <v>12</v>
      </c>
      <c r="I1996" t="s">
        <v>177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34</v>
      </c>
      <c r="S1996">
        <v>6</v>
      </c>
    </row>
    <row r="1997" spans="1:19" x14ac:dyDescent="0.3">
      <c r="A1997">
        <v>1996</v>
      </c>
      <c r="B1997" t="s">
        <v>31</v>
      </c>
      <c r="C1997" t="s">
        <v>34</v>
      </c>
      <c r="D1997" t="s">
        <v>44</v>
      </c>
      <c r="E1997" t="s">
        <v>22</v>
      </c>
      <c r="F1997" t="s">
        <v>30</v>
      </c>
      <c r="G1997" t="s">
        <v>17</v>
      </c>
      <c r="H1997">
        <v>6</v>
      </c>
      <c r="I1997" t="s">
        <v>177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28</v>
      </c>
      <c r="S1997">
        <v>4</v>
      </c>
    </row>
    <row r="1998" spans="1:19" x14ac:dyDescent="0.3">
      <c r="A1998">
        <v>1997</v>
      </c>
      <c r="B1998" t="s">
        <v>31</v>
      </c>
      <c r="C1998" t="s">
        <v>39</v>
      </c>
      <c r="D1998" t="s">
        <v>40</v>
      </c>
      <c r="E1998" t="s">
        <v>29</v>
      </c>
      <c r="F1998" t="s">
        <v>25</v>
      </c>
      <c r="G1998" t="s">
        <v>24</v>
      </c>
      <c r="H1998">
        <v>12</v>
      </c>
      <c r="I1998" t="s">
        <v>176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28</v>
      </c>
      <c r="S1998">
        <v>7</v>
      </c>
    </row>
    <row r="1999" spans="1:19" x14ac:dyDescent="0.3">
      <c r="A1999">
        <v>1998</v>
      </c>
      <c r="B1999" t="s">
        <v>37</v>
      </c>
      <c r="C1999" t="s">
        <v>27</v>
      </c>
      <c r="D1999" t="s">
        <v>40</v>
      </c>
      <c r="E1999" t="s">
        <v>29</v>
      </c>
      <c r="F1999" t="s">
        <v>25</v>
      </c>
      <c r="G1999" t="s">
        <v>35</v>
      </c>
      <c r="H1999">
        <v>14</v>
      </c>
      <c r="I1999" t="s">
        <v>177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28</v>
      </c>
      <c r="S1999">
        <v>5</v>
      </c>
    </row>
    <row r="2000" spans="1:19" x14ac:dyDescent="0.3">
      <c r="A2000">
        <v>1999</v>
      </c>
      <c r="B2000" t="s">
        <v>37</v>
      </c>
      <c r="C2000" t="s">
        <v>20</v>
      </c>
      <c r="D2000" t="s">
        <v>40</v>
      </c>
      <c r="E2000" t="s">
        <v>43</v>
      </c>
      <c r="F2000" t="s">
        <v>18</v>
      </c>
      <c r="G2000" t="s">
        <v>17</v>
      </c>
      <c r="H2000">
        <v>12</v>
      </c>
      <c r="I2000" t="s">
        <v>176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34</v>
      </c>
      <c r="S2000">
        <v>1</v>
      </c>
    </row>
    <row r="2001" spans="1:19" x14ac:dyDescent="0.3">
      <c r="A2001">
        <v>2000</v>
      </c>
      <c r="B2001" t="s">
        <v>33</v>
      </c>
      <c r="C2001" t="s">
        <v>20</v>
      </c>
      <c r="D2001" t="s">
        <v>32</v>
      </c>
      <c r="E2001" t="s">
        <v>29</v>
      </c>
      <c r="F2001" t="s">
        <v>30</v>
      </c>
      <c r="G2001" t="s">
        <v>24</v>
      </c>
      <c r="H2001">
        <v>0</v>
      </c>
      <c r="I2001" t="s">
        <v>178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21</v>
      </c>
      <c r="S2001">
        <v>6</v>
      </c>
    </row>
    <row r="2002" spans="1:19" x14ac:dyDescent="0.3">
      <c r="A2002">
        <v>2001</v>
      </c>
      <c r="B2002" t="s">
        <v>16</v>
      </c>
      <c r="C2002" t="s">
        <v>34</v>
      </c>
      <c r="D2002" t="s">
        <v>19</v>
      </c>
      <c r="E2002" t="s">
        <v>45</v>
      </c>
      <c r="F2002" t="s">
        <v>25</v>
      </c>
      <c r="G2002" t="s">
        <v>35</v>
      </c>
      <c r="H2002">
        <v>0</v>
      </c>
      <c r="I2002" t="s">
        <v>178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28</v>
      </c>
      <c r="S2002">
        <v>7</v>
      </c>
    </row>
    <row r="2003" spans="1:19" x14ac:dyDescent="0.3">
      <c r="A2003">
        <v>2002</v>
      </c>
      <c r="B2003" t="s">
        <v>16</v>
      </c>
      <c r="C2003" t="s">
        <v>27</v>
      </c>
      <c r="D2003" t="s">
        <v>32</v>
      </c>
      <c r="E2003" t="s">
        <v>15</v>
      </c>
      <c r="F2003" t="s">
        <v>18</v>
      </c>
      <c r="G2003" t="s">
        <v>35</v>
      </c>
      <c r="H2003">
        <v>14</v>
      </c>
      <c r="I2003" t="s">
        <v>178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28</v>
      </c>
      <c r="S2003">
        <v>7</v>
      </c>
    </row>
    <row r="2004" spans="1:19" x14ac:dyDescent="0.3">
      <c r="A2004">
        <v>2003</v>
      </c>
      <c r="B2004" t="s">
        <v>31</v>
      </c>
      <c r="C2004" t="s">
        <v>20</v>
      </c>
      <c r="D2004" t="s">
        <v>44</v>
      </c>
      <c r="E2004" t="s">
        <v>15</v>
      </c>
      <c r="F2004" t="s">
        <v>18</v>
      </c>
      <c r="G2004" t="s">
        <v>17</v>
      </c>
      <c r="H2004">
        <v>11</v>
      </c>
      <c r="I2004" t="s">
        <v>178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34</v>
      </c>
      <c r="S2004">
        <v>5</v>
      </c>
    </row>
    <row r="2005" spans="1:19" x14ac:dyDescent="0.3">
      <c r="A2005">
        <v>2004</v>
      </c>
      <c r="B2005" t="s">
        <v>16</v>
      </c>
      <c r="C2005" t="s">
        <v>34</v>
      </c>
      <c r="D2005" t="s">
        <v>32</v>
      </c>
      <c r="E2005" t="s">
        <v>36</v>
      </c>
      <c r="F2005" t="s">
        <v>18</v>
      </c>
      <c r="G2005" t="s">
        <v>24</v>
      </c>
      <c r="H2005">
        <v>10</v>
      </c>
      <c r="I2005" t="s">
        <v>178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34</v>
      </c>
      <c r="S2005">
        <v>2</v>
      </c>
    </row>
    <row r="2006" spans="1:19" x14ac:dyDescent="0.3">
      <c r="A2006">
        <v>2005</v>
      </c>
      <c r="B2006" t="s">
        <v>33</v>
      </c>
      <c r="C2006" t="s">
        <v>27</v>
      </c>
      <c r="D2006" t="s">
        <v>26</v>
      </c>
      <c r="E2006" t="s">
        <v>41</v>
      </c>
      <c r="F2006" t="s">
        <v>25</v>
      </c>
      <c r="G2006" t="s">
        <v>35</v>
      </c>
      <c r="H2006">
        <v>10</v>
      </c>
      <c r="I2006" t="s">
        <v>176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28</v>
      </c>
      <c r="S2006">
        <v>4</v>
      </c>
    </row>
    <row r="2007" spans="1:19" x14ac:dyDescent="0.3">
      <c r="A2007">
        <v>2006</v>
      </c>
      <c r="B2007" t="s">
        <v>31</v>
      </c>
      <c r="C2007" t="s">
        <v>27</v>
      </c>
      <c r="D2007" t="s">
        <v>32</v>
      </c>
      <c r="E2007" t="s">
        <v>29</v>
      </c>
      <c r="F2007" t="s">
        <v>18</v>
      </c>
      <c r="G2007" t="s">
        <v>17</v>
      </c>
      <c r="H2007">
        <v>11</v>
      </c>
      <c r="I2007" t="s">
        <v>176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34</v>
      </c>
      <c r="S2007">
        <v>4</v>
      </c>
    </row>
    <row r="2008" spans="1:19" x14ac:dyDescent="0.3">
      <c r="A2008">
        <v>2007</v>
      </c>
      <c r="B2008" t="s">
        <v>33</v>
      </c>
      <c r="C2008" t="s">
        <v>27</v>
      </c>
      <c r="D2008" t="s">
        <v>19</v>
      </c>
      <c r="E2008" t="s">
        <v>41</v>
      </c>
      <c r="F2008" t="s">
        <v>25</v>
      </c>
      <c r="G2008" t="s">
        <v>17</v>
      </c>
      <c r="H2008">
        <v>2</v>
      </c>
      <c r="I2008" t="s">
        <v>178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21</v>
      </c>
      <c r="S2008">
        <v>5</v>
      </c>
    </row>
    <row r="2009" spans="1:19" x14ac:dyDescent="0.3">
      <c r="A2009">
        <v>2008</v>
      </c>
      <c r="B2009" t="s">
        <v>33</v>
      </c>
      <c r="C2009" t="s">
        <v>34</v>
      </c>
      <c r="D2009" t="s">
        <v>32</v>
      </c>
      <c r="E2009" t="s">
        <v>29</v>
      </c>
      <c r="F2009" t="s">
        <v>30</v>
      </c>
      <c r="G2009" t="s">
        <v>35</v>
      </c>
      <c r="H2009">
        <v>3</v>
      </c>
      <c r="I2009" t="s">
        <v>177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28</v>
      </c>
      <c r="S2009">
        <v>9</v>
      </c>
    </row>
    <row r="2010" spans="1:19" x14ac:dyDescent="0.3">
      <c r="A2010">
        <v>2009</v>
      </c>
      <c r="B2010" t="s">
        <v>16</v>
      </c>
      <c r="C2010" t="s">
        <v>39</v>
      </c>
      <c r="D2010" t="s">
        <v>26</v>
      </c>
      <c r="E2010" t="s">
        <v>41</v>
      </c>
      <c r="F2010" t="s">
        <v>30</v>
      </c>
      <c r="G2010" t="s">
        <v>17</v>
      </c>
      <c r="H2010">
        <v>1</v>
      </c>
      <c r="I2010" t="s">
        <v>177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28</v>
      </c>
      <c r="S2010">
        <v>7</v>
      </c>
    </row>
    <row r="2011" spans="1:19" x14ac:dyDescent="0.3">
      <c r="A2011">
        <v>2010</v>
      </c>
      <c r="B2011" t="s">
        <v>16</v>
      </c>
      <c r="C2011" t="s">
        <v>34</v>
      </c>
      <c r="D2011" t="s">
        <v>26</v>
      </c>
      <c r="E2011" t="s">
        <v>45</v>
      </c>
      <c r="F2011" t="s">
        <v>18</v>
      </c>
      <c r="G2011" t="s">
        <v>24</v>
      </c>
      <c r="H2011">
        <v>3</v>
      </c>
      <c r="I2011" t="s">
        <v>176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21</v>
      </c>
      <c r="S2011">
        <v>3</v>
      </c>
    </row>
    <row r="2012" spans="1:19" x14ac:dyDescent="0.3">
      <c r="A2012">
        <v>2011</v>
      </c>
      <c r="B2012" t="s">
        <v>33</v>
      </c>
      <c r="C2012" t="s">
        <v>39</v>
      </c>
      <c r="D2012" t="s">
        <v>44</v>
      </c>
      <c r="E2012" t="s">
        <v>29</v>
      </c>
      <c r="F2012" t="s">
        <v>25</v>
      </c>
      <c r="G2012" t="s">
        <v>17</v>
      </c>
      <c r="H2012">
        <v>7</v>
      </c>
      <c r="I2012" t="s">
        <v>177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21</v>
      </c>
      <c r="S2012">
        <v>4</v>
      </c>
    </row>
    <row r="2013" spans="1:19" x14ac:dyDescent="0.3">
      <c r="A2013">
        <v>2012</v>
      </c>
      <c r="B2013" t="s">
        <v>42</v>
      </c>
      <c r="C2013" t="s">
        <v>34</v>
      </c>
      <c r="D2013" t="s">
        <v>40</v>
      </c>
      <c r="E2013" t="s">
        <v>41</v>
      </c>
      <c r="F2013" t="s">
        <v>30</v>
      </c>
      <c r="G2013" t="s">
        <v>24</v>
      </c>
      <c r="H2013">
        <v>3</v>
      </c>
      <c r="I2013" t="s">
        <v>177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21</v>
      </c>
      <c r="S2013">
        <v>6</v>
      </c>
    </row>
    <row r="2014" spans="1:19" x14ac:dyDescent="0.3">
      <c r="A2014">
        <v>2013</v>
      </c>
      <c r="B2014" t="s">
        <v>33</v>
      </c>
      <c r="C2014" t="s">
        <v>20</v>
      </c>
      <c r="D2014" t="s">
        <v>40</v>
      </c>
      <c r="E2014" t="s">
        <v>43</v>
      </c>
      <c r="F2014" t="s">
        <v>25</v>
      </c>
      <c r="G2014" t="s">
        <v>24</v>
      </c>
      <c r="H2014">
        <v>12</v>
      </c>
      <c r="I2014" t="s">
        <v>178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28</v>
      </c>
      <c r="S2014">
        <v>9</v>
      </c>
    </row>
    <row r="2015" spans="1:19" x14ac:dyDescent="0.3">
      <c r="A2015">
        <v>2014</v>
      </c>
      <c r="B2015" t="s">
        <v>23</v>
      </c>
      <c r="C2015" t="s">
        <v>34</v>
      </c>
      <c r="D2015" t="s">
        <v>38</v>
      </c>
      <c r="E2015" t="s">
        <v>22</v>
      </c>
      <c r="F2015" t="s">
        <v>25</v>
      </c>
      <c r="G2015" t="s">
        <v>17</v>
      </c>
      <c r="H2015">
        <v>10</v>
      </c>
      <c r="I2015" t="s">
        <v>178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28</v>
      </c>
      <c r="S2015">
        <v>7</v>
      </c>
    </row>
    <row r="2016" spans="1:19" x14ac:dyDescent="0.3">
      <c r="A2016">
        <v>2015</v>
      </c>
      <c r="B2016" t="s">
        <v>31</v>
      </c>
      <c r="C2016" t="s">
        <v>34</v>
      </c>
      <c r="D2016" t="s">
        <v>19</v>
      </c>
      <c r="E2016" t="s">
        <v>29</v>
      </c>
      <c r="F2016" t="s">
        <v>25</v>
      </c>
      <c r="G2016" t="s">
        <v>35</v>
      </c>
      <c r="H2016">
        <v>3</v>
      </c>
      <c r="I2016" t="s">
        <v>176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28</v>
      </c>
      <c r="S2016">
        <v>7</v>
      </c>
    </row>
    <row r="2017" spans="1:19" x14ac:dyDescent="0.3">
      <c r="A2017">
        <v>2016</v>
      </c>
      <c r="B2017" t="s">
        <v>33</v>
      </c>
      <c r="C2017" t="s">
        <v>39</v>
      </c>
      <c r="D2017" t="s">
        <v>26</v>
      </c>
      <c r="E2017" t="s">
        <v>22</v>
      </c>
      <c r="F2017" t="s">
        <v>18</v>
      </c>
      <c r="G2017" t="s">
        <v>35</v>
      </c>
      <c r="H2017">
        <v>13</v>
      </c>
      <c r="I2017" t="s">
        <v>177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34</v>
      </c>
      <c r="S2017">
        <v>1</v>
      </c>
    </row>
    <row r="2018" spans="1:19" x14ac:dyDescent="0.3">
      <c r="A2018">
        <v>2017</v>
      </c>
      <c r="B2018" t="s">
        <v>31</v>
      </c>
      <c r="C2018" t="s">
        <v>39</v>
      </c>
      <c r="D2018" t="s">
        <v>44</v>
      </c>
      <c r="E2018" t="s">
        <v>22</v>
      </c>
      <c r="F2018" t="s">
        <v>30</v>
      </c>
      <c r="G2018" t="s">
        <v>24</v>
      </c>
      <c r="H2018">
        <v>13</v>
      </c>
      <c r="I2018" t="s">
        <v>178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28</v>
      </c>
      <c r="S2018">
        <v>8</v>
      </c>
    </row>
    <row r="2019" spans="1:19" x14ac:dyDescent="0.3">
      <c r="A2019">
        <v>2018</v>
      </c>
      <c r="B2019" t="s">
        <v>33</v>
      </c>
      <c r="C2019" t="s">
        <v>34</v>
      </c>
      <c r="D2019" t="s">
        <v>38</v>
      </c>
      <c r="E2019" t="s">
        <v>29</v>
      </c>
      <c r="F2019" t="s">
        <v>25</v>
      </c>
      <c r="G2019" t="s">
        <v>35</v>
      </c>
      <c r="H2019">
        <v>7</v>
      </c>
      <c r="I2019" t="s">
        <v>178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28</v>
      </c>
      <c r="S2019">
        <v>9</v>
      </c>
    </row>
    <row r="2020" spans="1:19" x14ac:dyDescent="0.3">
      <c r="A2020">
        <v>2019</v>
      </c>
      <c r="B2020" t="s">
        <v>16</v>
      </c>
      <c r="C2020" t="s">
        <v>39</v>
      </c>
      <c r="D2020" t="s">
        <v>26</v>
      </c>
      <c r="E2020" t="s">
        <v>15</v>
      </c>
      <c r="F2020" t="s">
        <v>25</v>
      </c>
      <c r="G2020" t="s">
        <v>17</v>
      </c>
      <c r="H2020">
        <v>0</v>
      </c>
      <c r="I2020" t="s">
        <v>178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28</v>
      </c>
      <c r="S2020">
        <v>7</v>
      </c>
    </row>
    <row r="2021" spans="1:19" x14ac:dyDescent="0.3">
      <c r="A2021">
        <v>2020</v>
      </c>
      <c r="B2021" t="s">
        <v>16</v>
      </c>
      <c r="C2021" t="s">
        <v>39</v>
      </c>
      <c r="D2021" t="s">
        <v>19</v>
      </c>
      <c r="E2021" t="s">
        <v>41</v>
      </c>
      <c r="F2021" t="s">
        <v>30</v>
      </c>
      <c r="G2021" t="s">
        <v>35</v>
      </c>
      <c r="H2021">
        <v>13</v>
      </c>
      <c r="I2021" t="s">
        <v>176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28</v>
      </c>
      <c r="S2021">
        <v>3</v>
      </c>
    </row>
    <row r="2022" spans="1:19" x14ac:dyDescent="0.3">
      <c r="A2022">
        <v>2021</v>
      </c>
      <c r="B2022" t="s">
        <v>31</v>
      </c>
      <c r="C2022" t="s">
        <v>20</v>
      </c>
      <c r="D2022" t="s">
        <v>44</v>
      </c>
      <c r="E2022" t="s">
        <v>41</v>
      </c>
      <c r="F2022" t="s">
        <v>18</v>
      </c>
      <c r="G2022" t="s">
        <v>17</v>
      </c>
      <c r="H2022">
        <v>14</v>
      </c>
      <c r="I2022" t="s">
        <v>177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28</v>
      </c>
      <c r="S2022">
        <v>6</v>
      </c>
    </row>
    <row r="2023" spans="1:19" x14ac:dyDescent="0.3">
      <c r="A2023">
        <v>2022</v>
      </c>
      <c r="B2023" t="s">
        <v>23</v>
      </c>
      <c r="C2023" t="s">
        <v>20</v>
      </c>
      <c r="D2023" t="s">
        <v>38</v>
      </c>
      <c r="E2023" t="s">
        <v>45</v>
      </c>
      <c r="F2023" t="s">
        <v>25</v>
      </c>
      <c r="G2023" t="s">
        <v>24</v>
      </c>
      <c r="H2023">
        <v>5</v>
      </c>
      <c r="I2023" t="s">
        <v>177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21</v>
      </c>
      <c r="S2023">
        <v>5</v>
      </c>
    </row>
    <row r="2024" spans="1:19" x14ac:dyDescent="0.3">
      <c r="A2024">
        <v>2023</v>
      </c>
      <c r="B2024" t="s">
        <v>16</v>
      </c>
      <c r="C2024" t="s">
        <v>39</v>
      </c>
      <c r="D2024" t="s">
        <v>44</v>
      </c>
      <c r="E2024" t="s">
        <v>43</v>
      </c>
      <c r="F2024" t="s">
        <v>30</v>
      </c>
      <c r="G2024" t="s">
        <v>24</v>
      </c>
      <c r="H2024">
        <v>6</v>
      </c>
      <c r="I2024" t="s">
        <v>176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28</v>
      </c>
      <c r="S2024">
        <v>5</v>
      </c>
    </row>
    <row r="2025" spans="1:19" x14ac:dyDescent="0.3">
      <c r="A2025">
        <v>2024</v>
      </c>
      <c r="B2025" t="s">
        <v>31</v>
      </c>
      <c r="C2025" t="s">
        <v>27</v>
      </c>
      <c r="D2025" t="s">
        <v>44</v>
      </c>
      <c r="E2025" t="s">
        <v>15</v>
      </c>
      <c r="F2025" t="s">
        <v>30</v>
      </c>
      <c r="G2025" t="s">
        <v>24</v>
      </c>
      <c r="H2025">
        <v>1</v>
      </c>
      <c r="I2025" t="s">
        <v>177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21</v>
      </c>
      <c r="S2025">
        <v>6</v>
      </c>
    </row>
    <row r="2026" spans="1:19" x14ac:dyDescent="0.3">
      <c r="A2026">
        <v>2025</v>
      </c>
      <c r="B2026" t="s">
        <v>33</v>
      </c>
      <c r="C2026" t="s">
        <v>20</v>
      </c>
      <c r="D2026" t="s">
        <v>40</v>
      </c>
      <c r="E2026" t="s">
        <v>29</v>
      </c>
      <c r="F2026" t="s">
        <v>25</v>
      </c>
      <c r="G2026" t="s">
        <v>35</v>
      </c>
      <c r="H2026">
        <v>2</v>
      </c>
      <c r="I2026" t="s">
        <v>177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21</v>
      </c>
      <c r="S2026">
        <v>6</v>
      </c>
    </row>
    <row r="2027" spans="1:19" x14ac:dyDescent="0.3">
      <c r="A2027">
        <v>2026</v>
      </c>
      <c r="B2027" t="s">
        <v>31</v>
      </c>
      <c r="C2027" t="s">
        <v>34</v>
      </c>
      <c r="D2027" t="s">
        <v>26</v>
      </c>
      <c r="E2027" t="s">
        <v>15</v>
      </c>
      <c r="F2027" t="s">
        <v>30</v>
      </c>
      <c r="G2027" t="s">
        <v>17</v>
      </c>
      <c r="H2027">
        <v>14</v>
      </c>
      <c r="I2027" t="s">
        <v>177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28</v>
      </c>
      <c r="S2027">
        <v>7</v>
      </c>
    </row>
    <row r="2028" spans="1:19" x14ac:dyDescent="0.3">
      <c r="A2028">
        <v>2027</v>
      </c>
      <c r="B2028" t="s">
        <v>23</v>
      </c>
      <c r="C2028" t="s">
        <v>39</v>
      </c>
      <c r="D2028" t="s">
        <v>38</v>
      </c>
      <c r="E2028" t="s">
        <v>43</v>
      </c>
      <c r="F2028" t="s">
        <v>30</v>
      </c>
      <c r="G2028" t="s">
        <v>24</v>
      </c>
      <c r="H2028">
        <v>7</v>
      </c>
      <c r="I2028" t="s">
        <v>176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28</v>
      </c>
      <c r="S2028">
        <v>9</v>
      </c>
    </row>
    <row r="2029" spans="1:19" x14ac:dyDescent="0.3">
      <c r="A2029">
        <v>2028</v>
      </c>
      <c r="B2029" t="s">
        <v>33</v>
      </c>
      <c r="C2029" t="s">
        <v>39</v>
      </c>
      <c r="D2029" t="s">
        <v>40</v>
      </c>
      <c r="E2029" t="s">
        <v>43</v>
      </c>
      <c r="F2029" t="s">
        <v>30</v>
      </c>
      <c r="G2029" t="s">
        <v>17</v>
      </c>
      <c r="H2029">
        <v>12</v>
      </c>
      <c r="I2029" t="s">
        <v>176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34</v>
      </c>
      <c r="S2029">
        <v>4</v>
      </c>
    </row>
    <row r="2030" spans="1:19" x14ac:dyDescent="0.3">
      <c r="A2030">
        <v>2029</v>
      </c>
      <c r="B2030" t="s">
        <v>23</v>
      </c>
      <c r="C2030" t="s">
        <v>20</v>
      </c>
      <c r="D2030" t="s">
        <v>44</v>
      </c>
      <c r="E2030" t="s">
        <v>29</v>
      </c>
      <c r="F2030" t="s">
        <v>25</v>
      </c>
      <c r="G2030" t="s">
        <v>35</v>
      </c>
      <c r="H2030">
        <v>5</v>
      </c>
      <c r="I2030" t="s">
        <v>177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28</v>
      </c>
      <c r="S2030">
        <v>9</v>
      </c>
    </row>
    <row r="2031" spans="1:19" x14ac:dyDescent="0.3">
      <c r="A2031">
        <v>2030</v>
      </c>
      <c r="B2031" t="s">
        <v>31</v>
      </c>
      <c r="C2031" t="s">
        <v>27</v>
      </c>
      <c r="D2031" t="s">
        <v>26</v>
      </c>
      <c r="E2031" t="s">
        <v>22</v>
      </c>
      <c r="F2031" t="s">
        <v>25</v>
      </c>
      <c r="G2031" t="s">
        <v>35</v>
      </c>
      <c r="H2031">
        <v>12</v>
      </c>
      <c r="I2031" t="s">
        <v>177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34</v>
      </c>
      <c r="S2031">
        <v>5</v>
      </c>
    </row>
    <row r="2032" spans="1:19" x14ac:dyDescent="0.3">
      <c r="A2032">
        <v>2031</v>
      </c>
      <c r="B2032" t="s">
        <v>33</v>
      </c>
      <c r="C2032" t="s">
        <v>34</v>
      </c>
      <c r="D2032" t="s">
        <v>19</v>
      </c>
      <c r="E2032" t="s">
        <v>36</v>
      </c>
      <c r="F2032" t="s">
        <v>18</v>
      </c>
      <c r="G2032" t="s">
        <v>35</v>
      </c>
      <c r="H2032">
        <v>11</v>
      </c>
      <c r="I2032" t="s">
        <v>178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34</v>
      </c>
      <c r="S2032">
        <v>2</v>
      </c>
    </row>
    <row r="2033" spans="1:19" x14ac:dyDescent="0.3">
      <c r="A2033">
        <v>2032</v>
      </c>
      <c r="B2033" t="s">
        <v>42</v>
      </c>
      <c r="C2033" t="s">
        <v>27</v>
      </c>
      <c r="D2033" t="s">
        <v>19</v>
      </c>
      <c r="E2033" t="s">
        <v>36</v>
      </c>
      <c r="F2033" t="s">
        <v>18</v>
      </c>
      <c r="G2033" t="s">
        <v>17</v>
      </c>
      <c r="H2033">
        <v>10</v>
      </c>
      <c r="I2033" t="s">
        <v>178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34</v>
      </c>
      <c r="S2033">
        <v>4</v>
      </c>
    </row>
    <row r="2034" spans="1:19" x14ac:dyDescent="0.3">
      <c r="A2034">
        <v>2033</v>
      </c>
      <c r="B2034" t="s">
        <v>23</v>
      </c>
      <c r="C2034" t="s">
        <v>39</v>
      </c>
      <c r="D2034" t="s">
        <v>32</v>
      </c>
      <c r="E2034" t="s">
        <v>29</v>
      </c>
      <c r="F2034" t="s">
        <v>18</v>
      </c>
      <c r="G2034" t="s">
        <v>35</v>
      </c>
      <c r="H2034">
        <v>11</v>
      </c>
      <c r="I2034" t="s">
        <v>178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28</v>
      </c>
      <c r="S2034">
        <v>5</v>
      </c>
    </row>
    <row r="2035" spans="1:19" x14ac:dyDescent="0.3">
      <c r="A2035">
        <v>2034</v>
      </c>
      <c r="B2035" t="s">
        <v>23</v>
      </c>
      <c r="C2035" t="s">
        <v>20</v>
      </c>
      <c r="D2035" t="s">
        <v>38</v>
      </c>
      <c r="E2035" t="s">
        <v>29</v>
      </c>
      <c r="F2035" t="s">
        <v>18</v>
      </c>
      <c r="G2035" t="s">
        <v>35</v>
      </c>
      <c r="H2035">
        <v>4</v>
      </c>
      <c r="I2035" t="s">
        <v>178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21</v>
      </c>
      <c r="S2035">
        <v>6</v>
      </c>
    </row>
    <row r="2036" spans="1:19" x14ac:dyDescent="0.3">
      <c r="A2036">
        <v>2035</v>
      </c>
      <c r="B2036" t="s">
        <v>37</v>
      </c>
      <c r="C2036" t="s">
        <v>27</v>
      </c>
      <c r="D2036" t="s">
        <v>32</v>
      </c>
      <c r="E2036" t="s">
        <v>36</v>
      </c>
      <c r="F2036" t="s">
        <v>18</v>
      </c>
      <c r="G2036" t="s">
        <v>24</v>
      </c>
      <c r="H2036">
        <v>10</v>
      </c>
      <c r="I2036" t="s">
        <v>176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34</v>
      </c>
      <c r="S2036">
        <v>6</v>
      </c>
    </row>
    <row r="2037" spans="1:19" x14ac:dyDescent="0.3">
      <c r="A2037">
        <v>2036</v>
      </c>
      <c r="B2037" t="s">
        <v>37</v>
      </c>
      <c r="C2037" t="s">
        <v>34</v>
      </c>
      <c r="D2037" t="s">
        <v>26</v>
      </c>
      <c r="E2037" t="s">
        <v>43</v>
      </c>
      <c r="F2037" t="s">
        <v>18</v>
      </c>
      <c r="G2037" t="s">
        <v>17</v>
      </c>
      <c r="H2037">
        <v>1</v>
      </c>
      <c r="I2037" t="s">
        <v>178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21</v>
      </c>
      <c r="S2037">
        <v>3</v>
      </c>
    </row>
    <row r="2038" spans="1:19" x14ac:dyDescent="0.3">
      <c r="A2038">
        <v>2037</v>
      </c>
      <c r="B2038" t="s">
        <v>37</v>
      </c>
      <c r="C2038" t="s">
        <v>20</v>
      </c>
      <c r="D2038" t="s">
        <v>38</v>
      </c>
      <c r="E2038" t="s">
        <v>45</v>
      </c>
      <c r="F2038" t="s">
        <v>25</v>
      </c>
      <c r="G2038" t="s">
        <v>17</v>
      </c>
      <c r="H2038">
        <v>8</v>
      </c>
      <c r="I2038" t="s">
        <v>177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28</v>
      </c>
      <c r="S2038">
        <v>9</v>
      </c>
    </row>
    <row r="2039" spans="1:19" x14ac:dyDescent="0.3">
      <c r="A2039">
        <v>2038</v>
      </c>
      <c r="B2039" t="s">
        <v>31</v>
      </c>
      <c r="C2039" t="s">
        <v>27</v>
      </c>
      <c r="D2039" t="s">
        <v>38</v>
      </c>
      <c r="E2039" t="s">
        <v>36</v>
      </c>
      <c r="F2039" t="s">
        <v>30</v>
      </c>
      <c r="G2039" t="s">
        <v>24</v>
      </c>
      <c r="H2039">
        <v>7</v>
      </c>
      <c r="I2039" t="s">
        <v>176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28</v>
      </c>
      <c r="S2039">
        <v>7</v>
      </c>
    </row>
    <row r="2040" spans="1:19" x14ac:dyDescent="0.3">
      <c r="A2040">
        <v>2039</v>
      </c>
      <c r="B2040" t="s">
        <v>33</v>
      </c>
      <c r="C2040" t="s">
        <v>39</v>
      </c>
      <c r="D2040" t="s">
        <v>44</v>
      </c>
      <c r="E2040" t="s">
        <v>15</v>
      </c>
      <c r="F2040" t="s">
        <v>25</v>
      </c>
      <c r="G2040" t="s">
        <v>24</v>
      </c>
      <c r="H2040">
        <v>8</v>
      </c>
      <c r="I2040" t="s">
        <v>176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28</v>
      </c>
      <c r="S2040">
        <v>8</v>
      </c>
    </row>
    <row r="2041" spans="1:19" x14ac:dyDescent="0.3">
      <c r="A2041">
        <v>2040</v>
      </c>
      <c r="B2041" t="s">
        <v>31</v>
      </c>
      <c r="C2041" t="s">
        <v>34</v>
      </c>
      <c r="D2041" t="s">
        <v>26</v>
      </c>
      <c r="E2041" t="s">
        <v>22</v>
      </c>
      <c r="F2041" t="s">
        <v>25</v>
      </c>
      <c r="G2041" t="s">
        <v>35</v>
      </c>
      <c r="H2041">
        <v>3</v>
      </c>
      <c r="I2041" t="s">
        <v>176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28</v>
      </c>
      <c r="S2041">
        <v>9</v>
      </c>
    </row>
    <row r="2042" spans="1:19" x14ac:dyDescent="0.3">
      <c r="A2042">
        <v>2041</v>
      </c>
      <c r="B2042" t="s">
        <v>37</v>
      </c>
      <c r="C2042" t="s">
        <v>20</v>
      </c>
      <c r="D2042" t="s">
        <v>32</v>
      </c>
      <c r="E2042" t="s">
        <v>15</v>
      </c>
      <c r="F2042" t="s">
        <v>30</v>
      </c>
      <c r="G2042" t="s">
        <v>17</v>
      </c>
      <c r="H2042">
        <v>8</v>
      </c>
      <c r="I2042" t="s">
        <v>177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28</v>
      </c>
      <c r="S2042">
        <v>7</v>
      </c>
    </row>
    <row r="2043" spans="1:19" x14ac:dyDescent="0.3">
      <c r="A2043">
        <v>2042</v>
      </c>
      <c r="B2043" t="s">
        <v>37</v>
      </c>
      <c r="C2043" t="s">
        <v>39</v>
      </c>
      <c r="D2043" t="s">
        <v>26</v>
      </c>
      <c r="E2043" t="s">
        <v>36</v>
      </c>
      <c r="F2043" t="s">
        <v>30</v>
      </c>
      <c r="G2043" t="s">
        <v>24</v>
      </c>
      <c r="H2043">
        <v>10</v>
      </c>
      <c r="I2043" t="s">
        <v>177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34</v>
      </c>
      <c r="S2043">
        <v>3</v>
      </c>
    </row>
    <row r="2044" spans="1:19" x14ac:dyDescent="0.3">
      <c r="A2044">
        <v>2043</v>
      </c>
      <c r="B2044" t="s">
        <v>33</v>
      </c>
      <c r="C2044" t="s">
        <v>39</v>
      </c>
      <c r="D2044" t="s">
        <v>38</v>
      </c>
      <c r="E2044" t="s">
        <v>29</v>
      </c>
      <c r="F2044" t="s">
        <v>30</v>
      </c>
      <c r="G2044" t="s">
        <v>17</v>
      </c>
      <c r="H2044">
        <v>13</v>
      </c>
      <c r="I2044" t="s">
        <v>176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34</v>
      </c>
      <c r="S2044">
        <v>2</v>
      </c>
    </row>
    <row r="2045" spans="1:19" x14ac:dyDescent="0.3">
      <c r="A2045">
        <v>2044</v>
      </c>
      <c r="B2045" t="s">
        <v>37</v>
      </c>
      <c r="C2045" t="s">
        <v>34</v>
      </c>
      <c r="D2045" t="s">
        <v>19</v>
      </c>
      <c r="E2045" t="s">
        <v>29</v>
      </c>
      <c r="F2045" t="s">
        <v>30</v>
      </c>
      <c r="G2045" t="s">
        <v>24</v>
      </c>
      <c r="H2045">
        <v>14</v>
      </c>
      <c r="I2045" t="s">
        <v>176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28</v>
      </c>
      <c r="S2045">
        <v>5</v>
      </c>
    </row>
    <row r="2046" spans="1:19" x14ac:dyDescent="0.3">
      <c r="A2046">
        <v>2045</v>
      </c>
      <c r="B2046" t="s">
        <v>33</v>
      </c>
      <c r="C2046" t="s">
        <v>20</v>
      </c>
      <c r="D2046" t="s">
        <v>40</v>
      </c>
      <c r="E2046" t="s">
        <v>22</v>
      </c>
      <c r="F2046" t="s">
        <v>18</v>
      </c>
      <c r="G2046" t="s">
        <v>35</v>
      </c>
      <c r="H2046">
        <v>9</v>
      </c>
      <c r="I2046" t="s">
        <v>177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28</v>
      </c>
      <c r="S2046">
        <v>7</v>
      </c>
    </row>
    <row r="2047" spans="1:19" x14ac:dyDescent="0.3">
      <c r="A2047">
        <v>2046</v>
      </c>
      <c r="B2047" t="s">
        <v>23</v>
      </c>
      <c r="C2047" t="s">
        <v>34</v>
      </c>
      <c r="D2047" t="s">
        <v>44</v>
      </c>
      <c r="E2047" t="s">
        <v>36</v>
      </c>
      <c r="F2047" t="s">
        <v>25</v>
      </c>
      <c r="G2047" t="s">
        <v>24</v>
      </c>
      <c r="H2047">
        <v>1</v>
      </c>
      <c r="I2047" t="s">
        <v>178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28</v>
      </c>
      <c r="S2047">
        <v>9</v>
      </c>
    </row>
    <row r="2048" spans="1:19" x14ac:dyDescent="0.3">
      <c r="A2048">
        <v>2047</v>
      </c>
      <c r="B2048" t="s">
        <v>23</v>
      </c>
      <c r="C2048" t="s">
        <v>39</v>
      </c>
      <c r="D2048" t="s">
        <v>44</v>
      </c>
      <c r="E2048" t="s">
        <v>36</v>
      </c>
      <c r="F2048" t="s">
        <v>25</v>
      </c>
      <c r="G2048" t="s">
        <v>24</v>
      </c>
      <c r="H2048">
        <v>11</v>
      </c>
      <c r="I2048" t="s">
        <v>177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28</v>
      </c>
      <c r="S2048">
        <v>6</v>
      </c>
    </row>
    <row r="2049" spans="1:19" x14ac:dyDescent="0.3">
      <c r="A2049">
        <v>2048</v>
      </c>
      <c r="B2049" t="s">
        <v>23</v>
      </c>
      <c r="C2049" t="s">
        <v>39</v>
      </c>
      <c r="D2049" t="s">
        <v>38</v>
      </c>
      <c r="E2049" t="s">
        <v>36</v>
      </c>
      <c r="F2049" t="s">
        <v>18</v>
      </c>
      <c r="G2049" t="s">
        <v>24</v>
      </c>
      <c r="H2049">
        <v>12</v>
      </c>
      <c r="I2049" t="s">
        <v>177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28</v>
      </c>
      <c r="S2049">
        <v>2</v>
      </c>
    </row>
    <row r="2050" spans="1:19" x14ac:dyDescent="0.3">
      <c r="A2050">
        <v>2049</v>
      </c>
      <c r="B2050" t="s">
        <v>33</v>
      </c>
      <c r="C2050" t="s">
        <v>39</v>
      </c>
      <c r="D2050" t="s">
        <v>19</v>
      </c>
      <c r="E2050" t="s">
        <v>29</v>
      </c>
      <c r="F2050" t="s">
        <v>18</v>
      </c>
      <c r="G2050" t="s">
        <v>17</v>
      </c>
      <c r="H2050">
        <v>12</v>
      </c>
      <c r="I2050" t="s">
        <v>178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28</v>
      </c>
      <c r="S2050">
        <v>8</v>
      </c>
    </row>
    <row r="2051" spans="1:19" x14ac:dyDescent="0.3">
      <c r="A2051">
        <v>2050</v>
      </c>
      <c r="B2051" t="s">
        <v>16</v>
      </c>
      <c r="C2051" t="s">
        <v>20</v>
      </c>
      <c r="D2051" t="s">
        <v>44</v>
      </c>
      <c r="E2051" t="s">
        <v>15</v>
      </c>
      <c r="F2051" t="s">
        <v>25</v>
      </c>
      <c r="G2051" t="s">
        <v>24</v>
      </c>
      <c r="H2051">
        <v>10</v>
      </c>
      <c r="I2051" t="s">
        <v>176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34</v>
      </c>
      <c r="S2051">
        <v>5</v>
      </c>
    </row>
    <row r="2052" spans="1:19" x14ac:dyDescent="0.3">
      <c r="A2052">
        <v>2051</v>
      </c>
      <c r="B2052" t="s">
        <v>31</v>
      </c>
      <c r="C2052" t="s">
        <v>27</v>
      </c>
      <c r="D2052" t="s">
        <v>32</v>
      </c>
      <c r="E2052" t="s">
        <v>41</v>
      </c>
      <c r="F2052" t="s">
        <v>30</v>
      </c>
      <c r="G2052" t="s">
        <v>17</v>
      </c>
      <c r="H2052">
        <v>13</v>
      </c>
      <c r="I2052" t="s">
        <v>177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28</v>
      </c>
      <c r="S2052">
        <v>9</v>
      </c>
    </row>
    <row r="2053" spans="1:19" x14ac:dyDescent="0.3">
      <c r="A2053">
        <v>2052</v>
      </c>
      <c r="B2053" t="s">
        <v>42</v>
      </c>
      <c r="C2053" t="s">
        <v>39</v>
      </c>
      <c r="D2053" t="s">
        <v>38</v>
      </c>
      <c r="E2053" t="s">
        <v>36</v>
      </c>
      <c r="F2053" t="s">
        <v>30</v>
      </c>
      <c r="G2053" t="s">
        <v>35</v>
      </c>
      <c r="H2053">
        <v>13</v>
      </c>
      <c r="I2053" t="s">
        <v>176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34</v>
      </c>
      <c r="S2053">
        <v>4</v>
      </c>
    </row>
    <row r="2054" spans="1:19" x14ac:dyDescent="0.3">
      <c r="A2054">
        <v>2053</v>
      </c>
      <c r="B2054" t="s">
        <v>31</v>
      </c>
      <c r="C2054" t="s">
        <v>27</v>
      </c>
      <c r="D2054" t="s">
        <v>38</v>
      </c>
      <c r="E2054" t="s">
        <v>22</v>
      </c>
      <c r="F2054" t="s">
        <v>30</v>
      </c>
      <c r="G2054" t="s">
        <v>24</v>
      </c>
      <c r="H2054">
        <v>1</v>
      </c>
      <c r="I2054" t="s">
        <v>178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28</v>
      </c>
      <c r="S2054">
        <v>8</v>
      </c>
    </row>
    <row r="2055" spans="1:19" x14ac:dyDescent="0.3">
      <c r="A2055">
        <v>2054</v>
      </c>
      <c r="B2055" t="s">
        <v>42</v>
      </c>
      <c r="C2055" t="s">
        <v>20</v>
      </c>
      <c r="D2055" t="s">
        <v>40</v>
      </c>
      <c r="E2055" t="s">
        <v>29</v>
      </c>
      <c r="F2055" t="s">
        <v>30</v>
      </c>
      <c r="G2055" t="s">
        <v>24</v>
      </c>
      <c r="H2055">
        <v>4</v>
      </c>
      <c r="I2055" t="s">
        <v>176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28</v>
      </c>
      <c r="S2055">
        <v>7</v>
      </c>
    </row>
    <row r="2056" spans="1:19" x14ac:dyDescent="0.3">
      <c r="A2056">
        <v>2055</v>
      </c>
      <c r="B2056" t="s">
        <v>33</v>
      </c>
      <c r="C2056" t="s">
        <v>39</v>
      </c>
      <c r="D2056" t="s">
        <v>44</v>
      </c>
      <c r="E2056" t="s">
        <v>15</v>
      </c>
      <c r="F2056" t="s">
        <v>30</v>
      </c>
      <c r="G2056" t="s">
        <v>24</v>
      </c>
      <c r="H2056">
        <v>12</v>
      </c>
      <c r="I2056" t="s">
        <v>177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28</v>
      </c>
      <c r="S2056">
        <v>9</v>
      </c>
    </row>
    <row r="2057" spans="1:19" x14ac:dyDescent="0.3">
      <c r="A2057">
        <v>2056</v>
      </c>
      <c r="B2057" t="s">
        <v>37</v>
      </c>
      <c r="C2057" t="s">
        <v>20</v>
      </c>
      <c r="D2057" t="s">
        <v>40</v>
      </c>
      <c r="E2057" t="s">
        <v>43</v>
      </c>
      <c r="F2057" t="s">
        <v>25</v>
      </c>
      <c r="G2057" t="s">
        <v>35</v>
      </c>
      <c r="H2057">
        <v>3</v>
      </c>
      <c r="I2057" t="s">
        <v>177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28</v>
      </c>
      <c r="S2057">
        <v>7</v>
      </c>
    </row>
    <row r="2058" spans="1:19" x14ac:dyDescent="0.3">
      <c r="A2058">
        <v>2057</v>
      </c>
      <c r="B2058" t="s">
        <v>16</v>
      </c>
      <c r="C2058" t="s">
        <v>34</v>
      </c>
      <c r="D2058" t="s">
        <v>44</v>
      </c>
      <c r="E2058" t="s">
        <v>15</v>
      </c>
      <c r="F2058" t="s">
        <v>18</v>
      </c>
      <c r="G2058" t="s">
        <v>17</v>
      </c>
      <c r="H2058">
        <v>4</v>
      </c>
      <c r="I2058" t="s">
        <v>178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21</v>
      </c>
      <c r="S2058">
        <v>3</v>
      </c>
    </row>
    <row r="2059" spans="1:19" x14ac:dyDescent="0.3">
      <c r="A2059">
        <v>2058</v>
      </c>
      <c r="B2059" t="s">
        <v>16</v>
      </c>
      <c r="C2059" t="s">
        <v>39</v>
      </c>
      <c r="D2059" t="s">
        <v>40</v>
      </c>
      <c r="E2059" t="s">
        <v>45</v>
      </c>
      <c r="F2059" t="s">
        <v>18</v>
      </c>
      <c r="G2059" t="s">
        <v>24</v>
      </c>
      <c r="H2059">
        <v>3</v>
      </c>
      <c r="I2059" t="s">
        <v>176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28</v>
      </c>
      <c r="S2059">
        <v>9</v>
      </c>
    </row>
    <row r="2060" spans="1:19" x14ac:dyDescent="0.3">
      <c r="A2060">
        <v>2059</v>
      </c>
      <c r="B2060" t="s">
        <v>16</v>
      </c>
      <c r="C2060" t="s">
        <v>39</v>
      </c>
      <c r="D2060" t="s">
        <v>40</v>
      </c>
      <c r="E2060" t="s">
        <v>41</v>
      </c>
      <c r="F2060" t="s">
        <v>30</v>
      </c>
      <c r="G2060" t="s">
        <v>24</v>
      </c>
      <c r="H2060">
        <v>4</v>
      </c>
      <c r="I2060" t="s">
        <v>178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21</v>
      </c>
      <c r="S2060">
        <v>4</v>
      </c>
    </row>
    <row r="2061" spans="1:19" x14ac:dyDescent="0.3">
      <c r="A2061">
        <v>2060</v>
      </c>
      <c r="B2061" t="s">
        <v>42</v>
      </c>
      <c r="C2061" t="s">
        <v>39</v>
      </c>
      <c r="D2061" t="s">
        <v>26</v>
      </c>
      <c r="E2061" t="s">
        <v>22</v>
      </c>
      <c r="F2061" t="s">
        <v>30</v>
      </c>
      <c r="G2061" t="s">
        <v>35</v>
      </c>
      <c r="H2061">
        <v>12</v>
      </c>
      <c r="I2061" t="s">
        <v>177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28</v>
      </c>
      <c r="S2061">
        <v>9</v>
      </c>
    </row>
    <row r="2062" spans="1:19" x14ac:dyDescent="0.3">
      <c r="A2062">
        <v>2061</v>
      </c>
      <c r="B2062" t="s">
        <v>31</v>
      </c>
      <c r="C2062" t="s">
        <v>34</v>
      </c>
      <c r="D2062" t="s">
        <v>40</v>
      </c>
      <c r="E2062" t="s">
        <v>15</v>
      </c>
      <c r="F2062" t="s">
        <v>18</v>
      </c>
      <c r="G2062" t="s">
        <v>17</v>
      </c>
      <c r="H2062">
        <v>8</v>
      </c>
      <c r="I2062" t="s">
        <v>178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28</v>
      </c>
      <c r="S2062">
        <v>9</v>
      </c>
    </row>
    <row r="2063" spans="1:19" x14ac:dyDescent="0.3">
      <c r="A2063">
        <v>2062</v>
      </c>
      <c r="B2063" t="s">
        <v>42</v>
      </c>
      <c r="C2063" t="s">
        <v>20</v>
      </c>
      <c r="D2063" t="s">
        <v>32</v>
      </c>
      <c r="E2063" t="s">
        <v>41</v>
      </c>
      <c r="F2063" t="s">
        <v>30</v>
      </c>
      <c r="G2063" t="s">
        <v>35</v>
      </c>
      <c r="H2063">
        <v>4</v>
      </c>
      <c r="I2063" t="s">
        <v>177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28</v>
      </c>
      <c r="S2063">
        <v>7</v>
      </c>
    </row>
    <row r="2064" spans="1:19" x14ac:dyDescent="0.3">
      <c r="A2064">
        <v>2063</v>
      </c>
      <c r="B2064" t="s">
        <v>37</v>
      </c>
      <c r="C2064" t="s">
        <v>27</v>
      </c>
      <c r="D2064" t="s">
        <v>38</v>
      </c>
      <c r="E2064" t="s">
        <v>41</v>
      </c>
      <c r="F2064" t="s">
        <v>25</v>
      </c>
      <c r="G2064" t="s">
        <v>24</v>
      </c>
      <c r="H2064">
        <v>3</v>
      </c>
      <c r="I2064" t="s">
        <v>177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21</v>
      </c>
      <c r="S2064">
        <v>4</v>
      </c>
    </row>
    <row r="2065" spans="1:19" x14ac:dyDescent="0.3">
      <c r="A2065">
        <v>2064</v>
      </c>
      <c r="B2065" t="s">
        <v>42</v>
      </c>
      <c r="C2065" t="s">
        <v>20</v>
      </c>
      <c r="D2065" t="s">
        <v>44</v>
      </c>
      <c r="E2065" t="s">
        <v>41</v>
      </c>
      <c r="F2065" t="s">
        <v>18</v>
      </c>
      <c r="G2065" t="s">
        <v>17</v>
      </c>
      <c r="H2065">
        <v>9</v>
      </c>
      <c r="I2065" t="s">
        <v>176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28</v>
      </c>
      <c r="S2065">
        <v>9</v>
      </c>
    </row>
    <row r="2066" spans="1:19" x14ac:dyDescent="0.3">
      <c r="A2066">
        <v>2065</v>
      </c>
      <c r="B2066" t="s">
        <v>37</v>
      </c>
      <c r="C2066" t="s">
        <v>34</v>
      </c>
      <c r="D2066" t="s">
        <v>32</v>
      </c>
      <c r="E2066" t="s">
        <v>22</v>
      </c>
      <c r="F2066" t="s">
        <v>30</v>
      </c>
      <c r="G2066" t="s">
        <v>17</v>
      </c>
      <c r="H2066">
        <v>6</v>
      </c>
      <c r="I2066" t="s">
        <v>178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28</v>
      </c>
      <c r="S2066">
        <v>7</v>
      </c>
    </row>
    <row r="2067" spans="1:19" x14ac:dyDescent="0.3">
      <c r="A2067">
        <v>2066</v>
      </c>
      <c r="B2067" t="s">
        <v>33</v>
      </c>
      <c r="C2067" t="s">
        <v>20</v>
      </c>
      <c r="D2067" t="s">
        <v>40</v>
      </c>
      <c r="E2067" t="s">
        <v>22</v>
      </c>
      <c r="F2067" t="s">
        <v>30</v>
      </c>
      <c r="G2067" t="s">
        <v>24</v>
      </c>
      <c r="H2067">
        <v>1</v>
      </c>
      <c r="I2067" t="s">
        <v>177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21</v>
      </c>
      <c r="S2067">
        <v>2</v>
      </c>
    </row>
    <row r="2068" spans="1:19" x14ac:dyDescent="0.3">
      <c r="A2068">
        <v>2067</v>
      </c>
      <c r="B2068" t="s">
        <v>42</v>
      </c>
      <c r="C2068" t="s">
        <v>20</v>
      </c>
      <c r="D2068" t="s">
        <v>26</v>
      </c>
      <c r="E2068" t="s">
        <v>15</v>
      </c>
      <c r="F2068" t="s">
        <v>25</v>
      </c>
      <c r="G2068" t="s">
        <v>17</v>
      </c>
      <c r="H2068">
        <v>0</v>
      </c>
      <c r="I2068" t="s">
        <v>178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28</v>
      </c>
      <c r="S2068">
        <v>7</v>
      </c>
    </row>
    <row r="2069" spans="1:19" x14ac:dyDescent="0.3">
      <c r="A2069">
        <v>2068</v>
      </c>
      <c r="B2069" t="s">
        <v>42</v>
      </c>
      <c r="C2069" t="s">
        <v>20</v>
      </c>
      <c r="D2069" t="s">
        <v>44</v>
      </c>
      <c r="E2069" t="s">
        <v>15</v>
      </c>
      <c r="F2069" t="s">
        <v>25</v>
      </c>
      <c r="G2069" t="s">
        <v>35</v>
      </c>
      <c r="H2069">
        <v>10</v>
      </c>
      <c r="I2069" t="s">
        <v>177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28</v>
      </c>
      <c r="S2069">
        <v>9</v>
      </c>
    </row>
    <row r="2070" spans="1:19" x14ac:dyDescent="0.3">
      <c r="A2070">
        <v>2069</v>
      </c>
      <c r="B2070" t="s">
        <v>23</v>
      </c>
      <c r="C2070" t="s">
        <v>39</v>
      </c>
      <c r="D2070" t="s">
        <v>40</v>
      </c>
      <c r="E2070" t="s">
        <v>15</v>
      </c>
      <c r="F2070" t="s">
        <v>30</v>
      </c>
      <c r="G2070" t="s">
        <v>24</v>
      </c>
      <c r="H2070">
        <v>9</v>
      </c>
      <c r="I2070" t="s">
        <v>176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28</v>
      </c>
      <c r="S2070">
        <v>1</v>
      </c>
    </row>
    <row r="2071" spans="1:19" x14ac:dyDescent="0.3">
      <c r="A2071">
        <v>2070</v>
      </c>
      <c r="B2071" t="s">
        <v>42</v>
      </c>
      <c r="C2071" t="s">
        <v>20</v>
      </c>
      <c r="D2071" t="s">
        <v>26</v>
      </c>
      <c r="E2071" t="s">
        <v>45</v>
      </c>
      <c r="F2071" t="s">
        <v>18</v>
      </c>
      <c r="G2071" t="s">
        <v>35</v>
      </c>
      <c r="H2071">
        <v>13</v>
      </c>
      <c r="I2071" t="s">
        <v>178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34</v>
      </c>
      <c r="S2071">
        <v>2</v>
      </c>
    </row>
    <row r="2072" spans="1:19" x14ac:dyDescent="0.3">
      <c r="A2072">
        <v>2071</v>
      </c>
      <c r="B2072" t="s">
        <v>37</v>
      </c>
      <c r="C2072" t="s">
        <v>20</v>
      </c>
      <c r="D2072" t="s">
        <v>40</v>
      </c>
      <c r="E2072" t="s">
        <v>45</v>
      </c>
      <c r="F2072" t="s">
        <v>18</v>
      </c>
      <c r="G2072" t="s">
        <v>35</v>
      </c>
      <c r="H2072">
        <v>8</v>
      </c>
      <c r="I2072" t="s">
        <v>178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34</v>
      </c>
      <c r="S2072">
        <v>1</v>
      </c>
    </row>
    <row r="2073" spans="1:19" x14ac:dyDescent="0.3">
      <c r="A2073">
        <v>2072</v>
      </c>
      <c r="B2073" t="s">
        <v>23</v>
      </c>
      <c r="C2073" t="s">
        <v>20</v>
      </c>
      <c r="D2073" t="s">
        <v>26</v>
      </c>
      <c r="E2073" t="s">
        <v>41</v>
      </c>
      <c r="F2073" t="s">
        <v>25</v>
      </c>
      <c r="G2073" t="s">
        <v>17</v>
      </c>
      <c r="H2073">
        <v>5</v>
      </c>
      <c r="I2073" t="s">
        <v>178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21</v>
      </c>
      <c r="S2073">
        <v>4</v>
      </c>
    </row>
    <row r="2074" spans="1:19" x14ac:dyDescent="0.3">
      <c r="A2074">
        <v>2073</v>
      </c>
      <c r="B2074" t="s">
        <v>31</v>
      </c>
      <c r="C2074" t="s">
        <v>39</v>
      </c>
      <c r="D2074" t="s">
        <v>38</v>
      </c>
      <c r="E2074" t="s">
        <v>36</v>
      </c>
      <c r="F2074" t="s">
        <v>30</v>
      </c>
      <c r="G2074" t="s">
        <v>35</v>
      </c>
      <c r="H2074">
        <v>4</v>
      </c>
      <c r="I2074" t="s">
        <v>177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28</v>
      </c>
      <c r="S2074">
        <v>8</v>
      </c>
    </row>
    <row r="2075" spans="1:19" x14ac:dyDescent="0.3">
      <c r="A2075">
        <v>2074</v>
      </c>
      <c r="B2075" t="s">
        <v>16</v>
      </c>
      <c r="C2075" t="s">
        <v>39</v>
      </c>
      <c r="D2075" t="s">
        <v>32</v>
      </c>
      <c r="E2075" t="s">
        <v>45</v>
      </c>
      <c r="F2075" t="s">
        <v>30</v>
      </c>
      <c r="G2075" t="s">
        <v>24</v>
      </c>
      <c r="H2075">
        <v>0</v>
      </c>
      <c r="I2075" t="s">
        <v>178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21</v>
      </c>
      <c r="S2075">
        <v>5</v>
      </c>
    </row>
    <row r="2076" spans="1:19" x14ac:dyDescent="0.3">
      <c r="A2076">
        <v>2075</v>
      </c>
      <c r="B2076" t="s">
        <v>31</v>
      </c>
      <c r="C2076" t="s">
        <v>20</v>
      </c>
      <c r="D2076" t="s">
        <v>32</v>
      </c>
      <c r="E2076" t="s">
        <v>15</v>
      </c>
      <c r="F2076" t="s">
        <v>30</v>
      </c>
      <c r="G2076" t="s">
        <v>17</v>
      </c>
      <c r="H2076">
        <v>0</v>
      </c>
      <c r="I2076" t="s">
        <v>178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28</v>
      </c>
      <c r="S2076">
        <v>9</v>
      </c>
    </row>
    <row r="2077" spans="1:19" x14ac:dyDescent="0.3">
      <c r="A2077">
        <v>2076</v>
      </c>
      <c r="B2077" t="s">
        <v>33</v>
      </c>
      <c r="C2077" t="s">
        <v>39</v>
      </c>
      <c r="D2077" t="s">
        <v>40</v>
      </c>
      <c r="E2077" t="s">
        <v>45</v>
      </c>
      <c r="F2077" t="s">
        <v>30</v>
      </c>
      <c r="G2077" t="s">
        <v>35</v>
      </c>
      <c r="H2077">
        <v>0</v>
      </c>
      <c r="I2077" t="s">
        <v>178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21</v>
      </c>
      <c r="S2077">
        <v>2</v>
      </c>
    </row>
    <row r="2078" spans="1:19" x14ac:dyDescent="0.3">
      <c r="A2078">
        <v>2077</v>
      </c>
      <c r="B2078" t="s">
        <v>16</v>
      </c>
      <c r="C2078" t="s">
        <v>27</v>
      </c>
      <c r="D2078" t="s">
        <v>44</v>
      </c>
      <c r="E2078" t="s">
        <v>43</v>
      </c>
      <c r="F2078" t="s">
        <v>18</v>
      </c>
      <c r="G2078" t="s">
        <v>17</v>
      </c>
      <c r="H2078">
        <v>0</v>
      </c>
      <c r="I2078" t="s">
        <v>178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28</v>
      </c>
      <c r="S2078">
        <v>8</v>
      </c>
    </row>
    <row r="2079" spans="1:19" x14ac:dyDescent="0.3">
      <c r="A2079">
        <v>2078</v>
      </c>
      <c r="B2079" t="s">
        <v>33</v>
      </c>
      <c r="C2079" t="s">
        <v>39</v>
      </c>
      <c r="D2079" t="s">
        <v>44</v>
      </c>
      <c r="E2079" t="s">
        <v>43</v>
      </c>
      <c r="F2079" t="s">
        <v>25</v>
      </c>
      <c r="G2079" t="s">
        <v>35</v>
      </c>
      <c r="H2079">
        <v>14</v>
      </c>
      <c r="I2079" t="s">
        <v>176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34</v>
      </c>
      <c r="S2079">
        <v>3</v>
      </c>
    </row>
    <row r="2080" spans="1:19" x14ac:dyDescent="0.3">
      <c r="A2080">
        <v>2079</v>
      </c>
      <c r="B2080" t="s">
        <v>31</v>
      </c>
      <c r="C2080" t="s">
        <v>27</v>
      </c>
      <c r="D2080" t="s">
        <v>38</v>
      </c>
      <c r="E2080" t="s">
        <v>41</v>
      </c>
      <c r="F2080" t="s">
        <v>25</v>
      </c>
      <c r="G2080" t="s">
        <v>35</v>
      </c>
      <c r="H2080">
        <v>1</v>
      </c>
      <c r="I2080" t="s">
        <v>176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21</v>
      </c>
      <c r="S2080">
        <v>2</v>
      </c>
    </row>
    <row r="2081" spans="1:19" x14ac:dyDescent="0.3">
      <c r="A2081">
        <v>2080</v>
      </c>
      <c r="B2081" t="s">
        <v>16</v>
      </c>
      <c r="C2081" t="s">
        <v>39</v>
      </c>
      <c r="D2081" t="s">
        <v>26</v>
      </c>
      <c r="E2081" t="s">
        <v>29</v>
      </c>
      <c r="F2081" t="s">
        <v>18</v>
      </c>
      <c r="G2081" t="s">
        <v>24</v>
      </c>
      <c r="H2081">
        <v>0</v>
      </c>
      <c r="I2081" t="s">
        <v>176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28</v>
      </c>
      <c r="S2081">
        <v>8</v>
      </c>
    </row>
    <row r="2082" spans="1:19" x14ac:dyDescent="0.3">
      <c r="A2082">
        <v>2081</v>
      </c>
      <c r="B2082" t="s">
        <v>23</v>
      </c>
      <c r="C2082" t="s">
        <v>39</v>
      </c>
      <c r="D2082" t="s">
        <v>32</v>
      </c>
      <c r="E2082" t="s">
        <v>36</v>
      </c>
      <c r="F2082" t="s">
        <v>30</v>
      </c>
      <c r="G2082" t="s">
        <v>24</v>
      </c>
      <c r="H2082">
        <v>4</v>
      </c>
      <c r="I2082" t="s">
        <v>177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28</v>
      </c>
      <c r="S2082">
        <v>2</v>
      </c>
    </row>
    <row r="2083" spans="1:19" x14ac:dyDescent="0.3">
      <c r="A2083">
        <v>2082</v>
      </c>
      <c r="B2083" t="s">
        <v>31</v>
      </c>
      <c r="C2083" t="s">
        <v>20</v>
      </c>
      <c r="D2083" t="s">
        <v>38</v>
      </c>
      <c r="E2083" t="s">
        <v>45</v>
      </c>
      <c r="F2083" t="s">
        <v>18</v>
      </c>
      <c r="G2083" t="s">
        <v>35</v>
      </c>
      <c r="H2083">
        <v>12</v>
      </c>
      <c r="I2083" t="s">
        <v>177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34</v>
      </c>
      <c r="S2083">
        <v>2</v>
      </c>
    </row>
    <row r="2084" spans="1:19" x14ac:dyDescent="0.3">
      <c r="A2084">
        <v>2083</v>
      </c>
      <c r="B2084" t="s">
        <v>37</v>
      </c>
      <c r="C2084" t="s">
        <v>20</v>
      </c>
      <c r="D2084" t="s">
        <v>40</v>
      </c>
      <c r="E2084" t="s">
        <v>45</v>
      </c>
      <c r="F2084" t="s">
        <v>18</v>
      </c>
      <c r="G2084" t="s">
        <v>35</v>
      </c>
      <c r="H2084">
        <v>13</v>
      </c>
      <c r="I2084" t="s">
        <v>177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28</v>
      </c>
      <c r="S2084">
        <v>8</v>
      </c>
    </row>
    <row r="2085" spans="1:19" x14ac:dyDescent="0.3">
      <c r="A2085">
        <v>2084</v>
      </c>
      <c r="B2085" t="s">
        <v>37</v>
      </c>
      <c r="C2085" t="s">
        <v>34</v>
      </c>
      <c r="D2085" t="s">
        <v>38</v>
      </c>
      <c r="E2085" t="s">
        <v>29</v>
      </c>
      <c r="F2085" t="s">
        <v>18</v>
      </c>
      <c r="G2085" t="s">
        <v>24</v>
      </c>
      <c r="H2085">
        <v>2</v>
      </c>
      <c r="I2085" t="s">
        <v>177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28</v>
      </c>
      <c r="S2085">
        <v>6</v>
      </c>
    </row>
    <row r="2086" spans="1:19" x14ac:dyDescent="0.3">
      <c r="A2086">
        <v>2085</v>
      </c>
      <c r="B2086" t="s">
        <v>31</v>
      </c>
      <c r="C2086" t="s">
        <v>20</v>
      </c>
      <c r="D2086" t="s">
        <v>40</v>
      </c>
      <c r="E2086" t="s">
        <v>15</v>
      </c>
      <c r="F2086" t="s">
        <v>25</v>
      </c>
      <c r="G2086" t="s">
        <v>35</v>
      </c>
      <c r="H2086">
        <v>13</v>
      </c>
      <c r="I2086" t="s">
        <v>178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34</v>
      </c>
      <c r="S2086">
        <v>6</v>
      </c>
    </row>
    <row r="2087" spans="1:19" x14ac:dyDescent="0.3">
      <c r="A2087">
        <v>2086</v>
      </c>
      <c r="B2087" t="s">
        <v>16</v>
      </c>
      <c r="C2087" t="s">
        <v>34</v>
      </c>
      <c r="D2087" t="s">
        <v>40</v>
      </c>
      <c r="E2087" t="s">
        <v>45</v>
      </c>
      <c r="F2087" t="s">
        <v>30</v>
      </c>
      <c r="G2087" t="s">
        <v>35</v>
      </c>
      <c r="H2087">
        <v>6</v>
      </c>
      <c r="I2087" t="s">
        <v>178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28</v>
      </c>
      <c r="S2087">
        <v>9</v>
      </c>
    </row>
    <row r="2088" spans="1:19" x14ac:dyDescent="0.3">
      <c r="A2088">
        <v>2087</v>
      </c>
      <c r="B2088" t="s">
        <v>23</v>
      </c>
      <c r="C2088" t="s">
        <v>20</v>
      </c>
      <c r="D2088" t="s">
        <v>38</v>
      </c>
      <c r="E2088" t="s">
        <v>29</v>
      </c>
      <c r="F2088" t="s">
        <v>25</v>
      </c>
      <c r="G2088" t="s">
        <v>24</v>
      </c>
      <c r="H2088">
        <v>0</v>
      </c>
      <c r="I2088" t="s">
        <v>177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21</v>
      </c>
      <c r="S2088">
        <v>4</v>
      </c>
    </row>
    <row r="2089" spans="1:19" x14ac:dyDescent="0.3">
      <c r="A2089">
        <v>2088</v>
      </c>
      <c r="B2089" t="s">
        <v>31</v>
      </c>
      <c r="C2089" t="s">
        <v>27</v>
      </c>
      <c r="D2089" t="s">
        <v>40</v>
      </c>
      <c r="E2089" t="s">
        <v>22</v>
      </c>
      <c r="F2089" t="s">
        <v>25</v>
      </c>
      <c r="G2089" t="s">
        <v>35</v>
      </c>
      <c r="H2089">
        <v>8</v>
      </c>
      <c r="I2089" t="s">
        <v>177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34</v>
      </c>
      <c r="S2089">
        <v>4</v>
      </c>
    </row>
    <row r="2090" spans="1:19" x14ac:dyDescent="0.3">
      <c r="A2090">
        <v>2089</v>
      </c>
      <c r="B2090" t="s">
        <v>33</v>
      </c>
      <c r="C2090" t="s">
        <v>34</v>
      </c>
      <c r="D2090" t="s">
        <v>26</v>
      </c>
      <c r="E2090" t="s">
        <v>29</v>
      </c>
      <c r="F2090" t="s">
        <v>18</v>
      </c>
      <c r="G2090" t="s">
        <v>17</v>
      </c>
      <c r="H2090">
        <v>9</v>
      </c>
      <c r="I2090" t="s">
        <v>178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34</v>
      </c>
      <c r="S2090">
        <v>1</v>
      </c>
    </row>
    <row r="2091" spans="1:19" x14ac:dyDescent="0.3">
      <c r="A2091">
        <v>2090</v>
      </c>
      <c r="B2091" t="s">
        <v>37</v>
      </c>
      <c r="C2091" t="s">
        <v>34</v>
      </c>
      <c r="D2091" t="s">
        <v>44</v>
      </c>
      <c r="E2091" t="s">
        <v>29</v>
      </c>
      <c r="F2091" t="s">
        <v>18</v>
      </c>
      <c r="G2091" t="s">
        <v>35</v>
      </c>
      <c r="H2091">
        <v>7</v>
      </c>
      <c r="I2091" t="s">
        <v>177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28</v>
      </c>
      <c r="S2091">
        <v>9</v>
      </c>
    </row>
    <row r="2092" spans="1:19" x14ac:dyDescent="0.3">
      <c r="A2092">
        <v>2091</v>
      </c>
      <c r="B2092" t="s">
        <v>31</v>
      </c>
      <c r="C2092" t="s">
        <v>39</v>
      </c>
      <c r="D2092" t="s">
        <v>19</v>
      </c>
      <c r="E2092" t="s">
        <v>29</v>
      </c>
      <c r="F2092" t="s">
        <v>18</v>
      </c>
      <c r="G2092" t="s">
        <v>17</v>
      </c>
      <c r="H2092">
        <v>8</v>
      </c>
      <c r="I2092" t="s">
        <v>177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28</v>
      </c>
      <c r="S2092">
        <v>8</v>
      </c>
    </row>
    <row r="2093" spans="1:19" x14ac:dyDescent="0.3">
      <c r="A2093">
        <v>2092</v>
      </c>
      <c r="B2093" t="s">
        <v>31</v>
      </c>
      <c r="C2093" t="s">
        <v>20</v>
      </c>
      <c r="D2093" t="s">
        <v>44</v>
      </c>
      <c r="E2093" t="s">
        <v>29</v>
      </c>
      <c r="F2093" t="s">
        <v>18</v>
      </c>
      <c r="G2093" t="s">
        <v>24</v>
      </c>
      <c r="H2093">
        <v>13</v>
      </c>
      <c r="I2093" t="s">
        <v>176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34</v>
      </c>
      <c r="S2093">
        <v>6</v>
      </c>
    </row>
    <row r="2094" spans="1:19" x14ac:dyDescent="0.3">
      <c r="A2094">
        <v>2093</v>
      </c>
      <c r="B2094" t="s">
        <v>31</v>
      </c>
      <c r="C2094" t="s">
        <v>39</v>
      </c>
      <c r="D2094" t="s">
        <v>26</v>
      </c>
      <c r="E2094" t="s">
        <v>22</v>
      </c>
      <c r="F2094" t="s">
        <v>18</v>
      </c>
      <c r="G2094" t="s">
        <v>24</v>
      </c>
      <c r="H2094">
        <v>14</v>
      </c>
      <c r="I2094" t="s">
        <v>176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34</v>
      </c>
      <c r="S2094">
        <v>6</v>
      </c>
    </row>
    <row r="2095" spans="1:19" x14ac:dyDescent="0.3">
      <c r="A2095">
        <v>2094</v>
      </c>
      <c r="B2095" t="s">
        <v>16</v>
      </c>
      <c r="C2095" t="s">
        <v>34</v>
      </c>
      <c r="D2095" t="s">
        <v>40</v>
      </c>
      <c r="E2095" t="s">
        <v>45</v>
      </c>
      <c r="F2095" t="s">
        <v>30</v>
      </c>
      <c r="G2095" t="s">
        <v>17</v>
      </c>
      <c r="H2095">
        <v>8</v>
      </c>
      <c r="I2095" t="s">
        <v>177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34</v>
      </c>
      <c r="S2095">
        <v>6</v>
      </c>
    </row>
    <row r="2096" spans="1:19" x14ac:dyDescent="0.3">
      <c r="A2096">
        <v>2095</v>
      </c>
      <c r="B2096" t="s">
        <v>31</v>
      </c>
      <c r="C2096" t="s">
        <v>20</v>
      </c>
      <c r="D2096" t="s">
        <v>19</v>
      </c>
      <c r="E2096" t="s">
        <v>45</v>
      </c>
      <c r="F2096" t="s">
        <v>18</v>
      </c>
      <c r="G2096" t="s">
        <v>35</v>
      </c>
      <c r="H2096">
        <v>4</v>
      </c>
      <c r="I2096" t="s">
        <v>177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28</v>
      </c>
      <c r="S2096">
        <v>1</v>
      </c>
    </row>
    <row r="2097" spans="1:19" x14ac:dyDescent="0.3">
      <c r="A2097">
        <v>2096</v>
      </c>
      <c r="B2097" t="s">
        <v>16</v>
      </c>
      <c r="C2097" t="s">
        <v>34</v>
      </c>
      <c r="D2097" t="s">
        <v>38</v>
      </c>
      <c r="E2097" t="s">
        <v>22</v>
      </c>
      <c r="F2097" t="s">
        <v>18</v>
      </c>
      <c r="G2097" t="s">
        <v>17</v>
      </c>
      <c r="H2097">
        <v>11</v>
      </c>
      <c r="I2097" t="s">
        <v>177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34</v>
      </c>
      <c r="S2097">
        <v>5</v>
      </c>
    </row>
    <row r="2098" spans="1:19" x14ac:dyDescent="0.3">
      <c r="A2098">
        <v>2097</v>
      </c>
      <c r="B2098" t="s">
        <v>16</v>
      </c>
      <c r="C2098" t="s">
        <v>20</v>
      </c>
      <c r="D2098" t="s">
        <v>40</v>
      </c>
      <c r="E2098" t="s">
        <v>41</v>
      </c>
      <c r="F2098" t="s">
        <v>30</v>
      </c>
      <c r="G2098" t="s">
        <v>35</v>
      </c>
      <c r="H2098">
        <v>3</v>
      </c>
      <c r="I2098" t="s">
        <v>176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28</v>
      </c>
      <c r="S2098">
        <v>9</v>
      </c>
    </row>
    <row r="2099" spans="1:19" x14ac:dyDescent="0.3">
      <c r="A2099">
        <v>2098</v>
      </c>
      <c r="B2099" t="s">
        <v>37</v>
      </c>
      <c r="C2099" t="s">
        <v>34</v>
      </c>
      <c r="D2099" t="s">
        <v>40</v>
      </c>
      <c r="E2099" t="s">
        <v>43</v>
      </c>
      <c r="F2099" t="s">
        <v>25</v>
      </c>
      <c r="G2099" t="s">
        <v>35</v>
      </c>
      <c r="H2099">
        <v>3</v>
      </c>
      <c r="I2099" t="s">
        <v>178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21</v>
      </c>
      <c r="S2099">
        <v>4</v>
      </c>
    </row>
    <row r="2100" spans="1:19" x14ac:dyDescent="0.3">
      <c r="A2100">
        <v>2099</v>
      </c>
      <c r="B2100" t="s">
        <v>23</v>
      </c>
      <c r="C2100" t="s">
        <v>34</v>
      </c>
      <c r="D2100" t="s">
        <v>44</v>
      </c>
      <c r="E2100" t="s">
        <v>41</v>
      </c>
      <c r="F2100" t="s">
        <v>30</v>
      </c>
      <c r="G2100" t="s">
        <v>17</v>
      </c>
      <c r="H2100">
        <v>14</v>
      </c>
      <c r="I2100" t="s">
        <v>177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28</v>
      </c>
      <c r="S2100">
        <v>9</v>
      </c>
    </row>
    <row r="2101" spans="1:19" x14ac:dyDescent="0.3">
      <c r="A2101">
        <v>2100</v>
      </c>
      <c r="B2101" t="s">
        <v>23</v>
      </c>
      <c r="C2101" t="s">
        <v>27</v>
      </c>
      <c r="D2101" t="s">
        <v>19</v>
      </c>
      <c r="E2101" t="s">
        <v>43</v>
      </c>
      <c r="F2101" t="s">
        <v>18</v>
      </c>
      <c r="G2101" t="s">
        <v>17</v>
      </c>
      <c r="H2101">
        <v>11</v>
      </c>
      <c r="I2101" t="s">
        <v>176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34</v>
      </c>
      <c r="S2101">
        <v>5</v>
      </c>
    </row>
    <row r="2102" spans="1:19" x14ac:dyDescent="0.3">
      <c r="A2102">
        <v>2101</v>
      </c>
      <c r="B2102" t="s">
        <v>16</v>
      </c>
      <c r="C2102" t="s">
        <v>34</v>
      </c>
      <c r="D2102" t="s">
        <v>32</v>
      </c>
      <c r="E2102" t="s">
        <v>29</v>
      </c>
      <c r="F2102" t="s">
        <v>25</v>
      </c>
      <c r="G2102" t="s">
        <v>35</v>
      </c>
      <c r="H2102">
        <v>13</v>
      </c>
      <c r="I2102" t="s">
        <v>176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28</v>
      </c>
      <c r="S2102">
        <v>7</v>
      </c>
    </row>
    <row r="2103" spans="1:19" x14ac:dyDescent="0.3">
      <c r="A2103">
        <v>2102</v>
      </c>
      <c r="B2103" t="s">
        <v>33</v>
      </c>
      <c r="C2103" t="s">
        <v>27</v>
      </c>
      <c r="D2103" t="s">
        <v>38</v>
      </c>
      <c r="E2103" t="s">
        <v>29</v>
      </c>
      <c r="F2103" t="s">
        <v>18</v>
      </c>
      <c r="G2103" t="s">
        <v>24</v>
      </c>
      <c r="H2103">
        <v>5</v>
      </c>
      <c r="I2103" t="s">
        <v>178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28</v>
      </c>
      <c r="S2103">
        <v>7</v>
      </c>
    </row>
    <row r="2104" spans="1:19" x14ac:dyDescent="0.3">
      <c r="A2104">
        <v>2103</v>
      </c>
      <c r="B2104" t="s">
        <v>16</v>
      </c>
      <c r="C2104" t="s">
        <v>39</v>
      </c>
      <c r="D2104" t="s">
        <v>26</v>
      </c>
      <c r="E2104" t="s">
        <v>36</v>
      </c>
      <c r="F2104" t="s">
        <v>18</v>
      </c>
      <c r="G2104" t="s">
        <v>24</v>
      </c>
      <c r="H2104">
        <v>12</v>
      </c>
      <c r="I2104" t="s">
        <v>177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28</v>
      </c>
      <c r="S2104">
        <v>8</v>
      </c>
    </row>
    <row r="2105" spans="1:19" x14ac:dyDescent="0.3">
      <c r="A2105">
        <v>2104</v>
      </c>
      <c r="B2105" t="s">
        <v>16</v>
      </c>
      <c r="C2105" t="s">
        <v>34</v>
      </c>
      <c r="D2105" t="s">
        <v>44</v>
      </c>
      <c r="E2105" t="s">
        <v>29</v>
      </c>
      <c r="F2105" t="s">
        <v>25</v>
      </c>
      <c r="G2105" t="s">
        <v>35</v>
      </c>
      <c r="H2105">
        <v>3</v>
      </c>
      <c r="I2105" t="s">
        <v>178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21</v>
      </c>
      <c r="S2105">
        <v>3</v>
      </c>
    </row>
    <row r="2106" spans="1:19" x14ac:dyDescent="0.3">
      <c r="A2106">
        <v>2105</v>
      </c>
      <c r="B2106" t="s">
        <v>31</v>
      </c>
      <c r="C2106" t="s">
        <v>20</v>
      </c>
      <c r="D2106" t="s">
        <v>19</v>
      </c>
      <c r="E2106" t="s">
        <v>29</v>
      </c>
      <c r="F2106" t="s">
        <v>25</v>
      </c>
      <c r="G2106" t="s">
        <v>24</v>
      </c>
      <c r="H2106">
        <v>12</v>
      </c>
      <c r="I2106" t="s">
        <v>177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28</v>
      </c>
      <c r="S2106">
        <v>5</v>
      </c>
    </row>
    <row r="2107" spans="1:19" x14ac:dyDescent="0.3">
      <c r="A2107">
        <v>2106</v>
      </c>
      <c r="B2107" t="s">
        <v>37</v>
      </c>
      <c r="C2107" t="s">
        <v>34</v>
      </c>
      <c r="D2107" t="s">
        <v>44</v>
      </c>
      <c r="E2107" t="s">
        <v>29</v>
      </c>
      <c r="F2107" t="s">
        <v>25</v>
      </c>
      <c r="G2107" t="s">
        <v>35</v>
      </c>
      <c r="H2107">
        <v>12</v>
      </c>
      <c r="I2107" t="s">
        <v>178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34</v>
      </c>
      <c r="S2107">
        <v>1</v>
      </c>
    </row>
    <row r="2108" spans="1:19" x14ac:dyDescent="0.3">
      <c r="A2108">
        <v>2107</v>
      </c>
      <c r="B2108" t="s">
        <v>33</v>
      </c>
      <c r="C2108" t="s">
        <v>34</v>
      </c>
      <c r="D2108" t="s">
        <v>19</v>
      </c>
      <c r="E2108" t="s">
        <v>29</v>
      </c>
      <c r="F2108" t="s">
        <v>30</v>
      </c>
      <c r="G2108" t="s">
        <v>17</v>
      </c>
      <c r="H2108">
        <v>10</v>
      </c>
      <c r="I2108" t="s">
        <v>178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34</v>
      </c>
      <c r="S2108">
        <v>3</v>
      </c>
    </row>
    <row r="2109" spans="1:19" x14ac:dyDescent="0.3">
      <c r="A2109">
        <v>2108</v>
      </c>
      <c r="B2109" t="s">
        <v>33</v>
      </c>
      <c r="C2109" t="s">
        <v>27</v>
      </c>
      <c r="D2109" t="s">
        <v>26</v>
      </c>
      <c r="E2109" t="s">
        <v>43</v>
      </c>
      <c r="F2109" t="s">
        <v>18</v>
      </c>
      <c r="G2109" t="s">
        <v>35</v>
      </c>
      <c r="H2109">
        <v>11</v>
      </c>
      <c r="I2109" t="s">
        <v>176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28</v>
      </c>
      <c r="S2109">
        <v>9</v>
      </c>
    </row>
    <row r="2110" spans="1:19" x14ac:dyDescent="0.3">
      <c r="A2110">
        <v>2109</v>
      </c>
      <c r="B2110" t="s">
        <v>23</v>
      </c>
      <c r="C2110" t="s">
        <v>39</v>
      </c>
      <c r="D2110" t="s">
        <v>19</v>
      </c>
      <c r="E2110" t="s">
        <v>45</v>
      </c>
      <c r="F2110" t="s">
        <v>30</v>
      </c>
      <c r="G2110" t="s">
        <v>24</v>
      </c>
      <c r="H2110">
        <v>10</v>
      </c>
      <c r="I2110" t="s">
        <v>177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34</v>
      </c>
      <c r="S2110">
        <v>5</v>
      </c>
    </row>
    <row r="2111" spans="1:19" x14ac:dyDescent="0.3">
      <c r="A2111">
        <v>2110</v>
      </c>
      <c r="B2111" t="s">
        <v>33</v>
      </c>
      <c r="C2111" t="s">
        <v>39</v>
      </c>
      <c r="D2111" t="s">
        <v>38</v>
      </c>
      <c r="E2111" t="s">
        <v>29</v>
      </c>
      <c r="F2111" t="s">
        <v>25</v>
      </c>
      <c r="G2111" t="s">
        <v>35</v>
      </c>
      <c r="H2111">
        <v>3</v>
      </c>
      <c r="I2111" t="s">
        <v>177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28</v>
      </c>
      <c r="S2111">
        <v>7</v>
      </c>
    </row>
    <row r="2112" spans="1:19" x14ac:dyDescent="0.3">
      <c r="A2112">
        <v>2111</v>
      </c>
      <c r="B2112" t="s">
        <v>37</v>
      </c>
      <c r="C2112" t="s">
        <v>39</v>
      </c>
      <c r="D2112" t="s">
        <v>32</v>
      </c>
      <c r="E2112" t="s">
        <v>45</v>
      </c>
      <c r="F2112" t="s">
        <v>25</v>
      </c>
      <c r="G2112" t="s">
        <v>17</v>
      </c>
      <c r="H2112">
        <v>6</v>
      </c>
      <c r="I2112" t="s">
        <v>178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21</v>
      </c>
      <c r="S2112">
        <v>3</v>
      </c>
    </row>
    <row r="2113" spans="1:19" x14ac:dyDescent="0.3">
      <c r="A2113">
        <v>2112</v>
      </c>
      <c r="B2113" t="s">
        <v>31</v>
      </c>
      <c r="C2113" t="s">
        <v>20</v>
      </c>
      <c r="D2113" t="s">
        <v>44</v>
      </c>
      <c r="E2113" t="s">
        <v>36</v>
      </c>
      <c r="F2113" t="s">
        <v>18</v>
      </c>
      <c r="G2113" t="s">
        <v>24</v>
      </c>
      <c r="H2113">
        <v>14</v>
      </c>
      <c r="I2113" t="s">
        <v>177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28</v>
      </c>
      <c r="S2113">
        <v>4</v>
      </c>
    </row>
    <row r="2114" spans="1:19" x14ac:dyDescent="0.3">
      <c r="A2114">
        <v>2113</v>
      </c>
      <c r="B2114" t="s">
        <v>42</v>
      </c>
      <c r="C2114" t="s">
        <v>27</v>
      </c>
      <c r="D2114" t="s">
        <v>38</v>
      </c>
      <c r="E2114" t="s">
        <v>41</v>
      </c>
      <c r="F2114" t="s">
        <v>18</v>
      </c>
      <c r="G2114" t="s">
        <v>17</v>
      </c>
      <c r="H2114">
        <v>0</v>
      </c>
      <c r="I2114" t="s">
        <v>176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28</v>
      </c>
      <c r="S2114">
        <v>2</v>
      </c>
    </row>
    <row r="2115" spans="1:19" x14ac:dyDescent="0.3">
      <c r="A2115">
        <v>2114</v>
      </c>
      <c r="B2115" t="s">
        <v>31</v>
      </c>
      <c r="C2115" t="s">
        <v>20</v>
      </c>
      <c r="D2115" t="s">
        <v>40</v>
      </c>
      <c r="E2115" t="s">
        <v>45</v>
      </c>
      <c r="F2115" t="s">
        <v>25</v>
      </c>
      <c r="G2115" t="s">
        <v>17</v>
      </c>
      <c r="H2115">
        <v>6</v>
      </c>
      <c r="I2115" t="s">
        <v>176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21</v>
      </c>
      <c r="S2115">
        <v>6</v>
      </c>
    </row>
    <row r="2116" spans="1:19" x14ac:dyDescent="0.3">
      <c r="A2116">
        <v>2115</v>
      </c>
      <c r="B2116" t="s">
        <v>23</v>
      </c>
      <c r="C2116" t="s">
        <v>20</v>
      </c>
      <c r="D2116" t="s">
        <v>38</v>
      </c>
      <c r="E2116" t="s">
        <v>36</v>
      </c>
      <c r="F2116" t="s">
        <v>30</v>
      </c>
      <c r="G2116" t="s">
        <v>35</v>
      </c>
      <c r="H2116">
        <v>2</v>
      </c>
      <c r="I2116" t="s">
        <v>176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28</v>
      </c>
      <c r="S2116">
        <v>9</v>
      </c>
    </row>
    <row r="2117" spans="1:19" x14ac:dyDescent="0.3">
      <c r="A2117">
        <v>2116</v>
      </c>
      <c r="B2117" t="s">
        <v>16</v>
      </c>
      <c r="C2117" t="s">
        <v>39</v>
      </c>
      <c r="D2117" t="s">
        <v>40</v>
      </c>
      <c r="E2117" t="s">
        <v>43</v>
      </c>
      <c r="F2117" t="s">
        <v>30</v>
      </c>
      <c r="G2117" t="s">
        <v>24</v>
      </c>
      <c r="H2117">
        <v>10</v>
      </c>
      <c r="I2117" t="s">
        <v>177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28</v>
      </c>
      <c r="S2117">
        <v>8</v>
      </c>
    </row>
    <row r="2118" spans="1:19" x14ac:dyDescent="0.3">
      <c r="A2118">
        <v>2117</v>
      </c>
      <c r="B2118" t="s">
        <v>23</v>
      </c>
      <c r="C2118" t="s">
        <v>27</v>
      </c>
      <c r="D2118" t="s">
        <v>19</v>
      </c>
      <c r="E2118" t="s">
        <v>43</v>
      </c>
      <c r="F2118" t="s">
        <v>30</v>
      </c>
      <c r="G2118" t="s">
        <v>17</v>
      </c>
      <c r="H2118">
        <v>11</v>
      </c>
      <c r="I2118" t="s">
        <v>176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34</v>
      </c>
      <c r="S2118">
        <v>6</v>
      </c>
    </row>
    <row r="2119" spans="1:19" x14ac:dyDescent="0.3">
      <c r="A2119">
        <v>2118</v>
      </c>
      <c r="B2119" t="s">
        <v>33</v>
      </c>
      <c r="C2119" t="s">
        <v>27</v>
      </c>
      <c r="D2119" t="s">
        <v>19</v>
      </c>
      <c r="E2119" t="s">
        <v>45</v>
      </c>
      <c r="F2119" t="s">
        <v>18</v>
      </c>
      <c r="G2119" t="s">
        <v>17</v>
      </c>
      <c r="H2119">
        <v>2</v>
      </c>
      <c r="I2119" t="s">
        <v>178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21</v>
      </c>
      <c r="S2119">
        <v>4</v>
      </c>
    </row>
    <row r="2120" spans="1:19" x14ac:dyDescent="0.3">
      <c r="A2120">
        <v>2119</v>
      </c>
      <c r="B2120" t="s">
        <v>31</v>
      </c>
      <c r="C2120" t="s">
        <v>27</v>
      </c>
      <c r="D2120" t="s">
        <v>38</v>
      </c>
      <c r="E2120" t="s">
        <v>15</v>
      </c>
      <c r="F2120" t="s">
        <v>25</v>
      </c>
      <c r="G2120" t="s">
        <v>24</v>
      </c>
      <c r="H2120">
        <v>0</v>
      </c>
      <c r="I2120" t="s">
        <v>176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28</v>
      </c>
      <c r="S2120">
        <v>9</v>
      </c>
    </row>
    <row r="2121" spans="1:19" x14ac:dyDescent="0.3">
      <c r="A2121">
        <v>2120</v>
      </c>
      <c r="B2121" t="s">
        <v>42</v>
      </c>
      <c r="C2121" t="s">
        <v>39</v>
      </c>
      <c r="D2121" t="s">
        <v>19</v>
      </c>
      <c r="E2121" t="s">
        <v>22</v>
      </c>
      <c r="F2121" t="s">
        <v>25</v>
      </c>
      <c r="G2121" t="s">
        <v>35</v>
      </c>
      <c r="H2121">
        <v>5</v>
      </c>
      <c r="I2121" t="s">
        <v>178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21</v>
      </c>
      <c r="S2121">
        <v>4</v>
      </c>
    </row>
    <row r="2122" spans="1:19" x14ac:dyDescent="0.3">
      <c r="A2122">
        <v>2121</v>
      </c>
      <c r="B2122" t="s">
        <v>33</v>
      </c>
      <c r="C2122" t="s">
        <v>34</v>
      </c>
      <c r="D2122" t="s">
        <v>38</v>
      </c>
      <c r="E2122" t="s">
        <v>22</v>
      </c>
      <c r="F2122" t="s">
        <v>25</v>
      </c>
      <c r="G2122" t="s">
        <v>17</v>
      </c>
      <c r="H2122">
        <v>14</v>
      </c>
      <c r="I2122" t="s">
        <v>177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34</v>
      </c>
      <c r="S2122">
        <v>2</v>
      </c>
    </row>
    <row r="2123" spans="1:19" x14ac:dyDescent="0.3">
      <c r="A2123">
        <v>2122</v>
      </c>
      <c r="B2123" t="s">
        <v>23</v>
      </c>
      <c r="C2123" t="s">
        <v>20</v>
      </c>
      <c r="D2123" t="s">
        <v>38</v>
      </c>
      <c r="E2123" t="s">
        <v>29</v>
      </c>
      <c r="F2123" t="s">
        <v>25</v>
      </c>
      <c r="G2123" t="s">
        <v>17</v>
      </c>
      <c r="H2123">
        <v>0</v>
      </c>
      <c r="I2123" t="s">
        <v>176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28</v>
      </c>
      <c r="S2123">
        <v>7</v>
      </c>
    </row>
    <row r="2124" spans="1:19" x14ac:dyDescent="0.3">
      <c r="A2124">
        <v>2123</v>
      </c>
      <c r="B2124" t="s">
        <v>16</v>
      </c>
      <c r="C2124" t="s">
        <v>34</v>
      </c>
      <c r="D2124" t="s">
        <v>38</v>
      </c>
      <c r="E2124" t="s">
        <v>15</v>
      </c>
      <c r="F2124" t="s">
        <v>18</v>
      </c>
      <c r="G2124" t="s">
        <v>24</v>
      </c>
      <c r="H2124">
        <v>11</v>
      </c>
      <c r="I2124" t="s">
        <v>176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34</v>
      </c>
      <c r="S2124">
        <v>5</v>
      </c>
    </row>
    <row r="2125" spans="1:19" x14ac:dyDescent="0.3">
      <c r="A2125">
        <v>2124</v>
      </c>
      <c r="B2125" t="s">
        <v>31</v>
      </c>
      <c r="C2125" t="s">
        <v>27</v>
      </c>
      <c r="D2125" t="s">
        <v>19</v>
      </c>
      <c r="E2125" t="s">
        <v>22</v>
      </c>
      <c r="F2125" t="s">
        <v>30</v>
      </c>
      <c r="G2125" t="s">
        <v>35</v>
      </c>
      <c r="H2125">
        <v>13</v>
      </c>
      <c r="I2125" t="s">
        <v>176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34</v>
      </c>
      <c r="S2125">
        <v>3</v>
      </c>
    </row>
    <row r="2126" spans="1:19" x14ac:dyDescent="0.3">
      <c r="A2126">
        <v>2125</v>
      </c>
      <c r="B2126" t="s">
        <v>33</v>
      </c>
      <c r="C2126" t="s">
        <v>34</v>
      </c>
      <c r="D2126" t="s">
        <v>26</v>
      </c>
      <c r="E2126" t="s">
        <v>43</v>
      </c>
      <c r="F2126" t="s">
        <v>30</v>
      </c>
      <c r="G2126" t="s">
        <v>24</v>
      </c>
      <c r="H2126">
        <v>13</v>
      </c>
      <c r="I2126" t="s">
        <v>177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34</v>
      </c>
      <c r="S2126">
        <v>1</v>
      </c>
    </row>
    <row r="2127" spans="1:19" x14ac:dyDescent="0.3">
      <c r="A2127">
        <v>2126</v>
      </c>
      <c r="B2127" t="s">
        <v>31</v>
      </c>
      <c r="C2127" t="s">
        <v>27</v>
      </c>
      <c r="D2127" t="s">
        <v>32</v>
      </c>
      <c r="E2127" t="s">
        <v>41</v>
      </c>
      <c r="F2127" t="s">
        <v>25</v>
      </c>
      <c r="G2127" t="s">
        <v>35</v>
      </c>
      <c r="H2127">
        <v>14</v>
      </c>
      <c r="I2127" t="s">
        <v>176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34</v>
      </c>
      <c r="S2127">
        <v>3</v>
      </c>
    </row>
    <row r="2128" spans="1:19" x14ac:dyDescent="0.3">
      <c r="A2128">
        <v>2127</v>
      </c>
      <c r="B2128" t="s">
        <v>16</v>
      </c>
      <c r="C2128" t="s">
        <v>27</v>
      </c>
      <c r="D2128" t="s">
        <v>40</v>
      </c>
      <c r="E2128" t="s">
        <v>15</v>
      </c>
      <c r="F2128" t="s">
        <v>30</v>
      </c>
      <c r="G2128" t="s">
        <v>17</v>
      </c>
      <c r="H2128">
        <v>10</v>
      </c>
      <c r="I2128" t="s">
        <v>178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34</v>
      </c>
      <c r="S2128">
        <v>3</v>
      </c>
    </row>
    <row r="2129" spans="1:19" x14ac:dyDescent="0.3">
      <c r="A2129">
        <v>2128</v>
      </c>
      <c r="B2129" t="s">
        <v>31</v>
      </c>
      <c r="C2129" t="s">
        <v>20</v>
      </c>
      <c r="D2129" t="s">
        <v>32</v>
      </c>
      <c r="E2129" t="s">
        <v>15</v>
      </c>
      <c r="F2129" t="s">
        <v>25</v>
      </c>
      <c r="G2129" t="s">
        <v>17</v>
      </c>
      <c r="H2129">
        <v>0</v>
      </c>
      <c r="I2129" t="s">
        <v>176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28</v>
      </c>
      <c r="S2129">
        <v>6</v>
      </c>
    </row>
    <row r="2130" spans="1:19" x14ac:dyDescent="0.3">
      <c r="A2130">
        <v>2129</v>
      </c>
      <c r="B2130" t="s">
        <v>42</v>
      </c>
      <c r="C2130" t="s">
        <v>20</v>
      </c>
      <c r="D2130" t="s">
        <v>38</v>
      </c>
      <c r="E2130" t="s">
        <v>15</v>
      </c>
      <c r="F2130" t="s">
        <v>30</v>
      </c>
      <c r="G2130" t="s">
        <v>35</v>
      </c>
      <c r="H2130">
        <v>10</v>
      </c>
      <c r="I2130" t="s">
        <v>176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34</v>
      </c>
      <c r="S2130">
        <v>4</v>
      </c>
    </row>
    <row r="2131" spans="1:19" x14ac:dyDescent="0.3">
      <c r="A2131">
        <v>2130</v>
      </c>
      <c r="B2131" t="s">
        <v>23</v>
      </c>
      <c r="C2131" t="s">
        <v>34</v>
      </c>
      <c r="D2131" t="s">
        <v>40</v>
      </c>
      <c r="E2131" t="s">
        <v>41</v>
      </c>
      <c r="F2131" t="s">
        <v>25</v>
      </c>
      <c r="G2131" t="s">
        <v>17</v>
      </c>
      <c r="H2131">
        <v>2</v>
      </c>
      <c r="I2131" t="s">
        <v>176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28</v>
      </c>
      <c r="S2131">
        <v>7</v>
      </c>
    </row>
    <row r="2132" spans="1:19" x14ac:dyDescent="0.3">
      <c r="A2132">
        <v>2131</v>
      </c>
      <c r="B2132" t="s">
        <v>23</v>
      </c>
      <c r="C2132" t="s">
        <v>39</v>
      </c>
      <c r="D2132" t="s">
        <v>19</v>
      </c>
      <c r="E2132" t="s">
        <v>43</v>
      </c>
      <c r="F2132" t="s">
        <v>30</v>
      </c>
      <c r="G2132" t="s">
        <v>35</v>
      </c>
      <c r="H2132">
        <v>14</v>
      </c>
      <c r="I2132" t="s">
        <v>178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34</v>
      </c>
      <c r="S2132">
        <v>2</v>
      </c>
    </row>
    <row r="2133" spans="1:19" x14ac:dyDescent="0.3">
      <c r="A2133">
        <v>2132</v>
      </c>
      <c r="B2133" t="s">
        <v>31</v>
      </c>
      <c r="C2133" t="s">
        <v>20</v>
      </c>
      <c r="D2133" t="s">
        <v>38</v>
      </c>
      <c r="E2133" t="s">
        <v>41</v>
      </c>
      <c r="F2133" t="s">
        <v>18</v>
      </c>
      <c r="G2133" t="s">
        <v>17</v>
      </c>
      <c r="H2133">
        <v>11</v>
      </c>
      <c r="I2133" t="s">
        <v>176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34</v>
      </c>
      <c r="S2133">
        <v>3</v>
      </c>
    </row>
    <row r="2134" spans="1:19" x14ac:dyDescent="0.3">
      <c r="A2134">
        <v>2133</v>
      </c>
      <c r="B2134" t="s">
        <v>33</v>
      </c>
      <c r="C2134" t="s">
        <v>27</v>
      </c>
      <c r="D2134" t="s">
        <v>44</v>
      </c>
      <c r="E2134" t="s">
        <v>29</v>
      </c>
      <c r="F2134" t="s">
        <v>25</v>
      </c>
      <c r="G2134" t="s">
        <v>35</v>
      </c>
      <c r="H2134">
        <v>10</v>
      </c>
      <c r="I2134" t="s">
        <v>176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34</v>
      </c>
      <c r="S2134">
        <v>5</v>
      </c>
    </row>
    <row r="2135" spans="1:19" x14ac:dyDescent="0.3">
      <c r="A2135">
        <v>2134</v>
      </c>
      <c r="B2135" t="s">
        <v>37</v>
      </c>
      <c r="C2135" t="s">
        <v>20</v>
      </c>
      <c r="D2135" t="s">
        <v>32</v>
      </c>
      <c r="E2135" t="s">
        <v>41</v>
      </c>
      <c r="F2135" t="s">
        <v>18</v>
      </c>
      <c r="G2135" t="s">
        <v>17</v>
      </c>
      <c r="H2135">
        <v>11</v>
      </c>
      <c r="I2135" t="s">
        <v>176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34</v>
      </c>
      <c r="S2135">
        <v>1</v>
      </c>
    </row>
    <row r="2136" spans="1:19" x14ac:dyDescent="0.3">
      <c r="A2136">
        <v>2135</v>
      </c>
      <c r="B2136" t="s">
        <v>23</v>
      </c>
      <c r="C2136" t="s">
        <v>39</v>
      </c>
      <c r="D2136" t="s">
        <v>40</v>
      </c>
      <c r="E2136" t="s">
        <v>41</v>
      </c>
      <c r="F2136" t="s">
        <v>18</v>
      </c>
      <c r="G2136" t="s">
        <v>17</v>
      </c>
      <c r="H2136">
        <v>4</v>
      </c>
      <c r="I2136" t="s">
        <v>176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21</v>
      </c>
      <c r="S2136">
        <v>2</v>
      </c>
    </row>
    <row r="2137" spans="1:19" x14ac:dyDescent="0.3">
      <c r="A2137">
        <v>2136</v>
      </c>
      <c r="B2137" t="s">
        <v>37</v>
      </c>
      <c r="C2137" t="s">
        <v>39</v>
      </c>
      <c r="D2137" t="s">
        <v>32</v>
      </c>
      <c r="E2137" t="s">
        <v>45</v>
      </c>
      <c r="F2137" t="s">
        <v>18</v>
      </c>
      <c r="G2137" t="s">
        <v>35</v>
      </c>
      <c r="H2137">
        <v>2</v>
      </c>
      <c r="I2137" t="s">
        <v>177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28</v>
      </c>
      <c r="S2137">
        <v>9</v>
      </c>
    </row>
    <row r="2138" spans="1:19" x14ac:dyDescent="0.3">
      <c r="A2138">
        <v>2137</v>
      </c>
      <c r="B2138" t="s">
        <v>23</v>
      </c>
      <c r="C2138" t="s">
        <v>34</v>
      </c>
      <c r="D2138" t="s">
        <v>38</v>
      </c>
      <c r="E2138" t="s">
        <v>22</v>
      </c>
      <c r="F2138" t="s">
        <v>18</v>
      </c>
      <c r="G2138" t="s">
        <v>17</v>
      </c>
      <c r="H2138">
        <v>12</v>
      </c>
      <c r="I2138" t="s">
        <v>178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34</v>
      </c>
      <c r="S2138">
        <v>4</v>
      </c>
    </row>
    <row r="2139" spans="1:19" x14ac:dyDescent="0.3">
      <c r="A2139">
        <v>2138</v>
      </c>
      <c r="B2139" t="s">
        <v>42</v>
      </c>
      <c r="C2139" t="s">
        <v>27</v>
      </c>
      <c r="D2139" t="s">
        <v>38</v>
      </c>
      <c r="E2139" t="s">
        <v>41</v>
      </c>
      <c r="F2139" t="s">
        <v>18</v>
      </c>
      <c r="G2139" t="s">
        <v>35</v>
      </c>
      <c r="H2139">
        <v>1</v>
      </c>
      <c r="I2139" t="s">
        <v>178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21</v>
      </c>
      <c r="S2139">
        <v>1</v>
      </c>
    </row>
    <row r="2140" spans="1:19" x14ac:dyDescent="0.3">
      <c r="A2140">
        <v>2139</v>
      </c>
      <c r="B2140" t="s">
        <v>33</v>
      </c>
      <c r="C2140" t="s">
        <v>39</v>
      </c>
      <c r="D2140" t="s">
        <v>40</v>
      </c>
      <c r="E2140" t="s">
        <v>36</v>
      </c>
      <c r="F2140" t="s">
        <v>18</v>
      </c>
      <c r="G2140" t="s">
        <v>24</v>
      </c>
      <c r="H2140">
        <v>3</v>
      </c>
      <c r="I2140" t="s">
        <v>176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28</v>
      </c>
      <c r="S2140">
        <v>8</v>
      </c>
    </row>
    <row r="2141" spans="1:19" x14ac:dyDescent="0.3">
      <c r="A2141">
        <v>2140</v>
      </c>
      <c r="B2141" t="s">
        <v>31</v>
      </c>
      <c r="C2141" t="s">
        <v>39</v>
      </c>
      <c r="D2141" t="s">
        <v>44</v>
      </c>
      <c r="E2141" t="s">
        <v>43</v>
      </c>
      <c r="F2141" t="s">
        <v>18</v>
      </c>
      <c r="G2141" t="s">
        <v>35</v>
      </c>
      <c r="H2141">
        <v>3</v>
      </c>
      <c r="I2141" t="s">
        <v>177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28</v>
      </c>
      <c r="S2141">
        <v>7</v>
      </c>
    </row>
    <row r="2142" spans="1:19" x14ac:dyDescent="0.3">
      <c r="A2142">
        <v>2141</v>
      </c>
      <c r="B2142" t="s">
        <v>42</v>
      </c>
      <c r="C2142" t="s">
        <v>20</v>
      </c>
      <c r="D2142" t="s">
        <v>40</v>
      </c>
      <c r="E2142" t="s">
        <v>15</v>
      </c>
      <c r="F2142" t="s">
        <v>25</v>
      </c>
      <c r="G2142" t="s">
        <v>35</v>
      </c>
      <c r="H2142">
        <v>13</v>
      </c>
      <c r="I2142" t="s">
        <v>178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34</v>
      </c>
      <c r="S2142">
        <v>1</v>
      </c>
    </row>
    <row r="2143" spans="1:19" x14ac:dyDescent="0.3">
      <c r="A2143">
        <v>2142</v>
      </c>
      <c r="B2143" t="s">
        <v>31</v>
      </c>
      <c r="C2143" t="s">
        <v>27</v>
      </c>
      <c r="D2143" t="s">
        <v>44</v>
      </c>
      <c r="E2143" t="s">
        <v>15</v>
      </c>
      <c r="F2143" t="s">
        <v>30</v>
      </c>
      <c r="G2143" t="s">
        <v>24</v>
      </c>
      <c r="H2143">
        <v>6</v>
      </c>
      <c r="I2143" t="s">
        <v>177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21</v>
      </c>
      <c r="S2143">
        <v>6</v>
      </c>
    </row>
    <row r="2144" spans="1:19" x14ac:dyDescent="0.3">
      <c r="A2144">
        <v>2143</v>
      </c>
      <c r="B2144" t="s">
        <v>23</v>
      </c>
      <c r="C2144" t="s">
        <v>20</v>
      </c>
      <c r="D2144" t="s">
        <v>38</v>
      </c>
      <c r="E2144" t="s">
        <v>41</v>
      </c>
      <c r="F2144" t="s">
        <v>18</v>
      </c>
      <c r="G2144" t="s">
        <v>17</v>
      </c>
      <c r="H2144">
        <v>12</v>
      </c>
      <c r="I2144" t="s">
        <v>176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28</v>
      </c>
      <c r="S2144">
        <v>9</v>
      </c>
    </row>
    <row r="2145" spans="1:19" x14ac:dyDescent="0.3">
      <c r="A2145">
        <v>2144</v>
      </c>
      <c r="B2145" t="s">
        <v>16</v>
      </c>
      <c r="C2145" t="s">
        <v>27</v>
      </c>
      <c r="D2145" t="s">
        <v>26</v>
      </c>
      <c r="E2145" t="s">
        <v>15</v>
      </c>
      <c r="F2145" t="s">
        <v>25</v>
      </c>
      <c r="G2145" t="s">
        <v>35</v>
      </c>
      <c r="H2145">
        <v>5</v>
      </c>
      <c r="I2145" t="s">
        <v>178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28</v>
      </c>
      <c r="S2145">
        <v>5</v>
      </c>
    </row>
    <row r="2146" spans="1:19" x14ac:dyDescent="0.3">
      <c r="A2146">
        <v>2145</v>
      </c>
      <c r="B2146" t="s">
        <v>16</v>
      </c>
      <c r="C2146" t="s">
        <v>34</v>
      </c>
      <c r="D2146" t="s">
        <v>32</v>
      </c>
      <c r="E2146" t="s">
        <v>15</v>
      </c>
      <c r="F2146" t="s">
        <v>25</v>
      </c>
      <c r="G2146" t="s">
        <v>17</v>
      </c>
      <c r="H2146">
        <v>0</v>
      </c>
      <c r="I2146" t="s">
        <v>176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28</v>
      </c>
      <c r="S2146">
        <v>3</v>
      </c>
    </row>
    <row r="2147" spans="1:19" x14ac:dyDescent="0.3">
      <c r="A2147">
        <v>2146</v>
      </c>
      <c r="B2147" t="s">
        <v>23</v>
      </c>
      <c r="C2147" t="s">
        <v>20</v>
      </c>
      <c r="D2147" t="s">
        <v>44</v>
      </c>
      <c r="E2147" t="s">
        <v>22</v>
      </c>
      <c r="F2147" t="s">
        <v>30</v>
      </c>
      <c r="G2147" t="s">
        <v>24</v>
      </c>
      <c r="H2147">
        <v>14</v>
      </c>
      <c r="I2147" t="s">
        <v>178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28</v>
      </c>
      <c r="S2147">
        <v>7</v>
      </c>
    </row>
    <row r="2148" spans="1:19" x14ac:dyDescent="0.3">
      <c r="A2148">
        <v>2147</v>
      </c>
      <c r="B2148" t="s">
        <v>31</v>
      </c>
      <c r="C2148" t="s">
        <v>20</v>
      </c>
      <c r="D2148" t="s">
        <v>44</v>
      </c>
      <c r="E2148" t="s">
        <v>29</v>
      </c>
      <c r="F2148" t="s">
        <v>18</v>
      </c>
      <c r="G2148" t="s">
        <v>35</v>
      </c>
      <c r="H2148">
        <v>6</v>
      </c>
      <c r="I2148" t="s">
        <v>177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28</v>
      </c>
      <c r="S2148">
        <v>6</v>
      </c>
    </row>
    <row r="2149" spans="1:19" x14ac:dyDescent="0.3">
      <c r="A2149">
        <v>2148</v>
      </c>
      <c r="B2149" t="s">
        <v>42</v>
      </c>
      <c r="C2149" t="s">
        <v>39</v>
      </c>
      <c r="D2149" t="s">
        <v>38</v>
      </c>
      <c r="E2149" t="s">
        <v>29</v>
      </c>
      <c r="F2149" t="s">
        <v>30</v>
      </c>
      <c r="G2149" t="s">
        <v>24</v>
      </c>
      <c r="H2149">
        <v>3</v>
      </c>
      <c r="I2149" t="s">
        <v>177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28</v>
      </c>
      <c r="S2149">
        <v>7</v>
      </c>
    </row>
    <row r="2150" spans="1:19" x14ac:dyDescent="0.3">
      <c r="A2150">
        <v>2149</v>
      </c>
      <c r="B2150" t="s">
        <v>42</v>
      </c>
      <c r="C2150" t="s">
        <v>39</v>
      </c>
      <c r="D2150" t="s">
        <v>38</v>
      </c>
      <c r="E2150" t="s">
        <v>43</v>
      </c>
      <c r="F2150" t="s">
        <v>18</v>
      </c>
      <c r="G2150" t="s">
        <v>35</v>
      </c>
      <c r="H2150">
        <v>0</v>
      </c>
      <c r="I2150" t="s">
        <v>176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21</v>
      </c>
      <c r="S2150">
        <v>4</v>
      </c>
    </row>
    <row r="2151" spans="1:19" x14ac:dyDescent="0.3">
      <c r="A2151">
        <v>2150</v>
      </c>
      <c r="B2151" t="s">
        <v>31</v>
      </c>
      <c r="C2151" t="s">
        <v>34</v>
      </c>
      <c r="D2151" t="s">
        <v>44</v>
      </c>
      <c r="E2151" t="s">
        <v>22</v>
      </c>
      <c r="F2151" t="s">
        <v>25</v>
      </c>
      <c r="G2151" t="s">
        <v>17</v>
      </c>
      <c r="H2151">
        <v>14</v>
      </c>
      <c r="I2151" t="s">
        <v>177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34</v>
      </c>
      <c r="S2151">
        <v>3</v>
      </c>
    </row>
    <row r="2152" spans="1:19" x14ac:dyDescent="0.3">
      <c r="A2152">
        <v>2151</v>
      </c>
      <c r="B2152" t="s">
        <v>33</v>
      </c>
      <c r="C2152" t="s">
        <v>20</v>
      </c>
      <c r="D2152" t="s">
        <v>32</v>
      </c>
      <c r="E2152" t="s">
        <v>43</v>
      </c>
      <c r="F2152" t="s">
        <v>18</v>
      </c>
      <c r="G2152" t="s">
        <v>35</v>
      </c>
      <c r="H2152">
        <v>0</v>
      </c>
      <c r="I2152" t="s">
        <v>177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21</v>
      </c>
      <c r="S2152">
        <v>2</v>
      </c>
    </row>
    <row r="2153" spans="1:19" x14ac:dyDescent="0.3">
      <c r="A2153">
        <v>2152</v>
      </c>
      <c r="B2153" t="s">
        <v>23</v>
      </c>
      <c r="C2153" t="s">
        <v>20</v>
      </c>
      <c r="D2153" t="s">
        <v>38</v>
      </c>
      <c r="E2153" t="s">
        <v>45</v>
      </c>
      <c r="F2153" t="s">
        <v>18</v>
      </c>
      <c r="G2153" t="s">
        <v>17</v>
      </c>
      <c r="H2153">
        <v>13</v>
      </c>
      <c r="I2153" t="s">
        <v>177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28</v>
      </c>
      <c r="S2153">
        <v>7</v>
      </c>
    </row>
    <row r="2154" spans="1:19" x14ac:dyDescent="0.3">
      <c r="A2154">
        <v>2153</v>
      </c>
      <c r="B2154" t="s">
        <v>33</v>
      </c>
      <c r="C2154" t="s">
        <v>34</v>
      </c>
      <c r="D2154" t="s">
        <v>44</v>
      </c>
      <c r="E2154" t="s">
        <v>15</v>
      </c>
      <c r="F2154" t="s">
        <v>25</v>
      </c>
      <c r="G2154" t="s">
        <v>17</v>
      </c>
      <c r="H2154">
        <v>11</v>
      </c>
      <c r="I2154" t="s">
        <v>176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34</v>
      </c>
      <c r="S2154">
        <v>3</v>
      </c>
    </row>
    <row r="2155" spans="1:19" x14ac:dyDescent="0.3">
      <c r="A2155">
        <v>2154</v>
      </c>
      <c r="B2155" t="s">
        <v>16</v>
      </c>
      <c r="C2155" t="s">
        <v>27</v>
      </c>
      <c r="D2155" t="s">
        <v>38</v>
      </c>
      <c r="E2155" t="s">
        <v>36</v>
      </c>
      <c r="F2155" t="s">
        <v>25</v>
      </c>
      <c r="G2155" t="s">
        <v>17</v>
      </c>
      <c r="H2155">
        <v>4</v>
      </c>
      <c r="I2155" t="s">
        <v>178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28</v>
      </c>
      <c r="S2155">
        <v>1</v>
      </c>
    </row>
    <row r="2156" spans="1:19" x14ac:dyDescent="0.3">
      <c r="A2156">
        <v>2155</v>
      </c>
      <c r="B2156" t="s">
        <v>42</v>
      </c>
      <c r="C2156" t="s">
        <v>39</v>
      </c>
      <c r="D2156" t="s">
        <v>38</v>
      </c>
      <c r="E2156" t="s">
        <v>43</v>
      </c>
      <c r="F2156" t="s">
        <v>18</v>
      </c>
      <c r="G2156" t="s">
        <v>24</v>
      </c>
      <c r="H2156">
        <v>13</v>
      </c>
      <c r="I2156" t="s">
        <v>178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34</v>
      </c>
      <c r="S2156">
        <v>3</v>
      </c>
    </row>
    <row r="2157" spans="1:19" x14ac:dyDescent="0.3">
      <c r="A2157">
        <v>2156</v>
      </c>
      <c r="B2157" t="s">
        <v>33</v>
      </c>
      <c r="C2157" t="s">
        <v>27</v>
      </c>
      <c r="D2157" t="s">
        <v>19</v>
      </c>
      <c r="E2157" t="s">
        <v>36</v>
      </c>
      <c r="F2157" t="s">
        <v>18</v>
      </c>
      <c r="G2157" t="s">
        <v>35</v>
      </c>
      <c r="H2157">
        <v>13</v>
      </c>
      <c r="I2157" t="s">
        <v>178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34</v>
      </c>
      <c r="S2157">
        <v>4</v>
      </c>
    </row>
    <row r="2158" spans="1:19" x14ac:dyDescent="0.3">
      <c r="A2158">
        <v>2157</v>
      </c>
      <c r="B2158" t="s">
        <v>33</v>
      </c>
      <c r="C2158" t="s">
        <v>20</v>
      </c>
      <c r="D2158" t="s">
        <v>32</v>
      </c>
      <c r="E2158" t="s">
        <v>45</v>
      </c>
      <c r="F2158" t="s">
        <v>25</v>
      </c>
      <c r="G2158" t="s">
        <v>17</v>
      </c>
      <c r="H2158">
        <v>10</v>
      </c>
      <c r="I2158" t="s">
        <v>176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34</v>
      </c>
      <c r="S2158">
        <v>4</v>
      </c>
    </row>
    <row r="2159" spans="1:19" x14ac:dyDescent="0.3">
      <c r="A2159">
        <v>2158</v>
      </c>
      <c r="B2159" t="s">
        <v>23</v>
      </c>
      <c r="C2159" t="s">
        <v>27</v>
      </c>
      <c r="D2159" t="s">
        <v>38</v>
      </c>
      <c r="E2159" t="s">
        <v>15</v>
      </c>
      <c r="F2159" t="s">
        <v>25</v>
      </c>
      <c r="G2159" t="s">
        <v>24</v>
      </c>
      <c r="H2159">
        <v>8</v>
      </c>
      <c r="I2159" t="s">
        <v>177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28</v>
      </c>
      <c r="S2159">
        <v>6</v>
      </c>
    </row>
    <row r="2160" spans="1:19" x14ac:dyDescent="0.3">
      <c r="A2160">
        <v>2159</v>
      </c>
      <c r="B2160" t="s">
        <v>42</v>
      </c>
      <c r="C2160" t="s">
        <v>34</v>
      </c>
      <c r="D2160" t="s">
        <v>32</v>
      </c>
      <c r="E2160" t="s">
        <v>41</v>
      </c>
      <c r="F2160" t="s">
        <v>25</v>
      </c>
      <c r="G2160" t="s">
        <v>17</v>
      </c>
      <c r="H2160">
        <v>7</v>
      </c>
      <c r="I2160" t="s">
        <v>178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21</v>
      </c>
      <c r="S2160">
        <v>4</v>
      </c>
    </row>
    <row r="2161" spans="1:19" x14ac:dyDescent="0.3">
      <c r="A2161">
        <v>2160</v>
      </c>
      <c r="B2161" t="s">
        <v>16</v>
      </c>
      <c r="C2161" t="s">
        <v>20</v>
      </c>
      <c r="D2161" t="s">
        <v>38</v>
      </c>
      <c r="E2161" t="s">
        <v>41</v>
      </c>
      <c r="F2161" t="s">
        <v>18</v>
      </c>
      <c r="G2161" t="s">
        <v>17</v>
      </c>
      <c r="H2161">
        <v>6</v>
      </c>
      <c r="I2161" t="s">
        <v>176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21</v>
      </c>
      <c r="S2161">
        <v>3</v>
      </c>
    </row>
    <row r="2162" spans="1:19" x14ac:dyDescent="0.3">
      <c r="A2162">
        <v>2161</v>
      </c>
      <c r="B2162" t="s">
        <v>16</v>
      </c>
      <c r="C2162" t="s">
        <v>34</v>
      </c>
      <c r="D2162" t="s">
        <v>40</v>
      </c>
      <c r="E2162" t="s">
        <v>36</v>
      </c>
      <c r="F2162" t="s">
        <v>30</v>
      </c>
      <c r="G2162" t="s">
        <v>24</v>
      </c>
      <c r="H2162">
        <v>3</v>
      </c>
      <c r="I2162" t="s">
        <v>178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28</v>
      </c>
      <c r="S2162">
        <v>7</v>
      </c>
    </row>
    <row r="2163" spans="1:19" x14ac:dyDescent="0.3">
      <c r="A2163">
        <v>2162</v>
      </c>
      <c r="B2163" t="s">
        <v>33</v>
      </c>
      <c r="C2163" t="s">
        <v>27</v>
      </c>
      <c r="D2163" t="s">
        <v>19</v>
      </c>
      <c r="E2163" t="s">
        <v>29</v>
      </c>
      <c r="F2163" t="s">
        <v>25</v>
      </c>
      <c r="G2163" t="s">
        <v>35</v>
      </c>
      <c r="H2163">
        <v>4</v>
      </c>
      <c r="I2163" t="s">
        <v>176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21</v>
      </c>
      <c r="S2163">
        <v>5</v>
      </c>
    </row>
    <row r="2164" spans="1:19" x14ac:dyDescent="0.3">
      <c r="A2164">
        <v>2163</v>
      </c>
      <c r="B2164" t="s">
        <v>23</v>
      </c>
      <c r="C2164" t="s">
        <v>20</v>
      </c>
      <c r="D2164" t="s">
        <v>38</v>
      </c>
      <c r="E2164" t="s">
        <v>36</v>
      </c>
      <c r="F2164" t="s">
        <v>18</v>
      </c>
      <c r="G2164" t="s">
        <v>24</v>
      </c>
      <c r="H2164">
        <v>2</v>
      </c>
      <c r="I2164" t="s">
        <v>176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28</v>
      </c>
      <c r="S2164">
        <v>7</v>
      </c>
    </row>
    <row r="2165" spans="1:19" x14ac:dyDescent="0.3">
      <c r="A2165">
        <v>2164</v>
      </c>
      <c r="B2165" t="s">
        <v>23</v>
      </c>
      <c r="C2165" t="s">
        <v>39</v>
      </c>
      <c r="D2165" t="s">
        <v>38</v>
      </c>
      <c r="E2165" t="s">
        <v>45</v>
      </c>
      <c r="F2165" t="s">
        <v>25</v>
      </c>
      <c r="G2165" t="s">
        <v>24</v>
      </c>
      <c r="H2165">
        <v>2</v>
      </c>
      <c r="I2165" t="s">
        <v>178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21</v>
      </c>
      <c r="S2165">
        <v>2</v>
      </c>
    </row>
    <row r="2166" spans="1:19" x14ac:dyDescent="0.3">
      <c r="A2166">
        <v>2165</v>
      </c>
      <c r="B2166" t="s">
        <v>16</v>
      </c>
      <c r="C2166" t="s">
        <v>20</v>
      </c>
      <c r="D2166" t="s">
        <v>44</v>
      </c>
      <c r="E2166" t="s">
        <v>36</v>
      </c>
      <c r="F2166" t="s">
        <v>25</v>
      </c>
      <c r="G2166" t="s">
        <v>24</v>
      </c>
      <c r="H2166">
        <v>6</v>
      </c>
      <c r="I2166" t="s">
        <v>176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21</v>
      </c>
      <c r="S2166">
        <v>5</v>
      </c>
    </row>
    <row r="2167" spans="1:19" x14ac:dyDescent="0.3">
      <c r="A2167">
        <v>2166</v>
      </c>
      <c r="B2167" t="s">
        <v>16</v>
      </c>
      <c r="C2167" t="s">
        <v>20</v>
      </c>
      <c r="D2167" t="s">
        <v>26</v>
      </c>
      <c r="E2167" t="s">
        <v>45</v>
      </c>
      <c r="F2167" t="s">
        <v>30</v>
      </c>
      <c r="G2167" t="s">
        <v>24</v>
      </c>
      <c r="H2167">
        <v>9</v>
      </c>
      <c r="I2167" t="s">
        <v>176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28</v>
      </c>
      <c r="S2167">
        <v>8</v>
      </c>
    </row>
    <row r="2168" spans="1:19" x14ac:dyDescent="0.3">
      <c r="A2168">
        <v>2167</v>
      </c>
      <c r="B2168" t="s">
        <v>23</v>
      </c>
      <c r="C2168" t="s">
        <v>27</v>
      </c>
      <c r="D2168" t="s">
        <v>19</v>
      </c>
      <c r="E2168" t="s">
        <v>43</v>
      </c>
      <c r="F2168" t="s">
        <v>30</v>
      </c>
      <c r="G2168" t="s">
        <v>17</v>
      </c>
      <c r="H2168">
        <v>2</v>
      </c>
      <c r="I2168" t="s">
        <v>176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21</v>
      </c>
      <c r="S2168">
        <v>1</v>
      </c>
    </row>
    <row r="2169" spans="1:19" x14ac:dyDescent="0.3">
      <c r="A2169">
        <v>2168</v>
      </c>
      <c r="B2169" t="s">
        <v>33</v>
      </c>
      <c r="C2169" t="s">
        <v>20</v>
      </c>
      <c r="D2169" t="s">
        <v>40</v>
      </c>
      <c r="E2169" t="s">
        <v>29</v>
      </c>
      <c r="F2169" t="s">
        <v>25</v>
      </c>
      <c r="G2169" t="s">
        <v>17</v>
      </c>
      <c r="H2169">
        <v>13</v>
      </c>
      <c r="I2169" t="s">
        <v>176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28</v>
      </c>
      <c r="S2169">
        <v>8</v>
      </c>
    </row>
    <row r="2170" spans="1:19" x14ac:dyDescent="0.3">
      <c r="A2170">
        <v>2169</v>
      </c>
      <c r="B2170" t="s">
        <v>42</v>
      </c>
      <c r="C2170" t="s">
        <v>39</v>
      </c>
      <c r="D2170" t="s">
        <v>40</v>
      </c>
      <c r="E2170" t="s">
        <v>43</v>
      </c>
      <c r="F2170" t="s">
        <v>25</v>
      </c>
      <c r="G2170" t="s">
        <v>17</v>
      </c>
      <c r="H2170">
        <v>5</v>
      </c>
      <c r="I2170" t="s">
        <v>178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28</v>
      </c>
      <c r="S2170">
        <v>9</v>
      </c>
    </row>
    <row r="2171" spans="1:19" x14ac:dyDescent="0.3">
      <c r="A2171">
        <v>2170</v>
      </c>
      <c r="B2171" t="s">
        <v>16</v>
      </c>
      <c r="C2171" t="s">
        <v>27</v>
      </c>
      <c r="D2171" t="s">
        <v>44</v>
      </c>
      <c r="E2171" t="s">
        <v>36</v>
      </c>
      <c r="F2171" t="s">
        <v>30</v>
      </c>
      <c r="G2171" t="s">
        <v>17</v>
      </c>
      <c r="H2171">
        <v>7</v>
      </c>
      <c r="I2171" t="s">
        <v>176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21</v>
      </c>
      <c r="S2171">
        <v>3</v>
      </c>
    </row>
    <row r="2172" spans="1:19" x14ac:dyDescent="0.3">
      <c r="A2172">
        <v>2171</v>
      </c>
      <c r="B2172" t="s">
        <v>42</v>
      </c>
      <c r="C2172" t="s">
        <v>27</v>
      </c>
      <c r="D2172" t="s">
        <v>26</v>
      </c>
      <c r="E2172" t="s">
        <v>22</v>
      </c>
      <c r="F2172" t="s">
        <v>18</v>
      </c>
      <c r="G2172" t="s">
        <v>24</v>
      </c>
      <c r="H2172">
        <v>12</v>
      </c>
      <c r="I2172" t="s">
        <v>176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34</v>
      </c>
      <c r="S2172">
        <v>5</v>
      </c>
    </row>
    <row r="2173" spans="1:19" x14ac:dyDescent="0.3">
      <c r="A2173">
        <v>2172</v>
      </c>
      <c r="B2173" t="s">
        <v>16</v>
      </c>
      <c r="C2173" t="s">
        <v>27</v>
      </c>
      <c r="D2173" t="s">
        <v>19</v>
      </c>
      <c r="E2173" t="s">
        <v>15</v>
      </c>
      <c r="F2173" t="s">
        <v>30</v>
      </c>
      <c r="G2173" t="s">
        <v>17</v>
      </c>
      <c r="H2173">
        <v>14</v>
      </c>
      <c r="I2173" t="s">
        <v>178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34</v>
      </c>
      <c r="S2173">
        <v>2</v>
      </c>
    </row>
    <row r="2174" spans="1:19" x14ac:dyDescent="0.3">
      <c r="A2174">
        <v>2173</v>
      </c>
      <c r="B2174" t="s">
        <v>37</v>
      </c>
      <c r="C2174" t="s">
        <v>27</v>
      </c>
      <c r="D2174" t="s">
        <v>19</v>
      </c>
      <c r="E2174" t="s">
        <v>15</v>
      </c>
      <c r="F2174" t="s">
        <v>25</v>
      </c>
      <c r="G2174" t="s">
        <v>35</v>
      </c>
      <c r="H2174">
        <v>6</v>
      </c>
      <c r="I2174" t="s">
        <v>177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28</v>
      </c>
      <c r="S2174">
        <v>6</v>
      </c>
    </row>
    <row r="2175" spans="1:19" x14ac:dyDescent="0.3">
      <c r="A2175">
        <v>2174</v>
      </c>
      <c r="B2175" t="s">
        <v>16</v>
      </c>
      <c r="C2175" t="s">
        <v>39</v>
      </c>
      <c r="D2175" t="s">
        <v>40</v>
      </c>
      <c r="E2175" t="s">
        <v>45</v>
      </c>
      <c r="F2175" t="s">
        <v>18</v>
      </c>
      <c r="G2175" t="s">
        <v>17</v>
      </c>
      <c r="H2175">
        <v>14</v>
      </c>
      <c r="I2175" t="s">
        <v>178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34</v>
      </c>
      <c r="S2175">
        <v>2</v>
      </c>
    </row>
    <row r="2176" spans="1:19" x14ac:dyDescent="0.3">
      <c r="A2176">
        <v>2175</v>
      </c>
      <c r="B2176" t="s">
        <v>16</v>
      </c>
      <c r="C2176" t="s">
        <v>34</v>
      </c>
      <c r="D2176" t="s">
        <v>44</v>
      </c>
      <c r="E2176" t="s">
        <v>41</v>
      </c>
      <c r="F2176" t="s">
        <v>18</v>
      </c>
      <c r="G2176" t="s">
        <v>17</v>
      </c>
      <c r="H2176">
        <v>14</v>
      </c>
      <c r="I2176" t="s">
        <v>177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34</v>
      </c>
      <c r="S2176">
        <v>2</v>
      </c>
    </row>
    <row r="2177" spans="1:19" x14ac:dyDescent="0.3">
      <c r="A2177">
        <v>2176</v>
      </c>
      <c r="B2177" t="s">
        <v>37</v>
      </c>
      <c r="C2177" t="s">
        <v>34</v>
      </c>
      <c r="D2177" t="s">
        <v>32</v>
      </c>
      <c r="E2177" t="s">
        <v>22</v>
      </c>
      <c r="F2177" t="s">
        <v>18</v>
      </c>
      <c r="G2177" t="s">
        <v>17</v>
      </c>
      <c r="H2177">
        <v>11</v>
      </c>
      <c r="I2177" t="s">
        <v>177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28</v>
      </c>
      <c r="S2177">
        <v>8</v>
      </c>
    </row>
    <row r="2178" spans="1:19" x14ac:dyDescent="0.3">
      <c r="A2178">
        <v>2177</v>
      </c>
      <c r="B2178" t="s">
        <v>37</v>
      </c>
      <c r="C2178" t="s">
        <v>27</v>
      </c>
      <c r="D2178" t="s">
        <v>44</v>
      </c>
      <c r="E2178" t="s">
        <v>41</v>
      </c>
      <c r="F2178" t="s">
        <v>25</v>
      </c>
      <c r="G2178" t="s">
        <v>24</v>
      </c>
      <c r="H2178">
        <v>2</v>
      </c>
      <c r="I2178" t="s">
        <v>178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28</v>
      </c>
      <c r="S2178">
        <v>9</v>
      </c>
    </row>
    <row r="2179" spans="1:19" x14ac:dyDescent="0.3">
      <c r="A2179">
        <v>2178</v>
      </c>
      <c r="B2179" t="s">
        <v>33</v>
      </c>
      <c r="C2179" t="s">
        <v>27</v>
      </c>
      <c r="D2179" t="s">
        <v>26</v>
      </c>
      <c r="E2179" t="s">
        <v>36</v>
      </c>
      <c r="F2179" t="s">
        <v>30</v>
      </c>
      <c r="G2179" t="s">
        <v>24</v>
      </c>
      <c r="H2179">
        <v>10</v>
      </c>
      <c r="I2179" t="s">
        <v>176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34</v>
      </c>
      <c r="S2179">
        <v>1</v>
      </c>
    </row>
    <row r="2180" spans="1:19" x14ac:dyDescent="0.3">
      <c r="A2180">
        <v>2179</v>
      </c>
      <c r="B2180" t="s">
        <v>31</v>
      </c>
      <c r="C2180" t="s">
        <v>20</v>
      </c>
      <c r="D2180" t="s">
        <v>38</v>
      </c>
      <c r="E2180" t="s">
        <v>43</v>
      </c>
      <c r="F2180" t="s">
        <v>30</v>
      </c>
      <c r="G2180" t="s">
        <v>17</v>
      </c>
      <c r="H2180">
        <v>4</v>
      </c>
      <c r="I2180" t="s">
        <v>177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21</v>
      </c>
      <c r="S2180">
        <v>5</v>
      </c>
    </row>
    <row r="2181" spans="1:19" x14ac:dyDescent="0.3">
      <c r="A2181">
        <v>2180</v>
      </c>
      <c r="B2181" t="s">
        <v>23</v>
      </c>
      <c r="C2181" t="s">
        <v>39</v>
      </c>
      <c r="D2181" t="s">
        <v>40</v>
      </c>
      <c r="E2181" t="s">
        <v>29</v>
      </c>
      <c r="F2181" t="s">
        <v>30</v>
      </c>
      <c r="G2181" t="s">
        <v>17</v>
      </c>
      <c r="H2181">
        <v>1</v>
      </c>
      <c r="I2181" t="s">
        <v>178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21</v>
      </c>
      <c r="S2181">
        <v>5</v>
      </c>
    </row>
    <row r="2182" spans="1:19" x14ac:dyDescent="0.3">
      <c r="A2182">
        <v>2181</v>
      </c>
      <c r="B2182" t="s">
        <v>37</v>
      </c>
      <c r="C2182" t="s">
        <v>27</v>
      </c>
      <c r="D2182" t="s">
        <v>19</v>
      </c>
      <c r="E2182" t="s">
        <v>45</v>
      </c>
      <c r="F2182" t="s">
        <v>18</v>
      </c>
      <c r="G2182" t="s">
        <v>24</v>
      </c>
      <c r="H2182">
        <v>1</v>
      </c>
      <c r="I2182" t="s">
        <v>176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21</v>
      </c>
      <c r="S2182">
        <v>2</v>
      </c>
    </row>
    <row r="2183" spans="1:19" x14ac:dyDescent="0.3">
      <c r="A2183">
        <v>2182</v>
      </c>
      <c r="B2183" t="s">
        <v>42</v>
      </c>
      <c r="C2183" t="s">
        <v>39</v>
      </c>
      <c r="D2183" t="s">
        <v>40</v>
      </c>
      <c r="E2183" t="s">
        <v>15</v>
      </c>
      <c r="F2183" t="s">
        <v>25</v>
      </c>
      <c r="G2183" t="s">
        <v>17</v>
      </c>
      <c r="H2183">
        <v>11</v>
      </c>
      <c r="I2183" t="s">
        <v>178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34</v>
      </c>
      <c r="S2183">
        <v>4</v>
      </c>
    </row>
    <row r="2184" spans="1:19" x14ac:dyDescent="0.3">
      <c r="A2184">
        <v>2183</v>
      </c>
      <c r="B2184" t="s">
        <v>31</v>
      </c>
      <c r="C2184" t="s">
        <v>20</v>
      </c>
      <c r="D2184" t="s">
        <v>38</v>
      </c>
      <c r="E2184" t="s">
        <v>43</v>
      </c>
      <c r="F2184" t="s">
        <v>30</v>
      </c>
      <c r="G2184" t="s">
        <v>24</v>
      </c>
      <c r="H2184">
        <v>12</v>
      </c>
      <c r="I2184" t="s">
        <v>178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34</v>
      </c>
      <c r="S2184">
        <v>1</v>
      </c>
    </row>
    <row r="2185" spans="1:19" x14ac:dyDescent="0.3">
      <c r="A2185">
        <v>2184</v>
      </c>
      <c r="B2185" t="s">
        <v>23</v>
      </c>
      <c r="C2185" t="s">
        <v>39</v>
      </c>
      <c r="D2185" t="s">
        <v>44</v>
      </c>
      <c r="E2185" t="s">
        <v>22</v>
      </c>
      <c r="F2185" t="s">
        <v>30</v>
      </c>
      <c r="G2185" t="s">
        <v>24</v>
      </c>
      <c r="H2185">
        <v>14</v>
      </c>
      <c r="I2185" t="s">
        <v>178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28</v>
      </c>
      <c r="S2185">
        <v>9</v>
      </c>
    </row>
    <row r="2186" spans="1:19" x14ac:dyDescent="0.3">
      <c r="A2186">
        <v>2185</v>
      </c>
      <c r="B2186" t="s">
        <v>42</v>
      </c>
      <c r="C2186" t="s">
        <v>27</v>
      </c>
      <c r="D2186" t="s">
        <v>19</v>
      </c>
      <c r="E2186" t="s">
        <v>22</v>
      </c>
      <c r="F2186" t="s">
        <v>25</v>
      </c>
      <c r="G2186" t="s">
        <v>17</v>
      </c>
      <c r="H2186">
        <v>5</v>
      </c>
      <c r="I2186" t="s">
        <v>177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28</v>
      </c>
      <c r="S2186">
        <v>8</v>
      </c>
    </row>
    <row r="2187" spans="1:19" x14ac:dyDescent="0.3">
      <c r="A2187">
        <v>2186</v>
      </c>
      <c r="B2187" t="s">
        <v>33</v>
      </c>
      <c r="C2187" t="s">
        <v>39</v>
      </c>
      <c r="D2187" t="s">
        <v>32</v>
      </c>
      <c r="E2187" t="s">
        <v>29</v>
      </c>
      <c r="F2187" t="s">
        <v>25</v>
      </c>
      <c r="G2187" t="s">
        <v>35</v>
      </c>
      <c r="H2187">
        <v>6</v>
      </c>
      <c r="I2187" t="s">
        <v>176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28</v>
      </c>
      <c r="S2187">
        <v>7</v>
      </c>
    </row>
    <row r="2188" spans="1:19" x14ac:dyDescent="0.3">
      <c r="A2188">
        <v>2187</v>
      </c>
      <c r="B2188" t="s">
        <v>31</v>
      </c>
      <c r="C2188" t="s">
        <v>34</v>
      </c>
      <c r="D2188" t="s">
        <v>38</v>
      </c>
      <c r="E2188" t="s">
        <v>15</v>
      </c>
      <c r="F2188" t="s">
        <v>30</v>
      </c>
      <c r="G2188" t="s">
        <v>24</v>
      </c>
      <c r="H2188">
        <v>14</v>
      </c>
      <c r="I2188" t="s">
        <v>178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34</v>
      </c>
      <c r="S2188">
        <v>4</v>
      </c>
    </row>
    <row r="2189" spans="1:19" x14ac:dyDescent="0.3">
      <c r="A2189">
        <v>2188</v>
      </c>
      <c r="B2189" t="s">
        <v>31</v>
      </c>
      <c r="C2189" t="s">
        <v>39</v>
      </c>
      <c r="D2189" t="s">
        <v>32</v>
      </c>
      <c r="E2189" t="s">
        <v>15</v>
      </c>
      <c r="F2189" t="s">
        <v>18</v>
      </c>
      <c r="G2189" t="s">
        <v>35</v>
      </c>
      <c r="H2189">
        <v>1</v>
      </c>
      <c r="I2189" t="s">
        <v>176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21</v>
      </c>
      <c r="S2189">
        <v>5</v>
      </c>
    </row>
    <row r="2190" spans="1:19" x14ac:dyDescent="0.3">
      <c r="A2190">
        <v>2189</v>
      </c>
      <c r="B2190" t="s">
        <v>16</v>
      </c>
      <c r="C2190" t="s">
        <v>27</v>
      </c>
      <c r="D2190" t="s">
        <v>40</v>
      </c>
      <c r="E2190" t="s">
        <v>15</v>
      </c>
      <c r="F2190" t="s">
        <v>30</v>
      </c>
      <c r="G2190" t="s">
        <v>17</v>
      </c>
      <c r="H2190">
        <v>3</v>
      </c>
      <c r="I2190" t="s">
        <v>178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28</v>
      </c>
      <c r="S2190">
        <v>7</v>
      </c>
    </row>
    <row r="2191" spans="1:19" x14ac:dyDescent="0.3">
      <c r="A2191">
        <v>2190</v>
      </c>
      <c r="B2191" t="s">
        <v>31</v>
      </c>
      <c r="C2191" t="s">
        <v>39</v>
      </c>
      <c r="D2191" t="s">
        <v>26</v>
      </c>
      <c r="E2191" t="s">
        <v>41</v>
      </c>
      <c r="F2191" t="s">
        <v>30</v>
      </c>
      <c r="G2191" t="s">
        <v>17</v>
      </c>
      <c r="H2191">
        <v>11</v>
      </c>
      <c r="I2191" t="s">
        <v>178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34</v>
      </c>
      <c r="S2191">
        <v>5</v>
      </c>
    </row>
    <row r="2192" spans="1:19" x14ac:dyDescent="0.3">
      <c r="A2192">
        <v>2191</v>
      </c>
      <c r="B2192" t="s">
        <v>23</v>
      </c>
      <c r="C2192" t="s">
        <v>39</v>
      </c>
      <c r="D2192" t="s">
        <v>44</v>
      </c>
      <c r="E2192" t="s">
        <v>29</v>
      </c>
      <c r="F2192" t="s">
        <v>25</v>
      </c>
      <c r="G2192" t="s">
        <v>35</v>
      </c>
      <c r="H2192">
        <v>7</v>
      </c>
      <c r="I2192" t="s">
        <v>178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28</v>
      </c>
      <c r="S2192">
        <v>4</v>
      </c>
    </row>
    <row r="2193" spans="1:19" x14ac:dyDescent="0.3">
      <c r="A2193">
        <v>2192</v>
      </c>
      <c r="B2193" t="s">
        <v>37</v>
      </c>
      <c r="C2193" t="s">
        <v>20</v>
      </c>
      <c r="D2193" t="s">
        <v>44</v>
      </c>
      <c r="E2193" t="s">
        <v>45</v>
      </c>
      <c r="F2193" t="s">
        <v>25</v>
      </c>
      <c r="G2193" t="s">
        <v>24</v>
      </c>
      <c r="H2193">
        <v>3</v>
      </c>
      <c r="I2193" t="s">
        <v>176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28</v>
      </c>
      <c r="S2193">
        <v>8</v>
      </c>
    </row>
    <row r="2194" spans="1:19" x14ac:dyDescent="0.3">
      <c r="A2194">
        <v>2193</v>
      </c>
      <c r="B2194" t="s">
        <v>31</v>
      </c>
      <c r="C2194" t="s">
        <v>20</v>
      </c>
      <c r="D2194" t="s">
        <v>40</v>
      </c>
      <c r="E2194" t="s">
        <v>36</v>
      </c>
      <c r="F2194" t="s">
        <v>25</v>
      </c>
      <c r="G2194" t="s">
        <v>35</v>
      </c>
      <c r="H2194">
        <v>11</v>
      </c>
      <c r="I2194" t="s">
        <v>177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28</v>
      </c>
      <c r="S2194">
        <v>8</v>
      </c>
    </row>
    <row r="2195" spans="1:19" x14ac:dyDescent="0.3">
      <c r="A2195">
        <v>2194</v>
      </c>
      <c r="B2195" t="s">
        <v>37</v>
      </c>
      <c r="C2195" t="s">
        <v>34</v>
      </c>
      <c r="D2195" t="s">
        <v>19</v>
      </c>
      <c r="E2195" t="s">
        <v>29</v>
      </c>
      <c r="F2195" t="s">
        <v>25</v>
      </c>
      <c r="G2195" t="s">
        <v>35</v>
      </c>
      <c r="H2195">
        <v>8</v>
      </c>
      <c r="I2195" t="s">
        <v>177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28</v>
      </c>
      <c r="S2195">
        <v>8</v>
      </c>
    </row>
    <row r="2196" spans="1:19" x14ac:dyDescent="0.3">
      <c r="A2196">
        <v>2195</v>
      </c>
      <c r="B2196" t="s">
        <v>31</v>
      </c>
      <c r="C2196" t="s">
        <v>27</v>
      </c>
      <c r="D2196" t="s">
        <v>19</v>
      </c>
      <c r="E2196" t="s">
        <v>43</v>
      </c>
      <c r="F2196" t="s">
        <v>30</v>
      </c>
      <c r="G2196" t="s">
        <v>35</v>
      </c>
      <c r="H2196">
        <v>10</v>
      </c>
      <c r="I2196" t="s">
        <v>177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34</v>
      </c>
      <c r="S2196">
        <v>1</v>
      </c>
    </row>
    <row r="2197" spans="1:19" x14ac:dyDescent="0.3">
      <c r="A2197">
        <v>2196</v>
      </c>
      <c r="B2197" t="s">
        <v>16</v>
      </c>
      <c r="C2197" t="s">
        <v>34</v>
      </c>
      <c r="D2197" t="s">
        <v>44</v>
      </c>
      <c r="E2197" t="s">
        <v>15</v>
      </c>
      <c r="F2197" t="s">
        <v>30</v>
      </c>
      <c r="G2197" t="s">
        <v>35</v>
      </c>
      <c r="H2197">
        <v>0</v>
      </c>
      <c r="I2197" t="s">
        <v>177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28</v>
      </c>
      <c r="S2197">
        <v>7</v>
      </c>
    </row>
    <row r="2198" spans="1:19" x14ac:dyDescent="0.3">
      <c r="A2198">
        <v>2197</v>
      </c>
      <c r="B2198" t="s">
        <v>33</v>
      </c>
      <c r="C2198" t="s">
        <v>27</v>
      </c>
      <c r="D2198" t="s">
        <v>38</v>
      </c>
      <c r="E2198" t="s">
        <v>22</v>
      </c>
      <c r="F2198" t="s">
        <v>30</v>
      </c>
      <c r="G2198" t="s">
        <v>35</v>
      </c>
      <c r="H2198">
        <v>5</v>
      </c>
      <c r="I2198" t="s">
        <v>176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21</v>
      </c>
      <c r="S2198">
        <v>5</v>
      </c>
    </row>
    <row r="2199" spans="1:19" x14ac:dyDescent="0.3">
      <c r="A2199">
        <v>2198</v>
      </c>
      <c r="B2199" t="s">
        <v>33</v>
      </c>
      <c r="C2199" t="s">
        <v>39</v>
      </c>
      <c r="D2199" t="s">
        <v>38</v>
      </c>
      <c r="E2199" t="s">
        <v>45</v>
      </c>
      <c r="F2199" t="s">
        <v>25</v>
      </c>
      <c r="G2199" t="s">
        <v>35</v>
      </c>
      <c r="H2199">
        <v>5</v>
      </c>
      <c r="I2199" t="s">
        <v>178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28</v>
      </c>
      <c r="S2199">
        <v>9</v>
      </c>
    </row>
    <row r="2200" spans="1:19" x14ac:dyDescent="0.3">
      <c r="A2200">
        <v>2199</v>
      </c>
      <c r="B2200" t="s">
        <v>31</v>
      </c>
      <c r="C2200" t="s">
        <v>27</v>
      </c>
      <c r="D2200" t="s">
        <v>32</v>
      </c>
      <c r="E2200" t="s">
        <v>22</v>
      </c>
      <c r="F2200" t="s">
        <v>25</v>
      </c>
      <c r="G2200" t="s">
        <v>35</v>
      </c>
      <c r="H2200">
        <v>2</v>
      </c>
      <c r="I2200" t="s">
        <v>177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28</v>
      </c>
      <c r="S2200">
        <v>8</v>
      </c>
    </row>
    <row r="2201" spans="1:19" x14ac:dyDescent="0.3">
      <c r="A2201">
        <v>2200</v>
      </c>
      <c r="B2201" t="s">
        <v>23</v>
      </c>
      <c r="C2201" t="s">
        <v>34</v>
      </c>
      <c r="D2201" t="s">
        <v>44</v>
      </c>
      <c r="E2201" t="s">
        <v>36</v>
      </c>
      <c r="F2201" t="s">
        <v>30</v>
      </c>
      <c r="G2201" t="s">
        <v>35</v>
      </c>
      <c r="H2201">
        <v>10</v>
      </c>
      <c r="I2201" t="s">
        <v>176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34</v>
      </c>
      <c r="S2201">
        <v>6</v>
      </c>
    </row>
    <row r="2202" spans="1:19" x14ac:dyDescent="0.3">
      <c r="A2202">
        <v>2201</v>
      </c>
      <c r="B2202" t="s">
        <v>42</v>
      </c>
      <c r="C2202" t="s">
        <v>20</v>
      </c>
      <c r="D2202" t="s">
        <v>26</v>
      </c>
      <c r="E2202" t="s">
        <v>29</v>
      </c>
      <c r="F2202" t="s">
        <v>30</v>
      </c>
      <c r="G2202" t="s">
        <v>24</v>
      </c>
      <c r="H2202">
        <v>9</v>
      </c>
      <c r="I2202" t="s">
        <v>177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28</v>
      </c>
      <c r="S2202">
        <v>7</v>
      </c>
    </row>
    <row r="2203" spans="1:19" x14ac:dyDescent="0.3">
      <c r="A2203">
        <v>2202</v>
      </c>
      <c r="B2203" t="s">
        <v>16</v>
      </c>
      <c r="C2203" t="s">
        <v>39</v>
      </c>
      <c r="D2203" t="s">
        <v>44</v>
      </c>
      <c r="E2203" t="s">
        <v>41</v>
      </c>
      <c r="F2203" t="s">
        <v>25</v>
      </c>
      <c r="G2203" t="s">
        <v>24</v>
      </c>
      <c r="H2203">
        <v>10</v>
      </c>
      <c r="I2203" t="s">
        <v>176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28</v>
      </c>
      <c r="S2203">
        <v>7</v>
      </c>
    </row>
    <row r="2204" spans="1:19" x14ac:dyDescent="0.3">
      <c r="A2204">
        <v>2203</v>
      </c>
      <c r="B2204" t="s">
        <v>23</v>
      </c>
      <c r="C2204" t="s">
        <v>27</v>
      </c>
      <c r="D2204" t="s">
        <v>44</v>
      </c>
      <c r="E2204" t="s">
        <v>45</v>
      </c>
      <c r="F2204" t="s">
        <v>25</v>
      </c>
      <c r="G2204" t="s">
        <v>17</v>
      </c>
      <c r="H2204">
        <v>7</v>
      </c>
      <c r="I2204" t="s">
        <v>178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28</v>
      </c>
      <c r="S2204">
        <v>3</v>
      </c>
    </row>
    <row r="2205" spans="1:19" x14ac:dyDescent="0.3">
      <c r="A2205">
        <v>2204</v>
      </c>
      <c r="B2205" t="s">
        <v>33</v>
      </c>
      <c r="C2205" t="s">
        <v>20</v>
      </c>
      <c r="D2205" t="s">
        <v>26</v>
      </c>
      <c r="E2205" t="s">
        <v>41</v>
      </c>
      <c r="F2205" t="s">
        <v>18</v>
      </c>
      <c r="G2205" t="s">
        <v>24</v>
      </c>
      <c r="H2205">
        <v>12</v>
      </c>
      <c r="I2205" t="s">
        <v>178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34</v>
      </c>
      <c r="S2205">
        <v>2</v>
      </c>
    </row>
    <row r="2206" spans="1:19" x14ac:dyDescent="0.3">
      <c r="A2206">
        <v>2205</v>
      </c>
      <c r="B2206" t="s">
        <v>37</v>
      </c>
      <c r="C2206" t="s">
        <v>34</v>
      </c>
      <c r="D2206" t="s">
        <v>44</v>
      </c>
      <c r="E2206" t="s">
        <v>22</v>
      </c>
      <c r="F2206" t="s">
        <v>25</v>
      </c>
      <c r="G2206" t="s">
        <v>35</v>
      </c>
      <c r="H2206">
        <v>13</v>
      </c>
      <c r="I2206" t="s">
        <v>177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28</v>
      </c>
      <c r="S2206">
        <v>7</v>
      </c>
    </row>
    <row r="2207" spans="1:19" x14ac:dyDescent="0.3">
      <c r="A2207">
        <v>2206</v>
      </c>
      <c r="B2207" t="s">
        <v>16</v>
      </c>
      <c r="C2207" t="s">
        <v>27</v>
      </c>
      <c r="D2207" t="s">
        <v>44</v>
      </c>
      <c r="E2207" t="s">
        <v>15</v>
      </c>
      <c r="F2207" t="s">
        <v>18</v>
      </c>
      <c r="G2207" t="s">
        <v>24</v>
      </c>
      <c r="H2207">
        <v>9</v>
      </c>
      <c r="I2207" t="s">
        <v>177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28</v>
      </c>
      <c r="S2207">
        <v>5</v>
      </c>
    </row>
    <row r="2208" spans="1:19" x14ac:dyDescent="0.3">
      <c r="A2208">
        <v>2207</v>
      </c>
      <c r="B2208" t="s">
        <v>37</v>
      </c>
      <c r="C2208" t="s">
        <v>27</v>
      </c>
      <c r="D2208" t="s">
        <v>19</v>
      </c>
      <c r="E2208" t="s">
        <v>43</v>
      </c>
      <c r="F2208" t="s">
        <v>25</v>
      </c>
      <c r="G2208" t="s">
        <v>17</v>
      </c>
      <c r="H2208">
        <v>7</v>
      </c>
      <c r="I2208" t="s">
        <v>177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28</v>
      </c>
      <c r="S2208">
        <v>8</v>
      </c>
    </row>
    <row r="2209" spans="1:19" x14ac:dyDescent="0.3">
      <c r="A2209">
        <v>2208</v>
      </c>
      <c r="B2209" t="s">
        <v>23</v>
      </c>
      <c r="C2209" t="s">
        <v>20</v>
      </c>
      <c r="D2209" t="s">
        <v>19</v>
      </c>
      <c r="E2209" t="s">
        <v>45</v>
      </c>
      <c r="F2209" t="s">
        <v>18</v>
      </c>
      <c r="G2209" t="s">
        <v>24</v>
      </c>
      <c r="H2209">
        <v>10</v>
      </c>
      <c r="I2209" t="s">
        <v>177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28</v>
      </c>
      <c r="S2209">
        <v>8</v>
      </c>
    </row>
    <row r="2210" spans="1:19" x14ac:dyDescent="0.3">
      <c r="A2210">
        <v>2209</v>
      </c>
      <c r="B2210" t="s">
        <v>16</v>
      </c>
      <c r="C2210" t="s">
        <v>39</v>
      </c>
      <c r="D2210" t="s">
        <v>32</v>
      </c>
      <c r="E2210" t="s">
        <v>36</v>
      </c>
      <c r="F2210" t="s">
        <v>18</v>
      </c>
      <c r="G2210" t="s">
        <v>24</v>
      </c>
      <c r="H2210">
        <v>2</v>
      </c>
      <c r="I2210" t="s">
        <v>178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28</v>
      </c>
      <c r="S2210">
        <v>8</v>
      </c>
    </row>
    <row r="2211" spans="1:19" x14ac:dyDescent="0.3">
      <c r="A2211">
        <v>2210</v>
      </c>
      <c r="B2211" t="s">
        <v>16</v>
      </c>
      <c r="C2211" t="s">
        <v>20</v>
      </c>
      <c r="D2211" t="s">
        <v>26</v>
      </c>
      <c r="E2211" t="s">
        <v>41</v>
      </c>
      <c r="F2211" t="s">
        <v>25</v>
      </c>
      <c r="G2211" t="s">
        <v>17</v>
      </c>
      <c r="H2211">
        <v>11</v>
      </c>
      <c r="I2211" t="s">
        <v>178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28</v>
      </c>
      <c r="S2211">
        <v>9</v>
      </c>
    </row>
    <row r="2212" spans="1:19" x14ac:dyDescent="0.3">
      <c r="A2212">
        <v>2211</v>
      </c>
      <c r="B2212" t="s">
        <v>16</v>
      </c>
      <c r="C2212" t="s">
        <v>34</v>
      </c>
      <c r="D2212" t="s">
        <v>44</v>
      </c>
      <c r="E2212" t="s">
        <v>43</v>
      </c>
      <c r="F2212" t="s">
        <v>25</v>
      </c>
      <c r="G2212" t="s">
        <v>35</v>
      </c>
      <c r="H2212">
        <v>9</v>
      </c>
      <c r="I2212" t="s">
        <v>178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28</v>
      </c>
      <c r="S2212">
        <v>3</v>
      </c>
    </row>
    <row r="2213" spans="1:19" x14ac:dyDescent="0.3">
      <c r="A2213">
        <v>2212</v>
      </c>
      <c r="B2213" t="s">
        <v>33</v>
      </c>
      <c r="C2213" t="s">
        <v>20</v>
      </c>
      <c r="D2213" t="s">
        <v>38</v>
      </c>
      <c r="E2213" t="s">
        <v>45</v>
      </c>
      <c r="F2213" t="s">
        <v>18</v>
      </c>
      <c r="G2213" t="s">
        <v>17</v>
      </c>
      <c r="H2213">
        <v>9</v>
      </c>
      <c r="I2213" t="s">
        <v>177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34</v>
      </c>
      <c r="S2213">
        <v>6</v>
      </c>
    </row>
    <row r="2214" spans="1:19" x14ac:dyDescent="0.3">
      <c r="A2214">
        <v>2213</v>
      </c>
      <c r="B2214" t="s">
        <v>33</v>
      </c>
      <c r="C2214" t="s">
        <v>27</v>
      </c>
      <c r="D2214" t="s">
        <v>19</v>
      </c>
      <c r="E2214" t="s">
        <v>43</v>
      </c>
      <c r="F2214" t="s">
        <v>25</v>
      </c>
      <c r="G2214" t="s">
        <v>24</v>
      </c>
      <c r="H2214">
        <v>2</v>
      </c>
      <c r="I2214" t="s">
        <v>176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28</v>
      </c>
      <c r="S2214">
        <v>6</v>
      </c>
    </row>
    <row r="2215" spans="1:19" x14ac:dyDescent="0.3">
      <c r="A2215">
        <v>2214</v>
      </c>
      <c r="B2215" t="s">
        <v>33</v>
      </c>
      <c r="C2215" t="s">
        <v>34</v>
      </c>
      <c r="D2215" t="s">
        <v>19</v>
      </c>
      <c r="E2215" t="s">
        <v>41</v>
      </c>
      <c r="F2215" t="s">
        <v>30</v>
      </c>
      <c r="G2215" t="s">
        <v>35</v>
      </c>
      <c r="H2215">
        <v>12</v>
      </c>
      <c r="I2215" t="s">
        <v>178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28</v>
      </c>
      <c r="S2215">
        <v>9</v>
      </c>
    </row>
    <row r="2216" spans="1:19" x14ac:dyDescent="0.3">
      <c r="A2216">
        <v>2215</v>
      </c>
      <c r="B2216" t="s">
        <v>37</v>
      </c>
      <c r="C2216" t="s">
        <v>20</v>
      </c>
      <c r="D2216" t="s">
        <v>19</v>
      </c>
      <c r="E2216" t="s">
        <v>29</v>
      </c>
      <c r="F2216" t="s">
        <v>25</v>
      </c>
      <c r="G2216" t="s">
        <v>24</v>
      </c>
      <c r="H2216">
        <v>8</v>
      </c>
      <c r="I2216" t="s">
        <v>177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34</v>
      </c>
      <c r="S2216">
        <v>4</v>
      </c>
    </row>
    <row r="2217" spans="1:19" x14ac:dyDescent="0.3">
      <c r="A2217">
        <v>2216</v>
      </c>
      <c r="B2217" t="s">
        <v>33</v>
      </c>
      <c r="C2217" t="s">
        <v>20</v>
      </c>
      <c r="D2217" t="s">
        <v>19</v>
      </c>
      <c r="E2217" t="s">
        <v>36</v>
      </c>
      <c r="F2217" t="s">
        <v>25</v>
      </c>
      <c r="G2217" t="s">
        <v>35</v>
      </c>
      <c r="H2217">
        <v>11</v>
      </c>
      <c r="I2217" t="s">
        <v>177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28</v>
      </c>
      <c r="S2217">
        <v>7</v>
      </c>
    </row>
    <row r="2218" spans="1:19" x14ac:dyDescent="0.3">
      <c r="A2218">
        <v>2217</v>
      </c>
      <c r="B2218" t="s">
        <v>31</v>
      </c>
      <c r="C2218" t="s">
        <v>39</v>
      </c>
      <c r="D2218" t="s">
        <v>38</v>
      </c>
      <c r="E2218" t="s">
        <v>36</v>
      </c>
      <c r="F2218" t="s">
        <v>18</v>
      </c>
      <c r="G2218" t="s">
        <v>35</v>
      </c>
      <c r="H2218">
        <v>6</v>
      </c>
      <c r="I2218" t="s">
        <v>178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21</v>
      </c>
      <c r="S2218">
        <v>5</v>
      </c>
    </row>
    <row r="2219" spans="1:19" x14ac:dyDescent="0.3">
      <c r="A2219">
        <v>2218</v>
      </c>
      <c r="B2219" t="s">
        <v>33</v>
      </c>
      <c r="C2219" t="s">
        <v>34</v>
      </c>
      <c r="D2219" t="s">
        <v>40</v>
      </c>
      <c r="E2219" t="s">
        <v>45</v>
      </c>
      <c r="F2219" t="s">
        <v>25</v>
      </c>
      <c r="G2219" t="s">
        <v>24</v>
      </c>
      <c r="H2219">
        <v>2</v>
      </c>
      <c r="I2219" t="s">
        <v>178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21</v>
      </c>
      <c r="S2219">
        <v>4</v>
      </c>
    </row>
    <row r="2220" spans="1:19" x14ac:dyDescent="0.3">
      <c r="A2220">
        <v>2219</v>
      </c>
      <c r="B2220" t="s">
        <v>23</v>
      </c>
      <c r="C2220" t="s">
        <v>20</v>
      </c>
      <c r="D2220" t="s">
        <v>44</v>
      </c>
      <c r="E2220" t="s">
        <v>45</v>
      </c>
      <c r="F2220" t="s">
        <v>18</v>
      </c>
      <c r="G2220" t="s">
        <v>35</v>
      </c>
      <c r="H2220">
        <v>12</v>
      </c>
      <c r="I2220" t="s">
        <v>178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28</v>
      </c>
      <c r="S2220">
        <v>3</v>
      </c>
    </row>
    <row r="2221" spans="1:19" x14ac:dyDescent="0.3">
      <c r="A2221">
        <v>2220</v>
      </c>
      <c r="B2221" t="s">
        <v>42</v>
      </c>
      <c r="C2221" t="s">
        <v>20</v>
      </c>
      <c r="D2221" t="s">
        <v>38</v>
      </c>
      <c r="E2221" t="s">
        <v>36</v>
      </c>
      <c r="F2221" t="s">
        <v>30</v>
      </c>
      <c r="G2221" t="s">
        <v>24</v>
      </c>
      <c r="H2221">
        <v>0</v>
      </c>
      <c r="I2221" t="s">
        <v>176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28</v>
      </c>
      <c r="S2221">
        <v>1</v>
      </c>
    </row>
    <row r="2222" spans="1:19" x14ac:dyDescent="0.3">
      <c r="A2222">
        <v>2221</v>
      </c>
      <c r="B2222" t="s">
        <v>37</v>
      </c>
      <c r="C2222" t="s">
        <v>27</v>
      </c>
      <c r="D2222" t="s">
        <v>44</v>
      </c>
      <c r="E2222" t="s">
        <v>29</v>
      </c>
      <c r="F2222" t="s">
        <v>30</v>
      </c>
      <c r="G2222" t="s">
        <v>17</v>
      </c>
      <c r="H2222">
        <v>5</v>
      </c>
      <c r="I2222" t="s">
        <v>177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28</v>
      </c>
      <c r="S2222">
        <v>8</v>
      </c>
    </row>
    <row r="2223" spans="1:19" x14ac:dyDescent="0.3">
      <c r="A2223">
        <v>2222</v>
      </c>
      <c r="B2223" t="s">
        <v>16</v>
      </c>
      <c r="C2223" t="s">
        <v>34</v>
      </c>
      <c r="D2223" t="s">
        <v>38</v>
      </c>
      <c r="E2223" t="s">
        <v>43</v>
      </c>
      <c r="F2223" t="s">
        <v>25</v>
      </c>
      <c r="G2223" t="s">
        <v>17</v>
      </c>
      <c r="H2223">
        <v>7</v>
      </c>
      <c r="I2223" t="s">
        <v>177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28</v>
      </c>
      <c r="S2223">
        <v>8</v>
      </c>
    </row>
    <row r="2224" spans="1:19" x14ac:dyDescent="0.3">
      <c r="A2224">
        <v>2223</v>
      </c>
      <c r="B2224" t="s">
        <v>16</v>
      </c>
      <c r="C2224" t="s">
        <v>34</v>
      </c>
      <c r="D2224" t="s">
        <v>19</v>
      </c>
      <c r="E2224" t="s">
        <v>29</v>
      </c>
      <c r="F2224" t="s">
        <v>18</v>
      </c>
      <c r="G2224" t="s">
        <v>35</v>
      </c>
      <c r="H2224">
        <v>11</v>
      </c>
      <c r="I2224" t="s">
        <v>178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34</v>
      </c>
      <c r="S2224">
        <v>3</v>
      </c>
    </row>
    <row r="2225" spans="1:19" x14ac:dyDescent="0.3">
      <c r="A2225">
        <v>2224</v>
      </c>
      <c r="B2225" t="s">
        <v>33</v>
      </c>
      <c r="C2225" t="s">
        <v>34</v>
      </c>
      <c r="D2225" t="s">
        <v>26</v>
      </c>
      <c r="E2225" t="s">
        <v>15</v>
      </c>
      <c r="F2225" t="s">
        <v>25</v>
      </c>
      <c r="G2225" t="s">
        <v>17</v>
      </c>
      <c r="H2225">
        <v>7</v>
      </c>
      <c r="I2225" t="s">
        <v>177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28</v>
      </c>
      <c r="S2225">
        <v>9</v>
      </c>
    </row>
    <row r="2226" spans="1:19" x14ac:dyDescent="0.3">
      <c r="A2226">
        <v>2225</v>
      </c>
      <c r="B2226" t="s">
        <v>16</v>
      </c>
      <c r="C2226" t="s">
        <v>27</v>
      </c>
      <c r="D2226" t="s">
        <v>26</v>
      </c>
      <c r="E2226" t="s">
        <v>43</v>
      </c>
      <c r="F2226" t="s">
        <v>18</v>
      </c>
      <c r="G2226" t="s">
        <v>17</v>
      </c>
      <c r="H2226">
        <v>14</v>
      </c>
      <c r="I2226" t="s">
        <v>178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34</v>
      </c>
      <c r="S2226">
        <v>3</v>
      </c>
    </row>
    <row r="2227" spans="1:19" x14ac:dyDescent="0.3">
      <c r="A2227">
        <v>2226</v>
      </c>
      <c r="B2227" t="s">
        <v>16</v>
      </c>
      <c r="C2227" t="s">
        <v>20</v>
      </c>
      <c r="D2227" t="s">
        <v>44</v>
      </c>
      <c r="E2227" t="s">
        <v>29</v>
      </c>
      <c r="F2227" t="s">
        <v>18</v>
      </c>
      <c r="G2227" t="s">
        <v>17</v>
      </c>
      <c r="H2227">
        <v>1</v>
      </c>
      <c r="I2227" t="s">
        <v>176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21</v>
      </c>
      <c r="S2227">
        <v>4</v>
      </c>
    </row>
    <row r="2228" spans="1:19" x14ac:dyDescent="0.3">
      <c r="A2228">
        <v>2227</v>
      </c>
      <c r="B2228" t="s">
        <v>31</v>
      </c>
      <c r="C2228" t="s">
        <v>20</v>
      </c>
      <c r="D2228" t="s">
        <v>38</v>
      </c>
      <c r="E2228" t="s">
        <v>41</v>
      </c>
      <c r="F2228" t="s">
        <v>30</v>
      </c>
      <c r="G2228" t="s">
        <v>24</v>
      </c>
      <c r="H2228">
        <v>12</v>
      </c>
      <c r="I2228" t="s">
        <v>178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34</v>
      </c>
      <c r="S2228">
        <v>6</v>
      </c>
    </row>
    <row r="2229" spans="1:19" x14ac:dyDescent="0.3">
      <c r="A2229">
        <v>2228</v>
      </c>
      <c r="B2229" t="s">
        <v>16</v>
      </c>
      <c r="C2229" t="s">
        <v>27</v>
      </c>
      <c r="D2229" t="s">
        <v>19</v>
      </c>
      <c r="E2229" t="s">
        <v>29</v>
      </c>
      <c r="F2229" t="s">
        <v>18</v>
      </c>
      <c r="G2229" t="s">
        <v>35</v>
      </c>
      <c r="H2229">
        <v>9</v>
      </c>
      <c r="I2229" t="s">
        <v>177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28</v>
      </c>
      <c r="S2229">
        <v>5</v>
      </c>
    </row>
    <row r="2230" spans="1:19" x14ac:dyDescent="0.3">
      <c r="A2230">
        <v>2229</v>
      </c>
      <c r="B2230" t="s">
        <v>37</v>
      </c>
      <c r="C2230" t="s">
        <v>39</v>
      </c>
      <c r="D2230" t="s">
        <v>44</v>
      </c>
      <c r="E2230" t="s">
        <v>45</v>
      </c>
      <c r="F2230" t="s">
        <v>30</v>
      </c>
      <c r="G2230" t="s">
        <v>24</v>
      </c>
      <c r="H2230">
        <v>14</v>
      </c>
      <c r="I2230" t="s">
        <v>177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34</v>
      </c>
      <c r="S2230">
        <v>5</v>
      </c>
    </row>
    <row r="2231" spans="1:19" x14ac:dyDescent="0.3">
      <c r="A2231">
        <v>2230</v>
      </c>
      <c r="B2231" t="s">
        <v>31</v>
      </c>
      <c r="C2231" t="s">
        <v>27</v>
      </c>
      <c r="D2231" t="s">
        <v>32</v>
      </c>
      <c r="E2231" t="s">
        <v>29</v>
      </c>
      <c r="F2231" t="s">
        <v>18</v>
      </c>
      <c r="G2231" t="s">
        <v>17</v>
      </c>
      <c r="H2231">
        <v>5</v>
      </c>
      <c r="I2231" t="s">
        <v>177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21</v>
      </c>
      <c r="S2231">
        <v>1</v>
      </c>
    </row>
    <row r="2232" spans="1:19" x14ac:dyDescent="0.3">
      <c r="A2232">
        <v>2231</v>
      </c>
      <c r="B2232" t="s">
        <v>37</v>
      </c>
      <c r="C2232" t="s">
        <v>34</v>
      </c>
      <c r="D2232" t="s">
        <v>32</v>
      </c>
      <c r="E2232" t="s">
        <v>15</v>
      </c>
      <c r="F2232" t="s">
        <v>18</v>
      </c>
      <c r="G2232" t="s">
        <v>17</v>
      </c>
      <c r="H2232">
        <v>7</v>
      </c>
      <c r="I2232" t="s">
        <v>178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28</v>
      </c>
      <c r="S2232">
        <v>8</v>
      </c>
    </row>
    <row r="2233" spans="1:19" x14ac:dyDescent="0.3">
      <c r="A2233">
        <v>2232</v>
      </c>
      <c r="B2233" t="s">
        <v>33</v>
      </c>
      <c r="C2233" t="s">
        <v>27</v>
      </c>
      <c r="D2233" t="s">
        <v>32</v>
      </c>
      <c r="E2233" t="s">
        <v>36</v>
      </c>
      <c r="F2233" t="s">
        <v>25</v>
      </c>
      <c r="G2233" t="s">
        <v>35</v>
      </c>
      <c r="H2233">
        <v>4</v>
      </c>
      <c r="I2233" t="s">
        <v>178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28</v>
      </c>
      <c r="S2233">
        <v>3</v>
      </c>
    </row>
    <row r="2234" spans="1:19" x14ac:dyDescent="0.3">
      <c r="A2234">
        <v>2233</v>
      </c>
      <c r="B2234" t="s">
        <v>23</v>
      </c>
      <c r="C2234" t="s">
        <v>27</v>
      </c>
      <c r="D2234" t="s">
        <v>44</v>
      </c>
      <c r="E2234" t="s">
        <v>22</v>
      </c>
      <c r="F2234" t="s">
        <v>30</v>
      </c>
      <c r="G2234" t="s">
        <v>17</v>
      </c>
      <c r="H2234">
        <v>10</v>
      </c>
      <c r="I2234" t="s">
        <v>176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28</v>
      </c>
      <c r="S2234">
        <v>8</v>
      </c>
    </row>
    <row r="2235" spans="1:19" x14ac:dyDescent="0.3">
      <c r="A2235">
        <v>2234</v>
      </c>
      <c r="B2235" t="s">
        <v>23</v>
      </c>
      <c r="C2235" t="s">
        <v>27</v>
      </c>
      <c r="D2235" t="s">
        <v>44</v>
      </c>
      <c r="E2235" t="s">
        <v>22</v>
      </c>
      <c r="F2235" t="s">
        <v>18</v>
      </c>
      <c r="G2235" t="s">
        <v>35</v>
      </c>
      <c r="H2235">
        <v>2</v>
      </c>
      <c r="I2235" t="s">
        <v>177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28</v>
      </c>
      <c r="S2235">
        <v>3</v>
      </c>
    </row>
    <row r="2236" spans="1:19" x14ac:dyDescent="0.3">
      <c r="A2236">
        <v>2235</v>
      </c>
      <c r="B2236" t="s">
        <v>31</v>
      </c>
      <c r="C2236" t="s">
        <v>27</v>
      </c>
      <c r="D2236" t="s">
        <v>32</v>
      </c>
      <c r="E2236" t="s">
        <v>29</v>
      </c>
      <c r="F2236" t="s">
        <v>18</v>
      </c>
      <c r="G2236" t="s">
        <v>35</v>
      </c>
      <c r="H2236">
        <v>1</v>
      </c>
      <c r="I2236" t="s">
        <v>176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21</v>
      </c>
      <c r="S2236">
        <v>2</v>
      </c>
    </row>
    <row r="2237" spans="1:19" x14ac:dyDescent="0.3">
      <c r="A2237">
        <v>2236</v>
      </c>
      <c r="B2237" t="s">
        <v>16</v>
      </c>
      <c r="C2237" t="s">
        <v>34</v>
      </c>
      <c r="D2237" t="s">
        <v>26</v>
      </c>
      <c r="E2237" t="s">
        <v>36</v>
      </c>
      <c r="F2237" t="s">
        <v>30</v>
      </c>
      <c r="G2237" t="s">
        <v>17</v>
      </c>
      <c r="H2237">
        <v>7</v>
      </c>
      <c r="I2237" t="s">
        <v>177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21</v>
      </c>
      <c r="S2237">
        <v>5</v>
      </c>
    </row>
    <row r="2238" spans="1:19" x14ac:dyDescent="0.3">
      <c r="A2238">
        <v>2237</v>
      </c>
      <c r="B2238" t="s">
        <v>37</v>
      </c>
      <c r="C2238" t="s">
        <v>34</v>
      </c>
      <c r="D2238" t="s">
        <v>38</v>
      </c>
      <c r="E2238" t="s">
        <v>22</v>
      </c>
      <c r="F2238" t="s">
        <v>30</v>
      </c>
      <c r="G2238" t="s">
        <v>35</v>
      </c>
      <c r="H2238">
        <v>14</v>
      </c>
      <c r="I2238" t="s">
        <v>176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28</v>
      </c>
      <c r="S2238">
        <v>9</v>
      </c>
    </row>
    <row r="2239" spans="1:19" x14ac:dyDescent="0.3">
      <c r="A2239">
        <v>2238</v>
      </c>
      <c r="B2239" t="s">
        <v>31</v>
      </c>
      <c r="C2239" t="s">
        <v>34</v>
      </c>
      <c r="D2239" t="s">
        <v>32</v>
      </c>
      <c r="E2239" t="s">
        <v>15</v>
      </c>
      <c r="F2239" t="s">
        <v>30</v>
      </c>
      <c r="G2239" t="s">
        <v>35</v>
      </c>
      <c r="H2239">
        <v>4</v>
      </c>
      <c r="I2239" t="s">
        <v>176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28</v>
      </c>
      <c r="S2239">
        <v>9</v>
      </c>
    </row>
    <row r="2240" spans="1:19" x14ac:dyDescent="0.3">
      <c r="A2240">
        <v>2239</v>
      </c>
      <c r="B2240" t="s">
        <v>23</v>
      </c>
      <c r="C2240" t="s">
        <v>34</v>
      </c>
      <c r="D2240" t="s">
        <v>19</v>
      </c>
      <c r="E2240" t="s">
        <v>36</v>
      </c>
      <c r="F2240" t="s">
        <v>30</v>
      </c>
      <c r="G2240" t="s">
        <v>17</v>
      </c>
      <c r="H2240">
        <v>7</v>
      </c>
      <c r="I2240" t="s">
        <v>178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21</v>
      </c>
      <c r="S2240">
        <v>3</v>
      </c>
    </row>
    <row r="2241" spans="1:19" x14ac:dyDescent="0.3">
      <c r="A2241">
        <v>2240</v>
      </c>
      <c r="B2241" t="s">
        <v>23</v>
      </c>
      <c r="C2241" t="s">
        <v>27</v>
      </c>
      <c r="D2241" t="s">
        <v>38</v>
      </c>
      <c r="E2241" t="s">
        <v>41</v>
      </c>
      <c r="F2241" t="s">
        <v>30</v>
      </c>
      <c r="G2241" t="s">
        <v>17</v>
      </c>
      <c r="H2241">
        <v>6</v>
      </c>
      <c r="I2241" t="s">
        <v>177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21</v>
      </c>
      <c r="S2241">
        <v>1</v>
      </c>
    </row>
    <row r="2242" spans="1:19" x14ac:dyDescent="0.3">
      <c r="A2242">
        <v>2241</v>
      </c>
      <c r="B2242" t="s">
        <v>42</v>
      </c>
      <c r="C2242" t="s">
        <v>39</v>
      </c>
      <c r="D2242" t="s">
        <v>19</v>
      </c>
      <c r="E2242" t="s">
        <v>29</v>
      </c>
      <c r="F2242" t="s">
        <v>30</v>
      </c>
      <c r="G2242" t="s">
        <v>24</v>
      </c>
      <c r="H2242">
        <v>13</v>
      </c>
      <c r="I2242" t="s">
        <v>176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28</v>
      </c>
      <c r="S2242">
        <v>7</v>
      </c>
    </row>
    <row r="2243" spans="1:19" x14ac:dyDescent="0.3">
      <c r="A2243">
        <v>2242</v>
      </c>
      <c r="B2243" t="s">
        <v>31</v>
      </c>
      <c r="C2243" t="s">
        <v>27</v>
      </c>
      <c r="D2243" t="s">
        <v>19</v>
      </c>
      <c r="E2243" t="s">
        <v>45</v>
      </c>
      <c r="F2243" t="s">
        <v>30</v>
      </c>
      <c r="G2243" t="s">
        <v>17</v>
      </c>
      <c r="H2243">
        <v>9</v>
      </c>
      <c r="I2243" t="s">
        <v>178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28</v>
      </c>
      <c r="S2243">
        <v>8</v>
      </c>
    </row>
    <row r="2244" spans="1:19" x14ac:dyDescent="0.3">
      <c r="A2244">
        <v>2243</v>
      </c>
      <c r="B2244" t="s">
        <v>16</v>
      </c>
      <c r="C2244" t="s">
        <v>39</v>
      </c>
      <c r="D2244" t="s">
        <v>19</v>
      </c>
      <c r="E2244" t="s">
        <v>29</v>
      </c>
      <c r="F2244" t="s">
        <v>30</v>
      </c>
      <c r="G2244" t="s">
        <v>35</v>
      </c>
      <c r="H2244">
        <v>1</v>
      </c>
      <c r="I2244" t="s">
        <v>176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21</v>
      </c>
      <c r="S2244">
        <v>3</v>
      </c>
    </row>
    <row r="2245" spans="1:19" x14ac:dyDescent="0.3">
      <c r="A2245">
        <v>2244</v>
      </c>
      <c r="B2245" t="s">
        <v>37</v>
      </c>
      <c r="C2245" t="s">
        <v>27</v>
      </c>
      <c r="D2245" t="s">
        <v>40</v>
      </c>
      <c r="E2245" t="s">
        <v>43</v>
      </c>
      <c r="F2245" t="s">
        <v>30</v>
      </c>
      <c r="G2245" t="s">
        <v>35</v>
      </c>
      <c r="H2245">
        <v>3</v>
      </c>
      <c r="I2245" t="s">
        <v>177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21</v>
      </c>
      <c r="S2245">
        <v>2</v>
      </c>
    </row>
    <row r="2246" spans="1:19" x14ac:dyDescent="0.3">
      <c r="A2246">
        <v>2245</v>
      </c>
      <c r="B2246" t="s">
        <v>16</v>
      </c>
      <c r="C2246" t="s">
        <v>20</v>
      </c>
      <c r="D2246" t="s">
        <v>32</v>
      </c>
      <c r="E2246" t="s">
        <v>15</v>
      </c>
      <c r="F2246" t="s">
        <v>25</v>
      </c>
      <c r="G2246" t="s">
        <v>17</v>
      </c>
      <c r="H2246">
        <v>3</v>
      </c>
      <c r="I2246" t="s">
        <v>177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28</v>
      </c>
      <c r="S2246">
        <v>7</v>
      </c>
    </row>
    <row r="2247" spans="1:19" x14ac:dyDescent="0.3">
      <c r="A2247">
        <v>2246</v>
      </c>
      <c r="B2247" t="s">
        <v>33</v>
      </c>
      <c r="C2247" t="s">
        <v>20</v>
      </c>
      <c r="D2247" t="s">
        <v>26</v>
      </c>
      <c r="E2247" t="s">
        <v>45</v>
      </c>
      <c r="F2247" t="s">
        <v>25</v>
      </c>
      <c r="G2247" t="s">
        <v>35</v>
      </c>
      <c r="H2247">
        <v>1</v>
      </c>
      <c r="I2247" t="s">
        <v>177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28</v>
      </c>
      <c r="S2247">
        <v>8</v>
      </c>
    </row>
    <row r="2248" spans="1:19" x14ac:dyDescent="0.3">
      <c r="A2248">
        <v>2247</v>
      </c>
      <c r="B2248" t="s">
        <v>31</v>
      </c>
      <c r="C2248" t="s">
        <v>34</v>
      </c>
      <c r="D2248" t="s">
        <v>19</v>
      </c>
      <c r="E2248" t="s">
        <v>15</v>
      </c>
      <c r="F2248" t="s">
        <v>30</v>
      </c>
      <c r="G2248" t="s">
        <v>17</v>
      </c>
      <c r="H2248">
        <v>10</v>
      </c>
      <c r="I2248" t="s">
        <v>177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34</v>
      </c>
      <c r="S2248">
        <v>6</v>
      </c>
    </row>
    <row r="2249" spans="1:19" x14ac:dyDescent="0.3">
      <c r="A2249">
        <v>2248</v>
      </c>
      <c r="B2249" t="s">
        <v>33</v>
      </c>
      <c r="C2249" t="s">
        <v>39</v>
      </c>
      <c r="D2249" t="s">
        <v>40</v>
      </c>
      <c r="E2249" t="s">
        <v>22</v>
      </c>
      <c r="F2249" t="s">
        <v>18</v>
      </c>
      <c r="G2249" t="s">
        <v>17</v>
      </c>
      <c r="H2249">
        <v>0</v>
      </c>
      <c r="I2249" t="s">
        <v>176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21</v>
      </c>
      <c r="S2249">
        <v>1</v>
      </c>
    </row>
    <row r="2250" spans="1:19" x14ac:dyDescent="0.3">
      <c r="A2250">
        <v>2249</v>
      </c>
      <c r="B2250" t="s">
        <v>31</v>
      </c>
      <c r="C2250" t="s">
        <v>39</v>
      </c>
      <c r="D2250" t="s">
        <v>38</v>
      </c>
      <c r="E2250" t="s">
        <v>41</v>
      </c>
      <c r="F2250" t="s">
        <v>18</v>
      </c>
      <c r="G2250" t="s">
        <v>17</v>
      </c>
      <c r="H2250">
        <v>10</v>
      </c>
      <c r="I2250" t="s">
        <v>178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28</v>
      </c>
      <c r="S2250">
        <v>1</v>
      </c>
    </row>
    <row r="2251" spans="1:19" x14ac:dyDescent="0.3">
      <c r="A2251">
        <v>2250</v>
      </c>
      <c r="B2251" t="s">
        <v>33</v>
      </c>
      <c r="C2251" t="s">
        <v>34</v>
      </c>
      <c r="D2251" t="s">
        <v>38</v>
      </c>
      <c r="E2251" t="s">
        <v>15</v>
      </c>
      <c r="F2251" t="s">
        <v>18</v>
      </c>
      <c r="G2251" t="s">
        <v>24</v>
      </c>
      <c r="H2251">
        <v>5</v>
      </c>
      <c r="I2251" t="s">
        <v>178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28</v>
      </c>
      <c r="S2251">
        <v>8</v>
      </c>
    </row>
    <row r="2252" spans="1:19" x14ac:dyDescent="0.3">
      <c r="A2252">
        <v>2251</v>
      </c>
      <c r="B2252" t="s">
        <v>37</v>
      </c>
      <c r="C2252" t="s">
        <v>34</v>
      </c>
      <c r="D2252" t="s">
        <v>26</v>
      </c>
      <c r="E2252" t="s">
        <v>41</v>
      </c>
      <c r="F2252" t="s">
        <v>25</v>
      </c>
      <c r="G2252" t="s">
        <v>24</v>
      </c>
      <c r="H2252">
        <v>0</v>
      </c>
      <c r="I2252" t="s">
        <v>177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28</v>
      </c>
      <c r="S2252">
        <v>7</v>
      </c>
    </row>
    <row r="2253" spans="1:19" x14ac:dyDescent="0.3">
      <c r="A2253">
        <v>2252</v>
      </c>
      <c r="B2253" t="s">
        <v>23</v>
      </c>
      <c r="C2253" t="s">
        <v>34</v>
      </c>
      <c r="D2253" t="s">
        <v>40</v>
      </c>
      <c r="E2253" t="s">
        <v>29</v>
      </c>
      <c r="F2253" t="s">
        <v>18</v>
      </c>
      <c r="G2253" t="s">
        <v>17</v>
      </c>
      <c r="H2253">
        <v>4</v>
      </c>
      <c r="I2253" t="s">
        <v>178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28</v>
      </c>
      <c r="S2253">
        <v>8</v>
      </c>
    </row>
    <row r="2254" spans="1:19" x14ac:dyDescent="0.3">
      <c r="A2254">
        <v>2253</v>
      </c>
      <c r="B2254" t="s">
        <v>23</v>
      </c>
      <c r="C2254" t="s">
        <v>39</v>
      </c>
      <c r="D2254" t="s">
        <v>26</v>
      </c>
      <c r="E2254" t="s">
        <v>29</v>
      </c>
      <c r="F2254" t="s">
        <v>30</v>
      </c>
      <c r="G2254" t="s">
        <v>35</v>
      </c>
      <c r="H2254">
        <v>12</v>
      </c>
      <c r="I2254" t="s">
        <v>178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28</v>
      </c>
      <c r="S2254">
        <v>8</v>
      </c>
    </row>
    <row r="2255" spans="1:19" x14ac:dyDescent="0.3">
      <c r="A2255">
        <v>2254</v>
      </c>
      <c r="B2255" t="s">
        <v>16</v>
      </c>
      <c r="C2255" t="s">
        <v>39</v>
      </c>
      <c r="D2255" t="s">
        <v>44</v>
      </c>
      <c r="E2255" t="s">
        <v>41</v>
      </c>
      <c r="F2255" t="s">
        <v>30</v>
      </c>
      <c r="G2255" t="s">
        <v>35</v>
      </c>
      <c r="H2255">
        <v>10</v>
      </c>
      <c r="I2255" t="s">
        <v>178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34</v>
      </c>
      <c r="S2255">
        <v>6</v>
      </c>
    </row>
    <row r="2256" spans="1:19" x14ac:dyDescent="0.3">
      <c r="A2256">
        <v>2255</v>
      </c>
      <c r="B2256" t="s">
        <v>37</v>
      </c>
      <c r="C2256" t="s">
        <v>39</v>
      </c>
      <c r="D2256" t="s">
        <v>38</v>
      </c>
      <c r="E2256" t="s">
        <v>36</v>
      </c>
      <c r="F2256" t="s">
        <v>25</v>
      </c>
      <c r="G2256" t="s">
        <v>35</v>
      </c>
      <c r="H2256">
        <v>12</v>
      </c>
      <c r="I2256" t="s">
        <v>177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28</v>
      </c>
      <c r="S2256">
        <v>7</v>
      </c>
    </row>
    <row r="2257" spans="1:19" x14ac:dyDescent="0.3">
      <c r="A2257">
        <v>2256</v>
      </c>
      <c r="B2257" t="s">
        <v>37</v>
      </c>
      <c r="C2257" t="s">
        <v>27</v>
      </c>
      <c r="D2257" t="s">
        <v>40</v>
      </c>
      <c r="E2257" t="s">
        <v>15</v>
      </c>
      <c r="F2257" t="s">
        <v>18</v>
      </c>
      <c r="G2257" t="s">
        <v>24</v>
      </c>
      <c r="H2257">
        <v>2</v>
      </c>
      <c r="I2257" t="s">
        <v>177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28</v>
      </c>
      <c r="S2257">
        <v>9</v>
      </c>
    </row>
    <row r="2258" spans="1:19" x14ac:dyDescent="0.3">
      <c r="A2258">
        <v>2257</v>
      </c>
      <c r="B2258" t="s">
        <v>37</v>
      </c>
      <c r="C2258" t="s">
        <v>39</v>
      </c>
      <c r="D2258" t="s">
        <v>32</v>
      </c>
      <c r="E2258" t="s">
        <v>15</v>
      </c>
      <c r="F2258" t="s">
        <v>30</v>
      </c>
      <c r="G2258" t="s">
        <v>17</v>
      </c>
      <c r="H2258">
        <v>1</v>
      </c>
      <c r="I2258" t="s">
        <v>177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28</v>
      </c>
      <c r="S2258">
        <v>9</v>
      </c>
    </row>
    <row r="2259" spans="1:19" x14ac:dyDescent="0.3">
      <c r="A2259">
        <v>2258</v>
      </c>
      <c r="B2259" t="s">
        <v>23</v>
      </c>
      <c r="C2259" t="s">
        <v>27</v>
      </c>
      <c r="D2259" t="s">
        <v>38</v>
      </c>
      <c r="E2259" t="s">
        <v>45</v>
      </c>
      <c r="F2259" t="s">
        <v>30</v>
      </c>
      <c r="G2259" t="s">
        <v>24</v>
      </c>
      <c r="H2259">
        <v>7</v>
      </c>
      <c r="I2259" t="s">
        <v>176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21</v>
      </c>
      <c r="S2259">
        <v>4</v>
      </c>
    </row>
    <row r="2260" spans="1:19" x14ac:dyDescent="0.3">
      <c r="A2260">
        <v>2259</v>
      </c>
      <c r="B2260" t="s">
        <v>31</v>
      </c>
      <c r="C2260" t="s">
        <v>27</v>
      </c>
      <c r="D2260" t="s">
        <v>38</v>
      </c>
      <c r="E2260" t="s">
        <v>41</v>
      </c>
      <c r="F2260" t="s">
        <v>18</v>
      </c>
      <c r="G2260" t="s">
        <v>17</v>
      </c>
      <c r="H2260">
        <v>10</v>
      </c>
      <c r="I2260" t="s">
        <v>176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28</v>
      </c>
      <c r="S2260">
        <v>7</v>
      </c>
    </row>
    <row r="2261" spans="1:19" x14ac:dyDescent="0.3">
      <c r="A2261">
        <v>2260</v>
      </c>
      <c r="B2261" t="s">
        <v>42</v>
      </c>
      <c r="C2261" t="s">
        <v>34</v>
      </c>
      <c r="D2261" t="s">
        <v>44</v>
      </c>
      <c r="E2261" t="s">
        <v>22</v>
      </c>
      <c r="F2261" t="s">
        <v>18</v>
      </c>
      <c r="G2261" t="s">
        <v>17</v>
      </c>
      <c r="H2261">
        <v>5</v>
      </c>
      <c r="I2261" t="s">
        <v>176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28</v>
      </c>
      <c r="S2261">
        <v>3</v>
      </c>
    </row>
    <row r="2262" spans="1:19" x14ac:dyDescent="0.3">
      <c r="A2262">
        <v>2261</v>
      </c>
      <c r="B2262" t="s">
        <v>37</v>
      </c>
      <c r="C2262" t="s">
        <v>39</v>
      </c>
      <c r="D2262" t="s">
        <v>44</v>
      </c>
      <c r="E2262" t="s">
        <v>29</v>
      </c>
      <c r="F2262" t="s">
        <v>30</v>
      </c>
      <c r="G2262" t="s">
        <v>35</v>
      </c>
      <c r="H2262">
        <v>13</v>
      </c>
      <c r="I2262" t="s">
        <v>178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28</v>
      </c>
      <c r="S2262">
        <v>6</v>
      </c>
    </row>
    <row r="2263" spans="1:19" x14ac:dyDescent="0.3">
      <c r="A2263">
        <v>2262</v>
      </c>
      <c r="B2263" t="s">
        <v>23</v>
      </c>
      <c r="C2263" t="s">
        <v>27</v>
      </c>
      <c r="D2263" t="s">
        <v>38</v>
      </c>
      <c r="E2263" t="s">
        <v>36</v>
      </c>
      <c r="F2263" t="s">
        <v>25</v>
      </c>
      <c r="G2263" t="s">
        <v>35</v>
      </c>
      <c r="H2263">
        <v>13</v>
      </c>
      <c r="I2263" t="s">
        <v>177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28</v>
      </c>
      <c r="S2263">
        <v>4</v>
      </c>
    </row>
    <row r="2264" spans="1:19" x14ac:dyDescent="0.3">
      <c r="A2264">
        <v>2263</v>
      </c>
      <c r="B2264" t="s">
        <v>42</v>
      </c>
      <c r="C2264" t="s">
        <v>34</v>
      </c>
      <c r="D2264" t="s">
        <v>32</v>
      </c>
      <c r="E2264" t="s">
        <v>15</v>
      </c>
      <c r="F2264" t="s">
        <v>25</v>
      </c>
      <c r="G2264" t="s">
        <v>24</v>
      </c>
      <c r="H2264">
        <v>12</v>
      </c>
      <c r="I2264" t="s">
        <v>177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34</v>
      </c>
      <c r="S2264">
        <v>1</v>
      </c>
    </row>
    <row r="2265" spans="1:19" x14ac:dyDescent="0.3">
      <c r="A2265">
        <v>2264</v>
      </c>
      <c r="B2265" t="s">
        <v>31</v>
      </c>
      <c r="C2265" t="s">
        <v>20</v>
      </c>
      <c r="D2265" t="s">
        <v>40</v>
      </c>
      <c r="E2265" t="s">
        <v>43</v>
      </c>
      <c r="F2265" t="s">
        <v>25</v>
      </c>
      <c r="G2265" t="s">
        <v>17</v>
      </c>
      <c r="H2265">
        <v>12</v>
      </c>
      <c r="I2265" t="s">
        <v>177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28</v>
      </c>
      <c r="S2265">
        <v>9</v>
      </c>
    </row>
    <row r="2266" spans="1:19" x14ac:dyDescent="0.3">
      <c r="A2266">
        <v>2265</v>
      </c>
      <c r="B2266" t="s">
        <v>33</v>
      </c>
      <c r="C2266" t="s">
        <v>27</v>
      </c>
      <c r="D2266" t="s">
        <v>26</v>
      </c>
      <c r="E2266" t="s">
        <v>22</v>
      </c>
      <c r="F2266" t="s">
        <v>25</v>
      </c>
      <c r="G2266" t="s">
        <v>24</v>
      </c>
      <c r="H2266">
        <v>14</v>
      </c>
      <c r="I2266" t="s">
        <v>177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34</v>
      </c>
      <c r="S2266">
        <v>6</v>
      </c>
    </row>
    <row r="2267" spans="1:19" x14ac:dyDescent="0.3">
      <c r="A2267">
        <v>2266</v>
      </c>
      <c r="B2267" t="s">
        <v>16</v>
      </c>
      <c r="C2267" t="s">
        <v>39</v>
      </c>
      <c r="D2267" t="s">
        <v>26</v>
      </c>
      <c r="E2267" t="s">
        <v>43</v>
      </c>
      <c r="F2267" t="s">
        <v>30</v>
      </c>
      <c r="G2267" t="s">
        <v>35</v>
      </c>
      <c r="H2267">
        <v>5</v>
      </c>
      <c r="I2267" t="s">
        <v>178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28</v>
      </c>
      <c r="S2267">
        <v>9</v>
      </c>
    </row>
    <row r="2268" spans="1:19" x14ac:dyDescent="0.3">
      <c r="A2268">
        <v>2267</v>
      </c>
      <c r="B2268" t="s">
        <v>37</v>
      </c>
      <c r="C2268" t="s">
        <v>20</v>
      </c>
      <c r="D2268" t="s">
        <v>19</v>
      </c>
      <c r="E2268" t="s">
        <v>36</v>
      </c>
      <c r="F2268" t="s">
        <v>25</v>
      </c>
      <c r="G2268" t="s">
        <v>24</v>
      </c>
      <c r="H2268">
        <v>8</v>
      </c>
      <c r="I2268" t="s">
        <v>178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28</v>
      </c>
      <c r="S2268">
        <v>8</v>
      </c>
    </row>
    <row r="2269" spans="1:19" x14ac:dyDescent="0.3">
      <c r="A2269">
        <v>2268</v>
      </c>
      <c r="B2269" t="s">
        <v>23</v>
      </c>
      <c r="C2269" t="s">
        <v>39</v>
      </c>
      <c r="D2269" t="s">
        <v>38</v>
      </c>
      <c r="E2269" t="s">
        <v>41</v>
      </c>
      <c r="F2269" t="s">
        <v>25</v>
      </c>
      <c r="G2269" t="s">
        <v>35</v>
      </c>
      <c r="H2269">
        <v>6</v>
      </c>
      <c r="I2269" t="s">
        <v>176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21</v>
      </c>
      <c r="S2269">
        <v>6</v>
      </c>
    </row>
    <row r="2270" spans="1:19" x14ac:dyDescent="0.3">
      <c r="A2270">
        <v>2269</v>
      </c>
      <c r="B2270" t="s">
        <v>42</v>
      </c>
      <c r="C2270" t="s">
        <v>39</v>
      </c>
      <c r="D2270" t="s">
        <v>32</v>
      </c>
      <c r="E2270" t="s">
        <v>15</v>
      </c>
      <c r="F2270" t="s">
        <v>30</v>
      </c>
      <c r="G2270" t="s">
        <v>24</v>
      </c>
      <c r="H2270">
        <v>10</v>
      </c>
      <c r="I2270" t="s">
        <v>178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34</v>
      </c>
      <c r="S2270">
        <v>5</v>
      </c>
    </row>
    <row r="2271" spans="1:19" x14ac:dyDescent="0.3">
      <c r="A2271">
        <v>2270</v>
      </c>
      <c r="B2271" t="s">
        <v>33</v>
      </c>
      <c r="C2271" t="s">
        <v>39</v>
      </c>
      <c r="D2271" t="s">
        <v>19</v>
      </c>
      <c r="E2271" t="s">
        <v>45</v>
      </c>
      <c r="F2271" t="s">
        <v>25</v>
      </c>
      <c r="G2271" t="s">
        <v>24</v>
      </c>
      <c r="H2271">
        <v>7</v>
      </c>
      <c r="I2271" t="s">
        <v>177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28</v>
      </c>
      <c r="S2271">
        <v>2</v>
      </c>
    </row>
    <row r="2272" spans="1:19" x14ac:dyDescent="0.3">
      <c r="A2272">
        <v>2271</v>
      </c>
      <c r="B2272" t="s">
        <v>16</v>
      </c>
      <c r="C2272" t="s">
        <v>27</v>
      </c>
      <c r="D2272" t="s">
        <v>32</v>
      </c>
      <c r="E2272" t="s">
        <v>15</v>
      </c>
      <c r="F2272" t="s">
        <v>25</v>
      </c>
      <c r="G2272" t="s">
        <v>17</v>
      </c>
      <c r="H2272">
        <v>0</v>
      </c>
      <c r="I2272" t="s">
        <v>176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21</v>
      </c>
      <c r="S2272">
        <v>5</v>
      </c>
    </row>
    <row r="2273" spans="1:19" x14ac:dyDescent="0.3">
      <c r="A2273">
        <v>2272</v>
      </c>
      <c r="B2273" t="s">
        <v>16</v>
      </c>
      <c r="C2273" t="s">
        <v>34</v>
      </c>
      <c r="D2273" t="s">
        <v>26</v>
      </c>
      <c r="E2273" t="s">
        <v>22</v>
      </c>
      <c r="F2273" t="s">
        <v>30</v>
      </c>
      <c r="G2273" t="s">
        <v>35</v>
      </c>
      <c r="H2273">
        <v>7</v>
      </c>
      <c r="I2273" t="s">
        <v>177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28</v>
      </c>
      <c r="S2273">
        <v>9</v>
      </c>
    </row>
    <row r="2274" spans="1:19" x14ac:dyDescent="0.3">
      <c r="A2274">
        <v>2273</v>
      </c>
      <c r="B2274" t="s">
        <v>42</v>
      </c>
      <c r="C2274" t="s">
        <v>27</v>
      </c>
      <c r="D2274" t="s">
        <v>38</v>
      </c>
      <c r="E2274" t="s">
        <v>41</v>
      </c>
      <c r="F2274" t="s">
        <v>30</v>
      </c>
      <c r="G2274" t="s">
        <v>24</v>
      </c>
      <c r="H2274">
        <v>2</v>
      </c>
      <c r="I2274" t="s">
        <v>177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28</v>
      </c>
      <c r="S2274">
        <v>7</v>
      </c>
    </row>
    <row r="2275" spans="1:19" x14ac:dyDescent="0.3">
      <c r="A2275">
        <v>2274</v>
      </c>
      <c r="B2275" t="s">
        <v>42</v>
      </c>
      <c r="C2275" t="s">
        <v>39</v>
      </c>
      <c r="D2275" t="s">
        <v>40</v>
      </c>
      <c r="E2275" t="s">
        <v>15</v>
      </c>
      <c r="F2275" t="s">
        <v>18</v>
      </c>
      <c r="G2275" t="s">
        <v>17</v>
      </c>
      <c r="H2275">
        <v>2</v>
      </c>
      <c r="I2275" t="s">
        <v>177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21</v>
      </c>
      <c r="S2275">
        <v>6</v>
      </c>
    </row>
    <row r="2276" spans="1:19" x14ac:dyDescent="0.3">
      <c r="A2276">
        <v>2275</v>
      </c>
      <c r="B2276" t="s">
        <v>37</v>
      </c>
      <c r="C2276" t="s">
        <v>20</v>
      </c>
      <c r="D2276" t="s">
        <v>19</v>
      </c>
      <c r="E2276" t="s">
        <v>36</v>
      </c>
      <c r="F2276" t="s">
        <v>18</v>
      </c>
      <c r="G2276" t="s">
        <v>24</v>
      </c>
      <c r="H2276">
        <v>4</v>
      </c>
      <c r="I2276" t="s">
        <v>176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28</v>
      </c>
      <c r="S2276">
        <v>7</v>
      </c>
    </row>
    <row r="2277" spans="1:19" x14ac:dyDescent="0.3">
      <c r="A2277">
        <v>2276</v>
      </c>
      <c r="B2277" t="s">
        <v>37</v>
      </c>
      <c r="C2277" t="s">
        <v>20</v>
      </c>
      <c r="D2277" t="s">
        <v>40</v>
      </c>
      <c r="E2277" t="s">
        <v>43</v>
      </c>
      <c r="F2277" t="s">
        <v>25</v>
      </c>
      <c r="G2277" t="s">
        <v>17</v>
      </c>
      <c r="H2277">
        <v>4</v>
      </c>
      <c r="I2277" t="s">
        <v>176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21</v>
      </c>
      <c r="S2277">
        <v>5</v>
      </c>
    </row>
    <row r="2278" spans="1:19" x14ac:dyDescent="0.3">
      <c r="A2278">
        <v>2277</v>
      </c>
      <c r="B2278" t="s">
        <v>31</v>
      </c>
      <c r="C2278" t="s">
        <v>34</v>
      </c>
      <c r="D2278" t="s">
        <v>26</v>
      </c>
      <c r="E2278" t="s">
        <v>41</v>
      </c>
      <c r="F2278" t="s">
        <v>25</v>
      </c>
      <c r="G2278" t="s">
        <v>17</v>
      </c>
      <c r="H2278">
        <v>6</v>
      </c>
      <c r="I2278" t="s">
        <v>176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28</v>
      </c>
      <c r="S2278">
        <v>8</v>
      </c>
    </row>
    <row r="2279" spans="1:19" x14ac:dyDescent="0.3">
      <c r="A2279">
        <v>2278</v>
      </c>
      <c r="B2279" t="s">
        <v>33</v>
      </c>
      <c r="C2279" t="s">
        <v>27</v>
      </c>
      <c r="D2279" t="s">
        <v>38</v>
      </c>
      <c r="E2279" t="s">
        <v>15</v>
      </c>
      <c r="F2279" t="s">
        <v>18</v>
      </c>
      <c r="G2279" t="s">
        <v>35</v>
      </c>
      <c r="H2279">
        <v>0</v>
      </c>
      <c r="I2279" t="s">
        <v>178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28</v>
      </c>
      <c r="S2279">
        <v>9</v>
      </c>
    </row>
    <row r="2280" spans="1:19" x14ac:dyDescent="0.3">
      <c r="A2280">
        <v>2279</v>
      </c>
      <c r="B2280" t="s">
        <v>31</v>
      </c>
      <c r="C2280" t="s">
        <v>27</v>
      </c>
      <c r="D2280" t="s">
        <v>40</v>
      </c>
      <c r="E2280" t="s">
        <v>36</v>
      </c>
      <c r="F2280" t="s">
        <v>25</v>
      </c>
      <c r="G2280" t="s">
        <v>17</v>
      </c>
      <c r="H2280">
        <v>4</v>
      </c>
      <c r="I2280" t="s">
        <v>178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21</v>
      </c>
      <c r="S2280">
        <v>2</v>
      </c>
    </row>
    <row r="2281" spans="1:19" x14ac:dyDescent="0.3">
      <c r="A2281">
        <v>2280</v>
      </c>
      <c r="B2281" t="s">
        <v>16</v>
      </c>
      <c r="C2281" t="s">
        <v>20</v>
      </c>
      <c r="D2281" t="s">
        <v>40</v>
      </c>
      <c r="E2281" t="s">
        <v>29</v>
      </c>
      <c r="F2281" t="s">
        <v>30</v>
      </c>
      <c r="G2281" t="s">
        <v>24</v>
      </c>
      <c r="H2281">
        <v>12</v>
      </c>
      <c r="I2281" t="s">
        <v>176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28</v>
      </c>
      <c r="S2281">
        <v>3</v>
      </c>
    </row>
    <row r="2282" spans="1:19" x14ac:dyDescent="0.3">
      <c r="A2282">
        <v>2281</v>
      </c>
      <c r="B2282" t="s">
        <v>31</v>
      </c>
      <c r="C2282" t="s">
        <v>27</v>
      </c>
      <c r="D2282" t="s">
        <v>44</v>
      </c>
      <c r="E2282" t="s">
        <v>45</v>
      </c>
      <c r="F2282" t="s">
        <v>25</v>
      </c>
      <c r="G2282" t="s">
        <v>35</v>
      </c>
      <c r="H2282">
        <v>3</v>
      </c>
      <c r="I2282" t="s">
        <v>178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21</v>
      </c>
      <c r="S2282">
        <v>1</v>
      </c>
    </row>
    <row r="2283" spans="1:19" x14ac:dyDescent="0.3">
      <c r="A2283">
        <v>2282</v>
      </c>
      <c r="B2283" t="s">
        <v>23</v>
      </c>
      <c r="C2283" t="s">
        <v>34</v>
      </c>
      <c r="D2283" t="s">
        <v>38</v>
      </c>
      <c r="E2283" t="s">
        <v>45</v>
      </c>
      <c r="F2283" t="s">
        <v>18</v>
      </c>
      <c r="G2283" t="s">
        <v>24</v>
      </c>
      <c r="H2283">
        <v>3</v>
      </c>
      <c r="I2283" t="s">
        <v>177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21</v>
      </c>
      <c r="S2283">
        <v>2</v>
      </c>
    </row>
    <row r="2284" spans="1:19" x14ac:dyDescent="0.3">
      <c r="A2284">
        <v>2283</v>
      </c>
      <c r="B2284" t="s">
        <v>33</v>
      </c>
      <c r="C2284" t="s">
        <v>20</v>
      </c>
      <c r="D2284" t="s">
        <v>19</v>
      </c>
      <c r="E2284" t="s">
        <v>15</v>
      </c>
      <c r="F2284" t="s">
        <v>30</v>
      </c>
      <c r="G2284" t="s">
        <v>17</v>
      </c>
      <c r="H2284">
        <v>12</v>
      </c>
      <c r="I2284" t="s">
        <v>178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28</v>
      </c>
      <c r="S2284">
        <v>7</v>
      </c>
    </row>
    <row r="2285" spans="1:19" x14ac:dyDescent="0.3">
      <c r="A2285">
        <v>2284</v>
      </c>
      <c r="B2285" t="s">
        <v>16</v>
      </c>
      <c r="C2285" t="s">
        <v>34</v>
      </c>
      <c r="D2285" t="s">
        <v>44</v>
      </c>
      <c r="E2285" t="s">
        <v>29</v>
      </c>
      <c r="F2285" t="s">
        <v>30</v>
      </c>
      <c r="G2285" t="s">
        <v>17</v>
      </c>
      <c r="H2285">
        <v>10</v>
      </c>
      <c r="I2285" t="s">
        <v>177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28</v>
      </c>
      <c r="S2285">
        <v>9</v>
      </c>
    </row>
    <row r="2286" spans="1:19" x14ac:dyDescent="0.3">
      <c r="A2286">
        <v>2285</v>
      </c>
      <c r="B2286" t="s">
        <v>16</v>
      </c>
      <c r="C2286" t="s">
        <v>27</v>
      </c>
      <c r="D2286" t="s">
        <v>40</v>
      </c>
      <c r="E2286" t="s">
        <v>22</v>
      </c>
      <c r="F2286" t="s">
        <v>18</v>
      </c>
      <c r="G2286" t="s">
        <v>24</v>
      </c>
      <c r="H2286">
        <v>2</v>
      </c>
      <c r="I2286" t="s">
        <v>178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21</v>
      </c>
      <c r="S2286">
        <v>4</v>
      </c>
    </row>
    <row r="2287" spans="1:19" x14ac:dyDescent="0.3">
      <c r="A2287">
        <v>2286</v>
      </c>
      <c r="B2287" t="s">
        <v>37</v>
      </c>
      <c r="C2287" t="s">
        <v>34</v>
      </c>
      <c r="D2287" t="s">
        <v>44</v>
      </c>
      <c r="E2287" t="s">
        <v>43</v>
      </c>
      <c r="F2287" t="s">
        <v>30</v>
      </c>
      <c r="G2287" t="s">
        <v>17</v>
      </c>
      <c r="H2287">
        <v>7</v>
      </c>
      <c r="I2287" t="s">
        <v>176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21</v>
      </c>
      <c r="S2287">
        <v>5</v>
      </c>
    </row>
    <row r="2288" spans="1:19" x14ac:dyDescent="0.3">
      <c r="A2288">
        <v>2287</v>
      </c>
      <c r="B2288" t="s">
        <v>16</v>
      </c>
      <c r="C2288" t="s">
        <v>34</v>
      </c>
      <c r="D2288" t="s">
        <v>19</v>
      </c>
      <c r="E2288" t="s">
        <v>43</v>
      </c>
      <c r="F2288" t="s">
        <v>30</v>
      </c>
      <c r="G2288" t="s">
        <v>17</v>
      </c>
      <c r="H2288">
        <v>4</v>
      </c>
      <c r="I2288" t="s">
        <v>178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21</v>
      </c>
      <c r="S2288">
        <v>6</v>
      </c>
    </row>
    <row r="2289" spans="1:19" x14ac:dyDescent="0.3">
      <c r="A2289">
        <v>2288</v>
      </c>
      <c r="B2289" t="s">
        <v>23</v>
      </c>
      <c r="C2289" t="s">
        <v>27</v>
      </c>
      <c r="D2289" t="s">
        <v>26</v>
      </c>
      <c r="E2289" t="s">
        <v>43</v>
      </c>
      <c r="F2289" t="s">
        <v>25</v>
      </c>
      <c r="G2289" t="s">
        <v>17</v>
      </c>
      <c r="H2289">
        <v>5</v>
      </c>
      <c r="I2289" t="s">
        <v>176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28</v>
      </c>
      <c r="S2289">
        <v>2</v>
      </c>
    </row>
    <row r="2290" spans="1:19" x14ac:dyDescent="0.3">
      <c r="A2290">
        <v>2289</v>
      </c>
      <c r="B2290" t="s">
        <v>33</v>
      </c>
      <c r="C2290" t="s">
        <v>27</v>
      </c>
      <c r="D2290" t="s">
        <v>40</v>
      </c>
      <c r="E2290" t="s">
        <v>36</v>
      </c>
      <c r="F2290" t="s">
        <v>30</v>
      </c>
      <c r="G2290" t="s">
        <v>24</v>
      </c>
      <c r="H2290">
        <v>13</v>
      </c>
      <c r="I2290" t="s">
        <v>176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34</v>
      </c>
      <c r="S2290">
        <v>6</v>
      </c>
    </row>
    <row r="2291" spans="1:19" x14ac:dyDescent="0.3">
      <c r="A2291">
        <v>2290</v>
      </c>
      <c r="B2291" t="s">
        <v>16</v>
      </c>
      <c r="C2291" t="s">
        <v>34</v>
      </c>
      <c r="D2291" t="s">
        <v>19</v>
      </c>
      <c r="E2291" t="s">
        <v>15</v>
      </c>
      <c r="F2291" t="s">
        <v>30</v>
      </c>
      <c r="G2291" t="s">
        <v>17</v>
      </c>
      <c r="H2291">
        <v>4</v>
      </c>
      <c r="I2291" t="s">
        <v>178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28</v>
      </c>
      <c r="S2291">
        <v>3</v>
      </c>
    </row>
    <row r="2292" spans="1:19" x14ac:dyDescent="0.3">
      <c r="A2292">
        <v>2291</v>
      </c>
      <c r="B2292" t="s">
        <v>37</v>
      </c>
      <c r="C2292" t="s">
        <v>39</v>
      </c>
      <c r="D2292" t="s">
        <v>44</v>
      </c>
      <c r="E2292" t="s">
        <v>43</v>
      </c>
      <c r="F2292" t="s">
        <v>18</v>
      </c>
      <c r="G2292" t="s">
        <v>24</v>
      </c>
      <c r="H2292">
        <v>2</v>
      </c>
      <c r="I2292" t="s">
        <v>177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28</v>
      </c>
      <c r="S2292">
        <v>8</v>
      </c>
    </row>
    <row r="2293" spans="1:19" x14ac:dyDescent="0.3">
      <c r="A2293">
        <v>2292</v>
      </c>
      <c r="B2293" t="s">
        <v>42</v>
      </c>
      <c r="C2293" t="s">
        <v>27</v>
      </c>
      <c r="D2293" t="s">
        <v>26</v>
      </c>
      <c r="E2293" t="s">
        <v>15</v>
      </c>
      <c r="F2293" t="s">
        <v>18</v>
      </c>
      <c r="G2293" t="s">
        <v>17</v>
      </c>
      <c r="H2293">
        <v>14</v>
      </c>
      <c r="I2293" t="s">
        <v>176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28</v>
      </c>
      <c r="S2293">
        <v>8</v>
      </c>
    </row>
    <row r="2294" spans="1:19" x14ac:dyDescent="0.3">
      <c r="A2294">
        <v>2293</v>
      </c>
      <c r="B2294" t="s">
        <v>16</v>
      </c>
      <c r="C2294" t="s">
        <v>34</v>
      </c>
      <c r="D2294" t="s">
        <v>38</v>
      </c>
      <c r="E2294" t="s">
        <v>45</v>
      </c>
      <c r="F2294" t="s">
        <v>18</v>
      </c>
      <c r="G2294" t="s">
        <v>35</v>
      </c>
      <c r="H2294">
        <v>9</v>
      </c>
      <c r="I2294" t="s">
        <v>177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28</v>
      </c>
      <c r="S2294">
        <v>7</v>
      </c>
    </row>
    <row r="2295" spans="1:19" x14ac:dyDescent="0.3">
      <c r="A2295">
        <v>2294</v>
      </c>
      <c r="B2295" t="s">
        <v>16</v>
      </c>
      <c r="C2295" t="s">
        <v>20</v>
      </c>
      <c r="D2295" t="s">
        <v>19</v>
      </c>
      <c r="E2295" t="s">
        <v>29</v>
      </c>
      <c r="F2295" t="s">
        <v>18</v>
      </c>
      <c r="G2295" t="s">
        <v>17</v>
      </c>
      <c r="H2295">
        <v>0</v>
      </c>
      <c r="I2295" t="s">
        <v>177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21</v>
      </c>
      <c r="S2295">
        <v>5</v>
      </c>
    </row>
    <row r="2296" spans="1:19" x14ac:dyDescent="0.3">
      <c r="A2296">
        <v>2295</v>
      </c>
      <c r="B2296" t="s">
        <v>31</v>
      </c>
      <c r="C2296" t="s">
        <v>20</v>
      </c>
      <c r="D2296" t="s">
        <v>19</v>
      </c>
      <c r="E2296" t="s">
        <v>36</v>
      </c>
      <c r="F2296" t="s">
        <v>18</v>
      </c>
      <c r="G2296" t="s">
        <v>24</v>
      </c>
      <c r="H2296">
        <v>10</v>
      </c>
      <c r="I2296" t="s">
        <v>176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34</v>
      </c>
      <c r="S2296">
        <v>6</v>
      </c>
    </row>
    <row r="2297" spans="1:19" x14ac:dyDescent="0.3">
      <c r="A2297">
        <v>2296</v>
      </c>
      <c r="B2297" t="s">
        <v>37</v>
      </c>
      <c r="C2297" t="s">
        <v>39</v>
      </c>
      <c r="D2297" t="s">
        <v>19</v>
      </c>
      <c r="E2297" t="s">
        <v>36</v>
      </c>
      <c r="F2297" t="s">
        <v>18</v>
      </c>
      <c r="G2297" t="s">
        <v>17</v>
      </c>
      <c r="H2297">
        <v>13</v>
      </c>
      <c r="I2297" t="s">
        <v>178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28</v>
      </c>
      <c r="S2297">
        <v>8</v>
      </c>
    </row>
    <row r="2298" spans="1:19" x14ac:dyDescent="0.3">
      <c r="A2298">
        <v>2297</v>
      </c>
      <c r="B2298" t="s">
        <v>31</v>
      </c>
      <c r="C2298" t="s">
        <v>20</v>
      </c>
      <c r="D2298" t="s">
        <v>26</v>
      </c>
      <c r="E2298" t="s">
        <v>15</v>
      </c>
      <c r="F2298" t="s">
        <v>25</v>
      </c>
      <c r="G2298" t="s">
        <v>17</v>
      </c>
      <c r="H2298">
        <v>1</v>
      </c>
      <c r="I2298" t="s">
        <v>176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21</v>
      </c>
      <c r="S2298">
        <v>1</v>
      </c>
    </row>
    <row r="2299" spans="1:19" x14ac:dyDescent="0.3">
      <c r="A2299">
        <v>2298</v>
      </c>
      <c r="B2299" t="s">
        <v>42</v>
      </c>
      <c r="C2299" t="s">
        <v>20</v>
      </c>
      <c r="D2299" t="s">
        <v>19</v>
      </c>
      <c r="E2299" t="s">
        <v>43</v>
      </c>
      <c r="F2299" t="s">
        <v>30</v>
      </c>
      <c r="G2299" t="s">
        <v>17</v>
      </c>
      <c r="H2299">
        <v>0</v>
      </c>
      <c r="I2299" t="s">
        <v>178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28</v>
      </c>
      <c r="S2299">
        <v>7</v>
      </c>
    </row>
    <row r="2300" spans="1:19" x14ac:dyDescent="0.3">
      <c r="A2300">
        <v>2299</v>
      </c>
      <c r="B2300" t="s">
        <v>33</v>
      </c>
      <c r="C2300" t="s">
        <v>27</v>
      </c>
      <c r="D2300" t="s">
        <v>19</v>
      </c>
      <c r="E2300" t="s">
        <v>22</v>
      </c>
      <c r="F2300" t="s">
        <v>18</v>
      </c>
      <c r="G2300" t="s">
        <v>17</v>
      </c>
      <c r="H2300">
        <v>14</v>
      </c>
      <c r="I2300" t="s">
        <v>177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28</v>
      </c>
      <c r="S2300">
        <v>7</v>
      </c>
    </row>
    <row r="2301" spans="1:19" x14ac:dyDescent="0.3">
      <c r="A2301">
        <v>2300</v>
      </c>
      <c r="B2301" t="s">
        <v>23</v>
      </c>
      <c r="C2301" t="s">
        <v>39</v>
      </c>
      <c r="D2301" t="s">
        <v>38</v>
      </c>
      <c r="E2301" t="s">
        <v>15</v>
      </c>
      <c r="F2301" t="s">
        <v>30</v>
      </c>
      <c r="G2301" t="s">
        <v>17</v>
      </c>
      <c r="H2301">
        <v>12</v>
      </c>
      <c r="I2301" t="s">
        <v>178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34</v>
      </c>
      <c r="S2301">
        <v>2</v>
      </c>
    </row>
    <row r="2302" spans="1:19" x14ac:dyDescent="0.3">
      <c r="A2302">
        <v>2301</v>
      </c>
      <c r="B2302" t="s">
        <v>31</v>
      </c>
      <c r="C2302" t="s">
        <v>39</v>
      </c>
      <c r="D2302" t="s">
        <v>32</v>
      </c>
      <c r="E2302" t="s">
        <v>43</v>
      </c>
      <c r="F2302" t="s">
        <v>18</v>
      </c>
      <c r="G2302" t="s">
        <v>24</v>
      </c>
      <c r="H2302">
        <v>8</v>
      </c>
      <c r="I2302" t="s">
        <v>178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34</v>
      </c>
      <c r="S2302">
        <v>1</v>
      </c>
    </row>
    <row r="2303" spans="1:19" x14ac:dyDescent="0.3">
      <c r="A2303">
        <v>2302</v>
      </c>
      <c r="B2303" t="s">
        <v>31</v>
      </c>
      <c r="C2303" t="s">
        <v>34</v>
      </c>
      <c r="D2303" t="s">
        <v>44</v>
      </c>
      <c r="E2303" t="s">
        <v>43</v>
      </c>
      <c r="F2303" t="s">
        <v>30</v>
      </c>
      <c r="G2303" t="s">
        <v>17</v>
      </c>
      <c r="H2303">
        <v>8</v>
      </c>
      <c r="I2303" t="s">
        <v>178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34</v>
      </c>
      <c r="S2303">
        <v>3</v>
      </c>
    </row>
    <row r="2304" spans="1:19" x14ac:dyDescent="0.3">
      <c r="A2304">
        <v>2303</v>
      </c>
      <c r="B2304" t="s">
        <v>42</v>
      </c>
      <c r="C2304" t="s">
        <v>20</v>
      </c>
      <c r="D2304" t="s">
        <v>19</v>
      </c>
      <c r="E2304" t="s">
        <v>36</v>
      </c>
      <c r="F2304" t="s">
        <v>30</v>
      </c>
      <c r="G2304" t="s">
        <v>24</v>
      </c>
      <c r="H2304">
        <v>4</v>
      </c>
      <c r="I2304" t="s">
        <v>176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21</v>
      </c>
      <c r="S2304">
        <v>6</v>
      </c>
    </row>
    <row r="2305" spans="1:19" x14ac:dyDescent="0.3">
      <c r="A2305">
        <v>2304</v>
      </c>
      <c r="B2305" t="s">
        <v>31</v>
      </c>
      <c r="C2305" t="s">
        <v>34</v>
      </c>
      <c r="D2305" t="s">
        <v>38</v>
      </c>
      <c r="E2305" t="s">
        <v>15</v>
      </c>
      <c r="F2305" t="s">
        <v>18</v>
      </c>
      <c r="G2305" t="s">
        <v>17</v>
      </c>
      <c r="H2305">
        <v>1</v>
      </c>
      <c r="I2305" t="s">
        <v>178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21</v>
      </c>
      <c r="S2305">
        <v>1</v>
      </c>
    </row>
    <row r="2306" spans="1:19" x14ac:dyDescent="0.3">
      <c r="A2306">
        <v>2305</v>
      </c>
      <c r="B2306" t="s">
        <v>23</v>
      </c>
      <c r="C2306" t="s">
        <v>34</v>
      </c>
      <c r="D2306" t="s">
        <v>44</v>
      </c>
      <c r="E2306" t="s">
        <v>41</v>
      </c>
      <c r="F2306" t="s">
        <v>30</v>
      </c>
      <c r="G2306" t="s">
        <v>24</v>
      </c>
      <c r="H2306">
        <v>1</v>
      </c>
      <c r="I2306" t="s">
        <v>178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28</v>
      </c>
      <c r="S2306">
        <v>7</v>
      </c>
    </row>
    <row r="2307" spans="1:19" x14ac:dyDescent="0.3">
      <c r="A2307">
        <v>2306</v>
      </c>
      <c r="B2307" t="s">
        <v>33</v>
      </c>
      <c r="C2307" t="s">
        <v>27</v>
      </c>
      <c r="D2307" t="s">
        <v>38</v>
      </c>
      <c r="E2307" t="s">
        <v>43</v>
      </c>
      <c r="F2307" t="s">
        <v>30</v>
      </c>
      <c r="G2307" t="s">
        <v>24</v>
      </c>
      <c r="H2307">
        <v>2</v>
      </c>
      <c r="I2307" t="s">
        <v>177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28</v>
      </c>
      <c r="S2307">
        <v>7</v>
      </c>
    </row>
    <row r="2308" spans="1:19" x14ac:dyDescent="0.3">
      <c r="A2308">
        <v>2307</v>
      </c>
      <c r="B2308" t="s">
        <v>33</v>
      </c>
      <c r="C2308" t="s">
        <v>39</v>
      </c>
      <c r="D2308" t="s">
        <v>32</v>
      </c>
      <c r="E2308" t="s">
        <v>43</v>
      </c>
      <c r="F2308" t="s">
        <v>30</v>
      </c>
      <c r="G2308" t="s">
        <v>24</v>
      </c>
      <c r="H2308">
        <v>0</v>
      </c>
      <c r="I2308" t="s">
        <v>176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28</v>
      </c>
      <c r="S2308">
        <v>7</v>
      </c>
    </row>
    <row r="2309" spans="1:19" x14ac:dyDescent="0.3">
      <c r="A2309">
        <v>2308</v>
      </c>
      <c r="B2309" t="s">
        <v>33</v>
      </c>
      <c r="C2309" t="s">
        <v>34</v>
      </c>
      <c r="D2309" t="s">
        <v>40</v>
      </c>
      <c r="E2309" t="s">
        <v>41</v>
      </c>
      <c r="F2309" t="s">
        <v>25</v>
      </c>
      <c r="G2309" t="s">
        <v>35</v>
      </c>
      <c r="H2309">
        <v>14</v>
      </c>
      <c r="I2309" t="s">
        <v>178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34</v>
      </c>
      <c r="S2309">
        <v>5</v>
      </c>
    </row>
    <row r="2310" spans="1:19" x14ac:dyDescent="0.3">
      <c r="A2310">
        <v>2309</v>
      </c>
      <c r="B2310" t="s">
        <v>16</v>
      </c>
      <c r="C2310" t="s">
        <v>27</v>
      </c>
      <c r="D2310" t="s">
        <v>44</v>
      </c>
      <c r="E2310" t="s">
        <v>45</v>
      </c>
      <c r="F2310" t="s">
        <v>25</v>
      </c>
      <c r="G2310" t="s">
        <v>24</v>
      </c>
      <c r="H2310">
        <v>0</v>
      </c>
      <c r="I2310" t="s">
        <v>178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28</v>
      </c>
      <c r="S2310">
        <v>8</v>
      </c>
    </row>
    <row r="2311" spans="1:19" x14ac:dyDescent="0.3">
      <c r="A2311">
        <v>2310</v>
      </c>
      <c r="B2311" t="s">
        <v>37</v>
      </c>
      <c r="C2311" t="s">
        <v>34</v>
      </c>
      <c r="D2311" t="s">
        <v>26</v>
      </c>
      <c r="E2311" t="s">
        <v>15</v>
      </c>
      <c r="F2311" t="s">
        <v>18</v>
      </c>
      <c r="G2311" t="s">
        <v>17</v>
      </c>
      <c r="H2311">
        <v>13</v>
      </c>
      <c r="I2311" t="s">
        <v>177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34</v>
      </c>
      <c r="S2311">
        <v>4</v>
      </c>
    </row>
    <row r="2312" spans="1:19" x14ac:dyDescent="0.3">
      <c r="A2312">
        <v>2311</v>
      </c>
      <c r="B2312" t="s">
        <v>16</v>
      </c>
      <c r="C2312" t="s">
        <v>27</v>
      </c>
      <c r="D2312" t="s">
        <v>44</v>
      </c>
      <c r="E2312" t="s">
        <v>15</v>
      </c>
      <c r="F2312" t="s">
        <v>30</v>
      </c>
      <c r="G2312" t="s">
        <v>24</v>
      </c>
      <c r="H2312">
        <v>13</v>
      </c>
      <c r="I2312" t="s">
        <v>176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34</v>
      </c>
      <c r="S2312">
        <v>6</v>
      </c>
    </row>
    <row r="2313" spans="1:19" x14ac:dyDescent="0.3">
      <c r="A2313">
        <v>2312</v>
      </c>
      <c r="B2313" t="s">
        <v>31</v>
      </c>
      <c r="C2313" t="s">
        <v>34</v>
      </c>
      <c r="D2313" t="s">
        <v>32</v>
      </c>
      <c r="E2313" t="s">
        <v>29</v>
      </c>
      <c r="F2313" t="s">
        <v>25</v>
      </c>
      <c r="G2313" t="s">
        <v>24</v>
      </c>
      <c r="H2313">
        <v>12</v>
      </c>
      <c r="I2313" t="s">
        <v>177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28</v>
      </c>
      <c r="S2313">
        <v>7</v>
      </c>
    </row>
    <row r="2314" spans="1:19" x14ac:dyDescent="0.3">
      <c r="A2314">
        <v>2313</v>
      </c>
      <c r="B2314" t="s">
        <v>33</v>
      </c>
      <c r="C2314" t="s">
        <v>27</v>
      </c>
      <c r="D2314" t="s">
        <v>19</v>
      </c>
      <c r="E2314" t="s">
        <v>22</v>
      </c>
      <c r="F2314" t="s">
        <v>25</v>
      </c>
      <c r="G2314" t="s">
        <v>17</v>
      </c>
      <c r="H2314">
        <v>2</v>
      </c>
      <c r="I2314" t="s">
        <v>177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28</v>
      </c>
      <c r="S2314">
        <v>8</v>
      </c>
    </row>
    <row r="2315" spans="1:19" x14ac:dyDescent="0.3">
      <c r="A2315">
        <v>2314</v>
      </c>
      <c r="B2315" t="s">
        <v>42</v>
      </c>
      <c r="C2315" t="s">
        <v>34</v>
      </c>
      <c r="D2315" t="s">
        <v>38</v>
      </c>
      <c r="E2315" t="s">
        <v>22</v>
      </c>
      <c r="F2315" t="s">
        <v>25</v>
      </c>
      <c r="G2315" t="s">
        <v>35</v>
      </c>
      <c r="H2315">
        <v>7</v>
      </c>
      <c r="I2315" t="s">
        <v>176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21</v>
      </c>
      <c r="S2315">
        <v>5</v>
      </c>
    </row>
    <row r="2316" spans="1:19" x14ac:dyDescent="0.3">
      <c r="A2316">
        <v>2315</v>
      </c>
      <c r="B2316" t="s">
        <v>33</v>
      </c>
      <c r="C2316" t="s">
        <v>27</v>
      </c>
      <c r="D2316" t="s">
        <v>44</v>
      </c>
      <c r="E2316" t="s">
        <v>36</v>
      </c>
      <c r="F2316" t="s">
        <v>18</v>
      </c>
      <c r="G2316" t="s">
        <v>17</v>
      </c>
      <c r="H2316">
        <v>4</v>
      </c>
      <c r="I2316" t="s">
        <v>177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28</v>
      </c>
      <c r="S2316">
        <v>9</v>
      </c>
    </row>
    <row r="2317" spans="1:19" x14ac:dyDescent="0.3">
      <c r="A2317">
        <v>2316</v>
      </c>
      <c r="B2317" t="s">
        <v>42</v>
      </c>
      <c r="C2317" t="s">
        <v>20</v>
      </c>
      <c r="D2317" t="s">
        <v>32</v>
      </c>
      <c r="E2317" t="s">
        <v>45</v>
      </c>
      <c r="F2317" t="s">
        <v>25</v>
      </c>
      <c r="G2317" t="s">
        <v>24</v>
      </c>
      <c r="H2317">
        <v>5</v>
      </c>
      <c r="I2317" t="s">
        <v>177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21</v>
      </c>
      <c r="S2317">
        <v>1</v>
      </c>
    </row>
    <row r="2318" spans="1:19" x14ac:dyDescent="0.3">
      <c r="A2318">
        <v>2317</v>
      </c>
      <c r="B2318" t="s">
        <v>16</v>
      </c>
      <c r="C2318" t="s">
        <v>34</v>
      </c>
      <c r="D2318" t="s">
        <v>32</v>
      </c>
      <c r="E2318" t="s">
        <v>15</v>
      </c>
      <c r="F2318" t="s">
        <v>25</v>
      </c>
      <c r="G2318" t="s">
        <v>35</v>
      </c>
      <c r="H2318">
        <v>12</v>
      </c>
      <c r="I2318" t="s">
        <v>178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34</v>
      </c>
      <c r="S2318">
        <v>1</v>
      </c>
    </row>
    <row r="2319" spans="1:19" x14ac:dyDescent="0.3">
      <c r="A2319">
        <v>2318</v>
      </c>
      <c r="B2319" t="s">
        <v>37</v>
      </c>
      <c r="C2319" t="s">
        <v>27</v>
      </c>
      <c r="D2319" t="s">
        <v>19</v>
      </c>
      <c r="E2319" t="s">
        <v>41</v>
      </c>
      <c r="F2319" t="s">
        <v>18</v>
      </c>
      <c r="G2319" t="s">
        <v>24</v>
      </c>
      <c r="H2319">
        <v>4</v>
      </c>
      <c r="I2319" t="s">
        <v>178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28</v>
      </c>
      <c r="S2319">
        <v>8</v>
      </c>
    </row>
    <row r="2320" spans="1:19" x14ac:dyDescent="0.3">
      <c r="A2320">
        <v>2319</v>
      </c>
      <c r="B2320" t="s">
        <v>16</v>
      </c>
      <c r="C2320" t="s">
        <v>20</v>
      </c>
      <c r="D2320" t="s">
        <v>19</v>
      </c>
      <c r="E2320" t="s">
        <v>15</v>
      </c>
      <c r="F2320" t="s">
        <v>25</v>
      </c>
      <c r="G2320" t="s">
        <v>24</v>
      </c>
      <c r="H2320">
        <v>3</v>
      </c>
      <c r="I2320" t="s">
        <v>176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28</v>
      </c>
      <c r="S2320">
        <v>7</v>
      </c>
    </row>
    <row r="2321" spans="1:19" x14ac:dyDescent="0.3">
      <c r="A2321">
        <v>2320</v>
      </c>
      <c r="B2321" t="s">
        <v>42</v>
      </c>
      <c r="C2321" t="s">
        <v>34</v>
      </c>
      <c r="D2321" t="s">
        <v>40</v>
      </c>
      <c r="E2321" t="s">
        <v>15</v>
      </c>
      <c r="F2321" t="s">
        <v>18</v>
      </c>
      <c r="G2321" t="s">
        <v>17</v>
      </c>
      <c r="H2321">
        <v>3</v>
      </c>
      <c r="I2321" t="s">
        <v>178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28</v>
      </c>
      <c r="S2321">
        <v>8</v>
      </c>
    </row>
    <row r="2322" spans="1:19" x14ac:dyDescent="0.3">
      <c r="A2322">
        <v>2321</v>
      </c>
      <c r="B2322" t="s">
        <v>42</v>
      </c>
      <c r="C2322" t="s">
        <v>20</v>
      </c>
      <c r="D2322" t="s">
        <v>19</v>
      </c>
      <c r="E2322" t="s">
        <v>22</v>
      </c>
      <c r="F2322" t="s">
        <v>30</v>
      </c>
      <c r="G2322" t="s">
        <v>35</v>
      </c>
      <c r="H2322">
        <v>10</v>
      </c>
      <c r="I2322" t="s">
        <v>177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34</v>
      </c>
      <c r="S2322">
        <v>2</v>
      </c>
    </row>
    <row r="2323" spans="1:19" x14ac:dyDescent="0.3">
      <c r="A2323">
        <v>2322</v>
      </c>
      <c r="B2323" t="s">
        <v>16</v>
      </c>
      <c r="C2323" t="s">
        <v>39</v>
      </c>
      <c r="D2323" t="s">
        <v>40</v>
      </c>
      <c r="E2323" t="s">
        <v>22</v>
      </c>
      <c r="F2323" t="s">
        <v>18</v>
      </c>
      <c r="G2323" t="s">
        <v>17</v>
      </c>
      <c r="H2323">
        <v>6</v>
      </c>
      <c r="I2323" t="s">
        <v>176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28</v>
      </c>
      <c r="S2323">
        <v>6</v>
      </c>
    </row>
    <row r="2324" spans="1:19" x14ac:dyDescent="0.3">
      <c r="A2324">
        <v>2323</v>
      </c>
      <c r="B2324" t="s">
        <v>33</v>
      </c>
      <c r="C2324" t="s">
        <v>39</v>
      </c>
      <c r="D2324" t="s">
        <v>40</v>
      </c>
      <c r="E2324" t="s">
        <v>15</v>
      </c>
      <c r="F2324" t="s">
        <v>30</v>
      </c>
      <c r="G2324" t="s">
        <v>24</v>
      </c>
      <c r="H2324">
        <v>8</v>
      </c>
      <c r="I2324" t="s">
        <v>178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28</v>
      </c>
      <c r="S2324">
        <v>3</v>
      </c>
    </row>
    <row r="2325" spans="1:19" x14ac:dyDescent="0.3">
      <c r="A2325">
        <v>2324</v>
      </c>
      <c r="B2325" t="s">
        <v>31</v>
      </c>
      <c r="C2325" t="s">
        <v>39</v>
      </c>
      <c r="D2325" t="s">
        <v>40</v>
      </c>
      <c r="E2325" t="s">
        <v>15</v>
      </c>
      <c r="F2325" t="s">
        <v>25</v>
      </c>
      <c r="G2325" t="s">
        <v>17</v>
      </c>
      <c r="H2325">
        <v>10</v>
      </c>
      <c r="I2325" t="s">
        <v>177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34</v>
      </c>
      <c r="S2325">
        <v>6</v>
      </c>
    </row>
    <row r="2326" spans="1:19" x14ac:dyDescent="0.3">
      <c r="A2326">
        <v>2325</v>
      </c>
      <c r="B2326" t="s">
        <v>23</v>
      </c>
      <c r="C2326" t="s">
        <v>34</v>
      </c>
      <c r="D2326" t="s">
        <v>40</v>
      </c>
      <c r="E2326" t="s">
        <v>22</v>
      </c>
      <c r="F2326" t="s">
        <v>30</v>
      </c>
      <c r="G2326" t="s">
        <v>17</v>
      </c>
      <c r="H2326">
        <v>2</v>
      </c>
      <c r="I2326" t="s">
        <v>178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21</v>
      </c>
      <c r="S2326">
        <v>4</v>
      </c>
    </row>
    <row r="2327" spans="1:19" x14ac:dyDescent="0.3">
      <c r="A2327">
        <v>2326</v>
      </c>
      <c r="B2327" t="s">
        <v>42</v>
      </c>
      <c r="C2327" t="s">
        <v>27</v>
      </c>
      <c r="D2327" t="s">
        <v>32</v>
      </c>
      <c r="E2327" t="s">
        <v>36</v>
      </c>
      <c r="F2327" t="s">
        <v>18</v>
      </c>
      <c r="G2327" t="s">
        <v>17</v>
      </c>
      <c r="H2327">
        <v>14</v>
      </c>
      <c r="I2327" t="s">
        <v>178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34</v>
      </c>
      <c r="S2327">
        <v>2</v>
      </c>
    </row>
    <row r="2328" spans="1:19" x14ac:dyDescent="0.3">
      <c r="A2328">
        <v>2327</v>
      </c>
      <c r="B2328" t="s">
        <v>16</v>
      </c>
      <c r="C2328" t="s">
        <v>20</v>
      </c>
      <c r="D2328" t="s">
        <v>19</v>
      </c>
      <c r="E2328" t="s">
        <v>22</v>
      </c>
      <c r="F2328" t="s">
        <v>18</v>
      </c>
      <c r="G2328" t="s">
        <v>35</v>
      </c>
      <c r="H2328">
        <v>7</v>
      </c>
      <c r="I2328" t="s">
        <v>176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21</v>
      </c>
      <c r="S2328">
        <v>2</v>
      </c>
    </row>
    <row r="2329" spans="1:19" x14ac:dyDescent="0.3">
      <c r="A2329">
        <v>2328</v>
      </c>
      <c r="B2329" t="s">
        <v>23</v>
      </c>
      <c r="C2329" t="s">
        <v>39</v>
      </c>
      <c r="D2329" t="s">
        <v>38</v>
      </c>
      <c r="E2329" t="s">
        <v>22</v>
      </c>
      <c r="F2329" t="s">
        <v>18</v>
      </c>
      <c r="G2329" t="s">
        <v>35</v>
      </c>
      <c r="H2329">
        <v>13</v>
      </c>
      <c r="I2329" t="s">
        <v>177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28</v>
      </c>
      <c r="S2329">
        <v>8</v>
      </c>
    </row>
    <row r="2330" spans="1:19" x14ac:dyDescent="0.3">
      <c r="A2330">
        <v>2329</v>
      </c>
      <c r="B2330" t="s">
        <v>16</v>
      </c>
      <c r="C2330" t="s">
        <v>27</v>
      </c>
      <c r="D2330" t="s">
        <v>19</v>
      </c>
      <c r="E2330" t="s">
        <v>41</v>
      </c>
      <c r="F2330" t="s">
        <v>30</v>
      </c>
      <c r="G2330" t="s">
        <v>35</v>
      </c>
      <c r="H2330">
        <v>8</v>
      </c>
      <c r="I2330" t="s">
        <v>177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28</v>
      </c>
      <c r="S2330">
        <v>4</v>
      </c>
    </row>
    <row r="2331" spans="1:19" x14ac:dyDescent="0.3">
      <c r="A2331">
        <v>2330</v>
      </c>
      <c r="B2331" t="s">
        <v>37</v>
      </c>
      <c r="C2331" t="s">
        <v>27</v>
      </c>
      <c r="D2331" t="s">
        <v>19</v>
      </c>
      <c r="E2331" t="s">
        <v>41</v>
      </c>
      <c r="F2331" t="s">
        <v>30</v>
      </c>
      <c r="G2331" t="s">
        <v>35</v>
      </c>
      <c r="H2331">
        <v>14</v>
      </c>
      <c r="I2331" t="s">
        <v>178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34</v>
      </c>
      <c r="S2331">
        <v>4</v>
      </c>
    </row>
    <row r="2332" spans="1:19" x14ac:dyDescent="0.3">
      <c r="A2332">
        <v>2331</v>
      </c>
      <c r="B2332" t="s">
        <v>33</v>
      </c>
      <c r="C2332" t="s">
        <v>34</v>
      </c>
      <c r="D2332" t="s">
        <v>38</v>
      </c>
      <c r="E2332" t="s">
        <v>45</v>
      </c>
      <c r="F2332" t="s">
        <v>30</v>
      </c>
      <c r="G2332" t="s">
        <v>24</v>
      </c>
      <c r="H2332">
        <v>4</v>
      </c>
      <c r="I2332" t="s">
        <v>178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21</v>
      </c>
      <c r="S2332">
        <v>6</v>
      </c>
    </row>
    <row r="2333" spans="1:19" x14ac:dyDescent="0.3">
      <c r="A2333">
        <v>2332</v>
      </c>
      <c r="B2333" t="s">
        <v>37</v>
      </c>
      <c r="C2333" t="s">
        <v>34</v>
      </c>
      <c r="D2333" t="s">
        <v>26</v>
      </c>
      <c r="E2333" t="s">
        <v>29</v>
      </c>
      <c r="F2333" t="s">
        <v>30</v>
      </c>
      <c r="G2333" t="s">
        <v>24</v>
      </c>
      <c r="H2333">
        <v>2</v>
      </c>
      <c r="I2333" t="s">
        <v>176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28</v>
      </c>
      <c r="S2333">
        <v>3</v>
      </c>
    </row>
    <row r="2334" spans="1:19" x14ac:dyDescent="0.3">
      <c r="A2334">
        <v>2333</v>
      </c>
      <c r="B2334" t="s">
        <v>31</v>
      </c>
      <c r="C2334" t="s">
        <v>20</v>
      </c>
      <c r="D2334" t="s">
        <v>32</v>
      </c>
      <c r="E2334" t="s">
        <v>41</v>
      </c>
      <c r="F2334" t="s">
        <v>30</v>
      </c>
      <c r="G2334" t="s">
        <v>17</v>
      </c>
      <c r="H2334">
        <v>14</v>
      </c>
      <c r="I2334" t="s">
        <v>178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28</v>
      </c>
      <c r="S2334">
        <v>6</v>
      </c>
    </row>
    <row r="2335" spans="1:19" x14ac:dyDescent="0.3">
      <c r="A2335">
        <v>2334</v>
      </c>
      <c r="B2335" t="s">
        <v>37</v>
      </c>
      <c r="C2335" t="s">
        <v>34</v>
      </c>
      <c r="D2335" t="s">
        <v>19</v>
      </c>
      <c r="E2335" t="s">
        <v>29</v>
      </c>
      <c r="F2335" t="s">
        <v>30</v>
      </c>
      <c r="G2335" t="s">
        <v>24</v>
      </c>
      <c r="H2335">
        <v>8</v>
      </c>
      <c r="I2335" t="s">
        <v>176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28</v>
      </c>
      <c r="S2335">
        <v>2</v>
      </c>
    </row>
    <row r="2336" spans="1:19" x14ac:dyDescent="0.3">
      <c r="A2336">
        <v>2335</v>
      </c>
      <c r="B2336" t="s">
        <v>23</v>
      </c>
      <c r="C2336" t="s">
        <v>39</v>
      </c>
      <c r="D2336" t="s">
        <v>44</v>
      </c>
      <c r="E2336" t="s">
        <v>15</v>
      </c>
      <c r="F2336" t="s">
        <v>25</v>
      </c>
      <c r="G2336" t="s">
        <v>24</v>
      </c>
      <c r="H2336">
        <v>2</v>
      </c>
      <c r="I2336" t="s">
        <v>176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28</v>
      </c>
      <c r="S2336">
        <v>7</v>
      </c>
    </row>
    <row r="2337" spans="1:19" x14ac:dyDescent="0.3">
      <c r="A2337">
        <v>2336</v>
      </c>
      <c r="B2337" t="s">
        <v>37</v>
      </c>
      <c r="C2337" t="s">
        <v>27</v>
      </c>
      <c r="D2337" t="s">
        <v>40</v>
      </c>
      <c r="E2337" t="s">
        <v>29</v>
      </c>
      <c r="F2337" t="s">
        <v>25</v>
      </c>
      <c r="G2337" t="s">
        <v>24</v>
      </c>
      <c r="H2337">
        <v>8</v>
      </c>
      <c r="I2337" t="s">
        <v>177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34</v>
      </c>
      <c r="S2337">
        <v>4</v>
      </c>
    </row>
    <row r="2338" spans="1:19" x14ac:dyDescent="0.3">
      <c r="A2338">
        <v>2337</v>
      </c>
      <c r="B2338" t="s">
        <v>23</v>
      </c>
      <c r="C2338" t="s">
        <v>20</v>
      </c>
      <c r="D2338" t="s">
        <v>44</v>
      </c>
      <c r="E2338" t="s">
        <v>29</v>
      </c>
      <c r="F2338" t="s">
        <v>30</v>
      </c>
      <c r="G2338" t="s">
        <v>17</v>
      </c>
      <c r="H2338">
        <v>1</v>
      </c>
      <c r="I2338" t="s">
        <v>177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21</v>
      </c>
      <c r="S2338">
        <v>1</v>
      </c>
    </row>
    <row r="2339" spans="1:19" x14ac:dyDescent="0.3">
      <c r="A2339">
        <v>2338</v>
      </c>
      <c r="B2339" t="s">
        <v>31</v>
      </c>
      <c r="C2339" t="s">
        <v>34</v>
      </c>
      <c r="D2339" t="s">
        <v>40</v>
      </c>
      <c r="E2339" t="s">
        <v>45</v>
      </c>
      <c r="F2339" t="s">
        <v>30</v>
      </c>
      <c r="G2339" t="s">
        <v>35</v>
      </c>
      <c r="H2339">
        <v>12</v>
      </c>
      <c r="I2339" t="s">
        <v>178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34</v>
      </c>
      <c r="S2339">
        <v>4</v>
      </c>
    </row>
    <row r="2340" spans="1:19" x14ac:dyDescent="0.3">
      <c r="A2340">
        <v>2339</v>
      </c>
      <c r="B2340" t="s">
        <v>37</v>
      </c>
      <c r="C2340" t="s">
        <v>39</v>
      </c>
      <c r="D2340" t="s">
        <v>38</v>
      </c>
      <c r="E2340" t="s">
        <v>36</v>
      </c>
      <c r="F2340" t="s">
        <v>30</v>
      </c>
      <c r="G2340" t="s">
        <v>35</v>
      </c>
      <c r="H2340">
        <v>11</v>
      </c>
      <c r="I2340" t="s">
        <v>177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28</v>
      </c>
      <c r="S2340">
        <v>9</v>
      </c>
    </row>
    <row r="2341" spans="1:19" x14ac:dyDescent="0.3">
      <c r="A2341">
        <v>2340</v>
      </c>
      <c r="B2341" t="s">
        <v>37</v>
      </c>
      <c r="C2341" t="s">
        <v>20</v>
      </c>
      <c r="D2341" t="s">
        <v>40</v>
      </c>
      <c r="E2341" t="s">
        <v>43</v>
      </c>
      <c r="F2341" t="s">
        <v>25</v>
      </c>
      <c r="G2341" t="s">
        <v>24</v>
      </c>
      <c r="H2341">
        <v>14</v>
      </c>
      <c r="I2341" t="s">
        <v>176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34</v>
      </c>
      <c r="S2341">
        <v>6</v>
      </c>
    </row>
    <row r="2342" spans="1:19" x14ac:dyDescent="0.3">
      <c r="A2342">
        <v>2341</v>
      </c>
      <c r="B2342" t="s">
        <v>42</v>
      </c>
      <c r="C2342" t="s">
        <v>39</v>
      </c>
      <c r="D2342" t="s">
        <v>40</v>
      </c>
      <c r="E2342" t="s">
        <v>15</v>
      </c>
      <c r="F2342" t="s">
        <v>18</v>
      </c>
      <c r="G2342" t="s">
        <v>24</v>
      </c>
      <c r="H2342">
        <v>10</v>
      </c>
      <c r="I2342" t="s">
        <v>176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34</v>
      </c>
      <c r="S2342">
        <v>2</v>
      </c>
    </row>
    <row r="2343" spans="1:19" x14ac:dyDescent="0.3">
      <c r="A2343">
        <v>2342</v>
      </c>
      <c r="B2343" t="s">
        <v>33</v>
      </c>
      <c r="C2343" t="s">
        <v>34</v>
      </c>
      <c r="D2343" t="s">
        <v>19</v>
      </c>
      <c r="E2343" t="s">
        <v>43</v>
      </c>
      <c r="F2343" t="s">
        <v>25</v>
      </c>
      <c r="G2343" t="s">
        <v>24</v>
      </c>
      <c r="H2343">
        <v>11</v>
      </c>
      <c r="I2343" t="s">
        <v>177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34</v>
      </c>
      <c r="S2343">
        <v>6</v>
      </c>
    </row>
    <row r="2344" spans="1:19" x14ac:dyDescent="0.3">
      <c r="A2344">
        <v>2343</v>
      </c>
      <c r="B2344" t="s">
        <v>23</v>
      </c>
      <c r="C2344" t="s">
        <v>34</v>
      </c>
      <c r="D2344" t="s">
        <v>38</v>
      </c>
      <c r="E2344" t="s">
        <v>36</v>
      </c>
      <c r="F2344" t="s">
        <v>25</v>
      </c>
      <c r="G2344" t="s">
        <v>35</v>
      </c>
      <c r="H2344">
        <v>8</v>
      </c>
      <c r="I2344" t="s">
        <v>176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28</v>
      </c>
      <c r="S2344">
        <v>7</v>
      </c>
    </row>
    <row r="2345" spans="1:19" x14ac:dyDescent="0.3">
      <c r="A2345">
        <v>2344</v>
      </c>
      <c r="B2345" t="s">
        <v>16</v>
      </c>
      <c r="C2345" t="s">
        <v>27</v>
      </c>
      <c r="D2345" t="s">
        <v>44</v>
      </c>
      <c r="E2345" t="s">
        <v>15</v>
      </c>
      <c r="F2345" t="s">
        <v>25</v>
      </c>
      <c r="G2345" t="s">
        <v>17</v>
      </c>
      <c r="H2345">
        <v>5</v>
      </c>
      <c r="I2345" t="s">
        <v>178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21</v>
      </c>
      <c r="S2345">
        <v>4</v>
      </c>
    </row>
    <row r="2346" spans="1:19" x14ac:dyDescent="0.3">
      <c r="A2346">
        <v>2345</v>
      </c>
      <c r="B2346" t="s">
        <v>42</v>
      </c>
      <c r="C2346" t="s">
        <v>20</v>
      </c>
      <c r="D2346" t="s">
        <v>44</v>
      </c>
      <c r="E2346" t="s">
        <v>15</v>
      </c>
      <c r="F2346" t="s">
        <v>25</v>
      </c>
      <c r="G2346" t="s">
        <v>24</v>
      </c>
      <c r="H2346">
        <v>14</v>
      </c>
      <c r="I2346" t="s">
        <v>177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34</v>
      </c>
      <c r="S2346">
        <v>6</v>
      </c>
    </row>
    <row r="2347" spans="1:19" x14ac:dyDescent="0.3">
      <c r="A2347">
        <v>2346</v>
      </c>
      <c r="B2347" t="s">
        <v>33</v>
      </c>
      <c r="C2347" t="s">
        <v>39</v>
      </c>
      <c r="D2347" t="s">
        <v>19</v>
      </c>
      <c r="E2347" t="s">
        <v>45</v>
      </c>
      <c r="F2347" t="s">
        <v>18</v>
      </c>
      <c r="G2347" t="s">
        <v>35</v>
      </c>
      <c r="H2347">
        <v>9</v>
      </c>
      <c r="I2347" t="s">
        <v>178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28</v>
      </c>
      <c r="S2347">
        <v>7</v>
      </c>
    </row>
    <row r="2348" spans="1:19" x14ac:dyDescent="0.3">
      <c r="A2348">
        <v>2347</v>
      </c>
      <c r="B2348" t="s">
        <v>37</v>
      </c>
      <c r="C2348" t="s">
        <v>34</v>
      </c>
      <c r="D2348" t="s">
        <v>38</v>
      </c>
      <c r="E2348" t="s">
        <v>29</v>
      </c>
      <c r="F2348" t="s">
        <v>30</v>
      </c>
      <c r="G2348" t="s">
        <v>24</v>
      </c>
      <c r="H2348">
        <v>5</v>
      </c>
      <c r="I2348" t="s">
        <v>177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28</v>
      </c>
      <c r="S2348">
        <v>7</v>
      </c>
    </row>
    <row r="2349" spans="1:19" x14ac:dyDescent="0.3">
      <c r="A2349">
        <v>2348</v>
      </c>
      <c r="B2349" t="s">
        <v>33</v>
      </c>
      <c r="C2349" t="s">
        <v>34</v>
      </c>
      <c r="D2349" t="s">
        <v>38</v>
      </c>
      <c r="E2349" t="s">
        <v>41</v>
      </c>
      <c r="F2349" t="s">
        <v>18</v>
      </c>
      <c r="G2349" t="s">
        <v>35</v>
      </c>
      <c r="H2349">
        <v>3</v>
      </c>
      <c r="I2349" t="s">
        <v>176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21</v>
      </c>
      <c r="S2349">
        <v>2</v>
      </c>
    </row>
    <row r="2350" spans="1:19" x14ac:dyDescent="0.3">
      <c r="A2350">
        <v>2349</v>
      </c>
      <c r="B2350" t="s">
        <v>37</v>
      </c>
      <c r="C2350" t="s">
        <v>39</v>
      </c>
      <c r="D2350" t="s">
        <v>32</v>
      </c>
      <c r="E2350" t="s">
        <v>43</v>
      </c>
      <c r="F2350" t="s">
        <v>25</v>
      </c>
      <c r="G2350" t="s">
        <v>35</v>
      </c>
      <c r="H2350">
        <v>12</v>
      </c>
      <c r="I2350" t="s">
        <v>178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28</v>
      </c>
      <c r="S2350">
        <v>1</v>
      </c>
    </row>
    <row r="2351" spans="1:19" x14ac:dyDescent="0.3">
      <c r="A2351">
        <v>2350</v>
      </c>
      <c r="B2351" t="s">
        <v>33</v>
      </c>
      <c r="C2351" t="s">
        <v>34</v>
      </c>
      <c r="D2351" t="s">
        <v>32</v>
      </c>
      <c r="E2351" t="s">
        <v>36</v>
      </c>
      <c r="F2351" t="s">
        <v>25</v>
      </c>
      <c r="G2351" t="s">
        <v>24</v>
      </c>
      <c r="H2351">
        <v>14</v>
      </c>
      <c r="I2351" t="s">
        <v>177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34</v>
      </c>
      <c r="S2351">
        <v>6</v>
      </c>
    </row>
    <row r="2352" spans="1:19" x14ac:dyDescent="0.3">
      <c r="A2352">
        <v>2351</v>
      </c>
      <c r="B2352" t="s">
        <v>37</v>
      </c>
      <c r="C2352" t="s">
        <v>27</v>
      </c>
      <c r="D2352" t="s">
        <v>19</v>
      </c>
      <c r="E2352" t="s">
        <v>41</v>
      </c>
      <c r="F2352" t="s">
        <v>25</v>
      </c>
      <c r="G2352" t="s">
        <v>17</v>
      </c>
      <c r="H2352">
        <v>14</v>
      </c>
      <c r="I2352" t="s">
        <v>178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34</v>
      </c>
      <c r="S2352">
        <v>1</v>
      </c>
    </row>
    <row r="2353" spans="1:19" x14ac:dyDescent="0.3">
      <c r="A2353">
        <v>2352</v>
      </c>
      <c r="B2353" t="s">
        <v>33</v>
      </c>
      <c r="C2353" t="s">
        <v>34</v>
      </c>
      <c r="D2353" t="s">
        <v>19</v>
      </c>
      <c r="E2353" t="s">
        <v>45</v>
      </c>
      <c r="F2353" t="s">
        <v>18</v>
      </c>
      <c r="G2353" t="s">
        <v>35</v>
      </c>
      <c r="H2353">
        <v>10</v>
      </c>
      <c r="I2353" t="s">
        <v>178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28</v>
      </c>
      <c r="S2353">
        <v>8</v>
      </c>
    </row>
    <row r="2354" spans="1:19" x14ac:dyDescent="0.3">
      <c r="A2354">
        <v>2353</v>
      </c>
      <c r="B2354" t="s">
        <v>23</v>
      </c>
      <c r="C2354" t="s">
        <v>39</v>
      </c>
      <c r="D2354" t="s">
        <v>40</v>
      </c>
      <c r="E2354" t="s">
        <v>41</v>
      </c>
      <c r="F2354" t="s">
        <v>30</v>
      </c>
      <c r="G2354" t="s">
        <v>35</v>
      </c>
      <c r="H2354">
        <v>10</v>
      </c>
      <c r="I2354" t="s">
        <v>176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34</v>
      </c>
      <c r="S2354">
        <v>4</v>
      </c>
    </row>
    <row r="2355" spans="1:19" x14ac:dyDescent="0.3">
      <c r="A2355">
        <v>2354</v>
      </c>
      <c r="B2355" t="s">
        <v>42</v>
      </c>
      <c r="C2355" t="s">
        <v>20</v>
      </c>
      <c r="D2355" t="s">
        <v>19</v>
      </c>
      <c r="E2355" t="s">
        <v>45</v>
      </c>
      <c r="F2355" t="s">
        <v>25</v>
      </c>
      <c r="G2355" t="s">
        <v>17</v>
      </c>
      <c r="H2355">
        <v>8</v>
      </c>
      <c r="I2355" t="s">
        <v>178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34</v>
      </c>
      <c r="S2355">
        <v>6</v>
      </c>
    </row>
    <row r="2356" spans="1:19" x14ac:dyDescent="0.3">
      <c r="A2356">
        <v>2355</v>
      </c>
      <c r="B2356" t="s">
        <v>31</v>
      </c>
      <c r="C2356" t="s">
        <v>34</v>
      </c>
      <c r="D2356" t="s">
        <v>40</v>
      </c>
      <c r="E2356" t="s">
        <v>45</v>
      </c>
      <c r="F2356" t="s">
        <v>18</v>
      </c>
      <c r="G2356" t="s">
        <v>24</v>
      </c>
      <c r="H2356">
        <v>7</v>
      </c>
      <c r="I2356" t="s">
        <v>176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28</v>
      </c>
      <c r="S2356">
        <v>9</v>
      </c>
    </row>
    <row r="2357" spans="1:19" x14ac:dyDescent="0.3">
      <c r="A2357">
        <v>2356</v>
      </c>
      <c r="B2357" t="s">
        <v>16</v>
      </c>
      <c r="C2357" t="s">
        <v>27</v>
      </c>
      <c r="D2357" t="s">
        <v>19</v>
      </c>
      <c r="E2357" t="s">
        <v>29</v>
      </c>
      <c r="F2357" t="s">
        <v>30</v>
      </c>
      <c r="G2357" t="s">
        <v>24</v>
      </c>
      <c r="H2357">
        <v>4</v>
      </c>
      <c r="I2357" t="s">
        <v>176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28</v>
      </c>
      <c r="S2357">
        <v>9</v>
      </c>
    </row>
    <row r="2358" spans="1:19" x14ac:dyDescent="0.3">
      <c r="A2358">
        <v>2357</v>
      </c>
      <c r="B2358" t="s">
        <v>33</v>
      </c>
      <c r="C2358" t="s">
        <v>27</v>
      </c>
      <c r="D2358" t="s">
        <v>44</v>
      </c>
      <c r="E2358" t="s">
        <v>15</v>
      </c>
      <c r="F2358" t="s">
        <v>25</v>
      </c>
      <c r="G2358" t="s">
        <v>35</v>
      </c>
      <c r="H2358">
        <v>3</v>
      </c>
      <c r="I2358" t="s">
        <v>177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21</v>
      </c>
      <c r="S2358">
        <v>6</v>
      </c>
    </row>
    <row r="2359" spans="1:19" x14ac:dyDescent="0.3">
      <c r="A2359">
        <v>2358</v>
      </c>
      <c r="B2359" t="s">
        <v>23</v>
      </c>
      <c r="C2359" t="s">
        <v>34</v>
      </c>
      <c r="D2359" t="s">
        <v>19</v>
      </c>
      <c r="E2359" t="s">
        <v>43</v>
      </c>
      <c r="F2359" t="s">
        <v>30</v>
      </c>
      <c r="G2359" t="s">
        <v>35</v>
      </c>
      <c r="H2359">
        <v>5</v>
      </c>
      <c r="I2359" t="s">
        <v>176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21</v>
      </c>
      <c r="S2359">
        <v>6</v>
      </c>
    </row>
    <row r="2360" spans="1:19" x14ac:dyDescent="0.3">
      <c r="A2360">
        <v>2359</v>
      </c>
      <c r="B2360" t="s">
        <v>23</v>
      </c>
      <c r="C2360" t="s">
        <v>39</v>
      </c>
      <c r="D2360" t="s">
        <v>44</v>
      </c>
      <c r="E2360" t="s">
        <v>22</v>
      </c>
      <c r="F2360" t="s">
        <v>25</v>
      </c>
      <c r="G2360" t="s">
        <v>35</v>
      </c>
      <c r="H2360">
        <v>0</v>
      </c>
      <c r="I2360" t="s">
        <v>176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21</v>
      </c>
      <c r="S2360">
        <v>3</v>
      </c>
    </row>
    <row r="2361" spans="1:19" x14ac:dyDescent="0.3">
      <c r="A2361">
        <v>2360</v>
      </c>
      <c r="B2361" t="s">
        <v>23</v>
      </c>
      <c r="C2361" t="s">
        <v>39</v>
      </c>
      <c r="D2361" t="s">
        <v>26</v>
      </c>
      <c r="E2361" t="s">
        <v>45</v>
      </c>
      <c r="F2361" t="s">
        <v>25</v>
      </c>
      <c r="G2361" t="s">
        <v>35</v>
      </c>
      <c r="H2361">
        <v>7</v>
      </c>
      <c r="I2361" t="s">
        <v>176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28</v>
      </c>
      <c r="S2361">
        <v>6</v>
      </c>
    </row>
    <row r="2362" spans="1:19" x14ac:dyDescent="0.3">
      <c r="A2362">
        <v>2361</v>
      </c>
      <c r="B2362" t="s">
        <v>31</v>
      </c>
      <c r="C2362" t="s">
        <v>20</v>
      </c>
      <c r="D2362" t="s">
        <v>19</v>
      </c>
      <c r="E2362" t="s">
        <v>22</v>
      </c>
      <c r="F2362" t="s">
        <v>30</v>
      </c>
      <c r="G2362" t="s">
        <v>24</v>
      </c>
      <c r="H2362">
        <v>6</v>
      </c>
      <c r="I2362" t="s">
        <v>178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28</v>
      </c>
      <c r="S2362">
        <v>3</v>
      </c>
    </row>
    <row r="2363" spans="1:19" x14ac:dyDescent="0.3">
      <c r="A2363">
        <v>2362</v>
      </c>
      <c r="B2363" t="s">
        <v>42</v>
      </c>
      <c r="C2363" t="s">
        <v>20</v>
      </c>
      <c r="D2363" t="s">
        <v>40</v>
      </c>
      <c r="E2363" t="s">
        <v>45</v>
      </c>
      <c r="F2363" t="s">
        <v>18</v>
      </c>
      <c r="G2363" t="s">
        <v>35</v>
      </c>
      <c r="H2363">
        <v>7</v>
      </c>
      <c r="I2363" t="s">
        <v>178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21</v>
      </c>
      <c r="S2363">
        <v>3</v>
      </c>
    </row>
    <row r="2364" spans="1:19" x14ac:dyDescent="0.3">
      <c r="A2364">
        <v>2363</v>
      </c>
      <c r="B2364" t="s">
        <v>23</v>
      </c>
      <c r="C2364" t="s">
        <v>34</v>
      </c>
      <c r="D2364" t="s">
        <v>32</v>
      </c>
      <c r="E2364" t="s">
        <v>29</v>
      </c>
      <c r="F2364" t="s">
        <v>30</v>
      </c>
      <c r="G2364" t="s">
        <v>17</v>
      </c>
      <c r="H2364">
        <v>0</v>
      </c>
      <c r="I2364" t="s">
        <v>178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21</v>
      </c>
      <c r="S2364">
        <v>5</v>
      </c>
    </row>
    <row r="2365" spans="1:19" x14ac:dyDescent="0.3">
      <c r="A2365">
        <v>2364</v>
      </c>
      <c r="B2365" t="s">
        <v>33</v>
      </c>
      <c r="C2365" t="s">
        <v>34</v>
      </c>
      <c r="D2365" t="s">
        <v>19</v>
      </c>
      <c r="E2365" t="s">
        <v>45</v>
      </c>
      <c r="F2365" t="s">
        <v>25</v>
      </c>
      <c r="G2365" t="s">
        <v>35</v>
      </c>
      <c r="H2365">
        <v>10</v>
      </c>
      <c r="I2365" t="s">
        <v>178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28</v>
      </c>
      <c r="S2365">
        <v>4</v>
      </c>
    </row>
    <row r="2366" spans="1:19" x14ac:dyDescent="0.3">
      <c r="A2366">
        <v>2365</v>
      </c>
      <c r="B2366" t="s">
        <v>37</v>
      </c>
      <c r="C2366" t="s">
        <v>27</v>
      </c>
      <c r="D2366" t="s">
        <v>19</v>
      </c>
      <c r="E2366" t="s">
        <v>29</v>
      </c>
      <c r="F2366" t="s">
        <v>30</v>
      </c>
      <c r="G2366" t="s">
        <v>35</v>
      </c>
      <c r="H2366">
        <v>5</v>
      </c>
      <c r="I2366" t="s">
        <v>177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21</v>
      </c>
      <c r="S2366">
        <v>2</v>
      </c>
    </row>
    <row r="2367" spans="1:19" x14ac:dyDescent="0.3">
      <c r="A2367">
        <v>2366</v>
      </c>
      <c r="B2367" t="s">
        <v>31</v>
      </c>
      <c r="C2367" t="s">
        <v>34</v>
      </c>
      <c r="D2367" t="s">
        <v>44</v>
      </c>
      <c r="E2367" t="s">
        <v>43</v>
      </c>
      <c r="F2367" t="s">
        <v>25</v>
      </c>
      <c r="G2367" t="s">
        <v>24</v>
      </c>
      <c r="H2367">
        <v>10</v>
      </c>
      <c r="I2367" t="s">
        <v>177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34</v>
      </c>
      <c r="S2367">
        <v>6</v>
      </c>
    </row>
    <row r="2368" spans="1:19" x14ac:dyDescent="0.3">
      <c r="A2368">
        <v>2367</v>
      </c>
      <c r="B2368" t="s">
        <v>16</v>
      </c>
      <c r="C2368" t="s">
        <v>34</v>
      </c>
      <c r="D2368" t="s">
        <v>44</v>
      </c>
      <c r="E2368" t="s">
        <v>15</v>
      </c>
      <c r="F2368" t="s">
        <v>18</v>
      </c>
      <c r="G2368" t="s">
        <v>35</v>
      </c>
      <c r="H2368">
        <v>1</v>
      </c>
      <c r="I2368" t="s">
        <v>177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28</v>
      </c>
      <c r="S2368">
        <v>9</v>
      </c>
    </row>
    <row r="2369" spans="1:19" x14ac:dyDescent="0.3">
      <c r="A2369">
        <v>2368</v>
      </c>
      <c r="B2369" t="s">
        <v>31</v>
      </c>
      <c r="C2369" t="s">
        <v>34</v>
      </c>
      <c r="D2369" t="s">
        <v>32</v>
      </c>
      <c r="E2369" t="s">
        <v>15</v>
      </c>
      <c r="F2369" t="s">
        <v>30</v>
      </c>
      <c r="G2369" t="s">
        <v>24</v>
      </c>
      <c r="H2369">
        <v>6</v>
      </c>
      <c r="I2369" t="s">
        <v>176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21</v>
      </c>
      <c r="S2369">
        <v>5</v>
      </c>
    </row>
    <row r="2370" spans="1:19" x14ac:dyDescent="0.3">
      <c r="A2370">
        <v>2369</v>
      </c>
      <c r="B2370" t="s">
        <v>16</v>
      </c>
      <c r="C2370" t="s">
        <v>39</v>
      </c>
      <c r="D2370" t="s">
        <v>38</v>
      </c>
      <c r="E2370" t="s">
        <v>15</v>
      </c>
      <c r="F2370" t="s">
        <v>30</v>
      </c>
      <c r="G2370" t="s">
        <v>35</v>
      </c>
      <c r="H2370">
        <v>12</v>
      </c>
      <c r="I2370" t="s">
        <v>177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34</v>
      </c>
      <c r="S2370">
        <v>6</v>
      </c>
    </row>
    <row r="2371" spans="1:19" x14ac:dyDescent="0.3">
      <c r="A2371">
        <v>2370</v>
      </c>
      <c r="B2371" t="s">
        <v>37</v>
      </c>
      <c r="C2371" t="s">
        <v>34</v>
      </c>
      <c r="D2371" t="s">
        <v>40</v>
      </c>
      <c r="E2371" t="s">
        <v>43</v>
      </c>
      <c r="F2371" t="s">
        <v>25</v>
      </c>
      <c r="G2371" t="s">
        <v>24</v>
      </c>
      <c r="H2371">
        <v>13</v>
      </c>
      <c r="I2371" t="s">
        <v>177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28</v>
      </c>
      <c r="S2371">
        <v>9</v>
      </c>
    </row>
    <row r="2372" spans="1:19" x14ac:dyDescent="0.3">
      <c r="A2372">
        <v>2371</v>
      </c>
      <c r="B2372" t="s">
        <v>23</v>
      </c>
      <c r="C2372" t="s">
        <v>34</v>
      </c>
      <c r="D2372" t="s">
        <v>44</v>
      </c>
      <c r="E2372" t="s">
        <v>36</v>
      </c>
      <c r="F2372" t="s">
        <v>25</v>
      </c>
      <c r="G2372" t="s">
        <v>17</v>
      </c>
      <c r="H2372">
        <v>2</v>
      </c>
      <c r="I2372" t="s">
        <v>176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28</v>
      </c>
      <c r="S2372">
        <v>9</v>
      </c>
    </row>
    <row r="2373" spans="1:19" x14ac:dyDescent="0.3">
      <c r="A2373">
        <v>2372</v>
      </c>
      <c r="B2373" t="s">
        <v>16</v>
      </c>
      <c r="C2373" t="s">
        <v>27</v>
      </c>
      <c r="D2373" t="s">
        <v>19</v>
      </c>
      <c r="E2373" t="s">
        <v>36</v>
      </c>
      <c r="F2373" t="s">
        <v>25</v>
      </c>
      <c r="G2373" t="s">
        <v>17</v>
      </c>
      <c r="H2373">
        <v>12</v>
      </c>
      <c r="I2373" t="s">
        <v>176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34</v>
      </c>
      <c r="S2373">
        <v>5</v>
      </c>
    </row>
    <row r="2374" spans="1:19" x14ac:dyDescent="0.3">
      <c r="A2374">
        <v>2373</v>
      </c>
      <c r="B2374" t="s">
        <v>37</v>
      </c>
      <c r="C2374" t="s">
        <v>39</v>
      </c>
      <c r="D2374" t="s">
        <v>38</v>
      </c>
      <c r="E2374" t="s">
        <v>15</v>
      </c>
      <c r="F2374" t="s">
        <v>25</v>
      </c>
      <c r="G2374" t="s">
        <v>24</v>
      </c>
      <c r="H2374">
        <v>9</v>
      </c>
      <c r="I2374" t="s">
        <v>177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34</v>
      </c>
      <c r="S2374">
        <v>5</v>
      </c>
    </row>
    <row r="2375" spans="1:19" x14ac:dyDescent="0.3">
      <c r="A2375">
        <v>2374</v>
      </c>
      <c r="B2375" t="s">
        <v>42</v>
      </c>
      <c r="C2375" t="s">
        <v>20</v>
      </c>
      <c r="D2375" t="s">
        <v>38</v>
      </c>
      <c r="E2375" t="s">
        <v>22</v>
      </c>
      <c r="F2375" t="s">
        <v>30</v>
      </c>
      <c r="G2375" t="s">
        <v>17</v>
      </c>
      <c r="H2375">
        <v>10</v>
      </c>
      <c r="I2375" t="s">
        <v>178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28</v>
      </c>
      <c r="S2375">
        <v>9</v>
      </c>
    </row>
    <row r="2376" spans="1:19" x14ac:dyDescent="0.3">
      <c r="A2376">
        <v>2375</v>
      </c>
      <c r="B2376" t="s">
        <v>42</v>
      </c>
      <c r="C2376" t="s">
        <v>34</v>
      </c>
      <c r="D2376" t="s">
        <v>32</v>
      </c>
      <c r="E2376" t="s">
        <v>45</v>
      </c>
      <c r="F2376" t="s">
        <v>18</v>
      </c>
      <c r="G2376" t="s">
        <v>35</v>
      </c>
      <c r="H2376">
        <v>10</v>
      </c>
      <c r="I2376" t="s">
        <v>177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28</v>
      </c>
      <c r="S2376">
        <v>4</v>
      </c>
    </row>
    <row r="2377" spans="1:19" x14ac:dyDescent="0.3">
      <c r="A2377">
        <v>2376</v>
      </c>
      <c r="B2377" t="s">
        <v>31</v>
      </c>
      <c r="C2377" t="s">
        <v>20</v>
      </c>
      <c r="D2377" t="s">
        <v>44</v>
      </c>
      <c r="E2377" t="s">
        <v>29</v>
      </c>
      <c r="F2377" t="s">
        <v>25</v>
      </c>
      <c r="G2377" t="s">
        <v>24</v>
      </c>
      <c r="H2377">
        <v>13</v>
      </c>
      <c r="I2377" t="s">
        <v>176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28</v>
      </c>
      <c r="S2377">
        <v>1</v>
      </c>
    </row>
    <row r="2378" spans="1:19" x14ac:dyDescent="0.3">
      <c r="A2378">
        <v>2377</v>
      </c>
      <c r="B2378" t="s">
        <v>23</v>
      </c>
      <c r="C2378" t="s">
        <v>34</v>
      </c>
      <c r="D2378" t="s">
        <v>44</v>
      </c>
      <c r="E2378" t="s">
        <v>45</v>
      </c>
      <c r="F2378" t="s">
        <v>18</v>
      </c>
      <c r="G2378" t="s">
        <v>24</v>
      </c>
      <c r="H2378">
        <v>8</v>
      </c>
      <c r="I2378" t="s">
        <v>176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28</v>
      </c>
      <c r="S2378">
        <v>8</v>
      </c>
    </row>
    <row r="2379" spans="1:19" x14ac:dyDescent="0.3">
      <c r="A2379">
        <v>2378</v>
      </c>
      <c r="B2379" t="s">
        <v>42</v>
      </c>
      <c r="C2379" t="s">
        <v>20</v>
      </c>
      <c r="D2379" t="s">
        <v>38</v>
      </c>
      <c r="E2379" t="s">
        <v>43</v>
      </c>
      <c r="F2379" t="s">
        <v>25</v>
      </c>
      <c r="G2379" t="s">
        <v>24</v>
      </c>
      <c r="H2379">
        <v>14</v>
      </c>
      <c r="I2379" t="s">
        <v>177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28</v>
      </c>
      <c r="S2379">
        <v>9</v>
      </c>
    </row>
    <row r="2380" spans="1:19" x14ac:dyDescent="0.3">
      <c r="A2380">
        <v>2379</v>
      </c>
      <c r="B2380" t="s">
        <v>33</v>
      </c>
      <c r="C2380" t="s">
        <v>20</v>
      </c>
      <c r="D2380" t="s">
        <v>44</v>
      </c>
      <c r="E2380" t="s">
        <v>45</v>
      </c>
      <c r="F2380" t="s">
        <v>25</v>
      </c>
      <c r="G2380" t="s">
        <v>24</v>
      </c>
      <c r="H2380">
        <v>6</v>
      </c>
      <c r="I2380" t="s">
        <v>176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28</v>
      </c>
      <c r="S2380">
        <v>8</v>
      </c>
    </row>
    <row r="2381" spans="1:19" x14ac:dyDescent="0.3">
      <c r="A2381">
        <v>2380</v>
      </c>
      <c r="B2381" t="s">
        <v>37</v>
      </c>
      <c r="C2381" t="s">
        <v>27</v>
      </c>
      <c r="D2381" t="s">
        <v>40</v>
      </c>
      <c r="E2381" t="s">
        <v>41</v>
      </c>
      <c r="F2381" t="s">
        <v>30</v>
      </c>
      <c r="G2381" t="s">
        <v>35</v>
      </c>
      <c r="H2381">
        <v>5</v>
      </c>
      <c r="I2381" t="s">
        <v>178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21</v>
      </c>
      <c r="S2381">
        <v>1</v>
      </c>
    </row>
    <row r="2382" spans="1:19" x14ac:dyDescent="0.3">
      <c r="A2382">
        <v>2381</v>
      </c>
      <c r="B2382" t="s">
        <v>23</v>
      </c>
      <c r="C2382" t="s">
        <v>39</v>
      </c>
      <c r="D2382" t="s">
        <v>44</v>
      </c>
      <c r="E2382" t="s">
        <v>36</v>
      </c>
      <c r="F2382" t="s">
        <v>30</v>
      </c>
      <c r="G2382" t="s">
        <v>24</v>
      </c>
      <c r="H2382">
        <v>9</v>
      </c>
      <c r="I2382" t="s">
        <v>177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34</v>
      </c>
      <c r="S2382">
        <v>2</v>
      </c>
    </row>
    <row r="2383" spans="1:19" x14ac:dyDescent="0.3">
      <c r="A2383">
        <v>2382</v>
      </c>
      <c r="B2383" t="s">
        <v>16</v>
      </c>
      <c r="C2383" t="s">
        <v>39</v>
      </c>
      <c r="D2383" t="s">
        <v>38</v>
      </c>
      <c r="E2383" t="s">
        <v>43</v>
      </c>
      <c r="F2383" t="s">
        <v>25</v>
      </c>
      <c r="G2383" t="s">
        <v>24</v>
      </c>
      <c r="H2383">
        <v>1</v>
      </c>
      <c r="I2383" t="s">
        <v>176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28</v>
      </c>
      <c r="S2383">
        <v>3</v>
      </c>
    </row>
    <row r="2384" spans="1:19" x14ac:dyDescent="0.3">
      <c r="A2384">
        <v>2383</v>
      </c>
      <c r="B2384" t="s">
        <v>31</v>
      </c>
      <c r="C2384" t="s">
        <v>34</v>
      </c>
      <c r="D2384" t="s">
        <v>26</v>
      </c>
      <c r="E2384" t="s">
        <v>15</v>
      </c>
      <c r="F2384" t="s">
        <v>30</v>
      </c>
      <c r="G2384" t="s">
        <v>17</v>
      </c>
      <c r="H2384">
        <v>1</v>
      </c>
      <c r="I2384" t="s">
        <v>178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21</v>
      </c>
      <c r="S2384">
        <v>5</v>
      </c>
    </row>
    <row r="2385" spans="1:19" x14ac:dyDescent="0.3">
      <c r="A2385">
        <v>2384</v>
      </c>
      <c r="B2385" t="s">
        <v>31</v>
      </c>
      <c r="C2385" t="s">
        <v>34</v>
      </c>
      <c r="D2385" t="s">
        <v>19</v>
      </c>
      <c r="E2385" t="s">
        <v>45</v>
      </c>
      <c r="F2385" t="s">
        <v>30</v>
      </c>
      <c r="G2385" t="s">
        <v>35</v>
      </c>
      <c r="H2385">
        <v>4</v>
      </c>
      <c r="I2385" t="s">
        <v>176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28</v>
      </c>
      <c r="S2385">
        <v>7</v>
      </c>
    </row>
    <row r="2386" spans="1:19" x14ac:dyDescent="0.3">
      <c r="A2386">
        <v>2385</v>
      </c>
      <c r="B2386" t="s">
        <v>16</v>
      </c>
      <c r="C2386" t="s">
        <v>27</v>
      </c>
      <c r="D2386" t="s">
        <v>44</v>
      </c>
      <c r="E2386" t="s">
        <v>15</v>
      </c>
      <c r="F2386" t="s">
        <v>30</v>
      </c>
      <c r="G2386" t="s">
        <v>24</v>
      </c>
      <c r="H2386">
        <v>0</v>
      </c>
      <c r="I2386" t="s">
        <v>176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21</v>
      </c>
      <c r="S2386">
        <v>5</v>
      </c>
    </row>
    <row r="2387" spans="1:19" x14ac:dyDescent="0.3">
      <c r="A2387">
        <v>2386</v>
      </c>
      <c r="B2387" t="s">
        <v>42</v>
      </c>
      <c r="C2387" t="s">
        <v>27</v>
      </c>
      <c r="D2387" t="s">
        <v>32</v>
      </c>
      <c r="E2387" t="s">
        <v>36</v>
      </c>
      <c r="F2387" t="s">
        <v>18</v>
      </c>
      <c r="G2387" t="s">
        <v>24</v>
      </c>
      <c r="H2387">
        <v>6</v>
      </c>
      <c r="I2387" t="s">
        <v>178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28</v>
      </c>
      <c r="S2387">
        <v>8</v>
      </c>
    </row>
    <row r="2388" spans="1:19" x14ac:dyDescent="0.3">
      <c r="A2388">
        <v>2387</v>
      </c>
      <c r="B2388" t="s">
        <v>33</v>
      </c>
      <c r="C2388" t="s">
        <v>39</v>
      </c>
      <c r="D2388" t="s">
        <v>40</v>
      </c>
      <c r="E2388" t="s">
        <v>41</v>
      </c>
      <c r="F2388" t="s">
        <v>25</v>
      </c>
      <c r="G2388" t="s">
        <v>35</v>
      </c>
      <c r="H2388">
        <v>14</v>
      </c>
      <c r="I2388" t="s">
        <v>177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28</v>
      </c>
      <c r="S2388">
        <v>3</v>
      </c>
    </row>
    <row r="2389" spans="1:19" x14ac:dyDescent="0.3">
      <c r="A2389">
        <v>2388</v>
      </c>
      <c r="B2389" t="s">
        <v>37</v>
      </c>
      <c r="C2389" t="s">
        <v>20</v>
      </c>
      <c r="D2389" t="s">
        <v>40</v>
      </c>
      <c r="E2389" t="s">
        <v>45</v>
      </c>
      <c r="F2389" t="s">
        <v>25</v>
      </c>
      <c r="G2389" t="s">
        <v>35</v>
      </c>
      <c r="H2389">
        <v>7</v>
      </c>
      <c r="I2389" t="s">
        <v>176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21</v>
      </c>
      <c r="S2389">
        <v>6</v>
      </c>
    </row>
    <row r="2390" spans="1:19" x14ac:dyDescent="0.3">
      <c r="A2390">
        <v>2389</v>
      </c>
      <c r="B2390" t="s">
        <v>23</v>
      </c>
      <c r="C2390" t="s">
        <v>39</v>
      </c>
      <c r="D2390" t="s">
        <v>40</v>
      </c>
      <c r="E2390" t="s">
        <v>45</v>
      </c>
      <c r="F2390" t="s">
        <v>18</v>
      </c>
      <c r="G2390" t="s">
        <v>24</v>
      </c>
      <c r="H2390">
        <v>6</v>
      </c>
      <c r="I2390" t="s">
        <v>178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21</v>
      </c>
      <c r="S2390">
        <v>1</v>
      </c>
    </row>
    <row r="2391" spans="1:19" x14ac:dyDescent="0.3">
      <c r="A2391">
        <v>2390</v>
      </c>
      <c r="B2391" t="s">
        <v>23</v>
      </c>
      <c r="C2391" t="s">
        <v>39</v>
      </c>
      <c r="D2391" t="s">
        <v>19</v>
      </c>
      <c r="E2391" t="s">
        <v>36</v>
      </c>
      <c r="F2391" t="s">
        <v>18</v>
      </c>
      <c r="G2391" t="s">
        <v>35</v>
      </c>
      <c r="H2391">
        <v>2</v>
      </c>
      <c r="I2391" t="s">
        <v>176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21</v>
      </c>
      <c r="S2391">
        <v>4</v>
      </c>
    </row>
    <row r="2392" spans="1:19" x14ac:dyDescent="0.3">
      <c r="A2392">
        <v>2391</v>
      </c>
      <c r="B2392" t="s">
        <v>37</v>
      </c>
      <c r="C2392" t="s">
        <v>20</v>
      </c>
      <c r="D2392" t="s">
        <v>40</v>
      </c>
      <c r="E2392" t="s">
        <v>45</v>
      </c>
      <c r="F2392" t="s">
        <v>18</v>
      </c>
      <c r="G2392" t="s">
        <v>35</v>
      </c>
      <c r="H2392">
        <v>13</v>
      </c>
      <c r="I2392" t="s">
        <v>176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34</v>
      </c>
      <c r="S2392">
        <v>5</v>
      </c>
    </row>
    <row r="2393" spans="1:19" x14ac:dyDescent="0.3">
      <c r="A2393">
        <v>2392</v>
      </c>
      <c r="B2393" t="s">
        <v>33</v>
      </c>
      <c r="C2393" t="s">
        <v>27</v>
      </c>
      <c r="D2393" t="s">
        <v>44</v>
      </c>
      <c r="E2393" t="s">
        <v>29</v>
      </c>
      <c r="F2393" t="s">
        <v>25</v>
      </c>
      <c r="G2393" t="s">
        <v>24</v>
      </c>
      <c r="H2393">
        <v>7</v>
      </c>
      <c r="I2393" t="s">
        <v>176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21</v>
      </c>
      <c r="S2393">
        <v>1</v>
      </c>
    </row>
    <row r="2394" spans="1:19" x14ac:dyDescent="0.3">
      <c r="A2394">
        <v>2393</v>
      </c>
      <c r="B2394" t="s">
        <v>33</v>
      </c>
      <c r="C2394" t="s">
        <v>20</v>
      </c>
      <c r="D2394" t="s">
        <v>38</v>
      </c>
      <c r="E2394" t="s">
        <v>22</v>
      </c>
      <c r="F2394" t="s">
        <v>18</v>
      </c>
      <c r="G2394" t="s">
        <v>24</v>
      </c>
      <c r="H2394">
        <v>3</v>
      </c>
      <c r="I2394" t="s">
        <v>177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28</v>
      </c>
      <c r="S2394">
        <v>4</v>
      </c>
    </row>
    <row r="2395" spans="1:19" x14ac:dyDescent="0.3">
      <c r="A2395">
        <v>2394</v>
      </c>
      <c r="B2395" t="s">
        <v>37</v>
      </c>
      <c r="C2395" t="s">
        <v>34</v>
      </c>
      <c r="D2395" t="s">
        <v>19</v>
      </c>
      <c r="E2395" t="s">
        <v>45</v>
      </c>
      <c r="F2395" t="s">
        <v>25</v>
      </c>
      <c r="G2395" t="s">
        <v>35</v>
      </c>
      <c r="H2395">
        <v>1</v>
      </c>
      <c r="I2395" t="s">
        <v>177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21</v>
      </c>
      <c r="S2395">
        <v>6</v>
      </c>
    </row>
    <row r="2396" spans="1:19" x14ac:dyDescent="0.3">
      <c r="A2396">
        <v>2395</v>
      </c>
      <c r="B2396" t="s">
        <v>31</v>
      </c>
      <c r="C2396" t="s">
        <v>34</v>
      </c>
      <c r="D2396" t="s">
        <v>26</v>
      </c>
      <c r="E2396" t="s">
        <v>36</v>
      </c>
      <c r="F2396" t="s">
        <v>18</v>
      </c>
      <c r="G2396" t="s">
        <v>35</v>
      </c>
      <c r="H2396">
        <v>5</v>
      </c>
      <c r="I2396" t="s">
        <v>176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21</v>
      </c>
      <c r="S2396">
        <v>5</v>
      </c>
    </row>
    <row r="2397" spans="1:19" x14ac:dyDescent="0.3">
      <c r="A2397">
        <v>2396</v>
      </c>
      <c r="B2397" t="s">
        <v>33</v>
      </c>
      <c r="C2397" t="s">
        <v>39</v>
      </c>
      <c r="D2397" t="s">
        <v>38</v>
      </c>
      <c r="E2397" t="s">
        <v>43</v>
      </c>
      <c r="F2397" t="s">
        <v>25</v>
      </c>
      <c r="G2397" t="s">
        <v>35</v>
      </c>
      <c r="H2397">
        <v>11</v>
      </c>
      <c r="I2397" t="s">
        <v>178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28</v>
      </c>
      <c r="S2397">
        <v>9</v>
      </c>
    </row>
    <row r="2398" spans="1:19" x14ac:dyDescent="0.3">
      <c r="A2398">
        <v>2397</v>
      </c>
      <c r="B2398" t="s">
        <v>23</v>
      </c>
      <c r="C2398" t="s">
        <v>20</v>
      </c>
      <c r="D2398" t="s">
        <v>26</v>
      </c>
      <c r="E2398" t="s">
        <v>36</v>
      </c>
      <c r="F2398" t="s">
        <v>18</v>
      </c>
      <c r="G2398" t="s">
        <v>17</v>
      </c>
      <c r="H2398">
        <v>5</v>
      </c>
      <c r="I2398" t="s">
        <v>178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28</v>
      </c>
      <c r="S2398">
        <v>8</v>
      </c>
    </row>
    <row r="2399" spans="1:19" x14ac:dyDescent="0.3">
      <c r="A2399">
        <v>2398</v>
      </c>
      <c r="B2399" t="s">
        <v>23</v>
      </c>
      <c r="C2399" t="s">
        <v>34</v>
      </c>
      <c r="D2399" t="s">
        <v>26</v>
      </c>
      <c r="E2399" t="s">
        <v>29</v>
      </c>
      <c r="F2399" t="s">
        <v>25</v>
      </c>
      <c r="G2399" t="s">
        <v>35</v>
      </c>
      <c r="H2399">
        <v>8</v>
      </c>
      <c r="I2399" t="s">
        <v>178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28</v>
      </c>
      <c r="S2399">
        <v>7</v>
      </c>
    </row>
    <row r="2400" spans="1:19" x14ac:dyDescent="0.3">
      <c r="A2400">
        <v>2399</v>
      </c>
      <c r="B2400" t="s">
        <v>31</v>
      </c>
      <c r="C2400" t="s">
        <v>20</v>
      </c>
      <c r="D2400" t="s">
        <v>19</v>
      </c>
      <c r="E2400" t="s">
        <v>43</v>
      </c>
      <c r="F2400" t="s">
        <v>18</v>
      </c>
      <c r="G2400" t="s">
        <v>24</v>
      </c>
      <c r="H2400">
        <v>7</v>
      </c>
      <c r="I2400" t="s">
        <v>177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21</v>
      </c>
      <c r="S2400">
        <v>4</v>
      </c>
    </row>
    <row r="2401" spans="1:19" x14ac:dyDescent="0.3">
      <c r="A2401">
        <v>2400</v>
      </c>
      <c r="B2401" t="s">
        <v>23</v>
      </c>
      <c r="C2401" t="s">
        <v>34</v>
      </c>
      <c r="D2401" t="s">
        <v>44</v>
      </c>
      <c r="E2401" t="s">
        <v>22</v>
      </c>
      <c r="F2401" t="s">
        <v>30</v>
      </c>
      <c r="G2401" t="s">
        <v>35</v>
      </c>
      <c r="H2401">
        <v>0</v>
      </c>
      <c r="I2401" t="s">
        <v>178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21</v>
      </c>
      <c r="S2401">
        <v>5</v>
      </c>
    </row>
    <row r="2402" spans="1:19" x14ac:dyDescent="0.3">
      <c r="A2402">
        <v>2401</v>
      </c>
      <c r="B2402" t="s">
        <v>23</v>
      </c>
      <c r="C2402" t="s">
        <v>34</v>
      </c>
      <c r="D2402" t="s">
        <v>40</v>
      </c>
      <c r="E2402" t="s">
        <v>43</v>
      </c>
      <c r="F2402" t="s">
        <v>30</v>
      </c>
      <c r="G2402" t="s">
        <v>24</v>
      </c>
      <c r="H2402">
        <v>3</v>
      </c>
      <c r="I2402" t="s">
        <v>177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21</v>
      </c>
      <c r="S2402">
        <v>3</v>
      </c>
    </row>
    <row r="2403" spans="1:19" x14ac:dyDescent="0.3">
      <c r="A2403">
        <v>2402</v>
      </c>
      <c r="B2403" t="s">
        <v>16</v>
      </c>
      <c r="C2403" t="s">
        <v>27</v>
      </c>
      <c r="D2403" t="s">
        <v>26</v>
      </c>
      <c r="E2403" t="s">
        <v>36</v>
      </c>
      <c r="F2403" t="s">
        <v>30</v>
      </c>
      <c r="G2403" t="s">
        <v>35</v>
      </c>
      <c r="H2403">
        <v>14</v>
      </c>
      <c r="I2403" t="s">
        <v>177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28</v>
      </c>
      <c r="S2403">
        <v>5</v>
      </c>
    </row>
    <row r="2404" spans="1:19" x14ac:dyDescent="0.3">
      <c r="A2404">
        <v>2403</v>
      </c>
      <c r="B2404" t="s">
        <v>16</v>
      </c>
      <c r="C2404" t="s">
        <v>20</v>
      </c>
      <c r="D2404" t="s">
        <v>19</v>
      </c>
      <c r="E2404" t="s">
        <v>41</v>
      </c>
      <c r="F2404" t="s">
        <v>18</v>
      </c>
      <c r="G2404" t="s">
        <v>24</v>
      </c>
      <c r="H2404">
        <v>11</v>
      </c>
      <c r="I2404" t="s">
        <v>177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28</v>
      </c>
      <c r="S2404">
        <v>9</v>
      </c>
    </row>
    <row r="2405" spans="1:19" x14ac:dyDescent="0.3">
      <c r="A2405">
        <v>2404</v>
      </c>
      <c r="B2405" t="s">
        <v>37</v>
      </c>
      <c r="C2405" t="s">
        <v>20</v>
      </c>
      <c r="D2405" t="s">
        <v>32</v>
      </c>
      <c r="E2405" t="s">
        <v>43</v>
      </c>
      <c r="F2405" t="s">
        <v>25</v>
      </c>
      <c r="G2405" t="s">
        <v>24</v>
      </c>
      <c r="H2405">
        <v>0</v>
      </c>
      <c r="I2405" t="s">
        <v>178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21</v>
      </c>
      <c r="S2405">
        <v>5</v>
      </c>
    </row>
    <row r="2406" spans="1:19" x14ac:dyDescent="0.3">
      <c r="A2406">
        <v>2405</v>
      </c>
      <c r="B2406" t="s">
        <v>42</v>
      </c>
      <c r="C2406" t="s">
        <v>34</v>
      </c>
      <c r="D2406" t="s">
        <v>38</v>
      </c>
      <c r="E2406" t="s">
        <v>22</v>
      </c>
      <c r="F2406" t="s">
        <v>18</v>
      </c>
      <c r="G2406" t="s">
        <v>35</v>
      </c>
      <c r="H2406">
        <v>8</v>
      </c>
      <c r="I2406" t="s">
        <v>177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28</v>
      </c>
      <c r="S2406">
        <v>3</v>
      </c>
    </row>
    <row r="2407" spans="1:19" x14ac:dyDescent="0.3">
      <c r="A2407">
        <v>2406</v>
      </c>
      <c r="B2407" t="s">
        <v>42</v>
      </c>
      <c r="C2407" t="s">
        <v>27</v>
      </c>
      <c r="D2407" t="s">
        <v>26</v>
      </c>
      <c r="E2407" t="s">
        <v>15</v>
      </c>
      <c r="F2407" t="s">
        <v>30</v>
      </c>
      <c r="G2407" t="s">
        <v>35</v>
      </c>
      <c r="H2407">
        <v>1</v>
      </c>
      <c r="I2407" t="s">
        <v>178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28</v>
      </c>
      <c r="S2407">
        <v>3</v>
      </c>
    </row>
    <row r="2408" spans="1:19" x14ac:dyDescent="0.3">
      <c r="A2408">
        <v>2407</v>
      </c>
      <c r="B2408" t="s">
        <v>33</v>
      </c>
      <c r="C2408" t="s">
        <v>27</v>
      </c>
      <c r="D2408" t="s">
        <v>44</v>
      </c>
      <c r="E2408" t="s">
        <v>29</v>
      </c>
      <c r="F2408" t="s">
        <v>18</v>
      </c>
      <c r="G2408" t="s">
        <v>24</v>
      </c>
      <c r="H2408">
        <v>1</v>
      </c>
      <c r="I2408" t="s">
        <v>176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21</v>
      </c>
      <c r="S2408">
        <v>1</v>
      </c>
    </row>
    <row r="2409" spans="1:19" x14ac:dyDescent="0.3">
      <c r="A2409">
        <v>2408</v>
      </c>
      <c r="B2409" t="s">
        <v>33</v>
      </c>
      <c r="C2409" t="s">
        <v>20</v>
      </c>
      <c r="D2409" t="s">
        <v>19</v>
      </c>
      <c r="E2409" t="s">
        <v>45</v>
      </c>
      <c r="F2409" t="s">
        <v>25</v>
      </c>
      <c r="G2409" t="s">
        <v>35</v>
      </c>
      <c r="H2409">
        <v>2</v>
      </c>
      <c r="I2409" t="s">
        <v>176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28</v>
      </c>
      <c r="S2409">
        <v>2</v>
      </c>
    </row>
    <row r="2410" spans="1:19" x14ac:dyDescent="0.3">
      <c r="A2410">
        <v>2409</v>
      </c>
      <c r="B2410" t="s">
        <v>23</v>
      </c>
      <c r="C2410" t="s">
        <v>34</v>
      </c>
      <c r="D2410" t="s">
        <v>40</v>
      </c>
      <c r="E2410" t="s">
        <v>36</v>
      </c>
      <c r="F2410" t="s">
        <v>18</v>
      </c>
      <c r="G2410" t="s">
        <v>35</v>
      </c>
      <c r="H2410">
        <v>13</v>
      </c>
      <c r="I2410" t="s">
        <v>177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34</v>
      </c>
      <c r="S2410">
        <v>2</v>
      </c>
    </row>
    <row r="2411" spans="1:19" x14ac:dyDescent="0.3">
      <c r="A2411">
        <v>2410</v>
      </c>
      <c r="B2411" t="s">
        <v>23</v>
      </c>
      <c r="C2411" t="s">
        <v>20</v>
      </c>
      <c r="D2411" t="s">
        <v>40</v>
      </c>
      <c r="E2411" t="s">
        <v>43</v>
      </c>
      <c r="F2411" t="s">
        <v>25</v>
      </c>
      <c r="G2411" t="s">
        <v>24</v>
      </c>
      <c r="H2411">
        <v>6</v>
      </c>
      <c r="I2411" t="s">
        <v>178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28</v>
      </c>
      <c r="S2411">
        <v>6</v>
      </c>
    </row>
    <row r="2412" spans="1:19" x14ac:dyDescent="0.3">
      <c r="A2412">
        <v>2411</v>
      </c>
      <c r="B2412" t="s">
        <v>42</v>
      </c>
      <c r="C2412" t="s">
        <v>27</v>
      </c>
      <c r="D2412" t="s">
        <v>26</v>
      </c>
      <c r="E2412" t="s">
        <v>29</v>
      </c>
      <c r="F2412" t="s">
        <v>25</v>
      </c>
      <c r="G2412" t="s">
        <v>35</v>
      </c>
      <c r="H2412">
        <v>8</v>
      </c>
      <c r="I2412" t="s">
        <v>178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34</v>
      </c>
      <c r="S2412">
        <v>3</v>
      </c>
    </row>
    <row r="2413" spans="1:19" x14ac:dyDescent="0.3">
      <c r="A2413">
        <v>2412</v>
      </c>
      <c r="B2413" t="s">
        <v>31</v>
      </c>
      <c r="C2413" t="s">
        <v>20</v>
      </c>
      <c r="D2413" t="s">
        <v>26</v>
      </c>
      <c r="E2413" t="s">
        <v>45</v>
      </c>
      <c r="F2413" t="s">
        <v>25</v>
      </c>
      <c r="G2413" t="s">
        <v>24</v>
      </c>
      <c r="H2413">
        <v>7</v>
      </c>
      <c r="I2413" t="s">
        <v>177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28</v>
      </c>
      <c r="S2413">
        <v>9</v>
      </c>
    </row>
    <row r="2414" spans="1:19" x14ac:dyDescent="0.3">
      <c r="A2414">
        <v>2413</v>
      </c>
      <c r="B2414" t="s">
        <v>42</v>
      </c>
      <c r="C2414" t="s">
        <v>20</v>
      </c>
      <c r="D2414" t="s">
        <v>19</v>
      </c>
      <c r="E2414" t="s">
        <v>29</v>
      </c>
      <c r="F2414" t="s">
        <v>18</v>
      </c>
      <c r="G2414" t="s">
        <v>35</v>
      </c>
      <c r="H2414">
        <v>6</v>
      </c>
      <c r="I2414" t="s">
        <v>178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21</v>
      </c>
      <c r="S2414">
        <v>2</v>
      </c>
    </row>
    <row r="2415" spans="1:19" x14ac:dyDescent="0.3">
      <c r="A2415">
        <v>2414</v>
      </c>
      <c r="B2415" t="s">
        <v>23</v>
      </c>
      <c r="C2415" t="s">
        <v>34</v>
      </c>
      <c r="D2415" t="s">
        <v>38</v>
      </c>
      <c r="E2415" t="s">
        <v>36</v>
      </c>
      <c r="F2415" t="s">
        <v>25</v>
      </c>
      <c r="G2415" t="s">
        <v>17</v>
      </c>
      <c r="H2415">
        <v>4</v>
      </c>
      <c r="I2415" t="s">
        <v>178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28</v>
      </c>
      <c r="S2415">
        <v>7</v>
      </c>
    </row>
    <row r="2416" spans="1:19" x14ac:dyDescent="0.3">
      <c r="A2416">
        <v>2415</v>
      </c>
      <c r="B2416" t="s">
        <v>31</v>
      </c>
      <c r="C2416" t="s">
        <v>39</v>
      </c>
      <c r="D2416" t="s">
        <v>44</v>
      </c>
      <c r="E2416" t="s">
        <v>29</v>
      </c>
      <c r="F2416" t="s">
        <v>18</v>
      </c>
      <c r="G2416" t="s">
        <v>17</v>
      </c>
      <c r="H2416">
        <v>13</v>
      </c>
      <c r="I2416" t="s">
        <v>177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34</v>
      </c>
      <c r="S2416">
        <v>3</v>
      </c>
    </row>
    <row r="2417" spans="1:19" x14ac:dyDescent="0.3">
      <c r="A2417">
        <v>2416</v>
      </c>
      <c r="B2417" t="s">
        <v>42</v>
      </c>
      <c r="C2417" t="s">
        <v>34</v>
      </c>
      <c r="D2417" t="s">
        <v>44</v>
      </c>
      <c r="E2417" t="s">
        <v>36</v>
      </c>
      <c r="F2417" t="s">
        <v>30</v>
      </c>
      <c r="G2417" t="s">
        <v>24</v>
      </c>
      <c r="H2417">
        <v>9</v>
      </c>
      <c r="I2417" t="s">
        <v>177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28</v>
      </c>
      <c r="S2417">
        <v>9</v>
      </c>
    </row>
    <row r="2418" spans="1:19" x14ac:dyDescent="0.3">
      <c r="A2418">
        <v>2417</v>
      </c>
      <c r="B2418" t="s">
        <v>37</v>
      </c>
      <c r="C2418" t="s">
        <v>39</v>
      </c>
      <c r="D2418" t="s">
        <v>26</v>
      </c>
      <c r="E2418" t="s">
        <v>43</v>
      </c>
      <c r="F2418" t="s">
        <v>30</v>
      </c>
      <c r="G2418" t="s">
        <v>24</v>
      </c>
      <c r="H2418">
        <v>4</v>
      </c>
      <c r="I2418" t="s">
        <v>177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21</v>
      </c>
      <c r="S2418">
        <v>3</v>
      </c>
    </row>
    <row r="2419" spans="1:19" x14ac:dyDescent="0.3">
      <c r="A2419">
        <v>2418</v>
      </c>
      <c r="B2419" t="s">
        <v>23</v>
      </c>
      <c r="C2419" t="s">
        <v>27</v>
      </c>
      <c r="D2419" t="s">
        <v>44</v>
      </c>
      <c r="E2419" t="s">
        <v>45</v>
      </c>
      <c r="F2419" t="s">
        <v>25</v>
      </c>
      <c r="G2419" t="s">
        <v>17</v>
      </c>
      <c r="H2419">
        <v>13</v>
      </c>
      <c r="I2419" t="s">
        <v>178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34</v>
      </c>
      <c r="S2419">
        <v>6</v>
      </c>
    </row>
    <row r="2420" spans="1:19" x14ac:dyDescent="0.3">
      <c r="A2420">
        <v>2419</v>
      </c>
      <c r="B2420" t="s">
        <v>16</v>
      </c>
      <c r="C2420" t="s">
        <v>20</v>
      </c>
      <c r="D2420" t="s">
        <v>32</v>
      </c>
      <c r="E2420" t="s">
        <v>43</v>
      </c>
      <c r="F2420" t="s">
        <v>30</v>
      </c>
      <c r="G2420" t="s">
        <v>24</v>
      </c>
      <c r="H2420">
        <v>5</v>
      </c>
      <c r="I2420" t="s">
        <v>176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21</v>
      </c>
      <c r="S2420">
        <v>3</v>
      </c>
    </row>
    <row r="2421" spans="1:19" x14ac:dyDescent="0.3">
      <c r="A2421">
        <v>2420</v>
      </c>
      <c r="B2421" t="s">
        <v>31</v>
      </c>
      <c r="C2421" t="s">
        <v>27</v>
      </c>
      <c r="D2421" t="s">
        <v>40</v>
      </c>
      <c r="E2421" t="s">
        <v>36</v>
      </c>
      <c r="F2421" t="s">
        <v>30</v>
      </c>
      <c r="G2421" t="s">
        <v>24</v>
      </c>
      <c r="H2421">
        <v>8</v>
      </c>
      <c r="I2421" t="s">
        <v>177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28</v>
      </c>
      <c r="S2421">
        <v>9</v>
      </c>
    </row>
    <row r="2422" spans="1:19" x14ac:dyDescent="0.3">
      <c r="A2422">
        <v>2421</v>
      </c>
      <c r="B2422" t="s">
        <v>23</v>
      </c>
      <c r="C2422" t="s">
        <v>20</v>
      </c>
      <c r="D2422" t="s">
        <v>44</v>
      </c>
      <c r="E2422" t="s">
        <v>41</v>
      </c>
      <c r="F2422" t="s">
        <v>18</v>
      </c>
      <c r="G2422" t="s">
        <v>35</v>
      </c>
      <c r="H2422">
        <v>13</v>
      </c>
      <c r="I2422" t="s">
        <v>177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28</v>
      </c>
      <c r="S2422">
        <v>7</v>
      </c>
    </row>
    <row r="2423" spans="1:19" x14ac:dyDescent="0.3">
      <c r="A2423">
        <v>2422</v>
      </c>
      <c r="B2423" t="s">
        <v>33</v>
      </c>
      <c r="C2423" t="s">
        <v>20</v>
      </c>
      <c r="D2423" t="s">
        <v>26</v>
      </c>
      <c r="E2423" t="s">
        <v>36</v>
      </c>
      <c r="F2423" t="s">
        <v>30</v>
      </c>
      <c r="G2423" t="s">
        <v>35</v>
      </c>
      <c r="H2423">
        <v>6</v>
      </c>
      <c r="I2423" t="s">
        <v>176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28</v>
      </c>
      <c r="S2423">
        <v>8</v>
      </c>
    </row>
    <row r="2424" spans="1:19" x14ac:dyDescent="0.3">
      <c r="A2424">
        <v>2423</v>
      </c>
      <c r="B2424" t="s">
        <v>16</v>
      </c>
      <c r="C2424" t="s">
        <v>27</v>
      </c>
      <c r="D2424" t="s">
        <v>26</v>
      </c>
      <c r="E2424" t="s">
        <v>43</v>
      </c>
      <c r="F2424" t="s">
        <v>30</v>
      </c>
      <c r="G2424" t="s">
        <v>35</v>
      </c>
      <c r="H2424">
        <v>5</v>
      </c>
      <c r="I2424" t="s">
        <v>176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28</v>
      </c>
      <c r="S2424">
        <v>9</v>
      </c>
    </row>
    <row r="2425" spans="1:19" x14ac:dyDescent="0.3">
      <c r="A2425">
        <v>2424</v>
      </c>
      <c r="B2425" t="s">
        <v>42</v>
      </c>
      <c r="C2425" t="s">
        <v>39</v>
      </c>
      <c r="D2425" t="s">
        <v>38</v>
      </c>
      <c r="E2425" t="s">
        <v>45</v>
      </c>
      <c r="F2425" t="s">
        <v>18</v>
      </c>
      <c r="G2425" t="s">
        <v>17</v>
      </c>
      <c r="H2425">
        <v>10</v>
      </c>
      <c r="I2425" t="s">
        <v>176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34</v>
      </c>
      <c r="S2425">
        <v>5</v>
      </c>
    </row>
    <row r="2426" spans="1:19" x14ac:dyDescent="0.3">
      <c r="A2426">
        <v>2425</v>
      </c>
      <c r="B2426" t="s">
        <v>33</v>
      </c>
      <c r="C2426" t="s">
        <v>20</v>
      </c>
      <c r="D2426" t="s">
        <v>19</v>
      </c>
      <c r="E2426" t="s">
        <v>41</v>
      </c>
      <c r="F2426" t="s">
        <v>30</v>
      </c>
      <c r="G2426" t="s">
        <v>24</v>
      </c>
      <c r="H2426">
        <v>3</v>
      </c>
      <c r="I2426" t="s">
        <v>177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28</v>
      </c>
      <c r="S2426">
        <v>7</v>
      </c>
    </row>
    <row r="2427" spans="1:19" x14ac:dyDescent="0.3">
      <c r="A2427">
        <v>2426</v>
      </c>
      <c r="B2427" t="s">
        <v>42</v>
      </c>
      <c r="C2427" t="s">
        <v>27</v>
      </c>
      <c r="D2427" t="s">
        <v>40</v>
      </c>
      <c r="E2427" t="s">
        <v>45</v>
      </c>
      <c r="F2427" t="s">
        <v>18</v>
      </c>
      <c r="G2427" t="s">
        <v>35</v>
      </c>
      <c r="H2427">
        <v>1</v>
      </c>
      <c r="I2427" t="s">
        <v>178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28</v>
      </c>
      <c r="S2427">
        <v>7</v>
      </c>
    </row>
    <row r="2428" spans="1:19" x14ac:dyDescent="0.3">
      <c r="A2428">
        <v>2427</v>
      </c>
      <c r="B2428" t="s">
        <v>23</v>
      </c>
      <c r="C2428" t="s">
        <v>27</v>
      </c>
      <c r="D2428" t="s">
        <v>44</v>
      </c>
      <c r="E2428" t="s">
        <v>45</v>
      </c>
      <c r="F2428" t="s">
        <v>25</v>
      </c>
      <c r="G2428" t="s">
        <v>35</v>
      </c>
      <c r="H2428">
        <v>6</v>
      </c>
      <c r="I2428" t="s">
        <v>176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21</v>
      </c>
      <c r="S2428">
        <v>3</v>
      </c>
    </row>
    <row r="2429" spans="1:19" x14ac:dyDescent="0.3">
      <c r="A2429">
        <v>2428</v>
      </c>
      <c r="B2429" t="s">
        <v>23</v>
      </c>
      <c r="C2429" t="s">
        <v>34</v>
      </c>
      <c r="D2429" t="s">
        <v>32</v>
      </c>
      <c r="E2429" t="s">
        <v>43</v>
      </c>
      <c r="F2429" t="s">
        <v>18</v>
      </c>
      <c r="G2429" t="s">
        <v>24</v>
      </c>
      <c r="H2429">
        <v>13</v>
      </c>
      <c r="I2429" t="s">
        <v>176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34</v>
      </c>
      <c r="S2429">
        <v>6</v>
      </c>
    </row>
    <row r="2430" spans="1:19" x14ac:dyDescent="0.3">
      <c r="A2430">
        <v>2429</v>
      </c>
      <c r="B2430" t="s">
        <v>23</v>
      </c>
      <c r="C2430" t="s">
        <v>20</v>
      </c>
      <c r="D2430" t="s">
        <v>38</v>
      </c>
      <c r="E2430" t="s">
        <v>29</v>
      </c>
      <c r="F2430" t="s">
        <v>18</v>
      </c>
      <c r="G2430" t="s">
        <v>24</v>
      </c>
      <c r="H2430">
        <v>11</v>
      </c>
      <c r="I2430" t="s">
        <v>176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28</v>
      </c>
      <c r="S2430">
        <v>7</v>
      </c>
    </row>
    <row r="2431" spans="1:19" x14ac:dyDescent="0.3">
      <c r="A2431">
        <v>2430</v>
      </c>
      <c r="B2431" t="s">
        <v>16</v>
      </c>
      <c r="C2431" t="s">
        <v>27</v>
      </c>
      <c r="D2431" t="s">
        <v>38</v>
      </c>
      <c r="E2431" t="s">
        <v>22</v>
      </c>
      <c r="F2431" t="s">
        <v>30</v>
      </c>
      <c r="G2431" t="s">
        <v>35</v>
      </c>
      <c r="H2431">
        <v>8</v>
      </c>
      <c r="I2431" t="s">
        <v>177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28</v>
      </c>
      <c r="S2431">
        <v>1</v>
      </c>
    </row>
    <row r="2432" spans="1:19" x14ac:dyDescent="0.3">
      <c r="A2432">
        <v>2431</v>
      </c>
      <c r="B2432" t="s">
        <v>31</v>
      </c>
      <c r="C2432" t="s">
        <v>27</v>
      </c>
      <c r="D2432" t="s">
        <v>38</v>
      </c>
      <c r="E2432" t="s">
        <v>15</v>
      </c>
      <c r="F2432" t="s">
        <v>30</v>
      </c>
      <c r="G2432" t="s">
        <v>17</v>
      </c>
      <c r="H2432">
        <v>12</v>
      </c>
      <c r="I2432" t="s">
        <v>176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28</v>
      </c>
      <c r="S2432">
        <v>8</v>
      </c>
    </row>
    <row r="2433" spans="1:19" x14ac:dyDescent="0.3">
      <c r="A2433">
        <v>2432</v>
      </c>
      <c r="B2433" t="s">
        <v>23</v>
      </c>
      <c r="C2433" t="s">
        <v>39</v>
      </c>
      <c r="D2433" t="s">
        <v>44</v>
      </c>
      <c r="E2433" t="s">
        <v>22</v>
      </c>
      <c r="F2433" t="s">
        <v>25</v>
      </c>
      <c r="G2433" t="s">
        <v>35</v>
      </c>
      <c r="H2433">
        <v>10</v>
      </c>
      <c r="I2433" t="s">
        <v>176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34</v>
      </c>
      <c r="S2433">
        <v>5</v>
      </c>
    </row>
    <row r="2434" spans="1:19" x14ac:dyDescent="0.3">
      <c r="A2434">
        <v>2433</v>
      </c>
      <c r="B2434" t="s">
        <v>42</v>
      </c>
      <c r="C2434" t="s">
        <v>20</v>
      </c>
      <c r="D2434" t="s">
        <v>26</v>
      </c>
      <c r="E2434" t="s">
        <v>29</v>
      </c>
      <c r="F2434" t="s">
        <v>25</v>
      </c>
      <c r="G2434" t="s">
        <v>17</v>
      </c>
      <c r="H2434">
        <v>11</v>
      </c>
      <c r="I2434" t="s">
        <v>176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28</v>
      </c>
      <c r="S2434">
        <v>9</v>
      </c>
    </row>
    <row r="2435" spans="1:19" x14ac:dyDescent="0.3">
      <c r="A2435">
        <v>2434</v>
      </c>
      <c r="B2435" t="s">
        <v>16</v>
      </c>
      <c r="C2435" t="s">
        <v>34</v>
      </c>
      <c r="D2435" t="s">
        <v>26</v>
      </c>
      <c r="E2435" t="s">
        <v>43</v>
      </c>
      <c r="F2435" t="s">
        <v>18</v>
      </c>
      <c r="G2435" t="s">
        <v>17</v>
      </c>
      <c r="H2435">
        <v>7</v>
      </c>
      <c r="I2435" t="s">
        <v>178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21</v>
      </c>
      <c r="S2435">
        <v>3</v>
      </c>
    </row>
    <row r="2436" spans="1:19" x14ac:dyDescent="0.3">
      <c r="A2436">
        <v>2435</v>
      </c>
      <c r="B2436" t="s">
        <v>16</v>
      </c>
      <c r="C2436" t="s">
        <v>20</v>
      </c>
      <c r="D2436" t="s">
        <v>40</v>
      </c>
      <c r="E2436" t="s">
        <v>45</v>
      </c>
      <c r="F2436" t="s">
        <v>30</v>
      </c>
      <c r="G2436" t="s">
        <v>24</v>
      </c>
      <c r="H2436">
        <v>2</v>
      </c>
      <c r="I2436" t="s">
        <v>178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28</v>
      </c>
      <c r="S2436">
        <v>9</v>
      </c>
    </row>
    <row r="2437" spans="1:19" x14ac:dyDescent="0.3">
      <c r="A2437">
        <v>2436</v>
      </c>
      <c r="B2437" t="s">
        <v>37</v>
      </c>
      <c r="C2437" t="s">
        <v>20</v>
      </c>
      <c r="D2437" t="s">
        <v>19</v>
      </c>
      <c r="E2437" t="s">
        <v>43</v>
      </c>
      <c r="F2437" t="s">
        <v>18</v>
      </c>
      <c r="G2437" t="s">
        <v>24</v>
      </c>
      <c r="H2437">
        <v>4</v>
      </c>
      <c r="I2437" t="s">
        <v>178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28</v>
      </c>
      <c r="S2437">
        <v>8</v>
      </c>
    </row>
    <row r="2438" spans="1:19" x14ac:dyDescent="0.3">
      <c r="A2438">
        <v>2437</v>
      </c>
      <c r="B2438" t="s">
        <v>37</v>
      </c>
      <c r="C2438" t="s">
        <v>27</v>
      </c>
      <c r="D2438" t="s">
        <v>26</v>
      </c>
      <c r="E2438" t="s">
        <v>41</v>
      </c>
      <c r="F2438" t="s">
        <v>30</v>
      </c>
      <c r="G2438" t="s">
        <v>35</v>
      </c>
      <c r="H2438">
        <v>10</v>
      </c>
      <c r="I2438" t="s">
        <v>176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28</v>
      </c>
      <c r="S2438">
        <v>7</v>
      </c>
    </row>
    <row r="2439" spans="1:19" x14ac:dyDescent="0.3">
      <c r="A2439">
        <v>2438</v>
      </c>
      <c r="B2439" t="s">
        <v>37</v>
      </c>
      <c r="C2439" t="s">
        <v>39</v>
      </c>
      <c r="D2439" t="s">
        <v>19</v>
      </c>
      <c r="E2439" t="s">
        <v>15</v>
      </c>
      <c r="F2439" t="s">
        <v>30</v>
      </c>
      <c r="G2439" t="s">
        <v>17</v>
      </c>
      <c r="H2439">
        <v>7</v>
      </c>
      <c r="I2439" t="s">
        <v>176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21</v>
      </c>
      <c r="S2439">
        <v>1</v>
      </c>
    </row>
    <row r="2440" spans="1:19" x14ac:dyDescent="0.3">
      <c r="A2440">
        <v>2439</v>
      </c>
      <c r="B2440" t="s">
        <v>42</v>
      </c>
      <c r="C2440" t="s">
        <v>20</v>
      </c>
      <c r="D2440" t="s">
        <v>26</v>
      </c>
      <c r="E2440" t="s">
        <v>43</v>
      </c>
      <c r="F2440" t="s">
        <v>30</v>
      </c>
      <c r="G2440" t="s">
        <v>17</v>
      </c>
      <c r="H2440">
        <v>7</v>
      </c>
      <c r="I2440" t="s">
        <v>177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21</v>
      </c>
      <c r="S2440">
        <v>6</v>
      </c>
    </row>
    <row r="2441" spans="1:19" x14ac:dyDescent="0.3">
      <c r="A2441">
        <v>2440</v>
      </c>
      <c r="B2441" t="s">
        <v>33</v>
      </c>
      <c r="C2441" t="s">
        <v>27</v>
      </c>
      <c r="D2441" t="s">
        <v>19</v>
      </c>
      <c r="E2441" t="s">
        <v>43</v>
      </c>
      <c r="F2441" t="s">
        <v>30</v>
      </c>
      <c r="G2441" t="s">
        <v>24</v>
      </c>
      <c r="H2441">
        <v>11</v>
      </c>
      <c r="I2441" t="s">
        <v>176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28</v>
      </c>
      <c r="S2441">
        <v>8</v>
      </c>
    </row>
    <row r="2442" spans="1:19" x14ac:dyDescent="0.3">
      <c r="A2442">
        <v>2441</v>
      </c>
      <c r="B2442" t="s">
        <v>33</v>
      </c>
      <c r="C2442" t="s">
        <v>34</v>
      </c>
      <c r="D2442" t="s">
        <v>38</v>
      </c>
      <c r="E2442" t="s">
        <v>29</v>
      </c>
      <c r="F2442" t="s">
        <v>30</v>
      </c>
      <c r="G2442" t="s">
        <v>17</v>
      </c>
      <c r="H2442">
        <v>12</v>
      </c>
      <c r="I2442" t="s">
        <v>178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34</v>
      </c>
      <c r="S2442">
        <v>6</v>
      </c>
    </row>
    <row r="2443" spans="1:19" x14ac:dyDescent="0.3">
      <c r="A2443">
        <v>2442</v>
      </c>
      <c r="B2443" t="s">
        <v>42</v>
      </c>
      <c r="C2443" t="s">
        <v>20</v>
      </c>
      <c r="D2443" t="s">
        <v>44</v>
      </c>
      <c r="E2443" t="s">
        <v>36</v>
      </c>
      <c r="F2443" t="s">
        <v>30</v>
      </c>
      <c r="G2443" t="s">
        <v>17</v>
      </c>
      <c r="H2443">
        <v>3</v>
      </c>
      <c r="I2443" t="s">
        <v>176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28</v>
      </c>
      <c r="S2443">
        <v>8</v>
      </c>
    </row>
    <row r="2444" spans="1:19" x14ac:dyDescent="0.3">
      <c r="A2444">
        <v>2443</v>
      </c>
      <c r="B2444" t="s">
        <v>16</v>
      </c>
      <c r="C2444" t="s">
        <v>34</v>
      </c>
      <c r="D2444" t="s">
        <v>40</v>
      </c>
      <c r="E2444" t="s">
        <v>15</v>
      </c>
      <c r="F2444" t="s">
        <v>25</v>
      </c>
      <c r="G2444" t="s">
        <v>24</v>
      </c>
      <c r="H2444">
        <v>5</v>
      </c>
      <c r="I2444" t="s">
        <v>178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28</v>
      </c>
      <c r="S2444">
        <v>9</v>
      </c>
    </row>
    <row r="2445" spans="1:19" x14ac:dyDescent="0.3">
      <c r="A2445">
        <v>2444</v>
      </c>
      <c r="B2445" t="s">
        <v>37</v>
      </c>
      <c r="C2445" t="s">
        <v>20</v>
      </c>
      <c r="D2445" t="s">
        <v>32</v>
      </c>
      <c r="E2445" t="s">
        <v>45</v>
      </c>
      <c r="F2445" t="s">
        <v>25</v>
      </c>
      <c r="G2445" t="s">
        <v>24</v>
      </c>
      <c r="H2445">
        <v>10</v>
      </c>
      <c r="I2445" t="s">
        <v>177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34</v>
      </c>
      <c r="S2445">
        <v>1</v>
      </c>
    </row>
    <row r="2446" spans="1:19" x14ac:dyDescent="0.3">
      <c r="A2446">
        <v>2445</v>
      </c>
      <c r="B2446" t="s">
        <v>16</v>
      </c>
      <c r="C2446" t="s">
        <v>27</v>
      </c>
      <c r="D2446" t="s">
        <v>19</v>
      </c>
      <c r="E2446" t="s">
        <v>36</v>
      </c>
      <c r="F2446" t="s">
        <v>25</v>
      </c>
      <c r="G2446" t="s">
        <v>35</v>
      </c>
      <c r="H2446">
        <v>5</v>
      </c>
      <c r="I2446" t="s">
        <v>176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28</v>
      </c>
      <c r="S2446">
        <v>8</v>
      </c>
    </row>
    <row r="2447" spans="1:19" x14ac:dyDescent="0.3">
      <c r="A2447">
        <v>2446</v>
      </c>
      <c r="B2447" t="s">
        <v>23</v>
      </c>
      <c r="C2447" t="s">
        <v>39</v>
      </c>
      <c r="D2447" t="s">
        <v>40</v>
      </c>
      <c r="E2447" t="s">
        <v>45</v>
      </c>
      <c r="F2447" t="s">
        <v>25</v>
      </c>
      <c r="G2447" t="s">
        <v>35</v>
      </c>
      <c r="H2447">
        <v>4</v>
      </c>
      <c r="I2447" t="s">
        <v>177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21</v>
      </c>
      <c r="S2447">
        <v>5</v>
      </c>
    </row>
    <row r="2448" spans="1:19" x14ac:dyDescent="0.3">
      <c r="A2448">
        <v>2447</v>
      </c>
      <c r="B2448" t="s">
        <v>23</v>
      </c>
      <c r="C2448" t="s">
        <v>34</v>
      </c>
      <c r="D2448" t="s">
        <v>32</v>
      </c>
      <c r="E2448" t="s">
        <v>41</v>
      </c>
      <c r="F2448" t="s">
        <v>25</v>
      </c>
      <c r="G2448" t="s">
        <v>24</v>
      </c>
      <c r="H2448">
        <v>13</v>
      </c>
      <c r="I2448" t="s">
        <v>178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28</v>
      </c>
      <c r="S2448">
        <v>7</v>
      </c>
    </row>
    <row r="2449" spans="1:19" x14ac:dyDescent="0.3">
      <c r="A2449">
        <v>2448</v>
      </c>
      <c r="B2449" t="s">
        <v>16</v>
      </c>
      <c r="C2449" t="s">
        <v>27</v>
      </c>
      <c r="D2449" t="s">
        <v>26</v>
      </c>
      <c r="E2449" t="s">
        <v>43</v>
      </c>
      <c r="F2449" t="s">
        <v>25</v>
      </c>
      <c r="G2449" t="s">
        <v>17</v>
      </c>
      <c r="H2449">
        <v>14</v>
      </c>
      <c r="I2449" t="s">
        <v>178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34</v>
      </c>
      <c r="S2449">
        <v>2</v>
      </c>
    </row>
    <row r="2450" spans="1:19" x14ac:dyDescent="0.3">
      <c r="A2450">
        <v>2449</v>
      </c>
      <c r="B2450" t="s">
        <v>33</v>
      </c>
      <c r="C2450" t="s">
        <v>39</v>
      </c>
      <c r="D2450" t="s">
        <v>44</v>
      </c>
      <c r="E2450" t="s">
        <v>15</v>
      </c>
      <c r="F2450" t="s">
        <v>25</v>
      </c>
      <c r="G2450" t="s">
        <v>24</v>
      </c>
      <c r="H2450">
        <v>4</v>
      </c>
      <c r="I2450" t="s">
        <v>176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28</v>
      </c>
      <c r="S2450">
        <v>3</v>
      </c>
    </row>
    <row r="2451" spans="1:19" x14ac:dyDescent="0.3">
      <c r="A2451">
        <v>2450</v>
      </c>
      <c r="B2451" t="s">
        <v>33</v>
      </c>
      <c r="C2451" t="s">
        <v>20</v>
      </c>
      <c r="D2451" t="s">
        <v>44</v>
      </c>
      <c r="E2451" t="s">
        <v>45</v>
      </c>
      <c r="F2451" t="s">
        <v>30</v>
      </c>
      <c r="G2451" t="s">
        <v>35</v>
      </c>
      <c r="H2451">
        <v>3</v>
      </c>
      <c r="I2451" t="s">
        <v>176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28</v>
      </c>
      <c r="S2451">
        <v>9</v>
      </c>
    </row>
    <row r="2452" spans="1:19" x14ac:dyDescent="0.3">
      <c r="A2452">
        <v>2451</v>
      </c>
      <c r="B2452" t="s">
        <v>16</v>
      </c>
      <c r="C2452" t="s">
        <v>20</v>
      </c>
      <c r="D2452" t="s">
        <v>40</v>
      </c>
      <c r="E2452" t="s">
        <v>15</v>
      </c>
      <c r="F2452" t="s">
        <v>30</v>
      </c>
      <c r="G2452" t="s">
        <v>17</v>
      </c>
      <c r="H2452">
        <v>11</v>
      </c>
      <c r="I2452" t="s">
        <v>176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28</v>
      </c>
      <c r="S2452">
        <v>8</v>
      </c>
    </row>
    <row r="2453" spans="1:19" x14ac:dyDescent="0.3">
      <c r="A2453">
        <v>2452</v>
      </c>
      <c r="B2453" t="s">
        <v>37</v>
      </c>
      <c r="C2453" t="s">
        <v>39</v>
      </c>
      <c r="D2453" t="s">
        <v>38</v>
      </c>
      <c r="E2453" t="s">
        <v>36</v>
      </c>
      <c r="F2453" t="s">
        <v>18</v>
      </c>
      <c r="G2453" t="s">
        <v>35</v>
      </c>
      <c r="H2453">
        <v>13</v>
      </c>
      <c r="I2453" t="s">
        <v>178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28</v>
      </c>
      <c r="S2453">
        <v>9</v>
      </c>
    </row>
    <row r="2454" spans="1:19" x14ac:dyDescent="0.3">
      <c r="A2454">
        <v>2453</v>
      </c>
      <c r="B2454" t="s">
        <v>16</v>
      </c>
      <c r="C2454" t="s">
        <v>39</v>
      </c>
      <c r="D2454" t="s">
        <v>32</v>
      </c>
      <c r="E2454" t="s">
        <v>41</v>
      </c>
      <c r="F2454" t="s">
        <v>25</v>
      </c>
      <c r="G2454" t="s">
        <v>35</v>
      </c>
      <c r="H2454">
        <v>3</v>
      </c>
      <c r="I2454" t="s">
        <v>178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28</v>
      </c>
      <c r="S2454">
        <v>8</v>
      </c>
    </row>
    <row r="2455" spans="1:19" x14ac:dyDescent="0.3">
      <c r="A2455">
        <v>2454</v>
      </c>
      <c r="B2455" t="s">
        <v>33</v>
      </c>
      <c r="C2455" t="s">
        <v>27</v>
      </c>
      <c r="D2455" t="s">
        <v>40</v>
      </c>
      <c r="E2455" t="s">
        <v>22</v>
      </c>
      <c r="F2455" t="s">
        <v>30</v>
      </c>
      <c r="G2455" t="s">
        <v>24</v>
      </c>
      <c r="H2455">
        <v>6</v>
      </c>
      <c r="I2455" t="s">
        <v>176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21</v>
      </c>
      <c r="S2455">
        <v>3</v>
      </c>
    </row>
    <row r="2456" spans="1:19" x14ac:dyDescent="0.3">
      <c r="A2456">
        <v>2455</v>
      </c>
      <c r="B2456" t="s">
        <v>31</v>
      </c>
      <c r="C2456" t="s">
        <v>39</v>
      </c>
      <c r="D2456" t="s">
        <v>40</v>
      </c>
      <c r="E2456" t="s">
        <v>41</v>
      </c>
      <c r="F2456" t="s">
        <v>25</v>
      </c>
      <c r="G2456" t="s">
        <v>24</v>
      </c>
      <c r="H2456">
        <v>7</v>
      </c>
      <c r="I2456" t="s">
        <v>178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28</v>
      </c>
      <c r="S2456">
        <v>1</v>
      </c>
    </row>
    <row r="2457" spans="1:19" x14ac:dyDescent="0.3">
      <c r="A2457">
        <v>2456</v>
      </c>
      <c r="B2457" t="s">
        <v>42</v>
      </c>
      <c r="C2457" t="s">
        <v>39</v>
      </c>
      <c r="D2457" t="s">
        <v>44</v>
      </c>
      <c r="E2457" t="s">
        <v>43</v>
      </c>
      <c r="F2457" t="s">
        <v>25</v>
      </c>
      <c r="G2457" t="s">
        <v>35</v>
      </c>
      <c r="H2457">
        <v>12</v>
      </c>
      <c r="I2457" t="s">
        <v>178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34</v>
      </c>
      <c r="S2457">
        <v>1</v>
      </c>
    </row>
    <row r="2458" spans="1:19" x14ac:dyDescent="0.3">
      <c r="A2458">
        <v>2457</v>
      </c>
      <c r="B2458" t="s">
        <v>23</v>
      </c>
      <c r="C2458" t="s">
        <v>34</v>
      </c>
      <c r="D2458" t="s">
        <v>19</v>
      </c>
      <c r="E2458" t="s">
        <v>15</v>
      </c>
      <c r="F2458" t="s">
        <v>30</v>
      </c>
      <c r="G2458" t="s">
        <v>24</v>
      </c>
      <c r="H2458">
        <v>12</v>
      </c>
      <c r="I2458" t="s">
        <v>177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28</v>
      </c>
      <c r="S2458">
        <v>7</v>
      </c>
    </row>
    <row r="2459" spans="1:19" x14ac:dyDescent="0.3">
      <c r="A2459">
        <v>2458</v>
      </c>
      <c r="B2459" t="s">
        <v>23</v>
      </c>
      <c r="C2459" t="s">
        <v>27</v>
      </c>
      <c r="D2459" t="s">
        <v>38</v>
      </c>
      <c r="E2459" t="s">
        <v>41</v>
      </c>
      <c r="F2459" t="s">
        <v>30</v>
      </c>
      <c r="G2459" t="s">
        <v>24</v>
      </c>
      <c r="H2459">
        <v>6</v>
      </c>
      <c r="I2459" t="s">
        <v>178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21</v>
      </c>
      <c r="S2459">
        <v>3</v>
      </c>
    </row>
    <row r="2460" spans="1:19" x14ac:dyDescent="0.3">
      <c r="A2460">
        <v>2459</v>
      </c>
      <c r="B2460" t="s">
        <v>42</v>
      </c>
      <c r="C2460" t="s">
        <v>39</v>
      </c>
      <c r="D2460" t="s">
        <v>40</v>
      </c>
      <c r="E2460" t="s">
        <v>43</v>
      </c>
      <c r="F2460" t="s">
        <v>30</v>
      </c>
      <c r="G2460" t="s">
        <v>24</v>
      </c>
      <c r="H2460">
        <v>11</v>
      </c>
      <c r="I2460" t="s">
        <v>177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34</v>
      </c>
      <c r="S2460">
        <v>2</v>
      </c>
    </row>
    <row r="2461" spans="1:19" x14ac:dyDescent="0.3">
      <c r="A2461">
        <v>2460</v>
      </c>
      <c r="B2461" t="s">
        <v>37</v>
      </c>
      <c r="C2461" t="s">
        <v>27</v>
      </c>
      <c r="D2461" t="s">
        <v>32</v>
      </c>
      <c r="E2461" t="s">
        <v>15</v>
      </c>
      <c r="F2461" t="s">
        <v>30</v>
      </c>
      <c r="G2461" t="s">
        <v>17</v>
      </c>
      <c r="H2461">
        <v>3</v>
      </c>
      <c r="I2461" t="s">
        <v>176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21</v>
      </c>
      <c r="S2461">
        <v>6</v>
      </c>
    </row>
    <row r="2462" spans="1:19" x14ac:dyDescent="0.3">
      <c r="A2462">
        <v>2461</v>
      </c>
      <c r="B2462" t="s">
        <v>23</v>
      </c>
      <c r="C2462" t="s">
        <v>20</v>
      </c>
      <c r="D2462" t="s">
        <v>26</v>
      </c>
      <c r="E2462" t="s">
        <v>45</v>
      </c>
      <c r="F2462" t="s">
        <v>25</v>
      </c>
      <c r="G2462" t="s">
        <v>35</v>
      </c>
      <c r="H2462">
        <v>4</v>
      </c>
      <c r="I2462" t="s">
        <v>177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28</v>
      </c>
      <c r="S2462">
        <v>7</v>
      </c>
    </row>
    <row r="2463" spans="1:19" x14ac:dyDescent="0.3">
      <c r="A2463">
        <v>2462</v>
      </c>
      <c r="B2463" t="s">
        <v>37</v>
      </c>
      <c r="C2463" t="s">
        <v>39</v>
      </c>
      <c r="D2463" t="s">
        <v>26</v>
      </c>
      <c r="E2463" t="s">
        <v>15</v>
      </c>
      <c r="F2463" t="s">
        <v>18</v>
      </c>
      <c r="G2463" t="s">
        <v>17</v>
      </c>
      <c r="H2463">
        <v>12</v>
      </c>
      <c r="I2463" t="s">
        <v>176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34</v>
      </c>
      <c r="S2463">
        <v>4</v>
      </c>
    </row>
    <row r="2464" spans="1:19" x14ac:dyDescent="0.3">
      <c r="A2464">
        <v>2463</v>
      </c>
      <c r="B2464" t="s">
        <v>37</v>
      </c>
      <c r="C2464" t="s">
        <v>39</v>
      </c>
      <c r="D2464" t="s">
        <v>32</v>
      </c>
      <c r="E2464" t="s">
        <v>36</v>
      </c>
      <c r="F2464" t="s">
        <v>18</v>
      </c>
      <c r="G2464" t="s">
        <v>35</v>
      </c>
      <c r="H2464">
        <v>11</v>
      </c>
      <c r="I2464" t="s">
        <v>177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34</v>
      </c>
      <c r="S2464">
        <v>2</v>
      </c>
    </row>
    <row r="2465" spans="1:19" x14ac:dyDescent="0.3">
      <c r="A2465">
        <v>2464</v>
      </c>
      <c r="B2465" t="s">
        <v>23</v>
      </c>
      <c r="C2465" t="s">
        <v>39</v>
      </c>
      <c r="D2465" t="s">
        <v>40</v>
      </c>
      <c r="E2465" t="s">
        <v>15</v>
      </c>
      <c r="F2465" t="s">
        <v>25</v>
      </c>
      <c r="G2465" t="s">
        <v>24</v>
      </c>
      <c r="H2465">
        <v>14</v>
      </c>
      <c r="I2465" t="s">
        <v>176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28</v>
      </c>
      <c r="S2465">
        <v>2</v>
      </c>
    </row>
    <row r="2466" spans="1:19" x14ac:dyDescent="0.3">
      <c r="A2466">
        <v>2465</v>
      </c>
      <c r="B2466" t="s">
        <v>33</v>
      </c>
      <c r="C2466" t="s">
        <v>20</v>
      </c>
      <c r="D2466" t="s">
        <v>40</v>
      </c>
      <c r="E2466" t="s">
        <v>36</v>
      </c>
      <c r="F2466" t="s">
        <v>30</v>
      </c>
      <c r="G2466" t="s">
        <v>24</v>
      </c>
      <c r="H2466">
        <v>11</v>
      </c>
      <c r="I2466" t="s">
        <v>178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28</v>
      </c>
      <c r="S2466">
        <v>4</v>
      </c>
    </row>
    <row r="2467" spans="1:19" x14ac:dyDescent="0.3">
      <c r="A2467">
        <v>2466</v>
      </c>
      <c r="B2467" t="s">
        <v>16</v>
      </c>
      <c r="C2467" t="s">
        <v>20</v>
      </c>
      <c r="D2467" t="s">
        <v>19</v>
      </c>
      <c r="E2467" t="s">
        <v>15</v>
      </c>
      <c r="F2467" t="s">
        <v>18</v>
      </c>
      <c r="G2467" t="s">
        <v>35</v>
      </c>
      <c r="H2467">
        <v>12</v>
      </c>
      <c r="I2467" t="s">
        <v>178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28</v>
      </c>
      <c r="S2467">
        <v>7</v>
      </c>
    </row>
    <row r="2468" spans="1:19" x14ac:dyDescent="0.3">
      <c r="A2468">
        <v>2467</v>
      </c>
      <c r="B2468" t="s">
        <v>23</v>
      </c>
      <c r="C2468" t="s">
        <v>27</v>
      </c>
      <c r="D2468" t="s">
        <v>32</v>
      </c>
      <c r="E2468" t="s">
        <v>36</v>
      </c>
      <c r="F2468" t="s">
        <v>25</v>
      </c>
      <c r="G2468" t="s">
        <v>17</v>
      </c>
      <c r="H2468">
        <v>11</v>
      </c>
      <c r="I2468" t="s">
        <v>178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28</v>
      </c>
      <c r="S2468">
        <v>6</v>
      </c>
    </row>
    <row r="2469" spans="1:19" x14ac:dyDescent="0.3">
      <c r="A2469">
        <v>2468</v>
      </c>
      <c r="B2469" t="s">
        <v>42</v>
      </c>
      <c r="C2469" t="s">
        <v>34</v>
      </c>
      <c r="D2469" t="s">
        <v>44</v>
      </c>
      <c r="E2469" t="s">
        <v>36</v>
      </c>
      <c r="F2469" t="s">
        <v>25</v>
      </c>
      <c r="G2469" t="s">
        <v>24</v>
      </c>
      <c r="H2469">
        <v>7</v>
      </c>
      <c r="I2469" t="s">
        <v>178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28</v>
      </c>
      <c r="S2469">
        <v>4</v>
      </c>
    </row>
    <row r="2470" spans="1:19" x14ac:dyDescent="0.3">
      <c r="A2470">
        <v>2469</v>
      </c>
      <c r="B2470" t="s">
        <v>16</v>
      </c>
      <c r="C2470" t="s">
        <v>34</v>
      </c>
      <c r="D2470" t="s">
        <v>26</v>
      </c>
      <c r="E2470" t="s">
        <v>15</v>
      </c>
      <c r="F2470" t="s">
        <v>30</v>
      </c>
      <c r="G2470" t="s">
        <v>35</v>
      </c>
      <c r="H2470">
        <v>6</v>
      </c>
      <c r="I2470" t="s">
        <v>176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21</v>
      </c>
      <c r="S2470">
        <v>4</v>
      </c>
    </row>
    <row r="2471" spans="1:19" x14ac:dyDescent="0.3">
      <c r="A2471">
        <v>2470</v>
      </c>
      <c r="B2471" t="s">
        <v>37</v>
      </c>
      <c r="C2471" t="s">
        <v>20</v>
      </c>
      <c r="D2471" t="s">
        <v>19</v>
      </c>
      <c r="E2471" t="s">
        <v>15</v>
      </c>
      <c r="F2471" t="s">
        <v>18</v>
      </c>
      <c r="G2471" t="s">
        <v>17</v>
      </c>
      <c r="H2471">
        <v>13</v>
      </c>
      <c r="I2471" t="s">
        <v>177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28</v>
      </c>
      <c r="S2471">
        <v>8</v>
      </c>
    </row>
    <row r="2472" spans="1:19" x14ac:dyDescent="0.3">
      <c r="A2472">
        <v>2471</v>
      </c>
      <c r="B2472" t="s">
        <v>31</v>
      </c>
      <c r="C2472" t="s">
        <v>39</v>
      </c>
      <c r="D2472" t="s">
        <v>32</v>
      </c>
      <c r="E2472" t="s">
        <v>45</v>
      </c>
      <c r="F2472" t="s">
        <v>30</v>
      </c>
      <c r="G2472" t="s">
        <v>24</v>
      </c>
      <c r="H2472">
        <v>8</v>
      </c>
      <c r="I2472" t="s">
        <v>177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34</v>
      </c>
      <c r="S2472">
        <v>6</v>
      </c>
    </row>
    <row r="2473" spans="1:19" x14ac:dyDescent="0.3">
      <c r="A2473">
        <v>2472</v>
      </c>
      <c r="B2473" t="s">
        <v>37</v>
      </c>
      <c r="C2473" t="s">
        <v>39</v>
      </c>
      <c r="D2473" t="s">
        <v>19</v>
      </c>
      <c r="E2473" t="s">
        <v>22</v>
      </c>
      <c r="F2473" t="s">
        <v>30</v>
      </c>
      <c r="G2473" t="s">
        <v>35</v>
      </c>
      <c r="H2473">
        <v>5</v>
      </c>
      <c r="I2473" t="s">
        <v>178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21</v>
      </c>
      <c r="S2473">
        <v>3</v>
      </c>
    </row>
    <row r="2474" spans="1:19" x14ac:dyDescent="0.3">
      <c r="A2474">
        <v>2473</v>
      </c>
      <c r="B2474" t="s">
        <v>37</v>
      </c>
      <c r="C2474" t="s">
        <v>27</v>
      </c>
      <c r="D2474" t="s">
        <v>44</v>
      </c>
      <c r="E2474" t="s">
        <v>22</v>
      </c>
      <c r="F2474" t="s">
        <v>30</v>
      </c>
      <c r="G2474" t="s">
        <v>17</v>
      </c>
      <c r="H2474">
        <v>8</v>
      </c>
      <c r="I2474" t="s">
        <v>177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34</v>
      </c>
      <c r="S2474">
        <v>3</v>
      </c>
    </row>
    <row r="2475" spans="1:19" x14ac:dyDescent="0.3">
      <c r="A2475">
        <v>2474</v>
      </c>
      <c r="B2475" t="s">
        <v>31</v>
      </c>
      <c r="C2475" t="s">
        <v>34</v>
      </c>
      <c r="D2475" t="s">
        <v>40</v>
      </c>
      <c r="E2475" t="s">
        <v>22</v>
      </c>
      <c r="F2475" t="s">
        <v>25</v>
      </c>
      <c r="G2475" t="s">
        <v>17</v>
      </c>
      <c r="H2475">
        <v>14</v>
      </c>
      <c r="I2475" t="s">
        <v>177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34</v>
      </c>
      <c r="S2475">
        <v>5</v>
      </c>
    </row>
    <row r="2476" spans="1:19" x14ac:dyDescent="0.3">
      <c r="A2476">
        <v>2475</v>
      </c>
      <c r="B2476" t="s">
        <v>31</v>
      </c>
      <c r="C2476" t="s">
        <v>20</v>
      </c>
      <c r="D2476" t="s">
        <v>19</v>
      </c>
      <c r="E2476" t="s">
        <v>41</v>
      </c>
      <c r="F2476" t="s">
        <v>30</v>
      </c>
      <c r="G2476" t="s">
        <v>35</v>
      </c>
      <c r="H2476">
        <v>14</v>
      </c>
      <c r="I2476" t="s">
        <v>177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28</v>
      </c>
      <c r="S2476">
        <v>7</v>
      </c>
    </row>
    <row r="2477" spans="1:19" x14ac:dyDescent="0.3">
      <c r="A2477">
        <v>2476</v>
      </c>
      <c r="B2477" t="s">
        <v>37</v>
      </c>
      <c r="C2477" t="s">
        <v>34</v>
      </c>
      <c r="D2477" t="s">
        <v>19</v>
      </c>
      <c r="E2477" t="s">
        <v>43</v>
      </c>
      <c r="F2477" t="s">
        <v>25</v>
      </c>
      <c r="G2477" t="s">
        <v>24</v>
      </c>
      <c r="H2477">
        <v>4</v>
      </c>
      <c r="I2477" t="s">
        <v>177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21</v>
      </c>
      <c r="S2477">
        <v>2</v>
      </c>
    </row>
    <row r="2478" spans="1:19" x14ac:dyDescent="0.3">
      <c r="A2478">
        <v>2477</v>
      </c>
      <c r="B2478" t="s">
        <v>33</v>
      </c>
      <c r="C2478" t="s">
        <v>20</v>
      </c>
      <c r="D2478" t="s">
        <v>44</v>
      </c>
      <c r="E2478" t="s">
        <v>36</v>
      </c>
      <c r="F2478" t="s">
        <v>18</v>
      </c>
      <c r="G2478" t="s">
        <v>24</v>
      </c>
      <c r="H2478">
        <v>9</v>
      </c>
      <c r="I2478" t="s">
        <v>176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28</v>
      </c>
      <c r="S2478">
        <v>2</v>
      </c>
    </row>
    <row r="2479" spans="1:19" x14ac:dyDescent="0.3">
      <c r="A2479">
        <v>2478</v>
      </c>
      <c r="B2479" t="s">
        <v>42</v>
      </c>
      <c r="C2479" t="s">
        <v>20</v>
      </c>
      <c r="D2479" t="s">
        <v>40</v>
      </c>
      <c r="E2479" t="s">
        <v>36</v>
      </c>
      <c r="F2479" t="s">
        <v>25</v>
      </c>
      <c r="G2479" t="s">
        <v>35</v>
      </c>
      <c r="H2479">
        <v>6</v>
      </c>
      <c r="I2479" t="s">
        <v>176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21</v>
      </c>
      <c r="S2479">
        <v>5</v>
      </c>
    </row>
    <row r="2480" spans="1:19" x14ac:dyDescent="0.3">
      <c r="A2480">
        <v>2479</v>
      </c>
      <c r="B2480" t="s">
        <v>33</v>
      </c>
      <c r="C2480" t="s">
        <v>34</v>
      </c>
      <c r="D2480" t="s">
        <v>32</v>
      </c>
      <c r="E2480" t="s">
        <v>41</v>
      </c>
      <c r="F2480" t="s">
        <v>18</v>
      </c>
      <c r="G2480" t="s">
        <v>24</v>
      </c>
      <c r="H2480">
        <v>10</v>
      </c>
      <c r="I2480" t="s">
        <v>178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34</v>
      </c>
      <c r="S2480">
        <v>5</v>
      </c>
    </row>
    <row r="2481" spans="1:19" x14ac:dyDescent="0.3">
      <c r="A2481">
        <v>2480</v>
      </c>
      <c r="B2481" t="s">
        <v>16</v>
      </c>
      <c r="C2481" t="s">
        <v>34</v>
      </c>
      <c r="D2481" t="s">
        <v>38</v>
      </c>
      <c r="E2481" t="s">
        <v>41</v>
      </c>
      <c r="F2481" t="s">
        <v>30</v>
      </c>
      <c r="G2481" t="s">
        <v>24</v>
      </c>
      <c r="H2481">
        <v>4</v>
      </c>
      <c r="I2481" t="s">
        <v>177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28</v>
      </c>
      <c r="S2481">
        <v>7</v>
      </c>
    </row>
    <row r="2482" spans="1:19" x14ac:dyDescent="0.3">
      <c r="A2482">
        <v>2481</v>
      </c>
      <c r="B2482" t="s">
        <v>42</v>
      </c>
      <c r="C2482" t="s">
        <v>27</v>
      </c>
      <c r="D2482" t="s">
        <v>38</v>
      </c>
      <c r="E2482" t="s">
        <v>43</v>
      </c>
      <c r="F2482" t="s">
        <v>30</v>
      </c>
      <c r="G2482" t="s">
        <v>17</v>
      </c>
      <c r="H2482">
        <v>9</v>
      </c>
      <c r="I2482" t="s">
        <v>177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28</v>
      </c>
      <c r="S2482">
        <v>7</v>
      </c>
    </row>
    <row r="2483" spans="1:19" x14ac:dyDescent="0.3">
      <c r="A2483">
        <v>2482</v>
      </c>
      <c r="B2483" t="s">
        <v>31</v>
      </c>
      <c r="C2483" t="s">
        <v>20</v>
      </c>
      <c r="D2483" t="s">
        <v>26</v>
      </c>
      <c r="E2483" t="s">
        <v>22</v>
      </c>
      <c r="F2483" t="s">
        <v>18</v>
      </c>
      <c r="G2483" t="s">
        <v>24</v>
      </c>
      <c r="H2483">
        <v>13</v>
      </c>
      <c r="I2483" t="s">
        <v>177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28</v>
      </c>
      <c r="S2483">
        <v>9</v>
      </c>
    </row>
    <row r="2484" spans="1:19" x14ac:dyDescent="0.3">
      <c r="A2484">
        <v>2483</v>
      </c>
      <c r="B2484" t="s">
        <v>31</v>
      </c>
      <c r="C2484" t="s">
        <v>39</v>
      </c>
      <c r="D2484" t="s">
        <v>44</v>
      </c>
      <c r="E2484" t="s">
        <v>29</v>
      </c>
      <c r="F2484" t="s">
        <v>30</v>
      </c>
      <c r="G2484" t="s">
        <v>17</v>
      </c>
      <c r="H2484">
        <v>6</v>
      </c>
      <c r="I2484" t="s">
        <v>177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21</v>
      </c>
      <c r="S2484">
        <v>2</v>
      </c>
    </row>
    <row r="2485" spans="1:19" x14ac:dyDescent="0.3">
      <c r="A2485">
        <v>2484</v>
      </c>
      <c r="B2485" t="s">
        <v>23</v>
      </c>
      <c r="C2485" t="s">
        <v>34</v>
      </c>
      <c r="D2485" t="s">
        <v>26</v>
      </c>
      <c r="E2485" t="s">
        <v>45</v>
      </c>
      <c r="F2485" t="s">
        <v>30</v>
      </c>
      <c r="G2485" t="s">
        <v>35</v>
      </c>
      <c r="H2485">
        <v>2</v>
      </c>
      <c r="I2485" t="s">
        <v>176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21</v>
      </c>
      <c r="S2485">
        <v>2</v>
      </c>
    </row>
    <row r="2486" spans="1:19" x14ac:dyDescent="0.3">
      <c r="A2486">
        <v>2485</v>
      </c>
      <c r="B2486" t="s">
        <v>33</v>
      </c>
      <c r="C2486" t="s">
        <v>20</v>
      </c>
      <c r="D2486" t="s">
        <v>19</v>
      </c>
      <c r="E2486" t="s">
        <v>36</v>
      </c>
      <c r="F2486" t="s">
        <v>30</v>
      </c>
      <c r="G2486" t="s">
        <v>35</v>
      </c>
      <c r="H2486">
        <v>5</v>
      </c>
      <c r="I2486" t="s">
        <v>176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28</v>
      </c>
      <c r="S2486">
        <v>1</v>
      </c>
    </row>
    <row r="2487" spans="1:19" x14ac:dyDescent="0.3">
      <c r="A2487">
        <v>2486</v>
      </c>
      <c r="B2487" t="s">
        <v>37</v>
      </c>
      <c r="C2487" t="s">
        <v>34</v>
      </c>
      <c r="D2487" t="s">
        <v>26</v>
      </c>
      <c r="E2487" t="s">
        <v>45</v>
      </c>
      <c r="F2487" t="s">
        <v>30</v>
      </c>
      <c r="G2487" t="s">
        <v>35</v>
      </c>
      <c r="H2487">
        <v>3</v>
      </c>
      <c r="I2487" t="s">
        <v>177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21</v>
      </c>
      <c r="S2487">
        <v>2</v>
      </c>
    </row>
    <row r="2488" spans="1:19" x14ac:dyDescent="0.3">
      <c r="A2488">
        <v>2487</v>
      </c>
      <c r="B2488" t="s">
        <v>31</v>
      </c>
      <c r="C2488" t="s">
        <v>20</v>
      </c>
      <c r="D2488" t="s">
        <v>44</v>
      </c>
      <c r="E2488" t="s">
        <v>43</v>
      </c>
      <c r="F2488" t="s">
        <v>18</v>
      </c>
      <c r="G2488" t="s">
        <v>35</v>
      </c>
      <c r="H2488">
        <v>0</v>
      </c>
      <c r="I2488" t="s">
        <v>176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28</v>
      </c>
      <c r="S2488">
        <v>7</v>
      </c>
    </row>
    <row r="2489" spans="1:19" x14ac:dyDescent="0.3">
      <c r="A2489">
        <v>2488</v>
      </c>
      <c r="B2489" t="s">
        <v>16</v>
      </c>
      <c r="C2489" t="s">
        <v>27</v>
      </c>
      <c r="D2489" t="s">
        <v>32</v>
      </c>
      <c r="E2489" t="s">
        <v>43</v>
      </c>
      <c r="F2489" t="s">
        <v>30</v>
      </c>
      <c r="G2489" t="s">
        <v>35</v>
      </c>
      <c r="H2489">
        <v>4</v>
      </c>
      <c r="I2489" t="s">
        <v>177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28</v>
      </c>
      <c r="S2489">
        <v>7</v>
      </c>
    </row>
    <row r="2490" spans="1:19" x14ac:dyDescent="0.3">
      <c r="A2490">
        <v>2489</v>
      </c>
      <c r="B2490" t="s">
        <v>37</v>
      </c>
      <c r="C2490" t="s">
        <v>34</v>
      </c>
      <c r="D2490" t="s">
        <v>26</v>
      </c>
      <c r="E2490" t="s">
        <v>36</v>
      </c>
      <c r="F2490" t="s">
        <v>25</v>
      </c>
      <c r="G2490" t="s">
        <v>24</v>
      </c>
      <c r="H2490">
        <v>10</v>
      </c>
      <c r="I2490" t="s">
        <v>177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34</v>
      </c>
      <c r="S2490">
        <v>2</v>
      </c>
    </row>
    <row r="2491" spans="1:19" x14ac:dyDescent="0.3">
      <c r="A2491">
        <v>2490</v>
      </c>
      <c r="B2491" t="s">
        <v>16</v>
      </c>
      <c r="C2491" t="s">
        <v>34</v>
      </c>
      <c r="D2491" t="s">
        <v>44</v>
      </c>
      <c r="E2491" t="s">
        <v>22</v>
      </c>
      <c r="F2491" t="s">
        <v>30</v>
      </c>
      <c r="G2491" t="s">
        <v>17</v>
      </c>
      <c r="H2491">
        <v>10</v>
      </c>
      <c r="I2491" t="s">
        <v>176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28</v>
      </c>
      <c r="S2491">
        <v>4</v>
      </c>
    </row>
    <row r="2492" spans="1:19" x14ac:dyDescent="0.3">
      <c r="A2492">
        <v>2491</v>
      </c>
      <c r="B2492" t="s">
        <v>42</v>
      </c>
      <c r="C2492" t="s">
        <v>39</v>
      </c>
      <c r="D2492" t="s">
        <v>38</v>
      </c>
      <c r="E2492" t="s">
        <v>29</v>
      </c>
      <c r="F2492" t="s">
        <v>25</v>
      </c>
      <c r="G2492" t="s">
        <v>17</v>
      </c>
      <c r="H2492">
        <v>14</v>
      </c>
      <c r="I2492" t="s">
        <v>177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28</v>
      </c>
      <c r="S2492">
        <v>7</v>
      </c>
    </row>
    <row r="2493" spans="1:19" x14ac:dyDescent="0.3">
      <c r="A2493">
        <v>2492</v>
      </c>
      <c r="B2493" t="s">
        <v>33</v>
      </c>
      <c r="C2493" t="s">
        <v>39</v>
      </c>
      <c r="D2493" t="s">
        <v>40</v>
      </c>
      <c r="E2493" t="s">
        <v>45</v>
      </c>
      <c r="F2493" t="s">
        <v>18</v>
      </c>
      <c r="G2493" t="s">
        <v>35</v>
      </c>
      <c r="H2493">
        <v>4</v>
      </c>
      <c r="I2493" t="s">
        <v>178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28</v>
      </c>
      <c r="S2493">
        <v>3</v>
      </c>
    </row>
    <row r="2494" spans="1:19" x14ac:dyDescent="0.3">
      <c r="A2494">
        <v>2493</v>
      </c>
      <c r="B2494" t="s">
        <v>31</v>
      </c>
      <c r="C2494" t="s">
        <v>39</v>
      </c>
      <c r="D2494" t="s">
        <v>44</v>
      </c>
      <c r="E2494" t="s">
        <v>22</v>
      </c>
      <c r="F2494" t="s">
        <v>30</v>
      </c>
      <c r="G2494" t="s">
        <v>24</v>
      </c>
      <c r="H2494">
        <v>7</v>
      </c>
      <c r="I2494" t="s">
        <v>176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21</v>
      </c>
      <c r="S2494">
        <v>5</v>
      </c>
    </row>
    <row r="2495" spans="1:19" x14ac:dyDescent="0.3">
      <c r="A2495">
        <v>2494</v>
      </c>
      <c r="B2495" t="s">
        <v>37</v>
      </c>
      <c r="C2495" t="s">
        <v>20</v>
      </c>
      <c r="D2495" t="s">
        <v>40</v>
      </c>
      <c r="E2495" t="s">
        <v>41</v>
      </c>
      <c r="F2495" t="s">
        <v>30</v>
      </c>
      <c r="G2495" t="s">
        <v>24</v>
      </c>
      <c r="H2495">
        <v>2</v>
      </c>
      <c r="I2495" t="s">
        <v>176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21</v>
      </c>
      <c r="S2495">
        <v>6</v>
      </c>
    </row>
    <row r="2496" spans="1:19" x14ac:dyDescent="0.3">
      <c r="A2496">
        <v>2495</v>
      </c>
      <c r="B2496" t="s">
        <v>23</v>
      </c>
      <c r="C2496" t="s">
        <v>27</v>
      </c>
      <c r="D2496" t="s">
        <v>44</v>
      </c>
      <c r="E2496" t="s">
        <v>41</v>
      </c>
      <c r="F2496" t="s">
        <v>18</v>
      </c>
      <c r="G2496" t="s">
        <v>24</v>
      </c>
      <c r="H2496">
        <v>11</v>
      </c>
      <c r="I2496" t="s">
        <v>176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34</v>
      </c>
      <c r="S2496">
        <v>2</v>
      </c>
    </row>
    <row r="2497" spans="1:19" x14ac:dyDescent="0.3">
      <c r="A2497">
        <v>2496</v>
      </c>
      <c r="B2497" t="s">
        <v>42</v>
      </c>
      <c r="C2497" t="s">
        <v>27</v>
      </c>
      <c r="D2497" t="s">
        <v>26</v>
      </c>
      <c r="E2497" t="s">
        <v>43</v>
      </c>
      <c r="F2497" t="s">
        <v>30</v>
      </c>
      <c r="G2497" t="s">
        <v>35</v>
      </c>
      <c r="H2497">
        <v>2</v>
      </c>
      <c r="I2497" t="s">
        <v>176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21</v>
      </c>
      <c r="S2497">
        <v>3</v>
      </c>
    </row>
    <row r="2498" spans="1:19" x14ac:dyDescent="0.3">
      <c r="A2498">
        <v>2497</v>
      </c>
      <c r="B2498" t="s">
        <v>16</v>
      </c>
      <c r="C2498" t="s">
        <v>20</v>
      </c>
      <c r="D2498" t="s">
        <v>19</v>
      </c>
      <c r="E2498" t="s">
        <v>45</v>
      </c>
      <c r="F2498" t="s">
        <v>18</v>
      </c>
      <c r="G2498" t="s">
        <v>17</v>
      </c>
      <c r="H2498">
        <v>14</v>
      </c>
      <c r="I2498" t="s">
        <v>177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28</v>
      </c>
      <c r="S2498">
        <v>7</v>
      </c>
    </row>
    <row r="2499" spans="1:19" x14ac:dyDescent="0.3">
      <c r="A2499">
        <v>2498</v>
      </c>
      <c r="B2499" t="s">
        <v>31</v>
      </c>
      <c r="C2499" t="s">
        <v>34</v>
      </c>
      <c r="D2499" t="s">
        <v>44</v>
      </c>
      <c r="E2499" t="s">
        <v>22</v>
      </c>
      <c r="F2499" t="s">
        <v>18</v>
      </c>
      <c r="G2499" t="s">
        <v>24</v>
      </c>
      <c r="H2499">
        <v>1</v>
      </c>
      <c r="I2499" t="s">
        <v>176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21</v>
      </c>
      <c r="S2499">
        <v>3</v>
      </c>
    </row>
    <row r="2500" spans="1:19" x14ac:dyDescent="0.3">
      <c r="A2500">
        <v>2499</v>
      </c>
      <c r="B2500" t="s">
        <v>42</v>
      </c>
      <c r="C2500" t="s">
        <v>27</v>
      </c>
      <c r="D2500" t="s">
        <v>19</v>
      </c>
      <c r="E2500" t="s">
        <v>15</v>
      </c>
      <c r="F2500" t="s">
        <v>18</v>
      </c>
      <c r="G2500" t="s">
        <v>17</v>
      </c>
      <c r="H2500">
        <v>0</v>
      </c>
      <c r="I2500" t="s">
        <v>177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28</v>
      </c>
      <c r="S2500">
        <v>7</v>
      </c>
    </row>
    <row r="2501" spans="1:19" x14ac:dyDescent="0.3">
      <c r="A2501">
        <v>2500</v>
      </c>
      <c r="B2501" t="s">
        <v>23</v>
      </c>
      <c r="C2501" t="s">
        <v>34</v>
      </c>
      <c r="D2501" t="s">
        <v>38</v>
      </c>
      <c r="E2501" t="s">
        <v>36</v>
      </c>
      <c r="F2501" t="s">
        <v>18</v>
      </c>
      <c r="G2501" t="s">
        <v>35</v>
      </c>
      <c r="H2501">
        <v>8</v>
      </c>
      <c r="I2501" t="s">
        <v>176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28</v>
      </c>
      <c r="S2501">
        <v>8</v>
      </c>
    </row>
    <row r="2502" spans="1:19" x14ac:dyDescent="0.3">
      <c r="A2502">
        <v>2501</v>
      </c>
      <c r="B2502" t="s">
        <v>37</v>
      </c>
      <c r="C2502" t="s">
        <v>39</v>
      </c>
      <c r="D2502" t="s">
        <v>26</v>
      </c>
      <c r="E2502" t="s">
        <v>45</v>
      </c>
      <c r="F2502" t="s">
        <v>18</v>
      </c>
      <c r="G2502" t="s">
        <v>17</v>
      </c>
      <c r="H2502">
        <v>14</v>
      </c>
      <c r="I2502" t="s">
        <v>176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34</v>
      </c>
      <c r="S2502">
        <v>3</v>
      </c>
    </row>
    <row r="2503" spans="1:19" x14ac:dyDescent="0.3">
      <c r="A2503">
        <v>2502</v>
      </c>
      <c r="B2503" t="s">
        <v>33</v>
      </c>
      <c r="C2503" t="s">
        <v>39</v>
      </c>
      <c r="D2503" t="s">
        <v>38</v>
      </c>
      <c r="E2503" t="s">
        <v>45</v>
      </c>
      <c r="F2503" t="s">
        <v>30</v>
      </c>
      <c r="G2503" t="s">
        <v>24</v>
      </c>
      <c r="H2503">
        <v>3</v>
      </c>
      <c r="I2503" t="s">
        <v>178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21</v>
      </c>
      <c r="S2503">
        <v>1</v>
      </c>
    </row>
    <row r="2504" spans="1:19" x14ac:dyDescent="0.3">
      <c r="A2504">
        <v>2503</v>
      </c>
      <c r="B2504" t="s">
        <v>33</v>
      </c>
      <c r="C2504" t="s">
        <v>20</v>
      </c>
      <c r="D2504" t="s">
        <v>40</v>
      </c>
      <c r="E2504" t="s">
        <v>22</v>
      </c>
      <c r="F2504" t="s">
        <v>25</v>
      </c>
      <c r="G2504" t="s">
        <v>35</v>
      </c>
      <c r="H2504">
        <v>4</v>
      </c>
      <c r="I2504" t="s">
        <v>177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21</v>
      </c>
      <c r="S2504">
        <v>2</v>
      </c>
    </row>
    <row r="2505" spans="1:19" x14ac:dyDescent="0.3">
      <c r="A2505">
        <v>2504</v>
      </c>
      <c r="B2505" t="s">
        <v>42</v>
      </c>
      <c r="C2505" t="s">
        <v>34</v>
      </c>
      <c r="D2505" t="s">
        <v>19</v>
      </c>
      <c r="E2505" t="s">
        <v>43</v>
      </c>
      <c r="F2505" t="s">
        <v>30</v>
      </c>
      <c r="G2505" t="s">
        <v>24</v>
      </c>
      <c r="H2505">
        <v>8</v>
      </c>
      <c r="I2505" t="s">
        <v>176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34</v>
      </c>
      <c r="S2505">
        <v>3</v>
      </c>
    </row>
    <row r="2506" spans="1:19" x14ac:dyDescent="0.3">
      <c r="A2506">
        <v>2505</v>
      </c>
      <c r="B2506" t="s">
        <v>16</v>
      </c>
      <c r="C2506" t="s">
        <v>27</v>
      </c>
      <c r="D2506" t="s">
        <v>38</v>
      </c>
      <c r="E2506" t="s">
        <v>22</v>
      </c>
      <c r="F2506" t="s">
        <v>30</v>
      </c>
      <c r="G2506" t="s">
        <v>24</v>
      </c>
      <c r="H2506">
        <v>13</v>
      </c>
      <c r="I2506" t="s">
        <v>178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28</v>
      </c>
      <c r="S2506">
        <v>1</v>
      </c>
    </row>
    <row r="2507" spans="1:19" x14ac:dyDescent="0.3">
      <c r="A2507">
        <v>2506</v>
      </c>
      <c r="B2507" t="s">
        <v>37</v>
      </c>
      <c r="C2507" t="s">
        <v>27</v>
      </c>
      <c r="D2507" t="s">
        <v>26</v>
      </c>
      <c r="E2507" t="s">
        <v>29</v>
      </c>
      <c r="F2507" t="s">
        <v>25</v>
      </c>
      <c r="G2507" t="s">
        <v>35</v>
      </c>
      <c r="H2507">
        <v>3</v>
      </c>
      <c r="I2507" t="s">
        <v>178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28</v>
      </c>
      <c r="S2507">
        <v>9</v>
      </c>
    </row>
    <row r="2508" spans="1:19" x14ac:dyDescent="0.3">
      <c r="A2508">
        <v>2507</v>
      </c>
      <c r="B2508" t="s">
        <v>23</v>
      </c>
      <c r="C2508" t="s">
        <v>20</v>
      </c>
      <c r="D2508" t="s">
        <v>19</v>
      </c>
      <c r="E2508" t="s">
        <v>41</v>
      </c>
      <c r="F2508" t="s">
        <v>18</v>
      </c>
      <c r="G2508" t="s">
        <v>35</v>
      </c>
      <c r="H2508">
        <v>6</v>
      </c>
      <c r="I2508" t="s">
        <v>178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28</v>
      </c>
      <c r="S2508">
        <v>8</v>
      </c>
    </row>
    <row r="2509" spans="1:19" x14ac:dyDescent="0.3">
      <c r="A2509">
        <v>2508</v>
      </c>
      <c r="B2509" t="s">
        <v>37</v>
      </c>
      <c r="C2509" t="s">
        <v>39</v>
      </c>
      <c r="D2509" t="s">
        <v>32</v>
      </c>
      <c r="E2509" t="s">
        <v>43</v>
      </c>
      <c r="F2509" t="s">
        <v>18</v>
      </c>
      <c r="G2509" t="s">
        <v>24</v>
      </c>
      <c r="H2509">
        <v>14</v>
      </c>
      <c r="I2509" t="s">
        <v>176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34</v>
      </c>
      <c r="S2509">
        <v>6</v>
      </c>
    </row>
    <row r="2510" spans="1:19" x14ac:dyDescent="0.3">
      <c r="A2510">
        <v>2509</v>
      </c>
      <c r="B2510" t="s">
        <v>37</v>
      </c>
      <c r="C2510" t="s">
        <v>27</v>
      </c>
      <c r="D2510" t="s">
        <v>32</v>
      </c>
      <c r="E2510" t="s">
        <v>45</v>
      </c>
      <c r="F2510" t="s">
        <v>18</v>
      </c>
      <c r="G2510" t="s">
        <v>17</v>
      </c>
      <c r="H2510">
        <v>4</v>
      </c>
      <c r="I2510" t="s">
        <v>177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28</v>
      </c>
      <c r="S2510">
        <v>8</v>
      </c>
    </row>
    <row r="2511" spans="1:19" x14ac:dyDescent="0.3">
      <c r="A2511">
        <v>2510</v>
      </c>
      <c r="B2511" t="s">
        <v>23</v>
      </c>
      <c r="C2511" t="s">
        <v>39</v>
      </c>
      <c r="D2511" t="s">
        <v>19</v>
      </c>
      <c r="E2511" t="s">
        <v>29</v>
      </c>
      <c r="F2511" t="s">
        <v>25</v>
      </c>
      <c r="G2511" t="s">
        <v>24</v>
      </c>
      <c r="H2511">
        <v>6</v>
      </c>
      <c r="I2511" t="s">
        <v>177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28</v>
      </c>
      <c r="S2511">
        <v>9</v>
      </c>
    </row>
    <row r="2512" spans="1:19" x14ac:dyDescent="0.3">
      <c r="A2512">
        <v>2511</v>
      </c>
      <c r="B2512" t="s">
        <v>37</v>
      </c>
      <c r="C2512" t="s">
        <v>34</v>
      </c>
      <c r="D2512" t="s">
        <v>19</v>
      </c>
      <c r="E2512" t="s">
        <v>43</v>
      </c>
      <c r="F2512" t="s">
        <v>25</v>
      </c>
      <c r="G2512" t="s">
        <v>24</v>
      </c>
      <c r="H2512">
        <v>2</v>
      </c>
      <c r="I2512" t="s">
        <v>178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21</v>
      </c>
      <c r="S2512">
        <v>4</v>
      </c>
    </row>
    <row r="2513" spans="1:19" x14ac:dyDescent="0.3">
      <c r="A2513">
        <v>2512</v>
      </c>
      <c r="B2513" t="s">
        <v>37</v>
      </c>
      <c r="C2513" t="s">
        <v>39</v>
      </c>
      <c r="D2513" t="s">
        <v>32</v>
      </c>
      <c r="E2513" t="s">
        <v>15</v>
      </c>
      <c r="F2513" t="s">
        <v>30</v>
      </c>
      <c r="G2513" t="s">
        <v>17</v>
      </c>
      <c r="H2513">
        <v>3</v>
      </c>
      <c r="I2513" t="s">
        <v>177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28</v>
      </c>
      <c r="S2513">
        <v>7</v>
      </c>
    </row>
    <row r="2514" spans="1:19" x14ac:dyDescent="0.3">
      <c r="A2514">
        <v>2513</v>
      </c>
      <c r="B2514" t="s">
        <v>31</v>
      </c>
      <c r="C2514" t="s">
        <v>27</v>
      </c>
      <c r="D2514" t="s">
        <v>40</v>
      </c>
      <c r="E2514" t="s">
        <v>29</v>
      </c>
      <c r="F2514" t="s">
        <v>30</v>
      </c>
      <c r="G2514" t="s">
        <v>17</v>
      </c>
      <c r="H2514">
        <v>12</v>
      </c>
      <c r="I2514" t="s">
        <v>176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34</v>
      </c>
      <c r="S2514">
        <v>1</v>
      </c>
    </row>
    <row r="2515" spans="1:19" x14ac:dyDescent="0.3">
      <c r="A2515">
        <v>2514</v>
      </c>
      <c r="B2515" t="s">
        <v>33</v>
      </c>
      <c r="C2515" t="s">
        <v>27</v>
      </c>
      <c r="D2515" t="s">
        <v>26</v>
      </c>
      <c r="E2515" t="s">
        <v>36</v>
      </c>
      <c r="F2515" t="s">
        <v>18</v>
      </c>
      <c r="G2515" t="s">
        <v>17</v>
      </c>
      <c r="H2515">
        <v>11</v>
      </c>
      <c r="I2515" t="s">
        <v>177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28</v>
      </c>
      <c r="S2515">
        <v>7</v>
      </c>
    </row>
    <row r="2516" spans="1:19" x14ac:dyDescent="0.3">
      <c r="A2516">
        <v>2515</v>
      </c>
      <c r="B2516" t="s">
        <v>42</v>
      </c>
      <c r="C2516" t="s">
        <v>39</v>
      </c>
      <c r="D2516" t="s">
        <v>19</v>
      </c>
      <c r="E2516" t="s">
        <v>43</v>
      </c>
      <c r="F2516" t="s">
        <v>30</v>
      </c>
      <c r="G2516" t="s">
        <v>35</v>
      </c>
      <c r="H2516">
        <v>1</v>
      </c>
      <c r="I2516" t="s">
        <v>178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28</v>
      </c>
      <c r="S2516">
        <v>7</v>
      </c>
    </row>
    <row r="2517" spans="1:19" x14ac:dyDescent="0.3">
      <c r="A2517">
        <v>2516</v>
      </c>
      <c r="B2517" t="s">
        <v>42</v>
      </c>
      <c r="C2517" t="s">
        <v>27</v>
      </c>
      <c r="D2517" t="s">
        <v>38</v>
      </c>
      <c r="E2517" t="s">
        <v>45</v>
      </c>
      <c r="F2517" t="s">
        <v>25</v>
      </c>
      <c r="G2517" t="s">
        <v>17</v>
      </c>
      <c r="H2517">
        <v>6</v>
      </c>
      <c r="I2517" t="s">
        <v>177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28</v>
      </c>
      <c r="S2517">
        <v>9</v>
      </c>
    </row>
    <row r="2518" spans="1:19" x14ac:dyDescent="0.3">
      <c r="A2518">
        <v>2517</v>
      </c>
      <c r="B2518" t="s">
        <v>16</v>
      </c>
      <c r="C2518" t="s">
        <v>39</v>
      </c>
      <c r="D2518" t="s">
        <v>19</v>
      </c>
      <c r="E2518" t="s">
        <v>45</v>
      </c>
      <c r="F2518" t="s">
        <v>30</v>
      </c>
      <c r="G2518" t="s">
        <v>35</v>
      </c>
      <c r="H2518">
        <v>2</v>
      </c>
      <c r="I2518" t="s">
        <v>178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28</v>
      </c>
      <c r="S2518">
        <v>7</v>
      </c>
    </row>
    <row r="2519" spans="1:19" x14ac:dyDescent="0.3">
      <c r="A2519">
        <v>2518</v>
      </c>
      <c r="B2519" t="s">
        <v>33</v>
      </c>
      <c r="C2519" t="s">
        <v>20</v>
      </c>
      <c r="D2519" t="s">
        <v>19</v>
      </c>
      <c r="E2519" t="s">
        <v>29</v>
      </c>
      <c r="F2519" t="s">
        <v>25</v>
      </c>
      <c r="G2519" t="s">
        <v>24</v>
      </c>
      <c r="H2519">
        <v>7</v>
      </c>
      <c r="I2519" t="s">
        <v>178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28</v>
      </c>
      <c r="S2519">
        <v>4</v>
      </c>
    </row>
    <row r="2520" spans="1:19" x14ac:dyDescent="0.3">
      <c r="A2520">
        <v>2519</v>
      </c>
      <c r="B2520" t="s">
        <v>37</v>
      </c>
      <c r="C2520" t="s">
        <v>27</v>
      </c>
      <c r="D2520" t="s">
        <v>40</v>
      </c>
      <c r="E2520" t="s">
        <v>41</v>
      </c>
      <c r="F2520" t="s">
        <v>30</v>
      </c>
      <c r="G2520" t="s">
        <v>17</v>
      </c>
      <c r="H2520">
        <v>12</v>
      </c>
      <c r="I2520" t="s">
        <v>178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28</v>
      </c>
      <c r="S2520">
        <v>9</v>
      </c>
    </row>
    <row r="2521" spans="1:19" x14ac:dyDescent="0.3">
      <c r="A2521">
        <v>2520</v>
      </c>
      <c r="B2521" t="s">
        <v>33</v>
      </c>
      <c r="C2521" t="s">
        <v>27</v>
      </c>
      <c r="D2521" t="s">
        <v>32</v>
      </c>
      <c r="E2521" t="s">
        <v>43</v>
      </c>
      <c r="F2521" t="s">
        <v>18</v>
      </c>
      <c r="G2521" t="s">
        <v>24</v>
      </c>
      <c r="H2521">
        <v>0</v>
      </c>
      <c r="I2521" t="s">
        <v>177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28</v>
      </c>
      <c r="S2521">
        <v>7</v>
      </c>
    </row>
    <row r="2522" spans="1:19" x14ac:dyDescent="0.3">
      <c r="A2522">
        <v>2521</v>
      </c>
      <c r="B2522" t="s">
        <v>16</v>
      </c>
      <c r="C2522" t="s">
        <v>27</v>
      </c>
      <c r="D2522" t="s">
        <v>32</v>
      </c>
      <c r="E2522" t="s">
        <v>43</v>
      </c>
      <c r="F2522" t="s">
        <v>18</v>
      </c>
      <c r="G2522" t="s">
        <v>24</v>
      </c>
      <c r="H2522">
        <v>3</v>
      </c>
      <c r="I2522" t="s">
        <v>178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28</v>
      </c>
      <c r="S2522">
        <v>3</v>
      </c>
    </row>
    <row r="2523" spans="1:19" x14ac:dyDescent="0.3">
      <c r="A2523">
        <v>2522</v>
      </c>
      <c r="B2523" t="s">
        <v>23</v>
      </c>
      <c r="C2523" t="s">
        <v>34</v>
      </c>
      <c r="D2523" t="s">
        <v>32</v>
      </c>
      <c r="E2523" t="s">
        <v>45</v>
      </c>
      <c r="F2523" t="s">
        <v>30</v>
      </c>
      <c r="G2523" t="s">
        <v>24</v>
      </c>
      <c r="H2523">
        <v>9</v>
      </c>
      <c r="I2523" t="s">
        <v>178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28</v>
      </c>
      <c r="S2523">
        <v>8</v>
      </c>
    </row>
    <row r="2524" spans="1:19" x14ac:dyDescent="0.3">
      <c r="A2524">
        <v>2523</v>
      </c>
      <c r="B2524" t="s">
        <v>42</v>
      </c>
      <c r="C2524" t="s">
        <v>39</v>
      </c>
      <c r="D2524" t="s">
        <v>38</v>
      </c>
      <c r="E2524" t="s">
        <v>36</v>
      </c>
      <c r="F2524" t="s">
        <v>30</v>
      </c>
      <c r="G2524" t="s">
        <v>35</v>
      </c>
      <c r="H2524">
        <v>8</v>
      </c>
      <c r="I2524" t="s">
        <v>176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34</v>
      </c>
      <c r="S2524">
        <v>2</v>
      </c>
    </row>
    <row r="2525" spans="1:19" x14ac:dyDescent="0.3">
      <c r="A2525">
        <v>2524</v>
      </c>
      <c r="B2525" t="s">
        <v>42</v>
      </c>
      <c r="C2525" t="s">
        <v>27</v>
      </c>
      <c r="D2525" t="s">
        <v>19</v>
      </c>
      <c r="E2525" t="s">
        <v>22</v>
      </c>
      <c r="F2525" t="s">
        <v>25</v>
      </c>
      <c r="G2525" t="s">
        <v>35</v>
      </c>
      <c r="H2525">
        <v>3</v>
      </c>
      <c r="I2525" t="s">
        <v>176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21</v>
      </c>
      <c r="S2525">
        <v>3</v>
      </c>
    </row>
    <row r="2526" spans="1:19" x14ac:dyDescent="0.3">
      <c r="A2526">
        <v>2525</v>
      </c>
      <c r="B2526" t="s">
        <v>37</v>
      </c>
      <c r="C2526" t="s">
        <v>20</v>
      </c>
      <c r="D2526" t="s">
        <v>38</v>
      </c>
      <c r="E2526" t="s">
        <v>43</v>
      </c>
      <c r="F2526" t="s">
        <v>30</v>
      </c>
      <c r="G2526" t="s">
        <v>17</v>
      </c>
      <c r="H2526">
        <v>8</v>
      </c>
      <c r="I2526" t="s">
        <v>176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34</v>
      </c>
      <c r="S2526">
        <v>2</v>
      </c>
    </row>
    <row r="2527" spans="1:19" x14ac:dyDescent="0.3">
      <c r="A2527">
        <v>2526</v>
      </c>
      <c r="B2527" t="s">
        <v>23</v>
      </c>
      <c r="C2527" t="s">
        <v>27</v>
      </c>
      <c r="D2527" t="s">
        <v>26</v>
      </c>
      <c r="E2527" t="s">
        <v>36</v>
      </c>
      <c r="F2527" t="s">
        <v>18</v>
      </c>
      <c r="G2527" t="s">
        <v>24</v>
      </c>
      <c r="H2527">
        <v>10</v>
      </c>
      <c r="I2527" t="s">
        <v>176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28</v>
      </c>
      <c r="S2527">
        <v>6</v>
      </c>
    </row>
    <row r="2528" spans="1:19" x14ac:dyDescent="0.3">
      <c r="A2528">
        <v>2527</v>
      </c>
      <c r="B2528" t="s">
        <v>23</v>
      </c>
      <c r="C2528" t="s">
        <v>20</v>
      </c>
      <c r="D2528" t="s">
        <v>40</v>
      </c>
      <c r="E2528" t="s">
        <v>29</v>
      </c>
      <c r="F2528" t="s">
        <v>30</v>
      </c>
      <c r="G2528" t="s">
        <v>17</v>
      </c>
      <c r="H2528">
        <v>6</v>
      </c>
      <c r="I2528" t="s">
        <v>178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21</v>
      </c>
      <c r="S2528">
        <v>3</v>
      </c>
    </row>
    <row r="2529" spans="1:19" x14ac:dyDescent="0.3">
      <c r="A2529">
        <v>2528</v>
      </c>
      <c r="B2529" t="s">
        <v>33</v>
      </c>
      <c r="C2529" t="s">
        <v>20</v>
      </c>
      <c r="D2529" t="s">
        <v>32</v>
      </c>
      <c r="E2529" t="s">
        <v>22</v>
      </c>
      <c r="F2529" t="s">
        <v>25</v>
      </c>
      <c r="G2529" t="s">
        <v>35</v>
      </c>
      <c r="H2529">
        <v>5</v>
      </c>
      <c r="I2529" t="s">
        <v>176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28</v>
      </c>
      <c r="S2529">
        <v>8</v>
      </c>
    </row>
    <row r="2530" spans="1:19" x14ac:dyDescent="0.3">
      <c r="A2530">
        <v>2529</v>
      </c>
      <c r="B2530" t="s">
        <v>23</v>
      </c>
      <c r="C2530" t="s">
        <v>20</v>
      </c>
      <c r="D2530" t="s">
        <v>26</v>
      </c>
      <c r="E2530" t="s">
        <v>15</v>
      </c>
      <c r="F2530" t="s">
        <v>18</v>
      </c>
      <c r="G2530" t="s">
        <v>17</v>
      </c>
      <c r="H2530">
        <v>8</v>
      </c>
      <c r="I2530" t="s">
        <v>176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34</v>
      </c>
      <c r="S2530">
        <v>6</v>
      </c>
    </row>
    <row r="2531" spans="1:19" x14ac:dyDescent="0.3">
      <c r="A2531">
        <v>2530</v>
      </c>
      <c r="B2531" t="s">
        <v>31</v>
      </c>
      <c r="C2531" t="s">
        <v>39</v>
      </c>
      <c r="D2531" t="s">
        <v>19</v>
      </c>
      <c r="E2531" t="s">
        <v>43</v>
      </c>
      <c r="F2531" t="s">
        <v>18</v>
      </c>
      <c r="G2531" t="s">
        <v>17</v>
      </c>
      <c r="H2531">
        <v>6</v>
      </c>
      <c r="I2531" t="s">
        <v>176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21</v>
      </c>
      <c r="S2531">
        <v>4</v>
      </c>
    </row>
    <row r="2532" spans="1:19" x14ac:dyDescent="0.3">
      <c r="A2532">
        <v>2531</v>
      </c>
      <c r="B2532" t="s">
        <v>33</v>
      </c>
      <c r="C2532" t="s">
        <v>27</v>
      </c>
      <c r="D2532" t="s">
        <v>26</v>
      </c>
      <c r="E2532" t="s">
        <v>45</v>
      </c>
      <c r="F2532" t="s">
        <v>18</v>
      </c>
      <c r="G2532" t="s">
        <v>24</v>
      </c>
      <c r="H2532">
        <v>11</v>
      </c>
      <c r="I2532" t="s">
        <v>176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34</v>
      </c>
      <c r="S2532">
        <v>5</v>
      </c>
    </row>
    <row r="2533" spans="1:19" x14ac:dyDescent="0.3">
      <c r="A2533">
        <v>2532</v>
      </c>
      <c r="B2533" t="s">
        <v>31</v>
      </c>
      <c r="C2533" t="s">
        <v>27</v>
      </c>
      <c r="D2533" t="s">
        <v>40</v>
      </c>
      <c r="E2533" t="s">
        <v>43</v>
      </c>
      <c r="F2533" t="s">
        <v>25</v>
      </c>
      <c r="G2533" t="s">
        <v>17</v>
      </c>
      <c r="H2533">
        <v>9</v>
      </c>
      <c r="I2533" t="s">
        <v>177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34</v>
      </c>
      <c r="S2533">
        <v>3</v>
      </c>
    </row>
    <row r="2534" spans="1:19" x14ac:dyDescent="0.3">
      <c r="A2534">
        <v>2533</v>
      </c>
      <c r="B2534" t="s">
        <v>31</v>
      </c>
      <c r="C2534" t="s">
        <v>20</v>
      </c>
      <c r="D2534" t="s">
        <v>32</v>
      </c>
      <c r="E2534" t="s">
        <v>41</v>
      </c>
      <c r="F2534" t="s">
        <v>18</v>
      </c>
      <c r="G2534" t="s">
        <v>35</v>
      </c>
      <c r="H2534">
        <v>12</v>
      </c>
      <c r="I2534" t="s">
        <v>177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28</v>
      </c>
      <c r="S2534">
        <v>9</v>
      </c>
    </row>
    <row r="2535" spans="1:19" x14ac:dyDescent="0.3">
      <c r="A2535">
        <v>2534</v>
      </c>
      <c r="B2535" t="s">
        <v>31</v>
      </c>
      <c r="C2535" t="s">
        <v>34</v>
      </c>
      <c r="D2535" t="s">
        <v>40</v>
      </c>
      <c r="E2535" t="s">
        <v>29</v>
      </c>
      <c r="F2535" t="s">
        <v>18</v>
      </c>
      <c r="G2535" t="s">
        <v>24</v>
      </c>
      <c r="H2535">
        <v>3</v>
      </c>
      <c r="I2535" t="s">
        <v>177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21</v>
      </c>
      <c r="S2535">
        <v>5</v>
      </c>
    </row>
    <row r="2536" spans="1:19" x14ac:dyDescent="0.3">
      <c r="A2536">
        <v>2535</v>
      </c>
      <c r="B2536" t="s">
        <v>42</v>
      </c>
      <c r="C2536" t="s">
        <v>39</v>
      </c>
      <c r="D2536" t="s">
        <v>19</v>
      </c>
      <c r="E2536" t="s">
        <v>22</v>
      </c>
      <c r="F2536" t="s">
        <v>18</v>
      </c>
      <c r="G2536" t="s">
        <v>17</v>
      </c>
      <c r="H2536">
        <v>5</v>
      </c>
      <c r="I2536" t="s">
        <v>178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21</v>
      </c>
      <c r="S2536">
        <v>1</v>
      </c>
    </row>
    <row r="2537" spans="1:19" x14ac:dyDescent="0.3">
      <c r="A2537">
        <v>2536</v>
      </c>
      <c r="B2537" t="s">
        <v>42</v>
      </c>
      <c r="C2537" t="s">
        <v>27</v>
      </c>
      <c r="D2537" t="s">
        <v>32</v>
      </c>
      <c r="E2537" t="s">
        <v>29</v>
      </c>
      <c r="F2537" t="s">
        <v>30</v>
      </c>
      <c r="G2537" t="s">
        <v>35</v>
      </c>
      <c r="H2537">
        <v>12</v>
      </c>
      <c r="I2537" t="s">
        <v>178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28</v>
      </c>
      <c r="S2537">
        <v>7</v>
      </c>
    </row>
    <row r="2538" spans="1:19" x14ac:dyDescent="0.3">
      <c r="A2538">
        <v>2537</v>
      </c>
      <c r="B2538" t="s">
        <v>42</v>
      </c>
      <c r="C2538" t="s">
        <v>39</v>
      </c>
      <c r="D2538" t="s">
        <v>26</v>
      </c>
      <c r="E2538" t="s">
        <v>45</v>
      </c>
      <c r="F2538" t="s">
        <v>25</v>
      </c>
      <c r="G2538" t="s">
        <v>17</v>
      </c>
      <c r="H2538">
        <v>11</v>
      </c>
      <c r="I2538" t="s">
        <v>176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28</v>
      </c>
      <c r="S2538">
        <v>9</v>
      </c>
    </row>
    <row r="2539" spans="1:19" x14ac:dyDescent="0.3">
      <c r="A2539">
        <v>2538</v>
      </c>
      <c r="B2539" t="s">
        <v>31</v>
      </c>
      <c r="C2539" t="s">
        <v>39</v>
      </c>
      <c r="D2539" t="s">
        <v>26</v>
      </c>
      <c r="E2539" t="s">
        <v>36</v>
      </c>
      <c r="F2539" t="s">
        <v>18</v>
      </c>
      <c r="G2539" t="s">
        <v>17</v>
      </c>
      <c r="H2539">
        <v>11</v>
      </c>
      <c r="I2539" t="s">
        <v>177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34</v>
      </c>
      <c r="S2539">
        <v>2</v>
      </c>
    </row>
    <row r="2540" spans="1:19" x14ac:dyDescent="0.3">
      <c r="A2540">
        <v>2539</v>
      </c>
      <c r="B2540" t="s">
        <v>42</v>
      </c>
      <c r="C2540" t="s">
        <v>34</v>
      </c>
      <c r="D2540" t="s">
        <v>40</v>
      </c>
      <c r="E2540" t="s">
        <v>36</v>
      </c>
      <c r="F2540" t="s">
        <v>30</v>
      </c>
      <c r="G2540" t="s">
        <v>35</v>
      </c>
      <c r="H2540">
        <v>14</v>
      </c>
      <c r="I2540" t="s">
        <v>177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34</v>
      </c>
      <c r="S2540">
        <v>1</v>
      </c>
    </row>
    <row r="2541" spans="1:19" x14ac:dyDescent="0.3">
      <c r="A2541">
        <v>2540</v>
      </c>
      <c r="B2541" t="s">
        <v>37</v>
      </c>
      <c r="C2541" t="s">
        <v>34</v>
      </c>
      <c r="D2541" t="s">
        <v>19</v>
      </c>
      <c r="E2541" t="s">
        <v>36</v>
      </c>
      <c r="F2541" t="s">
        <v>30</v>
      </c>
      <c r="G2541" t="s">
        <v>35</v>
      </c>
      <c r="H2541">
        <v>1</v>
      </c>
      <c r="I2541" t="s">
        <v>176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28</v>
      </c>
      <c r="S2541">
        <v>7</v>
      </c>
    </row>
    <row r="2542" spans="1:19" x14ac:dyDescent="0.3">
      <c r="A2542">
        <v>2541</v>
      </c>
      <c r="B2542" t="s">
        <v>33</v>
      </c>
      <c r="C2542" t="s">
        <v>39</v>
      </c>
      <c r="D2542" t="s">
        <v>26</v>
      </c>
      <c r="E2542" t="s">
        <v>15</v>
      </c>
      <c r="F2542" t="s">
        <v>18</v>
      </c>
      <c r="G2542" t="s">
        <v>35</v>
      </c>
      <c r="H2542">
        <v>14</v>
      </c>
      <c r="I2542" t="s">
        <v>176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34</v>
      </c>
      <c r="S2542">
        <v>4</v>
      </c>
    </row>
    <row r="2543" spans="1:19" x14ac:dyDescent="0.3">
      <c r="A2543">
        <v>2542</v>
      </c>
      <c r="B2543" t="s">
        <v>37</v>
      </c>
      <c r="C2543" t="s">
        <v>39</v>
      </c>
      <c r="D2543" t="s">
        <v>26</v>
      </c>
      <c r="E2543" t="s">
        <v>43</v>
      </c>
      <c r="F2543" t="s">
        <v>18</v>
      </c>
      <c r="G2543" t="s">
        <v>24</v>
      </c>
      <c r="H2543">
        <v>6</v>
      </c>
      <c r="I2543" t="s">
        <v>177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21</v>
      </c>
      <c r="S2543">
        <v>5</v>
      </c>
    </row>
    <row r="2544" spans="1:19" x14ac:dyDescent="0.3">
      <c r="A2544">
        <v>2543</v>
      </c>
      <c r="B2544" t="s">
        <v>37</v>
      </c>
      <c r="C2544" t="s">
        <v>20</v>
      </c>
      <c r="D2544" t="s">
        <v>40</v>
      </c>
      <c r="E2544" t="s">
        <v>22</v>
      </c>
      <c r="F2544" t="s">
        <v>18</v>
      </c>
      <c r="G2544" t="s">
        <v>17</v>
      </c>
      <c r="H2544">
        <v>0</v>
      </c>
      <c r="I2544" t="s">
        <v>178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28</v>
      </c>
      <c r="S2544">
        <v>8</v>
      </c>
    </row>
    <row r="2545" spans="1:19" x14ac:dyDescent="0.3">
      <c r="A2545">
        <v>2544</v>
      </c>
      <c r="B2545" t="s">
        <v>31</v>
      </c>
      <c r="C2545" t="s">
        <v>39</v>
      </c>
      <c r="D2545" t="s">
        <v>44</v>
      </c>
      <c r="E2545" t="s">
        <v>45</v>
      </c>
      <c r="F2545" t="s">
        <v>30</v>
      </c>
      <c r="G2545" t="s">
        <v>17</v>
      </c>
      <c r="H2545">
        <v>5</v>
      </c>
      <c r="I2545" t="s">
        <v>178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28</v>
      </c>
      <c r="S2545">
        <v>9</v>
      </c>
    </row>
    <row r="2546" spans="1:19" x14ac:dyDescent="0.3">
      <c r="A2546">
        <v>2545</v>
      </c>
      <c r="B2546" t="s">
        <v>37</v>
      </c>
      <c r="C2546" t="s">
        <v>27</v>
      </c>
      <c r="D2546" t="s">
        <v>32</v>
      </c>
      <c r="E2546" t="s">
        <v>15</v>
      </c>
      <c r="F2546" t="s">
        <v>18</v>
      </c>
      <c r="G2546" t="s">
        <v>17</v>
      </c>
      <c r="H2546">
        <v>4</v>
      </c>
      <c r="I2546" t="s">
        <v>177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21</v>
      </c>
      <c r="S2546">
        <v>4</v>
      </c>
    </row>
    <row r="2547" spans="1:19" x14ac:dyDescent="0.3">
      <c r="A2547">
        <v>2546</v>
      </c>
      <c r="B2547" t="s">
        <v>16</v>
      </c>
      <c r="C2547" t="s">
        <v>20</v>
      </c>
      <c r="D2547" t="s">
        <v>40</v>
      </c>
      <c r="E2547" t="s">
        <v>43</v>
      </c>
      <c r="F2547" t="s">
        <v>25</v>
      </c>
      <c r="G2547" t="s">
        <v>17</v>
      </c>
      <c r="H2547">
        <v>12</v>
      </c>
      <c r="I2547" t="s">
        <v>176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34</v>
      </c>
      <c r="S2547">
        <v>4</v>
      </c>
    </row>
    <row r="2548" spans="1:19" x14ac:dyDescent="0.3">
      <c r="A2548">
        <v>2547</v>
      </c>
      <c r="B2548" t="s">
        <v>23</v>
      </c>
      <c r="C2548" t="s">
        <v>20</v>
      </c>
      <c r="D2548" t="s">
        <v>26</v>
      </c>
      <c r="E2548" t="s">
        <v>36</v>
      </c>
      <c r="F2548" t="s">
        <v>25</v>
      </c>
      <c r="G2548" t="s">
        <v>24</v>
      </c>
      <c r="H2548">
        <v>4</v>
      </c>
      <c r="I2548" t="s">
        <v>176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21</v>
      </c>
      <c r="S2548">
        <v>1</v>
      </c>
    </row>
    <row r="2549" spans="1:19" x14ac:dyDescent="0.3">
      <c r="A2549">
        <v>2548</v>
      </c>
      <c r="B2549" t="s">
        <v>31</v>
      </c>
      <c r="C2549" t="s">
        <v>27</v>
      </c>
      <c r="D2549" t="s">
        <v>32</v>
      </c>
      <c r="E2549" t="s">
        <v>22</v>
      </c>
      <c r="F2549" t="s">
        <v>18</v>
      </c>
      <c r="G2549" t="s">
        <v>24</v>
      </c>
      <c r="H2549">
        <v>3</v>
      </c>
      <c r="I2549" t="s">
        <v>176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28</v>
      </c>
      <c r="S2549">
        <v>6</v>
      </c>
    </row>
    <row r="2550" spans="1:19" x14ac:dyDescent="0.3">
      <c r="A2550">
        <v>2549</v>
      </c>
      <c r="B2550" t="s">
        <v>33</v>
      </c>
      <c r="C2550" t="s">
        <v>27</v>
      </c>
      <c r="D2550" t="s">
        <v>40</v>
      </c>
      <c r="E2550" t="s">
        <v>22</v>
      </c>
      <c r="F2550" t="s">
        <v>25</v>
      </c>
      <c r="G2550" t="s">
        <v>17</v>
      </c>
      <c r="H2550">
        <v>12</v>
      </c>
      <c r="I2550" t="s">
        <v>176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28</v>
      </c>
      <c r="S2550">
        <v>8</v>
      </c>
    </row>
    <row r="2551" spans="1:19" x14ac:dyDescent="0.3">
      <c r="A2551">
        <v>2550</v>
      </c>
      <c r="B2551" t="s">
        <v>42</v>
      </c>
      <c r="C2551" t="s">
        <v>27</v>
      </c>
      <c r="D2551" t="s">
        <v>38</v>
      </c>
      <c r="E2551" t="s">
        <v>41</v>
      </c>
      <c r="F2551" t="s">
        <v>25</v>
      </c>
      <c r="G2551" t="s">
        <v>17</v>
      </c>
      <c r="H2551">
        <v>11</v>
      </c>
      <c r="I2551" t="s">
        <v>176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28</v>
      </c>
      <c r="S2551">
        <v>7</v>
      </c>
    </row>
    <row r="2552" spans="1:19" x14ac:dyDescent="0.3">
      <c r="A2552">
        <v>2551</v>
      </c>
      <c r="B2552" t="s">
        <v>42</v>
      </c>
      <c r="C2552" t="s">
        <v>34</v>
      </c>
      <c r="D2552" t="s">
        <v>32</v>
      </c>
      <c r="E2552" t="s">
        <v>41</v>
      </c>
      <c r="F2552" t="s">
        <v>18</v>
      </c>
      <c r="G2552" t="s">
        <v>24</v>
      </c>
      <c r="H2552">
        <v>0</v>
      </c>
      <c r="I2552" t="s">
        <v>176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21</v>
      </c>
      <c r="S2552">
        <v>4</v>
      </c>
    </row>
    <row r="2553" spans="1:19" x14ac:dyDescent="0.3">
      <c r="A2553">
        <v>2552</v>
      </c>
      <c r="B2553" t="s">
        <v>33</v>
      </c>
      <c r="C2553" t="s">
        <v>39</v>
      </c>
      <c r="D2553" t="s">
        <v>38</v>
      </c>
      <c r="E2553" t="s">
        <v>36</v>
      </c>
      <c r="F2553" t="s">
        <v>25</v>
      </c>
      <c r="G2553" t="s">
        <v>35</v>
      </c>
      <c r="H2553">
        <v>2</v>
      </c>
      <c r="I2553" t="s">
        <v>178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28</v>
      </c>
      <c r="S2553">
        <v>7</v>
      </c>
    </row>
    <row r="2554" spans="1:19" x14ac:dyDescent="0.3">
      <c r="A2554">
        <v>2553</v>
      </c>
      <c r="B2554" t="s">
        <v>33</v>
      </c>
      <c r="C2554" t="s">
        <v>34</v>
      </c>
      <c r="D2554" t="s">
        <v>26</v>
      </c>
      <c r="E2554" t="s">
        <v>45</v>
      </c>
      <c r="F2554" t="s">
        <v>18</v>
      </c>
      <c r="G2554" t="s">
        <v>35</v>
      </c>
      <c r="H2554">
        <v>12</v>
      </c>
      <c r="I2554" t="s">
        <v>177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28</v>
      </c>
      <c r="S2554">
        <v>2</v>
      </c>
    </row>
    <row r="2555" spans="1:19" x14ac:dyDescent="0.3">
      <c r="A2555">
        <v>2554</v>
      </c>
      <c r="B2555" t="s">
        <v>31</v>
      </c>
      <c r="C2555" t="s">
        <v>20</v>
      </c>
      <c r="D2555" t="s">
        <v>32</v>
      </c>
      <c r="E2555" t="s">
        <v>15</v>
      </c>
      <c r="F2555" t="s">
        <v>18</v>
      </c>
      <c r="G2555" t="s">
        <v>24</v>
      </c>
      <c r="H2555">
        <v>9</v>
      </c>
      <c r="I2555" t="s">
        <v>178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34</v>
      </c>
      <c r="S2555">
        <v>5</v>
      </c>
    </row>
    <row r="2556" spans="1:19" x14ac:dyDescent="0.3">
      <c r="A2556">
        <v>2555</v>
      </c>
      <c r="B2556" t="s">
        <v>23</v>
      </c>
      <c r="C2556" t="s">
        <v>20</v>
      </c>
      <c r="D2556" t="s">
        <v>38</v>
      </c>
      <c r="E2556" t="s">
        <v>15</v>
      </c>
      <c r="F2556" t="s">
        <v>18</v>
      </c>
      <c r="G2556" t="s">
        <v>17</v>
      </c>
      <c r="H2556">
        <v>8</v>
      </c>
      <c r="I2556" t="s">
        <v>178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28</v>
      </c>
      <c r="S2556">
        <v>8</v>
      </c>
    </row>
    <row r="2557" spans="1:19" x14ac:dyDescent="0.3">
      <c r="A2557">
        <v>2556</v>
      </c>
      <c r="B2557" t="s">
        <v>23</v>
      </c>
      <c r="C2557" t="s">
        <v>20</v>
      </c>
      <c r="D2557" t="s">
        <v>26</v>
      </c>
      <c r="E2557" t="s">
        <v>22</v>
      </c>
      <c r="F2557" t="s">
        <v>25</v>
      </c>
      <c r="G2557" t="s">
        <v>17</v>
      </c>
      <c r="H2557">
        <v>10</v>
      </c>
      <c r="I2557" t="s">
        <v>178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28</v>
      </c>
      <c r="S2557">
        <v>4</v>
      </c>
    </row>
    <row r="2558" spans="1:19" x14ac:dyDescent="0.3">
      <c r="A2558">
        <v>2557</v>
      </c>
      <c r="B2558" t="s">
        <v>23</v>
      </c>
      <c r="C2558" t="s">
        <v>34</v>
      </c>
      <c r="D2558" t="s">
        <v>44</v>
      </c>
      <c r="E2558" t="s">
        <v>45</v>
      </c>
      <c r="F2558" t="s">
        <v>25</v>
      </c>
      <c r="G2558" t="s">
        <v>35</v>
      </c>
      <c r="H2558">
        <v>11</v>
      </c>
      <c r="I2558" t="s">
        <v>176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34</v>
      </c>
      <c r="S2558">
        <v>3</v>
      </c>
    </row>
    <row r="2559" spans="1:19" x14ac:dyDescent="0.3">
      <c r="A2559">
        <v>2558</v>
      </c>
      <c r="B2559" t="s">
        <v>42</v>
      </c>
      <c r="C2559" t="s">
        <v>27</v>
      </c>
      <c r="D2559" t="s">
        <v>44</v>
      </c>
      <c r="E2559" t="s">
        <v>43</v>
      </c>
      <c r="F2559" t="s">
        <v>30</v>
      </c>
      <c r="G2559" t="s">
        <v>17</v>
      </c>
      <c r="H2559">
        <v>8</v>
      </c>
      <c r="I2559" t="s">
        <v>178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28</v>
      </c>
      <c r="S2559">
        <v>3</v>
      </c>
    </row>
    <row r="2560" spans="1:19" x14ac:dyDescent="0.3">
      <c r="A2560">
        <v>2559</v>
      </c>
      <c r="B2560" t="s">
        <v>42</v>
      </c>
      <c r="C2560" t="s">
        <v>27</v>
      </c>
      <c r="D2560" t="s">
        <v>26</v>
      </c>
      <c r="E2560" t="s">
        <v>41</v>
      </c>
      <c r="F2560" t="s">
        <v>25</v>
      </c>
      <c r="G2560" t="s">
        <v>17</v>
      </c>
      <c r="H2560">
        <v>9</v>
      </c>
      <c r="I2560" t="s">
        <v>177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28</v>
      </c>
      <c r="S2560">
        <v>4</v>
      </c>
    </row>
    <row r="2561" spans="1:19" x14ac:dyDescent="0.3">
      <c r="A2561">
        <v>2560</v>
      </c>
      <c r="B2561" t="s">
        <v>16</v>
      </c>
      <c r="C2561" t="s">
        <v>39</v>
      </c>
      <c r="D2561" t="s">
        <v>40</v>
      </c>
      <c r="E2561" t="s">
        <v>36</v>
      </c>
      <c r="F2561" t="s">
        <v>18</v>
      </c>
      <c r="G2561" t="s">
        <v>24</v>
      </c>
      <c r="H2561">
        <v>10</v>
      </c>
      <c r="I2561" t="s">
        <v>176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34</v>
      </c>
      <c r="S2561">
        <v>4</v>
      </c>
    </row>
    <row r="2562" spans="1:19" x14ac:dyDescent="0.3">
      <c r="A2562">
        <v>2561</v>
      </c>
      <c r="B2562" t="s">
        <v>31</v>
      </c>
      <c r="C2562" t="s">
        <v>34</v>
      </c>
      <c r="D2562" t="s">
        <v>40</v>
      </c>
      <c r="E2562" t="s">
        <v>36</v>
      </c>
      <c r="F2562" t="s">
        <v>30</v>
      </c>
      <c r="G2562" t="s">
        <v>24</v>
      </c>
      <c r="H2562">
        <v>6</v>
      </c>
      <c r="I2562" t="s">
        <v>177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21</v>
      </c>
      <c r="S2562">
        <v>2</v>
      </c>
    </row>
    <row r="2563" spans="1:19" x14ac:dyDescent="0.3">
      <c r="A2563">
        <v>2562</v>
      </c>
      <c r="B2563" t="s">
        <v>33</v>
      </c>
      <c r="C2563" t="s">
        <v>20</v>
      </c>
      <c r="D2563" t="s">
        <v>32</v>
      </c>
      <c r="E2563" t="s">
        <v>29</v>
      </c>
      <c r="F2563" t="s">
        <v>30</v>
      </c>
      <c r="G2563" t="s">
        <v>24</v>
      </c>
      <c r="H2563">
        <v>0</v>
      </c>
      <c r="I2563" t="s">
        <v>178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21</v>
      </c>
      <c r="S2563">
        <v>6</v>
      </c>
    </row>
    <row r="2564" spans="1:19" x14ac:dyDescent="0.3">
      <c r="A2564">
        <v>2563</v>
      </c>
      <c r="B2564" t="s">
        <v>23</v>
      </c>
      <c r="C2564" t="s">
        <v>34</v>
      </c>
      <c r="D2564" t="s">
        <v>44</v>
      </c>
      <c r="E2564" t="s">
        <v>29</v>
      </c>
      <c r="F2564" t="s">
        <v>30</v>
      </c>
      <c r="G2564" t="s">
        <v>35</v>
      </c>
      <c r="H2564">
        <v>1</v>
      </c>
      <c r="I2564" t="s">
        <v>177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28</v>
      </c>
      <c r="S2564">
        <v>9</v>
      </c>
    </row>
    <row r="2565" spans="1:19" x14ac:dyDescent="0.3">
      <c r="A2565">
        <v>2564</v>
      </c>
      <c r="B2565" t="s">
        <v>37</v>
      </c>
      <c r="C2565" t="s">
        <v>20</v>
      </c>
      <c r="D2565" t="s">
        <v>19</v>
      </c>
      <c r="E2565" t="s">
        <v>29</v>
      </c>
      <c r="F2565" t="s">
        <v>25</v>
      </c>
      <c r="G2565" t="s">
        <v>17</v>
      </c>
      <c r="H2565">
        <v>4</v>
      </c>
      <c r="I2565" t="s">
        <v>177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21</v>
      </c>
      <c r="S2565">
        <v>4</v>
      </c>
    </row>
    <row r="2566" spans="1:19" x14ac:dyDescent="0.3">
      <c r="A2566">
        <v>2565</v>
      </c>
      <c r="B2566" t="s">
        <v>16</v>
      </c>
      <c r="C2566" t="s">
        <v>34</v>
      </c>
      <c r="D2566" t="s">
        <v>38</v>
      </c>
      <c r="E2566" t="s">
        <v>41</v>
      </c>
      <c r="F2566" t="s">
        <v>25</v>
      </c>
      <c r="G2566" t="s">
        <v>35</v>
      </c>
      <c r="H2566">
        <v>12</v>
      </c>
      <c r="I2566" t="s">
        <v>176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28</v>
      </c>
      <c r="S2566">
        <v>7</v>
      </c>
    </row>
    <row r="2567" spans="1:19" x14ac:dyDescent="0.3">
      <c r="A2567">
        <v>2566</v>
      </c>
      <c r="B2567" t="s">
        <v>31</v>
      </c>
      <c r="C2567" t="s">
        <v>27</v>
      </c>
      <c r="D2567" t="s">
        <v>32</v>
      </c>
      <c r="E2567" t="s">
        <v>36</v>
      </c>
      <c r="F2567" t="s">
        <v>18</v>
      </c>
      <c r="G2567" t="s">
        <v>35</v>
      </c>
      <c r="H2567">
        <v>3</v>
      </c>
      <c r="I2567" t="s">
        <v>177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28</v>
      </c>
      <c r="S2567">
        <v>8</v>
      </c>
    </row>
    <row r="2568" spans="1:19" x14ac:dyDescent="0.3">
      <c r="A2568">
        <v>2567</v>
      </c>
      <c r="B2568" t="s">
        <v>16</v>
      </c>
      <c r="C2568" t="s">
        <v>20</v>
      </c>
      <c r="D2568" t="s">
        <v>44</v>
      </c>
      <c r="E2568" t="s">
        <v>22</v>
      </c>
      <c r="F2568" t="s">
        <v>18</v>
      </c>
      <c r="G2568" t="s">
        <v>17</v>
      </c>
      <c r="H2568">
        <v>3</v>
      </c>
      <c r="I2568" t="s">
        <v>178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21</v>
      </c>
      <c r="S2568">
        <v>5</v>
      </c>
    </row>
    <row r="2569" spans="1:19" x14ac:dyDescent="0.3">
      <c r="A2569">
        <v>2568</v>
      </c>
      <c r="B2569" t="s">
        <v>16</v>
      </c>
      <c r="C2569" t="s">
        <v>34</v>
      </c>
      <c r="D2569" t="s">
        <v>40</v>
      </c>
      <c r="E2569" t="s">
        <v>22</v>
      </c>
      <c r="F2569" t="s">
        <v>25</v>
      </c>
      <c r="G2569" t="s">
        <v>24</v>
      </c>
      <c r="H2569">
        <v>6</v>
      </c>
      <c r="I2569" t="s">
        <v>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28</v>
      </c>
      <c r="S2569">
        <v>9</v>
      </c>
    </row>
    <row r="2570" spans="1:19" x14ac:dyDescent="0.3">
      <c r="A2570">
        <v>2569</v>
      </c>
      <c r="B2570" t="s">
        <v>31</v>
      </c>
      <c r="C2570" t="s">
        <v>34</v>
      </c>
      <c r="D2570" t="s">
        <v>26</v>
      </c>
      <c r="E2570" t="s">
        <v>22</v>
      </c>
      <c r="F2570" t="s">
        <v>30</v>
      </c>
      <c r="G2570" t="s">
        <v>35</v>
      </c>
      <c r="H2570">
        <v>14</v>
      </c>
      <c r="I2570" t="s">
        <v>178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34</v>
      </c>
      <c r="S2570">
        <v>3</v>
      </c>
    </row>
    <row r="2571" spans="1:19" x14ac:dyDescent="0.3">
      <c r="A2571">
        <v>2570</v>
      </c>
      <c r="B2571" t="s">
        <v>42</v>
      </c>
      <c r="C2571" t="s">
        <v>34</v>
      </c>
      <c r="D2571" t="s">
        <v>32</v>
      </c>
      <c r="E2571" t="s">
        <v>36</v>
      </c>
      <c r="F2571" t="s">
        <v>18</v>
      </c>
      <c r="G2571" t="s">
        <v>35</v>
      </c>
      <c r="H2571">
        <v>13</v>
      </c>
      <c r="I2571" t="s">
        <v>176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34</v>
      </c>
      <c r="S2571">
        <v>6</v>
      </c>
    </row>
    <row r="2572" spans="1:19" x14ac:dyDescent="0.3">
      <c r="A2572">
        <v>2571</v>
      </c>
      <c r="B2572" t="s">
        <v>42</v>
      </c>
      <c r="C2572" t="s">
        <v>39</v>
      </c>
      <c r="D2572" t="s">
        <v>26</v>
      </c>
      <c r="E2572" t="s">
        <v>41</v>
      </c>
      <c r="F2572" t="s">
        <v>18</v>
      </c>
      <c r="G2572" t="s">
        <v>24</v>
      </c>
      <c r="H2572">
        <v>14</v>
      </c>
      <c r="I2572" t="s">
        <v>176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28</v>
      </c>
      <c r="S2572">
        <v>8</v>
      </c>
    </row>
    <row r="2573" spans="1:19" x14ac:dyDescent="0.3">
      <c r="A2573">
        <v>2572</v>
      </c>
      <c r="B2573" t="s">
        <v>31</v>
      </c>
      <c r="C2573" t="s">
        <v>20</v>
      </c>
      <c r="D2573" t="s">
        <v>26</v>
      </c>
      <c r="E2573" t="s">
        <v>22</v>
      </c>
      <c r="F2573" t="s">
        <v>30</v>
      </c>
      <c r="G2573" t="s">
        <v>24</v>
      </c>
      <c r="H2573">
        <v>10</v>
      </c>
      <c r="I2573" t="s">
        <v>176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34</v>
      </c>
      <c r="S2573">
        <v>3</v>
      </c>
    </row>
    <row r="2574" spans="1:19" x14ac:dyDescent="0.3">
      <c r="A2574">
        <v>2573</v>
      </c>
      <c r="B2574" t="s">
        <v>33</v>
      </c>
      <c r="C2574" t="s">
        <v>20</v>
      </c>
      <c r="D2574" t="s">
        <v>38</v>
      </c>
      <c r="E2574" t="s">
        <v>45</v>
      </c>
      <c r="F2574" t="s">
        <v>18</v>
      </c>
      <c r="G2574" t="s">
        <v>35</v>
      </c>
      <c r="H2574">
        <v>12</v>
      </c>
      <c r="I2574" t="s">
        <v>177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34</v>
      </c>
      <c r="S2574">
        <v>2</v>
      </c>
    </row>
    <row r="2575" spans="1:19" x14ac:dyDescent="0.3">
      <c r="A2575">
        <v>2574</v>
      </c>
      <c r="B2575" t="s">
        <v>42</v>
      </c>
      <c r="C2575" t="s">
        <v>20</v>
      </c>
      <c r="D2575" t="s">
        <v>40</v>
      </c>
      <c r="E2575" t="s">
        <v>36</v>
      </c>
      <c r="F2575" t="s">
        <v>30</v>
      </c>
      <c r="G2575" t="s">
        <v>35</v>
      </c>
      <c r="H2575">
        <v>6</v>
      </c>
      <c r="I2575" t="s">
        <v>176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28</v>
      </c>
      <c r="S2575">
        <v>9</v>
      </c>
    </row>
    <row r="2576" spans="1:19" x14ac:dyDescent="0.3">
      <c r="A2576">
        <v>2575</v>
      </c>
      <c r="B2576" t="s">
        <v>16</v>
      </c>
      <c r="C2576" t="s">
        <v>39</v>
      </c>
      <c r="D2576" t="s">
        <v>19</v>
      </c>
      <c r="E2576" t="s">
        <v>15</v>
      </c>
      <c r="F2576" t="s">
        <v>25</v>
      </c>
      <c r="G2576" t="s">
        <v>35</v>
      </c>
      <c r="H2576">
        <v>14</v>
      </c>
      <c r="I2576" t="s">
        <v>178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34</v>
      </c>
      <c r="S2576">
        <v>3</v>
      </c>
    </row>
    <row r="2577" spans="1:19" x14ac:dyDescent="0.3">
      <c r="A2577">
        <v>2576</v>
      </c>
      <c r="B2577" t="s">
        <v>33</v>
      </c>
      <c r="C2577" t="s">
        <v>27</v>
      </c>
      <c r="D2577" t="s">
        <v>44</v>
      </c>
      <c r="E2577" t="s">
        <v>15</v>
      </c>
      <c r="F2577" t="s">
        <v>25</v>
      </c>
      <c r="G2577" t="s">
        <v>17</v>
      </c>
      <c r="H2577">
        <v>2</v>
      </c>
      <c r="I2577" t="s">
        <v>176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21</v>
      </c>
      <c r="S2577">
        <v>3</v>
      </c>
    </row>
    <row r="2578" spans="1:19" x14ac:dyDescent="0.3">
      <c r="A2578">
        <v>2577</v>
      </c>
      <c r="B2578" t="s">
        <v>31</v>
      </c>
      <c r="C2578" t="s">
        <v>34</v>
      </c>
      <c r="D2578" t="s">
        <v>19</v>
      </c>
      <c r="E2578" t="s">
        <v>29</v>
      </c>
      <c r="F2578" t="s">
        <v>18</v>
      </c>
      <c r="G2578" t="s">
        <v>35</v>
      </c>
      <c r="H2578">
        <v>3</v>
      </c>
      <c r="I2578" t="s">
        <v>177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28</v>
      </c>
      <c r="S2578">
        <v>1</v>
      </c>
    </row>
    <row r="2579" spans="1:19" x14ac:dyDescent="0.3">
      <c r="A2579">
        <v>2578</v>
      </c>
      <c r="B2579" t="s">
        <v>42</v>
      </c>
      <c r="C2579" t="s">
        <v>20</v>
      </c>
      <c r="D2579" t="s">
        <v>40</v>
      </c>
      <c r="E2579" t="s">
        <v>29</v>
      </c>
      <c r="F2579" t="s">
        <v>18</v>
      </c>
      <c r="G2579" t="s">
        <v>35</v>
      </c>
      <c r="H2579">
        <v>4</v>
      </c>
      <c r="I2579" t="s">
        <v>176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21</v>
      </c>
      <c r="S2579">
        <v>6</v>
      </c>
    </row>
    <row r="2580" spans="1:19" x14ac:dyDescent="0.3">
      <c r="A2580">
        <v>2579</v>
      </c>
      <c r="B2580" t="s">
        <v>33</v>
      </c>
      <c r="C2580" t="s">
        <v>27</v>
      </c>
      <c r="D2580" t="s">
        <v>40</v>
      </c>
      <c r="E2580" t="s">
        <v>15</v>
      </c>
      <c r="F2580" t="s">
        <v>25</v>
      </c>
      <c r="G2580" t="s">
        <v>35</v>
      </c>
      <c r="H2580">
        <v>5</v>
      </c>
      <c r="I2580" t="s">
        <v>177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21</v>
      </c>
      <c r="S2580">
        <v>4</v>
      </c>
    </row>
    <row r="2581" spans="1:19" x14ac:dyDescent="0.3">
      <c r="A2581">
        <v>2580</v>
      </c>
      <c r="B2581" t="s">
        <v>42</v>
      </c>
      <c r="C2581" t="s">
        <v>34</v>
      </c>
      <c r="D2581" t="s">
        <v>40</v>
      </c>
      <c r="E2581" t="s">
        <v>45</v>
      </c>
      <c r="F2581" t="s">
        <v>30</v>
      </c>
      <c r="G2581" t="s">
        <v>17</v>
      </c>
      <c r="H2581">
        <v>0</v>
      </c>
      <c r="I2581" t="s">
        <v>176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21</v>
      </c>
      <c r="S2581">
        <v>3</v>
      </c>
    </row>
    <row r="2582" spans="1:19" x14ac:dyDescent="0.3">
      <c r="A2582">
        <v>2581</v>
      </c>
      <c r="B2582" t="s">
        <v>37</v>
      </c>
      <c r="C2582" t="s">
        <v>27</v>
      </c>
      <c r="D2582" t="s">
        <v>40</v>
      </c>
      <c r="E2582" t="s">
        <v>15</v>
      </c>
      <c r="F2582" t="s">
        <v>30</v>
      </c>
      <c r="G2582" t="s">
        <v>35</v>
      </c>
      <c r="H2582">
        <v>13</v>
      </c>
      <c r="I2582" t="s">
        <v>177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34</v>
      </c>
      <c r="S2582">
        <v>1</v>
      </c>
    </row>
    <row r="2583" spans="1:19" x14ac:dyDescent="0.3">
      <c r="A2583">
        <v>2582</v>
      </c>
      <c r="B2583" t="s">
        <v>42</v>
      </c>
      <c r="C2583" t="s">
        <v>20</v>
      </c>
      <c r="D2583" t="s">
        <v>40</v>
      </c>
      <c r="E2583" t="s">
        <v>43</v>
      </c>
      <c r="F2583" t="s">
        <v>25</v>
      </c>
      <c r="G2583" t="s">
        <v>17</v>
      </c>
      <c r="H2583">
        <v>5</v>
      </c>
      <c r="I2583" t="s">
        <v>176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21</v>
      </c>
      <c r="S2583">
        <v>4</v>
      </c>
    </row>
    <row r="2584" spans="1:19" x14ac:dyDescent="0.3">
      <c r="A2584">
        <v>2583</v>
      </c>
      <c r="B2584" t="s">
        <v>16</v>
      </c>
      <c r="C2584" t="s">
        <v>39</v>
      </c>
      <c r="D2584" t="s">
        <v>38</v>
      </c>
      <c r="E2584" t="s">
        <v>29</v>
      </c>
      <c r="F2584" t="s">
        <v>18</v>
      </c>
      <c r="G2584" t="s">
        <v>24</v>
      </c>
      <c r="H2584">
        <v>6</v>
      </c>
      <c r="I2584" t="s">
        <v>177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28</v>
      </c>
      <c r="S2584">
        <v>7</v>
      </c>
    </row>
    <row r="2585" spans="1:19" x14ac:dyDescent="0.3">
      <c r="A2585">
        <v>2584</v>
      </c>
      <c r="B2585" t="s">
        <v>31</v>
      </c>
      <c r="C2585" t="s">
        <v>20</v>
      </c>
      <c r="D2585" t="s">
        <v>38</v>
      </c>
      <c r="E2585" t="s">
        <v>22</v>
      </c>
      <c r="F2585" t="s">
        <v>30</v>
      </c>
      <c r="G2585" t="s">
        <v>17</v>
      </c>
      <c r="H2585">
        <v>13</v>
      </c>
      <c r="I2585" t="s">
        <v>176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28</v>
      </c>
      <c r="S2585">
        <v>5</v>
      </c>
    </row>
    <row r="2586" spans="1:19" x14ac:dyDescent="0.3">
      <c r="A2586">
        <v>2585</v>
      </c>
      <c r="B2586" t="s">
        <v>23</v>
      </c>
      <c r="C2586" t="s">
        <v>27</v>
      </c>
      <c r="D2586" t="s">
        <v>32</v>
      </c>
      <c r="E2586" t="s">
        <v>45</v>
      </c>
      <c r="F2586" t="s">
        <v>30</v>
      </c>
      <c r="G2586" t="s">
        <v>35</v>
      </c>
      <c r="H2586">
        <v>0</v>
      </c>
      <c r="I2586" t="s">
        <v>177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21</v>
      </c>
      <c r="S2586">
        <v>6</v>
      </c>
    </row>
    <row r="2587" spans="1:19" x14ac:dyDescent="0.3">
      <c r="A2587">
        <v>2586</v>
      </c>
      <c r="B2587" t="s">
        <v>16</v>
      </c>
      <c r="C2587" t="s">
        <v>39</v>
      </c>
      <c r="D2587" t="s">
        <v>44</v>
      </c>
      <c r="E2587" t="s">
        <v>41</v>
      </c>
      <c r="F2587" t="s">
        <v>18</v>
      </c>
      <c r="G2587" t="s">
        <v>24</v>
      </c>
      <c r="H2587">
        <v>1</v>
      </c>
      <c r="I2587" t="s">
        <v>176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21</v>
      </c>
      <c r="S2587">
        <v>6</v>
      </c>
    </row>
    <row r="2588" spans="1:19" x14ac:dyDescent="0.3">
      <c r="A2588">
        <v>2587</v>
      </c>
      <c r="B2588" t="s">
        <v>31</v>
      </c>
      <c r="C2588" t="s">
        <v>20</v>
      </c>
      <c r="D2588" t="s">
        <v>32</v>
      </c>
      <c r="E2588" t="s">
        <v>22</v>
      </c>
      <c r="F2588" t="s">
        <v>25</v>
      </c>
      <c r="G2588" t="s">
        <v>24</v>
      </c>
      <c r="H2588">
        <v>10</v>
      </c>
      <c r="I2588" t="s">
        <v>176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34</v>
      </c>
      <c r="S2588">
        <v>2</v>
      </c>
    </row>
    <row r="2589" spans="1:19" x14ac:dyDescent="0.3">
      <c r="A2589">
        <v>2588</v>
      </c>
      <c r="B2589" t="s">
        <v>33</v>
      </c>
      <c r="C2589" t="s">
        <v>39</v>
      </c>
      <c r="D2589" t="s">
        <v>32</v>
      </c>
      <c r="E2589" t="s">
        <v>29</v>
      </c>
      <c r="F2589" t="s">
        <v>25</v>
      </c>
      <c r="G2589" t="s">
        <v>35</v>
      </c>
      <c r="H2589">
        <v>5</v>
      </c>
      <c r="I2589" t="s">
        <v>178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28</v>
      </c>
      <c r="S2589">
        <v>3</v>
      </c>
    </row>
    <row r="2590" spans="1:19" x14ac:dyDescent="0.3">
      <c r="A2590">
        <v>2589</v>
      </c>
      <c r="B2590" t="s">
        <v>33</v>
      </c>
      <c r="C2590" t="s">
        <v>20</v>
      </c>
      <c r="D2590" t="s">
        <v>44</v>
      </c>
      <c r="E2590" t="s">
        <v>36</v>
      </c>
      <c r="F2590" t="s">
        <v>18</v>
      </c>
      <c r="G2590" t="s">
        <v>35</v>
      </c>
      <c r="H2590">
        <v>2</v>
      </c>
      <c r="I2590" t="s">
        <v>176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21</v>
      </c>
      <c r="S2590">
        <v>5</v>
      </c>
    </row>
    <row r="2591" spans="1:19" x14ac:dyDescent="0.3">
      <c r="A2591">
        <v>2590</v>
      </c>
      <c r="B2591" t="s">
        <v>37</v>
      </c>
      <c r="C2591" t="s">
        <v>20</v>
      </c>
      <c r="D2591" t="s">
        <v>26</v>
      </c>
      <c r="E2591" t="s">
        <v>36</v>
      </c>
      <c r="F2591" t="s">
        <v>30</v>
      </c>
      <c r="G2591" t="s">
        <v>35</v>
      </c>
      <c r="H2591">
        <v>10</v>
      </c>
      <c r="I2591" t="s">
        <v>177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34</v>
      </c>
      <c r="S2591">
        <v>1</v>
      </c>
    </row>
    <row r="2592" spans="1:19" x14ac:dyDescent="0.3">
      <c r="A2592">
        <v>2591</v>
      </c>
      <c r="B2592" t="s">
        <v>37</v>
      </c>
      <c r="C2592" t="s">
        <v>27</v>
      </c>
      <c r="D2592" t="s">
        <v>19</v>
      </c>
      <c r="E2592" t="s">
        <v>15</v>
      </c>
      <c r="F2592" t="s">
        <v>18</v>
      </c>
      <c r="G2592" t="s">
        <v>17</v>
      </c>
      <c r="H2592">
        <v>3</v>
      </c>
      <c r="I2592" t="s">
        <v>176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28</v>
      </c>
      <c r="S2592">
        <v>9</v>
      </c>
    </row>
    <row r="2593" spans="1:19" x14ac:dyDescent="0.3">
      <c r="A2593">
        <v>2592</v>
      </c>
      <c r="B2593" t="s">
        <v>23</v>
      </c>
      <c r="C2593" t="s">
        <v>39</v>
      </c>
      <c r="D2593" t="s">
        <v>19</v>
      </c>
      <c r="E2593" t="s">
        <v>41</v>
      </c>
      <c r="F2593" t="s">
        <v>18</v>
      </c>
      <c r="G2593" t="s">
        <v>24</v>
      </c>
      <c r="H2593">
        <v>7</v>
      </c>
      <c r="I2593" t="s">
        <v>178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28</v>
      </c>
      <c r="S2593">
        <v>7</v>
      </c>
    </row>
    <row r="2594" spans="1:19" x14ac:dyDescent="0.3">
      <c r="A2594">
        <v>2593</v>
      </c>
      <c r="B2594" t="s">
        <v>31</v>
      </c>
      <c r="C2594" t="s">
        <v>34</v>
      </c>
      <c r="D2594" t="s">
        <v>40</v>
      </c>
      <c r="E2594" t="s">
        <v>41</v>
      </c>
      <c r="F2594" t="s">
        <v>25</v>
      </c>
      <c r="G2594" t="s">
        <v>24</v>
      </c>
      <c r="H2594">
        <v>4</v>
      </c>
      <c r="I2594" t="s">
        <v>178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21</v>
      </c>
      <c r="S2594">
        <v>4</v>
      </c>
    </row>
    <row r="2595" spans="1:19" x14ac:dyDescent="0.3">
      <c r="A2595">
        <v>2594</v>
      </c>
      <c r="B2595" t="s">
        <v>23</v>
      </c>
      <c r="C2595" t="s">
        <v>27</v>
      </c>
      <c r="D2595" t="s">
        <v>38</v>
      </c>
      <c r="E2595" t="s">
        <v>36</v>
      </c>
      <c r="F2595" t="s">
        <v>30</v>
      </c>
      <c r="G2595" t="s">
        <v>35</v>
      </c>
      <c r="H2595">
        <v>12</v>
      </c>
      <c r="I2595" t="s">
        <v>177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34</v>
      </c>
      <c r="S2595">
        <v>6</v>
      </c>
    </row>
    <row r="2596" spans="1:19" x14ac:dyDescent="0.3">
      <c r="A2596">
        <v>2595</v>
      </c>
      <c r="B2596" t="s">
        <v>16</v>
      </c>
      <c r="C2596" t="s">
        <v>27</v>
      </c>
      <c r="D2596" t="s">
        <v>44</v>
      </c>
      <c r="E2596" t="s">
        <v>15</v>
      </c>
      <c r="F2596" t="s">
        <v>18</v>
      </c>
      <c r="G2596" t="s">
        <v>24</v>
      </c>
      <c r="H2596">
        <v>13</v>
      </c>
      <c r="I2596" t="s">
        <v>178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34</v>
      </c>
      <c r="S2596">
        <v>5</v>
      </c>
    </row>
    <row r="2597" spans="1:19" x14ac:dyDescent="0.3">
      <c r="A2597">
        <v>2596</v>
      </c>
      <c r="B2597" t="s">
        <v>33</v>
      </c>
      <c r="C2597" t="s">
        <v>34</v>
      </c>
      <c r="D2597" t="s">
        <v>44</v>
      </c>
      <c r="E2597" t="s">
        <v>43</v>
      </c>
      <c r="F2597" t="s">
        <v>18</v>
      </c>
      <c r="G2597" t="s">
        <v>24</v>
      </c>
      <c r="H2597">
        <v>14</v>
      </c>
      <c r="I2597" t="s">
        <v>176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34</v>
      </c>
      <c r="S2597">
        <v>3</v>
      </c>
    </row>
    <row r="2598" spans="1:19" x14ac:dyDescent="0.3">
      <c r="A2598">
        <v>2597</v>
      </c>
      <c r="B2598" t="s">
        <v>37</v>
      </c>
      <c r="C2598" t="s">
        <v>20</v>
      </c>
      <c r="D2598" t="s">
        <v>38</v>
      </c>
      <c r="E2598" t="s">
        <v>36</v>
      </c>
      <c r="F2598" t="s">
        <v>30</v>
      </c>
      <c r="G2598" t="s">
        <v>24</v>
      </c>
      <c r="H2598">
        <v>7</v>
      </c>
      <c r="I2598" t="s">
        <v>178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21</v>
      </c>
      <c r="S2598">
        <v>3</v>
      </c>
    </row>
    <row r="2599" spans="1:19" x14ac:dyDescent="0.3">
      <c r="A2599">
        <v>2598</v>
      </c>
      <c r="B2599" t="s">
        <v>37</v>
      </c>
      <c r="C2599" t="s">
        <v>39</v>
      </c>
      <c r="D2599" t="s">
        <v>40</v>
      </c>
      <c r="E2599" t="s">
        <v>22</v>
      </c>
      <c r="F2599" t="s">
        <v>25</v>
      </c>
      <c r="G2599" t="s">
        <v>35</v>
      </c>
      <c r="H2599">
        <v>4</v>
      </c>
      <c r="I2599" t="s">
        <v>177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28</v>
      </c>
      <c r="S2599">
        <v>8</v>
      </c>
    </row>
    <row r="2600" spans="1:19" x14ac:dyDescent="0.3">
      <c r="A2600">
        <v>2599</v>
      </c>
      <c r="B2600" t="s">
        <v>33</v>
      </c>
      <c r="C2600" t="s">
        <v>34</v>
      </c>
      <c r="D2600" t="s">
        <v>40</v>
      </c>
      <c r="E2600" t="s">
        <v>36</v>
      </c>
      <c r="F2600" t="s">
        <v>30</v>
      </c>
      <c r="G2600" t="s">
        <v>35</v>
      </c>
      <c r="H2600">
        <v>13</v>
      </c>
      <c r="I2600" t="s">
        <v>177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34</v>
      </c>
      <c r="S2600">
        <v>4</v>
      </c>
    </row>
    <row r="2601" spans="1:19" x14ac:dyDescent="0.3">
      <c r="A2601">
        <v>2600</v>
      </c>
      <c r="B2601" t="s">
        <v>23</v>
      </c>
      <c r="C2601" t="s">
        <v>34</v>
      </c>
      <c r="D2601" t="s">
        <v>19</v>
      </c>
      <c r="E2601" t="s">
        <v>29</v>
      </c>
      <c r="F2601" t="s">
        <v>30</v>
      </c>
      <c r="G2601" t="s">
        <v>35</v>
      </c>
      <c r="H2601">
        <v>2</v>
      </c>
      <c r="I2601" t="s">
        <v>177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28</v>
      </c>
      <c r="S2601">
        <v>8</v>
      </c>
    </row>
    <row r="2602" spans="1:19" x14ac:dyDescent="0.3">
      <c r="A2602">
        <v>2601</v>
      </c>
      <c r="B2602" t="s">
        <v>23</v>
      </c>
      <c r="C2602" t="s">
        <v>20</v>
      </c>
      <c r="D2602" t="s">
        <v>19</v>
      </c>
      <c r="E2602" t="s">
        <v>15</v>
      </c>
      <c r="F2602" t="s">
        <v>30</v>
      </c>
      <c r="G2602" t="s">
        <v>17</v>
      </c>
      <c r="H2602">
        <v>8</v>
      </c>
      <c r="I2602" t="s">
        <v>177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28</v>
      </c>
      <c r="S2602">
        <v>9</v>
      </c>
    </row>
    <row r="2603" spans="1:19" x14ac:dyDescent="0.3">
      <c r="A2603">
        <v>2602</v>
      </c>
      <c r="B2603" t="s">
        <v>31</v>
      </c>
      <c r="C2603" t="s">
        <v>27</v>
      </c>
      <c r="D2603" t="s">
        <v>40</v>
      </c>
      <c r="E2603" t="s">
        <v>29</v>
      </c>
      <c r="F2603" t="s">
        <v>18</v>
      </c>
      <c r="G2603" t="s">
        <v>24</v>
      </c>
      <c r="H2603">
        <v>11</v>
      </c>
      <c r="I2603" t="s">
        <v>178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34</v>
      </c>
      <c r="S2603">
        <v>1</v>
      </c>
    </row>
    <row r="2604" spans="1:19" x14ac:dyDescent="0.3">
      <c r="A2604">
        <v>2603</v>
      </c>
      <c r="B2604" t="s">
        <v>31</v>
      </c>
      <c r="C2604" t="s">
        <v>39</v>
      </c>
      <c r="D2604" t="s">
        <v>44</v>
      </c>
      <c r="E2604" t="s">
        <v>22</v>
      </c>
      <c r="F2604" t="s">
        <v>18</v>
      </c>
      <c r="G2604" t="s">
        <v>35</v>
      </c>
      <c r="H2604">
        <v>2</v>
      </c>
      <c r="I2604" t="s">
        <v>177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28</v>
      </c>
      <c r="S2604">
        <v>7</v>
      </c>
    </row>
    <row r="2605" spans="1:19" x14ac:dyDescent="0.3">
      <c r="A2605">
        <v>2604</v>
      </c>
      <c r="B2605" t="s">
        <v>23</v>
      </c>
      <c r="C2605" t="s">
        <v>34</v>
      </c>
      <c r="D2605" t="s">
        <v>19</v>
      </c>
      <c r="E2605" t="s">
        <v>43</v>
      </c>
      <c r="F2605" t="s">
        <v>25</v>
      </c>
      <c r="G2605" t="s">
        <v>24</v>
      </c>
      <c r="H2605">
        <v>9</v>
      </c>
      <c r="I2605" t="s">
        <v>176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34</v>
      </c>
      <c r="S2605">
        <v>1</v>
      </c>
    </row>
    <row r="2606" spans="1:19" x14ac:dyDescent="0.3">
      <c r="A2606">
        <v>2605</v>
      </c>
      <c r="B2606" t="s">
        <v>23</v>
      </c>
      <c r="C2606" t="s">
        <v>39</v>
      </c>
      <c r="D2606" t="s">
        <v>19</v>
      </c>
      <c r="E2606" t="s">
        <v>29</v>
      </c>
      <c r="F2606" t="s">
        <v>25</v>
      </c>
      <c r="G2606" t="s">
        <v>35</v>
      </c>
      <c r="H2606">
        <v>3</v>
      </c>
      <c r="I2606" t="s">
        <v>178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21</v>
      </c>
      <c r="S2606">
        <v>6</v>
      </c>
    </row>
    <row r="2607" spans="1:19" x14ac:dyDescent="0.3">
      <c r="A2607">
        <v>2606</v>
      </c>
      <c r="B2607" t="s">
        <v>16</v>
      </c>
      <c r="C2607" t="s">
        <v>20</v>
      </c>
      <c r="D2607" t="s">
        <v>40</v>
      </c>
      <c r="E2607" t="s">
        <v>41</v>
      </c>
      <c r="F2607" t="s">
        <v>25</v>
      </c>
      <c r="G2607" t="s">
        <v>24</v>
      </c>
      <c r="H2607">
        <v>10</v>
      </c>
      <c r="I2607" t="s">
        <v>176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34</v>
      </c>
      <c r="S2607">
        <v>3</v>
      </c>
    </row>
    <row r="2608" spans="1:19" x14ac:dyDescent="0.3">
      <c r="A2608">
        <v>2607</v>
      </c>
      <c r="B2608" t="s">
        <v>42</v>
      </c>
      <c r="C2608" t="s">
        <v>27</v>
      </c>
      <c r="D2608" t="s">
        <v>38</v>
      </c>
      <c r="E2608" t="s">
        <v>15</v>
      </c>
      <c r="F2608" t="s">
        <v>25</v>
      </c>
      <c r="G2608" t="s">
        <v>35</v>
      </c>
      <c r="H2608">
        <v>6</v>
      </c>
      <c r="I2608" t="s">
        <v>177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28</v>
      </c>
      <c r="S2608">
        <v>8</v>
      </c>
    </row>
    <row r="2609" spans="1:19" x14ac:dyDescent="0.3">
      <c r="A2609">
        <v>2608</v>
      </c>
      <c r="B2609" t="s">
        <v>23</v>
      </c>
      <c r="C2609" t="s">
        <v>39</v>
      </c>
      <c r="D2609" t="s">
        <v>19</v>
      </c>
      <c r="E2609" t="s">
        <v>36</v>
      </c>
      <c r="F2609" t="s">
        <v>30</v>
      </c>
      <c r="G2609" t="s">
        <v>24</v>
      </c>
      <c r="H2609">
        <v>7</v>
      </c>
      <c r="I2609" t="s">
        <v>178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21</v>
      </c>
      <c r="S2609">
        <v>5</v>
      </c>
    </row>
    <row r="2610" spans="1:19" x14ac:dyDescent="0.3">
      <c r="A2610">
        <v>2609</v>
      </c>
      <c r="B2610" t="s">
        <v>33</v>
      </c>
      <c r="C2610" t="s">
        <v>27</v>
      </c>
      <c r="D2610" t="s">
        <v>26</v>
      </c>
      <c r="E2610" t="s">
        <v>41</v>
      </c>
      <c r="F2610" t="s">
        <v>25</v>
      </c>
      <c r="G2610" t="s">
        <v>17</v>
      </c>
      <c r="H2610">
        <v>12</v>
      </c>
      <c r="I2610" t="s">
        <v>177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28</v>
      </c>
      <c r="S2610">
        <v>6</v>
      </c>
    </row>
    <row r="2611" spans="1:19" x14ac:dyDescent="0.3">
      <c r="A2611">
        <v>2610</v>
      </c>
      <c r="B2611" t="s">
        <v>42</v>
      </c>
      <c r="C2611" t="s">
        <v>27</v>
      </c>
      <c r="D2611" t="s">
        <v>32</v>
      </c>
      <c r="E2611" t="s">
        <v>15</v>
      </c>
      <c r="F2611" t="s">
        <v>18</v>
      </c>
      <c r="G2611" t="s">
        <v>24</v>
      </c>
      <c r="H2611">
        <v>0</v>
      </c>
      <c r="I2611" t="s">
        <v>176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21</v>
      </c>
      <c r="S2611">
        <v>6</v>
      </c>
    </row>
    <row r="2612" spans="1:19" x14ac:dyDescent="0.3">
      <c r="A2612">
        <v>2611</v>
      </c>
      <c r="B2612" t="s">
        <v>31</v>
      </c>
      <c r="C2612" t="s">
        <v>34</v>
      </c>
      <c r="D2612" t="s">
        <v>40</v>
      </c>
      <c r="E2612" t="s">
        <v>29</v>
      </c>
      <c r="F2612" t="s">
        <v>25</v>
      </c>
      <c r="G2612" t="s">
        <v>24</v>
      </c>
      <c r="H2612">
        <v>12</v>
      </c>
      <c r="I2612" t="s">
        <v>178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28</v>
      </c>
      <c r="S2612">
        <v>1</v>
      </c>
    </row>
    <row r="2613" spans="1:19" x14ac:dyDescent="0.3">
      <c r="A2613">
        <v>2612</v>
      </c>
      <c r="B2613" t="s">
        <v>37</v>
      </c>
      <c r="C2613" t="s">
        <v>20</v>
      </c>
      <c r="D2613" t="s">
        <v>38</v>
      </c>
      <c r="E2613" t="s">
        <v>22</v>
      </c>
      <c r="F2613" t="s">
        <v>30</v>
      </c>
      <c r="G2613" t="s">
        <v>24</v>
      </c>
      <c r="H2613">
        <v>8</v>
      </c>
      <c r="I2613" t="s">
        <v>177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34</v>
      </c>
      <c r="S2613">
        <v>5</v>
      </c>
    </row>
    <row r="2614" spans="1:19" x14ac:dyDescent="0.3">
      <c r="A2614">
        <v>2613</v>
      </c>
      <c r="B2614" t="s">
        <v>42</v>
      </c>
      <c r="C2614" t="s">
        <v>39</v>
      </c>
      <c r="D2614" t="s">
        <v>26</v>
      </c>
      <c r="E2614" t="s">
        <v>36</v>
      </c>
      <c r="F2614" t="s">
        <v>30</v>
      </c>
      <c r="G2614" t="s">
        <v>35</v>
      </c>
      <c r="H2614">
        <v>5</v>
      </c>
      <c r="I2614" t="s">
        <v>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28</v>
      </c>
      <c r="S2614">
        <v>7</v>
      </c>
    </row>
    <row r="2615" spans="1:19" x14ac:dyDescent="0.3">
      <c r="A2615">
        <v>2614</v>
      </c>
      <c r="B2615" t="s">
        <v>23</v>
      </c>
      <c r="C2615" t="s">
        <v>39</v>
      </c>
      <c r="D2615" t="s">
        <v>38</v>
      </c>
      <c r="E2615" t="s">
        <v>15</v>
      </c>
      <c r="F2615" t="s">
        <v>18</v>
      </c>
      <c r="G2615" t="s">
        <v>35</v>
      </c>
      <c r="H2615">
        <v>11</v>
      </c>
      <c r="I2615" t="s">
        <v>178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34</v>
      </c>
      <c r="S2615">
        <v>1</v>
      </c>
    </row>
    <row r="2616" spans="1:19" x14ac:dyDescent="0.3">
      <c r="A2616">
        <v>2615</v>
      </c>
      <c r="B2616" t="s">
        <v>37</v>
      </c>
      <c r="C2616" t="s">
        <v>34</v>
      </c>
      <c r="D2616" t="s">
        <v>38</v>
      </c>
      <c r="E2616" t="s">
        <v>29</v>
      </c>
      <c r="F2616" t="s">
        <v>30</v>
      </c>
      <c r="G2616" t="s">
        <v>35</v>
      </c>
      <c r="H2616">
        <v>12</v>
      </c>
      <c r="I2616" t="s">
        <v>176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28</v>
      </c>
      <c r="S2616">
        <v>8</v>
      </c>
    </row>
    <row r="2617" spans="1:19" x14ac:dyDescent="0.3">
      <c r="A2617">
        <v>2616</v>
      </c>
      <c r="B2617" t="s">
        <v>42</v>
      </c>
      <c r="C2617" t="s">
        <v>34</v>
      </c>
      <c r="D2617" t="s">
        <v>19</v>
      </c>
      <c r="E2617" t="s">
        <v>22</v>
      </c>
      <c r="F2617" t="s">
        <v>30</v>
      </c>
      <c r="G2617" t="s">
        <v>24</v>
      </c>
      <c r="H2617">
        <v>12</v>
      </c>
      <c r="I2617" t="s">
        <v>178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28</v>
      </c>
      <c r="S2617">
        <v>7</v>
      </c>
    </row>
    <row r="2618" spans="1:19" x14ac:dyDescent="0.3">
      <c r="A2618">
        <v>2617</v>
      </c>
      <c r="B2618" t="s">
        <v>37</v>
      </c>
      <c r="C2618" t="s">
        <v>20</v>
      </c>
      <c r="D2618" t="s">
        <v>26</v>
      </c>
      <c r="E2618" t="s">
        <v>15</v>
      </c>
      <c r="F2618" t="s">
        <v>18</v>
      </c>
      <c r="G2618" t="s">
        <v>35</v>
      </c>
      <c r="H2618">
        <v>9</v>
      </c>
      <c r="I2618" t="s">
        <v>177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28</v>
      </c>
      <c r="S2618">
        <v>8</v>
      </c>
    </row>
    <row r="2619" spans="1:19" x14ac:dyDescent="0.3">
      <c r="A2619">
        <v>2618</v>
      </c>
      <c r="B2619" t="s">
        <v>42</v>
      </c>
      <c r="C2619" t="s">
        <v>20</v>
      </c>
      <c r="D2619" t="s">
        <v>38</v>
      </c>
      <c r="E2619" t="s">
        <v>22</v>
      </c>
      <c r="F2619" t="s">
        <v>25</v>
      </c>
      <c r="G2619" t="s">
        <v>35</v>
      </c>
      <c r="H2619">
        <v>11</v>
      </c>
      <c r="I2619" t="s">
        <v>176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34</v>
      </c>
      <c r="S2619">
        <v>2</v>
      </c>
    </row>
    <row r="2620" spans="1:19" x14ac:dyDescent="0.3">
      <c r="A2620">
        <v>2619</v>
      </c>
      <c r="B2620" t="s">
        <v>23</v>
      </c>
      <c r="C2620" t="s">
        <v>27</v>
      </c>
      <c r="D2620" t="s">
        <v>40</v>
      </c>
      <c r="E2620" t="s">
        <v>43</v>
      </c>
      <c r="F2620" t="s">
        <v>18</v>
      </c>
      <c r="G2620" t="s">
        <v>35</v>
      </c>
      <c r="H2620">
        <v>2</v>
      </c>
      <c r="I2620" t="s">
        <v>177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28</v>
      </c>
      <c r="S2620">
        <v>7</v>
      </c>
    </row>
    <row r="2621" spans="1:19" x14ac:dyDescent="0.3">
      <c r="A2621">
        <v>2620</v>
      </c>
      <c r="B2621" t="s">
        <v>31</v>
      </c>
      <c r="C2621" t="s">
        <v>39</v>
      </c>
      <c r="D2621" t="s">
        <v>44</v>
      </c>
      <c r="E2621" t="s">
        <v>45</v>
      </c>
      <c r="F2621" t="s">
        <v>25</v>
      </c>
      <c r="G2621" t="s">
        <v>35</v>
      </c>
      <c r="H2621">
        <v>5</v>
      </c>
      <c r="I2621" t="s">
        <v>178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28</v>
      </c>
      <c r="S2621">
        <v>9</v>
      </c>
    </row>
    <row r="2622" spans="1:19" x14ac:dyDescent="0.3">
      <c r="A2622">
        <v>2621</v>
      </c>
      <c r="B2622" t="s">
        <v>23</v>
      </c>
      <c r="C2622" t="s">
        <v>20</v>
      </c>
      <c r="D2622" t="s">
        <v>26</v>
      </c>
      <c r="E2622" t="s">
        <v>15</v>
      </c>
      <c r="F2622" t="s">
        <v>30</v>
      </c>
      <c r="G2622" t="s">
        <v>24</v>
      </c>
      <c r="H2622">
        <v>4</v>
      </c>
      <c r="I2622" t="s">
        <v>176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28</v>
      </c>
      <c r="S2622">
        <v>7</v>
      </c>
    </row>
    <row r="2623" spans="1:19" x14ac:dyDescent="0.3">
      <c r="A2623">
        <v>2622</v>
      </c>
      <c r="B2623" t="s">
        <v>37</v>
      </c>
      <c r="C2623" t="s">
        <v>34</v>
      </c>
      <c r="D2623" t="s">
        <v>38</v>
      </c>
      <c r="E2623" t="s">
        <v>45</v>
      </c>
      <c r="F2623" t="s">
        <v>18</v>
      </c>
      <c r="G2623" t="s">
        <v>17</v>
      </c>
      <c r="H2623">
        <v>2</v>
      </c>
      <c r="I2623" t="s">
        <v>178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28</v>
      </c>
      <c r="S2623">
        <v>7</v>
      </c>
    </row>
    <row r="2624" spans="1:19" x14ac:dyDescent="0.3">
      <c r="A2624">
        <v>2623</v>
      </c>
      <c r="B2624" t="s">
        <v>33</v>
      </c>
      <c r="C2624" t="s">
        <v>20</v>
      </c>
      <c r="D2624" t="s">
        <v>32</v>
      </c>
      <c r="E2624" t="s">
        <v>36</v>
      </c>
      <c r="F2624" t="s">
        <v>25</v>
      </c>
      <c r="G2624" t="s">
        <v>35</v>
      </c>
      <c r="H2624">
        <v>3</v>
      </c>
      <c r="I2624" t="s">
        <v>176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28</v>
      </c>
      <c r="S2624">
        <v>8</v>
      </c>
    </row>
    <row r="2625" spans="1:19" x14ac:dyDescent="0.3">
      <c r="A2625">
        <v>2624</v>
      </c>
      <c r="B2625" t="s">
        <v>23</v>
      </c>
      <c r="C2625" t="s">
        <v>20</v>
      </c>
      <c r="D2625" t="s">
        <v>38</v>
      </c>
      <c r="E2625" t="s">
        <v>41</v>
      </c>
      <c r="F2625" t="s">
        <v>18</v>
      </c>
      <c r="G2625" t="s">
        <v>24</v>
      </c>
      <c r="H2625">
        <v>13</v>
      </c>
      <c r="I2625" t="s">
        <v>176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34</v>
      </c>
      <c r="S2625">
        <v>6</v>
      </c>
    </row>
    <row r="2626" spans="1:19" x14ac:dyDescent="0.3">
      <c r="A2626">
        <v>2625</v>
      </c>
      <c r="B2626" t="s">
        <v>42</v>
      </c>
      <c r="C2626" t="s">
        <v>39</v>
      </c>
      <c r="D2626" t="s">
        <v>19</v>
      </c>
      <c r="E2626" t="s">
        <v>45</v>
      </c>
      <c r="F2626" t="s">
        <v>30</v>
      </c>
      <c r="G2626" t="s">
        <v>35</v>
      </c>
      <c r="H2626">
        <v>10</v>
      </c>
      <c r="I2626" t="s">
        <v>177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34</v>
      </c>
      <c r="S2626">
        <v>2</v>
      </c>
    </row>
    <row r="2627" spans="1:19" x14ac:dyDescent="0.3">
      <c r="A2627">
        <v>2626</v>
      </c>
      <c r="B2627" t="s">
        <v>16</v>
      </c>
      <c r="C2627" t="s">
        <v>27</v>
      </c>
      <c r="D2627" t="s">
        <v>44</v>
      </c>
      <c r="E2627" t="s">
        <v>45</v>
      </c>
      <c r="F2627" t="s">
        <v>25</v>
      </c>
      <c r="G2627" t="s">
        <v>35</v>
      </c>
      <c r="H2627">
        <v>0</v>
      </c>
      <c r="I2627" t="s">
        <v>176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21</v>
      </c>
      <c r="S2627">
        <v>1</v>
      </c>
    </row>
    <row r="2628" spans="1:19" x14ac:dyDescent="0.3">
      <c r="A2628">
        <v>2627</v>
      </c>
      <c r="B2628" t="s">
        <v>42</v>
      </c>
      <c r="C2628" t="s">
        <v>34</v>
      </c>
      <c r="D2628" t="s">
        <v>26</v>
      </c>
      <c r="E2628" t="s">
        <v>36</v>
      </c>
      <c r="F2628" t="s">
        <v>25</v>
      </c>
      <c r="G2628" t="s">
        <v>17</v>
      </c>
      <c r="H2628">
        <v>12</v>
      </c>
      <c r="I2628" t="s">
        <v>178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28</v>
      </c>
      <c r="S2628">
        <v>3</v>
      </c>
    </row>
    <row r="2629" spans="1:19" x14ac:dyDescent="0.3">
      <c r="A2629">
        <v>2628</v>
      </c>
      <c r="B2629" t="s">
        <v>33</v>
      </c>
      <c r="C2629" t="s">
        <v>39</v>
      </c>
      <c r="D2629" t="s">
        <v>19</v>
      </c>
      <c r="E2629" t="s">
        <v>15</v>
      </c>
      <c r="F2629" t="s">
        <v>18</v>
      </c>
      <c r="G2629" t="s">
        <v>24</v>
      </c>
      <c r="H2629">
        <v>5</v>
      </c>
      <c r="I2629" t="s">
        <v>178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21</v>
      </c>
      <c r="S2629">
        <v>1</v>
      </c>
    </row>
    <row r="2630" spans="1:19" x14ac:dyDescent="0.3">
      <c r="A2630">
        <v>2629</v>
      </c>
      <c r="B2630" t="s">
        <v>33</v>
      </c>
      <c r="C2630" t="s">
        <v>39</v>
      </c>
      <c r="D2630" t="s">
        <v>44</v>
      </c>
      <c r="E2630" t="s">
        <v>22</v>
      </c>
      <c r="F2630" t="s">
        <v>25</v>
      </c>
      <c r="G2630" t="s">
        <v>24</v>
      </c>
      <c r="H2630">
        <v>3</v>
      </c>
      <c r="I2630" t="s">
        <v>177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21</v>
      </c>
      <c r="S2630">
        <v>5</v>
      </c>
    </row>
    <row r="2631" spans="1:19" x14ac:dyDescent="0.3">
      <c r="A2631">
        <v>2630</v>
      </c>
      <c r="B2631" t="s">
        <v>23</v>
      </c>
      <c r="C2631" t="s">
        <v>39</v>
      </c>
      <c r="D2631" t="s">
        <v>32</v>
      </c>
      <c r="E2631" t="s">
        <v>36</v>
      </c>
      <c r="F2631" t="s">
        <v>30</v>
      </c>
      <c r="G2631" t="s">
        <v>17</v>
      </c>
      <c r="H2631">
        <v>10</v>
      </c>
      <c r="I2631" t="s">
        <v>178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28</v>
      </c>
      <c r="S2631">
        <v>8</v>
      </c>
    </row>
    <row r="2632" spans="1:19" x14ac:dyDescent="0.3">
      <c r="A2632">
        <v>2631</v>
      </c>
      <c r="B2632" t="s">
        <v>42</v>
      </c>
      <c r="C2632" t="s">
        <v>20</v>
      </c>
      <c r="D2632" t="s">
        <v>38</v>
      </c>
      <c r="E2632" t="s">
        <v>36</v>
      </c>
      <c r="F2632" t="s">
        <v>18</v>
      </c>
      <c r="G2632" t="s">
        <v>35</v>
      </c>
      <c r="H2632">
        <v>2</v>
      </c>
      <c r="I2632" t="s">
        <v>178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28</v>
      </c>
      <c r="S2632">
        <v>7</v>
      </c>
    </row>
    <row r="2633" spans="1:19" x14ac:dyDescent="0.3">
      <c r="A2633">
        <v>2632</v>
      </c>
      <c r="B2633" t="s">
        <v>31</v>
      </c>
      <c r="C2633" t="s">
        <v>20</v>
      </c>
      <c r="D2633" t="s">
        <v>32</v>
      </c>
      <c r="E2633" t="s">
        <v>22</v>
      </c>
      <c r="F2633" t="s">
        <v>25</v>
      </c>
      <c r="G2633" t="s">
        <v>24</v>
      </c>
      <c r="H2633">
        <v>3</v>
      </c>
      <c r="I2633" t="s">
        <v>176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28</v>
      </c>
      <c r="S2633">
        <v>9</v>
      </c>
    </row>
    <row r="2634" spans="1:19" x14ac:dyDescent="0.3">
      <c r="A2634">
        <v>2633</v>
      </c>
      <c r="B2634" t="s">
        <v>33</v>
      </c>
      <c r="C2634" t="s">
        <v>34</v>
      </c>
      <c r="D2634" t="s">
        <v>44</v>
      </c>
      <c r="E2634" t="s">
        <v>22</v>
      </c>
      <c r="F2634" t="s">
        <v>18</v>
      </c>
      <c r="G2634" t="s">
        <v>17</v>
      </c>
      <c r="H2634">
        <v>0</v>
      </c>
      <c r="I2634" t="s">
        <v>176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28</v>
      </c>
      <c r="S2634">
        <v>7</v>
      </c>
    </row>
    <row r="2635" spans="1:19" x14ac:dyDescent="0.3">
      <c r="A2635">
        <v>2634</v>
      </c>
      <c r="B2635" t="s">
        <v>37</v>
      </c>
      <c r="C2635" t="s">
        <v>27</v>
      </c>
      <c r="D2635" t="s">
        <v>38</v>
      </c>
      <c r="E2635" t="s">
        <v>45</v>
      </c>
      <c r="F2635" t="s">
        <v>18</v>
      </c>
      <c r="G2635" t="s">
        <v>17</v>
      </c>
      <c r="H2635">
        <v>0</v>
      </c>
      <c r="I2635" t="s">
        <v>177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28</v>
      </c>
      <c r="S2635">
        <v>5</v>
      </c>
    </row>
    <row r="2636" spans="1:19" x14ac:dyDescent="0.3">
      <c r="A2636">
        <v>2635</v>
      </c>
      <c r="B2636" t="s">
        <v>16</v>
      </c>
      <c r="C2636" t="s">
        <v>20</v>
      </c>
      <c r="D2636" t="s">
        <v>38</v>
      </c>
      <c r="E2636" t="s">
        <v>45</v>
      </c>
      <c r="F2636" t="s">
        <v>25</v>
      </c>
      <c r="G2636" t="s">
        <v>24</v>
      </c>
      <c r="H2636">
        <v>2</v>
      </c>
      <c r="I2636" t="s">
        <v>176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21</v>
      </c>
      <c r="S2636">
        <v>3</v>
      </c>
    </row>
    <row r="2637" spans="1:19" x14ac:dyDescent="0.3">
      <c r="A2637">
        <v>2636</v>
      </c>
      <c r="B2637" t="s">
        <v>23</v>
      </c>
      <c r="C2637" t="s">
        <v>20</v>
      </c>
      <c r="D2637" t="s">
        <v>38</v>
      </c>
      <c r="E2637" t="s">
        <v>36</v>
      </c>
      <c r="F2637" t="s">
        <v>18</v>
      </c>
      <c r="G2637" t="s">
        <v>17</v>
      </c>
      <c r="H2637">
        <v>3</v>
      </c>
      <c r="I2637" t="s">
        <v>176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21</v>
      </c>
      <c r="S2637">
        <v>5</v>
      </c>
    </row>
    <row r="2638" spans="1:19" x14ac:dyDescent="0.3">
      <c r="A2638">
        <v>2637</v>
      </c>
      <c r="B2638" t="s">
        <v>33</v>
      </c>
      <c r="C2638" t="s">
        <v>27</v>
      </c>
      <c r="D2638" t="s">
        <v>19</v>
      </c>
      <c r="E2638" t="s">
        <v>45</v>
      </c>
      <c r="F2638" t="s">
        <v>18</v>
      </c>
      <c r="G2638" t="s">
        <v>17</v>
      </c>
      <c r="H2638">
        <v>5</v>
      </c>
      <c r="I2638" t="s">
        <v>176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28</v>
      </c>
      <c r="S2638">
        <v>2</v>
      </c>
    </row>
    <row r="2639" spans="1:19" x14ac:dyDescent="0.3">
      <c r="A2639">
        <v>2638</v>
      </c>
      <c r="B2639" t="s">
        <v>33</v>
      </c>
      <c r="C2639" t="s">
        <v>34</v>
      </c>
      <c r="D2639" t="s">
        <v>32</v>
      </c>
      <c r="E2639" t="s">
        <v>36</v>
      </c>
      <c r="F2639" t="s">
        <v>18</v>
      </c>
      <c r="G2639" t="s">
        <v>24</v>
      </c>
      <c r="H2639">
        <v>1</v>
      </c>
      <c r="I2639" t="s">
        <v>177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21</v>
      </c>
      <c r="S2639">
        <v>4</v>
      </c>
    </row>
    <row r="2640" spans="1:19" x14ac:dyDescent="0.3">
      <c r="A2640">
        <v>2639</v>
      </c>
      <c r="B2640" t="s">
        <v>33</v>
      </c>
      <c r="C2640" t="s">
        <v>27</v>
      </c>
      <c r="D2640" t="s">
        <v>32</v>
      </c>
      <c r="E2640" t="s">
        <v>41</v>
      </c>
      <c r="F2640" t="s">
        <v>25</v>
      </c>
      <c r="G2640" t="s">
        <v>24</v>
      </c>
      <c r="H2640">
        <v>1</v>
      </c>
      <c r="I2640" t="s">
        <v>178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28</v>
      </c>
      <c r="S2640">
        <v>8</v>
      </c>
    </row>
    <row r="2641" spans="1:19" x14ac:dyDescent="0.3">
      <c r="A2641">
        <v>2640</v>
      </c>
      <c r="B2641" t="s">
        <v>31</v>
      </c>
      <c r="C2641" t="s">
        <v>20</v>
      </c>
      <c r="D2641" t="s">
        <v>26</v>
      </c>
      <c r="E2641" t="s">
        <v>41</v>
      </c>
      <c r="F2641" t="s">
        <v>18</v>
      </c>
      <c r="G2641" t="s">
        <v>24</v>
      </c>
      <c r="H2641">
        <v>5</v>
      </c>
      <c r="I2641" t="s">
        <v>177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28</v>
      </c>
      <c r="S2641">
        <v>7</v>
      </c>
    </row>
    <row r="2642" spans="1:19" x14ac:dyDescent="0.3">
      <c r="A2642">
        <v>2641</v>
      </c>
      <c r="B2642" t="s">
        <v>42</v>
      </c>
      <c r="C2642" t="s">
        <v>27</v>
      </c>
      <c r="D2642" t="s">
        <v>32</v>
      </c>
      <c r="E2642" t="s">
        <v>45</v>
      </c>
      <c r="F2642" t="s">
        <v>25</v>
      </c>
      <c r="G2642" t="s">
        <v>35</v>
      </c>
      <c r="H2642">
        <v>2</v>
      </c>
      <c r="I2642" t="s">
        <v>178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28</v>
      </c>
      <c r="S2642">
        <v>5</v>
      </c>
    </row>
    <row r="2643" spans="1:19" x14ac:dyDescent="0.3">
      <c r="A2643">
        <v>2642</v>
      </c>
      <c r="B2643" t="s">
        <v>33</v>
      </c>
      <c r="C2643" t="s">
        <v>39</v>
      </c>
      <c r="D2643" t="s">
        <v>32</v>
      </c>
      <c r="E2643" t="s">
        <v>43</v>
      </c>
      <c r="F2643" t="s">
        <v>18</v>
      </c>
      <c r="G2643" t="s">
        <v>17</v>
      </c>
      <c r="H2643">
        <v>8</v>
      </c>
      <c r="I2643" t="s">
        <v>176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34</v>
      </c>
      <c r="S2643">
        <v>5</v>
      </c>
    </row>
    <row r="2644" spans="1:19" x14ac:dyDescent="0.3">
      <c r="A2644">
        <v>2643</v>
      </c>
      <c r="B2644" t="s">
        <v>42</v>
      </c>
      <c r="C2644" t="s">
        <v>27</v>
      </c>
      <c r="D2644" t="s">
        <v>40</v>
      </c>
      <c r="E2644" t="s">
        <v>15</v>
      </c>
      <c r="F2644" t="s">
        <v>18</v>
      </c>
      <c r="G2644" t="s">
        <v>17</v>
      </c>
      <c r="H2644">
        <v>2</v>
      </c>
      <c r="I2644" t="s">
        <v>178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21</v>
      </c>
      <c r="S2644">
        <v>5</v>
      </c>
    </row>
    <row r="2645" spans="1:19" x14ac:dyDescent="0.3">
      <c r="A2645">
        <v>2644</v>
      </c>
      <c r="B2645" t="s">
        <v>16</v>
      </c>
      <c r="C2645" t="s">
        <v>34</v>
      </c>
      <c r="D2645" t="s">
        <v>26</v>
      </c>
      <c r="E2645" t="s">
        <v>29</v>
      </c>
      <c r="F2645" t="s">
        <v>18</v>
      </c>
      <c r="G2645" t="s">
        <v>17</v>
      </c>
      <c r="H2645">
        <v>1</v>
      </c>
      <c r="I2645" t="s">
        <v>176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28</v>
      </c>
      <c r="S2645">
        <v>2</v>
      </c>
    </row>
    <row r="2646" spans="1:19" x14ac:dyDescent="0.3">
      <c r="A2646">
        <v>2645</v>
      </c>
      <c r="B2646" t="s">
        <v>31</v>
      </c>
      <c r="C2646" t="s">
        <v>20</v>
      </c>
      <c r="D2646" t="s">
        <v>19</v>
      </c>
      <c r="E2646" t="s">
        <v>41</v>
      </c>
      <c r="F2646" t="s">
        <v>18</v>
      </c>
      <c r="G2646" t="s">
        <v>24</v>
      </c>
      <c r="H2646">
        <v>13</v>
      </c>
      <c r="I2646" t="s">
        <v>177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28</v>
      </c>
      <c r="S2646">
        <v>7</v>
      </c>
    </row>
    <row r="2647" spans="1:19" x14ac:dyDescent="0.3">
      <c r="A2647">
        <v>2646</v>
      </c>
      <c r="B2647" t="s">
        <v>31</v>
      </c>
      <c r="C2647" t="s">
        <v>27</v>
      </c>
      <c r="D2647" t="s">
        <v>38</v>
      </c>
      <c r="E2647" t="s">
        <v>41</v>
      </c>
      <c r="F2647" t="s">
        <v>25</v>
      </c>
      <c r="G2647" t="s">
        <v>24</v>
      </c>
      <c r="H2647">
        <v>10</v>
      </c>
      <c r="I2647" t="s">
        <v>176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34</v>
      </c>
      <c r="S2647">
        <v>2</v>
      </c>
    </row>
    <row r="2648" spans="1:19" x14ac:dyDescent="0.3">
      <c r="A2648">
        <v>2647</v>
      </c>
      <c r="B2648" t="s">
        <v>42</v>
      </c>
      <c r="C2648" t="s">
        <v>20</v>
      </c>
      <c r="D2648" t="s">
        <v>32</v>
      </c>
      <c r="E2648" t="s">
        <v>29</v>
      </c>
      <c r="F2648" t="s">
        <v>25</v>
      </c>
      <c r="G2648" t="s">
        <v>24</v>
      </c>
      <c r="H2648">
        <v>6</v>
      </c>
      <c r="I2648" t="s">
        <v>178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21</v>
      </c>
      <c r="S2648">
        <v>1</v>
      </c>
    </row>
    <row r="2649" spans="1:19" x14ac:dyDescent="0.3">
      <c r="A2649">
        <v>2648</v>
      </c>
      <c r="B2649" t="s">
        <v>16</v>
      </c>
      <c r="C2649" t="s">
        <v>39</v>
      </c>
      <c r="D2649" t="s">
        <v>40</v>
      </c>
      <c r="E2649" t="s">
        <v>15</v>
      </c>
      <c r="F2649" t="s">
        <v>18</v>
      </c>
      <c r="G2649" t="s">
        <v>24</v>
      </c>
      <c r="H2649">
        <v>12</v>
      </c>
      <c r="I2649" t="s">
        <v>176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28</v>
      </c>
      <c r="S2649">
        <v>9</v>
      </c>
    </row>
    <row r="2650" spans="1:19" x14ac:dyDescent="0.3">
      <c r="A2650">
        <v>2649</v>
      </c>
      <c r="B2650" t="s">
        <v>31</v>
      </c>
      <c r="C2650" t="s">
        <v>34</v>
      </c>
      <c r="D2650" t="s">
        <v>26</v>
      </c>
      <c r="E2650" t="s">
        <v>36</v>
      </c>
      <c r="F2650" t="s">
        <v>25</v>
      </c>
      <c r="G2650" t="s">
        <v>24</v>
      </c>
      <c r="H2650">
        <v>5</v>
      </c>
      <c r="I2650" t="s">
        <v>177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28</v>
      </c>
      <c r="S2650">
        <v>9</v>
      </c>
    </row>
    <row r="2651" spans="1:19" x14ac:dyDescent="0.3">
      <c r="A2651">
        <v>2650</v>
      </c>
      <c r="B2651" t="s">
        <v>23</v>
      </c>
      <c r="C2651" t="s">
        <v>34</v>
      </c>
      <c r="D2651" t="s">
        <v>38</v>
      </c>
      <c r="E2651" t="s">
        <v>45</v>
      </c>
      <c r="F2651" t="s">
        <v>30</v>
      </c>
      <c r="G2651" t="s">
        <v>24</v>
      </c>
      <c r="H2651">
        <v>5</v>
      </c>
      <c r="I2651" t="s">
        <v>176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21</v>
      </c>
      <c r="S2651">
        <v>4</v>
      </c>
    </row>
    <row r="2652" spans="1:19" x14ac:dyDescent="0.3">
      <c r="A2652">
        <v>2651</v>
      </c>
      <c r="B2652" t="s">
        <v>23</v>
      </c>
      <c r="C2652" t="s">
        <v>20</v>
      </c>
      <c r="D2652" t="s">
        <v>26</v>
      </c>
      <c r="E2652" t="s">
        <v>45</v>
      </c>
      <c r="F2652" t="s">
        <v>18</v>
      </c>
      <c r="G2652" t="s">
        <v>24</v>
      </c>
      <c r="H2652">
        <v>10</v>
      </c>
      <c r="I2652" t="s">
        <v>177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28</v>
      </c>
      <c r="S2652">
        <v>5</v>
      </c>
    </row>
    <row r="2653" spans="1:19" x14ac:dyDescent="0.3">
      <c r="A2653">
        <v>2652</v>
      </c>
      <c r="B2653" t="s">
        <v>31</v>
      </c>
      <c r="C2653" t="s">
        <v>27</v>
      </c>
      <c r="D2653" t="s">
        <v>26</v>
      </c>
      <c r="E2653" t="s">
        <v>41</v>
      </c>
      <c r="F2653" t="s">
        <v>18</v>
      </c>
      <c r="G2653" t="s">
        <v>35</v>
      </c>
      <c r="H2653">
        <v>0</v>
      </c>
      <c r="I2653" t="s">
        <v>178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21</v>
      </c>
      <c r="S2653">
        <v>6</v>
      </c>
    </row>
    <row r="2654" spans="1:19" x14ac:dyDescent="0.3">
      <c r="A2654">
        <v>2653</v>
      </c>
      <c r="B2654" t="s">
        <v>23</v>
      </c>
      <c r="C2654" t="s">
        <v>20</v>
      </c>
      <c r="D2654" t="s">
        <v>26</v>
      </c>
      <c r="E2654" t="s">
        <v>15</v>
      </c>
      <c r="F2654" t="s">
        <v>30</v>
      </c>
      <c r="G2654" t="s">
        <v>35</v>
      </c>
      <c r="H2654">
        <v>5</v>
      </c>
      <c r="I2654" t="s">
        <v>176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28</v>
      </c>
      <c r="S2654">
        <v>7</v>
      </c>
    </row>
    <row r="2655" spans="1:19" x14ac:dyDescent="0.3">
      <c r="A2655">
        <v>2654</v>
      </c>
      <c r="B2655" t="s">
        <v>33</v>
      </c>
      <c r="C2655" t="s">
        <v>34</v>
      </c>
      <c r="D2655" t="s">
        <v>26</v>
      </c>
      <c r="E2655" t="s">
        <v>43</v>
      </c>
      <c r="F2655" t="s">
        <v>18</v>
      </c>
      <c r="G2655" t="s">
        <v>17</v>
      </c>
      <c r="H2655">
        <v>13</v>
      </c>
      <c r="I2655" t="s">
        <v>178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28</v>
      </c>
      <c r="S2655">
        <v>8</v>
      </c>
    </row>
    <row r="2656" spans="1:19" x14ac:dyDescent="0.3">
      <c r="A2656">
        <v>2655</v>
      </c>
      <c r="B2656" t="s">
        <v>23</v>
      </c>
      <c r="C2656" t="s">
        <v>34</v>
      </c>
      <c r="D2656" t="s">
        <v>19</v>
      </c>
      <c r="E2656" t="s">
        <v>22</v>
      </c>
      <c r="F2656" t="s">
        <v>30</v>
      </c>
      <c r="G2656" t="s">
        <v>24</v>
      </c>
      <c r="H2656">
        <v>14</v>
      </c>
      <c r="I2656" t="s">
        <v>176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28</v>
      </c>
      <c r="S2656">
        <v>5</v>
      </c>
    </row>
    <row r="2657" spans="1:19" x14ac:dyDescent="0.3">
      <c r="A2657">
        <v>2656</v>
      </c>
      <c r="B2657" t="s">
        <v>31</v>
      </c>
      <c r="C2657" t="s">
        <v>20</v>
      </c>
      <c r="D2657" t="s">
        <v>26</v>
      </c>
      <c r="E2657" t="s">
        <v>36</v>
      </c>
      <c r="F2657" t="s">
        <v>18</v>
      </c>
      <c r="G2657" t="s">
        <v>17</v>
      </c>
      <c r="H2657">
        <v>2</v>
      </c>
      <c r="I2657" t="s">
        <v>176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28</v>
      </c>
      <c r="S2657">
        <v>7</v>
      </c>
    </row>
    <row r="2658" spans="1:19" x14ac:dyDescent="0.3">
      <c r="A2658">
        <v>2657</v>
      </c>
      <c r="B2658" t="s">
        <v>16</v>
      </c>
      <c r="C2658" t="s">
        <v>39</v>
      </c>
      <c r="D2658" t="s">
        <v>19</v>
      </c>
      <c r="E2658" t="s">
        <v>29</v>
      </c>
      <c r="F2658" t="s">
        <v>18</v>
      </c>
      <c r="G2658" t="s">
        <v>35</v>
      </c>
      <c r="H2658">
        <v>2</v>
      </c>
      <c r="I2658" t="s">
        <v>177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21</v>
      </c>
      <c r="S2658">
        <v>1</v>
      </c>
    </row>
    <row r="2659" spans="1:19" x14ac:dyDescent="0.3">
      <c r="A2659">
        <v>2658</v>
      </c>
      <c r="B2659" t="s">
        <v>42</v>
      </c>
      <c r="C2659" t="s">
        <v>27</v>
      </c>
      <c r="D2659" t="s">
        <v>26</v>
      </c>
      <c r="E2659" t="s">
        <v>43</v>
      </c>
      <c r="F2659" t="s">
        <v>25</v>
      </c>
      <c r="G2659" t="s">
        <v>17</v>
      </c>
      <c r="H2659">
        <v>1</v>
      </c>
      <c r="I2659" t="s">
        <v>176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28</v>
      </c>
      <c r="S2659">
        <v>7</v>
      </c>
    </row>
    <row r="2660" spans="1:19" x14ac:dyDescent="0.3">
      <c r="A2660">
        <v>2659</v>
      </c>
      <c r="B2660" t="s">
        <v>16</v>
      </c>
      <c r="C2660" t="s">
        <v>20</v>
      </c>
      <c r="D2660" t="s">
        <v>38</v>
      </c>
      <c r="E2660" t="s">
        <v>29</v>
      </c>
      <c r="F2660" t="s">
        <v>18</v>
      </c>
      <c r="G2660" t="s">
        <v>35</v>
      </c>
      <c r="H2660">
        <v>2</v>
      </c>
      <c r="I2660" t="s">
        <v>177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21</v>
      </c>
      <c r="S2660">
        <v>1</v>
      </c>
    </row>
    <row r="2661" spans="1:19" x14ac:dyDescent="0.3">
      <c r="A2661">
        <v>2660</v>
      </c>
      <c r="B2661" t="s">
        <v>33</v>
      </c>
      <c r="C2661" t="s">
        <v>39</v>
      </c>
      <c r="D2661" t="s">
        <v>19</v>
      </c>
      <c r="E2661" t="s">
        <v>22</v>
      </c>
      <c r="F2661" t="s">
        <v>30</v>
      </c>
      <c r="G2661" t="s">
        <v>35</v>
      </c>
      <c r="H2661">
        <v>2</v>
      </c>
      <c r="I2661" t="s">
        <v>176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28</v>
      </c>
      <c r="S2661">
        <v>9</v>
      </c>
    </row>
    <row r="2662" spans="1:19" x14ac:dyDescent="0.3">
      <c r="A2662">
        <v>2661</v>
      </c>
      <c r="B2662" t="s">
        <v>37</v>
      </c>
      <c r="C2662" t="s">
        <v>20</v>
      </c>
      <c r="D2662" t="s">
        <v>32</v>
      </c>
      <c r="E2662" t="s">
        <v>29</v>
      </c>
      <c r="F2662" t="s">
        <v>30</v>
      </c>
      <c r="G2662" t="s">
        <v>17</v>
      </c>
      <c r="H2662">
        <v>4</v>
      </c>
      <c r="I2662" t="s">
        <v>178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28</v>
      </c>
      <c r="S2662">
        <v>9</v>
      </c>
    </row>
    <row r="2663" spans="1:19" x14ac:dyDescent="0.3">
      <c r="A2663">
        <v>2662</v>
      </c>
      <c r="B2663" t="s">
        <v>23</v>
      </c>
      <c r="C2663" t="s">
        <v>27</v>
      </c>
      <c r="D2663" t="s">
        <v>38</v>
      </c>
      <c r="E2663" t="s">
        <v>22</v>
      </c>
      <c r="F2663" t="s">
        <v>25</v>
      </c>
      <c r="G2663" t="s">
        <v>24</v>
      </c>
      <c r="H2663">
        <v>12</v>
      </c>
      <c r="I2663" t="s">
        <v>178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28</v>
      </c>
      <c r="S2663">
        <v>7</v>
      </c>
    </row>
    <row r="2664" spans="1:19" x14ac:dyDescent="0.3">
      <c r="A2664">
        <v>2663</v>
      </c>
      <c r="B2664" t="s">
        <v>42</v>
      </c>
      <c r="C2664" t="s">
        <v>34</v>
      </c>
      <c r="D2664" t="s">
        <v>44</v>
      </c>
      <c r="E2664" t="s">
        <v>15</v>
      </c>
      <c r="F2664" t="s">
        <v>18</v>
      </c>
      <c r="G2664" t="s">
        <v>24</v>
      </c>
      <c r="H2664">
        <v>3</v>
      </c>
      <c r="I2664" t="s">
        <v>177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28</v>
      </c>
      <c r="S2664">
        <v>9</v>
      </c>
    </row>
    <row r="2665" spans="1:19" x14ac:dyDescent="0.3">
      <c r="A2665">
        <v>2664</v>
      </c>
      <c r="B2665" t="s">
        <v>42</v>
      </c>
      <c r="C2665" t="s">
        <v>39</v>
      </c>
      <c r="D2665" t="s">
        <v>38</v>
      </c>
      <c r="E2665" t="s">
        <v>22</v>
      </c>
      <c r="F2665" t="s">
        <v>18</v>
      </c>
      <c r="G2665" t="s">
        <v>24</v>
      </c>
      <c r="H2665">
        <v>14</v>
      </c>
      <c r="I2665" t="s">
        <v>177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34</v>
      </c>
      <c r="S2665">
        <v>2</v>
      </c>
    </row>
    <row r="2666" spans="1:19" x14ac:dyDescent="0.3">
      <c r="A2666">
        <v>2665</v>
      </c>
      <c r="B2666" t="s">
        <v>42</v>
      </c>
      <c r="C2666" t="s">
        <v>39</v>
      </c>
      <c r="D2666" t="s">
        <v>19</v>
      </c>
      <c r="E2666" t="s">
        <v>43</v>
      </c>
      <c r="F2666" t="s">
        <v>30</v>
      </c>
      <c r="G2666" t="s">
        <v>24</v>
      </c>
      <c r="H2666">
        <v>6</v>
      </c>
      <c r="I2666" t="s">
        <v>176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21</v>
      </c>
      <c r="S2666">
        <v>6</v>
      </c>
    </row>
    <row r="2667" spans="1:19" x14ac:dyDescent="0.3">
      <c r="A2667">
        <v>2666</v>
      </c>
      <c r="B2667" t="s">
        <v>42</v>
      </c>
      <c r="C2667" t="s">
        <v>27</v>
      </c>
      <c r="D2667" t="s">
        <v>32</v>
      </c>
      <c r="E2667" t="s">
        <v>36</v>
      </c>
      <c r="F2667" t="s">
        <v>18</v>
      </c>
      <c r="G2667" t="s">
        <v>17</v>
      </c>
      <c r="H2667">
        <v>10</v>
      </c>
      <c r="I2667" t="s">
        <v>176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28</v>
      </c>
      <c r="S2667">
        <v>2</v>
      </c>
    </row>
    <row r="2668" spans="1:19" x14ac:dyDescent="0.3">
      <c r="A2668">
        <v>2667</v>
      </c>
      <c r="B2668" t="s">
        <v>37</v>
      </c>
      <c r="C2668" t="s">
        <v>39</v>
      </c>
      <c r="D2668" t="s">
        <v>19</v>
      </c>
      <c r="E2668" t="s">
        <v>36</v>
      </c>
      <c r="F2668" t="s">
        <v>25</v>
      </c>
      <c r="G2668" t="s">
        <v>35</v>
      </c>
      <c r="H2668">
        <v>1</v>
      </c>
      <c r="I2668" t="s">
        <v>178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28</v>
      </c>
      <c r="S2668">
        <v>9</v>
      </c>
    </row>
    <row r="2669" spans="1:19" x14ac:dyDescent="0.3">
      <c r="A2669">
        <v>2668</v>
      </c>
      <c r="B2669" t="s">
        <v>23</v>
      </c>
      <c r="C2669" t="s">
        <v>20</v>
      </c>
      <c r="D2669" t="s">
        <v>32</v>
      </c>
      <c r="E2669" t="s">
        <v>45</v>
      </c>
      <c r="F2669" t="s">
        <v>18</v>
      </c>
      <c r="G2669" t="s">
        <v>24</v>
      </c>
      <c r="H2669">
        <v>11</v>
      </c>
      <c r="I2669" t="s">
        <v>178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28</v>
      </c>
      <c r="S2669">
        <v>7</v>
      </c>
    </row>
    <row r="2670" spans="1:19" x14ac:dyDescent="0.3">
      <c r="A2670">
        <v>2669</v>
      </c>
      <c r="B2670" t="s">
        <v>42</v>
      </c>
      <c r="C2670" t="s">
        <v>27</v>
      </c>
      <c r="D2670" t="s">
        <v>19</v>
      </c>
      <c r="E2670" t="s">
        <v>43</v>
      </c>
      <c r="F2670" t="s">
        <v>25</v>
      </c>
      <c r="G2670" t="s">
        <v>24</v>
      </c>
      <c r="H2670">
        <v>14</v>
      </c>
      <c r="I2670" t="s">
        <v>178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34</v>
      </c>
      <c r="S2670">
        <v>6</v>
      </c>
    </row>
    <row r="2671" spans="1:19" x14ac:dyDescent="0.3">
      <c r="A2671">
        <v>2670</v>
      </c>
      <c r="B2671" t="s">
        <v>42</v>
      </c>
      <c r="C2671" t="s">
        <v>20</v>
      </c>
      <c r="D2671" t="s">
        <v>40</v>
      </c>
      <c r="E2671" t="s">
        <v>15</v>
      </c>
      <c r="F2671" t="s">
        <v>30</v>
      </c>
      <c r="G2671" t="s">
        <v>17</v>
      </c>
      <c r="H2671">
        <v>10</v>
      </c>
      <c r="I2671" t="s">
        <v>177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34</v>
      </c>
      <c r="S2671">
        <v>2</v>
      </c>
    </row>
    <row r="2672" spans="1:19" x14ac:dyDescent="0.3">
      <c r="A2672">
        <v>2671</v>
      </c>
      <c r="B2672" t="s">
        <v>42</v>
      </c>
      <c r="C2672" t="s">
        <v>34</v>
      </c>
      <c r="D2672" t="s">
        <v>40</v>
      </c>
      <c r="E2672" t="s">
        <v>45</v>
      </c>
      <c r="F2672" t="s">
        <v>18</v>
      </c>
      <c r="G2672" t="s">
        <v>24</v>
      </c>
      <c r="H2672">
        <v>8</v>
      </c>
      <c r="I2672" t="s">
        <v>178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34</v>
      </c>
      <c r="S2672">
        <v>5</v>
      </c>
    </row>
    <row r="2673" spans="1:19" x14ac:dyDescent="0.3">
      <c r="A2673">
        <v>2672</v>
      </c>
      <c r="B2673" t="s">
        <v>31</v>
      </c>
      <c r="C2673" t="s">
        <v>34</v>
      </c>
      <c r="D2673" t="s">
        <v>19</v>
      </c>
      <c r="E2673" t="s">
        <v>41</v>
      </c>
      <c r="F2673" t="s">
        <v>25</v>
      </c>
      <c r="G2673" t="s">
        <v>24</v>
      </c>
      <c r="H2673">
        <v>14</v>
      </c>
      <c r="I2673" t="s">
        <v>178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34</v>
      </c>
      <c r="S2673">
        <v>3</v>
      </c>
    </row>
    <row r="2674" spans="1:19" x14ac:dyDescent="0.3">
      <c r="A2674">
        <v>2673</v>
      </c>
      <c r="B2674" t="s">
        <v>16</v>
      </c>
      <c r="C2674" t="s">
        <v>20</v>
      </c>
      <c r="D2674" t="s">
        <v>32</v>
      </c>
      <c r="E2674" t="s">
        <v>45</v>
      </c>
      <c r="F2674" t="s">
        <v>25</v>
      </c>
      <c r="G2674" t="s">
        <v>35</v>
      </c>
      <c r="H2674">
        <v>3</v>
      </c>
      <c r="I2674" t="s">
        <v>176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21</v>
      </c>
      <c r="S2674">
        <v>2</v>
      </c>
    </row>
    <row r="2675" spans="1:19" x14ac:dyDescent="0.3">
      <c r="A2675">
        <v>2674</v>
      </c>
      <c r="B2675" t="s">
        <v>23</v>
      </c>
      <c r="C2675" t="s">
        <v>34</v>
      </c>
      <c r="D2675" t="s">
        <v>19</v>
      </c>
      <c r="E2675" t="s">
        <v>45</v>
      </c>
      <c r="F2675" t="s">
        <v>30</v>
      </c>
      <c r="G2675" t="s">
        <v>35</v>
      </c>
      <c r="H2675">
        <v>10</v>
      </c>
      <c r="I2675" t="s">
        <v>176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28</v>
      </c>
      <c r="S2675">
        <v>6</v>
      </c>
    </row>
    <row r="2676" spans="1:19" x14ac:dyDescent="0.3">
      <c r="A2676">
        <v>2675</v>
      </c>
      <c r="B2676" t="s">
        <v>31</v>
      </c>
      <c r="C2676" t="s">
        <v>34</v>
      </c>
      <c r="D2676" t="s">
        <v>32</v>
      </c>
      <c r="E2676" t="s">
        <v>43</v>
      </c>
      <c r="F2676" t="s">
        <v>18</v>
      </c>
      <c r="G2676" t="s">
        <v>35</v>
      </c>
      <c r="H2676">
        <v>8</v>
      </c>
      <c r="I2676" t="s">
        <v>178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34</v>
      </c>
      <c r="S2676">
        <v>5</v>
      </c>
    </row>
    <row r="2677" spans="1:19" x14ac:dyDescent="0.3">
      <c r="A2677">
        <v>2676</v>
      </c>
      <c r="B2677" t="s">
        <v>42</v>
      </c>
      <c r="C2677" t="s">
        <v>27</v>
      </c>
      <c r="D2677" t="s">
        <v>32</v>
      </c>
      <c r="E2677" t="s">
        <v>15</v>
      </c>
      <c r="F2677" t="s">
        <v>30</v>
      </c>
      <c r="G2677" t="s">
        <v>35</v>
      </c>
      <c r="H2677">
        <v>2</v>
      </c>
      <c r="I2677" t="s">
        <v>178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21</v>
      </c>
      <c r="S2677">
        <v>1</v>
      </c>
    </row>
    <row r="2678" spans="1:19" x14ac:dyDescent="0.3">
      <c r="A2678">
        <v>2677</v>
      </c>
      <c r="B2678" t="s">
        <v>33</v>
      </c>
      <c r="C2678" t="s">
        <v>39</v>
      </c>
      <c r="D2678" t="s">
        <v>40</v>
      </c>
      <c r="E2678" t="s">
        <v>29</v>
      </c>
      <c r="F2678" t="s">
        <v>18</v>
      </c>
      <c r="G2678" t="s">
        <v>24</v>
      </c>
      <c r="H2678">
        <v>2</v>
      </c>
      <c r="I2678" t="s">
        <v>176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21</v>
      </c>
      <c r="S2678">
        <v>6</v>
      </c>
    </row>
    <row r="2679" spans="1:19" x14ac:dyDescent="0.3">
      <c r="A2679">
        <v>2678</v>
      </c>
      <c r="B2679" t="s">
        <v>42</v>
      </c>
      <c r="C2679" t="s">
        <v>39</v>
      </c>
      <c r="D2679" t="s">
        <v>32</v>
      </c>
      <c r="E2679" t="s">
        <v>15</v>
      </c>
      <c r="F2679" t="s">
        <v>30</v>
      </c>
      <c r="G2679" t="s">
        <v>24</v>
      </c>
      <c r="H2679">
        <v>3</v>
      </c>
      <c r="I2679" t="s">
        <v>176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21</v>
      </c>
      <c r="S2679">
        <v>6</v>
      </c>
    </row>
    <row r="2680" spans="1:19" x14ac:dyDescent="0.3">
      <c r="A2680">
        <v>2679</v>
      </c>
      <c r="B2680" t="s">
        <v>42</v>
      </c>
      <c r="C2680" t="s">
        <v>34</v>
      </c>
      <c r="D2680" t="s">
        <v>44</v>
      </c>
      <c r="E2680" t="s">
        <v>41</v>
      </c>
      <c r="F2680" t="s">
        <v>18</v>
      </c>
      <c r="G2680" t="s">
        <v>35</v>
      </c>
      <c r="H2680">
        <v>12</v>
      </c>
      <c r="I2680" t="s">
        <v>177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34</v>
      </c>
      <c r="S2680">
        <v>5</v>
      </c>
    </row>
    <row r="2681" spans="1:19" x14ac:dyDescent="0.3">
      <c r="A2681">
        <v>2680</v>
      </c>
      <c r="B2681" t="s">
        <v>31</v>
      </c>
      <c r="C2681" t="s">
        <v>27</v>
      </c>
      <c r="D2681" t="s">
        <v>32</v>
      </c>
      <c r="E2681" t="s">
        <v>15</v>
      </c>
      <c r="F2681" t="s">
        <v>25</v>
      </c>
      <c r="G2681" t="s">
        <v>35</v>
      </c>
      <c r="H2681">
        <v>8</v>
      </c>
      <c r="I2681" t="s">
        <v>176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34</v>
      </c>
      <c r="S2681">
        <v>6</v>
      </c>
    </row>
    <row r="2682" spans="1:19" x14ac:dyDescent="0.3">
      <c r="A2682">
        <v>2681</v>
      </c>
      <c r="B2682" t="s">
        <v>42</v>
      </c>
      <c r="C2682" t="s">
        <v>27</v>
      </c>
      <c r="D2682" t="s">
        <v>26</v>
      </c>
      <c r="E2682" t="s">
        <v>41</v>
      </c>
      <c r="F2682" t="s">
        <v>30</v>
      </c>
      <c r="G2682" t="s">
        <v>17</v>
      </c>
      <c r="H2682">
        <v>4</v>
      </c>
      <c r="I2682" t="s">
        <v>178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28</v>
      </c>
      <c r="S2682">
        <v>5</v>
      </c>
    </row>
    <row r="2683" spans="1:19" x14ac:dyDescent="0.3">
      <c r="A2683">
        <v>2682</v>
      </c>
      <c r="B2683" t="s">
        <v>16</v>
      </c>
      <c r="C2683" t="s">
        <v>27</v>
      </c>
      <c r="D2683" t="s">
        <v>19</v>
      </c>
      <c r="E2683" t="s">
        <v>15</v>
      </c>
      <c r="F2683" t="s">
        <v>18</v>
      </c>
      <c r="G2683" t="s">
        <v>17</v>
      </c>
      <c r="H2683">
        <v>0</v>
      </c>
      <c r="I2683" t="s">
        <v>176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28</v>
      </c>
      <c r="S2683">
        <v>7</v>
      </c>
    </row>
    <row r="2684" spans="1:19" x14ac:dyDescent="0.3">
      <c r="A2684">
        <v>2683</v>
      </c>
      <c r="B2684" t="s">
        <v>23</v>
      </c>
      <c r="C2684" t="s">
        <v>20</v>
      </c>
      <c r="D2684" t="s">
        <v>19</v>
      </c>
      <c r="E2684" t="s">
        <v>36</v>
      </c>
      <c r="F2684" t="s">
        <v>18</v>
      </c>
      <c r="G2684" t="s">
        <v>17</v>
      </c>
      <c r="H2684">
        <v>7</v>
      </c>
      <c r="I2684" t="s">
        <v>176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28</v>
      </c>
      <c r="S2684">
        <v>4</v>
      </c>
    </row>
    <row r="2685" spans="1:19" x14ac:dyDescent="0.3">
      <c r="A2685">
        <v>2684</v>
      </c>
      <c r="B2685" t="s">
        <v>42</v>
      </c>
      <c r="C2685" t="s">
        <v>34</v>
      </c>
      <c r="D2685" t="s">
        <v>40</v>
      </c>
      <c r="E2685" t="s">
        <v>45</v>
      </c>
      <c r="F2685" t="s">
        <v>30</v>
      </c>
      <c r="G2685" t="s">
        <v>24</v>
      </c>
      <c r="H2685">
        <v>12</v>
      </c>
      <c r="I2685" t="s">
        <v>176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34</v>
      </c>
      <c r="S2685">
        <v>4</v>
      </c>
    </row>
    <row r="2686" spans="1:19" x14ac:dyDescent="0.3">
      <c r="A2686">
        <v>2685</v>
      </c>
      <c r="B2686" t="s">
        <v>31</v>
      </c>
      <c r="C2686" t="s">
        <v>20</v>
      </c>
      <c r="D2686" t="s">
        <v>32</v>
      </c>
      <c r="E2686" t="s">
        <v>22</v>
      </c>
      <c r="F2686" t="s">
        <v>25</v>
      </c>
      <c r="G2686" t="s">
        <v>24</v>
      </c>
      <c r="H2686">
        <v>6</v>
      </c>
      <c r="I2686" t="s">
        <v>177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28</v>
      </c>
      <c r="S2686">
        <v>6</v>
      </c>
    </row>
    <row r="2687" spans="1:19" x14ac:dyDescent="0.3">
      <c r="A2687">
        <v>2686</v>
      </c>
      <c r="B2687" t="s">
        <v>31</v>
      </c>
      <c r="C2687" t="s">
        <v>27</v>
      </c>
      <c r="D2687" t="s">
        <v>19</v>
      </c>
      <c r="E2687" t="s">
        <v>41</v>
      </c>
      <c r="F2687" t="s">
        <v>25</v>
      </c>
      <c r="G2687" t="s">
        <v>24</v>
      </c>
      <c r="H2687">
        <v>6</v>
      </c>
      <c r="I2687" t="s">
        <v>176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28</v>
      </c>
      <c r="S2687">
        <v>9</v>
      </c>
    </row>
    <row r="2688" spans="1:19" x14ac:dyDescent="0.3">
      <c r="A2688">
        <v>2687</v>
      </c>
      <c r="B2688" t="s">
        <v>16</v>
      </c>
      <c r="C2688" t="s">
        <v>34</v>
      </c>
      <c r="D2688" t="s">
        <v>19</v>
      </c>
      <c r="E2688" t="s">
        <v>36</v>
      </c>
      <c r="F2688" t="s">
        <v>25</v>
      </c>
      <c r="G2688" t="s">
        <v>17</v>
      </c>
      <c r="H2688">
        <v>3</v>
      </c>
      <c r="I2688" t="s">
        <v>176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21</v>
      </c>
      <c r="S2688">
        <v>2</v>
      </c>
    </row>
    <row r="2689" spans="1:19" x14ac:dyDescent="0.3">
      <c r="A2689">
        <v>2688</v>
      </c>
      <c r="B2689" t="s">
        <v>33</v>
      </c>
      <c r="C2689" t="s">
        <v>20</v>
      </c>
      <c r="D2689" t="s">
        <v>38</v>
      </c>
      <c r="E2689" t="s">
        <v>36</v>
      </c>
      <c r="F2689" t="s">
        <v>25</v>
      </c>
      <c r="G2689" t="s">
        <v>24</v>
      </c>
      <c r="H2689">
        <v>5</v>
      </c>
      <c r="I2689" t="s">
        <v>176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21</v>
      </c>
      <c r="S2689">
        <v>1</v>
      </c>
    </row>
    <row r="2690" spans="1:19" x14ac:dyDescent="0.3">
      <c r="A2690">
        <v>2689</v>
      </c>
      <c r="B2690" t="s">
        <v>33</v>
      </c>
      <c r="C2690" t="s">
        <v>39</v>
      </c>
      <c r="D2690" t="s">
        <v>32</v>
      </c>
      <c r="E2690" t="s">
        <v>15</v>
      </c>
      <c r="F2690" t="s">
        <v>25</v>
      </c>
      <c r="G2690" t="s">
        <v>24</v>
      </c>
      <c r="H2690">
        <v>11</v>
      </c>
      <c r="I2690" t="s">
        <v>176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28</v>
      </c>
      <c r="S2690">
        <v>9</v>
      </c>
    </row>
    <row r="2691" spans="1:19" x14ac:dyDescent="0.3">
      <c r="A2691">
        <v>2690</v>
      </c>
      <c r="B2691" t="s">
        <v>23</v>
      </c>
      <c r="C2691" t="s">
        <v>27</v>
      </c>
      <c r="D2691" t="s">
        <v>19</v>
      </c>
      <c r="E2691" t="s">
        <v>22</v>
      </c>
      <c r="F2691" t="s">
        <v>18</v>
      </c>
      <c r="G2691" t="s">
        <v>17</v>
      </c>
      <c r="H2691">
        <v>13</v>
      </c>
      <c r="I2691" t="s">
        <v>177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34</v>
      </c>
      <c r="S2691">
        <v>4</v>
      </c>
    </row>
    <row r="2692" spans="1:19" x14ac:dyDescent="0.3">
      <c r="A2692">
        <v>2691</v>
      </c>
      <c r="B2692" t="s">
        <v>42</v>
      </c>
      <c r="C2692" t="s">
        <v>27</v>
      </c>
      <c r="D2692" t="s">
        <v>32</v>
      </c>
      <c r="E2692" t="s">
        <v>29</v>
      </c>
      <c r="F2692" t="s">
        <v>30</v>
      </c>
      <c r="G2692" t="s">
        <v>17</v>
      </c>
      <c r="H2692">
        <v>5</v>
      </c>
      <c r="I2692" t="s">
        <v>176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21</v>
      </c>
      <c r="S2692">
        <v>6</v>
      </c>
    </row>
    <row r="2693" spans="1:19" x14ac:dyDescent="0.3">
      <c r="A2693">
        <v>2692</v>
      </c>
      <c r="B2693" t="s">
        <v>23</v>
      </c>
      <c r="C2693" t="s">
        <v>20</v>
      </c>
      <c r="D2693" t="s">
        <v>32</v>
      </c>
      <c r="E2693" t="s">
        <v>22</v>
      </c>
      <c r="F2693" t="s">
        <v>18</v>
      </c>
      <c r="G2693" t="s">
        <v>35</v>
      </c>
      <c r="H2693">
        <v>6</v>
      </c>
      <c r="I2693" t="s">
        <v>178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28</v>
      </c>
      <c r="S2693">
        <v>5</v>
      </c>
    </row>
    <row r="2694" spans="1:19" x14ac:dyDescent="0.3">
      <c r="A2694">
        <v>2693</v>
      </c>
      <c r="B2694" t="s">
        <v>31</v>
      </c>
      <c r="C2694" t="s">
        <v>34</v>
      </c>
      <c r="D2694" t="s">
        <v>44</v>
      </c>
      <c r="E2694" t="s">
        <v>36</v>
      </c>
      <c r="F2694" t="s">
        <v>30</v>
      </c>
      <c r="G2694" t="s">
        <v>17</v>
      </c>
      <c r="H2694">
        <v>3</v>
      </c>
      <c r="I2694" t="s">
        <v>178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21</v>
      </c>
      <c r="S2694">
        <v>2</v>
      </c>
    </row>
    <row r="2695" spans="1:19" x14ac:dyDescent="0.3">
      <c r="A2695">
        <v>2694</v>
      </c>
      <c r="B2695" t="s">
        <v>16</v>
      </c>
      <c r="C2695" t="s">
        <v>34</v>
      </c>
      <c r="D2695" t="s">
        <v>44</v>
      </c>
      <c r="E2695" t="s">
        <v>36</v>
      </c>
      <c r="F2695" t="s">
        <v>30</v>
      </c>
      <c r="G2695" t="s">
        <v>17</v>
      </c>
      <c r="H2695">
        <v>9</v>
      </c>
      <c r="I2695" t="s">
        <v>176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28</v>
      </c>
      <c r="S2695">
        <v>8</v>
      </c>
    </row>
    <row r="2696" spans="1:19" x14ac:dyDescent="0.3">
      <c r="A2696">
        <v>2695</v>
      </c>
      <c r="B2696" t="s">
        <v>16</v>
      </c>
      <c r="C2696" t="s">
        <v>27</v>
      </c>
      <c r="D2696" t="s">
        <v>26</v>
      </c>
      <c r="E2696" t="s">
        <v>36</v>
      </c>
      <c r="F2696" t="s">
        <v>18</v>
      </c>
      <c r="G2696" t="s">
        <v>24</v>
      </c>
      <c r="H2696">
        <v>2</v>
      </c>
      <c r="I2696" t="s">
        <v>176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28</v>
      </c>
      <c r="S2696">
        <v>4</v>
      </c>
    </row>
    <row r="2697" spans="1:19" x14ac:dyDescent="0.3">
      <c r="A2697">
        <v>2696</v>
      </c>
      <c r="B2697" t="s">
        <v>37</v>
      </c>
      <c r="C2697" t="s">
        <v>34</v>
      </c>
      <c r="D2697" t="s">
        <v>32</v>
      </c>
      <c r="E2697" t="s">
        <v>43</v>
      </c>
      <c r="F2697" t="s">
        <v>25</v>
      </c>
      <c r="G2697" t="s">
        <v>24</v>
      </c>
      <c r="H2697">
        <v>5</v>
      </c>
      <c r="I2697" t="s">
        <v>177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28</v>
      </c>
      <c r="S2697">
        <v>9</v>
      </c>
    </row>
    <row r="2698" spans="1:19" x14ac:dyDescent="0.3">
      <c r="A2698">
        <v>2697</v>
      </c>
      <c r="B2698" t="s">
        <v>23</v>
      </c>
      <c r="C2698" t="s">
        <v>20</v>
      </c>
      <c r="D2698" t="s">
        <v>19</v>
      </c>
      <c r="E2698" t="s">
        <v>45</v>
      </c>
      <c r="F2698" t="s">
        <v>25</v>
      </c>
      <c r="G2698" t="s">
        <v>17</v>
      </c>
      <c r="H2698">
        <v>14</v>
      </c>
      <c r="I2698" t="s">
        <v>177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28</v>
      </c>
      <c r="S2698">
        <v>7</v>
      </c>
    </row>
    <row r="2699" spans="1:19" x14ac:dyDescent="0.3">
      <c r="A2699">
        <v>2698</v>
      </c>
      <c r="B2699" t="s">
        <v>31</v>
      </c>
      <c r="C2699" t="s">
        <v>27</v>
      </c>
      <c r="D2699" t="s">
        <v>32</v>
      </c>
      <c r="E2699" t="s">
        <v>43</v>
      </c>
      <c r="F2699" t="s">
        <v>25</v>
      </c>
      <c r="G2699" t="s">
        <v>17</v>
      </c>
      <c r="H2699">
        <v>5</v>
      </c>
      <c r="I2699" t="s">
        <v>177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21</v>
      </c>
      <c r="S2699">
        <v>1</v>
      </c>
    </row>
    <row r="2700" spans="1:19" x14ac:dyDescent="0.3">
      <c r="A2700">
        <v>2699</v>
      </c>
      <c r="B2700" t="s">
        <v>37</v>
      </c>
      <c r="C2700" t="s">
        <v>27</v>
      </c>
      <c r="D2700" t="s">
        <v>40</v>
      </c>
      <c r="E2700" t="s">
        <v>15</v>
      </c>
      <c r="F2700" t="s">
        <v>25</v>
      </c>
      <c r="G2700" t="s">
        <v>17</v>
      </c>
      <c r="H2700">
        <v>2</v>
      </c>
      <c r="I2700" t="s">
        <v>176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28</v>
      </c>
      <c r="S2700">
        <v>7</v>
      </c>
    </row>
    <row r="2701" spans="1:19" x14ac:dyDescent="0.3">
      <c r="A2701">
        <v>2700</v>
      </c>
      <c r="B2701" t="s">
        <v>37</v>
      </c>
      <c r="C2701" t="s">
        <v>34</v>
      </c>
      <c r="D2701" t="s">
        <v>40</v>
      </c>
      <c r="E2701" t="s">
        <v>29</v>
      </c>
      <c r="F2701" t="s">
        <v>18</v>
      </c>
      <c r="G2701" t="s">
        <v>17</v>
      </c>
      <c r="H2701">
        <v>5</v>
      </c>
      <c r="I2701" t="s">
        <v>177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21</v>
      </c>
      <c r="S2701">
        <v>4</v>
      </c>
    </row>
    <row r="2702" spans="1:19" x14ac:dyDescent="0.3">
      <c r="A2702">
        <v>2701</v>
      </c>
      <c r="B2702" t="s">
        <v>37</v>
      </c>
      <c r="C2702" t="s">
        <v>39</v>
      </c>
      <c r="D2702" t="s">
        <v>26</v>
      </c>
      <c r="E2702" t="s">
        <v>29</v>
      </c>
      <c r="F2702" t="s">
        <v>18</v>
      </c>
      <c r="G2702" t="s">
        <v>35</v>
      </c>
      <c r="H2702">
        <v>5</v>
      </c>
      <c r="I2702" t="s">
        <v>178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28</v>
      </c>
      <c r="S2702">
        <v>3</v>
      </c>
    </row>
    <row r="2703" spans="1:19" x14ac:dyDescent="0.3">
      <c r="A2703">
        <v>2702</v>
      </c>
      <c r="B2703" t="s">
        <v>42</v>
      </c>
      <c r="C2703" t="s">
        <v>39</v>
      </c>
      <c r="D2703" t="s">
        <v>38</v>
      </c>
      <c r="E2703" t="s">
        <v>36</v>
      </c>
      <c r="F2703" t="s">
        <v>18</v>
      </c>
      <c r="G2703" t="s">
        <v>17</v>
      </c>
      <c r="H2703">
        <v>9</v>
      </c>
      <c r="I2703" t="s">
        <v>178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34</v>
      </c>
      <c r="S2703">
        <v>3</v>
      </c>
    </row>
    <row r="2704" spans="1:19" x14ac:dyDescent="0.3">
      <c r="A2704">
        <v>2703</v>
      </c>
      <c r="B2704" t="s">
        <v>37</v>
      </c>
      <c r="C2704" t="s">
        <v>39</v>
      </c>
      <c r="D2704" t="s">
        <v>44</v>
      </c>
      <c r="E2704" t="s">
        <v>45</v>
      </c>
      <c r="F2704" t="s">
        <v>30</v>
      </c>
      <c r="G2704" t="s">
        <v>24</v>
      </c>
      <c r="H2704">
        <v>10</v>
      </c>
      <c r="I2704" t="s">
        <v>176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28</v>
      </c>
      <c r="S2704">
        <v>9</v>
      </c>
    </row>
    <row r="2705" spans="1:19" x14ac:dyDescent="0.3">
      <c r="A2705">
        <v>2704</v>
      </c>
      <c r="B2705" t="s">
        <v>23</v>
      </c>
      <c r="C2705" t="s">
        <v>34</v>
      </c>
      <c r="D2705" t="s">
        <v>38</v>
      </c>
      <c r="E2705" t="s">
        <v>45</v>
      </c>
      <c r="F2705" t="s">
        <v>25</v>
      </c>
      <c r="G2705" t="s">
        <v>24</v>
      </c>
      <c r="H2705">
        <v>7</v>
      </c>
      <c r="I2705" t="s">
        <v>176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21</v>
      </c>
      <c r="S2705">
        <v>6</v>
      </c>
    </row>
    <row r="2706" spans="1:19" x14ac:dyDescent="0.3">
      <c r="A2706">
        <v>2705</v>
      </c>
      <c r="B2706" t="s">
        <v>31</v>
      </c>
      <c r="C2706" t="s">
        <v>39</v>
      </c>
      <c r="D2706" t="s">
        <v>44</v>
      </c>
      <c r="E2706" t="s">
        <v>43</v>
      </c>
      <c r="F2706" t="s">
        <v>30</v>
      </c>
      <c r="G2706" t="s">
        <v>17</v>
      </c>
      <c r="H2706">
        <v>3</v>
      </c>
      <c r="I2706" t="s">
        <v>177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21</v>
      </c>
      <c r="S2706">
        <v>4</v>
      </c>
    </row>
    <row r="2707" spans="1:19" x14ac:dyDescent="0.3">
      <c r="A2707">
        <v>2706</v>
      </c>
      <c r="B2707" t="s">
        <v>16</v>
      </c>
      <c r="C2707" t="s">
        <v>34</v>
      </c>
      <c r="D2707" t="s">
        <v>26</v>
      </c>
      <c r="E2707" t="s">
        <v>41</v>
      </c>
      <c r="F2707" t="s">
        <v>30</v>
      </c>
      <c r="G2707" t="s">
        <v>17</v>
      </c>
      <c r="H2707">
        <v>13</v>
      </c>
      <c r="I2707" t="s">
        <v>177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28</v>
      </c>
      <c r="S2707">
        <v>8</v>
      </c>
    </row>
    <row r="2708" spans="1:19" x14ac:dyDescent="0.3">
      <c r="A2708">
        <v>2707</v>
      </c>
      <c r="B2708" t="s">
        <v>37</v>
      </c>
      <c r="C2708" t="s">
        <v>20</v>
      </c>
      <c r="D2708" t="s">
        <v>44</v>
      </c>
      <c r="E2708" t="s">
        <v>15</v>
      </c>
      <c r="F2708" t="s">
        <v>25</v>
      </c>
      <c r="G2708" t="s">
        <v>35</v>
      </c>
      <c r="H2708">
        <v>0</v>
      </c>
      <c r="I2708" t="s">
        <v>177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28</v>
      </c>
      <c r="S2708">
        <v>7</v>
      </c>
    </row>
    <row r="2709" spans="1:19" x14ac:dyDescent="0.3">
      <c r="A2709">
        <v>2708</v>
      </c>
      <c r="B2709" t="s">
        <v>16</v>
      </c>
      <c r="C2709" t="s">
        <v>27</v>
      </c>
      <c r="D2709" t="s">
        <v>19</v>
      </c>
      <c r="E2709" t="s">
        <v>41</v>
      </c>
      <c r="F2709" t="s">
        <v>25</v>
      </c>
      <c r="G2709" t="s">
        <v>17</v>
      </c>
      <c r="H2709">
        <v>1</v>
      </c>
      <c r="I2709" t="s">
        <v>178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28</v>
      </c>
      <c r="S2709">
        <v>1</v>
      </c>
    </row>
    <row r="2710" spans="1:19" x14ac:dyDescent="0.3">
      <c r="A2710">
        <v>2709</v>
      </c>
      <c r="B2710" t="s">
        <v>33</v>
      </c>
      <c r="C2710" t="s">
        <v>20</v>
      </c>
      <c r="D2710" t="s">
        <v>44</v>
      </c>
      <c r="E2710" t="s">
        <v>15</v>
      </c>
      <c r="F2710" t="s">
        <v>30</v>
      </c>
      <c r="G2710" t="s">
        <v>24</v>
      </c>
      <c r="H2710">
        <v>7</v>
      </c>
      <c r="I2710" t="s">
        <v>177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21</v>
      </c>
      <c r="S2710">
        <v>1</v>
      </c>
    </row>
    <row r="2711" spans="1:19" x14ac:dyDescent="0.3">
      <c r="A2711">
        <v>2710</v>
      </c>
      <c r="B2711" t="s">
        <v>33</v>
      </c>
      <c r="C2711" t="s">
        <v>27</v>
      </c>
      <c r="D2711" t="s">
        <v>26</v>
      </c>
      <c r="E2711" t="s">
        <v>15</v>
      </c>
      <c r="F2711" t="s">
        <v>25</v>
      </c>
      <c r="G2711" t="s">
        <v>17</v>
      </c>
      <c r="H2711">
        <v>4</v>
      </c>
      <c r="I2711" t="s">
        <v>176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21</v>
      </c>
      <c r="S2711">
        <v>6</v>
      </c>
    </row>
    <row r="2712" spans="1:19" x14ac:dyDescent="0.3">
      <c r="A2712">
        <v>2711</v>
      </c>
      <c r="B2712" t="s">
        <v>33</v>
      </c>
      <c r="C2712" t="s">
        <v>39</v>
      </c>
      <c r="D2712" t="s">
        <v>40</v>
      </c>
      <c r="E2712" t="s">
        <v>36</v>
      </c>
      <c r="F2712" t="s">
        <v>25</v>
      </c>
      <c r="G2712" t="s">
        <v>35</v>
      </c>
      <c r="H2712">
        <v>2</v>
      </c>
      <c r="I2712" t="s">
        <v>177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21</v>
      </c>
      <c r="S2712">
        <v>2</v>
      </c>
    </row>
    <row r="2713" spans="1:19" x14ac:dyDescent="0.3">
      <c r="A2713">
        <v>2712</v>
      </c>
      <c r="B2713" t="s">
        <v>37</v>
      </c>
      <c r="C2713" t="s">
        <v>20</v>
      </c>
      <c r="D2713" t="s">
        <v>26</v>
      </c>
      <c r="E2713" t="s">
        <v>29</v>
      </c>
      <c r="F2713" t="s">
        <v>18</v>
      </c>
      <c r="G2713" t="s">
        <v>24</v>
      </c>
      <c r="H2713">
        <v>10</v>
      </c>
      <c r="I2713" t="s">
        <v>177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28</v>
      </c>
      <c r="S2713">
        <v>9</v>
      </c>
    </row>
    <row r="2714" spans="1:19" x14ac:dyDescent="0.3">
      <c r="A2714">
        <v>2713</v>
      </c>
      <c r="B2714" t="s">
        <v>33</v>
      </c>
      <c r="C2714" t="s">
        <v>27</v>
      </c>
      <c r="D2714" t="s">
        <v>38</v>
      </c>
      <c r="E2714" t="s">
        <v>15</v>
      </c>
      <c r="F2714" t="s">
        <v>25</v>
      </c>
      <c r="G2714" t="s">
        <v>24</v>
      </c>
      <c r="H2714">
        <v>5</v>
      </c>
      <c r="I2714" t="s">
        <v>176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21</v>
      </c>
      <c r="S2714">
        <v>5</v>
      </c>
    </row>
    <row r="2715" spans="1:19" x14ac:dyDescent="0.3">
      <c r="A2715">
        <v>2714</v>
      </c>
      <c r="B2715" t="s">
        <v>37</v>
      </c>
      <c r="C2715" t="s">
        <v>27</v>
      </c>
      <c r="D2715" t="s">
        <v>26</v>
      </c>
      <c r="E2715" t="s">
        <v>41</v>
      </c>
      <c r="F2715" t="s">
        <v>25</v>
      </c>
      <c r="G2715" t="s">
        <v>35</v>
      </c>
      <c r="H2715">
        <v>5</v>
      </c>
      <c r="I2715" t="s">
        <v>176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28</v>
      </c>
      <c r="S2715">
        <v>7</v>
      </c>
    </row>
    <row r="2716" spans="1:19" x14ac:dyDescent="0.3">
      <c r="A2716">
        <v>2715</v>
      </c>
      <c r="B2716" t="s">
        <v>42</v>
      </c>
      <c r="C2716" t="s">
        <v>34</v>
      </c>
      <c r="D2716" t="s">
        <v>40</v>
      </c>
      <c r="E2716" t="s">
        <v>45</v>
      </c>
      <c r="F2716" t="s">
        <v>18</v>
      </c>
      <c r="G2716" t="s">
        <v>17</v>
      </c>
      <c r="H2716">
        <v>5</v>
      </c>
      <c r="I2716" t="s">
        <v>178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28</v>
      </c>
      <c r="S2716">
        <v>7</v>
      </c>
    </row>
    <row r="2717" spans="1:19" x14ac:dyDescent="0.3">
      <c r="A2717">
        <v>2716</v>
      </c>
      <c r="B2717" t="s">
        <v>37</v>
      </c>
      <c r="C2717" t="s">
        <v>27</v>
      </c>
      <c r="D2717" t="s">
        <v>19</v>
      </c>
      <c r="E2717" t="s">
        <v>29</v>
      </c>
      <c r="F2717" t="s">
        <v>25</v>
      </c>
      <c r="G2717" t="s">
        <v>35</v>
      </c>
      <c r="H2717">
        <v>9</v>
      </c>
      <c r="I2717" t="s">
        <v>176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34</v>
      </c>
      <c r="S2717">
        <v>1</v>
      </c>
    </row>
    <row r="2718" spans="1:19" x14ac:dyDescent="0.3">
      <c r="A2718">
        <v>2717</v>
      </c>
      <c r="B2718" t="s">
        <v>33</v>
      </c>
      <c r="C2718" t="s">
        <v>27</v>
      </c>
      <c r="D2718" t="s">
        <v>32</v>
      </c>
      <c r="E2718" t="s">
        <v>15</v>
      </c>
      <c r="F2718" t="s">
        <v>18</v>
      </c>
      <c r="G2718" t="s">
        <v>24</v>
      </c>
      <c r="H2718">
        <v>13</v>
      </c>
      <c r="I2718" t="s">
        <v>178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34</v>
      </c>
      <c r="S2718">
        <v>3</v>
      </c>
    </row>
    <row r="2719" spans="1:19" x14ac:dyDescent="0.3">
      <c r="A2719">
        <v>2718</v>
      </c>
      <c r="B2719" t="s">
        <v>23</v>
      </c>
      <c r="C2719" t="s">
        <v>20</v>
      </c>
      <c r="D2719" t="s">
        <v>26</v>
      </c>
      <c r="E2719" t="s">
        <v>45</v>
      </c>
      <c r="F2719" t="s">
        <v>30</v>
      </c>
      <c r="G2719" t="s">
        <v>35</v>
      </c>
      <c r="H2719">
        <v>12</v>
      </c>
      <c r="I2719" t="s">
        <v>177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34</v>
      </c>
      <c r="S2719">
        <v>5</v>
      </c>
    </row>
    <row r="2720" spans="1:19" x14ac:dyDescent="0.3">
      <c r="A2720">
        <v>2719</v>
      </c>
      <c r="B2720" t="s">
        <v>16</v>
      </c>
      <c r="C2720" t="s">
        <v>34</v>
      </c>
      <c r="D2720" t="s">
        <v>26</v>
      </c>
      <c r="E2720" t="s">
        <v>45</v>
      </c>
      <c r="F2720" t="s">
        <v>18</v>
      </c>
      <c r="G2720" t="s">
        <v>24</v>
      </c>
      <c r="H2720">
        <v>5</v>
      </c>
      <c r="I2720" t="s">
        <v>178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28</v>
      </c>
      <c r="S2720">
        <v>9</v>
      </c>
    </row>
    <row r="2721" spans="1:19" x14ac:dyDescent="0.3">
      <c r="A2721">
        <v>2720</v>
      </c>
      <c r="B2721" t="s">
        <v>23</v>
      </c>
      <c r="C2721" t="s">
        <v>27</v>
      </c>
      <c r="D2721" t="s">
        <v>32</v>
      </c>
      <c r="E2721" t="s">
        <v>45</v>
      </c>
      <c r="F2721" t="s">
        <v>25</v>
      </c>
      <c r="G2721" t="s">
        <v>35</v>
      </c>
      <c r="H2721">
        <v>9</v>
      </c>
      <c r="I2721" t="s">
        <v>176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34</v>
      </c>
      <c r="S2721">
        <v>3</v>
      </c>
    </row>
    <row r="2722" spans="1:19" x14ac:dyDescent="0.3">
      <c r="A2722">
        <v>2721</v>
      </c>
      <c r="B2722" t="s">
        <v>42</v>
      </c>
      <c r="C2722" t="s">
        <v>27</v>
      </c>
      <c r="D2722" t="s">
        <v>26</v>
      </c>
      <c r="E2722" t="s">
        <v>15</v>
      </c>
      <c r="F2722" t="s">
        <v>25</v>
      </c>
      <c r="G2722" t="s">
        <v>24</v>
      </c>
      <c r="H2722">
        <v>12</v>
      </c>
      <c r="I2722" t="s">
        <v>176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28</v>
      </c>
      <c r="S2722">
        <v>9</v>
      </c>
    </row>
    <row r="2723" spans="1:19" x14ac:dyDescent="0.3">
      <c r="A2723">
        <v>2722</v>
      </c>
      <c r="B2723" t="s">
        <v>31</v>
      </c>
      <c r="C2723" t="s">
        <v>27</v>
      </c>
      <c r="D2723" t="s">
        <v>40</v>
      </c>
      <c r="E2723" t="s">
        <v>45</v>
      </c>
      <c r="F2723" t="s">
        <v>18</v>
      </c>
      <c r="G2723" t="s">
        <v>35</v>
      </c>
      <c r="H2723">
        <v>3</v>
      </c>
      <c r="I2723" t="s">
        <v>178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28</v>
      </c>
      <c r="S2723">
        <v>8</v>
      </c>
    </row>
    <row r="2724" spans="1:19" x14ac:dyDescent="0.3">
      <c r="A2724">
        <v>2723</v>
      </c>
      <c r="B2724" t="s">
        <v>23</v>
      </c>
      <c r="C2724" t="s">
        <v>39</v>
      </c>
      <c r="D2724" t="s">
        <v>44</v>
      </c>
      <c r="E2724" t="s">
        <v>45</v>
      </c>
      <c r="F2724" t="s">
        <v>30</v>
      </c>
      <c r="G2724" t="s">
        <v>24</v>
      </c>
      <c r="H2724">
        <v>3</v>
      </c>
      <c r="I2724" t="s">
        <v>178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21</v>
      </c>
      <c r="S2724">
        <v>2</v>
      </c>
    </row>
    <row r="2725" spans="1:19" x14ac:dyDescent="0.3">
      <c r="A2725">
        <v>2724</v>
      </c>
      <c r="B2725" t="s">
        <v>33</v>
      </c>
      <c r="C2725" t="s">
        <v>20</v>
      </c>
      <c r="D2725" t="s">
        <v>40</v>
      </c>
      <c r="E2725" t="s">
        <v>43</v>
      </c>
      <c r="F2725" t="s">
        <v>25</v>
      </c>
      <c r="G2725" t="s">
        <v>17</v>
      </c>
      <c r="H2725">
        <v>13</v>
      </c>
      <c r="I2725" t="s">
        <v>177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28</v>
      </c>
      <c r="S2725">
        <v>7</v>
      </c>
    </row>
    <row r="2726" spans="1:19" x14ac:dyDescent="0.3">
      <c r="A2726">
        <v>2725</v>
      </c>
      <c r="B2726" t="s">
        <v>33</v>
      </c>
      <c r="C2726" t="s">
        <v>27</v>
      </c>
      <c r="D2726" t="s">
        <v>44</v>
      </c>
      <c r="E2726" t="s">
        <v>22</v>
      </c>
      <c r="F2726" t="s">
        <v>25</v>
      </c>
      <c r="G2726" t="s">
        <v>35</v>
      </c>
      <c r="H2726">
        <v>11</v>
      </c>
      <c r="I2726" t="s">
        <v>176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34</v>
      </c>
      <c r="S2726">
        <v>3</v>
      </c>
    </row>
    <row r="2727" spans="1:19" x14ac:dyDescent="0.3">
      <c r="A2727">
        <v>2726</v>
      </c>
      <c r="B2727" t="s">
        <v>33</v>
      </c>
      <c r="C2727" t="s">
        <v>20</v>
      </c>
      <c r="D2727" t="s">
        <v>32</v>
      </c>
      <c r="E2727" t="s">
        <v>22</v>
      </c>
      <c r="F2727" t="s">
        <v>18</v>
      </c>
      <c r="G2727" t="s">
        <v>17</v>
      </c>
      <c r="H2727">
        <v>3</v>
      </c>
      <c r="I2727" t="s">
        <v>178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28</v>
      </c>
      <c r="S2727">
        <v>9</v>
      </c>
    </row>
    <row r="2728" spans="1:19" x14ac:dyDescent="0.3">
      <c r="A2728">
        <v>2727</v>
      </c>
      <c r="B2728" t="s">
        <v>31</v>
      </c>
      <c r="C2728" t="s">
        <v>20</v>
      </c>
      <c r="D2728" t="s">
        <v>38</v>
      </c>
      <c r="E2728" t="s">
        <v>29</v>
      </c>
      <c r="F2728" t="s">
        <v>30</v>
      </c>
      <c r="G2728" t="s">
        <v>24</v>
      </c>
      <c r="H2728">
        <v>3</v>
      </c>
      <c r="I2728" t="s">
        <v>178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21</v>
      </c>
      <c r="S2728">
        <v>3</v>
      </c>
    </row>
    <row r="2729" spans="1:19" x14ac:dyDescent="0.3">
      <c r="A2729">
        <v>2728</v>
      </c>
      <c r="B2729" t="s">
        <v>16</v>
      </c>
      <c r="C2729" t="s">
        <v>39</v>
      </c>
      <c r="D2729" t="s">
        <v>26</v>
      </c>
      <c r="E2729" t="s">
        <v>29</v>
      </c>
      <c r="F2729" t="s">
        <v>25</v>
      </c>
      <c r="G2729" t="s">
        <v>35</v>
      </c>
      <c r="H2729">
        <v>3</v>
      </c>
      <c r="I2729" t="s">
        <v>176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21</v>
      </c>
      <c r="S2729">
        <v>6</v>
      </c>
    </row>
    <row r="2730" spans="1:19" x14ac:dyDescent="0.3">
      <c r="A2730">
        <v>2729</v>
      </c>
      <c r="B2730" t="s">
        <v>16</v>
      </c>
      <c r="C2730" t="s">
        <v>39</v>
      </c>
      <c r="D2730" t="s">
        <v>19</v>
      </c>
      <c r="E2730" t="s">
        <v>41</v>
      </c>
      <c r="F2730" t="s">
        <v>30</v>
      </c>
      <c r="G2730" t="s">
        <v>17</v>
      </c>
      <c r="H2730">
        <v>8</v>
      </c>
      <c r="I2730" t="s">
        <v>176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34</v>
      </c>
      <c r="S2730">
        <v>3</v>
      </c>
    </row>
    <row r="2731" spans="1:19" x14ac:dyDescent="0.3">
      <c r="A2731">
        <v>2730</v>
      </c>
      <c r="B2731" t="s">
        <v>23</v>
      </c>
      <c r="C2731" t="s">
        <v>27</v>
      </c>
      <c r="D2731" t="s">
        <v>40</v>
      </c>
      <c r="E2731" t="s">
        <v>15</v>
      </c>
      <c r="F2731" t="s">
        <v>30</v>
      </c>
      <c r="G2731" t="s">
        <v>17</v>
      </c>
      <c r="H2731">
        <v>13</v>
      </c>
      <c r="I2731" t="s">
        <v>177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34</v>
      </c>
      <c r="S2731">
        <v>2</v>
      </c>
    </row>
    <row r="2732" spans="1:19" x14ac:dyDescent="0.3">
      <c r="A2732">
        <v>2731</v>
      </c>
      <c r="B2732" t="s">
        <v>42</v>
      </c>
      <c r="C2732" t="s">
        <v>34</v>
      </c>
      <c r="D2732" t="s">
        <v>40</v>
      </c>
      <c r="E2732" t="s">
        <v>22</v>
      </c>
      <c r="F2732" t="s">
        <v>30</v>
      </c>
      <c r="G2732" t="s">
        <v>35</v>
      </c>
      <c r="H2732">
        <v>2</v>
      </c>
      <c r="I2732" t="s">
        <v>178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21</v>
      </c>
      <c r="S2732">
        <v>3</v>
      </c>
    </row>
    <row r="2733" spans="1:19" x14ac:dyDescent="0.3">
      <c r="A2733">
        <v>2732</v>
      </c>
      <c r="B2733" t="s">
        <v>42</v>
      </c>
      <c r="C2733" t="s">
        <v>39</v>
      </c>
      <c r="D2733" t="s">
        <v>26</v>
      </c>
      <c r="E2733" t="s">
        <v>45</v>
      </c>
      <c r="F2733" t="s">
        <v>25</v>
      </c>
      <c r="G2733" t="s">
        <v>35</v>
      </c>
      <c r="H2733">
        <v>14</v>
      </c>
      <c r="I2733" t="s">
        <v>177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34</v>
      </c>
      <c r="S2733">
        <v>4</v>
      </c>
    </row>
    <row r="2734" spans="1:19" x14ac:dyDescent="0.3">
      <c r="A2734">
        <v>2733</v>
      </c>
      <c r="B2734" t="s">
        <v>33</v>
      </c>
      <c r="C2734" t="s">
        <v>27</v>
      </c>
      <c r="D2734" t="s">
        <v>26</v>
      </c>
      <c r="E2734" t="s">
        <v>15</v>
      </c>
      <c r="F2734" t="s">
        <v>25</v>
      </c>
      <c r="G2734" t="s">
        <v>35</v>
      </c>
      <c r="H2734">
        <v>4</v>
      </c>
      <c r="I2734" t="s">
        <v>177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28</v>
      </c>
      <c r="S2734">
        <v>7</v>
      </c>
    </row>
    <row r="2735" spans="1:19" x14ac:dyDescent="0.3">
      <c r="A2735">
        <v>2734</v>
      </c>
      <c r="B2735" t="s">
        <v>31</v>
      </c>
      <c r="C2735" t="s">
        <v>27</v>
      </c>
      <c r="D2735" t="s">
        <v>38</v>
      </c>
      <c r="E2735" t="s">
        <v>15</v>
      </c>
      <c r="F2735" t="s">
        <v>25</v>
      </c>
      <c r="G2735" t="s">
        <v>17</v>
      </c>
      <c r="H2735">
        <v>4</v>
      </c>
      <c r="I2735" t="s">
        <v>177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21</v>
      </c>
      <c r="S2735">
        <v>3</v>
      </c>
    </row>
    <row r="2736" spans="1:19" x14ac:dyDescent="0.3">
      <c r="A2736">
        <v>2735</v>
      </c>
      <c r="B2736" t="s">
        <v>37</v>
      </c>
      <c r="C2736" t="s">
        <v>27</v>
      </c>
      <c r="D2736" t="s">
        <v>40</v>
      </c>
      <c r="E2736" t="s">
        <v>29</v>
      </c>
      <c r="F2736" t="s">
        <v>25</v>
      </c>
      <c r="G2736" t="s">
        <v>35</v>
      </c>
      <c r="H2736">
        <v>0</v>
      </c>
      <c r="I2736" t="s">
        <v>178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28</v>
      </c>
      <c r="S2736">
        <v>7</v>
      </c>
    </row>
    <row r="2737" spans="1:19" x14ac:dyDescent="0.3">
      <c r="A2737">
        <v>2736</v>
      </c>
      <c r="B2737" t="s">
        <v>16</v>
      </c>
      <c r="C2737" t="s">
        <v>27</v>
      </c>
      <c r="D2737" t="s">
        <v>26</v>
      </c>
      <c r="E2737" t="s">
        <v>41</v>
      </c>
      <c r="F2737" t="s">
        <v>25</v>
      </c>
      <c r="G2737" t="s">
        <v>24</v>
      </c>
      <c r="H2737">
        <v>11</v>
      </c>
      <c r="I2737" t="s">
        <v>177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28</v>
      </c>
      <c r="S2737">
        <v>9</v>
      </c>
    </row>
    <row r="2738" spans="1:19" x14ac:dyDescent="0.3">
      <c r="A2738">
        <v>2737</v>
      </c>
      <c r="B2738" t="s">
        <v>31</v>
      </c>
      <c r="C2738" t="s">
        <v>39</v>
      </c>
      <c r="D2738" t="s">
        <v>40</v>
      </c>
      <c r="E2738" t="s">
        <v>41</v>
      </c>
      <c r="F2738" t="s">
        <v>18</v>
      </c>
      <c r="G2738" t="s">
        <v>24</v>
      </c>
      <c r="H2738">
        <v>1</v>
      </c>
      <c r="I2738" t="s">
        <v>176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21</v>
      </c>
      <c r="S2738">
        <v>1</v>
      </c>
    </row>
    <row r="2739" spans="1:19" x14ac:dyDescent="0.3">
      <c r="A2739">
        <v>2738</v>
      </c>
      <c r="B2739" t="s">
        <v>16</v>
      </c>
      <c r="C2739" t="s">
        <v>27</v>
      </c>
      <c r="D2739" t="s">
        <v>38</v>
      </c>
      <c r="E2739" t="s">
        <v>41</v>
      </c>
      <c r="F2739" t="s">
        <v>18</v>
      </c>
      <c r="G2739" t="s">
        <v>24</v>
      </c>
      <c r="H2739">
        <v>7</v>
      </c>
      <c r="I2739" t="s">
        <v>177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28</v>
      </c>
      <c r="S2739">
        <v>5</v>
      </c>
    </row>
    <row r="2740" spans="1:19" x14ac:dyDescent="0.3">
      <c r="A2740">
        <v>2739</v>
      </c>
      <c r="B2740" t="s">
        <v>16</v>
      </c>
      <c r="C2740" t="s">
        <v>27</v>
      </c>
      <c r="D2740" t="s">
        <v>38</v>
      </c>
      <c r="E2740" t="s">
        <v>43</v>
      </c>
      <c r="F2740" t="s">
        <v>25</v>
      </c>
      <c r="G2740" t="s">
        <v>17</v>
      </c>
      <c r="H2740">
        <v>10</v>
      </c>
      <c r="I2740" t="s">
        <v>177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34</v>
      </c>
      <c r="S2740">
        <v>4</v>
      </c>
    </row>
    <row r="2741" spans="1:19" x14ac:dyDescent="0.3">
      <c r="A2741">
        <v>2740</v>
      </c>
      <c r="B2741" t="s">
        <v>16</v>
      </c>
      <c r="C2741" t="s">
        <v>20</v>
      </c>
      <c r="D2741" t="s">
        <v>26</v>
      </c>
      <c r="E2741" t="s">
        <v>29</v>
      </c>
      <c r="F2741" t="s">
        <v>18</v>
      </c>
      <c r="G2741" t="s">
        <v>24</v>
      </c>
      <c r="H2741">
        <v>4</v>
      </c>
      <c r="I2741" t="s">
        <v>176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28</v>
      </c>
      <c r="S2741">
        <v>9</v>
      </c>
    </row>
    <row r="2742" spans="1:19" x14ac:dyDescent="0.3">
      <c r="A2742">
        <v>2741</v>
      </c>
      <c r="B2742" t="s">
        <v>33</v>
      </c>
      <c r="C2742" t="s">
        <v>39</v>
      </c>
      <c r="D2742" t="s">
        <v>44</v>
      </c>
      <c r="E2742" t="s">
        <v>29</v>
      </c>
      <c r="F2742" t="s">
        <v>30</v>
      </c>
      <c r="G2742" t="s">
        <v>24</v>
      </c>
      <c r="H2742">
        <v>12</v>
      </c>
      <c r="I2742" t="s">
        <v>176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28</v>
      </c>
      <c r="S2742">
        <v>7</v>
      </c>
    </row>
    <row r="2743" spans="1:19" x14ac:dyDescent="0.3">
      <c r="A2743">
        <v>2742</v>
      </c>
      <c r="B2743" t="s">
        <v>42</v>
      </c>
      <c r="C2743" t="s">
        <v>39</v>
      </c>
      <c r="D2743" t="s">
        <v>26</v>
      </c>
      <c r="E2743" t="s">
        <v>41</v>
      </c>
      <c r="F2743" t="s">
        <v>30</v>
      </c>
      <c r="G2743" t="s">
        <v>24</v>
      </c>
      <c r="H2743">
        <v>2</v>
      </c>
      <c r="I2743" t="s">
        <v>178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28</v>
      </c>
      <c r="S2743">
        <v>7</v>
      </c>
    </row>
    <row r="2744" spans="1:19" x14ac:dyDescent="0.3">
      <c r="A2744">
        <v>2743</v>
      </c>
      <c r="B2744" t="s">
        <v>33</v>
      </c>
      <c r="C2744" t="s">
        <v>39</v>
      </c>
      <c r="D2744" t="s">
        <v>40</v>
      </c>
      <c r="E2744" t="s">
        <v>41</v>
      </c>
      <c r="F2744" t="s">
        <v>18</v>
      </c>
      <c r="G2744" t="s">
        <v>17</v>
      </c>
      <c r="H2744">
        <v>2</v>
      </c>
      <c r="I2744" t="s">
        <v>176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28</v>
      </c>
      <c r="S2744">
        <v>9</v>
      </c>
    </row>
    <row r="2745" spans="1:19" x14ac:dyDescent="0.3">
      <c r="A2745">
        <v>2744</v>
      </c>
      <c r="B2745" t="s">
        <v>16</v>
      </c>
      <c r="C2745" t="s">
        <v>34</v>
      </c>
      <c r="D2745" t="s">
        <v>19</v>
      </c>
      <c r="E2745" t="s">
        <v>15</v>
      </c>
      <c r="F2745" t="s">
        <v>30</v>
      </c>
      <c r="G2745" t="s">
        <v>24</v>
      </c>
      <c r="H2745">
        <v>5</v>
      </c>
      <c r="I2745" t="s">
        <v>178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28</v>
      </c>
      <c r="S2745">
        <v>2</v>
      </c>
    </row>
    <row r="2746" spans="1:19" x14ac:dyDescent="0.3">
      <c r="A2746">
        <v>2745</v>
      </c>
      <c r="B2746" t="s">
        <v>31</v>
      </c>
      <c r="C2746" t="s">
        <v>34</v>
      </c>
      <c r="D2746" t="s">
        <v>38</v>
      </c>
      <c r="E2746" t="s">
        <v>15</v>
      </c>
      <c r="F2746" t="s">
        <v>25</v>
      </c>
      <c r="G2746" t="s">
        <v>35</v>
      </c>
      <c r="H2746">
        <v>12</v>
      </c>
      <c r="I2746" t="s">
        <v>178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28</v>
      </c>
      <c r="S2746">
        <v>2</v>
      </c>
    </row>
    <row r="2747" spans="1:19" x14ac:dyDescent="0.3">
      <c r="A2747">
        <v>2746</v>
      </c>
      <c r="B2747" t="s">
        <v>16</v>
      </c>
      <c r="C2747" t="s">
        <v>27</v>
      </c>
      <c r="D2747" t="s">
        <v>44</v>
      </c>
      <c r="E2747" t="s">
        <v>22</v>
      </c>
      <c r="F2747" t="s">
        <v>18</v>
      </c>
      <c r="G2747" t="s">
        <v>24</v>
      </c>
      <c r="H2747">
        <v>12</v>
      </c>
      <c r="I2747" t="s">
        <v>178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34</v>
      </c>
      <c r="S2747">
        <v>4</v>
      </c>
    </row>
    <row r="2748" spans="1:19" x14ac:dyDescent="0.3">
      <c r="A2748">
        <v>2747</v>
      </c>
      <c r="B2748" t="s">
        <v>37</v>
      </c>
      <c r="C2748" t="s">
        <v>27</v>
      </c>
      <c r="D2748" t="s">
        <v>40</v>
      </c>
      <c r="E2748" t="s">
        <v>15</v>
      </c>
      <c r="F2748" t="s">
        <v>18</v>
      </c>
      <c r="G2748" t="s">
        <v>17</v>
      </c>
      <c r="H2748">
        <v>4</v>
      </c>
      <c r="I2748" t="s">
        <v>176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21</v>
      </c>
      <c r="S2748">
        <v>3</v>
      </c>
    </row>
    <row r="2749" spans="1:19" x14ac:dyDescent="0.3">
      <c r="A2749">
        <v>2748</v>
      </c>
      <c r="B2749" t="s">
        <v>42</v>
      </c>
      <c r="C2749" t="s">
        <v>39</v>
      </c>
      <c r="D2749" t="s">
        <v>44</v>
      </c>
      <c r="E2749" t="s">
        <v>41</v>
      </c>
      <c r="F2749" t="s">
        <v>18</v>
      </c>
      <c r="G2749" t="s">
        <v>24</v>
      </c>
      <c r="H2749">
        <v>3</v>
      </c>
      <c r="I2749" t="s">
        <v>178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28</v>
      </c>
      <c r="S2749">
        <v>8</v>
      </c>
    </row>
    <row r="2750" spans="1:19" x14ac:dyDescent="0.3">
      <c r="A2750">
        <v>2749</v>
      </c>
      <c r="B2750" t="s">
        <v>31</v>
      </c>
      <c r="C2750" t="s">
        <v>20</v>
      </c>
      <c r="D2750" t="s">
        <v>44</v>
      </c>
      <c r="E2750" t="s">
        <v>29</v>
      </c>
      <c r="F2750" t="s">
        <v>18</v>
      </c>
      <c r="G2750" t="s">
        <v>17</v>
      </c>
      <c r="H2750">
        <v>7</v>
      </c>
      <c r="I2750" t="s">
        <v>178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21</v>
      </c>
      <c r="S2750">
        <v>4</v>
      </c>
    </row>
    <row r="2751" spans="1:19" x14ac:dyDescent="0.3">
      <c r="A2751">
        <v>2750</v>
      </c>
      <c r="B2751" t="s">
        <v>33</v>
      </c>
      <c r="C2751" t="s">
        <v>34</v>
      </c>
      <c r="D2751" t="s">
        <v>32</v>
      </c>
      <c r="E2751" t="s">
        <v>43</v>
      </c>
      <c r="F2751" t="s">
        <v>18</v>
      </c>
      <c r="G2751" t="s">
        <v>35</v>
      </c>
      <c r="H2751">
        <v>7</v>
      </c>
      <c r="I2751" t="s">
        <v>177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21</v>
      </c>
      <c r="S2751">
        <v>6</v>
      </c>
    </row>
    <row r="2752" spans="1:19" x14ac:dyDescent="0.3">
      <c r="A2752">
        <v>2751</v>
      </c>
      <c r="B2752" t="s">
        <v>37</v>
      </c>
      <c r="C2752" t="s">
        <v>34</v>
      </c>
      <c r="D2752" t="s">
        <v>26</v>
      </c>
      <c r="E2752" t="s">
        <v>22</v>
      </c>
      <c r="F2752" t="s">
        <v>25</v>
      </c>
      <c r="G2752" t="s">
        <v>17</v>
      </c>
      <c r="H2752">
        <v>3</v>
      </c>
      <c r="I2752" t="s">
        <v>176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28</v>
      </c>
      <c r="S2752">
        <v>8</v>
      </c>
    </row>
    <row r="2753" spans="1:19" x14ac:dyDescent="0.3">
      <c r="A2753">
        <v>2752</v>
      </c>
      <c r="B2753" t="s">
        <v>37</v>
      </c>
      <c r="C2753" t="s">
        <v>27</v>
      </c>
      <c r="D2753" t="s">
        <v>26</v>
      </c>
      <c r="E2753" t="s">
        <v>43</v>
      </c>
      <c r="F2753" t="s">
        <v>25</v>
      </c>
      <c r="G2753" t="s">
        <v>24</v>
      </c>
      <c r="H2753">
        <v>5</v>
      </c>
      <c r="I2753" t="s">
        <v>177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28</v>
      </c>
      <c r="S2753">
        <v>3</v>
      </c>
    </row>
    <row r="2754" spans="1:19" x14ac:dyDescent="0.3">
      <c r="A2754">
        <v>2753</v>
      </c>
      <c r="B2754" t="s">
        <v>33</v>
      </c>
      <c r="C2754" t="s">
        <v>20</v>
      </c>
      <c r="D2754" t="s">
        <v>44</v>
      </c>
      <c r="E2754" t="s">
        <v>41</v>
      </c>
      <c r="F2754" t="s">
        <v>18</v>
      </c>
      <c r="G2754" t="s">
        <v>17</v>
      </c>
      <c r="H2754">
        <v>8</v>
      </c>
      <c r="I2754" t="s">
        <v>177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28</v>
      </c>
      <c r="S2754">
        <v>8</v>
      </c>
    </row>
    <row r="2755" spans="1:19" x14ac:dyDescent="0.3">
      <c r="A2755">
        <v>2754</v>
      </c>
      <c r="B2755" t="s">
        <v>16</v>
      </c>
      <c r="C2755" t="s">
        <v>39</v>
      </c>
      <c r="D2755" t="s">
        <v>38</v>
      </c>
      <c r="E2755" t="s">
        <v>29</v>
      </c>
      <c r="F2755" t="s">
        <v>25</v>
      </c>
      <c r="G2755" t="s">
        <v>17</v>
      </c>
      <c r="H2755">
        <v>7</v>
      </c>
      <c r="I2755" t="s">
        <v>176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21</v>
      </c>
      <c r="S2755">
        <v>1</v>
      </c>
    </row>
    <row r="2756" spans="1:19" x14ac:dyDescent="0.3">
      <c r="A2756">
        <v>2755</v>
      </c>
      <c r="B2756" t="s">
        <v>16</v>
      </c>
      <c r="C2756" t="s">
        <v>34</v>
      </c>
      <c r="D2756" t="s">
        <v>40</v>
      </c>
      <c r="E2756" t="s">
        <v>22</v>
      </c>
      <c r="F2756" t="s">
        <v>18</v>
      </c>
      <c r="G2756" t="s">
        <v>35</v>
      </c>
      <c r="H2756">
        <v>10</v>
      </c>
      <c r="I2756" t="s">
        <v>178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28</v>
      </c>
      <c r="S2756">
        <v>7</v>
      </c>
    </row>
    <row r="2757" spans="1:19" x14ac:dyDescent="0.3">
      <c r="A2757">
        <v>2756</v>
      </c>
      <c r="B2757" t="s">
        <v>16</v>
      </c>
      <c r="C2757" t="s">
        <v>27</v>
      </c>
      <c r="D2757" t="s">
        <v>32</v>
      </c>
      <c r="E2757" t="s">
        <v>41</v>
      </c>
      <c r="F2757" t="s">
        <v>25</v>
      </c>
      <c r="G2757" t="s">
        <v>35</v>
      </c>
      <c r="H2757">
        <v>14</v>
      </c>
      <c r="I2757" t="s">
        <v>177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34</v>
      </c>
      <c r="S2757">
        <v>2</v>
      </c>
    </row>
    <row r="2758" spans="1:19" x14ac:dyDescent="0.3">
      <c r="A2758">
        <v>2757</v>
      </c>
      <c r="B2758" t="s">
        <v>16</v>
      </c>
      <c r="C2758" t="s">
        <v>34</v>
      </c>
      <c r="D2758" t="s">
        <v>26</v>
      </c>
      <c r="E2758" t="s">
        <v>22</v>
      </c>
      <c r="F2758" t="s">
        <v>25</v>
      </c>
      <c r="G2758" t="s">
        <v>24</v>
      </c>
      <c r="H2758">
        <v>8</v>
      </c>
      <c r="I2758" t="s">
        <v>178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28</v>
      </c>
      <c r="S2758">
        <v>8</v>
      </c>
    </row>
    <row r="2759" spans="1:19" x14ac:dyDescent="0.3">
      <c r="A2759">
        <v>2758</v>
      </c>
      <c r="B2759" t="s">
        <v>16</v>
      </c>
      <c r="C2759" t="s">
        <v>39</v>
      </c>
      <c r="D2759" t="s">
        <v>40</v>
      </c>
      <c r="E2759" t="s">
        <v>29</v>
      </c>
      <c r="F2759" t="s">
        <v>30</v>
      </c>
      <c r="G2759" t="s">
        <v>17</v>
      </c>
      <c r="H2759">
        <v>5</v>
      </c>
      <c r="I2759" t="s">
        <v>176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28</v>
      </c>
      <c r="S2759">
        <v>8</v>
      </c>
    </row>
    <row r="2760" spans="1:19" x14ac:dyDescent="0.3">
      <c r="A2760">
        <v>2759</v>
      </c>
      <c r="B2760" t="s">
        <v>23</v>
      </c>
      <c r="C2760" t="s">
        <v>39</v>
      </c>
      <c r="D2760" t="s">
        <v>19</v>
      </c>
      <c r="E2760" t="s">
        <v>45</v>
      </c>
      <c r="F2760" t="s">
        <v>18</v>
      </c>
      <c r="G2760" t="s">
        <v>35</v>
      </c>
      <c r="H2760">
        <v>13</v>
      </c>
      <c r="I2760" t="s">
        <v>178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28</v>
      </c>
      <c r="S2760">
        <v>7</v>
      </c>
    </row>
    <row r="2761" spans="1:19" x14ac:dyDescent="0.3">
      <c r="A2761">
        <v>2760</v>
      </c>
      <c r="B2761" t="s">
        <v>16</v>
      </c>
      <c r="C2761" t="s">
        <v>20</v>
      </c>
      <c r="D2761" t="s">
        <v>19</v>
      </c>
      <c r="E2761" t="s">
        <v>15</v>
      </c>
      <c r="F2761" t="s">
        <v>18</v>
      </c>
      <c r="G2761" t="s">
        <v>17</v>
      </c>
      <c r="H2761">
        <v>11</v>
      </c>
      <c r="I2761" t="s">
        <v>178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28</v>
      </c>
      <c r="S2761">
        <v>9</v>
      </c>
    </row>
    <row r="2762" spans="1:19" x14ac:dyDescent="0.3">
      <c r="A2762">
        <v>2761</v>
      </c>
      <c r="B2762" t="s">
        <v>23</v>
      </c>
      <c r="C2762" t="s">
        <v>27</v>
      </c>
      <c r="D2762" t="s">
        <v>32</v>
      </c>
      <c r="E2762" t="s">
        <v>45</v>
      </c>
      <c r="F2762" t="s">
        <v>18</v>
      </c>
      <c r="G2762" t="s">
        <v>35</v>
      </c>
      <c r="H2762">
        <v>13</v>
      </c>
      <c r="I2762" t="s">
        <v>176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34</v>
      </c>
      <c r="S2762">
        <v>1</v>
      </c>
    </row>
    <row r="2763" spans="1:19" x14ac:dyDescent="0.3">
      <c r="A2763">
        <v>2762</v>
      </c>
      <c r="B2763" t="s">
        <v>16</v>
      </c>
      <c r="C2763" t="s">
        <v>39</v>
      </c>
      <c r="D2763" t="s">
        <v>19</v>
      </c>
      <c r="E2763" t="s">
        <v>22</v>
      </c>
      <c r="F2763" t="s">
        <v>30</v>
      </c>
      <c r="G2763" t="s">
        <v>17</v>
      </c>
      <c r="H2763">
        <v>10</v>
      </c>
      <c r="I2763" t="s">
        <v>176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28</v>
      </c>
      <c r="S2763">
        <v>2</v>
      </c>
    </row>
    <row r="2764" spans="1:19" x14ac:dyDescent="0.3">
      <c r="A2764">
        <v>2763</v>
      </c>
      <c r="B2764" t="s">
        <v>31</v>
      </c>
      <c r="C2764" t="s">
        <v>20</v>
      </c>
      <c r="D2764" t="s">
        <v>44</v>
      </c>
      <c r="E2764" t="s">
        <v>43</v>
      </c>
      <c r="F2764" t="s">
        <v>30</v>
      </c>
      <c r="G2764" t="s">
        <v>24</v>
      </c>
      <c r="H2764">
        <v>14</v>
      </c>
      <c r="I2764" t="s">
        <v>176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28</v>
      </c>
      <c r="S2764">
        <v>7</v>
      </c>
    </row>
    <row r="2765" spans="1:19" x14ac:dyDescent="0.3">
      <c r="A2765">
        <v>2764</v>
      </c>
      <c r="B2765" t="s">
        <v>31</v>
      </c>
      <c r="C2765" t="s">
        <v>39</v>
      </c>
      <c r="D2765" t="s">
        <v>38</v>
      </c>
      <c r="E2765" t="s">
        <v>15</v>
      </c>
      <c r="F2765" t="s">
        <v>30</v>
      </c>
      <c r="G2765" t="s">
        <v>17</v>
      </c>
      <c r="H2765">
        <v>12</v>
      </c>
      <c r="I2765" t="s">
        <v>178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34</v>
      </c>
      <c r="S2765">
        <v>5</v>
      </c>
    </row>
    <row r="2766" spans="1:19" x14ac:dyDescent="0.3">
      <c r="A2766">
        <v>2765</v>
      </c>
      <c r="B2766" t="s">
        <v>42</v>
      </c>
      <c r="C2766" t="s">
        <v>20</v>
      </c>
      <c r="D2766" t="s">
        <v>32</v>
      </c>
      <c r="E2766" t="s">
        <v>45</v>
      </c>
      <c r="F2766" t="s">
        <v>30</v>
      </c>
      <c r="G2766" t="s">
        <v>17</v>
      </c>
      <c r="H2766">
        <v>13</v>
      </c>
      <c r="I2766" t="s">
        <v>178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34</v>
      </c>
      <c r="S2766">
        <v>1</v>
      </c>
    </row>
    <row r="2767" spans="1:19" x14ac:dyDescent="0.3">
      <c r="A2767">
        <v>2766</v>
      </c>
      <c r="B2767" t="s">
        <v>16</v>
      </c>
      <c r="C2767" t="s">
        <v>39</v>
      </c>
      <c r="D2767" t="s">
        <v>32</v>
      </c>
      <c r="E2767" t="s">
        <v>41</v>
      </c>
      <c r="F2767" t="s">
        <v>18</v>
      </c>
      <c r="G2767" t="s">
        <v>17</v>
      </c>
      <c r="H2767">
        <v>2</v>
      </c>
      <c r="I2767" t="s">
        <v>177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21</v>
      </c>
      <c r="S2767">
        <v>2</v>
      </c>
    </row>
    <row r="2768" spans="1:19" x14ac:dyDescent="0.3">
      <c r="A2768">
        <v>2767</v>
      </c>
      <c r="B2768" t="s">
        <v>16</v>
      </c>
      <c r="C2768" t="s">
        <v>20</v>
      </c>
      <c r="D2768" t="s">
        <v>32</v>
      </c>
      <c r="E2768" t="s">
        <v>36</v>
      </c>
      <c r="F2768" t="s">
        <v>25</v>
      </c>
      <c r="G2768" t="s">
        <v>35</v>
      </c>
      <c r="H2768">
        <v>3</v>
      </c>
      <c r="I2768" t="s">
        <v>176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21</v>
      </c>
      <c r="S2768">
        <v>6</v>
      </c>
    </row>
    <row r="2769" spans="1:19" x14ac:dyDescent="0.3">
      <c r="A2769">
        <v>2768</v>
      </c>
      <c r="B2769" t="s">
        <v>31</v>
      </c>
      <c r="C2769" t="s">
        <v>27</v>
      </c>
      <c r="D2769" t="s">
        <v>44</v>
      </c>
      <c r="E2769" t="s">
        <v>29</v>
      </c>
      <c r="F2769" t="s">
        <v>25</v>
      </c>
      <c r="G2769" t="s">
        <v>35</v>
      </c>
      <c r="H2769">
        <v>14</v>
      </c>
      <c r="I2769" t="s">
        <v>177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34</v>
      </c>
      <c r="S2769">
        <v>6</v>
      </c>
    </row>
    <row r="2770" spans="1:19" x14ac:dyDescent="0.3">
      <c r="A2770">
        <v>2769</v>
      </c>
      <c r="B2770" t="s">
        <v>33</v>
      </c>
      <c r="C2770" t="s">
        <v>39</v>
      </c>
      <c r="D2770" t="s">
        <v>44</v>
      </c>
      <c r="E2770" t="s">
        <v>36</v>
      </c>
      <c r="F2770" t="s">
        <v>18</v>
      </c>
      <c r="G2770" t="s">
        <v>24</v>
      </c>
      <c r="H2770">
        <v>6</v>
      </c>
      <c r="I2770" t="s">
        <v>176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21</v>
      </c>
      <c r="S2770">
        <v>4</v>
      </c>
    </row>
    <row r="2771" spans="1:19" x14ac:dyDescent="0.3">
      <c r="A2771">
        <v>2770</v>
      </c>
      <c r="B2771" t="s">
        <v>31</v>
      </c>
      <c r="C2771" t="s">
        <v>39</v>
      </c>
      <c r="D2771" t="s">
        <v>44</v>
      </c>
      <c r="E2771" t="s">
        <v>29</v>
      </c>
      <c r="F2771" t="s">
        <v>18</v>
      </c>
      <c r="G2771" t="s">
        <v>24</v>
      </c>
      <c r="H2771">
        <v>13</v>
      </c>
      <c r="I2771" t="s">
        <v>176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34</v>
      </c>
      <c r="S2771">
        <v>2</v>
      </c>
    </row>
    <row r="2772" spans="1:19" x14ac:dyDescent="0.3">
      <c r="A2772">
        <v>2771</v>
      </c>
      <c r="B2772" t="s">
        <v>16</v>
      </c>
      <c r="C2772" t="s">
        <v>39</v>
      </c>
      <c r="D2772" t="s">
        <v>26</v>
      </c>
      <c r="E2772" t="s">
        <v>43</v>
      </c>
      <c r="F2772" t="s">
        <v>30</v>
      </c>
      <c r="G2772" t="s">
        <v>17</v>
      </c>
      <c r="H2772">
        <v>10</v>
      </c>
      <c r="I2772" t="s">
        <v>176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28</v>
      </c>
      <c r="S2772">
        <v>7</v>
      </c>
    </row>
    <row r="2773" spans="1:19" x14ac:dyDescent="0.3">
      <c r="A2773">
        <v>2772</v>
      </c>
      <c r="B2773" t="s">
        <v>37</v>
      </c>
      <c r="C2773" t="s">
        <v>27</v>
      </c>
      <c r="D2773" t="s">
        <v>40</v>
      </c>
      <c r="E2773" t="s">
        <v>22</v>
      </c>
      <c r="F2773" t="s">
        <v>25</v>
      </c>
      <c r="G2773" t="s">
        <v>24</v>
      </c>
      <c r="H2773">
        <v>8</v>
      </c>
      <c r="I2773" t="s">
        <v>176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34</v>
      </c>
      <c r="S2773">
        <v>6</v>
      </c>
    </row>
    <row r="2774" spans="1:19" x14ac:dyDescent="0.3">
      <c r="A2774">
        <v>2773</v>
      </c>
      <c r="B2774" t="s">
        <v>16</v>
      </c>
      <c r="C2774" t="s">
        <v>39</v>
      </c>
      <c r="D2774" t="s">
        <v>44</v>
      </c>
      <c r="E2774" t="s">
        <v>15</v>
      </c>
      <c r="F2774" t="s">
        <v>30</v>
      </c>
      <c r="G2774" t="s">
        <v>24</v>
      </c>
      <c r="H2774">
        <v>12</v>
      </c>
      <c r="I2774" t="s">
        <v>176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28</v>
      </c>
      <c r="S2774">
        <v>8</v>
      </c>
    </row>
    <row r="2775" spans="1:19" x14ac:dyDescent="0.3">
      <c r="A2775">
        <v>2774</v>
      </c>
      <c r="B2775" t="s">
        <v>23</v>
      </c>
      <c r="C2775" t="s">
        <v>20</v>
      </c>
      <c r="D2775" t="s">
        <v>32</v>
      </c>
      <c r="E2775" t="s">
        <v>43</v>
      </c>
      <c r="F2775" t="s">
        <v>25</v>
      </c>
      <c r="G2775" t="s">
        <v>17</v>
      </c>
      <c r="H2775">
        <v>13</v>
      </c>
      <c r="I2775" t="s">
        <v>177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28</v>
      </c>
      <c r="S2775">
        <v>8</v>
      </c>
    </row>
    <row r="2776" spans="1:19" x14ac:dyDescent="0.3">
      <c r="A2776">
        <v>2775</v>
      </c>
      <c r="B2776" t="s">
        <v>23</v>
      </c>
      <c r="C2776" t="s">
        <v>34</v>
      </c>
      <c r="D2776" t="s">
        <v>40</v>
      </c>
      <c r="E2776" t="s">
        <v>45</v>
      </c>
      <c r="F2776" t="s">
        <v>18</v>
      </c>
      <c r="G2776" t="s">
        <v>17</v>
      </c>
      <c r="H2776">
        <v>8</v>
      </c>
      <c r="I2776" t="s">
        <v>178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28</v>
      </c>
      <c r="S2776">
        <v>8</v>
      </c>
    </row>
    <row r="2777" spans="1:19" x14ac:dyDescent="0.3">
      <c r="A2777">
        <v>2776</v>
      </c>
      <c r="B2777" t="s">
        <v>16</v>
      </c>
      <c r="C2777" t="s">
        <v>27</v>
      </c>
      <c r="D2777" t="s">
        <v>26</v>
      </c>
      <c r="E2777" t="s">
        <v>45</v>
      </c>
      <c r="F2777" t="s">
        <v>18</v>
      </c>
      <c r="G2777" t="s">
        <v>35</v>
      </c>
      <c r="H2777">
        <v>14</v>
      </c>
      <c r="I2777" t="s">
        <v>177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28</v>
      </c>
      <c r="S2777">
        <v>7</v>
      </c>
    </row>
    <row r="2778" spans="1:19" x14ac:dyDescent="0.3">
      <c r="A2778">
        <v>2777</v>
      </c>
      <c r="B2778" t="s">
        <v>37</v>
      </c>
      <c r="C2778" t="s">
        <v>27</v>
      </c>
      <c r="D2778" t="s">
        <v>26</v>
      </c>
      <c r="E2778" t="s">
        <v>45</v>
      </c>
      <c r="F2778" t="s">
        <v>30</v>
      </c>
      <c r="G2778" t="s">
        <v>17</v>
      </c>
      <c r="H2778">
        <v>10</v>
      </c>
      <c r="I2778" t="s">
        <v>176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34</v>
      </c>
      <c r="S2778">
        <v>2</v>
      </c>
    </row>
    <row r="2779" spans="1:19" x14ac:dyDescent="0.3">
      <c r="A2779">
        <v>2778</v>
      </c>
      <c r="B2779" t="s">
        <v>31</v>
      </c>
      <c r="C2779" t="s">
        <v>39</v>
      </c>
      <c r="D2779" t="s">
        <v>40</v>
      </c>
      <c r="E2779" t="s">
        <v>15</v>
      </c>
      <c r="F2779" t="s">
        <v>25</v>
      </c>
      <c r="G2779" t="s">
        <v>17</v>
      </c>
      <c r="H2779">
        <v>14</v>
      </c>
      <c r="I2779" t="s">
        <v>177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34</v>
      </c>
      <c r="S2779">
        <v>1</v>
      </c>
    </row>
    <row r="2780" spans="1:19" x14ac:dyDescent="0.3">
      <c r="A2780">
        <v>2779</v>
      </c>
      <c r="B2780" t="s">
        <v>37</v>
      </c>
      <c r="C2780" t="s">
        <v>20</v>
      </c>
      <c r="D2780" t="s">
        <v>19</v>
      </c>
      <c r="E2780" t="s">
        <v>36</v>
      </c>
      <c r="F2780" t="s">
        <v>30</v>
      </c>
      <c r="G2780" t="s">
        <v>35</v>
      </c>
      <c r="H2780">
        <v>12</v>
      </c>
      <c r="I2780" t="s">
        <v>178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28</v>
      </c>
      <c r="S2780">
        <v>7</v>
      </c>
    </row>
    <row r="2781" spans="1:19" x14ac:dyDescent="0.3">
      <c r="A2781">
        <v>2780</v>
      </c>
      <c r="B2781" t="s">
        <v>33</v>
      </c>
      <c r="C2781" t="s">
        <v>34</v>
      </c>
      <c r="D2781" t="s">
        <v>32</v>
      </c>
      <c r="E2781" t="s">
        <v>15</v>
      </c>
      <c r="F2781" t="s">
        <v>25</v>
      </c>
      <c r="G2781" t="s">
        <v>17</v>
      </c>
      <c r="H2781">
        <v>11</v>
      </c>
      <c r="I2781" t="s">
        <v>176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34</v>
      </c>
      <c r="S2781">
        <v>3</v>
      </c>
    </row>
    <row r="2782" spans="1:19" x14ac:dyDescent="0.3">
      <c r="A2782">
        <v>2781</v>
      </c>
      <c r="B2782" t="s">
        <v>37</v>
      </c>
      <c r="C2782" t="s">
        <v>34</v>
      </c>
      <c r="D2782" t="s">
        <v>40</v>
      </c>
      <c r="E2782" t="s">
        <v>43</v>
      </c>
      <c r="F2782" t="s">
        <v>18</v>
      </c>
      <c r="G2782" t="s">
        <v>17</v>
      </c>
      <c r="H2782">
        <v>14</v>
      </c>
      <c r="I2782" t="s">
        <v>178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28</v>
      </c>
      <c r="S2782">
        <v>1</v>
      </c>
    </row>
    <row r="2783" spans="1:19" x14ac:dyDescent="0.3">
      <c r="A2783">
        <v>2782</v>
      </c>
      <c r="B2783" t="s">
        <v>16</v>
      </c>
      <c r="C2783" t="s">
        <v>34</v>
      </c>
      <c r="D2783" t="s">
        <v>40</v>
      </c>
      <c r="E2783" t="s">
        <v>41</v>
      </c>
      <c r="F2783" t="s">
        <v>25</v>
      </c>
      <c r="G2783" t="s">
        <v>17</v>
      </c>
      <c r="H2783">
        <v>0</v>
      </c>
      <c r="I2783" t="s">
        <v>176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21</v>
      </c>
      <c r="S2783">
        <v>5</v>
      </c>
    </row>
    <row r="2784" spans="1:19" x14ac:dyDescent="0.3">
      <c r="A2784">
        <v>2783</v>
      </c>
      <c r="B2784" t="s">
        <v>33</v>
      </c>
      <c r="C2784" t="s">
        <v>39</v>
      </c>
      <c r="D2784" t="s">
        <v>40</v>
      </c>
      <c r="E2784" t="s">
        <v>45</v>
      </c>
      <c r="F2784" t="s">
        <v>25</v>
      </c>
      <c r="G2784" t="s">
        <v>17</v>
      </c>
      <c r="H2784">
        <v>3</v>
      </c>
      <c r="I2784" t="s">
        <v>178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28</v>
      </c>
      <c r="S2784">
        <v>7</v>
      </c>
    </row>
    <row r="2785" spans="1:19" x14ac:dyDescent="0.3">
      <c r="A2785">
        <v>2784</v>
      </c>
      <c r="B2785" t="s">
        <v>16</v>
      </c>
      <c r="C2785" t="s">
        <v>39</v>
      </c>
      <c r="D2785" t="s">
        <v>38</v>
      </c>
      <c r="E2785" t="s">
        <v>15</v>
      </c>
      <c r="F2785" t="s">
        <v>25</v>
      </c>
      <c r="G2785" t="s">
        <v>17</v>
      </c>
      <c r="H2785">
        <v>12</v>
      </c>
      <c r="I2785" t="s">
        <v>176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34</v>
      </c>
      <c r="S2785">
        <v>6</v>
      </c>
    </row>
    <row r="2786" spans="1:19" x14ac:dyDescent="0.3">
      <c r="A2786">
        <v>2785</v>
      </c>
      <c r="B2786" t="s">
        <v>31</v>
      </c>
      <c r="C2786" t="s">
        <v>34</v>
      </c>
      <c r="D2786" t="s">
        <v>19</v>
      </c>
      <c r="E2786" t="s">
        <v>22</v>
      </c>
      <c r="F2786" t="s">
        <v>30</v>
      </c>
      <c r="G2786" t="s">
        <v>17</v>
      </c>
      <c r="H2786">
        <v>5</v>
      </c>
      <c r="I2786" t="s">
        <v>176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28</v>
      </c>
      <c r="S2786">
        <v>2</v>
      </c>
    </row>
    <row r="2787" spans="1:19" x14ac:dyDescent="0.3">
      <c r="A2787">
        <v>2786</v>
      </c>
      <c r="B2787" t="s">
        <v>31</v>
      </c>
      <c r="C2787" t="s">
        <v>20</v>
      </c>
      <c r="D2787" t="s">
        <v>44</v>
      </c>
      <c r="E2787" t="s">
        <v>45</v>
      </c>
      <c r="F2787" t="s">
        <v>25</v>
      </c>
      <c r="G2787" t="s">
        <v>35</v>
      </c>
      <c r="H2787">
        <v>10</v>
      </c>
      <c r="I2787" t="s">
        <v>176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34</v>
      </c>
      <c r="S2787">
        <v>3</v>
      </c>
    </row>
    <row r="2788" spans="1:19" x14ac:dyDescent="0.3">
      <c r="A2788">
        <v>2787</v>
      </c>
      <c r="B2788" t="s">
        <v>37</v>
      </c>
      <c r="C2788" t="s">
        <v>20</v>
      </c>
      <c r="D2788" t="s">
        <v>19</v>
      </c>
      <c r="E2788" t="s">
        <v>22</v>
      </c>
      <c r="F2788" t="s">
        <v>25</v>
      </c>
      <c r="G2788" t="s">
        <v>35</v>
      </c>
      <c r="H2788">
        <v>6</v>
      </c>
      <c r="I2788" t="s">
        <v>178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28</v>
      </c>
      <c r="S2788">
        <v>9</v>
      </c>
    </row>
    <row r="2789" spans="1:19" x14ac:dyDescent="0.3">
      <c r="A2789">
        <v>2788</v>
      </c>
      <c r="B2789" t="s">
        <v>16</v>
      </c>
      <c r="C2789" t="s">
        <v>39</v>
      </c>
      <c r="D2789" t="s">
        <v>38</v>
      </c>
      <c r="E2789" t="s">
        <v>36</v>
      </c>
      <c r="F2789" t="s">
        <v>30</v>
      </c>
      <c r="G2789" t="s">
        <v>24</v>
      </c>
      <c r="H2789">
        <v>3</v>
      </c>
      <c r="I2789" t="s">
        <v>178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21</v>
      </c>
      <c r="S2789">
        <v>3</v>
      </c>
    </row>
    <row r="2790" spans="1:19" x14ac:dyDescent="0.3">
      <c r="A2790">
        <v>2789</v>
      </c>
      <c r="B2790" t="s">
        <v>33</v>
      </c>
      <c r="C2790" t="s">
        <v>39</v>
      </c>
      <c r="D2790" t="s">
        <v>32</v>
      </c>
      <c r="E2790" t="s">
        <v>36</v>
      </c>
      <c r="F2790" t="s">
        <v>30</v>
      </c>
      <c r="G2790" t="s">
        <v>17</v>
      </c>
      <c r="H2790">
        <v>0</v>
      </c>
      <c r="I2790" t="s">
        <v>177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28</v>
      </c>
      <c r="S2790">
        <v>1</v>
      </c>
    </row>
    <row r="2791" spans="1:19" x14ac:dyDescent="0.3">
      <c r="A2791">
        <v>2790</v>
      </c>
      <c r="B2791" t="s">
        <v>16</v>
      </c>
      <c r="C2791" t="s">
        <v>27</v>
      </c>
      <c r="D2791" t="s">
        <v>19</v>
      </c>
      <c r="E2791" t="s">
        <v>45</v>
      </c>
      <c r="F2791" t="s">
        <v>25</v>
      </c>
      <c r="G2791" t="s">
        <v>35</v>
      </c>
      <c r="H2791">
        <v>7</v>
      </c>
      <c r="I2791" t="s">
        <v>176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28</v>
      </c>
      <c r="S2791">
        <v>9</v>
      </c>
    </row>
    <row r="2792" spans="1:19" x14ac:dyDescent="0.3">
      <c r="A2792">
        <v>2791</v>
      </c>
      <c r="B2792" t="s">
        <v>16</v>
      </c>
      <c r="C2792" t="s">
        <v>34</v>
      </c>
      <c r="D2792" t="s">
        <v>32</v>
      </c>
      <c r="E2792" t="s">
        <v>43</v>
      </c>
      <c r="F2792" t="s">
        <v>18</v>
      </c>
      <c r="G2792" t="s">
        <v>17</v>
      </c>
      <c r="H2792">
        <v>11</v>
      </c>
      <c r="I2792" t="s">
        <v>177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28</v>
      </c>
      <c r="S2792">
        <v>9</v>
      </c>
    </row>
    <row r="2793" spans="1:19" x14ac:dyDescent="0.3">
      <c r="A2793">
        <v>2792</v>
      </c>
      <c r="B2793" t="s">
        <v>23</v>
      </c>
      <c r="C2793" t="s">
        <v>20</v>
      </c>
      <c r="D2793" t="s">
        <v>32</v>
      </c>
      <c r="E2793" t="s">
        <v>29</v>
      </c>
      <c r="F2793" t="s">
        <v>30</v>
      </c>
      <c r="G2793" t="s">
        <v>17</v>
      </c>
      <c r="H2793">
        <v>0</v>
      </c>
      <c r="I2793" t="s">
        <v>177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21</v>
      </c>
      <c r="S2793">
        <v>2</v>
      </c>
    </row>
    <row r="2794" spans="1:19" x14ac:dyDescent="0.3">
      <c r="A2794">
        <v>2793</v>
      </c>
      <c r="B2794" t="s">
        <v>23</v>
      </c>
      <c r="C2794" t="s">
        <v>27</v>
      </c>
      <c r="D2794" t="s">
        <v>38</v>
      </c>
      <c r="E2794" t="s">
        <v>22</v>
      </c>
      <c r="F2794" t="s">
        <v>25</v>
      </c>
      <c r="G2794" t="s">
        <v>24</v>
      </c>
      <c r="H2794">
        <v>2</v>
      </c>
      <c r="I2794" t="s">
        <v>178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28</v>
      </c>
      <c r="S2794">
        <v>8</v>
      </c>
    </row>
    <row r="2795" spans="1:19" x14ac:dyDescent="0.3">
      <c r="A2795">
        <v>2794</v>
      </c>
      <c r="B2795" t="s">
        <v>16</v>
      </c>
      <c r="C2795" t="s">
        <v>27</v>
      </c>
      <c r="D2795" t="s">
        <v>38</v>
      </c>
      <c r="E2795" t="s">
        <v>15</v>
      </c>
      <c r="F2795" t="s">
        <v>25</v>
      </c>
      <c r="G2795" t="s">
        <v>24</v>
      </c>
      <c r="H2795">
        <v>0</v>
      </c>
      <c r="I2795" t="s">
        <v>178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21</v>
      </c>
      <c r="S2795">
        <v>4</v>
      </c>
    </row>
    <row r="2796" spans="1:19" x14ac:dyDescent="0.3">
      <c r="A2796">
        <v>2795</v>
      </c>
      <c r="B2796" t="s">
        <v>23</v>
      </c>
      <c r="C2796" t="s">
        <v>39</v>
      </c>
      <c r="D2796" t="s">
        <v>40</v>
      </c>
      <c r="E2796" t="s">
        <v>36</v>
      </c>
      <c r="F2796" t="s">
        <v>25</v>
      </c>
      <c r="G2796" t="s">
        <v>35</v>
      </c>
      <c r="H2796">
        <v>5</v>
      </c>
      <c r="I2796" t="s">
        <v>178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21</v>
      </c>
      <c r="S2796">
        <v>2</v>
      </c>
    </row>
    <row r="2797" spans="1:19" x14ac:dyDescent="0.3">
      <c r="A2797">
        <v>2796</v>
      </c>
      <c r="B2797" t="s">
        <v>23</v>
      </c>
      <c r="C2797" t="s">
        <v>34</v>
      </c>
      <c r="D2797" t="s">
        <v>19</v>
      </c>
      <c r="E2797" t="s">
        <v>29</v>
      </c>
      <c r="F2797" t="s">
        <v>18</v>
      </c>
      <c r="G2797" t="s">
        <v>35</v>
      </c>
      <c r="H2797">
        <v>4</v>
      </c>
      <c r="I2797" t="s">
        <v>178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28</v>
      </c>
      <c r="S2797">
        <v>6</v>
      </c>
    </row>
    <row r="2798" spans="1:19" x14ac:dyDescent="0.3">
      <c r="A2798">
        <v>2797</v>
      </c>
      <c r="B2798" t="s">
        <v>16</v>
      </c>
      <c r="C2798" t="s">
        <v>39</v>
      </c>
      <c r="D2798" t="s">
        <v>32</v>
      </c>
      <c r="E2798" t="s">
        <v>41</v>
      </c>
      <c r="F2798" t="s">
        <v>25</v>
      </c>
      <c r="G2798" t="s">
        <v>17</v>
      </c>
      <c r="H2798">
        <v>8</v>
      </c>
      <c r="I2798" t="s">
        <v>177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28</v>
      </c>
      <c r="S2798">
        <v>4</v>
      </c>
    </row>
    <row r="2799" spans="1:19" x14ac:dyDescent="0.3">
      <c r="A2799">
        <v>2798</v>
      </c>
      <c r="B2799" t="s">
        <v>31</v>
      </c>
      <c r="C2799" t="s">
        <v>27</v>
      </c>
      <c r="D2799" t="s">
        <v>44</v>
      </c>
      <c r="E2799" t="s">
        <v>41</v>
      </c>
      <c r="F2799" t="s">
        <v>25</v>
      </c>
      <c r="G2799" t="s">
        <v>17</v>
      </c>
      <c r="H2799">
        <v>6</v>
      </c>
      <c r="I2799" t="s">
        <v>177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28</v>
      </c>
      <c r="S2799">
        <v>7</v>
      </c>
    </row>
    <row r="2800" spans="1:19" x14ac:dyDescent="0.3">
      <c r="A2800">
        <v>2799</v>
      </c>
      <c r="B2800" t="s">
        <v>37</v>
      </c>
      <c r="C2800" t="s">
        <v>20</v>
      </c>
      <c r="D2800" t="s">
        <v>40</v>
      </c>
      <c r="E2800" t="s">
        <v>41</v>
      </c>
      <c r="F2800" t="s">
        <v>30</v>
      </c>
      <c r="G2800" t="s">
        <v>35</v>
      </c>
      <c r="H2800">
        <v>14</v>
      </c>
      <c r="I2800" t="s">
        <v>176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34</v>
      </c>
      <c r="S2800">
        <v>2</v>
      </c>
    </row>
    <row r="2801" spans="1:19" x14ac:dyDescent="0.3">
      <c r="A2801">
        <v>2800</v>
      </c>
      <c r="B2801" t="s">
        <v>31</v>
      </c>
      <c r="C2801" t="s">
        <v>34</v>
      </c>
      <c r="D2801" t="s">
        <v>32</v>
      </c>
      <c r="E2801" t="s">
        <v>22</v>
      </c>
      <c r="F2801" t="s">
        <v>25</v>
      </c>
      <c r="G2801" t="s">
        <v>35</v>
      </c>
      <c r="H2801">
        <v>13</v>
      </c>
      <c r="I2801" t="s">
        <v>178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28</v>
      </c>
      <c r="S2801">
        <v>2</v>
      </c>
    </row>
    <row r="2802" spans="1:19" x14ac:dyDescent="0.3">
      <c r="A2802">
        <v>2801</v>
      </c>
      <c r="B2802" t="s">
        <v>37</v>
      </c>
      <c r="C2802" t="s">
        <v>39</v>
      </c>
      <c r="D2802" t="s">
        <v>19</v>
      </c>
      <c r="E2802" t="s">
        <v>29</v>
      </c>
      <c r="F2802" t="s">
        <v>25</v>
      </c>
      <c r="G2802" t="s">
        <v>17</v>
      </c>
      <c r="H2802">
        <v>5</v>
      </c>
      <c r="I2802" t="s">
        <v>177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28</v>
      </c>
      <c r="S2802">
        <v>8</v>
      </c>
    </row>
    <row r="2803" spans="1:19" x14ac:dyDescent="0.3">
      <c r="A2803">
        <v>2802</v>
      </c>
      <c r="B2803" t="s">
        <v>16</v>
      </c>
      <c r="C2803" t="s">
        <v>39</v>
      </c>
      <c r="D2803" t="s">
        <v>19</v>
      </c>
      <c r="E2803" t="s">
        <v>36</v>
      </c>
      <c r="F2803" t="s">
        <v>18</v>
      </c>
      <c r="G2803" t="s">
        <v>35</v>
      </c>
      <c r="H2803">
        <v>11</v>
      </c>
      <c r="I2803" t="s">
        <v>176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28</v>
      </c>
      <c r="S2803">
        <v>4</v>
      </c>
    </row>
    <row r="2804" spans="1:19" x14ac:dyDescent="0.3">
      <c r="A2804">
        <v>2803</v>
      </c>
      <c r="B2804" t="s">
        <v>42</v>
      </c>
      <c r="C2804" t="s">
        <v>34</v>
      </c>
      <c r="D2804" t="s">
        <v>26</v>
      </c>
      <c r="E2804" t="s">
        <v>29</v>
      </c>
      <c r="F2804" t="s">
        <v>18</v>
      </c>
      <c r="G2804" t="s">
        <v>24</v>
      </c>
      <c r="H2804">
        <v>8</v>
      </c>
      <c r="I2804" t="s">
        <v>176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34</v>
      </c>
      <c r="S2804">
        <v>4</v>
      </c>
    </row>
    <row r="2805" spans="1:19" x14ac:dyDescent="0.3">
      <c r="A2805">
        <v>2804</v>
      </c>
      <c r="B2805" t="s">
        <v>16</v>
      </c>
      <c r="C2805" t="s">
        <v>34</v>
      </c>
      <c r="D2805" t="s">
        <v>32</v>
      </c>
      <c r="E2805" t="s">
        <v>36</v>
      </c>
      <c r="F2805" t="s">
        <v>25</v>
      </c>
      <c r="G2805" t="s">
        <v>24</v>
      </c>
      <c r="H2805">
        <v>10</v>
      </c>
      <c r="I2805" t="s">
        <v>177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34</v>
      </c>
      <c r="S2805">
        <v>1</v>
      </c>
    </row>
    <row r="2806" spans="1:19" x14ac:dyDescent="0.3">
      <c r="A2806">
        <v>2805</v>
      </c>
      <c r="B2806" t="s">
        <v>33</v>
      </c>
      <c r="C2806" t="s">
        <v>39</v>
      </c>
      <c r="D2806" t="s">
        <v>44</v>
      </c>
      <c r="E2806" t="s">
        <v>15</v>
      </c>
      <c r="F2806" t="s">
        <v>18</v>
      </c>
      <c r="G2806" t="s">
        <v>17</v>
      </c>
      <c r="H2806">
        <v>13</v>
      </c>
      <c r="I2806" t="s">
        <v>178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34</v>
      </c>
      <c r="S2806">
        <v>4</v>
      </c>
    </row>
    <row r="2807" spans="1:19" x14ac:dyDescent="0.3">
      <c r="A2807">
        <v>2806</v>
      </c>
      <c r="B2807" t="s">
        <v>23</v>
      </c>
      <c r="C2807" t="s">
        <v>34</v>
      </c>
      <c r="D2807" t="s">
        <v>44</v>
      </c>
      <c r="E2807" t="s">
        <v>36</v>
      </c>
      <c r="F2807" t="s">
        <v>25</v>
      </c>
      <c r="G2807" t="s">
        <v>24</v>
      </c>
      <c r="H2807">
        <v>6</v>
      </c>
      <c r="I2807" t="s">
        <v>178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28</v>
      </c>
      <c r="S2807">
        <v>7</v>
      </c>
    </row>
    <row r="2808" spans="1:19" x14ac:dyDescent="0.3">
      <c r="A2808">
        <v>2807</v>
      </c>
      <c r="B2808" t="s">
        <v>16</v>
      </c>
      <c r="C2808" t="s">
        <v>27</v>
      </c>
      <c r="D2808" t="s">
        <v>19</v>
      </c>
      <c r="E2808" t="s">
        <v>15</v>
      </c>
      <c r="F2808" t="s">
        <v>18</v>
      </c>
      <c r="G2808" t="s">
        <v>35</v>
      </c>
      <c r="H2808">
        <v>7</v>
      </c>
      <c r="I2808" t="s">
        <v>177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28</v>
      </c>
      <c r="S2808">
        <v>3</v>
      </c>
    </row>
    <row r="2809" spans="1:19" x14ac:dyDescent="0.3">
      <c r="A2809">
        <v>2808</v>
      </c>
      <c r="B2809" t="s">
        <v>16</v>
      </c>
      <c r="C2809" t="s">
        <v>34</v>
      </c>
      <c r="D2809" t="s">
        <v>40</v>
      </c>
      <c r="E2809" t="s">
        <v>43</v>
      </c>
      <c r="F2809" t="s">
        <v>30</v>
      </c>
      <c r="G2809" t="s">
        <v>24</v>
      </c>
      <c r="H2809">
        <v>2</v>
      </c>
      <c r="I2809" t="s">
        <v>178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21</v>
      </c>
      <c r="S2809">
        <v>1</v>
      </c>
    </row>
    <row r="2810" spans="1:19" x14ac:dyDescent="0.3">
      <c r="A2810">
        <v>2809</v>
      </c>
      <c r="B2810" t="s">
        <v>23</v>
      </c>
      <c r="C2810" t="s">
        <v>34</v>
      </c>
      <c r="D2810" t="s">
        <v>38</v>
      </c>
      <c r="E2810" t="s">
        <v>29</v>
      </c>
      <c r="F2810" t="s">
        <v>25</v>
      </c>
      <c r="G2810" t="s">
        <v>35</v>
      </c>
      <c r="H2810">
        <v>3</v>
      </c>
      <c r="I2810" t="s">
        <v>176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28</v>
      </c>
      <c r="S2810">
        <v>8</v>
      </c>
    </row>
    <row r="2811" spans="1:19" x14ac:dyDescent="0.3">
      <c r="A2811">
        <v>2810</v>
      </c>
      <c r="B2811" t="s">
        <v>33</v>
      </c>
      <c r="C2811" t="s">
        <v>39</v>
      </c>
      <c r="D2811" t="s">
        <v>19</v>
      </c>
      <c r="E2811" t="s">
        <v>29</v>
      </c>
      <c r="F2811" t="s">
        <v>30</v>
      </c>
      <c r="G2811" t="s">
        <v>24</v>
      </c>
      <c r="H2811">
        <v>9</v>
      </c>
      <c r="I2811" t="s">
        <v>177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28</v>
      </c>
      <c r="S2811">
        <v>1</v>
      </c>
    </row>
    <row r="2812" spans="1:19" x14ac:dyDescent="0.3">
      <c r="A2812">
        <v>2811</v>
      </c>
      <c r="B2812" t="s">
        <v>16</v>
      </c>
      <c r="C2812" t="s">
        <v>20</v>
      </c>
      <c r="D2812" t="s">
        <v>40</v>
      </c>
      <c r="E2812" t="s">
        <v>45</v>
      </c>
      <c r="F2812" t="s">
        <v>18</v>
      </c>
      <c r="G2812" t="s">
        <v>24</v>
      </c>
      <c r="H2812">
        <v>0</v>
      </c>
      <c r="I2812" t="s">
        <v>177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28</v>
      </c>
      <c r="S2812">
        <v>2</v>
      </c>
    </row>
    <row r="2813" spans="1:19" x14ac:dyDescent="0.3">
      <c r="A2813">
        <v>2812</v>
      </c>
      <c r="B2813" t="s">
        <v>16</v>
      </c>
      <c r="C2813" t="s">
        <v>27</v>
      </c>
      <c r="D2813" t="s">
        <v>40</v>
      </c>
      <c r="E2813" t="s">
        <v>43</v>
      </c>
      <c r="F2813" t="s">
        <v>30</v>
      </c>
      <c r="G2813" t="s">
        <v>24</v>
      </c>
      <c r="H2813">
        <v>1</v>
      </c>
      <c r="I2813" t="s">
        <v>177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21</v>
      </c>
      <c r="S2813">
        <v>1</v>
      </c>
    </row>
    <row r="2814" spans="1:19" x14ac:dyDescent="0.3">
      <c r="A2814">
        <v>2813</v>
      </c>
      <c r="B2814" t="s">
        <v>23</v>
      </c>
      <c r="C2814" t="s">
        <v>34</v>
      </c>
      <c r="D2814" t="s">
        <v>32</v>
      </c>
      <c r="E2814" t="s">
        <v>43</v>
      </c>
      <c r="F2814" t="s">
        <v>30</v>
      </c>
      <c r="G2814" t="s">
        <v>35</v>
      </c>
      <c r="H2814">
        <v>2</v>
      </c>
      <c r="I2814" t="s">
        <v>178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21</v>
      </c>
      <c r="S2814">
        <v>1</v>
      </c>
    </row>
    <row r="2815" spans="1:19" x14ac:dyDescent="0.3">
      <c r="A2815">
        <v>2814</v>
      </c>
      <c r="B2815" t="s">
        <v>33</v>
      </c>
      <c r="C2815" t="s">
        <v>20</v>
      </c>
      <c r="D2815" t="s">
        <v>32</v>
      </c>
      <c r="E2815" t="s">
        <v>41</v>
      </c>
      <c r="F2815" t="s">
        <v>25</v>
      </c>
      <c r="G2815" t="s">
        <v>24</v>
      </c>
      <c r="H2815">
        <v>7</v>
      </c>
      <c r="I2815" t="s">
        <v>177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28</v>
      </c>
      <c r="S2815">
        <v>9</v>
      </c>
    </row>
    <row r="2816" spans="1:19" x14ac:dyDescent="0.3">
      <c r="A2816">
        <v>2815</v>
      </c>
      <c r="B2816" t="s">
        <v>37</v>
      </c>
      <c r="C2816" t="s">
        <v>27</v>
      </c>
      <c r="D2816" t="s">
        <v>26</v>
      </c>
      <c r="E2816" t="s">
        <v>15</v>
      </c>
      <c r="F2816" t="s">
        <v>30</v>
      </c>
      <c r="G2816" t="s">
        <v>24</v>
      </c>
      <c r="H2816">
        <v>3</v>
      </c>
      <c r="I2816" t="s">
        <v>178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21</v>
      </c>
      <c r="S2816">
        <v>6</v>
      </c>
    </row>
    <row r="2817" spans="1:19" x14ac:dyDescent="0.3">
      <c r="A2817">
        <v>2816</v>
      </c>
      <c r="B2817" t="s">
        <v>33</v>
      </c>
      <c r="C2817" t="s">
        <v>39</v>
      </c>
      <c r="D2817" t="s">
        <v>19</v>
      </c>
      <c r="E2817" t="s">
        <v>29</v>
      </c>
      <c r="F2817" t="s">
        <v>18</v>
      </c>
      <c r="G2817" t="s">
        <v>17</v>
      </c>
      <c r="H2817">
        <v>13</v>
      </c>
      <c r="I2817" t="s">
        <v>176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28</v>
      </c>
      <c r="S2817">
        <v>1</v>
      </c>
    </row>
    <row r="2818" spans="1:19" x14ac:dyDescent="0.3">
      <c r="A2818">
        <v>2817</v>
      </c>
      <c r="B2818" t="s">
        <v>16</v>
      </c>
      <c r="C2818" t="s">
        <v>39</v>
      </c>
      <c r="D2818" t="s">
        <v>44</v>
      </c>
      <c r="E2818" t="s">
        <v>41</v>
      </c>
      <c r="F2818" t="s">
        <v>30</v>
      </c>
      <c r="G2818" t="s">
        <v>17</v>
      </c>
      <c r="H2818">
        <v>5</v>
      </c>
      <c r="I2818" t="s">
        <v>178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21</v>
      </c>
      <c r="S2818">
        <v>2</v>
      </c>
    </row>
    <row r="2819" spans="1:19" x14ac:dyDescent="0.3">
      <c r="A2819">
        <v>2818</v>
      </c>
      <c r="B2819" t="s">
        <v>16</v>
      </c>
      <c r="C2819" t="s">
        <v>34</v>
      </c>
      <c r="D2819" t="s">
        <v>40</v>
      </c>
      <c r="E2819" t="s">
        <v>29</v>
      </c>
      <c r="F2819" t="s">
        <v>18</v>
      </c>
      <c r="G2819" t="s">
        <v>35</v>
      </c>
      <c r="H2819">
        <v>1</v>
      </c>
      <c r="I2819" t="s">
        <v>178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28</v>
      </c>
      <c r="S2819">
        <v>8</v>
      </c>
    </row>
    <row r="2820" spans="1:19" x14ac:dyDescent="0.3">
      <c r="A2820">
        <v>2819</v>
      </c>
      <c r="B2820" t="s">
        <v>33</v>
      </c>
      <c r="C2820" t="s">
        <v>34</v>
      </c>
      <c r="D2820" t="s">
        <v>19</v>
      </c>
      <c r="E2820" t="s">
        <v>29</v>
      </c>
      <c r="F2820" t="s">
        <v>25</v>
      </c>
      <c r="G2820" t="s">
        <v>35</v>
      </c>
      <c r="H2820">
        <v>11</v>
      </c>
      <c r="I2820" t="s">
        <v>176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28</v>
      </c>
      <c r="S2820">
        <v>8</v>
      </c>
    </row>
    <row r="2821" spans="1:19" x14ac:dyDescent="0.3">
      <c r="A2821">
        <v>2820</v>
      </c>
      <c r="B2821" t="s">
        <v>42</v>
      </c>
      <c r="C2821" t="s">
        <v>20</v>
      </c>
      <c r="D2821" t="s">
        <v>32</v>
      </c>
      <c r="E2821" t="s">
        <v>45</v>
      </c>
      <c r="F2821" t="s">
        <v>30</v>
      </c>
      <c r="G2821" t="s">
        <v>17</v>
      </c>
      <c r="H2821">
        <v>10</v>
      </c>
      <c r="I2821" t="s">
        <v>177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34</v>
      </c>
      <c r="S2821">
        <v>2</v>
      </c>
    </row>
    <row r="2822" spans="1:19" x14ac:dyDescent="0.3">
      <c r="A2822">
        <v>2821</v>
      </c>
      <c r="B2822" t="s">
        <v>31</v>
      </c>
      <c r="C2822" t="s">
        <v>27</v>
      </c>
      <c r="D2822" t="s">
        <v>32</v>
      </c>
      <c r="E2822" t="s">
        <v>43</v>
      </c>
      <c r="F2822" t="s">
        <v>30</v>
      </c>
      <c r="G2822" t="s">
        <v>17</v>
      </c>
      <c r="H2822">
        <v>5</v>
      </c>
      <c r="I2822" t="s">
        <v>176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28</v>
      </c>
      <c r="S2822">
        <v>5</v>
      </c>
    </row>
    <row r="2823" spans="1:19" x14ac:dyDescent="0.3">
      <c r="A2823">
        <v>2822</v>
      </c>
      <c r="B2823" t="s">
        <v>23</v>
      </c>
      <c r="C2823" t="s">
        <v>27</v>
      </c>
      <c r="D2823" t="s">
        <v>44</v>
      </c>
      <c r="E2823" t="s">
        <v>45</v>
      </c>
      <c r="F2823" t="s">
        <v>18</v>
      </c>
      <c r="G2823" t="s">
        <v>35</v>
      </c>
      <c r="H2823">
        <v>13</v>
      </c>
      <c r="I2823" t="s">
        <v>176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28</v>
      </c>
      <c r="S2823">
        <v>8</v>
      </c>
    </row>
    <row r="2824" spans="1:19" x14ac:dyDescent="0.3">
      <c r="A2824">
        <v>2823</v>
      </c>
      <c r="B2824" t="s">
        <v>31</v>
      </c>
      <c r="C2824" t="s">
        <v>27</v>
      </c>
      <c r="D2824" t="s">
        <v>32</v>
      </c>
      <c r="E2824" t="s">
        <v>41</v>
      </c>
      <c r="F2824" t="s">
        <v>25</v>
      </c>
      <c r="G2824" t="s">
        <v>24</v>
      </c>
      <c r="H2824">
        <v>9</v>
      </c>
      <c r="I2824" t="s">
        <v>177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28</v>
      </c>
      <c r="S2824">
        <v>7</v>
      </c>
    </row>
    <row r="2825" spans="1:19" x14ac:dyDescent="0.3">
      <c r="A2825">
        <v>2824</v>
      </c>
      <c r="B2825" t="s">
        <v>31</v>
      </c>
      <c r="C2825" t="s">
        <v>20</v>
      </c>
      <c r="D2825" t="s">
        <v>38</v>
      </c>
      <c r="E2825" t="s">
        <v>29</v>
      </c>
      <c r="F2825" t="s">
        <v>30</v>
      </c>
      <c r="G2825" t="s">
        <v>17</v>
      </c>
      <c r="H2825">
        <v>2</v>
      </c>
      <c r="I2825" t="s">
        <v>177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21</v>
      </c>
      <c r="S2825">
        <v>2</v>
      </c>
    </row>
    <row r="2826" spans="1:19" x14ac:dyDescent="0.3">
      <c r="A2826">
        <v>2825</v>
      </c>
      <c r="B2826" t="s">
        <v>37</v>
      </c>
      <c r="C2826" t="s">
        <v>20</v>
      </c>
      <c r="D2826" t="s">
        <v>32</v>
      </c>
      <c r="E2826" t="s">
        <v>29</v>
      </c>
      <c r="F2826" t="s">
        <v>30</v>
      </c>
      <c r="G2826" t="s">
        <v>24</v>
      </c>
      <c r="H2826">
        <v>5</v>
      </c>
      <c r="I2826" t="s">
        <v>177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28</v>
      </c>
      <c r="S2826">
        <v>8</v>
      </c>
    </row>
    <row r="2827" spans="1:19" x14ac:dyDescent="0.3">
      <c r="A2827">
        <v>2826</v>
      </c>
      <c r="B2827" t="s">
        <v>31</v>
      </c>
      <c r="C2827" t="s">
        <v>20</v>
      </c>
      <c r="D2827" t="s">
        <v>38</v>
      </c>
      <c r="E2827" t="s">
        <v>45</v>
      </c>
      <c r="F2827" t="s">
        <v>30</v>
      </c>
      <c r="G2827" t="s">
        <v>17</v>
      </c>
      <c r="H2827">
        <v>14</v>
      </c>
      <c r="I2827" t="s">
        <v>177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34</v>
      </c>
      <c r="S2827">
        <v>3</v>
      </c>
    </row>
    <row r="2828" spans="1:19" x14ac:dyDescent="0.3">
      <c r="A2828">
        <v>2827</v>
      </c>
      <c r="B2828" t="s">
        <v>31</v>
      </c>
      <c r="C2828" t="s">
        <v>39</v>
      </c>
      <c r="D2828" t="s">
        <v>26</v>
      </c>
      <c r="E2828" t="s">
        <v>22</v>
      </c>
      <c r="F2828" t="s">
        <v>25</v>
      </c>
      <c r="G2828" t="s">
        <v>17</v>
      </c>
      <c r="H2828">
        <v>1</v>
      </c>
      <c r="I2828" t="s">
        <v>176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28</v>
      </c>
      <c r="S2828">
        <v>8</v>
      </c>
    </row>
    <row r="2829" spans="1:19" x14ac:dyDescent="0.3">
      <c r="A2829">
        <v>2828</v>
      </c>
      <c r="B2829" t="s">
        <v>33</v>
      </c>
      <c r="C2829" t="s">
        <v>34</v>
      </c>
      <c r="D2829" t="s">
        <v>40</v>
      </c>
      <c r="E2829" t="s">
        <v>45</v>
      </c>
      <c r="F2829" t="s">
        <v>30</v>
      </c>
      <c r="G2829" t="s">
        <v>35</v>
      </c>
      <c r="H2829">
        <v>11</v>
      </c>
      <c r="I2829" t="s">
        <v>178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28</v>
      </c>
      <c r="S2829">
        <v>7</v>
      </c>
    </row>
    <row r="2830" spans="1:19" x14ac:dyDescent="0.3">
      <c r="A2830">
        <v>2829</v>
      </c>
      <c r="B2830" t="s">
        <v>16</v>
      </c>
      <c r="C2830" t="s">
        <v>39</v>
      </c>
      <c r="D2830" t="s">
        <v>44</v>
      </c>
      <c r="E2830" t="s">
        <v>15</v>
      </c>
      <c r="F2830" t="s">
        <v>25</v>
      </c>
      <c r="G2830" t="s">
        <v>35</v>
      </c>
      <c r="H2830">
        <v>14</v>
      </c>
      <c r="I2830" t="s">
        <v>176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34</v>
      </c>
      <c r="S2830">
        <v>2</v>
      </c>
    </row>
    <row r="2831" spans="1:19" x14ac:dyDescent="0.3">
      <c r="A2831">
        <v>2830</v>
      </c>
      <c r="B2831" t="s">
        <v>31</v>
      </c>
      <c r="C2831" t="s">
        <v>39</v>
      </c>
      <c r="D2831" t="s">
        <v>19</v>
      </c>
      <c r="E2831" t="s">
        <v>36</v>
      </c>
      <c r="F2831" t="s">
        <v>30</v>
      </c>
      <c r="G2831" t="s">
        <v>24</v>
      </c>
      <c r="H2831">
        <v>6</v>
      </c>
      <c r="I2831" t="s">
        <v>177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21</v>
      </c>
      <c r="S2831">
        <v>2</v>
      </c>
    </row>
    <row r="2832" spans="1:19" x14ac:dyDescent="0.3">
      <c r="A2832">
        <v>2831</v>
      </c>
      <c r="B2832" t="s">
        <v>42</v>
      </c>
      <c r="C2832" t="s">
        <v>39</v>
      </c>
      <c r="D2832" t="s">
        <v>32</v>
      </c>
      <c r="E2832" t="s">
        <v>15</v>
      </c>
      <c r="F2832" t="s">
        <v>30</v>
      </c>
      <c r="G2832" t="s">
        <v>17</v>
      </c>
      <c r="H2832">
        <v>6</v>
      </c>
      <c r="I2832" t="s">
        <v>176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28</v>
      </c>
      <c r="S2832">
        <v>7</v>
      </c>
    </row>
    <row r="2833" spans="1:19" x14ac:dyDescent="0.3">
      <c r="A2833">
        <v>2832</v>
      </c>
      <c r="B2833" t="s">
        <v>31</v>
      </c>
      <c r="C2833" t="s">
        <v>20</v>
      </c>
      <c r="D2833" t="s">
        <v>44</v>
      </c>
      <c r="E2833" t="s">
        <v>22</v>
      </c>
      <c r="F2833" t="s">
        <v>30</v>
      </c>
      <c r="G2833" t="s">
        <v>17</v>
      </c>
      <c r="H2833">
        <v>1</v>
      </c>
      <c r="I2833" t="s">
        <v>178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28</v>
      </c>
      <c r="S2833">
        <v>8</v>
      </c>
    </row>
    <row r="2834" spans="1:19" x14ac:dyDescent="0.3">
      <c r="A2834">
        <v>2833</v>
      </c>
      <c r="B2834" t="s">
        <v>16</v>
      </c>
      <c r="C2834" t="s">
        <v>27</v>
      </c>
      <c r="D2834" t="s">
        <v>32</v>
      </c>
      <c r="E2834" t="s">
        <v>29</v>
      </c>
      <c r="F2834" t="s">
        <v>30</v>
      </c>
      <c r="G2834" t="s">
        <v>24</v>
      </c>
      <c r="H2834">
        <v>5</v>
      </c>
      <c r="I2834" t="s">
        <v>176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21</v>
      </c>
      <c r="S2834">
        <v>3</v>
      </c>
    </row>
    <row r="2835" spans="1:19" x14ac:dyDescent="0.3">
      <c r="A2835">
        <v>2834</v>
      </c>
      <c r="B2835" t="s">
        <v>37</v>
      </c>
      <c r="C2835" t="s">
        <v>20</v>
      </c>
      <c r="D2835" t="s">
        <v>19</v>
      </c>
      <c r="E2835" t="s">
        <v>45</v>
      </c>
      <c r="F2835" t="s">
        <v>25</v>
      </c>
      <c r="G2835" t="s">
        <v>17</v>
      </c>
      <c r="H2835">
        <v>7</v>
      </c>
      <c r="I2835" t="s">
        <v>176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28</v>
      </c>
      <c r="S2835">
        <v>7</v>
      </c>
    </row>
    <row r="2836" spans="1:19" x14ac:dyDescent="0.3">
      <c r="A2836">
        <v>2835</v>
      </c>
      <c r="B2836" t="s">
        <v>33</v>
      </c>
      <c r="C2836" t="s">
        <v>34</v>
      </c>
      <c r="D2836" t="s">
        <v>44</v>
      </c>
      <c r="E2836" t="s">
        <v>22</v>
      </c>
      <c r="F2836" t="s">
        <v>18</v>
      </c>
      <c r="G2836" t="s">
        <v>17</v>
      </c>
      <c r="H2836">
        <v>2</v>
      </c>
      <c r="I2836" t="s">
        <v>177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21</v>
      </c>
      <c r="S2836">
        <v>4</v>
      </c>
    </row>
    <row r="2837" spans="1:19" x14ac:dyDescent="0.3">
      <c r="A2837">
        <v>2836</v>
      </c>
      <c r="B2837" t="s">
        <v>42</v>
      </c>
      <c r="C2837" t="s">
        <v>27</v>
      </c>
      <c r="D2837" t="s">
        <v>19</v>
      </c>
      <c r="E2837" t="s">
        <v>22</v>
      </c>
      <c r="F2837" t="s">
        <v>25</v>
      </c>
      <c r="G2837" t="s">
        <v>17</v>
      </c>
      <c r="H2837">
        <v>6</v>
      </c>
      <c r="I2837" t="s">
        <v>176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21</v>
      </c>
      <c r="S2837">
        <v>1</v>
      </c>
    </row>
    <row r="2838" spans="1:19" x14ac:dyDescent="0.3">
      <c r="A2838">
        <v>2837</v>
      </c>
      <c r="B2838" t="s">
        <v>42</v>
      </c>
      <c r="C2838" t="s">
        <v>20</v>
      </c>
      <c r="D2838" t="s">
        <v>19</v>
      </c>
      <c r="E2838" t="s">
        <v>29</v>
      </c>
      <c r="F2838" t="s">
        <v>18</v>
      </c>
      <c r="G2838" t="s">
        <v>35</v>
      </c>
      <c r="H2838">
        <v>0</v>
      </c>
      <c r="I2838" t="s">
        <v>178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28</v>
      </c>
      <c r="S2838">
        <v>9</v>
      </c>
    </row>
    <row r="2839" spans="1:19" x14ac:dyDescent="0.3">
      <c r="A2839">
        <v>2838</v>
      </c>
      <c r="B2839" t="s">
        <v>31</v>
      </c>
      <c r="C2839" t="s">
        <v>20</v>
      </c>
      <c r="D2839" t="s">
        <v>19</v>
      </c>
      <c r="E2839" t="s">
        <v>36</v>
      </c>
      <c r="F2839" t="s">
        <v>18</v>
      </c>
      <c r="G2839" t="s">
        <v>17</v>
      </c>
      <c r="H2839">
        <v>12</v>
      </c>
      <c r="I2839" t="s">
        <v>176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34</v>
      </c>
      <c r="S2839">
        <v>5</v>
      </c>
    </row>
    <row r="2840" spans="1:19" x14ac:dyDescent="0.3">
      <c r="A2840">
        <v>2839</v>
      </c>
      <c r="B2840" t="s">
        <v>42</v>
      </c>
      <c r="C2840" t="s">
        <v>34</v>
      </c>
      <c r="D2840" t="s">
        <v>19</v>
      </c>
      <c r="E2840" t="s">
        <v>15</v>
      </c>
      <c r="F2840" t="s">
        <v>18</v>
      </c>
      <c r="G2840" t="s">
        <v>24</v>
      </c>
      <c r="H2840">
        <v>10</v>
      </c>
      <c r="I2840" t="s">
        <v>177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34</v>
      </c>
      <c r="S2840">
        <v>6</v>
      </c>
    </row>
    <row r="2841" spans="1:19" x14ac:dyDescent="0.3">
      <c r="A2841">
        <v>2840</v>
      </c>
      <c r="B2841" t="s">
        <v>37</v>
      </c>
      <c r="C2841" t="s">
        <v>39</v>
      </c>
      <c r="D2841" t="s">
        <v>32</v>
      </c>
      <c r="E2841" t="s">
        <v>29</v>
      </c>
      <c r="F2841" t="s">
        <v>25</v>
      </c>
      <c r="G2841" t="s">
        <v>17</v>
      </c>
      <c r="H2841">
        <v>13</v>
      </c>
      <c r="I2841" t="s">
        <v>177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34</v>
      </c>
      <c r="S2841">
        <v>1</v>
      </c>
    </row>
    <row r="2842" spans="1:19" x14ac:dyDescent="0.3">
      <c r="A2842">
        <v>2841</v>
      </c>
      <c r="B2842" t="s">
        <v>42</v>
      </c>
      <c r="C2842" t="s">
        <v>39</v>
      </c>
      <c r="D2842" t="s">
        <v>19</v>
      </c>
      <c r="E2842" t="s">
        <v>36</v>
      </c>
      <c r="F2842" t="s">
        <v>30</v>
      </c>
      <c r="G2842" t="s">
        <v>17</v>
      </c>
      <c r="H2842">
        <v>1</v>
      </c>
      <c r="I2842" t="s">
        <v>178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28</v>
      </c>
      <c r="S2842">
        <v>7</v>
      </c>
    </row>
    <row r="2843" spans="1:19" x14ac:dyDescent="0.3">
      <c r="A2843">
        <v>2842</v>
      </c>
      <c r="B2843" t="s">
        <v>23</v>
      </c>
      <c r="C2843" t="s">
        <v>20</v>
      </c>
      <c r="D2843" t="s">
        <v>38</v>
      </c>
      <c r="E2843" t="s">
        <v>15</v>
      </c>
      <c r="F2843" t="s">
        <v>18</v>
      </c>
      <c r="G2843" t="s">
        <v>17</v>
      </c>
      <c r="H2843">
        <v>11</v>
      </c>
      <c r="I2843" t="s">
        <v>176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34</v>
      </c>
      <c r="S2843">
        <v>2</v>
      </c>
    </row>
    <row r="2844" spans="1:19" x14ac:dyDescent="0.3">
      <c r="A2844">
        <v>2843</v>
      </c>
      <c r="B2844" t="s">
        <v>37</v>
      </c>
      <c r="C2844" t="s">
        <v>34</v>
      </c>
      <c r="D2844" t="s">
        <v>26</v>
      </c>
      <c r="E2844" t="s">
        <v>15</v>
      </c>
      <c r="F2844" t="s">
        <v>30</v>
      </c>
      <c r="G2844" t="s">
        <v>17</v>
      </c>
      <c r="H2844">
        <v>1</v>
      </c>
      <c r="I2844" t="s">
        <v>178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21</v>
      </c>
      <c r="S2844">
        <v>5</v>
      </c>
    </row>
    <row r="2845" spans="1:19" x14ac:dyDescent="0.3">
      <c r="A2845">
        <v>2844</v>
      </c>
      <c r="B2845" t="s">
        <v>16</v>
      </c>
      <c r="C2845" t="s">
        <v>39</v>
      </c>
      <c r="D2845" t="s">
        <v>40</v>
      </c>
      <c r="E2845" t="s">
        <v>15</v>
      </c>
      <c r="F2845" t="s">
        <v>18</v>
      </c>
      <c r="G2845" t="s">
        <v>17</v>
      </c>
      <c r="H2845">
        <v>5</v>
      </c>
      <c r="I2845" t="s">
        <v>178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21</v>
      </c>
      <c r="S2845">
        <v>4</v>
      </c>
    </row>
    <row r="2846" spans="1:19" x14ac:dyDescent="0.3">
      <c r="A2846">
        <v>2845</v>
      </c>
      <c r="B2846" t="s">
        <v>33</v>
      </c>
      <c r="C2846" t="s">
        <v>27</v>
      </c>
      <c r="D2846" t="s">
        <v>40</v>
      </c>
      <c r="E2846" t="s">
        <v>29</v>
      </c>
      <c r="F2846" t="s">
        <v>18</v>
      </c>
      <c r="G2846" t="s">
        <v>17</v>
      </c>
      <c r="H2846">
        <v>5</v>
      </c>
      <c r="I2846" t="s">
        <v>176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28</v>
      </c>
      <c r="S2846">
        <v>9</v>
      </c>
    </row>
    <row r="2847" spans="1:19" x14ac:dyDescent="0.3">
      <c r="A2847">
        <v>2846</v>
      </c>
      <c r="B2847" t="s">
        <v>33</v>
      </c>
      <c r="C2847" t="s">
        <v>20</v>
      </c>
      <c r="D2847" t="s">
        <v>32</v>
      </c>
      <c r="E2847" t="s">
        <v>45</v>
      </c>
      <c r="F2847" t="s">
        <v>25</v>
      </c>
      <c r="G2847" t="s">
        <v>35</v>
      </c>
      <c r="H2847">
        <v>2</v>
      </c>
      <c r="I2847" t="s">
        <v>176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21</v>
      </c>
      <c r="S2847">
        <v>3</v>
      </c>
    </row>
    <row r="2848" spans="1:19" x14ac:dyDescent="0.3">
      <c r="A2848">
        <v>2847</v>
      </c>
      <c r="B2848" t="s">
        <v>37</v>
      </c>
      <c r="C2848" t="s">
        <v>20</v>
      </c>
      <c r="D2848" t="s">
        <v>40</v>
      </c>
      <c r="E2848" t="s">
        <v>36</v>
      </c>
      <c r="F2848" t="s">
        <v>25</v>
      </c>
      <c r="G2848" t="s">
        <v>24</v>
      </c>
      <c r="H2848">
        <v>5</v>
      </c>
      <c r="I2848" t="s">
        <v>176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21</v>
      </c>
      <c r="S2848">
        <v>4</v>
      </c>
    </row>
    <row r="2849" spans="1:19" x14ac:dyDescent="0.3">
      <c r="A2849">
        <v>2848</v>
      </c>
      <c r="B2849" t="s">
        <v>37</v>
      </c>
      <c r="C2849" t="s">
        <v>20</v>
      </c>
      <c r="D2849" t="s">
        <v>26</v>
      </c>
      <c r="E2849" t="s">
        <v>15</v>
      </c>
      <c r="F2849" t="s">
        <v>18</v>
      </c>
      <c r="G2849" t="s">
        <v>35</v>
      </c>
      <c r="H2849">
        <v>4</v>
      </c>
      <c r="I2849" t="s">
        <v>178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21</v>
      </c>
      <c r="S2849">
        <v>5</v>
      </c>
    </row>
    <row r="2850" spans="1:19" x14ac:dyDescent="0.3">
      <c r="A2850">
        <v>2849</v>
      </c>
      <c r="B2850" t="s">
        <v>42</v>
      </c>
      <c r="C2850" t="s">
        <v>27</v>
      </c>
      <c r="D2850" t="s">
        <v>19</v>
      </c>
      <c r="E2850" t="s">
        <v>45</v>
      </c>
      <c r="F2850" t="s">
        <v>18</v>
      </c>
      <c r="G2850" t="s">
        <v>35</v>
      </c>
      <c r="H2850">
        <v>14</v>
      </c>
      <c r="I2850" t="s">
        <v>178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28</v>
      </c>
      <c r="S2850">
        <v>7</v>
      </c>
    </row>
    <row r="2851" spans="1:19" x14ac:dyDescent="0.3">
      <c r="A2851">
        <v>2850</v>
      </c>
      <c r="B2851" t="s">
        <v>23</v>
      </c>
      <c r="C2851" t="s">
        <v>27</v>
      </c>
      <c r="D2851" t="s">
        <v>40</v>
      </c>
      <c r="E2851" t="s">
        <v>45</v>
      </c>
      <c r="F2851" t="s">
        <v>25</v>
      </c>
      <c r="G2851" t="s">
        <v>17</v>
      </c>
      <c r="H2851">
        <v>12</v>
      </c>
      <c r="I2851" t="s">
        <v>177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28</v>
      </c>
      <c r="S2851">
        <v>1</v>
      </c>
    </row>
    <row r="2852" spans="1:19" x14ac:dyDescent="0.3">
      <c r="A2852">
        <v>2851</v>
      </c>
      <c r="B2852" t="s">
        <v>16</v>
      </c>
      <c r="C2852" t="s">
        <v>39</v>
      </c>
      <c r="D2852" t="s">
        <v>44</v>
      </c>
      <c r="E2852" t="s">
        <v>43</v>
      </c>
      <c r="F2852" t="s">
        <v>25</v>
      </c>
      <c r="G2852" t="s">
        <v>24</v>
      </c>
      <c r="H2852">
        <v>0</v>
      </c>
      <c r="I2852" t="s">
        <v>178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21</v>
      </c>
      <c r="S2852">
        <v>6</v>
      </c>
    </row>
    <row r="2853" spans="1:19" x14ac:dyDescent="0.3">
      <c r="A2853">
        <v>2852</v>
      </c>
      <c r="B2853" t="s">
        <v>42</v>
      </c>
      <c r="C2853" t="s">
        <v>34</v>
      </c>
      <c r="D2853" t="s">
        <v>38</v>
      </c>
      <c r="E2853" t="s">
        <v>22</v>
      </c>
      <c r="F2853" t="s">
        <v>18</v>
      </c>
      <c r="G2853" t="s">
        <v>24</v>
      </c>
      <c r="H2853">
        <v>7</v>
      </c>
      <c r="I2853" t="s">
        <v>176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28</v>
      </c>
      <c r="S2853">
        <v>8</v>
      </c>
    </row>
    <row r="2854" spans="1:19" x14ac:dyDescent="0.3">
      <c r="A2854">
        <v>2853</v>
      </c>
      <c r="B2854" t="s">
        <v>42</v>
      </c>
      <c r="C2854" t="s">
        <v>34</v>
      </c>
      <c r="D2854" t="s">
        <v>44</v>
      </c>
      <c r="E2854" t="s">
        <v>36</v>
      </c>
      <c r="F2854" t="s">
        <v>30</v>
      </c>
      <c r="G2854" t="s">
        <v>35</v>
      </c>
      <c r="H2854">
        <v>10</v>
      </c>
      <c r="I2854" t="s">
        <v>176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28</v>
      </c>
      <c r="S2854">
        <v>8</v>
      </c>
    </row>
    <row r="2855" spans="1:19" x14ac:dyDescent="0.3">
      <c r="A2855">
        <v>2854</v>
      </c>
      <c r="B2855" t="s">
        <v>37</v>
      </c>
      <c r="C2855" t="s">
        <v>34</v>
      </c>
      <c r="D2855" t="s">
        <v>40</v>
      </c>
      <c r="E2855" t="s">
        <v>22</v>
      </c>
      <c r="F2855" t="s">
        <v>30</v>
      </c>
      <c r="G2855" t="s">
        <v>24</v>
      </c>
      <c r="H2855">
        <v>5</v>
      </c>
      <c r="I2855" t="s">
        <v>176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28</v>
      </c>
      <c r="S2855">
        <v>9</v>
      </c>
    </row>
    <row r="2856" spans="1:19" x14ac:dyDescent="0.3">
      <c r="A2856">
        <v>2855</v>
      </c>
      <c r="B2856" t="s">
        <v>33</v>
      </c>
      <c r="C2856" t="s">
        <v>39</v>
      </c>
      <c r="D2856" t="s">
        <v>19</v>
      </c>
      <c r="E2856" t="s">
        <v>36</v>
      </c>
      <c r="F2856" t="s">
        <v>25</v>
      </c>
      <c r="G2856" t="s">
        <v>35</v>
      </c>
      <c r="H2856">
        <v>13</v>
      </c>
      <c r="I2856" t="s">
        <v>176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28</v>
      </c>
      <c r="S2856">
        <v>9</v>
      </c>
    </row>
    <row r="2857" spans="1:19" x14ac:dyDescent="0.3">
      <c r="A2857">
        <v>2856</v>
      </c>
      <c r="B2857" t="s">
        <v>33</v>
      </c>
      <c r="C2857" t="s">
        <v>20</v>
      </c>
      <c r="D2857" t="s">
        <v>32</v>
      </c>
      <c r="E2857" t="s">
        <v>43</v>
      </c>
      <c r="F2857" t="s">
        <v>30</v>
      </c>
      <c r="G2857" t="s">
        <v>24</v>
      </c>
      <c r="H2857">
        <v>14</v>
      </c>
      <c r="I2857" t="s">
        <v>178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34</v>
      </c>
      <c r="S2857">
        <v>1</v>
      </c>
    </row>
    <row r="2858" spans="1:19" x14ac:dyDescent="0.3">
      <c r="A2858">
        <v>2857</v>
      </c>
      <c r="B2858" t="s">
        <v>33</v>
      </c>
      <c r="C2858" t="s">
        <v>27</v>
      </c>
      <c r="D2858" t="s">
        <v>38</v>
      </c>
      <c r="E2858" t="s">
        <v>41</v>
      </c>
      <c r="F2858" t="s">
        <v>18</v>
      </c>
      <c r="G2858" t="s">
        <v>24</v>
      </c>
      <c r="H2858">
        <v>4</v>
      </c>
      <c r="I2858" t="s">
        <v>177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28</v>
      </c>
      <c r="S2858">
        <v>9</v>
      </c>
    </row>
    <row r="2859" spans="1:19" x14ac:dyDescent="0.3">
      <c r="A2859">
        <v>2858</v>
      </c>
      <c r="B2859" t="s">
        <v>33</v>
      </c>
      <c r="C2859" t="s">
        <v>39</v>
      </c>
      <c r="D2859" t="s">
        <v>32</v>
      </c>
      <c r="E2859" t="s">
        <v>15</v>
      </c>
      <c r="F2859" t="s">
        <v>18</v>
      </c>
      <c r="G2859" t="s">
        <v>24</v>
      </c>
      <c r="H2859">
        <v>9</v>
      </c>
      <c r="I2859" t="s">
        <v>177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28</v>
      </c>
      <c r="S2859">
        <v>7</v>
      </c>
    </row>
    <row r="2860" spans="1:19" x14ac:dyDescent="0.3">
      <c r="A2860">
        <v>2859</v>
      </c>
      <c r="B2860" t="s">
        <v>37</v>
      </c>
      <c r="C2860" t="s">
        <v>27</v>
      </c>
      <c r="D2860" t="s">
        <v>19</v>
      </c>
      <c r="E2860" t="s">
        <v>41</v>
      </c>
      <c r="F2860" t="s">
        <v>25</v>
      </c>
      <c r="G2860" t="s">
        <v>24</v>
      </c>
      <c r="H2860">
        <v>5</v>
      </c>
      <c r="I2860" t="s">
        <v>176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28</v>
      </c>
      <c r="S2860">
        <v>8</v>
      </c>
    </row>
    <row r="2861" spans="1:19" x14ac:dyDescent="0.3">
      <c r="A2861">
        <v>2860</v>
      </c>
      <c r="B2861" t="s">
        <v>16</v>
      </c>
      <c r="C2861" t="s">
        <v>27</v>
      </c>
      <c r="D2861" t="s">
        <v>40</v>
      </c>
      <c r="E2861" t="s">
        <v>22</v>
      </c>
      <c r="F2861" t="s">
        <v>30</v>
      </c>
      <c r="G2861" t="s">
        <v>24</v>
      </c>
      <c r="H2861">
        <v>0</v>
      </c>
      <c r="I2861" t="s">
        <v>176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28</v>
      </c>
      <c r="S2861">
        <v>6</v>
      </c>
    </row>
    <row r="2862" spans="1:19" x14ac:dyDescent="0.3">
      <c r="A2862">
        <v>2861</v>
      </c>
      <c r="B2862" t="s">
        <v>31</v>
      </c>
      <c r="C2862" t="s">
        <v>39</v>
      </c>
      <c r="D2862" t="s">
        <v>26</v>
      </c>
      <c r="E2862" t="s">
        <v>36</v>
      </c>
      <c r="F2862" t="s">
        <v>18</v>
      </c>
      <c r="G2862" t="s">
        <v>17</v>
      </c>
      <c r="H2862">
        <v>8</v>
      </c>
      <c r="I2862" t="s">
        <v>177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34</v>
      </c>
      <c r="S2862">
        <v>5</v>
      </c>
    </row>
    <row r="2863" spans="1:19" x14ac:dyDescent="0.3">
      <c r="A2863">
        <v>2862</v>
      </c>
      <c r="B2863" t="s">
        <v>23</v>
      </c>
      <c r="C2863" t="s">
        <v>39</v>
      </c>
      <c r="D2863" t="s">
        <v>40</v>
      </c>
      <c r="E2863" t="s">
        <v>15</v>
      </c>
      <c r="F2863" t="s">
        <v>30</v>
      </c>
      <c r="G2863" t="s">
        <v>24</v>
      </c>
      <c r="H2863">
        <v>6</v>
      </c>
      <c r="I2863" t="s">
        <v>177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28</v>
      </c>
      <c r="S2863">
        <v>4</v>
      </c>
    </row>
    <row r="2864" spans="1:19" x14ac:dyDescent="0.3">
      <c r="A2864">
        <v>2863</v>
      </c>
      <c r="B2864" t="s">
        <v>31</v>
      </c>
      <c r="C2864" t="s">
        <v>34</v>
      </c>
      <c r="D2864" t="s">
        <v>32</v>
      </c>
      <c r="E2864" t="s">
        <v>36</v>
      </c>
      <c r="F2864" t="s">
        <v>25</v>
      </c>
      <c r="G2864" t="s">
        <v>24</v>
      </c>
      <c r="H2864">
        <v>0</v>
      </c>
      <c r="I2864" t="s">
        <v>177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28</v>
      </c>
      <c r="S2864">
        <v>8</v>
      </c>
    </row>
    <row r="2865" spans="1:19" x14ac:dyDescent="0.3">
      <c r="A2865">
        <v>2864</v>
      </c>
      <c r="B2865" t="s">
        <v>31</v>
      </c>
      <c r="C2865" t="s">
        <v>27</v>
      </c>
      <c r="D2865" t="s">
        <v>32</v>
      </c>
      <c r="E2865" t="s">
        <v>15</v>
      </c>
      <c r="F2865" t="s">
        <v>18</v>
      </c>
      <c r="G2865" t="s">
        <v>24</v>
      </c>
      <c r="H2865">
        <v>11</v>
      </c>
      <c r="I2865" t="s">
        <v>178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34</v>
      </c>
      <c r="S2865">
        <v>4</v>
      </c>
    </row>
    <row r="2866" spans="1:19" x14ac:dyDescent="0.3">
      <c r="A2866">
        <v>2865</v>
      </c>
      <c r="B2866" t="s">
        <v>42</v>
      </c>
      <c r="C2866" t="s">
        <v>27</v>
      </c>
      <c r="D2866" t="s">
        <v>19</v>
      </c>
      <c r="E2866" t="s">
        <v>36</v>
      </c>
      <c r="F2866" t="s">
        <v>18</v>
      </c>
      <c r="G2866" t="s">
        <v>24</v>
      </c>
      <c r="H2866">
        <v>9</v>
      </c>
      <c r="I2866" t="s">
        <v>176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34</v>
      </c>
      <c r="S2866">
        <v>4</v>
      </c>
    </row>
    <row r="2867" spans="1:19" x14ac:dyDescent="0.3">
      <c r="A2867">
        <v>2866</v>
      </c>
      <c r="B2867" t="s">
        <v>37</v>
      </c>
      <c r="C2867" t="s">
        <v>27</v>
      </c>
      <c r="D2867" t="s">
        <v>32</v>
      </c>
      <c r="E2867" t="s">
        <v>29</v>
      </c>
      <c r="F2867" t="s">
        <v>18</v>
      </c>
      <c r="G2867" t="s">
        <v>17</v>
      </c>
      <c r="H2867">
        <v>10</v>
      </c>
      <c r="I2867" t="s">
        <v>178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34</v>
      </c>
      <c r="S2867">
        <v>5</v>
      </c>
    </row>
    <row r="2868" spans="1:19" x14ac:dyDescent="0.3">
      <c r="A2868">
        <v>2867</v>
      </c>
      <c r="B2868" t="s">
        <v>31</v>
      </c>
      <c r="C2868" t="s">
        <v>39</v>
      </c>
      <c r="D2868" t="s">
        <v>44</v>
      </c>
      <c r="E2868" t="s">
        <v>45</v>
      </c>
      <c r="F2868" t="s">
        <v>25</v>
      </c>
      <c r="G2868" t="s">
        <v>17</v>
      </c>
      <c r="H2868">
        <v>10</v>
      </c>
      <c r="I2868" t="s">
        <v>176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28</v>
      </c>
      <c r="S2868">
        <v>2</v>
      </c>
    </row>
    <row r="2869" spans="1:19" x14ac:dyDescent="0.3">
      <c r="A2869">
        <v>2868</v>
      </c>
      <c r="B2869" t="s">
        <v>33</v>
      </c>
      <c r="C2869" t="s">
        <v>34</v>
      </c>
      <c r="D2869" t="s">
        <v>38</v>
      </c>
      <c r="E2869" t="s">
        <v>45</v>
      </c>
      <c r="F2869" t="s">
        <v>18</v>
      </c>
      <c r="G2869" t="s">
        <v>17</v>
      </c>
      <c r="H2869">
        <v>0</v>
      </c>
      <c r="I2869" t="s">
        <v>177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28</v>
      </c>
      <c r="S2869">
        <v>8</v>
      </c>
    </row>
    <row r="2870" spans="1:19" x14ac:dyDescent="0.3">
      <c r="A2870">
        <v>2869</v>
      </c>
      <c r="B2870" t="s">
        <v>16</v>
      </c>
      <c r="C2870" t="s">
        <v>27</v>
      </c>
      <c r="D2870" t="s">
        <v>40</v>
      </c>
      <c r="E2870" t="s">
        <v>22</v>
      </c>
      <c r="F2870" t="s">
        <v>30</v>
      </c>
      <c r="G2870" t="s">
        <v>17</v>
      </c>
      <c r="H2870">
        <v>4</v>
      </c>
      <c r="I2870" t="s">
        <v>177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21</v>
      </c>
      <c r="S2870">
        <v>6</v>
      </c>
    </row>
    <row r="2871" spans="1:19" x14ac:dyDescent="0.3">
      <c r="A2871">
        <v>2870</v>
      </c>
      <c r="B2871" t="s">
        <v>16</v>
      </c>
      <c r="C2871" t="s">
        <v>20</v>
      </c>
      <c r="D2871" t="s">
        <v>26</v>
      </c>
      <c r="E2871" t="s">
        <v>43</v>
      </c>
      <c r="F2871" t="s">
        <v>30</v>
      </c>
      <c r="G2871" t="s">
        <v>24</v>
      </c>
      <c r="H2871">
        <v>0</v>
      </c>
      <c r="I2871" t="s">
        <v>176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28</v>
      </c>
      <c r="S2871">
        <v>8</v>
      </c>
    </row>
    <row r="2872" spans="1:19" x14ac:dyDescent="0.3">
      <c r="A2872">
        <v>2871</v>
      </c>
      <c r="B2872" t="s">
        <v>33</v>
      </c>
      <c r="C2872" t="s">
        <v>27</v>
      </c>
      <c r="D2872" t="s">
        <v>19</v>
      </c>
      <c r="E2872" t="s">
        <v>45</v>
      </c>
      <c r="F2872" t="s">
        <v>30</v>
      </c>
      <c r="G2872" t="s">
        <v>17</v>
      </c>
      <c r="H2872">
        <v>1</v>
      </c>
      <c r="I2872" t="s">
        <v>178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21</v>
      </c>
      <c r="S2872">
        <v>5</v>
      </c>
    </row>
    <row r="2873" spans="1:19" x14ac:dyDescent="0.3">
      <c r="A2873">
        <v>2872</v>
      </c>
      <c r="B2873" t="s">
        <v>42</v>
      </c>
      <c r="C2873" t="s">
        <v>34</v>
      </c>
      <c r="D2873" t="s">
        <v>44</v>
      </c>
      <c r="E2873" t="s">
        <v>15</v>
      </c>
      <c r="F2873" t="s">
        <v>25</v>
      </c>
      <c r="G2873" t="s">
        <v>24</v>
      </c>
      <c r="H2873">
        <v>10</v>
      </c>
      <c r="I2873" t="s">
        <v>177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34</v>
      </c>
      <c r="S2873">
        <v>1</v>
      </c>
    </row>
    <row r="2874" spans="1:19" x14ac:dyDescent="0.3">
      <c r="A2874">
        <v>2873</v>
      </c>
      <c r="B2874" t="s">
        <v>31</v>
      </c>
      <c r="C2874" t="s">
        <v>39</v>
      </c>
      <c r="D2874" t="s">
        <v>44</v>
      </c>
      <c r="E2874" t="s">
        <v>41</v>
      </c>
      <c r="F2874" t="s">
        <v>30</v>
      </c>
      <c r="G2874" t="s">
        <v>17</v>
      </c>
      <c r="H2874">
        <v>10</v>
      </c>
      <c r="I2874" t="s">
        <v>177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28</v>
      </c>
      <c r="S2874">
        <v>4</v>
      </c>
    </row>
    <row r="2875" spans="1:19" x14ac:dyDescent="0.3">
      <c r="A2875">
        <v>2874</v>
      </c>
      <c r="B2875" t="s">
        <v>23</v>
      </c>
      <c r="C2875" t="s">
        <v>20</v>
      </c>
      <c r="D2875" t="s">
        <v>19</v>
      </c>
      <c r="E2875" t="s">
        <v>22</v>
      </c>
      <c r="F2875" t="s">
        <v>25</v>
      </c>
      <c r="G2875" t="s">
        <v>24</v>
      </c>
      <c r="H2875">
        <v>0</v>
      </c>
      <c r="I2875" t="s">
        <v>176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28</v>
      </c>
      <c r="S2875">
        <v>8</v>
      </c>
    </row>
    <row r="2876" spans="1:19" x14ac:dyDescent="0.3">
      <c r="A2876">
        <v>2875</v>
      </c>
      <c r="B2876" t="s">
        <v>33</v>
      </c>
      <c r="C2876" t="s">
        <v>27</v>
      </c>
      <c r="D2876" t="s">
        <v>26</v>
      </c>
      <c r="E2876" t="s">
        <v>15</v>
      </c>
      <c r="F2876" t="s">
        <v>25</v>
      </c>
      <c r="G2876" t="s">
        <v>35</v>
      </c>
      <c r="H2876">
        <v>5</v>
      </c>
      <c r="I2876" t="s">
        <v>176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28</v>
      </c>
      <c r="S2876">
        <v>6</v>
      </c>
    </row>
    <row r="2877" spans="1:19" x14ac:dyDescent="0.3">
      <c r="A2877">
        <v>2876</v>
      </c>
      <c r="B2877" t="s">
        <v>23</v>
      </c>
      <c r="C2877" t="s">
        <v>39</v>
      </c>
      <c r="D2877" t="s">
        <v>19</v>
      </c>
      <c r="E2877" t="s">
        <v>45</v>
      </c>
      <c r="F2877" t="s">
        <v>30</v>
      </c>
      <c r="G2877" t="s">
        <v>17</v>
      </c>
      <c r="H2877">
        <v>14</v>
      </c>
      <c r="I2877" t="s">
        <v>177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34</v>
      </c>
      <c r="S2877">
        <v>6</v>
      </c>
    </row>
    <row r="2878" spans="1:19" x14ac:dyDescent="0.3">
      <c r="A2878">
        <v>2877</v>
      </c>
      <c r="B2878" t="s">
        <v>42</v>
      </c>
      <c r="C2878" t="s">
        <v>27</v>
      </c>
      <c r="D2878" t="s">
        <v>38</v>
      </c>
      <c r="E2878" t="s">
        <v>43</v>
      </c>
      <c r="F2878" t="s">
        <v>18</v>
      </c>
      <c r="G2878" t="s">
        <v>17</v>
      </c>
      <c r="H2878">
        <v>4</v>
      </c>
      <c r="I2878" t="s">
        <v>178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28</v>
      </c>
      <c r="S2878">
        <v>1</v>
      </c>
    </row>
    <row r="2879" spans="1:19" x14ac:dyDescent="0.3">
      <c r="A2879">
        <v>2878</v>
      </c>
      <c r="B2879" t="s">
        <v>37</v>
      </c>
      <c r="C2879" t="s">
        <v>34</v>
      </c>
      <c r="D2879" t="s">
        <v>19</v>
      </c>
      <c r="E2879" t="s">
        <v>45</v>
      </c>
      <c r="F2879" t="s">
        <v>30</v>
      </c>
      <c r="G2879" t="s">
        <v>24</v>
      </c>
      <c r="H2879">
        <v>14</v>
      </c>
      <c r="I2879" t="s">
        <v>177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34</v>
      </c>
      <c r="S2879">
        <v>1</v>
      </c>
    </row>
    <row r="2880" spans="1:19" x14ac:dyDescent="0.3">
      <c r="A2880">
        <v>2879</v>
      </c>
      <c r="B2880" t="s">
        <v>42</v>
      </c>
      <c r="C2880" t="s">
        <v>27</v>
      </c>
      <c r="D2880" t="s">
        <v>40</v>
      </c>
      <c r="E2880" t="s">
        <v>22</v>
      </c>
      <c r="F2880" t="s">
        <v>30</v>
      </c>
      <c r="G2880" t="s">
        <v>17</v>
      </c>
      <c r="H2880">
        <v>11</v>
      </c>
      <c r="I2880" t="s">
        <v>177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34</v>
      </c>
      <c r="S2880">
        <v>6</v>
      </c>
    </row>
    <row r="2881" spans="1:19" x14ac:dyDescent="0.3">
      <c r="A2881">
        <v>2880</v>
      </c>
      <c r="B2881" t="s">
        <v>42</v>
      </c>
      <c r="C2881" t="s">
        <v>20</v>
      </c>
      <c r="D2881" t="s">
        <v>26</v>
      </c>
      <c r="E2881" t="s">
        <v>22</v>
      </c>
      <c r="F2881" t="s">
        <v>18</v>
      </c>
      <c r="G2881" t="s">
        <v>17</v>
      </c>
      <c r="H2881">
        <v>0</v>
      </c>
      <c r="I2881" t="s">
        <v>176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28</v>
      </c>
      <c r="S2881">
        <v>8</v>
      </c>
    </row>
    <row r="2882" spans="1:19" x14ac:dyDescent="0.3">
      <c r="A2882">
        <v>2881</v>
      </c>
      <c r="B2882" t="s">
        <v>42</v>
      </c>
      <c r="C2882" t="s">
        <v>39</v>
      </c>
      <c r="D2882" t="s">
        <v>19</v>
      </c>
      <c r="E2882" t="s">
        <v>22</v>
      </c>
      <c r="F2882" t="s">
        <v>30</v>
      </c>
      <c r="G2882" t="s">
        <v>24</v>
      </c>
      <c r="H2882">
        <v>14</v>
      </c>
      <c r="I2882" t="s">
        <v>176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28</v>
      </c>
      <c r="S2882">
        <v>7</v>
      </c>
    </row>
    <row r="2883" spans="1:19" x14ac:dyDescent="0.3">
      <c r="A2883">
        <v>2882</v>
      </c>
      <c r="B2883" t="s">
        <v>31</v>
      </c>
      <c r="C2883" t="s">
        <v>27</v>
      </c>
      <c r="D2883" t="s">
        <v>19</v>
      </c>
      <c r="E2883" t="s">
        <v>15</v>
      </c>
      <c r="F2883" t="s">
        <v>18</v>
      </c>
      <c r="G2883" t="s">
        <v>24</v>
      </c>
      <c r="H2883">
        <v>13</v>
      </c>
      <c r="I2883" t="s">
        <v>177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28</v>
      </c>
      <c r="S2883">
        <v>4</v>
      </c>
    </row>
    <row r="2884" spans="1:19" x14ac:dyDescent="0.3">
      <c r="A2884">
        <v>2883</v>
      </c>
      <c r="B2884" t="s">
        <v>31</v>
      </c>
      <c r="C2884" t="s">
        <v>34</v>
      </c>
      <c r="D2884" t="s">
        <v>40</v>
      </c>
      <c r="E2884" t="s">
        <v>43</v>
      </c>
      <c r="F2884" t="s">
        <v>18</v>
      </c>
      <c r="G2884" t="s">
        <v>35</v>
      </c>
      <c r="H2884">
        <v>8</v>
      </c>
      <c r="I2884" t="s">
        <v>178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28</v>
      </c>
      <c r="S2884">
        <v>7</v>
      </c>
    </row>
    <row r="2885" spans="1:19" x14ac:dyDescent="0.3">
      <c r="A2885">
        <v>2884</v>
      </c>
      <c r="B2885" t="s">
        <v>37</v>
      </c>
      <c r="C2885" t="s">
        <v>34</v>
      </c>
      <c r="D2885" t="s">
        <v>40</v>
      </c>
      <c r="E2885" t="s">
        <v>43</v>
      </c>
      <c r="F2885" t="s">
        <v>18</v>
      </c>
      <c r="G2885" t="s">
        <v>17</v>
      </c>
      <c r="H2885">
        <v>5</v>
      </c>
      <c r="I2885" t="s">
        <v>177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21</v>
      </c>
      <c r="S2885">
        <v>3</v>
      </c>
    </row>
    <row r="2886" spans="1:19" x14ac:dyDescent="0.3">
      <c r="A2886">
        <v>2885</v>
      </c>
      <c r="B2886" t="s">
        <v>16</v>
      </c>
      <c r="C2886" t="s">
        <v>27</v>
      </c>
      <c r="D2886" t="s">
        <v>19</v>
      </c>
      <c r="E2886" t="s">
        <v>43</v>
      </c>
      <c r="F2886" t="s">
        <v>18</v>
      </c>
      <c r="G2886" t="s">
        <v>35</v>
      </c>
      <c r="H2886">
        <v>2</v>
      </c>
      <c r="I2886" t="s">
        <v>178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21</v>
      </c>
      <c r="S2886">
        <v>4</v>
      </c>
    </row>
    <row r="2887" spans="1:19" x14ac:dyDescent="0.3">
      <c r="A2887">
        <v>2886</v>
      </c>
      <c r="B2887" t="s">
        <v>37</v>
      </c>
      <c r="C2887" t="s">
        <v>27</v>
      </c>
      <c r="D2887" t="s">
        <v>32</v>
      </c>
      <c r="E2887" t="s">
        <v>41</v>
      </c>
      <c r="F2887" t="s">
        <v>30</v>
      </c>
      <c r="G2887" t="s">
        <v>17</v>
      </c>
      <c r="H2887">
        <v>0</v>
      </c>
      <c r="I2887" t="s">
        <v>178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28</v>
      </c>
      <c r="S2887">
        <v>6</v>
      </c>
    </row>
    <row r="2888" spans="1:19" x14ac:dyDescent="0.3">
      <c r="A2888">
        <v>2887</v>
      </c>
      <c r="B2888" t="s">
        <v>42</v>
      </c>
      <c r="C2888" t="s">
        <v>39</v>
      </c>
      <c r="D2888" t="s">
        <v>40</v>
      </c>
      <c r="E2888" t="s">
        <v>45</v>
      </c>
      <c r="F2888" t="s">
        <v>18</v>
      </c>
      <c r="G2888" t="s">
        <v>35</v>
      </c>
      <c r="H2888">
        <v>8</v>
      </c>
      <c r="I2888" t="s">
        <v>178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34</v>
      </c>
      <c r="S2888">
        <v>2</v>
      </c>
    </row>
    <row r="2889" spans="1:19" x14ac:dyDescent="0.3">
      <c r="A2889">
        <v>2888</v>
      </c>
      <c r="B2889" t="s">
        <v>33</v>
      </c>
      <c r="C2889" t="s">
        <v>39</v>
      </c>
      <c r="D2889" t="s">
        <v>40</v>
      </c>
      <c r="E2889" t="s">
        <v>22</v>
      </c>
      <c r="F2889" t="s">
        <v>30</v>
      </c>
      <c r="G2889" t="s">
        <v>17</v>
      </c>
      <c r="H2889">
        <v>12</v>
      </c>
      <c r="I2889" t="s">
        <v>176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28</v>
      </c>
      <c r="S2889">
        <v>6</v>
      </c>
    </row>
    <row r="2890" spans="1:19" x14ac:dyDescent="0.3">
      <c r="A2890">
        <v>2889</v>
      </c>
      <c r="B2890" t="s">
        <v>37</v>
      </c>
      <c r="C2890" t="s">
        <v>34</v>
      </c>
      <c r="D2890" t="s">
        <v>32</v>
      </c>
      <c r="E2890" t="s">
        <v>29</v>
      </c>
      <c r="F2890" t="s">
        <v>18</v>
      </c>
      <c r="G2890" t="s">
        <v>24</v>
      </c>
      <c r="H2890">
        <v>13</v>
      </c>
      <c r="I2890" t="s">
        <v>177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28</v>
      </c>
      <c r="S2890">
        <v>3</v>
      </c>
    </row>
    <row r="2891" spans="1:19" x14ac:dyDescent="0.3">
      <c r="A2891">
        <v>2890</v>
      </c>
      <c r="B2891" t="s">
        <v>31</v>
      </c>
      <c r="C2891" t="s">
        <v>20</v>
      </c>
      <c r="D2891" t="s">
        <v>44</v>
      </c>
      <c r="E2891" t="s">
        <v>36</v>
      </c>
      <c r="F2891" t="s">
        <v>18</v>
      </c>
      <c r="G2891" t="s">
        <v>17</v>
      </c>
      <c r="H2891">
        <v>10</v>
      </c>
      <c r="I2891" t="s">
        <v>177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34</v>
      </c>
      <c r="S2891">
        <v>2</v>
      </c>
    </row>
    <row r="2892" spans="1:19" x14ac:dyDescent="0.3">
      <c r="A2892">
        <v>2891</v>
      </c>
      <c r="B2892" t="s">
        <v>37</v>
      </c>
      <c r="C2892" t="s">
        <v>34</v>
      </c>
      <c r="D2892" t="s">
        <v>40</v>
      </c>
      <c r="E2892" t="s">
        <v>43</v>
      </c>
      <c r="F2892" t="s">
        <v>30</v>
      </c>
      <c r="G2892" t="s">
        <v>17</v>
      </c>
      <c r="H2892">
        <v>4</v>
      </c>
      <c r="I2892" t="s">
        <v>176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21</v>
      </c>
      <c r="S2892">
        <v>4</v>
      </c>
    </row>
    <row r="2893" spans="1:19" x14ac:dyDescent="0.3">
      <c r="A2893">
        <v>2892</v>
      </c>
      <c r="B2893" t="s">
        <v>23</v>
      </c>
      <c r="C2893" t="s">
        <v>34</v>
      </c>
      <c r="D2893" t="s">
        <v>40</v>
      </c>
      <c r="E2893" t="s">
        <v>41</v>
      </c>
      <c r="F2893" t="s">
        <v>18</v>
      </c>
      <c r="G2893" t="s">
        <v>24</v>
      </c>
      <c r="H2893">
        <v>1</v>
      </c>
      <c r="I2893" t="s">
        <v>176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21</v>
      </c>
      <c r="S2893">
        <v>5</v>
      </c>
    </row>
    <row r="2894" spans="1:19" x14ac:dyDescent="0.3">
      <c r="A2894">
        <v>2893</v>
      </c>
      <c r="B2894" t="s">
        <v>16</v>
      </c>
      <c r="C2894" t="s">
        <v>34</v>
      </c>
      <c r="D2894" t="s">
        <v>44</v>
      </c>
      <c r="E2894" t="s">
        <v>45</v>
      </c>
      <c r="F2894" t="s">
        <v>18</v>
      </c>
      <c r="G2894" t="s">
        <v>24</v>
      </c>
      <c r="H2894">
        <v>14</v>
      </c>
      <c r="I2894" t="s">
        <v>178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34</v>
      </c>
      <c r="S2894">
        <v>5</v>
      </c>
    </row>
    <row r="2895" spans="1:19" x14ac:dyDescent="0.3">
      <c r="A2895">
        <v>2894</v>
      </c>
      <c r="B2895" t="s">
        <v>16</v>
      </c>
      <c r="C2895" t="s">
        <v>34</v>
      </c>
      <c r="D2895" t="s">
        <v>32</v>
      </c>
      <c r="E2895" t="s">
        <v>29</v>
      </c>
      <c r="F2895" t="s">
        <v>25</v>
      </c>
      <c r="G2895" t="s">
        <v>35</v>
      </c>
      <c r="H2895">
        <v>3</v>
      </c>
      <c r="I2895" t="s">
        <v>178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28</v>
      </c>
      <c r="S2895">
        <v>5</v>
      </c>
    </row>
    <row r="2896" spans="1:19" x14ac:dyDescent="0.3">
      <c r="A2896">
        <v>2895</v>
      </c>
      <c r="B2896" t="s">
        <v>16</v>
      </c>
      <c r="C2896" t="s">
        <v>39</v>
      </c>
      <c r="D2896" t="s">
        <v>44</v>
      </c>
      <c r="E2896" t="s">
        <v>45</v>
      </c>
      <c r="F2896" t="s">
        <v>18</v>
      </c>
      <c r="G2896" t="s">
        <v>17</v>
      </c>
      <c r="H2896">
        <v>3</v>
      </c>
      <c r="I2896" t="s">
        <v>177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21</v>
      </c>
      <c r="S2896">
        <v>6</v>
      </c>
    </row>
    <row r="2897" spans="1:19" x14ac:dyDescent="0.3">
      <c r="A2897">
        <v>2896</v>
      </c>
      <c r="B2897" t="s">
        <v>42</v>
      </c>
      <c r="C2897" t="s">
        <v>34</v>
      </c>
      <c r="D2897" t="s">
        <v>40</v>
      </c>
      <c r="E2897" t="s">
        <v>36</v>
      </c>
      <c r="F2897" t="s">
        <v>25</v>
      </c>
      <c r="G2897" t="s">
        <v>35</v>
      </c>
      <c r="H2897">
        <v>5</v>
      </c>
      <c r="I2897" t="s">
        <v>177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21</v>
      </c>
      <c r="S2897">
        <v>2</v>
      </c>
    </row>
    <row r="2898" spans="1:19" x14ac:dyDescent="0.3">
      <c r="A2898">
        <v>2897</v>
      </c>
      <c r="B2898" t="s">
        <v>16</v>
      </c>
      <c r="C2898" t="s">
        <v>20</v>
      </c>
      <c r="D2898" t="s">
        <v>38</v>
      </c>
      <c r="E2898" t="s">
        <v>45</v>
      </c>
      <c r="F2898" t="s">
        <v>25</v>
      </c>
      <c r="G2898" t="s">
        <v>35</v>
      </c>
      <c r="H2898">
        <v>3</v>
      </c>
      <c r="I2898" t="s">
        <v>177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28</v>
      </c>
      <c r="S2898">
        <v>8</v>
      </c>
    </row>
    <row r="2899" spans="1:19" x14ac:dyDescent="0.3">
      <c r="A2899">
        <v>2898</v>
      </c>
      <c r="B2899" t="s">
        <v>31</v>
      </c>
      <c r="C2899" t="s">
        <v>20</v>
      </c>
      <c r="D2899" t="s">
        <v>44</v>
      </c>
      <c r="E2899" t="s">
        <v>29</v>
      </c>
      <c r="F2899" t="s">
        <v>18</v>
      </c>
      <c r="G2899" t="s">
        <v>24</v>
      </c>
      <c r="H2899">
        <v>4</v>
      </c>
      <c r="I2899" t="s">
        <v>177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28</v>
      </c>
      <c r="S2899">
        <v>2</v>
      </c>
    </row>
    <row r="2900" spans="1:19" x14ac:dyDescent="0.3">
      <c r="A2900">
        <v>2899</v>
      </c>
      <c r="B2900" t="s">
        <v>31</v>
      </c>
      <c r="C2900" t="s">
        <v>34</v>
      </c>
      <c r="D2900" t="s">
        <v>38</v>
      </c>
      <c r="E2900" t="s">
        <v>43</v>
      </c>
      <c r="F2900" t="s">
        <v>18</v>
      </c>
      <c r="G2900" t="s">
        <v>35</v>
      </c>
      <c r="H2900">
        <v>8</v>
      </c>
      <c r="I2900" t="s">
        <v>176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34</v>
      </c>
      <c r="S2900">
        <v>4</v>
      </c>
    </row>
    <row r="2901" spans="1:19" x14ac:dyDescent="0.3">
      <c r="A2901">
        <v>2900</v>
      </c>
      <c r="B2901" t="s">
        <v>16</v>
      </c>
      <c r="C2901" t="s">
        <v>34</v>
      </c>
      <c r="D2901" t="s">
        <v>26</v>
      </c>
      <c r="E2901" t="s">
        <v>36</v>
      </c>
      <c r="F2901" t="s">
        <v>25</v>
      </c>
      <c r="G2901" t="s">
        <v>35</v>
      </c>
      <c r="H2901">
        <v>5</v>
      </c>
      <c r="I2901" t="s">
        <v>177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21</v>
      </c>
      <c r="S2901">
        <v>1</v>
      </c>
    </row>
    <row r="2902" spans="1:19" x14ac:dyDescent="0.3">
      <c r="A2902">
        <v>2901</v>
      </c>
      <c r="B2902" t="s">
        <v>37</v>
      </c>
      <c r="C2902" t="s">
        <v>20</v>
      </c>
      <c r="D2902" t="s">
        <v>32</v>
      </c>
      <c r="E2902" t="s">
        <v>29</v>
      </c>
      <c r="F2902" t="s">
        <v>30</v>
      </c>
      <c r="G2902" t="s">
        <v>24</v>
      </c>
      <c r="H2902">
        <v>5</v>
      </c>
      <c r="I2902" t="s">
        <v>176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21</v>
      </c>
      <c r="S2902">
        <v>2</v>
      </c>
    </row>
    <row r="2903" spans="1:19" x14ac:dyDescent="0.3">
      <c r="A2903">
        <v>2902</v>
      </c>
      <c r="B2903" t="s">
        <v>31</v>
      </c>
      <c r="C2903" t="s">
        <v>39</v>
      </c>
      <c r="D2903" t="s">
        <v>44</v>
      </c>
      <c r="E2903" t="s">
        <v>43</v>
      </c>
      <c r="F2903" t="s">
        <v>25</v>
      </c>
      <c r="G2903" t="s">
        <v>17</v>
      </c>
      <c r="H2903">
        <v>14</v>
      </c>
      <c r="I2903" t="s">
        <v>176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28</v>
      </c>
      <c r="S2903">
        <v>3</v>
      </c>
    </row>
    <row r="2904" spans="1:19" x14ac:dyDescent="0.3">
      <c r="A2904">
        <v>2903</v>
      </c>
      <c r="B2904" t="s">
        <v>37</v>
      </c>
      <c r="C2904" t="s">
        <v>27</v>
      </c>
      <c r="D2904" t="s">
        <v>44</v>
      </c>
      <c r="E2904" t="s">
        <v>43</v>
      </c>
      <c r="F2904" t="s">
        <v>30</v>
      </c>
      <c r="G2904" t="s">
        <v>17</v>
      </c>
      <c r="H2904">
        <v>8</v>
      </c>
      <c r="I2904" t="s">
        <v>177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34</v>
      </c>
      <c r="S2904">
        <v>2</v>
      </c>
    </row>
    <row r="2905" spans="1:19" x14ac:dyDescent="0.3">
      <c r="A2905">
        <v>2904</v>
      </c>
      <c r="B2905" t="s">
        <v>37</v>
      </c>
      <c r="C2905" t="s">
        <v>39</v>
      </c>
      <c r="D2905" t="s">
        <v>38</v>
      </c>
      <c r="E2905" t="s">
        <v>15</v>
      </c>
      <c r="F2905" t="s">
        <v>25</v>
      </c>
      <c r="G2905" t="s">
        <v>17</v>
      </c>
      <c r="H2905">
        <v>4</v>
      </c>
      <c r="I2905" t="s">
        <v>177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28</v>
      </c>
      <c r="S2905">
        <v>8</v>
      </c>
    </row>
    <row r="2906" spans="1:19" x14ac:dyDescent="0.3">
      <c r="A2906">
        <v>2905</v>
      </c>
      <c r="B2906" t="s">
        <v>31</v>
      </c>
      <c r="C2906" t="s">
        <v>39</v>
      </c>
      <c r="D2906" t="s">
        <v>38</v>
      </c>
      <c r="E2906" t="s">
        <v>22</v>
      </c>
      <c r="F2906" t="s">
        <v>18</v>
      </c>
      <c r="G2906" t="s">
        <v>35</v>
      </c>
      <c r="H2906">
        <v>2</v>
      </c>
      <c r="I2906" t="s">
        <v>178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28</v>
      </c>
      <c r="S2906">
        <v>8</v>
      </c>
    </row>
    <row r="2907" spans="1:19" x14ac:dyDescent="0.3">
      <c r="A2907">
        <v>2906</v>
      </c>
      <c r="B2907" t="s">
        <v>33</v>
      </c>
      <c r="C2907" t="s">
        <v>20</v>
      </c>
      <c r="D2907" t="s">
        <v>32</v>
      </c>
      <c r="E2907" t="s">
        <v>29</v>
      </c>
      <c r="F2907" t="s">
        <v>25</v>
      </c>
      <c r="G2907" t="s">
        <v>35</v>
      </c>
      <c r="H2907">
        <v>9</v>
      </c>
      <c r="I2907" t="s">
        <v>178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34</v>
      </c>
      <c r="S2907">
        <v>4</v>
      </c>
    </row>
    <row r="2908" spans="1:19" x14ac:dyDescent="0.3">
      <c r="A2908">
        <v>2907</v>
      </c>
      <c r="B2908" t="s">
        <v>31</v>
      </c>
      <c r="C2908" t="s">
        <v>34</v>
      </c>
      <c r="D2908" t="s">
        <v>38</v>
      </c>
      <c r="E2908" t="s">
        <v>45</v>
      </c>
      <c r="F2908" t="s">
        <v>30</v>
      </c>
      <c r="G2908" t="s">
        <v>17</v>
      </c>
      <c r="H2908">
        <v>9</v>
      </c>
      <c r="I2908" t="s">
        <v>177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34</v>
      </c>
      <c r="S2908">
        <v>2</v>
      </c>
    </row>
    <row r="2909" spans="1:19" x14ac:dyDescent="0.3">
      <c r="A2909">
        <v>2908</v>
      </c>
      <c r="B2909" t="s">
        <v>16</v>
      </c>
      <c r="C2909" t="s">
        <v>27</v>
      </c>
      <c r="D2909" t="s">
        <v>44</v>
      </c>
      <c r="E2909" t="s">
        <v>22</v>
      </c>
      <c r="F2909" t="s">
        <v>25</v>
      </c>
      <c r="G2909" t="s">
        <v>17</v>
      </c>
      <c r="H2909">
        <v>10</v>
      </c>
      <c r="I2909" t="s">
        <v>176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34</v>
      </c>
      <c r="S2909">
        <v>3</v>
      </c>
    </row>
    <row r="2910" spans="1:19" x14ac:dyDescent="0.3">
      <c r="A2910">
        <v>2909</v>
      </c>
      <c r="B2910" t="s">
        <v>33</v>
      </c>
      <c r="C2910" t="s">
        <v>20</v>
      </c>
      <c r="D2910" t="s">
        <v>40</v>
      </c>
      <c r="E2910" t="s">
        <v>22</v>
      </c>
      <c r="F2910" t="s">
        <v>25</v>
      </c>
      <c r="G2910" t="s">
        <v>17</v>
      </c>
      <c r="H2910">
        <v>8</v>
      </c>
      <c r="I2910" t="s">
        <v>178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34</v>
      </c>
      <c r="S2910">
        <v>1</v>
      </c>
    </row>
    <row r="2911" spans="1:19" x14ac:dyDescent="0.3">
      <c r="A2911">
        <v>2910</v>
      </c>
      <c r="B2911" t="s">
        <v>16</v>
      </c>
      <c r="C2911" t="s">
        <v>34</v>
      </c>
      <c r="D2911" t="s">
        <v>38</v>
      </c>
      <c r="E2911" t="s">
        <v>45</v>
      </c>
      <c r="F2911" t="s">
        <v>25</v>
      </c>
      <c r="G2911" t="s">
        <v>24</v>
      </c>
      <c r="H2911">
        <v>1</v>
      </c>
      <c r="I2911" t="s">
        <v>176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28</v>
      </c>
      <c r="S2911">
        <v>7</v>
      </c>
    </row>
    <row r="2912" spans="1:19" x14ac:dyDescent="0.3">
      <c r="A2912">
        <v>2911</v>
      </c>
      <c r="B2912" t="s">
        <v>23</v>
      </c>
      <c r="C2912" t="s">
        <v>27</v>
      </c>
      <c r="D2912" t="s">
        <v>44</v>
      </c>
      <c r="E2912" t="s">
        <v>43</v>
      </c>
      <c r="F2912" t="s">
        <v>30</v>
      </c>
      <c r="G2912" t="s">
        <v>35</v>
      </c>
      <c r="H2912">
        <v>8</v>
      </c>
      <c r="I2912" t="s">
        <v>178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28</v>
      </c>
      <c r="S2912">
        <v>4</v>
      </c>
    </row>
    <row r="2913" spans="1:19" x14ac:dyDescent="0.3">
      <c r="A2913">
        <v>2912</v>
      </c>
      <c r="B2913" t="s">
        <v>23</v>
      </c>
      <c r="C2913" t="s">
        <v>34</v>
      </c>
      <c r="D2913" t="s">
        <v>38</v>
      </c>
      <c r="E2913" t="s">
        <v>43</v>
      </c>
      <c r="F2913" t="s">
        <v>30</v>
      </c>
      <c r="G2913" t="s">
        <v>35</v>
      </c>
      <c r="H2913">
        <v>4</v>
      </c>
      <c r="I2913" t="s">
        <v>177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21</v>
      </c>
      <c r="S2913">
        <v>4</v>
      </c>
    </row>
    <row r="2914" spans="1:19" x14ac:dyDescent="0.3">
      <c r="A2914">
        <v>2913</v>
      </c>
      <c r="B2914" t="s">
        <v>33</v>
      </c>
      <c r="C2914" t="s">
        <v>27</v>
      </c>
      <c r="D2914" t="s">
        <v>32</v>
      </c>
      <c r="E2914" t="s">
        <v>36</v>
      </c>
      <c r="F2914" t="s">
        <v>18</v>
      </c>
      <c r="G2914" t="s">
        <v>17</v>
      </c>
      <c r="H2914">
        <v>5</v>
      </c>
      <c r="I2914" t="s">
        <v>178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21</v>
      </c>
      <c r="S2914">
        <v>6</v>
      </c>
    </row>
    <row r="2915" spans="1:19" x14ac:dyDescent="0.3">
      <c r="A2915">
        <v>2914</v>
      </c>
      <c r="B2915" t="s">
        <v>33</v>
      </c>
      <c r="C2915" t="s">
        <v>20</v>
      </c>
      <c r="D2915" t="s">
        <v>26</v>
      </c>
      <c r="E2915" t="s">
        <v>45</v>
      </c>
      <c r="F2915" t="s">
        <v>18</v>
      </c>
      <c r="G2915" t="s">
        <v>17</v>
      </c>
      <c r="H2915">
        <v>6</v>
      </c>
      <c r="I2915" t="s">
        <v>176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21</v>
      </c>
      <c r="S2915">
        <v>4</v>
      </c>
    </row>
    <row r="2916" spans="1:19" x14ac:dyDescent="0.3">
      <c r="A2916">
        <v>2915</v>
      </c>
      <c r="B2916" t="s">
        <v>16</v>
      </c>
      <c r="C2916" t="s">
        <v>34</v>
      </c>
      <c r="D2916" t="s">
        <v>32</v>
      </c>
      <c r="E2916" t="s">
        <v>36</v>
      </c>
      <c r="F2916" t="s">
        <v>18</v>
      </c>
      <c r="G2916" t="s">
        <v>35</v>
      </c>
      <c r="H2916">
        <v>14</v>
      </c>
      <c r="I2916" t="s">
        <v>176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34</v>
      </c>
      <c r="S2916">
        <v>6</v>
      </c>
    </row>
    <row r="2917" spans="1:19" x14ac:dyDescent="0.3">
      <c r="A2917">
        <v>2916</v>
      </c>
      <c r="B2917" t="s">
        <v>16</v>
      </c>
      <c r="C2917" t="s">
        <v>20</v>
      </c>
      <c r="D2917" t="s">
        <v>40</v>
      </c>
      <c r="E2917" t="s">
        <v>43</v>
      </c>
      <c r="F2917" t="s">
        <v>18</v>
      </c>
      <c r="G2917" t="s">
        <v>24</v>
      </c>
      <c r="H2917">
        <v>7</v>
      </c>
      <c r="I2917" t="s">
        <v>176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21</v>
      </c>
      <c r="S2917">
        <v>2</v>
      </c>
    </row>
    <row r="2918" spans="1:19" x14ac:dyDescent="0.3">
      <c r="A2918">
        <v>2917</v>
      </c>
      <c r="B2918" t="s">
        <v>33</v>
      </c>
      <c r="C2918" t="s">
        <v>20</v>
      </c>
      <c r="D2918" t="s">
        <v>40</v>
      </c>
      <c r="E2918" t="s">
        <v>22</v>
      </c>
      <c r="F2918" t="s">
        <v>18</v>
      </c>
      <c r="G2918" t="s">
        <v>17</v>
      </c>
      <c r="H2918">
        <v>14</v>
      </c>
      <c r="I2918" t="s">
        <v>176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34</v>
      </c>
      <c r="S2918">
        <v>6</v>
      </c>
    </row>
    <row r="2919" spans="1:19" x14ac:dyDescent="0.3">
      <c r="A2919">
        <v>2918</v>
      </c>
      <c r="B2919" t="s">
        <v>16</v>
      </c>
      <c r="C2919" t="s">
        <v>20</v>
      </c>
      <c r="D2919" t="s">
        <v>26</v>
      </c>
      <c r="E2919" t="s">
        <v>36</v>
      </c>
      <c r="F2919" t="s">
        <v>25</v>
      </c>
      <c r="G2919" t="s">
        <v>17</v>
      </c>
      <c r="H2919">
        <v>5</v>
      </c>
      <c r="I2919" t="s">
        <v>176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28</v>
      </c>
      <c r="S2919">
        <v>8</v>
      </c>
    </row>
    <row r="2920" spans="1:19" x14ac:dyDescent="0.3">
      <c r="A2920">
        <v>2919</v>
      </c>
      <c r="B2920" t="s">
        <v>42</v>
      </c>
      <c r="C2920" t="s">
        <v>39</v>
      </c>
      <c r="D2920" t="s">
        <v>44</v>
      </c>
      <c r="E2920" t="s">
        <v>43</v>
      </c>
      <c r="F2920" t="s">
        <v>25</v>
      </c>
      <c r="G2920" t="s">
        <v>24</v>
      </c>
      <c r="H2920">
        <v>11</v>
      </c>
      <c r="I2920" t="s">
        <v>176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28</v>
      </c>
      <c r="S2920">
        <v>6</v>
      </c>
    </row>
    <row r="2921" spans="1:19" x14ac:dyDescent="0.3">
      <c r="A2921">
        <v>2920</v>
      </c>
      <c r="B2921" t="s">
        <v>33</v>
      </c>
      <c r="C2921" t="s">
        <v>39</v>
      </c>
      <c r="D2921" t="s">
        <v>32</v>
      </c>
      <c r="E2921" t="s">
        <v>29</v>
      </c>
      <c r="F2921" t="s">
        <v>25</v>
      </c>
      <c r="G2921" t="s">
        <v>35</v>
      </c>
      <c r="H2921">
        <v>8</v>
      </c>
      <c r="I2921" t="s">
        <v>177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28</v>
      </c>
      <c r="S2921">
        <v>7</v>
      </c>
    </row>
    <row r="2922" spans="1:19" x14ac:dyDescent="0.3">
      <c r="A2922">
        <v>2921</v>
      </c>
      <c r="B2922" t="s">
        <v>33</v>
      </c>
      <c r="C2922" t="s">
        <v>34</v>
      </c>
      <c r="D2922" t="s">
        <v>38</v>
      </c>
      <c r="E2922" t="s">
        <v>45</v>
      </c>
      <c r="F2922" t="s">
        <v>18</v>
      </c>
      <c r="G2922" t="s">
        <v>35</v>
      </c>
      <c r="H2922">
        <v>0</v>
      </c>
      <c r="I2922" t="s">
        <v>176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21</v>
      </c>
      <c r="S2922">
        <v>1</v>
      </c>
    </row>
    <row r="2923" spans="1:19" x14ac:dyDescent="0.3">
      <c r="A2923">
        <v>2922</v>
      </c>
      <c r="B2923" t="s">
        <v>16</v>
      </c>
      <c r="C2923" t="s">
        <v>34</v>
      </c>
      <c r="D2923" t="s">
        <v>32</v>
      </c>
      <c r="E2923" t="s">
        <v>22</v>
      </c>
      <c r="F2923" t="s">
        <v>18</v>
      </c>
      <c r="G2923" t="s">
        <v>35</v>
      </c>
      <c r="H2923">
        <v>1</v>
      </c>
      <c r="I2923" t="s">
        <v>176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21</v>
      </c>
      <c r="S2923">
        <v>4</v>
      </c>
    </row>
    <row r="2924" spans="1:19" x14ac:dyDescent="0.3">
      <c r="A2924">
        <v>2923</v>
      </c>
      <c r="B2924" t="s">
        <v>33</v>
      </c>
      <c r="C2924" t="s">
        <v>39</v>
      </c>
      <c r="D2924" t="s">
        <v>32</v>
      </c>
      <c r="E2924" t="s">
        <v>41</v>
      </c>
      <c r="F2924" t="s">
        <v>30</v>
      </c>
      <c r="G2924" t="s">
        <v>24</v>
      </c>
      <c r="H2924">
        <v>3</v>
      </c>
      <c r="I2924" t="s">
        <v>178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28</v>
      </c>
      <c r="S2924">
        <v>9</v>
      </c>
    </row>
    <row r="2925" spans="1:19" x14ac:dyDescent="0.3">
      <c r="A2925">
        <v>2924</v>
      </c>
      <c r="B2925" t="s">
        <v>37</v>
      </c>
      <c r="C2925" t="s">
        <v>39</v>
      </c>
      <c r="D2925" t="s">
        <v>19</v>
      </c>
      <c r="E2925" t="s">
        <v>15</v>
      </c>
      <c r="F2925" t="s">
        <v>18</v>
      </c>
      <c r="G2925" t="s">
        <v>24</v>
      </c>
      <c r="H2925">
        <v>0</v>
      </c>
      <c r="I2925" t="s">
        <v>178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21</v>
      </c>
      <c r="S2925">
        <v>5</v>
      </c>
    </row>
    <row r="2926" spans="1:19" x14ac:dyDescent="0.3">
      <c r="A2926">
        <v>2925</v>
      </c>
      <c r="B2926" t="s">
        <v>16</v>
      </c>
      <c r="C2926" t="s">
        <v>39</v>
      </c>
      <c r="D2926" t="s">
        <v>26</v>
      </c>
      <c r="E2926" t="s">
        <v>29</v>
      </c>
      <c r="F2926" t="s">
        <v>18</v>
      </c>
      <c r="G2926" t="s">
        <v>17</v>
      </c>
      <c r="H2926">
        <v>6</v>
      </c>
      <c r="I2926" t="s">
        <v>177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21</v>
      </c>
      <c r="S2926">
        <v>3</v>
      </c>
    </row>
    <row r="2927" spans="1:19" x14ac:dyDescent="0.3">
      <c r="A2927">
        <v>2926</v>
      </c>
      <c r="B2927" t="s">
        <v>23</v>
      </c>
      <c r="C2927" t="s">
        <v>20</v>
      </c>
      <c r="D2927" t="s">
        <v>32</v>
      </c>
      <c r="E2927" t="s">
        <v>15</v>
      </c>
      <c r="F2927" t="s">
        <v>25</v>
      </c>
      <c r="G2927" t="s">
        <v>35</v>
      </c>
      <c r="H2927">
        <v>0</v>
      </c>
      <c r="I2927" t="s">
        <v>178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28</v>
      </c>
      <c r="S2927">
        <v>9</v>
      </c>
    </row>
    <row r="2928" spans="1:19" x14ac:dyDescent="0.3">
      <c r="A2928">
        <v>2927</v>
      </c>
      <c r="B2928" t="s">
        <v>33</v>
      </c>
      <c r="C2928" t="s">
        <v>27</v>
      </c>
      <c r="D2928" t="s">
        <v>19</v>
      </c>
      <c r="E2928" t="s">
        <v>29</v>
      </c>
      <c r="F2928" t="s">
        <v>30</v>
      </c>
      <c r="G2928" t="s">
        <v>24</v>
      </c>
      <c r="H2928">
        <v>8</v>
      </c>
      <c r="I2928" t="s">
        <v>177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28</v>
      </c>
      <c r="S2928">
        <v>3</v>
      </c>
    </row>
    <row r="2929" spans="1:19" x14ac:dyDescent="0.3">
      <c r="A2929">
        <v>2928</v>
      </c>
      <c r="B2929" t="s">
        <v>16</v>
      </c>
      <c r="C2929" t="s">
        <v>39</v>
      </c>
      <c r="D2929" t="s">
        <v>40</v>
      </c>
      <c r="E2929" t="s">
        <v>36</v>
      </c>
      <c r="F2929" t="s">
        <v>18</v>
      </c>
      <c r="G2929" t="s">
        <v>24</v>
      </c>
      <c r="H2929">
        <v>8</v>
      </c>
      <c r="I2929" t="s">
        <v>178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28</v>
      </c>
      <c r="S2929">
        <v>5</v>
      </c>
    </row>
    <row r="2930" spans="1:19" x14ac:dyDescent="0.3">
      <c r="A2930">
        <v>2929</v>
      </c>
      <c r="B2930" t="s">
        <v>33</v>
      </c>
      <c r="C2930" t="s">
        <v>34</v>
      </c>
      <c r="D2930" t="s">
        <v>32</v>
      </c>
      <c r="E2930" t="s">
        <v>43</v>
      </c>
      <c r="F2930" t="s">
        <v>30</v>
      </c>
      <c r="G2930" t="s">
        <v>35</v>
      </c>
      <c r="H2930">
        <v>1</v>
      </c>
      <c r="I2930" t="s">
        <v>176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28</v>
      </c>
      <c r="S2930">
        <v>8</v>
      </c>
    </row>
    <row r="2931" spans="1:19" x14ac:dyDescent="0.3">
      <c r="A2931">
        <v>2930</v>
      </c>
      <c r="B2931" t="s">
        <v>16</v>
      </c>
      <c r="C2931" t="s">
        <v>20</v>
      </c>
      <c r="D2931" t="s">
        <v>38</v>
      </c>
      <c r="E2931" t="s">
        <v>41</v>
      </c>
      <c r="F2931" t="s">
        <v>30</v>
      </c>
      <c r="G2931" t="s">
        <v>17</v>
      </c>
      <c r="H2931">
        <v>6</v>
      </c>
      <c r="I2931" t="s">
        <v>176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28</v>
      </c>
      <c r="S2931">
        <v>6</v>
      </c>
    </row>
    <row r="2932" spans="1:19" x14ac:dyDescent="0.3">
      <c r="A2932">
        <v>2931</v>
      </c>
      <c r="B2932" t="s">
        <v>42</v>
      </c>
      <c r="C2932" t="s">
        <v>27</v>
      </c>
      <c r="D2932" t="s">
        <v>26</v>
      </c>
      <c r="E2932" t="s">
        <v>41</v>
      </c>
      <c r="F2932" t="s">
        <v>30</v>
      </c>
      <c r="G2932" t="s">
        <v>17</v>
      </c>
      <c r="H2932">
        <v>5</v>
      </c>
      <c r="I2932" t="s">
        <v>176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28</v>
      </c>
      <c r="S2932">
        <v>9</v>
      </c>
    </row>
    <row r="2933" spans="1:19" x14ac:dyDescent="0.3">
      <c r="A2933">
        <v>2932</v>
      </c>
      <c r="B2933" t="s">
        <v>42</v>
      </c>
      <c r="C2933" t="s">
        <v>27</v>
      </c>
      <c r="D2933" t="s">
        <v>40</v>
      </c>
      <c r="E2933" t="s">
        <v>45</v>
      </c>
      <c r="F2933" t="s">
        <v>25</v>
      </c>
      <c r="G2933" t="s">
        <v>24</v>
      </c>
      <c r="H2933">
        <v>12</v>
      </c>
      <c r="I2933" t="s">
        <v>176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34</v>
      </c>
      <c r="S2933">
        <v>4</v>
      </c>
    </row>
    <row r="2934" spans="1:19" x14ac:dyDescent="0.3">
      <c r="A2934">
        <v>2933</v>
      </c>
      <c r="B2934" t="s">
        <v>31</v>
      </c>
      <c r="C2934" t="s">
        <v>27</v>
      </c>
      <c r="D2934" t="s">
        <v>44</v>
      </c>
      <c r="E2934" t="s">
        <v>15</v>
      </c>
      <c r="F2934" t="s">
        <v>25</v>
      </c>
      <c r="G2934" t="s">
        <v>35</v>
      </c>
      <c r="H2934">
        <v>0</v>
      </c>
      <c r="I2934" t="s">
        <v>176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28</v>
      </c>
      <c r="S2934">
        <v>7</v>
      </c>
    </row>
    <row r="2935" spans="1:19" x14ac:dyDescent="0.3">
      <c r="A2935">
        <v>2934</v>
      </c>
      <c r="B2935" t="s">
        <v>37</v>
      </c>
      <c r="C2935" t="s">
        <v>39</v>
      </c>
      <c r="D2935" t="s">
        <v>32</v>
      </c>
      <c r="E2935" t="s">
        <v>29</v>
      </c>
      <c r="F2935" t="s">
        <v>25</v>
      </c>
      <c r="G2935" t="s">
        <v>17</v>
      </c>
      <c r="H2935">
        <v>3</v>
      </c>
      <c r="I2935" t="s">
        <v>178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21</v>
      </c>
      <c r="S2935">
        <v>3</v>
      </c>
    </row>
    <row r="2936" spans="1:19" x14ac:dyDescent="0.3">
      <c r="A2936">
        <v>2935</v>
      </c>
      <c r="B2936" t="s">
        <v>31</v>
      </c>
      <c r="C2936" t="s">
        <v>20</v>
      </c>
      <c r="D2936" t="s">
        <v>44</v>
      </c>
      <c r="E2936" t="s">
        <v>29</v>
      </c>
      <c r="F2936" t="s">
        <v>25</v>
      </c>
      <c r="G2936" t="s">
        <v>17</v>
      </c>
      <c r="H2936">
        <v>11</v>
      </c>
      <c r="I2936" t="s">
        <v>177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34</v>
      </c>
      <c r="S2936">
        <v>2</v>
      </c>
    </row>
    <row r="2937" spans="1:19" x14ac:dyDescent="0.3">
      <c r="A2937">
        <v>2936</v>
      </c>
      <c r="B2937" t="s">
        <v>23</v>
      </c>
      <c r="C2937" t="s">
        <v>39</v>
      </c>
      <c r="D2937" t="s">
        <v>44</v>
      </c>
      <c r="E2937" t="s">
        <v>36</v>
      </c>
      <c r="F2937" t="s">
        <v>18</v>
      </c>
      <c r="G2937" t="s">
        <v>17</v>
      </c>
      <c r="H2937">
        <v>5</v>
      </c>
      <c r="I2937" t="s">
        <v>177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28</v>
      </c>
      <c r="S2937">
        <v>4</v>
      </c>
    </row>
    <row r="2938" spans="1:19" x14ac:dyDescent="0.3">
      <c r="A2938">
        <v>2937</v>
      </c>
      <c r="B2938" t="s">
        <v>31</v>
      </c>
      <c r="C2938" t="s">
        <v>27</v>
      </c>
      <c r="D2938" t="s">
        <v>32</v>
      </c>
      <c r="E2938" t="s">
        <v>43</v>
      </c>
      <c r="F2938" t="s">
        <v>25</v>
      </c>
      <c r="G2938" t="s">
        <v>35</v>
      </c>
      <c r="H2938">
        <v>11</v>
      </c>
      <c r="I2938" t="s">
        <v>176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34</v>
      </c>
      <c r="S2938">
        <v>5</v>
      </c>
    </row>
    <row r="2939" spans="1:19" x14ac:dyDescent="0.3">
      <c r="A2939">
        <v>2938</v>
      </c>
      <c r="B2939" t="s">
        <v>23</v>
      </c>
      <c r="C2939" t="s">
        <v>27</v>
      </c>
      <c r="D2939" t="s">
        <v>26</v>
      </c>
      <c r="E2939" t="s">
        <v>22</v>
      </c>
      <c r="F2939" t="s">
        <v>18</v>
      </c>
      <c r="G2939" t="s">
        <v>35</v>
      </c>
      <c r="H2939">
        <v>5</v>
      </c>
      <c r="I2939" t="s">
        <v>176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21</v>
      </c>
      <c r="S2939">
        <v>2</v>
      </c>
    </row>
    <row r="2940" spans="1:19" x14ac:dyDescent="0.3">
      <c r="A2940">
        <v>2939</v>
      </c>
      <c r="B2940" t="s">
        <v>23</v>
      </c>
      <c r="C2940" t="s">
        <v>27</v>
      </c>
      <c r="D2940" t="s">
        <v>32</v>
      </c>
      <c r="E2940" t="s">
        <v>15</v>
      </c>
      <c r="F2940" t="s">
        <v>25</v>
      </c>
      <c r="G2940" t="s">
        <v>24</v>
      </c>
      <c r="H2940">
        <v>1</v>
      </c>
      <c r="I2940" t="s">
        <v>177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21</v>
      </c>
      <c r="S2940">
        <v>6</v>
      </c>
    </row>
    <row r="2941" spans="1:19" x14ac:dyDescent="0.3">
      <c r="A2941">
        <v>2940</v>
      </c>
      <c r="B2941" t="s">
        <v>37</v>
      </c>
      <c r="C2941" t="s">
        <v>34</v>
      </c>
      <c r="D2941" t="s">
        <v>38</v>
      </c>
      <c r="E2941" t="s">
        <v>45</v>
      </c>
      <c r="F2941" t="s">
        <v>30</v>
      </c>
      <c r="G2941" t="s">
        <v>24</v>
      </c>
      <c r="H2941">
        <v>6</v>
      </c>
      <c r="I2941" t="s">
        <v>176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21</v>
      </c>
      <c r="S2941">
        <v>4</v>
      </c>
    </row>
    <row r="2942" spans="1:19" x14ac:dyDescent="0.3">
      <c r="A2942">
        <v>2941</v>
      </c>
      <c r="B2942" t="s">
        <v>33</v>
      </c>
      <c r="C2942" t="s">
        <v>39</v>
      </c>
      <c r="D2942" t="s">
        <v>40</v>
      </c>
      <c r="E2942" t="s">
        <v>36</v>
      </c>
      <c r="F2942" t="s">
        <v>30</v>
      </c>
      <c r="G2942" t="s">
        <v>35</v>
      </c>
      <c r="H2942">
        <v>11</v>
      </c>
      <c r="I2942" t="s">
        <v>177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34</v>
      </c>
      <c r="S2942">
        <v>5</v>
      </c>
    </row>
    <row r="2943" spans="1:19" x14ac:dyDescent="0.3">
      <c r="A2943">
        <v>2942</v>
      </c>
      <c r="B2943" t="s">
        <v>31</v>
      </c>
      <c r="C2943" t="s">
        <v>34</v>
      </c>
      <c r="D2943" t="s">
        <v>26</v>
      </c>
      <c r="E2943" t="s">
        <v>29</v>
      </c>
      <c r="F2943" t="s">
        <v>18</v>
      </c>
      <c r="G2943" t="s">
        <v>17</v>
      </c>
      <c r="H2943">
        <v>7</v>
      </c>
      <c r="I2943" t="s">
        <v>178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28</v>
      </c>
      <c r="S2943">
        <v>4</v>
      </c>
    </row>
    <row r="2944" spans="1:19" x14ac:dyDescent="0.3">
      <c r="A2944">
        <v>2943</v>
      </c>
      <c r="B2944" t="s">
        <v>37</v>
      </c>
      <c r="C2944" t="s">
        <v>39</v>
      </c>
      <c r="D2944" t="s">
        <v>40</v>
      </c>
      <c r="E2944" t="s">
        <v>15</v>
      </c>
      <c r="F2944" t="s">
        <v>25</v>
      </c>
      <c r="G2944" t="s">
        <v>35</v>
      </c>
      <c r="H2944">
        <v>2</v>
      </c>
      <c r="I2944" t="s">
        <v>177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28</v>
      </c>
      <c r="S2944">
        <v>7</v>
      </c>
    </row>
    <row r="2945" spans="1:19" x14ac:dyDescent="0.3">
      <c r="A2945">
        <v>2944</v>
      </c>
      <c r="B2945" t="s">
        <v>23</v>
      </c>
      <c r="C2945" t="s">
        <v>39</v>
      </c>
      <c r="D2945" t="s">
        <v>19</v>
      </c>
      <c r="E2945" t="s">
        <v>36</v>
      </c>
      <c r="F2945" t="s">
        <v>30</v>
      </c>
      <c r="G2945" t="s">
        <v>17</v>
      </c>
      <c r="H2945">
        <v>14</v>
      </c>
      <c r="I2945" t="s">
        <v>177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34</v>
      </c>
      <c r="S2945">
        <v>2</v>
      </c>
    </row>
    <row r="2946" spans="1:19" x14ac:dyDescent="0.3">
      <c r="A2946">
        <v>2945</v>
      </c>
      <c r="B2946" t="s">
        <v>16</v>
      </c>
      <c r="C2946" t="s">
        <v>20</v>
      </c>
      <c r="D2946" t="s">
        <v>38</v>
      </c>
      <c r="E2946" t="s">
        <v>29</v>
      </c>
      <c r="F2946" t="s">
        <v>30</v>
      </c>
      <c r="G2946" t="s">
        <v>35</v>
      </c>
      <c r="H2946">
        <v>1</v>
      </c>
      <c r="I2946" t="s">
        <v>176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28</v>
      </c>
      <c r="S2946">
        <v>8</v>
      </c>
    </row>
    <row r="2947" spans="1:19" x14ac:dyDescent="0.3">
      <c r="A2947">
        <v>2946</v>
      </c>
      <c r="B2947" t="s">
        <v>16</v>
      </c>
      <c r="C2947" t="s">
        <v>39</v>
      </c>
      <c r="D2947" t="s">
        <v>40</v>
      </c>
      <c r="E2947" t="s">
        <v>15</v>
      </c>
      <c r="F2947" t="s">
        <v>30</v>
      </c>
      <c r="G2947" t="s">
        <v>35</v>
      </c>
      <c r="H2947">
        <v>9</v>
      </c>
      <c r="I2947" t="s">
        <v>178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34</v>
      </c>
      <c r="S2947">
        <v>1</v>
      </c>
    </row>
    <row r="2948" spans="1:19" x14ac:dyDescent="0.3">
      <c r="A2948">
        <v>2947</v>
      </c>
      <c r="B2948" t="s">
        <v>42</v>
      </c>
      <c r="C2948" t="s">
        <v>27</v>
      </c>
      <c r="D2948" t="s">
        <v>32</v>
      </c>
      <c r="E2948" t="s">
        <v>22</v>
      </c>
      <c r="F2948" t="s">
        <v>25</v>
      </c>
      <c r="G2948" t="s">
        <v>24</v>
      </c>
      <c r="H2948">
        <v>7</v>
      </c>
      <c r="I2948" t="s">
        <v>176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28</v>
      </c>
      <c r="S2948">
        <v>6</v>
      </c>
    </row>
    <row r="2949" spans="1:19" x14ac:dyDescent="0.3">
      <c r="A2949">
        <v>2948</v>
      </c>
      <c r="B2949" t="s">
        <v>37</v>
      </c>
      <c r="C2949" t="s">
        <v>27</v>
      </c>
      <c r="D2949" t="s">
        <v>32</v>
      </c>
      <c r="E2949" t="s">
        <v>43</v>
      </c>
      <c r="F2949" t="s">
        <v>30</v>
      </c>
      <c r="G2949" t="s">
        <v>24</v>
      </c>
      <c r="H2949">
        <v>13</v>
      </c>
      <c r="I2949" t="s">
        <v>177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34</v>
      </c>
      <c r="S2949">
        <v>6</v>
      </c>
    </row>
    <row r="2950" spans="1:19" x14ac:dyDescent="0.3">
      <c r="A2950">
        <v>2949</v>
      </c>
      <c r="B2950" t="s">
        <v>37</v>
      </c>
      <c r="C2950" t="s">
        <v>20</v>
      </c>
      <c r="D2950" t="s">
        <v>44</v>
      </c>
      <c r="E2950" t="s">
        <v>41</v>
      </c>
      <c r="F2950" t="s">
        <v>25</v>
      </c>
      <c r="G2950" t="s">
        <v>17</v>
      </c>
      <c r="H2950">
        <v>8</v>
      </c>
      <c r="I2950" t="s">
        <v>176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28</v>
      </c>
      <c r="S2950">
        <v>9</v>
      </c>
    </row>
    <row r="2951" spans="1:19" x14ac:dyDescent="0.3">
      <c r="A2951">
        <v>2950</v>
      </c>
      <c r="B2951" t="s">
        <v>23</v>
      </c>
      <c r="C2951" t="s">
        <v>27</v>
      </c>
      <c r="D2951" t="s">
        <v>19</v>
      </c>
      <c r="E2951" t="s">
        <v>43</v>
      </c>
      <c r="F2951" t="s">
        <v>18</v>
      </c>
      <c r="G2951" t="s">
        <v>24</v>
      </c>
      <c r="H2951">
        <v>11</v>
      </c>
      <c r="I2951" t="s">
        <v>178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28</v>
      </c>
      <c r="S2951">
        <v>7</v>
      </c>
    </row>
    <row r="2952" spans="1:19" x14ac:dyDescent="0.3">
      <c r="A2952">
        <v>2951</v>
      </c>
      <c r="B2952" t="s">
        <v>31</v>
      </c>
      <c r="C2952" t="s">
        <v>20</v>
      </c>
      <c r="D2952" t="s">
        <v>19</v>
      </c>
      <c r="E2952" t="s">
        <v>45</v>
      </c>
      <c r="F2952" t="s">
        <v>18</v>
      </c>
      <c r="G2952" t="s">
        <v>24</v>
      </c>
      <c r="H2952">
        <v>1</v>
      </c>
      <c r="I2952" t="s">
        <v>176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21</v>
      </c>
      <c r="S2952">
        <v>4</v>
      </c>
    </row>
    <row r="2953" spans="1:19" x14ac:dyDescent="0.3">
      <c r="A2953">
        <v>2952</v>
      </c>
      <c r="B2953" t="s">
        <v>37</v>
      </c>
      <c r="C2953" t="s">
        <v>39</v>
      </c>
      <c r="D2953" t="s">
        <v>44</v>
      </c>
      <c r="E2953" t="s">
        <v>29</v>
      </c>
      <c r="F2953" t="s">
        <v>18</v>
      </c>
      <c r="G2953" t="s">
        <v>24</v>
      </c>
      <c r="H2953">
        <v>13</v>
      </c>
      <c r="I2953" t="s">
        <v>176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34</v>
      </c>
      <c r="S2953">
        <v>2</v>
      </c>
    </row>
    <row r="2954" spans="1:19" x14ac:dyDescent="0.3">
      <c r="A2954">
        <v>2953</v>
      </c>
      <c r="B2954" t="s">
        <v>16</v>
      </c>
      <c r="C2954" t="s">
        <v>20</v>
      </c>
      <c r="D2954" t="s">
        <v>32</v>
      </c>
      <c r="E2954" t="s">
        <v>41</v>
      </c>
      <c r="F2954" t="s">
        <v>25</v>
      </c>
      <c r="G2954" t="s">
        <v>24</v>
      </c>
      <c r="H2954">
        <v>10</v>
      </c>
      <c r="I2954" t="s">
        <v>178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28</v>
      </c>
      <c r="S2954">
        <v>9</v>
      </c>
    </row>
    <row r="2955" spans="1:19" x14ac:dyDescent="0.3">
      <c r="A2955">
        <v>2954</v>
      </c>
      <c r="B2955" t="s">
        <v>23</v>
      </c>
      <c r="C2955" t="s">
        <v>34</v>
      </c>
      <c r="D2955" t="s">
        <v>19</v>
      </c>
      <c r="E2955" t="s">
        <v>41</v>
      </c>
      <c r="F2955" t="s">
        <v>25</v>
      </c>
      <c r="G2955" t="s">
        <v>24</v>
      </c>
      <c r="H2955">
        <v>10</v>
      </c>
      <c r="I2955" t="s">
        <v>178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28</v>
      </c>
      <c r="S2955">
        <v>6</v>
      </c>
    </row>
    <row r="2956" spans="1:19" x14ac:dyDescent="0.3">
      <c r="A2956">
        <v>2955</v>
      </c>
      <c r="B2956" t="s">
        <v>31</v>
      </c>
      <c r="C2956" t="s">
        <v>34</v>
      </c>
      <c r="D2956" t="s">
        <v>38</v>
      </c>
      <c r="E2956" t="s">
        <v>45</v>
      </c>
      <c r="F2956" t="s">
        <v>25</v>
      </c>
      <c r="G2956" t="s">
        <v>24</v>
      </c>
      <c r="H2956">
        <v>14</v>
      </c>
      <c r="I2956" t="s">
        <v>176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28</v>
      </c>
      <c r="S2956">
        <v>3</v>
      </c>
    </row>
    <row r="2957" spans="1:19" x14ac:dyDescent="0.3">
      <c r="A2957">
        <v>2956</v>
      </c>
      <c r="B2957" t="s">
        <v>37</v>
      </c>
      <c r="C2957" t="s">
        <v>39</v>
      </c>
      <c r="D2957" t="s">
        <v>19</v>
      </c>
      <c r="E2957" t="s">
        <v>15</v>
      </c>
      <c r="F2957" t="s">
        <v>25</v>
      </c>
      <c r="G2957" t="s">
        <v>24</v>
      </c>
      <c r="H2957">
        <v>2</v>
      </c>
      <c r="I2957" t="s">
        <v>178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21</v>
      </c>
      <c r="S2957">
        <v>2</v>
      </c>
    </row>
    <row r="2958" spans="1:19" x14ac:dyDescent="0.3">
      <c r="A2958">
        <v>2957</v>
      </c>
      <c r="B2958" t="s">
        <v>33</v>
      </c>
      <c r="C2958" t="s">
        <v>27</v>
      </c>
      <c r="D2958" t="s">
        <v>38</v>
      </c>
      <c r="E2958" t="s">
        <v>22</v>
      </c>
      <c r="F2958" t="s">
        <v>25</v>
      </c>
      <c r="G2958" t="s">
        <v>35</v>
      </c>
      <c r="H2958">
        <v>5</v>
      </c>
      <c r="I2958" t="s">
        <v>177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21</v>
      </c>
      <c r="S2958">
        <v>4</v>
      </c>
    </row>
    <row r="2959" spans="1:19" x14ac:dyDescent="0.3">
      <c r="A2959">
        <v>2958</v>
      </c>
      <c r="B2959" t="s">
        <v>31</v>
      </c>
      <c r="C2959" t="s">
        <v>27</v>
      </c>
      <c r="D2959" t="s">
        <v>19</v>
      </c>
      <c r="E2959" t="s">
        <v>29</v>
      </c>
      <c r="F2959" t="s">
        <v>30</v>
      </c>
      <c r="G2959" t="s">
        <v>17</v>
      </c>
      <c r="H2959">
        <v>10</v>
      </c>
      <c r="I2959" t="s">
        <v>176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28</v>
      </c>
      <c r="S2959">
        <v>1</v>
      </c>
    </row>
    <row r="2960" spans="1:19" x14ac:dyDescent="0.3">
      <c r="A2960">
        <v>2959</v>
      </c>
      <c r="B2960" t="s">
        <v>37</v>
      </c>
      <c r="C2960" t="s">
        <v>20</v>
      </c>
      <c r="D2960" t="s">
        <v>19</v>
      </c>
      <c r="E2960" t="s">
        <v>36</v>
      </c>
      <c r="F2960" t="s">
        <v>25</v>
      </c>
      <c r="G2960" t="s">
        <v>35</v>
      </c>
      <c r="H2960">
        <v>2</v>
      </c>
      <c r="I2960" t="s">
        <v>178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28</v>
      </c>
      <c r="S2960">
        <v>6</v>
      </c>
    </row>
    <row r="2961" spans="1:19" x14ac:dyDescent="0.3">
      <c r="A2961">
        <v>2960</v>
      </c>
      <c r="B2961" t="s">
        <v>42</v>
      </c>
      <c r="C2961" t="s">
        <v>39</v>
      </c>
      <c r="D2961" t="s">
        <v>44</v>
      </c>
      <c r="E2961" t="s">
        <v>41</v>
      </c>
      <c r="F2961" t="s">
        <v>30</v>
      </c>
      <c r="G2961" t="s">
        <v>24</v>
      </c>
      <c r="H2961">
        <v>14</v>
      </c>
      <c r="I2961" t="s">
        <v>177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34</v>
      </c>
      <c r="S2961">
        <v>1</v>
      </c>
    </row>
    <row r="2962" spans="1:19" x14ac:dyDescent="0.3">
      <c r="A2962">
        <v>2961</v>
      </c>
      <c r="B2962" t="s">
        <v>31</v>
      </c>
      <c r="C2962" t="s">
        <v>34</v>
      </c>
      <c r="D2962" t="s">
        <v>38</v>
      </c>
      <c r="E2962" t="s">
        <v>45</v>
      </c>
      <c r="F2962" t="s">
        <v>30</v>
      </c>
      <c r="G2962" t="s">
        <v>35</v>
      </c>
      <c r="H2962">
        <v>9</v>
      </c>
      <c r="I2962" t="s">
        <v>177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34</v>
      </c>
      <c r="S2962">
        <v>4</v>
      </c>
    </row>
    <row r="2963" spans="1:19" x14ac:dyDescent="0.3">
      <c r="A2963">
        <v>2962</v>
      </c>
      <c r="B2963" t="s">
        <v>37</v>
      </c>
      <c r="C2963" t="s">
        <v>34</v>
      </c>
      <c r="D2963" t="s">
        <v>44</v>
      </c>
      <c r="E2963" t="s">
        <v>45</v>
      </c>
      <c r="F2963" t="s">
        <v>30</v>
      </c>
      <c r="G2963" t="s">
        <v>35</v>
      </c>
      <c r="H2963">
        <v>0</v>
      </c>
      <c r="I2963" t="s">
        <v>177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21</v>
      </c>
      <c r="S2963">
        <v>6</v>
      </c>
    </row>
    <row r="2964" spans="1:19" x14ac:dyDescent="0.3">
      <c r="A2964">
        <v>2963</v>
      </c>
      <c r="B2964" t="s">
        <v>37</v>
      </c>
      <c r="C2964" t="s">
        <v>34</v>
      </c>
      <c r="D2964" t="s">
        <v>44</v>
      </c>
      <c r="E2964" t="s">
        <v>41</v>
      </c>
      <c r="F2964" t="s">
        <v>30</v>
      </c>
      <c r="G2964" t="s">
        <v>24</v>
      </c>
      <c r="H2964">
        <v>4</v>
      </c>
      <c r="I2964" t="s">
        <v>177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21</v>
      </c>
      <c r="S2964">
        <v>3</v>
      </c>
    </row>
    <row r="2965" spans="1:19" x14ac:dyDescent="0.3">
      <c r="A2965">
        <v>2964</v>
      </c>
      <c r="B2965" t="s">
        <v>37</v>
      </c>
      <c r="C2965" t="s">
        <v>34</v>
      </c>
      <c r="D2965" t="s">
        <v>44</v>
      </c>
      <c r="E2965" t="s">
        <v>29</v>
      </c>
      <c r="F2965" t="s">
        <v>25</v>
      </c>
      <c r="G2965" t="s">
        <v>35</v>
      </c>
      <c r="H2965">
        <v>7</v>
      </c>
      <c r="I2965" t="s">
        <v>177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21</v>
      </c>
      <c r="S2965">
        <v>3</v>
      </c>
    </row>
    <row r="2966" spans="1:19" x14ac:dyDescent="0.3">
      <c r="A2966">
        <v>2965</v>
      </c>
      <c r="B2966" t="s">
        <v>42</v>
      </c>
      <c r="C2966" t="s">
        <v>34</v>
      </c>
      <c r="D2966" t="s">
        <v>19</v>
      </c>
      <c r="E2966" t="s">
        <v>22</v>
      </c>
      <c r="F2966" t="s">
        <v>30</v>
      </c>
      <c r="G2966" t="s">
        <v>35</v>
      </c>
      <c r="H2966">
        <v>11</v>
      </c>
      <c r="I2966" t="s">
        <v>178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34</v>
      </c>
      <c r="S2966">
        <v>5</v>
      </c>
    </row>
    <row r="2967" spans="1:19" x14ac:dyDescent="0.3">
      <c r="A2967">
        <v>2966</v>
      </c>
      <c r="B2967" t="s">
        <v>37</v>
      </c>
      <c r="C2967" t="s">
        <v>39</v>
      </c>
      <c r="D2967" t="s">
        <v>26</v>
      </c>
      <c r="E2967" t="s">
        <v>45</v>
      </c>
      <c r="F2967" t="s">
        <v>18</v>
      </c>
      <c r="G2967" t="s">
        <v>24</v>
      </c>
      <c r="H2967">
        <v>1</v>
      </c>
      <c r="I2967" t="s">
        <v>176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28</v>
      </c>
      <c r="S2967">
        <v>7</v>
      </c>
    </row>
    <row r="2968" spans="1:19" x14ac:dyDescent="0.3">
      <c r="A2968">
        <v>2967</v>
      </c>
      <c r="B2968" t="s">
        <v>37</v>
      </c>
      <c r="C2968" t="s">
        <v>27</v>
      </c>
      <c r="D2968" t="s">
        <v>38</v>
      </c>
      <c r="E2968" t="s">
        <v>22</v>
      </c>
      <c r="F2968" t="s">
        <v>30</v>
      </c>
      <c r="G2968" t="s">
        <v>17</v>
      </c>
      <c r="H2968">
        <v>3</v>
      </c>
      <c r="I2968" t="s">
        <v>176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28</v>
      </c>
      <c r="S2968">
        <v>4</v>
      </c>
    </row>
    <row r="2969" spans="1:19" x14ac:dyDescent="0.3">
      <c r="A2969">
        <v>2968</v>
      </c>
      <c r="B2969" t="s">
        <v>31</v>
      </c>
      <c r="C2969" t="s">
        <v>34</v>
      </c>
      <c r="D2969" t="s">
        <v>40</v>
      </c>
      <c r="E2969" t="s">
        <v>36</v>
      </c>
      <c r="F2969" t="s">
        <v>30</v>
      </c>
      <c r="G2969" t="s">
        <v>35</v>
      </c>
      <c r="H2969">
        <v>6</v>
      </c>
      <c r="I2969" t="s">
        <v>176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21</v>
      </c>
      <c r="S2969">
        <v>1</v>
      </c>
    </row>
    <row r="2970" spans="1:19" x14ac:dyDescent="0.3">
      <c r="A2970">
        <v>2969</v>
      </c>
      <c r="B2970" t="s">
        <v>31</v>
      </c>
      <c r="C2970" t="s">
        <v>20</v>
      </c>
      <c r="D2970" t="s">
        <v>44</v>
      </c>
      <c r="E2970" t="s">
        <v>43</v>
      </c>
      <c r="F2970" t="s">
        <v>25</v>
      </c>
      <c r="G2970" t="s">
        <v>35</v>
      </c>
      <c r="H2970">
        <v>3</v>
      </c>
      <c r="I2970" t="s">
        <v>176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28</v>
      </c>
      <c r="S2970">
        <v>8</v>
      </c>
    </row>
    <row r="2971" spans="1:19" x14ac:dyDescent="0.3">
      <c r="A2971">
        <v>2970</v>
      </c>
      <c r="B2971" t="s">
        <v>33</v>
      </c>
      <c r="C2971" t="s">
        <v>39</v>
      </c>
      <c r="D2971" t="s">
        <v>26</v>
      </c>
      <c r="E2971" t="s">
        <v>36</v>
      </c>
      <c r="F2971" t="s">
        <v>30</v>
      </c>
      <c r="G2971" t="s">
        <v>24</v>
      </c>
      <c r="H2971">
        <v>14</v>
      </c>
      <c r="I2971" t="s">
        <v>176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28</v>
      </c>
      <c r="S2971">
        <v>9</v>
      </c>
    </row>
    <row r="2972" spans="1:19" x14ac:dyDescent="0.3">
      <c r="A2972">
        <v>2971</v>
      </c>
      <c r="B2972" t="s">
        <v>42</v>
      </c>
      <c r="C2972" t="s">
        <v>20</v>
      </c>
      <c r="D2972" t="s">
        <v>19</v>
      </c>
      <c r="E2972" t="s">
        <v>15</v>
      </c>
      <c r="F2972" t="s">
        <v>30</v>
      </c>
      <c r="G2972" t="s">
        <v>17</v>
      </c>
      <c r="H2972">
        <v>12</v>
      </c>
      <c r="I2972" t="s">
        <v>177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28</v>
      </c>
      <c r="S2972">
        <v>7</v>
      </c>
    </row>
    <row r="2973" spans="1:19" x14ac:dyDescent="0.3">
      <c r="A2973">
        <v>2972</v>
      </c>
      <c r="B2973" t="s">
        <v>33</v>
      </c>
      <c r="C2973" t="s">
        <v>27</v>
      </c>
      <c r="D2973" t="s">
        <v>26</v>
      </c>
      <c r="E2973" t="s">
        <v>36</v>
      </c>
      <c r="F2973" t="s">
        <v>30</v>
      </c>
      <c r="G2973" t="s">
        <v>24</v>
      </c>
      <c r="H2973">
        <v>13</v>
      </c>
      <c r="I2973" t="s">
        <v>176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28</v>
      </c>
      <c r="S2973">
        <v>9</v>
      </c>
    </row>
    <row r="2974" spans="1:19" x14ac:dyDescent="0.3">
      <c r="A2974">
        <v>2973</v>
      </c>
      <c r="B2974" t="s">
        <v>16</v>
      </c>
      <c r="C2974" t="s">
        <v>34</v>
      </c>
      <c r="D2974" t="s">
        <v>26</v>
      </c>
      <c r="E2974" t="s">
        <v>41</v>
      </c>
      <c r="F2974" t="s">
        <v>30</v>
      </c>
      <c r="G2974" t="s">
        <v>24</v>
      </c>
      <c r="H2974">
        <v>6</v>
      </c>
      <c r="I2974" t="s">
        <v>178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28</v>
      </c>
      <c r="S2974">
        <v>1</v>
      </c>
    </row>
    <row r="2975" spans="1:19" x14ac:dyDescent="0.3">
      <c r="A2975">
        <v>2974</v>
      </c>
      <c r="B2975" t="s">
        <v>31</v>
      </c>
      <c r="C2975" t="s">
        <v>27</v>
      </c>
      <c r="D2975" t="s">
        <v>26</v>
      </c>
      <c r="E2975" t="s">
        <v>36</v>
      </c>
      <c r="F2975" t="s">
        <v>25</v>
      </c>
      <c r="G2975" t="s">
        <v>35</v>
      </c>
      <c r="H2975">
        <v>14</v>
      </c>
      <c r="I2975" t="s">
        <v>177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34</v>
      </c>
      <c r="S2975">
        <v>4</v>
      </c>
    </row>
    <row r="2976" spans="1:19" x14ac:dyDescent="0.3">
      <c r="A2976">
        <v>2975</v>
      </c>
      <c r="B2976" t="s">
        <v>31</v>
      </c>
      <c r="C2976" t="s">
        <v>34</v>
      </c>
      <c r="D2976" t="s">
        <v>19</v>
      </c>
      <c r="E2976" t="s">
        <v>41</v>
      </c>
      <c r="F2976" t="s">
        <v>30</v>
      </c>
      <c r="G2976" t="s">
        <v>35</v>
      </c>
      <c r="H2976">
        <v>5</v>
      </c>
      <c r="I2976" t="s">
        <v>176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21</v>
      </c>
      <c r="S2976">
        <v>4</v>
      </c>
    </row>
    <row r="2977" spans="1:19" x14ac:dyDescent="0.3">
      <c r="A2977">
        <v>2976</v>
      </c>
      <c r="B2977" t="s">
        <v>42</v>
      </c>
      <c r="C2977" t="s">
        <v>27</v>
      </c>
      <c r="D2977" t="s">
        <v>19</v>
      </c>
      <c r="E2977" t="s">
        <v>22</v>
      </c>
      <c r="F2977" t="s">
        <v>25</v>
      </c>
      <c r="G2977" t="s">
        <v>24</v>
      </c>
      <c r="H2977">
        <v>11</v>
      </c>
      <c r="I2977" t="s">
        <v>177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34</v>
      </c>
      <c r="S2977">
        <v>2</v>
      </c>
    </row>
    <row r="2978" spans="1:19" x14ac:dyDescent="0.3">
      <c r="A2978">
        <v>2977</v>
      </c>
      <c r="B2978" t="s">
        <v>16</v>
      </c>
      <c r="C2978" t="s">
        <v>27</v>
      </c>
      <c r="D2978" t="s">
        <v>26</v>
      </c>
      <c r="E2978" t="s">
        <v>29</v>
      </c>
      <c r="F2978" t="s">
        <v>18</v>
      </c>
      <c r="G2978" t="s">
        <v>35</v>
      </c>
      <c r="H2978">
        <v>5</v>
      </c>
      <c r="I2978" t="s">
        <v>178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28</v>
      </c>
      <c r="S2978">
        <v>9</v>
      </c>
    </row>
    <row r="2979" spans="1:19" x14ac:dyDescent="0.3">
      <c r="A2979">
        <v>2978</v>
      </c>
      <c r="B2979" t="s">
        <v>33</v>
      </c>
      <c r="C2979" t="s">
        <v>20</v>
      </c>
      <c r="D2979" t="s">
        <v>32</v>
      </c>
      <c r="E2979" t="s">
        <v>43</v>
      </c>
      <c r="F2979" t="s">
        <v>18</v>
      </c>
      <c r="G2979" t="s">
        <v>17</v>
      </c>
      <c r="H2979">
        <v>9</v>
      </c>
      <c r="I2979" t="s">
        <v>176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28</v>
      </c>
      <c r="S2979">
        <v>4</v>
      </c>
    </row>
    <row r="2980" spans="1:19" x14ac:dyDescent="0.3">
      <c r="A2980">
        <v>2979</v>
      </c>
      <c r="B2980" t="s">
        <v>33</v>
      </c>
      <c r="C2980" t="s">
        <v>39</v>
      </c>
      <c r="D2980" t="s">
        <v>32</v>
      </c>
      <c r="E2980" t="s">
        <v>43</v>
      </c>
      <c r="F2980" t="s">
        <v>30</v>
      </c>
      <c r="G2980" t="s">
        <v>35</v>
      </c>
      <c r="H2980">
        <v>2</v>
      </c>
      <c r="I2980" t="s">
        <v>178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28</v>
      </c>
      <c r="S2980">
        <v>8</v>
      </c>
    </row>
    <row r="2981" spans="1:19" x14ac:dyDescent="0.3">
      <c r="A2981">
        <v>2980</v>
      </c>
      <c r="B2981" t="s">
        <v>23</v>
      </c>
      <c r="C2981" t="s">
        <v>34</v>
      </c>
      <c r="D2981" t="s">
        <v>32</v>
      </c>
      <c r="E2981" t="s">
        <v>45</v>
      </c>
      <c r="F2981" t="s">
        <v>18</v>
      </c>
      <c r="G2981" t="s">
        <v>24</v>
      </c>
      <c r="H2981">
        <v>10</v>
      </c>
      <c r="I2981" t="s">
        <v>176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34</v>
      </c>
      <c r="S2981">
        <v>4</v>
      </c>
    </row>
    <row r="2982" spans="1:19" x14ac:dyDescent="0.3">
      <c r="A2982">
        <v>2981</v>
      </c>
      <c r="B2982" t="s">
        <v>42</v>
      </c>
      <c r="C2982" t="s">
        <v>27</v>
      </c>
      <c r="D2982" t="s">
        <v>26</v>
      </c>
      <c r="E2982" t="s">
        <v>22</v>
      </c>
      <c r="F2982" t="s">
        <v>18</v>
      </c>
      <c r="G2982" t="s">
        <v>24</v>
      </c>
      <c r="H2982">
        <v>10</v>
      </c>
      <c r="I2982" t="s">
        <v>176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34</v>
      </c>
      <c r="S2982">
        <v>5</v>
      </c>
    </row>
    <row r="2983" spans="1:19" x14ac:dyDescent="0.3">
      <c r="A2983">
        <v>2982</v>
      </c>
      <c r="B2983" t="s">
        <v>16</v>
      </c>
      <c r="C2983" t="s">
        <v>27</v>
      </c>
      <c r="D2983" t="s">
        <v>32</v>
      </c>
      <c r="E2983" t="s">
        <v>45</v>
      </c>
      <c r="F2983" t="s">
        <v>30</v>
      </c>
      <c r="G2983" t="s">
        <v>35</v>
      </c>
      <c r="H2983">
        <v>9</v>
      </c>
      <c r="I2983" t="s">
        <v>178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28</v>
      </c>
      <c r="S2983">
        <v>8</v>
      </c>
    </row>
    <row r="2984" spans="1:19" x14ac:dyDescent="0.3">
      <c r="A2984">
        <v>2983</v>
      </c>
      <c r="B2984" t="s">
        <v>31</v>
      </c>
      <c r="C2984" t="s">
        <v>39</v>
      </c>
      <c r="D2984" t="s">
        <v>19</v>
      </c>
      <c r="E2984" t="s">
        <v>36</v>
      </c>
      <c r="F2984" t="s">
        <v>25</v>
      </c>
      <c r="G2984" t="s">
        <v>17</v>
      </c>
      <c r="H2984">
        <v>5</v>
      </c>
      <c r="I2984" t="s">
        <v>178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28</v>
      </c>
      <c r="S2984">
        <v>6</v>
      </c>
    </row>
    <row r="2985" spans="1:19" x14ac:dyDescent="0.3">
      <c r="A2985">
        <v>2984</v>
      </c>
      <c r="B2985" t="s">
        <v>23</v>
      </c>
      <c r="C2985" t="s">
        <v>27</v>
      </c>
      <c r="D2985" t="s">
        <v>19</v>
      </c>
      <c r="E2985" t="s">
        <v>45</v>
      </c>
      <c r="F2985" t="s">
        <v>25</v>
      </c>
      <c r="G2985" t="s">
        <v>35</v>
      </c>
      <c r="H2985">
        <v>11</v>
      </c>
      <c r="I2985" t="s">
        <v>176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34</v>
      </c>
      <c r="S2985">
        <v>1</v>
      </c>
    </row>
    <row r="2986" spans="1:19" x14ac:dyDescent="0.3">
      <c r="A2986">
        <v>2985</v>
      </c>
      <c r="B2986" t="s">
        <v>37</v>
      </c>
      <c r="C2986" t="s">
        <v>39</v>
      </c>
      <c r="D2986" t="s">
        <v>44</v>
      </c>
      <c r="E2986" t="s">
        <v>41</v>
      </c>
      <c r="F2986" t="s">
        <v>18</v>
      </c>
      <c r="G2986" t="s">
        <v>24</v>
      </c>
      <c r="H2986">
        <v>10</v>
      </c>
      <c r="I2986" t="s">
        <v>178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28</v>
      </c>
      <c r="S2986">
        <v>7</v>
      </c>
    </row>
    <row r="2987" spans="1:19" x14ac:dyDescent="0.3">
      <c r="A2987">
        <v>2986</v>
      </c>
      <c r="B2987" t="s">
        <v>23</v>
      </c>
      <c r="C2987" t="s">
        <v>39</v>
      </c>
      <c r="D2987" t="s">
        <v>44</v>
      </c>
      <c r="E2987" t="s">
        <v>45</v>
      </c>
      <c r="F2987" t="s">
        <v>25</v>
      </c>
      <c r="G2987" t="s">
        <v>17</v>
      </c>
      <c r="H2987">
        <v>11</v>
      </c>
      <c r="I2987" t="s">
        <v>177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34</v>
      </c>
      <c r="S2987">
        <v>4</v>
      </c>
    </row>
    <row r="2988" spans="1:19" x14ac:dyDescent="0.3">
      <c r="A2988">
        <v>2987</v>
      </c>
      <c r="B2988" t="s">
        <v>37</v>
      </c>
      <c r="C2988" t="s">
        <v>20</v>
      </c>
      <c r="D2988" t="s">
        <v>44</v>
      </c>
      <c r="E2988" t="s">
        <v>41</v>
      </c>
      <c r="F2988" t="s">
        <v>18</v>
      </c>
      <c r="G2988" t="s">
        <v>17</v>
      </c>
      <c r="H2988">
        <v>0</v>
      </c>
      <c r="I2988" t="s">
        <v>178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28</v>
      </c>
      <c r="S2988">
        <v>8</v>
      </c>
    </row>
    <row r="2989" spans="1:19" x14ac:dyDescent="0.3">
      <c r="A2989">
        <v>2988</v>
      </c>
      <c r="B2989" t="s">
        <v>42</v>
      </c>
      <c r="C2989" t="s">
        <v>39</v>
      </c>
      <c r="D2989" t="s">
        <v>40</v>
      </c>
      <c r="E2989" t="s">
        <v>15</v>
      </c>
      <c r="F2989" t="s">
        <v>18</v>
      </c>
      <c r="G2989" t="s">
        <v>24</v>
      </c>
      <c r="H2989">
        <v>14</v>
      </c>
      <c r="I2989" t="s">
        <v>176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28</v>
      </c>
      <c r="S2989">
        <v>8</v>
      </c>
    </row>
    <row r="2990" spans="1:19" x14ac:dyDescent="0.3">
      <c r="A2990">
        <v>2989</v>
      </c>
      <c r="B2990" t="s">
        <v>33</v>
      </c>
      <c r="C2990" t="s">
        <v>39</v>
      </c>
      <c r="D2990" t="s">
        <v>44</v>
      </c>
      <c r="E2990" t="s">
        <v>41</v>
      </c>
      <c r="F2990" t="s">
        <v>30</v>
      </c>
      <c r="G2990" t="s">
        <v>17</v>
      </c>
      <c r="H2990">
        <v>8</v>
      </c>
      <c r="I2990" t="s">
        <v>178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28</v>
      </c>
      <c r="S2990">
        <v>2</v>
      </c>
    </row>
    <row r="2991" spans="1:19" x14ac:dyDescent="0.3">
      <c r="A2991">
        <v>2990</v>
      </c>
      <c r="B2991" t="s">
        <v>33</v>
      </c>
      <c r="C2991" t="s">
        <v>39</v>
      </c>
      <c r="D2991" t="s">
        <v>40</v>
      </c>
      <c r="E2991" t="s">
        <v>43</v>
      </c>
      <c r="F2991" t="s">
        <v>25</v>
      </c>
      <c r="G2991" t="s">
        <v>24</v>
      </c>
      <c r="H2991">
        <v>11</v>
      </c>
      <c r="I2991" t="s">
        <v>176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28</v>
      </c>
      <c r="S2991">
        <v>2</v>
      </c>
    </row>
    <row r="2992" spans="1:19" x14ac:dyDescent="0.3">
      <c r="A2992">
        <v>2991</v>
      </c>
      <c r="B2992" t="s">
        <v>23</v>
      </c>
      <c r="C2992" t="s">
        <v>27</v>
      </c>
      <c r="D2992" t="s">
        <v>19</v>
      </c>
      <c r="E2992" t="s">
        <v>43</v>
      </c>
      <c r="F2992" t="s">
        <v>25</v>
      </c>
      <c r="G2992" t="s">
        <v>17</v>
      </c>
      <c r="H2992">
        <v>12</v>
      </c>
      <c r="I2992" t="s">
        <v>177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28</v>
      </c>
      <c r="S2992">
        <v>8</v>
      </c>
    </row>
    <row r="2993" spans="1:19" x14ac:dyDescent="0.3">
      <c r="A2993">
        <v>2992</v>
      </c>
      <c r="B2993" t="s">
        <v>42</v>
      </c>
      <c r="C2993" t="s">
        <v>34</v>
      </c>
      <c r="D2993" t="s">
        <v>44</v>
      </c>
      <c r="E2993" t="s">
        <v>29</v>
      </c>
      <c r="F2993" t="s">
        <v>30</v>
      </c>
      <c r="G2993" t="s">
        <v>35</v>
      </c>
      <c r="H2993">
        <v>13</v>
      </c>
      <c r="I2993" t="s">
        <v>177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28</v>
      </c>
      <c r="S2993">
        <v>8</v>
      </c>
    </row>
    <row r="2994" spans="1:19" x14ac:dyDescent="0.3">
      <c r="A2994">
        <v>2993</v>
      </c>
      <c r="B2994" t="s">
        <v>16</v>
      </c>
      <c r="C2994" t="s">
        <v>39</v>
      </c>
      <c r="D2994" t="s">
        <v>19</v>
      </c>
      <c r="E2994" t="s">
        <v>36</v>
      </c>
      <c r="F2994" t="s">
        <v>18</v>
      </c>
      <c r="G2994" t="s">
        <v>24</v>
      </c>
      <c r="H2994">
        <v>9</v>
      </c>
      <c r="I2994" t="s">
        <v>176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28</v>
      </c>
      <c r="S2994">
        <v>8</v>
      </c>
    </row>
    <row r="2995" spans="1:19" x14ac:dyDescent="0.3">
      <c r="A2995">
        <v>2994</v>
      </c>
      <c r="B2995" t="s">
        <v>16</v>
      </c>
      <c r="C2995" t="s">
        <v>39</v>
      </c>
      <c r="D2995" t="s">
        <v>32</v>
      </c>
      <c r="E2995" t="s">
        <v>36</v>
      </c>
      <c r="F2995" t="s">
        <v>25</v>
      </c>
      <c r="G2995" t="s">
        <v>17</v>
      </c>
      <c r="H2995">
        <v>0</v>
      </c>
      <c r="I2995" t="s">
        <v>178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21</v>
      </c>
      <c r="S2995">
        <v>2</v>
      </c>
    </row>
    <row r="2996" spans="1:19" x14ac:dyDescent="0.3">
      <c r="A2996">
        <v>2995</v>
      </c>
      <c r="B2996" t="s">
        <v>16</v>
      </c>
      <c r="C2996" t="s">
        <v>34</v>
      </c>
      <c r="D2996" t="s">
        <v>26</v>
      </c>
      <c r="E2996" t="s">
        <v>36</v>
      </c>
      <c r="F2996" t="s">
        <v>30</v>
      </c>
      <c r="G2996" t="s">
        <v>35</v>
      </c>
      <c r="H2996">
        <v>10</v>
      </c>
      <c r="I2996" t="s">
        <v>178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28</v>
      </c>
      <c r="S2996">
        <v>9</v>
      </c>
    </row>
    <row r="2997" spans="1:19" x14ac:dyDescent="0.3">
      <c r="A2997">
        <v>2996</v>
      </c>
      <c r="B2997" t="s">
        <v>42</v>
      </c>
      <c r="C2997" t="s">
        <v>39</v>
      </c>
      <c r="D2997" t="s">
        <v>19</v>
      </c>
      <c r="E2997" t="s">
        <v>43</v>
      </c>
      <c r="F2997" t="s">
        <v>25</v>
      </c>
      <c r="G2997" t="s">
        <v>35</v>
      </c>
      <c r="H2997">
        <v>14</v>
      </c>
      <c r="I2997" t="s">
        <v>176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28</v>
      </c>
      <c r="S2997">
        <v>7</v>
      </c>
    </row>
    <row r="2998" spans="1:19" x14ac:dyDescent="0.3">
      <c r="A2998">
        <v>2997</v>
      </c>
      <c r="B2998" t="s">
        <v>23</v>
      </c>
      <c r="C2998" t="s">
        <v>27</v>
      </c>
      <c r="D2998" t="s">
        <v>26</v>
      </c>
      <c r="E2998" t="s">
        <v>43</v>
      </c>
      <c r="F2998" t="s">
        <v>25</v>
      </c>
      <c r="G2998" t="s">
        <v>17</v>
      </c>
      <c r="H2998">
        <v>1</v>
      </c>
      <c r="I2998" t="s">
        <v>176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21</v>
      </c>
      <c r="S2998">
        <v>2</v>
      </c>
    </row>
    <row r="2999" spans="1:19" x14ac:dyDescent="0.3">
      <c r="A2999">
        <v>2998</v>
      </c>
      <c r="B2999" t="s">
        <v>16</v>
      </c>
      <c r="C2999" t="s">
        <v>20</v>
      </c>
      <c r="D2999" t="s">
        <v>32</v>
      </c>
      <c r="E2999" t="s">
        <v>15</v>
      </c>
      <c r="F2999" t="s">
        <v>25</v>
      </c>
      <c r="G2999" t="s">
        <v>24</v>
      </c>
      <c r="H2999">
        <v>8</v>
      </c>
      <c r="I2999" t="s">
        <v>176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34</v>
      </c>
      <c r="S2999">
        <v>6</v>
      </c>
    </row>
    <row r="3000" spans="1:19" x14ac:dyDescent="0.3">
      <c r="A3000">
        <v>2999</v>
      </c>
      <c r="B3000" t="s">
        <v>23</v>
      </c>
      <c r="C3000" t="s">
        <v>20</v>
      </c>
      <c r="D3000" t="s">
        <v>26</v>
      </c>
      <c r="E3000" t="s">
        <v>36</v>
      </c>
      <c r="F3000" t="s">
        <v>18</v>
      </c>
      <c r="G3000" t="s">
        <v>17</v>
      </c>
      <c r="H3000">
        <v>12</v>
      </c>
      <c r="I3000" t="s">
        <v>178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28</v>
      </c>
      <c r="S3000">
        <v>9</v>
      </c>
    </row>
    <row r="3001" spans="1:19" x14ac:dyDescent="0.3">
      <c r="A3001">
        <v>3000</v>
      </c>
      <c r="B3001" t="s">
        <v>16</v>
      </c>
      <c r="C3001" t="s">
        <v>20</v>
      </c>
      <c r="D3001" t="s">
        <v>19</v>
      </c>
      <c r="E3001" t="s">
        <v>41</v>
      </c>
      <c r="F3001" t="s">
        <v>25</v>
      </c>
      <c r="G3001" t="s">
        <v>17</v>
      </c>
      <c r="H3001">
        <v>1</v>
      </c>
      <c r="I3001" t="s">
        <v>178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28</v>
      </c>
      <c r="S3001">
        <v>7</v>
      </c>
    </row>
    <row r="3002" spans="1:19" x14ac:dyDescent="0.3">
      <c r="A3002">
        <v>3001</v>
      </c>
      <c r="B3002" t="s">
        <v>37</v>
      </c>
      <c r="C3002" t="s">
        <v>27</v>
      </c>
      <c r="D3002" t="s">
        <v>38</v>
      </c>
      <c r="E3002" t="s">
        <v>29</v>
      </c>
      <c r="F3002" t="s">
        <v>25</v>
      </c>
      <c r="G3002" t="s">
        <v>35</v>
      </c>
      <c r="H3002">
        <v>12</v>
      </c>
      <c r="I3002" t="s">
        <v>178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28</v>
      </c>
      <c r="S3002">
        <v>9</v>
      </c>
    </row>
    <row r="3003" spans="1:19" x14ac:dyDescent="0.3">
      <c r="A3003">
        <v>3002</v>
      </c>
      <c r="B3003" t="s">
        <v>37</v>
      </c>
      <c r="C3003" t="s">
        <v>20</v>
      </c>
      <c r="D3003" t="s">
        <v>38</v>
      </c>
      <c r="E3003" t="s">
        <v>29</v>
      </c>
      <c r="F3003" t="s">
        <v>18</v>
      </c>
      <c r="G3003" t="s">
        <v>35</v>
      </c>
      <c r="H3003">
        <v>8</v>
      </c>
      <c r="I3003" t="s">
        <v>176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34</v>
      </c>
      <c r="S3003">
        <v>2</v>
      </c>
    </row>
    <row r="3004" spans="1:19" x14ac:dyDescent="0.3">
      <c r="A3004">
        <v>3003</v>
      </c>
      <c r="B3004" t="s">
        <v>16</v>
      </c>
      <c r="C3004" t="s">
        <v>20</v>
      </c>
      <c r="D3004" t="s">
        <v>26</v>
      </c>
      <c r="E3004" t="s">
        <v>22</v>
      </c>
      <c r="F3004" t="s">
        <v>30</v>
      </c>
      <c r="G3004" t="s">
        <v>35</v>
      </c>
      <c r="H3004">
        <v>12</v>
      </c>
      <c r="I3004" t="s">
        <v>178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28</v>
      </c>
      <c r="S3004">
        <v>8</v>
      </c>
    </row>
    <row r="3005" spans="1:19" x14ac:dyDescent="0.3">
      <c r="A3005">
        <v>3004</v>
      </c>
      <c r="B3005" t="s">
        <v>31</v>
      </c>
      <c r="C3005" t="s">
        <v>27</v>
      </c>
      <c r="D3005" t="s">
        <v>32</v>
      </c>
      <c r="E3005" t="s">
        <v>45</v>
      </c>
      <c r="F3005" t="s">
        <v>30</v>
      </c>
      <c r="G3005" t="s">
        <v>35</v>
      </c>
      <c r="H3005">
        <v>9</v>
      </c>
      <c r="I3005" t="s">
        <v>177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34</v>
      </c>
      <c r="S3005">
        <v>4</v>
      </c>
    </row>
    <row r="3006" spans="1:19" x14ac:dyDescent="0.3">
      <c r="A3006">
        <v>3005</v>
      </c>
      <c r="B3006" t="s">
        <v>33</v>
      </c>
      <c r="C3006" t="s">
        <v>20</v>
      </c>
      <c r="D3006" t="s">
        <v>32</v>
      </c>
      <c r="E3006" t="s">
        <v>22</v>
      </c>
      <c r="F3006" t="s">
        <v>18</v>
      </c>
      <c r="G3006" t="s">
        <v>17</v>
      </c>
      <c r="H3006">
        <v>12</v>
      </c>
      <c r="I3006" t="s">
        <v>178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34</v>
      </c>
      <c r="S3006">
        <v>2</v>
      </c>
    </row>
    <row r="3007" spans="1:19" x14ac:dyDescent="0.3">
      <c r="A3007">
        <v>3006</v>
      </c>
      <c r="B3007" t="s">
        <v>23</v>
      </c>
      <c r="C3007" t="s">
        <v>20</v>
      </c>
      <c r="D3007" t="s">
        <v>26</v>
      </c>
      <c r="E3007" t="s">
        <v>45</v>
      </c>
      <c r="F3007" t="s">
        <v>25</v>
      </c>
      <c r="G3007" t="s">
        <v>35</v>
      </c>
      <c r="H3007">
        <v>1</v>
      </c>
      <c r="I3007" t="s">
        <v>178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28</v>
      </c>
      <c r="S3007">
        <v>8</v>
      </c>
    </row>
    <row r="3008" spans="1:19" x14ac:dyDescent="0.3">
      <c r="A3008">
        <v>3007</v>
      </c>
      <c r="B3008" t="s">
        <v>16</v>
      </c>
      <c r="C3008" t="s">
        <v>39</v>
      </c>
      <c r="D3008" t="s">
        <v>38</v>
      </c>
      <c r="E3008" t="s">
        <v>29</v>
      </c>
      <c r="F3008" t="s">
        <v>30</v>
      </c>
      <c r="G3008" t="s">
        <v>17</v>
      </c>
      <c r="H3008">
        <v>5</v>
      </c>
      <c r="I3008" t="s">
        <v>177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28</v>
      </c>
      <c r="S3008">
        <v>8</v>
      </c>
    </row>
    <row r="3009" spans="1:19" x14ac:dyDescent="0.3">
      <c r="A3009">
        <v>3008</v>
      </c>
      <c r="B3009" t="s">
        <v>37</v>
      </c>
      <c r="C3009" t="s">
        <v>39</v>
      </c>
      <c r="D3009" t="s">
        <v>40</v>
      </c>
      <c r="E3009" t="s">
        <v>29</v>
      </c>
      <c r="F3009" t="s">
        <v>25</v>
      </c>
      <c r="G3009" t="s">
        <v>17</v>
      </c>
      <c r="H3009">
        <v>6</v>
      </c>
      <c r="I3009" t="s">
        <v>177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21</v>
      </c>
      <c r="S3009">
        <v>2</v>
      </c>
    </row>
    <row r="3010" spans="1:19" x14ac:dyDescent="0.3">
      <c r="A3010">
        <v>3009</v>
      </c>
      <c r="B3010" t="s">
        <v>23</v>
      </c>
      <c r="C3010" t="s">
        <v>34</v>
      </c>
      <c r="D3010" t="s">
        <v>38</v>
      </c>
      <c r="E3010" t="s">
        <v>29</v>
      </c>
      <c r="F3010" t="s">
        <v>30</v>
      </c>
      <c r="G3010" t="s">
        <v>24</v>
      </c>
      <c r="H3010">
        <v>5</v>
      </c>
      <c r="I3010" t="s">
        <v>176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28</v>
      </c>
      <c r="S3010">
        <v>9</v>
      </c>
    </row>
    <row r="3011" spans="1:19" x14ac:dyDescent="0.3">
      <c r="A3011">
        <v>3010</v>
      </c>
      <c r="B3011" t="s">
        <v>37</v>
      </c>
      <c r="C3011" t="s">
        <v>39</v>
      </c>
      <c r="D3011" t="s">
        <v>44</v>
      </c>
      <c r="E3011" t="s">
        <v>45</v>
      </c>
      <c r="F3011" t="s">
        <v>30</v>
      </c>
      <c r="G3011" t="s">
        <v>35</v>
      </c>
      <c r="H3011">
        <v>11</v>
      </c>
      <c r="I3011" t="s">
        <v>178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34</v>
      </c>
      <c r="S3011">
        <v>4</v>
      </c>
    </row>
    <row r="3012" spans="1:19" x14ac:dyDescent="0.3">
      <c r="A3012">
        <v>3011</v>
      </c>
      <c r="B3012" t="s">
        <v>42</v>
      </c>
      <c r="C3012" t="s">
        <v>27</v>
      </c>
      <c r="D3012" t="s">
        <v>19</v>
      </c>
      <c r="E3012" t="s">
        <v>29</v>
      </c>
      <c r="F3012" t="s">
        <v>18</v>
      </c>
      <c r="G3012" t="s">
        <v>35</v>
      </c>
      <c r="H3012">
        <v>5</v>
      </c>
      <c r="I3012" t="s">
        <v>178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21</v>
      </c>
      <c r="S3012">
        <v>3</v>
      </c>
    </row>
    <row r="3013" spans="1:19" x14ac:dyDescent="0.3">
      <c r="A3013">
        <v>3012</v>
      </c>
      <c r="B3013" t="s">
        <v>37</v>
      </c>
      <c r="C3013" t="s">
        <v>34</v>
      </c>
      <c r="D3013" t="s">
        <v>44</v>
      </c>
      <c r="E3013" t="s">
        <v>43</v>
      </c>
      <c r="F3013" t="s">
        <v>30</v>
      </c>
      <c r="G3013" t="s">
        <v>24</v>
      </c>
      <c r="H3013">
        <v>11</v>
      </c>
      <c r="I3013" t="s">
        <v>176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34</v>
      </c>
      <c r="S3013">
        <v>2</v>
      </c>
    </row>
    <row r="3014" spans="1:19" x14ac:dyDescent="0.3">
      <c r="A3014">
        <v>3013</v>
      </c>
      <c r="B3014" t="s">
        <v>42</v>
      </c>
      <c r="C3014" t="s">
        <v>34</v>
      </c>
      <c r="D3014" t="s">
        <v>32</v>
      </c>
      <c r="E3014" t="s">
        <v>45</v>
      </c>
      <c r="F3014" t="s">
        <v>18</v>
      </c>
      <c r="G3014" t="s">
        <v>35</v>
      </c>
      <c r="H3014">
        <v>0</v>
      </c>
      <c r="I3014" t="s">
        <v>177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28</v>
      </c>
      <c r="S3014">
        <v>7</v>
      </c>
    </row>
    <row r="3015" spans="1:19" x14ac:dyDescent="0.3">
      <c r="A3015">
        <v>3014</v>
      </c>
      <c r="B3015" t="s">
        <v>42</v>
      </c>
      <c r="C3015" t="s">
        <v>34</v>
      </c>
      <c r="D3015" t="s">
        <v>19</v>
      </c>
      <c r="E3015" t="s">
        <v>22</v>
      </c>
      <c r="F3015" t="s">
        <v>30</v>
      </c>
      <c r="G3015" t="s">
        <v>17</v>
      </c>
      <c r="H3015">
        <v>7</v>
      </c>
      <c r="I3015" t="s">
        <v>176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28</v>
      </c>
      <c r="S3015">
        <v>7</v>
      </c>
    </row>
    <row r="3016" spans="1:19" x14ac:dyDescent="0.3">
      <c r="A3016">
        <v>3015</v>
      </c>
      <c r="B3016" t="s">
        <v>33</v>
      </c>
      <c r="C3016" t="s">
        <v>34</v>
      </c>
      <c r="D3016" t="s">
        <v>19</v>
      </c>
      <c r="E3016" t="s">
        <v>43</v>
      </c>
      <c r="F3016" t="s">
        <v>18</v>
      </c>
      <c r="G3016" t="s">
        <v>24</v>
      </c>
      <c r="H3016">
        <v>5</v>
      </c>
      <c r="I3016" t="s">
        <v>177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28</v>
      </c>
      <c r="S3016">
        <v>7</v>
      </c>
    </row>
    <row r="3017" spans="1:19" x14ac:dyDescent="0.3">
      <c r="A3017">
        <v>3016</v>
      </c>
      <c r="B3017" t="s">
        <v>33</v>
      </c>
      <c r="C3017" t="s">
        <v>34</v>
      </c>
      <c r="D3017" t="s">
        <v>26</v>
      </c>
      <c r="E3017" t="s">
        <v>45</v>
      </c>
      <c r="F3017" t="s">
        <v>18</v>
      </c>
      <c r="G3017" t="s">
        <v>24</v>
      </c>
      <c r="H3017">
        <v>11</v>
      </c>
      <c r="I3017" t="s">
        <v>178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34</v>
      </c>
      <c r="S3017">
        <v>3</v>
      </c>
    </row>
    <row r="3018" spans="1:19" x14ac:dyDescent="0.3">
      <c r="A3018">
        <v>3017</v>
      </c>
      <c r="B3018" t="s">
        <v>33</v>
      </c>
      <c r="C3018" t="s">
        <v>39</v>
      </c>
      <c r="D3018" t="s">
        <v>26</v>
      </c>
      <c r="E3018" t="s">
        <v>22</v>
      </c>
      <c r="F3018" t="s">
        <v>30</v>
      </c>
      <c r="G3018" t="s">
        <v>17</v>
      </c>
      <c r="H3018">
        <v>13</v>
      </c>
      <c r="I3018" t="s">
        <v>177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34</v>
      </c>
      <c r="S3018">
        <v>6</v>
      </c>
    </row>
    <row r="3019" spans="1:19" x14ac:dyDescent="0.3">
      <c r="A3019">
        <v>3018</v>
      </c>
      <c r="B3019" t="s">
        <v>23</v>
      </c>
      <c r="C3019" t="s">
        <v>20</v>
      </c>
      <c r="D3019" t="s">
        <v>26</v>
      </c>
      <c r="E3019" t="s">
        <v>45</v>
      </c>
      <c r="F3019" t="s">
        <v>30</v>
      </c>
      <c r="G3019" t="s">
        <v>24</v>
      </c>
      <c r="H3019">
        <v>1</v>
      </c>
      <c r="I3019" t="s">
        <v>178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28</v>
      </c>
      <c r="S3019">
        <v>8</v>
      </c>
    </row>
    <row r="3020" spans="1:19" x14ac:dyDescent="0.3">
      <c r="A3020">
        <v>3019</v>
      </c>
      <c r="B3020" t="s">
        <v>37</v>
      </c>
      <c r="C3020" t="s">
        <v>27</v>
      </c>
      <c r="D3020" t="s">
        <v>38</v>
      </c>
      <c r="E3020" t="s">
        <v>22</v>
      </c>
      <c r="F3020" t="s">
        <v>25</v>
      </c>
      <c r="G3020" t="s">
        <v>17</v>
      </c>
      <c r="H3020">
        <v>1</v>
      </c>
      <c r="I3020" t="s">
        <v>176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21</v>
      </c>
      <c r="S3020">
        <v>6</v>
      </c>
    </row>
    <row r="3021" spans="1:19" x14ac:dyDescent="0.3">
      <c r="A3021">
        <v>3020</v>
      </c>
      <c r="B3021" t="s">
        <v>33</v>
      </c>
      <c r="C3021" t="s">
        <v>20</v>
      </c>
      <c r="D3021" t="s">
        <v>26</v>
      </c>
      <c r="E3021" t="s">
        <v>43</v>
      </c>
      <c r="F3021" t="s">
        <v>30</v>
      </c>
      <c r="G3021" t="s">
        <v>24</v>
      </c>
      <c r="H3021">
        <v>2</v>
      </c>
      <c r="I3021" t="s">
        <v>178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21</v>
      </c>
      <c r="S3021">
        <v>2</v>
      </c>
    </row>
    <row r="3022" spans="1:19" x14ac:dyDescent="0.3">
      <c r="A3022">
        <v>3021</v>
      </c>
      <c r="B3022" t="s">
        <v>33</v>
      </c>
      <c r="C3022" t="s">
        <v>27</v>
      </c>
      <c r="D3022" t="s">
        <v>38</v>
      </c>
      <c r="E3022" t="s">
        <v>45</v>
      </c>
      <c r="F3022" t="s">
        <v>30</v>
      </c>
      <c r="G3022" t="s">
        <v>35</v>
      </c>
      <c r="H3022">
        <v>9</v>
      </c>
      <c r="I3022" t="s">
        <v>177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34</v>
      </c>
      <c r="S3022">
        <v>6</v>
      </c>
    </row>
    <row r="3023" spans="1:19" x14ac:dyDescent="0.3">
      <c r="A3023">
        <v>3022</v>
      </c>
      <c r="B3023" t="s">
        <v>16</v>
      </c>
      <c r="C3023" t="s">
        <v>27</v>
      </c>
      <c r="D3023" t="s">
        <v>40</v>
      </c>
      <c r="E3023" t="s">
        <v>36</v>
      </c>
      <c r="F3023" t="s">
        <v>25</v>
      </c>
      <c r="G3023" t="s">
        <v>35</v>
      </c>
      <c r="H3023">
        <v>10</v>
      </c>
      <c r="I3023" t="s">
        <v>178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34</v>
      </c>
      <c r="S3023">
        <v>3</v>
      </c>
    </row>
    <row r="3024" spans="1:19" x14ac:dyDescent="0.3">
      <c r="A3024">
        <v>3023</v>
      </c>
      <c r="B3024" t="s">
        <v>37</v>
      </c>
      <c r="C3024" t="s">
        <v>39</v>
      </c>
      <c r="D3024" t="s">
        <v>26</v>
      </c>
      <c r="E3024" t="s">
        <v>36</v>
      </c>
      <c r="F3024" t="s">
        <v>18</v>
      </c>
      <c r="G3024" t="s">
        <v>35</v>
      </c>
      <c r="H3024">
        <v>0</v>
      </c>
      <c r="I3024" t="s">
        <v>177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21</v>
      </c>
      <c r="S3024">
        <v>1</v>
      </c>
    </row>
    <row r="3025" spans="1:19" x14ac:dyDescent="0.3">
      <c r="A3025">
        <v>3024</v>
      </c>
      <c r="B3025" t="s">
        <v>33</v>
      </c>
      <c r="C3025" t="s">
        <v>34</v>
      </c>
      <c r="D3025" t="s">
        <v>44</v>
      </c>
      <c r="E3025" t="s">
        <v>29</v>
      </c>
      <c r="F3025" t="s">
        <v>18</v>
      </c>
      <c r="G3025" t="s">
        <v>17</v>
      </c>
      <c r="H3025">
        <v>4</v>
      </c>
      <c r="I3025" t="s">
        <v>176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28</v>
      </c>
      <c r="S3025">
        <v>1</v>
      </c>
    </row>
    <row r="3026" spans="1:19" x14ac:dyDescent="0.3">
      <c r="A3026">
        <v>3025</v>
      </c>
      <c r="B3026" t="s">
        <v>33</v>
      </c>
      <c r="C3026" t="s">
        <v>20</v>
      </c>
      <c r="D3026" t="s">
        <v>32</v>
      </c>
      <c r="E3026" t="s">
        <v>41</v>
      </c>
      <c r="F3026" t="s">
        <v>18</v>
      </c>
      <c r="G3026" t="s">
        <v>35</v>
      </c>
      <c r="H3026">
        <v>14</v>
      </c>
      <c r="I3026" t="s">
        <v>176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34</v>
      </c>
      <c r="S3026">
        <v>3</v>
      </c>
    </row>
    <row r="3027" spans="1:19" x14ac:dyDescent="0.3">
      <c r="A3027">
        <v>3026</v>
      </c>
      <c r="B3027" t="s">
        <v>42</v>
      </c>
      <c r="C3027" t="s">
        <v>39</v>
      </c>
      <c r="D3027" t="s">
        <v>26</v>
      </c>
      <c r="E3027" t="s">
        <v>29</v>
      </c>
      <c r="F3027" t="s">
        <v>18</v>
      </c>
      <c r="G3027" t="s">
        <v>24</v>
      </c>
      <c r="H3027">
        <v>9</v>
      </c>
      <c r="I3027" t="s">
        <v>177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34</v>
      </c>
      <c r="S3027">
        <v>6</v>
      </c>
    </row>
    <row r="3028" spans="1:19" x14ac:dyDescent="0.3">
      <c r="A3028">
        <v>3027</v>
      </c>
      <c r="B3028" t="s">
        <v>31</v>
      </c>
      <c r="C3028" t="s">
        <v>34</v>
      </c>
      <c r="D3028" t="s">
        <v>32</v>
      </c>
      <c r="E3028" t="s">
        <v>15</v>
      </c>
      <c r="F3028" t="s">
        <v>30</v>
      </c>
      <c r="G3028" t="s">
        <v>24</v>
      </c>
      <c r="H3028">
        <v>3</v>
      </c>
      <c r="I3028" t="s">
        <v>176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28</v>
      </c>
      <c r="S3028">
        <v>8</v>
      </c>
    </row>
    <row r="3029" spans="1:19" x14ac:dyDescent="0.3">
      <c r="A3029">
        <v>3028</v>
      </c>
      <c r="B3029" t="s">
        <v>16</v>
      </c>
      <c r="C3029" t="s">
        <v>34</v>
      </c>
      <c r="D3029" t="s">
        <v>44</v>
      </c>
      <c r="E3029" t="s">
        <v>41</v>
      </c>
      <c r="F3029" t="s">
        <v>18</v>
      </c>
      <c r="G3029" t="s">
        <v>35</v>
      </c>
      <c r="H3029">
        <v>9</v>
      </c>
      <c r="I3029" t="s">
        <v>178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34</v>
      </c>
      <c r="S3029">
        <v>4</v>
      </c>
    </row>
    <row r="3030" spans="1:19" x14ac:dyDescent="0.3">
      <c r="A3030">
        <v>3029</v>
      </c>
      <c r="B3030" t="s">
        <v>16</v>
      </c>
      <c r="C3030" t="s">
        <v>20</v>
      </c>
      <c r="D3030" t="s">
        <v>40</v>
      </c>
      <c r="E3030" t="s">
        <v>41</v>
      </c>
      <c r="F3030" t="s">
        <v>30</v>
      </c>
      <c r="G3030" t="s">
        <v>35</v>
      </c>
      <c r="H3030">
        <v>9</v>
      </c>
      <c r="I3030" t="s">
        <v>178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28</v>
      </c>
      <c r="S3030">
        <v>1</v>
      </c>
    </row>
    <row r="3031" spans="1:19" x14ac:dyDescent="0.3">
      <c r="A3031">
        <v>3030</v>
      </c>
      <c r="B3031" t="s">
        <v>31</v>
      </c>
      <c r="C3031" t="s">
        <v>20</v>
      </c>
      <c r="D3031" t="s">
        <v>44</v>
      </c>
      <c r="E3031" t="s">
        <v>22</v>
      </c>
      <c r="F3031" t="s">
        <v>25</v>
      </c>
      <c r="G3031" t="s">
        <v>17</v>
      </c>
      <c r="H3031">
        <v>5</v>
      </c>
      <c r="I3031" t="s">
        <v>177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28</v>
      </c>
      <c r="S3031">
        <v>1</v>
      </c>
    </row>
    <row r="3032" spans="1:19" x14ac:dyDescent="0.3">
      <c r="A3032">
        <v>3031</v>
      </c>
      <c r="B3032" t="s">
        <v>33</v>
      </c>
      <c r="C3032" t="s">
        <v>39</v>
      </c>
      <c r="D3032" t="s">
        <v>26</v>
      </c>
      <c r="E3032" t="s">
        <v>15</v>
      </c>
      <c r="F3032" t="s">
        <v>25</v>
      </c>
      <c r="G3032" t="s">
        <v>35</v>
      </c>
      <c r="H3032">
        <v>6</v>
      </c>
      <c r="I3032" t="s">
        <v>177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28</v>
      </c>
      <c r="S3032">
        <v>9</v>
      </c>
    </row>
    <row r="3033" spans="1:19" x14ac:dyDescent="0.3">
      <c r="A3033">
        <v>3032</v>
      </c>
      <c r="B3033" t="s">
        <v>37</v>
      </c>
      <c r="C3033" t="s">
        <v>39</v>
      </c>
      <c r="D3033" t="s">
        <v>19</v>
      </c>
      <c r="E3033" t="s">
        <v>45</v>
      </c>
      <c r="F3033" t="s">
        <v>18</v>
      </c>
      <c r="G3033" t="s">
        <v>17</v>
      </c>
      <c r="H3033">
        <v>14</v>
      </c>
      <c r="I3033" t="s">
        <v>176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28</v>
      </c>
      <c r="S3033">
        <v>8</v>
      </c>
    </row>
    <row r="3034" spans="1:19" x14ac:dyDescent="0.3">
      <c r="A3034">
        <v>3033</v>
      </c>
      <c r="B3034" t="s">
        <v>23</v>
      </c>
      <c r="C3034" t="s">
        <v>39</v>
      </c>
      <c r="D3034" t="s">
        <v>40</v>
      </c>
      <c r="E3034" t="s">
        <v>29</v>
      </c>
      <c r="F3034" t="s">
        <v>18</v>
      </c>
      <c r="G3034" t="s">
        <v>35</v>
      </c>
      <c r="H3034">
        <v>11</v>
      </c>
      <c r="I3034" t="s">
        <v>178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34</v>
      </c>
      <c r="S3034">
        <v>4</v>
      </c>
    </row>
    <row r="3035" spans="1:19" x14ac:dyDescent="0.3">
      <c r="A3035">
        <v>3034</v>
      </c>
      <c r="B3035" t="s">
        <v>37</v>
      </c>
      <c r="C3035" t="s">
        <v>34</v>
      </c>
      <c r="D3035" t="s">
        <v>26</v>
      </c>
      <c r="E3035" t="s">
        <v>15</v>
      </c>
      <c r="F3035" t="s">
        <v>30</v>
      </c>
      <c r="G3035" t="s">
        <v>17</v>
      </c>
      <c r="H3035">
        <v>8</v>
      </c>
      <c r="I3035" t="s">
        <v>178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34</v>
      </c>
      <c r="S3035">
        <v>4</v>
      </c>
    </row>
    <row r="3036" spans="1:19" x14ac:dyDescent="0.3">
      <c r="A3036">
        <v>3035</v>
      </c>
      <c r="B3036" t="s">
        <v>23</v>
      </c>
      <c r="C3036" t="s">
        <v>34</v>
      </c>
      <c r="D3036" t="s">
        <v>19</v>
      </c>
      <c r="E3036" t="s">
        <v>43</v>
      </c>
      <c r="F3036" t="s">
        <v>25</v>
      </c>
      <c r="G3036" t="s">
        <v>24</v>
      </c>
      <c r="H3036">
        <v>2</v>
      </c>
      <c r="I3036" t="s">
        <v>177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28</v>
      </c>
      <c r="S3036">
        <v>9</v>
      </c>
    </row>
    <row r="3037" spans="1:19" x14ac:dyDescent="0.3">
      <c r="A3037">
        <v>3036</v>
      </c>
      <c r="B3037" t="s">
        <v>31</v>
      </c>
      <c r="C3037" t="s">
        <v>20</v>
      </c>
      <c r="D3037" t="s">
        <v>32</v>
      </c>
      <c r="E3037" t="s">
        <v>22</v>
      </c>
      <c r="F3037" t="s">
        <v>25</v>
      </c>
      <c r="G3037" t="s">
        <v>17</v>
      </c>
      <c r="H3037">
        <v>10</v>
      </c>
      <c r="I3037" t="s">
        <v>177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34</v>
      </c>
      <c r="S3037">
        <v>5</v>
      </c>
    </row>
    <row r="3038" spans="1:19" x14ac:dyDescent="0.3">
      <c r="A3038">
        <v>3037</v>
      </c>
      <c r="B3038" t="s">
        <v>33</v>
      </c>
      <c r="C3038" t="s">
        <v>20</v>
      </c>
      <c r="D3038" t="s">
        <v>19</v>
      </c>
      <c r="E3038" t="s">
        <v>36</v>
      </c>
      <c r="F3038" t="s">
        <v>30</v>
      </c>
      <c r="G3038" t="s">
        <v>24</v>
      </c>
      <c r="H3038">
        <v>3</v>
      </c>
      <c r="I3038" t="s">
        <v>177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21</v>
      </c>
      <c r="S3038">
        <v>6</v>
      </c>
    </row>
    <row r="3039" spans="1:19" x14ac:dyDescent="0.3">
      <c r="A3039">
        <v>3038</v>
      </c>
      <c r="B3039" t="s">
        <v>31</v>
      </c>
      <c r="C3039" t="s">
        <v>34</v>
      </c>
      <c r="D3039" t="s">
        <v>19</v>
      </c>
      <c r="E3039" t="s">
        <v>36</v>
      </c>
      <c r="F3039" t="s">
        <v>30</v>
      </c>
      <c r="G3039" t="s">
        <v>17</v>
      </c>
      <c r="H3039">
        <v>10</v>
      </c>
      <c r="I3039" t="s">
        <v>178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28</v>
      </c>
      <c r="S3039">
        <v>8</v>
      </c>
    </row>
    <row r="3040" spans="1:19" x14ac:dyDescent="0.3">
      <c r="A3040">
        <v>3039</v>
      </c>
      <c r="B3040" t="s">
        <v>33</v>
      </c>
      <c r="C3040" t="s">
        <v>20</v>
      </c>
      <c r="D3040" t="s">
        <v>40</v>
      </c>
      <c r="E3040" t="s">
        <v>43</v>
      </c>
      <c r="F3040" t="s">
        <v>18</v>
      </c>
      <c r="G3040" t="s">
        <v>17</v>
      </c>
      <c r="H3040">
        <v>7</v>
      </c>
      <c r="I3040" t="s">
        <v>178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28</v>
      </c>
      <c r="S3040">
        <v>8</v>
      </c>
    </row>
    <row r="3041" spans="1:19" x14ac:dyDescent="0.3">
      <c r="A3041">
        <v>3040</v>
      </c>
      <c r="B3041" t="s">
        <v>16</v>
      </c>
      <c r="C3041" t="s">
        <v>27</v>
      </c>
      <c r="D3041" t="s">
        <v>26</v>
      </c>
      <c r="E3041" t="s">
        <v>41</v>
      </c>
      <c r="F3041" t="s">
        <v>25</v>
      </c>
      <c r="G3041" t="s">
        <v>24</v>
      </c>
      <c r="H3041">
        <v>2</v>
      </c>
      <c r="I3041" t="s">
        <v>176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21</v>
      </c>
      <c r="S3041">
        <v>5</v>
      </c>
    </row>
    <row r="3042" spans="1:19" x14ac:dyDescent="0.3">
      <c r="A3042">
        <v>3041</v>
      </c>
      <c r="B3042" t="s">
        <v>23</v>
      </c>
      <c r="C3042" t="s">
        <v>34</v>
      </c>
      <c r="D3042" t="s">
        <v>19</v>
      </c>
      <c r="E3042" t="s">
        <v>22</v>
      </c>
      <c r="F3042" t="s">
        <v>25</v>
      </c>
      <c r="G3042" t="s">
        <v>35</v>
      </c>
      <c r="H3042">
        <v>5</v>
      </c>
      <c r="I3042" t="s">
        <v>178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21</v>
      </c>
      <c r="S3042">
        <v>1</v>
      </c>
    </row>
    <row r="3043" spans="1:19" x14ac:dyDescent="0.3">
      <c r="A3043">
        <v>3042</v>
      </c>
      <c r="B3043" t="s">
        <v>16</v>
      </c>
      <c r="C3043" t="s">
        <v>27</v>
      </c>
      <c r="D3043" t="s">
        <v>26</v>
      </c>
      <c r="E3043" t="s">
        <v>45</v>
      </c>
      <c r="F3043" t="s">
        <v>25</v>
      </c>
      <c r="G3043" t="s">
        <v>35</v>
      </c>
      <c r="H3043">
        <v>3</v>
      </c>
      <c r="I3043" t="s">
        <v>176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21</v>
      </c>
      <c r="S3043">
        <v>3</v>
      </c>
    </row>
    <row r="3044" spans="1:19" x14ac:dyDescent="0.3">
      <c r="A3044">
        <v>3043</v>
      </c>
      <c r="B3044" t="s">
        <v>23</v>
      </c>
      <c r="C3044" t="s">
        <v>39</v>
      </c>
      <c r="D3044" t="s">
        <v>40</v>
      </c>
      <c r="E3044" t="s">
        <v>22</v>
      </c>
      <c r="F3044" t="s">
        <v>25</v>
      </c>
      <c r="G3044" t="s">
        <v>24</v>
      </c>
      <c r="H3044">
        <v>3</v>
      </c>
      <c r="I3044" t="s">
        <v>177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21</v>
      </c>
      <c r="S3044">
        <v>4</v>
      </c>
    </row>
    <row r="3045" spans="1:19" x14ac:dyDescent="0.3">
      <c r="A3045">
        <v>3044</v>
      </c>
      <c r="B3045" t="s">
        <v>37</v>
      </c>
      <c r="C3045" t="s">
        <v>27</v>
      </c>
      <c r="D3045" t="s">
        <v>44</v>
      </c>
      <c r="E3045" t="s">
        <v>29</v>
      </c>
      <c r="F3045" t="s">
        <v>30</v>
      </c>
      <c r="G3045" t="s">
        <v>17</v>
      </c>
      <c r="H3045">
        <v>9</v>
      </c>
      <c r="I3045" t="s">
        <v>178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34</v>
      </c>
      <c r="S3045">
        <v>4</v>
      </c>
    </row>
    <row r="3046" spans="1:19" x14ac:dyDescent="0.3">
      <c r="A3046">
        <v>3045</v>
      </c>
      <c r="B3046" t="s">
        <v>23</v>
      </c>
      <c r="C3046" t="s">
        <v>39</v>
      </c>
      <c r="D3046" t="s">
        <v>26</v>
      </c>
      <c r="E3046" t="s">
        <v>29</v>
      </c>
      <c r="F3046" t="s">
        <v>18</v>
      </c>
      <c r="G3046" t="s">
        <v>17</v>
      </c>
      <c r="H3046">
        <v>7</v>
      </c>
      <c r="I3046" t="s">
        <v>176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21</v>
      </c>
      <c r="S3046">
        <v>4</v>
      </c>
    </row>
    <row r="3047" spans="1:19" x14ac:dyDescent="0.3">
      <c r="A3047">
        <v>3046</v>
      </c>
      <c r="B3047" t="s">
        <v>33</v>
      </c>
      <c r="C3047" t="s">
        <v>20</v>
      </c>
      <c r="D3047" t="s">
        <v>44</v>
      </c>
      <c r="E3047" t="s">
        <v>22</v>
      </c>
      <c r="F3047" t="s">
        <v>25</v>
      </c>
      <c r="G3047" t="s">
        <v>35</v>
      </c>
      <c r="H3047">
        <v>0</v>
      </c>
      <c r="I3047" t="s">
        <v>178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21</v>
      </c>
      <c r="S3047">
        <v>2</v>
      </c>
    </row>
    <row r="3048" spans="1:19" x14ac:dyDescent="0.3">
      <c r="A3048">
        <v>3047</v>
      </c>
      <c r="B3048" t="s">
        <v>42</v>
      </c>
      <c r="C3048" t="s">
        <v>20</v>
      </c>
      <c r="D3048" t="s">
        <v>32</v>
      </c>
      <c r="E3048" t="s">
        <v>43</v>
      </c>
      <c r="F3048" t="s">
        <v>25</v>
      </c>
      <c r="G3048" t="s">
        <v>24</v>
      </c>
      <c r="H3048">
        <v>4</v>
      </c>
      <c r="I3048" t="s">
        <v>177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28</v>
      </c>
      <c r="S3048">
        <v>8</v>
      </c>
    </row>
    <row r="3049" spans="1:19" x14ac:dyDescent="0.3">
      <c r="A3049">
        <v>3048</v>
      </c>
      <c r="B3049" t="s">
        <v>42</v>
      </c>
      <c r="C3049" t="s">
        <v>27</v>
      </c>
      <c r="D3049" t="s">
        <v>26</v>
      </c>
      <c r="E3049" t="s">
        <v>43</v>
      </c>
      <c r="F3049" t="s">
        <v>25</v>
      </c>
      <c r="G3049" t="s">
        <v>24</v>
      </c>
      <c r="H3049">
        <v>1</v>
      </c>
      <c r="I3049" t="s">
        <v>177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21</v>
      </c>
      <c r="S3049">
        <v>1</v>
      </c>
    </row>
    <row r="3050" spans="1:19" x14ac:dyDescent="0.3">
      <c r="A3050">
        <v>3049</v>
      </c>
      <c r="B3050" t="s">
        <v>37</v>
      </c>
      <c r="C3050" t="s">
        <v>39</v>
      </c>
      <c r="D3050" t="s">
        <v>40</v>
      </c>
      <c r="E3050" t="s">
        <v>43</v>
      </c>
      <c r="F3050" t="s">
        <v>18</v>
      </c>
      <c r="G3050" t="s">
        <v>17</v>
      </c>
      <c r="H3050">
        <v>3</v>
      </c>
      <c r="I3050" t="s">
        <v>177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21</v>
      </c>
      <c r="S3050">
        <v>3</v>
      </c>
    </row>
    <row r="3051" spans="1:19" x14ac:dyDescent="0.3">
      <c r="A3051">
        <v>3050</v>
      </c>
      <c r="B3051" t="s">
        <v>23</v>
      </c>
      <c r="C3051" t="s">
        <v>20</v>
      </c>
      <c r="D3051" t="s">
        <v>44</v>
      </c>
      <c r="E3051" t="s">
        <v>41</v>
      </c>
      <c r="F3051" t="s">
        <v>18</v>
      </c>
      <c r="G3051" t="s">
        <v>35</v>
      </c>
      <c r="H3051">
        <v>13</v>
      </c>
      <c r="I3051" t="s">
        <v>177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28</v>
      </c>
      <c r="S3051">
        <v>8</v>
      </c>
    </row>
    <row r="3052" spans="1:19" x14ac:dyDescent="0.3">
      <c r="A3052">
        <v>3051</v>
      </c>
      <c r="B3052" t="s">
        <v>37</v>
      </c>
      <c r="C3052" t="s">
        <v>27</v>
      </c>
      <c r="D3052" t="s">
        <v>44</v>
      </c>
      <c r="E3052" t="s">
        <v>43</v>
      </c>
      <c r="F3052" t="s">
        <v>25</v>
      </c>
      <c r="G3052" t="s">
        <v>24</v>
      </c>
      <c r="H3052">
        <v>6</v>
      </c>
      <c r="I3052" t="s">
        <v>176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28</v>
      </c>
      <c r="S3052">
        <v>8</v>
      </c>
    </row>
    <row r="3053" spans="1:19" x14ac:dyDescent="0.3">
      <c r="A3053">
        <v>3052</v>
      </c>
      <c r="B3053" t="s">
        <v>37</v>
      </c>
      <c r="C3053" t="s">
        <v>39</v>
      </c>
      <c r="D3053" t="s">
        <v>40</v>
      </c>
      <c r="E3053" t="s">
        <v>36</v>
      </c>
      <c r="F3053" t="s">
        <v>30</v>
      </c>
      <c r="G3053" t="s">
        <v>17</v>
      </c>
      <c r="H3053">
        <v>10</v>
      </c>
      <c r="I3053" t="s">
        <v>176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34</v>
      </c>
      <c r="S3053">
        <v>2</v>
      </c>
    </row>
    <row r="3054" spans="1:19" x14ac:dyDescent="0.3">
      <c r="A3054">
        <v>3053</v>
      </c>
      <c r="B3054" t="s">
        <v>42</v>
      </c>
      <c r="C3054" t="s">
        <v>39</v>
      </c>
      <c r="D3054" t="s">
        <v>26</v>
      </c>
      <c r="E3054" t="s">
        <v>29</v>
      </c>
      <c r="F3054" t="s">
        <v>18</v>
      </c>
      <c r="G3054" t="s">
        <v>17</v>
      </c>
      <c r="H3054">
        <v>3</v>
      </c>
      <c r="I3054" t="s">
        <v>178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28</v>
      </c>
      <c r="S3054">
        <v>9</v>
      </c>
    </row>
    <row r="3055" spans="1:19" x14ac:dyDescent="0.3">
      <c r="A3055">
        <v>3054</v>
      </c>
      <c r="B3055" t="s">
        <v>42</v>
      </c>
      <c r="C3055" t="s">
        <v>27</v>
      </c>
      <c r="D3055" t="s">
        <v>19</v>
      </c>
      <c r="E3055" t="s">
        <v>43</v>
      </c>
      <c r="F3055" t="s">
        <v>25</v>
      </c>
      <c r="G3055" t="s">
        <v>17</v>
      </c>
      <c r="H3055">
        <v>8</v>
      </c>
      <c r="I3055" t="s">
        <v>178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34</v>
      </c>
      <c r="S3055">
        <v>5</v>
      </c>
    </row>
    <row r="3056" spans="1:19" x14ac:dyDescent="0.3">
      <c r="A3056">
        <v>3055</v>
      </c>
      <c r="B3056" t="s">
        <v>31</v>
      </c>
      <c r="C3056" t="s">
        <v>20</v>
      </c>
      <c r="D3056" t="s">
        <v>26</v>
      </c>
      <c r="E3056" t="s">
        <v>29</v>
      </c>
      <c r="F3056" t="s">
        <v>18</v>
      </c>
      <c r="G3056" t="s">
        <v>24</v>
      </c>
      <c r="H3056">
        <v>0</v>
      </c>
      <c r="I3056" t="s">
        <v>177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28</v>
      </c>
      <c r="S3056">
        <v>8</v>
      </c>
    </row>
    <row r="3057" spans="1:19" x14ac:dyDescent="0.3">
      <c r="A3057">
        <v>3056</v>
      </c>
      <c r="B3057" t="s">
        <v>42</v>
      </c>
      <c r="C3057" t="s">
        <v>39</v>
      </c>
      <c r="D3057" t="s">
        <v>19</v>
      </c>
      <c r="E3057" t="s">
        <v>41</v>
      </c>
      <c r="F3057" t="s">
        <v>30</v>
      </c>
      <c r="G3057" t="s">
        <v>17</v>
      </c>
      <c r="H3057">
        <v>4</v>
      </c>
      <c r="I3057" t="s">
        <v>178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28</v>
      </c>
      <c r="S3057">
        <v>9</v>
      </c>
    </row>
    <row r="3058" spans="1:19" x14ac:dyDescent="0.3">
      <c r="A3058">
        <v>3057</v>
      </c>
      <c r="B3058" t="s">
        <v>31</v>
      </c>
      <c r="C3058" t="s">
        <v>20</v>
      </c>
      <c r="D3058" t="s">
        <v>38</v>
      </c>
      <c r="E3058" t="s">
        <v>15</v>
      </c>
      <c r="F3058" t="s">
        <v>18</v>
      </c>
      <c r="G3058" t="s">
        <v>17</v>
      </c>
      <c r="H3058">
        <v>1</v>
      </c>
      <c r="I3058" t="s">
        <v>176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21</v>
      </c>
      <c r="S3058">
        <v>4</v>
      </c>
    </row>
    <row r="3059" spans="1:19" x14ac:dyDescent="0.3">
      <c r="A3059">
        <v>3058</v>
      </c>
      <c r="B3059" t="s">
        <v>42</v>
      </c>
      <c r="C3059" t="s">
        <v>20</v>
      </c>
      <c r="D3059" t="s">
        <v>19</v>
      </c>
      <c r="E3059" t="s">
        <v>36</v>
      </c>
      <c r="F3059" t="s">
        <v>18</v>
      </c>
      <c r="G3059" t="s">
        <v>24</v>
      </c>
      <c r="H3059">
        <v>13</v>
      </c>
      <c r="I3059" t="s">
        <v>178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28</v>
      </c>
      <c r="S3059">
        <v>9</v>
      </c>
    </row>
    <row r="3060" spans="1:19" x14ac:dyDescent="0.3">
      <c r="A3060">
        <v>3059</v>
      </c>
      <c r="B3060" t="s">
        <v>23</v>
      </c>
      <c r="C3060" t="s">
        <v>34</v>
      </c>
      <c r="D3060" t="s">
        <v>38</v>
      </c>
      <c r="E3060" t="s">
        <v>15</v>
      </c>
      <c r="F3060" t="s">
        <v>25</v>
      </c>
      <c r="G3060" t="s">
        <v>35</v>
      </c>
      <c r="H3060">
        <v>8</v>
      </c>
      <c r="I3060" t="s">
        <v>176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34</v>
      </c>
      <c r="S3060">
        <v>4</v>
      </c>
    </row>
    <row r="3061" spans="1:19" x14ac:dyDescent="0.3">
      <c r="A3061">
        <v>3060</v>
      </c>
      <c r="B3061" t="s">
        <v>33</v>
      </c>
      <c r="C3061" t="s">
        <v>27</v>
      </c>
      <c r="D3061" t="s">
        <v>44</v>
      </c>
      <c r="E3061" t="s">
        <v>45</v>
      </c>
      <c r="F3061" t="s">
        <v>18</v>
      </c>
      <c r="G3061" t="s">
        <v>24</v>
      </c>
      <c r="H3061">
        <v>12</v>
      </c>
      <c r="I3061" t="s">
        <v>176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28</v>
      </c>
      <c r="S3061">
        <v>9</v>
      </c>
    </row>
    <row r="3062" spans="1:19" x14ac:dyDescent="0.3">
      <c r="A3062">
        <v>3061</v>
      </c>
      <c r="B3062" t="s">
        <v>33</v>
      </c>
      <c r="C3062" t="s">
        <v>34</v>
      </c>
      <c r="D3062" t="s">
        <v>44</v>
      </c>
      <c r="E3062" t="s">
        <v>29</v>
      </c>
      <c r="F3062" t="s">
        <v>25</v>
      </c>
      <c r="G3062" t="s">
        <v>35</v>
      </c>
      <c r="H3062">
        <v>12</v>
      </c>
      <c r="I3062" t="s">
        <v>178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34</v>
      </c>
      <c r="S3062">
        <v>3</v>
      </c>
    </row>
    <row r="3063" spans="1:19" x14ac:dyDescent="0.3">
      <c r="A3063">
        <v>3062</v>
      </c>
      <c r="B3063" t="s">
        <v>33</v>
      </c>
      <c r="C3063" t="s">
        <v>20</v>
      </c>
      <c r="D3063" t="s">
        <v>26</v>
      </c>
      <c r="E3063" t="s">
        <v>41</v>
      </c>
      <c r="F3063" t="s">
        <v>18</v>
      </c>
      <c r="G3063" t="s">
        <v>35</v>
      </c>
      <c r="H3063">
        <v>3</v>
      </c>
      <c r="I3063" t="s">
        <v>176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21</v>
      </c>
      <c r="S3063">
        <v>4</v>
      </c>
    </row>
    <row r="3064" spans="1:19" x14ac:dyDescent="0.3">
      <c r="A3064">
        <v>3063</v>
      </c>
      <c r="B3064" t="s">
        <v>31</v>
      </c>
      <c r="C3064" t="s">
        <v>34</v>
      </c>
      <c r="D3064" t="s">
        <v>38</v>
      </c>
      <c r="E3064" t="s">
        <v>29</v>
      </c>
      <c r="F3064" t="s">
        <v>25</v>
      </c>
      <c r="G3064" t="s">
        <v>24</v>
      </c>
      <c r="H3064">
        <v>9</v>
      </c>
      <c r="I3064" t="s">
        <v>176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28</v>
      </c>
      <c r="S3064">
        <v>9</v>
      </c>
    </row>
    <row r="3065" spans="1:19" x14ac:dyDescent="0.3">
      <c r="A3065">
        <v>3064</v>
      </c>
      <c r="B3065" t="s">
        <v>23</v>
      </c>
      <c r="C3065" t="s">
        <v>34</v>
      </c>
      <c r="D3065" t="s">
        <v>38</v>
      </c>
      <c r="E3065" t="s">
        <v>41</v>
      </c>
      <c r="F3065" t="s">
        <v>18</v>
      </c>
      <c r="G3065" t="s">
        <v>35</v>
      </c>
      <c r="H3065">
        <v>13</v>
      </c>
      <c r="I3065" t="s">
        <v>176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34</v>
      </c>
      <c r="S3065">
        <v>6</v>
      </c>
    </row>
    <row r="3066" spans="1:19" x14ac:dyDescent="0.3">
      <c r="A3066">
        <v>3065</v>
      </c>
      <c r="B3066" t="s">
        <v>31</v>
      </c>
      <c r="C3066" t="s">
        <v>34</v>
      </c>
      <c r="D3066" t="s">
        <v>38</v>
      </c>
      <c r="E3066" t="s">
        <v>36</v>
      </c>
      <c r="F3066" t="s">
        <v>25</v>
      </c>
      <c r="G3066" t="s">
        <v>35</v>
      </c>
      <c r="H3066">
        <v>1</v>
      </c>
      <c r="I3066" t="s">
        <v>177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28</v>
      </c>
      <c r="S3066">
        <v>8</v>
      </c>
    </row>
    <row r="3067" spans="1:19" x14ac:dyDescent="0.3">
      <c r="A3067">
        <v>3066</v>
      </c>
      <c r="B3067" t="s">
        <v>16</v>
      </c>
      <c r="C3067" t="s">
        <v>39</v>
      </c>
      <c r="D3067" t="s">
        <v>26</v>
      </c>
      <c r="E3067" t="s">
        <v>41</v>
      </c>
      <c r="F3067" t="s">
        <v>18</v>
      </c>
      <c r="G3067" t="s">
        <v>24</v>
      </c>
      <c r="H3067">
        <v>2</v>
      </c>
      <c r="I3067" t="s">
        <v>176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21</v>
      </c>
      <c r="S3067">
        <v>1</v>
      </c>
    </row>
    <row r="3068" spans="1:19" x14ac:dyDescent="0.3">
      <c r="A3068">
        <v>3067</v>
      </c>
      <c r="B3068" t="s">
        <v>23</v>
      </c>
      <c r="C3068" t="s">
        <v>27</v>
      </c>
      <c r="D3068" t="s">
        <v>38</v>
      </c>
      <c r="E3068" t="s">
        <v>29</v>
      </c>
      <c r="F3068" t="s">
        <v>25</v>
      </c>
      <c r="G3068" t="s">
        <v>17</v>
      </c>
      <c r="H3068">
        <v>7</v>
      </c>
      <c r="I3068" t="s">
        <v>176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28</v>
      </c>
      <c r="S3068">
        <v>1</v>
      </c>
    </row>
    <row r="3069" spans="1:19" x14ac:dyDescent="0.3">
      <c r="A3069">
        <v>3068</v>
      </c>
      <c r="B3069" t="s">
        <v>37</v>
      </c>
      <c r="C3069" t="s">
        <v>20</v>
      </c>
      <c r="D3069" t="s">
        <v>40</v>
      </c>
      <c r="E3069" t="s">
        <v>45</v>
      </c>
      <c r="F3069" t="s">
        <v>30</v>
      </c>
      <c r="G3069" t="s">
        <v>17</v>
      </c>
      <c r="H3069">
        <v>5</v>
      </c>
      <c r="I3069" t="s">
        <v>178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28</v>
      </c>
      <c r="S3069">
        <v>3</v>
      </c>
    </row>
    <row r="3070" spans="1:19" x14ac:dyDescent="0.3">
      <c r="A3070">
        <v>3069</v>
      </c>
      <c r="B3070" t="s">
        <v>33</v>
      </c>
      <c r="C3070" t="s">
        <v>34</v>
      </c>
      <c r="D3070" t="s">
        <v>19</v>
      </c>
      <c r="E3070" t="s">
        <v>41</v>
      </c>
      <c r="F3070" t="s">
        <v>18</v>
      </c>
      <c r="G3070" t="s">
        <v>17</v>
      </c>
      <c r="H3070">
        <v>0</v>
      </c>
      <c r="I3070" t="s">
        <v>176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28</v>
      </c>
      <c r="S3070">
        <v>2</v>
      </c>
    </row>
    <row r="3071" spans="1:19" x14ac:dyDescent="0.3">
      <c r="A3071">
        <v>3070</v>
      </c>
      <c r="B3071" t="s">
        <v>42</v>
      </c>
      <c r="C3071" t="s">
        <v>39</v>
      </c>
      <c r="D3071" t="s">
        <v>38</v>
      </c>
      <c r="E3071" t="s">
        <v>45</v>
      </c>
      <c r="F3071" t="s">
        <v>18</v>
      </c>
      <c r="G3071" t="s">
        <v>35</v>
      </c>
      <c r="H3071">
        <v>14</v>
      </c>
      <c r="I3071" t="s">
        <v>177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28</v>
      </c>
      <c r="S3071">
        <v>8</v>
      </c>
    </row>
    <row r="3072" spans="1:19" x14ac:dyDescent="0.3">
      <c r="A3072">
        <v>3071</v>
      </c>
      <c r="B3072" t="s">
        <v>33</v>
      </c>
      <c r="C3072" t="s">
        <v>20</v>
      </c>
      <c r="D3072" t="s">
        <v>19</v>
      </c>
      <c r="E3072" t="s">
        <v>36</v>
      </c>
      <c r="F3072" t="s">
        <v>30</v>
      </c>
      <c r="G3072" t="s">
        <v>35</v>
      </c>
      <c r="H3072">
        <v>12</v>
      </c>
      <c r="I3072" t="s">
        <v>178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28</v>
      </c>
      <c r="S3072">
        <v>8</v>
      </c>
    </row>
    <row r="3073" spans="1:19" x14ac:dyDescent="0.3">
      <c r="A3073">
        <v>3072</v>
      </c>
      <c r="B3073" t="s">
        <v>33</v>
      </c>
      <c r="C3073" t="s">
        <v>34</v>
      </c>
      <c r="D3073" t="s">
        <v>40</v>
      </c>
      <c r="E3073" t="s">
        <v>29</v>
      </c>
      <c r="F3073" t="s">
        <v>30</v>
      </c>
      <c r="G3073" t="s">
        <v>35</v>
      </c>
      <c r="H3073">
        <v>10</v>
      </c>
      <c r="I3073" t="s">
        <v>178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34</v>
      </c>
      <c r="S3073">
        <v>1</v>
      </c>
    </row>
    <row r="3074" spans="1:19" x14ac:dyDescent="0.3">
      <c r="A3074">
        <v>3073</v>
      </c>
      <c r="B3074" t="s">
        <v>33</v>
      </c>
      <c r="C3074" t="s">
        <v>20</v>
      </c>
      <c r="D3074" t="s">
        <v>40</v>
      </c>
      <c r="E3074" t="s">
        <v>29</v>
      </c>
      <c r="F3074" t="s">
        <v>25</v>
      </c>
      <c r="G3074" t="s">
        <v>24</v>
      </c>
      <c r="H3074">
        <v>7</v>
      </c>
      <c r="I3074" t="s">
        <v>177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28</v>
      </c>
      <c r="S3074">
        <v>5</v>
      </c>
    </row>
    <row r="3075" spans="1:19" x14ac:dyDescent="0.3">
      <c r="A3075">
        <v>3074</v>
      </c>
      <c r="B3075" t="s">
        <v>37</v>
      </c>
      <c r="C3075" t="s">
        <v>34</v>
      </c>
      <c r="D3075" t="s">
        <v>40</v>
      </c>
      <c r="E3075" t="s">
        <v>29</v>
      </c>
      <c r="F3075" t="s">
        <v>18</v>
      </c>
      <c r="G3075" t="s">
        <v>24</v>
      </c>
      <c r="H3075">
        <v>13</v>
      </c>
      <c r="I3075" t="s">
        <v>177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28</v>
      </c>
      <c r="S3075">
        <v>1</v>
      </c>
    </row>
    <row r="3076" spans="1:19" x14ac:dyDescent="0.3">
      <c r="A3076">
        <v>3075</v>
      </c>
      <c r="B3076" t="s">
        <v>23</v>
      </c>
      <c r="C3076" t="s">
        <v>39</v>
      </c>
      <c r="D3076" t="s">
        <v>44</v>
      </c>
      <c r="E3076" t="s">
        <v>36</v>
      </c>
      <c r="F3076" t="s">
        <v>30</v>
      </c>
      <c r="G3076" t="s">
        <v>17</v>
      </c>
      <c r="H3076">
        <v>6</v>
      </c>
      <c r="I3076" t="s">
        <v>178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21</v>
      </c>
      <c r="S3076">
        <v>3</v>
      </c>
    </row>
    <row r="3077" spans="1:19" x14ac:dyDescent="0.3">
      <c r="A3077">
        <v>3076</v>
      </c>
      <c r="B3077" t="s">
        <v>33</v>
      </c>
      <c r="C3077" t="s">
        <v>27</v>
      </c>
      <c r="D3077" t="s">
        <v>40</v>
      </c>
      <c r="E3077" t="s">
        <v>36</v>
      </c>
      <c r="F3077" t="s">
        <v>25</v>
      </c>
      <c r="G3077" t="s">
        <v>24</v>
      </c>
      <c r="H3077">
        <v>9</v>
      </c>
      <c r="I3077" t="s">
        <v>178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28</v>
      </c>
      <c r="S3077">
        <v>7</v>
      </c>
    </row>
    <row r="3078" spans="1:19" x14ac:dyDescent="0.3">
      <c r="A3078">
        <v>3077</v>
      </c>
      <c r="B3078" t="s">
        <v>16</v>
      </c>
      <c r="C3078" t="s">
        <v>27</v>
      </c>
      <c r="D3078" t="s">
        <v>38</v>
      </c>
      <c r="E3078" t="s">
        <v>29</v>
      </c>
      <c r="F3078" t="s">
        <v>25</v>
      </c>
      <c r="G3078" t="s">
        <v>17</v>
      </c>
      <c r="H3078">
        <v>2</v>
      </c>
      <c r="I3078" t="s">
        <v>178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28</v>
      </c>
      <c r="S3078">
        <v>8</v>
      </c>
    </row>
    <row r="3079" spans="1:19" x14ac:dyDescent="0.3">
      <c r="A3079">
        <v>3078</v>
      </c>
      <c r="B3079" t="s">
        <v>31</v>
      </c>
      <c r="C3079" t="s">
        <v>27</v>
      </c>
      <c r="D3079" t="s">
        <v>19</v>
      </c>
      <c r="E3079" t="s">
        <v>22</v>
      </c>
      <c r="F3079" t="s">
        <v>25</v>
      </c>
      <c r="G3079" t="s">
        <v>17</v>
      </c>
      <c r="H3079">
        <v>10</v>
      </c>
      <c r="I3079" t="s">
        <v>178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28</v>
      </c>
      <c r="S3079">
        <v>8</v>
      </c>
    </row>
    <row r="3080" spans="1:19" x14ac:dyDescent="0.3">
      <c r="A3080">
        <v>3079</v>
      </c>
      <c r="B3080" t="s">
        <v>37</v>
      </c>
      <c r="C3080" t="s">
        <v>34</v>
      </c>
      <c r="D3080" t="s">
        <v>26</v>
      </c>
      <c r="E3080" t="s">
        <v>29</v>
      </c>
      <c r="F3080" t="s">
        <v>25</v>
      </c>
      <c r="G3080" t="s">
        <v>24</v>
      </c>
      <c r="H3080">
        <v>14</v>
      </c>
      <c r="I3080" t="s">
        <v>176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34</v>
      </c>
      <c r="S3080">
        <v>6</v>
      </c>
    </row>
    <row r="3081" spans="1:19" x14ac:dyDescent="0.3">
      <c r="A3081">
        <v>3080</v>
      </c>
      <c r="B3081" t="s">
        <v>42</v>
      </c>
      <c r="C3081" t="s">
        <v>27</v>
      </c>
      <c r="D3081" t="s">
        <v>38</v>
      </c>
      <c r="E3081" t="s">
        <v>22</v>
      </c>
      <c r="F3081" t="s">
        <v>30</v>
      </c>
      <c r="G3081" t="s">
        <v>24</v>
      </c>
      <c r="H3081">
        <v>12</v>
      </c>
      <c r="I3081" t="s">
        <v>177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28</v>
      </c>
      <c r="S3081">
        <v>3</v>
      </c>
    </row>
    <row r="3082" spans="1:19" x14ac:dyDescent="0.3">
      <c r="A3082">
        <v>3081</v>
      </c>
      <c r="B3082" t="s">
        <v>16</v>
      </c>
      <c r="C3082" t="s">
        <v>34</v>
      </c>
      <c r="D3082" t="s">
        <v>38</v>
      </c>
      <c r="E3082" t="s">
        <v>45</v>
      </c>
      <c r="F3082" t="s">
        <v>30</v>
      </c>
      <c r="G3082" t="s">
        <v>24</v>
      </c>
      <c r="H3082">
        <v>6</v>
      </c>
      <c r="I3082" t="s">
        <v>176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28</v>
      </c>
      <c r="S3082">
        <v>2</v>
      </c>
    </row>
    <row r="3083" spans="1:19" x14ac:dyDescent="0.3">
      <c r="A3083">
        <v>3082</v>
      </c>
      <c r="B3083" t="s">
        <v>37</v>
      </c>
      <c r="C3083" t="s">
        <v>20</v>
      </c>
      <c r="D3083" t="s">
        <v>44</v>
      </c>
      <c r="E3083" t="s">
        <v>29</v>
      </c>
      <c r="F3083" t="s">
        <v>30</v>
      </c>
      <c r="G3083" t="s">
        <v>24</v>
      </c>
      <c r="H3083">
        <v>6</v>
      </c>
      <c r="I3083" t="s">
        <v>176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28</v>
      </c>
      <c r="S3083">
        <v>8</v>
      </c>
    </row>
    <row r="3084" spans="1:19" x14ac:dyDescent="0.3">
      <c r="A3084">
        <v>3083</v>
      </c>
      <c r="B3084" t="s">
        <v>33</v>
      </c>
      <c r="C3084" t="s">
        <v>27</v>
      </c>
      <c r="D3084" t="s">
        <v>19</v>
      </c>
      <c r="E3084" t="s">
        <v>29</v>
      </c>
      <c r="F3084" t="s">
        <v>30</v>
      </c>
      <c r="G3084" t="s">
        <v>24</v>
      </c>
      <c r="H3084">
        <v>2</v>
      </c>
      <c r="I3084" t="s">
        <v>178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21</v>
      </c>
      <c r="S3084">
        <v>6</v>
      </c>
    </row>
    <row r="3085" spans="1:19" x14ac:dyDescent="0.3">
      <c r="A3085">
        <v>3084</v>
      </c>
      <c r="B3085" t="s">
        <v>37</v>
      </c>
      <c r="C3085" t="s">
        <v>27</v>
      </c>
      <c r="D3085" t="s">
        <v>26</v>
      </c>
      <c r="E3085" t="s">
        <v>15</v>
      </c>
      <c r="F3085" t="s">
        <v>30</v>
      </c>
      <c r="G3085" t="s">
        <v>35</v>
      </c>
      <c r="H3085">
        <v>8</v>
      </c>
      <c r="I3085" t="s">
        <v>178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34</v>
      </c>
      <c r="S3085">
        <v>6</v>
      </c>
    </row>
    <row r="3086" spans="1:19" x14ac:dyDescent="0.3">
      <c r="A3086">
        <v>3085</v>
      </c>
      <c r="B3086" t="s">
        <v>23</v>
      </c>
      <c r="C3086" t="s">
        <v>20</v>
      </c>
      <c r="D3086" t="s">
        <v>38</v>
      </c>
      <c r="E3086" t="s">
        <v>36</v>
      </c>
      <c r="F3086" t="s">
        <v>18</v>
      </c>
      <c r="G3086" t="s">
        <v>35</v>
      </c>
      <c r="H3086">
        <v>0</v>
      </c>
      <c r="I3086" t="s">
        <v>176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28</v>
      </c>
      <c r="S3086">
        <v>4</v>
      </c>
    </row>
    <row r="3087" spans="1:19" x14ac:dyDescent="0.3">
      <c r="A3087">
        <v>3086</v>
      </c>
      <c r="B3087" t="s">
        <v>16</v>
      </c>
      <c r="C3087" t="s">
        <v>20</v>
      </c>
      <c r="D3087" t="s">
        <v>40</v>
      </c>
      <c r="E3087" t="s">
        <v>41</v>
      </c>
      <c r="F3087" t="s">
        <v>25</v>
      </c>
      <c r="G3087" t="s">
        <v>24</v>
      </c>
      <c r="H3087">
        <v>3</v>
      </c>
      <c r="I3087" t="s">
        <v>178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28</v>
      </c>
      <c r="S3087">
        <v>5</v>
      </c>
    </row>
    <row r="3088" spans="1:19" x14ac:dyDescent="0.3">
      <c r="A3088">
        <v>3087</v>
      </c>
      <c r="B3088" t="s">
        <v>33</v>
      </c>
      <c r="C3088" t="s">
        <v>27</v>
      </c>
      <c r="D3088" t="s">
        <v>19</v>
      </c>
      <c r="E3088" t="s">
        <v>41</v>
      </c>
      <c r="F3088" t="s">
        <v>30</v>
      </c>
      <c r="G3088" t="s">
        <v>35</v>
      </c>
      <c r="H3088">
        <v>1</v>
      </c>
      <c r="I3088" t="s">
        <v>178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21</v>
      </c>
      <c r="S3088">
        <v>6</v>
      </c>
    </row>
    <row r="3089" spans="1:19" x14ac:dyDescent="0.3">
      <c r="A3089">
        <v>3088</v>
      </c>
      <c r="B3089" t="s">
        <v>37</v>
      </c>
      <c r="C3089" t="s">
        <v>34</v>
      </c>
      <c r="D3089" t="s">
        <v>26</v>
      </c>
      <c r="E3089" t="s">
        <v>29</v>
      </c>
      <c r="F3089" t="s">
        <v>30</v>
      </c>
      <c r="G3089" t="s">
        <v>35</v>
      </c>
      <c r="H3089">
        <v>1</v>
      </c>
      <c r="I3089" t="s">
        <v>178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28</v>
      </c>
      <c r="S3089">
        <v>3</v>
      </c>
    </row>
    <row r="3090" spans="1:19" x14ac:dyDescent="0.3">
      <c r="A3090">
        <v>3089</v>
      </c>
      <c r="B3090" t="s">
        <v>31</v>
      </c>
      <c r="C3090" t="s">
        <v>27</v>
      </c>
      <c r="D3090" t="s">
        <v>40</v>
      </c>
      <c r="E3090" t="s">
        <v>22</v>
      </c>
      <c r="F3090" t="s">
        <v>30</v>
      </c>
      <c r="G3090" t="s">
        <v>17</v>
      </c>
      <c r="H3090">
        <v>6</v>
      </c>
      <c r="I3090" t="s">
        <v>177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28</v>
      </c>
      <c r="S3090">
        <v>8</v>
      </c>
    </row>
    <row r="3091" spans="1:19" x14ac:dyDescent="0.3">
      <c r="A3091">
        <v>3090</v>
      </c>
      <c r="B3091" t="s">
        <v>33</v>
      </c>
      <c r="C3091" t="s">
        <v>27</v>
      </c>
      <c r="D3091" t="s">
        <v>32</v>
      </c>
      <c r="E3091" t="s">
        <v>43</v>
      </c>
      <c r="F3091" t="s">
        <v>25</v>
      </c>
      <c r="G3091" t="s">
        <v>17</v>
      </c>
      <c r="H3091">
        <v>11</v>
      </c>
      <c r="I3091" t="s">
        <v>177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28</v>
      </c>
      <c r="S3091">
        <v>7</v>
      </c>
    </row>
    <row r="3092" spans="1:19" x14ac:dyDescent="0.3">
      <c r="A3092">
        <v>3091</v>
      </c>
      <c r="B3092" t="s">
        <v>33</v>
      </c>
      <c r="C3092" t="s">
        <v>39</v>
      </c>
      <c r="D3092" t="s">
        <v>26</v>
      </c>
      <c r="E3092" t="s">
        <v>15</v>
      </c>
      <c r="F3092" t="s">
        <v>30</v>
      </c>
      <c r="G3092" t="s">
        <v>35</v>
      </c>
      <c r="H3092">
        <v>6</v>
      </c>
      <c r="I3092" t="s">
        <v>177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28</v>
      </c>
      <c r="S3092">
        <v>8</v>
      </c>
    </row>
    <row r="3093" spans="1:19" x14ac:dyDescent="0.3">
      <c r="A3093">
        <v>3092</v>
      </c>
      <c r="B3093" t="s">
        <v>16</v>
      </c>
      <c r="C3093" t="s">
        <v>34</v>
      </c>
      <c r="D3093" t="s">
        <v>40</v>
      </c>
      <c r="E3093" t="s">
        <v>43</v>
      </c>
      <c r="F3093" t="s">
        <v>18</v>
      </c>
      <c r="G3093" t="s">
        <v>17</v>
      </c>
      <c r="H3093">
        <v>11</v>
      </c>
      <c r="I3093" t="s">
        <v>177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28</v>
      </c>
      <c r="S3093">
        <v>9</v>
      </c>
    </row>
    <row r="3094" spans="1:19" x14ac:dyDescent="0.3">
      <c r="A3094">
        <v>3093</v>
      </c>
      <c r="B3094" t="s">
        <v>37</v>
      </c>
      <c r="C3094" t="s">
        <v>27</v>
      </c>
      <c r="D3094" t="s">
        <v>44</v>
      </c>
      <c r="E3094" t="s">
        <v>36</v>
      </c>
      <c r="F3094" t="s">
        <v>30</v>
      </c>
      <c r="G3094" t="s">
        <v>24</v>
      </c>
      <c r="H3094">
        <v>2</v>
      </c>
      <c r="I3094" t="s">
        <v>178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21</v>
      </c>
      <c r="S3094">
        <v>5</v>
      </c>
    </row>
    <row r="3095" spans="1:19" x14ac:dyDescent="0.3">
      <c r="A3095">
        <v>3094</v>
      </c>
      <c r="B3095" t="s">
        <v>23</v>
      </c>
      <c r="C3095" t="s">
        <v>39</v>
      </c>
      <c r="D3095" t="s">
        <v>26</v>
      </c>
      <c r="E3095" t="s">
        <v>43</v>
      </c>
      <c r="F3095" t="s">
        <v>25</v>
      </c>
      <c r="G3095" t="s">
        <v>35</v>
      </c>
      <c r="H3095">
        <v>12</v>
      </c>
      <c r="I3095" t="s">
        <v>176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28</v>
      </c>
      <c r="S3095">
        <v>8</v>
      </c>
    </row>
    <row r="3096" spans="1:19" x14ac:dyDescent="0.3">
      <c r="A3096">
        <v>3095</v>
      </c>
      <c r="B3096" t="s">
        <v>37</v>
      </c>
      <c r="C3096" t="s">
        <v>34</v>
      </c>
      <c r="D3096" t="s">
        <v>32</v>
      </c>
      <c r="E3096" t="s">
        <v>36</v>
      </c>
      <c r="F3096" t="s">
        <v>30</v>
      </c>
      <c r="G3096" t="s">
        <v>35</v>
      </c>
      <c r="H3096">
        <v>0</v>
      </c>
      <c r="I3096" t="s">
        <v>177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21</v>
      </c>
      <c r="S3096">
        <v>3</v>
      </c>
    </row>
    <row r="3097" spans="1:19" x14ac:dyDescent="0.3">
      <c r="A3097">
        <v>3096</v>
      </c>
      <c r="B3097" t="s">
        <v>33</v>
      </c>
      <c r="C3097" t="s">
        <v>34</v>
      </c>
      <c r="D3097" t="s">
        <v>40</v>
      </c>
      <c r="E3097" t="s">
        <v>15</v>
      </c>
      <c r="F3097" t="s">
        <v>18</v>
      </c>
      <c r="G3097" t="s">
        <v>17</v>
      </c>
      <c r="H3097">
        <v>12</v>
      </c>
      <c r="I3097" t="s">
        <v>177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28</v>
      </c>
      <c r="S3097">
        <v>9</v>
      </c>
    </row>
    <row r="3098" spans="1:19" x14ac:dyDescent="0.3">
      <c r="A3098">
        <v>3097</v>
      </c>
      <c r="B3098" t="s">
        <v>37</v>
      </c>
      <c r="C3098" t="s">
        <v>34</v>
      </c>
      <c r="D3098" t="s">
        <v>26</v>
      </c>
      <c r="E3098" t="s">
        <v>43</v>
      </c>
      <c r="F3098" t="s">
        <v>25</v>
      </c>
      <c r="G3098" t="s">
        <v>17</v>
      </c>
      <c r="H3098">
        <v>11</v>
      </c>
      <c r="I3098" t="s">
        <v>176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28</v>
      </c>
      <c r="S3098">
        <v>9</v>
      </c>
    </row>
    <row r="3099" spans="1:19" x14ac:dyDescent="0.3">
      <c r="A3099">
        <v>3098</v>
      </c>
      <c r="B3099" t="s">
        <v>33</v>
      </c>
      <c r="C3099" t="s">
        <v>27</v>
      </c>
      <c r="D3099" t="s">
        <v>38</v>
      </c>
      <c r="E3099" t="s">
        <v>41</v>
      </c>
      <c r="F3099" t="s">
        <v>25</v>
      </c>
      <c r="G3099" t="s">
        <v>24</v>
      </c>
      <c r="H3099">
        <v>0</v>
      </c>
      <c r="I3099" t="s">
        <v>176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21</v>
      </c>
      <c r="S3099">
        <v>4</v>
      </c>
    </row>
    <row r="3100" spans="1:19" x14ac:dyDescent="0.3">
      <c r="A3100">
        <v>3099</v>
      </c>
      <c r="B3100" t="s">
        <v>37</v>
      </c>
      <c r="C3100" t="s">
        <v>39</v>
      </c>
      <c r="D3100" t="s">
        <v>38</v>
      </c>
      <c r="E3100" t="s">
        <v>43</v>
      </c>
      <c r="F3100" t="s">
        <v>30</v>
      </c>
      <c r="G3100" t="s">
        <v>24</v>
      </c>
      <c r="H3100">
        <v>4</v>
      </c>
      <c r="I3100" t="s">
        <v>177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21</v>
      </c>
      <c r="S3100">
        <v>1</v>
      </c>
    </row>
    <row r="3101" spans="1:19" x14ac:dyDescent="0.3">
      <c r="A3101">
        <v>3100</v>
      </c>
      <c r="B3101" t="s">
        <v>16</v>
      </c>
      <c r="C3101" t="s">
        <v>20</v>
      </c>
      <c r="D3101" t="s">
        <v>19</v>
      </c>
      <c r="E3101" t="s">
        <v>29</v>
      </c>
      <c r="F3101" t="s">
        <v>18</v>
      </c>
      <c r="G3101" t="s">
        <v>17</v>
      </c>
      <c r="H3101">
        <v>7</v>
      </c>
      <c r="I3101" t="s">
        <v>178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28</v>
      </c>
      <c r="S3101">
        <v>9</v>
      </c>
    </row>
    <row r="3102" spans="1:19" x14ac:dyDescent="0.3">
      <c r="A3102">
        <v>3101</v>
      </c>
      <c r="B3102" t="s">
        <v>31</v>
      </c>
      <c r="C3102" t="s">
        <v>27</v>
      </c>
      <c r="D3102" t="s">
        <v>26</v>
      </c>
      <c r="E3102" t="s">
        <v>45</v>
      </c>
      <c r="F3102" t="s">
        <v>30</v>
      </c>
      <c r="G3102" t="s">
        <v>17</v>
      </c>
      <c r="H3102">
        <v>10</v>
      </c>
      <c r="I3102" t="s">
        <v>177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28</v>
      </c>
      <c r="S3102">
        <v>9</v>
      </c>
    </row>
    <row r="3103" spans="1:19" x14ac:dyDescent="0.3">
      <c r="A3103">
        <v>3102</v>
      </c>
      <c r="B3103" t="s">
        <v>31</v>
      </c>
      <c r="C3103" t="s">
        <v>20</v>
      </c>
      <c r="D3103" t="s">
        <v>40</v>
      </c>
      <c r="E3103" t="s">
        <v>15</v>
      </c>
      <c r="F3103" t="s">
        <v>30</v>
      </c>
      <c r="G3103" t="s">
        <v>35</v>
      </c>
      <c r="H3103">
        <v>2</v>
      </c>
      <c r="I3103" t="s">
        <v>178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21</v>
      </c>
      <c r="S3103">
        <v>2</v>
      </c>
    </row>
    <row r="3104" spans="1:19" x14ac:dyDescent="0.3">
      <c r="A3104">
        <v>3103</v>
      </c>
      <c r="B3104" t="s">
        <v>37</v>
      </c>
      <c r="C3104" t="s">
        <v>34</v>
      </c>
      <c r="D3104" t="s">
        <v>32</v>
      </c>
      <c r="E3104" t="s">
        <v>36</v>
      </c>
      <c r="F3104" t="s">
        <v>18</v>
      </c>
      <c r="G3104" t="s">
        <v>17</v>
      </c>
      <c r="H3104">
        <v>5</v>
      </c>
      <c r="I3104" t="s">
        <v>178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28</v>
      </c>
      <c r="S3104">
        <v>5</v>
      </c>
    </row>
    <row r="3105" spans="1:19" x14ac:dyDescent="0.3">
      <c r="A3105">
        <v>3104</v>
      </c>
      <c r="B3105" t="s">
        <v>42</v>
      </c>
      <c r="C3105" t="s">
        <v>20</v>
      </c>
      <c r="D3105" t="s">
        <v>19</v>
      </c>
      <c r="E3105" t="s">
        <v>41</v>
      </c>
      <c r="F3105" t="s">
        <v>18</v>
      </c>
      <c r="G3105" t="s">
        <v>17</v>
      </c>
      <c r="H3105">
        <v>4</v>
      </c>
      <c r="I3105" t="s">
        <v>176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28</v>
      </c>
      <c r="S3105">
        <v>7</v>
      </c>
    </row>
    <row r="3106" spans="1:19" x14ac:dyDescent="0.3">
      <c r="A3106">
        <v>3105</v>
      </c>
      <c r="B3106" t="s">
        <v>23</v>
      </c>
      <c r="C3106" t="s">
        <v>20</v>
      </c>
      <c r="D3106" t="s">
        <v>38</v>
      </c>
      <c r="E3106" t="s">
        <v>22</v>
      </c>
      <c r="F3106" t="s">
        <v>25</v>
      </c>
      <c r="G3106" t="s">
        <v>17</v>
      </c>
      <c r="H3106">
        <v>4</v>
      </c>
      <c r="I3106" t="s">
        <v>176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21</v>
      </c>
      <c r="S3106">
        <v>1</v>
      </c>
    </row>
    <row r="3107" spans="1:19" x14ac:dyDescent="0.3">
      <c r="A3107">
        <v>3106</v>
      </c>
      <c r="B3107" t="s">
        <v>37</v>
      </c>
      <c r="C3107" t="s">
        <v>20</v>
      </c>
      <c r="D3107" t="s">
        <v>44</v>
      </c>
      <c r="E3107" t="s">
        <v>41</v>
      </c>
      <c r="F3107" t="s">
        <v>30</v>
      </c>
      <c r="G3107" t="s">
        <v>17</v>
      </c>
      <c r="H3107">
        <v>9</v>
      </c>
      <c r="I3107" t="s">
        <v>178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28</v>
      </c>
      <c r="S3107">
        <v>8</v>
      </c>
    </row>
    <row r="3108" spans="1:19" x14ac:dyDescent="0.3">
      <c r="A3108">
        <v>3107</v>
      </c>
      <c r="B3108" t="s">
        <v>42</v>
      </c>
      <c r="C3108" t="s">
        <v>20</v>
      </c>
      <c r="D3108" t="s">
        <v>26</v>
      </c>
      <c r="E3108" t="s">
        <v>22</v>
      </c>
      <c r="F3108" t="s">
        <v>25</v>
      </c>
      <c r="G3108" t="s">
        <v>17</v>
      </c>
      <c r="H3108">
        <v>5</v>
      </c>
      <c r="I3108" t="s">
        <v>177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21</v>
      </c>
      <c r="S3108">
        <v>1</v>
      </c>
    </row>
    <row r="3109" spans="1:19" x14ac:dyDescent="0.3">
      <c r="A3109">
        <v>3108</v>
      </c>
      <c r="B3109" t="s">
        <v>16</v>
      </c>
      <c r="C3109" t="s">
        <v>27</v>
      </c>
      <c r="D3109" t="s">
        <v>40</v>
      </c>
      <c r="E3109" t="s">
        <v>22</v>
      </c>
      <c r="F3109" t="s">
        <v>18</v>
      </c>
      <c r="G3109" t="s">
        <v>24</v>
      </c>
      <c r="H3109">
        <v>0</v>
      </c>
      <c r="I3109" t="s">
        <v>178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21</v>
      </c>
      <c r="S3109">
        <v>5</v>
      </c>
    </row>
    <row r="3110" spans="1:19" x14ac:dyDescent="0.3">
      <c r="A3110">
        <v>3109</v>
      </c>
      <c r="B3110" t="s">
        <v>23</v>
      </c>
      <c r="C3110" t="s">
        <v>39</v>
      </c>
      <c r="D3110" t="s">
        <v>40</v>
      </c>
      <c r="E3110" t="s">
        <v>22</v>
      </c>
      <c r="F3110" t="s">
        <v>18</v>
      </c>
      <c r="G3110" t="s">
        <v>24</v>
      </c>
      <c r="H3110">
        <v>2</v>
      </c>
      <c r="I3110" t="s">
        <v>177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28</v>
      </c>
      <c r="S3110">
        <v>7</v>
      </c>
    </row>
    <row r="3111" spans="1:19" x14ac:dyDescent="0.3">
      <c r="A3111">
        <v>3110</v>
      </c>
      <c r="B3111" t="s">
        <v>16</v>
      </c>
      <c r="C3111" t="s">
        <v>39</v>
      </c>
      <c r="D3111" t="s">
        <v>26</v>
      </c>
      <c r="E3111" t="s">
        <v>43</v>
      </c>
      <c r="F3111" t="s">
        <v>30</v>
      </c>
      <c r="G3111" t="s">
        <v>24</v>
      </c>
      <c r="H3111">
        <v>2</v>
      </c>
      <c r="I3111" t="s">
        <v>176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28</v>
      </c>
      <c r="S3111">
        <v>2</v>
      </c>
    </row>
    <row r="3112" spans="1:19" x14ac:dyDescent="0.3">
      <c r="A3112">
        <v>3111</v>
      </c>
      <c r="B3112" t="s">
        <v>42</v>
      </c>
      <c r="C3112" t="s">
        <v>34</v>
      </c>
      <c r="D3112" t="s">
        <v>38</v>
      </c>
      <c r="E3112" t="s">
        <v>36</v>
      </c>
      <c r="F3112" t="s">
        <v>18</v>
      </c>
      <c r="G3112" t="s">
        <v>17</v>
      </c>
      <c r="H3112">
        <v>10</v>
      </c>
      <c r="I3112" t="s">
        <v>177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28</v>
      </c>
      <c r="S3112">
        <v>6</v>
      </c>
    </row>
    <row r="3113" spans="1:19" x14ac:dyDescent="0.3">
      <c r="A3113">
        <v>3112</v>
      </c>
      <c r="B3113" t="s">
        <v>16</v>
      </c>
      <c r="C3113" t="s">
        <v>27</v>
      </c>
      <c r="D3113" t="s">
        <v>32</v>
      </c>
      <c r="E3113" t="s">
        <v>41</v>
      </c>
      <c r="F3113" t="s">
        <v>30</v>
      </c>
      <c r="G3113" t="s">
        <v>35</v>
      </c>
      <c r="H3113">
        <v>3</v>
      </c>
      <c r="I3113" t="s">
        <v>176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21</v>
      </c>
      <c r="S3113">
        <v>2</v>
      </c>
    </row>
    <row r="3114" spans="1:19" x14ac:dyDescent="0.3">
      <c r="A3114">
        <v>3113</v>
      </c>
      <c r="B3114" t="s">
        <v>33</v>
      </c>
      <c r="C3114" t="s">
        <v>27</v>
      </c>
      <c r="D3114" t="s">
        <v>26</v>
      </c>
      <c r="E3114" t="s">
        <v>22</v>
      </c>
      <c r="F3114" t="s">
        <v>30</v>
      </c>
      <c r="G3114" t="s">
        <v>17</v>
      </c>
      <c r="H3114">
        <v>4</v>
      </c>
      <c r="I3114" t="s">
        <v>177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21</v>
      </c>
      <c r="S3114">
        <v>1</v>
      </c>
    </row>
    <row r="3115" spans="1:19" x14ac:dyDescent="0.3">
      <c r="A3115">
        <v>3114</v>
      </c>
      <c r="B3115" t="s">
        <v>37</v>
      </c>
      <c r="C3115" t="s">
        <v>34</v>
      </c>
      <c r="D3115" t="s">
        <v>38</v>
      </c>
      <c r="E3115" t="s">
        <v>36</v>
      </c>
      <c r="F3115" t="s">
        <v>18</v>
      </c>
      <c r="G3115" t="s">
        <v>24</v>
      </c>
      <c r="H3115">
        <v>6</v>
      </c>
      <c r="I3115" t="s">
        <v>177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28</v>
      </c>
      <c r="S3115">
        <v>7</v>
      </c>
    </row>
    <row r="3116" spans="1:19" x14ac:dyDescent="0.3">
      <c r="A3116">
        <v>3115</v>
      </c>
      <c r="B3116" t="s">
        <v>42</v>
      </c>
      <c r="C3116" t="s">
        <v>27</v>
      </c>
      <c r="D3116" t="s">
        <v>44</v>
      </c>
      <c r="E3116" t="s">
        <v>15</v>
      </c>
      <c r="F3116" t="s">
        <v>25</v>
      </c>
      <c r="G3116" t="s">
        <v>35</v>
      </c>
      <c r="H3116">
        <v>9</v>
      </c>
      <c r="I3116" t="s">
        <v>177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34</v>
      </c>
      <c r="S3116">
        <v>1</v>
      </c>
    </row>
    <row r="3117" spans="1:19" x14ac:dyDescent="0.3">
      <c r="A3117">
        <v>3116</v>
      </c>
      <c r="B3117" t="s">
        <v>42</v>
      </c>
      <c r="C3117" t="s">
        <v>34</v>
      </c>
      <c r="D3117" t="s">
        <v>38</v>
      </c>
      <c r="E3117" t="s">
        <v>45</v>
      </c>
      <c r="F3117" t="s">
        <v>30</v>
      </c>
      <c r="G3117" t="s">
        <v>17</v>
      </c>
      <c r="H3117">
        <v>4</v>
      </c>
      <c r="I3117" t="s">
        <v>177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21</v>
      </c>
      <c r="S3117">
        <v>1</v>
      </c>
    </row>
    <row r="3118" spans="1:19" x14ac:dyDescent="0.3">
      <c r="A3118">
        <v>3117</v>
      </c>
      <c r="B3118" t="s">
        <v>23</v>
      </c>
      <c r="C3118" t="s">
        <v>27</v>
      </c>
      <c r="D3118" t="s">
        <v>40</v>
      </c>
      <c r="E3118" t="s">
        <v>22</v>
      </c>
      <c r="F3118" t="s">
        <v>30</v>
      </c>
      <c r="G3118" t="s">
        <v>24</v>
      </c>
      <c r="H3118">
        <v>5</v>
      </c>
      <c r="I3118" t="s">
        <v>177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28</v>
      </c>
      <c r="S3118">
        <v>7</v>
      </c>
    </row>
    <row r="3119" spans="1:19" x14ac:dyDescent="0.3">
      <c r="A3119">
        <v>3118</v>
      </c>
      <c r="B3119" t="s">
        <v>16</v>
      </c>
      <c r="C3119" t="s">
        <v>20</v>
      </c>
      <c r="D3119" t="s">
        <v>44</v>
      </c>
      <c r="E3119" t="s">
        <v>43</v>
      </c>
      <c r="F3119" t="s">
        <v>25</v>
      </c>
      <c r="G3119" t="s">
        <v>17</v>
      </c>
      <c r="H3119">
        <v>11</v>
      </c>
      <c r="I3119" t="s">
        <v>178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28</v>
      </c>
      <c r="S3119">
        <v>3</v>
      </c>
    </row>
    <row r="3120" spans="1:19" x14ac:dyDescent="0.3">
      <c r="A3120">
        <v>3119</v>
      </c>
      <c r="B3120" t="s">
        <v>42</v>
      </c>
      <c r="C3120" t="s">
        <v>34</v>
      </c>
      <c r="D3120" t="s">
        <v>38</v>
      </c>
      <c r="E3120" t="s">
        <v>45</v>
      </c>
      <c r="F3120" t="s">
        <v>30</v>
      </c>
      <c r="G3120" t="s">
        <v>24</v>
      </c>
      <c r="H3120">
        <v>14</v>
      </c>
      <c r="I3120" t="s">
        <v>177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28</v>
      </c>
      <c r="S3120">
        <v>7</v>
      </c>
    </row>
    <row r="3121" spans="1:19" x14ac:dyDescent="0.3">
      <c r="A3121">
        <v>3120</v>
      </c>
      <c r="B3121" t="s">
        <v>37</v>
      </c>
      <c r="C3121" t="s">
        <v>27</v>
      </c>
      <c r="D3121" t="s">
        <v>19</v>
      </c>
      <c r="E3121" t="s">
        <v>29</v>
      </c>
      <c r="F3121" t="s">
        <v>25</v>
      </c>
      <c r="G3121" t="s">
        <v>17</v>
      </c>
      <c r="H3121">
        <v>12</v>
      </c>
      <c r="I3121" t="s">
        <v>176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28</v>
      </c>
      <c r="S3121">
        <v>3</v>
      </c>
    </row>
    <row r="3122" spans="1:19" x14ac:dyDescent="0.3">
      <c r="A3122">
        <v>3121</v>
      </c>
      <c r="B3122" t="s">
        <v>16</v>
      </c>
      <c r="C3122" t="s">
        <v>34</v>
      </c>
      <c r="D3122" t="s">
        <v>44</v>
      </c>
      <c r="E3122" t="s">
        <v>45</v>
      </c>
      <c r="F3122" t="s">
        <v>25</v>
      </c>
      <c r="G3122" t="s">
        <v>17</v>
      </c>
      <c r="H3122">
        <v>7</v>
      </c>
      <c r="I3122" t="s">
        <v>177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21</v>
      </c>
      <c r="S3122">
        <v>6</v>
      </c>
    </row>
    <row r="3123" spans="1:19" x14ac:dyDescent="0.3">
      <c r="A3123">
        <v>3122</v>
      </c>
      <c r="B3123" t="s">
        <v>16</v>
      </c>
      <c r="C3123" t="s">
        <v>34</v>
      </c>
      <c r="D3123" t="s">
        <v>38</v>
      </c>
      <c r="E3123" t="s">
        <v>45</v>
      </c>
      <c r="F3123" t="s">
        <v>25</v>
      </c>
      <c r="G3123" t="s">
        <v>24</v>
      </c>
      <c r="H3123">
        <v>14</v>
      </c>
      <c r="I3123" t="s">
        <v>178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28</v>
      </c>
      <c r="S3123">
        <v>9</v>
      </c>
    </row>
    <row r="3124" spans="1:19" x14ac:dyDescent="0.3">
      <c r="A3124">
        <v>3123</v>
      </c>
      <c r="B3124" t="s">
        <v>42</v>
      </c>
      <c r="C3124" t="s">
        <v>39</v>
      </c>
      <c r="D3124" t="s">
        <v>40</v>
      </c>
      <c r="E3124" t="s">
        <v>41</v>
      </c>
      <c r="F3124" t="s">
        <v>18</v>
      </c>
      <c r="G3124" t="s">
        <v>24</v>
      </c>
      <c r="H3124">
        <v>0</v>
      </c>
      <c r="I3124" t="s">
        <v>176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21</v>
      </c>
      <c r="S3124">
        <v>1</v>
      </c>
    </row>
    <row r="3125" spans="1:19" x14ac:dyDescent="0.3">
      <c r="A3125">
        <v>3124</v>
      </c>
      <c r="B3125" t="s">
        <v>42</v>
      </c>
      <c r="C3125" t="s">
        <v>20</v>
      </c>
      <c r="D3125" t="s">
        <v>26</v>
      </c>
      <c r="E3125" t="s">
        <v>45</v>
      </c>
      <c r="F3125" t="s">
        <v>18</v>
      </c>
      <c r="G3125" t="s">
        <v>17</v>
      </c>
      <c r="H3125">
        <v>2</v>
      </c>
      <c r="I3125" t="s">
        <v>176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28</v>
      </c>
      <c r="S3125">
        <v>8</v>
      </c>
    </row>
    <row r="3126" spans="1:19" x14ac:dyDescent="0.3">
      <c r="A3126">
        <v>3125</v>
      </c>
      <c r="B3126" t="s">
        <v>23</v>
      </c>
      <c r="C3126" t="s">
        <v>20</v>
      </c>
      <c r="D3126" t="s">
        <v>26</v>
      </c>
      <c r="E3126" t="s">
        <v>45</v>
      </c>
      <c r="F3126" t="s">
        <v>18</v>
      </c>
      <c r="G3126" t="s">
        <v>17</v>
      </c>
      <c r="H3126">
        <v>13</v>
      </c>
      <c r="I3126" t="s">
        <v>177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34</v>
      </c>
      <c r="S3126">
        <v>5</v>
      </c>
    </row>
    <row r="3127" spans="1:19" x14ac:dyDescent="0.3">
      <c r="A3127">
        <v>3126</v>
      </c>
      <c r="B3127" t="s">
        <v>42</v>
      </c>
      <c r="C3127" t="s">
        <v>20</v>
      </c>
      <c r="D3127" t="s">
        <v>19</v>
      </c>
      <c r="E3127" t="s">
        <v>29</v>
      </c>
      <c r="F3127" t="s">
        <v>25</v>
      </c>
      <c r="G3127" t="s">
        <v>24</v>
      </c>
      <c r="H3127">
        <v>2</v>
      </c>
      <c r="I3127" t="s">
        <v>178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28</v>
      </c>
      <c r="S3127">
        <v>8</v>
      </c>
    </row>
    <row r="3128" spans="1:19" x14ac:dyDescent="0.3">
      <c r="A3128">
        <v>3127</v>
      </c>
      <c r="B3128" t="s">
        <v>16</v>
      </c>
      <c r="C3128" t="s">
        <v>27</v>
      </c>
      <c r="D3128" t="s">
        <v>40</v>
      </c>
      <c r="E3128" t="s">
        <v>45</v>
      </c>
      <c r="F3128" t="s">
        <v>18</v>
      </c>
      <c r="G3128" t="s">
        <v>24</v>
      </c>
      <c r="H3128">
        <v>3</v>
      </c>
      <c r="I3128" t="s">
        <v>176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28</v>
      </c>
      <c r="S3128">
        <v>8</v>
      </c>
    </row>
    <row r="3129" spans="1:19" x14ac:dyDescent="0.3">
      <c r="A3129">
        <v>3128</v>
      </c>
      <c r="B3129" t="s">
        <v>33</v>
      </c>
      <c r="C3129" t="s">
        <v>27</v>
      </c>
      <c r="D3129" t="s">
        <v>38</v>
      </c>
      <c r="E3129" t="s">
        <v>15</v>
      </c>
      <c r="F3129" t="s">
        <v>18</v>
      </c>
      <c r="G3129" t="s">
        <v>17</v>
      </c>
      <c r="H3129">
        <v>13</v>
      </c>
      <c r="I3129" t="s">
        <v>177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28</v>
      </c>
      <c r="S3129">
        <v>3</v>
      </c>
    </row>
    <row r="3130" spans="1:19" x14ac:dyDescent="0.3">
      <c r="A3130">
        <v>3129</v>
      </c>
      <c r="B3130" t="s">
        <v>31</v>
      </c>
      <c r="C3130" t="s">
        <v>39</v>
      </c>
      <c r="D3130" t="s">
        <v>40</v>
      </c>
      <c r="E3130" t="s">
        <v>36</v>
      </c>
      <c r="F3130" t="s">
        <v>30</v>
      </c>
      <c r="G3130" t="s">
        <v>24</v>
      </c>
      <c r="H3130">
        <v>4</v>
      </c>
      <c r="I3130" t="s">
        <v>178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28</v>
      </c>
      <c r="S3130">
        <v>7</v>
      </c>
    </row>
    <row r="3131" spans="1:19" x14ac:dyDescent="0.3">
      <c r="A3131">
        <v>3130</v>
      </c>
      <c r="B3131" t="s">
        <v>23</v>
      </c>
      <c r="C3131" t="s">
        <v>20</v>
      </c>
      <c r="D3131" t="s">
        <v>44</v>
      </c>
      <c r="E3131" t="s">
        <v>45</v>
      </c>
      <c r="F3131" t="s">
        <v>25</v>
      </c>
      <c r="G3131" t="s">
        <v>17</v>
      </c>
      <c r="H3131">
        <v>5</v>
      </c>
      <c r="I3131" t="s">
        <v>178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28</v>
      </c>
      <c r="S3131">
        <v>5</v>
      </c>
    </row>
    <row r="3132" spans="1:19" x14ac:dyDescent="0.3">
      <c r="A3132">
        <v>3131</v>
      </c>
      <c r="B3132" t="s">
        <v>16</v>
      </c>
      <c r="C3132" t="s">
        <v>39</v>
      </c>
      <c r="D3132" t="s">
        <v>44</v>
      </c>
      <c r="E3132" t="s">
        <v>43</v>
      </c>
      <c r="F3132" t="s">
        <v>25</v>
      </c>
      <c r="G3132" t="s">
        <v>24</v>
      </c>
      <c r="H3132">
        <v>12</v>
      </c>
      <c r="I3132" t="s">
        <v>177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34</v>
      </c>
      <c r="S3132">
        <v>5</v>
      </c>
    </row>
    <row r="3133" spans="1:19" x14ac:dyDescent="0.3">
      <c r="A3133">
        <v>3132</v>
      </c>
      <c r="B3133" t="s">
        <v>23</v>
      </c>
      <c r="C3133" t="s">
        <v>20</v>
      </c>
      <c r="D3133" t="s">
        <v>26</v>
      </c>
      <c r="E3133" t="s">
        <v>45</v>
      </c>
      <c r="F3133" t="s">
        <v>18</v>
      </c>
      <c r="G3133" t="s">
        <v>35</v>
      </c>
      <c r="H3133">
        <v>11</v>
      </c>
      <c r="I3133" t="s">
        <v>176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28</v>
      </c>
      <c r="S3133">
        <v>2</v>
      </c>
    </row>
    <row r="3134" spans="1:19" x14ac:dyDescent="0.3">
      <c r="A3134">
        <v>3133</v>
      </c>
      <c r="B3134" t="s">
        <v>16</v>
      </c>
      <c r="C3134" t="s">
        <v>20</v>
      </c>
      <c r="D3134" t="s">
        <v>32</v>
      </c>
      <c r="E3134" t="s">
        <v>36</v>
      </c>
      <c r="F3134" t="s">
        <v>18</v>
      </c>
      <c r="G3134" t="s">
        <v>24</v>
      </c>
      <c r="H3134">
        <v>12</v>
      </c>
      <c r="I3134" t="s">
        <v>177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34</v>
      </c>
      <c r="S3134">
        <v>5</v>
      </c>
    </row>
    <row r="3135" spans="1:19" x14ac:dyDescent="0.3">
      <c r="A3135">
        <v>3134</v>
      </c>
      <c r="B3135" t="s">
        <v>31</v>
      </c>
      <c r="C3135" t="s">
        <v>34</v>
      </c>
      <c r="D3135" t="s">
        <v>44</v>
      </c>
      <c r="E3135" t="s">
        <v>15</v>
      </c>
      <c r="F3135" t="s">
        <v>30</v>
      </c>
      <c r="G3135" t="s">
        <v>24</v>
      </c>
      <c r="H3135">
        <v>4</v>
      </c>
      <c r="I3135" t="s">
        <v>176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21</v>
      </c>
      <c r="S3135">
        <v>2</v>
      </c>
    </row>
    <row r="3136" spans="1:19" x14ac:dyDescent="0.3">
      <c r="A3136">
        <v>3135</v>
      </c>
      <c r="B3136" t="s">
        <v>42</v>
      </c>
      <c r="C3136" t="s">
        <v>20</v>
      </c>
      <c r="D3136" t="s">
        <v>19</v>
      </c>
      <c r="E3136" t="s">
        <v>22</v>
      </c>
      <c r="F3136" t="s">
        <v>30</v>
      </c>
      <c r="G3136" t="s">
        <v>17</v>
      </c>
      <c r="H3136">
        <v>7</v>
      </c>
      <c r="I3136" t="s">
        <v>178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28</v>
      </c>
      <c r="S3136">
        <v>6</v>
      </c>
    </row>
    <row r="3137" spans="1:19" x14ac:dyDescent="0.3">
      <c r="A3137">
        <v>3136</v>
      </c>
      <c r="B3137" t="s">
        <v>16</v>
      </c>
      <c r="C3137" t="s">
        <v>39</v>
      </c>
      <c r="D3137" t="s">
        <v>26</v>
      </c>
      <c r="E3137" t="s">
        <v>29</v>
      </c>
      <c r="F3137" t="s">
        <v>30</v>
      </c>
      <c r="G3137" t="s">
        <v>35</v>
      </c>
      <c r="H3137">
        <v>2</v>
      </c>
      <c r="I3137" t="s">
        <v>176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21</v>
      </c>
      <c r="S3137">
        <v>5</v>
      </c>
    </row>
    <row r="3138" spans="1:19" x14ac:dyDescent="0.3">
      <c r="A3138">
        <v>3137</v>
      </c>
      <c r="B3138" t="s">
        <v>33</v>
      </c>
      <c r="C3138" t="s">
        <v>27</v>
      </c>
      <c r="D3138" t="s">
        <v>44</v>
      </c>
      <c r="E3138" t="s">
        <v>15</v>
      </c>
      <c r="F3138" t="s">
        <v>25</v>
      </c>
      <c r="G3138" t="s">
        <v>35</v>
      </c>
      <c r="H3138">
        <v>6</v>
      </c>
      <c r="I3138" t="s">
        <v>176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21</v>
      </c>
      <c r="S3138">
        <v>2</v>
      </c>
    </row>
    <row r="3139" spans="1:19" x14ac:dyDescent="0.3">
      <c r="A3139">
        <v>3138</v>
      </c>
      <c r="B3139" t="s">
        <v>23</v>
      </c>
      <c r="C3139" t="s">
        <v>34</v>
      </c>
      <c r="D3139" t="s">
        <v>26</v>
      </c>
      <c r="E3139" t="s">
        <v>15</v>
      </c>
      <c r="F3139" t="s">
        <v>25</v>
      </c>
      <c r="G3139" t="s">
        <v>17</v>
      </c>
      <c r="H3139">
        <v>2</v>
      </c>
      <c r="I3139" t="s">
        <v>177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21</v>
      </c>
      <c r="S3139">
        <v>6</v>
      </c>
    </row>
    <row r="3140" spans="1:19" x14ac:dyDescent="0.3">
      <c r="A3140">
        <v>3139</v>
      </c>
      <c r="B3140" t="s">
        <v>16</v>
      </c>
      <c r="C3140" t="s">
        <v>34</v>
      </c>
      <c r="D3140" t="s">
        <v>19</v>
      </c>
      <c r="E3140" t="s">
        <v>15</v>
      </c>
      <c r="F3140" t="s">
        <v>30</v>
      </c>
      <c r="G3140" t="s">
        <v>35</v>
      </c>
      <c r="H3140">
        <v>9</v>
      </c>
      <c r="I3140" t="s">
        <v>176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28</v>
      </c>
      <c r="S3140">
        <v>5</v>
      </c>
    </row>
    <row r="3141" spans="1:19" x14ac:dyDescent="0.3">
      <c r="A3141">
        <v>3140</v>
      </c>
      <c r="B3141" t="s">
        <v>16</v>
      </c>
      <c r="C3141" t="s">
        <v>20</v>
      </c>
      <c r="D3141" t="s">
        <v>32</v>
      </c>
      <c r="E3141" t="s">
        <v>36</v>
      </c>
      <c r="F3141" t="s">
        <v>25</v>
      </c>
      <c r="G3141" t="s">
        <v>35</v>
      </c>
      <c r="H3141">
        <v>11</v>
      </c>
      <c r="I3141" t="s">
        <v>176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28</v>
      </c>
      <c r="S3141">
        <v>8</v>
      </c>
    </row>
    <row r="3142" spans="1:19" x14ac:dyDescent="0.3">
      <c r="A3142">
        <v>3141</v>
      </c>
      <c r="B3142" t="s">
        <v>31</v>
      </c>
      <c r="C3142" t="s">
        <v>20</v>
      </c>
      <c r="D3142" t="s">
        <v>44</v>
      </c>
      <c r="E3142" t="s">
        <v>29</v>
      </c>
      <c r="F3142" t="s">
        <v>30</v>
      </c>
      <c r="G3142" t="s">
        <v>35</v>
      </c>
      <c r="H3142">
        <v>5</v>
      </c>
      <c r="I3142" t="s">
        <v>178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28</v>
      </c>
      <c r="S3142">
        <v>9</v>
      </c>
    </row>
    <row r="3143" spans="1:19" x14ac:dyDescent="0.3">
      <c r="A3143">
        <v>3142</v>
      </c>
      <c r="B3143" t="s">
        <v>16</v>
      </c>
      <c r="C3143" t="s">
        <v>20</v>
      </c>
      <c r="D3143" t="s">
        <v>32</v>
      </c>
      <c r="E3143" t="s">
        <v>43</v>
      </c>
      <c r="F3143" t="s">
        <v>25</v>
      </c>
      <c r="G3143" t="s">
        <v>17</v>
      </c>
      <c r="H3143">
        <v>5</v>
      </c>
      <c r="I3143" t="s">
        <v>178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28</v>
      </c>
      <c r="S3143">
        <v>7</v>
      </c>
    </row>
    <row r="3144" spans="1:19" x14ac:dyDescent="0.3">
      <c r="A3144">
        <v>3143</v>
      </c>
      <c r="B3144" t="s">
        <v>23</v>
      </c>
      <c r="C3144" t="s">
        <v>20</v>
      </c>
      <c r="D3144" t="s">
        <v>26</v>
      </c>
      <c r="E3144" t="s">
        <v>45</v>
      </c>
      <c r="F3144" t="s">
        <v>18</v>
      </c>
      <c r="G3144" t="s">
        <v>24</v>
      </c>
      <c r="H3144">
        <v>3</v>
      </c>
      <c r="I3144" t="s">
        <v>176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28</v>
      </c>
      <c r="S3144">
        <v>3</v>
      </c>
    </row>
    <row r="3145" spans="1:19" x14ac:dyDescent="0.3">
      <c r="A3145">
        <v>3144</v>
      </c>
      <c r="B3145" t="s">
        <v>16</v>
      </c>
      <c r="C3145" t="s">
        <v>27</v>
      </c>
      <c r="D3145" t="s">
        <v>32</v>
      </c>
      <c r="E3145" t="s">
        <v>15</v>
      </c>
      <c r="F3145" t="s">
        <v>18</v>
      </c>
      <c r="G3145" t="s">
        <v>17</v>
      </c>
      <c r="H3145">
        <v>12</v>
      </c>
      <c r="I3145" t="s">
        <v>176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28</v>
      </c>
      <c r="S3145">
        <v>7</v>
      </c>
    </row>
    <row r="3146" spans="1:19" x14ac:dyDescent="0.3">
      <c r="A3146">
        <v>3145</v>
      </c>
      <c r="B3146" t="s">
        <v>33</v>
      </c>
      <c r="C3146" t="s">
        <v>34</v>
      </c>
      <c r="D3146" t="s">
        <v>44</v>
      </c>
      <c r="E3146" t="s">
        <v>15</v>
      </c>
      <c r="F3146" t="s">
        <v>30</v>
      </c>
      <c r="G3146" t="s">
        <v>35</v>
      </c>
      <c r="H3146">
        <v>10</v>
      </c>
      <c r="I3146" t="s">
        <v>177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28</v>
      </c>
      <c r="S3146">
        <v>5</v>
      </c>
    </row>
    <row r="3147" spans="1:19" x14ac:dyDescent="0.3">
      <c r="A3147">
        <v>3146</v>
      </c>
      <c r="B3147" t="s">
        <v>33</v>
      </c>
      <c r="C3147" t="s">
        <v>39</v>
      </c>
      <c r="D3147" t="s">
        <v>26</v>
      </c>
      <c r="E3147" t="s">
        <v>45</v>
      </c>
      <c r="F3147" t="s">
        <v>25</v>
      </c>
      <c r="G3147" t="s">
        <v>17</v>
      </c>
      <c r="H3147">
        <v>12</v>
      </c>
      <c r="I3147" t="s">
        <v>177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34</v>
      </c>
      <c r="S3147">
        <v>1</v>
      </c>
    </row>
    <row r="3148" spans="1:19" x14ac:dyDescent="0.3">
      <c r="A3148">
        <v>3147</v>
      </c>
      <c r="B3148" t="s">
        <v>31</v>
      </c>
      <c r="C3148" t="s">
        <v>34</v>
      </c>
      <c r="D3148" t="s">
        <v>32</v>
      </c>
      <c r="E3148" t="s">
        <v>41</v>
      </c>
      <c r="F3148" t="s">
        <v>25</v>
      </c>
      <c r="G3148" t="s">
        <v>24</v>
      </c>
      <c r="H3148">
        <v>5</v>
      </c>
      <c r="I3148" t="s">
        <v>178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21</v>
      </c>
      <c r="S3148">
        <v>4</v>
      </c>
    </row>
    <row r="3149" spans="1:19" x14ac:dyDescent="0.3">
      <c r="A3149">
        <v>3148</v>
      </c>
      <c r="B3149" t="s">
        <v>16</v>
      </c>
      <c r="C3149" t="s">
        <v>34</v>
      </c>
      <c r="D3149" t="s">
        <v>26</v>
      </c>
      <c r="E3149" t="s">
        <v>45</v>
      </c>
      <c r="F3149" t="s">
        <v>25</v>
      </c>
      <c r="G3149" t="s">
        <v>24</v>
      </c>
      <c r="H3149">
        <v>14</v>
      </c>
      <c r="I3149" t="s">
        <v>176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28</v>
      </c>
      <c r="S3149">
        <v>7</v>
      </c>
    </row>
    <row r="3150" spans="1:19" x14ac:dyDescent="0.3">
      <c r="A3150">
        <v>3149</v>
      </c>
      <c r="B3150" t="s">
        <v>33</v>
      </c>
      <c r="C3150" t="s">
        <v>39</v>
      </c>
      <c r="D3150" t="s">
        <v>19</v>
      </c>
      <c r="E3150" t="s">
        <v>41</v>
      </c>
      <c r="F3150" t="s">
        <v>25</v>
      </c>
      <c r="G3150" t="s">
        <v>35</v>
      </c>
      <c r="H3150">
        <v>11</v>
      </c>
      <c r="I3150" t="s">
        <v>177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28</v>
      </c>
      <c r="S3150">
        <v>8</v>
      </c>
    </row>
    <row r="3151" spans="1:19" x14ac:dyDescent="0.3">
      <c r="A3151">
        <v>3150</v>
      </c>
      <c r="B3151" t="s">
        <v>33</v>
      </c>
      <c r="C3151" t="s">
        <v>20</v>
      </c>
      <c r="D3151" t="s">
        <v>38</v>
      </c>
      <c r="E3151" t="s">
        <v>43</v>
      </c>
      <c r="F3151" t="s">
        <v>30</v>
      </c>
      <c r="G3151" t="s">
        <v>17</v>
      </c>
      <c r="H3151">
        <v>0</v>
      </c>
      <c r="I3151" t="s">
        <v>178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28</v>
      </c>
      <c r="S3151">
        <v>7</v>
      </c>
    </row>
    <row r="3152" spans="1:19" x14ac:dyDescent="0.3">
      <c r="A3152">
        <v>3151</v>
      </c>
      <c r="B3152" t="s">
        <v>16</v>
      </c>
      <c r="C3152" t="s">
        <v>20</v>
      </c>
      <c r="D3152" t="s">
        <v>40</v>
      </c>
      <c r="E3152" t="s">
        <v>45</v>
      </c>
      <c r="F3152" t="s">
        <v>25</v>
      </c>
      <c r="G3152" t="s">
        <v>24</v>
      </c>
      <c r="H3152">
        <v>12</v>
      </c>
      <c r="I3152" t="s">
        <v>177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28</v>
      </c>
      <c r="S3152">
        <v>5</v>
      </c>
    </row>
    <row r="3153" spans="1:19" x14ac:dyDescent="0.3">
      <c r="A3153">
        <v>3152</v>
      </c>
      <c r="B3153" t="s">
        <v>42</v>
      </c>
      <c r="C3153" t="s">
        <v>34</v>
      </c>
      <c r="D3153" t="s">
        <v>40</v>
      </c>
      <c r="E3153" t="s">
        <v>15</v>
      </c>
      <c r="F3153" t="s">
        <v>30</v>
      </c>
      <c r="G3153" t="s">
        <v>35</v>
      </c>
      <c r="H3153">
        <v>1</v>
      </c>
      <c r="I3153" t="s">
        <v>176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28</v>
      </c>
      <c r="S3153">
        <v>5</v>
      </c>
    </row>
    <row r="3154" spans="1:19" x14ac:dyDescent="0.3">
      <c r="A3154">
        <v>3153</v>
      </c>
      <c r="B3154" t="s">
        <v>31</v>
      </c>
      <c r="C3154" t="s">
        <v>20</v>
      </c>
      <c r="D3154" t="s">
        <v>26</v>
      </c>
      <c r="E3154" t="s">
        <v>15</v>
      </c>
      <c r="F3154" t="s">
        <v>25</v>
      </c>
      <c r="G3154" t="s">
        <v>24</v>
      </c>
      <c r="H3154">
        <v>10</v>
      </c>
      <c r="I3154" t="s">
        <v>178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34</v>
      </c>
      <c r="S3154">
        <v>5</v>
      </c>
    </row>
    <row r="3155" spans="1:19" x14ac:dyDescent="0.3">
      <c r="A3155">
        <v>3154</v>
      </c>
      <c r="B3155" t="s">
        <v>23</v>
      </c>
      <c r="C3155" t="s">
        <v>27</v>
      </c>
      <c r="D3155" t="s">
        <v>26</v>
      </c>
      <c r="E3155" t="s">
        <v>15</v>
      </c>
      <c r="F3155" t="s">
        <v>18</v>
      </c>
      <c r="G3155" t="s">
        <v>35</v>
      </c>
      <c r="H3155">
        <v>3</v>
      </c>
      <c r="I3155" t="s">
        <v>176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28</v>
      </c>
      <c r="S3155">
        <v>8</v>
      </c>
    </row>
    <row r="3156" spans="1:19" x14ac:dyDescent="0.3">
      <c r="A3156">
        <v>3155</v>
      </c>
      <c r="B3156" t="s">
        <v>31</v>
      </c>
      <c r="C3156" t="s">
        <v>34</v>
      </c>
      <c r="D3156" t="s">
        <v>44</v>
      </c>
      <c r="E3156" t="s">
        <v>15</v>
      </c>
      <c r="F3156" t="s">
        <v>25</v>
      </c>
      <c r="G3156" t="s">
        <v>17</v>
      </c>
      <c r="H3156">
        <v>12</v>
      </c>
      <c r="I3156" t="s">
        <v>176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28</v>
      </c>
      <c r="S3156">
        <v>1</v>
      </c>
    </row>
    <row r="3157" spans="1:19" x14ac:dyDescent="0.3">
      <c r="A3157">
        <v>3156</v>
      </c>
      <c r="B3157" t="s">
        <v>37</v>
      </c>
      <c r="C3157" t="s">
        <v>39</v>
      </c>
      <c r="D3157" t="s">
        <v>19</v>
      </c>
      <c r="E3157" t="s">
        <v>22</v>
      </c>
      <c r="F3157" t="s">
        <v>25</v>
      </c>
      <c r="G3157" t="s">
        <v>35</v>
      </c>
      <c r="H3157">
        <v>11</v>
      </c>
      <c r="I3157" t="s">
        <v>177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34</v>
      </c>
      <c r="S3157">
        <v>3</v>
      </c>
    </row>
    <row r="3158" spans="1:19" x14ac:dyDescent="0.3">
      <c r="A3158">
        <v>3157</v>
      </c>
      <c r="B3158" t="s">
        <v>16</v>
      </c>
      <c r="C3158" t="s">
        <v>27</v>
      </c>
      <c r="D3158" t="s">
        <v>32</v>
      </c>
      <c r="E3158" t="s">
        <v>41</v>
      </c>
      <c r="F3158" t="s">
        <v>18</v>
      </c>
      <c r="G3158" t="s">
        <v>35</v>
      </c>
      <c r="H3158">
        <v>13</v>
      </c>
      <c r="I3158" t="s">
        <v>176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28</v>
      </c>
      <c r="S3158">
        <v>9</v>
      </c>
    </row>
    <row r="3159" spans="1:19" x14ac:dyDescent="0.3">
      <c r="A3159">
        <v>3158</v>
      </c>
      <c r="B3159" t="s">
        <v>16</v>
      </c>
      <c r="C3159" t="s">
        <v>39</v>
      </c>
      <c r="D3159" t="s">
        <v>40</v>
      </c>
      <c r="E3159" t="s">
        <v>22</v>
      </c>
      <c r="F3159" t="s">
        <v>18</v>
      </c>
      <c r="G3159" t="s">
        <v>35</v>
      </c>
      <c r="H3159">
        <v>10</v>
      </c>
      <c r="I3159" t="s">
        <v>178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28</v>
      </c>
      <c r="S3159">
        <v>8</v>
      </c>
    </row>
    <row r="3160" spans="1:19" x14ac:dyDescent="0.3">
      <c r="A3160">
        <v>3159</v>
      </c>
      <c r="B3160" t="s">
        <v>23</v>
      </c>
      <c r="C3160" t="s">
        <v>20</v>
      </c>
      <c r="D3160" t="s">
        <v>40</v>
      </c>
      <c r="E3160" t="s">
        <v>43</v>
      </c>
      <c r="F3160" t="s">
        <v>30</v>
      </c>
      <c r="G3160" t="s">
        <v>35</v>
      </c>
      <c r="H3160">
        <v>4</v>
      </c>
      <c r="I3160" t="s">
        <v>178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21</v>
      </c>
      <c r="S3160">
        <v>2</v>
      </c>
    </row>
    <row r="3161" spans="1:19" x14ac:dyDescent="0.3">
      <c r="A3161">
        <v>3160</v>
      </c>
      <c r="B3161" t="s">
        <v>23</v>
      </c>
      <c r="C3161" t="s">
        <v>27</v>
      </c>
      <c r="D3161" t="s">
        <v>19</v>
      </c>
      <c r="E3161" t="s">
        <v>45</v>
      </c>
      <c r="F3161" t="s">
        <v>18</v>
      </c>
      <c r="G3161" t="s">
        <v>17</v>
      </c>
      <c r="H3161">
        <v>5</v>
      </c>
      <c r="I3161" t="s">
        <v>177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28</v>
      </c>
      <c r="S3161">
        <v>9</v>
      </c>
    </row>
    <row r="3162" spans="1:19" x14ac:dyDescent="0.3">
      <c r="A3162">
        <v>3161</v>
      </c>
      <c r="B3162" t="s">
        <v>16</v>
      </c>
      <c r="C3162" t="s">
        <v>20</v>
      </c>
      <c r="D3162" t="s">
        <v>32</v>
      </c>
      <c r="E3162" t="s">
        <v>36</v>
      </c>
      <c r="F3162" t="s">
        <v>18</v>
      </c>
      <c r="G3162" t="s">
        <v>24</v>
      </c>
      <c r="H3162">
        <v>5</v>
      </c>
      <c r="I3162" t="s">
        <v>177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28</v>
      </c>
      <c r="S3162">
        <v>9</v>
      </c>
    </row>
    <row r="3163" spans="1:19" x14ac:dyDescent="0.3">
      <c r="A3163">
        <v>3162</v>
      </c>
      <c r="B3163" t="s">
        <v>31</v>
      </c>
      <c r="C3163" t="s">
        <v>39</v>
      </c>
      <c r="D3163" t="s">
        <v>32</v>
      </c>
      <c r="E3163" t="s">
        <v>36</v>
      </c>
      <c r="F3163" t="s">
        <v>18</v>
      </c>
      <c r="G3163" t="s">
        <v>17</v>
      </c>
      <c r="H3163">
        <v>13</v>
      </c>
      <c r="I3163" t="s">
        <v>178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34</v>
      </c>
      <c r="S3163">
        <v>5</v>
      </c>
    </row>
    <row r="3164" spans="1:19" x14ac:dyDescent="0.3">
      <c r="A3164">
        <v>3163</v>
      </c>
      <c r="B3164" t="s">
        <v>33</v>
      </c>
      <c r="C3164" t="s">
        <v>39</v>
      </c>
      <c r="D3164" t="s">
        <v>19</v>
      </c>
      <c r="E3164" t="s">
        <v>29</v>
      </c>
      <c r="F3164" t="s">
        <v>25</v>
      </c>
      <c r="G3164" t="s">
        <v>35</v>
      </c>
      <c r="H3164">
        <v>13</v>
      </c>
      <c r="I3164" t="s">
        <v>176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34</v>
      </c>
      <c r="S3164">
        <v>3</v>
      </c>
    </row>
    <row r="3165" spans="1:19" x14ac:dyDescent="0.3">
      <c r="A3165">
        <v>3164</v>
      </c>
      <c r="B3165" t="s">
        <v>16</v>
      </c>
      <c r="C3165" t="s">
        <v>27</v>
      </c>
      <c r="D3165" t="s">
        <v>38</v>
      </c>
      <c r="E3165" t="s">
        <v>22</v>
      </c>
      <c r="F3165" t="s">
        <v>30</v>
      </c>
      <c r="G3165" t="s">
        <v>17</v>
      </c>
      <c r="H3165">
        <v>12</v>
      </c>
      <c r="I3165" t="s">
        <v>178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28</v>
      </c>
      <c r="S3165">
        <v>7</v>
      </c>
    </row>
    <row r="3166" spans="1:19" x14ac:dyDescent="0.3">
      <c r="A3166">
        <v>3165</v>
      </c>
      <c r="B3166" t="s">
        <v>42</v>
      </c>
      <c r="C3166" t="s">
        <v>39</v>
      </c>
      <c r="D3166" t="s">
        <v>19</v>
      </c>
      <c r="E3166" t="s">
        <v>45</v>
      </c>
      <c r="F3166" t="s">
        <v>25</v>
      </c>
      <c r="G3166" t="s">
        <v>35</v>
      </c>
      <c r="H3166">
        <v>7</v>
      </c>
      <c r="I3166" t="s">
        <v>178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21</v>
      </c>
      <c r="S3166">
        <v>5</v>
      </c>
    </row>
    <row r="3167" spans="1:19" x14ac:dyDescent="0.3">
      <c r="A3167">
        <v>3166</v>
      </c>
      <c r="B3167" t="s">
        <v>42</v>
      </c>
      <c r="C3167" t="s">
        <v>27</v>
      </c>
      <c r="D3167" t="s">
        <v>32</v>
      </c>
      <c r="E3167" t="s">
        <v>45</v>
      </c>
      <c r="F3167" t="s">
        <v>25</v>
      </c>
      <c r="G3167" t="s">
        <v>17</v>
      </c>
      <c r="H3167">
        <v>10</v>
      </c>
      <c r="I3167" t="s">
        <v>178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28</v>
      </c>
      <c r="S3167">
        <v>7</v>
      </c>
    </row>
    <row r="3168" spans="1:19" x14ac:dyDescent="0.3">
      <c r="A3168">
        <v>3167</v>
      </c>
      <c r="B3168" t="s">
        <v>33</v>
      </c>
      <c r="C3168" t="s">
        <v>27</v>
      </c>
      <c r="D3168" t="s">
        <v>38</v>
      </c>
      <c r="E3168" t="s">
        <v>22</v>
      </c>
      <c r="F3168" t="s">
        <v>18</v>
      </c>
      <c r="G3168" t="s">
        <v>35</v>
      </c>
      <c r="H3168">
        <v>9</v>
      </c>
      <c r="I3168" t="s">
        <v>178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34</v>
      </c>
      <c r="S3168">
        <v>6</v>
      </c>
    </row>
    <row r="3169" spans="1:19" x14ac:dyDescent="0.3">
      <c r="A3169">
        <v>3168</v>
      </c>
      <c r="B3169" t="s">
        <v>42</v>
      </c>
      <c r="C3169" t="s">
        <v>20</v>
      </c>
      <c r="D3169" t="s">
        <v>44</v>
      </c>
      <c r="E3169" t="s">
        <v>41</v>
      </c>
      <c r="F3169" t="s">
        <v>25</v>
      </c>
      <c r="G3169" t="s">
        <v>35</v>
      </c>
      <c r="H3169">
        <v>3</v>
      </c>
      <c r="I3169" t="s">
        <v>178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21</v>
      </c>
      <c r="S3169">
        <v>3</v>
      </c>
    </row>
    <row r="3170" spans="1:19" x14ac:dyDescent="0.3">
      <c r="A3170">
        <v>3169</v>
      </c>
      <c r="B3170" t="s">
        <v>23</v>
      </c>
      <c r="C3170" t="s">
        <v>27</v>
      </c>
      <c r="D3170" t="s">
        <v>44</v>
      </c>
      <c r="E3170" t="s">
        <v>45</v>
      </c>
      <c r="F3170" t="s">
        <v>18</v>
      </c>
      <c r="G3170" t="s">
        <v>35</v>
      </c>
      <c r="H3170">
        <v>7</v>
      </c>
      <c r="I3170" t="s">
        <v>177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28</v>
      </c>
      <c r="S3170">
        <v>9</v>
      </c>
    </row>
    <row r="3171" spans="1:19" x14ac:dyDescent="0.3">
      <c r="A3171">
        <v>3170</v>
      </c>
      <c r="B3171" t="s">
        <v>16</v>
      </c>
      <c r="C3171" t="s">
        <v>39</v>
      </c>
      <c r="D3171" t="s">
        <v>19</v>
      </c>
      <c r="E3171" t="s">
        <v>15</v>
      </c>
      <c r="F3171" t="s">
        <v>18</v>
      </c>
      <c r="G3171" t="s">
        <v>17</v>
      </c>
      <c r="H3171">
        <v>11</v>
      </c>
      <c r="I3171" t="s">
        <v>178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28</v>
      </c>
      <c r="S3171">
        <v>7</v>
      </c>
    </row>
    <row r="3172" spans="1:19" x14ac:dyDescent="0.3">
      <c r="A3172">
        <v>3171</v>
      </c>
      <c r="B3172" t="s">
        <v>23</v>
      </c>
      <c r="C3172" t="s">
        <v>20</v>
      </c>
      <c r="D3172" t="s">
        <v>19</v>
      </c>
      <c r="E3172" t="s">
        <v>36</v>
      </c>
      <c r="F3172" t="s">
        <v>30</v>
      </c>
      <c r="G3172" t="s">
        <v>17</v>
      </c>
      <c r="H3172">
        <v>0</v>
      </c>
      <c r="I3172" t="s">
        <v>177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21</v>
      </c>
      <c r="S3172">
        <v>5</v>
      </c>
    </row>
    <row r="3173" spans="1:19" x14ac:dyDescent="0.3">
      <c r="A3173">
        <v>3172</v>
      </c>
      <c r="B3173" t="s">
        <v>23</v>
      </c>
      <c r="C3173" t="s">
        <v>34</v>
      </c>
      <c r="D3173" t="s">
        <v>26</v>
      </c>
      <c r="E3173" t="s">
        <v>41</v>
      </c>
      <c r="F3173" t="s">
        <v>30</v>
      </c>
      <c r="G3173" t="s">
        <v>35</v>
      </c>
      <c r="H3173">
        <v>0</v>
      </c>
      <c r="I3173" t="s">
        <v>178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28</v>
      </c>
      <c r="S3173">
        <v>9</v>
      </c>
    </row>
    <row r="3174" spans="1:19" x14ac:dyDescent="0.3">
      <c r="A3174">
        <v>3173</v>
      </c>
      <c r="B3174" t="s">
        <v>37</v>
      </c>
      <c r="C3174" t="s">
        <v>20</v>
      </c>
      <c r="D3174" t="s">
        <v>40</v>
      </c>
      <c r="E3174" t="s">
        <v>15</v>
      </c>
      <c r="F3174" t="s">
        <v>25</v>
      </c>
      <c r="G3174" t="s">
        <v>35</v>
      </c>
      <c r="H3174">
        <v>11</v>
      </c>
      <c r="I3174" t="s">
        <v>176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28</v>
      </c>
      <c r="S3174">
        <v>4</v>
      </c>
    </row>
    <row r="3175" spans="1:19" x14ac:dyDescent="0.3">
      <c r="A3175">
        <v>3174</v>
      </c>
      <c r="B3175" t="s">
        <v>37</v>
      </c>
      <c r="C3175" t="s">
        <v>20</v>
      </c>
      <c r="D3175" t="s">
        <v>44</v>
      </c>
      <c r="E3175" t="s">
        <v>29</v>
      </c>
      <c r="F3175" t="s">
        <v>25</v>
      </c>
      <c r="G3175" t="s">
        <v>17</v>
      </c>
      <c r="H3175">
        <v>6</v>
      </c>
      <c r="I3175" t="s">
        <v>178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21</v>
      </c>
      <c r="S3175">
        <v>2</v>
      </c>
    </row>
    <row r="3176" spans="1:19" x14ac:dyDescent="0.3">
      <c r="A3176">
        <v>3175</v>
      </c>
      <c r="B3176" t="s">
        <v>16</v>
      </c>
      <c r="C3176" t="s">
        <v>34</v>
      </c>
      <c r="D3176" t="s">
        <v>32</v>
      </c>
      <c r="E3176" t="s">
        <v>36</v>
      </c>
      <c r="F3176" t="s">
        <v>25</v>
      </c>
      <c r="G3176" t="s">
        <v>24</v>
      </c>
      <c r="H3176">
        <v>11</v>
      </c>
      <c r="I3176" t="s">
        <v>176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34</v>
      </c>
      <c r="S3176">
        <v>6</v>
      </c>
    </row>
    <row r="3177" spans="1:19" x14ac:dyDescent="0.3">
      <c r="A3177">
        <v>3176</v>
      </c>
      <c r="B3177" t="s">
        <v>16</v>
      </c>
      <c r="C3177" t="s">
        <v>39</v>
      </c>
      <c r="D3177" t="s">
        <v>26</v>
      </c>
      <c r="E3177" t="s">
        <v>29</v>
      </c>
      <c r="F3177" t="s">
        <v>18</v>
      </c>
      <c r="G3177" t="s">
        <v>35</v>
      </c>
      <c r="H3177">
        <v>8</v>
      </c>
      <c r="I3177" t="s">
        <v>176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28</v>
      </c>
      <c r="S3177">
        <v>7</v>
      </c>
    </row>
    <row r="3178" spans="1:19" x14ac:dyDescent="0.3">
      <c r="A3178">
        <v>3177</v>
      </c>
      <c r="B3178" t="s">
        <v>33</v>
      </c>
      <c r="C3178" t="s">
        <v>34</v>
      </c>
      <c r="D3178" t="s">
        <v>40</v>
      </c>
      <c r="E3178" t="s">
        <v>43</v>
      </c>
      <c r="F3178" t="s">
        <v>18</v>
      </c>
      <c r="G3178" t="s">
        <v>35</v>
      </c>
      <c r="H3178">
        <v>13</v>
      </c>
      <c r="I3178" t="s">
        <v>178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28</v>
      </c>
      <c r="S3178">
        <v>8</v>
      </c>
    </row>
    <row r="3179" spans="1:19" x14ac:dyDescent="0.3">
      <c r="A3179">
        <v>3178</v>
      </c>
      <c r="B3179" t="s">
        <v>33</v>
      </c>
      <c r="C3179" t="s">
        <v>39</v>
      </c>
      <c r="D3179" t="s">
        <v>38</v>
      </c>
      <c r="E3179" t="s">
        <v>41</v>
      </c>
      <c r="F3179" t="s">
        <v>30</v>
      </c>
      <c r="G3179" t="s">
        <v>17</v>
      </c>
      <c r="H3179">
        <v>14</v>
      </c>
      <c r="I3179" t="s">
        <v>176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28</v>
      </c>
      <c r="S3179">
        <v>7</v>
      </c>
    </row>
    <row r="3180" spans="1:19" x14ac:dyDescent="0.3">
      <c r="A3180">
        <v>3179</v>
      </c>
      <c r="B3180" t="s">
        <v>23</v>
      </c>
      <c r="C3180" t="s">
        <v>27</v>
      </c>
      <c r="D3180" t="s">
        <v>26</v>
      </c>
      <c r="E3180" t="s">
        <v>43</v>
      </c>
      <c r="F3180" t="s">
        <v>25</v>
      </c>
      <c r="G3180" t="s">
        <v>24</v>
      </c>
      <c r="H3180">
        <v>6</v>
      </c>
      <c r="I3180" t="s">
        <v>178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21</v>
      </c>
      <c r="S3180">
        <v>2</v>
      </c>
    </row>
    <row r="3181" spans="1:19" x14ac:dyDescent="0.3">
      <c r="A3181">
        <v>3180</v>
      </c>
      <c r="B3181" t="s">
        <v>37</v>
      </c>
      <c r="C3181" t="s">
        <v>20</v>
      </c>
      <c r="D3181" t="s">
        <v>26</v>
      </c>
      <c r="E3181" t="s">
        <v>29</v>
      </c>
      <c r="F3181" t="s">
        <v>30</v>
      </c>
      <c r="G3181" t="s">
        <v>24</v>
      </c>
      <c r="H3181">
        <v>14</v>
      </c>
      <c r="I3181" t="s">
        <v>177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28</v>
      </c>
      <c r="S3181">
        <v>7</v>
      </c>
    </row>
    <row r="3182" spans="1:19" x14ac:dyDescent="0.3">
      <c r="A3182">
        <v>3181</v>
      </c>
      <c r="B3182" t="s">
        <v>37</v>
      </c>
      <c r="C3182" t="s">
        <v>27</v>
      </c>
      <c r="D3182" t="s">
        <v>38</v>
      </c>
      <c r="E3182" t="s">
        <v>41</v>
      </c>
      <c r="F3182" t="s">
        <v>18</v>
      </c>
      <c r="G3182" t="s">
        <v>35</v>
      </c>
      <c r="H3182">
        <v>8</v>
      </c>
      <c r="I3182" t="s">
        <v>176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34</v>
      </c>
      <c r="S3182">
        <v>3</v>
      </c>
    </row>
    <row r="3183" spans="1:19" x14ac:dyDescent="0.3">
      <c r="A3183">
        <v>3182</v>
      </c>
      <c r="B3183" t="s">
        <v>33</v>
      </c>
      <c r="C3183" t="s">
        <v>20</v>
      </c>
      <c r="D3183" t="s">
        <v>19</v>
      </c>
      <c r="E3183" t="s">
        <v>41</v>
      </c>
      <c r="F3183" t="s">
        <v>18</v>
      </c>
      <c r="G3183" t="s">
        <v>35</v>
      </c>
      <c r="H3183">
        <v>3</v>
      </c>
      <c r="I3183" t="s">
        <v>176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21</v>
      </c>
      <c r="S3183">
        <v>6</v>
      </c>
    </row>
    <row r="3184" spans="1:19" x14ac:dyDescent="0.3">
      <c r="A3184">
        <v>3183</v>
      </c>
      <c r="B3184" t="s">
        <v>23</v>
      </c>
      <c r="C3184" t="s">
        <v>34</v>
      </c>
      <c r="D3184" t="s">
        <v>32</v>
      </c>
      <c r="E3184" t="s">
        <v>15</v>
      </c>
      <c r="F3184" t="s">
        <v>25</v>
      </c>
      <c r="G3184" t="s">
        <v>35</v>
      </c>
      <c r="H3184">
        <v>9</v>
      </c>
      <c r="I3184" t="s">
        <v>176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28</v>
      </c>
      <c r="S3184">
        <v>7</v>
      </c>
    </row>
    <row r="3185" spans="1:19" x14ac:dyDescent="0.3">
      <c r="A3185">
        <v>3184</v>
      </c>
      <c r="B3185" t="s">
        <v>16</v>
      </c>
      <c r="C3185" t="s">
        <v>34</v>
      </c>
      <c r="D3185" t="s">
        <v>38</v>
      </c>
      <c r="E3185" t="s">
        <v>45</v>
      </c>
      <c r="F3185" t="s">
        <v>25</v>
      </c>
      <c r="G3185" t="s">
        <v>24</v>
      </c>
      <c r="H3185">
        <v>0</v>
      </c>
      <c r="I3185" t="s">
        <v>178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28</v>
      </c>
      <c r="S3185">
        <v>9</v>
      </c>
    </row>
    <row r="3186" spans="1:19" x14ac:dyDescent="0.3">
      <c r="A3186">
        <v>3185</v>
      </c>
      <c r="B3186" t="s">
        <v>33</v>
      </c>
      <c r="C3186" t="s">
        <v>34</v>
      </c>
      <c r="D3186" t="s">
        <v>40</v>
      </c>
      <c r="E3186" t="s">
        <v>36</v>
      </c>
      <c r="F3186" t="s">
        <v>18</v>
      </c>
      <c r="G3186" t="s">
        <v>24</v>
      </c>
      <c r="H3186">
        <v>12</v>
      </c>
      <c r="I3186" t="s">
        <v>178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28</v>
      </c>
      <c r="S3186">
        <v>9</v>
      </c>
    </row>
    <row r="3187" spans="1:19" x14ac:dyDescent="0.3">
      <c r="A3187">
        <v>3186</v>
      </c>
      <c r="B3187" t="s">
        <v>31</v>
      </c>
      <c r="C3187" t="s">
        <v>27</v>
      </c>
      <c r="D3187" t="s">
        <v>44</v>
      </c>
      <c r="E3187" t="s">
        <v>45</v>
      </c>
      <c r="F3187" t="s">
        <v>18</v>
      </c>
      <c r="G3187" t="s">
        <v>35</v>
      </c>
      <c r="H3187">
        <v>6</v>
      </c>
      <c r="I3187" t="s">
        <v>176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28</v>
      </c>
      <c r="S3187">
        <v>4</v>
      </c>
    </row>
    <row r="3188" spans="1:19" x14ac:dyDescent="0.3">
      <c r="A3188">
        <v>3187</v>
      </c>
      <c r="B3188" t="s">
        <v>23</v>
      </c>
      <c r="C3188" t="s">
        <v>34</v>
      </c>
      <c r="D3188" t="s">
        <v>19</v>
      </c>
      <c r="E3188" t="s">
        <v>29</v>
      </c>
      <c r="F3188" t="s">
        <v>30</v>
      </c>
      <c r="G3188" t="s">
        <v>35</v>
      </c>
      <c r="H3188">
        <v>13</v>
      </c>
      <c r="I3188" t="s">
        <v>178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34</v>
      </c>
      <c r="S3188">
        <v>2</v>
      </c>
    </row>
    <row r="3189" spans="1:19" x14ac:dyDescent="0.3">
      <c r="A3189">
        <v>3188</v>
      </c>
      <c r="B3189" t="s">
        <v>42</v>
      </c>
      <c r="C3189" t="s">
        <v>27</v>
      </c>
      <c r="D3189" t="s">
        <v>44</v>
      </c>
      <c r="E3189" t="s">
        <v>41</v>
      </c>
      <c r="F3189" t="s">
        <v>25</v>
      </c>
      <c r="G3189" t="s">
        <v>35</v>
      </c>
      <c r="H3189">
        <v>1</v>
      </c>
      <c r="I3189" t="s">
        <v>176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28</v>
      </c>
      <c r="S3189">
        <v>7</v>
      </c>
    </row>
    <row r="3190" spans="1:19" x14ac:dyDescent="0.3">
      <c r="A3190">
        <v>3189</v>
      </c>
      <c r="B3190" t="s">
        <v>33</v>
      </c>
      <c r="C3190" t="s">
        <v>34</v>
      </c>
      <c r="D3190" t="s">
        <v>40</v>
      </c>
      <c r="E3190" t="s">
        <v>41</v>
      </c>
      <c r="F3190" t="s">
        <v>18</v>
      </c>
      <c r="G3190" t="s">
        <v>24</v>
      </c>
      <c r="H3190">
        <v>7</v>
      </c>
      <c r="I3190" t="s">
        <v>177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28</v>
      </c>
      <c r="S3190">
        <v>8</v>
      </c>
    </row>
    <row r="3191" spans="1:19" x14ac:dyDescent="0.3">
      <c r="A3191">
        <v>3190</v>
      </c>
      <c r="B3191" t="s">
        <v>33</v>
      </c>
      <c r="C3191" t="s">
        <v>20</v>
      </c>
      <c r="D3191" t="s">
        <v>32</v>
      </c>
      <c r="E3191" t="s">
        <v>45</v>
      </c>
      <c r="F3191" t="s">
        <v>25</v>
      </c>
      <c r="G3191" t="s">
        <v>35</v>
      </c>
      <c r="H3191">
        <v>4</v>
      </c>
      <c r="I3191" t="s">
        <v>177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28</v>
      </c>
      <c r="S3191">
        <v>8</v>
      </c>
    </row>
    <row r="3192" spans="1:19" x14ac:dyDescent="0.3">
      <c r="A3192">
        <v>3191</v>
      </c>
      <c r="B3192" t="s">
        <v>23</v>
      </c>
      <c r="C3192" t="s">
        <v>39</v>
      </c>
      <c r="D3192" t="s">
        <v>40</v>
      </c>
      <c r="E3192" t="s">
        <v>45</v>
      </c>
      <c r="F3192" t="s">
        <v>30</v>
      </c>
      <c r="G3192" t="s">
        <v>17</v>
      </c>
      <c r="H3192">
        <v>9</v>
      </c>
      <c r="I3192" t="s">
        <v>177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34</v>
      </c>
      <c r="S3192">
        <v>2</v>
      </c>
    </row>
    <row r="3193" spans="1:19" x14ac:dyDescent="0.3">
      <c r="A3193">
        <v>3192</v>
      </c>
      <c r="B3193" t="s">
        <v>16</v>
      </c>
      <c r="C3193" t="s">
        <v>20</v>
      </c>
      <c r="D3193" t="s">
        <v>26</v>
      </c>
      <c r="E3193" t="s">
        <v>36</v>
      </c>
      <c r="F3193" t="s">
        <v>25</v>
      </c>
      <c r="G3193" t="s">
        <v>24</v>
      </c>
      <c r="H3193">
        <v>0</v>
      </c>
      <c r="I3193" t="s">
        <v>176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21</v>
      </c>
      <c r="S3193">
        <v>2</v>
      </c>
    </row>
    <row r="3194" spans="1:19" x14ac:dyDescent="0.3">
      <c r="A3194">
        <v>3193</v>
      </c>
      <c r="B3194" t="s">
        <v>16</v>
      </c>
      <c r="C3194" t="s">
        <v>34</v>
      </c>
      <c r="D3194" t="s">
        <v>19</v>
      </c>
      <c r="E3194" t="s">
        <v>45</v>
      </c>
      <c r="F3194" t="s">
        <v>25</v>
      </c>
      <c r="G3194" t="s">
        <v>17</v>
      </c>
      <c r="H3194">
        <v>14</v>
      </c>
      <c r="I3194" t="s">
        <v>176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34</v>
      </c>
      <c r="S3194">
        <v>4</v>
      </c>
    </row>
    <row r="3195" spans="1:19" x14ac:dyDescent="0.3">
      <c r="A3195">
        <v>3194</v>
      </c>
      <c r="B3195" t="s">
        <v>23</v>
      </c>
      <c r="C3195" t="s">
        <v>20</v>
      </c>
      <c r="D3195" t="s">
        <v>38</v>
      </c>
      <c r="E3195" t="s">
        <v>43</v>
      </c>
      <c r="F3195" t="s">
        <v>25</v>
      </c>
      <c r="G3195" t="s">
        <v>17</v>
      </c>
      <c r="H3195">
        <v>4</v>
      </c>
      <c r="I3195" t="s">
        <v>177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21</v>
      </c>
      <c r="S3195">
        <v>6</v>
      </c>
    </row>
    <row r="3196" spans="1:19" x14ac:dyDescent="0.3">
      <c r="A3196">
        <v>3195</v>
      </c>
      <c r="B3196" t="s">
        <v>31</v>
      </c>
      <c r="C3196" t="s">
        <v>27</v>
      </c>
      <c r="D3196" t="s">
        <v>38</v>
      </c>
      <c r="E3196" t="s">
        <v>43</v>
      </c>
      <c r="F3196" t="s">
        <v>30</v>
      </c>
      <c r="G3196" t="s">
        <v>24</v>
      </c>
      <c r="H3196">
        <v>7</v>
      </c>
      <c r="I3196" t="s">
        <v>177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21</v>
      </c>
      <c r="S3196">
        <v>3</v>
      </c>
    </row>
    <row r="3197" spans="1:19" x14ac:dyDescent="0.3">
      <c r="A3197">
        <v>3196</v>
      </c>
      <c r="B3197" t="s">
        <v>16</v>
      </c>
      <c r="C3197" t="s">
        <v>39</v>
      </c>
      <c r="D3197" t="s">
        <v>26</v>
      </c>
      <c r="E3197" t="s">
        <v>43</v>
      </c>
      <c r="F3197" t="s">
        <v>25</v>
      </c>
      <c r="G3197" t="s">
        <v>35</v>
      </c>
      <c r="H3197">
        <v>5</v>
      </c>
      <c r="I3197" t="s">
        <v>176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28</v>
      </c>
      <c r="S3197">
        <v>9</v>
      </c>
    </row>
    <row r="3198" spans="1:19" x14ac:dyDescent="0.3">
      <c r="A3198">
        <v>3197</v>
      </c>
      <c r="B3198" t="s">
        <v>37</v>
      </c>
      <c r="C3198" t="s">
        <v>27</v>
      </c>
      <c r="D3198" t="s">
        <v>38</v>
      </c>
      <c r="E3198" t="s">
        <v>22</v>
      </c>
      <c r="F3198" t="s">
        <v>18</v>
      </c>
      <c r="G3198" t="s">
        <v>17</v>
      </c>
      <c r="H3198">
        <v>1</v>
      </c>
      <c r="I3198" t="s">
        <v>178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28</v>
      </c>
      <c r="S3198">
        <v>9</v>
      </c>
    </row>
    <row r="3199" spans="1:19" x14ac:dyDescent="0.3">
      <c r="A3199">
        <v>3198</v>
      </c>
      <c r="B3199" t="s">
        <v>33</v>
      </c>
      <c r="C3199" t="s">
        <v>34</v>
      </c>
      <c r="D3199" t="s">
        <v>44</v>
      </c>
      <c r="E3199" t="s">
        <v>41</v>
      </c>
      <c r="F3199" t="s">
        <v>25</v>
      </c>
      <c r="G3199" t="s">
        <v>24</v>
      </c>
      <c r="H3199">
        <v>2</v>
      </c>
      <c r="I3199" t="s">
        <v>176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21</v>
      </c>
      <c r="S3199">
        <v>4</v>
      </c>
    </row>
    <row r="3200" spans="1:19" x14ac:dyDescent="0.3">
      <c r="A3200">
        <v>3199</v>
      </c>
      <c r="B3200" t="s">
        <v>31</v>
      </c>
      <c r="C3200" t="s">
        <v>27</v>
      </c>
      <c r="D3200" t="s">
        <v>38</v>
      </c>
      <c r="E3200" t="s">
        <v>43</v>
      </c>
      <c r="F3200" t="s">
        <v>30</v>
      </c>
      <c r="G3200" t="s">
        <v>24</v>
      </c>
      <c r="H3200">
        <v>12</v>
      </c>
      <c r="I3200" t="s">
        <v>177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28</v>
      </c>
      <c r="S3200">
        <v>9</v>
      </c>
    </row>
    <row r="3201" spans="1:19" x14ac:dyDescent="0.3">
      <c r="A3201">
        <v>3200</v>
      </c>
      <c r="B3201" t="s">
        <v>16</v>
      </c>
      <c r="C3201" t="s">
        <v>20</v>
      </c>
      <c r="D3201" t="s">
        <v>38</v>
      </c>
      <c r="E3201" t="s">
        <v>41</v>
      </c>
      <c r="F3201" t="s">
        <v>30</v>
      </c>
      <c r="G3201" t="s">
        <v>24</v>
      </c>
      <c r="H3201">
        <v>0</v>
      </c>
      <c r="I3201" t="s">
        <v>177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21</v>
      </c>
      <c r="S3201">
        <v>6</v>
      </c>
    </row>
    <row r="3202" spans="1:19" x14ac:dyDescent="0.3">
      <c r="A3202">
        <v>3201</v>
      </c>
      <c r="B3202" t="s">
        <v>16</v>
      </c>
      <c r="C3202" t="s">
        <v>27</v>
      </c>
      <c r="D3202" t="s">
        <v>38</v>
      </c>
      <c r="E3202" t="s">
        <v>15</v>
      </c>
      <c r="F3202" t="s">
        <v>30</v>
      </c>
      <c r="G3202" t="s">
        <v>17</v>
      </c>
      <c r="H3202">
        <v>11</v>
      </c>
      <c r="I3202" t="s">
        <v>176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28</v>
      </c>
      <c r="S3202">
        <v>2</v>
      </c>
    </row>
    <row r="3203" spans="1:19" x14ac:dyDescent="0.3">
      <c r="A3203">
        <v>3202</v>
      </c>
      <c r="B3203" t="s">
        <v>42</v>
      </c>
      <c r="C3203" t="s">
        <v>34</v>
      </c>
      <c r="D3203" t="s">
        <v>38</v>
      </c>
      <c r="E3203" t="s">
        <v>45</v>
      </c>
      <c r="F3203" t="s">
        <v>30</v>
      </c>
      <c r="G3203" t="s">
        <v>24</v>
      </c>
      <c r="H3203">
        <v>1</v>
      </c>
      <c r="I3203" t="s">
        <v>178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21</v>
      </c>
      <c r="S3203">
        <v>2</v>
      </c>
    </row>
    <row r="3204" spans="1:19" x14ac:dyDescent="0.3">
      <c r="A3204">
        <v>3203</v>
      </c>
      <c r="B3204" t="s">
        <v>42</v>
      </c>
      <c r="C3204" t="s">
        <v>34</v>
      </c>
      <c r="D3204" t="s">
        <v>26</v>
      </c>
      <c r="E3204" t="s">
        <v>29</v>
      </c>
      <c r="F3204" t="s">
        <v>18</v>
      </c>
      <c r="G3204" t="s">
        <v>17</v>
      </c>
      <c r="H3204">
        <v>7</v>
      </c>
      <c r="I3204" t="s">
        <v>176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28</v>
      </c>
      <c r="S3204">
        <v>8</v>
      </c>
    </row>
    <row r="3205" spans="1:19" x14ac:dyDescent="0.3">
      <c r="A3205">
        <v>3204</v>
      </c>
      <c r="B3205" t="s">
        <v>16</v>
      </c>
      <c r="C3205" t="s">
        <v>27</v>
      </c>
      <c r="D3205" t="s">
        <v>19</v>
      </c>
      <c r="E3205" t="s">
        <v>22</v>
      </c>
      <c r="F3205" t="s">
        <v>18</v>
      </c>
      <c r="G3205" t="s">
        <v>24</v>
      </c>
      <c r="H3205">
        <v>13</v>
      </c>
      <c r="I3205" t="s">
        <v>176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34</v>
      </c>
      <c r="S3205">
        <v>4</v>
      </c>
    </row>
    <row r="3206" spans="1:19" x14ac:dyDescent="0.3">
      <c r="A3206">
        <v>3205</v>
      </c>
      <c r="B3206" t="s">
        <v>23</v>
      </c>
      <c r="C3206" t="s">
        <v>20</v>
      </c>
      <c r="D3206" t="s">
        <v>19</v>
      </c>
      <c r="E3206" t="s">
        <v>36</v>
      </c>
      <c r="F3206" t="s">
        <v>30</v>
      </c>
      <c r="G3206" t="s">
        <v>17</v>
      </c>
      <c r="H3206">
        <v>5</v>
      </c>
      <c r="I3206" t="s">
        <v>177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28</v>
      </c>
      <c r="S3206">
        <v>6</v>
      </c>
    </row>
    <row r="3207" spans="1:19" x14ac:dyDescent="0.3">
      <c r="A3207">
        <v>3206</v>
      </c>
      <c r="B3207" t="s">
        <v>23</v>
      </c>
      <c r="C3207" t="s">
        <v>39</v>
      </c>
      <c r="D3207" t="s">
        <v>19</v>
      </c>
      <c r="E3207" t="s">
        <v>41</v>
      </c>
      <c r="F3207" t="s">
        <v>18</v>
      </c>
      <c r="G3207" t="s">
        <v>24</v>
      </c>
      <c r="H3207">
        <v>5</v>
      </c>
      <c r="I3207" t="s">
        <v>178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28</v>
      </c>
      <c r="S3207">
        <v>7</v>
      </c>
    </row>
    <row r="3208" spans="1:19" x14ac:dyDescent="0.3">
      <c r="A3208">
        <v>3207</v>
      </c>
      <c r="B3208" t="s">
        <v>33</v>
      </c>
      <c r="C3208" t="s">
        <v>34</v>
      </c>
      <c r="D3208" t="s">
        <v>44</v>
      </c>
      <c r="E3208" t="s">
        <v>29</v>
      </c>
      <c r="F3208" t="s">
        <v>25</v>
      </c>
      <c r="G3208" t="s">
        <v>24</v>
      </c>
      <c r="H3208">
        <v>14</v>
      </c>
      <c r="I3208" t="s">
        <v>178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28</v>
      </c>
      <c r="S3208">
        <v>8</v>
      </c>
    </row>
    <row r="3209" spans="1:19" x14ac:dyDescent="0.3">
      <c r="A3209">
        <v>3208</v>
      </c>
      <c r="B3209" t="s">
        <v>16</v>
      </c>
      <c r="C3209" t="s">
        <v>20</v>
      </c>
      <c r="D3209" t="s">
        <v>44</v>
      </c>
      <c r="E3209" t="s">
        <v>36</v>
      </c>
      <c r="F3209" t="s">
        <v>25</v>
      </c>
      <c r="G3209" t="s">
        <v>17</v>
      </c>
      <c r="H3209">
        <v>7</v>
      </c>
      <c r="I3209" t="s">
        <v>176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28</v>
      </c>
      <c r="S3209">
        <v>7</v>
      </c>
    </row>
    <row r="3210" spans="1:19" x14ac:dyDescent="0.3">
      <c r="A3210">
        <v>3209</v>
      </c>
      <c r="B3210" t="s">
        <v>31</v>
      </c>
      <c r="C3210" t="s">
        <v>34</v>
      </c>
      <c r="D3210" t="s">
        <v>32</v>
      </c>
      <c r="E3210" t="s">
        <v>45</v>
      </c>
      <c r="F3210" t="s">
        <v>30</v>
      </c>
      <c r="G3210" t="s">
        <v>17</v>
      </c>
      <c r="H3210">
        <v>12</v>
      </c>
      <c r="I3210" t="s">
        <v>176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28</v>
      </c>
      <c r="S3210">
        <v>4</v>
      </c>
    </row>
    <row r="3211" spans="1:19" x14ac:dyDescent="0.3">
      <c r="A3211">
        <v>3210</v>
      </c>
      <c r="B3211" t="s">
        <v>23</v>
      </c>
      <c r="C3211" t="s">
        <v>27</v>
      </c>
      <c r="D3211" t="s">
        <v>26</v>
      </c>
      <c r="E3211" t="s">
        <v>41</v>
      </c>
      <c r="F3211" t="s">
        <v>25</v>
      </c>
      <c r="G3211" t="s">
        <v>35</v>
      </c>
      <c r="H3211">
        <v>7</v>
      </c>
      <c r="I3211" t="s">
        <v>176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28</v>
      </c>
      <c r="S3211">
        <v>8</v>
      </c>
    </row>
    <row r="3212" spans="1:19" x14ac:dyDescent="0.3">
      <c r="A3212">
        <v>3211</v>
      </c>
      <c r="B3212" t="s">
        <v>37</v>
      </c>
      <c r="C3212" t="s">
        <v>34</v>
      </c>
      <c r="D3212" t="s">
        <v>38</v>
      </c>
      <c r="E3212" t="s">
        <v>22</v>
      </c>
      <c r="F3212" t="s">
        <v>30</v>
      </c>
      <c r="G3212" t="s">
        <v>24</v>
      </c>
      <c r="H3212">
        <v>7</v>
      </c>
      <c r="I3212" t="s">
        <v>178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28</v>
      </c>
      <c r="S3212">
        <v>8</v>
      </c>
    </row>
    <row r="3213" spans="1:19" x14ac:dyDescent="0.3">
      <c r="A3213">
        <v>3212</v>
      </c>
      <c r="B3213" t="s">
        <v>23</v>
      </c>
      <c r="C3213" t="s">
        <v>39</v>
      </c>
      <c r="D3213" t="s">
        <v>32</v>
      </c>
      <c r="E3213" t="s">
        <v>29</v>
      </c>
      <c r="F3213" t="s">
        <v>18</v>
      </c>
      <c r="G3213" t="s">
        <v>24</v>
      </c>
      <c r="H3213">
        <v>5</v>
      </c>
      <c r="I3213" t="s">
        <v>177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21</v>
      </c>
      <c r="S3213">
        <v>4</v>
      </c>
    </row>
    <row r="3214" spans="1:19" x14ac:dyDescent="0.3">
      <c r="A3214">
        <v>3213</v>
      </c>
      <c r="B3214" t="s">
        <v>37</v>
      </c>
      <c r="C3214" t="s">
        <v>34</v>
      </c>
      <c r="D3214" t="s">
        <v>40</v>
      </c>
      <c r="E3214" t="s">
        <v>41</v>
      </c>
      <c r="F3214" t="s">
        <v>25</v>
      </c>
      <c r="G3214" t="s">
        <v>17</v>
      </c>
      <c r="H3214">
        <v>5</v>
      </c>
      <c r="I3214" t="s">
        <v>177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21</v>
      </c>
      <c r="S3214">
        <v>4</v>
      </c>
    </row>
    <row r="3215" spans="1:19" x14ac:dyDescent="0.3">
      <c r="A3215">
        <v>3214</v>
      </c>
      <c r="B3215" t="s">
        <v>16</v>
      </c>
      <c r="C3215" t="s">
        <v>34</v>
      </c>
      <c r="D3215" t="s">
        <v>44</v>
      </c>
      <c r="E3215" t="s">
        <v>15</v>
      </c>
      <c r="F3215" t="s">
        <v>18</v>
      </c>
      <c r="G3215" t="s">
        <v>24</v>
      </c>
      <c r="H3215">
        <v>7</v>
      </c>
      <c r="I3215" t="s">
        <v>177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28</v>
      </c>
      <c r="S3215">
        <v>2</v>
      </c>
    </row>
    <row r="3216" spans="1:19" x14ac:dyDescent="0.3">
      <c r="A3216">
        <v>3215</v>
      </c>
      <c r="B3216" t="s">
        <v>23</v>
      </c>
      <c r="C3216" t="s">
        <v>27</v>
      </c>
      <c r="D3216" t="s">
        <v>40</v>
      </c>
      <c r="E3216" t="s">
        <v>36</v>
      </c>
      <c r="F3216" t="s">
        <v>25</v>
      </c>
      <c r="G3216" t="s">
        <v>24</v>
      </c>
      <c r="H3216">
        <v>9</v>
      </c>
      <c r="I3216" t="s">
        <v>176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28</v>
      </c>
      <c r="S3216">
        <v>3</v>
      </c>
    </row>
    <row r="3217" spans="1:19" x14ac:dyDescent="0.3">
      <c r="A3217">
        <v>3216</v>
      </c>
      <c r="B3217" t="s">
        <v>23</v>
      </c>
      <c r="C3217" t="s">
        <v>27</v>
      </c>
      <c r="D3217" t="s">
        <v>19</v>
      </c>
      <c r="E3217" t="s">
        <v>41</v>
      </c>
      <c r="F3217" t="s">
        <v>30</v>
      </c>
      <c r="G3217" t="s">
        <v>24</v>
      </c>
      <c r="H3217">
        <v>13</v>
      </c>
      <c r="I3217" t="s">
        <v>178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28</v>
      </c>
      <c r="S3217">
        <v>9</v>
      </c>
    </row>
    <row r="3218" spans="1:19" x14ac:dyDescent="0.3">
      <c r="A3218">
        <v>3217</v>
      </c>
      <c r="B3218" t="s">
        <v>37</v>
      </c>
      <c r="C3218" t="s">
        <v>39</v>
      </c>
      <c r="D3218" t="s">
        <v>26</v>
      </c>
      <c r="E3218" t="s">
        <v>45</v>
      </c>
      <c r="F3218" t="s">
        <v>25</v>
      </c>
      <c r="G3218" t="s">
        <v>24</v>
      </c>
      <c r="H3218">
        <v>14</v>
      </c>
      <c r="I3218" t="s">
        <v>177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28</v>
      </c>
      <c r="S3218">
        <v>9</v>
      </c>
    </row>
    <row r="3219" spans="1:19" x14ac:dyDescent="0.3">
      <c r="A3219">
        <v>3218</v>
      </c>
      <c r="B3219" t="s">
        <v>33</v>
      </c>
      <c r="C3219" t="s">
        <v>34</v>
      </c>
      <c r="D3219" t="s">
        <v>32</v>
      </c>
      <c r="E3219" t="s">
        <v>36</v>
      </c>
      <c r="F3219" t="s">
        <v>18</v>
      </c>
      <c r="G3219" t="s">
        <v>24</v>
      </c>
      <c r="H3219">
        <v>14</v>
      </c>
      <c r="I3219" t="s">
        <v>177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34</v>
      </c>
      <c r="S3219">
        <v>6</v>
      </c>
    </row>
    <row r="3220" spans="1:19" x14ac:dyDescent="0.3">
      <c r="A3220">
        <v>3219</v>
      </c>
      <c r="B3220" t="s">
        <v>33</v>
      </c>
      <c r="C3220" t="s">
        <v>20</v>
      </c>
      <c r="D3220" t="s">
        <v>19</v>
      </c>
      <c r="E3220" t="s">
        <v>43</v>
      </c>
      <c r="F3220" t="s">
        <v>18</v>
      </c>
      <c r="G3220" t="s">
        <v>24</v>
      </c>
      <c r="H3220">
        <v>12</v>
      </c>
      <c r="I3220" t="s">
        <v>178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28</v>
      </c>
      <c r="S3220">
        <v>1</v>
      </c>
    </row>
    <row r="3221" spans="1:19" x14ac:dyDescent="0.3">
      <c r="A3221">
        <v>3220</v>
      </c>
      <c r="B3221" t="s">
        <v>42</v>
      </c>
      <c r="C3221" t="s">
        <v>20</v>
      </c>
      <c r="D3221" t="s">
        <v>32</v>
      </c>
      <c r="E3221" t="s">
        <v>43</v>
      </c>
      <c r="F3221" t="s">
        <v>30</v>
      </c>
      <c r="G3221" t="s">
        <v>35</v>
      </c>
      <c r="H3221">
        <v>10</v>
      </c>
      <c r="I3221" t="s">
        <v>177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34</v>
      </c>
      <c r="S3221">
        <v>4</v>
      </c>
    </row>
    <row r="3222" spans="1:19" x14ac:dyDescent="0.3">
      <c r="A3222">
        <v>3221</v>
      </c>
      <c r="B3222" t="s">
        <v>37</v>
      </c>
      <c r="C3222" t="s">
        <v>27</v>
      </c>
      <c r="D3222" t="s">
        <v>44</v>
      </c>
      <c r="E3222" t="s">
        <v>43</v>
      </c>
      <c r="F3222" t="s">
        <v>25</v>
      </c>
      <c r="G3222" t="s">
        <v>35</v>
      </c>
      <c r="H3222">
        <v>13</v>
      </c>
      <c r="I3222" t="s">
        <v>178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34</v>
      </c>
      <c r="S3222">
        <v>4</v>
      </c>
    </row>
    <row r="3223" spans="1:19" x14ac:dyDescent="0.3">
      <c r="A3223">
        <v>3222</v>
      </c>
      <c r="B3223" t="s">
        <v>23</v>
      </c>
      <c r="C3223" t="s">
        <v>39</v>
      </c>
      <c r="D3223" t="s">
        <v>44</v>
      </c>
      <c r="E3223" t="s">
        <v>41</v>
      </c>
      <c r="F3223" t="s">
        <v>18</v>
      </c>
      <c r="G3223" t="s">
        <v>35</v>
      </c>
      <c r="H3223">
        <v>12</v>
      </c>
      <c r="I3223" t="s">
        <v>176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34</v>
      </c>
      <c r="S3223">
        <v>2</v>
      </c>
    </row>
    <row r="3224" spans="1:19" x14ac:dyDescent="0.3">
      <c r="A3224">
        <v>3223</v>
      </c>
      <c r="B3224" t="s">
        <v>37</v>
      </c>
      <c r="C3224" t="s">
        <v>34</v>
      </c>
      <c r="D3224" t="s">
        <v>32</v>
      </c>
      <c r="E3224" t="s">
        <v>43</v>
      </c>
      <c r="F3224" t="s">
        <v>30</v>
      </c>
      <c r="G3224" t="s">
        <v>35</v>
      </c>
      <c r="H3224">
        <v>7</v>
      </c>
      <c r="I3224" t="s">
        <v>178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21</v>
      </c>
      <c r="S3224">
        <v>5</v>
      </c>
    </row>
    <row r="3225" spans="1:19" x14ac:dyDescent="0.3">
      <c r="A3225">
        <v>3224</v>
      </c>
      <c r="B3225" t="s">
        <v>37</v>
      </c>
      <c r="C3225" t="s">
        <v>34</v>
      </c>
      <c r="D3225" t="s">
        <v>19</v>
      </c>
      <c r="E3225" t="s">
        <v>43</v>
      </c>
      <c r="F3225" t="s">
        <v>25</v>
      </c>
      <c r="G3225" t="s">
        <v>17</v>
      </c>
      <c r="H3225">
        <v>11</v>
      </c>
      <c r="I3225" t="s">
        <v>178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34</v>
      </c>
      <c r="S3225">
        <v>3</v>
      </c>
    </row>
    <row r="3226" spans="1:19" x14ac:dyDescent="0.3">
      <c r="A3226">
        <v>3225</v>
      </c>
      <c r="B3226" t="s">
        <v>33</v>
      </c>
      <c r="C3226" t="s">
        <v>20</v>
      </c>
      <c r="D3226" t="s">
        <v>32</v>
      </c>
      <c r="E3226" t="s">
        <v>36</v>
      </c>
      <c r="F3226" t="s">
        <v>18</v>
      </c>
      <c r="G3226" t="s">
        <v>35</v>
      </c>
      <c r="H3226">
        <v>1</v>
      </c>
      <c r="I3226" t="s">
        <v>178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21</v>
      </c>
      <c r="S3226">
        <v>6</v>
      </c>
    </row>
    <row r="3227" spans="1:19" x14ac:dyDescent="0.3">
      <c r="A3227">
        <v>3226</v>
      </c>
      <c r="B3227" t="s">
        <v>33</v>
      </c>
      <c r="C3227" t="s">
        <v>39</v>
      </c>
      <c r="D3227" t="s">
        <v>32</v>
      </c>
      <c r="E3227" t="s">
        <v>22</v>
      </c>
      <c r="F3227" t="s">
        <v>30</v>
      </c>
      <c r="G3227" t="s">
        <v>35</v>
      </c>
      <c r="H3227">
        <v>9</v>
      </c>
      <c r="I3227" t="s">
        <v>176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28</v>
      </c>
      <c r="S3227">
        <v>9</v>
      </c>
    </row>
    <row r="3228" spans="1:19" x14ac:dyDescent="0.3">
      <c r="A3228">
        <v>3227</v>
      </c>
      <c r="B3228" t="s">
        <v>31</v>
      </c>
      <c r="C3228" t="s">
        <v>39</v>
      </c>
      <c r="D3228" t="s">
        <v>32</v>
      </c>
      <c r="E3228" t="s">
        <v>45</v>
      </c>
      <c r="F3228" t="s">
        <v>30</v>
      </c>
      <c r="G3228" t="s">
        <v>35</v>
      </c>
      <c r="H3228">
        <v>13</v>
      </c>
      <c r="I3228" t="s">
        <v>178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34</v>
      </c>
      <c r="S3228">
        <v>5</v>
      </c>
    </row>
    <row r="3229" spans="1:19" x14ac:dyDescent="0.3">
      <c r="A3229">
        <v>3228</v>
      </c>
      <c r="B3229" t="s">
        <v>31</v>
      </c>
      <c r="C3229" t="s">
        <v>39</v>
      </c>
      <c r="D3229" t="s">
        <v>38</v>
      </c>
      <c r="E3229" t="s">
        <v>36</v>
      </c>
      <c r="F3229" t="s">
        <v>18</v>
      </c>
      <c r="G3229" t="s">
        <v>24</v>
      </c>
      <c r="H3229">
        <v>2</v>
      </c>
      <c r="I3229" t="s">
        <v>177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28</v>
      </c>
      <c r="S3229">
        <v>8</v>
      </c>
    </row>
    <row r="3230" spans="1:19" x14ac:dyDescent="0.3">
      <c r="A3230">
        <v>3229</v>
      </c>
      <c r="B3230" t="s">
        <v>33</v>
      </c>
      <c r="C3230" t="s">
        <v>20</v>
      </c>
      <c r="D3230" t="s">
        <v>38</v>
      </c>
      <c r="E3230" t="s">
        <v>45</v>
      </c>
      <c r="F3230" t="s">
        <v>18</v>
      </c>
      <c r="G3230" t="s">
        <v>35</v>
      </c>
      <c r="H3230">
        <v>5</v>
      </c>
      <c r="I3230" t="s">
        <v>176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28</v>
      </c>
      <c r="S3230">
        <v>8</v>
      </c>
    </row>
    <row r="3231" spans="1:19" x14ac:dyDescent="0.3">
      <c r="A3231">
        <v>3230</v>
      </c>
      <c r="B3231" t="s">
        <v>42</v>
      </c>
      <c r="C3231" t="s">
        <v>20</v>
      </c>
      <c r="D3231" t="s">
        <v>38</v>
      </c>
      <c r="E3231" t="s">
        <v>43</v>
      </c>
      <c r="F3231" t="s">
        <v>30</v>
      </c>
      <c r="G3231" t="s">
        <v>17</v>
      </c>
      <c r="H3231">
        <v>4</v>
      </c>
      <c r="I3231" t="s">
        <v>176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28</v>
      </c>
      <c r="S3231">
        <v>9</v>
      </c>
    </row>
    <row r="3232" spans="1:19" x14ac:dyDescent="0.3">
      <c r="A3232">
        <v>3231</v>
      </c>
      <c r="B3232" t="s">
        <v>23</v>
      </c>
      <c r="C3232" t="s">
        <v>39</v>
      </c>
      <c r="D3232" t="s">
        <v>38</v>
      </c>
      <c r="E3232" t="s">
        <v>36</v>
      </c>
      <c r="F3232" t="s">
        <v>25</v>
      </c>
      <c r="G3232" t="s">
        <v>17</v>
      </c>
      <c r="H3232">
        <v>10</v>
      </c>
      <c r="I3232" t="s">
        <v>177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28</v>
      </c>
      <c r="S3232">
        <v>3</v>
      </c>
    </row>
    <row r="3233" spans="1:19" x14ac:dyDescent="0.3">
      <c r="A3233">
        <v>3232</v>
      </c>
      <c r="B3233" t="s">
        <v>31</v>
      </c>
      <c r="C3233" t="s">
        <v>34</v>
      </c>
      <c r="D3233" t="s">
        <v>38</v>
      </c>
      <c r="E3233" t="s">
        <v>36</v>
      </c>
      <c r="F3233" t="s">
        <v>30</v>
      </c>
      <c r="G3233" t="s">
        <v>24</v>
      </c>
      <c r="H3233">
        <v>5</v>
      </c>
      <c r="I3233" t="s">
        <v>178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21</v>
      </c>
      <c r="S3233">
        <v>3</v>
      </c>
    </row>
    <row r="3234" spans="1:19" x14ac:dyDescent="0.3">
      <c r="A3234">
        <v>3233</v>
      </c>
      <c r="B3234" t="s">
        <v>33</v>
      </c>
      <c r="C3234" t="s">
        <v>20</v>
      </c>
      <c r="D3234" t="s">
        <v>40</v>
      </c>
      <c r="E3234" t="s">
        <v>45</v>
      </c>
      <c r="F3234" t="s">
        <v>25</v>
      </c>
      <c r="G3234" t="s">
        <v>35</v>
      </c>
      <c r="H3234">
        <v>6</v>
      </c>
      <c r="I3234" t="s">
        <v>177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28</v>
      </c>
      <c r="S3234">
        <v>7</v>
      </c>
    </row>
    <row r="3235" spans="1:19" x14ac:dyDescent="0.3">
      <c r="A3235">
        <v>3234</v>
      </c>
      <c r="B3235" t="s">
        <v>37</v>
      </c>
      <c r="C3235" t="s">
        <v>20</v>
      </c>
      <c r="D3235" t="s">
        <v>40</v>
      </c>
      <c r="E3235" t="s">
        <v>45</v>
      </c>
      <c r="F3235" t="s">
        <v>18</v>
      </c>
      <c r="G3235" t="s">
        <v>35</v>
      </c>
      <c r="H3235">
        <v>3</v>
      </c>
      <c r="I3235" t="s">
        <v>178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21</v>
      </c>
      <c r="S3235">
        <v>6</v>
      </c>
    </row>
    <row r="3236" spans="1:19" x14ac:dyDescent="0.3">
      <c r="A3236">
        <v>3235</v>
      </c>
      <c r="B3236" t="s">
        <v>23</v>
      </c>
      <c r="C3236" t="s">
        <v>34</v>
      </c>
      <c r="D3236" t="s">
        <v>38</v>
      </c>
      <c r="E3236" t="s">
        <v>36</v>
      </c>
      <c r="F3236" t="s">
        <v>30</v>
      </c>
      <c r="G3236" t="s">
        <v>17</v>
      </c>
      <c r="H3236">
        <v>0</v>
      </c>
      <c r="I3236" t="s">
        <v>178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28</v>
      </c>
      <c r="S3236">
        <v>9</v>
      </c>
    </row>
    <row r="3237" spans="1:19" x14ac:dyDescent="0.3">
      <c r="A3237">
        <v>3236</v>
      </c>
      <c r="B3237" t="s">
        <v>16</v>
      </c>
      <c r="C3237" t="s">
        <v>34</v>
      </c>
      <c r="D3237" t="s">
        <v>32</v>
      </c>
      <c r="E3237" t="s">
        <v>45</v>
      </c>
      <c r="F3237" t="s">
        <v>25</v>
      </c>
      <c r="G3237" t="s">
        <v>24</v>
      </c>
      <c r="H3237">
        <v>6</v>
      </c>
      <c r="I3237" t="s">
        <v>176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21</v>
      </c>
      <c r="S3237">
        <v>4</v>
      </c>
    </row>
    <row r="3238" spans="1:19" x14ac:dyDescent="0.3">
      <c r="A3238">
        <v>3237</v>
      </c>
      <c r="B3238" t="s">
        <v>31</v>
      </c>
      <c r="C3238" t="s">
        <v>27</v>
      </c>
      <c r="D3238" t="s">
        <v>26</v>
      </c>
      <c r="E3238" t="s">
        <v>45</v>
      </c>
      <c r="F3238" t="s">
        <v>25</v>
      </c>
      <c r="G3238" t="s">
        <v>17</v>
      </c>
      <c r="H3238">
        <v>6</v>
      </c>
      <c r="I3238" t="s">
        <v>176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28</v>
      </c>
      <c r="S3238">
        <v>3</v>
      </c>
    </row>
    <row r="3239" spans="1:19" x14ac:dyDescent="0.3">
      <c r="A3239">
        <v>3238</v>
      </c>
      <c r="B3239" t="s">
        <v>33</v>
      </c>
      <c r="C3239" t="s">
        <v>27</v>
      </c>
      <c r="D3239" t="s">
        <v>44</v>
      </c>
      <c r="E3239" t="s">
        <v>22</v>
      </c>
      <c r="F3239" t="s">
        <v>30</v>
      </c>
      <c r="G3239" t="s">
        <v>17</v>
      </c>
      <c r="H3239">
        <v>9</v>
      </c>
      <c r="I3239" t="s">
        <v>176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28</v>
      </c>
      <c r="S3239">
        <v>9</v>
      </c>
    </row>
    <row r="3240" spans="1:19" x14ac:dyDescent="0.3">
      <c r="A3240">
        <v>3239</v>
      </c>
      <c r="B3240" t="s">
        <v>33</v>
      </c>
      <c r="C3240" t="s">
        <v>39</v>
      </c>
      <c r="D3240" t="s">
        <v>19</v>
      </c>
      <c r="E3240" t="s">
        <v>22</v>
      </c>
      <c r="F3240" t="s">
        <v>18</v>
      </c>
      <c r="G3240" t="s">
        <v>24</v>
      </c>
      <c r="H3240">
        <v>4</v>
      </c>
      <c r="I3240" t="s">
        <v>177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21</v>
      </c>
      <c r="S3240">
        <v>4</v>
      </c>
    </row>
    <row r="3241" spans="1:19" x14ac:dyDescent="0.3">
      <c r="A3241">
        <v>3240</v>
      </c>
      <c r="B3241" t="s">
        <v>37</v>
      </c>
      <c r="C3241" t="s">
        <v>39</v>
      </c>
      <c r="D3241" t="s">
        <v>32</v>
      </c>
      <c r="E3241" t="s">
        <v>45</v>
      </c>
      <c r="F3241" t="s">
        <v>25</v>
      </c>
      <c r="G3241" t="s">
        <v>35</v>
      </c>
      <c r="H3241">
        <v>11</v>
      </c>
      <c r="I3241" t="s">
        <v>176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28</v>
      </c>
      <c r="S3241">
        <v>9</v>
      </c>
    </row>
    <row r="3242" spans="1:19" x14ac:dyDescent="0.3">
      <c r="A3242">
        <v>3241</v>
      </c>
      <c r="B3242" t="s">
        <v>16</v>
      </c>
      <c r="C3242" t="s">
        <v>39</v>
      </c>
      <c r="D3242" t="s">
        <v>26</v>
      </c>
      <c r="E3242" t="s">
        <v>43</v>
      </c>
      <c r="F3242" t="s">
        <v>30</v>
      </c>
      <c r="G3242" t="s">
        <v>17</v>
      </c>
      <c r="H3242">
        <v>13</v>
      </c>
      <c r="I3242" t="s">
        <v>176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28</v>
      </c>
      <c r="S3242">
        <v>9</v>
      </c>
    </row>
    <row r="3243" spans="1:19" x14ac:dyDescent="0.3">
      <c r="A3243">
        <v>3242</v>
      </c>
      <c r="B3243" t="s">
        <v>23</v>
      </c>
      <c r="C3243" t="s">
        <v>27</v>
      </c>
      <c r="D3243" t="s">
        <v>38</v>
      </c>
      <c r="E3243" t="s">
        <v>43</v>
      </c>
      <c r="F3243" t="s">
        <v>18</v>
      </c>
      <c r="G3243" t="s">
        <v>24</v>
      </c>
      <c r="H3243">
        <v>8</v>
      </c>
      <c r="I3243" t="s">
        <v>178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34</v>
      </c>
      <c r="S3243">
        <v>2</v>
      </c>
    </row>
    <row r="3244" spans="1:19" x14ac:dyDescent="0.3">
      <c r="A3244">
        <v>3243</v>
      </c>
      <c r="B3244" t="s">
        <v>16</v>
      </c>
      <c r="C3244" t="s">
        <v>39</v>
      </c>
      <c r="D3244" t="s">
        <v>19</v>
      </c>
      <c r="E3244" t="s">
        <v>36</v>
      </c>
      <c r="F3244" t="s">
        <v>30</v>
      </c>
      <c r="G3244" t="s">
        <v>24</v>
      </c>
      <c r="H3244">
        <v>4</v>
      </c>
      <c r="I3244" t="s">
        <v>176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28</v>
      </c>
      <c r="S3244">
        <v>3</v>
      </c>
    </row>
    <row r="3245" spans="1:19" x14ac:dyDescent="0.3">
      <c r="A3245">
        <v>3244</v>
      </c>
      <c r="B3245" t="s">
        <v>23</v>
      </c>
      <c r="C3245" t="s">
        <v>27</v>
      </c>
      <c r="D3245" t="s">
        <v>26</v>
      </c>
      <c r="E3245" t="s">
        <v>43</v>
      </c>
      <c r="F3245" t="s">
        <v>25</v>
      </c>
      <c r="G3245" t="s">
        <v>17</v>
      </c>
      <c r="H3245">
        <v>11</v>
      </c>
      <c r="I3245" t="s">
        <v>177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28</v>
      </c>
      <c r="S3245">
        <v>9</v>
      </c>
    </row>
    <row r="3246" spans="1:19" x14ac:dyDescent="0.3">
      <c r="A3246">
        <v>3245</v>
      </c>
      <c r="B3246" t="s">
        <v>16</v>
      </c>
      <c r="C3246" t="s">
        <v>34</v>
      </c>
      <c r="D3246" t="s">
        <v>32</v>
      </c>
      <c r="E3246" t="s">
        <v>15</v>
      </c>
      <c r="F3246" t="s">
        <v>18</v>
      </c>
      <c r="G3246" t="s">
        <v>35</v>
      </c>
      <c r="H3246">
        <v>1</v>
      </c>
      <c r="I3246" t="s">
        <v>178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28</v>
      </c>
      <c r="S3246">
        <v>4</v>
      </c>
    </row>
    <row r="3247" spans="1:19" x14ac:dyDescent="0.3">
      <c r="A3247">
        <v>3246</v>
      </c>
      <c r="B3247" t="s">
        <v>37</v>
      </c>
      <c r="C3247" t="s">
        <v>27</v>
      </c>
      <c r="D3247" t="s">
        <v>26</v>
      </c>
      <c r="E3247" t="s">
        <v>43</v>
      </c>
      <c r="F3247" t="s">
        <v>30</v>
      </c>
      <c r="G3247" t="s">
        <v>24</v>
      </c>
      <c r="H3247">
        <v>0</v>
      </c>
      <c r="I3247" t="s">
        <v>177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21</v>
      </c>
      <c r="S3247">
        <v>3</v>
      </c>
    </row>
    <row r="3248" spans="1:19" x14ac:dyDescent="0.3">
      <c r="A3248">
        <v>3247</v>
      </c>
      <c r="B3248" t="s">
        <v>31</v>
      </c>
      <c r="C3248" t="s">
        <v>39</v>
      </c>
      <c r="D3248" t="s">
        <v>38</v>
      </c>
      <c r="E3248" t="s">
        <v>41</v>
      </c>
      <c r="F3248" t="s">
        <v>25</v>
      </c>
      <c r="G3248" t="s">
        <v>35</v>
      </c>
      <c r="H3248">
        <v>13</v>
      </c>
      <c r="I3248" t="s">
        <v>176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34</v>
      </c>
      <c r="S3248">
        <v>3</v>
      </c>
    </row>
    <row r="3249" spans="1:19" x14ac:dyDescent="0.3">
      <c r="A3249">
        <v>3248</v>
      </c>
      <c r="B3249" t="s">
        <v>23</v>
      </c>
      <c r="C3249" t="s">
        <v>20</v>
      </c>
      <c r="D3249" t="s">
        <v>38</v>
      </c>
      <c r="E3249" t="s">
        <v>15</v>
      </c>
      <c r="F3249" t="s">
        <v>25</v>
      </c>
      <c r="G3249" t="s">
        <v>17</v>
      </c>
      <c r="H3249">
        <v>10</v>
      </c>
      <c r="I3249" t="s">
        <v>176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34</v>
      </c>
      <c r="S3249">
        <v>2</v>
      </c>
    </row>
    <row r="3250" spans="1:19" x14ac:dyDescent="0.3">
      <c r="A3250">
        <v>3249</v>
      </c>
      <c r="B3250" t="s">
        <v>37</v>
      </c>
      <c r="C3250" t="s">
        <v>39</v>
      </c>
      <c r="D3250" t="s">
        <v>38</v>
      </c>
      <c r="E3250" t="s">
        <v>45</v>
      </c>
      <c r="F3250" t="s">
        <v>18</v>
      </c>
      <c r="G3250" t="s">
        <v>24</v>
      </c>
      <c r="H3250">
        <v>4</v>
      </c>
      <c r="I3250" t="s">
        <v>177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28</v>
      </c>
      <c r="S3250">
        <v>3</v>
      </c>
    </row>
    <row r="3251" spans="1:19" x14ac:dyDescent="0.3">
      <c r="A3251">
        <v>3250</v>
      </c>
      <c r="B3251" t="s">
        <v>31</v>
      </c>
      <c r="C3251" t="s">
        <v>39</v>
      </c>
      <c r="D3251" t="s">
        <v>44</v>
      </c>
      <c r="E3251" t="s">
        <v>43</v>
      </c>
      <c r="F3251" t="s">
        <v>25</v>
      </c>
      <c r="G3251" t="s">
        <v>24</v>
      </c>
      <c r="H3251">
        <v>6</v>
      </c>
      <c r="I3251" t="s">
        <v>177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28</v>
      </c>
      <c r="S3251">
        <v>3</v>
      </c>
    </row>
    <row r="3252" spans="1:19" x14ac:dyDescent="0.3">
      <c r="A3252">
        <v>3251</v>
      </c>
      <c r="B3252" t="s">
        <v>33</v>
      </c>
      <c r="C3252" t="s">
        <v>39</v>
      </c>
      <c r="D3252" t="s">
        <v>32</v>
      </c>
      <c r="E3252" t="s">
        <v>29</v>
      </c>
      <c r="F3252" t="s">
        <v>30</v>
      </c>
      <c r="G3252" t="s">
        <v>17</v>
      </c>
      <c r="H3252">
        <v>8</v>
      </c>
      <c r="I3252" t="s">
        <v>178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34</v>
      </c>
      <c r="S3252">
        <v>6</v>
      </c>
    </row>
    <row r="3253" spans="1:19" x14ac:dyDescent="0.3">
      <c r="A3253">
        <v>3252</v>
      </c>
      <c r="B3253" t="s">
        <v>23</v>
      </c>
      <c r="C3253" t="s">
        <v>39</v>
      </c>
      <c r="D3253" t="s">
        <v>38</v>
      </c>
      <c r="E3253" t="s">
        <v>22</v>
      </c>
      <c r="F3253" t="s">
        <v>25</v>
      </c>
      <c r="G3253" t="s">
        <v>17</v>
      </c>
      <c r="H3253">
        <v>10</v>
      </c>
      <c r="I3253" t="s">
        <v>178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28</v>
      </c>
      <c r="S3253">
        <v>7</v>
      </c>
    </row>
    <row r="3254" spans="1:19" x14ac:dyDescent="0.3">
      <c r="A3254">
        <v>3253</v>
      </c>
      <c r="B3254" t="s">
        <v>33</v>
      </c>
      <c r="C3254" t="s">
        <v>39</v>
      </c>
      <c r="D3254" t="s">
        <v>19</v>
      </c>
      <c r="E3254" t="s">
        <v>29</v>
      </c>
      <c r="F3254" t="s">
        <v>25</v>
      </c>
      <c r="G3254" t="s">
        <v>17</v>
      </c>
      <c r="H3254">
        <v>12</v>
      </c>
      <c r="I3254" t="s">
        <v>178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28</v>
      </c>
      <c r="S3254">
        <v>7</v>
      </c>
    </row>
    <row r="3255" spans="1:19" x14ac:dyDescent="0.3">
      <c r="A3255">
        <v>3254</v>
      </c>
      <c r="B3255" t="s">
        <v>23</v>
      </c>
      <c r="C3255" t="s">
        <v>39</v>
      </c>
      <c r="D3255" t="s">
        <v>32</v>
      </c>
      <c r="E3255" t="s">
        <v>22</v>
      </c>
      <c r="F3255" t="s">
        <v>25</v>
      </c>
      <c r="G3255" t="s">
        <v>17</v>
      </c>
      <c r="H3255">
        <v>7</v>
      </c>
      <c r="I3255" t="s">
        <v>176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21</v>
      </c>
      <c r="S3255">
        <v>2</v>
      </c>
    </row>
    <row r="3256" spans="1:19" x14ac:dyDescent="0.3">
      <c r="A3256">
        <v>3255</v>
      </c>
      <c r="B3256" t="s">
        <v>33</v>
      </c>
      <c r="C3256" t="s">
        <v>39</v>
      </c>
      <c r="D3256" t="s">
        <v>44</v>
      </c>
      <c r="E3256" t="s">
        <v>43</v>
      </c>
      <c r="F3256" t="s">
        <v>25</v>
      </c>
      <c r="G3256" t="s">
        <v>17</v>
      </c>
      <c r="H3256">
        <v>10</v>
      </c>
      <c r="I3256" t="s">
        <v>176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34</v>
      </c>
      <c r="S3256">
        <v>6</v>
      </c>
    </row>
    <row r="3257" spans="1:19" x14ac:dyDescent="0.3">
      <c r="A3257">
        <v>3256</v>
      </c>
      <c r="B3257" t="s">
        <v>37</v>
      </c>
      <c r="C3257" t="s">
        <v>20</v>
      </c>
      <c r="D3257" t="s">
        <v>44</v>
      </c>
      <c r="E3257" t="s">
        <v>29</v>
      </c>
      <c r="F3257" t="s">
        <v>30</v>
      </c>
      <c r="G3257" t="s">
        <v>24</v>
      </c>
      <c r="H3257">
        <v>12</v>
      </c>
      <c r="I3257" t="s">
        <v>178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34</v>
      </c>
      <c r="S3257">
        <v>4</v>
      </c>
    </row>
    <row r="3258" spans="1:19" x14ac:dyDescent="0.3">
      <c r="A3258">
        <v>3257</v>
      </c>
      <c r="B3258" t="s">
        <v>42</v>
      </c>
      <c r="C3258" t="s">
        <v>34</v>
      </c>
      <c r="D3258" t="s">
        <v>26</v>
      </c>
      <c r="E3258" t="s">
        <v>36</v>
      </c>
      <c r="F3258" t="s">
        <v>30</v>
      </c>
      <c r="G3258" t="s">
        <v>24</v>
      </c>
      <c r="H3258">
        <v>13</v>
      </c>
      <c r="I3258" t="s">
        <v>176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34</v>
      </c>
      <c r="S3258">
        <v>1</v>
      </c>
    </row>
    <row r="3259" spans="1:19" x14ac:dyDescent="0.3">
      <c r="A3259">
        <v>3258</v>
      </c>
      <c r="B3259" t="s">
        <v>37</v>
      </c>
      <c r="C3259" t="s">
        <v>27</v>
      </c>
      <c r="D3259" t="s">
        <v>26</v>
      </c>
      <c r="E3259" t="s">
        <v>29</v>
      </c>
      <c r="F3259" t="s">
        <v>25</v>
      </c>
      <c r="G3259" t="s">
        <v>35</v>
      </c>
      <c r="H3259">
        <v>12</v>
      </c>
      <c r="I3259" t="s">
        <v>176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34</v>
      </c>
      <c r="S3259">
        <v>6</v>
      </c>
    </row>
    <row r="3260" spans="1:19" x14ac:dyDescent="0.3">
      <c r="A3260">
        <v>3259</v>
      </c>
      <c r="B3260" t="s">
        <v>33</v>
      </c>
      <c r="C3260" t="s">
        <v>39</v>
      </c>
      <c r="D3260" t="s">
        <v>19</v>
      </c>
      <c r="E3260" t="s">
        <v>45</v>
      </c>
      <c r="F3260" t="s">
        <v>30</v>
      </c>
      <c r="G3260" t="s">
        <v>35</v>
      </c>
      <c r="H3260">
        <v>6</v>
      </c>
      <c r="I3260" t="s">
        <v>176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28</v>
      </c>
      <c r="S3260">
        <v>8</v>
      </c>
    </row>
    <row r="3261" spans="1:19" x14ac:dyDescent="0.3">
      <c r="A3261">
        <v>3260</v>
      </c>
      <c r="B3261" t="s">
        <v>37</v>
      </c>
      <c r="C3261" t="s">
        <v>34</v>
      </c>
      <c r="D3261" t="s">
        <v>32</v>
      </c>
      <c r="E3261" t="s">
        <v>22</v>
      </c>
      <c r="F3261" t="s">
        <v>25</v>
      </c>
      <c r="G3261" t="s">
        <v>35</v>
      </c>
      <c r="H3261">
        <v>9</v>
      </c>
      <c r="I3261" t="s">
        <v>178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34</v>
      </c>
      <c r="S3261">
        <v>4</v>
      </c>
    </row>
    <row r="3262" spans="1:19" x14ac:dyDescent="0.3">
      <c r="A3262">
        <v>3261</v>
      </c>
      <c r="B3262" t="s">
        <v>37</v>
      </c>
      <c r="C3262" t="s">
        <v>27</v>
      </c>
      <c r="D3262" t="s">
        <v>19</v>
      </c>
      <c r="E3262" t="s">
        <v>29</v>
      </c>
      <c r="F3262" t="s">
        <v>25</v>
      </c>
      <c r="G3262" t="s">
        <v>35</v>
      </c>
      <c r="H3262">
        <v>12</v>
      </c>
      <c r="I3262" t="s">
        <v>178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28</v>
      </c>
      <c r="S3262">
        <v>7</v>
      </c>
    </row>
    <row r="3263" spans="1:19" x14ac:dyDescent="0.3">
      <c r="A3263">
        <v>3262</v>
      </c>
      <c r="B3263" t="s">
        <v>33</v>
      </c>
      <c r="C3263" t="s">
        <v>34</v>
      </c>
      <c r="D3263" t="s">
        <v>26</v>
      </c>
      <c r="E3263" t="s">
        <v>43</v>
      </c>
      <c r="F3263" t="s">
        <v>18</v>
      </c>
      <c r="G3263" t="s">
        <v>35</v>
      </c>
      <c r="H3263">
        <v>9</v>
      </c>
      <c r="I3263" t="s">
        <v>177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34</v>
      </c>
      <c r="S3263">
        <v>6</v>
      </c>
    </row>
    <row r="3264" spans="1:19" x14ac:dyDescent="0.3">
      <c r="A3264">
        <v>3263</v>
      </c>
      <c r="B3264" t="s">
        <v>37</v>
      </c>
      <c r="C3264" t="s">
        <v>39</v>
      </c>
      <c r="D3264" t="s">
        <v>32</v>
      </c>
      <c r="E3264" t="s">
        <v>22</v>
      </c>
      <c r="F3264" t="s">
        <v>18</v>
      </c>
      <c r="G3264" t="s">
        <v>24</v>
      </c>
      <c r="H3264">
        <v>9</v>
      </c>
      <c r="I3264" t="s">
        <v>176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34</v>
      </c>
      <c r="S3264">
        <v>6</v>
      </c>
    </row>
    <row r="3265" spans="1:19" x14ac:dyDescent="0.3">
      <c r="A3265">
        <v>3264</v>
      </c>
      <c r="B3265" t="s">
        <v>31</v>
      </c>
      <c r="C3265" t="s">
        <v>39</v>
      </c>
      <c r="D3265" t="s">
        <v>44</v>
      </c>
      <c r="E3265" t="s">
        <v>41</v>
      </c>
      <c r="F3265" t="s">
        <v>30</v>
      </c>
      <c r="G3265" t="s">
        <v>35</v>
      </c>
      <c r="H3265">
        <v>5</v>
      </c>
      <c r="I3265" t="s">
        <v>176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21</v>
      </c>
      <c r="S3265">
        <v>5</v>
      </c>
    </row>
    <row r="3266" spans="1:19" x14ac:dyDescent="0.3">
      <c r="A3266">
        <v>3265</v>
      </c>
      <c r="B3266" t="s">
        <v>16</v>
      </c>
      <c r="C3266" t="s">
        <v>39</v>
      </c>
      <c r="D3266" t="s">
        <v>40</v>
      </c>
      <c r="E3266" t="s">
        <v>22</v>
      </c>
      <c r="F3266" t="s">
        <v>30</v>
      </c>
      <c r="G3266" t="s">
        <v>17</v>
      </c>
      <c r="H3266">
        <v>11</v>
      </c>
      <c r="I3266" t="s">
        <v>177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34</v>
      </c>
      <c r="S3266">
        <v>4</v>
      </c>
    </row>
    <row r="3267" spans="1:19" x14ac:dyDescent="0.3">
      <c r="A3267">
        <v>3266</v>
      </c>
      <c r="B3267" t="s">
        <v>33</v>
      </c>
      <c r="C3267" t="s">
        <v>34</v>
      </c>
      <c r="D3267" t="s">
        <v>26</v>
      </c>
      <c r="E3267" t="s">
        <v>43</v>
      </c>
      <c r="F3267" t="s">
        <v>18</v>
      </c>
      <c r="G3267" t="s">
        <v>17</v>
      </c>
      <c r="H3267">
        <v>13</v>
      </c>
      <c r="I3267" t="s">
        <v>178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28</v>
      </c>
      <c r="S3267">
        <v>8</v>
      </c>
    </row>
    <row r="3268" spans="1:19" x14ac:dyDescent="0.3">
      <c r="A3268">
        <v>3267</v>
      </c>
      <c r="B3268" t="s">
        <v>42</v>
      </c>
      <c r="C3268" t="s">
        <v>34</v>
      </c>
      <c r="D3268" t="s">
        <v>19</v>
      </c>
      <c r="E3268" t="s">
        <v>15</v>
      </c>
      <c r="F3268" t="s">
        <v>30</v>
      </c>
      <c r="G3268" t="s">
        <v>24</v>
      </c>
      <c r="H3268">
        <v>5</v>
      </c>
      <c r="I3268" t="s">
        <v>177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21</v>
      </c>
      <c r="S3268">
        <v>1</v>
      </c>
    </row>
    <row r="3269" spans="1:19" x14ac:dyDescent="0.3">
      <c r="A3269">
        <v>3268</v>
      </c>
      <c r="B3269" t="s">
        <v>42</v>
      </c>
      <c r="C3269" t="s">
        <v>34</v>
      </c>
      <c r="D3269" t="s">
        <v>32</v>
      </c>
      <c r="E3269" t="s">
        <v>29</v>
      </c>
      <c r="F3269" t="s">
        <v>18</v>
      </c>
      <c r="G3269" t="s">
        <v>17</v>
      </c>
      <c r="H3269">
        <v>10</v>
      </c>
      <c r="I3269" t="s">
        <v>176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34</v>
      </c>
      <c r="S3269">
        <v>4</v>
      </c>
    </row>
    <row r="3270" spans="1:19" x14ac:dyDescent="0.3">
      <c r="A3270">
        <v>3269</v>
      </c>
      <c r="B3270" t="s">
        <v>31</v>
      </c>
      <c r="C3270" t="s">
        <v>20</v>
      </c>
      <c r="D3270" t="s">
        <v>38</v>
      </c>
      <c r="E3270" t="s">
        <v>41</v>
      </c>
      <c r="F3270" t="s">
        <v>18</v>
      </c>
      <c r="G3270" t="s">
        <v>24</v>
      </c>
      <c r="H3270">
        <v>3</v>
      </c>
      <c r="I3270" t="s">
        <v>176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28</v>
      </c>
      <c r="S3270">
        <v>9</v>
      </c>
    </row>
    <row r="3271" spans="1:19" x14ac:dyDescent="0.3">
      <c r="A3271">
        <v>3270</v>
      </c>
      <c r="B3271" t="s">
        <v>42</v>
      </c>
      <c r="C3271" t="s">
        <v>39</v>
      </c>
      <c r="D3271" t="s">
        <v>32</v>
      </c>
      <c r="E3271" t="s">
        <v>29</v>
      </c>
      <c r="F3271" t="s">
        <v>25</v>
      </c>
      <c r="G3271" t="s">
        <v>35</v>
      </c>
      <c r="H3271">
        <v>9</v>
      </c>
      <c r="I3271" t="s">
        <v>176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34</v>
      </c>
      <c r="S3271">
        <v>1</v>
      </c>
    </row>
    <row r="3272" spans="1:19" x14ac:dyDescent="0.3">
      <c r="A3272">
        <v>3271</v>
      </c>
      <c r="B3272" t="s">
        <v>37</v>
      </c>
      <c r="C3272" t="s">
        <v>20</v>
      </c>
      <c r="D3272" t="s">
        <v>40</v>
      </c>
      <c r="E3272" t="s">
        <v>43</v>
      </c>
      <c r="F3272" t="s">
        <v>25</v>
      </c>
      <c r="G3272" t="s">
        <v>35</v>
      </c>
      <c r="H3272">
        <v>8</v>
      </c>
      <c r="I3272" t="s">
        <v>177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28</v>
      </c>
      <c r="S3272">
        <v>7</v>
      </c>
    </row>
    <row r="3273" spans="1:19" x14ac:dyDescent="0.3">
      <c r="A3273">
        <v>3272</v>
      </c>
      <c r="B3273" t="s">
        <v>42</v>
      </c>
      <c r="C3273" t="s">
        <v>27</v>
      </c>
      <c r="D3273" t="s">
        <v>19</v>
      </c>
      <c r="E3273" t="s">
        <v>29</v>
      </c>
      <c r="F3273" t="s">
        <v>30</v>
      </c>
      <c r="G3273" t="s">
        <v>24</v>
      </c>
      <c r="H3273">
        <v>5</v>
      </c>
      <c r="I3273" t="s">
        <v>176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21</v>
      </c>
      <c r="S3273">
        <v>5</v>
      </c>
    </row>
    <row r="3274" spans="1:19" x14ac:dyDescent="0.3">
      <c r="A3274">
        <v>3273</v>
      </c>
      <c r="B3274" t="s">
        <v>31</v>
      </c>
      <c r="C3274" t="s">
        <v>34</v>
      </c>
      <c r="D3274" t="s">
        <v>44</v>
      </c>
      <c r="E3274" t="s">
        <v>36</v>
      </c>
      <c r="F3274" t="s">
        <v>30</v>
      </c>
      <c r="G3274" t="s">
        <v>17</v>
      </c>
      <c r="H3274">
        <v>8</v>
      </c>
      <c r="I3274" t="s">
        <v>177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28</v>
      </c>
      <c r="S3274">
        <v>7</v>
      </c>
    </row>
    <row r="3275" spans="1:19" x14ac:dyDescent="0.3">
      <c r="A3275">
        <v>3274</v>
      </c>
      <c r="B3275" t="s">
        <v>37</v>
      </c>
      <c r="C3275" t="s">
        <v>34</v>
      </c>
      <c r="D3275" t="s">
        <v>40</v>
      </c>
      <c r="E3275" t="s">
        <v>36</v>
      </c>
      <c r="F3275" t="s">
        <v>25</v>
      </c>
      <c r="G3275" t="s">
        <v>17</v>
      </c>
      <c r="H3275">
        <v>2</v>
      </c>
      <c r="I3275" t="s">
        <v>177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28</v>
      </c>
      <c r="S3275">
        <v>9</v>
      </c>
    </row>
    <row r="3276" spans="1:19" x14ac:dyDescent="0.3">
      <c r="A3276">
        <v>3275</v>
      </c>
      <c r="B3276" t="s">
        <v>16</v>
      </c>
      <c r="C3276" t="s">
        <v>39</v>
      </c>
      <c r="D3276" t="s">
        <v>26</v>
      </c>
      <c r="E3276" t="s">
        <v>45</v>
      </c>
      <c r="F3276" t="s">
        <v>25</v>
      </c>
      <c r="G3276" t="s">
        <v>24</v>
      </c>
      <c r="H3276">
        <v>6</v>
      </c>
      <c r="I3276" t="s">
        <v>177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21</v>
      </c>
      <c r="S3276">
        <v>1</v>
      </c>
    </row>
    <row r="3277" spans="1:19" x14ac:dyDescent="0.3">
      <c r="A3277">
        <v>3276</v>
      </c>
      <c r="B3277" t="s">
        <v>37</v>
      </c>
      <c r="C3277" t="s">
        <v>27</v>
      </c>
      <c r="D3277" t="s">
        <v>44</v>
      </c>
      <c r="E3277" t="s">
        <v>15</v>
      </c>
      <c r="F3277" t="s">
        <v>18</v>
      </c>
      <c r="G3277" t="s">
        <v>24</v>
      </c>
      <c r="H3277">
        <v>11</v>
      </c>
      <c r="I3277" t="s">
        <v>178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28</v>
      </c>
      <c r="S3277">
        <v>7</v>
      </c>
    </row>
    <row r="3278" spans="1:19" x14ac:dyDescent="0.3">
      <c r="A3278">
        <v>3277</v>
      </c>
      <c r="B3278" t="s">
        <v>42</v>
      </c>
      <c r="C3278" t="s">
        <v>27</v>
      </c>
      <c r="D3278" t="s">
        <v>44</v>
      </c>
      <c r="E3278" t="s">
        <v>36</v>
      </c>
      <c r="F3278" t="s">
        <v>30</v>
      </c>
      <c r="G3278" t="s">
        <v>24</v>
      </c>
      <c r="H3278">
        <v>1</v>
      </c>
      <c r="I3278" t="s">
        <v>177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21</v>
      </c>
      <c r="S3278">
        <v>6</v>
      </c>
    </row>
    <row r="3279" spans="1:19" x14ac:dyDescent="0.3">
      <c r="A3279">
        <v>3278</v>
      </c>
      <c r="B3279" t="s">
        <v>23</v>
      </c>
      <c r="C3279" t="s">
        <v>20</v>
      </c>
      <c r="D3279" t="s">
        <v>26</v>
      </c>
      <c r="E3279" t="s">
        <v>45</v>
      </c>
      <c r="F3279" t="s">
        <v>25</v>
      </c>
      <c r="G3279" t="s">
        <v>17</v>
      </c>
      <c r="H3279">
        <v>8</v>
      </c>
      <c r="I3279" t="s">
        <v>178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34</v>
      </c>
      <c r="S3279">
        <v>6</v>
      </c>
    </row>
    <row r="3280" spans="1:19" x14ac:dyDescent="0.3">
      <c r="A3280">
        <v>3279</v>
      </c>
      <c r="B3280" t="s">
        <v>37</v>
      </c>
      <c r="C3280" t="s">
        <v>39</v>
      </c>
      <c r="D3280" t="s">
        <v>26</v>
      </c>
      <c r="E3280" t="s">
        <v>43</v>
      </c>
      <c r="F3280" t="s">
        <v>25</v>
      </c>
      <c r="G3280" t="s">
        <v>24</v>
      </c>
      <c r="H3280">
        <v>6</v>
      </c>
      <c r="I3280" t="s">
        <v>178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28</v>
      </c>
      <c r="S3280">
        <v>6</v>
      </c>
    </row>
    <row r="3281" spans="1:19" x14ac:dyDescent="0.3">
      <c r="A3281">
        <v>3280</v>
      </c>
      <c r="B3281" t="s">
        <v>23</v>
      </c>
      <c r="C3281" t="s">
        <v>34</v>
      </c>
      <c r="D3281" t="s">
        <v>19</v>
      </c>
      <c r="E3281" t="s">
        <v>36</v>
      </c>
      <c r="F3281" t="s">
        <v>18</v>
      </c>
      <c r="G3281" t="s">
        <v>24</v>
      </c>
      <c r="H3281">
        <v>0</v>
      </c>
      <c r="I3281" t="s">
        <v>176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28</v>
      </c>
      <c r="S3281">
        <v>4</v>
      </c>
    </row>
    <row r="3282" spans="1:19" x14ac:dyDescent="0.3">
      <c r="A3282">
        <v>3281</v>
      </c>
      <c r="B3282" t="s">
        <v>16</v>
      </c>
      <c r="C3282" t="s">
        <v>20</v>
      </c>
      <c r="D3282" t="s">
        <v>26</v>
      </c>
      <c r="E3282" t="s">
        <v>45</v>
      </c>
      <c r="F3282" t="s">
        <v>25</v>
      </c>
      <c r="G3282" t="s">
        <v>17</v>
      </c>
      <c r="H3282">
        <v>12</v>
      </c>
      <c r="I3282" t="s">
        <v>178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28</v>
      </c>
      <c r="S3282">
        <v>9</v>
      </c>
    </row>
    <row r="3283" spans="1:19" x14ac:dyDescent="0.3">
      <c r="A3283">
        <v>3282</v>
      </c>
      <c r="B3283" t="s">
        <v>23</v>
      </c>
      <c r="C3283" t="s">
        <v>27</v>
      </c>
      <c r="D3283" t="s">
        <v>26</v>
      </c>
      <c r="E3283" t="s">
        <v>22</v>
      </c>
      <c r="F3283" t="s">
        <v>18</v>
      </c>
      <c r="G3283" t="s">
        <v>17</v>
      </c>
      <c r="H3283">
        <v>0</v>
      </c>
      <c r="I3283" t="s">
        <v>177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28</v>
      </c>
      <c r="S3283">
        <v>2</v>
      </c>
    </row>
    <row r="3284" spans="1:19" x14ac:dyDescent="0.3">
      <c r="A3284">
        <v>3283</v>
      </c>
      <c r="B3284" t="s">
        <v>16</v>
      </c>
      <c r="C3284" t="s">
        <v>34</v>
      </c>
      <c r="D3284" t="s">
        <v>19</v>
      </c>
      <c r="E3284" t="s">
        <v>15</v>
      </c>
      <c r="F3284" t="s">
        <v>25</v>
      </c>
      <c r="G3284" t="s">
        <v>24</v>
      </c>
      <c r="H3284">
        <v>8</v>
      </c>
      <c r="I3284" t="s">
        <v>178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28</v>
      </c>
      <c r="S3284">
        <v>7</v>
      </c>
    </row>
    <row r="3285" spans="1:19" x14ac:dyDescent="0.3">
      <c r="A3285">
        <v>3284</v>
      </c>
      <c r="B3285" t="s">
        <v>33</v>
      </c>
      <c r="C3285" t="s">
        <v>34</v>
      </c>
      <c r="D3285" t="s">
        <v>32</v>
      </c>
      <c r="E3285" t="s">
        <v>29</v>
      </c>
      <c r="F3285" t="s">
        <v>18</v>
      </c>
      <c r="G3285" t="s">
        <v>35</v>
      </c>
      <c r="H3285">
        <v>1</v>
      </c>
      <c r="I3285" t="s">
        <v>178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28</v>
      </c>
      <c r="S3285">
        <v>4</v>
      </c>
    </row>
    <row r="3286" spans="1:19" x14ac:dyDescent="0.3">
      <c r="A3286">
        <v>3285</v>
      </c>
      <c r="B3286" t="s">
        <v>23</v>
      </c>
      <c r="C3286" t="s">
        <v>27</v>
      </c>
      <c r="D3286" t="s">
        <v>26</v>
      </c>
      <c r="E3286" t="s">
        <v>29</v>
      </c>
      <c r="F3286" t="s">
        <v>30</v>
      </c>
      <c r="G3286" t="s">
        <v>17</v>
      </c>
      <c r="H3286">
        <v>1</v>
      </c>
      <c r="I3286" t="s">
        <v>177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21</v>
      </c>
      <c r="S3286">
        <v>6</v>
      </c>
    </row>
    <row r="3287" spans="1:19" x14ac:dyDescent="0.3">
      <c r="A3287">
        <v>3286</v>
      </c>
      <c r="B3287" t="s">
        <v>23</v>
      </c>
      <c r="C3287" t="s">
        <v>20</v>
      </c>
      <c r="D3287" t="s">
        <v>40</v>
      </c>
      <c r="E3287" t="s">
        <v>45</v>
      </c>
      <c r="F3287" t="s">
        <v>30</v>
      </c>
      <c r="G3287" t="s">
        <v>35</v>
      </c>
      <c r="H3287">
        <v>14</v>
      </c>
      <c r="I3287" t="s">
        <v>176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28</v>
      </c>
      <c r="S3287">
        <v>6</v>
      </c>
    </row>
    <row r="3288" spans="1:19" x14ac:dyDescent="0.3">
      <c r="A3288">
        <v>3287</v>
      </c>
      <c r="B3288" t="s">
        <v>23</v>
      </c>
      <c r="C3288" t="s">
        <v>20</v>
      </c>
      <c r="D3288" t="s">
        <v>26</v>
      </c>
      <c r="E3288" t="s">
        <v>41</v>
      </c>
      <c r="F3288" t="s">
        <v>18</v>
      </c>
      <c r="G3288" t="s">
        <v>17</v>
      </c>
      <c r="H3288">
        <v>14</v>
      </c>
      <c r="I3288" t="s">
        <v>178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34</v>
      </c>
      <c r="S3288">
        <v>3</v>
      </c>
    </row>
    <row r="3289" spans="1:19" x14ac:dyDescent="0.3">
      <c r="A3289">
        <v>3288</v>
      </c>
      <c r="B3289" t="s">
        <v>33</v>
      </c>
      <c r="C3289" t="s">
        <v>39</v>
      </c>
      <c r="D3289" t="s">
        <v>44</v>
      </c>
      <c r="E3289" t="s">
        <v>45</v>
      </c>
      <c r="F3289" t="s">
        <v>30</v>
      </c>
      <c r="G3289" t="s">
        <v>35</v>
      </c>
      <c r="H3289">
        <v>4</v>
      </c>
      <c r="I3289" t="s">
        <v>178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28</v>
      </c>
      <c r="S3289">
        <v>2</v>
      </c>
    </row>
    <row r="3290" spans="1:19" x14ac:dyDescent="0.3">
      <c r="A3290">
        <v>3289</v>
      </c>
      <c r="B3290" t="s">
        <v>37</v>
      </c>
      <c r="C3290" t="s">
        <v>34</v>
      </c>
      <c r="D3290" t="s">
        <v>40</v>
      </c>
      <c r="E3290" t="s">
        <v>29</v>
      </c>
      <c r="F3290" t="s">
        <v>30</v>
      </c>
      <c r="G3290" t="s">
        <v>35</v>
      </c>
      <c r="H3290">
        <v>14</v>
      </c>
      <c r="I3290" t="s">
        <v>178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28</v>
      </c>
      <c r="S3290">
        <v>7</v>
      </c>
    </row>
    <row r="3291" spans="1:19" x14ac:dyDescent="0.3">
      <c r="A3291">
        <v>3290</v>
      </c>
      <c r="B3291" t="s">
        <v>33</v>
      </c>
      <c r="C3291" t="s">
        <v>34</v>
      </c>
      <c r="D3291" t="s">
        <v>19</v>
      </c>
      <c r="E3291" t="s">
        <v>15</v>
      </c>
      <c r="F3291" t="s">
        <v>18</v>
      </c>
      <c r="G3291" t="s">
        <v>17</v>
      </c>
      <c r="H3291">
        <v>13</v>
      </c>
      <c r="I3291" t="s">
        <v>176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34</v>
      </c>
      <c r="S3291">
        <v>3</v>
      </c>
    </row>
    <row r="3292" spans="1:19" x14ac:dyDescent="0.3">
      <c r="A3292">
        <v>3291</v>
      </c>
      <c r="B3292" t="s">
        <v>42</v>
      </c>
      <c r="C3292" t="s">
        <v>27</v>
      </c>
      <c r="D3292" t="s">
        <v>26</v>
      </c>
      <c r="E3292" t="s">
        <v>41</v>
      </c>
      <c r="F3292" t="s">
        <v>25</v>
      </c>
      <c r="G3292" t="s">
        <v>35</v>
      </c>
      <c r="H3292">
        <v>3</v>
      </c>
      <c r="I3292" t="s">
        <v>178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21</v>
      </c>
      <c r="S3292">
        <v>5</v>
      </c>
    </row>
    <row r="3293" spans="1:19" x14ac:dyDescent="0.3">
      <c r="A3293">
        <v>3292</v>
      </c>
      <c r="B3293" t="s">
        <v>42</v>
      </c>
      <c r="C3293" t="s">
        <v>34</v>
      </c>
      <c r="D3293" t="s">
        <v>26</v>
      </c>
      <c r="E3293" t="s">
        <v>43</v>
      </c>
      <c r="F3293" t="s">
        <v>25</v>
      </c>
      <c r="G3293" t="s">
        <v>24</v>
      </c>
      <c r="H3293">
        <v>0</v>
      </c>
      <c r="I3293" t="s">
        <v>176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21</v>
      </c>
      <c r="S3293">
        <v>4</v>
      </c>
    </row>
    <row r="3294" spans="1:19" x14ac:dyDescent="0.3">
      <c r="A3294">
        <v>3293</v>
      </c>
      <c r="B3294" t="s">
        <v>37</v>
      </c>
      <c r="C3294" t="s">
        <v>39</v>
      </c>
      <c r="D3294" t="s">
        <v>26</v>
      </c>
      <c r="E3294" t="s">
        <v>45</v>
      </c>
      <c r="F3294" t="s">
        <v>30</v>
      </c>
      <c r="G3294" t="s">
        <v>24</v>
      </c>
      <c r="H3294">
        <v>0</v>
      </c>
      <c r="I3294" t="s">
        <v>178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28</v>
      </c>
      <c r="S3294">
        <v>1</v>
      </c>
    </row>
    <row r="3295" spans="1:19" x14ac:dyDescent="0.3">
      <c r="A3295">
        <v>3294</v>
      </c>
      <c r="B3295" t="s">
        <v>23</v>
      </c>
      <c r="C3295" t="s">
        <v>39</v>
      </c>
      <c r="D3295" t="s">
        <v>44</v>
      </c>
      <c r="E3295" t="s">
        <v>22</v>
      </c>
      <c r="F3295" t="s">
        <v>18</v>
      </c>
      <c r="G3295" t="s">
        <v>17</v>
      </c>
      <c r="H3295">
        <v>8</v>
      </c>
      <c r="I3295" t="s">
        <v>178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28</v>
      </c>
      <c r="S3295">
        <v>9</v>
      </c>
    </row>
    <row r="3296" spans="1:19" x14ac:dyDescent="0.3">
      <c r="A3296">
        <v>3295</v>
      </c>
      <c r="B3296" t="s">
        <v>42</v>
      </c>
      <c r="C3296" t="s">
        <v>20</v>
      </c>
      <c r="D3296" t="s">
        <v>38</v>
      </c>
      <c r="E3296" t="s">
        <v>29</v>
      </c>
      <c r="F3296" t="s">
        <v>25</v>
      </c>
      <c r="G3296" t="s">
        <v>17</v>
      </c>
      <c r="H3296">
        <v>5</v>
      </c>
      <c r="I3296" t="s">
        <v>177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21</v>
      </c>
      <c r="S3296">
        <v>5</v>
      </c>
    </row>
    <row r="3297" spans="1:19" x14ac:dyDescent="0.3">
      <c r="A3297">
        <v>3296</v>
      </c>
      <c r="B3297" t="s">
        <v>23</v>
      </c>
      <c r="C3297" t="s">
        <v>20</v>
      </c>
      <c r="D3297" t="s">
        <v>19</v>
      </c>
      <c r="E3297" t="s">
        <v>29</v>
      </c>
      <c r="F3297" t="s">
        <v>18</v>
      </c>
      <c r="G3297" t="s">
        <v>24</v>
      </c>
      <c r="H3297">
        <v>8</v>
      </c>
      <c r="I3297" t="s">
        <v>177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34</v>
      </c>
      <c r="S3297">
        <v>6</v>
      </c>
    </row>
    <row r="3298" spans="1:19" x14ac:dyDescent="0.3">
      <c r="A3298">
        <v>3297</v>
      </c>
      <c r="B3298" t="s">
        <v>42</v>
      </c>
      <c r="C3298" t="s">
        <v>20</v>
      </c>
      <c r="D3298" t="s">
        <v>19</v>
      </c>
      <c r="E3298" t="s">
        <v>22</v>
      </c>
      <c r="F3298" t="s">
        <v>25</v>
      </c>
      <c r="G3298" t="s">
        <v>17</v>
      </c>
      <c r="H3298">
        <v>0</v>
      </c>
      <c r="I3298" t="s">
        <v>176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28</v>
      </c>
      <c r="S3298">
        <v>7</v>
      </c>
    </row>
    <row r="3299" spans="1:19" x14ac:dyDescent="0.3">
      <c r="A3299">
        <v>3298</v>
      </c>
      <c r="B3299" t="s">
        <v>16</v>
      </c>
      <c r="C3299" t="s">
        <v>34</v>
      </c>
      <c r="D3299" t="s">
        <v>44</v>
      </c>
      <c r="E3299" t="s">
        <v>36</v>
      </c>
      <c r="F3299" t="s">
        <v>30</v>
      </c>
      <c r="G3299" t="s">
        <v>17</v>
      </c>
      <c r="H3299">
        <v>8</v>
      </c>
      <c r="I3299" t="s">
        <v>177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34</v>
      </c>
      <c r="S3299">
        <v>6</v>
      </c>
    </row>
    <row r="3300" spans="1:19" x14ac:dyDescent="0.3">
      <c r="A3300">
        <v>3299</v>
      </c>
      <c r="B3300" t="s">
        <v>16</v>
      </c>
      <c r="C3300" t="s">
        <v>27</v>
      </c>
      <c r="D3300" t="s">
        <v>40</v>
      </c>
      <c r="E3300" t="s">
        <v>36</v>
      </c>
      <c r="F3300" t="s">
        <v>18</v>
      </c>
      <c r="G3300" t="s">
        <v>17</v>
      </c>
      <c r="H3300">
        <v>5</v>
      </c>
      <c r="I3300" t="s">
        <v>178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21</v>
      </c>
      <c r="S3300">
        <v>2</v>
      </c>
    </row>
    <row r="3301" spans="1:19" x14ac:dyDescent="0.3">
      <c r="A3301">
        <v>3300</v>
      </c>
      <c r="B3301" t="s">
        <v>31</v>
      </c>
      <c r="C3301" t="s">
        <v>34</v>
      </c>
      <c r="D3301" t="s">
        <v>38</v>
      </c>
      <c r="E3301" t="s">
        <v>29</v>
      </c>
      <c r="F3301" t="s">
        <v>25</v>
      </c>
      <c r="G3301" t="s">
        <v>17</v>
      </c>
      <c r="H3301">
        <v>9</v>
      </c>
      <c r="I3301" t="s">
        <v>177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28</v>
      </c>
      <c r="S3301">
        <v>7</v>
      </c>
    </row>
    <row r="3302" spans="1:19" x14ac:dyDescent="0.3">
      <c r="A3302">
        <v>3301</v>
      </c>
      <c r="B3302" t="s">
        <v>33</v>
      </c>
      <c r="C3302" t="s">
        <v>39</v>
      </c>
      <c r="D3302" t="s">
        <v>26</v>
      </c>
      <c r="E3302" t="s">
        <v>41</v>
      </c>
      <c r="F3302" t="s">
        <v>25</v>
      </c>
      <c r="G3302" t="s">
        <v>17</v>
      </c>
      <c r="H3302">
        <v>11</v>
      </c>
      <c r="I3302" t="s">
        <v>177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34</v>
      </c>
      <c r="S3302">
        <v>4</v>
      </c>
    </row>
    <row r="3303" spans="1:19" x14ac:dyDescent="0.3">
      <c r="A3303">
        <v>3302</v>
      </c>
      <c r="B3303" t="s">
        <v>42</v>
      </c>
      <c r="C3303" t="s">
        <v>34</v>
      </c>
      <c r="D3303" t="s">
        <v>19</v>
      </c>
      <c r="E3303" t="s">
        <v>45</v>
      </c>
      <c r="F3303" t="s">
        <v>25</v>
      </c>
      <c r="G3303" t="s">
        <v>35</v>
      </c>
      <c r="H3303">
        <v>6</v>
      </c>
      <c r="I3303" t="s">
        <v>177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28</v>
      </c>
      <c r="S3303">
        <v>7</v>
      </c>
    </row>
    <row r="3304" spans="1:19" x14ac:dyDescent="0.3">
      <c r="A3304">
        <v>3303</v>
      </c>
      <c r="B3304" t="s">
        <v>31</v>
      </c>
      <c r="C3304" t="s">
        <v>34</v>
      </c>
      <c r="D3304" t="s">
        <v>38</v>
      </c>
      <c r="E3304" t="s">
        <v>41</v>
      </c>
      <c r="F3304" t="s">
        <v>30</v>
      </c>
      <c r="G3304" t="s">
        <v>24</v>
      </c>
      <c r="H3304">
        <v>2</v>
      </c>
      <c r="I3304" t="s">
        <v>176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28</v>
      </c>
      <c r="S3304">
        <v>8</v>
      </c>
    </row>
    <row r="3305" spans="1:19" x14ac:dyDescent="0.3">
      <c r="A3305">
        <v>3304</v>
      </c>
      <c r="B3305" t="s">
        <v>16</v>
      </c>
      <c r="C3305" t="s">
        <v>34</v>
      </c>
      <c r="D3305" t="s">
        <v>19</v>
      </c>
      <c r="E3305" t="s">
        <v>15</v>
      </c>
      <c r="F3305" t="s">
        <v>25</v>
      </c>
      <c r="G3305" t="s">
        <v>24</v>
      </c>
      <c r="H3305">
        <v>13</v>
      </c>
      <c r="I3305" t="s">
        <v>178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28</v>
      </c>
      <c r="S3305">
        <v>7</v>
      </c>
    </row>
    <row r="3306" spans="1:19" x14ac:dyDescent="0.3">
      <c r="A3306">
        <v>3305</v>
      </c>
      <c r="B3306" t="s">
        <v>42</v>
      </c>
      <c r="C3306" t="s">
        <v>20</v>
      </c>
      <c r="D3306" t="s">
        <v>38</v>
      </c>
      <c r="E3306" t="s">
        <v>43</v>
      </c>
      <c r="F3306" t="s">
        <v>25</v>
      </c>
      <c r="G3306" t="s">
        <v>24</v>
      </c>
      <c r="H3306">
        <v>12</v>
      </c>
      <c r="I3306" t="s">
        <v>176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28</v>
      </c>
      <c r="S3306">
        <v>9</v>
      </c>
    </row>
    <row r="3307" spans="1:19" x14ac:dyDescent="0.3">
      <c r="A3307">
        <v>3306</v>
      </c>
      <c r="B3307" t="s">
        <v>42</v>
      </c>
      <c r="C3307" t="s">
        <v>20</v>
      </c>
      <c r="D3307" t="s">
        <v>19</v>
      </c>
      <c r="E3307" t="s">
        <v>43</v>
      </c>
      <c r="F3307" t="s">
        <v>25</v>
      </c>
      <c r="G3307" t="s">
        <v>24</v>
      </c>
      <c r="H3307">
        <v>2</v>
      </c>
      <c r="I3307" t="s">
        <v>177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21</v>
      </c>
      <c r="S3307">
        <v>2</v>
      </c>
    </row>
    <row r="3308" spans="1:19" x14ac:dyDescent="0.3">
      <c r="A3308">
        <v>3307</v>
      </c>
      <c r="B3308" t="s">
        <v>42</v>
      </c>
      <c r="C3308" t="s">
        <v>20</v>
      </c>
      <c r="D3308" t="s">
        <v>38</v>
      </c>
      <c r="E3308" t="s">
        <v>15</v>
      </c>
      <c r="F3308" t="s">
        <v>18</v>
      </c>
      <c r="G3308" t="s">
        <v>24</v>
      </c>
      <c r="H3308">
        <v>4</v>
      </c>
      <c r="I3308" t="s">
        <v>176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21</v>
      </c>
      <c r="S3308">
        <v>4</v>
      </c>
    </row>
    <row r="3309" spans="1:19" x14ac:dyDescent="0.3">
      <c r="A3309">
        <v>3308</v>
      </c>
      <c r="B3309" t="s">
        <v>31</v>
      </c>
      <c r="C3309" t="s">
        <v>27</v>
      </c>
      <c r="D3309" t="s">
        <v>38</v>
      </c>
      <c r="E3309" t="s">
        <v>29</v>
      </c>
      <c r="F3309" t="s">
        <v>30</v>
      </c>
      <c r="G3309" t="s">
        <v>24</v>
      </c>
      <c r="H3309">
        <v>14</v>
      </c>
      <c r="I3309" t="s">
        <v>176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28</v>
      </c>
      <c r="S3309">
        <v>8</v>
      </c>
    </row>
    <row r="3310" spans="1:19" x14ac:dyDescent="0.3">
      <c r="A3310">
        <v>3309</v>
      </c>
      <c r="B3310" t="s">
        <v>42</v>
      </c>
      <c r="C3310" t="s">
        <v>34</v>
      </c>
      <c r="D3310" t="s">
        <v>19</v>
      </c>
      <c r="E3310" t="s">
        <v>45</v>
      </c>
      <c r="F3310" t="s">
        <v>25</v>
      </c>
      <c r="G3310" t="s">
        <v>24</v>
      </c>
      <c r="H3310">
        <v>6</v>
      </c>
      <c r="I3310" t="s">
        <v>178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21</v>
      </c>
      <c r="S3310">
        <v>6</v>
      </c>
    </row>
    <row r="3311" spans="1:19" x14ac:dyDescent="0.3">
      <c r="A3311">
        <v>3310</v>
      </c>
      <c r="B3311" t="s">
        <v>16</v>
      </c>
      <c r="C3311" t="s">
        <v>27</v>
      </c>
      <c r="D3311" t="s">
        <v>32</v>
      </c>
      <c r="E3311" t="s">
        <v>43</v>
      </c>
      <c r="F3311" t="s">
        <v>30</v>
      </c>
      <c r="G3311" t="s">
        <v>24</v>
      </c>
      <c r="H3311">
        <v>1</v>
      </c>
      <c r="I3311" t="s">
        <v>177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21</v>
      </c>
      <c r="S3311">
        <v>2</v>
      </c>
    </row>
    <row r="3312" spans="1:19" x14ac:dyDescent="0.3">
      <c r="A3312">
        <v>3311</v>
      </c>
      <c r="B3312" t="s">
        <v>23</v>
      </c>
      <c r="C3312" t="s">
        <v>34</v>
      </c>
      <c r="D3312" t="s">
        <v>40</v>
      </c>
      <c r="E3312" t="s">
        <v>36</v>
      </c>
      <c r="F3312" t="s">
        <v>18</v>
      </c>
      <c r="G3312" t="s">
        <v>35</v>
      </c>
      <c r="H3312">
        <v>8</v>
      </c>
      <c r="I3312" t="s">
        <v>177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34</v>
      </c>
      <c r="S3312">
        <v>2</v>
      </c>
    </row>
    <row r="3313" spans="1:19" x14ac:dyDescent="0.3">
      <c r="A3313">
        <v>3312</v>
      </c>
      <c r="B3313" t="s">
        <v>33</v>
      </c>
      <c r="C3313" t="s">
        <v>27</v>
      </c>
      <c r="D3313" t="s">
        <v>32</v>
      </c>
      <c r="E3313" t="s">
        <v>22</v>
      </c>
      <c r="F3313" t="s">
        <v>25</v>
      </c>
      <c r="G3313" t="s">
        <v>17</v>
      </c>
      <c r="H3313">
        <v>5</v>
      </c>
      <c r="I3313" t="s">
        <v>177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28</v>
      </c>
      <c r="S3313">
        <v>7</v>
      </c>
    </row>
    <row r="3314" spans="1:19" x14ac:dyDescent="0.3">
      <c r="A3314">
        <v>3313</v>
      </c>
      <c r="B3314" t="s">
        <v>16</v>
      </c>
      <c r="C3314" t="s">
        <v>39</v>
      </c>
      <c r="D3314" t="s">
        <v>26</v>
      </c>
      <c r="E3314" t="s">
        <v>45</v>
      </c>
      <c r="F3314" t="s">
        <v>30</v>
      </c>
      <c r="G3314" t="s">
        <v>35</v>
      </c>
      <c r="H3314">
        <v>1</v>
      </c>
      <c r="I3314" t="s">
        <v>177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28</v>
      </c>
      <c r="S3314">
        <v>9</v>
      </c>
    </row>
    <row r="3315" spans="1:19" x14ac:dyDescent="0.3">
      <c r="A3315">
        <v>3314</v>
      </c>
      <c r="B3315" t="s">
        <v>31</v>
      </c>
      <c r="C3315" t="s">
        <v>39</v>
      </c>
      <c r="D3315" t="s">
        <v>32</v>
      </c>
      <c r="E3315" t="s">
        <v>41</v>
      </c>
      <c r="F3315" t="s">
        <v>25</v>
      </c>
      <c r="G3315" t="s">
        <v>17</v>
      </c>
      <c r="H3315">
        <v>4</v>
      </c>
      <c r="I3315" t="s">
        <v>176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28</v>
      </c>
      <c r="S3315">
        <v>7</v>
      </c>
    </row>
    <row r="3316" spans="1:19" x14ac:dyDescent="0.3">
      <c r="A3316">
        <v>3315</v>
      </c>
      <c r="B3316" t="s">
        <v>31</v>
      </c>
      <c r="C3316" t="s">
        <v>39</v>
      </c>
      <c r="D3316" t="s">
        <v>26</v>
      </c>
      <c r="E3316" t="s">
        <v>29</v>
      </c>
      <c r="F3316" t="s">
        <v>25</v>
      </c>
      <c r="G3316" t="s">
        <v>17</v>
      </c>
      <c r="H3316">
        <v>9</v>
      </c>
      <c r="I3316" t="s">
        <v>177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28</v>
      </c>
      <c r="S3316">
        <v>4</v>
      </c>
    </row>
    <row r="3317" spans="1:19" x14ac:dyDescent="0.3">
      <c r="A3317">
        <v>3316</v>
      </c>
      <c r="B3317" t="s">
        <v>16</v>
      </c>
      <c r="C3317" t="s">
        <v>34</v>
      </c>
      <c r="D3317" t="s">
        <v>19</v>
      </c>
      <c r="E3317" t="s">
        <v>15</v>
      </c>
      <c r="F3317" t="s">
        <v>25</v>
      </c>
      <c r="G3317" t="s">
        <v>24</v>
      </c>
      <c r="H3317">
        <v>5</v>
      </c>
      <c r="I3317" t="s">
        <v>176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21</v>
      </c>
      <c r="S3317">
        <v>4</v>
      </c>
    </row>
    <row r="3318" spans="1:19" x14ac:dyDescent="0.3">
      <c r="A3318">
        <v>3317</v>
      </c>
      <c r="B3318" t="s">
        <v>23</v>
      </c>
      <c r="C3318" t="s">
        <v>27</v>
      </c>
      <c r="D3318" t="s">
        <v>32</v>
      </c>
      <c r="E3318" t="s">
        <v>45</v>
      </c>
      <c r="F3318" t="s">
        <v>30</v>
      </c>
      <c r="G3318" t="s">
        <v>35</v>
      </c>
      <c r="H3318">
        <v>12</v>
      </c>
      <c r="I3318" t="s">
        <v>177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28</v>
      </c>
      <c r="S3318">
        <v>2</v>
      </c>
    </row>
    <row r="3319" spans="1:19" x14ac:dyDescent="0.3">
      <c r="A3319">
        <v>3318</v>
      </c>
      <c r="B3319" t="s">
        <v>42</v>
      </c>
      <c r="C3319" t="s">
        <v>39</v>
      </c>
      <c r="D3319" t="s">
        <v>44</v>
      </c>
      <c r="E3319" t="s">
        <v>45</v>
      </c>
      <c r="F3319" t="s">
        <v>25</v>
      </c>
      <c r="G3319" t="s">
        <v>35</v>
      </c>
      <c r="H3319">
        <v>6</v>
      </c>
      <c r="I3319" t="s">
        <v>176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21</v>
      </c>
      <c r="S3319">
        <v>4</v>
      </c>
    </row>
    <row r="3320" spans="1:19" x14ac:dyDescent="0.3">
      <c r="A3320">
        <v>3319</v>
      </c>
      <c r="B3320" t="s">
        <v>23</v>
      </c>
      <c r="C3320" t="s">
        <v>27</v>
      </c>
      <c r="D3320" t="s">
        <v>26</v>
      </c>
      <c r="E3320" t="s">
        <v>45</v>
      </c>
      <c r="F3320" t="s">
        <v>25</v>
      </c>
      <c r="G3320" t="s">
        <v>24</v>
      </c>
      <c r="H3320">
        <v>5</v>
      </c>
      <c r="I3320" t="s">
        <v>178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21</v>
      </c>
      <c r="S3320">
        <v>5</v>
      </c>
    </row>
    <row r="3321" spans="1:19" x14ac:dyDescent="0.3">
      <c r="A3321">
        <v>3320</v>
      </c>
      <c r="B3321" t="s">
        <v>33</v>
      </c>
      <c r="C3321" t="s">
        <v>34</v>
      </c>
      <c r="D3321" t="s">
        <v>38</v>
      </c>
      <c r="E3321" t="s">
        <v>36</v>
      </c>
      <c r="F3321" t="s">
        <v>18</v>
      </c>
      <c r="G3321" t="s">
        <v>17</v>
      </c>
      <c r="H3321">
        <v>6</v>
      </c>
      <c r="I3321" t="s">
        <v>177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21</v>
      </c>
      <c r="S3321">
        <v>4</v>
      </c>
    </row>
    <row r="3322" spans="1:19" x14ac:dyDescent="0.3">
      <c r="A3322">
        <v>3321</v>
      </c>
      <c r="B3322" t="s">
        <v>16</v>
      </c>
      <c r="C3322" t="s">
        <v>27</v>
      </c>
      <c r="D3322" t="s">
        <v>38</v>
      </c>
      <c r="E3322" t="s">
        <v>15</v>
      </c>
      <c r="F3322" t="s">
        <v>25</v>
      </c>
      <c r="G3322" t="s">
        <v>35</v>
      </c>
      <c r="H3322">
        <v>8</v>
      </c>
      <c r="I3322" t="s">
        <v>178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34</v>
      </c>
      <c r="S3322">
        <v>3</v>
      </c>
    </row>
    <row r="3323" spans="1:19" x14ac:dyDescent="0.3">
      <c r="A3323">
        <v>3322</v>
      </c>
      <c r="B3323" t="s">
        <v>16</v>
      </c>
      <c r="C3323" t="s">
        <v>39</v>
      </c>
      <c r="D3323" t="s">
        <v>26</v>
      </c>
      <c r="E3323" t="s">
        <v>41</v>
      </c>
      <c r="F3323" t="s">
        <v>30</v>
      </c>
      <c r="G3323" t="s">
        <v>24</v>
      </c>
      <c r="H3323">
        <v>4</v>
      </c>
      <c r="I3323" t="s">
        <v>177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28</v>
      </c>
      <c r="S3323">
        <v>5</v>
      </c>
    </row>
    <row r="3324" spans="1:19" x14ac:dyDescent="0.3">
      <c r="A3324">
        <v>3323</v>
      </c>
      <c r="B3324" t="s">
        <v>42</v>
      </c>
      <c r="C3324" t="s">
        <v>20</v>
      </c>
      <c r="D3324" t="s">
        <v>19</v>
      </c>
      <c r="E3324" t="s">
        <v>36</v>
      </c>
      <c r="F3324" t="s">
        <v>25</v>
      </c>
      <c r="G3324" t="s">
        <v>35</v>
      </c>
      <c r="H3324">
        <v>0</v>
      </c>
      <c r="I3324" t="s">
        <v>177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28</v>
      </c>
      <c r="S3324">
        <v>4</v>
      </c>
    </row>
    <row r="3325" spans="1:19" x14ac:dyDescent="0.3">
      <c r="A3325">
        <v>3324</v>
      </c>
      <c r="B3325" t="s">
        <v>42</v>
      </c>
      <c r="C3325" t="s">
        <v>34</v>
      </c>
      <c r="D3325" t="s">
        <v>38</v>
      </c>
      <c r="E3325" t="s">
        <v>36</v>
      </c>
      <c r="F3325" t="s">
        <v>25</v>
      </c>
      <c r="G3325" t="s">
        <v>17</v>
      </c>
      <c r="H3325">
        <v>5</v>
      </c>
      <c r="I3325" t="s">
        <v>178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21</v>
      </c>
      <c r="S3325">
        <v>3</v>
      </c>
    </row>
    <row r="3326" spans="1:19" x14ac:dyDescent="0.3">
      <c r="A3326">
        <v>3325</v>
      </c>
      <c r="B3326" t="s">
        <v>33</v>
      </c>
      <c r="C3326" t="s">
        <v>27</v>
      </c>
      <c r="D3326" t="s">
        <v>19</v>
      </c>
      <c r="E3326" t="s">
        <v>22</v>
      </c>
      <c r="F3326" t="s">
        <v>30</v>
      </c>
      <c r="G3326" t="s">
        <v>24</v>
      </c>
      <c r="H3326">
        <v>14</v>
      </c>
      <c r="I3326" t="s">
        <v>178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34</v>
      </c>
      <c r="S3326">
        <v>1</v>
      </c>
    </row>
    <row r="3327" spans="1:19" x14ac:dyDescent="0.3">
      <c r="A3327">
        <v>3326</v>
      </c>
      <c r="B3327" t="s">
        <v>23</v>
      </c>
      <c r="C3327" t="s">
        <v>39</v>
      </c>
      <c r="D3327" t="s">
        <v>44</v>
      </c>
      <c r="E3327" t="s">
        <v>36</v>
      </c>
      <c r="F3327" t="s">
        <v>18</v>
      </c>
      <c r="G3327" t="s">
        <v>24</v>
      </c>
      <c r="H3327">
        <v>14</v>
      </c>
      <c r="I3327" t="s">
        <v>176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34</v>
      </c>
      <c r="S3327">
        <v>5</v>
      </c>
    </row>
    <row r="3328" spans="1:19" x14ac:dyDescent="0.3">
      <c r="A3328">
        <v>3327</v>
      </c>
      <c r="B3328" t="s">
        <v>23</v>
      </c>
      <c r="C3328" t="s">
        <v>27</v>
      </c>
      <c r="D3328" t="s">
        <v>40</v>
      </c>
      <c r="E3328" t="s">
        <v>45</v>
      </c>
      <c r="F3328" t="s">
        <v>30</v>
      </c>
      <c r="G3328" t="s">
        <v>24</v>
      </c>
      <c r="H3328">
        <v>12</v>
      </c>
      <c r="I3328" t="s">
        <v>176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34</v>
      </c>
      <c r="S3328">
        <v>3</v>
      </c>
    </row>
    <row r="3329" spans="1:19" x14ac:dyDescent="0.3">
      <c r="A3329">
        <v>3328</v>
      </c>
      <c r="B3329" t="s">
        <v>16</v>
      </c>
      <c r="C3329" t="s">
        <v>20</v>
      </c>
      <c r="D3329" t="s">
        <v>32</v>
      </c>
      <c r="E3329" t="s">
        <v>36</v>
      </c>
      <c r="F3329" t="s">
        <v>30</v>
      </c>
      <c r="G3329" t="s">
        <v>35</v>
      </c>
      <c r="H3329">
        <v>1</v>
      </c>
      <c r="I3329" t="s">
        <v>178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21</v>
      </c>
      <c r="S3329">
        <v>5</v>
      </c>
    </row>
    <row r="3330" spans="1:19" x14ac:dyDescent="0.3">
      <c r="A3330">
        <v>3329</v>
      </c>
      <c r="B3330" t="s">
        <v>16</v>
      </c>
      <c r="C3330" t="s">
        <v>20</v>
      </c>
      <c r="D3330" t="s">
        <v>26</v>
      </c>
      <c r="E3330" t="s">
        <v>36</v>
      </c>
      <c r="F3330" t="s">
        <v>25</v>
      </c>
      <c r="G3330" t="s">
        <v>35</v>
      </c>
      <c r="H3330">
        <v>10</v>
      </c>
      <c r="I3330" t="s">
        <v>178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28</v>
      </c>
      <c r="S3330">
        <v>9</v>
      </c>
    </row>
    <row r="3331" spans="1:19" x14ac:dyDescent="0.3">
      <c r="A3331">
        <v>3330</v>
      </c>
      <c r="B3331" t="s">
        <v>31</v>
      </c>
      <c r="C3331" t="s">
        <v>20</v>
      </c>
      <c r="D3331" t="s">
        <v>32</v>
      </c>
      <c r="E3331" t="s">
        <v>15</v>
      </c>
      <c r="F3331" t="s">
        <v>30</v>
      </c>
      <c r="G3331" t="s">
        <v>17</v>
      </c>
      <c r="H3331">
        <v>9</v>
      </c>
      <c r="I3331" t="s">
        <v>176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28</v>
      </c>
      <c r="S3331">
        <v>8</v>
      </c>
    </row>
    <row r="3332" spans="1:19" x14ac:dyDescent="0.3">
      <c r="A3332">
        <v>3331</v>
      </c>
      <c r="B3332" t="s">
        <v>42</v>
      </c>
      <c r="C3332" t="s">
        <v>34</v>
      </c>
      <c r="D3332" t="s">
        <v>26</v>
      </c>
      <c r="E3332" t="s">
        <v>22</v>
      </c>
      <c r="F3332" t="s">
        <v>18</v>
      </c>
      <c r="G3332" t="s">
        <v>35</v>
      </c>
      <c r="H3332">
        <v>0</v>
      </c>
      <c r="I3332" t="s">
        <v>177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28</v>
      </c>
      <c r="S3332">
        <v>6</v>
      </c>
    </row>
    <row r="3333" spans="1:19" x14ac:dyDescent="0.3">
      <c r="A3333">
        <v>3332</v>
      </c>
      <c r="B3333" t="s">
        <v>42</v>
      </c>
      <c r="C3333" t="s">
        <v>34</v>
      </c>
      <c r="D3333" t="s">
        <v>38</v>
      </c>
      <c r="E3333" t="s">
        <v>29</v>
      </c>
      <c r="F3333" t="s">
        <v>30</v>
      </c>
      <c r="G3333" t="s">
        <v>35</v>
      </c>
      <c r="H3333">
        <v>5</v>
      </c>
      <c r="I3333" t="s">
        <v>178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21</v>
      </c>
      <c r="S3333">
        <v>1</v>
      </c>
    </row>
    <row r="3334" spans="1:19" x14ac:dyDescent="0.3">
      <c r="A3334">
        <v>3333</v>
      </c>
      <c r="B3334" t="s">
        <v>42</v>
      </c>
      <c r="C3334" t="s">
        <v>20</v>
      </c>
      <c r="D3334" t="s">
        <v>26</v>
      </c>
      <c r="E3334" t="s">
        <v>22</v>
      </c>
      <c r="F3334" t="s">
        <v>30</v>
      </c>
      <c r="G3334" t="s">
        <v>17</v>
      </c>
      <c r="H3334">
        <v>4</v>
      </c>
      <c r="I3334" t="s">
        <v>176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28</v>
      </c>
      <c r="S3334">
        <v>9</v>
      </c>
    </row>
    <row r="3335" spans="1:19" x14ac:dyDescent="0.3">
      <c r="A3335">
        <v>3334</v>
      </c>
      <c r="B3335" t="s">
        <v>16</v>
      </c>
      <c r="C3335" t="s">
        <v>34</v>
      </c>
      <c r="D3335" t="s">
        <v>44</v>
      </c>
      <c r="E3335" t="s">
        <v>29</v>
      </c>
      <c r="F3335" t="s">
        <v>30</v>
      </c>
      <c r="G3335" t="s">
        <v>17</v>
      </c>
      <c r="H3335">
        <v>10</v>
      </c>
      <c r="I3335" t="s">
        <v>177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34</v>
      </c>
      <c r="S3335">
        <v>2</v>
      </c>
    </row>
    <row r="3336" spans="1:19" x14ac:dyDescent="0.3">
      <c r="A3336">
        <v>3335</v>
      </c>
      <c r="B3336" t="s">
        <v>23</v>
      </c>
      <c r="C3336" t="s">
        <v>27</v>
      </c>
      <c r="D3336" t="s">
        <v>44</v>
      </c>
      <c r="E3336" t="s">
        <v>45</v>
      </c>
      <c r="F3336" t="s">
        <v>18</v>
      </c>
      <c r="G3336" t="s">
        <v>24</v>
      </c>
      <c r="H3336">
        <v>9</v>
      </c>
      <c r="I3336" t="s">
        <v>177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34</v>
      </c>
      <c r="S3336">
        <v>1</v>
      </c>
    </row>
    <row r="3337" spans="1:19" x14ac:dyDescent="0.3">
      <c r="A3337">
        <v>3336</v>
      </c>
      <c r="B3337" t="s">
        <v>33</v>
      </c>
      <c r="C3337" t="s">
        <v>20</v>
      </c>
      <c r="D3337" t="s">
        <v>26</v>
      </c>
      <c r="E3337" t="s">
        <v>15</v>
      </c>
      <c r="F3337" t="s">
        <v>18</v>
      </c>
      <c r="G3337" t="s">
        <v>17</v>
      </c>
      <c r="H3337">
        <v>7</v>
      </c>
      <c r="I3337" t="s">
        <v>178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28</v>
      </c>
      <c r="S3337">
        <v>8</v>
      </c>
    </row>
    <row r="3338" spans="1:19" x14ac:dyDescent="0.3">
      <c r="A3338">
        <v>3337</v>
      </c>
      <c r="B3338" t="s">
        <v>31</v>
      </c>
      <c r="C3338" t="s">
        <v>34</v>
      </c>
      <c r="D3338" t="s">
        <v>40</v>
      </c>
      <c r="E3338" t="s">
        <v>29</v>
      </c>
      <c r="F3338" t="s">
        <v>30</v>
      </c>
      <c r="G3338" t="s">
        <v>35</v>
      </c>
      <c r="H3338">
        <v>9</v>
      </c>
      <c r="I3338" t="s">
        <v>177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34</v>
      </c>
      <c r="S3338">
        <v>4</v>
      </c>
    </row>
    <row r="3339" spans="1:19" x14ac:dyDescent="0.3">
      <c r="A3339">
        <v>3338</v>
      </c>
      <c r="B3339" t="s">
        <v>37</v>
      </c>
      <c r="C3339" t="s">
        <v>20</v>
      </c>
      <c r="D3339" t="s">
        <v>38</v>
      </c>
      <c r="E3339" t="s">
        <v>36</v>
      </c>
      <c r="F3339" t="s">
        <v>30</v>
      </c>
      <c r="G3339" t="s">
        <v>35</v>
      </c>
      <c r="H3339">
        <v>14</v>
      </c>
      <c r="I3339" t="s">
        <v>178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28</v>
      </c>
      <c r="S3339">
        <v>9</v>
      </c>
    </row>
    <row r="3340" spans="1:19" x14ac:dyDescent="0.3">
      <c r="A3340">
        <v>3339</v>
      </c>
      <c r="B3340" t="s">
        <v>37</v>
      </c>
      <c r="C3340" t="s">
        <v>39</v>
      </c>
      <c r="D3340" t="s">
        <v>44</v>
      </c>
      <c r="E3340" t="s">
        <v>43</v>
      </c>
      <c r="F3340" t="s">
        <v>18</v>
      </c>
      <c r="G3340" t="s">
        <v>35</v>
      </c>
      <c r="H3340">
        <v>7</v>
      </c>
      <c r="I3340" t="s">
        <v>178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21</v>
      </c>
      <c r="S3340">
        <v>4</v>
      </c>
    </row>
    <row r="3341" spans="1:19" x14ac:dyDescent="0.3">
      <c r="A3341">
        <v>3340</v>
      </c>
      <c r="B3341" t="s">
        <v>23</v>
      </c>
      <c r="C3341" t="s">
        <v>20</v>
      </c>
      <c r="D3341" t="s">
        <v>44</v>
      </c>
      <c r="E3341" t="s">
        <v>22</v>
      </c>
      <c r="F3341" t="s">
        <v>30</v>
      </c>
      <c r="G3341" t="s">
        <v>17</v>
      </c>
      <c r="H3341">
        <v>13</v>
      </c>
      <c r="I3341" t="s">
        <v>176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28</v>
      </c>
      <c r="S3341">
        <v>8</v>
      </c>
    </row>
    <row r="3342" spans="1:19" x14ac:dyDescent="0.3">
      <c r="A3342">
        <v>3341</v>
      </c>
      <c r="B3342" t="s">
        <v>33</v>
      </c>
      <c r="C3342" t="s">
        <v>39</v>
      </c>
      <c r="D3342" t="s">
        <v>26</v>
      </c>
      <c r="E3342" t="s">
        <v>45</v>
      </c>
      <c r="F3342" t="s">
        <v>25</v>
      </c>
      <c r="G3342" t="s">
        <v>24</v>
      </c>
      <c r="H3342">
        <v>9</v>
      </c>
      <c r="I3342" t="s">
        <v>176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28</v>
      </c>
      <c r="S3342">
        <v>6</v>
      </c>
    </row>
    <row r="3343" spans="1:19" x14ac:dyDescent="0.3">
      <c r="A3343">
        <v>3342</v>
      </c>
      <c r="B3343" t="s">
        <v>23</v>
      </c>
      <c r="C3343" t="s">
        <v>27</v>
      </c>
      <c r="D3343" t="s">
        <v>32</v>
      </c>
      <c r="E3343" t="s">
        <v>45</v>
      </c>
      <c r="F3343" t="s">
        <v>25</v>
      </c>
      <c r="G3343" t="s">
        <v>24</v>
      </c>
      <c r="H3343">
        <v>9</v>
      </c>
      <c r="I3343" t="s">
        <v>178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28</v>
      </c>
      <c r="S3343">
        <v>3</v>
      </c>
    </row>
    <row r="3344" spans="1:19" x14ac:dyDescent="0.3">
      <c r="A3344">
        <v>3343</v>
      </c>
      <c r="B3344" t="s">
        <v>23</v>
      </c>
      <c r="C3344" t="s">
        <v>39</v>
      </c>
      <c r="D3344" t="s">
        <v>40</v>
      </c>
      <c r="E3344" t="s">
        <v>43</v>
      </c>
      <c r="F3344" t="s">
        <v>30</v>
      </c>
      <c r="G3344" t="s">
        <v>35</v>
      </c>
      <c r="H3344">
        <v>12</v>
      </c>
      <c r="I3344" t="s">
        <v>178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34</v>
      </c>
      <c r="S3344">
        <v>3</v>
      </c>
    </row>
    <row r="3345" spans="1:19" x14ac:dyDescent="0.3">
      <c r="A3345">
        <v>3344</v>
      </c>
      <c r="B3345" t="s">
        <v>23</v>
      </c>
      <c r="C3345" t="s">
        <v>34</v>
      </c>
      <c r="D3345" t="s">
        <v>26</v>
      </c>
      <c r="E3345" t="s">
        <v>22</v>
      </c>
      <c r="F3345" t="s">
        <v>30</v>
      </c>
      <c r="G3345" t="s">
        <v>17</v>
      </c>
      <c r="H3345">
        <v>2</v>
      </c>
      <c r="I3345" t="s">
        <v>177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21</v>
      </c>
      <c r="S3345">
        <v>3</v>
      </c>
    </row>
    <row r="3346" spans="1:19" x14ac:dyDescent="0.3">
      <c r="A3346">
        <v>3345</v>
      </c>
      <c r="B3346" t="s">
        <v>31</v>
      </c>
      <c r="C3346" t="s">
        <v>39</v>
      </c>
      <c r="D3346" t="s">
        <v>19</v>
      </c>
      <c r="E3346" t="s">
        <v>29</v>
      </c>
      <c r="F3346" t="s">
        <v>25</v>
      </c>
      <c r="G3346" t="s">
        <v>17</v>
      </c>
      <c r="H3346">
        <v>2</v>
      </c>
      <c r="I3346" t="s">
        <v>177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21</v>
      </c>
      <c r="S3346">
        <v>3</v>
      </c>
    </row>
    <row r="3347" spans="1:19" x14ac:dyDescent="0.3">
      <c r="A3347">
        <v>3346</v>
      </c>
      <c r="B3347" t="s">
        <v>16</v>
      </c>
      <c r="C3347" t="s">
        <v>39</v>
      </c>
      <c r="D3347" t="s">
        <v>40</v>
      </c>
      <c r="E3347" t="s">
        <v>36</v>
      </c>
      <c r="F3347" t="s">
        <v>30</v>
      </c>
      <c r="G3347" t="s">
        <v>17</v>
      </c>
      <c r="H3347">
        <v>4</v>
      </c>
      <c r="I3347" t="s">
        <v>176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21</v>
      </c>
      <c r="S3347">
        <v>2</v>
      </c>
    </row>
    <row r="3348" spans="1:19" x14ac:dyDescent="0.3">
      <c r="A3348">
        <v>3347</v>
      </c>
      <c r="B3348" t="s">
        <v>23</v>
      </c>
      <c r="C3348" t="s">
        <v>39</v>
      </c>
      <c r="D3348" t="s">
        <v>26</v>
      </c>
      <c r="E3348" t="s">
        <v>45</v>
      </c>
      <c r="F3348" t="s">
        <v>18</v>
      </c>
      <c r="G3348" t="s">
        <v>24</v>
      </c>
      <c r="H3348">
        <v>4</v>
      </c>
      <c r="I3348" t="s">
        <v>178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21</v>
      </c>
      <c r="S3348">
        <v>1</v>
      </c>
    </row>
    <row r="3349" spans="1:19" x14ac:dyDescent="0.3">
      <c r="A3349">
        <v>3348</v>
      </c>
      <c r="B3349" t="s">
        <v>42</v>
      </c>
      <c r="C3349" t="s">
        <v>39</v>
      </c>
      <c r="D3349" t="s">
        <v>26</v>
      </c>
      <c r="E3349" t="s">
        <v>29</v>
      </c>
      <c r="F3349" t="s">
        <v>18</v>
      </c>
      <c r="G3349" t="s">
        <v>35</v>
      </c>
      <c r="H3349">
        <v>0</v>
      </c>
      <c r="I3349" t="s">
        <v>176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21</v>
      </c>
      <c r="S3349">
        <v>5</v>
      </c>
    </row>
    <row r="3350" spans="1:19" x14ac:dyDescent="0.3">
      <c r="A3350">
        <v>3349</v>
      </c>
      <c r="B3350" t="s">
        <v>31</v>
      </c>
      <c r="C3350" t="s">
        <v>27</v>
      </c>
      <c r="D3350" t="s">
        <v>19</v>
      </c>
      <c r="E3350" t="s">
        <v>36</v>
      </c>
      <c r="F3350" t="s">
        <v>25</v>
      </c>
      <c r="G3350" t="s">
        <v>24</v>
      </c>
      <c r="H3350">
        <v>2</v>
      </c>
      <c r="I3350" t="s">
        <v>177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28</v>
      </c>
      <c r="S3350">
        <v>4</v>
      </c>
    </row>
    <row r="3351" spans="1:19" x14ac:dyDescent="0.3">
      <c r="A3351">
        <v>3350</v>
      </c>
      <c r="B3351" t="s">
        <v>42</v>
      </c>
      <c r="C3351" t="s">
        <v>39</v>
      </c>
      <c r="D3351" t="s">
        <v>19</v>
      </c>
      <c r="E3351" t="s">
        <v>41</v>
      </c>
      <c r="F3351" t="s">
        <v>18</v>
      </c>
      <c r="G3351" t="s">
        <v>24</v>
      </c>
      <c r="H3351">
        <v>8</v>
      </c>
      <c r="I3351" t="s">
        <v>177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28</v>
      </c>
      <c r="S3351">
        <v>7</v>
      </c>
    </row>
    <row r="3352" spans="1:19" x14ac:dyDescent="0.3">
      <c r="A3352">
        <v>3351</v>
      </c>
      <c r="B3352" t="s">
        <v>33</v>
      </c>
      <c r="C3352" t="s">
        <v>39</v>
      </c>
      <c r="D3352" t="s">
        <v>38</v>
      </c>
      <c r="E3352" t="s">
        <v>45</v>
      </c>
      <c r="F3352" t="s">
        <v>25</v>
      </c>
      <c r="G3352" t="s">
        <v>24</v>
      </c>
      <c r="H3352">
        <v>6</v>
      </c>
      <c r="I3352" t="s">
        <v>178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21</v>
      </c>
      <c r="S3352">
        <v>6</v>
      </c>
    </row>
    <row r="3353" spans="1:19" x14ac:dyDescent="0.3">
      <c r="A3353">
        <v>3352</v>
      </c>
      <c r="B3353" t="s">
        <v>23</v>
      </c>
      <c r="C3353" t="s">
        <v>27</v>
      </c>
      <c r="D3353" t="s">
        <v>26</v>
      </c>
      <c r="E3353" t="s">
        <v>41</v>
      </c>
      <c r="F3353" t="s">
        <v>30</v>
      </c>
      <c r="G3353" t="s">
        <v>35</v>
      </c>
      <c r="H3353">
        <v>5</v>
      </c>
      <c r="I3353" t="s">
        <v>176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21</v>
      </c>
      <c r="S3353">
        <v>5</v>
      </c>
    </row>
    <row r="3354" spans="1:19" x14ac:dyDescent="0.3">
      <c r="A3354">
        <v>3353</v>
      </c>
      <c r="B3354" t="s">
        <v>23</v>
      </c>
      <c r="C3354" t="s">
        <v>39</v>
      </c>
      <c r="D3354" t="s">
        <v>38</v>
      </c>
      <c r="E3354" t="s">
        <v>29</v>
      </c>
      <c r="F3354" t="s">
        <v>18</v>
      </c>
      <c r="G3354" t="s">
        <v>17</v>
      </c>
      <c r="H3354">
        <v>10</v>
      </c>
      <c r="I3354" t="s">
        <v>176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34</v>
      </c>
      <c r="S3354">
        <v>1</v>
      </c>
    </row>
    <row r="3355" spans="1:19" x14ac:dyDescent="0.3">
      <c r="A3355">
        <v>3354</v>
      </c>
      <c r="B3355" t="s">
        <v>33</v>
      </c>
      <c r="C3355" t="s">
        <v>39</v>
      </c>
      <c r="D3355" t="s">
        <v>26</v>
      </c>
      <c r="E3355" t="s">
        <v>36</v>
      </c>
      <c r="F3355" t="s">
        <v>25</v>
      </c>
      <c r="G3355" t="s">
        <v>35</v>
      </c>
      <c r="H3355">
        <v>2</v>
      </c>
      <c r="I3355" t="s">
        <v>178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21</v>
      </c>
      <c r="S3355">
        <v>1</v>
      </c>
    </row>
    <row r="3356" spans="1:19" x14ac:dyDescent="0.3">
      <c r="A3356">
        <v>3355</v>
      </c>
      <c r="B3356" t="s">
        <v>16</v>
      </c>
      <c r="C3356" t="s">
        <v>34</v>
      </c>
      <c r="D3356" t="s">
        <v>32</v>
      </c>
      <c r="E3356" t="s">
        <v>36</v>
      </c>
      <c r="F3356" t="s">
        <v>25</v>
      </c>
      <c r="G3356" t="s">
        <v>24</v>
      </c>
      <c r="H3356">
        <v>2</v>
      </c>
      <c r="I3356" t="s">
        <v>177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28</v>
      </c>
      <c r="S3356">
        <v>5</v>
      </c>
    </row>
    <row r="3357" spans="1:19" x14ac:dyDescent="0.3">
      <c r="A3357">
        <v>3356</v>
      </c>
      <c r="B3357" t="s">
        <v>16</v>
      </c>
      <c r="C3357" t="s">
        <v>39</v>
      </c>
      <c r="D3357" t="s">
        <v>19</v>
      </c>
      <c r="E3357" t="s">
        <v>43</v>
      </c>
      <c r="F3357" t="s">
        <v>18</v>
      </c>
      <c r="G3357" t="s">
        <v>35</v>
      </c>
      <c r="H3357">
        <v>5</v>
      </c>
      <c r="I3357" t="s">
        <v>176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28</v>
      </c>
      <c r="S3357">
        <v>7</v>
      </c>
    </row>
    <row r="3358" spans="1:19" x14ac:dyDescent="0.3">
      <c r="A3358">
        <v>3357</v>
      </c>
      <c r="B3358" t="s">
        <v>33</v>
      </c>
      <c r="C3358" t="s">
        <v>27</v>
      </c>
      <c r="D3358" t="s">
        <v>26</v>
      </c>
      <c r="E3358" t="s">
        <v>45</v>
      </c>
      <c r="F3358" t="s">
        <v>30</v>
      </c>
      <c r="G3358" t="s">
        <v>17</v>
      </c>
      <c r="H3358">
        <v>9</v>
      </c>
      <c r="I3358" t="s">
        <v>177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28</v>
      </c>
      <c r="S3358">
        <v>9</v>
      </c>
    </row>
    <row r="3359" spans="1:19" x14ac:dyDescent="0.3">
      <c r="A3359">
        <v>3358</v>
      </c>
      <c r="B3359" t="s">
        <v>42</v>
      </c>
      <c r="C3359" t="s">
        <v>39</v>
      </c>
      <c r="D3359" t="s">
        <v>38</v>
      </c>
      <c r="E3359" t="s">
        <v>45</v>
      </c>
      <c r="F3359" t="s">
        <v>18</v>
      </c>
      <c r="G3359" t="s">
        <v>17</v>
      </c>
      <c r="H3359">
        <v>2</v>
      </c>
      <c r="I3359" t="s">
        <v>177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28</v>
      </c>
      <c r="S3359">
        <v>8</v>
      </c>
    </row>
    <row r="3360" spans="1:19" x14ac:dyDescent="0.3">
      <c r="A3360">
        <v>3359</v>
      </c>
      <c r="B3360" t="s">
        <v>42</v>
      </c>
      <c r="C3360" t="s">
        <v>27</v>
      </c>
      <c r="D3360" t="s">
        <v>40</v>
      </c>
      <c r="E3360" t="s">
        <v>43</v>
      </c>
      <c r="F3360" t="s">
        <v>30</v>
      </c>
      <c r="G3360" t="s">
        <v>24</v>
      </c>
      <c r="H3360">
        <v>5</v>
      </c>
      <c r="I3360" t="s">
        <v>176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21</v>
      </c>
      <c r="S3360">
        <v>4</v>
      </c>
    </row>
    <row r="3361" spans="1:19" x14ac:dyDescent="0.3">
      <c r="A3361">
        <v>3360</v>
      </c>
      <c r="B3361" t="s">
        <v>16</v>
      </c>
      <c r="C3361" t="s">
        <v>39</v>
      </c>
      <c r="D3361" t="s">
        <v>26</v>
      </c>
      <c r="E3361" t="s">
        <v>29</v>
      </c>
      <c r="F3361" t="s">
        <v>30</v>
      </c>
      <c r="G3361" t="s">
        <v>24</v>
      </c>
      <c r="H3361">
        <v>6</v>
      </c>
      <c r="I3361" t="s">
        <v>178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21</v>
      </c>
      <c r="S3361">
        <v>4</v>
      </c>
    </row>
    <row r="3362" spans="1:19" x14ac:dyDescent="0.3">
      <c r="A3362">
        <v>3361</v>
      </c>
      <c r="B3362" t="s">
        <v>37</v>
      </c>
      <c r="C3362" t="s">
        <v>34</v>
      </c>
      <c r="D3362" t="s">
        <v>38</v>
      </c>
      <c r="E3362" t="s">
        <v>43</v>
      </c>
      <c r="F3362" t="s">
        <v>18</v>
      </c>
      <c r="G3362" t="s">
        <v>17</v>
      </c>
      <c r="H3362">
        <v>12</v>
      </c>
      <c r="I3362" t="s">
        <v>176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34</v>
      </c>
      <c r="S3362">
        <v>2</v>
      </c>
    </row>
    <row r="3363" spans="1:19" x14ac:dyDescent="0.3">
      <c r="A3363">
        <v>3362</v>
      </c>
      <c r="B3363" t="s">
        <v>37</v>
      </c>
      <c r="C3363" t="s">
        <v>39</v>
      </c>
      <c r="D3363" t="s">
        <v>32</v>
      </c>
      <c r="E3363" t="s">
        <v>15</v>
      </c>
      <c r="F3363" t="s">
        <v>25</v>
      </c>
      <c r="G3363" t="s">
        <v>24</v>
      </c>
      <c r="H3363">
        <v>12</v>
      </c>
      <c r="I3363" t="s">
        <v>177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34</v>
      </c>
      <c r="S3363">
        <v>5</v>
      </c>
    </row>
    <row r="3364" spans="1:19" x14ac:dyDescent="0.3">
      <c r="A3364">
        <v>3363</v>
      </c>
      <c r="B3364" t="s">
        <v>23</v>
      </c>
      <c r="C3364" t="s">
        <v>39</v>
      </c>
      <c r="D3364" t="s">
        <v>26</v>
      </c>
      <c r="E3364" t="s">
        <v>36</v>
      </c>
      <c r="F3364" t="s">
        <v>25</v>
      </c>
      <c r="G3364" t="s">
        <v>24</v>
      </c>
      <c r="H3364">
        <v>0</v>
      </c>
      <c r="I3364" t="s">
        <v>178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21</v>
      </c>
      <c r="S3364">
        <v>2</v>
      </c>
    </row>
    <row r="3365" spans="1:19" x14ac:dyDescent="0.3">
      <c r="A3365">
        <v>3364</v>
      </c>
      <c r="B3365" t="s">
        <v>42</v>
      </c>
      <c r="C3365" t="s">
        <v>27</v>
      </c>
      <c r="D3365" t="s">
        <v>19</v>
      </c>
      <c r="E3365" t="s">
        <v>36</v>
      </c>
      <c r="F3365" t="s">
        <v>18</v>
      </c>
      <c r="G3365" t="s">
        <v>17</v>
      </c>
      <c r="H3365">
        <v>5</v>
      </c>
      <c r="I3365" t="s">
        <v>176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21</v>
      </c>
      <c r="S3365">
        <v>5</v>
      </c>
    </row>
    <row r="3366" spans="1:19" x14ac:dyDescent="0.3">
      <c r="A3366">
        <v>3365</v>
      </c>
      <c r="B3366" t="s">
        <v>37</v>
      </c>
      <c r="C3366" t="s">
        <v>39</v>
      </c>
      <c r="D3366" t="s">
        <v>19</v>
      </c>
      <c r="E3366" t="s">
        <v>41</v>
      </c>
      <c r="F3366" t="s">
        <v>25</v>
      </c>
      <c r="G3366" t="s">
        <v>35</v>
      </c>
      <c r="H3366">
        <v>13</v>
      </c>
      <c r="I3366" t="s">
        <v>178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34</v>
      </c>
      <c r="S3366">
        <v>3</v>
      </c>
    </row>
    <row r="3367" spans="1:19" x14ac:dyDescent="0.3">
      <c r="A3367">
        <v>3366</v>
      </c>
      <c r="B3367" t="s">
        <v>16</v>
      </c>
      <c r="C3367" t="s">
        <v>34</v>
      </c>
      <c r="D3367" t="s">
        <v>19</v>
      </c>
      <c r="E3367" t="s">
        <v>15</v>
      </c>
      <c r="F3367" t="s">
        <v>18</v>
      </c>
      <c r="G3367" t="s">
        <v>17</v>
      </c>
      <c r="H3367">
        <v>11</v>
      </c>
      <c r="I3367" t="s">
        <v>178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28</v>
      </c>
      <c r="S3367">
        <v>8</v>
      </c>
    </row>
    <row r="3368" spans="1:19" x14ac:dyDescent="0.3">
      <c r="A3368">
        <v>3367</v>
      </c>
      <c r="B3368" t="s">
        <v>42</v>
      </c>
      <c r="C3368" t="s">
        <v>39</v>
      </c>
      <c r="D3368" t="s">
        <v>40</v>
      </c>
      <c r="E3368" t="s">
        <v>22</v>
      </c>
      <c r="F3368" t="s">
        <v>30</v>
      </c>
      <c r="G3368" t="s">
        <v>24</v>
      </c>
      <c r="H3368">
        <v>3</v>
      </c>
      <c r="I3368" t="s">
        <v>177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28</v>
      </c>
      <c r="S3368">
        <v>1</v>
      </c>
    </row>
    <row r="3369" spans="1:19" x14ac:dyDescent="0.3">
      <c r="A3369">
        <v>3368</v>
      </c>
      <c r="B3369" t="s">
        <v>16</v>
      </c>
      <c r="C3369" t="s">
        <v>20</v>
      </c>
      <c r="D3369" t="s">
        <v>40</v>
      </c>
      <c r="E3369" t="s">
        <v>45</v>
      </c>
      <c r="F3369" t="s">
        <v>30</v>
      </c>
      <c r="G3369" t="s">
        <v>24</v>
      </c>
      <c r="H3369">
        <v>2</v>
      </c>
      <c r="I3369" t="s">
        <v>177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28</v>
      </c>
      <c r="S3369">
        <v>2</v>
      </c>
    </row>
    <row r="3370" spans="1:19" x14ac:dyDescent="0.3">
      <c r="A3370">
        <v>3369</v>
      </c>
      <c r="B3370" t="s">
        <v>16</v>
      </c>
      <c r="C3370" t="s">
        <v>27</v>
      </c>
      <c r="D3370" t="s">
        <v>44</v>
      </c>
      <c r="E3370" t="s">
        <v>43</v>
      </c>
      <c r="F3370" t="s">
        <v>30</v>
      </c>
      <c r="G3370" t="s">
        <v>17</v>
      </c>
      <c r="H3370">
        <v>12</v>
      </c>
      <c r="I3370" t="s">
        <v>178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34</v>
      </c>
      <c r="S3370">
        <v>5</v>
      </c>
    </row>
    <row r="3371" spans="1:19" x14ac:dyDescent="0.3">
      <c r="A3371">
        <v>3370</v>
      </c>
      <c r="B3371" t="s">
        <v>42</v>
      </c>
      <c r="C3371" t="s">
        <v>39</v>
      </c>
      <c r="D3371" t="s">
        <v>19</v>
      </c>
      <c r="E3371" t="s">
        <v>45</v>
      </c>
      <c r="F3371" t="s">
        <v>30</v>
      </c>
      <c r="G3371" t="s">
        <v>17</v>
      </c>
      <c r="H3371">
        <v>13</v>
      </c>
      <c r="I3371" t="s">
        <v>177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28</v>
      </c>
      <c r="S3371">
        <v>8</v>
      </c>
    </row>
    <row r="3372" spans="1:19" x14ac:dyDescent="0.3">
      <c r="A3372">
        <v>3371</v>
      </c>
      <c r="B3372" t="s">
        <v>31</v>
      </c>
      <c r="C3372" t="s">
        <v>34</v>
      </c>
      <c r="D3372" t="s">
        <v>19</v>
      </c>
      <c r="E3372" t="s">
        <v>29</v>
      </c>
      <c r="F3372" t="s">
        <v>18</v>
      </c>
      <c r="G3372" t="s">
        <v>24</v>
      </c>
      <c r="H3372">
        <v>4</v>
      </c>
      <c r="I3372" t="s">
        <v>177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21</v>
      </c>
      <c r="S3372">
        <v>1</v>
      </c>
    </row>
    <row r="3373" spans="1:19" x14ac:dyDescent="0.3">
      <c r="A3373">
        <v>3372</v>
      </c>
      <c r="B3373" t="s">
        <v>42</v>
      </c>
      <c r="C3373" t="s">
        <v>34</v>
      </c>
      <c r="D3373" t="s">
        <v>19</v>
      </c>
      <c r="E3373" t="s">
        <v>36</v>
      </c>
      <c r="F3373" t="s">
        <v>25</v>
      </c>
      <c r="G3373" t="s">
        <v>35</v>
      </c>
      <c r="H3373">
        <v>0</v>
      </c>
      <c r="I3373" t="s">
        <v>176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28</v>
      </c>
      <c r="S3373">
        <v>8</v>
      </c>
    </row>
    <row r="3374" spans="1:19" x14ac:dyDescent="0.3">
      <c r="A3374">
        <v>3373</v>
      </c>
      <c r="B3374" t="s">
        <v>33</v>
      </c>
      <c r="C3374" t="s">
        <v>20</v>
      </c>
      <c r="D3374" t="s">
        <v>38</v>
      </c>
      <c r="E3374" t="s">
        <v>22</v>
      </c>
      <c r="F3374" t="s">
        <v>30</v>
      </c>
      <c r="G3374" t="s">
        <v>24</v>
      </c>
      <c r="H3374">
        <v>9</v>
      </c>
      <c r="I3374" t="s">
        <v>177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28</v>
      </c>
      <c r="S3374">
        <v>9</v>
      </c>
    </row>
    <row r="3375" spans="1:19" x14ac:dyDescent="0.3">
      <c r="A3375">
        <v>3374</v>
      </c>
      <c r="B3375" t="s">
        <v>37</v>
      </c>
      <c r="C3375" t="s">
        <v>39</v>
      </c>
      <c r="D3375" t="s">
        <v>32</v>
      </c>
      <c r="E3375" t="s">
        <v>43</v>
      </c>
      <c r="F3375" t="s">
        <v>18</v>
      </c>
      <c r="G3375" t="s">
        <v>24</v>
      </c>
      <c r="H3375">
        <v>1</v>
      </c>
      <c r="I3375" t="s">
        <v>177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21</v>
      </c>
      <c r="S3375">
        <v>4</v>
      </c>
    </row>
    <row r="3376" spans="1:19" x14ac:dyDescent="0.3">
      <c r="A3376">
        <v>3375</v>
      </c>
      <c r="B3376" t="s">
        <v>42</v>
      </c>
      <c r="C3376" t="s">
        <v>34</v>
      </c>
      <c r="D3376" t="s">
        <v>44</v>
      </c>
      <c r="E3376" t="s">
        <v>36</v>
      </c>
      <c r="F3376" t="s">
        <v>30</v>
      </c>
      <c r="G3376" t="s">
        <v>35</v>
      </c>
      <c r="H3376">
        <v>6</v>
      </c>
      <c r="I3376" t="s">
        <v>176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21</v>
      </c>
      <c r="S3376">
        <v>5</v>
      </c>
    </row>
    <row r="3377" spans="1:19" x14ac:dyDescent="0.3">
      <c r="A3377">
        <v>3376</v>
      </c>
      <c r="B3377" t="s">
        <v>31</v>
      </c>
      <c r="C3377" t="s">
        <v>39</v>
      </c>
      <c r="D3377" t="s">
        <v>32</v>
      </c>
      <c r="E3377" t="s">
        <v>43</v>
      </c>
      <c r="F3377" t="s">
        <v>18</v>
      </c>
      <c r="G3377" t="s">
        <v>17</v>
      </c>
      <c r="H3377">
        <v>8</v>
      </c>
      <c r="I3377" t="s">
        <v>177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28</v>
      </c>
      <c r="S3377">
        <v>3</v>
      </c>
    </row>
    <row r="3378" spans="1:19" x14ac:dyDescent="0.3">
      <c r="A3378">
        <v>3377</v>
      </c>
      <c r="B3378" t="s">
        <v>23</v>
      </c>
      <c r="C3378" t="s">
        <v>34</v>
      </c>
      <c r="D3378" t="s">
        <v>44</v>
      </c>
      <c r="E3378" t="s">
        <v>43</v>
      </c>
      <c r="F3378" t="s">
        <v>25</v>
      </c>
      <c r="G3378" t="s">
        <v>24</v>
      </c>
      <c r="H3378">
        <v>3</v>
      </c>
      <c r="I3378" t="s">
        <v>176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28</v>
      </c>
      <c r="S3378">
        <v>6</v>
      </c>
    </row>
    <row r="3379" spans="1:19" x14ac:dyDescent="0.3">
      <c r="A3379">
        <v>3378</v>
      </c>
      <c r="B3379" t="s">
        <v>42</v>
      </c>
      <c r="C3379" t="s">
        <v>39</v>
      </c>
      <c r="D3379" t="s">
        <v>32</v>
      </c>
      <c r="E3379" t="s">
        <v>45</v>
      </c>
      <c r="F3379" t="s">
        <v>25</v>
      </c>
      <c r="G3379" t="s">
        <v>24</v>
      </c>
      <c r="H3379">
        <v>6</v>
      </c>
      <c r="I3379" t="s">
        <v>176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21</v>
      </c>
      <c r="S3379">
        <v>2</v>
      </c>
    </row>
    <row r="3380" spans="1:19" x14ac:dyDescent="0.3">
      <c r="A3380">
        <v>3379</v>
      </c>
      <c r="B3380" t="s">
        <v>33</v>
      </c>
      <c r="C3380" t="s">
        <v>34</v>
      </c>
      <c r="D3380" t="s">
        <v>44</v>
      </c>
      <c r="E3380" t="s">
        <v>41</v>
      </c>
      <c r="F3380" t="s">
        <v>18</v>
      </c>
      <c r="G3380" t="s">
        <v>24</v>
      </c>
      <c r="H3380">
        <v>14</v>
      </c>
      <c r="I3380" t="s">
        <v>177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28</v>
      </c>
      <c r="S3380">
        <v>7</v>
      </c>
    </row>
    <row r="3381" spans="1:19" x14ac:dyDescent="0.3">
      <c r="A3381">
        <v>3380</v>
      </c>
      <c r="B3381" t="s">
        <v>42</v>
      </c>
      <c r="C3381" t="s">
        <v>27</v>
      </c>
      <c r="D3381" t="s">
        <v>38</v>
      </c>
      <c r="E3381" t="s">
        <v>29</v>
      </c>
      <c r="F3381" t="s">
        <v>30</v>
      </c>
      <c r="G3381" t="s">
        <v>35</v>
      </c>
      <c r="H3381">
        <v>6</v>
      </c>
      <c r="I3381" t="s">
        <v>178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21</v>
      </c>
      <c r="S3381">
        <v>6</v>
      </c>
    </row>
    <row r="3382" spans="1:19" x14ac:dyDescent="0.3">
      <c r="A3382">
        <v>3381</v>
      </c>
      <c r="B3382" t="s">
        <v>42</v>
      </c>
      <c r="C3382" t="s">
        <v>39</v>
      </c>
      <c r="D3382" t="s">
        <v>26</v>
      </c>
      <c r="E3382" t="s">
        <v>43</v>
      </c>
      <c r="F3382" t="s">
        <v>25</v>
      </c>
      <c r="G3382" t="s">
        <v>24</v>
      </c>
      <c r="H3382">
        <v>2</v>
      </c>
      <c r="I3382" t="s">
        <v>176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28</v>
      </c>
      <c r="S3382">
        <v>8</v>
      </c>
    </row>
    <row r="3383" spans="1:19" x14ac:dyDescent="0.3">
      <c r="A3383">
        <v>3382</v>
      </c>
      <c r="B3383" t="s">
        <v>33</v>
      </c>
      <c r="C3383" t="s">
        <v>34</v>
      </c>
      <c r="D3383" t="s">
        <v>26</v>
      </c>
      <c r="E3383" t="s">
        <v>45</v>
      </c>
      <c r="F3383" t="s">
        <v>30</v>
      </c>
      <c r="G3383" t="s">
        <v>35</v>
      </c>
      <c r="H3383">
        <v>2</v>
      </c>
      <c r="I3383" t="s">
        <v>178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28</v>
      </c>
      <c r="S3383">
        <v>8</v>
      </c>
    </row>
    <row r="3384" spans="1:19" x14ac:dyDescent="0.3">
      <c r="A3384">
        <v>3383</v>
      </c>
      <c r="B3384" t="s">
        <v>42</v>
      </c>
      <c r="C3384" t="s">
        <v>34</v>
      </c>
      <c r="D3384" t="s">
        <v>38</v>
      </c>
      <c r="E3384" t="s">
        <v>36</v>
      </c>
      <c r="F3384" t="s">
        <v>18</v>
      </c>
      <c r="G3384" t="s">
        <v>35</v>
      </c>
      <c r="H3384">
        <v>2</v>
      </c>
      <c r="I3384" t="s">
        <v>176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21</v>
      </c>
      <c r="S3384">
        <v>5</v>
      </c>
    </row>
    <row r="3385" spans="1:19" x14ac:dyDescent="0.3">
      <c r="A3385">
        <v>3384</v>
      </c>
      <c r="B3385" t="s">
        <v>42</v>
      </c>
      <c r="C3385" t="s">
        <v>20</v>
      </c>
      <c r="D3385" t="s">
        <v>26</v>
      </c>
      <c r="E3385" t="s">
        <v>22</v>
      </c>
      <c r="F3385" t="s">
        <v>18</v>
      </c>
      <c r="G3385" t="s">
        <v>17</v>
      </c>
      <c r="H3385">
        <v>4</v>
      </c>
      <c r="I3385" t="s">
        <v>178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28</v>
      </c>
      <c r="S3385">
        <v>2</v>
      </c>
    </row>
    <row r="3386" spans="1:19" x14ac:dyDescent="0.3">
      <c r="A3386">
        <v>3385</v>
      </c>
      <c r="B3386" t="s">
        <v>37</v>
      </c>
      <c r="C3386" t="s">
        <v>20</v>
      </c>
      <c r="D3386" t="s">
        <v>32</v>
      </c>
      <c r="E3386" t="s">
        <v>15</v>
      </c>
      <c r="F3386" t="s">
        <v>18</v>
      </c>
      <c r="G3386" t="s">
        <v>17</v>
      </c>
      <c r="H3386">
        <v>4</v>
      </c>
      <c r="I3386" t="s">
        <v>176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21</v>
      </c>
      <c r="S3386">
        <v>3</v>
      </c>
    </row>
    <row r="3387" spans="1:19" x14ac:dyDescent="0.3">
      <c r="A3387">
        <v>3386</v>
      </c>
      <c r="B3387" t="s">
        <v>23</v>
      </c>
      <c r="C3387" t="s">
        <v>20</v>
      </c>
      <c r="D3387" t="s">
        <v>19</v>
      </c>
      <c r="E3387" t="s">
        <v>43</v>
      </c>
      <c r="F3387" t="s">
        <v>30</v>
      </c>
      <c r="G3387" t="s">
        <v>24</v>
      </c>
      <c r="H3387">
        <v>1</v>
      </c>
      <c r="I3387" t="s">
        <v>176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28</v>
      </c>
      <c r="S3387">
        <v>3</v>
      </c>
    </row>
    <row r="3388" spans="1:19" x14ac:dyDescent="0.3">
      <c r="A3388">
        <v>3387</v>
      </c>
      <c r="B3388" t="s">
        <v>33</v>
      </c>
      <c r="C3388" t="s">
        <v>27</v>
      </c>
      <c r="D3388" t="s">
        <v>40</v>
      </c>
      <c r="E3388" t="s">
        <v>22</v>
      </c>
      <c r="F3388" t="s">
        <v>18</v>
      </c>
      <c r="G3388" t="s">
        <v>35</v>
      </c>
      <c r="H3388">
        <v>14</v>
      </c>
      <c r="I3388" t="s">
        <v>177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34</v>
      </c>
      <c r="S3388">
        <v>1</v>
      </c>
    </row>
    <row r="3389" spans="1:19" x14ac:dyDescent="0.3">
      <c r="A3389">
        <v>3388</v>
      </c>
      <c r="B3389" t="s">
        <v>16</v>
      </c>
      <c r="C3389" t="s">
        <v>34</v>
      </c>
      <c r="D3389" t="s">
        <v>32</v>
      </c>
      <c r="E3389" t="s">
        <v>41</v>
      </c>
      <c r="F3389" t="s">
        <v>30</v>
      </c>
      <c r="G3389" t="s">
        <v>17</v>
      </c>
      <c r="H3389">
        <v>4</v>
      </c>
      <c r="I3389" t="s">
        <v>178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21</v>
      </c>
      <c r="S3389">
        <v>6</v>
      </c>
    </row>
    <row r="3390" spans="1:19" x14ac:dyDescent="0.3">
      <c r="A3390">
        <v>3389</v>
      </c>
      <c r="B3390" t="s">
        <v>37</v>
      </c>
      <c r="C3390" t="s">
        <v>27</v>
      </c>
      <c r="D3390" t="s">
        <v>38</v>
      </c>
      <c r="E3390" t="s">
        <v>41</v>
      </c>
      <c r="F3390" t="s">
        <v>25</v>
      </c>
      <c r="G3390" t="s">
        <v>24</v>
      </c>
      <c r="H3390">
        <v>13</v>
      </c>
      <c r="I3390" t="s">
        <v>178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28</v>
      </c>
      <c r="S3390">
        <v>9</v>
      </c>
    </row>
    <row r="3391" spans="1:19" x14ac:dyDescent="0.3">
      <c r="A3391">
        <v>3390</v>
      </c>
      <c r="B3391" t="s">
        <v>31</v>
      </c>
      <c r="C3391" t="s">
        <v>20</v>
      </c>
      <c r="D3391" t="s">
        <v>19</v>
      </c>
      <c r="E3391" t="s">
        <v>22</v>
      </c>
      <c r="F3391" t="s">
        <v>30</v>
      </c>
      <c r="G3391" t="s">
        <v>17</v>
      </c>
      <c r="H3391">
        <v>12</v>
      </c>
      <c r="I3391" t="s">
        <v>176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34</v>
      </c>
      <c r="S3391">
        <v>1</v>
      </c>
    </row>
    <row r="3392" spans="1:19" x14ac:dyDescent="0.3">
      <c r="A3392">
        <v>3391</v>
      </c>
      <c r="B3392" t="s">
        <v>16</v>
      </c>
      <c r="C3392" t="s">
        <v>27</v>
      </c>
      <c r="D3392" t="s">
        <v>32</v>
      </c>
      <c r="E3392" t="s">
        <v>41</v>
      </c>
      <c r="F3392" t="s">
        <v>18</v>
      </c>
      <c r="G3392" t="s">
        <v>35</v>
      </c>
      <c r="H3392">
        <v>12</v>
      </c>
      <c r="I3392" t="s">
        <v>176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28</v>
      </c>
      <c r="S3392">
        <v>7</v>
      </c>
    </row>
    <row r="3393" spans="1:19" x14ac:dyDescent="0.3">
      <c r="A3393">
        <v>3392</v>
      </c>
      <c r="B3393" t="s">
        <v>37</v>
      </c>
      <c r="C3393" t="s">
        <v>34</v>
      </c>
      <c r="D3393" t="s">
        <v>26</v>
      </c>
      <c r="E3393" t="s">
        <v>41</v>
      </c>
      <c r="F3393" t="s">
        <v>25</v>
      </c>
      <c r="G3393" t="s">
        <v>17</v>
      </c>
      <c r="H3393">
        <v>0</v>
      </c>
      <c r="I3393" t="s">
        <v>178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21</v>
      </c>
      <c r="S3393">
        <v>4</v>
      </c>
    </row>
    <row r="3394" spans="1:19" x14ac:dyDescent="0.3">
      <c r="A3394">
        <v>3393</v>
      </c>
      <c r="B3394" t="s">
        <v>31</v>
      </c>
      <c r="C3394" t="s">
        <v>27</v>
      </c>
      <c r="D3394" t="s">
        <v>38</v>
      </c>
      <c r="E3394" t="s">
        <v>22</v>
      </c>
      <c r="F3394" t="s">
        <v>18</v>
      </c>
      <c r="G3394" t="s">
        <v>17</v>
      </c>
      <c r="H3394">
        <v>9</v>
      </c>
      <c r="I3394" t="s">
        <v>176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28</v>
      </c>
      <c r="S3394">
        <v>7</v>
      </c>
    </row>
    <row r="3395" spans="1:19" x14ac:dyDescent="0.3">
      <c r="A3395">
        <v>3394</v>
      </c>
      <c r="B3395" t="s">
        <v>37</v>
      </c>
      <c r="C3395" t="s">
        <v>27</v>
      </c>
      <c r="D3395" t="s">
        <v>44</v>
      </c>
      <c r="E3395" t="s">
        <v>45</v>
      </c>
      <c r="F3395" t="s">
        <v>18</v>
      </c>
      <c r="G3395" t="s">
        <v>35</v>
      </c>
      <c r="H3395">
        <v>7</v>
      </c>
      <c r="I3395" t="s">
        <v>177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21</v>
      </c>
      <c r="S3395">
        <v>5</v>
      </c>
    </row>
    <row r="3396" spans="1:19" x14ac:dyDescent="0.3">
      <c r="A3396">
        <v>3395</v>
      </c>
      <c r="B3396" t="s">
        <v>23</v>
      </c>
      <c r="C3396" t="s">
        <v>27</v>
      </c>
      <c r="D3396" t="s">
        <v>19</v>
      </c>
      <c r="E3396" t="s">
        <v>15</v>
      </c>
      <c r="F3396" t="s">
        <v>25</v>
      </c>
      <c r="G3396" t="s">
        <v>24</v>
      </c>
      <c r="H3396">
        <v>12</v>
      </c>
      <c r="I3396" t="s">
        <v>176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34</v>
      </c>
      <c r="S3396">
        <v>5</v>
      </c>
    </row>
    <row r="3397" spans="1:19" x14ac:dyDescent="0.3">
      <c r="A3397">
        <v>3396</v>
      </c>
      <c r="B3397" t="s">
        <v>33</v>
      </c>
      <c r="C3397" t="s">
        <v>34</v>
      </c>
      <c r="D3397" t="s">
        <v>26</v>
      </c>
      <c r="E3397" t="s">
        <v>29</v>
      </c>
      <c r="F3397" t="s">
        <v>18</v>
      </c>
      <c r="G3397" t="s">
        <v>17</v>
      </c>
      <c r="H3397">
        <v>7</v>
      </c>
      <c r="I3397" t="s">
        <v>178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21</v>
      </c>
      <c r="S3397">
        <v>5</v>
      </c>
    </row>
    <row r="3398" spans="1:19" x14ac:dyDescent="0.3">
      <c r="A3398">
        <v>3397</v>
      </c>
      <c r="B3398" t="s">
        <v>42</v>
      </c>
      <c r="C3398" t="s">
        <v>34</v>
      </c>
      <c r="D3398" t="s">
        <v>19</v>
      </c>
      <c r="E3398" t="s">
        <v>41</v>
      </c>
      <c r="F3398" t="s">
        <v>25</v>
      </c>
      <c r="G3398" t="s">
        <v>24</v>
      </c>
      <c r="H3398">
        <v>2</v>
      </c>
      <c r="I3398" t="s">
        <v>178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21</v>
      </c>
      <c r="S3398">
        <v>3</v>
      </c>
    </row>
    <row r="3399" spans="1:19" x14ac:dyDescent="0.3">
      <c r="A3399">
        <v>3398</v>
      </c>
      <c r="B3399" t="s">
        <v>37</v>
      </c>
      <c r="C3399" t="s">
        <v>27</v>
      </c>
      <c r="D3399" t="s">
        <v>32</v>
      </c>
      <c r="E3399" t="s">
        <v>22</v>
      </c>
      <c r="F3399" t="s">
        <v>18</v>
      </c>
      <c r="G3399" t="s">
        <v>17</v>
      </c>
      <c r="H3399">
        <v>2</v>
      </c>
      <c r="I3399" t="s">
        <v>178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28</v>
      </c>
      <c r="S3399">
        <v>9</v>
      </c>
    </row>
    <row r="3400" spans="1:19" x14ac:dyDescent="0.3">
      <c r="A3400">
        <v>3399</v>
      </c>
      <c r="B3400" t="s">
        <v>42</v>
      </c>
      <c r="C3400" t="s">
        <v>27</v>
      </c>
      <c r="D3400" t="s">
        <v>26</v>
      </c>
      <c r="E3400" t="s">
        <v>36</v>
      </c>
      <c r="F3400" t="s">
        <v>25</v>
      </c>
      <c r="G3400" t="s">
        <v>24</v>
      </c>
      <c r="H3400">
        <v>5</v>
      </c>
      <c r="I3400" t="s">
        <v>176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21</v>
      </c>
      <c r="S3400">
        <v>4</v>
      </c>
    </row>
    <row r="3401" spans="1:19" x14ac:dyDescent="0.3">
      <c r="A3401">
        <v>3400</v>
      </c>
      <c r="B3401" t="s">
        <v>37</v>
      </c>
      <c r="C3401" t="s">
        <v>39</v>
      </c>
      <c r="D3401" t="s">
        <v>38</v>
      </c>
      <c r="E3401" t="s">
        <v>29</v>
      </c>
      <c r="F3401" t="s">
        <v>25</v>
      </c>
      <c r="G3401" t="s">
        <v>24</v>
      </c>
      <c r="H3401">
        <v>14</v>
      </c>
      <c r="I3401" t="s">
        <v>176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34</v>
      </c>
      <c r="S3401">
        <v>1</v>
      </c>
    </row>
    <row r="3402" spans="1:19" x14ac:dyDescent="0.3">
      <c r="A3402">
        <v>3401</v>
      </c>
      <c r="B3402" t="s">
        <v>31</v>
      </c>
      <c r="C3402" t="s">
        <v>20</v>
      </c>
      <c r="D3402" t="s">
        <v>26</v>
      </c>
      <c r="E3402" t="s">
        <v>43</v>
      </c>
      <c r="F3402" t="s">
        <v>18</v>
      </c>
      <c r="G3402" t="s">
        <v>17</v>
      </c>
      <c r="H3402">
        <v>5</v>
      </c>
      <c r="I3402" t="s">
        <v>177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28</v>
      </c>
      <c r="S3402">
        <v>3</v>
      </c>
    </row>
    <row r="3403" spans="1:19" x14ac:dyDescent="0.3">
      <c r="A3403">
        <v>3402</v>
      </c>
      <c r="B3403" t="s">
        <v>42</v>
      </c>
      <c r="C3403" t="s">
        <v>20</v>
      </c>
      <c r="D3403" t="s">
        <v>32</v>
      </c>
      <c r="E3403" t="s">
        <v>41</v>
      </c>
      <c r="F3403" t="s">
        <v>25</v>
      </c>
      <c r="G3403" t="s">
        <v>35</v>
      </c>
      <c r="H3403">
        <v>1</v>
      </c>
      <c r="I3403" t="s">
        <v>178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21</v>
      </c>
      <c r="S3403">
        <v>3</v>
      </c>
    </row>
    <row r="3404" spans="1:19" x14ac:dyDescent="0.3">
      <c r="A3404">
        <v>3403</v>
      </c>
      <c r="B3404" t="s">
        <v>31</v>
      </c>
      <c r="C3404" t="s">
        <v>39</v>
      </c>
      <c r="D3404" t="s">
        <v>40</v>
      </c>
      <c r="E3404" t="s">
        <v>15</v>
      </c>
      <c r="F3404" t="s">
        <v>25</v>
      </c>
      <c r="G3404" t="s">
        <v>17</v>
      </c>
      <c r="H3404">
        <v>9</v>
      </c>
      <c r="I3404" t="s">
        <v>178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28</v>
      </c>
      <c r="S3404">
        <v>5</v>
      </c>
    </row>
    <row r="3405" spans="1:19" x14ac:dyDescent="0.3">
      <c r="A3405">
        <v>3404</v>
      </c>
      <c r="B3405" t="s">
        <v>33</v>
      </c>
      <c r="C3405" t="s">
        <v>27</v>
      </c>
      <c r="D3405" t="s">
        <v>26</v>
      </c>
      <c r="E3405" t="s">
        <v>29</v>
      </c>
      <c r="F3405" t="s">
        <v>18</v>
      </c>
      <c r="G3405" t="s">
        <v>24</v>
      </c>
      <c r="H3405">
        <v>12</v>
      </c>
      <c r="I3405" t="s">
        <v>177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34</v>
      </c>
      <c r="S3405">
        <v>2</v>
      </c>
    </row>
    <row r="3406" spans="1:19" x14ac:dyDescent="0.3">
      <c r="A3406">
        <v>3405</v>
      </c>
      <c r="B3406" t="s">
        <v>37</v>
      </c>
      <c r="C3406" t="s">
        <v>20</v>
      </c>
      <c r="D3406" t="s">
        <v>32</v>
      </c>
      <c r="E3406" t="s">
        <v>15</v>
      </c>
      <c r="F3406" t="s">
        <v>30</v>
      </c>
      <c r="G3406" t="s">
        <v>24</v>
      </c>
      <c r="H3406">
        <v>6</v>
      </c>
      <c r="I3406" t="s">
        <v>177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28</v>
      </c>
      <c r="S3406">
        <v>7</v>
      </c>
    </row>
    <row r="3407" spans="1:19" x14ac:dyDescent="0.3">
      <c r="A3407">
        <v>3406</v>
      </c>
      <c r="B3407" t="s">
        <v>42</v>
      </c>
      <c r="C3407" t="s">
        <v>27</v>
      </c>
      <c r="D3407" t="s">
        <v>38</v>
      </c>
      <c r="E3407" t="s">
        <v>45</v>
      </c>
      <c r="F3407" t="s">
        <v>25</v>
      </c>
      <c r="G3407" t="s">
        <v>35</v>
      </c>
      <c r="H3407">
        <v>5</v>
      </c>
      <c r="I3407" t="s">
        <v>178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21</v>
      </c>
      <c r="S3407">
        <v>1</v>
      </c>
    </row>
    <row r="3408" spans="1:19" x14ac:dyDescent="0.3">
      <c r="A3408">
        <v>3407</v>
      </c>
      <c r="B3408" t="s">
        <v>23</v>
      </c>
      <c r="C3408" t="s">
        <v>39</v>
      </c>
      <c r="D3408" t="s">
        <v>26</v>
      </c>
      <c r="E3408" t="s">
        <v>15</v>
      </c>
      <c r="F3408" t="s">
        <v>30</v>
      </c>
      <c r="G3408" t="s">
        <v>24</v>
      </c>
      <c r="H3408">
        <v>13</v>
      </c>
      <c r="I3408" t="s">
        <v>177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34</v>
      </c>
      <c r="S3408">
        <v>5</v>
      </c>
    </row>
    <row r="3409" spans="1:19" x14ac:dyDescent="0.3">
      <c r="A3409">
        <v>3408</v>
      </c>
      <c r="B3409" t="s">
        <v>33</v>
      </c>
      <c r="C3409" t="s">
        <v>20</v>
      </c>
      <c r="D3409" t="s">
        <v>32</v>
      </c>
      <c r="E3409" t="s">
        <v>22</v>
      </c>
      <c r="F3409" t="s">
        <v>30</v>
      </c>
      <c r="G3409" t="s">
        <v>24</v>
      </c>
      <c r="H3409">
        <v>4</v>
      </c>
      <c r="I3409" t="s">
        <v>177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21</v>
      </c>
      <c r="S3409">
        <v>2</v>
      </c>
    </row>
    <row r="3410" spans="1:19" x14ac:dyDescent="0.3">
      <c r="A3410">
        <v>3409</v>
      </c>
      <c r="B3410" t="s">
        <v>37</v>
      </c>
      <c r="C3410" t="s">
        <v>39</v>
      </c>
      <c r="D3410" t="s">
        <v>40</v>
      </c>
      <c r="E3410" t="s">
        <v>22</v>
      </c>
      <c r="F3410" t="s">
        <v>25</v>
      </c>
      <c r="G3410" t="s">
        <v>17</v>
      </c>
      <c r="H3410">
        <v>13</v>
      </c>
      <c r="I3410" t="s">
        <v>178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28</v>
      </c>
      <c r="S3410">
        <v>7</v>
      </c>
    </row>
    <row r="3411" spans="1:19" x14ac:dyDescent="0.3">
      <c r="A3411">
        <v>3410</v>
      </c>
      <c r="B3411" t="s">
        <v>37</v>
      </c>
      <c r="C3411" t="s">
        <v>39</v>
      </c>
      <c r="D3411" t="s">
        <v>26</v>
      </c>
      <c r="E3411" t="s">
        <v>43</v>
      </c>
      <c r="F3411" t="s">
        <v>30</v>
      </c>
      <c r="G3411" t="s">
        <v>17</v>
      </c>
      <c r="H3411">
        <v>5</v>
      </c>
      <c r="I3411" t="s">
        <v>177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21</v>
      </c>
      <c r="S3411">
        <v>6</v>
      </c>
    </row>
    <row r="3412" spans="1:19" x14ac:dyDescent="0.3">
      <c r="A3412">
        <v>3411</v>
      </c>
      <c r="B3412" t="s">
        <v>23</v>
      </c>
      <c r="C3412" t="s">
        <v>39</v>
      </c>
      <c r="D3412" t="s">
        <v>19</v>
      </c>
      <c r="E3412" t="s">
        <v>45</v>
      </c>
      <c r="F3412" t="s">
        <v>25</v>
      </c>
      <c r="G3412" t="s">
        <v>17</v>
      </c>
      <c r="H3412">
        <v>5</v>
      </c>
      <c r="I3412" t="s">
        <v>178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21</v>
      </c>
      <c r="S3412">
        <v>2</v>
      </c>
    </row>
    <row r="3413" spans="1:19" x14ac:dyDescent="0.3">
      <c r="A3413">
        <v>3412</v>
      </c>
      <c r="B3413" t="s">
        <v>23</v>
      </c>
      <c r="C3413" t="s">
        <v>20</v>
      </c>
      <c r="D3413" t="s">
        <v>44</v>
      </c>
      <c r="E3413" t="s">
        <v>29</v>
      </c>
      <c r="F3413" t="s">
        <v>25</v>
      </c>
      <c r="G3413" t="s">
        <v>17</v>
      </c>
      <c r="H3413">
        <v>4</v>
      </c>
      <c r="I3413" t="s">
        <v>178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28</v>
      </c>
      <c r="S3413">
        <v>8</v>
      </c>
    </row>
    <row r="3414" spans="1:19" x14ac:dyDescent="0.3">
      <c r="A3414">
        <v>3413</v>
      </c>
      <c r="B3414" t="s">
        <v>42</v>
      </c>
      <c r="C3414" t="s">
        <v>39</v>
      </c>
      <c r="D3414" t="s">
        <v>44</v>
      </c>
      <c r="E3414" t="s">
        <v>22</v>
      </c>
      <c r="F3414" t="s">
        <v>25</v>
      </c>
      <c r="G3414" t="s">
        <v>35</v>
      </c>
      <c r="H3414">
        <v>1</v>
      </c>
      <c r="I3414" t="s">
        <v>178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28</v>
      </c>
      <c r="S3414">
        <v>9</v>
      </c>
    </row>
    <row r="3415" spans="1:19" x14ac:dyDescent="0.3">
      <c r="A3415">
        <v>3414</v>
      </c>
      <c r="B3415" t="s">
        <v>37</v>
      </c>
      <c r="C3415" t="s">
        <v>20</v>
      </c>
      <c r="D3415" t="s">
        <v>32</v>
      </c>
      <c r="E3415" t="s">
        <v>36</v>
      </c>
      <c r="F3415" t="s">
        <v>18</v>
      </c>
      <c r="G3415" t="s">
        <v>35</v>
      </c>
      <c r="H3415">
        <v>14</v>
      </c>
      <c r="I3415" t="s">
        <v>177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34</v>
      </c>
      <c r="S3415">
        <v>4</v>
      </c>
    </row>
    <row r="3416" spans="1:19" x14ac:dyDescent="0.3">
      <c r="A3416">
        <v>3415</v>
      </c>
      <c r="B3416" t="s">
        <v>33</v>
      </c>
      <c r="C3416" t="s">
        <v>27</v>
      </c>
      <c r="D3416" t="s">
        <v>38</v>
      </c>
      <c r="E3416" t="s">
        <v>36</v>
      </c>
      <c r="F3416" t="s">
        <v>30</v>
      </c>
      <c r="G3416" t="s">
        <v>17</v>
      </c>
      <c r="H3416">
        <v>6</v>
      </c>
      <c r="I3416" t="s">
        <v>177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21</v>
      </c>
      <c r="S3416">
        <v>1</v>
      </c>
    </row>
    <row r="3417" spans="1:19" x14ac:dyDescent="0.3">
      <c r="A3417">
        <v>3416</v>
      </c>
      <c r="B3417" t="s">
        <v>42</v>
      </c>
      <c r="C3417" t="s">
        <v>39</v>
      </c>
      <c r="D3417" t="s">
        <v>26</v>
      </c>
      <c r="E3417" t="s">
        <v>41</v>
      </c>
      <c r="F3417" t="s">
        <v>30</v>
      </c>
      <c r="G3417" t="s">
        <v>17</v>
      </c>
      <c r="H3417">
        <v>4</v>
      </c>
      <c r="I3417" t="s">
        <v>178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21</v>
      </c>
      <c r="S3417">
        <v>2</v>
      </c>
    </row>
    <row r="3418" spans="1:19" x14ac:dyDescent="0.3">
      <c r="A3418">
        <v>3417</v>
      </c>
      <c r="B3418" t="s">
        <v>37</v>
      </c>
      <c r="C3418" t="s">
        <v>34</v>
      </c>
      <c r="D3418" t="s">
        <v>44</v>
      </c>
      <c r="E3418" t="s">
        <v>41</v>
      </c>
      <c r="F3418" t="s">
        <v>25</v>
      </c>
      <c r="G3418" t="s">
        <v>24</v>
      </c>
      <c r="H3418">
        <v>9</v>
      </c>
      <c r="I3418" t="s">
        <v>176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28</v>
      </c>
      <c r="S3418">
        <v>9</v>
      </c>
    </row>
    <row r="3419" spans="1:19" x14ac:dyDescent="0.3">
      <c r="A3419">
        <v>3418</v>
      </c>
      <c r="B3419" t="s">
        <v>37</v>
      </c>
      <c r="C3419" t="s">
        <v>34</v>
      </c>
      <c r="D3419" t="s">
        <v>32</v>
      </c>
      <c r="E3419" t="s">
        <v>22</v>
      </c>
      <c r="F3419" t="s">
        <v>18</v>
      </c>
      <c r="G3419" t="s">
        <v>17</v>
      </c>
      <c r="H3419">
        <v>12</v>
      </c>
      <c r="I3419" t="s">
        <v>178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34</v>
      </c>
      <c r="S3419">
        <v>1</v>
      </c>
    </row>
    <row r="3420" spans="1:19" x14ac:dyDescent="0.3">
      <c r="A3420">
        <v>3419</v>
      </c>
      <c r="B3420" t="s">
        <v>31</v>
      </c>
      <c r="C3420" t="s">
        <v>34</v>
      </c>
      <c r="D3420" t="s">
        <v>44</v>
      </c>
      <c r="E3420" t="s">
        <v>15</v>
      </c>
      <c r="F3420" t="s">
        <v>18</v>
      </c>
      <c r="G3420" t="s">
        <v>35</v>
      </c>
      <c r="H3420">
        <v>6</v>
      </c>
      <c r="I3420" t="s">
        <v>178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21</v>
      </c>
      <c r="S3420">
        <v>3</v>
      </c>
    </row>
    <row r="3421" spans="1:19" x14ac:dyDescent="0.3">
      <c r="A3421">
        <v>3420</v>
      </c>
      <c r="B3421" t="s">
        <v>42</v>
      </c>
      <c r="C3421" t="s">
        <v>39</v>
      </c>
      <c r="D3421" t="s">
        <v>44</v>
      </c>
      <c r="E3421" t="s">
        <v>43</v>
      </c>
      <c r="F3421" t="s">
        <v>18</v>
      </c>
      <c r="G3421" t="s">
        <v>17</v>
      </c>
      <c r="H3421">
        <v>8</v>
      </c>
      <c r="I3421" t="s">
        <v>178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34</v>
      </c>
      <c r="S3421">
        <v>6</v>
      </c>
    </row>
    <row r="3422" spans="1:19" x14ac:dyDescent="0.3">
      <c r="A3422">
        <v>3421</v>
      </c>
      <c r="B3422" t="s">
        <v>37</v>
      </c>
      <c r="C3422" t="s">
        <v>34</v>
      </c>
      <c r="D3422" t="s">
        <v>32</v>
      </c>
      <c r="E3422" t="s">
        <v>43</v>
      </c>
      <c r="F3422" t="s">
        <v>18</v>
      </c>
      <c r="G3422" t="s">
        <v>17</v>
      </c>
      <c r="H3422">
        <v>3</v>
      </c>
      <c r="I3422" t="s">
        <v>176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28</v>
      </c>
      <c r="S3422">
        <v>3</v>
      </c>
    </row>
    <row r="3423" spans="1:19" x14ac:dyDescent="0.3">
      <c r="A3423">
        <v>3422</v>
      </c>
      <c r="B3423" t="s">
        <v>31</v>
      </c>
      <c r="C3423" t="s">
        <v>20</v>
      </c>
      <c r="D3423" t="s">
        <v>44</v>
      </c>
      <c r="E3423" t="s">
        <v>22</v>
      </c>
      <c r="F3423" t="s">
        <v>30</v>
      </c>
      <c r="G3423" t="s">
        <v>17</v>
      </c>
      <c r="H3423">
        <v>4</v>
      </c>
      <c r="I3423" t="s">
        <v>176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28</v>
      </c>
      <c r="S3423">
        <v>8</v>
      </c>
    </row>
    <row r="3424" spans="1:19" x14ac:dyDescent="0.3">
      <c r="A3424">
        <v>3423</v>
      </c>
      <c r="B3424" t="s">
        <v>23</v>
      </c>
      <c r="C3424" t="s">
        <v>34</v>
      </c>
      <c r="D3424" t="s">
        <v>26</v>
      </c>
      <c r="E3424" t="s">
        <v>41</v>
      </c>
      <c r="F3424" t="s">
        <v>30</v>
      </c>
      <c r="G3424" t="s">
        <v>35</v>
      </c>
      <c r="H3424">
        <v>0</v>
      </c>
      <c r="I3424" t="s">
        <v>177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21</v>
      </c>
      <c r="S3424">
        <v>6</v>
      </c>
    </row>
    <row r="3425" spans="1:19" x14ac:dyDescent="0.3">
      <c r="A3425">
        <v>3424</v>
      </c>
      <c r="B3425" t="s">
        <v>23</v>
      </c>
      <c r="C3425" t="s">
        <v>34</v>
      </c>
      <c r="D3425" t="s">
        <v>40</v>
      </c>
      <c r="E3425" t="s">
        <v>29</v>
      </c>
      <c r="F3425" t="s">
        <v>30</v>
      </c>
      <c r="G3425" t="s">
        <v>24</v>
      </c>
      <c r="H3425">
        <v>12</v>
      </c>
      <c r="I3425" t="s">
        <v>176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34</v>
      </c>
      <c r="S3425">
        <v>1</v>
      </c>
    </row>
    <row r="3426" spans="1:19" x14ac:dyDescent="0.3">
      <c r="A3426">
        <v>3425</v>
      </c>
      <c r="B3426" t="s">
        <v>42</v>
      </c>
      <c r="C3426" t="s">
        <v>27</v>
      </c>
      <c r="D3426" t="s">
        <v>44</v>
      </c>
      <c r="E3426" t="s">
        <v>22</v>
      </c>
      <c r="F3426" t="s">
        <v>25</v>
      </c>
      <c r="G3426" t="s">
        <v>35</v>
      </c>
      <c r="H3426">
        <v>7</v>
      </c>
      <c r="I3426" t="s">
        <v>177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28</v>
      </c>
      <c r="S3426">
        <v>8</v>
      </c>
    </row>
    <row r="3427" spans="1:19" x14ac:dyDescent="0.3">
      <c r="A3427">
        <v>3426</v>
      </c>
      <c r="B3427" t="s">
        <v>42</v>
      </c>
      <c r="C3427" t="s">
        <v>39</v>
      </c>
      <c r="D3427" t="s">
        <v>40</v>
      </c>
      <c r="E3427" t="s">
        <v>43</v>
      </c>
      <c r="F3427" t="s">
        <v>30</v>
      </c>
      <c r="G3427" t="s">
        <v>35</v>
      </c>
      <c r="H3427">
        <v>14</v>
      </c>
      <c r="I3427" t="s">
        <v>176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28</v>
      </c>
      <c r="S3427">
        <v>9</v>
      </c>
    </row>
    <row r="3428" spans="1:19" x14ac:dyDescent="0.3">
      <c r="A3428">
        <v>3427</v>
      </c>
      <c r="B3428" t="s">
        <v>23</v>
      </c>
      <c r="C3428" t="s">
        <v>39</v>
      </c>
      <c r="D3428" t="s">
        <v>40</v>
      </c>
      <c r="E3428" t="s">
        <v>29</v>
      </c>
      <c r="F3428" t="s">
        <v>30</v>
      </c>
      <c r="G3428" t="s">
        <v>17</v>
      </c>
      <c r="H3428">
        <v>9</v>
      </c>
      <c r="I3428" t="s">
        <v>178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28</v>
      </c>
      <c r="S3428">
        <v>7</v>
      </c>
    </row>
    <row r="3429" spans="1:19" x14ac:dyDescent="0.3">
      <c r="A3429">
        <v>3428</v>
      </c>
      <c r="B3429" t="s">
        <v>31</v>
      </c>
      <c r="C3429" t="s">
        <v>20</v>
      </c>
      <c r="D3429" t="s">
        <v>26</v>
      </c>
      <c r="E3429" t="s">
        <v>45</v>
      </c>
      <c r="F3429" t="s">
        <v>30</v>
      </c>
      <c r="G3429" t="s">
        <v>24</v>
      </c>
      <c r="H3429">
        <v>0</v>
      </c>
      <c r="I3429" t="s">
        <v>176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21</v>
      </c>
      <c r="S3429">
        <v>1</v>
      </c>
    </row>
    <row r="3430" spans="1:19" x14ac:dyDescent="0.3">
      <c r="A3430">
        <v>3429</v>
      </c>
      <c r="B3430" t="s">
        <v>31</v>
      </c>
      <c r="C3430" t="s">
        <v>34</v>
      </c>
      <c r="D3430" t="s">
        <v>32</v>
      </c>
      <c r="E3430" t="s">
        <v>29</v>
      </c>
      <c r="F3430" t="s">
        <v>18</v>
      </c>
      <c r="G3430" t="s">
        <v>17</v>
      </c>
      <c r="H3430">
        <v>0</v>
      </c>
      <c r="I3430" t="s">
        <v>176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28</v>
      </c>
      <c r="S3430">
        <v>8</v>
      </c>
    </row>
    <row r="3431" spans="1:19" x14ac:dyDescent="0.3">
      <c r="A3431">
        <v>3430</v>
      </c>
      <c r="B3431" t="s">
        <v>33</v>
      </c>
      <c r="C3431" t="s">
        <v>34</v>
      </c>
      <c r="D3431" t="s">
        <v>26</v>
      </c>
      <c r="E3431" t="s">
        <v>41</v>
      </c>
      <c r="F3431" t="s">
        <v>25</v>
      </c>
      <c r="G3431" t="s">
        <v>35</v>
      </c>
      <c r="H3431">
        <v>9</v>
      </c>
      <c r="I3431" t="s">
        <v>176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34</v>
      </c>
      <c r="S3431">
        <v>2</v>
      </c>
    </row>
    <row r="3432" spans="1:19" x14ac:dyDescent="0.3">
      <c r="A3432">
        <v>3431</v>
      </c>
      <c r="B3432" t="s">
        <v>37</v>
      </c>
      <c r="C3432" t="s">
        <v>34</v>
      </c>
      <c r="D3432" t="s">
        <v>38</v>
      </c>
      <c r="E3432" t="s">
        <v>45</v>
      </c>
      <c r="F3432" t="s">
        <v>30</v>
      </c>
      <c r="G3432" t="s">
        <v>17</v>
      </c>
      <c r="H3432">
        <v>13</v>
      </c>
      <c r="I3432" t="s">
        <v>177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34</v>
      </c>
      <c r="S3432">
        <v>5</v>
      </c>
    </row>
    <row r="3433" spans="1:19" x14ac:dyDescent="0.3">
      <c r="A3433">
        <v>3432</v>
      </c>
      <c r="B3433" t="s">
        <v>16</v>
      </c>
      <c r="C3433" t="s">
        <v>27</v>
      </c>
      <c r="D3433" t="s">
        <v>40</v>
      </c>
      <c r="E3433" t="s">
        <v>22</v>
      </c>
      <c r="F3433" t="s">
        <v>18</v>
      </c>
      <c r="G3433" t="s">
        <v>17</v>
      </c>
      <c r="H3433">
        <v>2</v>
      </c>
      <c r="I3433" t="s">
        <v>177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21</v>
      </c>
      <c r="S3433">
        <v>5</v>
      </c>
    </row>
    <row r="3434" spans="1:19" x14ac:dyDescent="0.3">
      <c r="A3434">
        <v>3433</v>
      </c>
      <c r="B3434" t="s">
        <v>23</v>
      </c>
      <c r="C3434" t="s">
        <v>27</v>
      </c>
      <c r="D3434" t="s">
        <v>44</v>
      </c>
      <c r="E3434" t="s">
        <v>36</v>
      </c>
      <c r="F3434" t="s">
        <v>18</v>
      </c>
      <c r="G3434" t="s">
        <v>24</v>
      </c>
      <c r="H3434">
        <v>10</v>
      </c>
      <c r="I3434" t="s">
        <v>176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34</v>
      </c>
      <c r="S3434">
        <v>6</v>
      </c>
    </row>
    <row r="3435" spans="1:19" x14ac:dyDescent="0.3">
      <c r="A3435">
        <v>3434</v>
      </c>
      <c r="B3435" t="s">
        <v>42</v>
      </c>
      <c r="C3435" t="s">
        <v>39</v>
      </c>
      <c r="D3435" t="s">
        <v>26</v>
      </c>
      <c r="E3435" t="s">
        <v>43</v>
      </c>
      <c r="F3435" t="s">
        <v>30</v>
      </c>
      <c r="G3435" t="s">
        <v>24</v>
      </c>
      <c r="H3435">
        <v>7</v>
      </c>
      <c r="I3435" t="s">
        <v>177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21</v>
      </c>
      <c r="S3435">
        <v>5</v>
      </c>
    </row>
    <row r="3436" spans="1:19" x14ac:dyDescent="0.3">
      <c r="A3436">
        <v>3435</v>
      </c>
      <c r="B3436" t="s">
        <v>16</v>
      </c>
      <c r="C3436" t="s">
        <v>20</v>
      </c>
      <c r="D3436" t="s">
        <v>26</v>
      </c>
      <c r="E3436" t="s">
        <v>15</v>
      </c>
      <c r="F3436" t="s">
        <v>18</v>
      </c>
      <c r="G3436" t="s">
        <v>17</v>
      </c>
      <c r="H3436">
        <v>1</v>
      </c>
      <c r="I3436" t="s">
        <v>178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21</v>
      </c>
      <c r="S3436">
        <v>6</v>
      </c>
    </row>
    <row r="3437" spans="1:19" x14ac:dyDescent="0.3">
      <c r="A3437">
        <v>3436</v>
      </c>
      <c r="B3437" t="s">
        <v>33</v>
      </c>
      <c r="C3437" t="s">
        <v>34</v>
      </c>
      <c r="D3437" t="s">
        <v>32</v>
      </c>
      <c r="E3437" t="s">
        <v>45</v>
      </c>
      <c r="F3437" t="s">
        <v>30</v>
      </c>
      <c r="G3437" t="s">
        <v>24</v>
      </c>
      <c r="H3437">
        <v>2</v>
      </c>
      <c r="I3437" t="s">
        <v>176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28</v>
      </c>
      <c r="S3437">
        <v>8</v>
      </c>
    </row>
    <row r="3438" spans="1:19" x14ac:dyDescent="0.3">
      <c r="A3438">
        <v>3437</v>
      </c>
      <c r="B3438" t="s">
        <v>33</v>
      </c>
      <c r="C3438" t="s">
        <v>34</v>
      </c>
      <c r="D3438" t="s">
        <v>44</v>
      </c>
      <c r="E3438" t="s">
        <v>45</v>
      </c>
      <c r="F3438" t="s">
        <v>30</v>
      </c>
      <c r="G3438" t="s">
        <v>35</v>
      </c>
      <c r="H3438">
        <v>5</v>
      </c>
      <c r="I3438" t="s">
        <v>176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28</v>
      </c>
      <c r="S3438">
        <v>8</v>
      </c>
    </row>
    <row r="3439" spans="1:19" x14ac:dyDescent="0.3">
      <c r="A3439">
        <v>3438</v>
      </c>
      <c r="B3439" t="s">
        <v>37</v>
      </c>
      <c r="C3439" t="s">
        <v>27</v>
      </c>
      <c r="D3439" t="s">
        <v>19</v>
      </c>
      <c r="E3439" t="s">
        <v>36</v>
      </c>
      <c r="F3439" t="s">
        <v>25</v>
      </c>
      <c r="G3439" t="s">
        <v>17</v>
      </c>
      <c r="H3439">
        <v>0</v>
      </c>
      <c r="I3439" t="s">
        <v>177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21</v>
      </c>
      <c r="S3439">
        <v>3</v>
      </c>
    </row>
    <row r="3440" spans="1:19" x14ac:dyDescent="0.3">
      <c r="A3440">
        <v>3439</v>
      </c>
      <c r="B3440" t="s">
        <v>37</v>
      </c>
      <c r="C3440" t="s">
        <v>27</v>
      </c>
      <c r="D3440" t="s">
        <v>38</v>
      </c>
      <c r="E3440" t="s">
        <v>22</v>
      </c>
      <c r="F3440" t="s">
        <v>25</v>
      </c>
      <c r="G3440" t="s">
        <v>17</v>
      </c>
      <c r="H3440">
        <v>5</v>
      </c>
      <c r="I3440" t="s">
        <v>176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28</v>
      </c>
      <c r="S3440">
        <v>5</v>
      </c>
    </row>
    <row r="3441" spans="1:19" x14ac:dyDescent="0.3">
      <c r="A3441">
        <v>3440</v>
      </c>
      <c r="B3441" t="s">
        <v>16</v>
      </c>
      <c r="C3441" t="s">
        <v>39</v>
      </c>
      <c r="D3441" t="s">
        <v>38</v>
      </c>
      <c r="E3441" t="s">
        <v>29</v>
      </c>
      <c r="F3441" t="s">
        <v>18</v>
      </c>
      <c r="G3441" t="s">
        <v>17</v>
      </c>
      <c r="H3441">
        <v>5</v>
      </c>
      <c r="I3441" t="s">
        <v>176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21</v>
      </c>
      <c r="S3441">
        <v>2</v>
      </c>
    </row>
    <row r="3442" spans="1:19" x14ac:dyDescent="0.3">
      <c r="A3442">
        <v>3441</v>
      </c>
      <c r="B3442" t="s">
        <v>33</v>
      </c>
      <c r="C3442" t="s">
        <v>20</v>
      </c>
      <c r="D3442" t="s">
        <v>19</v>
      </c>
      <c r="E3442" t="s">
        <v>36</v>
      </c>
      <c r="F3442" t="s">
        <v>18</v>
      </c>
      <c r="G3442" t="s">
        <v>35</v>
      </c>
      <c r="H3442">
        <v>10</v>
      </c>
      <c r="I3442" t="s">
        <v>177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28</v>
      </c>
      <c r="S3442">
        <v>8</v>
      </c>
    </row>
    <row r="3443" spans="1:19" x14ac:dyDescent="0.3">
      <c r="A3443">
        <v>3442</v>
      </c>
      <c r="B3443" t="s">
        <v>37</v>
      </c>
      <c r="C3443" t="s">
        <v>34</v>
      </c>
      <c r="D3443" t="s">
        <v>19</v>
      </c>
      <c r="E3443" t="s">
        <v>43</v>
      </c>
      <c r="F3443" t="s">
        <v>25</v>
      </c>
      <c r="G3443" t="s">
        <v>35</v>
      </c>
      <c r="H3443">
        <v>6</v>
      </c>
      <c r="I3443" t="s">
        <v>178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28</v>
      </c>
      <c r="S3443">
        <v>8</v>
      </c>
    </row>
    <row r="3444" spans="1:19" x14ac:dyDescent="0.3">
      <c r="A3444">
        <v>3443</v>
      </c>
      <c r="B3444" t="s">
        <v>31</v>
      </c>
      <c r="C3444" t="s">
        <v>27</v>
      </c>
      <c r="D3444" t="s">
        <v>38</v>
      </c>
      <c r="E3444" t="s">
        <v>36</v>
      </c>
      <c r="F3444" t="s">
        <v>30</v>
      </c>
      <c r="G3444" t="s">
        <v>35</v>
      </c>
      <c r="H3444">
        <v>4</v>
      </c>
      <c r="I3444" t="s">
        <v>178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28</v>
      </c>
      <c r="S3444">
        <v>7</v>
      </c>
    </row>
    <row r="3445" spans="1:19" x14ac:dyDescent="0.3">
      <c r="A3445">
        <v>3444</v>
      </c>
      <c r="B3445" t="s">
        <v>16</v>
      </c>
      <c r="C3445" t="s">
        <v>39</v>
      </c>
      <c r="D3445" t="s">
        <v>40</v>
      </c>
      <c r="E3445" t="s">
        <v>41</v>
      </c>
      <c r="F3445" t="s">
        <v>18</v>
      </c>
      <c r="G3445" t="s">
        <v>24</v>
      </c>
      <c r="H3445">
        <v>6</v>
      </c>
      <c r="I3445" t="s">
        <v>177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21</v>
      </c>
      <c r="S3445">
        <v>2</v>
      </c>
    </row>
    <row r="3446" spans="1:19" x14ac:dyDescent="0.3">
      <c r="A3446">
        <v>3445</v>
      </c>
      <c r="B3446" t="s">
        <v>16</v>
      </c>
      <c r="C3446" t="s">
        <v>34</v>
      </c>
      <c r="D3446" t="s">
        <v>38</v>
      </c>
      <c r="E3446" t="s">
        <v>29</v>
      </c>
      <c r="F3446" t="s">
        <v>25</v>
      </c>
      <c r="G3446" t="s">
        <v>35</v>
      </c>
      <c r="H3446">
        <v>10</v>
      </c>
      <c r="I3446" t="s">
        <v>178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28</v>
      </c>
      <c r="S3446">
        <v>7</v>
      </c>
    </row>
    <row r="3447" spans="1:19" x14ac:dyDescent="0.3">
      <c r="A3447">
        <v>3446</v>
      </c>
      <c r="B3447" t="s">
        <v>16</v>
      </c>
      <c r="C3447" t="s">
        <v>39</v>
      </c>
      <c r="D3447" t="s">
        <v>38</v>
      </c>
      <c r="E3447" t="s">
        <v>45</v>
      </c>
      <c r="F3447" t="s">
        <v>25</v>
      </c>
      <c r="G3447" t="s">
        <v>35</v>
      </c>
      <c r="H3447">
        <v>12</v>
      </c>
      <c r="I3447" t="s">
        <v>177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28</v>
      </c>
      <c r="S3447">
        <v>7</v>
      </c>
    </row>
    <row r="3448" spans="1:19" x14ac:dyDescent="0.3">
      <c r="A3448">
        <v>3447</v>
      </c>
      <c r="B3448" t="s">
        <v>23</v>
      </c>
      <c r="C3448" t="s">
        <v>20</v>
      </c>
      <c r="D3448" t="s">
        <v>32</v>
      </c>
      <c r="E3448" t="s">
        <v>29</v>
      </c>
      <c r="F3448" t="s">
        <v>30</v>
      </c>
      <c r="G3448" t="s">
        <v>17</v>
      </c>
      <c r="H3448">
        <v>13</v>
      </c>
      <c r="I3448" t="s">
        <v>176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28</v>
      </c>
      <c r="S3448">
        <v>8</v>
      </c>
    </row>
    <row r="3449" spans="1:19" x14ac:dyDescent="0.3">
      <c r="A3449">
        <v>3448</v>
      </c>
      <c r="B3449" t="s">
        <v>31</v>
      </c>
      <c r="C3449" t="s">
        <v>39</v>
      </c>
      <c r="D3449" t="s">
        <v>32</v>
      </c>
      <c r="E3449" t="s">
        <v>45</v>
      </c>
      <c r="F3449" t="s">
        <v>18</v>
      </c>
      <c r="G3449" t="s">
        <v>24</v>
      </c>
      <c r="H3449">
        <v>6</v>
      </c>
      <c r="I3449" t="s">
        <v>178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21</v>
      </c>
      <c r="S3449">
        <v>1</v>
      </c>
    </row>
    <row r="3450" spans="1:19" x14ac:dyDescent="0.3">
      <c r="A3450">
        <v>3449</v>
      </c>
      <c r="B3450" t="s">
        <v>33</v>
      </c>
      <c r="C3450" t="s">
        <v>34</v>
      </c>
      <c r="D3450" t="s">
        <v>38</v>
      </c>
      <c r="E3450" t="s">
        <v>45</v>
      </c>
      <c r="F3450" t="s">
        <v>18</v>
      </c>
      <c r="G3450" t="s">
        <v>35</v>
      </c>
      <c r="H3450">
        <v>5</v>
      </c>
      <c r="I3450" t="s">
        <v>177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28</v>
      </c>
      <c r="S3450">
        <v>3</v>
      </c>
    </row>
    <row r="3451" spans="1:19" x14ac:dyDescent="0.3">
      <c r="A3451">
        <v>3450</v>
      </c>
      <c r="B3451" t="s">
        <v>31</v>
      </c>
      <c r="C3451" t="s">
        <v>27</v>
      </c>
      <c r="D3451" t="s">
        <v>26</v>
      </c>
      <c r="E3451" t="s">
        <v>22</v>
      </c>
      <c r="F3451" t="s">
        <v>18</v>
      </c>
      <c r="G3451" t="s">
        <v>35</v>
      </c>
      <c r="H3451">
        <v>10</v>
      </c>
      <c r="I3451" t="s">
        <v>177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34</v>
      </c>
      <c r="S3451">
        <v>3</v>
      </c>
    </row>
    <row r="3452" spans="1:19" x14ac:dyDescent="0.3">
      <c r="A3452">
        <v>3451</v>
      </c>
      <c r="B3452" t="s">
        <v>16</v>
      </c>
      <c r="C3452" t="s">
        <v>27</v>
      </c>
      <c r="D3452" t="s">
        <v>38</v>
      </c>
      <c r="E3452" t="s">
        <v>43</v>
      </c>
      <c r="F3452" t="s">
        <v>30</v>
      </c>
      <c r="G3452" t="s">
        <v>17</v>
      </c>
      <c r="H3452">
        <v>3</v>
      </c>
      <c r="I3452" t="s">
        <v>176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21</v>
      </c>
      <c r="S3452">
        <v>3</v>
      </c>
    </row>
    <row r="3453" spans="1:19" x14ac:dyDescent="0.3">
      <c r="A3453">
        <v>3452</v>
      </c>
      <c r="B3453" t="s">
        <v>37</v>
      </c>
      <c r="C3453" t="s">
        <v>20</v>
      </c>
      <c r="D3453" t="s">
        <v>19</v>
      </c>
      <c r="E3453" t="s">
        <v>45</v>
      </c>
      <c r="F3453" t="s">
        <v>18</v>
      </c>
      <c r="G3453" t="s">
        <v>35</v>
      </c>
      <c r="H3453">
        <v>6</v>
      </c>
      <c r="I3453" t="s">
        <v>177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21</v>
      </c>
      <c r="S3453">
        <v>3</v>
      </c>
    </row>
    <row r="3454" spans="1:19" x14ac:dyDescent="0.3">
      <c r="A3454">
        <v>3453</v>
      </c>
      <c r="B3454" t="s">
        <v>16</v>
      </c>
      <c r="C3454" t="s">
        <v>27</v>
      </c>
      <c r="D3454" t="s">
        <v>26</v>
      </c>
      <c r="E3454" t="s">
        <v>36</v>
      </c>
      <c r="F3454" t="s">
        <v>25</v>
      </c>
      <c r="G3454" t="s">
        <v>24</v>
      </c>
      <c r="H3454">
        <v>8</v>
      </c>
      <c r="I3454" t="s">
        <v>178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34</v>
      </c>
      <c r="S3454">
        <v>2</v>
      </c>
    </row>
    <row r="3455" spans="1:19" x14ac:dyDescent="0.3">
      <c r="A3455">
        <v>3454</v>
      </c>
      <c r="B3455" t="s">
        <v>37</v>
      </c>
      <c r="C3455" t="s">
        <v>39</v>
      </c>
      <c r="D3455" t="s">
        <v>32</v>
      </c>
      <c r="E3455" t="s">
        <v>45</v>
      </c>
      <c r="F3455" t="s">
        <v>30</v>
      </c>
      <c r="G3455" t="s">
        <v>35</v>
      </c>
      <c r="H3455">
        <v>14</v>
      </c>
      <c r="I3455" t="s">
        <v>178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28</v>
      </c>
      <c r="S3455">
        <v>7</v>
      </c>
    </row>
    <row r="3456" spans="1:19" x14ac:dyDescent="0.3">
      <c r="A3456">
        <v>3455</v>
      </c>
      <c r="B3456" t="s">
        <v>23</v>
      </c>
      <c r="C3456" t="s">
        <v>20</v>
      </c>
      <c r="D3456" t="s">
        <v>32</v>
      </c>
      <c r="E3456" t="s">
        <v>41</v>
      </c>
      <c r="F3456" t="s">
        <v>18</v>
      </c>
      <c r="G3456" t="s">
        <v>24</v>
      </c>
      <c r="H3456">
        <v>9</v>
      </c>
      <c r="I3456" t="s">
        <v>176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28</v>
      </c>
      <c r="S3456">
        <v>3</v>
      </c>
    </row>
    <row r="3457" spans="1:19" x14ac:dyDescent="0.3">
      <c r="A3457">
        <v>3456</v>
      </c>
      <c r="B3457" t="s">
        <v>37</v>
      </c>
      <c r="C3457" t="s">
        <v>27</v>
      </c>
      <c r="D3457" t="s">
        <v>19</v>
      </c>
      <c r="E3457" t="s">
        <v>15</v>
      </c>
      <c r="F3457" t="s">
        <v>30</v>
      </c>
      <c r="G3457" t="s">
        <v>24</v>
      </c>
      <c r="H3457">
        <v>7</v>
      </c>
      <c r="I3457" t="s">
        <v>176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28</v>
      </c>
      <c r="S3457">
        <v>9</v>
      </c>
    </row>
    <row r="3458" spans="1:19" x14ac:dyDescent="0.3">
      <c r="A3458">
        <v>3457</v>
      </c>
      <c r="B3458" t="s">
        <v>31</v>
      </c>
      <c r="C3458" t="s">
        <v>20</v>
      </c>
      <c r="D3458" t="s">
        <v>38</v>
      </c>
      <c r="E3458" t="s">
        <v>43</v>
      </c>
      <c r="F3458" t="s">
        <v>30</v>
      </c>
      <c r="G3458" t="s">
        <v>17</v>
      </c>
      <c r="H3458">
        <v>9</v>
      </c>
      <c r="I3458" t="s">
        <v>178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28</v>
      </c>
      <c r="S3458">
        <v>9</v>
      </c>
    </row>
    <row r="3459" spans="1:19" x14ac:dyDescent="0.3">
      <c r="A3459">
        <v>3458</v>
      </c>
      <c r="B3459" t="s">
        <v>16</v>
      </c>
      <c r="C3459" t="s">
        <v>20</v>
      </c>
      <c r="D3459" t="s">
        <v>19</v>
      </c>
      <c r="E3459" t="s">
        <v>45</v>
      </c>
      <c r="F3459" t="s">
        <v>18</v>
      </c>
      <c r="G3459" t="s">
        <v>17</v>
      </c>
      <c r="H3459">
        <v>8</v>
      </c>
      <c r="I3459" t="s">
        <v>177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28</v>
      </c>
      <c r="S3459">
        <v>6</v>
      </c>
    </row>
    <row r="3460" spans="1:19" x14ac:dyDescent="0.3">
      <c r="A3460">
        <v>3459</v>
      </c>
      <c r="B3460" t="s">
        <v>31</v>
      </c>
      <c r="C3460" t="s">
        <v>27</v>
      </c>
      <c r="D3460" t="s">
        <v>38</v>
      </c>
      <c r="E3460" t="s">
        <v>22</v>
      </c>
      <c r="F3460" t="s">
        <v>18</v>
      </c>
      <c r="G3460" t="s">
        <v>35</v>
      </c>
      <c r="H3460">
        <v>8</v>
      </c>
      <c r="I3460" t="s">
        <v>177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34</v>
      </c>
      <c r="S3460">
        <v>1</v>
      </c>
    </row>
    <row r="3461" spans="1:19" x14ac:dyDescent="0.3">
      <c r="A3461">
        <v>3460</v>
      </c>
      <c r="B3461" t="s">
        <v>16</v>
      </c>
      <c r="C3461" t="s">
        <v>20</v>
      </c>
      <c r="D3461" t="s">
        <v>19</v>
      </c>
      <c r="E3461" t="s">
        <v>43</v>
      </c>
      <c r="F3461" t="s">
        <v>25</v>
      </c>
      <c r="G3461" t="s">
        <v>35</v>
      </c>
      <c r="H3461">
        <v>9</v>
      </c>
      <c r="I3461" t="s">
        <v>178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34</v>
      </c>
      <c r="S3461">
        <v>5</v>
      </c>
    </row>
    <row r="3462" spans="1:19" x14ac:dyDescent="0.3">
      <c r="A3462">
        <v>3461</v>
      </c>
      <c r="B3462" t="s">
        <v>16</v>
      </c>
      <c r="C3462" t="s">
        <v>27</v>
      </c>
      <c r="D3462" t="s">
        <v>44</v>
      </c>
      <c r="E3462" t="s">
        <v>22</v>
      </c>
      <c r="F3462" t="s">
        <v>25</v>
      </c>
      <c r="G3462" t="s">
        <v>24</v>
      </c>
      <c r="H3462">
        <v>7</v>
      </c>
      <c r="I3462" t="s">
        <v>177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21</v>
      </c>
      <c r="S3462">
        <v>3</v>
      </c>
    </row>
    <row r="3463" spans="1:19" x14ac:dyDescent="0.3">
      <c r="A3463">
        <v>3462</v>
      </c>
      <c r="B3463" t="s">
        <v>42</v>
      </c>
      <c r="C3463" t="s">
        <v>27</v>
      </c>
      <c r="D3463" t="s">
        <v>26</v>
      </c>
      <c r="E3463" t="s">
        <v>15</v>
      </c>
      <c r="F3463" t="s">
        <v>25</v>
      </c>
      <c r="G3463" t="s">
        <v>35</v>
      </c>
      <c r="H3463">
        <v>9</v>
      </c>
      <c r="I3463" t="s">
        <v>178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28</v>
      </c>
      <c r="S3463">
        <v>4</v>
      </c>
    </row>
    <row r="3464" spans="1:19" x14ac:dyDescent="0.3">
      <c r="A3464">
        <v>3463</v>
      </c>
      <c r="B3464" t="s">
        <v>37</v>
      </c>
      <c r="C3464" t="s">
        <v>27</v>
      </c>
      <c r="D3464" t="s">
        <v>40</v>
      </c>
      <c r="E3464" t="s">
        <v>41</v>
      </c>
      <c r="F3464" t="s">
        <v>18</v>
      </c>
      <c r="G3464" t="s">
        <v>24</v>
      </c>
      <c r="H3464">
        <v>3</v>
      </c>
      <c r="I3464" t="s">
        <v>177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21</v>
      </c>
      <c r="S3464">
        <v>6</v>
      </c>
    </row>
    <row r="3465" spans="1:19" x14ac:dyDescent="0.3">
      <c r="A3465">
        <v>3464</v>
      </c>
      <c r="B3465" t="s">
        <v>16</v>
      </c>
      <c r="C3465" t="s">
        <v>34</v>
      </c>
      <c r="D3465" t="s">
        <v>40</v>
      </c>
      <c r="E3465" t="s">
        <v>29</v>
      </c>
      <c r="F3465" t="s">
        <v>30</v>
      </c>
      <c r="G3465" t="s">
        <v>35</v>
      </c>
      <c r="H3465">
        <v>1</v>
      </c>
      <c r="I3465" t="s">
        <v>176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28</v>
      </c>
      <c r="S3465">
        <v>7</v>
      </c>
    </row>
    <row r="3466" spans="1:19" x14ac:dyDescent="0.3">
      <c r="A3466">
        <v>3465</v>
      </c>
      <c r="B3466" t="s">
        <v>31</v>
      </c>
      <c r="C3466" t="s">
        <v>20</v>
      </c>
      <c r="D3466" t="s">
        <v>40</v>
      </c>
      <c r="E3466" t="s">
        <v>36</v>
      </c>
      <c r="F3466" t="s">
        <v>18</v>
      </c>
      <c r="G3466" t="s">
        <v>17</v>
      </c>
      <c r="H3466">
        <v>14</v>
      </c>
      <c r="I3466" t="s">
        <v>176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34</v>
      </c>
      <c r="S3466">
        <v>4</v>
      </c>
    </row>
    <row r="3467" spans="1:19" x14ac:dyDescent="0.3">
      <c r="A3467">
        <v>3466</v>
      </c>
      <c r="B3467" t="s">
        <v>37</v>
      </c>
      <c r="C3467" t="s">
        <v>34</v>
      </c>
      <c r="D3467" t="s">
        <v>32</v>
      </c>
      <c r="E3467" t="s">
        <v>22</v>
      </c>
      <c r="F3467" t="s">
        <v>30</v>
      </c>
      <c r="G3467" t="s">
        <v>24</v>
      </c>
      <c r="H3467">
        <v>5</v>
      </c>
      <c r="I3467" t="s">
        <v>176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28</v>
      </c>
      <c r="S3467">
        <v>7</v>
      </c>
    </row>
    <row r="3468" spans="1:19" x14ac:dyDescent="0.3">
      <c r="A3468">
        <v>3467</v>
      </c>
      <c r="B3468" t="s">
        <v>16</v>
      </c>
      <c r="C3468" t="s">
        <v>20</v>
      </c>
      <c r="D3468" t="s">
        <v>44</v>
      </c>
      <c r="E3468" t="s">
        <v>15</v>
      </c>
      <c r="F3468" t="s">
        <v>25</v>
      </c>
      <c r="G3468" t="s">
        <v>17</v>
      </c>
      <c r="H3468">
        <v>11</v>
      </c>
      <c r="I3468" t="s">
        <v>176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34</v>
      </c>
      <c r="S3468">
        <v>4</v>
      </c>
    </row>
    <row r="3469" spans="1:19" x14ac:dyDescent="0.3">
      <c r="A3469">
        <v>3468</v>
      </c>
      <c r="B3469" t="s">
        <v>37</v>
      </c>
      <c r="C3469" t="s">
        <v>39</v>
      </c>
      <c r="D3469" t="s">
        <v>32</v>
      </c>
      <c r="E3469" t="s">
        <v>29</v>
      </c>
      <c r="F3469" t="s">
        <v>30</v>
      </c>
      <c r="G3469" t="s">
        <v>24</v>
      </c>
      <c r="H3469">
        <v>7</v>
      </c>
      <c r="I3469" t="s">
        <v>178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28</v>
      </c>
      <c r="S3469">
        <v>9</v>
      </c>
    </row>
    <row r="3470" spans="1:19" x14ac:dyDescent="0.3">
      <c r="A3470">
        <v>3469</v>
      </c>
      <c r="B3470" t="s">
        <v>31</v>
      </c>
      <c r="C3470" t="s">
        <v>34</v>
      </c>
      <c r="D3470" t="s">
        <v>40</v>
      </c>
      <c r="E3470" t="s">
        <v>45</v>
      </c>
      <c r="F3470" t="s">
        <v>18</v>
      </c>
      <c r="G3470" t="s">
        <v>17</v>
      </c>
      <c r="H3470">
        <v>8</v>
      </c>
      <c r="I3470" t="s">
        <v>177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34</v>
      </c>
      <c r="S3470">
        <v>1</v>
      </c>
    </row>
    <row r="3471" spans="1:19" x14ac:dyDescent="0.3">
      <c r="A3471">
        <v>3470</v>
      </c>
      <c r="B3471" t="s">
        <v>42</v>
      </c>
      <c r="C3471" t="s">
        <v>27</v>
      </c>
      <c r="D3471" t="s">
        <v>44</v>
      </c>
      <c r="E3471" t="s">
        <v>45</v>
      </c>
      <c r="F3471" t="s">
        <v>18</v>
      </c>
      <c r="G3471" t="s">
        <v>24</v>
      </c>
      <c r="H3471">
        <v>2</v>
      </c>
      <c r="I3471" t="s">
        <v>178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28</v>
      </c>
      <c r="S3471">
        <v>9</v>
      </c>
    </row>
    <row r="3472" spans="1:19" x14ac:dyDescent="0.3">
      <c r="A3472">
        <v>3471</v>
      </c>
      <c r="B3472" t="s">
        <v>37</v>
      </c>
      <c r="C3472" t="s">
        <v>27</v>
      </c>
      <c r="D3472" t="s">
        <v>32</v>
      </c>
      <c r="E3472" t="s">
        <v>29</v>
      </c>
      <c r="F3472" t="s">
        <v>25</v>
      </c>
      <c r="G3472" t="s">
        <v>24</v>
      </c>
      <c r="H3472">
        <v>10</v>
      </c>
      <c r="I3472" t="s">
        <v>178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34</v>
      </c>
      <c r="S3472">
        <v>5</v>
      </c>
    </row>
    <row r="3473" spans="1:19" x14ac:dyDescent="0.3">
      <c r="A3473">
        <v>3472</v>
      </c>
      <c r="B3473" t="s">
        <v>33</v>
      </c>
      <c r="C3473" t="s">
        <v>39</v>
      </c>
      <c r="D3473" t="s">
        <v>40</v>
      </c>
      <c r="E3473" t="s">
        <v>43</v>
      </c>
      <c r="F3473" t="s">
        <v>30</v>
      </c>
      <c r="G3473" t="s">
        <v>17</v>
      </c>
      <c r="H3473">
        <v>1</v>
      </c>
      <c r="I3473" t="s">
        <v>176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21</v>
      </c>
      <c r="S3473">
        <v>6</v>
      </c>
    </row>
    <row r="3474" spans="1:19" x14ac:dyDescent="0.3">
      <c r="A3474">
        <v>3473</v>
      </c>
      <c r="B3474" t="s">
        <v>33</v>
      </c>
      <c r="C3474" t="s">
        <v>27</v>
      </c>
      <c r="D3474" t="s">
        <v>44</v>
      </c>
      <c r="E3474" t="s">
        <v>22</v>
      </c>
      <c r="F3474" t="s">
        <v>30</v>
      </c>
      <c r="G3474" t="s">
        <v>24</v>
      </c>
      <c r="H3474">
        <v>9</v>
      </c>
      <c r="I3474" t="s">
        <v>177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28</v>
      </c>
      <c r="S3474">
        <v>8</v>
      </c>
    </row>
    <row r="3475" spans="1:19" x14ac:dyDescent="0.3">
      <c r="A3475">
        <v>3474</v>
      </c>
      <c r="B3475" t="s">
        <v>37</v>
      </c>
      <c r="C3475" t="s">
        <v>27</v>
      </c>
      <c r="D3475" t="s">
        <v>44</v>
      </c>
      <c r="E3475" t="s">
        <v>15</v>
      </c>
      <c r="F3475" t="s">
        <v>25</v>
      </c>
      <c r="G3475" t="s">
        <v>17</v>
      </c>
      <c r="H3475">
        <v>1</v>
      </c>
      <c r="I3475" t="s">
        <v>177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28</v>
      </c>
      <c r="S3475">
        <v>1</v>
      </c>
    </row>
    <row r="3476" spans="1:19" x14ac:dyDescent="0.3">
      <c r="A3476">
        <v>3475</v>
      </c>
      <c r="B3476" t="s">
        <v>42</v>
      </c>
      <c r="C3476" t="s">
        <v>27</v>
      </c>
      <c r="D3476" t="s">
        <v>26</v>
      </c>
      <c r="E3476" t="s">
        <v>45</v>
      </c>
      <c r="F3476" t="s">
        <v>25</v>
      </c>
      <c r="G3476" t="s">
        <v>24</v>
      </c>
      <c r="H3476">
        <v>13</v>
      </c>
      <c r="I3476" t="s">
        <v>178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34</v>
      </c>
      <c r="S3476">
        <v>5</v>
      </c>
    </row>
    <row r="3477" spans="1:19" x14ac:dyDescent="0.3">
      <c r="A3477">
        <v>3476</v>
      </c>
      <c r="B3477" t="s">
        <v>16</v>
      </c>
      <c r="C3477" t="s">
        <v>39</v>
      </c>
      <c r="D3477" t="s">
        <v>32</v>
      </c>
      <c r="E3477" t="s">
        <v>41</v>
      </c>
      <c r="F3477" t="s">
        <v>30</v>
      </c>
      <c r="G3477" t="s">
        <v>35</v>
      </c>
      <c r="H3477">
        <v>10</v>
      </c>
      <c r="I3477" t="s">
        <v>178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34</v>
      </c>
      <c r="S3477">
        <v>2</v>
      </c>
    </row>
    <row r="3478" spans="1:19" x14ac:dyDescent="0.3">
      <c r="A3478">
        <v>3477</v>
      </c>
      <c r="B3478" t="s">
        <v>42</v>
      </c>
      <c r="C3478" t="s">
        <v>27</v>
      </c>
      <c r="D3478" t="s">
        <v>19</v>
      </c>
      <c r="E3478" t="s">
        <v>22</v>
      </c>
      <c r="F3478" t="s">
        <v>30</v>
      </c>
      <c r="G3478" t="s">
        <v>17</v>
      </c>
      <c r="H3478">
        <v>2</v>
      </c>
      <c r="I3478" t="s">
        <v>178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21</v>
      </c>
      <c r="S3478">
        <v>6</v>
      </c>
    </row>
    <row r="3479" spans="1:19" x14ac:dyDescent="0.3">
      <c r="A3479">
        <v>3478</v>
      </c>
      <c r="B3479" t="s">
        <v>33</v>
      </c>
      <c r="C3479" t="s">
        <v>20</v>
      </c>
      <c r="D3479" t="s">
        <v>19</v>
      </c>
      <c r="E3479" t="s">
        <v>22</v>
      </c>
      <c r="F3479" t="s">
        <v>18</v>
      </c>
      <c r="G3479" t="s">
        <v>24</v>
      </c>
      <c r="H3479">
        <v>14</v>
      </c>
      <c r="I3479" t="s">
        <v>177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34</v>
      </c>
      <c r="S3479">
        <v>3</v>
      </c>
    </row>
    <row r="3480" spans="1:19" x14ac:dyDescent="0.3">
      <c r="A3480">
        <v>3479</v>
      </c>
      <c r="B3480" t="s">
        <v>37</v>
      </c>
      <c r="C3480" t="s">
        <v>39</v>
      </c>
      <c r="D3480" t="s">
        <v>44</v>
      </c>
      <c r="E3480" t="s">
        <v>22</v>
      </c>
      <c r="F3480" t="s">
        <v>25</v>
      </c>
      <c r="G3480" t="s">
        <v>17</v>
      </c>
      <c r="H3480">
        <v>4</v>
      </c>
      <c r="I3480" t="s">
        <v>176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28</v>
      </c>
      <c r="S3480">
        <v>3</v>
      </c>
    </row>
    <row r="3481" spans="1:19" x14ac:dyDescent="0.3">
      <c r="A3481">
        <v>3480</v>
      </c>
      <c r="B3481" t="s">
        <v>16</v>
      </c>
      <c r="C3481" t="s">
        <v>34</v>
      </c>
      <c r="D3481" t="s">
        <v>40</v>
      </c>
      <c r="E3481" t="s">
        <v>22</v>
      </c>
      <c r="F3481" t="s">
        <v>25</v>
      </c>
      <c r="G3481" t="s">
        <v>17</v>
      </c>
      <c r="H3481">
        <v>3</v>
      </c>
      <c r="I3481" t="s">
        <v>177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28</v>
      </c>
      <c r="S3481">
        <v>8</v>
      </c>
    </row>
    <row r="3482" spans="1:19" x14ac:dyDescent="0.3">
      <c r="A3482">
        <v>3481</v>
      </c>
      <c r="B3482" t="s">
        <v>31</v>
      </c>
      <c r="C3482" t="s">
        <v>20</v>
      </c>
      <c r="D3482" t="s">
        <v>38</v>
      </c>
      <c r="E3482" t="s">
        <v>43</v>
      </c>
      <c r="F3482" t="s">
        <v>30</v>
      </c>
      <c r="G3482" t="s">
        <v>35</v>
      </c>
      <c r="H3482">
        <v>12</v>
      </c>
      <c r="I3482" t="s">
        <v>178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28</v>
      </c>
      <c r="S3482">
        <v>6</v>
      </c>
    </row>
    <row r="3483" spans="1:19" x14ac:dyDescent="0.3">
      <c r="A3483">
        <v>3482</v>
      </c>
      <c r="B3483" t="s">
        <v>33</v>
      </c>
      <c r="C3483" t="s">
        <v>27</v>
      </c>
      <c r="D3483" t="s">
        <v>19</v>
      </c>
      <c r="E3483" t="s">
        <v>45</v>
      </c>
      <c r="F3483" t="s">
        <v>30</v>
      </c>
      <c r="G3483" t="s">
        <v>35</v>
      </c>
      <c r="H3483">
        <v>6</v>
      </c>
      <c r="I3483" t="s">
        <v>177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21</v>
      </c>
      <c r="S3483">
        <v>5</v>
      </c>
    </row>
    <row r="3484" spans="1:19" x14ac:dyDescent="0.3">
      <c r="A3484">
        <v>3483</v>
      </c>
      <c r="B3484" t="s">
        <v>37</v>
      </c>
      <c r="C3484" t="s">
        <v>27</v>
      </c>
      <c r="D3484" t="s">
        <v>44</v>
      </c>
      <c r="E3484" t="s">
        <v>45</v>
      </c>
      <c r="F3484" t="s">
        <v>30</v>
      </c>
      <c r="G3484" t="s">
        <v>24</v>
      </c>
      <c r="H3484">
        <v>8</v>
      </c>
      <c r="I3484" t="s">
        <v>178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28</v>
      </c>
      <c r="S3484">
        <v>8</v>
      </c>
    </row>
    <row r="3485" spans="1:19" x14ac:dyDescent="0.3">
      <c r="A3485">
        <v>3484</v>
      </c>
      <c r="B3485" t="s">
        <v>31</v>
      </c>
      <c r="C3485" t="s">
        <v>39</v>
      </c>
      <c r="D3485" t="s">
        <v>44</v>
      </c>
      <c r="E3485" t="s">
        <v>22</v>
      </c>
      <c r="F3485" t="s">
        <v>18</v>
      </c>
      <c r="G3485" t="s">
        <v>35</v>
      </c>
      <c r="H3485">
        <v>14</v>
      </c>
      <c r="I3485" t="s">
        <v>177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28</v>
      </c>
      <c r="S3485">
        <v>9</v>
      </c>
    </row>
    <row r="3486" spans="1:19" x14ac:dyDescent="0.3">
      <c r="A3486">
        <v>3485</v>
      </c>
      <c r="B3486" t="s">
        <v>16</v>
      </c>
      <c r="C3486" t="s">
        <v>27</v>
      </c>
      <c r="D3486" t="s">
        <v>38</v>
      </c>
      <c r="E3486" t="s">
        <v>29</v>
      </c>
      <c r="F3486" t="s">
        <v>18</v>
      </c>
      <c r="G3486" t="s">
        <v>24</v>
      </c>
      <c r="H3486">
        <v>12</v>
      </c>
      <c r="I3486" t="s">
        <v>177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34</v>
      </c>
      <c r="S3486">
        <v>3</v>
      </c>
    </row>
    <row r="3487" spans="1:19" x14ac:dyDescent="0.3">
      <c r="A3487">
        <v>3486</v>
      </c>
      <c r="B3487" t="s">
        <v>31</v>
      </c>
      <c r="C3487" t="s">
        <v>27</v>
      </c>
      <c r="D3487" t="s">
        <v>26</v>
      </c>
      <c r="E3487" t="s">
        <v>22</v>
      </c>
      <c r="F3487" t="s">
        <v>30</v>
      </c>
      <c r="G3487" t="s">
        <v>17</v>
      </c>
      <c r="H3487">
        <v>5</v>
      </c>
      <c r="I3487" t="s">
        <v>176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28</v>
      </c>
      <c r="S3487">
        <v>3</v>
      </c>
    </row>
    <row r="3488" spans="1:19" x14ac:dyDescent="0.3">
      <c r="A3488">
        <v>3487</v>
      </c>
      <c r="B3488" t="s">
        <v>42</v>
      </c>
      <c r="C3488" t="s">
        <v>27</v>
      </c>
      <c r="D3488" t="s">
        <v>44</v>
      </c>
      <c r="E3488" t="s">
        <v>15</v>
      </c>
      <c r="F3488" t="s">
        <v>25</v>
      </c>
      <c r="G3488" t="s">
        <v>24</v>
      </c>
      <c r="H3488">
        <v>1</v>
      </c>
      <c r="I3488" t="s">
        <v>177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28</v>
      </c>
      <c r="S3488">
        <v>3</v>
      </c>
    </row>
    <row r="3489" spans="1:19" x14ac:dyDescent="0.3">
      <c r="A3489">
        <v>3488</v>
      </c>
      <c r="B3489" t="s">
        <v>33</v>
      </c>
      <c r="C3489" t="s">
        <v>39</v>
      </c>
      <c r="D3489" t="s">
        <v>19</v>
      </c>
      <c r="E3489" t="s">
        <v>29</v>
      </c>
      <c r="F3489" t="s">
        <v>18</v>
      </c>
      <c r="G3489" t="s">
        <v>35</v>
      </c>
      <c r="H3489">
        <v>0</v>
      </c>
      <c r="I3489" t="s">
        <v>177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21</v>
      </c>
      <c r="S3489">
        <v>1</v>
      </c>
    </row>
    <row r="3490" spans="1:19" x14ac:dyDescent="0.3">
      <c r="A3490">
        <v>3489</v>
      </c>
      <c r="B3490" t="s">
        <v>42</v>
      </c>
      <c r="C3490" t="s">
        <v>27</v>
      </c>
      <c r="D3490" t="s">
        <v>44</v>
      </c>
      <c r="E3490" t="s">
        <v>29</v>
      </c>
      <c r="F3490" t="s">
        <v>18</v>
      </c>
      <c r="G3490" t="s">
        <v>35</v>
      </c>
      <c r="H3490">
        <v>13</v>
      </c>
      <c r="I3490" t="s">
        <v>177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28</v>
      </c>
      <c r="S3490">
        <v>8</v>
      </c>
    </row>
    <row r="3491" spans="1:19" x14ac:dyDescent="0.3">
      <c r="A3491">
        <v>3490</v>
      </c>
      <c r="B3491" t="s">
        <v>33</v>
      </c>
      <c r="C3491" t="s">
        <v>20</v>
      </c>
      <c r="D3491" t="s">
        <v>32</v>
      </c>
      <c r="E3491" t="s">
        <v>45</v>
      </c>
      <c r="F3491" t="s">
        <v>25</v>
      </c>
      <c r="G3491" t="s">
        <v>35</v>
      </c>
      <c r="H3491">
        <v>0</v>
      </c>
      <c r="I3491" t="s">
        <v>177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21</v>
      </c>
      <c r="S3491">
        <v>3</v>
      </c>
    </row>
    <row r="3492" spans="1:19" x14ac:dyDescent="0.3">
      <c r="A3492">
        <v>3491</v>
      </c>
      <c r="B3492" t="s">
        <v>16</v>
      </c>
      <c r="C3492" t="s">
        <v>27</v>
      </c>
      <c r="D3492" t="s">
        <v>38</v>
      </c>
      <c r="E3492" t="s">
        <v>15</v>
      </c>
      <c r="F3492" t="s">
        <v>25</v>
      </c>
      <c r="G3492" t="s">
        <v>17</v>
      </c>
      <c r="H3492">
        <v>4</v>
      </c>
      <c r="I3492" t="s">
        <v>177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28</v>
      </c>
      <c r="S3492">
        <v>9</v>
      </c>
    </row>
    <row r="3493" spans="1:19" x14ac:dyDescent="0.3">
      <c r="A3493">
        <v>3492</v>
      </c>
      <c r="B3493" t="s">
        <v>33</v>
      </c>
      <c r="C3493" t="s">
        <v>27</v>
      </c>
      <c r="D3493" t="s">
        <v>44</v>
      </c>
      <c r="E3493" t="s">
        <v>22</v>
      </c>
      <c r="F3493" t="s">
        <v>25</v>
      </c>
      <c r="G3493" t="s">
        <v>17</v>
      </c>
      <c r="H3493">
        <v>12</v>
      </c>
      <c r="I3493" t="s">
        <v>176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34</v>
      </c>
      <c r="S3493">
        <v>3</v>
      </c>
    </row>
    <row r="3494" spans="1:19" x14ac:dyDescent="0.3">
      <c r="A3494">
        <v>3493</v>
      </c>
      <c r="B3494" t="s">
        <v>31</v>
      </c>
      <c r="C3494" t="s">
        <v>27</v>
      </c>
      <c r="D3494" t="s">
        <v>19</v>
      </c>
      <c r="E3494" t="s">
        <v>43</v>
      </c>
      <c r="F3494" t="s">
        <v>18</v>
      </c>
      <c r="G3494" t="s">
        <v>17</v>
      </c>
      <c r="H3494">
        <v>6</v>
      </c>
      <c r="I3494" t="s">
        <v>177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21</v>
      </c>
      <c r="S3494">
        <v>3</v>
      </c>
    </row>
    <row r="3495" spans="1:19" x14ac:dyDescent="0.3">
      <c r="A3495">
        <v>3494</v>
      </c>
      <c r="B3495" t="s">
        <v>16</v>
      </c>
      <c r="C3495" t="s">
        <v>39</v>
      </c>
      <c r="D3495" t="s">
        <v>26</v>
      </c>
      <c r="E3495" t="s">
        <v>15</v>
      </c>
      <c r="F3495" t="s">
        <v>25</v>
      </c>
      <c r="G3495" t="s">
        <v>17</v>
      </c>
      <c r="H3495">
        <v>5</v>
      </c>
      <c r="I3495" t="s">
        <v>176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21</v>
      </c>
      <c r="S3495">
        <v>1</v>
      </c>
    </row>
    <row r="3496" spans="1:19" x14ac:dyDescent="0.3">
      <c r="A3496">
        <v>3495</v>
      </c>
      <c r="B3496" t="s">
        <v>16</v>
      </c>
      <c r="C3496" t="s">
        <v>34</v>
      </c>
      <c r="D3496" t="s">
        <v>38</v>
      </c>
      <c r="E3496" t="s">
        <v>41</v>
      </c>
      <c r="F3496" t="s">
        <v>18</v>
      </c>
      <c r="G3496" t="s">
        <v>24</v>
      </c>
      <c r="H3496">
        <v>3</v>
      </c>
      <c r="I3496" t="s">
        <v>178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21</v>
      </c>
      <c r="S3496">
        <v>2</v>
      </c>
    </row>
    <row r="3497" spans="1:19" x14ac:dyDescent="0.3">
      <c r="A3497">
        <v>3496</v>
      </c>
      <c r="B3497" t="s">
        <v>16</v>
      </c>
      <c r="C3497" t="s">
        <v>27</v>
      </c>
      <c r="D3497" t="s">
        <v>26</v>
      </c>
      <c r="E3497" t="s">
        <v>15</v>
      </c>
      <c r="F3497" t="s">
        <v>18</v>
      </c>
      <c r="G3497" t="s">
        <v>17</v>
      </c>
      <c r="H3497">
        <v>3</v>
      </c>
      <c r="I3497" t="s">
        <v>176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28</v>
      </c>
      <c r="S3497">
        <v>5</v>
      </c>
    </row>
    <row r="3498" spans="1:19" x14ac:dyDescent="0.3">
      <c r="A3498">
        <v>3497</v>
      </c>
      <c r="B3498" t="s">
        <v>31</v>
      </c>
      <c r="C3498" t="s">
        <v>39</v>
      </c>
      <c r="D3498" t="s">
        <v>40</v>
      </c>
      <c r="E3498" t="s">
        <v>36</v>
      </c>
      <c r="F3498" t="s">
        <v>30</v>
      </c>
      <c r="G3498" t="s">
        <v>17</v>
      </c>
      <c r="H3498">
        <v>2</v>
      </c>
      <c r="I3498" t="s">
        <v>177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21</v>
      </c>
      <c r="S3498">
        <v>2</v>
      </c>
    </row>
    <row r="3499" spans="1:19" x14ac:dyDescent="0.3">
      <c r="A3499">
        <v>3498</v>
      </c>
      <c r="B3499" t="s">
        <v>37</v>
      </c>
      <c r="C3499" t="s">
        <v>39</v>
      </c>
      <c r="D3499" t="s">
        <v>19</v>
      </c>
      <c r="E3499" t="s">
        <v>43</v>
      </c>
      <c r="F3499" t="s">
        <v>18</v>
      </c>
      <c r="G3499" t="s">
        <v>24</v>
      </c>
      <c r="H3499">
        <v>12</v>
      </c>
      <c r="I3499" t="s">
        <v>176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34</v>
      </c>
      <c r="S3499">
        <v>3</v>
      </c>
    </row>
    <row r="3500" spans="1:19" x14ac:dyDescent="0.3">
      <c r="A3500">
        <v>3499</v>
      </c>
      <c r="B3500" t="s">
        <v>23</v>
      </c>
      <c r="C3500" t="s">
        <v>20</v>
      </c>
      <c r="D3500" t="s">
        <v>44</v>
      </c>
      <c r="E3500" t="s">
        <v>43</v>
      </c>
      <c r="F3500" t="s">
        <v>25</v>
      </c>
      <c r="G3500" t="s">
        <v>35</v>
      </c>
      <c r="H3500">
        <v>7</v>
      </c>
      <c r="I3500" t="s">
        <v>176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21</v>
      </c>
      <c r="S3500">
        <v>3</v>
      </c>
    </row>
    <row r="3501" spans="1:19" x14ac:dyDescent="0.3">
      <c r="A3501">
        <v>3500</v>
      </c>
      <c r="B3501" t="s">
        <v>23</v>
      </c>
      <c r="C3501" t="s">
        <v>20</v>
      </c>
      <c r="D3501" t="s">
        <v>40</v>
      </c>
      <c r="E3501" t="s">
        <v>43</v>
      </c>
      <c r="F3501" t="s">
        <v>18</v>
      </c>
      <c r="G3501" t="s">
        <v>35</v>
      </c>
      <c r="H3501">
        <v>7</v>
      </c>
      <c r="I3501" t="s">
        <v>177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28</v>
      </c>
      <c r="S3501">
        <v>9</v>
      </c>
    </row>
    <row r="3502" spans="1:19" x14ac:dyDescent="0.3">
      <c r="A3502">
        <v>3501</v>
      </c>
      <c r="B3502" t="s">
        <v>31</v>
      </c>
      <c r="C3502" t="s">
        <v>39</v>
      </c>
      <c r="D3502" t="s">
        <v>44</v>
      </c>
      <c r="E3502" t="s">
        <v>41</v>
      </c>
      <c r="F3502" t="s">
        <v>25</v>
      </c>
      <c r="G3502" t="s">
        <v>17</v>
      </c>
      <c r="H3502">
        <v>5</v>
      </c>
      <c r="I3502" t="s">
        <v>176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28</v>
      </c>
      <c r="S3502">
        <v>7</v>
      </c>
    </row>
    <row r="3503" spans="1:19" x14ac:dyDescent="0.3">
      <c r="A3503">
        <v>3502</v>
      </c>
      <c r="B3503" t="s">
        <v>42</v>
      </c>
      <c r="C3503" t="s">
        <v>34</v>
      </c>
      <c r="D3503" t="s">
        <v>32</v>
      </c>
      <c r="E3503" t="s">
        <v>45</v>
      </c>
      <c r="F3503" t="s">
        <v>25</v>
      </c>
      <c r="G3503" t="s">
        <v>24</v>
      </c>
      <c r="H3503">
        <v>10</v>
      </c>
      <c r="I3503" t="s">
        <v>178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28</v>
      </c>
      <c r="S3503">
        <v>8</v>
      </c>
    </row>
    <row r="3504" spans="1:19" x14ac:dyDescent="0.3">
      <c r="A3504">
        <v>3503</v>
      </c>
      <c r="B3504" t="s">
        <v>33</v>
      </c>
      <c r="C3504" t="s">
        <v>39</v>
      </c>
      <c r="D3504" t="s">
        <v>26</v>
      </c>
      <c r="E3504" t="s">
        <v>41</v>
      </c>
      <c r="F3504" t="s">
        <v>18</v>
      </c>
      <c r="G3504" t="s">
        <v>17</v>
      </c>
      <c r="H3504">
        <v>13</v>
      </c>
      <c r="I3504" t="s">
        <v>176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28</v>
      </c>
      <c r="S3504">
        <v>8</v>
      </c>
    </row>
    <row r="3505" spans="1:19" x14ac:dyDescent="0.3">
      <c r="A3505">
        <v>3504</v>
      </c>
      <c r="B3505" t="s">
        <v>42</v>
      </c>
      <c r="C3505" t="s">
        <v>27</v>
      </c>
      <c r="D3505" t="s">
        <v>32</v>
      </c>
      <c r="E3505" t="s">
        <v>36</v>
      </c>
      <c r="F3505" t="s">
        <v>30</v>
      </c>
      <c r="G3505" t="s">
        <v>17</v>
      </c>
      <c r="H3505">
        <v>14</v>
      </c>
      <c r="I3505" t="s">
        <v>177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28</v>
      </c>
      <c r="S3505">
        <v>2</v>
      </c>
    </row>
    <row r="3506" spans="1:19" x14ac:dyDescent="0.3">
      <c r="A3506">
        <v>3505</v>
      </c>
      <c r="B3506" t="s">
        <v>16</v>
      </c>
      <c r="C3506" t="s">
        <v>34</v>
      </c>
      <c r="D3506" t="s">
        <v>40</v>
      </c>
      <c r="E3506" t="s">
        <v>15</v>
      </c>
      <c r="F3506" t="s">
        <v>25</v>
      </c>
      <c r="G3506" t="s">
        <v>17</v>
      </c>
      <c r="H3506">
        <v>11</v>
      </c>
      <c r="I3506" t="s">
        <v>177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34</v>
      </c>
      <c r="S3506">
        <v>4</v>
      </c>
    </row>
    <row r="3507" spans="1:19" x14ac:dyDescent="0.3">
      <c r="A3507">
        <v>3506</v>
      </c>
      <c r="B3507" t="s">
        <v>37</v>
      </c>
      <c r="C3507" t="s">
        <v>20</v>
      </c>
      <c r="D3507" t="s">
        <v>32</v>
      </c>
      <c r="E3507" t="s">
        <v>36</v>
      </c>
      <c r="F3507" t="s">
        <v>18</v>
      </c>
      <c r="G3507" t="s">
        <v>17</v>
      </c>
      <c r="H3507">
        <v>9</v>
      </c>
      <c r="I3507" t="s">
        <v>176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28</v>
      </c>
      <c r="S3507">
        <v>4</v>
      </c>
    </row>
    <row r="3508" spans="1:19" x14ac:dyDescent="0.3">
      <c r="A3508">
        <v>3507</v>
      </c>
      <c r="B3508" t="s">
        <v>16</v>
      </c>
      <c r="C3508" t="s">
        <v>34</v>
      </c>
      <c r="D3508" t="s">
        <v>32</v>
      </c>
      <c r="E3508" t="s">
        <v>15</v>
      </c>
      <c r="F3508" t="s">
        <v>18</v>
      </c>
      <c r="G3508" t="s">
        <v>17</v>
      </c>
      <c r="H3508">
        <v>6</v>
      </c>
      <c r="I3508" t="s">
        <v>176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28</v>
      </c>
      <c r="S3508">
        <v>7</v>
      </c>
    </row>
    <row r="3509" spans="1:19" x14ac:dyDescent="0.3">
      <c r="A3509">
        <v>3508</v>
      </c>
      <c r="B3509" t="s">
        <v>23</v>
      </c>
      <c r="C3509" t="s">
        <v>34</v>
      </c>
      <c r="D3509" t="s">
        <v>44</v>
      </c>
      <c r="E3509" t="s">
        <v>41</v>
      </c>
      <c r="F3509" t="s">
        <v>18</v>
      </c>
      <c r="G3509" t="s">
        <v>35</v>
      </c>
      <c r="H3509">
        <v>8</v>
      </c>
      <c r="I3509" t="s">
        <v>178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34</v>
      </c>
      <c r="S3509">
        <v>3</v>
      </c>
    </row>
    <row r="3510" spans="1:19" x14ac:dyDescent="0.3">
      <c r="A3510">
        <v>3509</v>
      </c>
      <c r="B3510" t="s">
        <v>16</v>
      </c>
      <c r="C3510" t="s">
        <v>27</v>
      </c>
      <c r="D3510" t="s">
        <v>26</v>
      </c>
      <c r="E3510" t="s">
        <v>36</v>
      </c>
      <c r="F3510" t="s">
        <v>30</v>
      </c>
      <c r="G3510" t="s">
        <v>17</v>
      </c>
      <c r="H3510">
        <v>5</v>
      </c>
      <c r="I3510" t="s">
        <v>176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21</v>
      </c>
      <c r="S3510">
        <v>1</v>
      </c>
    </row>
    <row r="3511" spans="1:19" x14ac:dyDescent="0.3">
      <c r="A3511">
        <v>3510</v>
      </c>
      <c r="B3511" t="s">
        <v>42</v>
      </c>
      <c r="C3511" t="s">
        <v>34</v>
      </c>
      <c r="D3511" t="s">
        <v>44</v>
      </c>
      <c r="E3511" t="s">
        <v>29</v>
      </c>
      <c r="F3511" t="s">
        <v>18</v>
      </c>
      <c r="G3511" t="s">
        <v>35</v>
      </c>
      <c r="H3511">
        <v>4</v>
      </c>
      <c r="I3511" t="s">
        <v>178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21</v>
      </c>
      <c r="S3511">
        <v>5</v>
      </c>
    </row>
    <row r="3512" spans="1:19" x14ac:dyDescent="0.3">
      <c r="A3512">
        <v>3511</v>
      </c>
      <c r="B3512" t="s">
        <v>16</v>
      </c>
      <c r="C3512" t="s">
        <v>34</v>
      </c>
      <c r="D3512" t="s">
        <v>40</v>
      </c>
      <c r="E3512" t="s">
        <v>29</v>
      </c>
      <c r="F3512" t="s">
        <v>30</v>
      </c>
      <c r="G3512" t="s">
        <v>17</v>
      </c>
      <c r="H3512">
        <v>13</v>
      </c>
      <c r="I3512" t="s">
        <v>176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28</v>
      </c>
      <c r="S3512">
        <v>4</v>
      </c>
    </row>
    <row r="3513" spans="1:19" x14ac:dyDescent="0.3">
      <c r="A3513">
        <v>3512</v>
      </c>
      <c r="B3513" t="s">
        <v>33</v>
      </c>
      <c r="C3513" t="s">
        <v>27</v>
      </c>
      <c r="D3513" t="s">
        <v>40</v>
      </c>
      <c r="E3513" t="s">
        <v>43</v>
      </c>
      <c r="F3513" t="s">
        <v>18</v>
      </c>
      <c r="G3513" t="s">
        <v>35</v>
      </c>
      <c r="H3513">
        <v>0</v>
      </c>
      <c r="I3513" t="s">
        <v>178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28</v>
      </c>
      <c r="S3513">
        <v>8</v>
      </c>
    </row>
    <row r="3514" spans="1:19" x14ac:dyDescent="0.3">
      <c r="A3514">
        <v>3513</v>
      </c>
      <c r="B3514" t="s">
        <v>31</v>
      </c>
      <c r="C3514" t="s">
        <v>20</v>
      </c>
      <c r="D3514" t="s">
        <v>26</v>
      </c>
      <c r="E3514" t="s">
        <v>43</v>
      </c>
      <c r="F3514" t="s">
        <v>18</v>
      </c>
      <c r="G3514" t="s">
        <v>17</v>
      </c>
      <c r="H3514">
        <v>2</v>
      </c>
      <c r="I3514" t="s">
        <v>176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21</v>
      </c>
      <c r="S3514">
        <v>5</v>
      </c>
    </row>
    <row r="3515" spans="1:19" x14ac:dyDescent="0.3">
      <c r="A3515">
        <v>3514</v>
      </c>
      <c r="B3515" t="s">
        <v>33</v>
      </c>
      <c r="C3515" t="s">
        <v>34</v>
      </c>
      <c r="D3515" t="s">
        <v>19</v>
      </c>
      <c r="E3515" t="s">
        <v>29</v>
      </c>
      <c r="F3515" t="s">
        <v>18</v>
      </c>
      <c r="G3515" t="s">
        <v>17</v>
      </c>
      <c r="H3515">
        <v>4</v>
      </c>
      <c r="I3515" t="s">
        <v>178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21</v>
      </c>
      <c r="S3515">
        <v>6</v>
      </c>
    </row>
    <row r="3516" spans="1:19" x14ac:dyDescent="0.3">
      <c r="A3516">
        <v>3515</v>
      </c>
      <c r="B3516" t="s">
        <v>37</v>
      </c>
      <c r="C3516" t="s">
        <v>39</v>
      </c>
      <c r="D3516" t="s">
        <v>32</v>
      </c>
      <c r="E3516" t="s">
        <v>22</v>
      </c>
      <c r="F3516" t="s">
        <v>25</v>
      </c>
      <c r="G3516" t="s">
        <v>24</v>
      </c>
      <c r="H3516">
        <v>2</v>
      </c>
      <c r="I3516" t="s">
        <v>176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21</v>
      </c>
      <c r="S3516">
        <v>3</v>
      </c>
    </row>
    <row r="3517" spans="1:19" x14ac:dyDescent="0.3">
      <c r="A3517">
        <v>3516</v>
      </c>
      <c r="B3517" t="s">
        <v>31</v>
      </c>
      <c r="C3517" t="s">
        <v>27</v>
      </c>
      <c r="D3517" t="s">
        <v>44</v>
      </c>
      <c r="E3517" t="s">
        <v>15</v>
      </c>
      <c r="F3517" t="s">
        <v>18</v>
      </c>
      <c r="G3517" t="s">
        <v>24</v>
      </c>
      <c r="H3517">
        <v>0</v>
      </c>
      <c r="I3517" t="s">
        <v>178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21</v>
      </c>
      <c r="S3517">
        <v>3</v>
      </c>
    </row>
    <row r="3518" spans="1:19" x14ac:dyDescent="0.3">
      <c r="A3518">
        <v>3517</v>
      </c>
      <c r="B3518" t="s">
        <v>16</v>
      </c>
      <c r="C3518" t="s">
        <v>20</v>
      </c>
      <c r="D3518" t="s">
        <v>19</v>
      </c>
      <c r="E3518" t="s">
        <v>36</v>
      </c>
      <c r="F3518" t="s">
        <v>25</v>
      </c>
      <c r="G3518" t="s">
        <v>35</v>
      </c>
      <c r="H3518">
        <v>5</v>
      </c>
      <c r="I3518" t="s">
        <v>177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21</v>
      </c>
      <c r="S3518">
        <v>6</v>
      </c>
    </row>
    <row r="3519" spans="1:19" x14ac:dyDescent="0.3">
      <c r="A3519">
        <v>3518</v>
      </c>
      <c r="B3519" t="s">
        <v>42</v>
      </c>
      <c r="C3519" t="s">
        <v>34</v>
      </c>
      <c r="D3519" t="s">
        <v>38</v>
      </c>
      <c r="E3519" t="s">
        <v>29</v>
      </c>
      <c r="F3519" t="s">
        <v>25</v>
      </c>
      <c r="G3519" t="s">
        <v>35</v>
      </c>
      <c r="H3519">
        <v>2</v>
      </c>
      <c r="I3519" t="s">
        <v>177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28</v>
      </c>
      <c r="S3519">
        <v>8</v>
      </c>
    </row>
    <row r="3520" spans="1:19" x14ac:dyDescent="0.3">
      <c r="A3520">
        <v>3519</v>
      </c>
      <c r="B3520" t="s">
        <v>31</v>
      </c>
      <c r="C3520" t="s">
        <v>39</v>
      </c>
      <c r="D3520" t="s">
        <v>38</v>
      </c>
      <c r="E3520" t="s">
        <v>29</v>
      </c>
      <c r="F3520" t="s">
        <v>30</v>
      </c>
      <c r="G3520" t="s">
        <v>35</v>
      </c>
      <c r="H3520">
        <v>8</v>
      </c>
      <c r="I3520" t="s">
        <v>178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34</v>
      </c>
      <c r="S3520">
        <v>3</v>
      </c>
    </row>
    <row r="3521" spans="1:19" x14ac:dyDescent="0.3">
      <c r="A3521">
        <v>3520</v>
      </c>
      <c r="B3521" t="s">
        <v>16</v>
      </c>
      <c r="C3521" t="s">
        <v>27</v>
      </c>
      <c r="D3521" t="s">
        <v>44</v>
      </c>
      <c r="E3521" t="s">
        <v>43</v>
      </c>
      <c r="F3521" t="s">
        <v>18</v>
      </c>
      <c r="G3521" t="s">
        <v>35</v>
      </c>
      <c r="H3521">
        <v>11</v>
      </c>
      <c r="I3521" t="s">
        <v>177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34</v>
      </c>
      <c r="S3521">
        <v>6</v>
      </c>
    </row>
    <row r="3522" spans="1:19" x14ac:dyDescent="0.3">
      <c r="A3522">
        <v>3521</v>
      </c>
      <c r="B3522" t="s">
        <v>31</v>
      </c>
      <c r="C3522" t="s">
        <v>27</v>
      </c>
      <c r="D3522" t="s">
        <v>26</v>
      </c>
      <c r="E3522" t="s">
        <v>36</v>
      </c>
      <c r="F3522" t="s">
        <v>25</v>
      </c>
      <c r="G3522" t="s">
        <v>17</v>
      </c>
      <c r="H3522">
        <v>7</v>
      </c>
      <c r="I3522" t="s">
        <v>178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28</v>
      </c>
      <c r="S3522">
        <v>8</v>
      </c>
    </row>
    <row r="3523" spans="1:19" x14ac:dyDescent="0.3">
      <c r="A3523">
        <v>3522</v>
      </c>
      <c r="B3523" t="s">
        <v>42</v>
      </c>
      <c r="C3523" t="s">
        <v>34</v>
      </c>
      <c r="D3523" t="s">
        <v>26</v>
      </c>
      <c r="E3523" t="s">
        <v>15</v>
      </c>
      <c r="F3523" t="s">
        <v>25</v>
      </c>
      <c r="G3523" t="s">
        <v>17</v>
      </c>
      <c r="H3523">
        <v>8</v>
      </c>
      <c r="I3523" t="s">
        <v>178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34</v>
      </c>
      <c r="S3523">
        <v>5</v>
      </c>
    </row>
    <row r="3524" spans="1:19" x14ac:dyDescent="0.3">
      <c r="A3524">
        <v>3523</v>
      </c>
      <c r="B3524" t="s">
        <v>37</v>
      </c>
      <c r="C3524" t="s">
        <v>20</v>
      </c>
      <c r="D3524" t="s">
        <v>38</v>
      </c>
      <c r="E3524" t="s">
        <v>22</v>
      </c>
      <c r="F3524" t="s">
        <v>30</v>
      </c>
      <c r="G3524" t="s">
        <v>17</v>
      </c>
      <c r="H3524">
        <v>13</v>
      </c>
      <c r="I3524" t="s">
        <v>177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34</v>
      </c>
      <c r="S3524">
        <v>1</v>
      </c>
    </row>
    <row r="3525" spans="1:19" x14ac:dyDescent="0.3">
      <c r="A3525">
        <v>3524</v>
      </c>
      <c r="B3525" t="s">
        <v>16</v>
      </c>
      <c r="C3525" t="s">
        <v>34</v>
      </c>
      <c r="D3525" t="s">
        <v>38</v>
      </c>
      <c r="E3525" t="s">
        <v>15</v>
      </c>
      <c r="F3525" t="s">
        <v>30</v>
      </c>
      <c r="G3525" t="s">
        <v>24</v>
      </c>
      <c r="H3525">
        <v>4</v>
      </c>
      <c r="I3525" t="s">
        <v>176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28</v>
      </c>
      <c r="S3525">
        <v>3</v>
      </c>
    </row>
    <row r="3526" spans="1:19" x14ac:dyDescent="0.3">
      <c r="A3526">
        <v>3525</v>
      </c>
      <c r="B3526" t="s">
        <v>42</v>
      </c>
      <c r="C3526" t="s">
        <v>34</v>
      </c>
      <c r="D3526" t="s">
        <v>26</v>
      </c>
      <c r="E3526" t="s">
        <v>22</v>
      </c>
      <c r="F3526" t="s">
        <v>30</v>
      </c>
      <c r="G3526" t="s">
        <v>17</v>
      </c>
      <c r="H3526">
        <v>7</v>
      </c>
      <c r="I3526" t="s">
        <v>178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28</v>
      </c>
      <c r="S3526">
        <v>9</v>
      </c>
    </row>
    <row r="3527" spans="1:19" x14ac:dyDescent="0.3">
      <c r="A3527">
        <v>3526</v>
      </c>
      <c r="B3527" t="s">
        <v>23</v>
      </c>
      <c r="C3527" t="s">
        <v>20</v>
      </c>
      <c r="D3527" t="s">
        <v>26</v>
      </c>
      <c r="E3527" t="s">
        <v>22</v>
      </c>
      <c r="F3527" t="s">
        <v>30</v>
      </c>
      <c r="G3527" t="s">
        <v>35</v>
      </c>
      <c r="H3527">
        <v>11</v>
      </c>
      <c r="I3527" t="s">
        <v>176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34</v>
      </c>
      <c r="S3527">
        <v>4</v>
      </c>
    </row>
    <row r="3528" spans="1:19" x14ac:dyDescent="0.3">
      <c r="A3528">
        <v>3527</v>
      </c>
      <c r="B3528" t="s">
        <v>31</v>
      </c>
      <c r="C3528" t="s">
        <v>27</v>
      </c>
      <c r="D3528" t="s">
        <v>40</v>
      </c>
      <c r="E3528" t="s">
        <v>36</v>
      </c>
      <c r="F3528" t="s">
        <v>30</v>
      </c>
      <c r="G3528" t="s">
        <v>35</v>
      </c>
      <c r="H3528">
        <v>3</v>
      </c>
      <c r="I3528" t="s">
        <v>177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21</v>
      </c>
      <c r="S3528">
        <v>5</v>
      </c>
    </row>
    <row r="3529" spans="1:19" x14ac:dyDescent="0.3">
      <c r="A3529">
        <v>3528</v>
      </c>
      <c r="B3529" t="s">
        <v>42</v>
      </c>
      <c r="C3529" t="s">
        <v>20</v>
      </c>
      <c r="D3529" t="s">
        <v>19</v>
      </c>
      <c r="E3529" t="s">
        <v>29</v>
      </c>
      <c r="F3529" t="s">
        <v>30</v>
      </c>
      <c r="G3529" t="s">
        <v>35</v>
      </c>
      <c r="H3529">
        <v>10</v>
      </c>
      <c r="I3529" t="s">
        <v>176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34</v>
      </c>
      <c r="S3529">
        <v>6</v>
      </c>
    </row>
    <row r="3530" spans="1:19" x14ac:dyDescent="0.3">
      <c r="A3530">
        <v>3529</v>
      </c>
      <c r="B3530" t="s">
        <v>37</v>
      </c>
      <c r="C3530" t="s">
        <v>27</v>
      </c>
      <c r="D3530" t="s">
        <v>40</v>
      </c>
      <c r="E3530" t="s">
        <v>45</v>
      </c>
      <c r="F3530" t="s">
        <v>18</v>
      </c>
      <c r="G3530" t="s">
        <v>24</v>
      </c>
      <c r="H3530">
        <v>3</v>
      </c>
      <c r="I3530" t="s">
        <v>177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21</v>
      </c>
      <c r="S3530">
        <v>2</v>
      </c>
    </row>
    <row r="3531" spans="1:19" x14ac:dyDescent="0.3">
      <c r="A3531">
        <v>3530</v>
      </c>
      <c r="B3531" t="s">
        <v>31</v>
      </c>
      <c r="C3531" t="s">
        <v>34</v>
      </c>
      <c r="D3531" t="s">
        <v>26</v>
      </c>
      <c r="E3531" t="s">
        <v>29</v>
      </c>
      <c r="F3531" t="s">
        <v>25</v>
      </c>
      <c r="G3531" t="s">
        <v>35</v>
      </c>
      <c r="H3531">
        <v>5</v>
      </c>
      <c r="I3531" t="s">
        <v>178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21</v>
      </c>
      <c r="S3531">
        <v>4</v>
      </c>
    </row>
    <row r="3532" spans="1:19" x14ac:dyDescent="0.3">
      <c r="A3532">
        <v>3531</v>
      </c>
      <c r="B3532" t="s">
        <v>33</v>
      </c>
      <c r="C3532" t="s">
        <v>27</v>
      </c>
      <c r="D3532" t="s">
        <v>38</v>
      </c>
      <c r="E3532" t="s">
        <v>22</v>
      </c>
      <c r="F3532" t="s">
        <v>25</v>
      </c>
      <c r="G3532" t="s">
        <v>24</v>
      </c>
      <c r="H3532">
        <v>0</v>
      </c>
      <c r="I3532" t="s">
        <v>176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28</v>
      </c>
      <c r="S3532">
        <v>9</v>
      </c>
    </row>
    <row r="3533" spans="1:19" x14ac:dyDescent="0.3">
      <c r="A3533">
        <v>3532</v>
      </c>
      <c r="B3533" t="s">
        <v>37</v>
      </c>
      <c r="C3533" t="s">
        <v>34</v>
      </c>
      <c r="D3533" t="s">
        <v>40</v>
      </c>
      <c r="E3533" t="s">
        <v>41</v>
      </c>
      <c r="F3533" t="s">
        <v>18</v>
      </c>
      <c r="G3533" t="s">
        <v>35</v>
      </c>
      <c r="H3533">
        <v>7</v>
      </c>
      <c r="I3533" t="s">
        <v>177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28</v>
      </c>
      <c r="S3533">
        <v>8</v>
      </c>
    </row>
    <row r="3534" spans="1:19" x14ac:dyDescent="0.3">
      <c r="A3534">
        <v>3533</v>
      </c>
      <c r="B3534" t="s">
        <v>23</v>
      </c>
      <c r="C3534" t="s">
        <v>20</v>
      </c>
      <c r="D3534" t="s">
        <v>38</v>
      </c>
      <c r="E3534" t="s">
        <v>45</v>
      </c>
      <c r="F3534" t="s">
        <v>25</v>
      </c>
      <c r="G3534" t="s">
        <v>35</v>
      </c>
      <c r="H3534">
        <v>14</v>
      </c>
      <c r="I3534" t="s">
        <v>178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34</v>
      </c>
      <c r="S3534">
        <v>3</v>
      </c>
    </row>
    <row r="3535" spans="1:19" x14ac:dyDescent="0.3">
      <c r="A3535">
        <v>3534</v>
      </c>
      <c r="B3535" t="s">
        <v>42</v>
      </c>
      <c r="C3535" t="s">
        <v>27</v>
      </c>
      <c r="D3535" t="s">
        <v>32</v>
      </c>
      <c r="E3535" t="s">
        <v>22</v>
      </c>
      <c r="F3535" t="s">
        <v>25</v>
      </c>
      <c r="G3535" t="s">
        <v>35</v>
      </c>
      <c r="H3535">
        <v>1</v>
      </c>
      <c r="I3535" t="s">
        <v>176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21</v>
      </c>
      <c r="S3535">
        <v>1</v>
      </c>
    </row>
    <row r="3536" spans="1:19" x14ac:dyDescent="0.3">
      <c r="A3536">
        <v>3535</v>
      </c>
      <c r="B3536" t="s">
        <v>16</v>
      </c>
      <c r="C3536" t="s">
        <v>34</v>
      </c>
      <c r="D3536" t="s">
        <v>40</v>
      </c>
      <c r="E3536" t="s">
        <v>22</v>
      </c>
      <c r="F3536" t="s">
        <v>30</v>
      </c>
      <c r="G3536" t="s">
        <v>17</v>
      </c>
      <c r="H3536">
        <v>4</v>
      </c>
      <c r="I3536" t="s">
        <v>176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28</v>
      </c>
      <c r="S3536">
        <v>8</v>
      </c>
    </row>
    <row r="3537" spans="1:19" x14ac:dyDescent="0.3">
      <c r="A3537">
        <v>3536</v>
      </c>
      <c r="B3537" t="s">
        <v>31</v>
      </c>
      <c r="C3537" t="s">
        <v>39</v>
      </c>
      <c r="D3537" t="s">
        <v>26</v>
      </c>
      <c r="E3537" t="s">
        <v>22</v>
      </c>
      <c r="F3537" t="s">
        <v>30</v>
      </c>
      <c r="G3537" t="s">
        <v>17</v>
      </c>
      <c r="H3537">
        <v>11</v>
      </c>
      <c r="I3537" t="s">
        <v>177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34</v>
      </c>
      <c r="S3537">
        <v>4</v>
      </c>
    </row>
    <row r="3538" spans="1:19" x14ac:dyDescent="0.3">
      <c r="A3538">
        <v>3537</v>
      </c>
      <c r="B3538" t="s">
        <v>31</v>
      </c>
      <c r="C3538" t="s">
        <v>34</v>
      </c>
      <c r="D3538" t="s">
        <v>26</v>
      </c>
      <c r="E3538" t="s">
        <v>45</v>
      </c>
      <c r="F3538" t="s">
        <v>30</v>
      </c>
      <c r="G3538" t="s">
        <v>24</v>
      </c>
      <c r="H3538">
        <v>2</v>
      </c>
      <c r="I3538" t="s">
        <v>177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28</v>
      </c>
      <c r="S3538">
        <v>7</v>
      </c>
    </row>
    <row r="3539" spans="1:19" x14ac:dyDescent="0.3">
      <c r="A3539">
        <v>3538</v>
      </c>
      <c r="B3539" t="s">
        <v>31</v>
      </c>
      <c r="C3539" t="s">
        <v>27</v>
      </c>
      <c r="D3539" t="s">
        <v>38</v>
      </c>
      <c r="E3539" t="s">
        <v>41</v>
      </c>
      <c r="F3539" t="s">
        <v>25</v>
      </c>
      <c r="G3539" t="s">
        <v>17</v>
      </c>
      <c r="H3539">
        <v>5</v>
      </c>
      <c r="I3539" t="s">
        <v>177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21</v>
      </c>
      <c r="S3539">
        <v>6</v>
      </c>
    </row>
    <row r="3540" spans="1:19" x14ac:dyDescent="0.3">
      <c r="A3540">
        <v>3539</v>
      </c>
      <c r="B3540" t="s">
        <v>31</v>
      </c>
      <c r="C3540" t="s">
        <v>34</v>
      </c>
      <c r="D3540" t="s">
        <v>40</v>
      </c>
      <c r="E3540" t="s">
        <v>15</v>
      </c>
      <c r="F3540" t="s">
        <v>30</v>
      </c>
      <c r="G3540" t="s">
        <v>17</v>
      </c>
      <c r="H3540">
        <v>7</v>
      </c>
      <c r="I3540" t="s">
        <v>178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21</v>
      </c>
      <c r="S3540">
        <v>4</v>
      </c>
    </row>
    <row r="3541" spans="1:19" x14ac:dyDescent="0.3">
      <c r="A3541">
        <v>3540</v>
      </c>
      <c r="B3541" t="s">
        <v>16</v>
      </c>
      <c r="C3541" t="s">
        <v>34</v>
      </c>
      <c r="D3541" t="s">
        <v>44</v>
      </c>
      <c r="E3541" t="s">
        <v>15</v>
      </c>
      <c r="F3541" t="s">
        <v>18</v>
      </c>
      <c r="G3541" t="s">
        <v>24</v>
      </c>
      <c r="H3541">
        <v>13</v>
      </c>
      <c r="I3541" t="s">
        <v>178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34</v>
      </c>
      <c r="S3541">
        <v>1</v>
      </c>
    </row>
    <row r="3542" spans="1:19" x14ac:dyDescent="0.3">
      <c r="A3542">
        <v>3541</v>
      </c>
      <c r="B3542" t="s">
        <v>33</v>
      </c>
      <c r="C3542" t="s">
        <v>20</v>
      </c>
      <c r="D3542" t="s">
        <v>40</v>
      </c>
      <c r="E3542" t="s">
        <v>45</v>
      </c>
      <c r="F3542" t="s">
        <v>30</v>
      </c>
      <c r="G3542" t="s">
        <v>35</v>
      </c>
      <c r="H3542">
        <v>5</v>
      </c>
      <c r="I3542" t="s">
        <v>176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28</v>
      </c>
      <c r="S3542">
        <v>4</v>
      </c>
    </row>
    <row r="3543" spans="1:19" x14ac:dyDescent="0.3">
      <c r="A3543">
        <v>3542</v>
      </c>
      <c r="B3543" t="s">
        <v>42</v>
      </c>
      <c r="C3543" t="s">
        <v>34</v>
      </c>
      <c r="D3543" t="s">
        <v>40</v>
      </c>
      <c r="E3543" t="s">
        <v>45</v>
      </c>
      <c r="F3543" t="s">
        <v>18</v>
      </c>
      <c r="G3543" t="s">
        <v>35</v>
      </c>
      <c r="H3543">
        <v>4</v>
      </c>
      <c r="I3543" t="s">
        <v>176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28</v>
      </c>
      <c r="S3543">
        <v>9</v>
      </c>
    </row>
    <row r="3544" spans="1:19" x14ac:dyDescent="0.3">
      <c r="A3544">
        <v>3543</v>
      </c>
      <c r="B3544" t="s">
        <v>37</v>
      </c>
      <c r="C3544" t="s">
        <v>34</v>
      </c>
      <c r="D3544" t="s">
        <v>19</v>
      </c>
      <c r="E3544" t="s">
        <v>29</v>
      </c>
      <c r="F3544" t="s">
        <v>30</v>
      </c>
      <c r="G3544" t="s">
        <v>35</v>
      </c>
      <c r="H3544">
        <v>13</v>
      </c>
      <c r="I3544" t="s">
        <v>176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34</v>
      </c>
      <c r="S3544">
        <v>2</v>
      </c>
    </row>
    <row r="3545" spans="1:19" x14ac:dyDescent="0.3">
      <c r="A3545">
        <v>3544</v>
      </c>
      <c r="B3545" t="s">
        <v>37</v>
      </c>
      <c r="C3545" t="s">
        <v>20</v>
      </c>
      <c r="D3545" t="s">
        <v>26</v>
      </c>
      <c r="E3545" t="s">
        <v>43</v>
      </c>
      <c r="F3545" t="s">
        <v>25</v>
      </c>
      <c r="G3545" t="s">
        <v>17</v>
      </c>
      <c r="H3545">
        <v>7</v>
      </c>
      <c r="I3545" t="s">
        <v>176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28</v>
      </c>
      <c r="S3545">
        <v>7</v>
      </c>
    </row>
    <row r="3546" spans="1:19" x14ac:dyDescent="0.3">
      <c r="A3546">
        <v>3545</v>
      </c>
      <c r="B3546" t="s">
        <v>33</v>
      </c>
      <c r="C3546" t="s">
        <v>39</v>
      </c>
      <c r="D3546" t="s">
        <v>26</v>
      </c>
      <c r="E3546" t="s">
        <v>29</v>
      </c>
      <c r="F3546" t="s">
        <v>25</v>
      </c>
      <c r="G3546" t="s">
        <v>35</v>
      </c>
      <c r="H3546">
        <v>5</v>
      </c>
      <c r="I3546" t="s">
        <v>178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21</v>
      </c>
      <c r="S3546">
        <v>2</v>
      </c>
    </row>
    <row r="3547" spans="1:19" x14ac:dyDescent="0.3">
      <c r="A3547">
        <v>3546</v>
      </c>
      <c r="B3547" t="s">
        <v>23</v>
      </c>
      <c r="C3547" t="s">
        <v>34</v>
      </c>
      <c r="D3547" t="s">
        <v>32</v>
      </c>
      <c r="E3547" t="s">
        <v>45</v>
      </c>
      <c r="F3547" t="s">
        <v>18</v>
      </c>
      <c r="G3547" t="s">
        <v>35</v>
      </c>
      <c r="H3547">
        <v>1</v>
      </c>
      <c r="I3547" t="s">
        <v>177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21</v>
      </c>
      <c r="S3547">
        <v>4</v>
      </c>
    </row>
    <row r="3548" spans="1:19" x14ac:dyDescent="0.3">
      <c r="A3548">
        <v>3547</v>
      </c>
      <c r="B3548" t="s">
        <v>31</v>
      </c>
      <c r="C3548" t="s">
        <v>27</v>
      </c>
      <c r="D3548" t="s">
        <v>32</v>
      </c>
      <c r="E3548" t="s">
        <v>45</v>
      </c>
      <c r="F3548" t="s">
        <v>18</v>
      </c>
      <c r="G3548" t="s">
        <v>17</v>
      </c>
      <c r="H3548">
        <v>0</v>
      </c>
      <c r="I3548" t="s">
        <v>177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21</v>
      </c>
      <c r="S3548">
        <v>3</v>
      </c>
    </row>
    <row r="3549" spans="1:19" x14ac:dyDescent="0.3">
      <c r="A3549">
        <v>3548</v>
      </c>
      <c r="B3549" t="s">
        <v>16</v>
      </c>
      <c r="C3549" t="s">
        <v>27</v>
      </c>
      <c r="D3549" t="s">
        <v>32</v>
      </c>
      <c r="E3549" t="s">
        <v>36</v>
      </c>
      <c r="F3549" t="s">
        <v>30</v>
      </c>
      <c r="G3549" t="s">
        <v>35</v>
      </c>
      <c r="H3549">
        <v>11</v>
      </c>
      <c r="I3549" t="s">
        <v>176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34</v>
      </c>
      <c r="S3549">
        <v>1</v>
      </c>
    </row>
    <row r="3550" spans="1:19" x14ac:dyDescent="0.3">
      <c r="A3550">
        <v>3549</v>
      </c>
      <c r="B3550" t="s">
        <v>16</v>
      </c>
      <c r="C3550" t="s">
        <v>27</v>
      </c>
      <c r="D3550" t="s">
        <v>44</v>
      </c>
      <c r="E3550" t="s">
        <v>29</v>
      </c>
      <c r="F3550" t="s">
        <v>18</v>
      </c>
      <c r="G3550" t="s">
        <v>35</v>
      </c>
      <c r="H3550">
        <v>10</v>
      </c>
      <c r="I3550" t="s">
        <v>177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34</v>
      </c>
      <c r="S3550">
        <v>6</v>
      </c>
    </row>
    <row r="3551" spans="1:19" x14ac:dyDescent="0.3">
      <c r="A3551">
        <v>3550</v>
      </c>
      <c r="B3551" t="s">
        <v>31</v>
      </c>
      <c r="C3551" t="s">
        <v>39</v>
      </c>
      <c r="D3551" t="s">
        <v>26</v>
      </c>
      <c r="E3551" t="s">
        <v>29</v>
      </c>
      <c r="F3551" t="s">
        <v>18</v>
      </c>
      <c r="G3551" t="s">
        <v>35</v>
      </c>
      <c r="H3551">
        <v>9</v>
      </c>
      <c r="I3551" t="s">
        <v>178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34</v>
      </c>
      <c r="S3551">
        <v>4</v>
      </c>
    </row>
    <row r="3552" spans="1:19" x14ac:dyDescent="0.3">
      <c r="A3552">
        <v>3551</v>
      </c>
      <c r="B3552" t="s">
        <v>42</v>
      </c>
      <c r="C3552" t="s">
        <v>34</v>
      </c>
      <c r="D3552" t="s">
        <v>40</v>
      </c>
      <c r="E3552" t="s">
        <v>41</v>
      </c>
      <c r="F3552" t="s">
        <v>30</v>
      </c>
      <c r="G3552" t="s">
        <v>24</v>
      </c>
      <c r="H3552">
        <v>5</v>
      </c>
      <c r="I3552" t="s">
        <v>177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21</v>
      </c>
      <c r="S3552">
        <v>4</v>
      </c>
    </row>
    <row r="3553" spans="1:19" x14ac:dyDescent="0.3">
      <c r="A3553">
        <v>3552</v>
      </c>
      <c r="B3553" t="s">
        <v>37</v>
      </c>
      <c r="C3553" t="s">
        <v>20</v>
      </c>
      <c r="D3553" t="s">
        <v>38</v>
      </c>
      <c r="E3553" t="s">
        <v>29</v>
      </c>
      <c r="F3553" t="s">
        <v>30</v>
      </c>
      <c r="G3553" t="s">
        <v>35</v>
      </c>
      <c r="H3553">
        <v>2</v>
      </c>
      <c r="I3553" t="s">
        <v>176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28</v>
      </c>
      <c r="S3553">
        <v>8</v>
      </c>
    </row>
    <row r="3554" spans="1:19" x14ac:dyDescent="0.3">
      <c r="A3554">
        <v>3553</v>
      </c>
      <c r="B3554" t="s">
        <v>31</v>
      </c>
      <c r="C3554" t="s">
        <v>34</v>
      </c>
      <c r="D3554" t="s">
        <v>32</v>
      </c>
      <c r="E3554" t="s">
        <v>15</v>
      </c>
      <c r="F3554" t="s">
        <v>30</v>
      </c>
      <c r="G3554" t="s">
        <v>35</v>
      </c>
      <c r="H3554">
        <v>8</v>
      </c>
      <c r="I3554" t="s">
        <v>177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34</v>
      </c>
      <c r="S3554">
        <v>1</v>
      </c>
    </row>
    <row r="3555" spans="1:19" x14ac:dyDescent="0.3">
      <c r="A3555">
        <v>3554</v>
      </c>
      <c r="B3555" t="s">
        <v>33</v>
      </c>
      <c r="C3555" t="s">
        <v>20</v>
      </c>
      <c r="D3555" t="s">
        <v>40</v>
      </c>
      <c r="E3555" t="s">
        <v>45</v>
      </c>
      <c r="F3555" t="s">
        <v>30</v>
      </c>
      <c r="G3555" t="s">
        <v>35</v>
      </c>
      <c r="H3555">
        <v>1</v>
      </c>
      <c r="I3555" t="s">
        <v>178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21</v>
      </c>
      <c r="S3555">
        <v>1</v>
      </c>
    </row>
    <row r="3556" spans="1:19" x14ac:dyDescent="0.3">
      <c r="A3556">
        <v>3555</v>
      </c>
      <c r="B3556" t="s">
        <v>23</v>
      </c>
      <c r="C3556" t="s">
        <v>27</v>
      </c>
      <c r="D3556" t="s">
        <v>26</v>
      </c>
      <c r="E3556" t="s">
        <v>36</v>
      </c>
      <c r="F3556" t="s">
        <v>18</v>
      </c>
      <c r="G3556" t="s">
        <v>35</v>
      </c>
      <c r="H3556">
        <v>4</v>
      </c>
      <c r="I3556" t="s">
        <v>177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21</v>
      </c>
      <c r="S3556">
        <v>2</v>
      </c>
    </row>
    <row r="3557" spans="1:19" x14ac:dyDescent="0.3">
      <c r="A3557">
        <v>3556</v>
      </c>
      <c r="B3557" t="s">
        <v>31</v>
      </c>
      <c r="C3557" t="s">
        <v>20</v>
      </c>
      <c r="D3557" t="s">
        <v>38</v>
      </c>
      <c r="E3557" t="s">
        <v>45</v>
      </c>
      <c r="F3557" t="s">
        <v>30</v>
      </c>
      <c r="G3557" t="s">
        <v>35</v>
      </c>
      <c r="H3557">
        <v>3</v>
      </c>
      <c r="I3557" t="s">
        <v>178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28</v>
      </c>
      <c r="S3557">
        <v>7</v>
      </c>
    </row>
    <row r="3558" spans="1:19" x14ac:dyDescent="0.3">
      <c r="A3558">
        <v>3557</v>
      </c>
      <c r="B3558" t="s">
        <v>23</v>
      </c>
      <c r="C3558" t="s">
        <v>20</v>
      </c>
      <c r="D3558" t="s">
        <v>40</v>
      </c>
      <c r="E3558" t="s">
        <v>41</v>
      </c>
      <c r="F3558" t="s">
        <v>30</v>
      </c>
      <c r="G3558" t="s">
        <v>24</v>
      </c>
      <c r="H3558">
        <v>5</v>
      </c>
      <c r="I3558" t="s">
        <v>176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21</v>
      </c>
      <c r="S3558">
        <v>4</v>
      </c>
    </row>
    <row r="3559" spans="1:19" x14ac:dyDescent="0.3">
      <c r="A3559">
        <v>3558</v>
      </c>
      <c r="B3559" t="s">
        <v>42</v>
      </c>
      <c r="C3559" t="s">
        <v>34</v>
      </c>
      <c r="D3559" t="s">
        <v>32</v>
      </c>
      <c r="E3559" t="s">
        <v>43</v>
      </c>
      <c r="F3559" t="s">
        <v>30</v>
      </c>
      <c r="G3559" t="s">
        <v>35</v>
      </c>
      <c r="H3559">
        <v>2</v>
      </c>
      <c r="I3559" t="s">
        <v>176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21</v>
      </c>
      <c r="S3559">
        <v>3</v>
      </c>
    </row>
    <row r="3560" spans="1:19" x14ac:dyDescent="0.3">
      <c r="A3560">
        <v>3559</v>
      </c>
      <c r="B3560" t="s">
        <v>23</v>
      </c>
      <c r="C3560" t="s">
        <v>39</v>
      </c>
      <c r="D3560" t="s">
        <v>38</v>
      </c>
      <c r="E3560" t="s">
        <v>41</v>
      </c>
      <c r="F3560" t="s">
        <v>18</v>
      </c>
      <c r="G3560" t="s">
        <v>24</v>
      </c>
      <c r="H3560">
        <v>1</v>
      </c>
      <c r="I3560" t="s">
        <v>177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28</v>
      </c>
      <c r="S3560">
        <v>7</v>
      </c>
    </row>
    <row r="3561" spans="1:19" x14ac:dyDescent="0.3">
      <c r="A3561">
        <v>3560</v>
      </c>
      <c r="B3561" t="s">
        <v>37</v>
      </c>
      <c r="C3561" t="s">
        <v>27</v>
      </c>
      <c r="D3561" t="s">
        <v>44</v>
      </c>
      <c r="E3561" t="s">
        <v>15</v>
      </c>
      <c r="F3561" t="s">
        <v>25</v>
      </c>
      <c r="G3561" t="s">
        <v>35</v>
      </c>
      <c r="H3561">
        <v>9</v>
      </c>
      <c r="I3561" t="s">
        <v>177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28</v>
      </c>
      <c r="S3561">
        <v>5</v>
      </c>
    </row>
    <row r="3562" spans="1:19" x14ac:dyDescent="0.3">
      <c r="A3562">
        <v>3561</v>
      </c>
      <c r="B3562" t="s">
        <v>23</v>
      </c>
      <c r="C3562" t="s">
        <v>34</v>
      </c>
      <c r="D3562" t="s">
        <v>32</v>
      </c>
      <c r="E3562" t="s">
        <v>15</v>
      </c>
      <c r="F3562" t="s">
        <v>18</v>
      </c>
      <c r="G3562" t="s">
        <v>35</v>
      </c>
      <c r="H3562">
        <v>2</v>
      </c>
      <c r="I3562" t="s">
        <v>178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28</v>
      </c>
      <c r="S3562">
        <v>7</v>
      </c>
    </row>
    <row r="3563" spans="1:19" x14ac:dyDescent="0.3">
      <c r="A3563">
        <v>3562</v>
      </c>
      <c r="B3563" t="s">
        <v>23</v>
      </c>
      <c r="C3563" t="s">
        <v>20</v>
      </c>
      <c r="D3563" t="s">
        <v>44</v>
      </c>
      <c r="E3563" t="s">
        <v>29</v>
      </c>
      <c r="F3563" t="s">
        <v>18</v>
      </c>
      <c r="G3563" t="s">
        <v>24</v>
      </c>
      <c r="H3563">
        <v>10</v>
      </c>
      <c r="I3563" t="s">
        <v>178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34</v>
      </c>
      <c r="S3563">
        <v>1</v>
      </c>
    </row>
    <row r="3564" spans="1:19" x14ac:dyDescent="0.3">
      <c r="A3564">
        <v>3563</v>
      </c>
      <c r="B3564" t="s">
        <v>37</v>
      </c>
      <c r="C3564" t="s">
        <v>34</v>
      </c>
      <c r="D3564" t="s">
        <v>44</v>
      </c>
      <c r="E3564" t="s">
        <v>29</v>
      </c>
      <c r="F3564" t="s">
        <v>30</v>
      </c>
      <c r="G3564" t="s">
        <v>35</v>
      </c>
      <c r="H3564">
        <v>0</v>
      </c>
      <c r="I3564" t="s">
        <v>177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28</v>
      </c>
      <c r="S3564">
        <v>8</v>
      </c>
    </row>
    <row r="3565" spans="1:19" x14ac:dyDescent="0.3">
      <c r="A3565">
        <v>3564</v>
      </c>
      <c r="B3565" t="s">
        <v>31</v>
      </c>
      <c r="C3565" t="s">
        <v>20</v>
      </c>
      <c r="D3565" t="s">
        <v>44</v>
      </c>
      <c r="E3565" t="s">
        <v>36</v>
      </c>
      <c r="F3565" t="s">
        <v>18</v>
      </c>
      <c r="G3565" t="s">
        <v>24</v>
      </c>
      <c r="H3565">
        <v>14</v>
      </c>
      <c r="I3565" t="s">
        <v>178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34</v>
      </c>
      <c r="S3565">
        <v>3</v>
      </c>
    </row>
    <row r="3566" spans="1:19" x14ac:dyDescent="0.3">
      <c r="A3566">
        <v>3565</v>
      </c>
      <c r="B3566" t="s">
        <v>16</v>
      </c>
      <c r="C3566" t="s">
        <v>20</v>
      </c>
      <c r="D3566" t="s">
        <v>32</v>
      </c>
      <c r="E3566" t="s">
        <v>43</v>
      </c>
      <c r="F3566" t="s">
        <v>25</v>
      </c>
      <c r="G3566" t="s">
        <v>24</v>
      </c>
      <c r="H3566">
        <v>7</v>
      </c>
      <c r="I3566" t="s">
        <v>176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28</v>
      </c>
      <c r="S3566">
        <v>2</v>
      </c>
    </row>
    <row r="3567" spans="1:19" x14ac:dyDescent="0.3">
      <c r="A3567">
        <v>3566</v>
      </c>
      <c r="B3567" t="s">
        <v>23</v>
      </c>
      <c r="C3567" t="s">
        <v>27</v>
      </c>
      <c r="D3567" t="s">
        <v>40</v>
      </c>
      <c r="E3567" t="s">
        <v>29</v>
      </c>
      <c r="F3567" t="s">
        <v>18</v>
      </c>
      <c r="G3567" t="s">
        <v>17</v>
      </c>
      <c r="H3567">
        <v>11</v>
      </c>
      <c r="I3567" t="s">
        <v>176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34</v>
      </c>
      <c r="S3567">
        <v>3</v>
      </c>
    </row>
    <row r="3568" spans="1:19" x14ac:dyDescent="0.3">
      <c r="A3568">
        <v>3567</v>
      </c>
      <c r="B3568" t="s">
        <v>31</v>
      </c>
      <c r="C3568" t="s">
        <v>39</v>
      </c>
      <c r="D3568" t="s">
        <v>32</v>
      </c>
      <c r="E3568" t="s">
        <v>45</v>
      </c>
      <c r="F3568" t="s">
        <v>18</v>
      </c>
      <c r="G3568" t="s">
        <v>35</v>
      </c>
      <c r="H3568">
        <v>2</v>
      </c>
      <c r="I3568" t="s">
        <v>177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21</v>
      </c>
      <c r="S3568">
        <v>3</v>
      </c>
    </row>
    <row r="3569" spans="1:19" x14ac:dyDescent="0.3">
      <c r="A3569">
        <v>3568</v>
      </c>
      <c r="B3569" t="s">
        <v>42</v>
      </c>
      <c r="C3569" t="s">
        <v>27</v>
      </c>
      <c r="D3569" t="s">
        <v>19</v>
      </c>
      <c r="E3569" t="s">
        <v>15</v>
      </c>
      <c r="F3569" t="s">
        <v>25</v>
      </c>
      <c r="G3569" t="s">
        <v>17</v>
      </c>
      <c r="H3569">
        <v>10</v>
      </c>
      <c r="I3569" t="s">
        <v>176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28</v>
      </c>
      <c r="S3569">
        <v>8</v>
      </c>
    </row>
    <row r="3570" spans="1:19" x14ac:dyDescent="0.3">
      <c r="A3570">
        <v>3569</v>
      </c>
      <c r="B3570" t="s">
        <v>16</v>
      </c>
      <c r="C3570" t="s">
        <v>27</v>
      </c>
      <c r="D3570" t="s">
        <v>26</v>
      </c>
      <c r="E3570" t="s">
        <v>15</v>
      </c>
      <c r="F3570" t="s">
        <v>30</v>
      </c>
      <c r="G3570" t="s">
        <v>35</v>
      </c>
      <c r="H3570">
        <v>11</v>
      </c>
      <c r="I3570" t="s">
        <v>177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28</v>
      </c>
      <c r="S3570">
        <v>5</v>
      </c>
    </row>
    <row r="3571" spans="1:19" x14ac:dyDescent="0.3">
      <c r="A3571">
        <v>3570</v>
      </c>
      <c r="B3571" t="s">
        <v>37</v>
      </c>
      <c r="C3571" t="s">
        <v>27</v>
      </c>
      <c r="D3571" t="s">
        <v>26</v>
      </c>
      <c r="E3571" t="s">
        <v>43</v>
      </c>
      <c r="F3571" t="s">
        <v>25</v>
      </c>
      <c r="G3571" t="s">
        <v>24</v>
      </c>
      <c r="H3571">
        <v>3</v>
      </c>
      <c r="I3571" t="s">
        <v>177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28</v>
      </c>
      <c r="S3571">
        <v>7</v>
      </c>
    </row>
    <row r="3572" spans="1:19" x14ac:dyDescent="0.3">
      <c r="A3572">
        <v>3571</v>
      </c>
      <c r="B3572" t="s">
        <v>23</v>
      </c>
      <c r="C3572" t="s">
        <v>39</v>
      </c>
      <c r="D3572" t="s">
        <v>26</v>
      </c>
      <c r="E3572" t="s">
        <v>41</v>
      </c>
      <c r="F3572" t="s">
        <v>18</v>
      </c>
      <c r="G3572" t="s">
        <v>35</v>
      </c>
      <c r="H3572">
        <v>3</v>
      </c>
      <c r="I3572" t="s">
        <v>178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28</v>
      </c>
      <c r="S3572">
        <v>8</v>
      </c>
    </row>
    <row r="3573" spans="1:19" x14ac:dyDescent="0.3">
      <c r="A3573">
        <v>3572</v>
      </c>
      <c r="B3573" t="s">
        <v>23</v>
      </c>
      <c r="C3573" t="s">
        <v>34</v>
      </c>
      <c r="D3573" t="s">
        <v>19</v>
      </c>
      <c r="E3573" t="s">
        <v>45</v>
      </c>
      <c r="F3573" t="s">
        <v>25</v>
      </c>
      <c r="G3573" t="s">
        <v>24</v>
      </c>
      <c r="H3573">
        <v>5</v>
      </c>
      <c r="I3573" t="s">
        <v>177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28</v>
      </c>
      <c r="S3573">
        <v>8</v>
      </c>
    </row>
    <row r="3574" spans="1:19" x14ac:dyDescent="0.3">
      <c r="A3574">
        <v>3573</v>
      </c>
      <c r="B3574" t="s">
        <v>23</v>
      </c>
      <c r="C3574" t="s">
        <v>20</v>
      </c>
      <c r="D3574" t="s">
        <v>19</v>
      </c>
      <c r="E3574" t="s">
        <v>41</v>
      </c>
      <c r="F3574" t="s">
        <v>25</v>
      </c>
      <c r="G3574" t="s">
        <v>35</v>
      </c>
      <c r="H3574">
        <v>7</v>
      </c>
      <c r="I3574" t="s">
        <v>178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28</v>
      </c>
      <c r="S3574">
        <v>9</v>
      </c>
    </row>
    <row r="3575" spans="1:19" x14ac:dyDescent="0.3">
      <c r="A3575">
        <v>3574</v>
      </c>
      <c r="B3575" t="s">
        <v>37</v>
      </c>
      <c r="C3575" t="s">
        <v>20</v>
      </c>
      <c r="D3575" t="s">
        <v>38</v>
      </c>
      <c r="E3575" t="s">
        <v>45</v>
      </c>
      <c r="F3575" t="s">
        <v>18</v>
      </c>
      <c r="G3575" t="s">
        <v>24</v>
      </c>
      <c r="H3575">
        <v>3</v>
      </c>
      <c r="I3575" t="s">
        <v>178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21</v>
      </c>
      <c r="S3575">
        <v>5</v>
      </c>
    </row>
    <row r="3576" spans="1:19" x14ac:dyDescent="0.3">
      <c r="A3576">
        <v>3575</v>
      </c>
      <c r="B3576" t="s">
        <v>42</v>
      </c>
      <c r="C3576" t="s">
        <v>20</v>
      </c>
      <c r="D3576" t="s">
        <v>44</v>
      </c>
      <c r="E3576" t="s">
        <v>36</v>
      </c>
      <c r="F3576" t="s">
        <v>25</v>
      </c>
      <c r="G3576" t="s">
        <v>24</v>
      </c>
      <c r="H3576">
        <v>4</v>
      </c>
      <c r="I3576" t="s">
        <v>178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28</v>
      </c>
      <c r="S3576">
        <v>9</v>
      </c>
    </row>
    <row r="3577" spans="1:19" x14ac:dyDescent="0.3">
      <c r="A3577">
        <v>3576</v>
      </c>
      <c r="B3577" t="s">
        <v>37</v>
      </c>
      <c r="C3577" t="s">
        <v>39</v>
      </c>
      <c r="D3577" t="s">
        <v>38</v>
      </c>
      <c r="E3577" t="s">
        <v>45</v>
      </c>
      <c r="F3577" t="s">
        <v>30</v>
      </c>
      <c r="G3577" t="s">
        <v>24</v>
      </c>
      <c r="H3577">
        <v>5</v>
      </c>
      <c r="I3577" t="s">
        <v>177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28</v>
      </c>
      <c r="S3577">
        <v>9</v>
      </c>
    </row>
    <row r="3578" spans="1:19" x14ac:dyDescent="0.3">
      <c r="A3578">
        <v>3577</v>
      </c>
      <c r="B3578" t="s">
        <v>23</v>
      </c>
      <c r="C3578" t="s">
        <v>39</v>
      </c>
      <c r="D3578" t="s">
        <v>44</v>
      </c>
      <c r="E3578" t="s">
        <v>15</v>
      </c>
      <c r="F3578" t="s">
        <v>25</v>
      </c>
      <c r="G3578" t="s">
        <v>35</v>
      </c>
      <c r="H3578">
        <v>13</v>
      </c>
      <c r="I3578" t="s">
        <v>178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34</v>
      </c>
      <c r="S3578">
        <v>4</v>
      </c>
    </row>
    <row r="3579" spans="1:19" x14ac:dyDescent="0.3">
      <c r="A3579">
        <v>3578</v>
      </c>
      <c r="B3579" t="s">
        <v>23</v>
      </c>
      <c r="C3579" t="s">
        <v>34</v>
      </c>
      <c r="D3579" t="s">
        <v>19</v>
      </c>
      <c r="E3579" t="s">
        <v>15</v>
      </c>
      <c r="F3579" t="s">
        <v>25</v>
      </c>
      <c r="G3579" t="s">
        <v>35</v>
      </c>
      <c r="H3579">
        <v>7</v>
      </c>
      <c r="I3579" t="s">
        <v>177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28</v>
      </c>
      <c r="S3579">
        <v>3</v>
      </c>
    </row>
    <row r="3580" spans="1:19" x14ac:dyDescent="0.3">
      <c r="A3580">
        <v>3579</v>
      </c>
      <c r="B3580" t="s">
        <v>37</v>
      </c>
      <c r="C3580" t="s">
        <v>34</v>
      </c>
      <c r="D3580" t="s">
        <v>19</v>
      </c>
      <c r="E3580" t="s">
        <v>29</v>
      </c>
      <c r="F3580" t="s">
        <v>25</v>
      </c>
      <c r="G3580" t="s">
        <v>17</v>
      </c>
      <c r="H3580">
        <v>10</v>
      </c>
      <c r="I3580" t="s">
        <v>177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28</v>
      </c>
      <c r="S3580">
        <v>8</v>
      </c>
    </row>
    <row r="3581" spans="1:19" x14ac:dyDescent="0.3">
      <c r="A3581">
        <v>3580</v>
      </c>
      <c r="B3581" t="s">
        <v>42</v>
      </c>
      <c r="C3581" t="s">
        <v>20</v>
      </c>
      <c r="D3581" t="s">
        <v>32</v>
      </c>
      <c r="E3581" t="s">
        <v>36</v>
      </c>
      <c r="F3581" t="s">
        <v>30</v>
      </c>
      <c r="G3581" t="s">
        <v>24</v>
      </c>
      <c r="H3581">
        <v>14</v>
      </c>
      <c r="I3581" t="s">
        <v>176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34</v>
      </c>
      <c r="S3581">
        <v>2</v>
      </c>
    </row>
    <row r="3582" spans="1:19" x14ac:dyDescent="0.3">
      <c r="A3582">
        <v>3581</v>
      </c>
      <c r="B3582" t="s">
        <v>37</v>
      </c>
      <c r="C3582" t="s">
        <v>20</v>
      </c>
      <c r="D3582" t="s">
        <v>32</v>
      </c>
      <c r="E3582" t="s">
        <v>43</v>
      </c>
      <c r="F3582" t="s">
        <v>18</v>
      </c>
      <c r="G3582" t="s">
        <v>35</v>
      </c>
      <c r="H3582">
        <v>2</v>
      </c>
      <c r="I3582" t="s">
        <v>177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28</v>
      </c>
      <c r="S3582">
        <v>5</v>
      </c>
    </row>
    <row r="3583" spans="1:19" x14ac:dyDescent="0.3">
      <c r="A3583">
        <v>3582</v>
      </c>
      <c r="B3583" t="s">
        <v>16</v>
      </c>
      <c r="C3583" t="s">
        <v>27</v>
      </c>
      <c r="D3583" t="s">
        <v>38</v>
      </c>
      <c r="E3583" t="s">
        <v>36</v>
      </c>
      <c r="F3583" t="s">
        <v>30</v>
      </c>
      <c r="G3583" t="s">
        <v>35</v>
      </c>
      <c r="H3583">
        <v>5</v>
      </c>
      <c r="I3583" t="s">
        <v>177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21</v>
      </c>
      <c r="S3583">
        <v>1</v>
      </c>
    </row>
    <row r="3584" spans="1:19" x14ac:dyDescent="0.3">
      <c r="A3584">
        <v>3583</v>
      </c>
      <c r="B3584" t="s">
        <v>23</v>
      </c>
      <c r="C3584" t="s">
        <v>20</v>
      </c>
      <c r="D3584" t="s">
        <v>40</v>
      </c>
      <c r="E3584" t="s">
        <v>22</v>
      </c>
      <c r="F3584" t="s">
        <v>18</v>
      </c>
      <c r="G3584" t="s">
        <v>24</v>
      </c>
      <c r="H3584">
        <v>6</v>
      </c>
      <c r="I3584" t="s">
        <v>177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21</v>
      </c>
      <c r="S3584">
        <v>6</v>
      </c>
    </row>
    <row r="3585" spans="1:19" x14ac:dyDescent="0.3">
      <c r="A3585">
        <v>3584</v>
      </c>
      <c r="B3585" t="s">
        <v>23</v>
      </c>
      <c r="C3585" t="s">
        <v>39</v>
      </c>
      <c r="D3585" t="s">
        <v>38</v>
      </c>
      <c r="E3585" t="s">
        <v>41</v>
      </c>
      <c r="F3585" t="s">
        <v>30</v>
      </c>
      <c r="G3585" t="s">
        <v>24</v>
      </c>
      <c r="H3585">
        <v>11</v>
      </c>
      <c r="I3585" t="s">
        <v>178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34</v>
      </c>
      <c r="S3585">
        <v>4</v>
      </c>
    </row>
    <row r="3586" spans="1:19" x14ac:dyDescent="0.3">
      <c r="A3586">
        <v>3585</v>
      </c>
      <c r="B3586" t="s">
        <v>31</v>
      </c>
      <c r="C3586" t="s">
        <v>27</v>
      </c>
      <c r="D3586" t="s">
        <v>38</v>
      </c>
      <c r="E3586" t="s">
        <v>15</v>
      </c>
      <c r="F3586" t="s">
        <v>18</v>
      </c>
      <c r="G3586" t="s">
        <v>35</v>
      </c>
      <c r="H3586">
        <v>14</v>
      </c>
      <c r="I3586" t="s">
        <v>176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34</v>
      </c>
      <c r="S3586">
        <v>5</v>
      </c>
    </row>
    <row r="3587" spans="1:19" x14ac:dyDescent="0.3">
      <c r="A3587">
        <v>3586</v>
      </c>
      <c r="B3587" t="s">
        <v>16</v>
      </c>
      <c r="C3587" t="s">
        <v>34</v>
      </c>
      <c r="D3587" t="s">
        <v>19</v>
      </c>
      <c r="E3587" t="s">
        <v>36</v>
      </c>
      <c r="F3587" t="s">
        <v>25</v>
      </c>
      <c r="G3587" t="s">
        <v>24</v>
      </c>
      <c r="H3587">
        <v>0</v>
      </c>
      <c r="I3587" t="s">
        <v>177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28</v>
      </c>
      <c r="S3587">
        <v>2</v>
      </c>
    </row>
    <row r="3588" spans="1:19" x14ac:dyDescent="0.3">
      <c r="A3588">
        <v>3587</v>
      </c>
      <c r="B3588" t="s">
        <v>42</v>
      </c>
      <c r="C3588" t="s">
        <v>27</v>
      </c>
      <c r="D3588" t="s">
        <v>32</v>
      </c>
      <c r="E3588" t="s">
        <v>45</v>
      </c>
      <c r="F3588" t="s">
        <v>30</v>
      </c>
      <c r="G3588" t="s">
        <v>35</v>
      </c>
      <c r="H3588">
        <v>1</v>
      </c>
      <c r="I3588" t="s">
        <v>176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21</v>
      </c>
      <c r="S3588">
        <v>3</v>
      </c>
    </row>
    <row r="3589" spans="1:19" x14ac:dyDescent="0.3">
      <c r="A3589">
        <v>3588</v>
      </c>
      <c r="B3589" t="s">
        <v>33</v>
      </c>
      <c r="C3589" t="s">
        <v>39</v>
      </c>
      <c r="D3589" t="s">
        <v>40</v>
      </c>
      <c r="E3589" t="s">
        <v>41</v>
      </c>
      <c r="F3589" t="s">
        <v>18</v>
      </c>
      <c r="G3589" t="s">
        <v>24</v>
      </c>
      <c r="H3589">
        <v>5</v>
      </c>
      <c r="I3589" t="s">
        <v>176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21</v>
      </c>
      <c r="S3589">
        <v>1</v>
      </c>
    </row>
    <row r="3590" spans="1:19" x14ac:dyDescent="0.3">
      <c r="A3590">
        <v>3589</v>
      </c>
      <c r="B3590" t="s">
        <v>16</v>
      </c>
      <c r="C3590" t="s">
        <v>39</v>
      </c>
      <c r="D3590" t="s">
        <v>40</v>
      </c>
      <c r="E3590" t="s">
        <v>43</v>
      </c>
      <c r="F3590" t="s">
        <v>30</v>
      </c>
      <c r="G3590" t="s">
        <v>17</v>
      </c>
      <c r="H3590">
        <v>5</v>
      </c>
      <c r="I3590" t="s">
        <v>176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21</v>
      </c>
      <c r="S3590">
        <v>3</v>
      </c>
    </row>
    <row r="3591" spans="1:19" x14ac:dyDescent="0.3">
      <c r="A3591">
        <v>3590</v>
      </c>
      <c r="B3591" t="s">
        <v>42</v>
      </c>
      <c r="C3591" t="s">
        <v>34</v>
      </c>
      <c r="D3591" t="s">
        <v>19</v>
      </c>
      <c r="E3591" t="s">
        <v>41</v>
      </c>
      <c r="F3591" t="s">
        <v>25</v>
      </c>
      <c r="G3591" t="s">
        <v>24</v>
      </c>
      <c r="H3591">
        <v>7</v>
      </c>
      <c r="I3591" t="s">
        <v>178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28</v>
      </c>
      <c r="S3591">
        <v>8</v>
      </c>
    </row>
    <row r="3592" spans="1:19" x14ac:dyDescent="0.3">
      <c r="A3592">
        <v>3591</v>
      </c>
      <c r="B3592" t="s">
        <v>42</v>
      </c>
      <c r="C3592" t="s">
        <v>27</v>
      </c>
      <c r="D3592" t="s">
        <v>19</v>
      </c>
      <c r="E3592" t="s">
        <v>43</v>
      </c>
      <c r="F3592" t="s">
        <v>30</v>
      </c>
      <c r="G3592" t="s">
        <v>24</v>
      </c>
      <c r="H3592">
        <v>1</v>
      </c>
      <c r="I3592" t="s">
        <v>176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28</v>
      </c>
      <c r="S3592">
        <v>1</v>
      </c>
    </row>
    <row r="3593" spans="1:19" x14ac:dyDescent="0.3">
      <c r="A3593">
        <v>3592</v>
      </c>
      <c r="B3593" t="s">
        <v>23</v>
      </c>
      <c r="C3593" t="s">
        <v>34</v>
      </c>
      <c r="D3593" t="s">
        <v>40</v>
      </c>
      <c r="E3593" t="s">
        <v>36</v>
      </c>
      <c r="F3593" t="s">
        <v>18</v>
      </c>
      <c r="G3593" t="s">
        <v>35</v>
      </c>
      <c r="H3593">
        <v>4</v>
      </c>
      <c r="I3593" t="s">
        <v>177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21</v>
      </c>
      <c r="S3593">
        <v>6</v>
      </c>
    </row>
    <row r="3594" spans="1:19" x14ac:dyDescent="0.3">
      <c r="A3594">
        <v>3593</v>
      </c>
      <c r="B3594" t="s">
        <v>33</v>
      </c>
      <c r="C3594" t="s">
        <v>27</v>
      </c>
      <c r="D3594" t="s">
        <v>32</v>
      </c>
      <c r="E3594" t="s">
        <v>22</v>
      </c>
      <c r="F3594" t="s">
        <v>30</v>
      </c>
      <c r="G3594" t="s">
        <v>35</v>
      </c>
      <c r="H3594">
        <v>10</v>
      </c>
      <c r="I3594" t="s">
        <v>177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34</v>
      </c>
      <c r="S3594">
        <v>4</v>
      </c>
    </row>
    <row r="3595" spans="1:19" x14ac:dyDescent="0.3">
      <c r="A3595">
        <v>3594</v>
      </c>
      <c r="B3595" t="s">
        <v>42</v>
      </c>
      <c r="C3595" t="s">
        <v>27</v>
      </c>
      <c r="D3595" t="s">
        <v>38</v>
      </c>
      <c r="E3595" t="s">
        <v>45</v>
      </c>
      <c r="F3595" t="s">
        <v>18</v>
      </c>
      <c r="G3595" t="s">
        <v>24</v>
      </c>
      <c r="H3595">
        <v>4</v>
      </c>
      <c r="I3595" t="s">
        <v>177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21</v>
      </c>
      <c r="S3595">
        <v>2</v>
      </c>
    </row>
    <row r="3596" spans="1:19" x14ac:dyDescent="0.3">
      <c r="A3596">
        <v>3595</v>
      </c>
      <c r="B3596" t="s">
        <v>37</v>
      </c>
      <c r="C3596" t="s">
        <v>27</v>
      </c>
      <c r="D3596" t="s">
        <v>32</v>
      </c>
      <c r="E3596" t="s">
        <v>41</v>
      </c>
      <c r="F3596" t="s">
        <v>18</v>
      </c>
      <c r="G3596" t="s">
        <v>35</v>
      </c>
      <c r="H3596">
        <v>8</v>
      </c>
      <c r="I3596" t="s">
        <v>178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28</v>
      </c>
      <c r="S3596">
        <v>7</v>
      </c>
    </row>
    <row r="3597" spans="1:19" x14ac:dyDescent="0.3">
      <c r="A3597">
        <v>3596</v>
      </c>
      <c r="B3597" t="s">
        <v>37</v>
      </c>
      <c r="C3597" t="s">
        <v>39</v>
      </c>
      <c r="D3597" t="s">
        <v>32</v>
      </c>
      <c r="E3597" t="s">
        <v>41</v>
      </c>
      <c r="F3597" t="s">
        <v>25</v>
      </c>
      <c r="G3597" t="s">
        <v>17</v>
      </c>
      <c r="H3597">
        <v>6</v>
      </c>
      <c r="I3597" t="s">
        <v>176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28</v>
      </c>
      <c r="S3597">
        <v>7</v>
      </c>
    </row>
    <row r="3598" spans="1:19" x14ac:dyDescent="0.3">
      <c r="A3598">
        <v>3597</v>
      </c>
      <c r="B3598" t="s">
        <v>16</v>
      </c>
      <c r="C3598" t="s">
        <v>39</v>
      </c>
      <c r="D3598" t="s">
        <v>44</v>
      </c>
      <c r="E3598" t="s">
        <v>43</v>
      </c>
      <c r="F3598" t="s">
        <v>25</v>
      </c>
      <c r="G3598" t="s">
        <v>17</v>
      </c>
      <c r="H3598">
        <v>9</v>
      </c>
      <c r="I3598" t="s">
        <v>178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28</v>
      </c>
      <c r="S3598">
        <v>7</v>
      </c>
    </row>
    <row r="3599" spans="1:19" x14ac:dyDescent="0.3">
      <c r="A3599">
        <v>3598</v>
      </c>
      <c r="B3599" t="s">
        <v>33</v>
      </c>
      <c r="C3599" t="s">
        <v>20</v>
      </c>
      <c r="D3599" t="s">
        <v>44</v>
      </c>
      <c r="E3599" t="s">
        <v>45</v>
      </c>
      <c r="F3599" t="s">
        <v>30</v>
      </c>
      <c r="G3599" t="s">
        <v>35</v>
      </c>
      <c r="H3599">
        <v>6</v>
      </c>
      <c r="I3599" t="s">
        <v>178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21</v>
      </c>
      <c r="S3599">
        <v>5</v>
      </c>
    </row>
    <row r="3600" spans="1:19" x14ac:dyDescent="0.3">
      <c r="A3600">
        <v>3599</v>
      </c>
      <c r="B3600" t="s">
        <v>31</v>
      </c>
      <c r="C3600" t="s">
        <v>27</v>
      </c>
      <c r="D3600" t="s">
        <v>26</v>
      </c>
      <c r="E3600" t="s">
        <v>45</v>
      </c>
      <c r="F3600" t="s">
        <v>25</v>
      </c>
      <c r="G3600" t="s">
        <v>35</v>
      </c>
      <c r="H3600">
        <v>13</v>
      </c>
      <c r="I3600" t="s">
        <v>177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34</v>
      </c>
      <c r="S3600">
        <v>4</v>
      </c>
    </row>
    <row r="3601" spans="1:19" x14ac:dyDescent="0.3">
      <c r="A3601">
        <v>3600</v>
      </c>
      <c r="B3601" t="s">
        <v>16</v>
      </c>
      <c r="C3601" t="s">
        <v>34</v>
      </c>
      <c r="D3601" t="s">
        <v>26</v>
      </c>
      <c r="E3601" t="s">
        <v>29</v>
      </c>
      <c r="F3601" t="s">
        <v>30</v>
      </c>
      <c r="G3601" t="s">
        <v>24</v>
      </c>
      <c r="H3601">
        <v>7</v>
      </c>
      <c r="I3601" t="s">
        <v>177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28</v>
      </c>
      <c r="S3601">
        <v>9</v>
      </c>
    </row>
    <row r="3602" spans="1:19" x14ac:dyDescent="0.3">
      <c r="A3602">
        <v>3601</v>
      </c>
      <c r="B3602" t="s">
        <v>42</v>
      </c>
      <c r="C3602" t="s">
        <v>34</v>
      </c>
      <c r="D3602" t="s">
        <v>19</v>
      </c>
      <c r="E3602" t="s">
        <v>15</v>
      </c>
      <c r="F3602" t="s">
        <v>25</v>
      </c>
      <c r="G3602" t="s">
        <v>35</v>
      </c>
      <c r="H3602">
        <v>8</v>
      </c>
      <c r="I3602" t="s">
        <v>177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34</v>
      </c>
      <c r="S3602">
        <v>1</v>
      </c>
    </row>
    <row r="3603" spans="1:19" x14ac:dyDescent="0.3">
      <c r="A3603">
        <v>3602</v>
      </c>
      <c r="B3603" t="s">
        <v>37</v>
      </c>
      <c r="C3603" t="s">
        <v>20</v>
      </c>
      <c r="D3603" t="s">
        <v>38</v>
      </c>
      <c r="E3603" t="s">
        <v>45</v>
      </c>
      <c r="F3603" t="s">
        <v>25</v>
      </c>
      <c r="G3603" t="s">
        <v>17</v>
      </c>
      <c r="H3603">
        <v>5</v>
      </c>
      <c r="I3603" t="s">
        <v>178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28</v>
      </c>
      <c r="S3603">
        <v>9</v>
      </c>
    </row>
    <row r="3604" spans="1:19" x14ac:dyDescent="0.3">
      <c r="A3604">
        <v>3603</v>
      </c>
      <c r="B3604" t="s">
        <v>37</v>
      </c>
      <c r="C3604" t="s">
        <v>34</v>
      </c>
      <c r="D3604" t="s">
        <v>19</v>
      </c>
      <c r="E3604" t="s">
        <v>36</v>
      </c>
      <c r="F3604" t="s">
        <v>30</v>
      </c>
      <c r="G3604" t="s">
        <v>35</v>
      </c>
      <c r="H3604">
        <v>6</v>
      </c>
      <c r="I3604" t="s">
        <v>177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28</v>
      </c>
      <c r="S3604">
        <v>8</v>
      </c>
    </row>
    <row r="3605" spans="1:19" x14ac:dyDescent="0.3">
      <c r="A3605">
        <v>3604</v>
      </c>
      <c r="B3605" t="s">
        <v>33</v>
      </c>
      <c r="C3605" t="s">
        <v>34</v>
      </c>
      <c r="D3605" t="s">
        <v>19</v>
      </c>
      <c r="E3605" t="s">
        <v>36</v>
      </c>
      <c r="F3605" t="s">
        <v>25</v>
      </c>
      <c r="G3605" t="s">
        <v>35</v>
      </c>
      <c r="H3605">
        <v>9</v>
      </c>
      <c r="I3605" t="s">
        <v>177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34</v>
      </c>
      <c r="S3605">
        <v>6</v>
      </c>
    </row>
    <row r="3606" spans="1:19" x14ac:dyDescent="0.3">
      <c r="A3606">
        <v>3605</v>
      </c>
      <c r="B3606" t="s">
        <v>31</v>
      </c>
      <c r="C3606" t="s">
        <v>34</v>
      </c>
      <c r="D3606" t="s">
        <v>19</v>
      </c>
      <c r="E3606" t="s">
        <v>15</v>
      </c>
      <c r="F3606" t="s">
        <v>25</v>
      </c>
      <c r="G3606" t="s">
        <v>17</v>
      </c>
      <c r="H3606">
        <v>4</v>
      </c>
      <c r="I3606" t="s">
        <v>178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28</v>
      </c>
      <c r="S3606">
        <v>7</v>
      </c>
    </row>
    <row r="3607" spans="1:19" x14ac:dyDescent="0.3">
      <c r="A3607">
        <v>3606</v>
      </c>
      <c r="B3607" t="s">
        <v>33</v>
      </c>
      <c r="C3607" t="s">
        <v>20</v>
      </c>
      <c r="D3607" t="s">
        <v>32</v>
      </c>
      <c r="E3607" t="s">
        <v>43</v>
      </c>
      <c r="F3607" t="s">
        <v>25</v>
      </c>
      <c r="G3607" t="s">
        <v>35</v>
      </c>
      <c r="H3607">
        <v>13</v>
      </c>
      <c r="I3607" t="s">
        <v>176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28</v>
      </c>
      <c r="S3607">
        <v>7</v>
      </c>
    </row>
    <row r="3608" spans="1:19" x14ac:dyDescent="0.3">
      <c r="A3608">
        <v>3607</v>
      </c>
      <c r="B3608" t="s">
        <v>42</v>
      </c>
      <c r="C3608" t="s">
        <v>34</v>
      </c>
      <c r="D3608" t="s">
        <v>26</v>
      </c>
      <c r="E3608" t="s">
        <v>45</v>
      </c>
      <c r="F3608" t="s">
        <v>18</v>
      </c>
      <c r="G3608" t="s">
        <v>24</v>
      </c>
      <c r="H3608">
        <v>12</v>
      </c>
      <c r="I3608" t="s">
        <v>176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34</v>
      </c>
      <c r="S3608">
        <v>4</v>
      </c>
    </row>
    <row r="3609" spans="1:19" x14ac:dyDescent="0.3">
      <c r="A3609">
        <v>3608</v>
      </c>
      <c r="B3609" t="s">
        <v>23</v>
      </c>
      <c r="C3609" t="s">
        <v>39</v>
      </c>
      <c r="D3609" t="s">
        <v>40</v>
      </c>
      <c r="E3609" t="s">
        <v>22</v>
      </c>
      <c r="F3609" t="s">
        <v>18</v>
      </c>
      <c r="G3609" t="s">
        <v>17</v>
      </c>
      <c r="H3609">
        <v>4</v>
      </c>
      <c r="I3609" t="s">
        <v>176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21</v>
      </c>
      <c r="S3609">
        <v>5</v>
      </c>
    </row>
    <row r="3610" spans="1:19" x14ac:dyDescent="0.3">
      <c r="A3610">
        <v>3609</v>
      </c>
      <c r="B3610" t="s">
        <v>37</v>
      </c>
      <c r="C3610" t="s">
        <v>39</v>
      </c>
      <c r="D3610" t="s">
        <v>44</v>
      </c>
      <c r="E3610" t="s">
        <v>29</v>
      </c>
      <c r="F3610" t="s">
        <v>18</v>
      </c>
      <c r="G3610" t="s">
        <v>24</v>
      </c>
      <c r="H3610">
        <v>5</v>
      </c>
      <c r="I3610" t="s">
        <v>176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21</v>
      </c>
      <c r="S3610">
        <v>1</v>
      </c>
    </row>
    <row r="3611" spans="1:19" x14ac:dyDescent="0.3">
      <c r="A3611">
        <v>3610</v>
      </c>
      <c r="B3611" t="s">
        <v>42</v>
      </c>
      <c r="C3611" t="s">
        <v>20</v>
      </c>
      <c r="D3611" t="s">
        <v>32</v>
      </c>
      <c r="E3611" t="s">
        <v>43</v>
      </c>
      <c r="F3611" t="s">
        <v>30</v>
      </c>
      <c r="G3611" t="s">
        <v>24</v>
      </c>
      <c r="H3611">
        <v>14</v>
      </c>
      <c r="I3611" t="s">
        <v>178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28</v>
      </c>
      <c r="S3611">
        <v>8</v>
      </c>
    </row>
    <row r="3612" spans="1:19" x14ac:dyDescent="0.3">
      <c r="A3612">
        <v>3611</v>
      </c>
      <c r="B3612" t="s">
        <v>23</v>
      </c>
      <c r="C3612" t="s">
        <v>39</v>
      </c>
      <c r="D3612" t="s">
        <v>38</v>
      </c>
      <c r="E3612" t="s">
        <v>29</v>
      </c>
      <c r="F3612" t="s">
        <v>18</v>
      </c>
      <c r="G3612" t="s">
        <v>24</v>
      </c>
      <c r="H3612">
        <v>4</v>
      </c>
      <c r="I3612" t="s">
        <v>177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28</v>
      </c>
      <c r="S3612">
        <v>7</v>
      </c>
    </row>
    <row r="3613" spans="1:19" x14ac:dyDescent="0.3">
      <c r="A3613">
        <v>3612</v>
      </c>
      <c r="B3613" t="s">
        <v>37</v>
      </c>
      <c r="C3613" t="s">
        <v>39</v>
      </c>
      <c r="D3613" t="s">
        <v>40</v>
      </c>
      <c r="E3613" t="s">
        <v>22</v>
      </c>
      <c r="F3613" t="s">
        <v>25</v>
      </c>
      <c r="G3613" t="s">
        <v>17</v>
      </c>
      <c r="H3613">
        <v>12</v>
      </c>
      <c r="I3613" t="s">
        <v>176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34</v>
      </c>
      <c r="S3613">
        <v>3</v>
      </c>
    </row>
    <row r="3614" spans="1:19" x14ac:dyDescent="0.3">
      <c r="A3614">
        <v>3613</v>
      </c>
      <c r="B3614" t="s">
        <v>16</v>
      </c>
      <c r="C3614" t="s">
        <v>34</v>
      </c>
      <c r="D3614" t="s">
        <v>32</v>
      </c>
      <c r="E3614" t="s">
        <v>36</v>
      </c>
      <c r="F3614" t="s">
        <v>30</v>
      </c>
      <c r="G3614" t="s">
        <v>35</v>
      </c>
      <c r="H3614">
        <v>4</v>
      </c>
      <c r="I3614" t="s">
        <v>176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21</v>
      </c>
      <c r="S3614">
        <v>4</v>
      </c>
    </row>
    <row r="3615" spans="1:19" x14ac:dyDescent="0.3">
      <c r="A3615">
        <v>3614</v>
      </c>
      <c r="B3615" t="s">
        <v>23</v>
      </c>
      <c r="C3615" t="s">
        <v>34</v>
      </c>
      <c r="D3615" t="s">
        <v>44</v>
      </c>
      <c r="E3615" t="s">
        <v>29</v>
      </c>
      <c r="F3615" t="s">
        <v>30</v>
      </c>
      <c r="G3615" t="s">
        <v>24</v>
      </c>
      <c r="H3615">
        <v>0</v>
      </c>
      <c r="I3615" t="s">
        <v>176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28</v>
      </c>
      <c r="S3615">
        <v>9</v>
      </c>
    </row>
    <row r="3616" spans="1:19" x14ac:dyDescent="0.3">
      <c r="A3616">
        <v>3615</v>
      </c>
      <c r="B3616" t="s">
        <v>37</v>
      </c>
      <c r="C3616" t="s">
        <v>27</v>
      </c>
      <c r="D3616" t="s">
        <v>38</v>
      </c>
      <c r="E3616" t="s">
        <v>45</v>
      </c>
      <c r="F3616" t="s">
        <v>30</v>
      </c>
      <c r="G3616" t="s">
        <v>35</v>
      </c>
      <c r="H3616">
        <v>3</v>
      </c>
      <c r="I3616" t="s">
        <v>176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28</v>
      </c>
      <c r="S3616">
        <v>1</v>
      </c>
    </row>
    <row r="3617" spans="1:19" x14ac:dyDescent="0.3">
      <c r="A3617">
        <v>3616</v>
      </c>
      <c r="B3617" t="s">
        <v>16</v>
      </c>
      <c r="C3617" t="s">
        <v>27</v>
      </c>
      <c r="D3617" t="s">
        <v>32</v>
      </c>
      <c r="E3617" t="s">
        <v>45</v>
      </c>
      <c r="F3617" t="s">
        <v>30</v>
      </c>
      <c r="G3617" t="s">
        <v>17</v>
      </c>
      <c r="H3617">
        <v>6</v>
      </c>
      <c r="I3617" t="s">
        <v>178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28</v>
      </c>
      <c r="S3617">
        <v>7</v>
      </c>
    </row>
    <row r="3618" spans="1:19" x14ac:dyDescent="0.3">
      <c r="A3618">
        <v>3617</v>
      </c>
      <c r="B3618" t="s">
        <v>37</v>
      </c>
      <c r="C3618" t="s">
        <v>20</v>
      </c>
      <c r="D3618" t="s">
        <v>38</v>
      </c>
      <c r="E3618" t="s">
        <v>22</v>
      </c>
      <c r="F3618" t="s">
        <v>30</v>
      </c>
      <c r="G3618" t="s">
        <v>17</v>
      </c>
      <c r="H3618">
        <v>9</v>
      </c>
      <c r="I3618" t="s">
        <v>176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34</v>
      </c>
      <c r="S3618">
        <v>1</v>
      </c>
    </row>
    <row r="3619" spans="1:19" x14ac:dyDescent="0.3">
      <c r="A3619">
        <v>3618</v>
      </c>
      <c r="B3619" t="s">
        <v>42</v>
      </c>
      <c r="C3619" t="s">
        <v>39</v>
      </c>
      <c r="D3619" t="s">
        <v>26</v>
      </c>
      <c r="E3619" t="s">
        <v>43</v>
      </c>
      <c r="F3619" t="s">
        <v>18</v>
      </c>
      <c r="G3619" t="s">
        <v>17</v>
      </c>
      <c r="H3619">
        <v>3</v>
      </c>
      <c r="I3619" t="s">
        <v>178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21</v>
      </c>
      <c r="S3619">
        <v>4</v>
      </c>
    </row>
    <row r="3620" spans="1:19" x14ac:dyDescent="0.3">
      <c r="A3620">
        <v>3619</v>
      </c>
      <c r="B3620" t="s">
        <v>33</v>
      </c>
      <c r="C3620" t="s">
        <v>20</v>
      </c>
      <c r="D3620" t="s">
        <v>19</v>
      </c>
      <c r="E3620" t="s">
        <v>43</v>
      </c>
      <c r="F3620" t="s">
        <v>30</v>
      </c>
      <c r="G3620" t="s">
        <v>17</v>
      </c>
      <c r="H3620">
        <v>9</v>
      </c>
      <c r="I3620" t="s">
        <v>177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34</v>
      </c>
      <c r="S3620">
        <v>2</v>
      </c>
    </row>
    <row r="3621" spans="1:19" x14ac:dyDescent="0.3">
      <c r="A3621">
        <v>3620</v>
      </c>
      <c r="B3621" t="s">
        <v>16</v>
      </c>
      <c r="C3621" t="s">
        <v>27</v>
      </c>
      <c r="D3621" t="s">
        <v>38</v>
      </c>
      <c r="E3621" t="s">
        <v>36</v>
      </c>
      <c r="F3621" t="s">
        <v>30</v>
      </c>
      <c r="G3621" t="s">
        <v>24</v>
      </c>
      <c r="H3621">
        <v>12</v>
      </c>
      <c r="I3621" t="s">
        <v>178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34</v>
      </c>
      <c r="S3621">
        <v>1</v>
      </c>
    </row>
    <row r="3622" spans="1:19" x14ac:dyDescent="0.3">
      <c r="A3622">
        <v>3621</v>
      </c>
      <c r="B3622" t="s">
        <v>37</v>
      </c>
      <c r="C3622" t="s">
        <v>34</v>
      </c>
      <c r="D3622" t="s">
        <v>32</v>
      </c>
      <c r="E3622" t="s">
        <v>43</v>
      </c>
      <c r="F3622" t="s">
        <v>25</v>
      </c>
      <c r="G3622" t="s">
        <v>35</v>
      </c>
      <c r="H3622">
        <v>3</v>
      </c>
      <c r="I3622" t="s">
        <v>176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28</v>
      </c>
      <c r="S3622">
        <v>8</v>
      </c>
    </row>
    <row r="3623" spans="1:19" x14ac:dyDescent="0.3">
      <c r="A3623">
        <v>3622</v>
      </c>
      <c r="B3623" t="s">
        <v>23</v>
      </c>
      <c r="C3623" t="s">
        <v>27</v>
      </c>
      <c r="D3623" t="s">
        <v>38</v>
      </c>
      <c r="E3623" t="s">
        <v>36</v>
      </c>
      <c r="F3623" t="s">
        <v>30</v>
      </c>
      <c r="G3623" t="s">
        <v>24</v>
      </c>
      <c r="H3623">
        <v>7</v>
      </c>
      <c r="I3623" t="s">
        <v>178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21</v>
      </c>
      <c r="S3623">
        <v>2</v>
      </c>
    </row>
    <row r="3624" spans="1:19" x14ac:dyDescent="0.3">
      <c r="A3624">
        <v>3623</v>
      </c>
      <c r="B3624" t="s">
        <v>31</v>
      </c>
      <c r="C3624" t="s">
        <v>39</v>
      </c>
      <c r="D3624" t="s">
        <v>32</v>
      </c>
      <c r="E3624" t="s">
        <v>15</v>
      </c>
      <c r="F3624" t="s">
        <v>18</v>
      </c>
      <c r="G3624" t="s">
        <v>24</v>
      </c>
      <c r="H3624">
        <v>2</v>
      </c>
      <c r="I3624" t="s">
        <v>176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21</v>
      </c>
      <c r="S3624">
        <v>3</v>
      </c>
    </row>
    <row r="3625" spans="1:19" x14ac:dyDescent="0.3">
      <c r="A3625">
        <v>3624</v>
      </c>
      <c r="B3625" t="s">
        <v>31</v>
      </c>
      <c r="C3625" t="s">
        <v>27</v>
      </c>
      <c r="D3625" t="s">
        <v>32</v>
      </c>
      <c r="E3625" t="s">
        <v>45</v>
      </c>
      <c r="F3625" t="s">
        <v>25</v>
      </c>
      <c r="G3625" t="s">
        <v>17</v>
      </c>
      <c r="H3625">
        <v>13</v>
      </c>
      <c r="I3625" t="s">
        <v>176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28</v>
      </c>
      <c r="S3625">
        <v>8</v>
      </c>
    </row>
    <row r="3626" spans="1:19" x14ac:dyDescent="0.3">
      <c r="A3626">
        <v>3625</v>
      </c>
      <c r="B3626" t="s">
        <v>33</v>
      </c>
      <c r="C3626" t="s">
        <v>39</v>
      </c>
      <c r="D3626" t="s">
        <v>44</v>
      </c>
      <c r="E3626" t="s">
        <v>29</v>
      </c>
      <c r="F3626" t="s">
        <v>18</v>
      </c>
      <c r="G3626" t="s">
        <v>17</v>
      </c>
      <c r="H3626">
        <v>6</v>
      </c>
      <c r="I3626" t="s">
        <v>176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21</v>
      </c>
      <c r="S3626">
        <v>5</v>
      </c>
    </row>
    <row r="3627" spans="1:19" x14ac:dyDescent="0.3">
      <c r="A3627">
        <v>3626</v>
      </c>
      <c r="B3627" t="s">
        <v>23</v>
      </c>
      <c r="C3627" t="s">
        <v>20</v>
      </c>
      <c r="D3627" t="s">
        <v>32</v>
      </c>
      <c r="E3627" t="s">
        <v>15</v>
      </c>
      <c r="F3627" t="s">
        <v>30</v>
      </c>
      <c r="G3627" t="s">
        <v>35</v>
      </c>
      <c r="H3627">
        <v>8</v>
      </c>
      <c r="I3627" t="s">
        <v>176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34</v>
      </c>
      <c r="S3627">
        <v>4</v>
      </c>
    </row>
    <row r="3628" spans="1:19" x14ac:dyDescent="0.3">
      <c r="A3628">
        <v>3627</v>
      </c>
      <c r="B3628" t="s">
        <v>16</v>
      </c>
      <c r="C3628" t="s">
        <v>27</v>
      </c>
      <c r="D3628" t="s">
        <v>26</v>
      </c>
      <c r="E3628" t="s">
        <v>15</v>
      </c>
      <c r="F3628" t="s">
        <v>30</v>
      </c>
      <c r="G3628" t="s">
        <v>24</v>
      </c>
      <c r="H3628">
        <v>0</v>
      </c>
      <c r="I3628" t="s">
        <v>176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28</v>
      </c>
      <c r="S3628">
        <v>1</v>
      </c>
    </row>
    <row r="3629" spans="1:19" x14ac:dyDescent="0.3">
      <c r="A3629">
        <v>3628</v>
      </c>
      <c r="B3629" t="s">
        <v>16</v>
      </c>
      <c r="C3629" t="s">
        <v>20</v>
      </c>
      <c r="D3629" t="s">
        <v>38</v>
      </c>
      <c r="E3629" t="s">
        <v>36</v>
      </c>
      <c r="F3629" t="s">
        <v>30</v>
      </c>
      <c r="G3629" t="s">
        <v>24</v>
      </c>
      <c r="H3629">
        <v>0</v>
      </c>
      <c r="I3629" t="s">
        <v>178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28</v>
      </c>
      <c r="S3629">
        <v>2</v>
      </c>
    </row>
    <row r="3630" spans="1:19" x14ac:dyDescent="0.3">
      <c r="A3630">
        <v>3629</v>
      </c>
      <c r="B3630" t="s">
        <v>16</v>
      </c>
      <c r="C3630" t="s">
        <v>34</v>
      </c>
      <c r="D3630" t="s">
        <v>44</v>
      </c>
      <c r="E3630" t="s">
        <v>41</v>
      </c>
      <c r="F3630" t="s">
        <v>18</v>
      </c>
      <c r="G3630" t="s">
        <v>17</v>
      </c>
      <c r="H3630">
        <v>6</v>
      </c>
      <c r="I3630" t="s">
        <v>178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21</v>
      </c>
      <c r="S3630">
        <v>1</v>
      </c>
    </row>
    <row r="3631" spans="1:19" x14ac:dyDescent="0.3">
      <c r="A3631">
        <v>3630</v>
      </c>
      <c r="B3631" t="s">
        <v>31</v>
      </c>
      <c r="C3631" t="s">
        <v>39</v>
      </c>
      <c r="D3631" t="s">
        <v>40</v>
      </c>
      <c r="E3631" t="s">
        <v>29</v>
      </c>
      <c r="F3631" t="s">
        <v>18</v>
      </c>
      <c r="G3631" t="s">
        <v>17</v>
      </c>
      <c r="H3631">
        <v>0</v>
      </c>
      <c r="I3631" t="s">
        <v>176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28</v>
      </c>
      <c r="S3631">
        <v>9</v>
      </c>
    </row>
    <row r="3632" spans="1:19" x14ac:dyDescent="0.3">
      <c r="A3632">
        <v>3631</v>
      </c>
      <c r="B3632" t="s">
        <v>37</v>
      </c>
      <c r="C3632" t="s">
        <v>27</v>
      </c>
      <c r="D3632" t="s">
        <v>26</v>
      </c>
      <c r="E3632" t="s">
        <v>22</v>
      </c>
      <c r="F3632" t="s">
        <v>25</v>
      </c>
      <c r="G3632" t="s">
        <v>24</v>
      </c>
      <c r="H3632">
        <v>6</v>
      </c>
      <c r="I3632" t="s">
        <v>178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21</v>
      </c>
      <c r="S3632">
        <v>5</v>
      </c>
    </row>
    <row r="3633" spans="1:19" x14ac:dyDescent="0.3">
      <c r="A3633">
        <v>3632</v>
      </c>
      <c r="B3633" t="s">
        <v>33</v>
      </c>
      <c r="C3633" t="s">
        <v>27</v>
      </c>
      <c r="D3633" t="s">
        <v>40</v>
      </c>
      <c r="E3633" t="s">
        <v>29</v>
      </c>
      <c r="F3633" t="s">
        <v>30</v>
      </c>
      <c r="G3633" t="s">
        <v>17</v>
      </c>
      <c r="H3633">
        <v>10</v>
      </c>
      <c r="I3633" t="s">
        <v>177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34</v>
      </c>
      <c r="S3633">
        <v>5</v>
      </c>
    </row>
    <row r="3634" spans="1:19" x14ac:dyDescent="0.3">
      <c r="A3634">
        <v>3633</v>
      </c>
      <c r="B3634" t="s">
        <v>37</v>
      </c>
      <c r="C3634" t="s">
        <v>34</v>
      </c>
      <c r="D3634" t="s">
        <v>44</v>
      </c>
      <c r="E3634" t="s">
        <v>41</v>
      </c>
      <c r="F3634" t="s">
        <v>25</v>
      </c>
      <c r="G3634" t="s">
        <v>17</v>
      </c>
      <c r="H3634">
        <v>4</v>
      </c>
      <c r="I3634" t="s">
        <v>176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28</v>
      </c>
      <c r="S3634">
        <v>8</v>
      </c>
    </row>
    <row r="3635" spans="1:19" x14ac:dyDescent="0.3">
      <c r="A3635">
        <v>3634</v>
      </c>
      <c r="B3635" t="s">
        <v>16</v>
      </c>
      <c r="C3635" t="s">
        <v>20</v>
      </c>
      <c r="D3635" t="s">
        <v>44</v>
      </c>
      <c r="E3635" t="s">
        <v>29</v>
      </c>
      <c r="F3635" t="s">
        <v>30</v>
      </c>
      <c r="G3635" t="s">
        <v>17</v>
      </c>
      <c r="H3635">
        <v>4</v>
      </c>
      <c r="I3635" t="s">
        <v>178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28</v>
      </c>
      <c r="S3635">
        <v>6</v>
      </c>
    </row>
    <row r="3636" spans="1:19" x14ac:dyDescent="0.3">
      <c r="A3636">
        <v>3635</v>
      </c>
      <c r="B3636" t="s">
        <v>23</v>
      </c>
      <c r="C3636" t="s">
        <v>34</v>
      </c>
      <c r="D3636" t="s">
        <v>44</v>
      </c>
      <c r="E3636" t="s">
        <v>45</v>
      </c>
      <c r="F3636" t="s">
        <v>25</v>
      </c>
      <c r="G3636" t="s">
        <v>35</v>
      </c>
      <c r="H3636">
        <v>8</v>
      </c>
      <c r="I3636" t="s">
        <v>178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34</v>
      </c>
      <c r="S3636">
        <v>3</v>
      </c>
    </row>
    <row r="3637" spans="1:19" x14ac:dyDescent="0.3">
      <c r="A3637">
        <v>3636</v>
      </c>
      <c r="B3637" t="s">
        <v>31</v>
      </c>
      <c r="C3637" t="s">
        <v>34</v>
      </c>
      <c r="D3637" t="s">
        <v>44</v>
      </c>
      <c r="E3637" t="s">
        <v>41</v>
      </c>
      <c r="F3637" t="s">
        <v>25</v>
      </c>
      <c r="G3637" t="s">
        <v>17</v>
      </c>
      <c r="H3637">
        <v>3</v>
      </c>
      <c r="I3637" t="s">
        <v>178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21</v>
      </c>
      <c r="S3637">
        <v>2</v>
      </c>
    </row>
    <row r="3638" spans="1:19" x14ac:dyDescent="0.3">
      <c r="A3638">
        <v>3637</v>
      </c>
      <c r="B3638" t="s">
        <v>33</v>
      </c>
      <c r="C3638" t="s">
        <v>39</v>
      </c>
      <c r="D3638" t="s">
        <v>44</v>
      </c>
      <c r="E3638" t="s">
        <v>22</v>
      </c>
      <c r="F3638" t="s">
        <v>30</v>
      </c>
      <c r="G3638" t="s">
        <v>17</v>
      </c>
      <c r="H3638">
        <v>6</v>
      </c>
      <c r="I3638" t="s">
        <v>177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21</v>
      </c>
      <c r="S3638">
        <v>3</v>
      </c>
    </row>
    <row r="3639" spans="1:19" x14ac:dyDescent="0.3">
      <c r="A3639">
        <v>3638</v>
      </c>
      <c r="B3639" t="s">
        <v>33</v>
      </c>
      <c r="C3639" t="s">
        <v>39</v>
      </c>
      <c r="D3639" t="s">
        <v>38</v>
      </c>
      <c r="E3639" t="s">
        <v>22</v>
      </c>
      <c r="F3639" t="s">
        <v>30</v>
      </c>
      <c r="G3639" t="s">
        <v>24</v>
      </c>
      <c r="H3639">
        <v>5</v>
      </c>
      <c r="I3639" t="s">
        <v>178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28</v>
      </c>
      <c r="S3639">
        <v>4</v>
      </c>
    </row>
    <row r="3640" spans="1:19" x14ac:dyDescent="0.3">
      <c r="A3640">
        <v>3639</v>
      </c>
      <c r="B3640" t="s">
        <v>23</v>
      </c>
      <c r="C3640" t="s">
        <v>39</v>
      </c>
      <c r="D3640" t="s">
        <v>44</v>
      </c>
      <c r="E3640" t="s">
        <v>15</v>
      </c>
      <c r="F3640" t="s">
        <v>18</v>
      </c>
      <c r="G3640" t="s">
        <v>35</v>
      </c>
      <c r="H3640">
        <v>4</v>
      </c>
      <c r="I3640" t="s">
        <v>176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28</v>
      </c>
      <c r="S3640">
        <v>7</v>
      </c>
    </row>
    <row r="3641" spans="1:19" x14ac:dyDescent="0.3">
      <c r="A3641">
        <v>3640</v>
      </c>
      <c r="B3641" t="s">
        <v>16</v>
      </c>
      <c r="C3641" t="s">
        <v>39</v>
      </c>
      <c r="D3641" t="s">
        <v>40</v>
      </c>
      <c r="E3641" t="s">
        <v>22</v>
      </c>
      <c r="F3641" t="s">
        <v>30</v>
      </c>
      <c r="G3641" t="s">
        <v>35</v>
      </c>
      <c r="H3641">
        <v>2</v>
      </c>
      <c r="I3641" t="s">
        <v>176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21</v>
      </c>
      <c r="S3641">
        <v>4</v>
      </c>
    </row>
    <row r="3642" spans="1:19" x14ac:dyDescent="0.3">
      <c r="A3642">
        <v>3641</v>
      </c>
      <c r="B3642" t="s">
        <v>33</v>
      </c>
      <c r="C3642" t="s">
        <v>20</v>
      </c>
      <c r="D3642" t="s">
        <v>26</v>
      </c>
      <c r="E3642" t="s">
        <v>22</v>
      </c>
      <c r="F3642" t="s">
        <v>18</v>
      </c>
      <c r="G3642" t="s">
        <v>24</v>
      </c>
      <c r="H3642">
        <v>6</v>
      </c>
      <c r="I3642" t="s">
        <v>176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21</v>
      </c>
      <c r="S3642">
        <v>3</v>
      </c>
    </row>
    <row r="3643" spans="1:19" x14ac:dyDescent="0.3">
      <c r="A3643">
        <v>3642</v>
      </c>
      <c r="B3643" t="s">
        <v>16</v>
      </c>
      <c r="C3643" t="s">
        <v>27</v>
      </c>
      <c r="D3643" t="s">
        <v>26</v>
      </c>
      <c r="E3643" t="s">
        <v>22</v>
      </c>
      <c r="F3643" t="s">
        <v>30</v>
      </c>
      <c r="G3643" t="s">
        <v>17</v>
      </c>
      <c r="H3643">
        <v>8</v>
      </c>
      <c r="I3643" t="s">
        <v>176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34</v>
      </c>
      <c r="S3643">
        <v>6</v>
      </c>
    </row>
    <row r="3644" spans="1:19" x14ac:dyDescent="0.3">
      <c r="A3644">
        <v>3643</v>
      </c>
      <c r="B3644" t="s">
        <v>33</v>
      </c>
      <c r="C3644" t="s">
        <v>27</v>
      </c>
      <c r="D3644" t="s">
        <v>40</v>
      </c>
      <c r="E3644" t="s">
        <v>22</v>
      </c>
      <c r="F3644" t="s">
        <v>25</v>
      </c>
      <c r="G3644" t="s">
        <v>17</v>
      </c>
      <c r="H3644">
        <v>14</v>
      </c>
      <c r="I3644" t="s">
        <v>176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34</v>
      </c>
      <c r="S3644">
        <v>1</v>
      </c>
    </row>
    <row r="3645" spans="1:19" x14ac:dyDescent="0.3">
      <c r="A3645">
        <v>3644</v>
      </c>
      <c r="B3645" t="s">
        <v>31</v>
      </c>
      <c r="C3645" t="s">
        <v>34</v>
      </c>
      <c r="D3645" t="s">
        <v>32</v>
      </c>
      <c r="E3645" t="s">
        <v>15</v>
      </c>
      <c r="F3645" t="s">
        <v>30</v>
      </c>
      <c r="G3645" t="s">
        <v>17</v>
      </c>
      <c r="H3645">
        <v>6</v>
      </c>
      <c r="I3645" t="s">
        <v>176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28</v>
      </c>
      <c r="S3645">
        <v>7</v>
      </c>
    </row>
    <row r="3646" spans="1:19" x14ac:dyDescent="0.3">
      <c r="A3646">
        <v>3645</v>
      </c>
      <c r="B3646" t="s">
        <v>42</v>
      </c>
      <c r="C3646" t="s">
        <v>39</v>
      </c>
      <c r="D3646" t="s">
        <v>26</v>
      </c>
      <c r="E3646" t="s">
        <v>45</v>
      </c>
      <c r="F3646" t="s">
        <v>18</v>
      </c>
      <c r="G3646" t="s">
        <v>17</v>
      </c>
      <c r="H3646">
        <v>6</v>
      </c>
      <c r="I3646" t="s">
        <v>176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21</v>
      </c>
      <c r="S3646">
        <v>5</v>
      </c>
    </row>
    <row r="3647" spans="1:19" x14ac:dyDescent="0.3">
      <c r="A3647">
        <v>3646</v>
      </c>
      <c r="B3647" t="s">
        <v>33</v>
      </c>
      <c r="C3647" t="s">
        <v>27</v>
      </c>
      <c r="D3647" t="s">
        <v>19</v>
      </c>
      <c r="E3647" t="s">
        <v>22</v>
      </c>
      <c r="F3647" t="s">
        <v>18</v>
      </c>
      <c r="G3647" t="s">
        <v>35</v>
      </c>
      <c r="H3647">
        <v>7</v>
      </c>
      <c r="I3647" t="s">
        <v>177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28</v>
      </c>
      <c r="S3647">
        <v>7</v>
      </c>
    </row>
    <row r="3648" spans="1:19" x14ac:dyDescent="0.3">
      <c r="A3648">
        <v>3647</v>
      </c>
      <c r="B3648" t="s">
        <v>31</v>
      </c>
      <c r="C3648" t="s">
        <v>39</v>
      </c>
      <c r="D3648" t="s">
        <v>40</v>
      </c>
      <c r="E3648" t="s">
        <v>15</v>
      </c>
      <c r="F3648" t="s">
        <v>30</v>
      </c>
      <c r="G3648" t="s">
        <v>35</v>
      </c>
      <c r="H3648">
        <v>12</v>
      </c>
      <c r="I3648" t="s">
        <v>178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28</v>
      </c>
      <c r="S3648">
        <v>3</v>
      </c>
    </row>
    <row r="3649" spans="1:19" x14ac:dyDescent="0.3">
      <c r="A3649">
        <v>3648</v>
      </c>
      <c r="B3649" t="s">
        <v>31</v>
      </c>
      <c r="C3649" t="s">
        <v>20</v>
      </c>
      <c r="D3649" t="s">
        <v>26</v>
      </c>
      <c r="E3649" t="s">
        <v>29</v>
      </c>
      <c r="F3649" t="s">
        <v>25</v>
      </c>
      <c r="G3649" t="s">
        <v>35</v>
      </c>
      <c r="H3649">
        <v>0</v>
      </c>
      <c r="I3649" t="s">
        <v>177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21</v>
      </c>
      <c r="S3649">
        <v>6</v>
      </c>
    </row>
    <row r="3650" spans="1:19" x14ac:dyDescent="0.3">
      <c r="A3650">
        <v>3649</v>
      </c>
      <c r="B3650" t="s">
        <v>33</v>
      </c>
      <c r="C3650" t="s">
        <v>27</v>
      </c>
      <c r="D3650" t="s">
        <v>32</v>
      </c>
      <c r="E3650" t="s">
        <v>22</v>
      </c>
      <c r="F3650" t="s">
        <v>30</v>
      </c>
      <c r="G3650" t="s">
        <v>17</v>
      </c>
      <c r="H3650">
        <v>12</v>
      </c>
      <c r="I3650" t="s">
        <v>178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34</v>
      </c>
      <c r="S3650">
        <v>5</v>
      </c>
    </row>
    <row r="3651" spans="1:19" x14ac:dyDescent="0.3">
      <c r="A3651">
        <v>3650</v>
      </c>
      <c r="B3651" t="s">
        <v>33</v>
      </c>
      <c r="C3651" t="s">
        <v>39</v>
      </c>
      <c r="D3651" t="s">
        <v>40</v>
      </c>
      <c r="E3651" t="s">
        <v>43</v>
      </c>
      <c r="F3651" t="s">
        <v>25</v>
      </c>
      <c r="G3651" t="s">
        <v>24</v>
      </c>
      <c r="H3651">
        <v>4</v>
      </c>
      <c r="I3651" t="s">
        <v>178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21</v>
      </c>
      <c r="S3651">
        <v>1</v>
      </c>
    </row>
    <row r="3652" spans="1:19" x14ac:dyDescent="0.3">
      <c r="A3652">
        <v>3651</v>
      </c>
      <c r="B3652" t="s">
        <v>33</v>
      </c>
      <c r="C3652" t="s">
        <v>20</v>
      </c>
      <c r="D3652" t="s">
        <v>44</v>
      </c>
      <c r="E3652" t="s">
        <v>36</v>
      </c>
      <c r="F3652" t="s">
        <v>18</v>
      </c>
      <c r="G3652" t="s">
        <v>24</v>
      </c>
      <c r="H3652">
        <v>5</v>
      </c>
      <c r="I3652" t="s">
        <v>176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21</v>
      </c>
      <c r="S3652">
        <v>3</v>
      </c>
    </row>
    <row r="3653" spans="1:19" x14ac:dyDescent="0.3">
      <c r="A3653">
        <v>3652</v>
      </c>
      <c r="B3653" t="s">
        <v>23</v>
      </c>
      <c r="C3653" t="s">
        <v>34</v>
      </c>
      <c r="D3653" t="s">
        <v>40</v>
      </c>
      <c r="E3653" t="s">
        <v>22</v>
      </c>
      <c r="F3653" t="s">
        <v>30</v>
      </c>
      <c r="G3653" t="s">
        <v>17</v>
      </c>
      <c r="H3653">
        <v>3</v>
      </c>
      <c r="I3653" t="s">
        <v>177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21</v>
      </c>
      <c r="S3653">
        <v>5</v>
      </c>
    </row>
    <row r="3654" spans="1:19" x14ac:dyDescent="0.3">
      <c r="A3654">
        <v>3653</v>
      </c>
      <c r="B3654" t="s">
        <v>31</v>
      </c>
      <c r="C3654" t="s">
        <v>39</v>
      </c>
      <c r="D3654" t="s">
        <v>38</v>
      </c>
      <c r="E3654" t="s">
        <v>29</v>
      </c>
      <c r="F3654" t="s">
        <v>25</v>
      </c>
      <c r="G3654" t="s">
        <v>17</v>
      </c>
      <c r="H3654">
        <v>7</v>
      </c>
      <c r="I3654" t="s">
        <v>178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28</v>
      </c>
      <c r="S3654">
        <v>9</v>
      </c>
    </row>
    <row r="3655" spans="1:19" x14ac:dyDescent="0.3">
      <c r="A3655">
        <v>3654</v>
      </c>
      <c r="B3655" t="s">
        <v>23</v>
      </c>
      <c r="C3655" t="s">
        <v>20</v>
      </c>
      <c r="D3655" t="s">
        <v>38</v>
      </c>
      <c r="E3655" t="s">
        <v>15</v>
      </c>
      <c r="F3655" t="s">
        <v>30</v>
      </c>
      <c r="G3655" t="s">
        <v>17</v>
      </c>
      <c r="H3655">
        <v>11</v>
      </c>
      <c r="I3655" t="s">
        <v>177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28</v>
      </c>
      <c r="S3655">
        <v>7</v>
      </c>
    </row>
    <row r="3656" spans="1:19" x14ac:dyDescent="0.3">
      <c r="A3656">
        <v>3655</v>
      </c>
      <c r="B3656" t="s">
        <v>16</v>
      </c>
      <c r="C3656" t="s">
        <v>39</v>
      </c>
      <c r="D3656" t="s">
        <v>26</v>
      </c>
      <c r="E3656" t="s">
        <v>15</v>
      </c>
      <c r="F3656" t="s">
        <v>18</v>
      </c>
      <c r="G3656" t="s">
        <v>24</v>
      </c>
      <c r="H3656">
        <v>11</v>
      </c>
      <c r="I3656" t="s">
        <v>177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28</v>
      </c>
      <c r="S3656">
        <v>8</v>
      </c>
    </row>
    <row r="3657" spans="1:19" x14ac:dyDescent="0.3">
      <c r="A3657">
        <v>3656</v>
      </c>
      <c r="B3657" t="s">
        <v>37</v>
      </c>
      <c r="C3657" t="s">
        <v>39</v>
      </c>
      <c r="D3657" t="s">
        <v>26</v>
      </c>
      <c r="E3657" t="s">
        <v>15</v>
      </c>
      <c r="F3657" t="s">
        <v>25</v>
      </c>
      <c r="G3657" t="s">
        <v>24</v>
      </c>
      <c r="H3657">
        <v>7</v>
      </c>
      <c r="I3657" t="s">
        <v>178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28</v>
      </c>
      <c r="S3657">
        <v>8</v>
      </c>
    </row>
    <row r="3658" spans="1:19" x14ac:dyDescent="0.3">
      <c r="A3658">
        <v>3657</v>
      </c>
      <c r="B3658" t="s">
        <v>23</v>
      </c>
      <c r="C3658" t="s">
        <v>39</v>
      </c>
      <c r="D3658" t="s">
        <v>44</v>
      </c>
      <c r="E3658" t="s">
        <v>22</v>
      </c>
      <c r="F3658" t="s">
        <v>30</v>
      </c>
      <c r="G3658" t="s">
        <v>24</v>
      </c>
      <c r="H3658">
        <v>4</v>
      </c>
      <c r="I3658" t="s">
        <v>176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21</v>
      </c>
      <c r="S3658">
        <v>6</v>
      </c>
    </row>
    <row r="3659" spans="1:19" x14ac:dyDescent="0.3">
      <c r="A3659">
        <v>3658</v>
      </c>
      <c r="B3659" t="s">
        <v>37</v>
      </c>
      <c r="C3659" t="s">
        <v>27</v>
      </c>
      <c r="D3659" t="s">
        <v>40</v>
      </c>
      <c r="E3659" t="s">
        <v>41</v>
      </c>
      <c r="F3659" t="s">
        <v>30</v>
      </c>
      <c r="G3659" t="s">
        <v>24</v>
      </c>
      <c r="H3659">
        <v>2</v>
      </c>
      <c r="I3659" t="s">
        <v>177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28</v>
      </c>
      <c r="S3659">
        <v>6</v>
      </c>
    </row>
    <row r="3660" spans="1:19" x14ac:dyDescent="0.3">
      <c r="A3660">
        <v>3659</v>
      </c>
      <c r="B3660" t="s">
        <v>42</v>
      </c>
      <c r="C3660" t="s">
        <v>34</v>
      </c>
      <c r="D3660" t="s">
        <v>19</v>
      </c>
      <c r="E3660" t="s">
        <v>43</v>
      </c>
      <c r="F3660" t="s">
        <v>18</v>
      </c>
      <c r="G3660" t="s">
        <v>35</v>
      </c>
      <c r="H3660">
        <v>11</v>
      </c>
      <c r="I3660" t="s">
        <v>177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28</v>
      </c>
      <c r="S3660">
        <v>8</v>
      </c>
    </row>
    <row r="3661" spans="1:19" x14ac:dyDescent="0.3">
      <c r="A3661">
        <v>3660</v>
      </c>
      <c r="B3661" t="s">
        <v>37</v>
      </c>
      <c r="C3661" t="s">
        <v>34</v>
      </c>
      <c r="D3661" t="s">
        <v>40</v>
      </c>
      <c r="E3661" t="s">
        <v>36</v>
      </c>
      <c r="F3661" t="s">
        <v>30</v>
      </c>
      <c r="G3661" t="s">
        <v>17</v>
      </c>
      <c r="H3661">
        <v>3</v>
      </c>
      <c r="I3661" t="s">
        <v>178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28</v>
      </c>
      <c r="S3661">
        <v>9</v>
      </c>
    </row>
    <row r="3662" spans="1:19" x14ac:dyDescent="0.3">
      <c r="A3662">
        <v>3661</v>
      </c>
      <c r="B3662" t="s">
        <v>16</v>
      </c>
      <c r="C3662" t="s">
        <v>39</v>
      </c>
      <c r="D3662" t="s">
        <v>44</v>
      </c>
      <c r="E3662" t="s">
        <v>43</v>
      </c>
      <c r="F3662" t="s">
        <v>30</v>
      </c>
      <c r="G3662" t="s">
        <v>17</v>
      </c>
      <c r="H3662">
        <v>10</v>
      </c>
      <c r="I3662" t="s">
        <v>178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34</v>
      </c>
      <c r="S3662">
        <v>2</v>
      </c>
    </row>
    <row r="3663" spans="1:19" x14ac:dyDescent="0.3">
      <c r="A3663">
        <v>3662</v>
      </c>
      <c r="B3663" t="s">
        <v>16</v>
      </c>
      <c r="C3663" t="s">
        <v>39</v>
      </c>
      <c r="D3663" t="s">
        <v>26</v>
      </c>
      <c r="E3663" t="s">
        <v>15</v>
      </c>
      <c r="F3663" t="s">
        <v>30</v>
      </c>
      <c r="G3663" t="s">
        <v>17</v>
      </c>
      <c r="H3663">
        <v>11</v>
      </c>
      <c r="I3663" t="s">
        <v>176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34</v>
      </c>
      <c r="S3663">
        <v>5</v>
      </c>
    </row>
    <row r="3664" spans="1:19" x14ac:dyDescent="0.3">
      <c r="A3664">
        <v>3663</v>
      </c>
      <c r="B3664" t="s">
        <v>31</v>
      </c>
      <c r="C3664" t="s">
        <v>20</v>
      </c>
      <c r="D3664" t="s">
        <v>19</v>
      </c>
      <c r="E3664" t="s">
        <v>41</v>
      </c>
      <c r="F3664" t="s">
        <v>18</v>
      </c>
      <c r="G3664" t="s">
        <v>35</v>
      </c>
      <c r="H3664">
        <v>3</v>
      </c>
      <c r="I3664" t="s">
        <v>176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28</v>
      </c>
      <c r="S3664">
        <v>9</v>
      </c>
    </row>
    <row r="3665" spans="1:19" x14ac:dyDescent="0.3">
      <c r="A3665">
        <v>3664</v>
      </c>
      <c r="B3665" t="s">
        <v>33</v>
      </c>
      <c r="C3665" t="s">
        <v>39</v>
      </c>
      <c r="D3665" t="s">
        <v>32</v>
      </c>
      <c r="E3665" t="s">
        <v>22</v>
      </c>
      <c r="F3665" t="s">
        <v>18</v>
      </c>
      <c r="G3665" t="s">
        <v>24</v>
      </c>
      <c r="H3665">
        <v>3</v>
      </c>
      <c r="I3665" t="s">
        <v>178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28</v>
      </c>
      <c r="S3665">
        <v>8</v>
      </c>
    </row>
    <row r="3666" spans="1:19" x14ac:dyDescent="0.3">
      <c r="A3666">
        <v>3665</v>
      </c>
      <c r="B3666" t="s">
        <v>37</v>
      </c>
      <c r="C3666" t="s">
        <v>34</v>
      </c>
      <c r="D3666" t="s">
        <v>32</v>
      </c>
      <c r="E3666" t="s">
        <v>36</v>
      </c>
      <c r="F3666" t="s">
        <v>30</v>
      </c>
      <c r="G3666" t="s">
        <v>24</v>
      </c>
      <c r="H3666">
        <v>6</v>
      </c>
      <c r="I3666" t="s">
        <v>178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21</v>
      </c>
      <c r="S3666">
        <v>5</v>
      </c>
    </row>
    <row r="3667" spans="1:19" x14ac:dyDescent="0.3">
      <c r="A3667">
        <v>3666</v>
      </c>
      <c r="B3667" t="s">
        <v>42</v>
      </c>
      <c r="C3667" t="s">
        <v>20</v>
      </c>
      <c r="D3667" t="s">
        <v>38</v>
      </c>
      <c r="E3667" t="s">
        <v>36</v>
      </c>
      <c r="F3667" t="s">
        <v>25</v>
      </c>
      <c r="G3667" t="s">
        <v>24</v>
      </c>
      <c r="H3667">
        <v>1</v>
      </c>
      <c r="I3667" t="s">
        <v>176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21</v>
      </c>
      <c r="S3667">
        <v>6</v>
      </c>
    </row>
    <row r="3668" spans="1:19" x14ac:dyDescent="0.3">
      <c r="A3668">
        <v>3667</v>
      </c>
      <c r="B3668" t="s">
        <v>16</v>
      </c>
      <c r="C3668" t="s">
        <v>27</v>
      </c>
      <c r="D3668" t="s">
        <v>38</v>
      </c>
      <c r="E3668" t="s">
        <v>36</v>
      </c>
      <c r="F3668" t="s">
        <v>25</v>
      </c>
      <c r="G3668" t="s">
        <v>17</v>
      </c>
      <c r="H3668">
        <v>14</v>
      </c>
      <c r="I3668" t="s">
        <v>178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28</v>
      </c>
      <c r="S3668">
        <v>7</v>
      </c>
    </row>
    <row r="3669" spans="1:19" x14ac:dyDescent="0.3">
      <c r="A3669">
        <v>3668</v>
      </c>
      <c r="B3669" t="s">
        <v>16</v>
      </c>
      <c r="C3669" t="s">
        <v>34</v>
      </c>
      <c r="D3669" t="s">
        <v>44</v>
      </c>
      <c r="E3669" t="s">
        <v>41</v>
      </c>
      <c r="F3669" t="s">
        <v>30</v>
      </c>
      <c r="G3669" t="s">
        <v>17</v>
      </c>
      <c r="H3669">
        <v>10</v>
      </c>
      <c r="I3669" t="s">
        <v>178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28</v>
      </c>
      <c r="S3669">
        <v>4</v>
      </c>
    </row>
    <row r="3670" spans="1:19" x14ac:dyDescent="0.3">
      <c r="A3670">
        <v>3669</v>
      </c>
      <c r="B3670" t="s">
        <v>33</v>
      </c>
      <c r="C3670" t="s">
        <v>20</v>
      </c>
      <c r="D3670" t="s">
        <v>44</v>
      </c>
      <c r="E3670" t="s">
        <v>15</v>
      </c>
      <c r="F3670" t="s">
        <v>30</v>
      </c>
      <c r="G3670" t="s">
        <v>17</v>
      </c>
      <c r="H3670">
        <v>2</v>
      </c>
      <c r="I3670" t="s">
        <v>178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28</v>
      </c>
      <c r="S3670">
        <v>9</v>
      </c>
    </row>
    <row r="3671" spans="1:19" x14ac:dyDescent="0.3">
      <c r="A3671">
        <v>3670</v>
      </c>
      <c r="B3671" t="s">
        <v>31</v>
      </c>
      <c r="C3671" t="s">
        <v>20</v>
      </c>
      <c r="D3671" t="s">
        <v>19</v>
      </c>
      <c r="E3671" t="s">
        <v>15</v>
      </c>
      <c r="F3671" t="s">
        <v>18</v>
      </c>
      <c r="G3671" t="s">
        <v>35</v>
      </c>
      <c r="H3671">
        <v>7</v>
      </c>
      <c r="I3671" t="s">
        <v>176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21</v>
      </c>
      <c r="S3671">
        <v>3</v>
      </c>
    </row>
    <row r="3672" spans="1:19" x14ac:dyDescent="0.3">
      <c r="A3672">
        <v>3671</v>
      </c>
      <c r="B3672" t="s">
        <v>23</v>
      </c>
      <c r="C3672" t="s">
        <v>20</v>
      </c>
      <c r="D3672" t="s">
        <v>19</v>
      </c>
      <c r="E3672" t="s">
        <v>15</v>
      </c>
      <c r="F3672" t="s">
        <v>30</v>
      </c>
      <c r="G3672" t="s">
        <v>35</v>
      </c>
      <c r="H3672">
        <v>1</v>
      </c>
      <c r="I3672" t="s">
        <v>176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28</v>
      </c>
      <c r="S3672">
        <v>5</v>
      </c>
    </row>
    <row r="3673" spans="1:19" x14ac:dyDescent="0.3">
      <c r="A3673">
        <v>3672</v>
      </c>
      <c r="B3673" t="s">
        <v>23</v>
      </c>
      <c r="C3673" t="s">
        <v>39</v>
      </c>
      <c r="D3673" t="s">
        <v>26</v>
      </c>
      <c r="E3673" t="s">
        <v>43</v>
      </c>
      <c r="F3673" t="s">
        <v>30</v>
      </c>
      <c r="G3673" t="s">
        <v>35</v>
      </c>
      <c r="H3673">
        <v>11</v>
      </c>
      <c r="I3673" t="s">
        <v>177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34</v>
      </c>
      <c r="S3673">
        <v>1</v>
      </c>
    </row>
    <row r="3674" spans="1:19" x14ac:dyDescent="0.3">
      <c r="A3674">
        <v>3673</v>
      </c>
      <c r="B3674" t="s">
        <v>33</v>
      </c>
      <c r="C3674" t="s">
        <v>39</v>
      </c>
      <c r="D3674" t="s">
        <v>32</v>
      </c>
      <c r="E3674" t="s">
        <v>29</v>
      </c>
      <c r="F3674" t="s">
        <v>30</v>
      </c>
      <c r="G3674" t="s">
        <v>35</v>
      </c>
      <c r="H3674">
        <v>4</v>
      </c>
      <c r="I3674" t="s">
        <v>177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21</v>
      </c>
      <c r="S3674">
        <v>6</v>
      </c>
    </row>
    <row r="3675" spans="1:19" x14ac:dyDescent="0.3">
      <c r="A3675">
        <v>3674</v>
      </c>
      <c r="B3675" t="s">
        <v>37</v>
      </c>
      <c r="C3675" t="s">
        <v>27</v>
      </c>
      <c r="D3675" t="s">
        <v>38</v>
      </c>
      <c r="E3675" t="s">
        <v>29</v>
      </c>
      <c r="F3675" t="s">
        <v>18</v>
      </c>
      <c r="G3675" t="s">
        <v>35</v>
      </c>
      <c r="H3675">
        <v>13</v>
      </c>
      <c r="I3675" t="s">
        <v>177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28</v>
      </c>
      <c r="S3675">
        <v>9</v>
      </c>
    </row>
    <row r="3676" spans="1:19" x14ac:dyDescent="0.3">
      <c r="A3676">
        <v>3675</v>
      </c>
      <c r="B3676" t="s">
        <v>23</v>
      </c>
      <c r="C3676" t="s">
        <v>34</v>
      </c>
      <c r="D3676" t="s">
        <v>32</v>
      </c>
      <c r="E3676" t="s">
        <v>41</v>
      </c>
      <c r="F3676" t="s">
        <v>30</v>
      </c>
      <c r="G3676" t="s">
        <v>35</v>
      </c>
      <c r="H3676">
        <v>4</v>
      </c>
      <c r="I3676" t="s">
        <v>176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28</v>
      </c>
      <c r="S3676">
        <v>9</v>
      </c>
    </row>
    <row r="3677" spans="1:19" x14ac:dyDescent="0.3">
      <c r="A3677">
        <v>3676</v>
      </c>
      <c r="B3677" t="s">
        <v>31</v>
      </c>
      <c r="C3677" t="s">
        <v>20</v>
      </c>
      <c r="D3677" t="s">
        <v>44</v>
      </c>
      <c r="E3677" t="s">
        <v>22</v>
      </c>
      <c r="F3677" t="s">
        <v>18</v>
      </c>
      <c r="G3677" t="s">
        <v>17</v>
      </c>
      <c r="H3677">
        <v>2</v>
      </c>
      <c r="I3677" t="s">
        <v>177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21</v>
      </c>
      <c r="S3677">
        <v>1</v>
      </c>
    </row>
    <row r="3678" spans="1:19" x14ac:dyDescent="0.3">
      <c r="A3678">
        <v>3677</v>
      </c>
      <c r="B3678" t="s">
        <v>42</v>
      </c>
      <c r="C3678" t="s">
        <v>34</v>
      </c>
      <c r="D3678" t="s">
        <v>38</v>
      </c>
      <c r="E3678" t="s">
        <v>45</v>
      </c>
      <c r="F3678" t="s">
        <v>25</v>
      </c>
      <c r="G3678" t="s">
        <v>24</v>
      </c>
      <c r="H3678">
        <v>12</v>
      </c>
      <c r="I3678" t="s">
        <v>176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34</v>
      </c>
      <c r="S3678">
        <v>3</v>
      </c>
    </row>
    <row r="3679" spans="1:19" x14ac:dyDescent="0.3">
      <c r="A3679">
        <v>3678</v>
      </c>
      <c r="B3679" t="s">
        <v>23</v>
      </c>
      <c r="C3679" t="s">
        <v>20</v>
      </c>
      <c r="D3679" t="s">
        <v>26</v>
      </c>
      <c r="E3679" t="s">
        <v>43</v>
      </c>
      <c r="F3679" t="s">
        <v>18</v>
      </c>
      <c r="G3679" t="s">
        <v>24</v>
      </c>
      <c r="H3679">
        <v>13</v>
      </c>
      <c r="I3679" t="s">
        <v>176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28</v>
      </c>
      <c r="S3679">
        <v>3</v>
      </c>
    </row>
    <row r="3680" spans="1:19" x14ac:dyDescent="0.3">
      <c r="A3680">
        <v>3679</v>
      </c>
      <c r="B3680" t="s">
        <v>31</v>
      </c>
      <c r="C3680" t="s">
        <v>34</v>
      </c>
      <c r="D3680" t="s">
        <v>40</v>
      </c>
      <c r="E3680" t="s">
        <v>29</v>
      </c>
      <c r="F3680" t="s">
        <v>30</v>
      </c>
      <c r="G3680" t="s">
        <v>17</v>
      </c>
      <c r="H3680">
        <v>7</v>
      </c>
      <c r="I3680" t="s">
        <v>178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21</v>
      </c>
      <c r="S3680">
        <v>5</v>
      </c>
    </row>
    <row r="3681" spans="1:19" x14ac:dyDescent="0.3">
      <c r="A3681">
        <v>3680</v>
      </c>
      <c r="B3681" t="s">
        <v>16</v>
      </c>
      <c r="C3681" t="s">
        <v>27</v>
      </c>
      <c r="D3681" t="s">
        <v>38</v>
      </c>
      <c r="E3681" t="s">
        <v>43</v>
      </c>
      <c r="F3681" t="s">
        <v>18</v>
      </c>
      <c r="G3681" t="s">
        <v>24</v>
      </c>
      <c r="H3681">
        <v>11</v>
      </c>
      <c r="I3681" t="s">
        <v>176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34</v>
      </c>
      <c r="S3681">
        <v>5</v>
      </c>
    </row>
    <row r="3682" spans="1:19" x14ac:dyDescent="0.3">
      <c r="A3682">
        <v>3681</v>
      </c>
      <c r="B3682" t="s">
        <v>33</v>
      </c>
      <c r="C3682" t="s">
        <v>20</v>
      </c>
      <c r="D3682" t="s">
        <v>44</v>
      </c>
      <c r="E3682" t="s">
        <v>22</v>
      </c>
      <c r="F3682" t="s">
        <v>18</v>
      </c>
      <c r="G3682" t="s">
        <v>17</v>
      </c>
      <c r="H3682">
        <v>12</v>
      </c>
      <c r="I3682" t="s">
        <v>176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34</v>
      </c>
      <c r="S3682">
        <v>2</v>
      </c>
    </row>
    <row r="3683" spans="1:19" x14ac:dyDescent="0.3">
      <c r="A3683">
        <v>3682</v>
      </c>
      <c r="B3683" t="s">
        <v>16</v>
      </c>
      <c r="C3683" t="s">
        <v>20</v>
      </c>
      <c r="D3683" t="s">
        <v>40</v>
      </c>
      <c r="E3683" t="s">
        <v>22</v>
      </c>
      <c r="F3683" t="s">
        <v>30</v>
      </c>
      <c r="G3683" t="s">
        <v>17</v>
      </c>
      <c r="H3683">
        <v>9</v>
      </c>
      <c r="I3683" t="s">
        <v>178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34</v>
      </c>
      <c r="S3683">
        <v>3</v>
      </c>
    </row>
    <row r="3684" spans="1:19" x14ac:dyDescent="0.3">
      <c r="A3684">
        <v>3683</v>
      </c>
      <c r="B3684" t="s">
        <v>31</v>
      </c>
      <c r="C3684" t="s">
        <v>39</v>
      </c>
      <c r="D3684" t="s">
        <v>38</v>
      </c>
      <c r="E3684" t="s">
        <v>45</v>
      </c>
      <c r="F3684" t="s">
        <v>25</v>
      </c>
      <c r="G3684" t="s">
        <v>35</v>
      </c>
      <c r="H3684">
        <v>7</v>
      </c>
      <c r="I3684" t="s">
        <v>177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21</v>
      </c>
      <c r="S3684">
        <v>3</v>
      </c>
    </row>
    <row r="3685" spans="1:19" x14ac:dyDescent="0.3">
      <c r="A3685">
        <v>3684</v>
      </c>
      <c r="B3685" t="s">
        <v>31</v>
      </c>
      <c r="C3685" t="s">
        <v>39</v>
      </c>
      <c r="D3685" t="s">
        <v>40</v>
      </c>
      <c r="E3685" t="s">
        <v>43</v>
      </c>
      <c r="F3685" t="s">
        <v>25</v>
      </c>
      <c r="G3685" t="s">
        <v>35</v>
      </c>
      <c r="H3685">
        <v>14</v>
      </c>
      <c r="I3685" t="s">
        <v>178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28</v>
      </c>
      <c r="S3685">
        <v>7</v>
      </c>
    </row>
    <row r="3686" spans="1:19" x14ac:dyDescent="0.3">
      <c r="A3686">
        <v>3685</v>
      </c>
      <c r="B3686" t="s">
        <v>37</v>
      </c>
      <c r="C3686" t="s">
        <v>20</v>
      </c>
      <c r="D3686" t="s">
        <v>44</v>
      </c>
      <c r="E3686" t="s">
        <v>45</v>
      </c>
      <c r="F3686" t="s">
        <v>30</v>
      </c>
      <c r="G3686" t="s">
        <v>35</v>
      </c>
      <c r="H3686">
        <v>9</v>
      </c>
      <c r="I3686" t="s">
        <v>178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28</v>
      </c>
      <c r="S3686">
        <v>3</v>
      </c>
    </row>
    <row r="3687" spans="1:19" x14ac:dyDescent="0.3">
      <c r="A3687">
        <v>3686</v>
      </c>
      <c r="B3687" t="s">
        <v>42</v>
      </c>
      <c r="C3687" t="s">
        <v>20</v>
      </c>
      <c r="D3687" t="s">
        <v>44</v>
      </c>
      <c r="E3687" t="s">
        <v>36</v>
      </c>
      <c r="F3687" t="s">
        <v>25</v>
      </c>
      <c r="G3687" t="s">
        <v>24</v>
      </c>
      <c r="H3687">
        <v>4</v>
      </c>
      <c r="I3687" t="s">
        <v>176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21</v>
      </c>
      <c r="S3687">
        <v>4</v>
      </c>
    </row>
    <row r="3688" spans="1:19" x14ac:dyDescent="0.3">
      <c r="A3688">
        <v>3687</v>
      </c>
      <c r="B3688" t="s">
        <v>16</v>
      </c>
      <c r="C3688" t="s">
        <v>27</v>
      </c>
      <c r="D3688" t="s">
        <v>26</v>
      </c>
      <c r="E3688" t="s">
        <v>45</v>
      </c>
      <c r="F3688" t="s">
        <v>25</v>
      </c>
      <c r="G3688" t="s">
        <v>17</v>
      </c>
      <c r="H3688">
        <v>12</v>
      </c>
      <c r="I3688" t="s">
        <v>176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28</v>
      </c>
      <c r="S3688">
        <v>5</v>
      </c>
    </row>
    <row r="3689" spans="1:19" x14ac:dyDescent="0.3">
      <c r="A3689">
        <v>3688</v>
      </c>
      <c r="B3689" t="s">
        <v>31</v>
      </c>
      <c r="C3689" t="s">
        <v>27</v>
      </c>
      <c r="D3689" t="s">
        <v>40</v>
      </c>
      <c r="E3689" t="s">
        <v>41</v>
      </c>
      <c r="F3689" t="s">
        <v>25</v>
      </c>
      <c r="G3689" t="s">
        <v>17</v>
      </c>
      <c r="H3689">
        <v>4</v>
      </c>
      <c r="I3689" t="s">
        <v>177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28</v>
      </c>
      <c r="S3689">
        <v>4</v>
      </c>
    </row>
    <row r="3690" spans="1:19" x14ac:dyDescent="0.3">
      <c r="A3690">
        <v>3689</v>
      </c>
      <c r="B3690" t="s">
        <v>33</v>
      </c>
      <c r="C3690" t="s">
        <v>27</v>
      </c>
      <c r="D3690" t="s">
        <v>19</v>
      </c>
      <c r="E3690" t="s">
        <v>45</v>
      </c>
      <c r="F3690" t="s">
        <v>25</v>
      </c>
      <c r="G3690" t="s">
        <v>17</v>
      </c>
      <c r="H3690">
        <v>11</v>
      </c>
      <c r="I3690" t="s">
        <v>178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28</v>
      </c>
      <c r="S3690">
        <v>4</v>
      </c>
    </row>
    <row r="3691" spans="1:19" x14ac:dyDescent="0.3">
      <c r="A3691">
        <v>3690</v>
      </c>
      <c r="B3691" t="s">
        <v>23</v>
      </c>
      <c r="C3691" t="s">
        <v>27</v>
      </c>
      <c r="D3691" t="s">
        <v>40</v>
      </c>
      <c r="E3691" t="s">
        <v>22</v>
      </c>
      <c r="F3691" t="s">
        <v>30</v>
      </c>
      <c r="G3691" t="s">
        <v>24</v>
      </c>
      <c r="H3691">
        <v>8</v>
      </c>
      <c r="I3691" t="s">
        <v>177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34</v>
      </c>
      <c r="S3691">
        <v>6</v>
      </c>
    </row>
    <row r="3692" spans="1:19" x14ac:dyDescent="0.3">
      <c r="A3692">
        <v>3691</v>
      </c>
      <c r="B3692" t="s">
        <v>16</v>
      </c>
      <c r="C3692" t="s">
        <v>39</v>
      </c>
      <c r="D3692" t="s">
        <v>44</v>
      </c>
      <c r="E3692" t="s">
        <v>45</v>
      </c>
      <c r="F3692" t="s">
        <v>25</v>
      </c>
      <c r="G3692" t="s">
        <v>17</v>
      </c>
      <c r="H3692">
        <v>10</v>
      </c>
      <c r="I3692" t="s">
        <v>176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34</v>
      </c>
      <c r="S3692">
        <v>4</v>
      </c>
    </row>
    <row r="3693" spans="1:19" x14ac:dyDescent="0.3">
      <c r="A3693">
        <v>3692</v>
      </c>
      <c r="B3693" t="s">
        <v>33</v>
      </c>
      <c r="C3693" t="s">
        <v>34</v>
      </c>
      <c r="D3693" t="s">
        <v>44</v>
      </c>
      <c r="E3693" t="s">
        <v>22</v>
      </c>
      <c r="F3693" t="s">
        <v>30</v>
      </c>
      <c r="G3693" t="s">
        <v>35</v>
      </c>
      <c r="H3693">
        <v>6</v>
      </c>
      <c r="I3693" t="s">
        <v>178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28</v>
      </c>
      <c r="S3693">
        <v>8</v>
      </c>
    </row>
    <row r="3694" spans="1:19" x14ac:dyDescent="0.3">
      <c r="A3694">
        <v>3693</v>
      </c>
      <c r="B3694" t="s">
        <v>33</v>
      </c>
      <c r="C3694" t="s">
        <v>20</v>
      </c>
      <c r="D3694" t="s">
        <v>44</v>
      </c>
      <c r="E3694" t="s">
        <v>22</v>
      </c>
      <c r="F3694" t="s">
        <v>25</v>
      </c>
      <c r="G3694" t="s">
        <v>35</v>
      </c>
      <c r="H3694">
        <v>13</v>
      </c>
      <c r="I3694" t="s">
        <v>178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28</v>
      </c>
      <c r="S3694">
        <v>6</v>
      </c>
    </row>
    <row r="3695" spans="1:19" x14ac:dyDescent="0.3">
      <c r="A3695">
        <v>3694</v>
      </c>
      <c r="B3695" t="s">
        <v>37</v>
      </c>
      <c r="C3695" t="s">
        <v>20</v>
      </c>
      <c r="D3695" t="s">
        <v>26</v>
      </c>
      <c r="E3695" t="s">
        <v>22</v>
      </c>
      <c r="F3695" t="s">
        <v>18</v>
      </c>
      <c r="G3695" t="s">
        <v>35</v>
      </c>
      <c r="H3695">
        <v>12</v>
      </c>
      <c r="I3695" t="s">
        <v>176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34</v>
      </c>
      <c r="S3695">
        <v>6</v>
      </c>
    </row>
    <row r="3696" spans="1:19" x14ac:dyDescent="0.3">
      <c r="A3696">
        <v>3695</v>
      </c>
      <c r="B3696" t="s">
        <v>23</v>
      </c>
      <c r="C3696" t="s">
        <v>27</v>
      </c>
      <c r="D3696" t="s">
        <v>26</v>
      </c>
      <c r="E3696" t="s">
        <v>36</v>
      </c>
      <c r="F3696" t="s">
        <v>30</v>
      </c>
      <c r="G3696" t="s">
        <v>24</v>
      </c>
      <c r="H3696">
        <v>3</v>
      </c>
      <c r="I3696" t="s">
        <v>176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28</v>
      </c>
      <c r="S3696">
        <v>3</v>
      </c>
    </row>
    <row r="3697" spans="1:19" x14ac:dyDescent="0.3">
      <c r="A3697">
        <v>3696</v>
      </c>
      <c r="B3697" t="s">
        <v>31</v>
      </c>
      <c r="C3697" t="s">
        <v>20</v>
      </c>
      <c r="D3697" t="s">
        <v>38</v>
      </c>
      <c r="E3697" t="s">
        <v>41</v>
      </c>
      <c r="F3697" t="s">
        <v>18</v>
      </c>
      <c r="G3697" t="s">
        <v>17</v>
      </c>
      <c r="H3697">
        <v>13</v>
      </c>
      <c r="I3697" t="s">
        <v>176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28</v>
      </c>
      <c r="S3697">
        <v>8</v>
      </c>
    </row>
    <row r="3698" spans="1:19" x14ac:dyDescent="0.3">
      <c r="A3698">
        <v>3697</v>
      </c>
      <c r="B3698" t="s">
        <v>42</v>
      </c>
      <c r="C3698" t="s">
        <v>20</v>
      </c>
      <c r="D3698" t="s">
        <v>32</v>
      </c>
      <c r="E3698" t="s">
        <v>29</v>
      </c>
      <c r="F3698" t="s">
        <v>18</v>
      </c>
      <c r="G3698" t="s">
        <v>35</v>
      </c>
      <c r="H3698">
        <v>7</v>
      </c>
      <c r="I3698" t="s">
        <v>178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28</v>
      </c>
      <c r="S3698">
        <v>2</v>
      </c>
    </row>
    <row r="3699" spans="1:19" x14ac:dyDescent="0.3">
      <c r="A3699">
        <v>3698</v>
      </c>
      <c r="B3699" t="s">
        <v>16</v>
      </c>
      <c r="C3699" t="s">
        <v>39</v>
      </c>
      <c r="D3699" t="s">
        <v>32</v>
      </c>
      <c r="E3699" t="s">
        <v>41</v>
      </c>
      <c r="F3699" t="s">
        <v>18</v>
      </c>
      <c r="G3699" t="s">
        <v>35</v>
      </c>
      <c r="H3699">
        <v>2</v>
      </c>
      <c r="I3699" t="s">
        <v>177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28</v>
      </c>
      <c r="S3699">
        <v>6</v>
      </c>
    </row>
    <row r="3700" spans="1:19" x14ac:dyDescent="0.3">
      <c r="A3700">
        <v>3699</v>
      </c>
      <c r="B3700" t="s">
        <v>37</v>
      </c>
      <c r="C3700" t="s">
        <v>34</v>
      </c>
      <c r="D3700" t="s">
        <v>32</v>
      </c>
      <c r="E3700" t="s">
        <v>15</v>
      </c>
      <c r="F3700" t="s">
        <v>30</v>
      </c>
      <c r="G3700" t="s">
        <v>24</v>
      </c>
      <c r="H3700">
        <v>0</v>
      </c>
      <c r="I3700" t="s">
        <v>178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21</v>
      </c>
      <c r="S3700">
        <v>1</v>
      </c>
    </row>
    <row r="3701" spans="1:19" x14ac:dyDescent="0.3">
      <c r="A3701">
        <v>3700</v>
      </c>
      <c r="B3701" t="s">
        <v>37</v>
      </c>
      <c r="C3701" t="s">
        <v>34</v>
      </c>
      <c r="D3701" t="s">
        <v>32</v>
      </c>
      <c r="E3701" t="s">
        <v>22</v>
      </c>
      <c r="F3701" t="s">
        <v>18</v>
      </c>
      <c r="G3701" t="s">
        <v>24</v>
      </c>
      <c r="H3701">
        <v>11</v>
      </c>
      <c r="I3701" t="s">
        <v>178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34</v>
      </c>
      <c r="S3701">
        <v>5</v>
      </c>
    </row>
    <row r="3702" spans="1:19" x14ac:dyDescent="0.3">
      <c r="A3702">
        <v>3701</v>
      </c>
      <c r="B3702" t="s">
        <v>33</v>
      </c>
      <c r="C3702" t="s">
        <v>20</v>
      </c>
      <c r="D3702" t="s">
        <v>26</v>
      </c>
      <c r="E3702" t="s">
        <v>22</v>
      </c>
      <c r="F3702" t="s">
        <v>30</v>
      </c>
      <c r="G3702" t="s">
        <v>17</v>
      </c>
      <c r="H3702">
        <v>2</v>
      </c>
      <c r="I3702" t="s">
        <v>178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21</v>
      </c>
      <c r="S3702">
        <v>5</v>
      </c>
    </row>
    <row r="3703" spans="1:19" x14ac:dyDescent="0.3">
      <c r="A3703">
        <v>3702</v>
      </c>
      <c r="B3703" t="s">
        <v>23</v>
      </c>
      <c r="C3703" t="s">
        <v>39</v>
      </c>
      <c r="D3703" t="s">
        <v>32</v>
      </c>
      <c r="E3703" t="s">
        <v>15</v>
      </c>
      <c r="F3703" t="s">
        <v>18</v>
      </c>
      <c r="G3703" t="s">
        <v>35</v>
      </c>
      <c r="H3703">
        <v>0</v>
      </c>
      <c r="I3703" t="s">
        <v>177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21</v>
      </c>
      <c r="S3703">
        <v>2</v>
      </c>
    </row>
    <row r="3704" spans="1:19" x14ac:dyDescent="0.3">
      <c r="A3704">
        <v>3703</v>
      </c>
      <c r="B3704" t="s">
        <v>16</v>
      </c>
      <c r="C3704" t="s">
        <v>27</v>
      </c>
      <c r="D3704" t="s">
        <v>26</v>
      </c>
      <c r="E3704" t="s">
        <v>29</v>
      </c>
      <c r="F3704" t="s">
        <v>18</v>
      </c>
      <c r="G3704" t="s">
        <v>35</v>
      </c>
      <c r="H3704">
        <v>5</v>
      </c>
      <c r="I3704" t="s">
        <v>177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21</v>
      </c>
      <c r="S3704">
        <v>3</v>
      </c>
    </row>
    <row r="3705" spans="1:19" x14ac:dyDescent="0.3">
      <c r="A3705">
        <v>3704</v>
      </c>
      <c r="B3705" t="s">
        <v>33</v>
      </c>
      <c r="C3705" t="s">
        <v>34</v>
      </c>
      <c r="D3705" t="s">
        <v>26</v>
      </c>
      <c r="E3705" t="s">
        <v>45</v>
      </c>
      <c r="F3705" t="s">
        <v>25</v>
      </c>
      <c r="G3705" t="s">
        <v>24</v>
      </c>
      <c r="H3705">
        <v>10</v>
      </c>
      <c r="I3705" t="s">
        <v>178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28</v>
      </c>
      <c r="S3705">
        <v>9</v>
      </c>
    </row>
    <row r="3706" spans="1:19" x14ac:dyDescent="0.3">
      <c r="A3706">
        <v>3705</v>
      </c>
      <c r="B3706" t="s">
        <v>31</v>
      </c>
      <c r="C3706" t="s">
        <v>34</v>
      </c>
      <c r="D3706" t="s">
        <v>38</v>
      </c>
      <c r="E3706" t="s">
        <v>15</v>
      </c>
      <c r="F3706" t="s">
        <v>25</v>
      </c>
      <c r="G3706" t="s">
        <v>24</v>
      </c>
      <c r="H3706">
        <v>9</v>
      </c>
      <c r="I3706" t="s">
        <v>176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34</v>
      </c>
      <c r="S3706">
        <v>2</v>
      </c>
    </row>
    <row r="3707" spans="1:19" x14ac:dyDescent="0.3">
      <c r="A3707">
        <v>3706</v>
      </c>
      <c r="B3707" t="s">
        <v>16</v>
      </c>
      <c r="C3707" t="s">
        <v>20</v>
      </c>
      <c r="D3707" t="s">
        <v>44</v>
      </c>
      <c r="E3707" t="s">
        <v>43</v>
      </c>
      <c r="F3707" t="s">
        <v>30</v>
      </c>
      <c r="G3707" t="s">
        <v>35</v>
      </c>
      <c r="H3707">
        <v>1</v>
      </c>
      <c r="I3707" t="s">
        <v>178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28</v>
      </c>
      <c r="S3707">
        <v>9</v>
      </c>
    </row>
    <row r="3708" spans="1:19" x14ac:dyDescent="0.3">
      <c r="A3708">
        <v>3707</v>
      </c>
      <c r="B3708" t="s">
        <v>16</v>
      </c>
      <c r="C3708" t="s">
        <v>20</v>
      </c>
      <c r="D3708" t="s">
        <v>44</v>
      </c>
      <c r="E3708" t="s">
        <v>15</v>
      </c>
      <c r="F3708" t="s">
        <v>18</v>
      </c>
      <c r="G3708" t="s">
        <v>35</v>
      </c>
      <c r="H3708">
        <v>4</v>
      </c>
      <c r="I3708" t="s">
        <v>177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28</v>
      </c>
      <c r="S3708">
        <v>7</v>
      </c>
    </row>
    <row r="3709" spans="1:19" x14ac:dyDescent="0.3">
      <c r="A3709">
        <v>3708</v>
      </c>
      <c r="B3709" t="s">
        <v>37</v>
      </c>
      <c r="C3709" t="s">
        <v>39</v>
      </c>
      <c r="D3709" t="s">
        <v>32</v>
      </c>
      <c r="E3709" t="s">
        <v>36</v>
      </c>
      <c r="F3709" t="s">
        <v>18</v>
      </c>
      <c r="G3709" t="s">
        <v>17</v>
      </c>
      <c r="H3709">
        <v>9</v>
      </c>
      <c r="I3709" t="s">
        <v>176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28</v>
      </c>
      <c r="S3709">
        <v>8</v>
      </c>
    </row>
    <row r="3710" spans="1:19" x14ac:dyDescent="0.3">
      <c r="A3710">
        <v>3709</v>
      </c>
      <c r="B3710" t="s">
        <v>16</v>
      </c>
      <c r="C3710" t="s">
        <v>20</v>
      </c>
      <c r="D3710" t="s">
        <v>32</v>
      </c>
      <c r="E3710" t="s">
        <v>43</v>
      </c>
      <c r="F3710" t="s">
        <v>30</v>
      </c>
      <c r="G3710" t="s">
        <v>17</v>
      </c>
      <c r="H3710">
        <v>10</v>
      </c>
      <c r="I3710" t="s">
        <v>178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34</v>
      </c>
      <c r="S3710">
        <v>5</v>
      </c>
    </row>
    <row r="3711" spans="1:19" x14ac:dyDescent="0.3">
      <c r="A3711">
        <v>3710</v>
      </c>
      <c r="B3711" t="s">
        <v>33</v>
      </c>
      <c r="C3711" t="s">
        <v>20</v>
      </c>
      <c r="D3711" t="s">
        <v>26</v>
      </c>
      <c r="E3711" t="s">
        <v>45</v>
      </c>
      <c r="F3711" t="s">
        <v>18</v>
      </c>
      <c r="G3711" t="s">
        <v>35</v>
      </c>
      <c r="H3711">
        <v>14</v>
      </c>
      <c r="I3711" t="s">
        <v>177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28</v>
      </c>
      <c r="S3711">
        <v>7</v>
      </c>
    </row>
    <row r="3712" spans="1:19" x14ac:dyDescent="0.3">
      <c r="A3712">
        <v>3711</v>
      </c>
      <c r="B3712" t="s">
        <v>37</v>
      </c>
      <c r="C3712" t="s">
        <v>34</v>
      </c>
      <c r="D3712" t="s">
        <v>38</v>
      </c>
      <c r="E3712" t="s">
        <v>36</v>
      </c>
      <c r="F3712" t="s">
        <v>25</v>
      </c>
      <c r="G3712" t="s">
        <v>17</v>
      </c>
      <c r="H3712">
        <v>14</v>
      </c>
      <c r="I3712" t="s">
        <v>178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28</v>
      </c>
      <c r="S3712">
        <v>9</v>
      </c>
    </row>
    <row r="3713" spans="1:19" x14ac:dyDescent="0.3">
      <c r="A3713">
        <v>3712</v>
      </c>
      <c r="B3713" t="s">
        <v>33</v>
      </c>
      <c r="C3713" t="s">
        <v>27</v>
      </c>
      <c r="D3713" t="s">
        <v>40</v>
      </c>
      <c r="E3713" t="s">
        <v>43</v>
      </c>
      <c r="F3713" t="s">
        <v>25</v>
      </c>
      <c r="G3713" t="s">
        <v>24</v>
      </c>
      <c r="H3713">
        <v>12</v>
      </c>
      <c r="I3713" t="s">
        <v>176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34</v>
      </c>
      <c r="S3713">
        <v>1</v>
      </c>
    </row>
    <row r="3714" spans="1:19" x14ac:dyDescent="0.3">
      <c r="A3714">
        <v>3713</v>
      </c>
      <c r="B3714" t="s">
        <v>31</v>
      </c>
      <c r="C3714" t="s">
        <v>20</v>
      </c>
      <c r="D3714" t="s">
        <v>26</v>
      </c>
      <c r="E3714" t="s">
        <v>15</v>
      </c>
      <c r="F3714" t="s">
        <v>25</v>
      </c>
      <c r="G3714" t="s">
        <v>17</v>
      </c>
      <c r="H3714">
        <v>8</v>
      </c>
      <c r="I3714" t="s">
        <v>178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28</v>
      </c>
      <c r="S3714">
        <v>8</v>
      </c>
    </row>
    <row r="3715" spans="1:19" x14ac:dyDescent="0.3">
      <c r="A3715">
        <v>3714</v>
      </c>
      <c r="B3715" t="s">
        <v>42</v>
      </c>
      <c r="C3715" t="s">
        <v>34</v>
      </c>
      <c r="D3715" t="s">
        <v>32</v>
      </c>
      <c r="E3715" t="s">
        <v>41</v>
      </c>
      <c r="F3715" t="s">
        <v>18</v>
      </c>
      <c r="G3715" t="s">
        <v>35</v>
      </c>
      <c r="H3715">
        <v>3</v>
      </c>
      <c r="I3715" t="s">
        <v>176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28</v>
      </c>
      <c r="S3715">
        <v>8</v>
      </c>
    </row>
    <row r="3716" spans="1:19" x14ac:dyDescent="0.3">
      <c r="A3716">
        <v>3715</v>
      </c>
      <c r="B3716" t="s">
        <v>16</v>
      </c>
      <c r="C3716" t="s">
        <v>20</v>
      </c>
      <c r="D3716" t="s">
        <v>44</v>
      </c>
      <c r="E3716" t="s">
        <v>41</v>
      </c>
      <c r="F3716" t="s">
        <v>25</v>
      </c>
      <c r="G3716" t="s">
        <v>17</v>
      </c>
      <c r="H3716">
        <v>14</v>
      </c>
      <c r="I3716" t="s">
        <v>176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28</v>
      </c>
      <c r="S3716">
        <v>7</v>
      </c>
    </row>
    <row r="3717" spans="1:19" x14ac:dyDescent="0.3">
      <c r="A3717">
        <v>3716</v>
      </c>
      <c r="B3717" t="s">
        <v>31</v>
      </c>
      <c r="C3717" t="s">
        <v>34</v>
      </c>
      <c r="D3717" t="s">
        <v>38</v>
      </c>
      <c r="E3717" t="s">
        <v>41</v>
      </c>
      <c r="F3717" t="s">
        <v>30</v>
      </c>
      <c r="G3717" t="s">
        <v>35</v>
      </c>
      <c r="H3717">
        <v>0</v>
      </c>
      <c r="I3717" t="s">
        <v>177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28</v>
      </c>
      <c r="S3717">
        <v>7</v>
      </c>
    </row>
    <row r="3718" spans="1:19" x14ac:dyDescent="0.3">
      <c r="A3718">
        <v>3717</v>
      </c>
      <c r="B3718" t="s">
        <v>42</v>
      </c>
      <c r="C3718" t="s">
        <v>39</v>
      </c>
      <c r="D3718" t="s">
        <v>32</v>
      </c>
      <c r="E3718" t="s">
        <v>43</v>
      </c>
      <c r="F3718" t="s">
        <v>25</v>
      </c>
      <c r="G3718" t="s">
        <v>35</v>
      </c>
      <c r="H3718">
        <v>6</v>
      </c>
      <c r="I3718" t="s">
        <v>177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21</v>
      </c>
      <c r="S3718">
        <v>1</v>
      </c>
    </row>
    <row r="3719" spans="1:19" x14ac:dyDescent="0.3">
      <c r="A3719">
        <v>3718</v>
      </c>
      <c r="B3719" t="s">
        <v>33</v>
      </c>
      <c r="C3719" t="s">
        <v>39</v>
      </c>
      <c r="D3719" t="s">
        <v>26</v>
      </c>
      <c r="E3719" t="s">
        <v>43</v>
      </c>
      <c r="F3719" t="s">
        <v>30</v>
      </c>
      <c r="G3719" t="s">
        <v>35</v>
      </c>
      <c r="H3719">
        <v>11</v>
      </c>
      <c r="I3719" t="s">
        <v>177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28</v>
      </c>
      <c r="S3719">
        <v>3</v>
      </c>
    </row>
    <row r="3720" spans="1:19" x14ac:dyDescent="0.3">
      <c r="A3720">
        <v>3719</v>
      </c>
      <c r="B3720" t="s">
        <v>37</v>
      </c>
      <c r="C3720" t="s">
        <v>27</v>
      </c>
      <c r="D3720" t="s">
        <v>44</v>
      </c>
      <c r="E3720" t="s">
        <v>15</v>
      </c>
      <c r="F3720" t="s">
        <v>30</v>
      </c>
      <c r="G3720" t="s">
        <v>17</v>
      </c>
      <c r="H3720">
        <v>13</v>
      </c>
      <c r="I3720" t="s">
        <v>176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34</v>
      </c>
      <c r="S3720">
        <v>4</v>
      </c>
    </row>
    <row r="3721" spans="1:19" x14ac:dyDescent="0.3">
      <c r="A3721">
        <v>3720</v>
      </c>
      <c r="B3721" t="s">
        <v>33</v>
      </c>
      <c r="C3721" t="s">
        <v>34</v>
      </c>
      <c r="D3721" t="s">
        <v>19</v>
      </c>
      <c r="E3721" t="s">
        <v>45</v>
      </c>
      <c r="F3721" t="s">
        <v>30</v>
      </c>
      <c r="G3721" t="s">
        <v>17</v>
      </c>
      <c r="H3721">
        <v>7</v>
      </c>
      <c r="I3721" t="s">
        <v>177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21</v>
      </c>
      <c r="S3721">
        <v>1</v>
      </c>
    </row>
    <row r="3722" spans="1:19" x14ac:dyDescent="0.3">
      <c r="A3722">
        <v>3721</v>
      </c>
      <c r="B3722" t="s">
        <v>33</v>
      </c>
      <c r="C3722" t="s">
        <v>27</v>
      </c>
      <c r="D3722" t="s">
        <v>26</v>
      </c>
      <c r="E3722" t="s">
        <v>29</v>
      </c>
      <c r="F3722" t="s">
        <v>25</v>
      </c>
      <c r="G3722" t="s">
        <v>24</v>
      </c>
      <c r="H3722">
        <v>8</v>
      </c>
      <c r="I3722" t="s">
        <v>177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34</v>
      </c>
      <c r="S3722">
        <v>2</v>
      </c>
    </row>
    <row r="3723" spans="1:19" x14ac:dyDescent="0.3">
      <c r="A3723">
        <v>3722</v>
      </c>
      <c r="B3723" t="s">
        <v>31</v>
      </c>
      <c r="C3723" t="s">
        <v>20</v>
      </c>
      <c r="D3723" t="s">
        <v>32</v>
      </c>
      <c r="E3723" t="s">
        <v>45</v>
      </c>
      <c r="F3723" t="s">
        <v>25</v>
      </c>
      <c r="G3723" t="s">
        <v>35</v>
      </c>
      <c r="H3723">
        <v>1</v>
      </c>
      <c r="I3723" t="s">
        <v>177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28</v>
      </c>
      <c r="S3723">
        <v>8</v>
      </c>
    </row>
    <row r="3724" spans="1:19" x14ac:dyDescent="0.3">
      <c r="A3724">
        <v>3723</v>
      </c>
      <c r="B3724" t="s">
        <v>23</v>
      </c>
      <c r="C3724" t="s">
        <v>20</v>
      </c>
      <c r="D3724" t="s">
        <v>38</v>
      </c>
      <c r="E3724" t="s">
        <v>29</v>
      </c>
      <c r="F3724" t="s">
        <v>18</v>
      </c>
      <c r="G3724" t="s">
        <v>35</v>
      </c>
      <c r="H3724">
        <v>4</v>
      </c>
      <c r="I3724" t="s">
        <v>178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28</v>
      </c>
      <c r="S3724">
        <v>2</v>
      </c>
    </row>
    <row r="3725" spans="1:19" x14ac:dyDescent="0.3">
      <c r="A3725">
        <v>3724</v>
      </c>
      <c r="B3725" t="s">
        <v>33</v>
      </c>
      <c r="C3725" t="s">
        <v>34</v>
      </c>
      <c r="D3725" t="s">
        <v>40</v>
      </c>
      <c r="E3725" t="s">
        <v>36</v>
      </c>
      <c r="F3725" t="s">
        <v>18</v>
      </c>
      <c r="G3725" t="s">
        <v>24</v>
      </c>
      <c r="H3725">
        <v>2</v>
      </c>
      <c r="I3725" t="s">
        <v>176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28</v>
      </c>
      <c r="S3725">
        <v>7</v>
      </c>
    </row>
    <row r="3726" spans="1:19" x14ac:dyDescent="0.3">
      <c r="A3726">
        <v>3725</v>
      </c>
      <c r="B3726" t="s">
        <v>16</v>
      </c>
      <c r="C3726" t="s">
        <v>34</v>
      </c>
      <c r="D3726" t="s">
        <v>26</v>
      </c>
      <c r="E3726" t="s">
        <v>29</v>
      </c>
      <c r="F3726" t="s">
        <v>18</v>
      </c>
      <c r="G3726" t="s">
        <v>17</v>
      </c>
      <c r="H3726">
        <v>4</v>
      </c>
      <c r="I3726" t="s">
        <v>177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28</v>
      </c>
      <c r="S3726">
        <v>7</v>
      </c>
    </row>
    <row r="3727" spans="1:19" x14ac:dyDescent="0.3">
      <c r="A3727">
        <v>3726</v>
      </c>
      <c r="B3727" t="s">
        <v>16</v>
      </c>
      <c r="C3727" t="s">
        <v>34</v>
      </c>
      <c r="D3727" t="s">
        <v>44</v>
      </c>
      <c r="E3727" t="s">
        <v>29</v>
      </c>
      <c r="F3727" t="s">
        <v>25</v>
      </c>
      <c r="G3727" t="s">
        <v>35</v>
      </c>
      <c r="H3727">
        <v>8</v>
      </c>
      <c r="I3727" t="s">
        <v>178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34</v>
      </c>
      <c r="S3727">
        <v>6</v>
      </c>
    </row>
    <row r="3728" spans="1:19" x14ac:dyDescent="0.3">
      <c r="A3728">
        <v>3727</v>
      </c>
      <c r="B3728" t="s">
        <v>16</v>
      </c>
      <c r="C3728" t="s">
        <v>34</v>
      </c>
      <c r="D3728" t="s">
        <v>26</v>
      </c>
      <c r="E3728" t="s">
        <v>41</v>
      </c>
      <c r="F3728" t="s">
        <v>30</v>
      </c>
      <c r="G3728" t="s">
        <v>35</v>
      </c>
      <c r="H3728">
        <v>4</v>
      </c>
      <c r="I3728" t="s">
        <v>178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21</v>
      </c>
      <c r="S3728">
        <v>3</v>
      </c>
    </row>
    <row r="3729" spans="1:19" x14ac:dyDescent="0.3">
      <c r="A3729">
        <v>3728</v>
      </c>
      <c r="B3729" t="s">
        <v>37</v>
      </c>
      <c r="C3729" t="s">
        <v>34</v>
      </c>
      <c r="D3729" t="s">
        <v>26</v>
      </c>
      <c r="E3729" t="s">
        <v>36</v>
      </c>
      <c r="F3729" t="s">
        <v>25</v>
      </c>
      <c r="G3729" t="s">
        <v>35</v>
      </c>
      <c r="H3729">
        <v>13</v>
      </c>
      <c r="I3729" t="s">
        <v>177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34</v>
      </c>
      <c r="S3729">
        <v>1</v>
      </c>
    </row>
    <row r="3730" spans="1:19" x14ac:dyDescent="0.3">
      <c r="A3730">
        <v>3729</v>
      </c>
      <c r="B3730" t="s">
        <v>31</v>
      </c>
      <c r="C3730" t="s">
        <v>20</v>
      </c>
      <c r="D3730" t="s">
        <v>40</v>
      </c>
      <c r="E3730" t="s">
        <v>22</v>
      </c>
      <c r="F3730" t="s">
        <v>18</v>
      </c>
      <c r="G3730" t="s">
        <v>35</v>
      </c>
      <c r="H3730">
        <v>2</v>
      </c>
      <c r="I3730" t="s">
        <v>178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28</v>
      </c>
      <c r="S3730">
        <v>9</v>
      </c>
    </row>
    <row r="3731" spans="1:19" x14ac:dyDescent="0.3">
      <c r="A3731">
        <v>3730</v>
      </c>
      <c r="B3731" t="s">
        <v>16</v>
      </c>
      <c r="C3731" t="s">
        <v>27</v>
      </c>
      <c r="D3731" t="s">
        <v>32</v>
      </c>
      <c r="E3731" t="s">
        <v>15</v>
      </c>
      <c r="F3731" t="s">
        <v>30</v>
      </c>
      <c r="G3731" t="s">
        <v>24</v>
      </c>
      <c r="H3731">
        <v>0</v>
      </c>
      <c r="I3731" t="s">
        <v>178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28</v>
      </c>
      <c r="S3731">
        <v>9</v>
      </c>
    </row>
    <row r="3732" spans="1:19" x14ac:dyDescent="0.3">
      <c r="A3732">
        <v>3731</v>
      </c>
      <c r="B3732" t="s">
        <v>42</v>
      </c>
      <c r="C3732" t="s">
        <v>27</v>
      </c>
      <c r="D3732" t="s">
        <v>38</v>
      </c>
      <c r="E3732" t="s">
        <v>45</v>
      </c>
      <c r="F3732" t="s">
        <v>30</v>
      </c>
      <c r="G3732" t="s">
        <v>24</v>
      </c>
      <c r="H3732">
        <v>5</v>
      </c>
      <c r="I3732" t="s">
        <v>178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21</v>
      </c>
      <c r="S3732">
        <v>3</v>
      </c>
    </row>
    <row r="3733" spans="1:19" x14ac:dyDescent="0.3">
      <c r="A3733">
        <v>3732</v>
      </c>
      <c r="B3733" t="s">
        <v>42</v>
      </c>
      <c r="C3733" t="s">
        <v>20</v>
      </c>
      <c r="D3733" t="s">
        <v>26</v>
      </c>
      <c r="E3733" t="s">
        <v>29</v>
      </c>
      <c r="F3733" t="s">
        <v>18</v>
      </c>
      <c r="G3733" t="s">
        <v>17</v>
      </c>
      <c r="H3733">
        <v>11</v>
      </c>
      <c r="I3733" t="s">
        <v>176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28</v>
      </c>
      <c r="S3733">
        <v>5</v>
      </c>
    </row>
    <row r="3734" spans="1:19" x14ac:dyDescent="0.3">
      <c r="A3734">
        <v>3733</v>
      </c>
      <c r="B3734" t="s">
        <v>31</v>
      </c>
      <c r="C3734" t="s">
        <v>20</v>
      </c>
      <c r="D3734" t="s">
        <v>26</v>
      </c>
      <c r="E3734" t="s">
        <v>41</v>
      </c>
      <c r="F3734" t="s">
        <v>25</v>
      </c>
      <c r="G3734" t="s">
        <v>35</v>
      </c>
      <c r="H3734">
        <v>3</v>
      </c>
      <c r="I3734" t="s">
        <v>177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28</v>
      </c>
      <c r="S3734">
        <v>4</v>
      </c>
    </row>
    <row r="3735" spans="1:19" x14ac:dyDescent="0.3">
      <c r="A3735">
        <v>3734</v>
      </c>
      <c r="B3735" t="s">
        <v>31</v>
      </c>
      <c r="C3735" t="s">
        <v>20</v>
      </c>
      <c r="D3735" t="s">
        <v>19</v>
      </c>
      <c r="E3735" t="s">
        <v>22</v>
      </c>
      <c r="F3735" t="s">
        <v>30</v>
      </c>
      <c r="G3735" t="s">
        <v>17</v>
      </c>
      <c r="H3735">
        <v>9</v>
      </c>
      <c r="I3735" t="s">
        <v>176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34</v>
      </c>
      <c r="S3735">
        <v>3</v>
      </c>
    </row>
    <row r="3736" spans="1:19" x14ac:dyDescent="0.3">
      <c r="A3736">
        <v>3735</v>
      </c>
      <c r="B3736" t="s">
        <v>42</v>
      </c>
      <c r="C3736" t="s">
        <v>39</v>
      </c>
      <c r="D3736" t="s">
        <v>38</v>
      </c>
      <c r="E3736" t="s">
        <v>29</v>
      </c>
      <c r="F3736" t="s">
        <v>25</v>
      </c>
      <c r="G3736" t="s">
        <v>35</v>
      </c>
      <c r="H3736">
        <v>1</v>
      </c>
      <c r="I3736" t="s">
        <v>177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21</v>
      </c>
      <c r="S3736">
        <v>2</v>
      </c>
    </row>
    <row r="3737" spans="1:19" x14ac:dyDescent="0.3">
      <c r="A3737">
        <v>3736</v>
      </c>
      <c r="B3737" t="s">
        <v>23</v>
      </c>
      <c r="C3737" t="s">
        <v>20</v>
      </c>
      <c r="D3737" t="s">
        <v>40</v>
      </c>
      <c r="E3737" t="s">
        <v>43</v>
      </c>
      <c r="F3737" t="s">
        <v>25</v>
      </c>
      <c r="G3737" t="s">
        <v>24</v>
      </c>
      <c r="H3737">
        <v>9</v>
      </c>
      <c r="I3737" t="s">
        <v>177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34</v>
      </c>
      <c r="S3737">
        <v>3</v>
      </c>
    </row>
    <row r="3738" spans="1:19" x14ac:dyDescent="0.3">
      <c r="A3738">
        <v>3737</v>
      </c>
      <c r="B3738" t="s">
        <v>42</v>
      </c>
      <c r="C3738" t="s">
        <v>34</v>
      </c>
      <c r="D3738" t="s">
        <v>38</v>
      </c>
      <c r="E3738" t="s">
        <v>45</v>
      </c>
      <c r="F3738" t="s">
        <v>18</v>
      </c>
      <c r="G3738" t="s">
        <v>24</v>
      </c>
      <c r="H3738">
        <v>13</v>
      </c>
      <c r="I3738" t="s">
        <v>178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28</v>
      </c>
      <c r="S3738">
        <v>6</v>
      </c>
    </row>
    <row r="3739" spans="1:19" x14ac:dyDescent="0.3">
      <c r="A3739">
        <v>3738</v>
      </c>
      <c r="B3739" t="s">
        <v>33</v>
      </c>
      <c r="C3739" t="s">
        <v>20</v>
      </c>
      <c r="D3739" t="s">
        <v>40</v>
      </c>
      <c r="E3739" t="s">
        <v>36</v>
      </c>
      <c r="F3739" t="s">
        <v>18</v>
      </c>
      <c r="G3739" t="s">
        <v>35</v>
      </c>
      <c r="H3739">
        <v>12</v>
      </c>
      <c r="I3739" t="s">
        <v>176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34</v>
      </c>
      <c r="S3739">
        <v>4</v>
      </c>
    </row>
    <row r="3740" spans="1:19" x14ac:dyDescent="0.3">
      <c r="A3740">
        <v>3739</v>
      </c>
      <c r="B3740" t="s">
        <v>16</v>
      </c>
      <c r="C3740" t="s">
        <v>34</v>
      </c>
      <c r="D3740" t="s">
        <v>26</v>
      </c>
      <c r="E3740" t="s">
        <v>45</v>
      </c>
      <c r="F3740" t="s">
        <v>25</v>
      </c>
      <c r="G3740" t="s">
        <v>24</v>
      </c>
      <c r="H3740">
        <v>10</v>
      </c>
      <c r="I3740" t="s">
        <v>176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34</v>
      </c>
      <c r="S3740">
        <v>4</v>
      </c>
    </row>
    <row r="3741" spans="1:19" x14ac:dyDescent="0.3">
      <c r="A3741">
        <v>3740</v>
      </c>
      <c r="B3741" t="s">
        <v>23</v>
      </c>
      <c r="C3741" t="s">
        <v>34</v>
      </c>
      <c r="D3741" t="s">
        <v>32</v>
      </c>
      <c r="E3741" t="s">
        <v>43</v>
      </c>
      <c r="F3741" t="s">
        <v>25</v>
      </c>
      <c r="G3741" t="s">
        <v>35</v>
      </c>
      <c r="H3741">
        <v>0</v>
      </c>
      <c r="I3741" t="s">
        <v>178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21</v>
      </c>
      <c r="S3741">
        <v>2</v>
      </c>
    </row>
    <row r="3742" spans="1:19" x14ac:dyDescent="0.3">
      <c r="A3742">
        <v>3741</v>
      </c>
      <c r="B3742" t="s">
        <v>16</v>
      </c>
      <c r="C3742" t="s">
        <v>27</v>
      </c>
      <c r="D3742" t="s">
        <v>32</v>
      </c>
      <c r="E3742" t="s">
        <v>15</v>
      </c>
      <c r="F3742" t="s">
        <v>25</v>
      </c>
      <c r="G3742" t="s">
        <v>17</v>
      </c>
      <c r="H3742">
        <v>3</v>
      </c>
      <c r="I3742" t="s">
        <v>178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28</v>
      </c>
      <c r="S3742">
        <v>9</v>
      </c>
    </row>
    <row r="3743" spans="1:19" x14ac:dyDescent="0.3">
      <c r="A3743">
        <v>3742</v>
      </c>
      <c r="B3743" t="s">
        <v>42</v>
      </c>
      <c r="C3743" t="s">
        <v>27</v>
      </c>
      <c r="D3743" t="s">
        <v>19</v>
      </c>
      <c r="E3743" t="s">
        <v>36</v>
      </c>
      <c r="F3743" t="s">
        <v>30</v>
      </c>
      <c r="G3743" t="s">
        <v>24</v>
      </c>
      <c r="H3743">
        <v>4</v>
      </c>
      <c r="I3743" t="s">
        <v>178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28</v>
      </c>
      <c r="S3743">
        <v>9</v>
      </c>
    </row>
    <row r="3744" spans="1:19" x14ac:dyDescent="0.3">
      <c r="A3744">
        <v>3743</v>
      </c>
      <c r="B3744" t="s">
        <v>42</v>
      </c>
      <c r="C3744" t="s">
        <v>27</v>
      </c>
      <c r="D3744" t="s">
        <v>44</v>
      </c>
      <c r="E3744" t="s">
        <v>29</v>
      </c>
      <c r="F3744" t="s">
        <v>18</v>
      </c>
      <c r="G3744" t="s">
        <v>35</v>
      </c>
      <c r="H3744">
        <v>0</v>
      </c>
      <c r="I3744" t="s">
        <v>177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21</v>
      </c>
      <c r="S3744">
        <v>6</v>
      </c>
    </row>
    <row r="3745" spans="1:19" x14ac:dyDescent="0.3">
      <c r="A3745">
        <v>3744</v>
      </c>
      <c r="B3745" t="s">
        <v>37</v>
      </c>
      <c r="C3745" t="s">
        <v>39</v>
      </c>
      <c r="D3745" t="s">
        <v>32</v>
      </c>
      <c r="E3745" t="s">
        <v>36</v>
      </c>
      <c r="F3745" t="s">
        <v>18</v>
      </c>
      <c r="G3745" t="s">
        <v>35</v>
      </c>
      <c r="H3745">
        <v>14</v>
      </c>
      <c r="I3745" t="s">
        <v>177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28</v>
      </c>
      <c r="S3745">
        <v>9</v>
      </c>
    </row>
    <row r="3746" spans="1:19" x14ac:dyDescent="0.3">
      <c r="A3746">
        <v>3745</v>
      </c>
      <c r="B3746" t="s">
        <v>31</v>
      </c>
      <c r="C3746" t="s">
        <v>34</v>
      </c>
      <c r="D3746" t="s">
        <v>38</v>
      </c>
      <c r="E3746" t="s">
        <v>41</v>
      </c>
      <c r="F3746" t="s">
        <v>18</v>
      </c>
      <c r="G3746" t="s">
        <v>35</v>
      </c>
      <c r="H3746">
        <v>11</v>
      </c>
      <c r="I3746" t="s">
        <v>177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28</v>
      </c>
      <c r="S3746">
        <v>8</v>
      </c>
    </row>
    <row r="3747" spans="1:19" x14ac:dyDescent="0.3">
      <c r="A3747">
        <v>3746</v>
      </c>
      <c r="B3747" t="s">
        <v>23</v>
      </c>
      <c r="C3747" t="s">
        <v>27</v>
      </c>
      <c r="D3747" t="s">
        <v>38</v>
      </c>
      <c r="E3747" t="s">
        <v>43</v>
      </c>
      <c r="F3747" t="s">
        <v>18</v>
      </c>
      <c r="G3747" t="s">
        <v>24</v>
      </c>
      <c r="H3747">
        <v>7</v>
      </c>
      <c r="I3747" t="s">
        <v>178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28</v>
      </c>
      <c r="S3747">
        <v>5</v>
      </c>
    </row>
    <row r="3748" spans="1:19" x14ac:dyDescent="0.3">
      <c r="A3748">
        <v>3747</v>
      </c>
      <c r="B3748" t="s">
        <v>42</v>
      </c>
      <c r="C3748" t="s">
        <v>39</v>
      </c>
      <c r="D3748" t="s">
        <v>40</v>
      </c>
      <c r="E3748" t="s">
        <v>45</v>
      </c>
      <c r="F3748" t="s">
        <v>30</v>
      </c>
      <c r="G3748" t="s">
        <v>24</v>
      </c>
      <c r="H3748">
        <v>13</v>
      </c>
      <c r="I3748" t="s">
        <v>176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28</v>
      </c>
      <c r="S3748">
        <v>3</v>
      </c>
    </row>
    <row r="3749" spans="1:19" x14ac:dyDescent="0.3">
      <c r="A3749">
        <v>3748</v>
      </c>
      <c r="B3749" t="s">
        <v>37</v>
      </c>
      <c r="C3749" t="s">
        <v>20</v>
      </c>
      <c r="D3749" t="s">
        <v>40</v>
      </c>
      <c r="E3749" t="s">
        <v>15</v>
      </c>
      <c r="F3749" t="s">
        <v>18</v>
      </c>
      <c r="G3749" t="s">
        <v>35</v>
      </c>
      <c r="H3749">
        <v>7</v>
      </c>
      <c r="I3749" t="s">
        <v>178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21</v>
      </c>
      <c r="S3749">
        <v>2</v>
      </c>
    </row>
    <row r="3750" spans="1:19" x14ac:dyDescent="0.3">
      <c r="A3750">
        <v>3749</v>
      </c>
      <c r="B3750" t="s">
        <v>42</v>
      </c>
      <c r="C3750" t="s">
        <v>20</v>
      </c>
      <c r="D3750" t="s">
        <v>26</v>
      </c>
      <c r="E3750" t="s">
        <v>36</v>
      </c>
      <c r="F3750" t="s">
        <v>30</v>
      </c>
      <c r="G3750" t="s">
        <v>17</v>
      </c>
      <c r="H3750">
        <v>2</v>
      </c>
      <c r="I3750" t="s">
        <v>178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21</v>
      </c>
      <c r="S3750">
        <v>6</v>
      </c>
    </row>
    <row r="3751" spans="1:19" x14ac:dyDescent="0.3">
      <c r="A3751">
        <v>3750</v>
      </c>
      <c r="B3751" t="s">
        <v>16</v>
      </c>
      <c r="C3751" t="s">
        <v>39</v>
      </c>
      <c r="D3751" t="s">
        <v>19</v>
      </c>
      <c r="E3751" t="s">
        <v>45</v>
      </c>
      <c r="F3751" t="s">
        <v>25</v>
      </c>
      <c r="G3751" t="s">
        <v>17</v>
      </c>
      <c r="H3751">
        <v>11</v>
      </c>
      <c r="I3751" t="s">
        <v>178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28</v>
      </c>
      <c r="S3751">
        <v>9</v>
      </c>
    </row>
    <row r="3752" spans="1:19" x14ac:dyDescent="0.3">
      <c r="A3752">
        <v>3751</v>
      </c>
      <c r="B3752" t="s">
        <v>31</v>
      </c>
      <c r="C3752" t="s">
        <v>20</v>
      </c>
      <c r="D3752" t="s">
        <v>26</v>
      </c>
      <c r="E3752" t="s">
        <v>43</v>
      </c>
      <c r="F3752" t="s">
        <v>25</v>
      </c>
      <c r="G3752" t="s">
        <v>35</v>
      </c>
      <c r="H3752">
        <v>6</v>
      </c>
      <c r="I3752" t="s">
        <v>176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21</v>
      </c>
      <c r="S3752">
        <v>1</v>
      </c>
    </row>
    <row r="3753" spans="1:19" x14ac:dyDescent="0.3">
      <c r="A3753">
        <v>3752</v>
      </c>
      <c r="B3753" t="s">
        <v>42</v>
      </c>
      <c r="C3753" t="s">
        <v>39</v>
      </c>
      <c r="D3753" t="s">
        <v>44</v>
      </c>
      <c r="E3753" t="s">
        <v>15</v>
      </c>
      <c r="F3753" t="s">
        <v>18</v>
      </c>
      <c r="G3753" t="s">
        <v>24</v>
      </c>
      <c r="H3753">
        <v>4</v>
      </c>
      <c r="I3753" t="s">
        <v>176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21</v>
      </c>
      <c r="S3753">
        <v>5</v>
      </c>
    </row>
    <row r="3754" spans="1:19" x14ac:dyDescent="0.3">
      <c r="A3754">
        <v>3753</v>
      </c>
      <c r="B3754" t="s">
        <v>31</v>
      </c>
      <c r="C3754" t="s">
        <v>20</v>
      </c>
      <c r="D3754" t="s">
        <v>44</v>
      </c>
      <c r="E3754" t="s">
        <v>29</v>
      </c>
      <c r="F3754" t="s">
        <v>30</v>
      </c>
      <c r="G3754" t="s">
        <v>24</v>
      </c>
      <c r="H3754">
        <v>14</v>
      </c>
      <c r="I3754" t="s">
        <v>178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34</v>
      </c>
      <c r="S3754">
        <v>5</v>
      </c>
    </row>
    <row r="3755" spans="1:19" x14ac:dyDescent="0.3">
      <c r="A3755">
        <v>3754</v>
      </c>
      <c r="B3755" t="s">
        <v>42</v>
      </c>
      <c r="C3755" t="s">
        <v>39</v>
      </c>
      <c r="D3755" t="s">
        <v>38</v>
      </c>
      <c r="E3755" t="s">
        <v>43</v>
      </c>
      <c r="F3755" t="s">
        <v>30</v>
      </c>
      <c r="G3755" t="s">
        <v>24</v>
      </c>
      <c r="H3755">
        <v>4</v>
      </c>
      <c r="I3755" t="s">
        <v>178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21</v>
      </c>
      <c r="S3755">
        <v>6</v>
      </c>
    </row>
    <row r="3756" spans="1:19" x14ac:dyDescent="0.3">
      <c r="A3756">
        <v>3755</v>
      </c>
      <c r="B3756" t="s">
        <v>37</v>
      </c>
      <c r="C3756" t="s">
        <v>20</v>
      </c>
      <c r="D3756" t="s">
        <v>40</v>
      </c>
      <c r="E3756" t="s">
        <v>43</v>
      </c>
      <c r="F3756" t="s">
        <v>30</v>
      </c>
      <c r="G3756" t="s">
        <v>24</v>
      </c>
      <c r="H3756">
        <v>9</v>
      </c>
      <c r="I3756" t="s">
        <v>178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28</v>
      </c>
      <c r="S3756">
        <v>8</v>
      </c>
    </row>
    <row r="3757" spans="1:19" x14ac:dyDescent="0.3">
      <c r="A3757">
        <v>3756</v>
      </c>
      <c r="B3757" t="s">
        <v>37</v>
      </c>
      <c r="C3757" t="s">
        <v>20</v>
      </c>
      <c r="D3757" t="s">
        <v>38</v>
      </c>
      <c r="E3757" t="s">
        <v>43</v>
      </c>
      <c r="F3757" t="s">
        <v>25</v>
      </c>
      <c r="G3757" t="s">
        <v>35</v>
      </c>
      <c r="H3757">
        <v>0</v>
      </c>
      <c r="I3757" t="s">
        <v>178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21</v>
      </c>
      <c r="S3757">
        <v>4</v>
      </c>
    </row>
    <row r="3758" spans="1:19" x14ac:dyDescent="0.3">
      <c r="A3758">
        <v>3757</v>
      </c>
      <c r="B3758" t="s">
        <v>16</v>
      </c>
      <c r="C3758" t="s">
        <v>27</v>
      </c>
      <c r="D3758" t="s">
        <v>26</v>
      </c>
      <c r="E3758" t="s">
        <v>45</v>
      </c>
      <c r="F3758" t="s">
        <v>18</v>
      </c>
      <c r="G3758" t="s">
        <v>17</v>
      </c>
      <c r="H3758">
        <v>7</v>
      </c>
      <c r="I3758" t="s">
        <v>178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28</v>
      </c>
      <c r="S3758">
        <v>9</v>
      </c>
    </row>
    <row r="3759" spans="1:19" x14ac:dyDescent="0.3">
      <c r="A3759">
        <v>3758</v>
      </c>
      <c r="B3759" t="s">
        <v>37</v>
      </c>
      <c r="C3759" t="s">
        <v>34</v>
      </c>
      <c r="D3759" t="s">
        <v>40</v>
      </c>
      <c r="E3759" t="s">
        <v>15</v>
      </c>
      <c r="F3759" t="s">
        <v>30</v>
      </c>
      <c r="G3759" t="s">
        <v>24</v>
      </c>
      <c r="H3759">
        <v>12</v>
      </c>
      <c r="I3759" t="s">
        <v>178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34</v>
      </c>
      <c r="S3759">
        <v>5</v>
      </c>
    </row>
    <row r="3760" spans="1:19" x14ac:dyDescent="0.3">
      <c r="A3760">
        <v>3759</v>
      </c>
      <c r="B3760" t="s">
        <v>37</v>
      </c>
      <c r="C3760" t="s">
        <v>20</v>
      </c>
      <c r="D3760" t="s">
        <v>38</v>
      </c>
      <c r="E3760" t="s">
        <v>22</v>
      </c>
      <c r="F3760" t="s">
        <v>30</v>
      </c>
      <c r="G3760" t="s">
        <v>24</v>
      </c>
      <c r="H3760">
        <v>0</v>
      </c>
      <c r="I3760" t="s">
        <v>176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28</v>
      </c>
      <c r="S3760">
        <v>9</v>
      </c>
    </row>
    <row r="3761" spans="1:19" x14ac:dyDescent="0.3">
      <c r="A3761">
        <v>3760</v>
      </c>
      <c r="B3761" t="s">
        <v>23</v>
      </c>
      <c r="C3761" t="s">
        <v>27</v>
      </c>
      <c r="D3761" t="s">
        <v>40</v>
      </c>
      <c r="E3761" t="s">
        <v>22</v>
      </c>
      <c r="F3761" t="s">
        <v>18</v>
      </c>
      <c r="G3761" t="s">
        <v>24</v>
      </c>
      <c r="H3761">
        <v>9</v>
      </c>
      <c r="I3761" t="s">
        <v>177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34</v>
      </c>
      <c r="S3761">
        <v>6</v>
      </c>
    </row>
    <row r="3762" spans="1:19" x14ac:dyDescent="0.3">
      <c r="A3762">
        <v>3761</v>
      </c>
      <c r="B3762" t="s">
        <v>31</v>
      </c>
      <c r="C3762" t="s">
        <v>34</v>
      </c>
      <c r="D3762" t="s">
        <v>19</v>
      </c>
      <c r="E3762" t="s">
        <v>29</v>
      </c>
      <c r="F3762" t="s">
        <v>18</v>
      </c>
      <c r="G3762" t="s">
        <v>17</v>
      </c>
      <c r="H3762">
        <v>0</v>
      </c>
      <c r="I3762" t="s">
        <v>178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21</v>
      </c>
      <c r="S3762">
        <v>1</v>
      </c>
    </row>
    <row r="3763" spans="1:19" x14ac:dyDescent="0.3">
      <c r="A3763">
        <v>3762</v>
      </c>
      <c r="B3763" t="s">
        <v>33</v>
      </c>
      <c r="C3763" t="s">
        <v>34</v>
      </c>
      <c r="D3763" t="s">
        <v>44</v>
      </c>
      <c r="E3763" t="s">
        <v>36</v>
      </c>
      <c r="F3763" t="s">
        <v>25</v>
      </c>
      <c r="G3763" t="s">
        <v>35</v>
      </c>
      <c r="H3763">
        <v>14</v>
      </c>
      <c r="I3763" t="s">
        <v>178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34</v>
      </c>
      <c r="S3763">
        <v>4</v>
      </c>
    </row>
    <row r="3764" spans="1:19" x14ac:dyDescent="0.3">
      <c r="A3764">
        <v>3763</v>
      </c>
      <c r="B3764" t="s">
        <v>16</v>
      </c>
      <c r="C3764" t="s">
        <v>34</v>
      </c>
      <c r="D3764" t="s">
        <v>19</v>
      </c>
      <c r="E3764" t="s">
        <v>43</v>
      </c>
      <c r="F3764" t="s">
        <v>30</v>
      </c>
      <c r="G3764" t="s">
        <v>24</v>
      </c>
      <c r="H3764">
        <v>11</v>
      </c>
      <c r="I3764" t="s">
        <v>176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34</v>
      </c>
      <c r="S3764">
        <v>6</v>
      </c>
    </row>
    <row r="3765" spans="1:19" x14ac:dyDescent="0.3">
      <c r="A3765">
        <v>3764</v>
      </c>
      <c r="B3765" t="s">
        <v>33</v>
      </c>
      <c r="C3765" t="s">
        <v>20</v>
      </c>
      <c r="D3765" t="s">
        <v>38</v>
      </c>
      <c r="E3765" t="s">
        <v>41</v>
      </c>
      <c r="F3765" t="s">
        <v>25</v>
      </c>
      <c r="G3765" t="s">
        <v>35</v>
      </c>
      <c r="H3765">
        <v>5</v>
      </c>
      <c r="I3765" t="s">
        <v>176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21</v>
      </c>
      <c r="S3765">
        <v>4</v>
      </c>
    </row>
    <row r="3766" spans="1:19" x14ac:dyDescent="0.3">
      <c r="A3766">
        <v>3765</v>
      </c>
      <c r="B3766" t="s">
        <v>16</v>
      </c>
      <c r="C3766" t="s">
        <v>39</v>
      </c>
      <c r="D3766" t="s">
        <v>40</v>
      </c>
      <c r="E3766" t="s">
        <v>43</v>
      </c>
      <c r="F3766" t="s">
        <v>25</v>
      </c>
      <c r="G3766" t="s">
        <v>24</v>
      </c>
      <c r="H3766">
        <v>6</v>
      </c>
      <c r="I3766" t="s">
        <v>177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21</v>
      </c>
      <c r="S3766">
        <v>4</v>
      </c>
    </row>
    <row r="3767" spans="1:19" x14ac:dyDescent="0.3">
      <c r="A3767">
        <v>3766</v>
      </c>
      <c r="B3767" t="s">
        <v>37</v>
      </c>
      <c r="C3767" t="s">
        <v>34</v>
      </c>
      <c r="D3767" t="s">
        <v>44</v>
      </c>
      <c r="E3767" t="s">
        <v>22</v>
      </c>
      <c r="F3767" t="s">
        <v>18</v>
      </c>
      <c r="G3767" t="s">
        <v>35</v>
      </c>
      <c r="H3767">
        <v>13</v>
      </c>
      <c r="I3767" t="s">
        <v>178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28</v>
      </c>
      <c r="S3767">
        <v>9</v>
      </c>
    </row>
    <row r="3768" spans="1:19" x14ac:dyDescent="0.3">
      <c r="A3768">
        <v>3767</v>
      </c>
      <c r="B3768" t="s">
        <v>42</v>
      </c>
      <c r="C3768" t="s">
        <v>20</v>
      </c>
      <c r="D3768" t="s">
        <v>40</v>
      </c>
      <c r="E3768" t="s">
        <v>22</v>
      </c>
      <c r="F3768" t="s">
        <v>25</v>
      </c>
      <c r="G3768" t="s">
        <v>17</v>
      </c>
      <c r="H3768">
        <v>9</v>
      </c>
      <c r="I3768" t="s">
        <v>177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28</v>
      </c>
      <c r="S3768">
        <v>7</v>
      </c>
    </row>
    <row r="3769" spans="1:19" x14ac:dyDescent="0.3">
      <c r="A3769">
        <v>3768</v>
      </c>
      <c r="B3769" t="s">
        <v>16</v>
      </c>
      <c r="C3769" t="s">
        <v>20</v>
      </c>
      <c r="D3769" t="s">
        <v>38</v>
      </c>
      <c r="E3769" t="s">
        <v>15</v>
      </c>
      <c r="F3769" t="s">
        <v>30</v>
      </c>
      <c r="G3769" t="s">
        <v>17</v>
      </c>
      <c r="H3769">
        <v>11</v>
      </c>
      <c r="I3769" t="s">
        <v>176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28</v>
      </c>
      <c r="S3769">
        <v>8</v>
      </c>
    </row>
    <row r="3770" spans="1:19" x14ac:dyDescent="0.3">
      <c r="A3770">
        <v>3769</v>
      </c>
      <c r="B3770" t="s">
        <v>42</v>
      </c>
      <c r="C3770" t="s">
        <v>39</v>
      </c>
      <c r="D3770" t="s">
        <v>32</v>
      </c>
      <c r="E3770" t="s">
        <v>36</v>
      </c>
      <c r="F3770" t="s">
        <v>18</v>
      </c>
      <c r="G3770" t="s">
        <v>35</v>
      </c>
      <c r="H3770">
        <v>12</v>
      </c>
      <c r="I3770" t="s">
        <v>177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28</v>
      </c>
      <c r="S3770">
        <v>8</v>
      </c>
    </row>
    <row r="3771" spans="1:19" x14ac:dyDescent="0.3">
      <c r="A3771">
        <v>3770</v>
      </c>
      <c r="B3771" t="s">
        <v>42</v>
      </c>
      <c r="C3771" t="s">
        <v>34</v>
      </c>
      <c r="D3771" t="s">
        <v>40</v>
      </c>
      <c r="E3771" t="s">
        <v>45</v>
      </c>
      <c r="F3771" t="s">
        <v>18</v>
      </c>
      <c r="G3771" t="s">
        <v>35</v>
      </c>
      <c r="H3771">
        <v>14</v>
      </c>
      <c r="I3771" t="s">
        <v>176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34</v>
      </c>
      <c r="S3771">
        <v>4</v>
      </c>
    </row>
    <row r="3772" spans="1:19" x14ac:dyDescent="0.3">
      <c r="A3772">
        <v>3771</v>
      </c>
      <c r="B3772" t="s">
        <v>16</v>
      </c>
      <c r="C3772" t="s">
        <v>34</v>
      </c>
      <c r="D3772" t="s">
        <v>32</v>
      </c>
      <c r="E3772" t="s">
        <v>43</v>
      </c>
      <c r="F3772" t="s">
        <v>25</v>
      </c>
      <c r="G3772" t="s">
        <v>24</v>
      </c>
      <c r="H3772">
        <v>4</v>
      </c>
      <c r="I3772" t="s">
        <v>177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21</v>
      </c>
      <c r="S3772">
        <v>4</v>
      </c>
    </row>
    <row r="3773" spans="1:19" x14ac:dyDescent="0.3">
      <c r="A3773">
        <v>3772</v>
      </c>
      <c r="B3773" t="s">
        <v>33</v>
      </c>
      <c r="C3773" t="s">
        <v>39</v>
      </c>
      <c r="D3773" t="s">
        <v>44</v>
      </c>
      <c r="E3773" t="s">
        <v>41</v>
      </c>
      <c r="F3773" t="s">
        <v>25</v>
      </c>
      <c r="G3773" t="s">
        <v>35</v>
      </c>
      <c r="H3773">
        <v>12</v>
      </c>
      <c r="I3773" t="s">
        <v>177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28</v>
      </c>
      <c r="S3773">
        <v>7</v>
      </c>
    </row>
    <row r="3774" spans="1:19" x14ac:dyDescent="0.3">
      <c r="A3774">
        <v>3773</v>
      </c>
      <c r="B3774" t="s">
        <v>31</v>
      </c>
      <c r="C3774" t="s">
        <v>34</v>
      </c>
      <c r="D3774" t="s">
        <v>26</v>
      </c>
      <c r="E3774" t="s">
        <v>43</v>
      </c>
      <c r="F3774" t="s">
        <v>18</v>
      </c>
      <c r="G3774" t="s">
        <v>35</v>
      </c>
      <c r="H3774">
        <v>11</v>
      </c>
      <c r="I3774" t="s">
        <v>178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34</v>
      </c>
      <c r="S3774">
        <v>5</v>
      </c>
    </row>
    <row r="3775" spans="1:19" x14ac:dyDescent="0.3">
      <c r="A3775">
        <v>3774</v>
      </c>
      <c r="B3775" t="s">
        <v>42</v>
      </c>
      <c r="C3775" t="s">
        <v>27</v>
      </c>
      <c r="D3775" t="s">
        <v>44</v>
      </c>
      <c r="E3775" t="s">
        <v>41</v>
      </c>
      <c r="F3775" t="s">
        <v>30</v>
      </c>
      <c r="G3775" t="s">
        <v>17</v>
      </c>
      <c r="H3775">
        <v>10</v>
      </c>
      <c r="I3775" t="s">
        <v>177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28</v>
      </c>
      <c r="S3775">
        <v>9</v>
      </c>
    </row>
    <row r="3776" spans="1:19" x14ac:dyDescent="0.3">
      <c r="A3776">
        <v>3775</v>
      </c>
      <c r="B3776" t="s">
        <v>31</v>
      </c>
      <c r="C3776" t="s">
        <v>20</v>
      </c>
      <c r="D3776" t="s">
        <v>40</v>
      </c>
      <c r="E3776" t="s">
        <v>22</v>
      </c>
      <c r="F3776" t="s">
        <v>25</v>
      </c>
      <c r="G3776" t="s">
        <v>17</v>
      </c>
      <c r="H3776">
        <v>2</v>
      </c>
      <c r="I3776" t="s">
        <v>177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28</v>
      </c>
      <c r="S3776">
        <v>7</v>
      </c>
    </row>
    <row r="3777" spans="1:19" x14ac:dyDescent="0.3">
      <c r="A3777">
        <v>3776</v>
      </c>
      <c r="B3777" t="s">
        <v>42</v>
      </c>
      <c r="C3777" t="s">
        <v>20</v>
      </c>
      <c r="D3777" t="s">
        <v>44</v>
      </c>
      <c r="E3777" t="s">
        <v>43</v>
      </c>
      <c r="F3777" t="s">
        <v>30</v>
      </c>
      <c r="G3777" t="s">
        <v>35</v>
      </c>
      <c r="H3777">
        <v>13</v>
      </c>
      <c r="I3777" t="s">
        <v>178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34</v>
      </c>
      <c r="S3777">
        <v>1</v>
      </c>
    </row>
    <row r="3778" spans="1:19" x14ac:dyDescent="0.3">
      <c r="A3778">
        <v>3777</v>
      </c>
      <c r="B3778" t="s">
        <v>23</v>
      </c>
      <c r="C3778" t="s">
        <v>39</v>
      </c>
      <c r="D3778" t="s">
        <v>32</v>
      </c>
      <c r="E3778" t="s">
        <v>15</v>
      </c>
      <c r="F3778" t="s">
        <v>18</v>
      </c>
      <c r="G3778" t="s">
        <v>35</v>
      </c>
      <c r="H3778">
        <v>6</v>
      </c>
      <c r="I3778" t="s">
        <v>176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28</v>
      </c>
      <c r="S3778">
        <v>7</v>
      </c>
    </row>
    <row r="3779" spans="1:19" x14ac:dyDescent="0.3">
      <c r="A3779">
        <v>3778</v>
      </c>
      <c r="B3779" t="s">
        <v>31</v>
      </c>
      <c r="C3779" t="s">
        <v>34</v>
      </c>
      <c r="D3779" t="s">
        <v>19</v>
      </c>
      <c r="E3779" t="s">
        <v>45</v>
      </c>
      <c r="F3779" t="s">
        <v>18</v>
      </c>
      <c r="G3779" t="s">
        <v>24</v>
      </c>
      <c r="H3779">
        <v>0</v>
      </c>
      <c r="I3779" t="s">
        <v>178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21</v>
      </c>
      <c r="S3779">
        <v>1</v>
      </c>
    </row>
    <row r="3780" spans="1:19" x14ac:dyDescent="0.3">
      <c r="A3780">
        <v>3779</v>
      </c>
      <c r="B3780" t="s">
        <v>42</v>
      </c>
      <c r="C3780" t="s">
        <v>34</v>
      </c>
      <c r="D3780" t="s">
        <v>40</v>
      </c>
      <c r="E3780" t="s">
        <v>36</v>
      </c>
      <c r="F3780" t="s">
        <v>25</v>
      </c>
      <c r="G3780" t="s">
        <v>35</v>
      </c>
      <c r="H3780">
        <v>2</v>
      </c>
      <c r="I3780" t="s">
        <v>176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21</v>
      </c>
      <c r="S3780">
        <v>2</v>
      </c>
    </row>
    <row r="3781" spans="1:19" x14ac:dyDescent="0.3">
      <c r="A3781">
        <v>3780</v>
      </c>
      <c r="B3781" t="s">
        <v>37</v>
      </c>
      <c r="C3781" t="s">
        <v>39</v>
      </c>
      <c r="D3781" t="s">
        <v>26</v>
      </c>
      <c r="E3781" t="s">
        <v>43</v>
      </c>
      <c r="F3781" t="s">
        <v>25</v>
      </c>
      <c r="G3781" t="s">
        <v>17</v>
      </c>
      <c r="H3781">
        <v>9</v>
      </c>
      <c r="I3781" t="s">
        <v>177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28</v>
      </c>
      <c r="S3781">
        <v>9</v>
      </c>
    </row>
    <row r="3782" spans="1:19" x14ac:dyDescent="0.3">
      <c r="A3782">
        <v>3781</v>
      </c>
      <c r="B3782" t="s">
        <v>31</v>
      </c>
      <c r="C3782" t="s">
        <v>27</v>
      </c>
      <c r="D3782" t="s">
        <v>44</v>
      </c>
      <c r="E3782" t="s">
        <v>15</v>
      </c>
      <c r="F3782" t="s">
        <v>18</v>
      </c>
      <c r="G3782" t="s">
        <v>17</v>
      </c>
      <c r="H3782">
        <v>5</v>
      </c>
      <c r="I3782" t="s">
        <v>176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28</v>
      </c>
      <c r="S3782">
        <v>9</v>
      </c>
    </row>
    <row r="3783" spans="1:19" x14ac:dyDescent="0.3">
      <c r="A3783">
        <v>3782</v>
      </c>
      <c r="B3783" t="s">
        <v>33</v>
      </c>
      <c r="C3783" t="s">
        <v>39</v>
      </c>
      <c r="D3783" t="s">
        <v>44</v>
      </c>
      <c r="E3783" t="s">
        <v>41</v>
      </c>
      <c r="F3783" t="s">
        <v>18</v>
      </c>
      <c r="G3783" t="s">
        <v>35</v>
      </c>
      <c r="H3783">
        <v>6</v>
      </c>
      <c r="I3783" t="s">
        <v>177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21</v>
      </c>
      <c r="S3783">
        <v>2</v>
      </c>
    </row>
    <row r="3784" spans="1:19" x14ac:dyDescent="0.3">
      <c r="A3784">
        <v>3783</v>
      </c>
      <c r="B3784" t="s">
        <v>42</v>
      </c>
      <c r="C3784" t="s">
        <v>39</v>
      </c>
      <c r="D3784" t="s">
        <v>44</v>
      </c>
      <c r="E3784" t="s">
        <v>15</v>
      </c>
      <c r="F3784" t="s">
        <v>25</v>
      </c>
      <c r="G3784" t="s">
        <v>24</v>
      </c>
      <c r="H3784">
        <v>0</v>
      </c>
      <c r="I3784" t="s">
        <v>178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28</v>
      </c>
      <c r="S3784">
        <v>5</v>
      </c>
    </row>
    <row r="3785" spans="1:19" x14ac:dyDescent="0.3">
      <c r="A3785">
        <v>3784</v>
      </c>
      <c r="B3785" t="s">
        <v>42</v>
      </c>
      <c r="C3785" t="s">
        <v>20</v>
      </c>
      <c r="D3785" t="s">
        <v>19</v>
      </c>
      <c r="E3785" t="s">
        <v>41</v>
      </c>
      <c r="F3785" t="s">
        <v>30</v>
      </c>
      <c r="G3785" t="s">
        <v>17</v>
      </c>
      <c r="H3785">
        <v>2</v>
      </c>
      <c r="I3785" t="s">
        <v>176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21</v>
      </c>
      <c r="S3785">
        <v>4</v>
      </c>
    </row>
    <row r="3786" spans="1:19" x14ac:dyDescent="0.3">
      <c r="A3786">
        <v>3785</v>
      </c>
      <c r="B3786" t="s">
        <v>16</v>
      </c>
      <c r="C3786" t="s">
        <v>27</v>
      </c>
      <c r="D3786" t="s">
        <v>38</v>
      </c>
      <c r="E3786" t="s">
        <v>15</v>
      </c>
      <c r="F3786" t="s">
        <v>30</v>
      </c>
      <c r="G3786" t="s">
        <v>24</v>
      </c>
      <c r="H3786">
        <v>8</v>
      </c>
      <c r="I3786" t="s">
        <v>176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28</v>
      </c>
      <c r="S3786">
        <v>7</v>
      </c>
    </row>
    <row r="3787" spans="1:19" x14ac:dyDescent="0.3">
      <c r="A3787">
        <v>3786</v>
      </c>
      <c r="B3787" t="s">
        <v>37</v>
      </c>
      <c r="C3787" t="s">
        <v>39</v>
      </c>
      <c r="D3787" t="s">
        <v>38</v>
      </c>
      <c r="E3787" t="s">
        <v>43</v>
      </c>
      <c r="F3787" t="s">
        <v>30</v>
      </c>
      <c r="G3787" t="s">
        <v>35</v>
      </c>
      <c r="H3787">
        <v>6</v>
      </c>
      <c r="I3787" t="s">
        <v>176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21</v>
      </c>
      <c r="S3787">
        <v>6</v>
      </c>
    </row>
    <row r="3788" spans="1:19" x14ac:dyDescent="0.3">
      <c r="A3788">
        <v>3787</v>
      </c>
      <c r="B3788" t="s">
        <v>42</v>
      </c>
      <c r="C3788" t="s">
        <v>27</v>
      </c>
      <c r="D3788" t="s">
        <v>38</v>
      </c>
      <c r="E3788" t="s">
        <v>15</v>
      </c>
      <c r="F3788" t="s">
        <v>25</v>
      </c>
      <c r="G3788" t="s">
        <v>17</v>
      </c>
      <c r="H3788">
        <v>5</v>
      </c>
      <c r="I3788" t="s">
        <v>177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21</v>
      </c>
      <c r="S3788">
        <v>1</v>
      </c>
    </row>
    <row r="3789" spans="1:19" x14ac:dyDescent="0.3">
      <c r="A3789">
        <v>3788</v>
      </c>
      <c r="B3789" t="s">
        <v>31</v>
      </c>
      <c r="C3789" t="s">
        <v>34</v>
      </c>
      <c r="D3789" t="s">
        <v>38</v>
      </c>
      <c r="E3789" t="s">
        <v>36</v>
      </c>
      <c r="F3789" t="s">
        <v>25</v>
      </c>
      <c r="G3789" t="s">
        <v>17</v>
      </c>
      <c r="H3789">
        <v>7</v>
      </c>
      <c r="I3789" t="s">
        <v>178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28</v>
      </c>
      <c r="S3789">
        <v>8</v>
      </c>
    </row>
    <row r="3790" spans="1:19" x14ac:dyDescent="0.3">
      <c r="A3790">
        <v>3789</v>
      </c>
      <c r="B3790" t="s">
        <v>33</v>
      </c>
      <c r="C3790" t="s">
        <v>34</v>
      </c>
      <c r="D3790" t="s">
        <v>26</v>
      </c>
      <c r="E3790" t="s">
        <v>45</v>
      </c>
      <c r="F3790" t="s">
        <v>30</v>
      </c>
      <c r="G3790" t="s">
        <v>17</v>
      </c>
      <c r="H3790">
        <v>4</v>
      </c>
      <c r="I3790" t="s">
        <v>178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21</v>
      </c>
      <c r="S3790">
        <v>4</v>
      </c>
    </row>
    <row r="3791" spans="1:19" x14ac:dyDescent="0.3">
      <c r="A3791">
        <v>3790</v>
      </c>
      <c r="B3791" t="s">
        <v>23</v>
      </c>
      <c r="C3791" t="s">
        <v>39</v>
      </c>
      <c r="D3791" t="s">
        <v>26</v>
      </c>
      <c r="E3791" t="s">
        <v>43</v>
      </c>
      <c r="F3791" t="s">
        <v>25</v>
      </c>
      <c r="G3791" t="s">
        <v>35</v>
      </c>
      <c r="H3791">
        <v>4</v>
      </c>
      <c r="I3791" t="s">
        <v>176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21</v>
      </c>
      <c r="S3791">
        <v>2</v>
      </c>
    </row>
    <row r="3792" spans="1:19" x14ac:dyDescent="0.3">
      <c r="A3792">
        <v>3791</v>
      </c>
      <c r="B3792" t="s">
        <v>42</v>
      </c>
      <c r="C3792" t="s">
        <v>39</v>
      </c>
      <c r="D3792" t="s">
        <v>19</v>
      </c>
      <c r="E3792" t="s">
        <v>36</v>
      </c>
      <c r="F3792" t="s">
        <v>30</v>
      </c>
      <c r="G3792" t="s">
        <v>24</v>
      </c>
      <c r="H3792">
        <v>8</v>
      </c>
      <c r="I3792" t="s">
        <v>178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28</v>
      </c>
      <c r="S3792">
        <v>7</v>
      </c>
    </row>
    <row r="3793" spans="1:19" x14ac:dyDescent="0.3">
      <c r="A3793">
        <v>3792</v>
      </c>
      <c r="B3793" t="s">
        <v>23</v>
      </c>
      <c r="C3793" t="s">
        <v>20</v>
      </c>
      <c r="D3793" t="s">
        <v>38</v>
      </c>
      <c r="E3793" t="s">
        <v>22</v>
      </c>
      <c r="F3793" t="s">
        <v>25</v>
      </c>
      <c r="G3793" t="s">
        <v>17</v>
      </c>
      <c r="H3793">
        <v>1</v>
      </c>
      <c r="I3793" t="s">
        <v>178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21</v>
      </c>
      <c r="S3793">
        <v>2</v>
      </c>
    </row>
    <row r="3794" spans="1:19" x14ac:dyDescent="0.3">
      <c r="A3794">
        <v>3793</v>
      </c>
      <c r="B3794" t="s">
        <v>23</v>
      </c>
      <c r="C3794" t="s">
        <v>39</v>
      </c>
      <c r="D3794" t="s">
        <v>32</v>
      </c>
      <c r="E3794" t="s">
        <v>29</v>
      </c>
      <c r="F3794" t="s">
        <v>30</v>
      </c>
      <c r="G3794" t="s">
        <v>17</v>
      </c>
      <c r="H3794">
        <v>3</v>
      </c>
      <c r="I3794" t="s">
        <v>178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28</v>
      </c>
      <c r="S3794">
        <v>8</v>
      </c>
    </row>
    <row r="3795" spans="1:19" x14ac:dyDescent="0.3">
      <c r="A3795">
        <v>3794</v>
      </c>
      <c r="B3795" t="s">
        <v>37</v>
      </c>
      <c r="C3795" t="s">
        <v>34</v>
      </c>
      <c r="D3795" t="s">
        <v>38</v>
      </c>
      <c r="E3795" t="s">
        <v>45</v>
      </c>
      <c r="F3795" t="s">
        <v>25</v>
      </c>
      <c r="G3795" t="s">
        <v>24</v>
      </c>
      <c r="H3795">
        <v>10</v>
      </c>
      <c r="I3795" t="s">
        <v>177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34</v>
      </c>
      <c r="S3795">
        <v>2</v>
      </c>
    </row>
    <row r="3796" spans="1:19" x14ac:dyDescent="0.3">
      <c r="A3796">
        <v>3795</v>
      </c>
      <c r="B3796" t="s">
        <v>16</v>
      </c>
      <c r="C3796" t="s">
        <v>39</v>
      </c>
      <c r="D3796" t="s">
        <v>40</v>
      </c>
      <c r="E3796" t="s">
        <v>15</v>
      </c>
      <c r="F3796" t="s">
        <v>30</v>
      </c>
      <c r="G3796" t="s">
        <v>24</v>
      </c>
      <c r="H3796">
        <v>10</v>
      </c>
      <c r="I3796" t="s">
        <v>177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34</v>
      </c>
      <c r="S3796">
        <v>6</v>
      </c>
    </row>
    <row r="3797" spans="1:19" x14ac:dyDescent="0.3">
      <c r="A3797">
        <v>3796</v>
      </c>
      <c r="B3797" t="s">
        <v>42</v>
      </c>
      <c r="C3797" t="s">
        <v>27</v>
      </c>
      <c r="D3797" t="s">
        <v>44</v>
      </c>
      <c r="E3797" t="s">
        <v>15</v>
      </c>
      <c r="F3797" t="s">
        <v>30</v>
      </c>
      <c r="G3797" t="s">
        <v>35</v>
      </c>
      <c r="H3797">
        <v>0</v>
      </c>
      <c r="I3797" t="s">
        <v>176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28</v>
      </c>
      <c r="S3797">
        <v>8</v>
      </c>
    </row>
    <row r="3798" spans="1:19" x14ac:dyDescent="0.3">
      <c r="A3798">
        <v>3797</v>
      </c>
      <c r="B3798" t="s">
        <v>42</v>
      </c>
      <c r="C3798" t="s">
        <v>27</v>
      </c>
      <c r="D3798" t="s">
        <v>38</v>
      </c>
      <c r="E3798" t="s">
        <v>36</v>
      </c>
      <c r="F3798" t="s">
        <v>30</v>
      </c>
      <c r="G3798" t="s">
        <v>24</v>
      </c>
      <c r="H3798">
        <v>2</v>
      </c>
      <c r="I3798" t="s">
        <v>176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21</v>
      </c>
      <c r="S3798">
        <v>6</v>
      </c>
    </row>
    <row r="3799" spans="1:19" x14ac:dyDescent="0.3">
      <c r="A3799">
        <v>3798</v>
      </c>
      <c r="B3799" t="s">
        <v>23</v>
      </c>
      <c r="C3799" t="s">
        <v>27</v>
      </c>
      <c r="D3799" t="s">
        <v>19</v>
      </c>
      <c r="E3799" t="s">
        <v>41</v>
      </c>
      <c r="F3799" t="s">
        <v>25</v>
      </c>
      <c r="G3799" t="s">
        <v>17</v>
      </c>
      <c r="H3799">
        <v>4</v>
      </c>
      <c r="I3799" t="s">
        <v>177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21</v>
      </c>
      <c r="S3799">
        <v>2</v>
      </c>
    </row>
    <row r="3800" spans="1:19" x14ac:dyDescent="0.3">
      <c r="A3800">
        <v>3799</v>
      </c>
      <c r="B3800" t="s">
        <v>16</v>
      </c>
      <c r="C3800" t="s">
        <v>39</v>
      </c>
      <c r="D3800" t="s">
        <v>26</v>
      </c>
      <c r="E3800" t="s">
        <v>36</v>
      </c>
      <c r="F3800" t="s">
        <v>30</v>
      </c>
      <c r="G3800" t="s">
        <v>17</v>
      </c>
      <c r="H3800">
        <v>11</v>
      </c>
      <c r="I3800" t="s">
        <v>178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28</v>
      </c>
      <c r="S3800">
        <v>2</v>
      </c>
    </row>
    <row r="3801" spans="1:19" x14ac:dyDescent="0.3">
      <c r="A3801">
        <v>3800</v>
      </c>
      <c r="B3801" t="s">
        <v>16</v>
      </c>
      <c r="C3801" t="s">
        <v>27</v>
      </c>
      <c r="D3801" t="s">
        <v>19</v>
      </c>
      <c r="E3801" t="s">
        <v>15</v>
      </c>
      <c r="F3801" t="s">
        <v>18</v>
      </c>
      <c r="G3801" t="s">
        <v>17</v>
      </c>
      <c r="H3801">
        <v>14</v>
      </c>
      <c r="I3801" t="s">
        <v>176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34</v>
      </c>
      <c r="S3801">
        <v>2</v>
      </c>
    </row>
    <row r="3802" spans="1:19" x14ac:dyDescent="0.3">
      <c r="A3802">
        <v>3801</v>
      </c>
      <c r="B3802" t="s">
        <v>37</v>
      </c>
      <c r="C3802" t="s">
        <v>34</v>
      </c>
      <c r="D3802" t="s">
        <v>19</v>
      </c>
      <c r="E3802" t="s">
        <v>15</v>
      </c>
      <c r="F3802" t="s">
        <v>18</v>
      </c>
      <c r="G3802" t="s">
        <v>24</v>
      </c>
      <c r="H3802">
        <v>5</v>
      </c>
      <c r="I3802" t="s">
        <v>176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28</v>
      </c>
      <c r="S3802">
        <v>8</v>
      </c>
    </row>
    <row r="3803" spans="1:19" x14ac:dyDescent="0.3">
      <c r="A3803">
        <v>3802</v>
      </c>
      <c r="B3803" t="s">
        <v>31</v>
      </c>
      <c r="C3803" t="s">
        <v>27</v>
      </c>
      <c r="D3803" t="s">
        <v>40</v>
      </c>
      <c r="E3803" t="s">
        <v>41</v>
      </c>
      <c r="F3803" t="s">
        <v>25</v>
      </c>
      <c r="G3803" t="s">
        <v>17</v>
      </c>
      <c r="H3803">
        <v>1</v>
      </c>
      <c r="I3803" t="s">
        <v>178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28</v>
      </c>
      <c r="S3803">
        <v>9</v>
      </c>
    </row>
    <row r="3804" spans="1:19" x14ac:dyDescent="0.3">
      <c r="A3804">
        <v>3803</v>
      </c>
      <c r="B3804" t="s">
        <v>37</v>
      </c>
      <c r="C3804" t="s">
        <v>27</v>
      </c>
      <c r="D3804" t="s">
        <v>40</v>
      </c>
      <c r="E3804" t="s">
        <v>15</v>
      </c>
      <c r="F3804" t="s">
        <v>18</v>
      </c>
      <c r="G3804" t="s">
        <v>24</v>
      </c>
      <c r="H3804">
        <v>4</v>
      </c>
      <c r="I3804" t="s">
        <v>177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21</v>
      </c>
      <c r="S3804">
        <v>3</v>
      </c>
    </row>
    <row r="3805" spans="1:19" x14ac:dyDescent="0.3">
      <c r="A3805">
        <v>3804</v>
      </c>
      <c r="B3805" t="s">
        <v>42</v>
      </c>
      <c r="C3805" t="s">
        <v>20</v>
      </c>
      <c r="D3805" t="s">
        <v>40</v>
      </c>
      <c r="E3805" t="s">
        <v>43</v>
      </c>
      <c r="F3805" t="s">
        <v>25</v>
      </c>
      <c r="G3805" t="s">
        <v>24</v>
      </c>
      <c r="H3805">
        <v>1</v>
      </c>
      <c r="I3805" t="s">
        <v>177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28</v>
      </c>
      <c r="S3805">
        <v>7</v>
      </c>
    </row>
    <row r="3806" spans="1:19" x14ac:dyDescent="0.3">
      <c r="A3806">
        <v>3805</v>
      </c>
      <c r="B3806" t="s">
        <v>37</v>
      </c>
      <c r="C3806" t="s">
        <v>39</v>
      </c>
      <c r="D3806" t="s">
        <v>44</v>
      </c>
      <c r="E3806" t="s">
        <v>15</v>
      </c>
      <c r="F3806" t="s">
        <v>25</v>
      </c>
      <c r="G3806" t="s">
        <v>24</v>
      </c>
      <c r="H3806">
        <v>14</v>
      </c>
      <c r="I3806" t="s">
        <v>177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34</v>
      </c>
      <c r="S3806">
        <v>1</v>
      </c>
    </row>
    <row r="3807" spans="1:19" x14ac:dyDescent="0.3">
      <c r="A3807">
        <v>3806</v>
      </c>
      <c r="B3807" t="s">
        <v>23</v>
      </c>
      <c r="C3807" t="s">
        <v>20</v>
      </c>
      <c r="D3807" t="s">
        <v>40</v>
      </c>
      <c r="E3807" t="s">
        <v>43</v>
      </c>
      <c r="F3807" t="s">
        <v>18</v>
      </c>
      <c r="G3807" t="s">
        <v>24</v>
      </c>
      <c r="H3807">
        <v>13</v>
      </c>
      <c r="I3807" t="s">
        <v>177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28</v>
      </c>
      <c r="S3807">
        <v>2</v>
      </c>
    </row>
    <row r="3808" spans="1:19" x14ac:dyDescent="0.3">
      <c r="A3808">
        <v>3807</v>
      </c>
      <c r="B3808" t="s">
        <v>31</v>
      </c>
      <c r="C3808" t="s">
        <v>20</v>
      </c>
      <c r="D3808" t="s">
        <v>19</v>
      </c>
      <c r="E3808" t="s">
        <v>45</v>
      </c>
      <c r="F3808" t="s">
        <v>30</v>
      </c>
      <c r="G3808" t="s">
        <v>35</v>
      </c>
      <c r="H3808">
        <v>2</v>
      </c>
      <c r="I3808" t="s">
        <v>176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28</v>
      </c>
      <c r="S3808">
        <v>8</v>
      </c>
    </row>
    <row r="3809" spans="1:19" x14ac:dyDescent="0.3">
      <c r="A3809">
        <v>3808</v>
      </c>
      <c r="B3809" t="s">
        <v>23</v>
      </c>
      <c r="C3809" t="s">
        <v>20</v>
      </c>
      <c r="D3809" t="s">
        <v>32</v>
      </c>
      <c r="E3809" t="s">
        <v>43</v>
      </c>
      <c r="F3809" t="s">
        <v>18</v>
      </c>
      <c r="G3809" t="s">
        <v>24</v>
      </c>
      <c r="H3809">
        <v>8</v>
      </c>
      <c r="I3809" t="s">
        <v>178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28</v>
      </c>
      <c r="S3809">
        <v>9</v>
      </c>
    </row>
    <row r="3810" spans="1:19" x14ac:dyDescent="0.3">
      <c r="A3810">
        <v>3809</v>
      </c>
      <c r="B3810" t="s">
        <v>23</v>
      </c>
      <c r="C3810" t="s">
        <v>34</v>
      </c>
      <c r="D3810" t="s">
        <v>32</v>
      </c>
      <c r="E3810" t="s">
        <v>22</v>
      </c>
      <c r="F3810" t="s">
        <v>18</v>
      </c>
      <c r="G3810" t="s">
        <v>35</v>
      </c>
      <c r="H3810">
        <v>3</v>
      </c>
      <c r="I3810" t="s">
        <v>177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28</v>
      </c>
      <c r="S3810">
        <v>6</v>
      </c>
    </row>
    <row r="3811" spans="1:19" x14ac:dyDescent="0.3">
      <c r="A3811">
        <v>3810</v>
      </c>
      <c r="B3811" t="s">
        <v>37</v>
      </c>
      <c r="C3811" t="s">
        <v>20</v>
      </c>
      <c r="D3811" t="s">
        <v>19</v>
      </c>
      <c r="E3811" t="s">
        <v>36</v>
      </c>
      <c r="F3811" t="s">
        <v>25</v>
      </c>
      <c r="G3811" t="s">
        <v>17</v>
      </c>
      <c r="H3811">
        <v>11</v>
      </c>
      <c r="I3811" t="s">
        <v>177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34</v>
      </c>
      <c r="S3811">
        <v>4</v>
      </c>
    </row>
    <row r="3812" spans="1:19" x14ac:dyDescent="0.3">
      <c r="A3812">
        <v>3811</v>
      </c>
      <c r="B3812" t="s">
        <v>37</v>
      </c>
      <c r="C3812" t="s">
        <v>20</v>
      </c>
      <c r="D3812" t="s">
        <v>38</v>
      </c>
      <c r="E3812" t="s">
        <v>45</v>
      </c>
      <c r="F3812" t="s">
        <v>18</v>
      </c>
      <c r="G3812" t="s">
        <v>35</v>
      </c>
      <c r="H3812">
        <v>2</v>
      </c>
      <c r="I3812" t="s">
        <v>176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28</v>
      </c>
      <c r="S3812">
        <v>7</v>
      </c>
    </row>
    <row r="3813" spans="1:19" x14ac:dyDescent="0.3">
      <c r="A3813">
        <v>3812</v>
      </c>
      <c r="B3813" t="s">
        <v>23</v>
      </c>
      <c r="C3813" t="s">
        <v>27</v>
      </c>
      <c r="D3813" t="s">
        <v>40</v>
      </c>
      <c r="E3813" t="s">
        <v>29</v>
      </c>
      <c r="F3813" t="s">
        <v>30</v>
      </c>
      <c r="G3813" t="s">
        <v>24</v>
      </c>
      <c r="H3813">
        <v>1</v>
      </c>
      <c r="I3813" t="s">
        <v>178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21</v>
      </c>
      <c r="S3813">
        <v>5</v>
      </c>
    </row>
    <row r="3814" spans="1:19" x14ac:dyDescent="0.3">
      <c r="A3814">
        <v>3813</v>
      </c>
      <c r="B3814" t="s">
        <v>16</v>
      </c>
      <c r="C3814" t="s">
        <v>20</v>
      </c>
      <c r="D3814" t="s">
        <v>32</v>
      </c>
      <c r="E3814" t="s">
        <v>22</v>
      </c>
      <c r="F3814" t="s">
        <v>25</v>
      </c>
      <c r="G3814" t="s">
        <v>35</v>
      </c>
      <c r="H3814">
        <v>14</v>
      </c>
      <c r="I3814" t="s">
        <v>177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28</v>
      </c>
      <c r="S3814">
        <v>7</v>
      </c>
    </row>
    <row r="3815" spans="1:19" x14ac:dyDescent="0.3">
      <c r="A3815">
        <v>3814</v>
      </c>
      <c r="B3815" t="s">
        <v>16</v>
      </c>
      <c r="C3815" t="s">
        <v>27</v>
      </c>
      <c r="D3815" t="s">
        <v>38</v>
      </c>
      <c r="E3815" t="s">
        <v>41</v>
      </c>
      <c r="F3815" t="s">
        <v>25</v>
      </c>
      <c r="G3815" t="s">
        <v>24</v>
      </c>
      <c r="H3815">
        <v>0</v>
      </c>
      <c r="I3815" t="s">
        <v>176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28</v>
      </c>
      <c r="S3815">
        <v>7</v>
      </c>
    </row>
    <row r="3816" spans="1:19" x14ac:dyDescent="0.3">
      <c r="A3816">
        <v>3815</v>
      </c>
      <c r="B3816" t="s">
        <v>31</v>
      </c>
      <c r="C3816" t="s">
        <v>34</v>
      </c>
      <c r="D3816" t="s">
        <v>38</v>
      </c>
      <c r="E3816" t="s">
        <v>15</v>
      </c>
      <c r="F3816" t="s">
        <v>25</v>
      </c>
      <c r="G3816" t="s">
        <v>35</v>
      </c>
      <c r="H3816">
        <v>9</v>
      </c>
      <c r="I3816" t="s">
        <v>176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28</v>
      </c>
      <c r="S3816">
        <v>5</v>
      </c>
    </row>
    <row r="3817" spans="1:19" x14ac:dyDescent="0.3">
      <c r="A3817">
        <v>3816</v>
      </c>
      <c r="B3817" t="s">
        <v>33</v>
      </c>
      <c r="C3817" t="s">
        <v>20</v>
      </c>
      <c r="D3817" t="s">
        <v>19</v>
      </c>
      <c r="E3817" t="s">
        <v>15</v>
      </c>
      <c r="F3817" t="s">
        <v>30</v>
      </c>
      <c r="G3817" t="s">
        <v>17</v>
      </c>
      <c r="H3817">
        <v>8</v>
      </c>
      <c r="I3817" t="s">
        <v>178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28</v>
      </c>
      <c r="S3817">
        <v>4</v>
      </c>
    </row>
    <row r="3818" spans="1:19" x14ac:dyDescent="0.3">
      <c r="A3818">
        <v>3817</v>
      </c>
      <c r="B3818" t="s">
        <v>23</v>
      </c>
      <c r="C3818" t="s">
        <v>39</v>
      </c>
      <c r="D3818" t="s">
        <v>44</v>
      </c>
      <c r="E3818" t="s">
        <v>41</v>
      </c>
      <c r="F3818" t="s">
        <v>18</v>
      </c>
      <c r="G3818" t="s">
        <v>17</v>
      </c>
      <c r="H3818">
        <v>8</v>
      </c>
      <c r="I3818" t="s">
        <v>176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34</v>
      </c>
      <c r="S3818">
        <v>4</v>
      </c>
    </row>
    <row r="3819" spans="1:19" x14ac:dyDescent="0.3">
      <c r="A3819">
        <v>3818</v>
      </c>
      <c r="B3819" t="s">
        <v>23</v>
      </c>
      <c r="C3819" t="s">
        <v>39</v>
      </c>
      <c r="D3819" t="s">
        <v>19</v>
      </c>
      <c r="E3819" t="s">
        <v>43</v>
      </c>
      <c r="F3819" t="s">
        <v>30</v>
      </c>
      <c r="G3819" t="s">
        <v>24</v>
      </c>
      <c r="H3819">
        <v>7</v>
      </c>
      <c r="I3819" t="s">
        <v>178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28</v>
      </c>
      <c r="S3819">
        <v>7</v>
      </c>
    </row>
    <row r="3820" spans="1:19" x14ac:dyDescent="0.3">
      <c r="A3820">
        <v>3819</v>
      </c>
      <c r="B3820" t="s">
        <v>37</v>
      </c>
      <c r="C3820" t="s">
        <v>39</v>
      </c>
      <c r="D3820" t="s">
        <v>26</v>
      </c>
      <c r="E3820" t="s">
        <v>45</v>
      </c>
      <c r="F3820" t="s">
        <v>18</v>
      </c>
      <c r="G3820" t="s">
        <v>35</v>
      </c>
      <c r="H3820">
        <v>3</v>
      </c>
      <c r="I3820" t="s">
        <v>177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28</v>
      </c>
      <c r="S3820">
        <v>7</v>
      </c>
    </row>
    <row r="3821" spans="1:19" x14ac:dyDescent="0.3">
      <c r="A3821">
        <v>3820</v>
      </c>
      <c r="B3821" t="s">
        <v>23</v>
      </c>
      <c r="C3821" t="s">
        <v>39</v>
      </c>
      <c r="D3821" t="s">
        <v>19</v>
      </c>
      <c r="E3821" t="s">
        <v>29</v>
      </c>
      <c r="F3821" t="s">
        <v>30</v>
      </c>
      <c r="G3821" t="s">
        <v>24</v>
      </c>
      <c r="H3821">
        <v>7</v>
      </c>
      <c r="I3821" t="s">
        <v>178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28</v>
      </c>
      <c r="S3821">
        <v>5</v>
      </c>
    </row>
    <row r="3822" spans="1:19" x14ac:dyDescent="0.3">
      <c r="A3822">
        <v>3821</v>
      </c>
      <c r="B3822" t="s">
        <v>16</v>
      </c>
      <c r="C3822" t="s">
        <v>20</v>
      </c>
      <c r="D3822" t="s">
        <v>38</v>
      </c>
      <c r="E3822" t="s">
        <v>43</v>
      </c>
      <c r="F3822" t="s">
        <v>30</v>
      </c>
      <c r="G3822" t="s">
        <v>35</v>
      </c>
      <c r="H3822">
        <v>6</v>
      </c>
      <c r="I3822" t="s">
        <v>176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21</v>
      </c>
      <c r="S3822">
        <v>2</v>
      </c>
    </row>
    <row r="3823" spans="1:19" x14ac:dyDescent="0.3">
      <c r="A3823">
        <v>3822</v>
      </c>
      <c r="B3823" t="s">
        <v>16</v>
      </c>
      <c r="C3823" t="s">
        <v>20</v>
      </c>
      <c r="D3823" t="s">
        <v>26</v>
      </c>
      <c r="E3823" t="s">
        <v>43</v>
      </c>
      <c r="F3823" t="s">
        <v>18</v>
      </c>
      <c r="G3823" t="s">
        <v>24</v>
      </c>
      <c r="H3823">
        <v>5</v>
      </c>
      <c r="I3823" t="s">
        <v>178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21</v>
      </c>
      <c r="S3823">
        <v>2</v>
      </c>
    </row>
    <row r="3824" spans="1:19" x14ac:dyDescent="0.3">
      <c r="A3824">
        <v>3823</v>
      </c>
      <c r="B3824" t="s">
        <v>16</v>
      </c>
      <c r="C3824" t="s">
        <v>34</v>
      </c>
      <c r="D3824" t="s">
        <v>40</v>
      </c>
      <c r="E3824" t="s">
        <v>22</v>
      </c>
      <c r="F3824" t="s">
        <v>25</v>
      </c>
      <c r="G3824" t="s">
        <v>24</v>
      </c>
      <c r="H3824">
        <v>7</v>
      </c>
      <c r="I3824" t="s">
        <v>176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28</v>
      </c>
      <c r="S3824">
        <v>8</v>
      </c>
    </row>
    <row r="3825" spans="1:19" x14ac:dyDescent="0.3">
      <c r="A3825">
        <v>3824</v>
      </c>
      <c r="B3825" t="s">
        <v>23</v>
      </c>
      <c r="C3825" t="s">
        <v>34</v>
      </c>
      <c r="D3825" t="s">
        <v>38</v>
      </c>
      <c r="E3825" t="s">
        <v>22</v>
      </c>
      <c r="F3825" t="s">
        <v>18</v>
      </c>
      <c r="G3825" t="s">
        <v>24</v>
      </c>
      <c r="H3825">
        <v>14</v>
      </c>
      <c r="I3825" t="s">
        <v>176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28</v>
      </c>
      <c r="S3825">
        <v>5</v>
      </c>
    </row>
    <row r="3826" spans="1:19" x14ac:dyDescent="0.3">
      <c r="A3826">
        <v>3825</v>
      </c>
      <c r="B3826" t="s">
        <v>33</v>
      </c>
      <c r="C3826" t="s">
        <v>20</v>
      </c>
      <c r="D3826" t="s">
        <v>38</v>
      </c>
      <c r="E3826" t="s">
        <v>41</v>
      </c>
      <c r="F3826" t="s">
        <v>25</v>
      </c>
      <c r="G3826" t="s">
        <v>17</v>
      </c>
      <c r="H3826">
        <v>10</v>
      </c>
      <c r="I3826" t="s">
        <v>177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28</v>
      </c>
      <c r="S3826">
        <v>9</v>
      </c>
    </row>
    <row r="3827" spans="1:19" x14ac:dyDescent="0.3">
      <c r="A3827">
        <v>3826</v>
      </c>
      <c r="B3827" t="s">
        <v>23</v>
      </c>
      <c r="C3827" t="s">
        <v>34</v>
      </c>
      <c r="D3827" t="s">
        <v>26</v>
      </c>
      <c r="E3827" t="s">
        <v>15</v>
      </c>
      <c r="F3827" t="s">
        <v>30</v>
      </c>
      <c r="G3827" t="s">
        <v>24</v>
      </c>
      <c r="H3827">
        <v>6</v>
      </c>
      <c r="I3827" t="s">
        <v>176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28</v>
      </c>
      <c r="S3827">
        <v>7</v>
      </c>
    </row>
    <row r="3828" spans="1:19" x14ac:dyDescent="0.3">
      <c r="A3828">
        <v>3827</v>
      </c>
      <c r="B3828" t="s">
        <v>42</v>
      </c>
      <c r="C3828" t="s">
        <v>39</v>
      </c>
      <c r="D3828" t="s">
        <v>44</v>
      </c>
      <c r="E3828" t="s">
        <v>43</v>
      </c>
      <c r="F3828" t="s">
        <v>30</v>
      </c>
      <c r="G3828" t="s">
        <v>17</v>
      </c>
      <c r="H3828">
        <v>2</v>
      </c>
      <c r="I3828" t="s">
        <v>177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28</v>
      </c>
      <c r="S3828">
        <v>9</v>
      </c>
    </row>
    <row r="3829" spans="1:19" x14ac:dyDescent="0.3">
      <c r="A3829">
        <v>3828</v>
      </c>
      <c r="B3829" t="s">
        <v>42</v>
      </c>
      <c r="C3829" t="s">
        <v>27</v>
      </c>
      <c r="D3829" t="s">
        <v>38</v>
      </c>
      <c r="E3829" t="s">
        <v>36</v>
      </c>
      <c r="F3829" t="s">
        <v>25</v>
      </c>
      <c r="G3829" t="s">
        <v>17</v>
      </c>
      <c r="H3829">
        <v>2</v>
      </c>
      <c r="I3829" t="s">
        <v>176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28</v>
      </c>
      <c r="S3829">
        <v>7</v>
      </c>
    </row>
    <row r="3830" spans="1:19" x14ac:dyDescent="0.3">
      <c r="A3830">
        <v>3829</v>
      </c>
      <c r="B3830" t="s">
        <v>37</v>
      </c>
      <c r="C3830" t="s">
        <v>39</v>
      </c>
      <c r="D3830" t="s">
        <v>40</v>
      </c>
      <c r="E3830" t="s">
        <v>36</v>
      </c>
      <c r="F3830" t="s">
        <v>30</v>
      </c>
      <c r="G3830" t="s">
        <v>24</v>
      </c>
      <c r="H3830">
        <v>12</v>
      </c>
      <c r="I3830" t="s">
        <v>178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34</v>
      </c>
      <c r="S3830">
        <v>4</v>
      </c>
    </row>
    <row r="3831" spans="1:19" x14ac:dyDescent="0.3">
      <c r="A3831">
        <v>3830</v>
      </c>
      <c r="B3831" t="s">
        <v>37</v>
      </c>
      <c r="C3831" t="s">
        <v>27</v>
      </c>
      <c r="D3831" t="s">
        <v>38</v>
      </c>
      <c r="E3831" t="s">
        <v>15</v>
      </c>
      <c r="F3831" t="s">
        <v>25</v>
      </c>
      <c r="G3831" t="s">
        <v>17</v>
      </c>
      <c r="H3831">
        <v>9</v>
      </c>
      <c r="I3831" t="s">
        <v>176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28</v>
      </c>
      <c r="S3831">
        <v>7</v>
      </c>
    </row>
    <row r="3832" spans="1:19" x14ac:dyDescent="0.3">
      <c r="A3832">
        <v>3831</v>
      </c>
      <c r="B3832" t="s">
        <v>42</v>
      </c>
      <c r="C3832" t="s">
        <v>39</v>
      </c>
      <c r="D3832" t="s">
        <v>38</v>
      </c>
      <c r="E3832" t="s">
        <v>29</v>
      </c>
      <c r="F3832" t="s">
        <v>18</v>
      </c>
      <c r="G3832" t="s">
        <v>17</v>
      </c>
      <c r="H3832">
        <v>0</v>
      </c>
      <c r="I3832" t="s">
        <v>176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21</v>
      </c>
      <c r="S3832">
        <v>3</v>
      </c>
    </row>
    <row r="3833" spans="1:19" x14ac:dyDescent="0.3">
      <c r="A3833">
        <v>3832</v>
      </c>
      <c r="B3833" t="s">
        <v>37</v>
      </c>
      <c r="C3833" t="s">
        <v>39</v>
      </c>
      <c r="D3833" t="s">
        <v>40</v>
      </c>
      <c r="E3833" t="s">
        <v>29</v>
      </c>
      <c r="F3833" t="s">
        <v>18</v>
      </c>
      <c r="G3833" t="s">
        <v>17</v>
      </c>
      <c r="H3833">
        <v>6</v>
      </c>
      <c r="I3833" t="s">
        <v>178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21</v>
      </c>
      <c r="S3833">
        <v>4</v>
      </c>
    </row>
    <row r="3834" spans="1:19" x14ac:dyDescent="0.3">
      <c r="A3834">
        <v>3833</v>
      </c>
      <c r="B3834" t="s">
        <v>33</v>
      </c>
      <c r="C3834" t="s">
        <v>20</v>
      </c>
      <c r="D3834" t="s">
        <v>44</v>
      </c>
      <c r="E3834" t="s">
        <v>29</v>
      </c>
      <c r="F3834" t="s">
        <v>30</v>
      </c>
      <c r="G3834" t="s">
        <v>24</v>
      </c>
      <c r="H3834">
        <v>8</v>
      </c>
      <c r="I3834" t="s">
        <v>178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28</v>
      </c>
      <c r="S3834">
        <v>9</v>
      </c>
    </row>
    <row r="3835" spans="1:19" x14ac:dyDescent="0.3">
      <c r="A3835">
        <v>3834</v>
      </c>
      <c r="B3835" t="s">
        <v>16</v>
      </c>
      <c r="C3835" t="s">
        <v>27</v>
      </c>
      <c r="D3835" t="s">
        <v>44</v>
      </c>
      <c r="E3835" t="s">
        <v>22</v>
      </c>
      <c r="F3835" t="s">
        <v>30</v>
      </c>
      <c r="G3835" t="s">
        <v>35</v>
      </c>
      <c r="H3835">
        <v>5</v>
      </c>
      <c r="I3835" t="s">
        <v>177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28</v>
      </c>
      <c r="S3835">
        <v>2</v>
      </c>
    </row>
    <row r="3836" spans="1:19" x14ac:dyDescent="0.3">
      <c r="A3836">
        <v>3835</v>
      </c>
      <c r="B3836" t="s">
        <v>23</v>
      </c>
      <c r="C3836" t="s">
        <v>27</v>
      </c>
      <c r="D3836" t="s">
        <v>40</v>
      </c>
      <c r="E3836" t="s">
        <v>41</v>
      </c>
      <c r="F3836" t="s">
        <v>25</v>
      </c>
      <c r="G3836" t="s">
        <v>17</v>
      </c>
      <c r="H3836">
        <v>8</v>
      </c>
      <c r="I3836" t="s">
        <v>176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28</v>
      </c>
      <c r="S3836">
        <v>1</v>
      </c>
    </row>
    <row r="3837" spans="1:19" x14ac:dyDescent="0.3">
      <c r="A3837">
        <v>3836</v>
      </c>
      <c r="B3837" t="s">
        <v>33</v>
      </c>
      <c r="C3837" t="s">
        <v>20</v>
      </c>
      <c r="D3837" t="s">
        <v>38</v>
      </c>
      <c r="E3837" t="s">
        <v>43</v>
      </c>
      <c r="F3837" t="s">
        <v>30</v>
      </c>
      <c r="G3837" t="s">
        <v>24</v>
      </c>
      <c r="H3837">
        <v>5</v>
      </c>
      <c r="I3837" t="s">
        <v>177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21</v>
      </c>
      <c r="S3837">
        <v>3</v>
      </c>
    </row>
    <row r="3838" spans="1:19" x14ac:dyDescent="0.3">
      <c r="A3838">
        <v>3837</v>
      </c>
      <c r="B3838" t="s">
        <v>16</v>
      </c>
      <c r="C3838" t="s">
        <v>27</v>
      </c>
      <c r="D3838" t="s">
        <v>38</v>
      </c>
      <c r="E3838" t="s">
        <v>36</v>
      </c>
      <c r="F3838" t="s">
        <v>30</v>
      </c>
      <c r="G3838" t="s">
        <v>35</v>
      </c>
      <c r="H3838">
        <v>12</v>
      </c>
      <c r="I3838" t="s">
        <v>177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34</v>
      </c>
      <c r="S3838">
        <v>6</v>
      </c>
    </row>
    <row r="3839" spans="1:19" x14ac:dyDescent="0.3">
      <c r="A3839">
        <v>3838</v>
      </c>
      <c r="B3839" t="s">
        <v>23</v>
      </c>
      <c r="C3839" t="s">
        <v>20</v>
      </c>
      <c r="D3839" t="s">
        <v>19</v>
      </c>
      <c r="E3839" t="s">
        <v>36</v>
      </c>
      <c r="F3839" t="s">
        <v>25</v>
      </c>
      <c r="G3839" t="s">
        <v>35</v>
      </c>
      <c r="H3839">
        <v>8</v>
      </c>
      <c r="I3839" t="s">
        <v>178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28</v>
      </c>
      <c r="S3839">
        <v>8</v>
      </c>
    </row>
    <row r="3840" spans="1:19" x14ac:dyDescent="0.3">
      <c r="A3840">
        <v>3839</v>
      </c>
      <c r="B3840" t="s">
        <v>37</v>
      </c>
      <c r="C3840" t="s">
        <v>20</v>
      </c>
      <c r="D3840" t="s">
        <v>38</v>
      </c>
      <c r="E3840" t="s">
        <v>15</v>
      </c>
      <c r="F3840" t="s">
        <v>25</v>
      </c>
      <c r="G3840" t="s">
        <v>24</v>
      </c>
      <c r="H3840">
        <v>1</v>
      </c>
      <c r="I3840" t="s">
        <v>177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21</v>
      </c>
      <c r="S3840">
        <v>2</v>
      </c>
    </row>
    <row r="3841" spans="1:19" x14ac:dyDescent="0.3">
      <c r="A3841">
        <v>3840</v>
      </c>
      <c r="B3841" t="s">
        <v>33</v>
      </c>
      <c r="C3841" t="s">
        <v>20</v>
      </c>
      <c r="D3841" t="s">
        <v>40</v>
      </c>
      <c r="E3841" t="s">
        <v>36</v>
      </c>
      <c r="F3841" t="s">
        <v>30</v>
      </c>
      <c r="G3841" t="s">
        <v>17</v>
      </c>
      <c r="H3841">
        <v>1</v>
      </c>
      <c r="I3841" t="s">
        <v>178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21</v>
      </c>
      <c r="S3841">
        <v>3</v>
      </c>
    </row>
    <row r="3842" spans="1:19" x14ac:dyDescent="0.3">
      <c r="A3842">
        <v>3841</v>
      </c>
      <c r="B3842" t="s">
        <v>33</v>
      </c>
      <c r="C3842" t="s">
        <v>39</v>
      </c>
      <c r="D3842" t="s">
        <v>44</v>
      </c>
      <c r="E3842" t="s">
        <v>22</v>
      </c>
      <c r="F3842" t="s">
        <v>18</v>
      </c>
      <c r="G3842" t="s">
        <v>35</v>
      </c>
      <c r="H3842">
        <v>2</v>
      </c>
      <c r="I3842" t="s">
        <v>178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28</v>
      </c>
      <c r="S3842">
        <v>7</v>
      </c>
    </row>
    <row r="3843" spans="1:19" x14ac:dyDescent="0.3">
      <c r="A3843">
        <v>3842</v>
      </c>
      <c r="B3843" t="s">
        <v>23</v>
      </c>
      <c r="C3843" t="s">
        <v>20</v>
      </c>
      <c r="D3843" t="s">
        <v>19</v>
      </c>
      <c r="E3843" t="s">
        <v>41</v>
      </c>
      <c r="F3843" t="s">
        <v>30</v>
      </c>
      <c r="G3843" t="s">
        <v>24</v>
      </c>
      <c r="H3843">
        <v>8</v>
      </c>
      <c r="I3843" t="s">
        <v>176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34</v>
      </c>
      <c r="S3843">
        <v>6</v>
      </c>
    </row>
    <row r="3844" spans="1:19" x14ac:dyDescent="0.3">
      <c r="A3844">
        <v>3843</v>
      </c>
      <c r="B3844" t="s">
        <v>23</v>
      </c>
      <c r="C3844" t="s">
        <v>20</v>
      </c>
      <c r="D3844" t="s">
        <v>19</v>
      </c>
      <c r="E3844" t="s">
        <v>29</v>
      </c>
      <c r="F3844" t="s">
        <v>30</v>
      </c>
      <c r="G3844" t="s">
        <v>35</v>
      </c>
      <c r="H3844">
        <v>12</v>
      </c>
      <c r="I3844" t="s">
        <v>177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28</v>
      </c>
      <c r="S3844">
        <v>8</v>
      </c>
    </row>
    <row r="3845" spans="1:19" x14ac:dyDescent="0.3">
      <c r="A3845">
        <v>3844</v>
      </c>
      <c r="B3845" t="s">
        <v>23</v>
      </c>
      <c r="C3845" t="s">
        <v>39</v>
      </c>
      <c r="D3845" t="s">
        <v>19</v>
      </c>
      <c r="E3845" t="s">
        <v>15</v>
      </c>
      <c r="F3845" t="s">
        <v>30</v>
      </c>
      <c r="G3845" t="s">
        <v>24</v>
      </c>
      <c r="H3845">
        <v>11</v>
      </c>
      <c r="I3845" t="s">
        <v>178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34</v>
      </c>
      <c r="S3845">
        <v>1</v>
      </c>
    </row>
    <row r="3846" spans="1:19" x14ac:dyDescent="0.3">
      <c r="A3846">
        <v>3845</v>
      </c>
      <c r="B3846" t="s">
        <v>42</v>
      </c>
      <c r="C3846" t="s">
        <v>34</v>
      </c>
      <c r="D3846" t="s">
        <v>44</v>
      </c>
      <c r="E3846" t="s">
        <v>22</v>
      </c>
      <c r="F3846" t="s">
        <v>25</v>
      </c>
      <c r="G3846" t="s">
        <v>24</v>
      </c>
      <c r="H3846">
        <v>1</v>
      </c>
      <c r="I3846" t="s">
        <v>178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28</v>
      </c>
      <c r="S3846">
        <v>7</v>
      </c>
    </row>
    <row r="3847" spans="1:19" x14ac:dyDescent="0.3">
      <c r="A3847">
        <v>3846</v>
      </c>
      <c r="B3847" t="s">
        <v>16</v>
      </c>
      <c r="C3847" t="s">
        <v>39</v>
      </c>
      <c r="D3847" t="s">
        <v>40</v>
      </c>
      <c r="E3847" t="s">
        <v>22</v>
      </c>
      <c r="F3847" t="s">
        <v>18</v>
      </c>
      <c r="G3847" t="s">
        <v>35</v>
      </c>
      <c r="H3847">
        <v>10</v>
      </c>
      <c r="I3847" t="s">
        <v>178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28</v>
      </c>
      <c r="S3847">
        <v>7</v>
      </c>
    </row>
    <row r="3848" spans="1:19" x14ac:dyDescent="0.3">
      <c r="A3848">
        <v>3847</v>
      </c>
      <c r="B3848" t="s">
        <v>42</v>
      </c>
      <c r="C3848" t="s">
        <v>27</v>
      </c>
      <c r="D3848" t="s">
        <v>44</v>
      </c>
      <c r="E3848" t="s">
        <v>41</v>
      </c>
      <c r="F3848" t="s">
        <v>30</v>
      </c>
      <c r="G3848" t="s">
        <v>24</v>
      </c>
      <c r="H3848">
        <v>5</v>
      </c>
      <c r="I3848" t="s">
        <v>178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21</v>
      </c>
      <c r="S3848">
        <v>6</v>
      </c>
    </row>
    <row r="3849" spans="1:19" x14ac:dyDescent="0.3">
      <c r="A3849">
        <v>3848</v>
      </c>
      <c r="B3849" t="s">
        <v>42</v>
      </c>
      <c r="C3849" t="s">
        <v>20</v>
      </c>
      <c r="D3849" t="s">
        <v>26</v>
      </c>
      <c r="E3849" t="s">
        <v>29</v>
      </c>
      <c r="F3849" t="s">
        <v>18</v>
      </c>
      <c r="G3849" t="s">
        <v>24</v>
      </c>
      <c r="H3849">
        <v>13</v>
      </c>
      <c r="I3849" t="s">
        <v>176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28</v>
      </c>
      <c r="S3849">
        <v>5</v>
      </c>
    </row>
    <row r="3850" spans="1:19" x14ac:dyDescent="0.3">
      <c r="A3850">
        <v>3849</v>
      </c>
      <c r="B3850" t="s">
        <v>37</v>
      </c>
      <c r="C3850" t="s">
        <v>39</v>
      </c>
      <c r="D3850" t="s">
        <v>19</v>
      </c>
      <c r="E3850" t="s">
        <v>29</v>
      </c>
      <c r="F3850" t="s">
        <v>25</v>
      </c>
      <c r="G3850" t="s">
        <v>35</v>
      </c>
      <c r="H3850">
        <v>1</v>
      </c>
      <c r="I3850" t="s">
        <v>177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21</v>
      </c>
      <c r="S3850">
        <v>1</v>
      </c>
    </row>
    <row r="3851" spans="1:19" x14ac:dyDescent="0.3">
      <c r="A3851">
        <v>3850</v>
      </c>
      <c r="B3851" t="s">
        <v>23</v>
      </c>
      <c r="C3851" t="s">
        <v>39</v>
      </c>
      <c r="D3851" t="s">
        <v>38</v>
      </c>
      <c r="E3851" t="s">
        <v>36</v>
      </c>
      <c r="F3851" t="s">
        <v>25</v>
      </c>
      <c r="G3851" t="s">
        <v>17</v>
      </c>
      <c r="H3851">
        <v>5</v>
      </c>
      <c r="I3851" t="s">
        <v>177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28</v>
      </c>
      <c r="S3851">
        <v>8</v>
      </c>
    </row>
    <row r="3852" spans="1:19" x14ac:dyDescent="0.3">
      <c r="A3852">
        <v>3851</v>
      </c>
      <c r="B3852" t="s">
        <v>42</v>
      </c>
      <c r="C3852" t="s">
        <v>34</v>
      </c>
      <c r="D3852" t="s">
        <v>32</v>
      </c>
      <c r="E3852" t="s">
        <v>41</v>
      </c>
      <c r="F3852" t="s">
        <v>30</v>
      </c>
      <c r="G3852" t="s">
        <v>17</v>
      </c>
      <c r="H3852">
        <v>11</v>
      </c>
      <c r="I3852" t="s">
        <v>178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28</v>
      </c>
      <c r="S3852">
        <v>7</v>
      </c>
    </row>
    <row r="3853" spans="1:19" x14ac:dyDescent="0.3">
      <c r="A3853">
        <v>3852</v>
      </c>
      <c r="B3853" t="s">
        <v>31</v>
      </c>
      <c r="C3853" t="s">
        <v>39</v>
      </c>
      <c r="D3853" t="s">
        <v>32</v>
      </c>
      <c r="E3853" t="s">
        <v>29</v>
      </c>
      <c r="F3853" t="s">
        <v>30</v>
      </c>
      <c r="G3853" t="s">
        <v>35</v>
      </c>
      <c r="H3853">
        <v>8</v>
      </c>
      <c r="I3853" t="s">
        <v>178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34</v>
      </c>
      <c r="S3853">
        <v>2</v>
      </c>
    </row>
    <row r="3854" spans="1:19" x14ac:dyDescent="0.3">
      <c r="A3854">
        <v>3853</v>
      </c>
      <c r="B3854" t="s">
        <v>37</v>
      </c>
      <c r="C3854" t="s">
        <v>34</v>
      </c>
      <c r="D3854" t="s">
        <v>26</v>
      </c>
      <c r="E3854" t="s">
        <v>29</v>
      </c>
      <c r="F3854" t="s">
        <v>30</v>
      </c>
      <c r="G3854" t="s">
        <v>17</v>
      </c>
      <c r="H3854">
        <v>6</v>
      </c>
      <c r="I3854" t="s">
        <v>177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28</v>
      </c>
      <c r="S3854">
        <v>9</v>
      </c>
    </row>
    <row r="3855" spans="1:19" x14ac:dyDescent="0.3">
      <c r="A3855">
        <v>3854</v>
      </c>
      <c r="B3855" t="s">
        <v>31</v>
      </c>
      <c r="C3855" t="s">
        <v>20</v>
      </c>
      <c r="D3855" t="s">
        <v>44</v>
      </c>
      <c r="E3855" t="s">
        <v>36</v>
      </c>
      <c r="F3855" t="s">
        <v>18</v>
      </c>
      <c r="G3855" t="s">
        <v>17</v>
      </c>
      <c r="H3855">
        <v>2</v>
      </c>
      <c r="I3855" t="s">
        <v>178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21</v>
      </c>
      <c r="S3855">
        <v>1</v>
      </c>
    </row>
    <row r="3856" spans="1:19" x14ac:dyDescent="0.3">
      <c r="A3856">
        <v>3855</v>
      </c>
      <c r="B3856" t="s">
        <v>31</v>
      </c>
      <c r="C3856" t="s">
        <v>39</v>
      </c>
      <c r="D3856" t="s">
        <v>32</v>
      </c>
      <c r="E3856" t="s">
        <v>22</v>
      </c>
      <c r="F3856" t="s">
        <v>25</v>
      </c>
      <c r="G3856" t="s">
        <v>17</v>
      </c>
      <c r="H3856">
        <v>12</v>
      </c>
      <c r="I3856" t="s">
        <v>177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34</v>
      </c>
      <c r="S3856">
        <v>4</v>
      </c>
    </row>
    <row r="3857" spans="1:19" x14ac:dyDescent="0.3">
      <c r="A3857">
        <v>3856</v>
      </c>
      <c r="B3857" t="s">
        <v>16</v>
      </c>
      <c r="C3857" t="s">
        <v>27</v>
      </c>
      <c r="D3857" t="s">
        <v>26</v>
      </c>
      <c r="E3857" t="s">
        <v>41</v>
      </c>
      <c r="F3857" t="s">
        <v>18</v>
      </c>
      <c r="G3857" t="s">
        <v>24</v>
      </c>
      <c r="H3857">
        <v>9</v>
      </c>
      <c r="I3857" t="s">
        <v>176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28</v>
      </c>
      <c r="S3857">
        <v>9</v>
      </c>
    </row>
    <row r="3858" spans="1:19" x14ac:dyDescent="0.3">
      <c r="A3858">
        <v>3857</v>
      </c>
      <c r="B3858" t="s">
        <v>37</v>
      </c>
      <c r="C3858" t="s">
        <v>34</v>
      </c>
      <c r="D3858" t="s">
        <v>19</v>
      </c>
      <c r="E3858" t="s">
        <v>43</v>
      </c>
      <c r="F3858" t="s">
        <v>25</v>
      </c>
      <c r="G3858" t="s">
        <v>35</v>
      </c>
      <c r="H3858">
        <v>8</v>
      </c>
      <c r="I3858" t="s">
        <v>176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34</v>
      </c>
      <c r="S3858">
        <v>3</v>
      </c>
    </row>
    <row r="3859" spans="1:19" x14ac:dyDescent="0.3">
      <c r="A3859">
        <v>3858</v>
      </c>
      <c r="B3859" t="s">
        <v>37</v>
      </c>
      <c r="C3859" t="s">
        <v>34</v>
      </c>
      <c r="D3859" t="s">
        <v>19</v>
      </c>
      <c r="E3859" t="s">
        <v>43</v>
      </c>
      <c r="F3859" t="s">
        <v>18</v>
      </c>
      <c r="G3859" t="s">
        <v>24</v>
      </c>
      <c r="H3859">
        <v>12</v>
      </c>
      <c r="I3859" t="s">
        <v>176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28</v>
      </c>
      <c r="S3859">
        <v>1</v>
      </c>
    </row>
    <row r="3860" spans="1:19" x14ac:dyDescent="0.3">
      <c r="A3860">
        <v>3859</v>
      </c>
      <c r="B3860" t="s">
        <v>23</v>
      </c>
      <c r="C3860" t="s">
        <v>27</v>
      </c>
      <c r="D3860" t="s">
        <v>40</v>
      </c>
      <c r="E3860" t="s">
        <v>29</v>
      </c>
      <c r="F3860" t="s">
        <v>18</v>
      </c>
      <c r="G3860" t="s">
        <v>17</v>
      </c>
      <c r="H3860">
        <v>8</v>
      </c>
      <c r="I3860" t="s">
        <v>177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28</v>
      </c>
      <c r="S3860">
        <v>8</v>
      </c>
    </row>
    <row r="3861" spans="1:19" x14ac:dyDescent="0.3">
      <c r="A3861">
        <v>3860</v>
      </c>
      <c r="B3861" t="s">
        <v>33</v>
      </c>
      <c r="C3861" t="s">
        <v>20</v>
      </c>
      <c r="D3861" t="s">
        <v>32</v>
      </c>
      <c r="E3861" t="s">
        <v>22</v>
      </c>
      <c r="F3861" t="s">
        <v>18</v>
      </c>
      <c r="G3861" t="s">
        <v>24</v>
      </c>
      <c r="H3861">
        <v>2</v>
      </c>
      <c r="I3861" t="s">
        <v>176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21</v>
      </c>
      <c r="S3861">
        <v>6</v>
      </c>
    </row>
    <row r="3862" spans="1:19" x14ac:dyDescent="0.3">
      <c r="A3862">
        <v>3861</v>
      </c>
      <c r="B3862" t="s">
        <v>42</v>
      </c>
      <c r="C3862" t="s">
        <v>34</v>
      </c>
      <c r="D3862" t="s">
        <v>32</v>
      </c>
      <c r="E3862" t="s">
        <v>36</v>
      </c>
      <c r="F3862" t="s">
        <v>18</v>
      </c>
      <c r="G3862" t="s">
        <v>17</v>
      </c>
      <c r="H3862">
        <v>3</v>
      </c>
      <c r="I3862" t="s">
        <v>178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28</v>
      </c>
      <c r="S3862">
        <v>7</v>
      </c>
    </row>
    <row r="3863" spans="1:19" x14ac:dyDescent="0.3">
      <c r="A3863">
        <v>3862</v>
      </c>
      <c r="B3863" t="s">
        <v>31</v>
      </c>
      <c r="C3863" t="s">
        <v>27</v>
      </c>
      <c r="D3863" t="s">
        <v>44</v>
      </c>
      <c r="E3863" t="s">
        <v>45</v>
      </c>
      <c r="F3863" t="s">
        <v>18</v>
      </c>
      <c r="G3863" t="s">
        <v>17</v>
      </c>
      <c r="H3863">
        <v>2</v>
      </c>
      <c r="I3863" t="s">
        <v>176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28</v>
      </c>
      <c r="S3863">
        <v>8</v>
      </c>
    </row>
    <row r="3864" spans="1:19" x14ac:dyDescent="0.3">
      <c r="A3864">
        <v>3863</v>
      </c>
      <c r="B3864" t="s">
        <v>31</v>
      </c>
      <c r="C3864" t="s">
        <v>34</v>
      </c>
      <c r="D3864" t="s">
        <v>32</v>
      </c>
      <c r="E3864" t="s">
        <v>22</v>
      </c>
      <c r="F3864" t="s">
        <v>30</v>
      </c>
      <c r="G3864" t="s">
        <v>35</v>
      </c>
      <c r="H3864">
        <v>8</v>
      </c>
      <c r="I3864" t="s">
        <v>176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28</v>
      </c>
      <c r="S3864">
        <v>9</v>
      </c>
    </row>
    <row r="3865" spans="1:19" x14ac:dyDescent="0.3">
      <c r="A3865">
        <v>3864</v>
      </c>
      <c r="B3865" t="s">
        <v>42</v>
      </c>
      <c r="C3865" t="s">
        <v>39</v>
      </c>
      <c r="D3865" t="s">
        <v>44</v>
      </c>
      <c r="E3865" t="s">
        <v>22</v>
      </c>
      <c r="F3865" t="s">
        <v>30</v>
      </c>
      <c r="G3865" t="s">
        <v>35</v>
      </c>
      <c r="H3865">
        <v>13</v>
      </c>
      <c r="I3865" t="s">
        <v>176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34</v>
      </c>
      <c r="S3865">
        <v>3</v>
      </c>
    </row>
    <row r="3866" spans="1:19" x14ac:dyDescent="0.3">
      <c r="A3866">
        <v>3865</v>
      </c>
      <c r="B3866" t="s">
        <v>42</v>
      </c>
      <c r="C3866" t="s">
        <v>39</v>
      </c>
      <c r="D3866" t="s">
        <v>26</v>
      </c>
      <c r="E3866" t="s">
        <v>36</v>
      </c>
      <c r="F3866" t="s">
        <v>25</v>
      </c>
      <c r="G3866" t="s">
        <v>35</v>
      </c>
      <c r="H3866">
        <v>5</v>
      </c>
      <c r="I3866" t="s">
        <v>177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21</v>
      </c>
      <c r="S3866">
        <v>3</v>
      </c>
    </row>
    <row r="3867" spans="1:19" x14ac:dyDescent="0.3">
      <c r="A3867">
        <v>3866</v>
      </c>
      <c r="B3867" t="s">
        <v>37</v>
      </c>
      <c r="C3867" t="s">
        <v>39</v>
      </c>
      <c r="D3867" t="s">
        <v>32</v>
      </c>
      <c r="E3867" t="s">
        <v>36</v>
      </c>
      <c r="F3867" t="s">
        <v>30</v>
      </c>
      <c r="G3867" t="s">
        <v>35</v>
      </c>
      <c r="H3867">
        <v>6</v>
      </c>
      <c r="I3867" t="s">
        <v>176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28</v>
      </c>
      <c r="S3867">
        <v>8</v>
      </c>
    </row>
    <row r="3868" spans="1:19" x14ac:dyDescent="0.3">
      <c r="A3868">
        <v>3867</v>
      </c>
      <c r="B3868" t="s">
        <v>33</v>
      </c>
      <c r="C3868" t="s">
        <v>20</v>
      </c>
      <c r="D3868" t="s">
        <v>38</v>
      </c>
      <c r="E3868" t="s">
        <v>43</v>
      </c>
      <c r="F3868" t="s">
        <v>30</v>
      </c>
      <c r="G3868" t="s">
        <v>35</v>
      </c>
      <c r="H3868">
        <v>14</v>
      </c>
      <c r="I3868" t="s">
        <v>178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34</v>
      </c>
      <c r="S3868">
        <v>3</v>
      </c>
    </row>
    <row r="3869" spans="1:19" x14ac:dyDescent="0.3">
      <c r="A3869">
        <v>3868</v>
      </c>
      <c r="B3869" t="s">
        <v>42</v>
      </c>
      <c r="C3869" t="s">
        <v>27</v>
      </c>
      <c r="D3869" t="s">
        <v>32</v>
      </c>
      <c r="E3869" t="s">
        <v>22</v>
      </c>
      <c r="F3869" t="s">
        <v>18</v>
      </c>
      <c r="G3869" t="s">
        <v>17</v>
      </c>
      <c r="H3869">
        <v>6</v>
      </c>
      <c r="I3869" t="s">
        <v>178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21</v>
      </c>
      <c r="S3869">
        <v>3</v>
      </c>
    </row>
    <row r="3870" spans="1:19" x14ac:dyDescent="0.3">
      <c r="A3870">
        <v>3869</v>
      </c>
      <c r="B3870" t="s">
        <v>31</v>
      </c>
      <c r="C3870" t="s">
        <v>39</v>
      </c>
      <c r="D3870" t="s">
        <v>19</v>
      </c>
      <c r="E3870" t="s">
        <v>36</v>
      </c>
      <c r="F3870" t="s">
        <v>18</v>
      </c>
      <c r="G3870" t="s">
        <v>35</v>
      </c>
      <c r="H3870">
        <v>7</v>
      </c>
      <c r="I3870" t="s">
        <v>176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28</v>
      </c>
      <c r="S3870">
        <v>8</v>
      </c>
    </row>
    <row r="3871" spans="1:19" x14ac:dyDescent="0.3">
      <c r="A3871">
        <v>3870</v>
      </c>
      <c r="B3871" t="s">
        <v>42</v>
      </c>
      <c r="C3871" t="s">
        <v>27</v>
      </c>
      <c r="D3871" t="s">
        <v>38</v>
      </c>
      <c r="E3871" t="s">
        <v>43</v>
      </c>
      <c r="F3871" t="s">
        <v>30</v>
      </c>
      <c r="G3871" t="s">
        <v>24</v>
      </c>
      <c r="H3871">
        <v>4</v>
      </c>
      <c r="I3871" t="s">
        <v>176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21</v>
      </c>
      <c r="S3871">
        <v>5</v>
      </c>
    </row>
    <row r="3872" spans="1:19" x14ac:dyDescent="0.3">
      <c r="A3872">
        <v>3871</v>
      </c>
      <c r="B3872" t="s">
        <v>33</v>
      </c>
      <c r="C3872" t="s">
        <v>39</v>
      </c>
      <c r="D3872" t="s">
        <v>44</v>
      </c>
      <c r="E3872" t="s">
        <v>29</v>
      </c>
      <c r="F3872" t="s">
        <v>30</v>
      </c>
      <c r="G3872" t="s">
        <v>35</v>
      </c>
      <c r="H3872">
        <v>9</v>
      </c>
      <c r="I3872" t="s">
        <v>176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34</v>
      </c>
      <c r="S3872">
        <v>2</v>
      </c>
    </row>
    <row r="3873" spans="1:19" x14ac:dyDescent="0.3">
      <c r="A3873">
        <v>3872</v>
      </c>
      <c r="B3873" t="s">
        <v>33</v>
      </c>
      <c r="C3873" t="s">
        <v>20</v>
      </c>
      <c r="D3873" t="s">
        <v>32</v>
      </c>
      <c r="E3873" t="s">
        <v>43</v>
      </c>
      <c r="F3873" t="s">
        <v>25</v>
      </c>
      <c r="G3873" t="s">
        <v>17</v>
      </c>
      <c r="H3873">
        <v>9</v>
      </c>
      <c r="I3873" t="s">
        <v>176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28</v>
      </c>
      <c r="S3873">
        <v>8</v>
      </c>
    </row>
    <row r="3874" spans="1:19" x14ac:dyDescent="0.3">
      <c r="A3874">
        <v>3873</v>
      </c>
      <c r="B3874" t="s">
        <v>23</v>
      </c>
      <c r="C3874" t="s">
        <v>34</v>
      </c>
      <c r="D3874" t="s">
        <v>40</v>
      </c>
      <c r="E3874" t="s">
        <v>43</v>
      </c>
      <c r="F3874" t="s">
        <v>25</v>
      </c>
      <c r="G3874" t="s">
        <v>35</v>
      </c>
      <c r="H3874">
        <v>5</v>
      </c>
      <c r="I3874" t="s">
        <v>177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28</v>
      </c>
      <c r="S3874">
        <v>8</v>
      </c>
    </row>
    <row r="3875" spans="1:19" x14ac:dyDescent="0.3">
      <c r="A3875">
        <v>3874</v>
      </c>
      <c r="B3875" t="s">
        <v>33</v>
      </c>
      <c r="C3875" t="s">
        <v>27</v>
      </c>
      <c r="D3875" t="s">
        <v>38</v>
      </c>
      <c r="E3875" t="s">
        <v>15</v>
      </c>
      <c r="F3875" t="s">
        <v>30</v>
      </c>
      <c r="G3875" t="s">
        <v>35</v>
      </c>
      <c r="H3875">
        <v>2</v>
      </c>
      <c r="I3875" t="s">
        <v>177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28</v>
      </c>
      <c r="S3875">
        <v>8</v>
      </c>
    </row>
    <row r="3876" spans="1:19" x14ac:dyDescent="0.3">
      <c r="A3876">
        <v>3875</v>
      </c>
      <c r="B3876" t="s">
        <v>42</v>
      </c>
      <c r="C3876" t="s">
        <v>27</v>
      </c>
      <c r="D3876" t="s">
        <v>38</v>
      </c>
      <c r="E3876" t="s">
        <v>22</v>
      </c>
      <c r="F3876" t="s">
        <v>25</v>
      </c>
      <c r="G3876" t="s">
        <v>24</v>
      </c>
      <c r="H3876">
        <v>12</v>
      </c>
      <c r="I3876" t="s">
        <v>176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34</v>
      </c>
      <c r="S3876">
        <v>1</v>
      </c>
    </row>
    <row r="3877" spans="1:19" x14ac:dyDescent="0.3">
      <c r="A3877">
        <v>3876</v>
      </c>
      <c r="B3877" t="s">
        <v>42</v>
      </c>
      <c r="C3877" t="s">
        <v>27</v>
      </c>
      <c r="D3877" t="s">
        <v>19</v>
      </c>
      <c r="E3877" t="s">
        <v>29</v>
      </c>
      <c r="F3877" t="s">
        <v>18</v>
      </c>
      <c r="G3877" t="s">
        <v>24</v>
      </c>
      <c r="H3877">
        <v>0</v>
      </c>
      <c r="I3877" t="s">
        <v>176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21</v>
      </c>
      <c r="S3877">
        <v>5</v>
      </c>
    </row>
    <row r="3878" spans="1:19" x14ac:dyDescent="0.3">
      <c r="A3878">
        <v>3877</v>
      </c>
      <c r="B3878" t="s">
        <v>33</v>
      </c>
      <c r="C3878" t="s">
        <v>39</v>
      </c>
      <c r="D3878" t="s">
        <v>32</v>
      </c>
      <c r="E3878" t="s">
        <v>29</v>
      </c>
      <c r="F3878" t="s">
        <v>25</v>
      </c>
      <c r="G3878" t="s">
        <v>24</v>
      </c>
      <c r="H3878">
        <v>5</v>
      </c>
      <c r="I3878" t="s">
        <v>178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21</v>
      </c>
      <c r="S3878">
        <v>4</v>
      </c>
    </row>
    <row r="3879" spans="1:19" x14ac:dyDescent="0.3">
      <c r="A3879">
        <v>3878</v>
      </c>
      <c r="B3879" t="s">
        <v>31</v>
      </c>
      <c r="C3879" t="s">
        <v>34</v>
      </c>
      <c r="D3879" t="s">
        <v>19</v>
      </c>
      <c r="E3879" t="s">
        <v>29</v>
      </c>
      <c r="F3879" t="s">
        <v>18</v>
      </c>
      <c r="G3879" t="s">
        <v>17</v>
      </c>
      <c r="H3879">
        <v>8</v>
      </c>
      <c r="I3879" t="s">
        <v>177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34</v>
      </c>
      <c r="S3879">
        <v>2</v>
      </c>
    </row>
    <row r="3880" spans="1:19" x14ac:dyDescent="0.3">
      <c r="A3880">
        <v>3879</v>
      </c>
      <c r="B3880" t="s">
        <v>42</v>
      </c>
      <c r="C3880" t="s">
        <v>20</v>
      </c>
      <c r="D3880" t="s">
        <v>44</v>
      </c>
      <c r="E3880" t="s">
        <v>43</v>
      </c>
      <c r="F3880" t="s">
        <v>30</v>
      </c>
      <c r="G3880" t="s">
        <v>24</v>
      </c>
      <c r="H3880">
        <v>7</v>
      </c>
      <c r="I3880" t="s">
        <v>176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21</v>
      </c>
      <c r="S3880">
        <v>2</v>
      </c>
    </row>
    <row r="3881" spans="1:19" x14ac:dyDescent="0.3">
      <c r="A3881">
        <v>3880</v>
      </c>
      <c r="B3881" t="s">
        <v>33</v>
      </c>
      <c r="C3881" t="s">
        <v>27</v>
      </c>
      <c r="D3881" t="s">
        <v>40</v>
      </c>
      <c r="E3881" t="s">
        <v>43</v>
      </c>
      <c r="F3881" t="s">
        <v>25</v>
      </c>
      <c r="G3881" t="s">
        <v>24</v>
      </c>
      <c r="H3881">
        <v>6</v>
      </c>
      <c r="I3881" t="s">
        <v>178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28</v>
      </c>
      <c r="S3881">
        <v>4</v>
      </c>
    </row>
    <row r="3882" spans="1:19" x14ac:dyDescent="0.3">
      <c r="A3882">
        <v>3881</v>
      </c>
      <c r="B3882" t="s">
        <v>23</v>
      </c>
      <c r="C3882" t="s">
        <v>39</v>
      </c>
      <c r="D3882" t="s">
        <v>44</v>
      </c>
      <c r="E3882" t="s">
        <v>15</v>
      </c>
      <c r="F3882" t="s">
        <v>25</v>
      </c>
      <c r="G3882" t="s">
        <v>35</v>
      </c>
      <c r="H3882">
        <v>12</v>
      </c>
      <c r="I3882" t="s">
        <v>178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34</v>
      </c>
      <c r="S3882">
        <v>3</v>
      </c>
    </row>
    <row r="3883" spans="1:19" x14ac:dyDescent="0.3">
      <c r="A3883">
        <v>3882</v>
      </c>
      <c r="B3883" t="s">
        <v>37</v>
      </c>
      <c r="C3883" t="s">
        <v>20</v>
      </c>
      <c r="D3883" t="s">
        <v>32</v>
      </c>
      <c r="E3883" t="s">
        <v>45</v>
      </c>
      <c r="F3883" t="s">
        <v>18</v>
      </c>
      <c r="G3883" t="s">
        <v>35</v>
      </c>
      <c r="H3883">
        <v>0</v>
      </c>
      <c r="I3883" t="s">
        <v>176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21</v>
      </c>
      <c r="S3883">
        <v>1</v>
      </c>
    </row>
    <row r="3884" spans="1:19" x14ac:dyDescent="0.3">
      <c r="A3884">
        <v>3883</v>
      </c>
      <c r="B3884" t="s">
        <v>23</v>
      </c>
      <c r="C3884" t="s">
        <v>27</v>
      </c>
      <c r="D3884" t="s">
        <v>32</v>
      </c>
      <c r="E3884" t="s">
        <v>22</v>
      </c>
      <c r="F3884" t="s">
        <v>25</v>
      </c>
      <c r="G3884" t="s">
        <v>17</v>
      </c>
      <c r="H3884">
        <v>6</v>
      </c>
      <c r="I3884" t="s">
        <v>178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28</v>
      </c>
      <c r="S3884">
        <v>9</v>
      </c>
    </row>
    <row r="3885" spans="1:19" x14ac:dyDescent="0.3">
      <c r="A3885">
        <v>3884</v>
      </c>
      <c r="B3885" t="s">
        <v>23</v>
      </c>
      <c r="C3885" t="s">
        <v>27</v>
      </c>
      <c r="D3885" t="s">
        <v>19</v>
      </c>
      <c r="E3885" t="s">
        <v>36</v>
      </c>
      <c r="F3885" t="s">
        <v>30</v>
      </c>
      <c r="G3885" t="s">
        <v>17</v>
      </c>
      <c r="H3885">
        <v>9</v>
      </c>
      <c r="I3885" t="s">
        <v>176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28</v>
      </c>
      <c r="S3885">
        <v>7</v>
      </c>
    </row>
    <row r="3886" spans="1:19" x14ac:dyDescent="0.3">
      <c r="A3886">
        <v>3885</v>
      </c>
      <c r="B3886" t="s">
        <v>33</v>
      </c>
      <c r="C3886" t="s">
        <v>34</v>
      </c>
      <c r="D3886" t="s">
        <v>32</v>
      </c>
      <c r="E3886" t="s">
        <v>36</v>
      </c>
      <c r="F3886" t="s">
        <v>30</v>
      </c>
      <c r="G3886" t="s">
        <v>17</v>
      </c>
      <c r="H3886">
        <v>10</v>
      </c>
      <c r="I3886" t="s">
        <v>176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28</v>
      </c>
      <c r="S3886">
        <v>9</v>
      </c>
    </row>
    <row r="3887" spans="1:19" x14ac:dyDescent="0.3">
      <c r="A3887">
        <v>3886</v>
      </c>
      <c r="B3887" t="s">
        <v>42</v>
      </c>
      <c r="C3887" t="s">
        <v>39</v>
      </c>
      <c r="D3887" t="s">
        <v>40</v>
      </c>
      <c r="E3887" t="s">
        <v>36</v>
      </c>
      <c r="F3887" t="s">
        <v>30</v>
      </c>
      <c r="G3887" t="s">
        <v>24</v>
      </c>
      <c r="H3887">
        <v>10</v>
      </c>
      <c r="I3887" t="s">
        <v>177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28</v>
      </c>
      <c r="S3887">
        <v>1</v>
      </c>
    </row>
    <row r="3888" spans="1:19" x14ac:dyDescent="0.3">
      <c r="A3888">
        <v>3887</v>
      </c>
      <c r="B3888" t="s">
        <v>16</v>
      </c>
      <c r="C3888" t="s">
        <v>34</v>
      </c>
      <c r="D3888" t="s">
        <v>40</v>
      </c>
      <c r="E3888" t="s">
        <v>36</v>
      </c>
      <c r="F3888" t="s">
        <v>25</v>
      </c>
      <c r="G3888" t="s">
        <v>35</v>
      </c>
      <c r="H3888">
        <v>12</v>
      </c>
      <c r="I3888" t="s">
        <v>178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28</v>
      </c>
      <c r="S3888">
        <v>7</v>
      </c>
    </row>
    <row r="3889" spans="1:19" x14ac:dyDescent="0.3">
      <c r="A3889">
        <v>3888</v>
      </c>
      <c r="B3889" t="s">
        <v>33</v>
      </c>
      <c r="C3889" t="s">
        <v>39</v>
      </c>
      <c r="D3889" t="s">
        <v>38</v>
      </c>
      <c r="E3889" t="s">
        <v>36</v>
      </c>
      <c r="F3889" t="s">
        <v>30</v>
      </c>
      <c r="G3889" t="s">
        <v>35</v>
      </c>
      <c r="H3889">
        <v>6</v>
      </c>
      <c r="I3889" t="s">
        <v>178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28</v>
      </c>
      <c r="S3889">
        <v>9</v>
      </c>
    </row>
    <row r="3890" spans="1:19" x14ac:dyDescent="0.3">
      <c r="A3890">
        <v>3889</v>
      </c>
      <c r="B3890" t="s">
        <v>31</v>
      </c>
      <c r="C3890" t="s">
        <v>34</v>
      </c>
      <c r="D3890" t="s">
        <v>40</v>
      </c>
      <c r="E3890" t="s">
        <v>36</v>
      </c>
      <c r="F3890" t="s">
        <v>18</v>
      </c>
      <c r="G3890" t="s">
        <v>35</v>
      </c>
      <c r="H3890">
        <v>2</v>
      </c>
      <c r="I3890" t="s">
        <v>176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28</v>
      </c>
      <c r="S3890">
        <v>7</v>
      </c>
    </row>
    <row r="3891" spans="1:19" x14ac:dyDescent="0.3">
      <c r="A3891">
        <v>3890</v>
      </c>
      <c r="B3891" t="s">
        <v>33</v>
      </c>
      <c r="C3891" t="s">
        <v>27</v>
      </c>
      <c r="D3891" t="s">
        <v>32</v>
      </c>
      <c r="E3891" t="s">
        <v>15</v>
      </c>
      <c r="F3891" t="s">
        <v>30</v>
      </c>
      <c r="G3891" t="s">
        <v>24</v>
      </c>
      <c r="H3891">
        <v>2</v>
      </c>
      <c r="I3891" t="s">
        <v>176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21</v>
      </c>
      <c r="S3891">
        <v>3</v>
      </c>
    </row>
    <row r="3892" spans="1:19" x14ac:dyDescent="0.3">
      <c r="A3892">
        <v>3891</v>
      </c>
      <c r="B3892" t="s">
        <v>37</v>
      </c>
      <c r="C3892" t="s">
        <v>39</v>
      </c>
      <c r="D3892" t="s">
        <v>44</v>
      </c>
      <c r="E3892" t="s">
        <v>22</v>
      </c>
      <c r="F3892" t="s">
        <v>18</v>
      </c>
      <c r="G3892" t="s">
        <v>17</v>
      </c>
      <c r="H3892">
        <v>5</v>
      </c>
      <c r="I3892" t="s">
        <v>176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21</v>
      </c>
      <c r="S3892">
        <v>6</v>
      </c>
    </row>
    <row r="3893" spans="1:19" x14ac:dyDescent="0.3">
      <c r="A3893">
        <v>3892</v>
      </c>
      <c r="B3893" t="s">
        <v>31</v>
      </c>
      <c r="C3893" t="s">
        <v>34</v>
      </c>
      <c r="D3893" t="s">
        <v>32</v>
      </c>
      <c r="E3893" t="s">
        <v>41</v>
      </c>
      <c r="F3893" t="s">
        <v>25</v>
      </c>
      <c r="G3893" t="s">
        <v>17</v>
      </c>
      <c r="H3893">
        <v>0</v>
      </c>
      <c r="I3893" t="s">
        <v>177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28</v>
      </c>
      <c r="S3893">
        <v>9</v>
      </c>
    </row>
    <row r="3894" spans="1:19" x14ac:dyDescent="0.3">
      <c r="A3894">
        <v>3893</v>
      </c>
      <c r="B3894" t="s">
        <v>31</v>
      </c>
      <c r="C3894" t="s">
        <v>27</v>
      </c>
      <c r="D3894" t="s">
        <v>40</v>
      </c>
      <c r="E3894" t="s">
        <v>45</v>
      </c>
      <c r="F3894" t="s">
        <v>25</v>
      </c>
      <c r="G3894" t="s">
        <v>35</v>
      </c>
      <c r="H3894">
        <v>8</v>
      </c>
      <c r="I3894" t="s">
        <v>178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34</v>
      </c>
      <c r="S3894">
        <v>4</v>
      </c>
    </row>
    <row r="3895" spans="1:19" x14ac:dyDescent="0.3">
      <c r="A3895">
        <v>3894</v>
      </c>
      <c r="B3895" t="s">
        <v>23</v>
      </c>
      <c r="C3895" t="s">
        <v>39</v>
      </c>
      <c r="D3895" t="s">
        <v>38</v>
      </c>
      <c r="E3895" t="s">
        <v>41</v>
      </c>
      <c r="F3895" t="s">
        <v>18</v>
      </c>
      <c r="G3895" t="s">
        <v>24</v>
      </c>
      <c r="H3895">
        <v>13</v>
      </c>
      <c r="I3895" t="s">
        <v>177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28</v>
      </c>
      <c r="S3895">
        <v>4</v>
      </c>
    </row>
    <row r="3896" spans="1:19" x14ac:dyDescent="0.3">
      <c r="A3896">
        <v>3895</v>
      </c>
      <c r="B3896" t="s">
        <v>37</v>
      </c>
      <c r="C3896" t="s">
        <v>20</v>
      </c>
      <c r="D3896" t="s">
        <v>26</v>
      </c>
      <c r="E3896" t="s">
        <v>36</v>
      </c>
      <c r="F3896" t="s">
        <v>30</v>
      </c>
      <c r="G3896" t="s">
        <v>17</v>
      </c>
      <c r="H3896">
        <v>14</v>
      </c>
      <c r="I3896" t="s">
        <v>177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34</v>
      </c>
      <c r="S3896">
        <v>1</v>
      </c>
    </row>
    <row r="3897" spans="1:19" x14ac:dyDescent="0.3">
      <c r="A3897">
        <v>3896</v>
      </c>
      <c r="B3897" t="s">
        <v>33</v>
      </c>
      <c r="C3897" t="s">
        <v>27</v>
      </c>
      <c r="D3897" t="s">
        <v>26</v>
      </c>
      <c r="E3897" t="s">
        <v>22</v>
      </c>
      <c r="F3897" t="s">
        <v>25</v>
      </c>
      <c r="G3897" t="s">
        <v>24</v>
      </c>
      <c r="H3897">
        <v>11</v>
      </c>
      <c r="I3897" t="s">
        <v>177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34</v>
      </c>
      <c r="S3897">
        <v>6</v>
      </c>
    </row>
    <row r="3898" spans="1:19" x14ac:dyDescent="0.3">
      <c r="A3898">
        <v>3897</v>
      </c>
      <c r="B3898" t="s">
        <v>37</v>
      </c>
      <c r="C3898" t="s">
        <v>39</v>
      </c>
      <c r="D3898" t="s">
        <v>40</v>
      </c>
      <c r="E3898" t="s">
        <v>43</v>
      </c>
      <c r="F3898" t="s">
        <v>18</v>
      </c>
      <c r="G3898" t="s">
        <v>17</v>
      </c>
      <c r="H3898">
        <v>10</v>
      </c>
      <c r="I3898" t="s">
        <v>177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34</v>
      </c>
      <c r="S3898">
        <v>5</v>
      </c>
    </row>
    <row r="3899" spans="1:19" x14ac:dyDescent="0.3">
      <c r="A3899">
        <v>3898</v>
      </c>
      <c r="B3899" t="s">
        <v>16</v>
      </c>
      <c r="C3899" t="s">
        <v>20</v>
      </c>
      <c r="D3899" t="s">
        <v>40</v>
      </c>
      <c r="E3899" t="s">
        <v>43</v>
      </c>
      <c r="F3899" t="s">
        <v>30</v>
      </c>
      <c r="G3899" t="s">
        <v>35</v>
      </c>
      <c r="H3899">
        <v>7</v>
      </c>
      <c r="I3899" t="s">
        <v>178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28</v>
      </c>
      <c r="S3899">
        <v>7</v>
      </c>
    </row>
    <row r="3900" spans="1:19" x14ac:dyDescent="0.3">
      <c r="A3900">
        <v>3899</v>
      </c>
      <c r="B3900" t="s">
        <v>16</v>
      </c>
      <c r="C3900" t="s">
        <v>20</v>
      </c>
      <c r="D3900" t="s">
        <v>19</v>
      </c>
      <c r="E3900" t="s">
        <v>22</v>
      </c>
      <c r="F3900" t="s">
        <v>30</v>
      </c>
      <c r="G3900" t="s">
        <v>35</v>
      </c>
      <c r="H3900">
        <v>5</v>
      </c>
      <c r="I3900" t="s">
        <v>177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21</v>
      </c>
      <c r="S3900">
        <v>6</v>
      </c>
    </row>
    <row r="3901" spans="1:19" x14ac:dyDescent="0.3">
      <c r="A3901">
        <v>3900</v>
      </c>
      <c r="B3901" t="s">
        <v>31</v>
      </c>
      <c r="C3901" t="s">
        <v>39</v>
      </c>
      <c r="D3901" t="s">
        <v>32</v>
      </c>
      <c r="E3901" t="s">
        <v>15</v>
      </c>
      <c r="F3901" t="s">
        <v>30</v>
      </c>
      <c r="G3901" t="s">
        <v>17</v>
      </c>
      <c r="H3901">
        <v>3</v>
      </c>
      <c r="I3901" t="s">
        <v>178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28</v>
      </c>
      <c r="S3901">
        <v>2</v>
      </c>
    </row>
    <row r="3902" spans="1:19" x14ac:dyDescent="0.3">
      <c r="A3902">
        <v>3901</v>
      </c>
      <c r="B3902" t="s">
        <v>37</v>
      </c>
      <c r="C3902" t="s">
        <v>39</v>
      </c>
      <c r="D3902" t="s">
        <v>40</v>
      </c>
      <c r="E3902" t="s">
        <v>36</v>
      </c>
      <c r="F3902" t="s">
        <v>25</v>
      </c>
      <c r="G3902" t="s">
        <v>35</v>
      </c>
      <c r="H3902">
        <v>3</v>
      </c>
      <c r="I3902" t="s">
        <v>178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21</v>
      </c>
      <c r="S3902">
        <v>3</v>
      </c>
    </row>
    <row r="3903" spans="1:19" x14ac:dyDescent="0.3">
      <c r="A3903">
        <v>3902</v>
      </c>
      <c r="B3903" t="s">
        <v>33</v>
      </c>
      <c r="C3903" t="s">
        <v>27</v>
      </c>
      <c r="D3903" t="s">
        <v>19</v>
      </c>
      <c r="E3903" t="s">
        <v>15</v>
      </c>
      <c r="F3903" t="s">
        <v>18</v>
      </c>
      <c r="G3903" t="s">
        <v>17</v>
      </c>
      <c r="H3903">
        <v>5</v>
      </c>
      <c r="I3903" t="s">
        <v>178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28</v>
      </c>
      <c r="S3903">
        <v>7</v>
      </c>
    </row>
    <row r="3904" spans="1:19" x14ac:dyDescent="0.3">
      <c r="A3904">
        <v>3903</v>
      </c>
      <c r="B3904" t="s">
        <v>33</v>
      </c>
      <c r="C3904" t="s">
        <v>39</v>
      </c>
      <c r="D3904" t="s">
        <v>32</v>
      </c>
      <c r="E3904" t="s">
        <v>36</v>
      </c>
      <c r="F3904" t="s">
        <v>30</v>
      </c>
      <c r="G3904" t="s">
        <v>35</v>
      </c>
      <c r="H3904">
        <v>6</v>
      </c>
      <c r="I3904" t="s">
        <v>178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28</v>
      </c>
      <c r="S3904">
        <v>6</v>
      </c>
    </row>
    <row r="3905" spans="1:19" x14ac:dyDescent="0.3">
      <c r="A3905">
        <v>3904</v>
      </c>
      <c r="B3905" t="s">
        <v>23</v>
      </c>
      <c r="C3905" t="s">
        <v>39</v>
      </c>
      <c r="D3905" t="s">
        <v>26</v>
      </c>
      <c r="E3905" t="s">
        <v>29</v>
      </c>
      <c r="F3905" t="s">
        <v>30</v>
      </c>
      <c r="G3905" t="s">
        <v>24</v>
      </c>
      <c r="H3905">
        <v>13</v>
      </c>
      <c r="I3905" t="s">
        <v>178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28</v>
      </c>
      <c r="S3905">
        <v>4</v>
      </c>
    </row>
    <row r="3906" spans="1:19" x14ac:dyDescent="0.3">
      <c r="A3906">
        <v>3905</v>
      </c>
      <c r="B3906" t="s">
        <v>31</v>
      </c>
      <c r="C3906" t="s">
        <v>27</v>
      </c>
      <c r="D3906" t="s">
        <v>38</v>
      </c>
      <c r="E3906" t="s">
        <v>29</v>
      </c>
      <c r="F3906" t="s">
        <v>18</v>
      </c>
      <c r="G3906" t="s">
        <v>24</v>
      </c>
      <c r="H3906">
        <v>12</v>
      </c>
      <c r="I3906" t="s">
        <v>178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34</v>
      </c>
      <c r="S3906">
        <v>3</v>
      </c>
    </row>
    <row r="3907" spans="1:19" x14ac:dyDescent="0.3">
      <c r="A3907">
        <v>3906</v>
      </c>
      <c r="B3907" t="s">
        <v>16</v>
      </c>
      <c r="C3907" t="s">
        <v>27</v>
      </c>
      <c r="D3907" t="s">
        <v>40</v>
      </c>
      <c r="E3907" t="s">
        <v>43</v>
      </c>
      <c r="F3907" t="s">
        <v>18</v>
      </c>
      <c r="G3907" t="s">
        <v>24</v>
      </c>
      <c r="H3907">
        <v>8</v>
      </c>
      <c r="I3907" t="s">
        <v>176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28</v>
      </c>
      <c r="S3907">
        <v>9</v>
      </c>
    </row>
    <row r="3908" spans="1:19" x14ac:dyDescent="0.3">
      <c r="A3908">
        <v>3907</v>
      </c>
      <c r="B3908" t="s">
        <v>37</v>
      </c>
      <c r="C3908" t="s">
        <v>20</v>
      </c>
      <c r="D3908" t="s">
        <v>44</v>
      </c>
      <c r="E3908" t="s">
        <v>45</v>
      </c>
      <c r="F3908" t="s">
        <v>25</v>
      </c>
      <c r="G3908" t="s">
        <v>17</v>
      </c>
      <c r="H3908">
        <v>12</v>
      </c>
      <c r="I3908" t="s">
        <v>178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34</v>
      </c>
      <c r="S3908">
        <v>2</v>
      </c>
    </row>
    <row r="3909" spans="1:19" x14ac:dyDescent="0.3">
      <c r="A3909">
        <v>3908</v>
      </c>
      <c r="B3909" t="s">
        <v>23</v>
      </c>
      <c r="C3909" t="s">
        <v>27</v>
      </c>
      <c r="D3909" t="s">
        <v>40</v>
      </c>
      <c r="E3909" t="s">
        <v>41</v>
      </c>
      <c r="F3909" t="s">
        <v>25</v>
      </c>
      <c r="G3909" t="s">
        <v>17</v>
      </c>
      <c r="H3909">
        <v>6</v>
      </c>
      <c r="I3909" t="s">
        <v>178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21</v>
      </c>
      <c r="S3909">
        <v>2</v>
      </c>
    </row>
    <row r="3910" spans="1:19" x14ac:dyDescent="0.3">
      <c r="A3910">
        <v>3909</v>
      </c>
      <c r="B3910" t="s">
        <v>31</v>
      </c>
      <c r="C3910" t="s">
        <v>27</v>
      </c>
      <c r="D3910" t="s">
        <v>44</v>
      </c>
      <c r="E3910" t="s">
        <v>41</v>
      </c>
      <c r="F3910" t="s">
        <v>18</v>
      </c>
      <c r="G3910" t="s">
        <v>17</v>
      </c>
      <c r="H3910">
        <v>2</v>
      </c>
      <c r="I3910" t="s">
        <v>176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28</v>
      </c>
      <c r="S3910">
        <v>7</v>
      </c>
    </row>
    <row r="3911" spans="1:19" x14ac:dyDescent="0.3">
      <c r="A3911">
        <v>3910</v>
      </c>
      <c r="B3911" t="s">
        <v>16</v>
      </c>
      <c r="C3911" t="s">
        <v>20</v>
      </c>
      <c r="D3911" t="s">
        <v>32</v>
      </c>
      <c r="E3911" t="s">
        <v>45</v>
      </c>
      <c r="F3911" t="s">
        <v>30</v>
      </c>
      <c r="G3911" t="s">
        <v>24</v>
      </c>
      <c r="H3911">
        <v>9</v>
      </c>
      <c r="I3911" t="s">
        <v>176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28</v>
      </c>
      <c r="S3911">
        <v>7</v>
      </c>
    </row>
    <row r="3912" spans="1:19" x14ac:dyDescent="0.3">
      <c r="A3912">
        <v>3911</v>
      </c>
      <c r="B3912" t="s">
        <v>16</v>
      </c>
      <c r="C3912" t="s">
        <v>20</v>
      </c>
      <c r="D3912" t="s">
        <v>19</v>
      </c>
      <c r="E3912" t="s">
        <v>43</v>
      </c>
      <c r="F3912" t="s">
        <v>30</v>
      </c>
      <c r="G3912" t="s">
        <v>24</v>
      </c>
      <c r="H3912">
        <v>1</v>
      </c>
      <c r="I3912" t="s">
        <v>178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28</v>
      </c>
      <c r="S3912">
        <v>7</v>
      </c>
    </row>
    <row r="3913" spans="1:19" x14ac:dyDescent="0.3">
      <c r="A3913">
        <v>3912</v>
      </c>
      <c r="B3913" t="s">
        <v>23</v>
      </c>
      <c r="C3913" t="s">
        <v>39</v>
      </c>
      <c r="D3913" t="s">
        <v>44</v>
      </c>
      <c r="E3913" t="s">
        <v>45</v>
      </c>
      <c r="F3913" t="s">
        <v>30</v>
      </c>
      <c r="G3913" t="s">
        <v>24</v>
      </c>
      <c r="H3913">
        <v>3</v>
      </c>
      <c r="I3913" t="s">
        <v>178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21</v>
      </c>
      <c r="S3913">
        <v>2</v>
      </c>
    </row>
    <row r="3914" spans="1:19" x14ac:dyDescent="0.3">
      <c r="A3914">
        <v>3913</v>
      </c>
      <c r="B3914" t="s">
        <v>42</v>
      </c>
      <c r="C3914" t="s">
        <v>34</v>
      </c>
      <c r="D3914" t="s">
        <v>44</v>
      </c>
      <c r="E3914" t="s">
        <v>22</v>
      </c>
      <c r="F3914" t="s">
        <v>25</v>
      </c>
      <c r="G3914" t="s">
        <v>17</v>
      </c>
      <c r="H3914">
        <v>7</v>
      </c>
      <c r="I3914" t="s">
        <v>177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21</v>
      </c>
      <c r="S3914">
        <v>2</v>
      </c>
    </row>
    <row r="3915" spans="1:19" x14ac:dyDescent="0.3">
      <c r="A3915">
        <v>3914</v>
      </c>
      <c r="B3915" t="s">
        <v>31</v>
      </c>
      <c r="C3915" t="s">
        <v>39</v>
      </c>
      <c r="D3915" t="s">
        <v>19</v>
      </c>
      <c r="E3915" t="s">
        <v>43</v>
      </c>
      <c r="F3915" t="s">
        <v>30</v>
      </c>
      <c r="G3915" t="s">
        <v>35</v>
      </c>
      <c r="H3915">
        <v>2</v>
      </c>
      <c r="I3915" t="s">
        <v>177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21</v>
      </c>
      <c r="S3915">
        <v>2</v>
      </c>
    </row>
    <row r="3916" spans="1:19" x14ac:dyDescent="0.3">
      <c r="A3916">
        <v>3915</v>
      </c>
      <c r="B3916" t="s">
        <v>37</v>
      </c>
      <c r="C3916" t="s">
        <v>20</v>
      </c>
      <c r="D3916" t="s">
        <v>32</v>
      </c>
      <c r="E3916" t="s">
        <v>29</v>
      </c>
      <c r="F3916" t="s">
        <v>18</v>
      </c>
      <c r="G3916" t="s">
        <v>24</v>
      </c>
      <c r="H3916">
        <v>2</v>
      </c>
      <c r="I3916" t="s">
        <v>177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21</v>
      </c>
      <c r="S3916">
        <v>6</v>
      </c>
    </row>
    <row r="3917" spans="1:19" x14ac:dyDescent="0.3">
      <c r="A3917">
        <v>3916</v>
      </c>
      <c r="B3917" t="s">
        <v>23</v>
      </c>
      <c r="C3917" t="s">
        <v>39</v>
      </c>
      <c r="D3917" t="s">
        <v>32</v>
      </c>
      <c r="E3917" t="s">
        <v>15</v>
      </c>
      <c r="F3917" t="s">
        <v>18</v>
      </c>
      <c r="G3917" t="s">
        <v>17</v>
      </c>
      <c r="H3917">
        <v>13</v>
      </c>
      <c r="I3917" t="s">
        <v>176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28</v>
      </c>
      <c r="S3917">
        <v>1</v>
      </c>
    </row>
    <row r="3918" spans="1:19" x14ac:dyDescent="0.3">
      <c r="A3918">
        <v>3917</v>
      </c>
      <c r="B3918" t="s">
        <v>37</v>
      </c>
      <c r="C3918" t="s">
        <v>27</v>
      </c>
      <c r="D3918" t="s">
        <v>44</v>
      </c>
      <c r="E3918" t="s">
        <v>36</v>
      </c>
      <c r="F3918" t="s">
        <v>30</v>
      </c>
      <c r="G3918" t="s">
        <v>24</v>
      </c>
      <c r="H3918">
        <v>2</v>
      </c>
      <c r="I3918" t="s">
        <v>178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21</v>
      </c>
      <c r="S3918">
        <v>4</v>
      </c>
    </row>
    <row r="3919" spans="1:19" x14ac:dyDescent="0.3">
      <c r="A3919">
        <v>3918</v>
      </c>
      <c r="B3919" t="s">
        <v>31</v>
      </c>
      <c r="C3919" t="s">
        <v>20</v>
      </c>
      <c r="D3919" t="s">
        <v>26</v>
      </c>
      <c r="E3919" t="s">
        <v>29</v>
      </c>
      <c r="F3919" t="s">
        <v>30</v>
      </c>
      <c r="G3919" t="s">
        <v>17</v>
      </c>
      <c r="H3919">
        <v>0</v>
      </c>
      <c r="I3919" t="s">
        <v>178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28</v>
      </c>
      <c r="S3919">
        <v>4</v>
      </c>
    </row>
    <row r="3920" spans="1:19" x14ac:dyDescent="0.3">
      <c r="A3920">
        <v>3919</v>
      </c>
      <c r="B3920" t="s">
        <v>23</v>
      </c>
      <c r="C3920" t="s">
        <v>34</v>
      </c>
      <c r="D3920" t="s">
        <v>44</v>
      </c>
      <c r="E3920" t="s">
        <v>22</v>
      </c>
      <c r="F3920" t="s">
        <v>18</v>
      </c>
      <c r="G3920" t="s">
        <v>17</v>
      </c>
      <c r="H3920">
        <v>14</v>
      </c>
      <c r="I3920" t="s">
        <v>178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28</v>
      </c>
      <c r="S3920">
        <v>8</v>
      </c>
    </row>
    <row r="3921" spans="1:19" x14ac:dyDescent="0.3">
      <c r="A3921">
        <v>3920</v>
      </c>
      <c r="B3921" t="s">
        <v>23</v>
      </c>
      <c r="C3921" t="s">
        <v>27</v>
      </c>
      <c r="D3921" t="s">
        <v>19</v>
      </c>
      <c r="E3921" t="s">
        <v>22</v>
      </c>
      <c r="F3921" t="s">
        <v>18</v>
      </c>
      <c r="G3921" t="s">
        <v>35</v>
      </c>
      <c r="H3921">
        <v>8</v>
      </c>
      <c r="I3921" t="s">
        <v>176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28</v>
      </c>
      <c r="S3921">
        <v>2</v>
      </c>
    </row>
    <row r="3922" spans="1:19" x14ac:dyDescent="0.3">
      <c r="A3922">
        <v>3921</v>
      </c>
      <c r="B3922" t="s">
        <v>42</v>
      </c>
      <c r="C3922" t="s">
        <v>27</v>
      </c>
      <c r="D3922" t="s">
        <v>26</v>
      </c>
      <c r="E3922" t="s">
        <v>36</v>
      </c>
      <c r="F3922" t="s">
        <v>25</v>
      </c>
      <c r="G3922" t="s">
        <v>35</v>
      </c>
      <c r="H3922">
        <v>11</v>
      </c>
      <c r="I3922" t="s">
        <v>177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34</v>
      </c>
      <c r="S3922">
        <v>1</v>
      </c>
    </row>
    <row r="3923" spans="1:19" x14ac:dyDescent="0.3">
      <c r="A3923">
        <v>3922</v>
      </c>
      <c r="B3923" t="s">
        <v>16</v>
      </c>
      <c r="C3923" t="s">
        <v>34</v>
      </c>
      <c r="D3923" t="s">
        <v>19</v>
      </c>
      <c r="E3923" t="s">
        <v>43</v>
      </c>
      <c r="F3923" t="s">
        <v>18</v>
      </c>
      <c r="G3923" t="s">
        <v>24</v>
      </c>
      <c r="H3923">
        <v>14</v>
      </c>
      <c r="I3923" t="s">
        <v>176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28</v>
      </c>
      <c r="S3923">
        <v>2</v>
      </c>
    </row>
    <row r="3924" spans="1:19" x14ac:dyDescent="0.3">
      <c r="A3924">
        <v>3923</v>
      </c>
      <c r="B3924" t="s">
        <v>31</v>
      </c>
      <c r="C3924" t="s">
        <v>20</v>
      </c>
      <c r="D3924" t="s">
        <v>38</v>
      </c>
      <c r="E3924" t="s">
        <v>22</v>
      </c>
      <c r="F3924" t="s">
        <v>25</v>
      </c>
      <c r="G3924" t="s">
        <v>24</v>
      </c>
      <c r="H3924">
        <v>5</v>
      </c>
      <c r="I3924" t="s">
        <v>177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21</v>
      </c>
      <c r="S3924">
        <v>1</v>
      </c>
    </row>
    <row r="3925" spans="1:19" x14ac:dyDescent="0.3">
      <c r="A3925">
        <v>3924</v>
      </c>
      <c r="B3925" t="s">
        <v>42</v>
      </c>
      <c r="C3925" t="s">
        <v>39</v>
      </c>
      <c r="D3925" t="s">
        <v>38</v>
      </c>
      <c r="E3925" t="s">
        <v>22</v>
      </c>
      <c r="F3925" t="s">
        <v>30</v>
      </c>
      <c r="G3925" t="s">
        <v>17</v>
      </c>
      <c r="H3925">
        <v>1</v>
      </c>
      <c r="I3925" t="s">
        <v>178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21</v>
      </c>
      <c r="S3925">
        <v>6</v>
      </c>
    </row>
    <row r="3926" spans="1:19" x14ac:dyDescent="0.3">
      <c r="A3926">
        <v>3925</v>
      </c>
      <c r="B3926" t="s">
        <v>31</v>
      </c>
      <c r="C3926" t="s">
        <v>39</v>
      </c>
      <c r="D3926" t="s">
        <v>40</v>
      </c>
      <c r="E3926" t="s">
        <v>29</v>
      </c>
      <c r="F3926" t="s">
        <v>25</v>
      </c>
      <c r="G3926" t="s">
        <v>17</v>
      </c>
      <c r="H3926">
        <v>3</v>
      </c>
      <c r="I3926" t="s">
        <v>177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28</v>
      </c>
      <c r="S3926">
        <v>8</v>
      </c>
    </row>
    <row r="3927" spans="1:19" x14ac:dyDescent="0.3">
      <c r="A3927">
        <v>3926</v>
      </c>
      <c r="B3927" t="s">
        <v>23</v>
      </c>
      <c r="C3927" t="s">
        <v>39</v>
      </c>
      <c r="D3927" t="s">
        <v>26</v>
      </c>
      <c r="E3927" t="s">
        <v>43</v>
      </c>
      <c r="F3927" t="s">
        <v>25</v>
      </c>
      <c r="G3927" t="s">
        <v>35</v>
      </c>
      <c r="H3927">
        <v>9</v>
      </c>
      <c r="I3927" t="s">
        <v>176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28</v>
      </c>
      <c r="S3927">
        <v>3</v>
      </c>
    </row>
    <row r="3928" spans="1:19" x14ac:dyDescent="0.3">
      <c r="A3928">
        <v>3927</v>
      </c>
      <c r="B3928" t="s">
        <v>31</v>
      </c>
      <c r="C3928" t="s">
        <v>27</v>
      </c>
      <c r="D3928" t="s">
        <v>32</v>
      </c>
      <c r="E3928" t="s">
        <v>22</v>
      </c>
      <c r="F3928" t="s">
        <v>30</v>
      </c>
      <c r="G3928" t="s">
        <v>24</v>
      </c>
      <c r="H3928">
        <v>10</v>
      </c>
      <c r="I3928" t="s">
        <v>176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34</v>
      </c>
      <c r="S3928">
        <v>6</v>
      </c>
    </row>
    <row r="3929" spans="1:19" x14ac:dyDescent="0.3">
      <c r="A3929">
        <v>3928</v>
      </c>
      <c r="B3929" t="s">
        <v>37</v>
      </c>
      <c r="C3929" t="s">
        <v>20</v>
      </c>
      <c r="D3929" t="s">
        <v>38</v>
      </c>
      <c r="E3929" t="s">
        <v>15</v>
      </c>
      <c r="F3929" t="s">
        <v>30</v>
      </c>
      <c r="G3929" t="s">
        <v>35</v>
      </c>
      <c r="H3929">
        <v>14</v>
      </c>
      <c r="I3929" t="s">
        <v>177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28</v>
      </c>
      <c r="S3929">
        <v>9</v>
      </c>
    </row>
    <row r="3930" spans="1:19" x14ac:dyDescent="0.3">
      <c r="A3930">
        <v>3929</v>
      </c>
      <c r="B3930" t="s">
        <v>23</v>
      </c>
      <c r="C3930" t="s">
        <v>27</v>
      </c>
      <c r="D3930" t="s">
        <v>40</v>
      </c>
      <c r="E3930" t="s">
        <v>36</v>
      </c>
      <c r="F3930" t="s">
        <v>18</v>
      </c>
      <c r="G3930" t="s">
        <v>35</v>
      </c>
      <c r="H3930">
        <v>5</v>
      </c>
      <c r="I3930" t="s">
        <v>176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21</v>
      </c>
      <c r="S3930">
        <v>5</v>
      </c>
    </row>
    <row r="3931" spans="1:19" x14ac:dyDescent="0.3">
      <c r="A3931">
        <v>3930</v>
      </c>
      <c r="B3931" t="s">
        <v>33</v>
      </c>
      <c r="C3931" t="s">
        <v>20</v>
      </c>
      <c r="D3931" t="s">
        <v>44</v>
      </c>
      <c r="E3931" t="s">
        <v>15</v>
      </c>
      <c r="F3931" t="s">
        <v>30</v>
      </c>
      <c r="G3931" t="s">
        <v>17</v>
      </c>
      <c r="H3931">
        <v>1</v>
      </c>
      <c r="I3931" t="s">
        <v>177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28</v>
      </c>
      <c r="S3931">
        <v>5</v>
      </c>
    </row>
    <row r="3932" spans="1:19" x14ac:dyDescent="0.3">
      <c r="A3932">
        <v>3931</v>
      </c>
      <c r="B3932" t="s">
        <v>42</v>
      </c>
      <c r="C3932" t="s">
        <v>39</v>
      </c>
      <c r="D3932" t="s">
        <v>19</v>
      </c>
      <c r="E3932" t="s">
        <v>43</v>
      </c>
      <c r="F3932" t="s">
        <v>30</v>
      </c>
      <c r="G3932" t="s">
        <v>35</v>
      </c>
      <c r="H3932">
        <v>2</v>
      </c>
      <c r="I3932" t="s">
        <v>178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28</v>
      </c>
      <c r="S3932">
        <v>3</v>
      </c>
    </row>
    <row r="3933" spans="1:19" x14ac:dyDescent="0.3">
      <c r="A3933">
        <v>3932</v>
      </c>
      <c r="B3933" t="s">
        <v>42</v>
      </c>
      <c r="C3933" t="s">
        <v>20</v>
      </c>
      <c r="D3933" t="s">
        <v>40</v>
      </c>
      <c r="E3933" t="s">
        <v>43</v>
      </c>
      <c r="F3933" t="s">
        <v>25</v>
      </c>
      <c r="G3933" t="s">
        <v>17</v>
      </c>
      <c r="H3933">
        <v>10</v>
      </c>
      <c r="I3933" t="s">
        <v>178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28</v>
      </c>
      <c r="S3933">
        <v>9</v>
      </c>
    </row>
    <row r="3934" spans="1:19" x14ac:dyDescent="0.3">
      <c r="A3934">
        <v>3933</v>
      </c>
      <c r="B3934" t="s">
        <v>23</v>
      </c>
      <c r="C3934" t="s">
        <v>20</v>
      </c>
      <c r="D3934" t="s">
        <v>44</v>
      </c>
      <c r="E3934" t="s">
        <v>45</v>
      </c>
      <c r="F3934" t="s">
        <v>30</v>
      </c>
      <c r="G3934" t="s">
        <v>17</v>
      </c>
      <c r="H3934">
        <v>0</v>
      </c>
      <c r="I3934" t="s">
        <v>176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28</v>
      </c>
      <c r="S3934">
        <v>2</v>
      </c>
    </row>
    <row r="3935" spans="1:19" x14ac:dyDescent="0.3">
      <c r="A3935">
        <v>3934</v>
      </c>
      <c r="B3935" t="s">
        <v>23</v>
      </c>
      <c r="C3935" t="s">
        <v>20</v>
      </c>
      <c r="D3935" t="s">
        <v>26</v>
      </c>
      <c r="E3935" t="s">
        <v>36</v>
      </c>
      <c r="F3935" t="s">
        <v>18</v>
      </c>
      <c r="G3935" t="s">
        <v>24</v>
      </c>
      <c r="H3935">
        <v>3</v>
      </c>
      <c r="I3935" t="s">
        <v>178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28</v>
      </c>
      <c r="S3935">
        <v>4</v>
      </c>
    </row>
    <row r="3936" spans="1:19" x14ac:dyDescent="0.3">
      <c r="A3936">
        <v>3935</v>
      </c>
      <c r="B3936" t="s">
        <v>37</v>
      </c>
      <c r="C3936" t="s">
        <v>20</v>
      </c>
      <c r="D3936" t="s">
        <v>40</v>
      </c>
      <c r="E3936" t="s">
        <v>43</v>
      </c>
      <c r="F3936" t="s">
        <v>25</v>
      </c>
      <c r="G3936" t="s">
        <v>24</v>
      </c>
      <c r="H3936">
        <v>8</v>
      </c>
      <c r="I3936" t="s">
        <v>176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34</v>
      </c>
      <c r="S3936">
        <v>4</v>
      </c>
    </row>
    <row r="3937" spans="1:19" x14ac:dyDescent="0.3">
      <c r="A3937">
        <v>3936</v>
      </c>
      <c r="B3937" t="s">
        <v>42</v>
      </c>
      <c r="C3937" t="s">
        <v>27</v>
      </c>
      <c r="D3937" t="s">
        <v>32</v>
      </c>
      <c r="E3937" t="s">
        <v>45</v>
      </c>
      <c r="F3937" t="s">
        <v>18</v>
      </c>
      <c r="G3937" t="s">
        <v>35</v>
      </c>
      <c r="H3937">
        <v>4</v>
      </c>
      <c r="I3937" t="s">
        <v>177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21</v>
      </c>
      <c r="S3937">
        <v>1</v>
      </c>
    </row>
    <row r="3938" spans="1:19" x14ac:dyDescent="0.3">
      <c r="A3938">
        <v>3937</v>
      </c>
      <c r="B3938" t="s">
        <v>16</v>
      </c>
      <c r="C3938" t="s">
        <v>27</v>
      </c>
      <c r="D3938" t="s">
        <v>19</v>
      </c>
      <c r="E3938" t="s">
        <v>22</v>
      </c>
      <c r="F3938" t="s">
        <v>18</v>
      </c>
      <c r="G3938" t="s">
        <v>35</v>
      </c>
      <c r="H3938">
        <v>8</v>
      </c>
      <c r="I3938" t="s">
        <v>178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34</v>
      </c>
      <c r="S3938">
        <v>6</v>
      </c>
    </row>
    <row r="3939" spans="1:19" x14ac:dyDescent="0.3">
      <c r="A3939">
        <v>3938</v>
      </c>
      <c r="B3939" t="s">
        <v>42</v>
      </c>
      <c r="C3939" t="s">
        <v>34</v>
      </c>
      <c r="D3939" t="s">
        <v>26</v>
      </c>
      <c r="E3939" t="s">
        <v>43</v>
      </c>
      <c r="F3939" t="s">
        <v>18</v>
      </c>
      <c r="G3939" t="s">
        <v>35</v>
      </c>
      <c r="H3939">
        <v>5</v>
      </c>
      <c r="I3939" t="s">
        <v>177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21</v>
      </c>
      <c r="S3939">
        <v>3</v>
      </c>
    </row>
    <row r="3940" spans="1:19" x14ac:dyDescent="0.3">
      <c r="A3940">
        <v>3939</v>
      </c>
      <c r="B3940" t="s">
        <v>37</v>
      </c>
      <c r="C3940" t="s">
        <v>27</v>
      </c>
      <c r="D3940" t="s">
        <v>32</v>
      </c>
      <c r="E3940" t="s">
        <v>36</v>
      </c>
      <c r="F3940" t="s">
        <v>25</v>
      </c>
      <c r="G3940" t="s">
        <v>35</v>
      </c>
      <c r="H3940">
        <v>11</v>
      </c>
      <c r="I3940" t="s">
        <v>176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28</v>
      </c>
      <c r="S3940">
        <v>8</v>
      </c>
    </row>
    <row r="3941" spans="1:19" x14ac:dyDescent="0.3">
      <c r="A3941">
        <v>3940</v>
      </c>
      <c r="B3941" t="s">
        <v>42</v>
      </c>
      <c r="C3941" t="s">
        <v>39</v>
      </c>
      <c r="D3941" t="s">
        <v>32</v>
      </c>
      <c r="E3941" t="s">
        <v>36</v>
      </c>
      <c r="F3941" t="s">
        <v>18</v>
      </c>
      <c r="G3941" t="s">
        <v>24</v>
      </c>
      <c r="H3941">
        <v>0</v>
      </c>
      <c r="I3941" t="s">
        <v>177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28</v>
      </c>
      <c r="S3941">
        <v>3</v>
      </c>
    </row>
    <row r="3942" spans="1:19" x14ac:dyDescent="0.3">
      <c r="A3942">
        <v>3941</v>
      </c>
      <c r="B3942" t="s">
        <v>31</v>
      </c>
      <c r="C3942" t="s">
        <v>39</v>
      </c>
      <c r="D3942" t="s">
        <v>44</v>
      </c>
      <c r="E3942" t="s">
        <v>15</v>
      </c>
      <c r="F3942" t="s">
        <v>25</v>
      </c>
      <c r="G3942" t="s">
        <v>24</v>
      </c>
      <c r="H3942">
        <v>10</v>
      </c>
      <c r="I3942" t="s">
        <v>177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34</v>
      </c>
      <c r="S3942">
        <v>5</v>
      </c>
    </row>
    <row r="3943" spans="1:19" x14ac:dyDescent="0.3">
      <c r="A3943">
        <v>3942</v>
      </c>
      <c r="B3943" t="s">
        <v>16</v>
      </c>
      <c r="C3943" t="s">
        <v>39</v>
      </c>
      <c r="D3943" t="s">
        <v>26</v>
      </c>
      <c r="E3943" t="s">
        <v>36</v>
      </c>
      <c r="F3943" t="s">
        <v>18</v>
      </c>
      <c r="G3943" t="s">
        <v>17</v>
      </c>
      <c r="H3943">
        <v>9</v>
      </c>
      <c r="I3943" t="s">
        <v>177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34</v>
      </c>
      <c r="S3943">
        <v>2</v>
      </c>
    </row>
    <row r="3944" spans="1:19" x14ac:dyDescent="0.3">
      <c r="A3944">
        <v>3943</v>
      </c>
      <c r="B3944" t="s">
        <v>31</v>
      </c>
      <c r="C3944" t="s">
        <v>20</v>
      </c>
      <c r="D3944" t="s">
        <v>40</v>
      </c>
      <c r="E3944" t="s">
        <v>22</v>
      </c>
      <c r="F3944" t="s">
        <v>18</v>
      </c>
      <c r="G3944" t="s">
        <v>24</v>
      </c>
      <c r="H3944">
        <v>0</v>
      </c>
      <c r="I3944" t="s">
        <v>178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28</v>
      </c>
      <c r="S3944">
        <v>7</v>
      </c>
    </row>
    <row r="3945" spans="1:19" x14ac:dyDescent="0.3">
      <c r="A3945">
        <v>3944</v>
      </c>
      <c r="B3945" t="s">
        <v>31</v>
      </c>
      <c r="C3945" t="s">
        <v>27</v>
      </c>
      <c r="D3945" t="s">
        <v>38</v>
      </c>
      <c r="E3945" t="s">
        <v>15</v>
      </c>
      <c r="F3945" t="s">
        <v>18</v>
      </c>
      <c r="G3945" t="s">
        <v>24</v>
      </c>
      <c r="H3945">
        <v>4</v>
      </c>
      <c r="I3945" t="s">
        <v>178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28</v>
      </c>
      <c r="S3945">
        <v>1</v>
      </c>
    </row>
    <row r="3946" spans="1:19" x14ac:dyDescent="0.3">
      <c r="A3946">
        <v>3945</v>
      </c>
      <c r="B3946" t="s">
        <v>33</v>
      </c>
      <c r="C3946" t="s">
        <v>27</v>
      </c>
      <c r="D3946" t="s">
        <v>44</v>
      </c>
      <c r="E3946" t="s">
        <v>15</v>
      </c>
      <c r="F3946" t="s">
        <v>30</v>
      </c>
      <c r="G3946" t="s">
        <v>17</v>
      </c>
      <c r="H3946">
        <v>13</v>
      </c>
      <c r="I3946" t="s">
        <v>178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34</v>
      </c>
      <c r="S3946">
        <v>5</v>
      </c>
    </row>
    <row r="3947" spans="1:19" x14ac:dyDescent="0.3">
      <c r="A3947">
        <v>3946</v>
      </c>
      <c r="B3947" t="s">
        <v>23</v>
      </c>
      <c r="C3947" t="s">
        <v>27</v>
      </c>
      <c r="D3947" t="s">
        <v>38</v>
      </c>
      <c r="E3947" t="s">
        <v>36</v>
      </c>
      <c r="F3947" t="s">
        <v>25</v>
      </c>
      <c r="G3947" t="s">
        <v>24</v>
      </c>
      <c r="H3947">
        <v>1</v>
      </c>
      <c r="I3947" t="s">
        <v>178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21</v>
      </c>
      <c r="S3947">
        <v>5</v>
      </c>
    </row>
    <row r="3948" spans="1:19" x14ac:dyDescent="0.3">
      <c r="A3948">
        <v>3947</v>
      </c>
      <c r="B3948" t="s">
        <v>16</v>
      </c>
      <c r="C3948" t="s">
        <v>34</v>
      </c>
      <c r="D3948" t="s">
        <v>38</v>
      </c>
      <c r="E3948" t="s">
        <v>22</v>
      </c>
      <c r="F3948" t="s">
        <v>18</v>
      </c>
      <c r="G3948" t="s">
        <v>35</v>
      </c>
      <c r="H3948">
        <v>10</v>
      </c>
      <c r="I3948" t="s">
        <v>177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28</v>
      </c>
      <c r="S3948">
        <v>7</v>
      </c>
    </row>
    <row r="3949" spans="1:19" x14ac:dyDescent="0.3">
      <c r="A3949">
        <v>3948</v>
      </c>
      <c r="B3949" t="s">
        <v>16</v>
      </c>
      <c r="C3949" t="s">
        <v>34</v>
      </c>
      <c r="D3949" t="s">
        <v>44</v>
      </c>
      <c r="E3949" t="s">
        <v>45</v>
      </c>
      <c r="F3949" t="s">
        <v>25</v>
      </c>
      <c r="G3949" t="s">
        <v>17</v>
      </c>
      <c r="H3949">
        <v>10</v>
      </c>
      <c r="I3949" t="s">
        <v>178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28</v>
      </c>
      <c r="S3949">
        <v>7</v>
      </c>
    </row>
    <row r="3950" spans="1:19" x14ac:dyDescent="0.3">
      <c r="A3950">
        <v>3949</v>
      </c>
      <c r="B3950" t="s">
        <v>23</v>
      </c>
      <c r="C3950" t="s">
        <v>34</v>
      </c>
      <c r="D3950" t="s">
        <v>38</v>
      </c>
      <c r="E3950" t="s">
        <v>15</v>
      </c>
      <c r="F3950" t="s">
        <v>30</v>
      </c>
      <c r="G3950" t="s">
        <v>35</v>
      </c>
      <c r="H3950">
        <v>10</v>
      </c>
      <c r="I3950" t="s">
        <v>177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28</v>
      </c>
      <c r="S3950">
        <v>8</v>
      </c>
    </row>
    <row r="3951" spans="1:19" x14ac:dyDescent="0.3">
      <c r="A3951">
        <v>3950</v>
      </c>
      <c r="B3951" t="s">
        <v>37</v>
      </c>
      <c r="C3951" t="s">
        <v>34</v>
      </c>
      <c r="D3951" t="s">
        <v>26</v>
      </c>
      <c r="E3951" t="s">
        <v>15</v>
      </c>
      <c r="F3951" t="s">
        <v>25</v>
      </c>
      <c r="G3951" t="s">
        <v>24</v>
      </c>
      <c r="H3951">
        <v>1</v>
      </c>
      <c r="I3951" t="s">
        <v>176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21</v>
      </c>
      <c r="S3951">
        <v>6</v>
      </c>
    </row>
    <row r="3952" spans="1:19" x14ac:dyDescent="0.3">
      <c r="A3952">
        <v>3951</v>
      </c>
      <c r="B3952" t="s">
        <v>31</v>
      </c>
      <c r="C3952" t="s">
        <v>27</v>
      </c>
      <c r="D3952" t="s">
        <v>26</v>
      </c>
      <c r="E3952" t="s">
        <v>22</v>
      </c>
      <c r="F3952" t="s">
        <v>18</v>
      </c>
      <c r="G3952" t="s">
        <v>17</v>
      </c>
      <c r="H3952">
        <v>0</v>
      </c>
      <c r="I3952" t="s">
        <v>178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28</v>
      </c>
      <c r="S3952">
        <v>7</v>
      </c>
    </row>
    <row r="3953" spans="1:19" x14ac:dyDescent="0.3">
      <c r="A3953">
        <v>3952</v>
      </c>
      <c r="B3953" t="s">
        <v>23</v>
      </c>
      <c r="C3953" t="s">
        <v>34</v>
      </c>
      <c r="D3953" t="s">
        <v>38</v>
      </c>
      <c r="E3953" t="s">
        <v>41</v>
      </c>
      <c r="F3953" t="s">
        <v>30</v>
      </c>
      <c r="G3953" t="s">
        <v>24</v>
      </c>
      <c r="H3953">
        <v>14</v>
      </c>
      <c r="I3953" t="s">
        <v>178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34</v>
      </c>
      <c r="S3953">
        <v>4</v>
      </c>
    </row>
    <row r="3954" spans="1:19" x14ac:dyDescent="0.3">
      <c r="A3954">
        <v>3953</v>
      </c>
      <c r="B3954" t="s">
        <v>16</v>
      </c>
      <c r="C3954" t="s">
        <v>39</v>
      </c>
      <c r="D3954" t="s">
        <v>38</v>
      </c>
      <c r="E3954" t="s">
        <v>22</v>
      </c>
      <c r="F3954" t="s">
        <v>25</v>
      </c>
      <c r="G3954" t="s">
        <v>24</v>
      </c>
      <c r="H3954">
        <v>2</v>
      </c>
      <c r="I3954" t="s">
        <v>176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21</v>
      </c>
      <c r="S3954">
        <v>1</v>
      </c>
    </row>
    <row r="3955" spans="1:19" x14ac:dyDescent="0.3">
      <c r="A3955">
        <v>3954</v>
      </c>
      <c r="B3955" t="s">
        <v>37</v>
      </c>
      <c r="C3955" t="s">
        <v>20</v>
      </c>
      <c r="D3955" t="s">
        <v>38</v>
      </c>
      <c r="E3955" t="s">
        <v>41</v>
      </c>
      <c r="F3955" t="s">
        <v>30</v>
      </c>
      <c r="G3955" t="s">
        <v>17</v>
      </c>
      <c r="H3955">
        <v>11</v>
      </c>
      <c r="I3955" t="s">
        <v>176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34</v>
      </c>
      <c r="S3955">
        <v>6</v>
      </c>
    </row>
    <row r="3956" spans="1:19" x14ac:dyDescent="0.3">
      <c r="A3956">
        <v>3955</v>
      </c>
      <c r="B3956" t="s">
        <v>16</v>
      </c>
      <c r="C3956" t="s">
        <v>20</v>
      </c>
      <c r="D3956" t="s">
        <v>38</v>
      </c>
      <c r="E3956" t="s">
        <v>45</v>
      </c>
      <c r="F3956" t="s">
        <v>18</v>
      </c>
      <c r="G3956" t="s">
        <v>35</v>
      </c>
      <c r="H3956">
        <v>0</v>
      </c>
      <c r="I3956" t="s">
        <v>176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21</v>
      </c>
      <c r="S3956">
        <v>1</v>
      </c>
    </row>
    <row r="3957" spans="1:19" x14ac:dyDescent="0.3">
      <c r="A3957">
        <v>3956</v>
      </c>
      <c r="B3957" t="s">
        <v>16</v>
      </c>
      <c r="C3957" t="s">
        <v>27</v>
      </c>
      <c r="D3957" t="s">
        <v>44</v>
      </c>
      <c r="E3957" t="s">
        <v>36</v>
      </c>
      <c r="F3957" t="s">
        <v>18</v>
      </c>
      <c r="G3957" t="s">
        <v>35</v>
      </c>
      <c r="H3957">
        <v>6</v>
      </c>
      <c r="I3957" t="s">
        <v>178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28</v>
      </c>
      <c r="S3957">
        <v>8</v>
      </c>
    </row>
    <row r="3958" spans="1:19" x14ac:dyDescent="0.3">
      <c r="A3958">
        <v>3957</v>
      </c>
      <c r="B3958" t="s">
        <v>23</v>
      </c>
      <c r="C3958" t="s">
        <v>27</v>
      </c>
      <c r="D3958" t="s">
        <v>26</v>
      </c>
      <c r="E3958" t="s">
        <v>15</v>
      </c>
      <c r="F3958" t="s">
        <v>18</v>
      </c>
      <c r="G3958" t="s">
        <v>24</v>
      </c>
      <c r="H3958">
        <v>2</v>
      </c>
      <c r="I3958" t="s">
        <v>176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21</v>
      </c>
      <c r="S3958">
        <v>4</v>
      </c>
    </row>
    <row r="3959" spans="1:19" x14ac:dyDescent="0.3">
      <c r="A3959">
        <v>3958</v>
      </c>
      <c r="B3959" t="s">
        <v>37</v>
      </c>
      <c r="C3959" t="s">
        <v>27</v>
      </c>
      <c r="D3959" t="s">
        <v>26</v>
      </c>
      <c r="E3959" t="s">
        <v>22</v>
      </c>
      <c r="F3959" t="s">
        <v>18</v>
      </c>
      <c r="G3959" t="s">
        <v>17</v>
      </c>
      <c r="H3959">
        <v>4</v>
      </c>
      <c r="I3959" t="s">
        <v>176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28</v>
      </c>
      <c r="S3959">
        <v>7</v>
      </c>
    </row>
    <row r="3960" spans="1:19" x14ac:dyDescent="0.3">
      <c r="A3960">
        <v>3959</v>
      </c>
      <c r="B3960" t="s">
        <v>31</v>
      </c>
      <c r="C3960" t="s">
        <v>27</v>
      </c>
      <c r="D3960" t="s">
        <v>40</v>
      </c>
      <c r="E3960" t="s">
        <v>29</v>
      </c>
      <c r="F3960" t="s">
        <v>18</v>
      </c>
      <c r="G3960" t="s">
        <v>24</v>
      </c>
      <c r="H3960">
        <v>9</v>
      </c>
      <c r="I3960" t="s">
        <v>177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28</v>
      </c>
      <c r="S3960">
        <v>8</v>
      </c>
    </row>
    <row r="3961" spans="1:19" x14ac:dyDescent="0.3">
      <c r="A3961">
        <v>3960</v>
      </c>
      <c r="B3961" t="s">
        <v>33</v>
      </c>
      <c r="C3961" t="s">
        <v>34</v>
      </c>
      <c r="D3961" t="s">
        <v>26</v>
      </c>
      <c r="E3961" t="s">
        <v>22</v>
      </c>
      <c r="F3961" t="s">
        <v>25</v>
      </c>
      <c r="G3961" t="s">
        <v>24</v>
      </c>
      <c r="H3961">
        <v>4</v>
      </c>
      <c r="I3961" t="s">
        <v>176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21</v>
      </c>
      <c r="S3961">
        <v>1</v>
      </c>
    </row>
    <row r="3962" spans="1:19" x14ac:dyDescent="0.3">
      <c r="A3962">
        <v>3961</v>
      </c>
      <c r="B3962" t="s">
        <v>42</v>
      </c>
      <c r="C3962" t="s">
        <v>27</v>
      </c>
      <c r="D3962" t="s">
        <v>44</v>
      </c>
      <c r="E3962" t="s">
        <v>29</v>
      </c>
      <c r="F3962" t="s">
        <v>25</v>
      </c>
      <c r="G3962" t="s">
        <v>35</v>
      </c>
      <c r="H3962">
        <v>10</v>
      </c>
      <c r="I3962" t="s">
        <v>178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28</v>
      </c>
      <c r="S3962">
        <v>7</v>
      </c>
    </row>
    <row r="3963" spans="1:19" x14ac:dyDescent="0.3">
      <c r="A3963">
        <v>3962</v>
      </c>
      <c r="B3963" t="s">
        <v>37</v>
      </c>
      <c r="C3963" t="s">
        <v>34</v>
      </c>
      <c r="D3963" t="s">
        <v>38</v>
      </c>
      <c r="E3963" t="s">
        <v>15</v>
      </c>
      <c r="F3963" t="s">
        <v>30</v>
      </c>
      <c r="G3963" t="s">
        <v>17</v>
      </c>
      <c r="H3963">
        <v>3</v>
      </c>
      <c r="I3963" t="s">
        <v>177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21</v>
      </c>
      <c r="S3963">
        <v>3</v>
      </c>
    </row>
    <row r="3964" spans="1:19" x14ac:dyDescent="0.3">
      <c r="A3964">
        <v>3963</v>
      </c>
      <c r="B3964" t="s">
        <v>37</v>
      </c>
      <c r="C3964" t="s">
        <v>27</v>
      </c>
      <c r="D3964" t="s">
        <v>19</v>
      </c>
      <c r="E3964" t="s">
        <v>22</v>
      </c>
      <c r="F3964" t="s">
        <v>30</v>
      </c>
      <c r="G3964" t="s">
        <v>24</v>
      </c>
      <c r="H3964">
        <v>12</v>
      </c>
      <c r="I3964" t="s">
        <v>176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34</v>
      </c>
      <c r="S3964">
        <v>2</v>
      </c>
    </row>
    <row r="3965" spans="1:19" x14ac:dyDescent="0.3">
      <c r="A3965">
        <v>3964</v>
      </c>
      <c r="B3965" t="s">
        <v>23</v>
      </c>
      <c r="C3965" t="s">
        <v>39</v>
      </c>
      <c r="D3965" t="s">
        <v>26</v>
      </c>
      <c r="E3965" t="s">
        <v>36</v>
      </c>
      <c r="F3965" t="s">
        <v>30</v>
      </c>
      <c r="G3965" t="s">
        <v>17</v>
      </c>
      <c r="H3965">
        <v>8</v>
      </c>
      <c r="I3965" t="s">
        <v>176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28</v>
      </c>
      <c r="S3965">
        <v>9</v>
      </c>
    </row>
    <row r="3966" spans="1:19" x14ac:dyDescent="0.3">
      <c r="A3966">
        <v>3965</v>
      </c>
      <c r="B3966" t="s">
        <v>33</v>
      </c>
      <c r="C3966" t="s">
        <v>20</v>
      </c>
      <c r="D3966" t="s">
        <v>19</v>
      </c>
      <c r="E3966" t="s">
        <v>29</v>
      </c>
      <c r="F3966" t="s">
        <v>18</v>
      </c>
      <c r="G3966" t="s">
        <v>17</v>
      </c>
      <c r="H3966">
        <v>3</v>
      </c>
      <c r="I3966" t="s">
        <v>176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28</v>
      </c>
      <c r="S3966">
        <v>9</v>
      </c>
    </row>
    <row r="3967" spans="1:19" x14ac:dyDescent="0.3">
      <c r="A3967">
        <v>3966</v>
      </c>
      <c r="B3967" t="s">
        <v>33</v>
      </c>
      <c r="C3967" t="s">
        <v>20</v>
      </c>
      <c r="D3967" t="s">
        <v>26</v>
      </c>
      <c r="E3967" t="s">
        <v>22</v>
      </c>
      <c r="F3967" t="s">
        <v>30</v>
      </c>
      <c r="G3967" t="s">
        <v>35</v>
      </c>
      <c r="H3967">
        <v>10</v>
      </c>
      <c r="I3967" t="s">
        <v>177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34</v>
      </c>
      <c r="S3967">
        <v>6</v>
      </c>
    </row>
    <row r="3968" spans="1:19" x14ac:dyDescent="0.3">
      <c r="A3968">
        <v>3967</v>
      </c>
      <c r="B3968" t="s">
        <v>31</v>
      </c>
      <c r="C3968" t="s">
        <v>34</v>
      </c>
      <c r="D3968" t="s">
        <v>40</v>
      </c>
      <c r="E3968" t="s">
        <v>43</v>
      </c>
      <c r="F3968" t="s">
        <v>25</v>
      </c>
      <c r="G3968" t="s">
        <v>24</v>
      </c>
      <c r="H3968">
        <v>9</v>
      </c>
      <c r="I3968" t="s">
        <v>177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28</v>
      </c>
      <c r="S3968">
        <v>8</v>
      </c>
    </row>
    <row r="3969" spans="1:19" x14ac:dyDescent="0.3">
      <c r="A3969">
        <v>3968</v>
      </c>
      <c r="B3969" t="s">
        <v>16</v>
      </c>
      <c r="C3969" t="s">
        <v>34</v>
      </c>
      <c r="D3969" t="s">
        <v>26</v>
      </c>
      <c r="E3969" t="s">
        <v>15</v>
      </c>
      <c r="F3969" t="s">
        <v>18</v>
      </c>
      <c r="G3969" t="s">
        <v>35</v>
      </c>
      <c r="H3969">
        <v>1</v>
      </c>
      <c r="I3969" t="s">
        <v>178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21</v>
      </c>
      <c r="S3969">
        <v>2</v>
      </c>
    </row>
    <row r="3970" spans="1:19" x14ac:dyDescent="0.3">
      <c r="A3970">
        <v>3969</v>
      </c>
      <c r="B3970" t="s">
        <v>42</v>
      </c>
      <c r="C3970" t="s">
        <v>20</v>
      </c>
      <c r="D3970" t="s">
        <v>38</v>
      </c>
      <c r="E3970" t="s">
        <v>15</v>
      </c>
      <c r="F3970" t="s">
        <v>30</v>
      </c>
      <c r="G3970" t="s">
        <v>17</v>
      </c>
      <c r="H3970">
        <v>14</v>
      </c>
      <c r="I3970" t="s">
        <v>178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28</v>
      </c>
      <c r="S3970">
        <v>3</v>
      </c>
    </row>
    <row r="3971" spans="1:19" x14ac:dyDescent="0.3">
      <c r="A3971">
        <v>3970</v>
      </c>
      <c r="B3971" t="s">
        <v>16</v>
      </c>
      <c r="C3971" t="s">
        <v>27</v>
      </c>
      <c r="D3971" t="s">
        <v>19</v>
      </c>
      <c r="E3971" t="s">
        <v>29</v>
      </c>
      <c r="F3971" t="s">
        <v>25</v>
      </c>
      <c r="G3971" t="s">
        <v>35</v>
      </c>
      <c r="H3971">
        <v>12</v>
      </c>
      <c r="I3971" t="s">
        <v>176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34</v>
      </c>
      <c r="S3971">
        <v>3</v>
      </c>
    </row>
    <row r="3972" spans="1:19" x14ac:dyDescent="0.3">
      <c r="A3972">
        <v>3971</v>
      </c>
      <c r="B3972" t="s">
        <v>23</v>
      </c>
      <c r="C3972" t="s">
        <v>27</v>
      </c>
      <c r="D3972" t="s">
        <v>44</v>
      </c>
      <c r="E3972" t="s">
        <v>41</v>
      </c>
      <c r="F3972" t="s">
        <v>30</v>
      </c>
      <c r="G3972" t="s">
        <v>35</v>
      </c>
      <c r="H3972">
        <v>12</v>
      </c>
      <c r="I3972" t="s">
        <v>176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28</v>
      </c>
      <c r="S3972">
        <v>9</v>
      </c>
    </row>
    <row r="3973" spans="1:19" x14ac:dyDescent="0.3">
      <c r="A3973">
        <v>3972</v>
      </c>
      <c r="B3973" t="s">
        <v>23</v>
      </c>
      <c r="C3973" t="s">
        <v>20</v>
      </c>
      <c r="D3973" t="s">
        <v>32</v>
      </c>
      <c r="E3973" t="s">
        <v>43</v>
      </c>
      <c r="F3973" t="s">
        <v>18</v>
      </c>
      <c r="G3973" t="s">
        <v>24</v>
      </c>
      <c r="H3973">
        <v>11</v>
      </c>
      <c r="I3973" t="s">
        <v>177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34</v>
      </c>
      <c r="S3973">
        <v>2</v>
      </c>
    </row>
    <row r="3974" spans="1:19" x14ac:dyDescent="0.3">
      <c r="A3974">
        <v>3973</v>
      </c>
      <c r="B3974" t="s">
        <v>42</v>
      </c>
      <c r="C3974" t="s">
        <v>27</v>
      </c>
      <c r="D3974" t="s">
        <v>44</v>
      </c>
      <c r="E3974" t="s">
        <v>15</v>
      </c>
      <c r="F3974" t="s">
        <v>18</v>
      </c>
      <c r="G3974" t="s">
        <v>24</v>
      </c>
      <c r="H3974">
        <v>6</v>
      </c>
      <c r="I3974" t="s">
        <v>178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28</v>
      </c>
      <c r="S3974">
        <v>7</v>
      </c>
    </row>
    <row r="3975" spans="1:19" x14ac:dyDescent="0.3">
      <c r="A3975">
        <v>3974</v>
      </c>
      <c r="B3975" t="s">
        <v>31</v>
      </c>
      <c r="C3975" t="s">
        <v>39</v>
      </c>
      <c r="D3975" t="s">
        <v>38</v>
      </c>
      <c r="E3975" t="s">
        <v>45</v>
      </c>
      <c r="F3975" t="s">
        <v>18</v>
      </c>
      <c r="G3975" t="s">
        <v>35</v>
      </c>
      <c r="H3975">
        <v>6</v>
      </c>
      <c r="I3975" t="s">
        <v>176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28</v>
      </c>
      <c r="S3975">
        <v>7</v>
      </c>
    </row>
    <row r="3976" spans="1:19" x14ac:dyDescent="0.3">
      <c r="A3976">
        <v>3975</v>
      </c>
      <c r="B3976" t="s">
        <v>23</v>
      </c>
      <c r="C3976" t="s">
        <v>34</v>
      </c>
      <c r="D3976" t="s">
        <v>32</v>
      </c>
      <c r="E3976" t="s">
        <v>45</v>
      </c>
      <c r="F3976" t="s">
        <v>25</v>
      </c>
      <c r="G3976" t="s">
        <v>24</v>
      </c>
      <c r="H3976">
        <v>0</v>
      </c>
      <c r="I3976" t="s">
        <v>177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21</v>
      </c>
      <c r="S3976">
        <v>3</v>
      </c>
    </row>
    <row r="3977" spans="1:19" x14ac:dyDescent="0.3">
      <c r="A3977">
        <v>3976</v>
      </c>
      <c r="B3977" t="s">
        <v>33</v>
      </c>
      <c r="C3977" t="s">
        <v>20</v>
      </c>
      <c r="D3977" t="s">
        <v>26</v>
      </c>
      <c r="E3977" t="s">
        <v>45</v>
      </c>
      <c r="F3977" t="s">
        <v>25</v>
      </c>
      <c r="G3977" t="s">
        <v>35</v>
      </c>
      <c r="H3977">
        <v>1</v>
      </c>
      <c r="I3977" t="s">
        <v>176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28</v>
      </c>
      <c r="S3977">
        <v>8</v>
      </c>
    </row>
    <row r="3978" spans="1:19" x14ac:dyDescent="0.3">
      <c r="A3978">
        <v>3977</v>
      </c>
      <c r="B3978" t="s">
        <v>31</v>
      </c>
      <c r="C3978" t="s">
        <v>20</v>
      </c>
      <c r="D3978" t="s">
        <v>32</v>
      </c>
      <c r="E3978" t="s">
        <v>43</v>
      </c>
      <c r="F3978" t="s">
        <v>25</v>
      </c>
      <c r="G3978" t="s">
        <v>17</v>
      </c>
      <c r="H3978">
        <v>4</v>
      </c>
      <c r="I3978" t="s">
        <v>177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28</v>
      </c>
      <c r="S3978">
        <v>9</v>
      </c>
    </row>
    <row r="3979" spans="1:19" x14ac:dyDescent="0.3">
      <c r="A3979">
        <v>3978</v>
      </c>
      <c r="B3979" t="s">
        <v>33</v>
      </c>
      <c r="C3979" t="s">
        <v>20</v>
      </c>
      <c r="D3979" t="s">
        <v>19</v>
      </c>
      <c r="E3979" t="s">
        <v>36</v>
      </c>
      <c r="F3979" t="s">
        <v>18</v>
      </c>
      <c r="G3979" t="s">
        <v>24</v>
      </c>
      <c r="H3979">
        <v>12</v>
      </c>
      <c r="I3979" t="s">
        <v>178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34</v>
      </c>
      <c r="S3979">
        <v>4</v>
      </c>
    </row>
    <row r="3980" spans="1:19" x14ac:dyDescent="0.3">
      <c r="A3980">
        <v>3979</v>
      </c>
      <c r="B3980" t="s">
        <v>33</v>
      </c>
      <c r="C3980" t="s">
        <v>39</v>
      </c>
      <c r="D3980" t="s">
        <v>40</v>
      </c>
      <c r="E3980" t="s">
        <v>15</v>
      </c>
      <c r="F3980" t="s">
        <v>30</v>
      </c>
      <c r="G3980" t="s">
        <v>17</v>
      </c>
      <c r="H3980">
        <v>12</v>
      </c>
      <c r="I3980" t="s">
        <v>177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34</v>
      </c>
      <c r="S3980">
        <v>1</v>
      </c>
    </row>
    <row r="3981" spans="1:19" x14ac:dyDescent="0.3">
      <c r="A3981">
        <v>3980</v>
      </c>
      <c r="B3981" t="s">
        <v>33</v>
      </c>
      <c r="C3981" t="s">
        <v>34</v>
      </c>
      <c r="D3981" t="s">
        <v>26</v>
      </c>
      <c r="E3981" t="s">
        <v>22</v>
      </c>
      <c r="F3981" t="s">
        <v>25</v>
      </c>
      <c r="G3981" t="s">
        <v>24</v>
      </c>
      <c r="H3981">
        <v>6</v>
      </c>
      <c r="I3981" t="s">
        <v>176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28</v>
      </c>
      <c r="S3981">
        <v>8</v>
      </c>
    </row>
    <row r="3982" spans="1:19" x14ac:dyDescent="0.3">
      <c r="A3982">
        <v>3981</v>
      </c>
      <c r="B3982" t="s">
        <v>23</v>
      </c>
      <c r="C3982" t="s">
        <v>34</v>
      </c>
      <c r="D3982" t="s">
        <v>38</v>
      </c>
      <c r="E3982" t="s">
        <v>22</v>
      </c>
      <c r="F3982" t="s">
        <v>30</v>
      </c>
      <c r="G3982" t="s">
        <v>35</v>
      </c>
      <c r="H3982">
        <v>4</v>
      </c>
      <c r="I3982" t="s">
        <v>178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28</v>
      </c>
      <c r="S3982">
        <v>3</v>
      </c>
    </row>
    <row r="3983" spans="1:19" x14ac:dyDescent="0.3">
      <c r="A3983">
        <v>3982</v>
      </c>
      <c r="B3983" t="s">
        <v>33</v>
      </c>
      <c r="C3983" t="s">
        <v>34</v>
      </c>
      <c r="D3983" t="s">
        <v>32</v>
      </c>
      <c r="E3983" t="s">
        <v>36</v>
      </c>
      <c r="F3983" t="s">
        <v>25</v>
      </c>
      <c r="G3983" t="s">
        <v>24</v>
      </c>
      <c r="H3983">
        <v>10</v>
      </c>
      <c r="I3983" t="s">
        <v>177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28</v>
      </c>
      <c r="S3983">
        <v>3</v>
      </c>
    </row>
    <row r="3984" spans="1:19" x14ac:dyDescent="0.3">
      <c r="A3984">
        <v>3983</v>
      </c>
      <c r="B3984" t="s">
        <v>37</v>
      </c>
      <c r="C3984" t="s">
        <v>27</v>
      </c>
      <c r="D3984" t="s">
        <v>19</v>
      </c>
      <c r="E3984" t="s">
        <v>29</v>
      </c>
      <c r="F3984" t="s">
        <v>18</v>
      </c>
      <c r="G3984" t="s">
        <v>17</v>
      </c>
      <c r="H3984">
        <v>7</v>
      </c>
      <c r="I3984" t="s">
        <v>177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21</v>
      </c>
      <c r="S3984">
        <v>3</v>
      </c>
    </row>
    <row r="3985" spans="1:19" x14ac:dyDescent="0.3">
      <c r="A3985">
        <v>3984</v>
      </c>
      <c r="B3985" t="s">
        <v>31</v>
      </c>
      <c r="C3985" t="s">
        <v>39</v>
      </c>
      <c r="D3985" t="s">
        <v>19</v>
      </c>
      <c r="E3985" t="s">
        <v>15</v>
      </c>
      <c r="F3985" t="s">
        <v>30</v>
      </c>
      <c r="G3985" t="s">
        <v>35</v>
      </c>
      <c r="H3985">
        <v>7</v>
      </c>
      <c r="I3985" t="s">
        <v>177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21</v>
      </c>
      <c r="S3985">
        <v>5</v>
      </c>
    </row>
    <row r="3986" spans="1:19" x14ac:dyDescent="0.3">
      <c r="A3986">
        <v>3985</v>
      </c>
      <c r="B3986" t="s">
        <v>42</v>
      </c>
      <c r="C3986" t="s">
        <v>27</v>
      </c>
      <c r="D3986" t="s">
        <v>40</v>
      </c>
      <c r="E3986" t="s">
        <v>43</v>
      </c>
      <c r="F3986" t="s">
        <v>18</v>
      </c>
      <c r="G3986" t="s">
        <v>35</v>
      </c>
      <c r="H3986">
        <v>5</v>
      </c>
      <c r="I3986" t="s">
        <v>177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21</v>
      </c>
      <c r="S3986">
        <v>6</v>
      </c>
    </row>
    <row r="3987" spans="1:19" x14ac:dyDescent="0.3">
      <c r="A3987">
        <v>3986</v>
      </c>
      <c r="B3987" t="s">
        <v>33</v>
      </c>
      <c r="C3987" t="s">
        <v>20</v>
      </c>
      <c r="D3987" t="s">
        <v>44</v>
      </c>
      <c r="E3987" t="s">
        <v>36</v>
      </c>
      <c r="F3987" t="s">
        <v>30</v>
      </c>
      <c r="G3987" t="s">
        <v>35</v>
      </c>
      <c r="H3987">
        <v>10</v>
      </c>
      <c r="I3987" t="s">
        <v>178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34</v>
      </c>
      <c r="S3987">
        <v>6</v>
      </c>
    </row>
    <row r="3988" spans="1:19" x14ac:dyDescent="0.3">
      <c r="A3988">
        <v>3987</v>
      </c>
      <c r="B3988" t="s">
        <v>42</v>
      </c>
      <c r="C3988" t="s">
        <v>34</v>
      </c>
      <c r="D3988" t="s">
        <v>44</v>
      </c>
      <c r="E3988" t="s">
        <v>36</v>
      </c>
      <c r="F3988" t="s">
        <v>30</v>
      </c>
      <c r="G3988" t="s">
        <v>35</v>
      </c>
      <c r="H3988">
        <v>2</v>
      </c>
      <c r="I3988" t="s">
        <v>176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21</v>
      </c>
      <c r="S3988">
        <v>1</v>
      </c>
    </row>
    <row r="3989" spans="1:19" x14ac:dyDescent="0.3">
      <c r="A3989">
        <v>3988</v>
      </c>
      <c r="B3989" t="s">
        <v>33</v>
      </c>
      <c r="C3989" t="s">
        <v>27</v>
      </c>
      <c r="D3989" t="s">
        <v>19</v>
      </c>
      <c r="E3989" t="s">
        <v>45</v>
      </c>
      <c r="F3989" t="s">
        <v>18</v>
      </c>
      <c r="G3989" t="s">
        <v>35</v>
      </c>
      <c r="H3989">
        <v>14</v>
      </c>
      <c r="I3989" t="s">
        <v>176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28</v>
      </c>
      <c r="S3989">
        <v>5</v>
      </c>
    </row>
    <row r="3990" spans="1:19" x14ac:dyDescent="0.3">
      <c r="A3990">
        <v>3989</v>
      </c>
      <c r="B3990" t="s">
        <v>37</v>
      </c>
      <c r="C3990" t="s">
        <v>34</v>
      </c>
      <c r="D3990" t="s">
        <v>19</v>
      </c>
      <c r="E3990" t="s">
        <v>22</v>
      </c>
      <c r="F3990" t="s">
        <v>25</v>
      </c>
      <c r="G3990" t="s">
        <v>24</v>
      </c>
      <c r="H3990">
        <v>1</v>
      </c>
      <c r="I3990" t="s">
        <v>177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28</v>
      </c>
      <c r="S3990">
        <v>5</v>
      </c>
    </row>
    <row r="3991" spans="1:19" x14ac:dyDescent="0.3">
      <c r="A3991">
        <v>3990</v>
      </c>
      <c r="B3991" t="s">
        <v>31</v>
      </c>
      <c r="C3991" t="s">
        <v>39</v>
      </c>
      <c r="D3991" t="s">
        <v>26</v>
      </c>
      <c r="E3991" t="s">
        <v>15</v>
      </c>
      <c r="F3991" t="s">
        <v>18</v>
      </c>
      <c r="G3991" t="s">
        <v>17</v>
      </c>
      <c r="H3991">
        <v>10</v>
      </c>
      <c r="I3991" t="s">
        <v>176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34</v>
      </c>
      <c r="S3991">
        <v>4</v>
      </c>
    </row>
    <row r="3992" spans="1:19" x14ac:dyDescent="0.3">
      <c r="A3992">
        <v>3991</v>
      </c>
      <c r="B3992" t="s">
        <v>42</v>
      </c>
      <c r="C3992" t="s">
        <v>27</v>
      </c>
      <c r="D3992" t="s">
        <v>19</v>
      </c>
      <c r="E3992" t="s">
        <v>41</v>
      </c>
      <c r="F3992" t="s">
        <v>18</v>
      </c>
      <c r="G3992" t="s">
        <v>35</v>
      </c>
      <c r="H3992">
        <v>14</v>
      </c>
      <c r="I3992" t="s">
        <v>178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28</v>
      </c>
      <c r="S3992">
        <v>7</v>
      </c>
    </row>
    <row r="3993" spans="1:19" x14ac:dyDescent="0.3">
      <c r="A3993">
        <v>3992</v>
      </c>
      <c r="B3993" t="s">
        <v>33</v>
      </c>
      <c r="C3993" t="s">
        <v>34</v>
      </c>
      <c r="D3993" t="s">
        <v>32</v>
      </c>
      <c r="E3993" t="s">
        <v>36</v>
      </c>
      <c r="F3993" t="s">
        <v>25</v>
      </c>
      <c r="G3993" t="s">
        <v>35</v>
      </c>
      <c r="H3993">
        <v>7</v>
      </c>
      <c r="I3993" t="s">
        <v>178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28</v>
      </c>
      <c r="S3993">
        <v>1</v>
      </c>
    </row>
    <row r="3994" spans="1:19" x14ac:dyDescent="0.3">
      <c r="A3994">
        <v>3993</v>
      </c>
      <c r="B3994" t="s">
        <v>37</v>
      </c>
      <c r="C3994" t="s">
        <v>34</v>
      </c>
      <c r="D3994" t="s">
        <v>32</v>
      </c>
      <c r="E3994" t="s">
        <v>15</v>
      </c>
      <c r="F3994" t="s">
        <v>18</v>
      </c>
      <c r="G3994" t="s">
        <v>35</v>
      </c>
      <c r="H3994">
        <v>14</v>
      </c>
      <c r="I3994" t="s">
        <v>176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28</v>
      </c>
      <c r="S3994">
        <v>8</v>
      </c>
    </row>
    <row r="3995" spans="1:19" x14ac:dyDescent="0.3">
      <c r="A3995">
        <v>3994</v>
      </c>
      <c r="B3995" t="s">
        <v>23</v>
      </c>
      <c r="C3995" t="s">
        <v>39</v>
      </c>
      <c r="D3995" t="s">
        <v>32</v>
      </c>
      <c r="E3995" t="s">
        <v>41</v>
      </c>
      <c r="F3995" t="s">
        <v>18</v>
      </c>
      <c r="G3995" t="s">
        <v>24</v>
      </c>
      <c r="H3995">
        <v>1</v>
      </c>
      <c r="I3995" t="s">
        <v>176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28</v>
      </c>
      <c r="S3995">
        <v>8</v>
      </c>
    </row>
    <row r="3996" spans="1:19" x14ac:dyDescent="0.3">
      <c r="A3996">
        <v>3995</v>
      </c>
      <c r="B3996" t="s">
        <v>31</v>
      </c>
      <c r="C3996" t="s">
        <v>39</v>
      </c>
      <c r="D3996" t="s">
        <v>26</v>
      </c>
      <c r="E3996" t="s">
        <v>41</v>
      </c>
      <c r="F3996" t="s">
        <v>18</v>
      </c>
      <c r="G3996" t="s">
        <v>35</v>
      </c>
      <c r="H3996">
        <v>4</v>
      </c>
      <c r="I3996" t="s">
        <v>177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21</v>
      </c>
      <c r="S3996">
        <v>6</v>
      </c>
    </row>
    <row r="3997" spans="1:19" x14ac:dyDescent="0.3">
      <c r="A3997">
        <v>3996</v>
      </c>
      <c r="B3997" t="s">
        <v>23</v>
      </c>
      <c r="C3997" t="s">
        <v>27</v>
      </c>
      <c r="D3997" t="s">
        <v>19</v>
      </c>
      <c r="E3997" t="s">
        <v>22</v>
      </c>
      <c r="F3997" t="s">
        <v>30</v>
      </c>
      <c r="G3997" t="s">
        <v>35</v>
      </c>
      <c r="H3997">
        <v>5</v>
      </c>
      <c r="I3997" t="s">
        <v>177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28</v>
      </c>
      <c r="S3997">
        <v>2</v>
      </c>
    </row>
    <row r="3998" spans="1:19" x14ac:dyDescent="0.3">
      <c r="A3998">
        <v>3997</v>
      </c>
      <c r="B3998" t="s">
        <v>31</v>
      </c>
      <c r="C3998" t="s">
        <v>20</v>
      </c>
      <c r="D3998" t="s">
        <v>38</v>
      </c>
      <c r="E3998" t="s">
        <v>45</v>
      </c>
      <c r="F3998" t="s">
        <v>18</v>
      </c>
      <c r="G3998" t="s">
        <v>24</v>
      </c>
      <c r="H3998">
        <v>8</v>
      </c>
      <c r="I3998" t="s">
        <v>178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28</v>
      </c>
      <c r="S3998">
        <v>9</v>
      </c>
    </row>
    <row r="3999" spans="1:19" x14ac:dyDescent="0.3">
      <c r="A3999">
        <v>3998</v>
      </c>
      <c r="B3999" t="s">
        <v>42</v>
      </c>
      <c r="C3999" t="s">
        <v>20</v>
      </c>
      <c r="D3999" t="s">
        <v>19</v>
      </c>
      <c r="E3999" t="s">
        <v>22</v>
      </c>
      <c r="F3999" t="s">
        <v>30</v>
      </c>
      <c r="G3999" t="s">
        <v>17</v>
      </c>
      <c r="H3999">
        <v>10</v>
      </c>
      <c r="I3999" t="s">
        <v>176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28</v>
      </c>
      <c r="S3999">
        <v>8</v>
      </c>
    </row>
    <row r="4000" spans="1:19" x14ac:dyDescent="0.3">
      <c r="A4000">
        <v>3999</v>
      </c>
      <c r="B4000" t="s">
        <v>33</v>
      </c>
      <c r="C4000" t="s">
        <v>39</v>
      </c>
      <c r="D4000" t="s">
        <v>38</v>
      </c>
      <c r="E4000" t="s">
        <v>29</v>
      </c>
      <c r="F4000" t="s">
        <v>18</v>
      </c>
      <c r="G4000" t="s">
        <v>24</v>
      </c>
      <c r="H4000">
        <v>3</v>
      </c>
      <c r="I4000" t="s">
        <v>178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28</v>
      </c>
      <c r="S4000">
        <v>7</v>
      </c>
    </row>
    <row r="4001" spans="1:19" x14ac:dyDescent="0.3">
      <c r="A4001">
        <v>4000</v>
      </c>
      <c r="B4001" t="s">
        <v>33</v>
      </c>
      <c r="C4001" t="s">
        <v>20</v>
      </c>
      <c r="D4001" t="s">
        <v>40</v>
      </c>
      <c r="E4001" t="s">
        <v>15</v>
      </c>
      <c r="F4001" t="s">
        <v>18</v>
      </c>
      <c r="G4001" t="s">
        <v>35</v>
      </c>
      <c r="H4001">
        <v>5</v>
      </c>
      <c r="I4001" t="s">
        <v>176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28</v>
      </c>
      <c r="S4001">
        <v>6</v>
      </c>
    </row>
    <row r="4002" spans="1:19" x14ac:dyDescent="0.3">
      <c r="A4002">
        <v>4001</v>
      </c>
      <c r="B4002" t="s">
        <v>37</v>
      </c>
      <c r="C4002" t="s">
        <v>34</v>
      </c>
      <c r="D4002" t="s">
        <v>40</v>
      </c>
      <c r="E4002" t="s">
        <v>29</v>
      </c>
      <c r="F4002" t="s">
        <v>25</v>
      </c>
      <c r="G4002" t="s">
        <v>24</v>
      </c>
      <c r="H4002">
        <v>0</v>
      </c>
      <c r="I4002" t="s">
        <v>177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21</v>
      </c>
      <c r="S4002">
        <v>6</v>
      </c>
    </row>
    <row r="4003" spans="1:19" x14ac:dyDescent="0.3">
      <c r="A4003">
        <v>4002</v>
      </c>
      <c r="B4003" t="s">
        <v>37</v>
      </c>
      <c r="C4003" t="s">
        <v>20</v>
      </c>
      <c r="D4003" t="s">
        <v>38</v>
      </c>
      <c r="E4003" t="s">
        <v>22</v>
      </c>
      <c r="F4003" t="s">
        <v>30</v>
      </c>
      <c r="G4003" t="s">
        <v>35</v>
      </c>
      <c r="H4003">
        <v>7</v>
      </c>
      <c r="I4003" t="s">
        <v>178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21</v>
      </c>
      <c r="S4003">
        <v>2</v>
      </c>
    </row>
    <row r="4004" spans="1:19" x14ac:dyDescent="0.3">
      <c r="A4004">
        <v>4003</v>
      </c>
      <c r="B4004" t="s">
        <v>23</v>
      </c>
      <c r="C4004" t="s">
        <v>27</v>
      </c>
      <c r="D4004" t="s">
        <v>32</v>
      </c>
      <c r="E4004" t="s">
        <v>41</v>
      </c>
      <c r="F4004" t="s">
        <v>18</v>
      </c>
      <c r="G4004" t="s">
        <v>24</v>
      </c>
      <c r="H4004">
        <v>11</v>
      </c>
      <c r="I4004" t="s">
        <v>178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28</v>
      </c>
      <c r="S4004">
        <v>2</v>
      </c>
    </row>
    <row r="4005" spans="1:19" x14ac:dyDescent="0.3">
      <c r="A4005">
        <v>4004</v>
      </c>
      <c r="B4005" t="s">
        <v>31</v>
      </c>
      <c r="C4005" t="s">
        <v>27</v>
      </c>
      <c r="D4005" t="s">
        <v>44</v>
      </c>
      <c r="E4005" t="s">
        <v>22</v>
      </c>
      <c r="F4005" t="s">
        <v>25</v>
      </c>
      <c r="G4005" t="s">
        <v>17</v>
      </c>
      <c r="H4005">
        <v>5</v>
      </c>
      <c r="I4005" t="s">
        <v>177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28</v>
      </c>
      <c r="S4005">
        <v>9</v>
      </c>
    </row>
    <row r="4006" spans="1:19" x14ac:dyDescent="0.3">
      <c r="A4006">
        <v>4005</v>
      </c>
      <c r="B4006" t="s">
        <v>42</v>
      </c>
      <c r="C4006" t="s">
        <v>39</v>
      </c>
      <c r="D4006" t="s">
        <v>40</v>
      </c>
      <c r="E4006" t="s">
        <v>41</v>
      </c>
      <c r="F4006" t="s">
        <v>25</v>
      </c>
      <c r="G4006" t="s">
        <v>17</v>
      </c>
      <c r="H4006">
        <v>12</v>
      </c>
      <c r="I4006" t="s">
        <v>177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28</v>
      </c>
      <c r="S4006">
        <v>7</v>
      </c>
    </row>
    <row r="4007" spans="1:19" x14ac:dyDescent="0.3">
      <c r="A4007">
        <v>4006</v>
      </c>
      <c r="B4007" t="s">
        <v>16</v>
      </c>
      <c r="C4007" t="s">
        <v>27</v>
      </c>
      <c r="D4007" t="s">
        <v>44</v>
      </c>
      <c r="E4007" t="s">
        <v>29</v>
      </c>
      <c r="F4007" t="s">
        <v>30</v>
      </c>
      <c r="G4007" t="s">
        <v>17</v>
      </c>
      <c r="H4007">
        <v>6</v>
      </c>
      <c r="I4007" t="s">
        <v>178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21</v>
      </c>
      <c r="S4007">
        <v>3</v>
      </c>
    </row>
    <row r="4008" spans="1:19" x14ac:dyDescent="0.3">
      <c r="A4008">
        <v>4007</v>
      </c>
      <c r="B4008" t="s">
        <v>42</v>
      </c>
      <c r="C4008" t="s">
        <v>39</v>
      </c>
      <c r="D4008" t="s">
        <v>38</v>
      </c>
      <c r="E4008" t="s">
        <v>15</v>
      </c>
      <c r="F4008" t="s">
        <v>30</v>
      </c>
      <c r="G4008" t="s">
        <v>24</v>
      </c>
      <c r="H4008">
        <v>10</v>
      </c>
      <c r="I4008" t="s">
        <v>177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34</v>
      </c>
      <c r="S4008">
        <v>6</v>
      </c>
    </row>
    <row r="4009" spans="1:19" x14ac:dyDescent="0.3">
      <c r="A4009">
        <v>4008</v>
      </c>
      <c r="B4009" t="s">
        <v>31</v>
      </c>
      <c r="C4009" t="s">
        <v>34</v>
      </c>
      <c r="D4009" t="s">
        <v>38</v>
      </c>
      <c r="E4009" t="s">
        <v>22</v>
      </c>
      <c r="F4009" t="s">
        <v>25</v>
      </c>
      <c r="G4009" t="s">
        <v>24</v>
      </c>
      <c r="H4009">
        <v>6</v>
      </c>
      <c r="I4009" t="s">
        <v>177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21</v>
      </c>
      <c r="S4009">
        <v>5</v>
      </c>
    </row>
    <row r="4010" spans="1:19" x14ac:dyDescent="0.3">
      <c r="A4010">
        <v>4009</v>
      </c>
      <c r="B4010" t="s">
        <v>16</v>
      </c>
      <c r="C4010" t="s">
        <v>27</v>
      </c>
      <c r="D4010" t="s">
        <v>32</v>
      </c>
      <c r="E4010" t="s">
        <v>45</v>
      </c>
      <c r="F4010" t="s">
        <v>30</v>
      </c>
      <c r="G4010" t="s">
        <v>35</v>
      </c>
      <c r="H4010">
        <v>8</v>
      </c>
      <c r="I4010" t="s">
        <v>178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34</v>
      </c>
      <c r="S4010">
        <v>2</v>
      </c>
    </row>
    <row r="4011" spans="1:19" x14ac:dyDescent="0.3">
      <c r="A4011">
        <v>4010</v>
      </c>
      <c r="B4011" t="s">
        <v>42</v>
      </c>
      <c r="C4011" t="s">
        <v>20</v>
      </c>
      <c r="D4011" t="s">
        <v>38</v>
      </c>
      <c r="E4011" t="s">
        <v>29</v>
      </c>
      <c r="F4011" t="s">
        <v>18</v>
      </c>
      <c r="G4011" t="s">
        <v>35</v>
      </c>
      <c r="H4011">
        <v>4</v>
      </c>
      <c r="I4011" t="s">
        <v>176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21</v>
      </c>
      <c r="S4011">
        <v>3</v>
      </c>
    </row>
    <row r="4012" spans="1:19" x14ac:dyDescent="0.3">
      <c r="A4012">
        <v>4011</v>
      </c>
      <c r="B4012" t="s">
        <v>33</v>
      </c>
      <c r="C4012" t="s">
        <v>20</v>
      </c>
      <c r="D4012" t="s">
        <v>40</v>
      </c>
      <c r="E4012" t="s">
        <v>36</v>
      </c>
      <c r="F4012" t="s">
        <v>18</v>
      </c>
      <c r="G4012" t="s">
        <v>35</v>
      </c>
      <c r="H4012">
        <v>7</v>
      </c>
      <c r="I4012" t="s">
        <v>176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21</v>
      </c>
      <c r="S4012">
        <v>4</v>
      </c>
    </row>
    <row r="4013" spans="1:19" x14ac:dyDescent="0.3">
      <c r="A4013">
        <v>4012</v>
      </c>
      <c r="B4013" t="s">
        <v>33</v>
      </c>
      <c r="C4013" t="s">
        <v>39</v>
      </c>
      <c r="D4013" t="s">
        <v>19</v>
      </c>
      <c r="E4013" t="s">
        <v>15</v>
      </c>
      <c r="F4013" t="s">
        <v>30</v>
      </c>
      <c r="G4013" t="s">
        <v>24</v>
      </c>
      <c r="H4013">
        <v>6</v>
      </c>
      <c r="I4013" t="s">
        <v>176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21</v>
      </c>
      <c r="S4013">
        <v>4</v>
      </c>
    </row>
    <row r="4014" spans="1:19" x14ac:dyDescent="0.3">
      <c r="A4014">
        <v>4013</v>
      </c>
      <c r="B4014" t="s">
        <v>42</v>
      </c>
      <c r="C4014" t="s">
        <v>20</v>
      </c>
      <c r="D4014" t="s">
        <v>32</v>
      </c>
      <c r="E4014" t="s">
        <v>29</v>
      </c>
      <c r="F4014" t="s">
        <v>18</v>
      </c>
      <c r="G4014" t="s">
        <v>17</v>
      </c>
      <c r="H4014">
        <v>9</v>
      </c>
      <c r="I4014" t="s">
        <v>176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28</v>
      </c>
      <c r="S4014">
        <v>5</v>
      </c>
    </row>
    <row r="4015" spans="1:19" x14ac:dyDescent="0.3">
      <c r="A4015">
        <v>4014</v>
      </c>
      <c r="B4015" t="s">
        <v>16</v>
      </c>
      <c r="C4015" t="s">
        <v>34</v>
      </c>
      <c r="D4015" t="s">
        <v>26</v>
      </c>
      <c r="E4015" t="s">
        <v>41</v>
      </c>
      <c r="F4015" t="s">
        <v>30</v>
      </c>
      <c r="G4015" t="s">
        <v>17</v>
      </c>
      <c r="H4015">
        <v>10</v>
      </c>
      <c r="I4015" t="s">
        <v>176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34</v>
      </c>
      <c r="S4015">
        <v>5</v>
      </c>
    </row>
    <row r="4016" spans="1:19" x14ac:dyDescent="0.3">
      <c r="A4016">
        <v>4015</v>
      </c>
      <c r="B4016" t="s">
        <v>23</v>
      </c>
      <c r="C4016" t="s">
        <v>39</v>
      </c>
      <c r="D4016" t="s">
        <v>19</v>
      </c>
      <c r="E4016" t="s">
        <v>41</v>
      </c>
      <c r="F4016" t="s">
        <v>25</v>
      </c>
      <c r="G4016" t="s">
        <v>17</v>
      </c>
      <c r="H4016">
        <v>9</v>
      </c>
      <c r="I4016" t="s">
        <v>178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34</v>
      </c>
      <c r="S4016">
        <v>1</v>
      </c>
    </row>
    <row r="4017" spans="1:19" x14ac:dyDescent="0.3">
      <c r="A4017">
        <v>4016</v>
      </c>
      <c r="B4017" t="s">
        <v>23</v>
      </c>
      <c r="C4017" t="s">
        <v>27</v>
      </c>
      <c r="D4017" t="s">
        <v>19</v>
      </c>
      <c r="E4017" t="s">
        <v>36</v>
      </c>
      <c r="F4017" t="s">
        <v>18</v>
      </c>
      <c r="G4017" t="s">
        <v>35</v>
      </c>
      <c r="H4017">
        <v>5</v>
      </c>
      <c r="I4017" t="s">
        <v>176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21</v>
      </c>
      <c r="S4017">
        <v>3</v>
      </c>
    </row>
    <row r="4018" spans="1:19" x14ac:dyDescent="0.3">
      <c r="A4018">
        <v>4017</v>
      </c>
      <c r="B4018" t="s">
        <v>31</v>
      </c>
      <c r="C4018" t="s">
        <v>20</v>
      </c>
      <c r="D4018" t="s">
        <v>32</v>
      </c>
      <c r="E4018" t="s">
        <v>36</v>
      </c>
      <c r="F4018" t="s">
        <v>25</v>
      </c>
      <c r="G4018" t="s">
        <v>24</v>
      </c>
      <c r="H4018">
        <v>6</v>
      </c>
      <c r="I4018" t="s">
        <v>178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21</v>
      </c>
      <c r="S4018">
        <v>3</v>
      </c>
    </row>
    <row r="4019" spans="1:19" x14ac:dyDescent="0.3">
      <c r="A4019">
        <v>4018</v>
      </c>
      <c r="B4019" t="s">
        <v>31</v>
      </c>
      <c r="C4019" t="s">
        <v>27</v>
      </c>
      <c r="D4019" t="s">
        <v>32</v>
      </c>
      <c r="E4019" t="s">
        <v>29</v>
      </c>
      <c r="F4019" t="s">
        <v>25</v>
      </c>
      <c r="G4019" t="s">
        <v>17</v>
      </c>
      <c r="H4019">
        <v>0</v>
      </c>
      <c r="I4019" t="s">
        <v>177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28</v>
      </c>
      <c r="S4019">
        <v>9</v>
      </c>
    </row>
    <row r="4020" spans="1:19" x14ac:dyDescent="0.3">
      <c r="A4020">
        <v>4019</v>
      </c>
      <c r="B4020" t="s">
        <v>37</v>
      </c>
      <c r="C4020" t="s">
        <v>27</v>
      </c>
      <c r="D4020" t="s">
        <v>26</v>
      </c>
      <c r="E4020" t="s">
        <v>45</v>
      </c>
      <c r="F4020" t="s">
        <v>30</v>
      </c>
      <c r="G4020" t="s">
        <v>24</v>
      </c>
      <c r="H4020">
        <v>9</v>
      </c>
      <c r="I4020" t="s">
        <v>178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34</v>
      </c>
      <c r="S4020">
        <v>3</v>
      </c>
    </row>
    <row r="4021" spans="1:19" x14ac:dyDescent="0.3">
      <c r="A4021">
        <v>4020</v>
      </c>
      <c r="B4021" t="s">
        <v>37</v>
      </c>
      <c r="C4021" t="s">
        <v>27</v>
      </c>
      <c r="D4021" t="s">
        <v>40</v>
      </c>
      <c r="E4021" t="s">
        <v>22</v>
      </c>
      <c r="F4021" t="s">
        <v>18</v>
      </c>
      <c r="G4021" t="s">
        <v>17</v>
      </c>
      <c r="H4021">
        <v>11</v>
      </c>
      <c r="I4021" t="s">
        <v>178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28</v>
      </c>
      <c r="S4021">
        <v>6</v>
      </c>
    </row>
    <row r="4022" spans="1:19" x14ac:dyDescent="0.3">
      <c r="A4022">
        <v>4021</v>
      </c>
      <c r="B4022" t="s">
        <v>33</v>
      </c>
      <c r="C4022" t="s">
        <v>39</v>
      </c>
      <c r="D4022" t="s">
        <v>44</v>
      </c>
      <c r="E4022" t="s">
        <v>29</v>
      </c>
      <c r="F4022" t="s">
        <v>25</v>
      </c>
      <c r="G4022" t="s">
        <v>17</v>
      </c>
      <c r="H4022">
        <v>4</v>
      </c>
      <c r="I4022" t="s">
        <v>178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21</v>
      </c>
      <c r="S4022">
        <v>5</v>
      </c>
    </row>
    <row r="4023" spans="1:19" x14ac:dyDescent="0.3">
      <c r="A4023">
        <v>4022</v>
      </c>
      <c r="B4023" t="s">
        <v>37</v>
      </c>
      <c r="C4023" t="s">
        <v>39</v>
      </c>
      <c r="D4023" t="s">
        <v>38</v>
      </c>
      <c r="E4023" t="s">
        <v>29</v>
      </c>
      <c r="F4023" t="s">
        <v>25</v>
      </c>
      <c r="G4023" t="s">
        <v>17</v>
      </c>
      <c r="H4023">
        <v>14</v>
      </c>
      <c r="I4023" t="s">
        <v>178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28</v>
      </c>
      <c r="S4023">
        <v>9</v>
      </c>
    </row>
    <row r="4024" spans="1:19" x14ac:dyDescent="0.3">
      <c r="A4024">
        <v>4023</v>
      </c>
      <c r="B4024" t="s">
        <v>31</v>
      </c>
      <c r="C4024" t="s">
        <v>39</v>
      </c>
      <c r="D4024" t="s">
        <v>40</v>
      </c>
      <c r="E4024" t="s">
        <v>29</v>
      </c>
      <c r="F4024" t="s">
        <v>25</v>
      </c>
      <c r="G4024" t="s">
        <v>24</v>
      </c>
      <c r="H4024">
        <v>10</v>
      </c>
      <c r="I4024" t="s">
        <v>178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28</v>
      </c>
      <c r="S4024">
        <v>8</v>
      </c>
    </row>
    <row r="4025" spans="1:19" x14ac:dyDescent="0.3">
      <c r="A4025">
        <v>4024</v>
      </c>
      <c r="B4025" t="s">
        <v>33</v>
      </c>
      <c r="C4025" t="s">
        <v>27</v>
      </c>
      <c r="D4025" t="s">
        <v>38</v>
      </c>
      <c r="E4025" t="s">
        <v>36</v>
      </c>
      <c r="F4025" t="s">
        <v>30</v>
      </c>
      <c r="G4025" t="s">
        <v>24</v>
      </c>
      <c r="H4025">
        <v>10</v>
      </c>
      <c r="I4025" t="s">
        <v>177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34</v>
      </c>
      <c r="S4025">
        <v>2</v>
      </c>
    </row>
    <row r="4026" spans="1:19" x14ac:dyDescent="0.3">
      <c r="A4026">
        <v>4025</v>
      </c>
      <c r="B4026" t="s">
        <v>31</v>
      </c>
      <c r="C4026" t="s">
        <v>20</v>
      </c>
      <c r="D4026" t="s">
        <v>32</v>
      </c>
      <c r="E4026" t="s">
        <v>29</v>
      </c>
      <c r="F4026" t="s">
        <v>30</v>
      </c>
      <c r="G4026" t="s">
        <v>17</v>
      </c>
      <c r="H4026">
        <v>11</v>
      </c>
      <c r="I4026" t="s">
        <v>176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28</v>
      </c>
      <c r="S4026">
        <v>8</v>
      </c>
    </row>
    <row r="4027" spans="1:19" x14ac:dyDescent="0.3">
      <c r="A4027">
        <v>4026</v>
      </c>
      <c r="B4027" t="s">
        <v>37</v>
      </c>
      <c r="C4027" t="s">
        <v>39</v>
      </c>
      <c r="D4027" t="s">
        <v>19</v>
      </c>
      <c r="E4027" t="s">
        <v>22</v>
      </c>
      <c r="F4027" t="s">
        <v>25</v>
      </c>
      <c r="G4027" t="s">
        <v>17</v>
      </c>
      <c r="H4027">
        <v>4</v>
      </c>
      <c r="I4027" t="s">
        <v>176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21</v>
      </c>
      <c r="S4027">
        <v>4</v>
      </c>
    </row>
    <row r="4028" spans="1:19" x14ac:dyDescent="0.3">
      <c r="A4028">
        <v>4027</v>
      </c>
      <c r="B4028" t="s">
        <v>37</v>
      </c>
      <c r="C4028" t="s">
        <v>27</v>
      </c>
      <c r="D4028" t="s">
        <v>19</v>
      </c>
      <c r="E4028" t="s">
        <v>41</v>
      </c>
      <c r="F4028" t="s">
        <v>30</v>
      </c>
      <c r="G4028" t="s">
        <v>17</v>
      </c>
      <c r="H4028">
        <v>6</v>
      </c>
      <c r="I4028" t="s">
        <v>177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28</v>
      </c>
      <c r="S4028">
        <v>5</v>
      </c>
    </row>
    <row r="4029" spans="1:19" x14ac:dyDescent="0.3">
      <c r="A4029">
        <v>4028</v>
      </c>
      <c r="B4029" t="s">
        <v>16</v>
      </c>
      <c r="C4029" t="s">
        <v>34</v>
      </c>
      <c r="D4029" t="s">
        <v>38</v>
      </c>
      <c r="E4029" t="s">
        <v>29</v>
      </c>
      <c r="F4029" t="s">
        <v>25</v>
      </c>
      <c r="G4029" t="s">
        <v>24</v>
      </c>
      <c r="H4029">
        <v>12</v>
      </c>
      <c r="I4029" t="s">
        <v>176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34</v>
      </c>
      <c r="S4029">
        <v>3</v>
      </c>
    </row>
    <row r="4030" spans="1:19" x14ac:dyDescent="0.3">
      <c r="A4030">
        <v>4029</v>
      </c>
      <c r="B4030" t="s">
        <v>42</v>
      </c>
      <c r="C4030" t="s">
        <v>27</v>
      </c>
      <c r="D4030" t="s">
        <v>32</v>
      </c>
      <c r="E4030" t="s">
        <v>41</v>
      </c>
      <c r="F4030" t="s">
        <v>30</v>
      </c>
      <c r="G4030" t="s">
        <v>24</v>
      </c>
      <c r="H4030">
        <v>13</v>
      </c>
      <c r="I4030" t="s">
        <v>177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34</v>
      </c>
      <c r="S4030">
        <v>4</v>
      </c>
    </row>
    <row r="4031" spans="1:19" x14ac:dyDescent="0.3">
      <c r="A4031">
        <v>4030</v>
      </c>
      <c r="B4031" t="s">
        <v>31</v>
      </c>
      <c r="C4031" t="s">
        <v>34</v>
      </c>
      <c r="D4031" t="s">
        <v>26</v>
      </c>
      <c r="E4031" t="s">
        <v>36</v>
      </c>
      <c r="F4031" t="s">
        <v>25</v>
      </c>
      <c r="G4031" t="s">
        <v>35</v>
      </c>
      <c r="H4031">
        <v>13</v>
      </c>
      <c r="I4031" t="s">
        <v>178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34</v>
      </c>
      <c r="S4031">
        <v>1</v>
      </c>
    </row>
    <row r="4032" spans="1:19" x14ac:dyDescent="0.3">
      <c r="A4032">
        <v>4031</v>
      </c>
      <c r="B4032" t="s">
        <v>31</v>
      </c>
      <c r="C4032" t="s">
        <v>34</v>
      </c>
      <c r="D4032" t="s">
        <v>32</v>
      </c>
      <c r="E4032" t="s">
        <v>43</v>
      </c>
      <c r="F4032" t="s">
        <v>25</v>
      </c>
      <c r="G4032" t="s">
        <v>35</v>
      </c>
      <c r="H4032">
        <v>11</v>
      </c>
      <c r="I4032" t="s">
        <v>177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28</v>
      </c>
      <c r="S4032">
        <v>5</v>
      </c>
    </row>
    <row r="4033" spans="1:19" x14ac:dyDescent="0.3">
      <c r="A4033">
        <v>4032</v>
      </c>
      <c r="B4033" t="s">
        <v>31</v>
      </c>
      <c r="C4033" t="s">
        <v>20</v>
      </c>
      <c r="D4033" t="s">
        <v>19</v>
      </c>
      <c r="E4033" t="s">
        <v>43</v>
      </c>
      <c r="F4033" t="s">
        <v>18</v>
      </c>
      <c r="G4033" t="s">
        <v>35</v>
      </c>
      <c r="H4033">
        <v>1</v>
      </c>
      <c r="I4033" t="s">
        <v>176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28</v>
      </c>
      <c r="S4033">
        <v>5</v>
      </c>
    </row>
    <row r="4034" spans="1:19" x14ac:dyDescent="0.3">
      <c r="A4034">
        <v>4033</v>
      </c>
      <c r="B4034" t="s">
        <v>37</v>
      </c>
      <c r="C4034" t="s">
        <v>39</v>
      </c>
      <c r="D4034" t="s">
        <v>19</v>
      </c>
      <c r="E4034" t="s">
        <v>29</v>
      </c>
      <c r="F4034" t="s">
        <v>18</v>
      </c>
      <c r="G4034" t="s">
        <v>35</v>
      </c>
      <c r="H4034">
        <v>7</v>
      </c>
      <c r="I4034" t="s">
        <v>178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21</v>
      </c>
      <c r="S4034">
        <v>5</v>
      </c>
    </row>
    <row r="4035" spans="1:19" x14ac:dyDescent="0.3">
      <c r="A4035">
        <v>4034</v>
      </c>
      <c r="B4035" t="s">
        <v>42</v>
      </c>
      <c r="C4035" t="s">
        <v>39</v>
      </c>
      <c r="D4035" t="s">
        <v>38</v>
      </c>
      <c r="E4035" t="s">
        <v>22</v>
      </c>
      <c r="F4035" t="s">
        <v>25</v>
      </c>
      <c r="G4035" t="s">
        <v>24</v>
      </c>
      <c r="H4035">
        <v>14</v>
      </c>
      <c r="I4035" t="s">
        <v>176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28</v>
      </c>
      <c r="S4035">
        <v>7</v>
      </c>
    </row>
    <row r="4036" spans="1:19" x14ac:dyDescent="0.3">
      <c r="A4036">
        <v>4035</v>
      </c>
      <c r="B4036" t="s">
        <v>33</v>
      </c>
      <c r="C4036" t="s">
        <v>39</v>
      </c>
      <c r="D4036" t="s">
        <v>40</v>
      </c>
      <c r="E4036" t="s">
        <v>15</v>
      </c>
      <c r="F4036" t="s">
        <v>18</v>
      </c>
      <c r="G4036" t="s">
        <v>24</v>
      </c>
      <c r="H4036">
        <v>8</v>
      </c>
      <c r="I4036" t="s">
        <v>176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28</v>
      </c>
      <c r="S4036">
        <v>6</v>
      </c>
    </row>
    <row r="4037" spans="1:19" x14ac:dyDescent="0.3">
      <c r="A4037">
        <v>4036</v>
      </c>
      <c r="B4037" t="s">
        <v>37</v>
      </c>
      <c r="C4037" t="s">
        <v>39</v>
      </c>
      <c r="D4037" t="s">
        <v>26</v>
      </c>
      <c r="E4037" t="s">
        <v>36</v>
      </c>
      <c r="F4037" t="s">
        <v>18</v>
      </c>
      <c r="G4037" t="s">
        <v>35</v>
      </c>
      <c r="H4037">
        <v>7</v>
      </c>
      <c r="I4037" t="s">
        <v>177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21</v>
      </c>
      <c r="S4037">
        <v>5</v>
      </c>
    </row>
    <row r="4038" spans="1:19" x14ac:dyDescent="0.3">
      <c r="A4038">
        <v>4037</v>
      </c>
      <c r="B4038" t="s">
        <v>37</v>
      </c>
      <c r="C4038" t="s">
        <v>27</v>
      </c>
      <c r="D4038" t="s">
        <v>44</v>
      </c>
      <c r="E4038" t="s">
        <v>15</v>
      </c>
      <c r="F4038" t="s">
        <v>25</v>
      </c>
      <c r="G4038" t="s">
        <v>17</v>
      </c>
      <c r="H4038">
        <v>7</v>
      </c>
      <c r="I4038" t="s">
        <v>178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28</v>
      </c>
      <c r="S4038">
        <v>8</v>
      </c>
    </row>
    <row r="4039" spans="1:19" x14ac:dyDescent="0.3">
      <c r="A4039">
        <v>4038</v>
      </c>
      <c r="B4039" t="s">
        <v>31</v>
      </c>
      <c r="C4039" t="s">
        <v>39</v>
      </c>
      <c r="D4039" t="s">
        <v>26</v>
      </c>
      <c r="E4039" t="s">
        <v>36</v>
      </c>
      <c r="F4039" t="s">
        <v>30</v>
      </c>
      <c r="G4039" t="s">
        <v>24</v>
      </c>
      <c r="H4039">
        <v>3</v>
      </c>
      <c r="I4039" t="s">
        <v>178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28</v>
      </c>
      <c r="S4039">
        <v>8</v>
      </c>
    </row>
    <row r="4040" spans="1:19" x14ac:dyDescent="0.3">
      <c r="A4040">
        <v>4039</v>
      </c>
      <c r="B4040" t="s">
        <v>37</v>
      </c>
      <c r="C4040" t="s">
        <v>27</v>
      </c>
      <c r="D4040" t="s">
        <v>26</v>
      </c>
      <c r="E4040" t="s">
        <v>36</v>
      </c>
      <c r="F4040" t="s">
        <v>30</v>
      </c>
      <c r="G4040" t="s">
        <v>24</v>
      </c>
      <c r="H4040">
        <v>6</v>
      </c>
      <c r="I4040" t="s">
        <v>176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28</v>
      </c>
      <c r="S4040">
        <v>9</v>
      </c>
    </row>
    <row r="4041" spans="1:19" x14ac:dyDescent="0.3">
      <c r="A4041">
        <v>4040</v>
      </c>
      <c r="B4041" t="s">
        <v>16</v>
      </c>
      <c r="C4041" t="s">
        <v>39</v>
      </c>
      <c r="D4041" t="s">
        <v>40</v>
      </c>
      <c r="E4041" t="s">
        <v>29</v>
      </c>
      <c r="F4041" t="s">
        <v>30</v>
      </c>
      <c r="G4041" t="s">
        <v>35</v>
      </c>
      <c r="H4041">
        <v>13</v>
      </c>
      <c r="I4041" t="s">
        <v>178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34</v>
      </c>
      <c r="S4041">
        <v>1</v>
      </c>
    </row>
    <row r="4042" spans="1:19" x14ac:dyDescent="0.3">
      <c r="A4042">
        <v>4041</v>
      </c>
      <c r="B4042" t="s">
        <v>37</v>
      </c>
      <c r="C4042" t="s">
        <v>34</v>
      </c>
      <c r="D4042" t="s">
        <v>40</v>
      </c>
      <c r="E4042" t="s">
        <v>43</v>
      </c>
      <c r="F4042" t="s">
        <v>30</v>
      </c>
      <c r="G4042" t="s">
        <v>17</v>
      </c>
      <c r="H4042">
        <v>6</v>
      </c>
      <c r="I4042" t="s">
        <v>178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21</v>
      </c>
      <c r="S4042">
        <v>6</v>
      </c>
    </row>
    <row r="4043" spans="1:19" x14ac:dyDescent="0.3">
      <c r="A4043">
        <v>4042</v>
      </c>
      <c r="B4043" t="s">
        <v>23</v>
      </c>
      <c r="C4043" t="s">
        <v>27</v>
      </c>
      <c r="D4043" t="s">
        <v>26</v>
      </c>
      <c r="E4043" t="s">
        <v>22</v>
      </c>
      <c r="F4043" t="s">
        <v>25</v>
      </c>
      <c r="G4043" t="s">
        <v>35</v>
      </c>
      <c r="H4043">
        <v>8</v>
      </c>
      <c r="I4043" t="s">
        <v>178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28</v>
      </c>
      <c r="S4043">
        <v>2</v>
      </c>
    </row>
    <row r="4044" spans="1:19" x14ac:dyDescent="0.3">
      <c r="A4044">
        <v>4043</v>
      </c>
      <c r="B4044" t="s">
        <v>33</v>
      </c>
      <c r="C4044" t="s">
        <v>34</v>
      </c>
      <c r="D4044" t="s">
        <v>44</v>
      </c>
      <c r="E4044" t="s">
        <v>45</v>
      </c>
      <c r="F4044" t="s">
        <v>18</v>
      </c>
      <c r="G4044" t="s">
        <v>24</v>
      </c>
      <c r="H4044">
        <v>10</v>
      </c>
      <c r="I4044" t="s">
        <v>178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34</v>
      </c>
      <c r="S4044">
        <v>2</v>
      </c>
    </row>
    <row r="4045" spans="1:19" x14ac:dyDescent="0.3">
      <c r="A4045">
        <v>4044</v>
      </c>
      <c r="B4045" t="s">
        <v>31</v>
      </c>
      <c r="C4045" t="s">
        <v>39</v>
      </c>
      <c r="D4045" t="s">
        <v>38</v>
      </c>
      <c r="E4045" t="s">
        <v>43</v>
      </c>
      <c r="F4045" t="s">
        <v>30</v>
      </c>
      <c r="G4045" t="s">
        <v>35</v>
      </c>
      <c r="H4045">
        <v>2</v>
      </c>
      <c r="I4045" t="s">
        <v>178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21</v>
      </c>
      <c r="S4045">
        <v>4</v>
      </c>
    </row>
    <row r="4046" spans="1:19" x14ac:dyDescent="0.3">
      <c r="A4046">
        <v>4045</v>
      </c>
      <c r="B4046" t="s">
        <v>16</v>
      </c>
      <c r="C4046" t="s">
        <v>20</v>
      </c>
      <c r="D4046" t="s">
        <v>19</v>
      </c>
      <c r="E4046" t="s">
        <v>45</v>
      </c>
      <c r="F4046" t="s">
        <v>30</v>
      </c>
      <c r="G4046" t="s">
        <v>17</v>
      </c>
      <c r="H4046">
        <v>5</v>
      </c>
      <c r="I4046" t="s">
        <v>178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28</v>
      </c>
      <c r="S4046">
        <v>7</v>
      </c>
    </row>
    <row r="4047" spans="1:19" x14ac:dyDescent="0.3">
      <c r="A4047">
        <v>4046</v>
      </c>
      <c r="B4047" t="s">
        <v>37</v>
      </c>
      <c r="C4047" t="s">
        <v>39</v>
      </c>
      <c r="D4047" t="s">
        <v>26</v>
      </c>
      <c r="E4047" t="s">
        <v>41</v>
      </c>
      <c r="F4047" t="s">
        <v>30</v>
      </c>
      <c r="G4047" t="s">
        <v>24</v>
      </c>
      <c r="H4047">
        <v>10</v>
      </c>
      <c r="I4047" t="s">
        <v>176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34</v>
      </c>
      <c r="S4047">
        <v>4</v>
      </c>
    </row>
    <row r="4048" spans="1:19" x14ac:dyDescent="0.3">
      <c r="A4048">
        <v>4047</v>
      </c>
      <c r="B4048" t="s">
        <v>42</v>
      </c>
      <c r="C4048" t="s">
        <v>39</v>
      </c>
      <c r="D4048" t="s">
        <v>44</v>
      </c>
      <c r="E4048" t="s">
        <v>22</v>
      </c>
      <c r="F4048" t="s">
        <v>30</v>
      </c>
      <c r="G4048" t="s">
        <v>24</v>
      </c>
      <c r="H4048">
        <v>2</v>
      </c>
      <c r="I4048" t="s">
        <v>176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28</v>
      </c>
      <c r="S4048">
        <v>1</v>
      </c>
    </row>
    <row r="4049" spans="1:19" x14ac:dyDescent="0.3">
      <c r="A4049">
        <v>4048</v>
      </c>
      <c r="B4049" t="s">
        <v>31</v>
      </c>
      <c r="C4049" t="s">
        <v>27</v>
      </c>
      <c r="D4049" t="s">
        <v>19</v>
      </c>
      <c r="E4049" t="s">
        <v>41</v>
      </c>
      <c r="F4049" t="s">
        <v>25</v>
      </c>
      <c r="G4049" t="s">
        <v>24</v>
      </c>
      <c r="H4049">
        <v>7</v>
      </c>
      <c r="I4049" t="s">
        <v>176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21</v>
      </c>
      <c r="S4049">
        <v>6</v>
      </c>
    </row>
    <row r="4050" spans="1:19" x14ac:dyDescent="0.3">
      <c r="A4050">
        <v>4049</v>
      </c>
      <c r="B4050" t="s">
        <v>23</v>
      </c>
      <c r="C4050" t="s">
        <v>20</v>
      </c>
      <c r="D4050" t="s">
        <v>26</v>
      </c>
      <c r="E4050" t="s">
        <v>29</v>
      </c>
      <c r="F4050" t="s">
        <v>25</v>
      </c>
      <c r="G4050" t="s">
        <v>24</v>
      </c>
      <c r="H4050">
        <v>0</v>
      </c>
      <c r="I4050" t="s">
        <v>176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28</v>
      </c>
      <c r="S4050">
        <v>7</v>
      </c>
    </row>
    <row r="4051" spans="1:19" x14ac:dyDescent="0.3">
      <c r="A4051">
        <v>4050</v>
      </c>
      <c r="B4051" t="s">
        <v>42</v>
      </c>
      <c r="C4051" t="s">
        <v>39</v>
      </c>
      <c r="D4051" t="s">
        <v>44</v>
      </c>
      <c r="E4051" t="s">
        <v>22</v>
      </c>
      <c r="F4051" t="s">
        <v>25</v>
      </c>
      <c r="G4051" t="s">
        <v>17</v>
      </c>
      <c r="H4051">
        <v>13</v>
      </c>
      <c r="I4051" t="s">
        <v>178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28</v>
      </c>
      <c r="S4051">
        <v>7</v>
      </c>
    </row>
    <row r="4052" spans="1:19" x14ac:dyDescent="0.3">
      <c r="A4052">
        <v>4051</v>
      </c>
      <c r="B4052" t="s">
        <v>33</v>
      </c>
      <c r="C4052" t="s">
        <v>39</v>
      </c>
      <c r="D4052" t="s">
        <v>44</v>
      </c>
      <c r="E4052" t="s">
        <v>22</v>
      </c>
      <c r="F4052" t="s">
        <v>30</v>
      </c>
      <c r="G4052" t="s">
        <v>24</v>
      </c>
      <c r="H4052">
        <v>10</v>
      </c>
      <c r="I4052" t="s">
        <v>178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28</v>
      </c>
      <c r="S4052">
        <v>7</v>
      </c>
    </row>
    <row r="4053" spans="1:19" x14ac:dyDescent="0.3">
      <c r="A4053">
        <v>4052</v>
      </c>
      <c r="B4053" t="s">
        <v>31</v>
      </c>
      <c r="C4053" t="s">
        <v>34</v>
      </c>
      <c r="D4053" t="s">
        <v>38</v>
      </c>
      <c r="E4053" t="s">
        <v>45</v>
      </c>
      <c r="F4053" t="s">
        <v>25</v>
      </c>
      <c r="G4053" t="s">
        <v>17</v>
      </c>
      <c r="H4053">
        <v>1</v>
      </c>
      <c r="I4053" t="s">
        <v>176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28</v>
      </c>
      <c r="S4053">
        <v>5</v>
      </c>
    </row>
    <row r="4054" spans="1:19" x14ac:dyDescent="0.3">
      <c r="A4054">
        <v>4053</v>
      </c>
      <c r="B4054" t="s">
        <v>16</v>
      </c>
      <c r="C4054" t="s">
        <v>39</v>
      </c>
      <c r="D4054" t="s">
        <v>38</v>
      </c>
      <c r="E4054" t="s">
        <v>43</v>
      </c>
      <c r="F4054" t="s">
        <v>25</v>
      </c>
      <c r="G4054" t="s">
        <v>35</v>
      </c>
      <c r="H4054">
        <v>4</v>
      </c>
      <c r="I4054" t="s">
        <v>177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21</v>
      </c>
      <c r="S4054">
        <v>1</v>
      </c>
    </row>
    <row r="4055" spans="1:19" x14ac:dyDescent="0.3">
      <c r="A4055">
        <v>4054</v>
      </c>
      <c r="B4055" t="s">
        <v>33</v>
      </c>
      <c r="C4055" t="s">
        <v>34</v>
      </c>
      <c r="D4055" t="s">
        <v>26</v>
      </c>
      <c r="E4055" t="s">
        <v>15</v>
      </c>
      <c r="F4055" t="s">
        <v>25</v>
      </c>
      <c r="G4055" t="s">
        <v>17</v>
      </c>
      <c r="H4055">
        <v>0</v>
      </c>
      <c r="I4055" t="s">
        <v>178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28</v>
      </c>
      <c r="S4055">
        <v>8</v>
      </c>
    </row>
    <row r="4056" spans="1:19" x14ac:dyDescent="0.3">
      <c r="A4056">
        <v>4055</v>
      </c>
      <c r="B4056" t="s">
        <v>37</v>
      </c>
      <c r="C4056" t="s">
        <v>27</v>
      </c>
      <c r="D4056" t="s">
        <v>44</v>
      </c>
      <c r="E4056" t="s">
        <v>22</v>
      </c>
      <c r="F4056" t="s">
        <v>18</v>
      </c>
      <c r="G4056" t="s">
        <v>17</v>
      </c>
      <c r="H4056">
        <v>12</v>
      </c>
      <c r="I4056" t="s">
        <v>178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34</v>
      </c>
      <c r="S4056">
        <v>4</v>
      </c>
    </row>
    <row r="4057" spans="1:19" x14ac:dyDescent="0.3">
      <c r="A4057">
        <v>4056</v>
      </c>
      <c r="B4057" t="s">
        <v>16</v>
      </c>
      <c r="C4057" t="s">
        <v>20</v>
      </c>
      <c r="D4057" t="s">
        <v>19</v>
      </c>
      <c r="E4057" t="s">
        <v>45</v>
      </c>
      <c r="F4057" t="s">
        <v>25</v>
      </c>
      <c r="G4057" t="s">
        <v>17</v>
      </c>
      <c r="H4057">
        <v>5</v>
      </c>
      <c r="I4057" t="s">
        <v>177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28</v>
      </c>
      <c r="S4057">
        <v>8</v>
      </c>
    </row>
    <row r="4058" spans="1:19" x14ac:dyDescent="0.3">
      <c r="A4058">
        <v>4057</v>
      </c>
      <c r="B4058" t="s">
        <v>23</v>
      </c>
      <c r="C4058" t="s">
        <v>27</v>
      </c>
      <c r="D4058" t="s">
        <v>32</v>
      </c>
      <c r="E4058" t="s">
        <v>15</v>
      </c>
      <c r="F4058" t="s">
        <v>18</v>
      </c>
      <c r="G4058" t="s">
        <v>35</v>
      </c>
      <c r="H4058">
        <v>10</v>
      </c>
      <c r="I4058" t="s">
        <v>178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34</v>
      </c>
      <c r="S4058">
        <v>1</v>
      </c>
    </row>
    <row r="4059" spans="1:19" x14ac:dyDescent="0.3">
      <c r="A4059">
        <v>4058</v>
      </c>
      <c r="B4059" t="s">
        <v>16</v>
      </c>
      <c r="C4059" t="s">
        <v>27</v>
      </c>
      <c r="D4059" t="s">
        <v>40</v>
      </c>
      <c r="E4059" t="s">
        <v>15</v>
      </c>
      <c r="F4059" t="s">
        <v>25</v>
      </c>
      <c r="G4059" t="s">
        <v>35</v>
      </c>
      <c r="H4059">
        <v>0</v>
      </c>
      <c r="I4059" t="s">
        <v>178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21</v>
      </c>
      <c r="S4059">
        <v>4</v>
      </c>
    </row>
    <row r="4060" spans="1:19" x14ac:dyDescent="0.3">
      <c r="A4060">
        <v>4059</v>
      </c>
      <c r="B4060" t="s">
        <v>16</v>
      </c>
      <c r="C4060" t="s">
        <v>27</v>
      </c>
      <c r="D4060" t="s">
        <v>32</v>
      </c>
      <c r="E4060" t="s">
        <v>15</v>
      </c>
      <c r="F4060" t="s">
        <v>18</v>
      </c>
      <c r="G4060" t="s">
        <v>24</v>
      </c>
      <c r="H4060">
        <v>1</v>
      </c>
      <c r="I4060" t="s">
        <v>176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28</v>
      </c>
      <c r="S4060">
        <v>1</v>
      </c>
    </row>
    <row r="4061" spans="1:19" x14ac:dyDescent="0.3">
      <c r="A4061">
        <v>4060</v>
      </c>
      <c r="B4061" t="s">
        <v>23</v>
      </c>
      <c r="C4061" t="s">
        <v>27</v>
      </c>
      <c r="D4061" t="s">
        <v>19</v>
      </c>
      <c r="E4061" t="s">
        <v>41</v>
      </c>
      <c r="F4061" t="s">
        <v>25</v>
      </c>
      <c r="G4061" t="s">
        <v>17</v>
      </c>
      <c r="H4061">
        <v>3</v>
      </c>
      <c r="I4061" t="s">
        <v>178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28</v>
      </c>
      <c r="S4061">
        <v>7</v>
      </c>
    </row>
    <row r="4062" spans="1:19" x14ac:dyDescent="0.3">
      <c r="A4062">
        <v>4061</v>
      </c>
      <c r="B4062" t="s">
        <v>16</v>
      </c>
      <c r="C4062" t="s">
        <v>20</v>
      </c>
      <c r="D4062" t="s">
        <v>38</v>
      </c>
      <c r="E4062" t="s">
        <v>29</v>
      </c>
      <c r="F4062" t="s">
        <v>25</v>
      </c>
      <c r="G4062" t="s">
        <v>24</v>
      </c>
      <c r="H4062">
        <v>14</v>
      </c>
      <c r="I4062" t="s">
        <v>178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28</v>
      </c>
      <c r="S4062">
        <v>2</v>
      </c>
    </row>
    <row r="4063" spans="1:19" x14ac:dyDescent="0.3">
      <c r="A4063">
        <v>4062</v>
      </c>
      <c r="B4063" t="s">
        <v>16</v>
      </c>
      <c r="C4063" t="s">
        <v>34</v>
      </c>
      <c r="D4063" t="s">
        <v>19</v>
      </c>
      <c r="E4063" t="s">
        <v>45</v>
      </c>
      <c r="F4063" t="s">
        <v>18</v>
      </c>
      <c r="G4063" t="s">
        <v>35</v>
      </c>
      <c r="H4063">
        <v>9</v>
      </c>
      <c r="I4063" t="s">
        <v>176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28</v>
      </c>
      <c r="S4063">
        <v>8</v>
      </c>
    </row>
    <row r="4064" spans="1:19" x14ac:dyDescent="0.3">
      <c r="A4064">
        <v>4063</v>
      </c>
      <c r="B4064" t="s">
        <v>31</v>
      </c>
      <c r="C4064" t="s">
        <v>20</v>
      </c>
      <c r="D4064" t="s">
        <v>32</v>
      </c>
      <c r="E4064" t="s">
        <v>15</v>
      </c>
      <c r="F4064" t="s">
        <v>18</v>
      </c>
      <c r="G4064" t="s">
        <v>17</v>
      </c>
      <c r="H4064">
        <v>13</v>
      </c>
      <c r="I4064" t="s">
        <v>178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28</v>
      </c>
      <c r="S4064">
        <v>8</v>
      </c>
    </row>
    <row r="4065" spans="1:19" x14ac:dyDescent="0.3">
      <c r="A4065">
        <v>4064</v>
      </c>
      <c r="B4065" t="s">
        <v>37</v>
      </c>
      <c r="C4065" t="s">
        <v>34</v>
      </c>
      <c r="D4065" t="s">
        <v>40</v>
      </c>
      <c r="E4065" t="s">
        <v>22</v>
      </c>
      <c r="F4065" t="s">
        <v>30</v>
      </c>
      <c r="G4065" t="s">
        <v>24</v>
      </c>
      <c r="H4065">
        <v>5</v>
      </c>
      <c r="I4065" t="s">
        <v>177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21</v>
      </c>
      <c r="S4065">
        <v>6</v>
      </c>
    </row>
    <row r="4066" spans="1:19" x14ac:dyDescent="0.3">
      <c r="A4066">
        <v>4065</v>
      </c>
      <c r="B4066" t="s">
        <v>42</v>
      </c>
      <c r="C4066" t="s">
        <v>34</v>
      </c>
      <c r="D4066" t="s">
        <v>19</v>
      </c>
      <c r="E4066" t="s">
        <v>41</v>
      </c>
      <c r="F4066" t="s">
        <v>18</v>
      </c>
      <c r="G4066" t="s">
        <v>24</v>
      </c>
      <c r="H4066">
        <v>12</v>
      </c>
      <c r="I4066" t="s">
        <v>177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28</v>
      </c>
      <c r="S4066">
        <v>9</v>
      </c>
    </row>
    <row r="4067" spans="1:19" x14ac:dyDescent="0.3">
      <c r="A4067">
        <v>4066</v>
      </c>
      <c r="B4067" t="s">
        <v>37</v>
      </c>
      <c r="C4067" t="s">
        <v>20</v>
      </c>
      <c r="D4067" t="s">
        <v>19</v>
      </c>
      <c r="E4067" t="s">
        <v>41</v>
      </c>
      <c r="F4067" t="s">
        <v>30</v>
      </c>
      <c r="G4067" t="s">
        <v>17</v>
      </c>
      <c r="H4067">
        <v>9</v>
      </c>
      <c r="I4067" t="s">
        <v>176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28</v>
      </c>
      <c r="S4067">
        <v>1</v>
      </c>
    </row>
    <row r="4068" spans="1:19" x14ac:dyDescent="0.3">
      <c r="A4068">
        <v>4067</v>
      </c>
      <c r="B4068" t="s">
        <v>33</v>
      </c>
      <c r="C4068" t="s">
        <v>34</v>
      </c>
      <c r="D4068" t="s">
        <v>44</v>
      </c>
      <c r="E4068" t="s">
        <v>41</v>
      </c>
      <c r="F4068" t="s">
        <v>25</v>
      </c>
      <c r="G4068" t="s">
        <v>24</v>
      </c>
      <c r="H4068">
        <v>3</v>
      </c>
      <c r="I4068" t="s">
        <v>177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21</v>
      </c>
      <c r="S4068">
        <v>4</v>
      </c>
    </row>
    <row r="4069" spans="1:19" x14ac:dyDescent="0.3">
      <c r="A4069">
        <v>4068</v>
      </c>
      <c r="B4069" t="s">
        <v>42</v>
      </c>
      <c r="C4069" t="s">
        <v>20</v>
      </c>
      <c r="D4069" t="s">
        <v>40</v>
      </c>
      <c r="E4069" t="s">
        <v>15</v>
      </c>
      <c r="F4069" t="s">
        <v>18</v>
      </c>
      <c r="G4069" t="s">
        <v>35</v>
      </c>
      <c r="H4069">
        <v>8</v>
      </c>
      <c r="I4069" t="s">
        <v>177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28</v>
      </c>
      <c r="S4069">
        <v>7</v>
      </c>
    </row>
    <row r="4070" spans="1:19" x14ac:dyDescent="0.3">
      <c r="A4070">
        <v>4069</v>
      </c>
      <c r="B4070" t="s">
        <v>33</v>
      </c>
      <c r="C4070" t="s">
        <v>34</v>
      </c>
      <c r="D4070" t="s">
        <v>40</v>
      </c>
      <c r="E4070" t="s">
        <v>43</v>
      </c>
      <c r="F4070" t="s">
        <v>18</v>
      </c>
      <c r="G4070" t="s">
        <v>17</v>
      </c>
      <c r="H4070">
        <v>2</v>
      </c>
      <c r="I4070" t="s">
        <v>177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28</v>
      </c>
      <c r="S4070">
        <v>5</v>
      </c>
    </row>
    <row r="4071" spans="1:19" x14ac:dyDescent="0.3">
      <c r="A4071">
        <v>4070</v>
      </c>
      <c r="B4071" t="s">
        <v>31</v>
      </c>
      <c r="C4071" t="s">
        <v>34</v>
      </c>
      <c r="D4071" t="s">
        <v>38</v>
      </c>
      <c r="E4071" t="s">
        <v>22</v>
      </c>
      <c r="F4071" t="s">
        <v>25</v>
      </c>
      <c r="G4071" t="s">
        <v>35</v>
      </c>
      <c r="H4071">
        <v>7</v>
      </c>
      <c r="I4071" t="s">
        <v>177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28</v>
      </c>
      <c r="S4071">
        <v>4</v>
      </c>
    </row>
    <row r="4072" spans="1:19" x14ac:dyDescent="0.3">
      <c r="A4072">
        <v>4071</v>
      </c>
      <c r="B4072" t="s">
        <v>33</v>
      </c>
      <c r="C4072" t="s">
        <v>39</v>
      </c>
      <c r="D4072" t="s">
        <v>26</v>
      </c>
      <c r="E4072" t="s">
        <v>45</v>
      </c>
      <c r="F4072" t="s">
        <v>18</v>
      </c>
      <c r="G4072" t="s">
        <v>35</v>
      </c>
      <c r="H4072">
        <v>6</v>
      </c>
      <c r="I4072" t="s">
        <v>177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28</v>
      </c>
      <c r="S4072">
        <v>8</v>
      </c>
    </row>
    <row r="4073" spans="1:19" x14ac:dyDescent="0.3">
      <c r="A4073">
        <v>4072</v>
      </c>
      <c r="B4073" t="s">
        <v>37</v>
      </c>
      <c r="C4073" t="s">
        <v>27</v>
      </c>
      <c r="D4073" t="s">
        <v>38</v>
      </c>
      <c r="E4073" t="s">
        <v>41</v>
      </c>
      <c r="F4073" t="s">
        <v>18</v>
      </c>
      <c r="G4073" t="s">
        <v>35</v>
      </c>
      <c r="H4073">
        <v>13</v>
      </c>
      <c r="I4073" t="s">
        <v>176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34</v>
      </c>
      <c r="S4073">
        <v>3</v>
      </c>
    </row>
    <row r="4074" spans="1:19" x14ac:dyDescent="0.3">
      <c r="A4074">
        <v>4073</v>
      </c>
      <c r="B4074" t="s">
        <v>37</v>
      </c>
      <c r="C4074" t="s">
        <v>39</v>
      </c>
      <c r="D4074" t="s">
        <v>26</v>
      </c>
      <c r="E4074" t="s">
        <v>29</v>
      </c>
      <c r="F4074" t="s">
        <v>25</v>
      </c>
      <c r="G4074" t="s">
        <v>24</v>
      </c>
      <c r="H4074">
        <v>3</v>
      </c>
      <c r="I4074" t="s">
        <v>176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21</v>
      </c>
      <c r="S4074">
        <v>3</v>
      </c>
    </row>
    <row r="4075" spans="1:19" x14ac:dyDescent="0.3">
      <c r="A4075">
        <v>4074</v>
      </c>
      <c r="B4075" t="s">
        <v>31</v>
      </c>
      <c r="C4075" t="s">
        <v>34</v>
      </c>
      <c r="D4075" t="s">
        <v>32</v>
      </c>
      <c r="E4075" t="s">
        <v>29</v>
      </c>
      <c r="F4075" t="s">
        <v>30</v>
      </c>
      <c r="G4075" t="s">
        <v>17</v>
      </c>
      <c r="H4075">
        <v>13</v>
      </c>
      <c r="I4075" t="s">
        <v>176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34</v>
      </c>
      <c r="S4075">
        <v>2</v>
      </c>
    </row>
    <row r="4076" spans="1:19" x14ac:dyDescent="0.3">
      <c r="A4076">
        <v>4075</v>
      </c>
      <c r="B4076" t="s">
        <v>31</v>
      </c>
      <c r="C4076" t="s">
        <v>20</v>
      </c>
      <c r="D4076" t="s">
        <v>44</v>
      </c>
      <c r="E4076" t="s">
        <v>15</v>
      </c>
      <c r="F4076" t="s">
        <v>18</v>
      </c>
      <c r="G4076" t="s">
        <v>17</v>
      </c>
      <c r="H4076">
        <v>3</v>
      </c>
      <c r="I4076" t="s">
        <v>178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21</v>
      </c>
      <c r="S4076">
        <v>4</v>
      </c>
    </row>
    <row r="4077" spans="1:19" x14ac:dyDescent="0.3">
      <c r="A4077">
        <v>4076</v>
      </c>
      <c r="B4077" t="s">
        <v>23</v>
      </c>
      <c r="C4077" t="s">
        <v>34</v>
      </c>
      <c r="D4077" t="s">
        <v>44</v>
      </c>
      <c r="E4077" t="s">
        <v>43</v>
      </c>
      <c r="F4077" t="s">
        <v>30</v>
      </c>
      <c r="G4077" t="s">
        <v>24</v>
      </c>
      <c r="H4077">
        <v>7</v>
      </c>
      <c r="I4077" t="s">
        <v>178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28</v>
      </c>
      <c r="S4077">
        <v>1</v>
      </c>
    </row>
    <row r="4078" spans="1:19" x14ac:dyDescent="0.3">
      <c r="A4078">
        <v>4077</v>
      </c>
      <c r="B4078" t="s">
        <v>31</v>
      </c>
      <c r="C4078" t="s">
        <v>27</v>
      </c>
      <c r="D4078" t="s">
        <v>19</v>
      </c>
      <c r="E4078" t="s">
        <v>43</v>
      </c>
      <c r="F4078" t="s">
        <v>30</v>
      </c>
      <c r="G4078" t="s">
        <v>17</v>
      </c>
      <c r="H4078">
        <v>4</v>
      </c>
      <c r="I4078" t="s">
        <v>177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28</v>
      </c>
      <c r="S4078">
        <v>8</v>
      </c>
    </row>
    <row r="4079" spans="1:19" x14ac:dyDescent="0.3">
      <c r="A4079">
        <v>4078</v>
      </c>
      <c r="B4079" t="s">
        <v>23</v>
      </c>
      <c r="C4079" t="s">
        <v>27</v>
      </c>
      <c r="D4079" t="s">
        <v>32</v>
      </c>
      <c r="E4079" t="s">
        <v>36</v>
      </c>
      <c r="F4079" t="s">
        <v>25</v>
      </c>
      <c r="G4079" t="s">
        <v>35</v>
      </c>
      <c r="H4079">
        <v>14</v>
      </c>
      <c r="I4079" t="s">
        <v>178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34</v>
      </c>
      <c r="S4079">
        <v>4</v>
      </c>
    </row>
    <row r="4080" spans="1:19" x14ac:dyDescent="0.3">
      <c r="A4080">
        <v>4079</v>
      </c>
      <c r="B4080" t="s">
        <v>42</v>
      </c>
      <c r="C4080" t="s">
        <v>27</v>
      </c>
      <c r="D4080" t="s">
        <v>26</v>
      </c>
      <c r="E4080" t="s">
        <v>22</v>
      </c>
      <c r="F4080" t="s">
        <v>18</v>
      </c>
      <c r="G4080" t="s">
        <v>35</v>
      </c>
      <c r="H4080">
        <v>5</v>
      </c>
      <c r="I4080" t="s">
        <v>178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21</v>
      </c>
      <c r="S4080">
        <v>6</v>
      </c>
    </row>
    <row r="4081" spans="1:19" x14ac:dyDescent="0.3">
      <c r="A4081">
        <v>4080</v>
      </c>
      <c r="B4081" t="s">
        <v>37</v>
      </c>
      <c r="C4081" t="s">
        <v>20</v>
      </c>
      <c r="D4081" t="s">
        <v>38</v>
      </c>
      <c r="E4081" t="s">
        <v>45</v>
      </c>
      <c r="F4081" t="s">
        <v>25</v>
      </c>
      <c r="G4081" t="s">
        <v>24</v>
      </c>
      <c r="H4081">
        <v>1</v>
      </c>
      <c r="I4081" t="s">
        <v>178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28</v>
      </c>
      <c r="S4081">
        <v>8</v>
      </c>
    </row>
    <row r="4082" spans="1:19" x14ac:dyDescent="0.3">
      <c r="A4082">
        <v>4081</v>
      </c>
      <c r="B4082" t="s">
        <v>16</v>
      </c>
      <c r="C4082" t="s">
        <v>39</v>
      </c>
      <c r="D4082" t="s">
        <v>32</v>
      </c>
      <c r="E4082" t="s">
        <v>15</v>
      </c>
      <c r="F4082" t="s">
        <v>25</v>
      </c>
      <c r="G4082" t="s">
        <v>35</v>
      </c>
      <c r="H4082">
        <v>8</v>
      </c>
      <c r="I4082" t="s">
        <v>176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34</v>
      </c>
      <c r="S4082">
        <v>5</v>
      </c>
    </row>
    <row r="4083" spans="1:19" x14ac:dyDescent="0.3">
      <c r="A4083">
        <v>4082</v>
      </c>
      <c r="B4083" t="s">
        <v>23</v>
      </c>
      <c r="C4083" t="s">
        <v>20</v>
      </c>
      <c r="D4083" t="s">
        <v>38</v>
      </c>
      <c r="E4083" t="s">
        <v>41</v>
      </c>
      <c r="F4083" t="s">
        <v>30</v>
      </c>
      <c r="G4083" t="s">
        <v>35</v>
      </c>
      <c r="H4083">
        <v>9</v>
      </c>
      <c r="I4083" t="s">
        <v>177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34</v>
      </c>
      <c r="S4083">
        <v>4</v>
      </c>
    </row>
    <row r="4084" spans="1:19" x14ac:dyDescent="0.3">
      <c r="A4084">
        <v>4083</v>
      </c>
      <c r="B4084" t="s">
        <v>37</v>
      </c>
      <c r="C4084" t="s">
        <v>20</v>
      </c>
      <c r="D4084" t="s">
        <v>44</v>
      </c>
      <c r="E4084" t="s">
        <v>29</v>
      </c>
      <c r="F4084" t="s">
        <v>25</v>
      </c>
      <c r="G4084" t="s">
        <v>17</v>
      </c>
      <c r="H4084">
        <v>12</v>
      </c>
      <c r="I4084" t="s">
        <v>176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34</v>
      </c>
      <c r="S4084">
        <v>3</v>
      </c>
    </row>
    <row r="4085" spans="1:19" x14ac:dyDescent="0.3">
      <c r="A4085">
        <v>4084</v>
      </c>
      <c r="B4085" t="s">
        <v>31</v>
      </c>
      <c r="C4085" t="s">
        <v>34</v>
      </c>
      <c r="D4085" t="s">
        <v>26</v>
      </c>
      <c r="E4085" t="s">
        <v>43</v>
      </c>
      <c r="F4085" t="s">
        <v>25</v>
      </c>
      <c r="G4085" t="s">
        <v>24</v>
      </c>
      <c r="H4085">
        <v>13</v>
      </c>
      <c r="I4085" t="s">
        <v>176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28</v>
      </c>
      <c r="S4085">
        <v>9</v>
      </c>
    </row>
    <row r="4086" spans="1:19" x14ac:dyDescent="0.3">
      <c r="A4086">
        <v>4085</v>
      </c>
      <c r="B4086" t="s">
        <v>33</v>
      </c>
      <c r="C4086" t="s">
        <v>27</v>
      </c>
      <c r="D4086" t="s">
        <v>38</v>
      </c>
      <c r="E4086" t="s">
        <v>45</v>
      </c>
      <c r="F4086" t="s">
        <v>30</v>
      </c>
      <c r="G4086" t="s">
        <v>24</v>
      </c>
      <c r="H4086">
        <v>5</v>
      </c>
      <c r="I4086" t="s">
        <v>177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28</v>
      </c>
      <c r="S4086">
        <v>9</v>
      </c>
    </row>
    <row r="4087" spans="1:19" x14ac:dyDescent="0.3">
      <c r="A4087">
        <v>4086</v>
      </c>
      <c r="B4087" t="s">
        <v>42</v>
      </c>
      <c r="C4087" t="s">
        <v>20</v>
      </c>
      <c r="D4087" t="s">
        <v>38</v>
      </c>
      <c r="E4087" t="s">
        <v>15</v>
      </c>
      <c r="F4087" t="s">
        <v>18</v>
      </c>
      <c r="G4087" t="s">
        <v>24</v>
      </c>
      <c r="H4087">
        <v>10</v>
      </c>
      <c r="I4087" t="s">
        <v>178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28</v>
      </c>
      <c r="S4087">
        <v>3</v>
      </c>
    </row>
    <row r="4088" spans="1:19" x14ac:dyDescent="0.3">
      <c r="A4088">
        <v>4087</v>
      </c>
      <c r="B4088" t="s">
        <v>23</v>
      </c>
      <c r="C4088" t="s">
        <v>34</v>
      </c>
      <c r="D4088" t="s">
        <v>38</v>
      </c>
      <c r="E4088" t="s">
        <v>43</v>
      </c>
      <c r="F4088" t="s">
        <v>25</v>
      </c>
      <c r="G4088" t="s">
        <v>35</v>
      </c>
      <c r="H4088">
        <v>5</v>
      </c>
      <c r="I4088" t="s">
        <v>177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28</v>
      </c>
      <c r="S4088">
        <v>8</v>
      </c>
    </row>
    <row r="4089" spans="1:19" x14ac:dyDescent="0.3">
      <c r="A4089">
        <v>4088</v>
      </c>
      <c r="B4089" t="s">
        <v>42</v>
      </c>
      <c r="C4089" t="s">
        <v>20</v>
      </c>
      <c r="D4089" t="s">
        <v>19</v>
      </c>
      <c r="E4089" t="s">
        <v>22</v>
      </c>
      <c r="F4089" t="s">
        <v>18</v>
      </c>
      <c r="G4089" t="s">
        <v>24</v>
      </c>
      <c r="H4089">
        <v>8</v>
      </c>
      <c r="I4089" t="s">
        <v>178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28</v>
      </c>
      <c r="S4089">
        <v>4</v>
      </c>
    </row>
    <row r="4090" spans="1:19" x14ac:dyDescent="0.3">
      <c r="A4090">
        <v>4089</v>
      </c>
      <c r="B4090" t="s">
        <v>23</v>
      </c>
      <c r="C4090" t="s">
        <v>34</v>
      </c>
      <c r="D4090" t="s">
        <v>19</v>
      </c>
      <c r="E4090" t="s">
        <v>43</v>
      </c>
      <c r="F4090" t="s">
        <v>25</v>
      </c>
      <c r="G4090" t="s">
        <v>24</v>
      </c>
      <c r="H4090">
        <v>4</v>
      </c>
      <c r="I4090" t="s">
        <v>177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28</v>
      </c>
      <c r="S4090">
        <v>9</v>
      </c>
    </row>
    <row r="4091" spans="1:19" x14ac:dyDescent="0.3">
      <c r="A4091">
        <v>4090</v>
      </c>
      <c r="B4091" t="s">
        <v>23</v>
      </c>
      <c r="C4091" t="s">
        <v>20</v>
      </c>
      <c r="D4091" t="s">
        <v>19</v>
      </c>
      <c r="E4091" t="s">
        <v>36</v>
      </c>
      <c r="F4091" t="s">
        <v>30</v>
      </c>
      <c r="G4091" t="s">
        <v>24</v>
      </c>
      <c r="H4091">
        <v>1</v>
      </c>
      <c r="I4091" t="s">
        <v>177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28</v>
      </c>
      <c r="S4091">
        <v>7</v>
      </c>
    </row>
    <row r="4092" spans="1:19" x14ac:dyDescent="0.3">
      <c r="A4092">
        <v>4091</v>
      </c>
      <c r="B4092" t="s">
        <v>33</v>
      </c>
      <c r="C4092" t="s">
        <v>34</v>
      </c>
      <c r="D4092" t="s">
        <v>19</v>
      </c>
      <c r="E4092" t="s">
        <v>41</v>
      </c>
      <c r="F4092" t="s">
        <v>30</v>
      </c>
      <c r="G4092" t="s">
        <v>24</v>
      </c>
      <c r="H4092">
        <v>7</v>
      </c>
      <c r="I4092" t="s">
        <v>178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21</v>
      </c>
      <c r="S4092">
        <v>6</v>
      </c>
    </row>
    <row r="4093" spans="1:19" x14ac:dyDescent="0.3">
      <c r="A4093">
        <v>4092</v>
      </c>
      <c r="B4093" t="s">
        <v>42</v>
      </c>
      <c r="C4093" t="s">
        <v>20</v>
      </c>
      <c r="D4093" t="s">
        <v>32</v>
      </c>
      <c r="E4093" t="s">
        <v>45</v>
      </c>
      <c r="F4093" t="s">
        <v>18</v>
      </c>
      <c r="G4093" t="s">
        <v>35</v>
      </c>
      <c r="H4093">
        <v>11</v>
      </c>
      <c r="I4093" t="s">
        <v>178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28</v>
      </c>
      <c r="S4093">
        <v>7</v>
      </c>
    </row>
    <row r="4094" spans="1:19" x14ac:dyDescent="0.3">
      <c r="A4094">
        <v>4093</v>
      </c>
      <c r="B4094" t="s">
        <v>23</v>
      </c>
      <c r="C4094" t="s">
        <v>20</v>
      </c>
      <c r="D4094" t="s">
        <v>44</v>
      </c>
      <c r="E4094" t="s">
        <v>22</v>
      </c>
      <c r="F4094" t="s">
        <v>30</v>
      </c>
      <c r="G4094" t="s">
        <v>35</v>
      </c>
      <c r="H4094">
        <v>10</v>
      </c>
      <c r="I4094" t="s">
        <v>177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28</v>
      </c>
      <c r="S4094">
        <v>1</v>
      </c>
    </row>
    <row r="4095" spans="1:19" x14ac:dyDescent="0.3">
      <c r="A4095">
        <v>4094</v>
      </c>
      <c r="B4095" t="s">
        <v>16</v>
      </c>
      <c r="C4095" t="s">
        <v>20</v>
      </c>
      <c r="D4095" t="s">
        <v>44</v>
      </c>
      <c r="E4095" t="s">
        <v>29</v>
      </c>
      <c r="F4095" t="s">
        <v>30</v>
      </c>
      <c r="G4095" t="s">
        <v>35</v>
      </c>
      <c r="H4095">
        <v>7</v>
      </c>
      <c r="I4095" t="s">
        <v>177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28</v>
      </c>
      <c r="S4095">
        <v>8</v>
      </c>
    </row>
    <row r="4096" spans="1:19" x14ac:dyDescent="0.3">
      <c r="A4096">
        <v>4095</v>
      </c>
      <c r="B4096" t="s">
        <v>23</v>
      </c>
      <c r="C4096" t="s">
        <v>20</v>
      </c>
      <c r="D4096" t="s">
        <v>26</v>
      </c>
      <c r="E4096" t="s">
        <v>45</v>
      </c>
      <c r="F4096" t="s">
        <v>30</v>
      </c>
      <c r="G4096" t="s">
        <v>17</v>
      </c>
      <c r="H4096">
        <v>12</v>
      </c>
      <c r="I4096" t="s">
        <v>176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28</v>
      </c>
      <c r="S4096">
        <v>5</v>
      </c>
    </row>
    <row r="4097" spans="1:19" x14ac:dyDescent="0.3">
      <c r="A4097">
        <v>4096</v>
      </c>
      <c r="B4097" t="s">
        <v>16</v>
      </c>
      <c r="C4097" t="s">
        <v>34</v>
      </c>
      <c r="D4097" t="s">
        <v>38</v>
      </c>
      <c r="E4097" t="s">
        <v>45</v>
      </c>
      <c r="F4097" t="s">
        <v>18</v>
      </c>
      <c r="G4097" t="s">
        <v>17</v>
      </c>
      <c r="H4097">
        <v>13</v>
      </c>
      <c r="I4097" t="s">
        <v>176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34</v>
      </c>
      <c r="S4097">
        <v>6</v>
      </c>
    </row>
    <row r="4098" spans="1:19" x14ac:dyDescent="0.3">
      <c r="A4098">
        <v>4097</v>
      </c>
      <c r="B4098" t="s">
        <v>33</v>
      </c>
      <c r="C4098" t="s">
        <v>34</v>
      </c>
      <c r="D4098" t="s">
        <v>38</v>
      </c>
      <c r="E4098" t="s">
        <v>36</v>
      </c>
      <c r="F4098" t="s">
        <v>25</v>
      </c>
      <c r="G4098" t="s">
        <v>24</v>
      </c>
      <c r="H4098">
        <v>7</v>
      </c>
      <c r="I4098" t="s">
        <v>176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28</v>
      </c>
      <c r="S4098">
        <v>9</v>
      </c>
    </row>
    <row r="4099" spans="1:19" x14ac:dyDescent="0.3">
      <c r="A4099">
        <v>4098</v>
      </c>
      <c r="B4099" t="s">
        <v>33</v>
      </c>
      <c r="C4099" t="s">
        <v>27</v>
      </c>
      <c r="D4099" t="s">
        <v>40</v>
      </c>
      <c r="E4099" t="s">
        <v>43</v>
      </c>
      <c r="F4099" t="s">
        <v>25</v>
      </c>
      <c r="G4099" t="s">
        <v>17</v>
      </c>
      <c r="H4099">
        <v>0</v>
      </c>
      <c r="I4099" t="s">
        <v>177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28</v>
      </c>
      <c r="S4099">
        <v>7</v>
      </c>
    </row>
    <row r="4100" spans="1:19" x14ac:dyDescent="0.3">
      <c r="A4100">
        <v>4099</v>
      </c>
      <c r="B4100" t="s">
        <v>33</v>
      </c>
      <c r="C4100" t="s">
        <v>20</v>
      </c>
      <c r="D4100" t="s">
        <v>40</v>
      </c>
      <c r="E4100" t="s">
        <v>29</v>
      </c>
      <c r="F4100" t="s">
        <v>18</v>
      </c>
      <c r="G4100" t="s">
        <v>17</v>
      </c>
      <c r="H4100">
        <v>4</v>
      </c>
      <c r="I4100" t="s">
        <v>178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21</v>
      </c>
      <c r="S4100">
        <v>6</v>
      </c>
    </row>
    <row r="4101" spans="1:19" x14ac:dyDescent="0.3">
      <c r="A4101">
        <v>4100</v>
      </c>
      <c r="B4101" t="s">
        <v>33</v>
      </c>
      <c r="C4101" t="s">
        <v>39</v>
      </c>
      <c r="D4101" t="s">
        <v>19</v>
      </c>
      <c r="E4101" t="s">
        <v>43</v>
      </c>
      <c r="F4101" t="s">
        <v>18</v>
      </c>
      <c r="G4101" t="s">
        <v>35</v>
      </c>
      <c r="H4101">
        <v>13</v>
      </c>
      <c r="I4101" t="s">
        <v>177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28</v>
      </c>
      <c r="S4101">
        <v>8</v>
      </c>
    </row>
    <row r="4102" spans="1:19" x14ac:dyDescent="0.3">
      <c r="A4102">
        <v>4101</v>
      </c>
      <c r="B4102" t="s">
        <v>31</v>
      </c>
      <c r="C4102" t="s">
        <v>39</v>
      </c>
      <c r="D4102" t="s">
        <v>32</v>
      </c>
      <c r="E4102" t="s">
        <v>41</v>
      </c>
      <c r="F4102" t="s">
        <v>25</v>
      </c>
      <c r="G4102" t="s">
        <v>17</v>
      </c>
      <c r="H4102">
        <v>5</v>
      </c>
      <c r="I4102" t="s">
        <v>176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21</v>
      </c>
      <c r="S4102">
        <v>5</v>
      </c>
    </row>
    <row r="4103" spans="1:19" x14ac:dyDescent="0.3">
      <c r="A4103">
        <v>4102</v>
      </c>
      <c r="B4103" t="s">
        <v>16</v>
      </c>
      <c r="C4103" t="s">
        <v>34</v>
      </c>
      <c r="D4103" t="s">
        <v>19</v>
      </c>
      <c r="E4103" t="s">
        <v>22</v>
      </c>
      <c r="F4103" t="s">
        <v>30</v>
      </c>
      <c r="G4103" t="s">
        <v>35</v>
      </c>
      <c r="H4103">
        <v>5</v>
      </c>
      <c r="I4103" t="s">
        <v>176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21</v>
      </c>
      <c r="S4103">
        <v>1</v>
      </c>
    </row>
    <row r="4104" spans="1:19" x14ac:dyDescent="0.3">
      <c r="A4104">
        <v>4103</v>
      </c>
      <c r="B4104" t="s">
        <v>16</v>
      </c>
      <c r="C4104" t="s">
        <v>27</v>
      </c>
      <c r="D4104" t="s">
        <v>38</v>
      </c>
      <c r="E4104" t="s">
        <v>36</v>
      </c>
      <c r="F4104" t="s">
        <v>25</v>
      </c>
      <c r="G4104" t="s">
        <v>24</v>
      </c>
      <c r="H4104">
        <v>8</v>
      </c>
      <c r="I4104" t="s">
        <v>177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34</v>
      </c>
      <c r="S4104">
        <v>1</v>
      </c>
    </row>
    <row r="4105" spans="1:19" x14ac:dyDescent="0.3">
      <c r="A4105">
        <v>4104</v>
      </c>
      <c r="B4105" t="s">
        <v>33</v>
      </c>
      <c r="C4105" t="s">
        <v>20</v>
      </c>
      <c r="D4105" t="s">
        <v>44</v>
      </c>
      <c r="E4105" t="s">
        <v>43</v>
      </c>
      <c r="F4105" t="s">
        <v>30</v>
      </c>
      <c r="G4105" t="s">
        <v>24</v>
      </c>
      <c r="H4105">
        <v>1</v>
      </c>
      <c r="I4105" t="s">
        <v>176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28</v>
      </c>
      <c r="S4105">
        <v>5</v>
      </c>
    </row>
    <row r="4106" spans="1:19" x14ac:dyDescent="0.3">
      <c r="A4106">
        <v>4105</v>
      </c>
      <c r="B4106" t="s">
        <v>23</v>
      </c>
      <c r="C4106" t="s">
        <v>34</v>
      </c>
      <c r="D4106" t="s">
        <v>19</v>
      </c>
      <c r="E4106" t="s">
        <v>45</v>
      </c>
      <c r="F4106" t="s">
        <v>18</v>
      </c>
      <c r="G4106" t="s">
        <v>35</v>
      </c>
      <c r="H4106">
        <v>4</v>
      </c>
      <c r="I4106" t="s">
        <v>178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21</v>
      </c>
      <c r="S4106">
        <v>5</v>
      </c>
    </row>
    <row r="4107" spans="1:19" x14ac:dyDescent="0.3">
      <c r="A4107">
        <v>4106</v>
      </c>
      <c r="B4107" t="s">
        <v>42</v>
      </c>
      <c r="C4107" t="s">
        <v>20</v>
      </c>
      <c r="D4107" t="s">
        <v>32</v>
      </c>
      <c r="E4107" t="s">
        <v>36</v>
      </c>
      <c r="F4107" t="s">
        <v>18</v>
      </c>
      <c r="G4107" t="s">
        <v>35</v>
      </c>
      <c r="H4107">
        <v>10</v>
      </c>
      <c r="I4107" t="s">
        <v>176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28</v>
      </c>
      <c r="S4107">
        <v>8</v>
      </c>
    </row>
    <row r="4108" spans="1:19" x14ac:dyDescent="0.3">
      <c r="A4108">
        <v>4107</v>
      </c>
      <c r="B4108" t="s">
        <v>16</v>
      </c>
      <c r="C4108" t="s">
        <v>20</v>
      </c>
      <c r="D4108" t="s">
        <v>44</v>
      </c>
      <c r="E4108" t="s">
        <v>43</v>
      </c>
      <c r="F4108" t="s">
        <v>25</v>
      </c>
      <c r="G4108" t="s">
        <v>17</v>
      </c>
      <c r="H4108">
        <v>3</v>
      </c>
      <c r="I4108" t="s">
        <v>178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28</v>
      </c>
      <c r="S4108">
        <v>8</v>
      </c>
    </row>
    <row r="4109" spans="1:19" x14ac:dyDescent="0.3">
      <c r="A4109">
        <v>4108</v>
      </c>
      <c r="B4109" t="s">
        <v>16</v>
      </c>
      <c r="C4109" t="s">
        <v>27</v>
      </c>
      <c r="D4109" t="s">
        <v>38</v>
      </c>
      <c r="E4109" t="s">
        <v>22</v>
      </c>
      <c r="F4109" t="s">
        <v>18</v>
      </c>
      <c r="G4109" t="s">
        <v>35</v>
      </c>
      <c r="H4109">
        <v>7</v>
      </c>
      <c r="I4109" t="s">
        <v>178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28</v>
      </c>
      <c r="S4109">
        <v>4</v>
      </c>
    </row>
    <row r="4110" spans="1:19" x14ac:dyDescent="0.3">
      <c r="A4110">
        <v>4109</v>
      </c>
      <c r="B4110" t="s">
        <v>33</v>
      </c>
      <c r="C4110" t="s">
        <v>20</v>
      </c>
      <c r="D4110" t="s">
        <v>32</v>
      </c>
      <c r="E4110" t="s">
        <v>41</v>
      </c>
      <c r="F4110" t="s">
        <v>30</v>
      </c>
      <c r="G4110" t="s">
        <v>24</v>
      </c>
      <c r="H4110">
        <v>12</v>
      </c>
      <c r="I4110" t="s">
        <v>178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34</v>
      </c>
      <c r="S4110">
        <v>5</v>
      </c>
    </row>
    <row r="4111" spans="1:19" x14ac:dyDescent="0.3">
      <c r="A4111">
        <v>4110</v>
      </c>
      <c r="B4111" t="s">
        <v>42</v>
      </c>
      <c r="C4111" t="s">
        <v>34</v>
      </c>
      <c r="D4111" t="s">
        <v>44</v>
      </c>
      <c r="E4111" t="s">
        <v>15</v>
      </c>
      <c r="F4111" t="s">
        <v>25</v>
      </c>
      <c r="G4111" t="s">
        <v>17</v>
      </c>
      <c r="H4111">
        <v>9</v>
      </c>
      <c r="I4111" t="s">
        <v>178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34</v>
      </c>
      <c r="S4111">
        <v>6</v>
      </c>
    </row>
    <row r="4112" spans="1:19" x14ac:dyDescent="0.3">
      <c r="A4112">
        <v>4111</v>
      </c>
      <c r="B4112" t="s">
        <v>37</v>
      </c>
      <c r="C4112" t="s">
        <v>34</v>
      </c>
      <c r="D4112" t="s">
        <v>19</v>
      </c>
      <c r="E4112" t="s">
        <v>15</v>
      </c>
      <c r="F4112" t="s">
        <v>25</v>
      </c>
      <c r="G4112" t="s">
        <v>17</v>
      </c>
      <c r="H4112">
        <v>7</v>
      </c>
      <c r="I4112" t="s">
        <v>176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21</v>
      </c>
      <c r="S4112">
        <v>2</v>
      </c>
    </row>
    <row r="4113" spans="1:19" x14ac:dyDescent="0.3">
      <c r="A4113">
        <v>4112</v>
      </c>
      <c r="B4113" t="s">
        <v>37</v>
      </c>
      <c r="C4113" t="s">
        <v>34</v>
      </c>
      <c r="D4113" t="s">
        <v>44</v>
      </c>
      <c r="E4113" t="s">
        <v>41</v>
      </c>
      <c r="F4113" t="s">
        <v>18</v>
      </c>
      <c r="G4113" t="s">
        <v>35</v>
      </c>
      <c r="H4113">
        <v>14</v>
      </c>
      <c r="I4113" t="s">
        <v>176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28</v>
      </c>
      <c r="S4113">
        <v>5</v>
      </c>
    </row>
    <row r="4114" spans="1:19" x14ac:dyDescent="0.3">
      <c r="A4114">
        <v>4113</v>
      </c>
      <c r="B4114" t="s">
        <v>37</v>
      </c>
      <c r="C4114" t="s">
        <v>20</v>
      </c>
      <c r="D4114" t="s">
        <v>19</v>
      </c>
      <c r="E4114" t="s">
        <v>36</v>
      </c>
      <c r="F4114" t="s">
        <v>30</v>
      </c>
      <c r="G4114" t="s">
        <v>35</v>
      </c>
      <c r="H4114">
        <v>7</v>
      </c>
      <c r="I4114" t="s">
        <v>176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28</v>
      </c>
      <c r="S4114">
        <v>1</v>
      </c>
    </row>
    <row r="4115" spans="1:19" x14ac:dyDescent="0.3">
      <c r="A4115">
        <v>4114</v>
      </c>
      <c r="B4115" t="s">
        <v>16</v>
      </c>
      <c r="C4115" t="s">
        <v>27</v>
      </c>
      <c r="D4115" t="s">
        <v>40</v>
      </c>
      <c r="E4115" t="s">
        <v>22</v>
      </c>
      <c r="F4115" t="s">
        <v>18</v>
      </c>
      <c r="G4115" t="s">
        <v>17</v>
      </c>
      <c r="H4115">
        <v>11</v>
      </c>
      <c r="I4115" t="s">
        <v>178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34</v>
      </c>
      <c r="S4115">
        <v>5</v>
      </c>
    </row>
    <row r="4116" spans="1:19" x14ac:dyDescent="0.3">
      <c r="A4116">
        <v>4115</v>
      </c>
      <c r="B4116" t="s">
        <v>37</v>
      </c>
      <c r="C4116" t="s">
        <v>20</v>
      </c>
      <c r="D4116" t="s">
        <v>26</v>
      </c>
      <c r="E4116" t="s">
        <v>29</v>
      </c>
      <c r="F4116" t="s">
        <v>18</v>
      </c>
      <c r="G4116" t="s">
        <v>17</v>
      </c>
      <c r="H4116">
        <v>11</v>
      </c>
      <c r="I4116" t="s">
        <v>176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34</v>
      </c>
      <c r="S4116">
        <v>6</v>
      </c>
    </row>
    <row r="4117" spans="1:19" x14ac:dyDescent="0.3">
      <c r="A4117">
        <v>4116</v>
      </c>
      <c r="B4117" t="s">
        <v>33</v>
      </c>
      <c r="C4117" t="s">
        <v>27</v>
      </c>
      <c r="D4117" t="s">
        <v>44</v>
      </c>
      <c r="E4117" t="s">
        <v>36</v>
      </c>
      <c r="F4117" t="s">
        <v>25</v>
      </c>
      <c r="G4117" t="s">
        <v>24</v>
      </c>
      <c r="H4117">
        <v>5</v>
      </c>
      <c r="I4117" t="s">
        <v>178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28</v>
      </c>
      <c r="S4117">
        <v>7</v>
      </c>
    </row>
    <row r="4118" spans="1:19" x14ac:dyDescent="0.3">
      <c r="A4118">
        <v>4117</v>
      </c>
      <c r="B4118" t="s">
        <v>33</v>
      </c>
      <c r="C4118" t="s">
        <v>27</v>
      </c>
      <c r="D4118" t="s">
        <v>40</v>
      </c>
      <c r="E4118" t="s">
        <v>36</v>
      </c>
      <c r="F4118" t="s">
        <v>30</v>
      </c>
      <c r="G4118" t="s">
        <v>17</v>
      </c>
      <c r="H4118">
        <v>12</v>
      </c>
      <c r="I4118" t="s">
        <v>177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28</v>
      </c>
      <c r="S4118">
        <v>5</v>
      </c>
    </row>
    <row r="4119" spans="1:19" x14ac:dyDescent="0.3">
      <c r="A4119">
        <v>4118</v>
      </c>
      <c r="B4119" t="s">
        <v>23</v>
      </c>
      <c r="C4119" t="s">
        <v>20</v>
      </c>
      <c r="D4119" t="s">
        <v>40</v>
      </c>
      <c r="E4119" t="s">
        <v>15</v>
      </c>
      <c r="F4119" t="s">
        <v>30</v>
      </c>
      <c r="G4119" t="s">
        <v>17</v>
      </c>
      <c r="H4119">
        <v>8</v>
      </c>
      <c r="I4119" t="s">
        <v>176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34</v>
      </c>
      <c r="S4119">
        <v>4</v>
      </c>
    </row>
    <row r="4120" spans="1:19" x14ac:dyDescent="0.3">
      <c r="A4120">
        <v>4119</v>
      </c>
      <c r="B4120" t="s">
        <v>23</v>
      </c>
      <c r="C4120" t="s">
        <v>34</v>
      </c>
      <c r="D4120" t="s">
        <v>32</v>
      </c>
      <c r="E4120" t="s">
        <v>43</v>
      </c>
      <c r="F4120" t="s">
        <v>30</v>
      </c>
      <c r="G4120" t="s">
        <v>17</v>
      </c>
      <c r="H4120">
        <v>12</v>
      </c>
      <c r="I4120" t="s">
        <v>177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28</v>
      </c>
      <c r="S4120">
        <v>3</v>
      </c>
    </row>
    <row r="4121" spans="1:19" x14ac:dyDescent="0.3">
      <c r="A4121">
        <v>4120</v>
      </c>
      <c r="B4121" t="s">
        <v>33</v>
      </c>
      <c r="C4121" t="s">
        <v>20</v>
      </c>
      <c r="D4121" t="s">
        <v>19</v>
      </c>
      <c r="E4121" t="s">
        <v>15</v>
      </c>
      <c r="F4121" t="s">
        <v>18</v>
      </c>
      <c r="G4121" t="s">
        <v>35</v>
      </c>
      <c r="H4121">
        <v>6</v>
      </c>
      <c r="I4121" t="s">
        <v>176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21</v>
      </c>
      <c r="S4121">
        <v>2</v>
      </c>
    </row>
    <row r="4122" spans="1:19" x14ac:dyDescent="0.3">
      <c r="A4122">
        <v>4121</v>
      </c>
      <c r="B4122" t="s">
        <v>23</v>
      </c>
      <c r="C4122" t="s">
        <v>34</v>
      </c>
      <c r="D4122" t="s">
        <v>44</v>
      </c>
      <c r="E4122" t="s">
        <v>29</v>
      </c>
      <c r="F4122" t="s">
        <v>18</v>
      </c>
      <c r="G4122" t="s">
        <v>17</v>
      </c>
      <c r="H4122">
        <v>9</v>
      </c>
      <c r="I4122" t="s">
        <v>178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28</v>
      </c>
      <c r="S4122">
        <v>8</v>
      </c>
    </row>
    <row r="4123" spans="1:19" x14ac:dyDescent="0.3">
      <c r="A4123">
        <v>4122</v>
      </c>
      <c r="B4123" t="s">
        <v>37</v>
      </c>
      <c r="C4123" t="s">
        <v>39</v>
      </c>
      <c r="D4123" t="s">
        <v>40</v>
      </c>
      <c r="E4123" t="s">
        <v>43</v>
      </c>
      <c r="F4123" t="s">
        <v>30</v>
      </c>
      <c r="G4123" t="s">
        <v>24</v>
      </c>
      <c r="H4123">
        <v>13</v>
      </c>
      <c r="I4123" t="s">
        <v>178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28</v>
      </c>
      <c r="S4123">
        <v>9</v>
      </c>
    </row>
    <row r="4124" spans="1:19" x14ac:dyDescent="0.3">
      <c r="A4124">
        <v>4123</v>
      </c>
      <c r="B4124" t="s">
        <v>23</v>
      </c>
      <c r="C4124" t="s">
        <v>39</v>
      </c>
      <c r="D4124" t="s">
        <v>32</v>
      </c>
      <c r="E4124" t="s">
        <v>43</v>
      </c>
      <c r="F4124" t="s">
        <v>25</v>
      </c>
      <c r="G4124" t="s">
        <v>24</v>
      </c>
      <c r="H4124">
        <v>12</v>
      </c>
      <c r="I4124" t="s">
        <v>177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34</v>
      </c>
      <c r="S4124">
        <v>2</v>
      </c>
    </row>
    <row r="4125" spans="1:19" x14ac:dyDescent="0.3">
      <c r="A4125">
        <v>4124</v>
      </c>
      <c r="B4125" t="s">
        <v>42</v>
      </c>
      <c r="C4125" t="s">
        <v>20</v>
      </c>
      <c r="D4125" t="s">
        <v>38</v>
      </c>
      <c r="E4125" t="s">
        <v>45</v>
      </c>
      <c r="F4125" t="s">
        <v>30</v>
      </c>
      <c r="G4125" t="s">
        <v>35</v>
      </c>
      <c r="H4125">
        <v>10</v>
      </c>
      <c r="I4125" t="s">
        <v>178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28</v>
      </c>
      <c r="S4125">
        <v>2</v>
      </c>
    </row>
    <row r="4126" spans="1:19" x14ac:dyDescent="0.3">
      <c r="A4126">
        <v>4125</v>
      </c>
      <c r="B4126" t="s">
        <v>16</v>
      </c>
      <c r="C4126" t="s">
        <v>34</v>
      </c>
      <c r="D4126" t="s">
        <v>26</v>
      </c>
      <c r="E4126" t="s">
        <v>22</v>
      </c>
      <c r="F4126" t="s">
        <v>30</v>
      </c>
      <c r="G4126" t="s">
        <v>24</v>
      </c>
      <c r="H4126">
        <v>5</v>
      </c>
      <c r="I4126" t="s">
        <v>177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28</v>
      </c>
      <c r="S4126">
        <v>8</v>
      </c>
    </row>
    <row r="4127" spans="1:19" x14ac:dyDescent="0.3">
      <c r="A4127">
        <v>4126</v>
      </c>
      <c r="B4127" t="s">
        <v>42</v>
      </c>
      <c r="C4127" t="s">
        <v>27</v>
      </c>
      <c r="D4127" t="s">
        <v>44</v>
      </c>
      <c r="E4127" t="s">
        <v>29</v>
      </c>
      <c r="F4127" t="s">
        <v>18</v>
      </c>
      <c r="G4127" t="s">
        <v>17</v>
      </c>
      <c r="H4127">
        <v>6</v>
      </c>
      <c r="I4127" t="s">
        <v>176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28</v>
      </c>
      <c r="S4127">
        <v>1</v>
      </c>
    </row>
    <row r="4128" spans="1:19" x14ac:dyDescent="0.3">
      <c r="A4128">
        <v>4127</v>
      </c>
      <c r="B4128" t="s">
        <v>23</v>
      </c>
      <c r="C4128" t="s">
        <v>20</v>
      </c>
      <c r="D4128" t="s">
        <v>44</v>
      </c>
      <c r="E4128" t="s">
        <v>15</v>
      </c>
      <c r="F4128" t="s">
        <v>25</v>
      </c>
      <c r="G4128" t="s">
        <v>24</v>
      </c>
      <c r="H4128">
        <v>3</v>
      </c>
      <c r="I4128" t="s">
        <v>178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21</v>
      </c>
      <c r="S4128">
        <v>1</v>
      </c>
    </row>
    <row r="4129" spans="1:19" x14ac:dyDescent="0.3">
      <c r="A4129">
        <v>4128</v>
      </c>
      <c r="B4129" t="s">
        <v>37</v>
      </c>
      <c r="C4129" t="s">
        <v>27</v>
      </c>
      <c r="D4129" t="s">
        <v>32</v>
      </c>
      <c r="E4129" t="s">
        <v>15</v>
      </c>
      <c r="F4129" t="s">
        <v>25</v>
      </c>
      <c r="G4129" t="s">
        <v>35</v>
      </c>
      <c r="H4129">
        <v>11</v>
      </c>
      <c r="I4129" t="s">
        <v>176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34</v>
      </c>
      <c r="S4129">
        <v>6</v>
      </c>
    </row>
    <row r="4130" spans="1:19" x14ac:dyDescent="0.3">
      <c r="A4130">
        <v>4129</v>
      </c>
      <c r="B4130" t="s">
        <v>42</v>
      </c>
      <c r="C4130" t="s">
        <v>27</v>
      </c>
      <c r="D4130" t="s">
        <v>26</v>
      </c>
      <c r="E4130" t="s">
        <v>15</v>
      </c>
      <c r="F4130" t="s">
        <v>30</v>
      </c>
      <c r="G4130" t="s">
        <v>24</v>
      </c>
      <c r="H4130">
        <v>3</v>
      </c>
      <c r="I4130" t="s">
        <v>177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21</v>
      </c>
      <c r="S4130">
        <v>4</v>
      </c>
    </row>
    <row r="4131" spans="1:19" x14ac:dyDescent="0.3">
      <c r="A4131">
        <v>4130</v>
      </c>
      <c r="B4131" t="s">
        <v>31</v>
      </c>
      <c r="C4131" t="s">
        <v>39</v>
      </c>
      <c r="D4131" t="s">
        <v>44</v>
      </c>
      <c r="E4131" t="s">
        <v>43</v>
      </c>
      <c r="F4131" t="s">
        <v>18</v>
      </c>
      <c r="G4131" t="s">
        <v>35</v>
      </c>
      <c r="H4131">
        <v>7</v>
      </c>
      <c r="I4131" t="s">
        <v>177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21</v>
      </c>
      <c r="S4131">
        <v>2</v>
      </c>
    </row>
    <row r="4132" spans="1:19" x14ac:dyDescent="0.3">
      <c r="A4132">
        <v>4131</v>
      </c>
      <c r="B4132" t="s">
        <v>23</v>
      </c>
      <c r="C4132" t="s">
        <v>39</v>
      </c>
      <c r="D4132" t="s">
        <v>32</v>
      </c>
      <c r="E4132" t="s">
        <v>15</v>
      </c>
      <c r="F4132" t="s">
        <v>30</v>
      </c>
      <c r="G4132" t="s">
        <v>24</v>
      </c>
      <c r="H4132">
        <v>5</v>
      </c>
      <c r="I4132" t="s">
        <v>178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28</v>
      </c>
      <c r="S4132">
        <v>8</v>
      </c>
    </row>
    <row r="4133" spans="1:19" x14ac:dyDescent="0.3">
      <c r="A4133">
        <v>4132</v>
      </c>
      <c r="B4133" t="s">
        <v>16</v>
      </c>
      <c r="C4133" t="s">
        <v>27</v>
      </c>
      <c r="D4133" t="s">
        <v>26</v>
      </c>
      <c r="E4133" t="s">
        <v>22</v>
      </c>
      <c r="F4133" t="s">
        <v>25</v>
      </c>
      <c r="G4133" t="s">
        <v>35</v>
      </c>
      <c r="H4133">
        <v>8</v>
      </c>
      <c r="I4133" t="s">
        <v>178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34</v>
      </c>
      <c r="S4133">
        <v>4</v>
      </c>
    </row>
    <row r="4134" spans="1:19" x14ac:dyDescent="0.3">
      <c r="A4134">
        <v>4133</v>
      </c>
      <c r="B4134" t="s">
        <v>31</v>
      </c>
      <c r="C4134" t="s">
        <v>27</v>
      </c>
      <c r="D4134" t="s">
        <v>44</v>
      </c>
      <c r="E4134" t="s">
        <v>43</v>
      </c>
      <c r="F4134" t="s">
        <v>18</v>
      </c>
      <c r="G4134" t="s">
        <v>24</v>
      </c>
      <c r="H4134">
        <v>13</v>
      </c>
      <c r="I4134" t="s">
        <v>176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28</v>
      </c>
      <c r="S4134">
        <v>5</v>
      </c>
    </row>
    <row r="4135" spans="1:19" x14ac:dyDescent="0.3">
      <c r="A4135">
        <v>4134</v>
      </c>
      <c r="B4135" t="s">
        <v>23</v>
      </c>
      <c r="C4135" t="s">
        <v>20</v>
      </c>
      <c r="D4135" t="s">
        <v>38</v>
      </c>
      <c r="E4135" t="s">
        <v>29</v>
      </c>
      <c r="F4135" t="s">
        <v>25</v>
      </c>
      <c r="G4135" t="s">
        <v>17</v>
      </c>
      <c r="H4135">
        <v>8</v>
      </c>
      <c r="I4135" t="s">
        <v>176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34</v>
      </c>
      <c r="S4135">
        <v>2</v>
      </c>
    </row>
    <row r="4136" spans="1:19" x14ac:dyDescent="0.3">
      <c r="A4136">
        <v>4135</v>
      </c>
      <c r="B4136" t="s">
        <v>31</v>
      </c>
      <c r="C4136" t="s">
        <v>39</v>
      </c>
      <c r="D4136" t="s">
        <v>26</v>
      </c>
      <c r="E4136" t="s">
        <v>43</v>
      </c>
      <c r="F4136" t="s">
        <v>18</v>
      </c>
      <c r="G4136" t="s">
        <v>24</v>
      </c>
      <c r="H4136">
        <v>1</v>
      </c>
      <c r="I4136" t="s">
        <v>176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21</v>
      </c>
      <c r="S4136">
        <v>2</v>
      </c>
    </row>
    <row r="4137" spans="1:19" x14ac:dyDescent="0.3">
      <c r="A4137">
        <v>4136</v>
      </c>
      <c r="B4137" t="s">
        <v>33</v>
      </c>
      <c r="C4137" t="s">
        <v>27</v>
      </c>
      <c r="D4137" t="s">
        <v>40</v>
      </c>
      <c r="E4137" t="s">
        <v>22</v>
      </c>
      <c r="F4137" t="s">
        <v>25</v>
      </c>
      <c r="G4137" t="s">
        <v>17</v>
      </c>
      <c r="H4137">
        <v>8</v>
      </c>
      <c r="I4137" t="s">
        <v>177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34</v>
      </c>
      <c r="S4137">
        <v>5</v>
      </c>
    </row>
    <row r="4138" spans="1:19" x14ac:dyDescent="0.3">
      <c r="A4138">
        <v>4137</v>
      </c>
      <c r="B4138" t="s">
        <v>31</v>
      </c>
      <c r="C4138" t="s">
        <v>27</v>
      </c>
      <c r="D4138" t="s">
        <v>32</v>
      </c>
      <c r="E4138" t="s">
        <v>43</v>
      </c>
      <c r="F4138" t="s">
        <v>18</v>
      </c>
      <c r="G4138" t="s">
        <v>24</v>
      </c>
      <c r="H4138">
        <v>3</v>
      </c>
      <c r="I4138" t="s">
        <v>177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28</v>
      </c>
      <c r="S4138">
        <v>7</v>
      </c>
    </row>
    <row r="4139" spans="1:19" x14ac:dyDescent="0.3">
      <c r="A4139">
        <v>4138</v>
      </c>
      <c r="B4139" t="s">
        <v>37</v>
      </c>
      <c r="C4139" t="s">
        <v>27</v>
      </c>
      <c r="D4139" t="s">
        <v>26</v>
      </c>
      <c r="E4139" t="s">
        <v>41</v>
      </c>
      <c r="F4139" t="s">
        <v>30</v>
      </c>
      <c r="G4139" t="s">
        <v>35</v>
      </c>
      <c r="H4139">
        <v>13</v>
      </c>
      <c r="I4139" t="s">
        <v>176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28</v>
      </c>
      <c r="S4139">
        <v>7</v>
      </c>
    </row>
    <row r="4140" spans="1:19" x14ac:dyDescent="0.3">
      <c r="A4140">
        <v>4139</v>
      </c>
      <c r="B4140" t="s">
        <v>33</v>
      </c>
      <c r="C4140" t="s">
        <v>27</v>
      </c>
      <c r="D4140" t="s">
        <v>40</v>
      </c>
      <c r="E4140" t="s">
        <v>45</v>
      </c>
      <c r="F4140" t="s">
        <v>30</v>
      </c>
      <c r="G4140" t="s">
        <v>17</v>
      </c>
      <c r="H4140">
        <v>14</v>
      </c>
      <c r="I4140" t="s">
        <v>178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34</v>
      </c>
      <c r="S4140">
        <v>1</v>
      </c>
    </row>
    <row r="4141" spans="1:19" x14ac:dyDescent="0.3">
      <c r="A4141">
        <v>4140</v>
      </c>
      <c r="B4141" t="s">
        <v>16</v>
      </c>
      <c r="C4141" t="s">
        <v>34</v>
      </c>
      <c r="D4141" t="s">
        <v>38</v>
      </c>
      <c r="E4141" t="s">
        <v>43</v>
      </c>
      <c r="F4141" t="s">
        <v>30</v>
      </c>
      <c r="G4141" t="s">
        <v>17</v>
      </c>
      <c r="H4141">
        <v>10</v>
      </c>
      <c r="I4141" t="s">
        <v>178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28</v>
      </c>
      <c r="S4141">
        <v>5</v>
      </c>
    </row>
    <row r="4142" spans="1:19" x14ac:dyDescent="0.3">
      <c r="A4142">
        <v>4141</v>
      </c>
      <c r="B4142" t="s">
        <v>42</v>
      </c>
      <c r="C4142" t="s">
        <v>39</v>
      </c>
      <c r="D4142" t="s">
        <v>38</v>
      </c>
      <c r="E4142" t="s">
        <v>43</v>
      </c>
      <c r="F4142" t="s">
        <v>25</v>
      </c>
      <c r="G4142" t="s">
        <v>24</v>
      </c>
      <c r="H4142">
        <v>3</v>
      </c>
      <c r="I4142" t="s">
        <v>176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21</v>
      </c>
      <c r="S4142">
        <v>6</v>
      </c>
    </row>
    <row r="4143" spans="1:19" x14ac:dyDescent="0.3">
      <c r="A4143">
        <v>4142</v>
      </c>
      <c r="B4143" t="s">
        <v>37</v>
      </c>
      <c r="C4143" t="s">
        <v>39</v>
      </c>
      <c r="D4143" t="s">
        <v>32</v>
      </c>
      <c r="E4143" t="s">
        <v>15</v>
      </c>
      <c r="F4143" t="s">
        <v>18</v>
      </c>
      <c r="G4143" t="s">
        <v>35</v>
      </c>
      <c r="H4143">
        <v>6</v>
      </c>
      <c r="I4143" t="s">
        <v>176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21</v>
      </c>
      <c r="S4143">
        <v>4</v>
      </c>
    </row>
    <row r="4144" spans="1:19" x14ac:dyDescent="0.3">
      <c r="A4144">
        <v>4143</v>
      </c>
      <c r="B4144" t="s">
        <v>33</v>
      </c>
      <c r="C4144" t="s">
        <v>34</v>
      </c>
      <c r="D4144" t="s">
        <v>26</v>
      </c>
      <c r="E4144" t="s">
        <v>45</v>
      </c>
      <c r="F4144" t="s">
        <v>25</v>
      </c>
      <c r="G4144" t="s">
        <v>17</v>
      </c>
      <c r="H4144">
        <v>8</v>
      </c>
      <c r="I4144" t="s">
        <v>178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34</v>
      </c>
      <c r="S4144">
        <v>2</v>
      </c>
    </row>
    <row r="4145" spans="1:19" x14ac:dyDescent="0.3">
      <c r="A4145">
        <v>4144</v>
      </c>
      <c r="B4145" t="s">
        <v>33</v>
      </c>
      <c r="C4145" t="s">
        <v>27</v>
      </c>
      <c r="D4145" t="s">
        <v>26</v>
      </c>
      <c r="E4145" t="s">
        <v>43</v>
      </c>
      <c r="F4145" t="s">
        <v>25</v>
      </c>
      <c r="G4145" t="s">
        <v>17</v>
      </c>
      <c r="H4145">
        <v>4</v>
      </c>
      <c r="I4145" t="s">
        <v>178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21</v>
      </c>
      <c r="S4145">
        <v>2</v>
      </c>
    </row>
    <row r="4146" spans="1:19" x14ac:dyDescent="0.3">
      <c r="A4146">
        <v>4145</v>
      </c>
      <c r="B4146" t="s">
        <v>16</v>
      </c>
      <c r="C4146" t="s">
        <v>27</v>
      </c>
      <c r="D4146" t="s">
        <v>40</v>
      </c>
      <c r="E4146" t="s">
        <v>15</v>
      </c>
      <c r="F4146" t="s">
        <v>30</v>
      </c>
      <c r="G4146" t="s">
        <v>24</v>
      </c>
      <c r="H4146">
        <v>0</v>
      </c>
      <c r="I4146" t="s">
        <v>177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28</v>
      </c>
      <c r="S4146">
        <v>1</v>
      </c>
    </row>
    <row r="4147" spans="1:19" x14ac:dyDescent="0.3">
      <c r="A4147">
        <v>4146</v>
      </c>
      <c r="B4147" t="s">
        <v>23</v>
      </c>
      <c r="C4147" t="s">
        <v>20</v>
      </c>
      <c r="D4147" t="s">
        <v>40</v>
      </c>
      <c r="E4147" t="s">
        <v>41</v>
      </c>
      <c r="F4147" t="s">
        <v>18</v>
      </c>
      <c r="G4147" t="s">
        <v>17</v>
      </c>
      <c r="H4147">
        <v>3</v>
      </c>
      <c r="I4147" t="s">
        <v>177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21</v>
      </c>
      <c r="S4147">
        <v>4</v>
      </c>
    </row>
    <row r="4148" spans="1:19" x14ac:dyDescent="0.3">
      <c r="A4148">
        <v>4147</v>
      </c>
      <c r="B4148" t="s">
        <v>33</v>
      </c>
      <c r="C4148" t="s">
        <v>34</v>
      </c>
      <c r="D4148" t="s">
        <v>32</v>
      </c>
      <c r="E4148" t="s">
        <v>36</v>
      </c>
      <c r="F4148" t="s">
        <v>25</v>
      </c>
      <c r="G4148" t="s">
        <v>24</v>
      </c>
      <c r="H4148">
        <v>11</v>
      </c>
      <c r="I4148" t="s">
        <v>177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28</v>
      </c>
      <c r="S4148">
        <v>2</v>
      </c>
    </row>
    <row r="4149" spans="1:19" x14ac:dyDescent="0.3">
      <c r="A4149">
        <v>4148</v>
      </c>
      <c r="B4149" t="s">
        <v>42</v>
      </c>
      <c r="C4149" t="s">
        <v>20</v>
      </c>
      <c r="D4149" t="s">
        <v>38</v>
      </c>
      <c r="E4149" t="s">
        <v>41</v>
      </c>
      <c r="F4149" t="s">
        <v>18</v>
      </c>
      <c r="G4149" t="s">
        <v>17</v>
      </c>
      <c r="H4149">
        <v>6</v>
      </c>
      <c r="I4149" t="s">
        <v>178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21</v>
      </c>
      <c r="S4149">
        <v>5</v>
      </c>
    </row>
    <row r="4150" spans="1:19" x14ac:dyDescent="0.3">
      <c r="A4150">
        <v>4149</v>
      </c>
      <c r="B4150" t="s">
        <v>31</v>
      </c>
      <c r="C4150" t="s">
        <v>27</v>
      </c>
      <c r="D4150" t="s">
        <v>44</v>
      </c>
      <c r="E4150" t="s">
        <v>45</v>
      </c>
      <c r="F4150" t="s">
        <v>18</v>
      </c>
      <c r="G4150" t="s">
        <v>35</v>
      </c>
      <c r="H4150">
        <v>4</v>
      </c>
      <c r="I4150" t="s">
        <v>176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21</v>
      </c>
      <c r="S4150">
        <v>1</v>
      </c>
    </row>
    <row r="4151" spans="1:19" x14ac:dyDescent="0.3">
      <c r="A4151">
        <v>4150</v>
      </c>
      <c r="B4151" t="s">
        <v>31</v>
      </c>
      <c r="C4151" t="s">
        <v>20</v>
      </c>
      <c r="D4151" t="s">
        <v>38</v>
      </c>
      <c r="E4151" t="s">
        <v>15</v>
      </c>
      <c r="F4151" t="s">
        <v>30</v>
      </c>
      <c r="G4151" t="s">
        <v>35</v>
      </c>
      <c r="H4151">
        <v>4</v>
      </c>
      <c r="I4151" t="s">
        <v>177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28</v>
      </c>
      <c r="S4151">
        <v>5</v>
      </c>
    </row>
    <row r="4152" spans="1:19" x14ac:dyDescent="0.3">
      <c r="A4152">
        <v>4151</v>
      </c>
      <c r="B4152" t="s">
        <v>33</v>
      </c>
      <c r="C4152" t="s">
        <v>34</v>
      </c>
      <c r="D4152" t="s">
        <v>19</v>
      </c>
      <c r="E4152" t="s">
        <v>29</v>
      </c>
      <c r="F4152" t="s">
        <v>25</v>
      </c>
      <c r="G4152" t="s">
        <v>17</v>
      </c>
      <c r="H4152">
        <v>3</v>
      </c>
      <c r="I4152" t="s">
        <v>178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21</v>
      </c>
      <c r="S4152">
        <v>4</v>
      </c>
    </row>
    <row r="4153" spans="1:19" x14ac:dyDescent="0.3">
      <c r="A4153">
        <v>4152</v>
      </c>
      <c r="B4153" t="s">
        <v>42</v>
      </c>
      <c r="C4153" t="s">
        <v>27</v>
      </c>
      <c r="D4153" t="s">
        <v>19</v>
      </c>
      <c r="E4153" t="s">
        <v>43</v>
      </c>
      <c r="F4153" t="s">
        <v>30</v>
      </c>
      <c r="G4153" t="s">
        <v>17</v>
      </c>
      <c r="H4153">
        <v>0</v>
      </c>
      <c r="I4153" t="s">
        <v>178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21</v>
      </c>
      <c r="S4153">
        <v>3</v>
      </c>
    </row>
    <row r="4154" spans="1:19" x14ac:dyDescent="0.3">
      <c r="A4154">
        <v>4153</v>
      </c>
      <c r="B4154" t="s">
        <v>37</v>
      </c>
      <c r="C4154" t="s">
        <v>34</v>
      </c>
      <c r="D4154" t="s">
        <v>38</v>
      </c>
      <c r="E4154" t="s">
        <v>15</v>
      </c>
      <c r="F4154" t="s">
        <v>25</v>
      </c>
      <c r="G4154" t="s">
        <v>24</v>
      </c>
      <c r="H4154">
        <v>5</v>
      </c>
      <c r="I4154" t="s">
        <v>177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21</v>
      </c>
      <c r="S4154">
        <v>1</v>
      </c>
    </row>
    <row r="4155" spans="1:19" x14ac:dyDescent="0.3">
      <c r="A4155">
        <v>4154</v>
      </c>
      <c r="B4155" t="s">
        <v>37</v>
      </c>
      <c r="C4155" t="s">
        <v>27</v>
      </c>
      <c r="D4155" t="s">
        <v>32</v>
      </c>
      <c r="E4155" t="s">
        <v>41</v>
      </c>
      <c r="F4155" t="s">
        <v>30</v>
      </c>
      <c r="G4155" t="s">
        <v>17</v>
      </c>
      <c r="H4155">
        <v>4</v>
      </c>
      <c r="I4155" t="s">
        <v>178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28</v>
      </c>
      <c r="S4155">
        <v>8</v>
      </c>
    </row>
    <row r="4156" spans="1:19" x14ac:dyDescent="0.3">
      <c r="A4156">
        <v>4155</v>
      </c>
      <c r="B4156" t="s">
        <v>23</v>
      </c>
      <c r="C4156" t="s">
        <v>34</v>
      </c>
      <c r="D4156" t="s">
        <v>38</v>
      </c>
      <c r="E4156" t="s">
        <v>41</v>
      </c>
      <c r="F4156" t="s">
        <v>25</v>
      </c>
      <c r="G4156" t="s">
        <v>24</v>
      </c>
      <c r="H4156">
        <v>6</v>
      </c>
      <c r="I4156" t="s">
        <v>176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21</v>
      </c>
      <c r="S4156">
        <v>3</v>
      </c>
    </row>
    <row r="4157" spans="1:19" x14ac:dyDescent="0.3">
      <c r="A4157">
        <v>4156</v>
      </c>
      <c r="B4157" t="s">
        <v>31</v>
      </c>
      <c r="C4157" t="s">
        <v>39</v>
      </c>
      <c r="D4157" t="s">
        <v>26</v>
      </c>
      <c r="E4157" t="s">
        <v>15</v>
      </c>
      <c r="F4157" t="s">
        <v>18</v>
      </c>
      <c r="G4157" t="s">
        <v>35</v>
      </c>
      <c r="H4157">
        <v>9</v>
      </c>
      <c r="I4157" t="s">
        <v>177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34</v>
      </c>
      <c r="S4157">
        <v>2</v>
      </c>
    </row>
    <row r="4158" spans="1:19" x14ac:dyDescent="0.3">
      <c r="A4158">
        <v>4157</v>
      </c>
      <c r="B4158" t="s">
        <v>33</v>
      </c>
      <c r="C4158" t="s">
        <v>20</v>
      </c>
      <c r="D4158" t="s">
        <v>32</v>
      </c>
      <c r="E4158" t="s">
        <v>45</v>
      </c>
      <c r="F4158" t="s">
        <v>30</v>
      </c>
      <c r="G4158" t="s">
        <v>35</v>
      </c>
      <c r="H4158">
        <v>4</v>
      </c>
      <c r="I4158" t="s">
        <v>177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28</v>
      </c>
      <c r="S4158">
        <v>9</v>
      </c>
    </row>
    <row r="4159" spans="1:19" x14ac:dyDescent="0.3">
      <c r="A4159">
        <v>4158</v>
      </c>
      <c r="B4159" t="s">
        <v>23</v>
      </c>
      <c r="C4159" t="s">
        <v>27</v>
      </c>
      <c r="D4159" t="s">
        <v>40</v>
      </c>
      <c r="E4159" t="s">
        <v>15</v>
      </c>
      <c r="F4159" t="s">
        <v>25</v>
      </c>
      <c r="G4159" t="s">
        <v>35</v>
      </c>
      <c r="H4159">
        <v>6</v>
      </c>
      <c r="I4159" t="s">
        <v>176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28</v>
      </c>
      <c r="S4159">
        <v>1</v>
      </c>
    </row>
    <row r="4160" spans="1:19" x14ac:dyDescent="0.3">
      <c r="A4160">
        <v>4159</v>
      </c>
      <c r="B4160" t="s">
        <v>33</v>
      </c>
      <c r="C4160" t="s">
        <v>39</v>
      </c>
      <c r="D4160" t="s">
        <v>26</v>
      </c>
      <c r="E4160" t="s">
        <v>43</v>
      </c>
      <c r="F4160" t="s">
        <v>25</v>
      </c>
      <c r="G4160" t="s">
        <v>35</v>
      </c>
      <c r="H4160">
        <v>12</v>
      </c>
      <c r="I4160" t="s">
        <v>176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28</v>
      </c>
      <c r="S4160">
        <v>9</v>
      </c>
    </row>
    <row r="4161" spans="1:19" x14ac:dyDescent="0.3">
      <c r="A4161">
        <v>4160</v>
      </c>
      <c r="B4161" t="s">
        <v>16</v>
      </c>
      <c r="C4161" t="s">
        <v>20</v>
      </c>
      <c r="D4161" t="s">
        <v>26</v>
      </c>
      <c r="E4161" t="s">
        <v>22</v>
      </c>
      <c r="F4161" t="s">
        <v>25</v>
      </c>
      <c r="G4161" t="s">
        <v>24</v>
      </c>
      <c r="H4161">
        <v>5</v>
      </c>
      <c r="I4161" t="s">
        <v>176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21</v>
      </c>
      <c r="S4161">
        <v>2</v>
      </c>
    </row>
    <row r="4162" spans="1:19" x14ac:dyDescent="0.3">
      <c r="A4162">
        <v>4161</v>
      </c>
      <c r="B4162" t="s">
        <v>42</v>
      </c>
      <c r="C4162" t="s">
        <v>20</v>
      </c>
      <c r="D4162" t="s">
        <v>19</v>
      </c>
      <c r="E4162" t="s">
        <v>43</v>
      </c>
      <c r="F4162" t="s">
        <v>18</v>
      </c>
      <c r="G4162" t="s">
        <v>17</v>
      </c>
      <c r="H4162">
        <v>2</v>
      </c>
      <c r="I4162" t="s">
        <v>177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28</v>
      </c>
      <c r="S4162">
        <v>7</v>
      </c>
    </row>
    <row r="4163" spans="1:19" x14ac:dyDescent="0.3">
      <c r="A4163">
        <v>4162</v>
      </c>
      <c r="B4163" t="s">
        <v>31</v>
      </c>
      <c r="C4163" t="s">
        <v>39</v>
      </c>
      <c r="D4163" t="s">
        <v>44</v>
      </c>
      <c r="E4163" t="s">
        <v>41</v>
      </c>
      <c r="F4163" t="s">
        <v>18</v>
      </c>
      <c r="G4163" t="s">
        <v>17</v>
      </c>
      <c r="H4163">
        <v>12</v>
      </c>
      <c r="I4163" t="s">
        <v>176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28</v>
      </c>
      <c r="S4163">
        <v>1</v>
      </c>
    </row>
    <row r="4164" spans="1:19" x14ac:dyDescent="0.3">
      <c r="A4164">
        <v>4163</v>
      </c>
      <c r="B4164" t="s">
        <v>37</v>
      </c>
      <c r="C4164" t="s">
        <v>39</v>
      </c>
      <c r="D4164" t="s">
        <v>38</v>
      </c>
      <c r="E4164" t="s">
        <v>43</v>
      </c>
      <c r="F4164" t="s">
        <v>18</v>
      </c>
      <c r="G4164" t="s">
        <v>35</v>
      </c>
      <c r="H4164">
        <v>12</v>
      </c>
      <c r="I4164" t="s">
        <v>176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34</v>
      </c>
      <c r="S4164">
        <v>1</v>
      </c>
    </row>
    <row r="4165" spans="1:19" x14ac:dyDescent="0.3">
      <c r="A4165">
        <v>4164</v>
      </c>
      <c r="B4165" t="s">
        <v>16</v>
      </c>
      <c r="C4165" t="s">
        <v>34</v>
      </c>
      <c r="D4165" t="s">
        <v>19</v>
      </c>
      <c r="E4165" t="s">
        <v>43</v>
      </c>
      <c r="F4165" t="s">
        <v>18</v>
      </c>
      <c r="G4165" t="s">
        <v>24</v>
      </c>
      <c r="H4165">
        <v>12</v>
      </c>
      <c r="I4165" t="s">
        <v>177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28</v>
      </c>
      <c r="S4165">
        <v>5</v>
      </c>
    </row>
    <row r="4166" spans="1:19" x14ac:dyDescent="0.3">
      <c r="A4166">
        <v>4165</v>
      </c>
      <c r="B4166" t="s">
        <v>23</v>
      </c>
      <c r="C4166" t="s">
        <v>20</v>
      </c>
      <c r="D4166" t="s">
        <v>44</v>
      </c>
      <c r="E4166" t="s">
        <v>36</v>
      </c>
      <c r="F4166" t="s">
        <v>18</v>
      </c>
      <c r="G4166" t="s">
        <v>35</v>
      </c>
      <c r="H4166">
        <v>13</v>
      </c>
      <c r="I4166" t="s">
        <v>178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34</v>
      </c>
      <c r="S4166">
        <v>3</v>
      </c>
    </row>
    <row r="4167" spans="1:19" x14ac:dyDescent="0.3">
      <c r="A4167">
        <v>4166</v>
      </c>
      <c r="B4167" t="s">
        <v>23</v>
      </c>
      <c r="C4167" t="s">
        <v>20</v>
      </c>
      <c r="D4167" t="s">
        <v>40</v>
      </c>
      <c r="E4167" t="s">
        <v>22</v>
      </c>
      <c r="F4167" t="s">
        <v>30</v>
      </c>
      <c r="G4167" t="s">
        <v>17</v>
      </c>
      <c r="H4167">
        <v>4</v>
      </c>
      <c r="I4167" t="s">
        <v>177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28</v>
      </c>
      <c r="S4167">
        <v>7</v>
      </c>
    </row>
    <row r="4168" spans="1:19" x14ac:dyDescent="0.3">
      <c r="A4168">
        <v>4167</v>
      </c>
      <c r="B4168" t="s">
        <v>16</v>
      </c>
      <c r="C4168" t="s">
        <v>20</v>
      </c>
      <c r="D4168" t="s">
        <v>26</v>
      </c>
      <c r="E4168" t="s">
        <v>45</v>
      </c>
      <c r="F4168" t="s">
        <v>25</v>
      </c>
      <c r="G4168" t="s">
        <v>35</v>
      </c>
      <c r="H4168">
        <v>11</v>
      </c>
      <c r="I4168" t="s">
        <v>177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28</v>
      </c>
      <c r="S4168">
        <v>9</v>
      </c>
    </row>
    <row r="4169" spans="1:19" x14ac:dyDescent="0.3">
      <c r="A4169">
        <v>4168</v>
      </c>
      <c r="B4169" t="s">
        <v>31</v>
      </c>
      <c r="C4169" t="s">
        <v>27</v>
      </c>
      <c r="D4169" t="s">
        <v>19</v>
      </c>
      <c r="E4169" t="s">
        <v>43</v>
      </c>
      <c r="F4169" t="s">
        <v>25</v>
      </c>
      <c r="G4169" t="s">
        <v>24</v>
      </c>
      <c r="H4169">
        <v>7</v>
      </c>
      <c r="I4169" t="s">
        <v>176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28</v>
      </c>
      <c r="S4169">
        <v>6</v>
      </c>
    </row>
    <row r="4170" spans="1:19" x14ac:dyDescent="0.3">
      <c r="A4170">
        <v>4169</v>
      </c>
      <c r="B4170" t="s">
        <v>42</v>
      </c>
      <c r="C4170" t="s">
        <v>34</v>
      </c>
      <c r="D4170" t="s">
        <v>26</v>
      </c>
      <c r="E4170" t="s">
        <v>22</v>
      </c>
      <c r="F4170" t="s">
        <v>25</v>
      </c>
      <c r="G4170" t="s">
        <v>24</v>
      </c>
      <c r="H4170">
        <v>1</v>
      </c>
      <c r="I4170" t="s">
        <v>177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28</v>
      </c>
      <c r="S4170">
        <v>7</v>
      </c>
    </row>
    <row r="4171" spans="1:19" x14ac:dyDescent="0.3">
      <c r="A4171">
        <v>4170</v>
      </c>
      <c r="B4171" t="s">
        <v>42</v>
      </c>
      <c r="C4171" t="s">
        <v>20</v>
      </c>
      <c r="D4171" t="s">
        <v>38</v>
      </c>
      <c r="E4171" t="s">
        <v>29</v>
      </c>
      <c r="F4171" t="s">
        <v>25</v>
      </c>
      <c r="G4171" t="s">
        <v>17</v>
      </c>
      <c r="H4171">
        <v>4</v>
      </c>
      <c r="I4171" t="s">
        <v>178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21</v>
      </c>
      <c r="S4171">
        <v>2</v>
      </c>
    </row>
    <row r="4172" spans="1:19" x14ac:dyDescent="0.3">
      <c r="A4172">
        <v>4171</v>
      </c>
      <c r="B4172" t="s">
        <v>33</v>
      </c>
      <c r="C4172" t="s">
        <v>34</v>
      </c>
      <c r="D4172" t="s">
        <v>38</v>
      </c>
      <c r="E4172" t="s">
        <v>29</v>
      </c>
      <c r="F4172" t="s">
        <v>18</v>
      </c>
      <c r="G4172" t="s">
        <v>35</v>
      </c>
      <c r="H4172">
        <v>12</v>
      </c>
      <c r="I4172" t="s">
        <v>178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28</v>
      </c>
      <c r="S4172">
        <v>8</v>
      </c>
    </row>
    <row r="4173" spans="1:19" x14ac:dyDescent="0.3">
      <c r="A4173">
        <v>4172</v>
      </c>
      <c r="B4173" t="s">
        <v>42</v>
      </c>
      <c r="C4173" t="s">
        <v>20</v>
      </c>
      <c r="D4173" t="s">
        <v>38</v>
      </c>
      <c r="E4173" t="s">
        <v>22</v>
      </c>
      <c r="F4173" t="s">
        <v>25</v>
      </c>
      <c r="G4173" t="s">
        <v>17</v>
      </c>
      <c r="H4173">
        <v>6</v>
      </c>
      <c r="I4173" t="s">
        <v>178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21</v>
      </c>
      <c r="S4173">
        <v>2</v>
      </c>
    </row>
    <row r="4174" spans="1:19" x14ac:dyDescent="0.3">
      <c r="A4174">
        <v>4173</v>
      </c>
      <c r="B4174" t="s">
        <v>23</v>
      </c>
      <c r="C4174" t="s">
        <v>34</v>
      </c>
      <c r="D4174" t="s">
        <v>38</v>
      </c>
      <c r="E4174" t="s">
        <v>29</v>
      </c>
      <c r="F4174" t="s">
        <v>25</v>
      </c>
      <c r="G4174" t="s">
        <v>17</v>
      </c>
      <c r="H4174">
        <v>13</v>
      </c>
      <c r="I4174" t="s">
        <v>178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28</v>
      </c>
      <c r="S4174">
        <v>7</v>
      </c>
    </row>
    <row r="4175" spans="1:19" x14ac:dyDescent="0.3">
      <c r="A4175">
        <v>4174</v>
      </c>
      <c r="B4175" t="s">
        <v>16</v>
      </c>
      <c r="C4175" t="s">
        <v>34</v>
      </c>
      <c r="D4175" t="s">
        <v>44</v>
      </c>
      <c r="E4175" t="s">
        <v>43</v>
      </c>
      <c r="F4175" t="s">
        <v>18</v>
      </c>
      <c r="G4175" t="s">
        <v>17</v>
      </c>
      <c r="H4175">
        <v>7</v>
      </c>
      <c r="I4175" t="s">
        <v>177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28</v>
      </c>
      <c r="S4175">
        <v>9</v>
      </c>
    </row>
    <row r="4176" spans="1:19" x14ac:dyDescent="0.3">
      <c r="A4176">
        <v>4175</v>
      </c>
      <c r="B4176" t="s">
        <v>23</v>
      </c>
      <c r="C4176" t="s">
        <v>27</v>
      </c>
      <c r="D4176" t="s">
        <v>19</v>
      </c>
      <c r="E4176" t="s">
        <v>22</v>
      </c>
      <c r="F4176" t="s">
        <v>30</v>
      </c>
      <c r="G4176" t="s">
        <v>17</v>
      </c>
      <c r="H4176">
        <v>1</v>
      </c>
      <c r="I4176" t="s">
        <v>176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21</v>
      </c>
      <c r="S4176">
        <v>1</v>
      </c>
    </row>
    <row r="4177" spans="1:19" x14ac:dyDescent="0.3">
      <c r="A4177">
        <v>4176</v>
      </c>
      <c r="B4177" t="s">
        <v>37</v>
      </c>
      <c r="C4177" t="s">
        <v>34</v>
      </c>
      <c r="D4177" t="s">
        <v>19</v>
      </c>
      <c r="E4177" t="s">
        <v>43</v>
      </c>
      <c r="F4177" t="s">
        <v>30</v>
      </c>
      <c r="G4177" t="s">
        <v>35</v>
      </c>
      <c r="H4177">
        <v>11</v>
      </c>
      <c r="I4177" t="s">
        <v>178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34</v>
      </c>
      <c r="S4177">
        <v>5</v>
      </c>
    </row>
    <row r="4178" spans="1:19" x14ac:dyDescent="0.3">
      <c r="A4178">
        <v>4177</v>
      </c>
      <c r="B4178" t="s">
        <v>23</v>
      </c>
      <c r="C4178" t="s">
        <v>39</v>
      </c>
      <c r="D4178" t="s">
        <v>40</v>
      </c>
      <c r="E4178" t="s">
        <v>22</v>
      </c>
      <c r="F4178" t="s">
        <v>25</v>
      </c>
      <c r="G4178" t="s">
        <v>17</v>
      </c>
      <c r="H4178">
        <v>4</v>
      </c>
      <c r="I4178" t="s">
        <v>177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21</v>
      </c>
      <c r="S4178">
        <v>5</v>
      </c>
    </row>
    <row r="4179" spans="1:19" x14ac:dyDescent="0.3">
      <c r="A4179">
        <v>4178</v>
      </c>
      <c r="B4179" t="s">
        <v>33</v>
      </c>
      <c r="C4179" t="s">
        <v>27</v>
      </c>
      <c r="D4179" t="s">
        <v>40</v>
      </c>
      <c r="E4179" t="s">
        <v>36</v>
      </c>
      <c r="F4179" t="s">
        <v>30</v>
      </c>
      <c r="G4179" t="s">
        <v>35</v>
      </c>
      <c r="H4179">
        <v>7</v>
      </c>
      <c r="I4179" t="s">
        <v>176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28</v>
      </c>
      <c r="S4179">
        <v>7</v>
      </c>
    </row>
    <row r="4180" spans="1:19" x14ac:dyDescent="0.3">
      <c r="A4180">
        <v>4179</v>
      </c>
      <c r="B4180" t="s">
        <v>16</v>
      </c>
      <c r="C4180" t="s">
        <v>20</v>
      </c>
      <c r="D4180" t="s">
        <v>26</v>
      </c>
      <c r="E4180" t="s">
        <v>36</v>
      </c>
      <c r="F4180" t="s">
        <v>25</v>
      </c>
      <c r="G4180" t="s">
        <v>17</v>
      </c>
      <c r="H4180">
        <v>9</v>
      </c>
      <c r="I4180" t="s">
        <v>178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28</v>
      </c>
      <c r="S4180">
        <v>7</v>
      </c>
    </row>
    <row r="4181" spans="1:19" x14ac:dyDescent="0.3">
      <c r="A4181">
        <v>4180</v>
      </c>
      <c r="B4181" t="s">
        <v>33</v>
      </c>
      <c r="C4181" t="s">
        <v>20</v>
      </c>
      <c r="D4181" t="s">
        <v>38</v>
      </c>
      <c r="E4181" t="s">
        <v>36</v>
      </c>
      <c r="F4181" t="s">
        <v>25</v>
      </c>
      <c r="G4181" t="s">
        <v>17</v>
      </c>
      <c r="H4181">
        <v>2</v>
      </c>
      <c r="I4181" t="s">
        <v>178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28</v>
      </c>
      <c r="S4181">
        <v>9</v>
      </c>
    </row>
    <row r="4182" spans="1:19" x14ac:dyDescent="0.3">
      <c r="A4182">
        <v>4181</v>
      </c>
      <c r="B4182" t="s">
        <v>37</v>
      </c>
      <c r="C4182" t="s">
        <v>34</v>
      </c>
      <c r="D4182" t="s">
        <v>40</v>
      </c>
      <c r="E4182" t="s">
        <v>41</v>
      </c>
      <c r="F4182" t="s">
        <v>18</v>
      </c>
      <c r="G4182" t="s">
        <v>24</v>
      </c>
      <c r="H4182">
        <v>5</v>
      </c>
      <c r="I4182" t="s">
        <v>177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28</v>
      </c>
      <c r="S4182">
        <v>7</v>
      </c>
    </row>
    <row r="4183" spans="1:19" x14ac:dyDescent="0.3">
      <c r="A4183">
        <v>4182</v>
      </c>
      <c r="B4183" t="s">
        <v>31</v>
      </c>
      <c r="C4183" t="s">
        <v>20</v>
      </c>
      <c r="D4183" t="s">
        <v>38</v>
      </c>
      <c r="E4183" t="s">
        <v>41</v>
      </c>
      <c r="F4183" t="s">
        <v>25</v>
      </c>
      <c r="G4183" t="s">
        <v>17</v>
      </c>
      <c r="H4183">
        <v>6</v>
      </c>
      <c r="I4183" t="s">
        <v>177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21</v>
      </c>
      <c r="S4183">
        <v>4</v>
      </c>
    </row>
    <row r="4184" spans="1:19" x14ac:dyDescent="0.3">
      <c r="A4184">
        <v>4183</v>
      </c>
      <c r="B4184" t="s">
        <v>16</v>
      </c>
      <c r="C4184" t="s">
        <v>27</v>
      </c>
      <c r="D4184" t="s">
        <v>40</v>
      </c>
      <c r="E4184" t="s">
        <v>43</v>
      </c>
      <c r="F4184" t="s">
        <v>30</v>
      </c>
      <c r="G4184" t="s">
        <v>24</v>
      </c>
      <c r="H4184">
        <v>8</v>
      </c>
      <c r="I4184" t="s">
        <v>177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34</v>
      </c>
      <c r="S4184">
        <v>5</v>
      </c>
    </row>
    <row r="4185" spans="1:19" x14ac:dyDescent="0.3">
      <c r="A4185">
        <v>4184</v>
      </c>
      <c r="B4185" t="s">
        <v>31</v>
      </c>
      <c r="C4185" t="s">
        <v>39</v>
      </c>
      <c r="D4185" t="s">
        <v>38</v>
      </c>
      <c r="E4185" t="s">
        <v>15</v>
      </c>
      <c r="F4185" t="s">
        <v>30</v>
      </c>
      <c r="G4185" t="s">
        <v>35</v>
      </c>
      <c r="H4185">
        <v>11</v>
      </c>
      <c r="I4185" t="s">
        <v>177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34</v>
      </c>
      <c r="S4185">
        <v>1</v>
      </c>
    </row>
    <row r="4186" spans="1:19" x14ac:dyDescent="0.3">
      <c r="A4186">
        <v>4185</v>
      </c>
      <c r="B4186" t="s">
        <v>16</v>
      </c>
      <c r="C4186" t="s">
        <v>20</v>
      </c>
      <c r="D4186" t="s">
        <v>44</v>
      </c>
      <c r="E4186" t="s">
        <v>36</v>
      </c>
      <c r="F4186" t="s">
        <v>30</v>
      </c>
      <c r="G4186" t="s">
        <v>24</v>
      </c>
      <c r="H4186">
        <v>6</v>
      </c>
      <c r="I4186" t="s">
        <v>178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28</v>
      </c>
      <c r="S4186">
        <v>2</v>
      </c>
    </row>
    <row r="4187" spans="1:19" x14ac:dyDescent="0.3">
      <c r="A4187">
        <v>4186</v>
      </c>
      <c r="B4187" t="s">
        <v>42</v>
      </c>
      <c r="C4187" t="s">
        <v>27</v>
      </c>
      <c r="D4187" t="s">
        <v>40</v>
      </c>
      <c r="E4187" t="s">
        <v>36</v>
      </c>
      <c r="F4187" t="s">
        <v>25</v>
      </c>
      <c r="G4187" t="s">
        <v>17</v>
      </c>
      <c r="H4187">
        <v>4</v>
      </c>
      <c r="I4187" t="s">
        <v>176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28</v>
      </c>
      <c r="S4187">
        <v>9</v>
      </c>
    </row>
    <row r="4188" spans="1:19" x14ac:dyDescent="0.3">
      <c r="A4188">
        <v>4187</v>
      </c>
      <c r="B4188" t="s">
        <v>23</v>
      </c>
      <c r="C4188" t="s">
        <v>34</v>
      </c>
      <c r="D4188" t="s">
        <v>38</v>
      </c>
      <c r="E4188" t="s">
        <v>29</v>
      </c>
      <c r="F4188" t="s">
        <v>25</v>
      </c>
      <c r="G4188" t="s">
        <v>17</v>
      </c>
      <c r="H4188">
        <v>7</v>
      </c>
      <c r="I4188" t="s">
        <v>177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21</v>
      </c>
      <c r="S4188">
        <v>4</v>
      </c>
    </row>
    <row r="4189" spans="1:19" x14ac:dyDescent="0.3">
      <c r="A4189">
        <v>4188</v>
      </c>
      <c r="B4189" t="s">
        <v>23</v>
      </c>
      <c r="C4189" t="s">
        <v>20</v>
      </c>
      <c r="D4189" t="s">
        <v>32</v>
      </c>
      <c r="E4189" t="s">
        <v>15</v>
      </c>
      <c r="F4189" t="s">
        <v>30</v>
      </c>
      <c r="G4189" t="s">
        <v>17</v>
      </c>
      <c r="H4189">
        <v>2</v>
      </c>
      <c r="I4189" t="s">
        <v>176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21</v>
      </c>
      <c r="S4189">
        <v>2</v>
      </c>
    </row>
    <row r="4190" spans="1:19" x14ac:dyDescent="0.3">
      <c r="A4190">
        <v>4189</v>
      </c>
      <c r="B4190" t="s">
        <v>37</v>
      </c>
      <c r="C4190" t="s">
        <v>34</v>
      </c>
      <c r="D4190" t="s">
        <v>19</v>
      </c>
      <c r="E4190" t="s">
        <v>36</v>
      </c>
      <c r="F4190" t="s">
        <v>25</v>
      </c>
      <c r="G4190" t="s">
        <v>35</v>
      </c>
      <c r="H4190">
        <v>4</v>
      </c>
      <c r="I4190" t="s">
        <v>177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28</v>
      </c>
      <c r="S4190">
        <v>3</v>
      </c>
    </row>
    <row r="4191" spans="1:19" x14ac:dyDescent="0.3">
      <c r="A4191">
        <v>4190</v>
      </c>
      <c r="B4191" t="s">
        <v>37</v>
      </c>
      <c r="C4191" t="s">
        <v>34</v>
      </c>
      <c r="D4191" t="s">
        <v>44</v>
      </c>
      <c r="E4191" t="s">
        <v>43</v>
      </c>
      <c r="F4191" t="s">
        <v>18</v>
      </c>
      <c r="G4191" t="s">
        <v>24</v>
      </c>
      <c r="H4191">
        <v>13</v>
      </c>
      <c r="I4191" t="s">
        <v>176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28</v>
      </c>
      <c r="S4191">
        <v>7</v>
      </c>
    </row>
    <row r="4192" spans="1:19" x14ac:dyDescent="0.3">
      <c r="A4192">
        <v>4191</v>
      </c>
      <c r="B4192" t="s">
        <v>23</v>
      </c>
      <c r="C4192" t="s">
        <v>39</v>
      </c>
      <c r="D4192" t="s">
        <v>32</v>
      </c>
      <c r="E4192" t="s">
        <v>41</v>
      </c>
      <c r="F4192" t="s">
        <v>30</v>
      </c>
      <c r="G4192" t="s">
        <v>17</v>
      </c>
      <c r="H4192">
        <v>10</v>
      </c>
      <c r="I4192" t="s">
        <v>178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34</v>
      </c>
      <c r="S4192">
        <v>2</v>
      </c>
    </row>
    <row r="4193" spans="1:19" x14ac:dyDescent="0.3">
      <c r="A4193">
        <v>4192</v>
      </c>
      <c r="B4193" t="s">
        <v>31</v>
      </c>
      <c r="C4193" t="s">
        <v>34</v>
      </c>
      <c r="D4193" t="s">
        <v>26</v>
      </c>
      <c r="E4193" t="s">
        <v>43</v>
      </c>
      <c r="F4193" t="s">
        <v>18</v>
      </c>
      <c r="G4193" t="s">
        <v>35</v>
      </c>
      <c r="H4193">
        <v>4</v>
      </c>
      <c r="I4193" t="s">
        <v>178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28</v>
      </c>
      <c r="S4193">
        <v>8</v>
      </c>
    </row>
    <row r="4194" spans="1:19" x14ac:dyDescent="0.3">
      <c r="A4194">
        <v>4193</v>
      </c>
      <c r="B4194" t="s">
        <v>37</v>
      </c>
      <c r="C4194" t="s">
        <v>20</v>
      </c>
      <c r="D4194" t="s">
        <v>19</v>
      </c>
      <c r="E4194" t="s">
        <v>15</v>
      </c>
      <c r="F4194" t="s">
        <v>30</v>
      </c>
      <c r="G4194" t="s">
        <v>17</v>
      </c>
      <c r="H4194">
        <v>1</v>
      </c>
      <c r="I4194" t="s">
        <v>176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28</v>
      </c>
      <c r="S4194">
        <v>7</v>
      </c>
    </row>
    <row r="4195" spans="1:19" x14ac:dyDescent="0.3">
      <c r="A4195">
        <v>4194</v>
      </c>
      <c r="B4195" t="s">
        <v>23</v>
      </c>
      <c r="C4195" t="s">
        <v>20</v>
      </c>
      <c r="D4195" t="s">
        <v>19</v>
      </c>
      <c r="E4195" t="s">
        <v>41</v>
      </c>
      <c r="F4195" t="s">
        <v>25</v>
      </c>
      <c r="G4195" t="s">
        <v>35</v>
      </c>
      <c r="H4195">
        <v>13</v>
      </c>
      <c r="I4195" t="s">
        <v>178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28</v>
      </c>
      <c r="S4195">
        <v>5</v>
      </c>
    </row>
    <row r="4196" spans="1:19" x14ac:dyDescent="0.3">
      <c r="A4196">
        <v>4195</v>
      </c>
      <c r="B4196" t="s">
        <v>16</v>
      </c>
      <c r="C4196" t="s">
        <v>20</v>
      </c>
      <c r="D4196" t="s">
        <v>26</v>
      </c>
      <c r="E4196" t="s">
        <v>45</v>
      </c>
      <c r="F4196" t="s">
        <v>18</v>
      </c>
      <c r="G4196" t="s">
        <v>35</v>
      </c>
      <c r="H4196">
        <v>6</v>
      </c>
      <c r="I4196" t="s">
        <v>176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21</v>
      </c>
      <c r="S4196">
        <v>2</v>
      </c>
    </row>
    <row r="4197" spans="1:19" x14ac:dyDescent="0.3">
      <c r="A4197">
        <v>4196</v>
      </c>
      <c r="B4197" t="s">
        <v>33</v>
      </c>
      <c r="C4197" t="s">
        <v>34</v>
      </c>
      <c r="D4197" t="s">
        <v>40</v>
      </c>
      <c r="E4197" t="s">
        <v>41</v>
      </c>
      <c r="F4197" t="s">
        <v>18</v>
      </c>
      <c r="G4197" t="s">
        <v>24</v>
      </c>
      <c r="H4197">
        <v>8</v>
      </c>
      <c r="I4197" t="s">
        <v>178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34</v>
      </c>
      <c r="S4197">
        <v>2</v>
      </c>
    </row>
    <row r="4198" spans="1:19" x14ac:dyDescent="0.3">
      <c r="A4198">
        <v>4197</v>
      </c>
      <c r="B4198" t="s">
        <v>37</v>
      </c>
      <c r="C4198" t="s">
        <v>20</v>
      </c>
      <c r="D4198" t="s">
        <v>32</v>
      </c>
      <c r="E4198" t="s">
        <v>22</v>
      </c>
      <c r="F4198" t="s">
        <v>18</v>
      </c>
      <c r="G4198" t="s">
        <v>24</v>
      </c>
      <c r="H4198">
        <v>0</v>
      </c>
      <c r="I4198" t="s">
        <v>176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28</v>
      </c>
      <c r="S4198">
        <v>8</v>
      </c>
    </row>
    <row r="4199" spans="1:19" x14ac:dyDescent="0.3">
      <c r="A4199">
        <v>4198</v>
      </c>
      <c r="B4199" t="s">
        <v>16</v>
      </c>
      <c r="C4199" t="s">
        <v>20</v>
      </c>
      <c r="D4199" t="s">
        <v>19</v>
      </c>
      <c r="E4199" t="s">
        <v>22</v>
      </c>
      <c r="F4199" t="s">
        <v>30</v>
      </c>
      <c r="G4199" t="s">
        <v>17</v>
      </c>
      <c r="H4199">
        <v>5</v>
      </c>
      <c r="I4199" t="s">
        <v>177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28</v>
      </c>
      <c r="S4199">
        <v>8</v>
      </c>
    </row>
    <row r="4200" spans="1:19" x14ac:dyDescent="0.3">
      <c r="A4200">
        <v>4199</v>
      </c>
      <c r="B4200" t="s">
        <v>23</v>
      </c>
      <c r="C4200" t="s">
        <v>27</v>
      </c>
      <c r="D4200" t="s">
        <v>19</v>
      </c>
      <c r="E4200" t="s">
        <v>22</v>
      </c>
      <c r="F4200" t="s">
        <v>25</v>
      </c>
      <c r="G4200" t="s">
        <v>17</v>
      </c>
      <c r="H4200">
        <v>0</v>
      </c>
      <c r="I4200" t="s">
        <v>178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28</v>
      </c>
      <c r="S4200">
        <v>1</v>
      </c>
    </row>
    <row r="4201" spans="1:19" x14ac:dyDescent="0.3">
      <c r="A4201">
        <v>4200</v>
      </c>
      <c r="B4201" t="s">
        <v>42</v>
      </c>
      <c r="C4201" t="s">
        <v>20</v>
      </c>
      <c r="D4201" t="s">
        <v>38</v>
      </c>
      <c r="E4201" t="s">
        <v>43</v>
      </c>
      <c r="F4201" t="s">
        <v>30</v>
      </c>
      <c r="G4201" t="s">
        <v>24</v>
      </c>
      <c r="H4201">
        <v>14</v>
      </c>
      <c r="I4201" t="s">
        <v>177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34</v>
      </c>
      <c r="S4201">
        <v>3</v>
      </c>
    </row>
    <row r="4202" spans="1:19" x14ac:dyDescent="0.3">
      <c r="A4202">
        <v>4201</v>
      </c>
      <c r="B4202" t="s">
        <v>33</v>
      </c>
      <c r="C4202" t="s">
        <v>20</v>
      </c>
      <c r="D4202" t="s">
        <v>26</v>
      </c>
      <c r="E4202" t="s">
        <v>45</v>
      </c>
      <c r="F4202" t="s">
        <v>18</v>
      </c>
      <c r="G4202" t="s">
        <v>35</v>
      </c>
      <c r="H4202">
        <v>7</v>
      </c>
      <c r="I4202" t="s">
        <v>178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28</v>
      </c>
      <c r="S4202">
        <v>9</v>
      </c>
    </row>
    <row r="4203" spans="1:19" x14ac:dyDescent="0.3">
      <c r="A4203">
        <v>4202</v>
      </c>
      <c r="B4203" t="s">
        <v>23</v>
      </c>
      <c r="C4203" t="s">
        <v>39</v>
      </c>
      <c r="D4203" t="s">
        <v>44</v>
      </c>
      <c r="E4203" t="s">
        <v>41</v>
      </c>
      <c r="F4203" t="s">
        <v>25</v>
      </c>
      <c r="G4203" t="s">
        <v>35</v>
      </c>
      <c r="H4203">
        <v>12</v>
      </c>
      <c r="I4203" t="s">
        <v>178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28</v>
      </c>
      <c r="S4203">
        <v>8</v>
      </c>
    </row>
    <row r="4204" spans="1:19" x14ac:dyDescent="0.3">
      <c r="A4204">
        <v>4203</v>
      </c>
      <c r="B4204" t="s">
        <v>16</v>
      </c>
      <c r="C4204" t="s">
        <v>27</v>
      </c>
      <c r="D4204" t="s">
        <v>40</v>
      </c>
      <c r="E4204" t="s">
        <v>15</v>
      </c>
      <c r="F4204" t="s">
        <v>18</v>
      </c>
      <c r="G4204" t="s">
        <v>24</v>
      </c>
      <c r="H4204">
        <v>0</v>
      </c>
      <c r="I4204" t="s">
        <v>178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21</v>
      </c>
      <c r="S4204">
        <v>1</v>
      </c>
    </row>
    <row r="4205" spans="1:19" x14ac:dyDescent="0.3">
      <c r="A4205">
        <v>4204</v>
      </c>
      <c r="B4205" t="s">
        <v>16</v>
      </c>
      <c r="C4205" t="s">
        <v>34</v>
      </c>
      <c r="D4205" t="s">
        <v>26</v>
      </c>
      <c r="E4205" t="s">
        <v>29</v>
      </c>
      <c r="F4205" t="s">
        <v>18</v>
      </c>
      <c r="G4205" t="s">
        <v>17</v>
      </c>
      <c r="H4205">
        <v>10</v>
      </c>
      <c r="I4205" t="s">
        <v>176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34</v>
      </c>
      <c r="S4205">
        <v>2</v>
      </c>
    </row>
    <row r="4206" spans="1:19" x14ac:dyDescent="0.3">
      <c r="A4206">
        <v>4205</v>
      </c>
      <c r="B4206" t="s">
        <v>16</v>
      </c>
      <c r="C4206" t="s">
        <v>39</v>
      </c>
      <c r="D4206" t="s">
        <v>32</v>
      </c>
      <c r="E4206" t="s">
        <v>43</v>
      </c>
      <c r="F4206" t="s">
        <v>25</v>
      </c>
      <c r="G4206" t="s">
        <v>24</v>
      </c>
      <c r="H4206">
        <v>4</v>
      </c>
      <c r="I4206" t="s">
        <v>177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28</v>
      </c>
      <c r="S4206">
        <v>8</v>
      </c>
    </row>
    <row r="4207" spans="1:19" x14ac:dyDescent="0.3">
      <c r="A4207">
        <v>4206</v>
      </c>
      <c r="B4207" t="s">
        <v>31</v>
      </c>
      <c r="C4207" t="s">
        <v>34</v>
      </c>
      <c r="D4207" t="s">
        <v>26</v>
      </c>
      <c r="E4207" t="s">
        <v>15</v>
      </c>
      <c r="F4207" t="s">
        <v>30</v>
      </c>
      <c r="G4207" t="s">
        <v>35</v>
      </c>
      <c r="H4207">
        <v>10</v>
      </c>
      <c r="I4207" t="s">
        <v>178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28</v>
      </c>
      <c r="S4207">
        <v>8</v>
      </c>
    </row>
    <row r="4208" spans="1:19" x14ac:dyDescent="0.3">
      <c r="A4208">
        <v>4207</v>
      </c>
      <c r="B4208" t="s">
        <v>16</v>
      </c>
      <c r="C4208" t="s">
        <v>20</v>
      </c>
      <c r="D4208" t="s">
        <v>44</v>
      </c>
      <c r="E4208" t="s">
        <v>15</v>
      </c>
      <c r="F4208" t="s">
        <v>30</v>
      </c>
      <c r="G4208" t="s">
        <v>35</v>
      </c>
      <c r="H4208">
        <v>1</v>
      </c>
      <c r="I4208" t="s">
        <v>177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21</v>
      </c>
      <c r="S4208">
        <v>3</v>
      </c>
    </row>
    <row r="4209" spans="1:19" x14ac:dyDescent="0.3">
      <c r="A4209">
        <v>4208</v>
      </c>
      <c r="B4209" t="s">
        <v>37</v>
      </c>
      <c r="C4209" t="s">
        <v>27</v>
      </c>
      <c r="D4209" t="s">
        <v>44</v>
      </c>
      <c r="E4209" t="s">
        <v>45</v>
      </c>
      <c r="F4209" t="s">
        <v>18</v>
      </c>
      <c r="G4209" t="s">
        <v>17</v>
      </c>
      <c r="H4209">
        <v>7</v>
      </c>
      <c r="I4209" t="s">
        <v>178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21</v>
      </c>
      <c r="S4209">
        <v>2</v>
      </c>
    </row>
    <row r="4210" spans="1:19" x14ac:dyDescent="0.3">
      <c r="A4210">
        <v>4209</v>
      </c>
      <c r="B4210" t="s">
        <v>37</v>
      </c>
      <c r="C4210" t="s">
        <v>27</v>
      </c>
      <c r="D4210" t="s">
        <v>38</v>
      </c>
      <c r="E4210" t="s">
        <v>36</v>
      </c>
      <c r="F4210" t="s">
        <v>18</v>
      </c>
      <c r="G4210" t="s">
        <v>35</v>
      </c>
      <c r="H4210">
        <v>8</v>
      </c>
      <c r="I4210" t="s">
        <v>176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28</v>
      </c>
      <c r="S4210">
        <v>8</v>
      </c>
    </row>
    <row r="4211" spans="1:19" x14ac:dyDescent="0.3">
      <c r="A4211">
        <v>4210</v>
      </c>
      <c r="B4211" t="s">
        <v>31</v>
      </c>
      <c r="C4211" t="s">
        <v>39</v>
      </c>
      <c r="D4211" t="s">
        <v>26</v>
      </c>
      <c r="E4211" t="s">
        <v>43</v>
      </c>
      <c r="F4211" t="s">
        <v>30</v>
      </c>
      <c r="G4211" t="s">
        <v>17</v>
      </c>
      <c r="H4211">
        <v>11</v>
      </c>
      <c r="I4211" t="s">
        <v>176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34</v>
      </c>
      <c r="S4211">
        <v>2</v>
      </c>
    </row>
    <row r="4212" spans="1:19" x14ac:dyDescent="0.3">
      <c r="A4212">
        <v>4211</v>
      </c>
      <c r="B4212" t="s">
        <v>16</v>
      </c>
      <c r="C4212" t="s">
        <v>20</v>
      </c>
      <c r="D4212" t="s">
        <v>40</v>
      </c>
      <c r="E4212" t="s">
        <v>29</v>
      </c>
      <c r="F4212" t="s">
        <v>25</v>
      </c>
      <c r="G4212" t="s">
        <v>17</v>
      </c>
      <c r="H4212">
        <v>5</v>
      </c>
      <c r="I4212" t="s">
        <v>177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21</v>
      </c>
      <c r="S4212">
        <v>2</v>
      </c>
    </row>
    <row r="4213" spans="1:19" x14ac:dyDescent="0.3">
      <c r="A4213">
        <v>4212</v>
      </c>
      <c r="B4213" t="s">
        <v>23</v>
      </c>
      <c r="C4213" t="s">
        <v>27</v>
      </c>
      <c r="D4213" t="s">
        <v>19</v>
      </c>
      <c r="E4213" t="s">
        <v>45</v>
      </c>
      <c r="F4213" t="s">
        <v>25</v>
      </c>
      <c r="G4213" t="s">
        <v>35</v>
      </c>
      <c r="H4213">
        <v>9</v>
      </c>
      <c r="I4213" t="s">
        <v>178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34</v>
      </c>
      <c r="S4213">
        <v>6</v>
      </c>
    </row>
    <row r="4214" spans="1:19" x14ac:dyDescent="0.3">
      <c r="A4214">
        <v>4213</v>
      </c>
      <c r="B4214" t="s">
        <v>33</v>
      </c>
      <c r="C4214" t="s">
        <v>39</v>
      </c>
      <c r="D4214" t="s">
        <v>40</v>
      </c>
      <c r="E4214" t="s">
        <v>22</v>
      </c>
      <c r="F4214" t="s">
        <v>25</v>
      </c>
      <c r="G4214" t="s">
        <v>24</v>
      </c>
      <c r="H4214">
        <v>14</v>
      </c>
      <c r="I4214" t="s">
        <v>177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28</v>
      </c>
      <c r="S4214">
        <v>8</v>
      </c>
    </row>
    <row r="4215" spans="1:19" x14ac:dyDescent="0.3">
      <c r="A4215">
        <v>4214</v>
      </c>
      <c r="B4215" t="s">
        <v>33</v>
      </c>
      <c r="C4215" t="s">
        <v>27</v>
      </c>
      <c r="D4215" t="s">
        <v>26</v>
      </c>
      <c r="E4215" t="s">
        <v>41</v>
      </c>
      <c r="F4215" t="s">
        <v>18</v>
      </c>
      <c r="G4215" t="s">
        <v>35</v>
      </c>
      <c r="H4215">
        <v>13</v>
      </c>
      <c r="I4215" t="s">
        <v>176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34</v>
      </c>
      <c r="S4215">
        <v>1</v>
      </c>
    </row>
    <row r="4216" spans="1:19" x14ac:dyDescent="0.3">
      <c r="A4216">
        <v>4215</v>
      </c>
      <c r="B4216" t="s">
        <v>23</v>
      </c>
      <c r="C4216" t="s">
        <v>27</v>
      </c>
      <c r="D4216" t="s">
        <v>32</v>
      </c>
      <c r="E4216" t="s">
        <v>15</v>
      </c>
      <c r="F4216" t="s">
        <v>25</v>
      </c>
      <c r="G4216" t="s">
        <v>17</v>
      </c>
      <c r="H4216">
        <v>2</v>
      </c>
      <c r="I4216" t="s">
        <v>177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28</v>
      </c>
      <c r="S4216">
        <v>7</v>
      </c>
    </row>
    <row r="4217" spans="1:19" x14ac:dyDescent="0.3">
      <c r="A4217">
        <v>4216</v>
      </c>
      <c r="B4217" t="s">
        <v>31</v>
      </c>
      <c r="C4217" t="s">
        <v>39</v>
      </c>
      <c r="D4217" t="s">
        <v>40</v>
      </c>
      <c r="E4217" t="s">
        <v>45</v>
      </c>
      <c r="F4217" t="s">
        <v>18</v>
      </c>
      <c r="G4217" t="s">
        <v>35</v>
      </c>
      <c r="H4217">
        <v>13</v>
      </c>
      <c r="I4217" t="s">
        <v>176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28</v>
      </c>
      <c r="S4217">
        <v>8</v>
      </c>
    </row>
    <row r="4218" spans="1:19" x14ac:dyDescent="0.3">
      <c r="A4218">
        <v>4217</v>
      </c>
      <c r="B4218" t="s">
        <v>23</v>
      </c>
      <c r="C4218" t="s">
        <v>34</v>
      </c>
      <c r="D4218" t="s">
        <v>32</v>
      </c>
      <c r="E4218" t="s">
        <v>29</v>
      </c>
      <c r="F4218" t="s">
        <v>30</v>
      </c>
      <c r="G4218" t="s">
        <v>35</v>
      </c>
      <c r="H4218">
        <v>3</v>
      </c>
      <c r="I4218" t="s">
        <v>176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21</v>
      </c>
      <c r="S4218">
        <v>5</v>
      </c>
    </row>
    <row r="4219" spans="1:19" x14ac:dyDescent="0.3">
      <c r="A4219">
        <v>4218</v>
      </c>
      <c r="B4219" t="s">
        <v>42</v>
      </c>
      <c r="C4219" t="s">
        <v>20</v>
      </c>
      <c r="D4219" t="s">
        <v>38</v>
      </c>
      <c r="E4219" t="s">
        <v>45</v>
      </c>
      <c r="F4219" t="s">
        <v>18</v>
      </c>
      <c r="G4219" t="s">
        <v>24</v>
      </c>
      <c r="H4219">
        <v>6</v>
      </c>
      <c r="I4219" t="s">
        <v>176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28</v>
      </c>
      <c r="S4219">
        <v>6</v>
      </c>
    </row>
    <row r="4220" spans="1:19" x14ac:dyDescent="0.3">
      <c r="A4220">
        <v>4219</v>
      </c>
      <c r="B4220" t="s">
        <v>16</v>
      </c>
      <c r="C4220" t="s">
        <v>27</v>
      </c>
      <c r="D4220" t="s">
        <v>40</v>
      </c>
      <c r="E4220" t="s">
        <v>41</v>
      </c>
      <c r="F4220" t="s">
        <v>25</v>
      </c>
      <c r="G4220" t="s">
        <v>24</v>
      </c>
      <c r="H4220">
        <v>3</v>
      </c>
      <c r="I4220" t="s">
        <v>178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21</v>
      </c>
      <c r="S4220">
        <v>3</v>
      </c>
    </row>
    <row r="4221" spans="1:19" x14ac:dyDescent="0.3">
      <c r="A4221">
        <v>4220</v>
      </c>
      <c r="B4221" t="s">
        <v>31</v>
      </c>
      <c r="C4221" t="s">
        <v>27</v>
      </c>
      <c r="D4221" t="s">
        <v>38</v>
      </c>
      <c r="E4221" t="s">
        <v>29</v>
      </c>
      <c r="F4221" t="s">
        <v>30</v>
      </c>
      <c r="G4221" t="s">
        <v>17</v>
      </c>
      <c r="H4221">
        <v>10</v>
      </c>
      <c r="I4221" t="s">
        <v>176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28</v>
      </c>
      <c r="S4221">
        <v>8</v>
      </c>
    </row>
    <row r="4222" spans="1:19" x14ac:dyDescent="0.3">
      <c r="A4222">
        <v>4221</v>
      </c>
      <c r="B4222" t="s">
        <v>42</v>
      </c>
      <c r="C4222" t="s">
        <v>27</v>
      </c>
      <c r="D4222" t="s">
        <v>32</v>
      </c>
      <c r="E4222" t="s">
        <v>43</v>
      </c>
      <c r="F4222" t="s">
        <v>18</v>
      </c>
      <c r="G4222" t="s">
        <v>17</v>
      </c>
      <c r="H4222">
        <v>1</v>
      </c>
      <c r="I4222" t="s">
        <v>177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28</v>
      </c>
      <c r="S4222">
        <v>8</v>
      </c>
    </row>
    <row r="4223" spans="1:19" x14ac:dyDescent="0.3">
      <c r="A4223">
        <v>4222</v>
      </c>
      <c r="B4223" t="s">
        <v>42</v>
      </c>
      <c r="C4223" t="s">
        <v>39</v>
      </c>
      <c r="D4223" t="s">
        <v>38</v>
      </c>
      <c r="E4223" t="s">
        <v>41</v>
      </c>
      <c r="F4223" t="s">
        <v>30</v>
      </c>
      <c r="G4223" t="s">
        <v>35</v>
      </c>
      <c r="H4223">
        <v>6</v>
      </c>
      <c r="I4223" t="s">
        <v>176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21</v>
      </c>
      <c r="S4223">
        <v>3</v>
      </c>
    </row>
    <row r="4224" spans="1:19" x14ac:dyDescent="0.3">
      <c r="A4224">
        <v>4223</v>
      </c>
      <c r="B4224" t="s">
        <v>23</v>
      </c>
      <c r="C4224" t="s">
        <v>34</v>
      </c>
      <c r="D4224" t="s">
        <v>38</v>
      </c>
      <c r="E4224" t="s">
        <v>43</v>
      </c>
      <c r="F4224" t="s">
        <v>25</v>
      </c>
      <c r="G4224" t="s">
        <v>35</v>
      </c>
      <c r="H4224">
        <v>12</v>
      </c>
      <c r="I4224" t="s">
        <v>176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34</v>
      </c>
      <c r="S4224">
        <v>6</v>
      </c>
    </row>
    <row r="4225" spans="1:19" x14ac:dyDescent="0.3">
      <c r="A4225">
        <v>4224</v>
      </c>
      <c r="B4225" t="s">
        <v>33</v>
      </c>
      <c r="C4225" t="s">
        <v>34</v>
      </c>
      <c r="D4225" t="s">
        <v>32</v>
      </c>
      <c r="E4225" t="s">
        <v>43</v>
      </c>
      <c r="F4225" t="s">
        <v>25</v>
      </c>
      <c r="G4225" t="s">
        <v>17</v>
      </c>
      <c r="H4225">
        <v>12</v>
      </c>
      <c r="I4225" t="s">
        <v>178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34</v>
      </c>
      <c r="S4225">
        <v>5</v>
      </c>
    </row>
    <row r="4226" spans="1:19" x14ac:dyDescent="0.3">
      <c r="A4226">
        <v>4225</v>
      </c>
      <c r="B4226" t="s">
        <v>37</v>
      </c>
      <c r="C4226" t="s">
        <v>27</v>
      </c>
      <c r="D4226" t="s">
        <v>40</v>
      </c>
      <c r="E4226" t="s">
        <v>36</v>
      </c>
      <c r="F4226" t="s">
        <v>25</v>
      </c>
      <c r="G4226" t="s">
        <v>35</v>
      </c>
      <c r="H4226">
        <v>6</v>
      </c>
      <c r="I4226" t="s">
        <v>176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21</v>
      </c>
      <c r="S4226">
        <v>1</v>
      </c>
    </row>
    <row r="4227" spans="1:19" x14ac:dyDescent="0.3">
      <c r="A4227">
        <v>4226</v>
      </c>
      <c r="B4227" t="s">
        <v>42</v>
      </c>
      <c r="C4227" t="s">
        <v>39</v>
      </c>
      <c r="D4227" t="s">
        <v>19</v>
      </c>
      <c r="E4227" t="s">
        <v>22</v>
      </c>
      <c r="F4227" t="s">
        <v>25</v>
      </c>
      <c r="G4227" t="s">
        <v>17</v>
      </c>
      <c r="H4227">
        <v>11</v>
      </c>
      <c r="I4227" t="s">
        <v>177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34</v>
      </c>
      <c r="S4227">
        <v>6</v>
      </c>
    </row>
    <row r="4228" spans="1:19" x14ac:dyDescent="0.3">
      <c r="A4228">
        <v>4227</v>
      </c>
      <c r="B4228" t="s">
        <v>31</v>
      </c>
      <c r="C4228" t="s">
        <v>20</v>
      </c>
      <c r="D4228" t="s">
        <v>40</v>
      </c>
      <c r="E4228" t="s">
        <v>43</v>
      </c>
      <c r="F4228" t="s">
        <v>18</v>
      </c>
      <c r="G4228" t="s">
        <v>35</v>
      </c>
      <c r="H4228">
        <v>5</v>
      </c>
      <c r="I4228" t="s">
        <v>178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28</v>
      </c>
      <c r="S4228">
        <v>9</v>
      </c>
    </row>
    <row r="4229" spans="1:19" x14ac:dyDescent="0.3">
      <c r="A4229">
        <v>4228</v>
      </c>
      <c r="B4229" t="s">
        <v>42</v>
      </c>
      <c r="C4229" t="s">
        <v>34</v>
      </c>
      <c r="D4229" t="s">
        <v>40</v>
      </c>
      <c r="E4229" t="s">
        <v>29</v>
      </c>
      <c r="F4229" t="s">
        <v>25</v>
      </c>
      <c r="G4229" t="s">
        <v>35</v>
      </c>
      <c r="H4229">
        <v>11</v>
      </c>
      <c r="I4229" t="s">
        <v>177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34</v>
      </c>
      <c r="S4229">
        <v>5</v>
      </c>
    </row>
    <row r="4230" spans="1:19" x14ac:dyDescent="0.3">
      <c r="A4230">
        <v>4229</v>
      </c>
      <c r="B4230" t="s">
        <v>42</v>
      </c>
      <c r="C4230" t="s">
        <v>39</v>
      </c>
      <c r="D4230" t="s">
        <v>40</v>
      </c>
      <c r="E4230" t="s">
        <v>43</v>
      </c>
      <c r="F4230" t="s">
        <v>30</v>
      </c>
      <c r="G4230" t="s">
        <v>24</v>
      </c>
      <c r="H4230">
        <v>2</v>
      </c>
      <c r="I4230" t="s">
        <v>177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21</v>
      </c>
      <c r="S4230">
        <v>2</v>
      </c>
    </row>
    <row r="4231" spans="1:19" x14ac:dyDescent="0.3">
      <c r="A4231">
        <v>4230</v>
      </c>
      <c r="B4231" t="s">
        <v>42</v>
      </c>
      <c r="C4231" t="s">
        <v>27</v>
      </c>
      <c r="D4231" t="s">
        <v>32</v>
      </c>
      <c r="E4231" t="s">
        <v>15</v>
      </c>
      <c r="F4231" t="s">
        <v>30</v>
      </c>
      <c r="G4231" t="s">
        <v>35</v>
      </c>
      <c r="H4231">
        <v>1</v>
      </c>
      <c r="I4231" t="s">
        <v>176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28</v>
      </c>
      <c r="S4231">
        <v>9</v>
      </c>
    </row>
    <row r="4232" spans="1:19" x14ac:dyDescent="0.3">
      <c r="A4232">
        <v>4231</v>
      </c>
      <c r="B4232" t="s">
        <v>33</v>
      </c>
      <c r="C4232" t="s">
        <v>39</v>
      </c>
      <c r="D4232" t="s">
        <v>19</v>
      </c>
      <c r="E4232" t="s">
        <v>36</v>
      </c>
      <c r="F4232" t="s">
        <v>18</v>
      </c>
      <c r="G4232" t="s">
        <v>17</v>
      </c>
      <c r="H4232">
        <v>11</v>
      </c>
      <c r="I4232" t="s">
        <v>177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28</v>
      </c>
      <c r="S4232">
        <v>7</v>
      </c>
    </row>
    <row r="4233" spans="1:19" x14ac:dyDescent="0.3">
      <c r="A4233">
        <v>4232</v>
      </c>
      <c r="B4233" t="s">
        <v>33</v>
      </c>
      <c r="C4233" t="s">
        <v>20</v>
      </c>
      <c r="D4233" t="s">
        <v>44</v>
      </c>
      <c r="E4233" t="s">
        <v>36</v>
      </c>
      <c r="F4233" t="s">
        <v>30</v>
      </c>
      <c r="G4233" t="s">
        <v>17</v>
      </c>
      <c r="H4233">
        <v>2</v>
      </c>
      <c r="I4233" t="s">
        <v>177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28</v>
      </c>
      <c r="S4233">
        <v>5</v>
      </c>
    </row>
    <row r="4234" spans="1:19" x14ac:dyDescent="0.3">
      <c r="A4234">
        <v>4233</v>
      </c>
      <c r="B4234" t="s">
        <v>16</v>
      </c>
      <c r="C4234" t="s">
        <v>27</v>
      </c>
      <c r="D4234" t="s">
        <v>26</v>
      </c>
      <c r="E4234" t="s">
        <v>36</v>
      </c>
      <c r="F4234" t="s">
        <v>25</v>
      </c>
      <c r="G4234" t="s">
        <v>24</v>
      </c>
      <c r="H4234">
        <v>2</v>
      </c>
      <c r="I4234" t="s">
        <v>177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28</v>
      </c>
      <c r="S4234">
        <v>5</v>
      </c>
    </row>
    <row r="4235" spans="1:19" x14ac:dyDescent="0.3">
      <c r="A4235">
        <v>4234</v>
      </c>
      <c r="B4235" t="s">
        <v>23</v>
      </c>
      <c r="C4235" t="s">
        <v>27</v>
      </c>
      <c r="D4235" t="s">
        <v>19</v>
      </c>
      <c r="E4235" t="s">
        <v>43</v>
      </c>
      <c r="F4235" t="s">
        <v>18</v>
      </c>
      <c r="G4235" t="s">
        <v>35</v>
      </c>
      <c r="H4235">
        <v>2</v>
      </c>
      <c r="I4235" t="s">
        <v>177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21</v>
      </c>
      <c r="S4235">
        <v>2</v>
      </c>
    </row>
    <row r="4236" spans="1:19" x14ac:dyDescent="0.3">
      <c r="A4236">
        <v>4235</v>
      </c>
      <c r="B4236" t="s">
        <v>23</v>
      </c>
      <c r="C4236" t="s">
        <v>20</v>
      </c>
      <c r="D4236" t="s">
        <v>19</v>
      </c>
      <c r="E4236" t="s">
        <v>43</v>
      </c>
      <c r="F4236" t="s">
        <v>25</v>
      </c>
      <c r="G4236" t="s">
        <v>35</v>
      </c>
      <c r="H4236">
        <v>7</v>
      </c>
      <c r="I4236" t="s">
        <v>177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21</v>
      </c>
      <c r="S4236">
        <v>6</v>
      </c>
    </row>
    <row r="4237" spans="1:19" x14ac:dyDescent="0.3">
      <c r="A4237">
        <v>4236</v>
      </c>
      <c r="B4237" t="s">
        <v>31</v>
      </c>
      <c r="C4237" t="s">
        <v>27</v>
      </c>
      <c r="D4237" t="s">
        <v>38</v>
      </c>
      <c r="E4237" t="s">
        <v>36</v>
      </c>
      <c r="F4237" t="s">
        <v>18</v>
      </c>
      <c r="G4237" t="s">
        <v>17</v>
      </c>
      <c r="H4237">
        <v>2</v>
      </c>
      <c r="I4237" t="s">
        <v>178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28</v>
      </c>
      <c r="S4237">
        <v>7</v>
      </c>
    </row>
    <row r="4238" spans="1:19" x14ac:dyDescent="0.3">
      <c r="A4238">
        <v>4237</v>
      </c>
      <c r="B4238" t="s">
        <v>16</v>
      </c>
      <c r="C4238" t="s">
        <v>27</v>
      </c>
      <c r="D4238" t="s">
        <v>32</v>
      </c>
      <c r="E4238" t="s">
        <v>36</v>
      </c>
      <c r="F4238" t="s">
        <v>18</v>
      </c>
      <c r="G4238" t="s">
        <v>24</v>
      </c>
      <c r="H4238">
        <v>7</v>
      </c>
      <c r="I4238" t="s">
        <v>176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21</v>
      </c>
      <c r="S4238">
        <v>4</v>
      </c>
    </row>
    <row r="4239" spans="1:19" x14ac:dyDescent="0.3">
      <c r="A4239">
        <v>4238</v>
      </c>
      <c r="B4239" t="s">
        <v>23</v>
      </c>
      <c r="C4239" t="s">
        <v>39</v>
      </c>
      <c r="D4239" t="s">
        <v>44</v>
      </c>
      <c r="E4239" t="s">
        <v>41</v>
      </c>
      <c r="F4239" t="s">
        <v>25</v>
      </c>
      <c r="G4239" t="s">
        <v>24</v>
      </c>
      <c r="H4239">
        <v>3</v>
      </c>
      <c r="I4239" t="s">
        <v>178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28</v>
      </c>
      <c r="S4239">
        <v>9</v>
      </c>
    </row>
    <row r="4240" spans="1:19" x14ac:dyDescent="0.3">
      <c r="A4240">
        <v>4239</v>
      </c>
      <c r="B4240" t="s">
        <v>31</v>
      </c>
      <c r="C4240" t="s">
        <v>34</v>
      </c>
      <c r="D4240" t="s">
        <v>40</v>
      </c>
      <c r="E4240" t="s">
        <v>22</v>
      </c>
      <c r="F4240" t="s">
        <v>18</v>
      </c>
      <c r="G4240" t="s">
        <v>24</v>
      </c>
      <c r="H4240">
        <v>5</v>
      </c>
      <c r="I4240" t="s">
        <v>177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21</v>
      </c>
      <c r="S4240">
        <v>3</v>
      </c>
    </row>
    <row r="4241" spans="1:19" x14ac:dyDescent="0.3">
      <c r="A4241">
        <v>4240</v>
      </c>
      <c r="B4241" t="s">
        <v>16</v>
      </c>
      <c r="C4241" t="s">
        <v>20</v>
      </c>
      <c r="D4241" t="s">
        <v>32</v>
      </c>
      <c r="E4241" t="s">
        <v>36</v>
      </c>
      <c r="F4241" t="s">
        <v>18</v>
      </c>
      <c r="G4241" t="s">
        <v>24</v>
      </c>
      <c r="H4241">
        <v>2</v>
      </c>
      <c r="I4241" t="s">
        <v>177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21</v>
      </c>
      <c r="S4241">
        <v>2</v>
      </c>
    </row>
    <row r="4242" spans="1:19" x14ac:dyDescent="0.3">
      <c r="A4242">
        <v>4241</v>
      </c>
      <c r="B4242" t="s">
        <v>42</v>
      </c>
      <c r="C4242" t="s">
        <v>20</v>
      </c>
      <c r="D4242" t="s">
        <v>44</v>
      </c>
      <c r="E4242" t="s">
        <v>43</v>
      </c>
      <c r="F4242" t="s">
        <v>30</v>
      </c>
      <c r="G4242" t="s">
        <v>35</v>
      </c>
      <c r="H4242">
        <v>14</v>
      </c>
      <c r="I4242" t="s">
        <v>177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28</v>
      </c>
      <c r="S4242">
        <v>3</v>
      </c>
    </row>
    <row r="4243" spans="1:19" x14ac:dyDescent="0.3">
      <c r="A4243">
        <v>4242</v>
      </c>
      <c r="B4243" t="s">
        <v>33</v>
      </c>
      <c r="C4243" t="s">
        <v>27</v>
      </c>
      <c r="D4243" t="s">
        <v>40</v>
      </c>
      <c r="E4243" t="s">
        <v>36</v>
      </c>
      <c r="F4243" t="s">
        <v>25</v>
      </c>
      <c r="G4243" t="s">
        <v>24</v>
      </c>
      <c r="H4243">
        <v>4</v>
      </c>
      <c r="I4243" t="s">
        <v>177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21</v>
      </c>
      <c r="S4243">
        <v>2</v>
      </c>
    </row>
    <row r="4244" spans="1:19" x14ac:dyDescent="0.3">
      <c r="A4244">
        <v>4243</v>
      </c>
      <c r="B4244" t="s">
        <v>37</v>
      </c>
      <c r="C4244" t="s">
        <v>39</v>
      </c>
      <c r="D4244" t="s">
        <v>26</v>
      </c>
      <c r="E4244" t="s">
        <v>41</v>
      </c>
      <c r="F4244" t="s">
        <v>18</v>
      </c>
      <c r="G4244" t="s">
        <v>24</v>
      </c>
      <c r="H4244">
        <v>11</v>
      </c>
      <c r="I4244" t="s">
        <v>177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28</v>
      </c>
      <c r="S4244">
        <v>8</v>
      </c>
    </row>
    <row r="4245" spans="1:19" x14ac:dyDescent="0.3">
      <c r="A4245">
        <v>4244</v>
      </c>
      <c r="B4245" t="s">
        <v>16</v>
      </c>
      <c r="C4245" t="s">
        <v>27</v>
      </c>
      <c r="D4245" t="s">
        <v>38</v>
      </c>
      <c r="E4245" t="s">
        <v>36</v>
      </c>
      <c r="F4245" t="s">
        <v>18</v>
      </c>
      <c r="G4245" t="s">
        <v>24</v>
      </c>
      <c r="H4245">
        <v>9</v>
      </c>
      <c r="I4245" t="s">
        <v>178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28</v>
      </c>
      <c r="S4245">
        <v>9</v>
      </c>
    </row>
    <row r="4246" spans="1:19" x14ac:dyDescent="0.3">
      <c r="A4246">
        <v>4245</v>
      </c>
      <c r="B4246" t="s">
        <v>31</v>
      </c>
      <c r="C4246" t="s">
        <v>39</v>
      </c>
      <c r="D4246" t="s">
        <v>38</v>
      </c>
      <c r="E4246" t="s">
        <v>36</v>
      </c>
      <c r="F4246" t="s">
        <v>18</v>
      </c>
      <c r="G4246" t="s">
        <v>35</v>
      </c>
      <c r="H4246">
        <v>14</v>
      </c>
      <c r="I4246" t="s">
        <v>176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28</v>
      </c>
      <c r="S4246">
        <v>6</v>
      </c>
    </row>
    <row r="4247" spans="1:19" x14ac:dyDescent="0.3">
      <c r="A4247">
        <v>4246</v>
      </c>
      <c r="B4247" t="s">
        <v>31</v>
      </c>
      <c r="C4247" t="s">
        <v>34</v>
      </c>
      <c r="D4247" t="s">
        <v>40</v>
      </c>
      <c r="E4247" t="s">
        <v>45</v>
      </c>
      <c r="F4247" t="s">
        <v>18</v>
      </c>
      <c r="G4247" t="s">
        <v>24</v>
      </c>
      <c r="H4247">
        <v>13</v>
      </c>
      <c r="I4247" t="s">
        <v>178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34</v>
      </c>
      <c r="S4247">
        <v>4</v>
      </c>
    </row>
    <row r="4248" spans="1:19" x14ac:dyDescent="0.3">
      <c r="A4248">
        <v>4247</v>
      </c>
      <c r="B4248" t="s">
        <v>42</v>
      </c>
      <c r="C4248" t="s">
        <v>39</v>
      </c>
      <c r="D4248" t="s">
        <v>38</v>
      </c>
      <c r="E4248" t="s">
        <v>15</v>
      </c>
      <c r="F4248" t="s">
        <v>18</v>
      </c>
      <c r="G4248" t="s">
        <v>24</v>
      </c>
      <c r="H4248">
        <v>1</v>
      </c>
      <c r="I4248" t="s">
        <v>176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21</v>
      </c>
      <c r="S4248">
        <v>3</v>
      </c>
    </row>
    <row r="4249" spans="1:19" x14ac:dyDescent="0.3">
      <c r="A4249">
        <v>4248</v>
      </c>
      <c r="B4249" t="s">
        <v>23</v>
      </c>
      <c r="C4249" t="s">
        <v>39</v>
      </c>
      <c r="D4249" t="s">
        <v>26</v>
      </c>
      <c r="E4249" t="s">
        <v>41</v>
      </c>
      <c r="F4249" t="s">
        <v>18</v>
      </c>
      <c r="G4249" t="s">
        <v>24</v>
      </c>
      <c r="H4249">
        <v>9</v>
      </c>
      <c r="I4249" t="s">
        <v>177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28</v>
      </c>
      <c r="S4249">
        <v>6</v>
      </c>
    </row>
    <row r="4250" spans="1:19" x14ac:dyDescent="0.3">
      <c r="A4250">
        <v>4249</v>
      </c>
      <c r="B4250" t="s">
        <v>33</v>
      </c>
      <c r="C4250" t="s">
        <v>27</v>
      </c>
      <c r="D4250" t="s">
        <v>40</v>
      </c>
      <c r="E4250" t="s">
        <v>15</v>
      </c>
      <c r="F4250" t="s">
        <v>25</v>
      </c>
      <c r="G4250" t="s">
        <v>35</v>
      </c>
      <c r="H4250">
        <v>9</v>
      </c>
      <c r="I4250" t="s">
        <v>176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28</v>
      </c>
      <c r="S4250">
        <v>7</v>
      </c>
    </row>
    <row r="4251" spans="1:19" x14ac:dyDescent="0.3">
      <c r="A4251">
        <v>4250</v>
      </c>
      <c r="B4251" t="s">
        <v>16</v>
      </c>
      <c r="C4251" t="s">
        <v>27</v>
      </c>
      <c r="D4251" t="s">
        <v>38</v>
      </c>
      <c r="E4251" t="s">
        <v>45</v>
      </c>
      <c r="F4251" t="s">
        <v>25</v>
      </c>
      <c r="G4251" t="s">
        <v>35</v>
      </c>
      <c r="H4251">
        <v>12</v>
      </c>
      <c r="I4251" t="s">
        <v>178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34</v>
      </c>
      <c r="S4251">
        <v>4</v>
      </c>
    </row>
    <row r="4252" spans="1:19" x14ac:dyDescent="0.3">
      <c r="A4252">
        <v>4251</v>
      </c>
      <c r="B4252" t="s">
        <v>37</v>
      </c>
      <c r="C4252" t="s">
        <v>34</v>
      </c>
      <c r="D4252" t="s">
        <v>26</v>
      </c>
      <c r="E4252" t="s">
        <v>29</v>
      </c>
      <c r="F4252" t="s">
        <v>18</v>
      </c>
      <c r="G4252" t="s">
        <v>17</v>
      </c>
      <c r="H4252">
        <v>14</v>
      </c>
      <c r="I4252" t="s">
        <v>178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34</v>
      </c>
      <c r="S4252">
        <v>2</v>
      </c>
    </row>
    <row r="4253" spans="1:19" x14ac:dyDescent="0.3">
      <c r="A4253">
        <v>4252</v>
      </c>
      <c r="B4253" t="s">
        <v>16</v>
      </c>
      <c r="C4253" t="s">
        <v>20</v>
      </c>
      <c r="D4253" t="s">
        <v>19</v>
      </c>
      <c r="E4253" t="s">
        <v>22</v>
      </c>
      <c r="F4253" t="s">
        <v>30</v>
      </c>
      <c r="G4253" t="s">
        <v>35</v>
      </c>
      <c r="H4253">
        <v>1</v>
      </c>
      <c r="I4253" t="s">
        <v>177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21</v>
      </c>
      <c r="S4253">
        <v>1</v>
      </c>
    </row>
    <row r="4254" spans="1:19" x14ac:dyDescent="0.3">
      <c r="A4254">
        <v>4253</v>
      </c>
      <c r="B4254" t="s">
        <v>16</v>
      </c>
      <c r="C4254" t="s">
        <v>27</v>
      </c>
      <c r="D4254" t="s">
        <v>26</v>
      </c>
      <c r="E4254" t="s">
        <v>15</v>
      </c>
      <c r="F4254" t="s">
        <v>18</v>
      </c>
      <c r="G4254" t="s">
        <v>17</v>
      </c>
      <c r="H4254">
        <v>5</v>
      </c>
      <c r="I4254" t="s">
        <v>177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21</v>
      </c>
      <c r="S4254">
        <v>4</v>
      </c>
    </row>
    <row r="4255" spans="1:19" x14ac:dyDescent="0.3">
      <c r="A4255">
        <v>4254</v>
      </c>
      <c r="B4255" t="s">
        <v>33</v>
      </c>
      <c r="C4255" t="s">
        <v>20</v>
      </c>
      <c r="D4255" t="s">
        <v>44</v>
      </c>
      <c r="E4255" t="s">
        <v>45</v>
      </c>
      <c r="F4255" t="s">
        <v>30</v>
      </c>
      <c r="G4255" t="s">
        <v>24</v>
      </c>
      <c r="H4255">
        <v>7</v>
      </c>
      <c r="I4255" t="s">
        <v>177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21</v>
      </c>
      <c r="S4255">
        <v>3</v>
      </c>
    </row>
    <row r="4256" spans="1:19" x14ac:dyDescent="0.3">
      <c r="A4256">
        <v>4255</v>
      </c>
      <c r="B4256" t="s">
        <v>33</v>
      </c>
      <c r="C4256" t="s">
        <v>34</v>
      </c>
      <c r="D4256" t="s">
        <v>40</v>
      </c>
      <c r="E4256" t="s">
        <v>43</v>
      </c>
      <c r="F4256" t="s">
        <v>25</v>
      </c>
      <c r="G4256" t="s">
        <v>24</v>
      </c>
      <c r="H4256">
        <v>5</v>
      </c>
      <c r="I4256" t="s">
        <v>177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28</v>
      </c>
      <c r="S4256">
        <v>7</v>
      </c>
    </row>
    <row r="4257" spans="1:19" x14ac:dyDescent="0.3">
      <c r="A4257">
        <v>4256</v>
      </c>
      <c r="B4257" t="s">
        <v>33</v>
      </c>
      <c r="C4257" t="s">
        <v>39</v>
      </c>
      <c r="D4257" t="s">
        <v>26</v>
      </c>
      <c r="E4257" t="s">
        <v>36</v>
      </c>
      <c r="F4257" t="s">
        <v>30</v>
      </c>
      <c r="G4257" t="s">
        <v>24</v>
      </c>
      <c r="H4257">
        <v>6</v>
      </c>
      <c r="I4257" t="s">
        <v>176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28</v>
      </c>
      <c r="S4257">
        <v>3</v>
      </c>
    </row>
    <row r="4258" spans="1:19" x14ac:dyDescent="0.3">
      <c r="A4258">
        <v>4257</v>
      </c>
      <c r="B4258" t="s">
        <v>31</v>
      </c>
      <c r="C4258" t="s">
        <v>27</v>
      </c>
      <c r="D4258" t="s">
        <v>44</v>
      </c>
      <c r="E4258" t="s">
        <v>41</v>
      </c>
      <c r="F4258" t="s">
        <v>25</v>
      </c>
      <c r="G4258" t="s">
        <v>17</v>
      </c>
      <c r="H4258">
        <v>8</v>
      </c>
      <c r="I4258" t="s">
        <v>176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28</v>
      </c>
      <c r="S4258">
        <v>7</v>
      </c>
    </row>
    <row r="4259" spans="1:19" x14ac:dyDescent="0.3">
      <c r="A4259">
        <v>4258</v>
      </c>
      <c r="B4259" t="s">
        <v>37</v>
      </c>
      <c r="C4259" t="s">
        <v>20</v>
      </c>
      <c r="D4259" t="s">
        <v>26</v>
      </c>
      <c r="E4259" t="s">
        <v>45</v>
      </c>
      <c r="F4259" t="s">
        <v>25</v>
      </c>
      <c r="G4259" t="s">
        <v>24</v>
      </c>
      <c r="H4259">
        <v>12</v>
      </c>
      <c r="I4259" t="s">
        <v>176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28</v>
      </c>
      <c r="S4259">
        <v>8</v>
      </c>
    </row>
    <row r="4260" spans="1:19" x14ac:dyDescent="0.3">
      <c r="A4260">
        <v>4259</v>
      </c>
      <c r="B4260" t="s">
        <v>23</v>
      </c>
      <c r="C4260" t="s">
        <v>34</v>
      </c>
      <c r="D4260" t="s">
        <v>26</v>
      </c>
      <c r="E4260" t="s">
        <v>43</v>
      </c>
      <c r="F4260" t="s">
        <v>18</v>
      </c>
      <c r="G4260" t="s">
        <v>24</v>
      </c>
      <c r="H4260">
        <v>1</v>
      </c>
      <c r="I4260" t="s">
        <v>176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21</v>
      </c>
      <c r="S4260">
        <v>4</v>
      </c>
    </row>
    <row r="4261" spans="1:19" x14ac:dyDescent="0.3">
      <c r="A4261">
        <v>4260</v>
      </c>
      <c r="B4261" t="s">
        <v>23</v>
      </c>
      <c r="C4261" t="s">
        <v>34</v>
      </c>
      <c r="D4261" t="s">
        <v>32</v>
      </c>
      <c r="E4261" t="s">
        <v>43</v>
      </c>
      <c r="F4261" t="s">
        <v>18</v>
      </c>
      <c r="G4261" t="s">
        <v>17</v>
      </c>
      <c r="H4261">
        <v>11</v>
      </c>
      <c r="I4261" t="s">
        <v>176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28</v>
      </c>
      <c r="S4261">
        <v>4</v>
      </c>
    </row>
    <row r="4262" spans="1:19" x14ac:dyDescent="0.3">
      <c r="A4262">
        <v>4261</v>
      </c>
      <c r="B4262" t="s">
        <v>37</v>
      </c>
      <c r="C4262" t="s">
        <v>20</v>
      </c>
      <c r="D4262" t="s">
        <v>26</v>
      </c>
      <c r="E4262" t="s">
        <v>41</v>
      </c>
      <c r="F4262" t="s">
        <v>18</v>
      </c>
      <c r="G4262" t="s">
        <v>24</v>
      </c>
      <c r="H4262">
        <v>2</v>
      </c>
      <c r="I4262" t="s">
        <v>176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28</v>
      </c>
      <c r="S4262">
        <v>6</v>
      </c>
    </row>
    <row r="4263" spans="1:19" x14ac:dyDescent="0.3">
      <c r="A4263">
        <v>4262</v>
      </c>
      <c r="B4263" t="s">
        <v>42</v>
      </c>
      <c r="C4263" t="s">
        <v>27</v>
      </c>
      <c r="D4263" t="s">
        <v>32</v>
      </c>
      <c r="E4263" t="s">
        <v>43</v>
      </c>
      <c r="F4263" t="s">
        <v>30</v>
      </c>
      <c r="G4263" t="s">
        <v>24</v>
      </c>
      <c r="H4263">
        <v>8</v>
      </c>
      <c r="I4263" t="s">
        <v>177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34</v>
      </c>
      <c r="S4263">
        <v>1</v>
      </c>
    </row>
    <row r="4264" spans="1:19" x14ac:dyDescent="0.3">
      <c r="A4264">
        <v>4263</v>
      </c>
      <c r="B4264" t="s">
        <v>42</v>
      </c>
      <c r="C4264" t="s">
        <v>34</v>
      </c>
      <c r="D4264" t="s">
        <v>19</v>
      </c>
      <c r="E4264" t="s">
        <v>43</v>
      </c>
      <c r="F4264" t="s">
        <v>25</v>
      </c>
      <c r="G4264" t="s">
        <v>35</v>
      </c>
      <c r="H4264">
        <v>5</v>
      </c>
      <c r="I4264" t="s">
        <v>177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28</v>
      </c>
      <c r="S4264">
        <v>9</v>
      </c>
    </row>
    <row r="4265" spans="1:19" x14ac:dyDescent="0.3">
      <c r="A4265">
        <v>4264</v>
      </c>
      <c r="B4265" t="s">
        <v>16</v>
      </c>
      <c r="C4265" t="s">
        <v>34</v>
      </c>
      <c r="D4265" t="s">
        <v>32</v>
      </c>
      <c r="E4265" t="s">
        <v>22</v>
      </c>
      <c r="F4265" t="s">
        <v>30</v>
      </c>
      <c r="G4265" t="s">
        <v>24</v>
      </c>
      <c r="H4265">
        <v>10</v>
      </c>
      <c r="I4265" t="s">
        <v>177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28</v>
      </c>
      <c r="S4265">
        <v>7</v>
      </c>
    </row>
    <row r="4266" spans="1:19" x14ac:dyDescent="0.3">
      <c r="A4266">
        <v>4265</v>
      </c>
      <c r="B4266" t="s">
        <v>42</v>
      </c>
      <c r="C4266" t="s">
        <v>39</v>
      </c>
      <c r="D4266" t="s">
        <v>32</v>
      </c>
      <c r="E4266" t="s">
        <v>43</v>
      </c>
      <c r="F4266" t="s">
        <v>18</v>
      </c>
      <c r="G4266" t="s">
        <v>24</v>
      </c>
      <c r="H4266">
        <v>1</v>
      </c>
      <c r="I4266" t="s">
        <v>177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21</v>
      </c>
      <c r="S4266">
        <v>5</v>
      </c>
    </row>
    <row r="4267" spans="1:19" x14ac:dyDescent="0.3">
      <c r="A4267">
        <v>4266</v>
      </c>
      <c r="B4267" t="s">
        <v>33</v>
      </c>
      <c r="C4267" t="s">
        <v>34</v>
      </c>
      <c r="D4267" t="s">
        <v>38</v>
      </c>
      <c r="E4267" t="s">
        <v>29</v>
      </c>
      <c r="F4267" t="s">
        <v>18</v>
      </c>
      <c r="G4267" t="s">
        <v>17</v>
      </c>
      <c r="H4267">
        <v>7</v>
      </c>
      <c r="I4267" t="s">
        <v>176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21</v>
      </c>
      <c r="S4267">
        <v>3</v>
      </c>
    </row>
    <row r="4268" spans="1:19" x14ac:dyDescent="0.3">
      <c r="A4268">
        <v>4267</v>
      </c>
      <c r="B4268" t="s">
        <v>37</v>
      </c>
      <c r="C4268" t="s">
        <v>39</v>
      </c>
      <c r="D4268" t="s">
        <v>32</v>
      </c>
      <c r="E4268" t="s">
        <v>41</v>
      </c>
      <c r="F4268" t="s">
        <v>25</v>
      </c>
      <c r="G4268" t="s">
        <v>24</v>
      </c>
      <c r="H4268">
        <v>10</v>
      </c>
      <c r="I4268" t="s">
        <v>177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34</v>
      </c>
      <c r="S4268">
        <v>6</v>
      </c>
    </row>
    <row r="4269" spans="1:19" x14ac:dyDescent="0.3">
      <c r="A4269">
        <v>4268</v>
      </c>
      <c r="B4269" t="s">
        <v>23</v>
      </c>
      <c r="C4269" t="s">
        <v>34</v>
      </c>
      <c r="D4269" t="s">
        <v>19</v>
      </c>
      <c r="E4269" t="s">
        <v>41</v>
      </c>
      <c r="F4269" t="s">
        <v>30</v>
      </c>
      <c r="G4269" t="s">
        <v>17</v>
      </c>
      <c r="H4269">
        <v>1</v>
      </c>
      <c r="I4269" t="s">
        <v>176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28</v>
      </c>
      <c r="S4269">
        <v>7</v>
      </c>
    </row>
    <row r="4270" spans="1:19" x14ac:dyDescent="0.3">
      <c r="A4270">
        <v>4269</v>
      </c>
      <c r="B4270" t="s">
        <v>33</v>
      </c>
      <c r="C4270" t="s">
        <v>34</v>
      </c>
      <c r="D4270" t="s">
        <v>19</v>
      </c>
      <c r="E4270" t="s">
        <v>45</v>
      </c>
      <c r="F4270" t="s">
        <v>30</v>
      </c>
      <c r="G4270" t="s">
        <v>17</v>
      </c>
      <c r="H4270">
        <v>12</v>
      </c>
      <c r="I4270" t="s">
        <v>176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34</v>
      </c>
      <c r="S4270">
        <v>4</v>
      </c>
    </row>
    <row r="4271" spans="1:19" x14ac:dyDescent="0.3">
      <c r="A4271">
        <v>4270</v>
      </c>
      <c r="B4271" t="s">
        <v>33</v>
      </c>
      <c r="C4271" t="s">
        <v>20</v>
      </c>
      <c r="D4271" t="s">
        <v>38</v>
      </c>
      <c r="E4271" t="s">
        <v>41</v>
      </c>
      <c r="F4271" t="s">
        <v>25</v>
      </c>
      <c r="G4271" t="s">
        <v>17</v>
      </c>
      <c r="H4271">
        <v>9</v>
      </c>
      <c r="I4271" t="s">
        <v>177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34</v>
      </c>
      <c r="S4271">
        <v>5</v>
      </c>
    </row>
    <row r="4272" spans="1:19" x14ac:dyDescent="0.3">
      <c r="A4272">
        <v>4271</v>
      </c>
      <c r="B4272" t="s">
        <v>23</v>
      </c>
      <c r="C4272" t="s">
        <v>20</v>
      </c>
      <c r="D4272" t="s">
        <v>19</v>
      </c>
      <c r="E4272" t="s">
        <v>45</v>
      </c>
      <c r="F4272" t="s">
        <v>30</v>
      </c>
      <c r="G4272" t="s">
        <v>35</v>
      </c>
      <c r="H4272">
        <v>10</v>
      </c>
      <c r="I4272" t="s">
        <v>176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28</v>
      </c>
      <c r="S4272">
        <v>7</v>
      </c>
    </row>
    <row r="4273" spans="1:19" x14ac:dyDescent="0.3">
      <c r="A4273">
        <v>4272</v>
      </c>
      <c r="B4273" t="s">
        <v>42</v>
      </c>
      <c r="C4273" t="s">
        <v>34</v>
      </c>
      <c r="D4273" t="s">
        <v>40</v>
      </c>
      <c r="E4273" t="s">
        <v>36</v>
      </c>
      <c r="F4273" t="s">
        <v>30</v>
      </c>
      <c r="G4273" t="s">
        <v>35</v>
      </c>
      <c r="H4273">
        <v>12</v>
      </c>
      <c r="I4273" t="s">
        <v>178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34</v>
      </c>
      <c r="S4273">
        <v>1</v>
      </c>
    </row>
    <row r="4274" spans="1:19" x14ac:dyDescent="0.3">
      <c r="A4274">
        <v>4273</v>
      </c>
      <c r="B4274" t="s">
        <v>16</v>
      </c>
      <c r="C4274" t="s">
        <v>20</v>
      </c>
      <c r="D4274" t="s">
        <v>40</v>
      </c>
      <c r="E4274" t="s">
        <v>43</v>
      </c>
      <c r="F4274" t="s">
        <v>18</v>
      </c>
      <c r="G4274" t="s">
        <v>35</v>
      </c>
      <c r="H4274">
        <v>6</v>
      </c>
      <c r="I4274" t="s">
        <v>177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21</v>
      </c>
      <c r="S4274">
        <v>2</v>
      </c>
    </row>
    <row r="4275" spans="1:19" x14ac:dyDescent="0.3">
      <c r="A4275">
        <v>4274</v>
      </c>
      <c r="B4275" t="s">
        <v>23</v>
      </c>
      <c r="C4275" t="s">
        <v>34</v>
      </c>
      <c r="D4275" t="s">
        <v>19</v>
      </c>
      <c r="E4275" t="s">
        <v>41</v>
      </c>
      <c r="F4275" t="s">
        <v>25</v>
      </c>
      <c r="G4275" t="s">
        <v>17</v>
      </c>
      <c r="H4275">
        <v>0</v>
      </c>
      <c r="I4275" t="s">
        <v>176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28</v>
      </c>
      <c r="S4275">
        <v>7</v>
      </c>
    </row>
    <row r="4276" spans="1:19" x14ac:dyDescent="0.3">
      <c r="A4276">
        <v>4275</v>
      </c>
      <c r="B4276" t="s">
        <v>33</v>
      </c>
      <c r="C4276" t="s">
        <v>39</v>
      </c>
      <c r="D4276" t="s">
        <v>38</v>
      </c>
      <c r="E4276" t="s">
        <v>36</v>
      </c>
      <c r="F4276" t="s">
        <v>30</v>
      </c>
      <c r="G4276" t="s">
        <v>24</v>
      </c>
      <c r="H4276">
        <v>5</v>
      </c>
      <c r="I4276" t="s">
        <v>176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28</v>
      </c>
      <c r="S4276">
        <v>9</v>
      </c>
    </row>
    <row r="4277" spans="1:19" x14ac:dyDescent="0.3">
      <c r="A4277">
        <v>4276</v>
      </c>
      <c r="B4277" t="s">
        <v>33</v>
      </c>
      <c r="C4277" t="s">
        <v>34</v>
      </c>
      <c r="D4277" t="s">
        <v>40</v>
      </c>
      <c r="E4277" t="s">
        <v>43</v>
      </c>
      <c r="F4277" t="s">
        <v>18</v>
      </c>
      <c r="G4277" t="s">
        <v>17</v>
      </c>
      <c r="H4277">
        <v>8</v>
      </c>
      <c r="I4277" t="s">
        <v>178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28</v>
      </c>
      <c r="S4277">
        <v>8</v>
      </c>
    </row>
    <row r="4278" spans="1:19" x14ac:dyDescent="0.3">
      <c r="A4278">
        <v>4277</v>
      </c>
      <c r="B4278" t="s">
        <v>23</v>
      </c>
      <c r="C4278" t="s">
        <v>20</v>
      </c>
      <c r="D4278" t="s">
        <v>26</v>
      </c>
      <c r="E4278" t="s">
        <v>15</v>
      </c>
      <c r="F4278" t="s">
        <v>18</v>
      </c>
      <c r="G4278" t="s">
        <v>35</v>
      </c>
      <c r="H4278">
        <v>6</v>
      </c>
      <c r="I4278" t="s">
        <v>177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28</v>
      </c>
      <c r="S4278">
        <v>8</v>
      </c>
    </row>
    <row r="4279" spans="1:19" x14ac:dyDescent="0.3">
      <c r="A4279">
        <v>4278</v>
      </c>
      <c r="B4279" t="s">
        <v>33</v>
      </c>
      <c r="C4279" t="s">
        <v>39</v>
      </c>
      <c r="D4279" t="s">
        <v>40</v>
      </c>
      <c r="E4279" t="s">
        <v>41</v>
      </c>
      <c r="F4279" t="s">
        <v>18</v>
      </c>
      <c r="G4279" t="s">
        <v>24</v>
      </c>
      <c r="H4279">
        <v>5</v>
      </c>
      <c r="I4279" t="s">
        <v>176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28</v>
      </c>
      <c r="S4279">
        <v>8</v>
      </c>
    </row>
    <row r="4280" spans="1:19" x14ac:dyDescent="0.3">
      <c r="A4280">
        <v>4279</v>
      </c>
      <c r="B4280" t="s">
        <v>37</v>
      </c>
      <c r="C4280" t="s">
        <v>20</v>
      </c>
      <c r="D4280" t="s">
        <v>19</v>
      </c>
      <c r="E4280" t="s">
        <v>15</v>
      </c>
      <c r="F4280" t="s">
        <v>18</v>
      </c>
      <c r="G4280" t="s">
        <v>24</v>
      </c>
      <c r="H4280">
        <v>0</v>
      </c>
      <c r="I4280" t="s">
        <v>177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21</v>
      </c>
      <c r="S4280">
        <v>3</v>
      </c>
    </row>
    <row r="4281" spans="1:19" x14ac:dyDescent="0.3">
      <c r="A4281">
        <v>4280</v>
      </c>
      <c r="B4281" t="s">
        <v>33</v>
      </c>
      <c r="C4281" t="s">
        <v>39</v>
      </c>
      <c r="D4281" t="s">
        <v>32</v>
      </c>
      <c r="E4281" t="s">
        <v>36</v>
      </c>
      <c r="F4281" t="s">
        <v>30</v>
      </c>
      <c r="G4281" t="s">
        <v>35</v>
      </c>
      <c r="H4281">
        <v>7</v>
      </c>
      <c r="I4281" t="s">
        <v>177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28</v>
      </c>
      <c r="S4281">
        <v>7</v>
      </c>
    </row>
    <row r="4282" spans="1:19" x14ac:dyDescent="0.3">
      <c r="A4282">
        <v>4281</v>
      </c>
      <c r="B4282" t="s">
        <v>37</v>
      </c>
      <c r="C4282" t="s">
        <v>20</v>
      </c>
      <c r="D4282" t="s">
        <v>26</v>
      </c>
      <c r="E4282" t="s">
        <v>45</v>
      </c>
      <c r="F4282" t="s">
        <v>18</v>
      </c>
      <c r="G4282" t="s">
        <v>35</v>
      </c>
      <c r="H4282">
        <v>9</v>
      </c>
      <c r="I4282" t="s">
        <v>178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34</v>
      </c>
      <c r="S4282">
        <v>2</v>
      </c>
    </row>
    <row r="4283" spans="1:19" x14ac:dyDescent="0.3">
      <c r="A4283">
        <v>4282</v>
      </c>
      <c r="B4283" t="s">
        <v>23</v>
      </c>
      <c r="C4283" t="s">
        <v>39</v>
      </c>
      <c r="D4283" t="s">
        <v>19</v>
      </c>
      <c r="E4283" t="s">
        <v>29</v>
      </c>
      <c r="F4283" t="s">
        <v>30</v>
      </c>
      <c r="G4283" t="s">
        <v>35</v>
      </c>
      <c r="H4283">
        <v>0</v>
      </c>
      <c r="I4283" t="s">
        <v>176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28</v>
      </c>
      <c r="S4283">
        <v>1</v>
      </c>
    </row>
    <row r="4284" spans="1:19" x14ac:dyDescent="0.3">
      <c r="A4284">
        <v>4283</v>
      </c>
      <c r="B4284" t="s">
        <v>33</v>
      </c>
      <c r="C4284" t="s">
        <v>20</v>
      </c>
      <c r="D4284" t="s">
        <v>32</v>
      </c>
      <c r="E4284" t="s">
        <v>15</v>
      </c>
      <c r="F4284" t="s">
        <v>25</v>
      </c>
      <c r="G4284" t="s">
        <v>35</v>
      </c>
      <c r="H4284">
        <v>1</v>
      </c>
      <c r="I4284" t="s">
        <v>177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28</v>
      </c>
      <c r="S4284">
        <v>8</v>
      </c>
    </row>
    <row r="4285" spans="1:19" x14ac:dyDescent="0.3">
      <c r="A4285">
        <v>4284</v>
      </c>
      <c r="B4285" t="s">
        <v>37</v>
      </c>
      <c r="C4285" t="s">
        <v>27</v>
      </c>
      <c r="D4285" t="s">
        <v>26</v>
      </c>
      <c r="E4285" t="s">
        <v>41</v>
      </c>
      <c r="F4285" t="s">
        <v>18</v>
      </c>
      <c r="G4285" t="s">
        <v>24</v>
      </c>
      <c r="H4285">
        <v>13</v>
      </c>
      <c r="I4285" t="s">
        <v>176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28</v>
      </c>
      <c r="S4285">
        <v>4</v>
      </c>
    </row>
    <row r="4286" spans="1:19" x14ac:dyDescent="0.3">
      <c r="A4286">
        <v>4285</v>
      </c>
      <c r="B4286" t="s">
        <v>31</v>
      </c>
      <c r="C4286" t="s">
        <v>39</v>
      </c>
      <c r="D4286" t="s">
        <v>26</v>
      </c>
      <c r="E4286" t="s">
        <v>36</v>
      </c>
      <c r="F4286" t="s">
        <v>30</v>
      </c>
      <c r="G4286" t="s">
        <v>17</v>
      </c>
      <c r="H4286">
        <v>14</v>
      </c>
      <c r="I4286" t="s">
        <v>176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28</v>
      </c>
      <c r="S4286">
        <v>8</v>
      </c>
    </row>
    <row r="4287" spans="1:19" x14ac:dyDescent="0.3">
      <c r="A4287">
        <v>4286</v>
      </c>
      <c r="B4287" t="s">
        <v>33</v>
      </c>
      <c r="C4287" t="s">
        <v>27</v>
      </c>
      <c r="D4287" t="s">
        <v>32</v>
      </c>
      <c r="E4287" t="s">
        <v>15</v>
      </c>
      <c r="F4287" t="s">
        <v>25</v>
      </c>
      <c r="G4287" t="s">
        <v>24</v>
      </c>
      <c r="H4287">
        <v>5</v>
      </c>
      <c r="I4287" t="s">
        <v>176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21</v>
      </c>
      <c r="S4287">
        <v>5</v>
      </c>
    </row>
    <row r="4288" spans="1:19" x14ac:dyDescent="0.3">
      <c r="A4288">
        <v>4287</v>
      </c>
      <c r="B4288" t="s">
        <v>16</v>
      </c>
      <c r="C4288" t="s">
        <v>39</v>
      </c>
      <c r="D4288" t="s">
        <v>44</v>
      </c>
      <c r="E4288" t="s">
        <v>41</v>
      </c>
      <c r="F4288" t="s">
        <v>25</v>
      </c>
      <c r="G4288" t="s">
        <v>35</v>
      </c>
      <c r="H4288">
        <v>14</v>
      </c>
      <c r="I4288" t="s">
        <v>176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34</v>
      </c>
      <c r="S4288">
        <v>1</v>
      </c>
    </row>
    <row r="4289" spans="1:19" x14ac:dyDescent="0.3">
      <c r="A4289">
        <v>4288</v>
      </c>
      <c r="B4289" t="s">
        <v>16</v>
      </c>
      <c r="C4289" t="s">
        <v>27</v>
      </c>
      <c r="D4289" t="s">
        <v>26</v>
      </c>
      <c r="E4289" t="s">
        <v>22</v>
      </c>
      <c r="F4289" t="s">
        <v>30</v>
      </c>
      <c r="G4289" t="s">
        <v>35</v>
      </c>
      <c r="H4289">
        <v>13</v>
      </c>
      <c r="I4289" t="s">
        <v>176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28</v>
      </c>
      <c r="S4289">
        <v>1</v>
      </c>
    </row>
    <row r="4290" spans="1:19" x14ac:dyDescent="0.3">
      <c r="A4290">
        <v>4289</v>
      </c>
      <c r="B4290" t="s">
        <v>31</v>
      </c>
      <c r="C4290" t="s">
        <v>39</v>
      </c>
      <c r="D4290" t="s">
        <v>32</v>
      </c>
      <c r="E4290" t="s">
        <v>45</v>
      </c>
      <c r="F4290" t="s">
        <v>25</v>
      </c>
      <c r="G4290" t="s">
        <v>24</v>
      </c>
      <c r="H4290">
        <v>2</v>
      </c>
      <c r="I4290" t="s">
        <v>178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21</v>
      </c>
      <c r="S4290">
        <v>2</v>
      </c>
    </row>
    <row r="4291" spans="1:19" x14ac:dyDescent="0.3">
      <c r="A4291">
        <v>4290</v>
      </c>
      <c r="B4291" t="s">
        <v>33</v>
      </c>
      <c r="C4291" t="s">
        <v>27</v>
      </c>
      <c r="D4291" t="s">
        <v>40</v>
      </c>
      <c r="E4291" t="s">
        <v>41</v>
      </c>
      <c r="F4291" t="s">
        <v>18</v>
      </c>
      <c r="G4291" t="s">
        <v>24</v>
      </c>
      <c r="H4291">
        <v>8</v>
      </c>
      <c r="I4291" t="s">
        <v>178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34</v>
      </c>
      <c r="S4291">
        <v>2</v>
      </c>
    </row>
    <row r="4292" spans="1:19" x14ac:dyDescent="0.3">
      <c r="A4292">
        <v>4291</v>
      </c>
      <c r="B4292" t="s">
        <v>37</v>
      </c>
      <c r="C4292" t="s">
        <v>27</v>
      </c>
      <c r="D4292" t="s">
        <v>19</v>
      </c>
      <c r="E4292" t="s">
        <v>45</v>
      </c>
      <c r="F4292" t="s">
        <v>25</v>
      </c>
      <c r="G4292" t="s">
        <v>24</v>
      </c>
      <c r="H4292">
        <v>6</v>
      </c>
      <c r="I4292" t="s">
        <v>177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21</v>
      </c>
      <c r="S4292">
        <v>1</v>
      </c>
    </row>
    <row r="4293" spans="1:19" x14ac:dyDescent="0.3">
      <c r="A4293">
        <v>4292</v>
      </c>
      <c r="B4293" t="s">
        <v>37</v>
      </c>
      <c r="C4293" t="s">
        <v>39</v>
      </c>
      <c r="D4293" t="s">
        <v>32</v>
      </c>
      <c r="E4293" t="s">
        <v>43</v>
      </c>
      <c r="F4293" t="s">
        <v>30</v>
      </c>
      <c r="G4293" t="s">
        <v>35</v>
      </c>
      <c r="H4293">
        <v>5</v>
      </c>
      <c r="I4293" t="s">
        <v>177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28</v>
      </c>
      <c r="S4293">
        <v>3</v>
      </c>
    </row>
    <row r="4294" spans="1:19" x14ac:dyDescent="0.3">
      <c r="A4294">
        <v>4293</v>
      </c>
      <c r="B4294" t="s">
        <v>37</v>
      </c>
      <c r="C4294" t="s">
        <v>20</v>
      </c>
      <c r="D4294" t="s">
        <v>32</v>
      </c>
      <c r="E4294" t="s">
        <v>15</v>
      </c>
      <c r="F4294" t="s">
        <v>25</v>
      </c>
      <c r="G4294" t="s">
        <v>35</v>
      </c>
      <c r="H4294">
        <v>7</v>
      </c>
      <c r="I4294" t="s">
        <v>176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28</v>
      </c>
      <c r="S4294">
        <v>7</v>
      </c>
    </row>
    <row r="4295" spans="1:19" x14ac:dyDescent="0.3">
      <c r="A4295">
        <v>4294</v>
      </c>
      <c r="B4295" t="s">
        <v>16</v>
      </c>
      <c r="C4295" t="s">
        <v>39</v>
      </c>
      <c r="D4295" t="s">
        <v>40</v>
      </c>
      <c r="E4295" t="s">
        <v>36</v>
      </c>
      <c r="F4295" t="s">
        <v>25</v>
      </c>
      <c r="G4295" t="s">
        <v>24</v>
      </c>
      <c r="H4295">
        <v>12</v>
      </c>
      <c r="I4295" t="s">
        <v>177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34</v>
      </c>
      <c r="S4295">
        <v>5</v>
      </c>
    </row>
    <row r="4296" spans="1:19" x14ac:dyDescent="0.3">
      <c r="A4296">
        <v>4295</v>
      </c>
      <c r="B4296" t="s">
        <v>33</v>
      </c>
      <c r="C4296" t="s">
        <v>27</v>
      </c>
      <c r="D4296" t="s">
        <v>38</v>
      </c>
      <c r="E4296" t="s">
        <v>36</v>
      </c>
      <c r="F4296" t="s">
        <v>25</v>
      </c>
      <c r="G4296" t="s">
        <v>24</v>
      </c>
      <c r="H4296">
        <v>12</v>
      </c>
      <c r="I4296" t="s">
        <v>178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34</v>
      </c>
      <c r="S4296">
        <v>6</v>
      </c>
    </row>
    <row r="4297" spans="1:19" x14ac:dyDescent="0.3">
      <c r="A4297">
        <v>4296</v>
      </c>
      <c r="B4297" t="s">
        <v>42</v>
      </c>
      <c r="C4297" t="s">
        <v>20</v>
      </c>
      <c r="D4297" t="s">
        <v>26</v>
      </c>
      <c r="E4297" t="s">
        <v>41</v>
      </c>
      <c r="F4297" t="s">
        <v>25</v>
      </c>
      <c r="G4297" t="s">
        <v>17</v>
      </c>
      <c r="H4297">
        <v>1</v>
      </c>
      <c r="I4297" t="s">
        <v>178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21</v>
      </c>
      <c r="S4297">
        <v>5</v>
      </c>
    </row>
    <row r="4298" spans="1:19" x14ac:dyDescent="0.3">
      <c r="A4298">
        <v>4297</v>
      </c>
      <c r="B4298" t="s">
        <v>33</v>
      </c>
      <c r="C4298" t="s">
        <v>27</v>
      </c>
      <c r="D4298" t="s">
        <v>38</v>
      </c>
      <c r="E4298" t="s">
        <v>15</v>
      </c>
      <c r="F4298" t="s">
        <v>30</v>
      </c>
      <c r="G4298" t="s">
        <v>35</v>
      </c>
      <c r="H4298">
        <v>9</v>
      </c>
      <c r="I4298" t="s">
        <v>178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34</v>
      </c>
      <c r="S4298">
        <v>2</v>
      </c>
    </row>
    <row r="4299" spans="1:19" x14ac:dyDescent="0.3">
      <c r="A4299">
        <v>4298</v>
      </c>
      <c r="B4299" t="s">
        <v>42</v>
      </c>
      <c r="C4299" t="s">
        <v>34</v>
      </c>
      <c r="D4299" t="s">
        <v>40</v>
      </c>
      <c r="E4299" t="s">
        <v>22</v>
      </c>
      <c r="F4299" t="s">
        <v>30</v>
      </c>
      <c r="G4299" t="s">
        <v>17</v>
      </c>
      <c r="H4299">
        <v>7</v>
      </c>
      <c r="I4299" t="s">
        <v>177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21</v>
      </c>
      <c r="S4299">
        <v>3</v>
      </c>
    </row>
    <row r="4300" spans="1:19" x14ac:dyDescent="0.3">
      <c r="A4300">
        <v>4299</v>
      </c>
      <c r="B4300" t="s">
        <v>37</v>
      </c>
      <c r="C4300" t="s">
        <v>34</v>
      </c>
      <c r="D4300" t="s">
        <v>38</v>
      </c>
      <c r="E4300" t="s">
        <v>22</v>
      </c>
      <c r="F4300" t="s">
        <v>18</v>
      </c>
      <c r="G4300" t="s">
        <v>17</v>
      </c>
      <c r="H4300">
        <v>11</v>
      </c>
      <c r="I4300" t="s">
        <v>176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28</v>
      </c>
      <c r="S4300">
        <v>8</v>
      </c>
    </row>
    <row r="4301" spans="1:19" x14ac:dyDescent="0.3">
      <c r="A4301">
        <v>4300</v>
      </c>
      <c r="B4301" t="s">
        <v>31</v>
      </c>
      <c r="C4301" t="s">
        <v>39</v>
      </c>
      <c r="D4301" t="s">
        <v>38</v>
      </c>
      <c r="E4301" t="s">
        <v>22</v>
      </c>
      <c r="F4301" t="s">
        <v>25</v>
      </c>
      <c r="G4301" t="s">
        <v>17</v>
      </c>
      <c r="H4301">
        <v>13</v>
      </c>
      <c r="I4301" t="s">
        <v>178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34</v>
      </c>
      <c r="S4301">
        <v>6</v>
      </c>
    </row>
    <row r="4302" spans="1:19" x14ac:dyDescent="0.3">
      <c r="A4302">
        <v>4301</v>
      </c>
      <c r="B4302" t="s">
        <v>23</v>
      </c>
      <c r="C4302" t="s">
        <v>39</v>
      </c>
      <c r="D4302" t="s">
        <v>19</v>
      </c>
      <c r="E4302" t="s">
        <v>22</v>
      </c>
      <c r="F4302" t="s">
        <v>30</v>
      </c>
      <c r="G4302" t="s">
        <v>35</v>
      </c>
      <c r="H4302">
        <v>3</v>
      </c>
      <c r="I4302" t="s">
        <v>178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21</v>
      </c>
      <c r="S4302">
        <v>6</v>
      </c>
    </row>
    <row r="4303" spans="1:19" x14ac:dyDescent="0.3">
      <c r="A4303">
        <v>4302</v>
      </c>
      <c r="B4303" t="s">
        <v>33</v>
      </c>
      <c r="C4303" t="s">
        <v>20</v>
      </c>
      <c r="D4303" t="s">
        <v>38</v>
      </c>
      <c r="E4303" t="s">
        <v>36</v>
      </c>
      <c r="F4303" t="s">
        <v>18</v>
      </c>
      <c r="G4303" t="s">
        <v>17</v>
      </c>
      <c r="H4303">
        <v>6</v>
      </c>
      <c r="I4303" t="s">
        <v>178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28</v>
      </c>
      <c r="S4303">
        <v>7</v>
      </c>
    </row>
    <row r="4304" spans="1:19" x14ac:dyDescent="0.3">
      <c r="A4304">
        <v>4303</v>
      </c>
      <c r="B4304" t="s">
        <v>16</v>
      </c>
      <c r="C4304" t="s">
        <v>20</v>
      </c>
      <c r="D4304" t="s">
        <v>44</v>
      </c>
      <c r="E4304" t="s">
        <v>41</v>
      </c>
      <c r="F4304" t="s">
        <v>30</v>
      </c>
      <c r="G4304" t="s">
        <v>35</v>
      </c>
      <c r="H4304">
        <v>1</v>
      </c>
      <c r="I4304" t="s">
        <v>177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28</v>
      </c>
      <c r="S4304">
        <v>6</v>
      </c>
    </row>
    <row r="4305" spans="1:19" x14ac:dyDescent="0.3">
      <c r="A4305">
        <v>4304</v>
      </c>
      <c r="B4305" t="s">
        <v>16</v>
      </c>
      <c r="C4305" t="s">
        <v>34</v>
      </c>
      <c r="D4305" t="s">
        <v>40</v>
      </c>
      <c r="E4305" t="s">
        <v>43</v>
      </c>
      <c r="F4305" t="s">
        <v>18</v>
      </c>
      <c r="G4305" t="s">
        <v>17</v>
      </c>
      <c r="H4305">
        <v>1</v>
      </c>
      <c r="I4305" t="s">
        <v>177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21</v>
      </c>
      <c r="S4305">
        <v>3</v>
      </c>
    </row>
    <row r="4306" spans="1:19" x14ac:dyDescent="0.3">
      <c r="A4306">
        <v>4305</v>
      </c>
      <c r="B4306" t="s">
        <v>31</v>
      </c>
      <c r="C4306" t="s">
        <v>27</v>
      </c>
      <c r="D4306" t="s">
        <v>40</v>
      </c>
      <c r="E4306" t="s">
        <v>43</v>
      </c>
      <c r="F4306" t="s">
        <v>30</v>
      </c>
      <c r="G4306" t="s">
        <v>35</v>
      </c>
      <c r="H4306">
        <v>1</v>
      </c>
      <c r="I4306" t="s">
        <v>176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21</v>
      </c>
      <c r="S4306">
        <v>3</v>
      </c>
    </row>
    <row r="4307" spans="1:19" x14ac:dyDescent="0.3">
      <c r="A4307">
        <v>4306</v>
      </c>
      <c r="B4307" t="s">
        <v>42</v>
      </c>
      <c r="C4307" t="s">
        <v>39</v>
      </c>
      <c r="D4307" t="s">
        <v>19</v>
      </c>
      <c r="E4307" t="s">
        <v>29</v>
      </c>
      <c r="F4307" t="s">
        <v>30</v>
      </c>
      <c r="G4307" t="s">
        <v>35</v>
      </c>
      <c r="H4307">
        <v>5</v>
      </c>
      <c r="I4307" t="s">
        <v>178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21</v>
      </c>
      <c r="S4307">
        <v>5</v>
      </c>
    </row>
    <row r="4308" spans="1:19" x14ac:dyDescent="0.3">
      <c r="A4308">
        <v>4307</v>
      </c>
      <c r="B4308" t="s">
        <v>37</v>
      </c>
      <c r="C4308" t="s">
        <v>39</v>
      </c>
      <c r="D4308" t="s">
        <v>38</v>
      </c>
      <c r="E4308" t="s">
        <v>45</v>
      </c>
      <c r="F4308" t="s">
        <v>18</v>
      </c>
      <c r="G4308" t="s">
        <v>17</v>
      </c>
      <c r="H4308">
        <v>4</v>
      </c>
      <c r="I4308" t="s">
        <v>176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28</v>
      </c>
      <c r="S4308">
        <v>6</v>
      </c>
    </row>
    <row r="4309" spans="1:19" x14ac:dyDescent="0.3">
      <c r="A4309">
        <v>4308</v>
      </c>
      <c r="B4309" t="s">
        <v>16</v>
      </c>
      <c r="C4309" t="s">
        <v>34</v>
      </c>
      <c r="D4309" t="s">
        <v>40</v>
      </c>
      <c r="E4309" t="s">
        <v>29</v>
      </c>
      <c r="F4309" t="s">
        <v>30</v>
      </c>
      <c r="G4309" t="s">
        <v>24</v>
      </c>
      <c r="H4309">
        <v>2</v>
      </c>
      <c r="I4309" t="s">
        <v>178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21</v>
      </c>
      <c r="S4309">
        <v>2</v>
      </c>
    </row>
    <row r="4310" spans="1:19" x14ac:dyDescent="0.3">
      <c r="A4310">
        <v>4309</v>
      </c>
      <c r="B4310" t="s">
        <v>42</v>
      </c>
      <c r="C4310" t="s">
        <v>20</v>
      </c>
      <c r="D4310" t="s">
        <v>26</v>
      </c>
      <c r="E4310" t="s">
        <v>45</v>
      </c>
      <c r="F4310" t="s">
        <v>25</v>
      </c>
      <c r="G4310" t="s">
        <v>24</v>
      </c>
      <c r="H4310">
        <v>13</v>
      </c>
      <c r="I4310" t="s">
        <v>176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28</v>
      </c>
      <c r="S4310">
        <v>9</v>
      </c>
    </row>
    <row r="4311" spans="1:19" x14ac:dyDescent="0.3">
      <c r="A4311">
        <v>4310</v>
      </c>
      <c r="B4311" t="s">
        <v>42</v>
      </c>
      <c r="C4311" t="s">
        <v>20</v>
      </c>
      <c r="D4311" t="s">
        <v>32</v>
      </c>
      <c r="E4311" t="s">
        <v>15</v>
      </c>
      <c r="F4311" t="s">
        <v>25</v>
      </c>
      <c r="G4311" t="s">
        <v>24</v>
      </c>
      <c r="H4311">
        <v>5</v>
      </c>
      <c r="I4311" t="s">
        <v>177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28</v>
      </c>
      <c r="S4311">
        <v>5</v>
      </c>
    </row>
    <row r="4312" spans="1:19" x14ac:dyDescent="0.3">
      <c r="A4312">
        <v>4311</v>
      </c>
      <c r="B4312" t="s">
        <v>33</v>
      </c>
      <c r="C4312" t="s">
        <v>39</v>
      </c>
      <c r="D4312" t="s">
        <v>38</v>
      </c>
      <c r="E4312" t="s">
        <v>29</v>
      </c>
      <c r="F4312" t="s">
        <v>30</v>
      </c>
      <c r="G4312" t="s">
        <v>17</v>
      </c>
      <c r="H4312">
        <v>1</v>
      </c>
      <c r="I4312" t="s">
        <v>176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28</v>
      </c>
      <c r="S4312">
        <v>9</v>
      </c>
    </row>
    <row r="4313" spans="1:19" x14ac:dyDescent="0.3">
      <c r="A4313">
        <v>4312</v>
      </c>
      <c r="B4313" t="s">
        <v>16</v>
      </c>
      <c r="C4313" t="s">
        <v>20</v>
      </c>
      <c r="D4313" t="s">
        <v>38</v>
      </c>
      <c r="E4313" t="s">
        <v>43</v>
      </c>
      <c r="F4313" t="s">
        <v>25</v>
      </c>
      <c r="G4313" t="s">
        <v>35</v>
      </c>
      <c r="H4313">
        <v>11</v>
      </c>
      <c r="I4313" t="s">
        <v>178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28</v>
      </c>
      <c r="S4313">
        <v>6</v>
      </c>
    </row>
    <row r="4314" spans="1:19" x14ac:dyDescent="0.3">
      <c r="A4314">
        <v>4313</v>
      </c>
      <c r="B4314" t="s">
        <v>37</v>
      </c>
      <c r="C4314" t="s">
        <v>34</v>
      </c>
      <c r="D4314" t="s">
        <v>38</v>
      </c>
      <c r="E4314" t="s">
        <v>43</v>
      </c>
      <c r="F4314" t="s">
        <v>25</v>
      </c>
      <c r="G4314" t="s">
        <v>35</v>
      </c>
      <c r="H4314">
        <v>2</v>
      </c>
      <c r="I4314" t="s">
        <v>176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28</v>
      </c>
      <c r="S4314">
        <v>2</v>
      </c>
    </row>
    <row r="4315" spans="1:19" x14ac:dyDescent="0.3">
      <c r="A4315">
        <v>4314</v>
      </c>
      <c r="B4315" t="s">
        <v>31</v>
      </c>
      <c r="C4315" t="s">
        <v>39</v>
      </c>
      <c r="D4315" t="s">
        <v>44</v>
      </c>
      <c r="E4315" t="s">
        <v>29</v>
      </c>
      <c r="F4315" t="s">
        <v>18</v>
      </c>
      <c r="G4315" t="s">
        <v>35</v>
      </c>
      <c r="H4315">
        <v>10</v>
      </c>
      <c r="I4315" t="s">
        <v>176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34</v>
      </c>
      <c r="S4315">
        <v>5</v>
      </c>
    </row>
    <row r="4316" spans="1:19" x14ac:dyDescent="0.3">
      <c r="A4316">
        <v>4315</v>
      </c>
      <c r="B4316" t="s">
        <v>16</v>
      </c>
      <c r="C4316" t="s">
        <v>20</v>
      </c>
      <c r="D4316" t="s">
        <v>44</v>
      </c>
      <c r="E4316" t="s">
        <v>29</v>
      </c>
      <c r="F4316" t="s">
        <v>18</v>
      </c>
      <c r="G4316" t="s">
        <v>24</v>
      </c>
      <c r="H4316">
        <v>5</v>
      </c>
      <c r="I4316" t="s">
        <v>178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21</v>
      </c>
      <c r="S4316">
        <v>1</v>
      </c>
    </row>
    <row r="4317" spans="1:19" x14ac:dyDescent="0.3">
      <c r="A4317">
        <v>4316</v>
      </c>
      <c r="B4317" t="s">
        <v>42</v>
      </c>
      <c r="C4317" t="s">
        <v>34</v>
      </c>
      <c r="D4317" t="s">
        <v>40</v>
      </c>
      <c r="E4317" t="s">
        <v>45</v>
      </c>
      <c r="F4317" t="s">
        <v>30</v>
      </c>
      <c r="G4317" t="s">
        <v>17</v>
      </c>
      <c r="H4317">
        <v>2</v>
      </c>
      <c r="I4317" t="s">
        <v>176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21</v>
      </c>
      <c r="S4317">
        <v>1</v>
      </c>
    </row>
    <row r="4318" spans="1:19" x14ac:dyDescent="0.3">
      <c r="A4318">
        <v>4317</v>
      </c>
      <c r="B4318" t="s">
        <v>33</v>
      </c>
      <c r="C4318" t="s">
        <v>20</v>
      </c>
      <c r="D4318" t="s">
        <v>40</v>
      </c>
      <c r="E4318" t="s">
        <v>45</v>
      </c>
      <c r="F4318" t="s">
        <v>18</v>
      </c>
      <c r="G4318" t="s">
        <v>24</v>
      </c>
      <c r="H4318">
        <v>11</v>
      </c>
      <c r="I4318" t="s">
        <v>178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28</v>
      </c>
      <c r="S4318">
        <v>7</v>
      </c>
    </row>
    <row r="4319" spans="1:19" x14ac:dyDescent="0.3">
      <c r="A4319">
        <v>4318</v>
      </c>
      <c r="B4319" t="s">
        <v>23</v>
      </c>
      <c r="C4319" t="s">
        <v>20</v>
      </c>
      <c r="D4319" t="s">
        <v>40</v>
      </c>
      <c r="E4319" t="s">
        <v>22</v>
      </c>
      <c r="F4319" t="s">
        <v>18</v>
      </c>
      <c r="G4319" t="s">
        <v>24</v>
      </c>
      <c r="H4319">
        <v>9</v>
      </c>
      <c r="I4319" t="s">
        <v>176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28</v>
      </c>
      <c r="S4319">
        <v>9</v>
      </c>
    </row>
    <row r="4320" spans="1:19" x14ac:dyDescent="0.3">
      <c r="A4320">
        <v>4319</v>
      </c>
      <c r="B4320" t="s">
        <v>33</v>
      </c>
      <c r="C4320" t="s">
        <v>34</v>
      </c>
      <c r="D4320" t="s">
        <v>26</v>
      </c>
      <c r="E4320" t="s">
        <v>15</v>
      </c>
      <c r="F4320" t="s">
        <v>25</v>
      </c>
      <c r="G4320" t="s">
        <v>35</v>
      </c>
      <c r="H4320">
        <v>11</v>
      </c>
      <c r="I4320" t="s">
        <v>177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34</v>
      </c>
      <c r="S4320">
        <v>3</v>
      </c>
    </row>
    <row r="4321" spans="1:19" x14ac:dyDescent="0.3">
      <c r="A4321">
        <v>4320</v>
      </c>
      <c r="B4321" t="s">
        <v>16</v>
      </c>
      <c r="C4321" t="s">
        <v>20</v>
      </c>
      <c r="D4321" t="s">
        <v>19</v>
      </c>
      <c r="E4321" t="s">
        <v>41</v>
      </c>
      <c r="F4321" t="s">
        <v>18</v>
      </c>
      <c r="G4321" t="s">
        <v>35</v>
      </c>
      <c r="H4321">
        <v>6</v>
      </c>
      <c r="I4321" t="s">
        <v>176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28</v>
      </c>
      <c r="S4321">
        <v>8</v>
      </c>
    </row>
    <row r="4322" spans="1:19" x14ac:dyDescent="0.3">
      <c r="A4322">
        <v>4321</v>
      </c>
      <c r="B4322" t="s">
        <v>23</v>
      </c>
      <c r="C4322" t="s">
        <v>34</v>
      </c>
      <c r="D4322" t="s">
        <v>26</v>
      </c>
      <c r="E4322" t="s">
        <v>43</v>
      </c>
      <c r="F4322" t="s">
        <v>25</v>
      </c>
      <c r="G4322" t="s">
        <v>24</v>
      </c>
      <c r="H4322">
        <v>10</v>
      </c>
      <c r="I4322" t="s">
        <v>177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28</v>
      </c>
      <c r="S4322">
        <v>8</v>
      </c>
    </row>
    <row r="4323" spans="1:19" x14ac:dyDescent="0.3">
      <c r="A4323">
        <v>4322</v>
      </c>
      <c r="B4323" t="s">
        <v>37</v>
      </c>
      <c r="C4323" t="s">
        <v>20</v>
      </c>
      <c r="D4323" t="s">
        <v>38</v>
      </c>
      <c r="E4323" t="s">
        <v>45</v>
      </c>
      <c r="F4323" t="s">
        <v>30</v>
      </c>
      <c r="G4323" t="s">
        <v>17</v>
      </c>
      <c r="H4323">
        <v>1</v>
      </c>
      <c r="I4323" t="s">
        <v>177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28</v>
      </c>
      <c r="S4323">
        <v>7</v>
      </c>
    </row>
    <row r="4324" spans="1:19" x14ac:dyDescent="0.3">
      <c r="A4324">
        <v>4323</v>
      </c>
      <c r="B4324" t="s">
        <v>42</v>
      </c>
      <c r="C4324" t="s">
        <v>20</v>
      </c>
      <c r="D4324" t="s">
        <v>32</v>
      </c>
      <c r="E4324" t="s">
        <v>41</v>
      </c>
      <c r="F4324" t="s">
        <v>30</v>
      </c>
      <c r="G4324" t="s">
        <v>24</v>
      </c>
      <c r="H4324">
        <v>13</v>
      </c>
      <c r="I4324" t="s">
        <v>177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28</v>
      </c>
      <c r="S4324">
        <v>8</v>
      </c>
    </row>
    <row r="4325" spans="1:19" x14ac:dyDescent="0.3">
      <c r="A4325">
        <v>4324</v>
      </c>
      <c r="B4325" t="s">
        <v>23</v>
      </c>
      <c r="C4325" t="s">
        <v>20</v>
      </c>
      <c r="D4325" t="s">
        <v>26</v>
      </c>
      <c r="E4325" t="s">
        <v>22</v>
      </c>
      <c r="F4325" t="s">
        <v>18</v>
      </c>
      <c r="G4325" t="s">
        <v>17</v>
      </c>
      <c r="H4325">
        <v>4</v>
      </c>
      <c r="I4325" t="s">
        <v>178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21</v>
      </c>
      <c r="S4325">
        <v>5</v>
      </c>
    </row>
    <row r="4326" spans="1:19" x14ac:dyDescent="0.3">
      <c r="A4326">
        <v>4325</v>
      </c>
      <c r="B4326" t="s">
        <v>42</v>
      </c>
      <c r="C4326" t="s">
        <v>39</v>
      </c>
      <c r="D4326" t="s">
        <v>44</v>
      </c>
      <c r="E4326" t="s">
        <v>22</v>
      </c>
      <c r="F4326" t="s">
        <v>25</v>
      </c>
      <c r="G4326" t="s">
        <v>24</v>
      </c>
      <c r="H4326">
        <v>5</v>
      </c>
      <c r="I4326" t="s">
        <v>176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21</v>
      </c>
      <c r="S4326">
        <v>2</v>
      </c>
    </row>
    <row r="4327" spans="1:19" x14ac:dyDescent="0.3">
      <c r="A4327">
        <v>4326</v>
      </c>
      <c r="B4327" t="s">
        <v>23</v>
      </c>
      <c r="C4327" t="s">
        <v>34</v>
      </c>
      <c r="D4327" t="s">
        <v>40</v>
      </c>
      <c r="E4327" t="s">
        <v>22</v>
      </c>
      <c r="F4327" t="s">
        <v>18</v>
      </c>
      <c r="G4327" t="s">
        <v>24</v>
      </c>
      <c r="H4327">
        <v>12</v>
      </c>
      <c r="I4327" t="s">
        <v>177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28</v>
      </c>
      <c r="S4327">
        <v>7</v>
      </c>
    </row>
    <row r="4328" spans="1:19" x14ac:dyDescent="0.3">
      <c r="A4328">
        <v>4327</v>
      </c>
      <c r="B4328" t="s">
        <v>31</v>
      </c>
      <c r="C4328" t="s">
        <v>39</v>
      </c>
      <c r="D4328" t="s">
        <v>26</v>
      </c>
      <c r="E4328" t="s">
        <v>43</v>
      </c>
      <c r="F4328" t="s">
        <v>25</v>
      </c>
      <c r="G4328" t="s">
        <v>17</v>
      </c>
      <c r="H4328">
        <v>8</v>
      </c>
      <c r="I4328" t="s">
        <v>178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28</v>
      </c>
      <c r="S4328">
        <v>9</v>
      </c>
    </row>
    <row r="4329" spans="1:19" x14ac:dyDescent="0.3">
      <c r="A4329">
        <v>4328</v>
      </c>
      <c r="B4329" t="s">
        <v>31</v>
      </c>
      <c r="C4329" t="s">
        <v>27</v>
      </c>
      <c r="D4329" t="s">
        <v>26</v>
      </c>
      <c r="E4329" t="s">
        <v>43</v>
      </c>
      <c r="F4329" t="s">
        <v>25</v>
      </c>
      <c r="G4329" t="s">
        <v>24</v>
      </c>
      <c r="H4329">
        <v>7</v>
      </c>
      <c r="I4329" t="s">
        <v>178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21</v>
      </c>
      <c r="S4329">
        <v>2</v>
      </c>
    </row>
    <row r="4330" spans="1:19" x14ac:dyDescent="0.3">
      <c r="A4330">
        <v>4329</v>
      </c>
      <c r="B4330" t="s">
        <v>42</v>
      </c>
      <c r="C4330" t="s">
        <v>39</v>
      </c>
      <c r="D4330" t="s">
        <v>38</v>
      </c>
      <c r="E4330" t="s">
        <v>15</v>
      </c>
      <c r="F4330" t="s">
        <v>30</v>
      </c>
      <c r="G4330" t="s">
        <v>17</v>
      </c>
      <c r="H4330">
        <v>7</v>
      </c>
      <c r="I4330" t="s">
        <v>176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28</v>
      </c>
      <c r="S4330">
        <v>8</v>
      </c>
    </row>
    <row r="4331" spans="1:19" x14ac:dyDescent="0.3">
      <c r="A4331">
        <v>4330</v>
      </c>
      <c r="B4331" t="s">
        <v>23</v>
      </c>
      <c r="C4331" t="s">
        <v>27</v>
      </c>
      <c r="D4331" t="s">
        <v>38</v>
      </c>
      <c r="E4331" t="s">
        <v>43</v>
      </c>
      <c r="F4331" t="s">
        <v>25</v>
      </c>
      <c r="G4331" t="s">
        <v>24</v>
      </c>
      <c r="H4331">
        <v>4</v>
      </c>
      <c r="I4331" t="s">
        <v>178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28</v>
      </c>
      <c r="S4331">
        <v>9</v>
      </c>
    </row>
    <row r="4332" spans="1:19" x14ac:dyDescent="0.3">
      <c r="A4332">
        <v>4331</v>
      </c>
      <c r="B4332" t="s">
        <v>37</v>
      </c>
      <c r="C4332" t="s">
        <v>39</v>
      </c>
      <c r="D4332" t="s">
        <v>38</v>
      </c>
      <c r="E4332" t="s">
        <v>15</v>
      </c>
      <c r="F4332" t="s">
        <v>25</v>
      </c>
      <c r="G4332" t="s">
        <v>24</v>
      </c>
      <c r="H4332">
        <v>1</v>
      </c>
      <c r="I4332" t="s">
        <v>177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21</v>
      </c>
      <c r="S4332">
        <v>6</v>
      </c>
    </row>
    <row r="4333" spans="1:19" x14ac:dyDescent="0.3">
      <c r="A4333">
        <v>4332</v>
      </c>
      <c r="B4333" t="s">
        <v>37</v>
      </c>
      <c r="C4333" t="s">
        <v>34</v>
      </c>
      <c r="D4333" t="s">
        <v>32</v>
      </c>
      <c r="E4333" t="s">
        <v>15</v>
      </c>
      <c r="F4333" t="s">
        <v>30</v>
      </c>
      <c r="G4333" t="s">
        <v>17</v>
      </c>
      <c r="H4333">
        <v>5</v>
      </c>
      <c r="I4333" t="s">
        <v>178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21</v>
      </c>
      <c r="S4333">
        <v>4</v>
      </c>
    </row>
    <row r="4334" spans="1:19" x14ac:dyDescent="0.3">
      <c r="A4334">
        <v>4333</v>
      </c>
      <c r="B4334" t="s">
        <v>33</v>
      </c>
      <c r="C4334" t="s">
        <v>34</v>
      </c>
      <c r="D4334" t="s">
        <v>32</v>
      </c>
      <c r="E4334" t="s">
        <v>41</v>
      </c>
      <c r="F4334" t="s">
        <v>18</v>
      </c>
      <c r="G4334" t="s">
        <v>35</v>
      </c>
      <c r="H4334">
        <v>7</v>
      </c>
      <c r="I4334" t="s">
        <v>177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21</v>
      </c>
      <c r="S4334">
        <v>2</v>
      </c>
    </row>
    <row r="4335" spans="1:19" x14ac:dyDescent="0.3">
      <c r="A4335">
        <v>4334</v>
      </c>
      <c r="B4335" t="s">
        <v>16</v>
      </c>
      <c r="C4335" t="s">
        <v>39</v>
      </c>
      <c r="D4335" t="s">
        <v>40</v>
      </c>
      <c r="E4335" t="s">
        <v>45</v>
      </c>
      <c r="F4335" t="s">
        <v>18</v>
      </c>
      <c r="G4335" t="s">
        <v>24</v>
      </c>
      <c r="H4335">
        <v>6</v>
      </c>
      <c r="I4335" t="s">
        <v>178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21</v>
      </c>
      <c r="S4335">
        <v>3</v>
      </c>
    </row>
    <row r="4336" spans="1:19" x14ac:dyDescent="0.3">
      <c r="A4336">
        <v>4335</v>
      </c>
      <c r="B4336" t="s">
        <v>16</v>
      </c>
      <c r="C4336" t="s">
        <v>34</v>
      </c>
      <c r="D4336" t="s">
        <v>44</v>
      </c>
      <c r="E4336" t="s">
        <v>15</v>
      </c>
      <c r="F4336" t="s">
        <v>18</v>
      </c>
      <c r="G4336" t="s">
        <v>24</v>
      </c>
      <c r="H4336">
        <v>1</v>
      </c>
      <c r="I4336" t="s">
        <v>176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21</v>
      </c>
      <c r="S4336">
        <v>6</v>
      </c>
    </row>
    <row r="4337" spans="1:19" x14ac:dyDescent="0.3">
      <c r="A4337">
        <v>4336</v>
      </c>
      <c r="B4337" t="s">
        <v>23</v>
      </c>
      <c r="C4337" t="s">
        <v>27</v>
      </c>
      <c r="D4337" t="s">
        <v>38</v>
      </c>
      <c r="E4337" t="s">
        <v>43</v>
      </c>
      <c r="F4337" t="s">
        <v>25</v>
      </c>
      <c r="G4337" t="s">
        <v>35</v>
      </c>
      <c r="H4337">
        <v>8</v>
      </c>
      <c r="I4337" t="s">
        <v>176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28</v>
      </c>
      <c r="S4337">
        <v>7</v>
      </c>
    </row>
    <row r="4338" spans="1:19" x14ac:dyDescent="0.3">
      <c r="A4338">
        <v>4337</v>
      </c>
      <c r="B4338" t="s">
        <v>37</v>
      </c>
      <c r="C4338" t="s">
        <v>20</v>
      </c>
      <c r="D4338" t="s">
        <v>19</v>
      </c>
      <c r="E4338" t="s">
        <v>15</v>
      </c>
      <c r="F4338" t="s">
        <v>18</v>
      </c>
      <c r="G4338" t="s">
        <v>35</v>
      </c>
      <c r="H4338">
        <v>8</v>
      </c>
      <c r="I4338" t="s">
        <v>178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28</v>
      </c>
      <c r="S4338">
        <v>1</v>
      </c>
    </row>
    <row r="4339" spans="1:19" x14ac:dyDescent="0.3">
      <c r="A4339">
        <v>4338</v>
      </c>
      <c r="B4339" t="s">
        <v>16</v>
      </c>
      <c r="C4339" t="s">
        <v>34</v>
      </c>
      <c r="D4339" t="s">
        <v>19</v>
      </c>
      <c r="E4339" t="s">
        <v>41</v>
      </c>
      <c r="F4339" t="s">
        <v>30</v>
      </c>
      <c r="G4339" t="s">
        <v>24</v>
      </c>
      <c r="H4339">
        <v>6</v>
      </c>
      <c r="I4339" t="s">
        <v>176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28</v>
      </c>
      <c r="S4339">
        <v>2</v>
      </c>
    </row>
    <row r="4340" spans="1:19" x14ac:dyDescent="0.3">
      <c r="A4340">
        <v>4339</v>
      </c>
      <c r="B4340" t="s">
        <v>23</v>
      </c>
      <c r="C4340" t="s">
        <v>27</v>
      </c>
      <c r="D4340" t="s">
        <v>26</v>
      </c>
      <c r="E4340" t="s">
        <v>41</v>
      </c>
      <c r="F4340" t="s">
        <v>18</v>
      </c>
      <c r="G4340" t="s">
        <v>35</v>
      </c>
      <c r="H4340">
        <v>14</v>
      </c>
      <c r="I4340" t="s">
        <v>176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28</v>
      </c>
      <c r="S4340">
        <v>9</v>
      </c>
    </row>
    <row r="4341" spans="1:19" x14ac:dyDescent="0.3">
      <c r="A4341">
        <v>4340</v>
      </c>
      <c r="B4341" t="s">
        <v>33</v>
      </c>
      <c r="C4341" t="s">
        <v>34</v>
      </c>
      <c r="D4341" t="s">
        <v>26</v>
      </c>
      <c r="E4341" t="s">
        <v>45</v>
      </c>
      <c r="F4341" t="s">
        <v>25</v>
      </c>
      <c r="G4341" t="s">
        <v>17</v>
      </c>
      <c r="H4341">
        <v>0</v>
      </c>
      <c r="I4341" t="s">
        <v>176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21</v>
      </c>
      <c r="S4341">
        <v>5</v>
      </c>
    </row>
    <row r="4342" spans="1:19" x14ac:dyDescent="0.3">
      <c r="A4342">
        <v>4341</v>
      </c>
      <c r="B4342" t="s">
        <v>23</v>
      </c>
      <c r="C4342" t="s">
        <v>20</v>
      </c>
      <c r="D4342" t="s">
        <v>32</v>
      </c>
      <c r="E4342" t="s">
        <v>15</v>
      </c>
      <c r="F4342" t="s">
        <v>18</v>
      </c>
      <c r="G4342" t="s">
        <v>17</v>
      </c>
      <c r="H4342">
        <v>0</v>
      </c>
      <c r="I4342" t="s">
        <v>176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21</v>
      </c>
      <c r="S4342">
        <v>1</v>
      </c>
    </row>
    <row r="4343" spans="1:19" x14ac:dyDescent="0.3">
      <c r="A4343">
        <v>4342</v>
      </c>
      <c r="B4343" t="s">
        <v>33</v>
      </c>
      <c r="C4343" t="s">
        <v>39</v>
      </c>
      <c r="D4343" t="s">
        <v>38</v>
      </c>
      <c r="E4343" t="s">
        <v>41</v>
      </c>
      <c r="F4343" t="s">
        <v>18</v>
      </c>
      <c r="G4343" t="s">
        <v>17</v>
      </c>
      <c r="H4343">
        <v>1</v>
      </c>
      <c r="I4343" t="s">
        <v>177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21</v>
      </c>
      <c r="S4343">
        <v>1</v>
      </c>
    </row>
    <row r="4344" spans="1:19" x14ac:dyDescent="0.3">
      <c r="A4344">
        <v>4343</v>
      </c>
      <c r="B4344" t="s">
        <v>33</v>
      </c>
      <c r="C4344" t="s">
        <v>27</v>
      </c>
      <c r="D4344" t="s">
        <v>19</v>
      </c>
      <c r="E4344" t="s">
        <v>36</v>
      </c>
      <c r="F4344" t="s">
        <v>18</v>
      </c>
      <c r="G4344" t="s">
        <v>17</v>
      </c>
      <c r="H4344">
        <v>9</v>
      </c>
      <c r="I4344" t="s">
        <v>177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34</v>
      </c>
      <c r="S4344">
        <v>1</v>
      </c>
    </row>
    <row r="4345" spans="1:19" x14ac:dyDescent="0.3">
      <c r="A4345">
        <v>4344</v>
      </c>
      <c r="B4345" t="s">
        <v>23</v>
      </c>
      <c r="C4345" t="s">
        <v>27</v>
      </c>
      <c r="D4345" t="s">
        <v>32</v>
      </c>
      <c r="E4345" t="s">
        <v>22</v>
      </c>
      <c r="F4345" t="s">
        <v>18</v>
      </c>
      <c r="G4345" t="s">
        <v>35</v>
      </c>
      <c r="H4345">
        <v>13</v>
      </c>
      <c r="I4345" t="s">
        <v>176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28</v>
      </c>
      <c r="S4345">
        <v>7</v>
      </c>
    </row>
    <row r="4346" spans="1:19" x14ac:dyDescent="0.3">
      <c r="A4346">
        <v>4345</v>
      </c>
      <c r="B4346" t="s">
        <v>16</v>
      </c>
      <c r="C4346" t="s">
        <v>20</v>
      </c>
      <c r="D4346" t="s">
        <v>32</v>
      </c>
      <c r="E4346" t="s">
        <v>29</v>
      </c>
      <c r="F4346" t="s">
        <v>18</v>
      </c>
      <c r="G4346" t="s">
        <v>35</v>
      </c>
      <c r="H4346">
        <v>5</v>
      </c>
      <c r="I4346" t="s">
        <v>176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28</v>
      </c>
      <c r="S4346">
        <v>8</v>
      </c>
    </row>
    <row r="4347" spans="1:19" x14ac:dyDescent="0.3">
      <c r="A4347">
        <v>4346</v>
      </c>
      <c r="B4347" t="s">
        <v>31</v>
      </c>
      <c r="C4347" t="s">
        <v>27</v>
      </c>
      <c r="D4347" t="s">
        <v>44</v>
      </c>
      <c r="E4347" t="s">
        <v>45</v>
      </c>
      <c r="F4347" t="s">
        <v>30</v>
      </c>
      <c r="G4347" t="s">
        <v>35</v>
      </c>
      <c r="H4347">
        <v>7</v>
      </c>
      <c r="I4347" t="s">
        <v>177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21</v>
      </c>
      <c r="S4347">
        <v>4</v>
      </c>
    </row>
    <row r="4348" spans="1:19" x14ac:dyDescent="0.3">
      <c r="A4348">
        <v>4347</v>
      </c>
      <c r="B4348" t="s">
        <v>31</v>
      </c>
      <c r="C4348" t="s">
        <v>27</v>
      </c>
      <c r="D4348" t="s">
        <v>19</v>
      </c>
      <c r="E4348" t="s">
        <v>36</v>
      </c>
      <c r="F4348" t="s">
        <v>25</v>
      </c>
      <c r="G4348" t="s">
        <v>35</v>
      </c>
      <c r="H4348">
        <v>9</v>
      </c>
      <c r="I4348" t="s">
        <v>178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28</v>
      </c>
      <c r="S4348">
        <v>9</v>
      </c>
    </row>
    <row r="4349" spans="1:19" x14ac:dyDescent="0.3">
      <c r="A4349">
        <v>4348</v>
      </c>
      <c r="B4349" t="s">
        <v>23</v>
      </c>
      <c r="C4349" t="s">
        <v>34</v>
      </c>
      <c r="D4349" t="s">
        <v>44</v>
      </c>
      <c r="E4349" t="s">
        <v>43</v>
      </c>
      <c r="F4349" t="s">
        <v>18</v>
      </c>
      <c r="G4349" t="s">
        <v>35</v>
      </c>
      <c r="H4349">
        <v>8</v>
      </c>
      <c r="I4349" t="s">
        <v>176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28</v>
      </c>
      <c r="S4349">
        <v>8</v>
      </c>
    </row>
    <row r="4350" spans="1:19" x14ac:dyDescent="0.3">
      <c r="A4350">
        <v>4349</v>
      </c>
      <c r="B4350" t="s">
        <v>31</v>
      </c>
      <c r="C4350" t="s">
        <v>39</v>
      </c>
      <c r="D4350" t="s">
        <v>26</v>
      </c>
      <c r="E4350" t="s">
        <v>22</v>
      </c>
      <c r="F4350" t="s">
        <v>25</v>
      </c>
      <c r="G4350" t="s">
        <v>24</v>
      </c>
      <c r="H4350">
        <v>5</v>
      </c>
      <c r="I4350" t="s">
        <v>177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28</v>
      </c>
      <c r="S4350">
        <v>8</v>
      </c>
    </row>
    <row r="4351" spans="1:19" x14ac:dyDescent="0.3">
      <c r="A4351">
        <v>4350</v>
      </c>
      <c r="B4351" t="s">
        <v>37</v>
      </c>
      <c r="C4351" t="s">
        <v>20</v>
      </c>
      <c r="D4351" t="s">
        <v>40</v>
      </c>
      <c r="E4351" t="s">
        <v>22</v>
      </c>
      <c r="F4351" t="s">
        <v>25</v>
      </c>
      <c r="G4351" t="s">
        <v>35</v>
      </c>
      <c r="H4351">
        <v>3</v>
      </c>
      <c r="I4351" t="s">
        <v>176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21</v>
      </c>
      <c r="S4351">
        <v>1</v>
      </c>
    </row>
    <row r="4352" spans="1:19" x14ac:dyDescent="0.3">
      <c r="A4352">
        <v>4351</v>
      </c>
      <c r="B4352" t="s">
        <v>42</v>
      </c>
      <c r="C4352" t="s">
        <v>27</v>
      </c>
      <c r="D4352" t="s">
        <v>40</v>
      </c>
      <c r="E4352" t="s">
        <v>36</v>
      </c>
      <c r="F4352" t="s">
        <v>18</v>
      </c>
      <c r="G4352" t="s">
        <v>24</v>
      </c>
      <c r="H4352">
        <v>5</v>
      </c>
      <c r="I4352" t="s">
        <v>177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21</v>
      </c>
      <c r="S4352">
        <v>3</v>
      </c>
    </row>
    <row r="4353" spans="1:19" x14ac:dyDescent="0.3">
      <c r="A4353">
        <v>4352</v>
      </c>
      <c r="B4353" t="s">
        <v>33</v>
      </c>
      <c r="C4353" t="s">
        <v>39</v>
      </c>
      <c r="D4353" t="s">
        <v>32</v>
      </c>
      <c r="E4353" t="s">
        <v>15</v>
      </c>
      <c r="F4353" t="s">
        <v>25</v>
      </c>
      <c r="G4353" t="s">
        <v>17</v>
      </c>
      <c r="H4353">
        <v>8</v>
      </c>
      <c r="I4353" t="s">
        <v>177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28</v>
      </c>
      <c r="S4353">
        <v>8</v>
      </c>
    </row>
    <row r="4354" spans="1:19" x14ac:dyDescent="0.3">
      <c r="A4354">
        <v>4353</v>
      </c>
      <c r="B4354" t="s">
        <v>33</v>
      </c>
      <c r="C4354" t="s">
        <v>34</v>
      </c>
      <c r="D4354" t="s">
        <v>26</v>
      </c>
      <c r="E4354" t="s">
        <v>45</v>
      </c>
      <c r="F4354" t="s">
        <v>30</v>
      </c>
      <c r="G4354" t="s">
        <v>17</v>
      </c>
      <c r="H4354">
        <v>14</v>
      </c>
      <c r="I4354" t="s">
        <v>177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34</v>
      </c>
      <c r="S4354">
        <v>1</v>
      </c>
    </row>
    <row r="4355" spans="1:19" x14ac:dyDescent="0.3">
      <c r="A4355">
        <v>4354</v>
      </c>
      <c r="B4355" t="s">
        <v>37</v>
      </c>
      <c r="C4355" t="s">
        <v>34</v>
      </c>
      <c r="D4355" t="s">
        <v>40</v>
      </c>
      <c r="E4355" t="s">
        <v>43</v>
      </c>
      <c r="F4355" t="s">
        <v>30</v>
      </c>
      <c r="G4355" t="s">
        <v>24</v>
      </c>
      <c r="H4355">
        <v>5</v>
      </c>
      <c r="I4355" t="s">
        <v>177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21</v>
      </c>
      <c r="S4355">
        <v>5</v>
      </c>
    </row>
    <row r="4356" spans="1:19" x14ac:dyDescent="0.3">
      <c r="A4356">
        <v>4355</v>
      </c>
      <c r="B4356" t="s">
        <v>37</v>
      </c>
      <c r="C4356" t="s">
        <v>20</v>
      </c>
      <c r="D4356" t="s">
        <v>26</v>
      </c>
      <c r="E4356" t="s">
        <v>36</v>
      </c>
      <c r="F4356" t="s">
        <v>30</v>
      </c>
      <c r="G4356" t="s">
        <v>35</v>
      </c>
      <c r="H4356">
        <v>10</v>
      </c>
      <c r="I4356" t="s">
        <v>178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34</v>
      </c>
      <c r="S4356">
        <v>3</v>
      </c>
    </row>
    <row r="4357" spans="1:19" x14ac:dyDescent="0.3">
      <c r="A4357">
        <v>4356</v>
      </c>
      <c r="B4357" t="s">
        <v>37</v>
      </c>
      <c r="C4357" t="s">
        <v>39</v>
      </c>
      <c r="D4357" t="s">
        <v>26</v>
      </c>
      <c r="E4357" t="s">
        <v>36</v>
      </c>
      <c r="F4357" t="s">
        <v>30</v>
      </c>
      <c r="G4357" t="s">
        <v>17</v>
      </c>
      <c r="H4357">
        <v>8</v>
      </c>
      <c r="I4357" t="s">
        <v>178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28</v>
      </c>
      <c r="S4357">
        <v>5</v>
      </c>
    </row>
    <row r="4358" spans="1:19" x14ac:dyDescent="0.3">
      <c r="A4358">
        <v>4357</v>
      </c>
      <c r="B4358" t="s">
        <v>16</v>
      </c>
      <c r="C4358" t="s">
        <v>20</v>
      </c>
      <c r="D4358" t="s">
        <v>40</v>
      </c>
      <c r="E4358" t="s">
        <v>22</v>
      </c>
      <c r="F4358" t="s">
        <v>18</v>
      </c>
      <c r="G4358" t="s">
        <v>17</v>
      </c>
      <c r="H4358">
        <v>11</v>
      </c>
      <c r="I4358" t="s">
        <v>176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34</v>
      </c>
      <c r="S4358">
        <v>4</v>
      </c>
    </row>
    <row r="4359" spans="1:19" x14ac:dyDescent="0.3">
      <c r="A4359">
        <v>4358</v>
      </c>
      <c r="B4359" t="s">
        <v>42</v>
      </c>
      <c r="C4359" t="s">
        <v>27</v>
      </c>
      <c r="D4359" t="s">
        <v>26</v>
      </c>
      <c r="E4359" t="s">
        <v>43</v>
      </c>
      <c r="F4359" t="s">
        <v>30</v>
      </c>
      <c r="G4359" t="s">
        <v>24</v>
      </c>
      <c r="H4359">
        <v>7</v>
      </c>
      <c r="I4359" t="s">
        <v>176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28</v>
      </c>
      <c r="S4359">
        <v>8</v>
      </c>
    </row>
    <row r="4360" spans="1:19" x14ac:dyDescent="0.3">
      <c r="A4360">
        <v>4359</v>
      </c>
      <c r="B4360" t="s">
        <v>42</v>
      </c>
      <c r="C4360" t="s">
        <v>27</v>
      </c>
      <c r="D4360" t="s">
        <v>44</v>
      </c>
      <c r="E4360" t="s">
        <v>43</v>
      </c>
      <c r="F4360" t="s">
        <v>18</v>
      </c>
      <c r="G4360" t="s">
        <v>35</v>
      </c>
      <c r="H4360">
        <v>7</v>
      </c>
      <c r="I4360" t="s">
        <v>176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28</v>
      </c>
      <c r="S4360">
        <v>9</v>
      </c>
    </row>
    <row r="4361" spans="1:19" x14ac:dyDescent="0.3">
      <c r="A4361">
        <v>4360</v>
      </c>
      <c r="B4361" t="s">
        <v>33</v>
      </c>
      <c r="C4361" t="s">
        <v>20</v>
      </c>
      <c r="D4361" t="s">
        <v>19</v>
      </c>
      <c r="E4361" t="s">
        <v>43</v>
      </c>
      <c r="F4361" t="s">
        <v>25</v>
      </c>
      <c r="G4361" t="s">
        <v>17</v>
      </c>
      <c r="H4361">
        <v>6</v>
      </c>
      <c r="I4361" t="s">
        <v>178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28</v>
      </c>
      <c r="S4361">
        <v>4</v>
      </c>
    </row>
    <row r="4362" spans="1:19" x14ac:dyDescent="0.3">
      <c r="A4362">
        <v>4361</v>
      </c>
      <c r="B4362" t="s">
        <v>23</v>
      </c>
      <c r="C4362" t="s">
        <v>34</v>
      </c>
      <c r="D4362" t="s">
        <v>38</v>
      </c>
      <c r="E4362" t="s">
        <v>41</v>
      </c>
      <c r="F4362" t="s">
        <v>30</v>
      </c>
      <c r="G4362" t="s">
        <v>17</v>
      </c>
      <c r="H4362">
        <v>6</v>
      </c>
      <c r="I4362" t="s">
        <v>176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28</v>
      </c>
      <c r="S4362">
        <v>9</v>
      </c>
    </row>
    <row r="4363" spans="1:19" x14ac:dyDescent="0.3">
      <c r="A4363">
        <v>4362</v>
      </c>
      <c r="B4363" t="s">
        <v>37</v>
      </c>
      <c r="C4363" t="s">
        <v>27</v>
      </c>
      <c r="D4363" t="s">
        <v>40</v>
      </c>
      <c r="E4363" t="s">
        <v>36</v>
      </c>
      <c r="F4363" t="s">
        <v>30</v>
      </c>
      <c r="G4363" t="s">
        <v>24</v>
      </c>
      <c r="H4363">
        <v>9</v>
      </c>
      <c r="I4363" t="s">
        <v>177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34</v>
      </c>
      <c r="S4363">
        <v>1</v>
      </c>
    </row>
    <row r="4364" spans="1:19" x14ac:dyDescent="0.3">
      <c r="A4364">
        <v>4363</v>
      </c>
      <c r="B4364" t="s">
        <v>37</v>
      </c>
      <c r="C4364" t="s">
        <v>27</v>
      </c>
      <c r="D4364" t="s">
        <v>19</v>
      </c>
      <c r="E4364" t="s">
        <v>15</v>
      </c>
      <c r="F4364" t="s">
        <v>18</v>
      </c>
      <c r="G4364" t="s">
        <v>17</v>
      </c>
      <c r="H4364">
        <v>3</v>
      </c>
      <c r="I4364" t="s">
        <v>177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21</v>
      </c>
      <c r="S4364">
        <v>4</v>
      </c>
    </row>
    <row r="4365" spans="1:19" x14ac:dyDescent="0.3">
      <c r="A4365">
        <v>4364</v>
      </c>
      <c r="B4365" t="s">
        <v>37</v>
      </c>
      <c r="C4365" t="s">
        <v>27</v>
      </c>
      <c r="D4365" t="s">
        <v>26</v>
      </c>
      <c r="E4365" t="s">
        <v>36</v>
      </c>
      <c r="F4365" t="s">
        <v>18</v>
      </c>
      <c r="G4365" t="s">
        <v>35</v>
      </c>
      <c r="H4365">
        <v>12</v>
      </c>
      <c r="I4365" t="s">
        <v>178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34</v>
      </c>
      <c r="S4365">
        <v>6</v>
      </c>
    </row>
    <row r="4366" spans="1:19" x14ac:dyDescent="0.3">
      <c r="A4366">
        <v>4365</v>
      </c>
      <c r="B4366" t="s">
        <v>23</v>
      </c>
      <c r="C4366" t="s">
        <v>34</v>
      </c>
      <c r="D4366" t="s">
        <v>44</v>
      </c>
      <c r="E4366" t="s">
        <v>43</v>
      </c>
      <c r="F4366" t="s">
        <v>18</v>
      </c>
      <c r="G4366" t="s">
        <v>24</v>
      </c>
      <c r="H4366">
        <v>6</v>
      </c>
      <c r="I4366" t="s">
        <v>177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28</v>
      </c>
      <c r="S4366">
        <v>2</v>
      </c>
    </row>
    <row r="4367" spans="1:19" x14ac:dyDescent="0.3">
      <c r="A4367">
        <v>4366</v>
      </c>
      <c r="B4367" t="s">
        <v>31</v>
      </c>
      <c r="C4367" t="s">
        <v>39</v>
      </c>
      <c r="D4367" t="s">
        <v>26</v>
      </c>
      <c r="E4367" t="s">
        <v>41</v>
      </c>
      <c r="F4367" t="s">
        <v>25</v>
      </c>
      <c r="G4367" t="s">
        <v>35</v>
      </c>
      <c r="H4367">
        <v>7</v>
      </c>
      <c r="I4367" t="s">
        <v>177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21</v>
      </c>
      <c r="S4367">
        <v>3</v>
      </c>
    </row>
    <row r="4368" spans="1:19" x14ac:dyDescent="0.3">
      <c r="A4368">
        <v>4367</v>
      </c>
      <c r="B4368" t="s">
        <v>23</v>
      </c>
      <c r="C4368" t="s">
        <v>27</v>
      </c>
      <c r="D4368" t="s">
        <v>44</v>
      </c>
      <c r="E4368" t="s">
        <v>41</v>
      </c>
      <c r="F4368" t="s">
        <v>25</v>
      </c>
      <c r="G4368" t="s">
        <v>24</v>
      </c>
      <c r="H4368">
        <v>11</v>
      </c>
      <c r="I4368" t="s">
        <v>176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34</v>
      </c>
      <c r="S4368">
        <v>3</v>
      </c>
    </row>
    <row r="4369" spans="1:19" x14ac:dyDescent="0.3">
      <c r="A4369">
        <v>4368</v>
      </c>
      <c r="B4369" t="s">
        <v>33</v>
      </c>
      <c r="C4369" t="s">
        <v>34</v>
      </c>
      <c r="D4369" t="s">
        <v>26</v>
      </c>
      <c r="E4369" t="s">
        <v>22</v>
      </c>
      <c r="F4369" t="s">
        <v>18</v>
      </c>
      <c r="G4369" t="s">
        <v>17</v>
      </c>
      <c r="H4369">
        <v>7</v>
      </c>
      <c r="I4369" t="s">
        <v>178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28</v>
      </c>
      <c r="S4369">
        <v>2</v>
      </c>
    </row>
    <row r="4370" spans="1:19" x14ac:dyDescent="0.3">
      <c r="A4370">
        <v>4369</v>
      </c>
      <c r="B4370" t="s">
        <v>31</v>
      </c>
      <c r="C4370" t="s">
        <v>20</v>
      </c>
      <c r="D4370" t="s">
        <v>38</v>
      </c>
      <c r="E4370" t="s">
        <v>22</v>
      </c>
      <c r="F4370" t="s">
        <v>18</v>
      </c>
      <c r="G4370" t="s">
        <v>24</v>
      </c>
      <c r="H4370">
        <v>14</v>
      </c>
      <c r="I4370" t="s">
        <v>177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34</v>
      </c>
      <c r="S4370">
        <v>2</v>
      </c>
    </row>
    <row r="4371" spans="1:19" x14ac:dyDescent="0.3">
      <c r="A4371">
        <v>4370</v>
      </c>
      <c r="B4371" t="s">
        <v>16</v>
      </c>
      <c r="C4371" t="s">
        <v>39</v>
      </c>
      <c r="D4371" t="s">
        <v>40</v>
      </c>
      <c r="E4371" t="s">
        <v>41</v>
      </c>
      <c r="F4371" t="s">
        <v>25</v>
      </c>
      <c r="G4371" t="s">
        <v>17</v>
      </c>
      <c r="H4371">
        <v>13</v>
      </c>
      <c r="I4371" t="s">
        <v>177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34</v>
      </c>
      <c r="S4371">
        <v>3</v>
      </c>
    </row>
    <row r="4372" spans="1:19" x14ac:dyDescent="0.3">
      <c r="A4372">
        <v>4371</v>
      </c>
      <c r="B4372" t="s">
        <v>23</v>
      </c>
      <c r="C4372" t="s">
        <v>20</v>
      </c>
      <c r="D4372" t="s">
        <v>40</v>
      </c>
      <c r="E4372" t="s">
        <v>36</v>
      </c>
      <c r="F4372" t="s">
        <v>18</v>
      </c>
      <c r="G4372" t="s">
        <v>24</v>
      </c>
      <c r="H4372">
        <v>0</v>
      </c>
      <c r="I4372" t="s">
        <v>178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28</v>
      </c>
      <c r="S4372">
        <v>8</v>
      </c>
    </row>
    <row r="4373" spans="1:19" x14ac:dyDescent="0.3">
      <c r="A4373">
        <v>4372</v>
      </c>
      <c r="B4373" t="s">
        <v>42</v>
      </c>
      <c r="C4373" t="s">
        <v>34</v>
      </c>
      <c r="D4373" t="s">
        <v>40</v>
      </c>
      <c r="E4373" t="s">
        <v>36</v>
      </c>
      <c r="F4373" t="s">
        <v>25</v>
      </c>
      <c r="G4373" t="s">
        <v>35</v>
      </c>
      <c r="H4373">
        <v>14</v>
      </c>
      <c r="I4373" t="s">
        <v>176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34</v>
      </c>
      <c r="S4373">
        <v>4</v>
      </c>
    </row>
    <row r="4374" spans="1:19" x14ac:dyDescent="0.3">
      <c r="A4374">
        <v>4373</v>
      </c>
      <c r="B4374" t="s">
        <v>16</v>
      </c>
      <c r="C4374" t="s">
        <v>39</v>
      </c>
      <c r="D4374" t="s">
        <v>44</v>
      </c>
      <c r="E4374" t="s">
        <v>15</v>
      </c>
      <c r="F4374" t="s">
        <v>18</v>
      </c>
      <c r="G4374" t="s">
        <v>35</v>
      </c>
      <c r="H4374">
        <v>13</v>
      </c>
      <c r="I4374" t="s">
        <v>178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34</v>
      </c>
      <c r="S4374">
        <v>1</v>
      </c>
    </row>
    <row r="4375" spans="1:19" x14ac:dyDescent="0.3">
      <c r="A4375">
        <v>4374</v>
      </c>
      <c r="B4375" t="s">
        <v>31</v>
      </c>
      <c r="C4375" t="s">
        <v>27</v>
      </c>
      <c r="D4375" t="s">
        <v>38</v>
      </c>
      <c r="E4375" t="s">
        <v>29</v>
      </c>
      <c r="F4375" t="s">
        <v>30</v>
      </c>
      <c r="G4375" t="s">
        <v>35</v>
      </c>
      <c r="H4375">
        <v>12</v>
      </c>
      <c r="I4375" t="s">
        <v>176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28</v>
      </c>
      <c r="S4375">
        <v>8</v>
      </c>
    </row>
    <row r="4376" spans="1:19" x14ac:dyDescent="0.3">
      <c r="A4376">
        <v>4375</v>
      </c>
      <c r="B4376" t="s">
        <v>31</v>
      </c>
      <c r="C4376" t="s">
        <v>34</v>
      </c>
      <c r="D4376" t="s">
        <v>38</v>
      </c>
      <c r="E4376" t="s">
        <v>29</v>
      </c>
      <c r="F4376" t="s">
        <v>25</v>
      </c>
      <c r="G4376" t="s">
        <v>24</v>
      </c>
      <c r="H4376">
        <v>1</v>
      </c>
      <c r="I4376" t="s">
        <v>176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21</v>
      </c>
      <c r="S4376">
        <v>1</v>
      </c>
    </row>
    <row r="4377" spans="1:19" x14ac:dyDescent="0.3">
      <c r="A4377">
        <v>4376</v>
      </c>
      <c r="B4377" t="s">
        <v>37</v>
      </c>
      <c r="C4377" t="s">
        <v>39</v>
      </c>
      <c r="D4377" t="s">
        <v>19</v>
      </c>
      <c r="E4377" t="s">
        <v>15</v>
      </c>
      <c r="F4377" t="s">
        <v>30</v>
      </c>
      <c r="G4377" t="s">
        <v>24</v>
      </c>
      <c r="H4377">
        <v>7</v>
      </c>
      <c r="I4377" t="s">
        <v>178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28</v>
      </c>
      <c r="S4377">
        <v>7</v>
      </c>
    </row>
    <row r="4378" spans="1:19" x14ac:dyDescent="0.3">
      <c r="A4378">
        <v>4377</v>
      </c>
      <c r="B4378" t="s">
        <v>16</v>
      </c>
      <c r="C4378" t="s">
        <v>27</v>
      </c>
      <c r="D4378" t="s">
        <v>26</v>
      </c>
      <c r="E4378" t="s">
        <v>43</v>
      </c>
      <c r="F4378" t="s">
        <v>18</v>
      </c>
      <c r="G4378" t="s">
        <v>24</v>
      </c>
      <c r="H4378">
        <v>4</v>
      </c>
      <c r="I4378" t="s">
        <v>177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21</v>
      </c>
      <c r="S4378">
        <v>2</v>
      </c>
    </row>
    <row r="4379" spans="1:19" x14ac:dyDescent="0.3">
      <c r="A4379">
        <v>4378</v>
      </c>
      <c r="B4379" t="s">
        <v>33</v>
      </c>
      <c r="C4379" t="s">
        <v>27</v>
      </c>
      <c r="D4379" t="s">
        <v>44</v>
      </c>
      <c r="E4379" t="s">
        <v>15</v>
      </c>
      <c r="F4379" t="s">
        <v>18</v>
      </c>
      <c r="G4379" t="s">
        <v>35</v>
      </c>
      <c r="H4379">
        <v>4</v>
      </c>
      <c r="I4379" t="s">
        <v>176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21</v>
      </c>
      <c r="S4379">
        <v>1</v>
      </c>
    </row>
    <row r="4380" spans="1:19" x14ac:dyDescent="0.3">
      <c r="A4380">
        <v>4379</v>
      </c>
      <c r="B4380" t="s">
        <v>33</v>
      </c>
      <c r="C4380" t="s">
        <v>34</v>
      </c>
      <c r="D4380" t="s">
        <v>40</v>
      </c>
      <c r="E4380" t="s">
        <v>15</v>
      </c>
      <c r="F4380" t="s">
        <v>25</v>
      </c>
      <c r="G4380" t="s">
        <v>35</v>
      </c>
      <c r="H4380">
        <v>6</v>
      </c>
      <c r="I4380" t="s">
        <v>176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21</v>
      </c>
      <c r="S4380">
        <v>4</v>
      </c>
    </row>
    <row r="4381" spans="1:19" x14ac:dyDescent="0.3">
      <c r="A4381">
        <v>4380</v>
      </c>
      <c r="B4381" t="s">
        <v>31</v>
      </c>
      <c r="C4381" t="s">
        <v>39</v>
      </c>
      <c r="D4381" t="s">
        <v>40</v>
      </c>
      <c r="E4381" t="s">
        <v>43</v>
      </c>
      <c r="F4381" t="s">
        <v>18</v>
      </c>
      <c r="G4381" t="s">
        <v>35</v>
      </c>
      <c r="H4381">
        <v>12</v>
      </c>
      <c r="I4381" t="s">
        <v>178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28</v>
      </c>
      <c r="S4381">
        <v>5</v>
      </c>
    </row>
    <row r="4382" spans="1:19" x14ac:dyDescent="0.3">
      <c r="A4382">
        <v>4381</v>
      </c>
      <c r="B4382" t="s">
        <v>33</v>
      </c>
      <c r="C4382" t="s">
        <v>39</v>
      </c>
      <c r="D4382" t="s">
        <v>40</v>
      </c>
      <c r="E4382" t="s">
        <v>15</v>
      </c>
      <c r="F4382" t="s">
        <v>25</v>
      </c>
      <c r="G4382" t="s">
        <v>24</v>
      </c>
      <c r="H4382">
        <v>9</v>
      </c>
      <c r="I4382" t="s">
        <v>178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34</v>
      </c>
      <c r="S4382">
        <v>3</v>
      </c>
    </row>
    <row r="4383" spans="1:19" x14ac:dyDescent="0.3">
      <c r="A4383">
        <v>4382</v>
      </c>
      <c r="B4383" t="s">
        <v>23</v>
      </c>
      <c r="C4383" t="s">
        <v>20</v>
      </c>
      <c r="D4383" t="s">
        <v>26</v>
      </c>
      <c r="E4383" t="s">
        <v>36</v>
      </c>
      <c r="F4383" t="s">
        <v>30</v>
      </c>
      <c r="G4383" t="s">
        <v>24</v>
      </c>
      <c r="H4383">
        <v>6</v>
      </c>
      <c r="I4383" t="s">
        <v>178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28</v>
      </c>
      <c r="S4383">
        <v>9</v>
      </c>
    </row>
    <row r="4384" spans="1:19" x14ac:dyDescent="0.3">
      <c r="A4384">
        <v>4383</v>
      </c>
      <c r="B4384" t="s">
        <v>31</v>
      </c>
      <c r="C4384" t="s">
        <v>34</v>
      </c>
      <c r="D4384" t="s">
        <v>19</v>
      </c>
      <c r="E4384" t="s">
        <v>45</v>
      </c>
      <c r="F4384" t="s">
        <v>25</v>
      </c>
      <c r="G4384" t="s">
        <v>24</v>
      </c>
      <c r="H4384">
        <v>0</v>
      </c>
      <c r="I4384" t="s">
        <v>176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21</v>
      </c>
      <c r="S4384">
        <v>4</v>
      </c>
    </row>
    <row r="4385" spans="1:19" x14ac:dyDescent="0.3">
      <c r="A4385">
        <v>4384</v>
      </c>
      <c r="B4385" t="s">
        <v>42</v>
      </c>
      <c r="C4385" t="s">
        <v>27</v>
      </c>
      <c r="D4385" t="s">
        <v>38</v>
      </c>
      <c r="E4385" t="s">
        <v>41</v>
      </c>
      <c r="F4385" t="s">
        <v>25</v>
      </c>
      <c r="G4385" t="s">
        <v>35</v>
      </c>
      <c r="H4385">
        <v>10</v>
      </c>
      <c r="I4385" t="s">
        <v>177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34</v>
      </c>
      <c r="S4385">
        <v>2</v>
      </c>
    </row>
    <row r="4386" spans="1:19" x14ac:dyDescent="0.3">
      <c r="A4386">
        <v>4385</v>
      </c>
      <c r="B4386" t="s">
        <v>37</v>
      </c>
      <c r="C4386" t="s">
        <v>20</v>
      </c>
      <c r="D4386" t="s">
        <v>26</v>
      </c>
      <c r="E4386" t="s">
        <v>22</v>
      </c>
      <c r="F4386" t="s">
        <v>18</v>
      </c>
      <c r="G4386" t="s">
        <v>24</v>
      </c>
      <c r="H4386">
        <v>4</v>
      </c>
      <c r="I4386" t="s">
        <v>176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21</v>
      </c>
      <c r="S4386">
        <v>3</v>
      </c>
    </row>
    <row r="4387" spans="1:19" x14ac:dyDescent="0.3">
      <c r="A4387">
        <v>4386</v>
      </c>
      <c r="B4387" t="s">
        <v>42</v>
      </c>
      <c r="C4387" t="s">
        <v>34</v>
      </c>
      <c r="D4387" t="s">
        <v>32</v>
      </c>
      <c r="E4387" t="s">
        <v>15</v>
      </c>
      <c r="F4387" t="s">
        <v>30</v>
      </c>
      <c r="G4387" t="s">
        <v>24</v>
      </c>
      <c r="H4387">
        <v>5</v>
      </c>
      <c r="I4387" t="s">
        <v>178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21</v>
      </c>
      <c r="S4387">
        <v>5</v>
      </c>
    </row>
    <row r="4388" spans="1:19" x14ac:dyDescent="0.3">
      <c r="A4388">
        <v>4387</v>
      </c>
      <c r="B4388" t="s">
        <v>16</v>
      </c>
      <c r="C4388" t="s">
        <v>20</v>
      </c>
      <c r="D4388" t="s">
        <v>38</v>
      </c>
      <c r="E4388" t="s">
        <v>22</v>
      </c>
      <c r="F4388" t="s">
        <v>30</v>
      </c>
      <c r="G4388" t="s">
        <v>24</v>
      </c>
      <c r="H4388">
        <v>0</v>
      </c>
      <c r="I4388" t="s">
        <v>178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28</v>
      </c>
      <c r="S4388">
        <v>4</v>
      </c>
    </row>
    <row r="4389" spans="1:19" x14ac:dyDescent="0.3">
      <c r="A4389">
        <v>4388</v>
      </c>
      <c r="B4389" t="s">
        <v>37</v>
      </c>
      <c r="C4389" t="s">
        <v>39</v>
      </c>
      <c r="D4389" t="s">
        <v>40</v>
      </c>
      <c r="E4389" t="s">
        <v>41</v>
      </c>
      <c r="F4389" t="s">
        <v>18</v>
      </c>
      <c r="G4389" t="s">
        <v>24</v>
      </c>
      <c r="H4389">
        <v>6</v>
      </c>
      <c r="I4389" t="s">
        <v>178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28</v>
      </c>
      <c r="S4389">
        <v>8</v>
      </c>
    </row>
    <row r="4390" spans="1:19" x14ac:dyDescent="0.3">
      <c r="A4390">
        <v>4389</v>
      </c>
      <c r="B4390" t="s">
        <v>23</v>
      </c>
      <c r="C4390" t="s">
        <v>20</v>
      </c>
      <c r="D4390" t="s">
        <v>44</v>
      </c>
      <c r="E4390" t="s">
        <v>43</v>
      </c>
      <c r="F4390" t="s">
        <v>18</v>
      </c>
      <c r="G4390" t="s">
        <v>24</v>
      </c>
      <c r="H4390">
        <v>10</v>
      </c>
      <c r="I4390" t="s">
        <v>177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34</v>
      </c>
      <c r="S4390">
        <v>5</v>
      </c>
    </row>
    <row r="4391" spans="1:19" x14ac:dyDescent="0.3">
      <c r="A4391">
        <v>4390</v>
      </c>
      <c r="B4391" t="s">
        <v>31</v>
      </c>
      <c r="C4391" t="s">
        <v>27</v>
      </c>
      <c r="D4391" t="s">
        <v>32</v>
      </c>
      <c r="E4391" t="s">
        <v>41</v>
      </c>
      <c r="F4391" t="s">
        <v>25</v>
      </c>
      <c r="G4391" t="s">
        <v>24</v>
      </c>
      <c r="H4391">
        <v>12</v>
      </c>
      <c r="I4391" t="s">
        <v>178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28</v>
      </c>
      <c r="S4391">
        <v>4</v>
      </c>
    </row>
    <row r="4392" spans="1:19" x14ac:dyDescent="0.3">
      <c r="A4392">
        <v>4391</v>
      </c>
      <c r="B4392" t="s">
        <v>16</v>
      </c>
      <c r="C4392" t="s">
        <v>27</v>
      </c>
      <c r="D4392" t="s">
        <v>32</v>
      </c>
      <c r="E4392" t="s">
        <v>43</v>
      </c>
      <c r="F4392" t="s">
        <v>18</v>
      </c>
      <c r="G4392" t="s">
        <v>35</v>
      </c>
      <c r="H4392">
        <v>6</v>
      </c>
      <c r="I4392" t="s">
        <v>176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28</v>
      </c>
      <c r="S4392">
        <v>9</v>
      </c>
    </row>
    <row r="4393" spans="1:19" x14ac:dyDescent="0.3">
      <c r="A4393">
        <v>4392</v>
      </c>
      <c r="B4393" t="s">
        <v>31</v>
      </c>
      <c r="C4393" t="s">
        <v>20</v>
      </c>
      <c r="D4393" t="s">
        <v>32</v>
      </c>
      <c r="E4393" t="s">
        <v>15</v>
      </c>
      <c r="F4393" t="s">
        <v>25</v>
      </c>
      <c r="G4393" t="s">
        <v>24</v>
      </c>
      <c r="H4393">
        <v>6</v>
      </c>
      <c r="I4393" t="s">
        <v>177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28</v>
      </c>
      <c r="S4393">
        <v>7</v>
      </c>
    </row>
    <row r="4394" spans="1:19" x14ac:dyDescent="0.3">
      <c r="A4394">
        <v>4393</v>
      </c>
      <c r="B4394" t="s">
        <v>33</v>
      </c>
      <c r="C4394" t="s">
        <v>27</v>
      </c>
      <c r="D4394" t="s">
        <v>44</v>
      </c>
      <c r="E4394" t="s">
        <v>43</v>
      </c>
      <c r="F4394" t="s">
        <v>18</v>
      </c>
      <c r="G4394" t="s">
        <v>24</v>
      </c>
      <c r="H4394">
        <v>14</v>
      </c>
      <c r="I4394" t="s">
        <v>176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28</v>
      </c>
      <c r="S4394">
        <v>2</v>
      </c>
    </row>
    <row r="4395" spans="1:19" x14ac:dyDescent="0.3">
      <c r="A4395">
        <v>4394</v>
      </c>
      <c r="B4395" t="s">
        <v>23</v>
      </c>
      <c r="C4395" t="s">
        <v>39</v>
      </c>
      <c r="D4395" t="s">
        <v>38</v>
      </c>
      <c r="E4395" t="s">
        <v>43</v>
      </c>
      <c r="F4395" t="s">
        <v>18</v>
      </c>
      <c r="G4395" t="s">
        <v>35</v>
      </c>
      <c r="H4395">
        <v>8</v>
      </c>
      <c r="I4395" t="s">
        <v>178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28</v>
      </c>
      <c r="S4395">
        <v>7</v>
      </c>
    </row>
    <row r="4396" spans="1:19" x14ac:dyDescent="0.3">
      <c r="A4396">
        <v>4395</v>
      </c>
      <c r="B4396" t="s">
        <v>23</v>
      </c>
      <c r="C4396" t="s">
        <v>20</v>
      </c>
      <c r="D4396" t="s">
        <v>38</v>
      </c>
      <c r="E4396" t="s">
        <v>15</v>
      </c>
      <c r="F4396" t="s">
        <v>25</v>
      </c>
      <c r="G4396" t="s">
        <v>24</v>
      </c>
      <c r="H4396">
        <v>2</v>
      </c>
      <c r="I4396" t="s">
        <v>177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21</v>
      </c>
      <c r="S4396">
        <v>6</v>
      </c>
    </row>
    <row r="4397" spans="1:19" x14ac:dyDescent="0.3">
      <c r="A4397">
        <v>4396</v>
      </c>
      <c r="B4397" t="s">
        <v>31</v>
      </c>
      <c r="C4397" t="s">
        <v>20</v>
      </c>
      <c r="D4397" t="s">
        <v>44</v>
      </c>
      <c r="E4397" t="s">
        <v>36</v>
      </c>
      <c r="F4397" t="s">
        <v>18</v>
      </c>
      <c r="G4397" t="s">
        <v>17</v>
      </c>
      <c r="H4397">
        <v>3</v>
      </c>
      <c r="I4397" t="s">
        <v>177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28</v>
      </c>
      <c r="S4397">
        <v>8</v>
      </c>
    </row>
    <row r="4398" spans="1:19" x14ac:dyDescent="0.3">
      <c r="A4398">
        <v>4397</v>
      </c>
      <c r="B4398" t="s">
        <v>31</v>
      </c>
      <c r="C4398" t="s">
        <v>20</v>
      </c>
      <c r="D4398" t="s">
        <v>19</v>
      </c>
      <c r="E4398" t="s">
        <v>29</v>
      </c>
      <c r="F4398" t="s">
        <v>30</v>
      </c>
      <c r="G4398" t="s">
        <v>35</v>
      </c>
      <c r="H4398">
        <v>8</v>
      </c>
      <c r="I4398" t="s">
        <v>176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34</v>
      </c>
      <c r="S4398">
        <v>1</v>
      </c>
    </row>
    <row r="4399" spans="1:19" x14ac:dyDescent="0.3">
      <c r="A4399">
        <v>4398</v>
      </c>
      <c r="B4399" t="s">
        <v>23</v>
      </c>
      <c r="C4399" t="s">
        <v>20</v>
      </c>
      <c r="D4399" t="s">
        <v>19</v>
      </c>
      <c r="E4399" t="s">
        <v>22</v>
      </c>
      <c r="F4399" t="s">
        <v>30</v>
      </c>
      <c r="G4399" t="s">
        <v>17</v>
      </c>
      <c r="H4399">
        <v>11</v>
      </c>
      <c r="I4399" t="s">
        <v>177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28</v>
      </c>
      <c r="S4399">
        <v>2</v>
      </c>
    </row>
    <row r="4400" spans="1:19" x14ac:dyDescent="0.3">
      <c r="A4400">
        <v>4399</v>
      </c>
      <c r="B4400" t="s">
        <v>16</v>
      </c>
      <c r="C4400" t="s">
        <v>34</v>
      </c>
      <c r="D4400" t="s">
        <v>26</v>
      </c>
      <c r="E4400" t="s">
        <v>41</v>
      </c>
      <c r="F4400" t="s">
        <v>18</v>
      </c>
      <c r="G4400" t="s">
        <v>24</v>
      </c>
      <c r="H4400">
        <v>12</v>
      </c>
      <c r="I4400" t="s">
        <v>176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28</v>
      </c>
      <c r="S4400">
        <v>8</v>
      </c>
    </row>
    <row r="4401" spans="1:19" x14ac:dyDescent="0.3">
      <c r="A4401">
        <v>4400</v>
      </c>
      <c r="B4401" t="s">
        <v>42</v>
      </c>
      <c r="C4401" t="s">
        <v>20</v>
      </c>
      <c r="D4401" t="s">
        <v>40</v>
      </c>
      <c r="E4401" t="s">
        <v>45</v>
      </c>
      <c r="F4401" t="s">
        <v>18</v>
      </c>
      <c r="G4401" t="s">
        <v>35</v>
      </c>
      <c r="H4401">
        <v>1</v>
      </c>
      <c r="I4401" t="s">
        <v>176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21</v>
      </c>
      <c r="S4401">
        <v>2</v>
      </c>
    </row>
    <row r="4402" spans="1:19" x14ac:dyDescent="0.3">
      <c r="A4402">
        <v>4401</v>
      </c>
      <c r="B4402" t="s">
        <v>23</v>
      </c>
      <c r="C4402" t="s">
        <v>34</v>
      </c>
      <c r="D4402" t="s">
        <v>40</v>
      </c>
      <c r="E4402" t="s">
        <v>22</v>
      </c>
      <c r="F4402" t="s">
        <v>25</v>
      </c>
      <c r="G4402" t="s">
        <v>35</v>
      </c>
      <c r="H4402">
        <v>8</v>
      </c>
      <c r="I4402" t="s">
        <v>178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34</v>
      </c>
      <c r="S4402">
        <v>2</v>
      </c>
    </row>
    <row r="4403" spans="1:19" x14ac:dyDescent="0.3">
      <c r="A4403">
        <v>4402</v>
      </c>
      <c r="B4403" t="s">
        <v>16</v>
      </c>
      <c r="C4403" t="s">
        <v>27</v>
      </c>
      <c r="D4403" t="s">
        <v>44</v>
      </c>
      <c r="E4403" t="s">
        <v>29</v>
      </c>
      <c r="F4403" t="s">
        <v>25</v>
      </c>
      <c r="G4403" t="s">
        <v>35</v>
      </c>
      <c r="H4403">
        <v>5</v>
      </c>
      <c r="I4403" t="s">
        <v>177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21</v>
      </c>
      <c r="S4403">
        <v>1</v>
      </c>
    </row>
    <row r="4404" spans="1:19" x14ac:dyDescent="0.3">
      <c r="A4404">
        <v>4403</v>
      </c>
      <c r="B4404" t="s">
        <v>33</v>
      </c>
      <c r="C4404" t="s">
        <v>27</v>
      </c>
      <c r="D4404" t="s">
        <v>19</v>
      </c>
      <c r="E4404" t="s">
        <v>15</v>
      </c>
      <c r="F4404" t="s">
        <v>18</v>
      </c>
      <c r="G4404" t="s">
        <v>35</v>
      </c>
      <c r="H4404">
        <v>8</v>
      </c>
      <c r="I4404" t="s">
        <v>176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28</v>
      </c>
      <c r="S4404">
        <v>8</v>
      </c>
    </row>
    <row r="4405" spans="1:19" x14ac:dyDescent="0.3">
      <c r="A4405">
        <v>4404</v>
      </c>
      <c r="B4405" t="s">
        <v>42</v>
      </c>
      <c r="C4405" t="s">
        <v>39</v>
      </c>
      <c r="D4405" t="s">
        <v>32</v>
      </c>
      <c r="E4405" t="s">
        <v>36</v>
      </c>
      <c r="F4405" t="s">
        <v>18</v>
      </c>
      <c r="G4405" t="s">
        <v>35</v>
      </c>
      <c r="H4405">
        <v>2</v>
      </c>
      <c r="I4405" t="s">
        <v>177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21</v>
      </c>
      <c r="S4405">
        <v>1</v>
      </c>
    </row>
    <row r="4406" spans="1:19" x14ac:dyDescent="0.3">
      <c r="A4406">
        <v>4405</v>
      </c>
      <c r="B4406" t="s">
        <v>42</v>
      </c>
      <c r="C4406" t="s">
        <v>39</v>
      </c>
      <c r="D4406" t="s">
        <v>32</v>
      </c>
      <c r="E4406" t="s">
        <v>43</v>
      </c>
      <c r="F4406" t="s">
        <v>30</v>
      </c>
      <c r="G4406" t="s">
        <v>17</v>
      </c>
      <c r="H4406">
        <v>1</v>
      </c>
      <c r="I4406" t="s">
        <v>176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21</v>
      </c>
      <c r="S4406">
        <v>2</v>
      </c>
    </row>
    <row r="4407" spans="1:19" x14ac:dyDescent="0.3">
      <c r="A4407">
        <v>4406</v>
      </c>
      <c r="B4407" t="s">
        <v>16</v>
      </c>
      <c r="C4407" t="s">
        <v>34</v>
      </c>
      <c r="D4407" t="s">
        <v>44</v>
      </c>
      <c r="E4407" t="s">
        <v>29</v>
      </c>
      <c r="F4407" t="s">
        <v>18</v>
      </c>
      <c r="G4407" t="s">
        <v>35</v>
      </c>
      <c r="H4407">
        <v>6</v>
      </c>
      <c r="I4407" t="s">
        <v>177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21</v>
      </c>
      <c r="S4407">
        <v>6</v>
      </c>
    </row>
    <row r="4408" spans="1:19" x14ac:dyDescent="0.3">
      <c r="A4408">
        <v>4407</v>
      </c>
      <c r="B4408" t="s">
        <v>37</v>
      </c>
      <c r="C4408" t="s">
        <v>34</v>
      </c>
      <c r="D4408" t="s">
        <v>40</v>
      </c>
      <c r="E4408" t="s">
        <v>41</v>
      </c>
      <c r="F4408" t="s">
        <v>30</v>
      </c>
      <c r="G4408" t="s">
        <v>24</v>
      </c>
      <c r="H4408">
        <v>10</v>
      </c>
      <c r="I4408" t="s">
        <v>177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28</v>
      </c>
      <c r="S4408">
        <v>6</v>
      </c>
    </row>
    <row r="4409" spans="1:19" x14ac:dyDescent="0.3">
      <c r="A4409">
        <v>4408</v>
      </c>
      <c r="B4409" t="s">
        <v>42</v>
      </c>
      <c r="C4409" t="s">
        <v>20</v>
      </c>
      <c r="D4409" t="s">
        <v>26</v>
      </c>
      <c r="E4409" t="s">
        <v>45</v>
      </c>
      <c r="F4409" t="s">
        <v>18</v>
      </c>
      <c r="G4409" t="s">
        <v>24</v>
      </c>
      <c r="H4409">
        <v>1</v>
      </c>
      <c r="I4409" t="s">
        <v>178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21</v>
      </c>
      <c r="S4409">
        <v>5</v>
      </c>
    </row>
    <row r="4410" spans="1:19" x14ac:dyDescent="0.3">
      <c r="A4410">
        <v>4409</v>
      </c>
      <c r="B4410" t="s">
        <v>33</v>
      </c>
      <c r="C4410" t="s">
        <v>39</v>
      </c>
      <c r="D4410" t="s">
        <v>26</v>
      </c>
      <c r="E4410" t="s">
        <v>15</v>
      </c>
      <c r="F4410" t="s">
        <v>25</v>
      </c>
      <c r="G4410" t="s">
        <v>35</v>
      </c>
      <c r="H4410">
        <v>14</v>
      </c>
      <c r="I4410" t="s">
        <v>178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28</v>
      </c>
      <c r="S4410">
        <v>9</v>
      </c>
    </row>
    <row r="4411" spans="1:19" x14ac:dyDescent="0.3">
      <c r="A4411">
        <v>4410</v>
      </c>
      <c r="B4411" t="s">
        <v>23</v>
      </c>
      <c r="C4411" t="s">
        <v>39</v>
      </c>
      <c r="D4411" t="s">
        <v>44</v>
      </c>
      <c r="E4411" t="s">
        <v>29</v>
      </c>
      <c r="F4411" t="s">
        <v>25</v>
      </c>
      <c r="G4411" t="s">
        <v>35</v>
      </c>
      <c r="H4411">
        <v>9</v>
      </c>
      <c r="I4411" t="s">
        <v>178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34</v>
      </c>
      <c r="S4411">
        <v>5</v>
      </c>
    </row>
    <row r="4412" spans="1:19" x14ac:dyDescent="0.3">
      <c r="A4412">
        <v>4411</v>
      </c>
      <c r="B4412" t="s">
        <v>16</v>
      </c>
      <c r="C4412" t="s">
        <v>20</v>
      </c>
      <c r="D4412" t="s">
        <v>44</v>
      </c>
      <c r="E4412" t="s">
        <v>29</v>
      </c>
      <c r="F4412" t="s">
        <v>25</v>
      </c>
      <c r="G4412" t="s">
        <v>35</v>
      </c>
      <c r="H4412">
        <v>13</v>
      </c>
      <c r="I4412" t="s">
        <v>177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34</v>
      </c>
      <c r="S4412">
        <v>1</v>
      </c>
    </row>
    <row r="4413" spans="1:19" x14ac:dyDescent="0.3">
      <c r="A4413">
        <v>4412</v>
      </c>
      <c r="B4413" t="s">
        <v>16</v>
      </c>
      <c r="C4413" t="s">
        <v>20</v>
      </c>
      <c r="D4413" t="s">
        <v>44</v>
      </c>
      <c r="E4413" t="s">
        <v>45</v>
      </c>
      <c r="F4413" t="s">
        <v>25</v>
      </c>
      <c r="G4413" t="s">
        <v>35</v>
      </c>
      <c r="H4413">
        <v>1</v>
      </c>
      <c r="I4413" t="s">
        <v>177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28</v>
      </c>
      <c r="S4413">
        <v>5</v>
      </c>
    </row>
    <row r="4414" spans="1:19" x14ac:dyDescent="0.3">
      <c r="A4414">
        <v>4413</v>
      </c>
      <c r="B4414" t="s">
        <v>23</v>
      </c>
      <c r="C4414" t="s">
        <v>34</v>
      </c>
      <c r="D4414" t="s">
        <v>40</v>
      </c>
      <c r="E4414" t="s">
        <v>45</v>
      </c>
      <c r="F4414" t="s">
        <v>25</v>
      </c>
      <c r="G4414" t="s">
        <v>17</v>
      </c>
      <c r="H4414">
        <v>4</v>
      </c>
      <c r="I4414" t="s">
        <v>176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28</v>
      </c>
      <c r="S4414">
        <v>8</v>
      </c>
    </row>
    <row r="4415" spans="1:19" x14ac:dyDescent="0.3">
      <c r="A4415">
        <v>4414</v>
      </c>
      <c r="B4415" t="s">
        <v>31</v>
      </c>
      <c r="C4415" t="s">
        <v>20</v>
      </c>
      <c r="D4415" t="s">
        <v>19</v>
      </c>
      <c r="E4415" t="s">
        <v>15</v>
      </c>
      <c r="F4415" t="s">
        <v>18</v>
      </c>
      <c r="G4415" t="s">
        <v>17</v>
      </c>
      <c r="H4415">
        <v>4</v>
      </c>
      <c r="I4415" t="s">
        <v>176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28</v>
      </c>
      <c r="S4415">
        <v>2</v>
      </c>
    </row>
    <row r="4416" spans="1:19" x14ac:dyDescent="0.3">
      <c r="A4416">
        <v>4415</v>
      </c>
      <c r="B4416" t="s">
        <v>37</v>
      </c>
      <c r="C4416" t="s">
        <v>27</v>
      </c>
      <c r="D4416" t="s">
        <v>44</v>
      </c>
      <c r="E4416" t="s">
        <v>15</v>
      </c>
      <c r="F4416" t="s">
        <v>25</v>
      </c>
      <c r="G4416" t="s">
        <v>35</v>
      </c>
      <c r="H4416">
        <v>2</v>
      </c>
      <c r="I4416" t="s">
        <v>176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28</v>
      </c>
      <c r="S4416">
        <v>9</v>
      </c>
    </row>
    <row r="4417" spans="1:19" x14ac:dyDescent="0.3">
      <c r="A4417">
        <v>4416</v>
      </c>
      <c r="B4417" t="s">
        <v>33</v>
      </c>
      <c r="C4417" t="s">
        <v>27</v>
      </c>
      <c r="D4417" t="s">
        <v>40</v>
      </c>
      <c r="E4417" t="s">
        <v>29</v>
      </c>
      <c r="F4417" t="s">
        <v>25</v>
      </c>
      <c r="G4417" t="s">
        <v>17</v>
      </c>
      <c r="H4417">
        <v>1</v>
      </c>
      <c r="I4417" t="s">
        <v>176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28</v>
      </c>
      <c r="S4417">
        <v>7</v>
      </c>
    </row>
    <row r="4418" spans="1:19" x14ac:dyDescent="0.3">
      <c r="A4418">
        <v>4417</v>
      </c>
      <c r="B4418" t="s">
        <v>16</v>
      </c>
      <c r="C4418" t="s">
        <v>39</v>
      </c>
      <c r="D4418" t="s">
        <v>19</v>
      </c>
      <c r="E4418" t="s">
        <v>15</v>
      </c>
      <c r="F4418" t="s">
        <v>30</v>
      </c>
      <c r="G4418" t="s">
        <v>24</v>
      </c>
      <c r="H4418">
        <v>13</v>
      </c>
      <c r="I4418" t="s">
        <v>176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34</v>
      </c>
      <c r="S4418">
        <v>1</v>
      </c>
    </row>
    <row r="4419" spans="1:19" x14ac:dyDescent="0.3">
      <c r="A4419">
        <v>4418</v>
      </c>
      <c r="B4419" t="s">
        <v>31</v>
      </c>
      <c r="C4419" t="s">
        <v>27</v>
      </c>
      <c r="D4419" t="s">
        <v>26</v>
      </c>
      <c r="E4419" t="s">
        <v>29</v>
      </c>
      <c r="F4419" t="s">
        <v>30</v>
      </c>
      <c r="G4419" t="s">
        <v>35</v>
      </c>
      <c r="H4419">
        <v>3</v>
      </c>
      <c r="I4419" t="s">
        <v>178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28</v>
      </c>
      <c r="S4419">
        <v>5</v>
      </c>
    </row>
    <row r="4420" spans="1:19" x14ac:dyDescent="0.3">
      <c r="A4420">
        <v>4419</v>
      </c>
      <c r="B4420" t="s">
        <v>37</v>
      </c>
      <c r="C4420" t="s">
        <v>39</v>
      </c>
      <c r="D4420" t="s">
        <v>32</v>
      </c>
      <c r="E4420" t="s">
        <v>45</v>
      </c>
      <c r="F4420" t="s">
        <v>25</v>
      </c>
      <c r="G4420" t="s">
        <v>24</v>
      </c>
      <c r="H4420">
        <v>10</v>
      </c>
      <c r="I4420" t="s">
        <v>176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34</v>
      </c>
      <c r="S4420">
        <v>1</v>
      </c>
    </row>
    <row r="4421" spans="1:19" x14ac:dyDescent="0.3">
      <c r="A4421">
        <v>4420</v>
      </c>
      <c r="B4421" t="s">
        <v>31</v>
      </c>
      <c r="C4421" t="s">
        <v>27</v>
      </c>
      <c r="D4421" t="s">
        <v>38</v>
      </c>
      <c r="E4421" t="s">
        <v>22</v>
      </c>
      <c r="F4421" t="s">
        <v>18</v>
      </c>
      <c r="G4421" t="s">
        <v>17</v>
      </c>
      <c r="H4421">
        <v>3</v>
      </c>
      <c r="I4421" t="s">
        <v>178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28</v>
      </c>
      <c r="S4421">
        <v>8</v>
      </c>
    </row>
    <row r="4422" spans="1:19" x14ac:dyDescent="0.3">
      <c r="A4422">
        <v>4421</v>
      </c>
      <c r="B4422" t="s">
        <v>33</v>
      </c>
      <c r="C4422" t="s">
        <v>34</v>
      </c>
      <c r="D4422" t="s">
        <v>38</v>
      </c>
      <c r="E4422" t="s">
        <v>36</v>
      </c>
      <c r="F4422" t="s">
        <v>30</v>
      </c>
      <c r="G4422" t="s">
        <v>24</v>
      </c>
      <c r="H4422">
        <v>8</v>
      </c>
      <c r="I4422" t="s">
        <v>177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34</v>
      </c>
      <c r="S4422">
        <v>3</v>
      </c>
    </row>
    <row r="4423" spans="1:19" x14ac:dyDescent="0.3">
      <c r="A4423">
        <v>4422</v>
      </c>
      <c r="B4423" t="s">
        <v>31</v>
      </c>
      <c r="C4423" t="s">
        <v>39</v>
      </c>
      <c r="D4423" t="s">
        <v>32</v>
      </c>
      <c r="E4423" t="s">
        <v>29</v>
      </c>
      <c r="F4423" t="s">
        <v>25</v>
      </c>
      <c r="G4423" t="s">
        <v>24</v>
      </c>
      <c r="H4423">
        <v>5</v>
      </c>
      <c r="I4423" t="s">
        <v>176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28</v>
      </c>
      <c r="S4423">
        <v>9</v>
      </c>
    </row>
    <row r="4424" spans="1:19" x14ac:dyDescent="0.3">
      <c r="A4424">
        <v>4423</v>
      </c>
      <c r="B4424" t="s">
        <v>31</v>
      </c>
      <c r="C4424" t="s">
        <v>39</v>
      </c>
      <c r="D4424" t="s">
        <v>40</v>
      </c>
      <c r="E4424" t="s">
        <v>45</v>
      </c>
      <c r="F4424" t="s">
        <v>25</v>
      </c>
      <c r="G4424" t="s">
        <v>35</v>
      </c>
      <c r="H4424">
        <v>11</v>
      </c>
      <c r="I4424" t="s">
        <v>176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34</v>
      </c>
      <c r="S4424">
        <v>1</v>
      </c>
    </row>
    <row r="4425" spans="1:19" x14ac:dyDescent="0.3">
      <c r="A4425">
        <v>4424</v>
      </c>
      <c r="B4425" t="s">
        <v>23</v>
      </c>
      <c r="C4425" t="s">
        <v>39</v>
      </c>
      <c r="D4425" t="s">
        <v>40</v>
      </c>
      <c r="E4425" t="s">
        <v>36</v>
      </c>
      <c r="F4425" t="s">
        <v>30</v>
      </c>
      <c r="G4425" t="s">
        <v>17</v>
      </c>
      <c r="H4425">
        <v>3</v>
      </c>
      <c r="I4425" t="s">
        <v>177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28</v>
      </c>
      <c r="S4425">
        <v>9</v>
      </c>
    </row>
    <row r="4426" spans="1:19" x14ac:dyDescent="0.3">
      <c r="A4426">
        <v>4425</v>
      </c>
      <c r="B4426" t="s">
        <v>37</v>
      </c>
      <c r="C4426" t="s">
        <v>39</v>
      </c>
      <c r="D4426" t="s">
        <v>40</v>
      </c>
      <c r="E4426" t="s">
        <v>15</v>
      </c>
      <c r="F4426" t="s">
        <v>18</v>
      </c>
      <c r="G4426" t="s">
        <v>24</v>
      </c>
      <c r="H4426">
        <v>8</v>
      </c>
      <c r="I4426" t="s">
        <v>177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28</v>
      </c>
      <c r="S4426">
        <v>3</v>
      </c>
    </row>
    <row r="4427" spans="1:19" x14ac:dyDescent="0.3">
      <c r="A4427">
        <v>4426</v>
      </c>
      <c r="B4427" t="s">
        <v>33</v>
      </c>
      <c r="C4427" t="s">
        <v>20</v>
      </c>
      <c r="D4427" t="s">
        <v>40</v>
      </c>
      <c r="E4427" t="s">
        <v>41</v>
      </c>
      <c r="F4427" t="s">
        <v>30</v>
      </c>
      <c r="G4427" t="s">
        <v>24</v>
      </c>
      <c r="H4427">
        <v>11</v>
      </c>
      <c r="I4427" t="s">
        <v>176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28</v>
      </c>
      <c r="S4427">
        <v>6</v>
      </c>
    </row>
    <row r="4428" spans="1:19" x14ac:dyDescent="0.3">
      <c r="A4428">
        <v>4427</v>
      </c>
      <c r="B4428" t="s">
        <v>16</v>
      </c>
      <c r="C4428" t="s">
        <v>20</v>
      </c>
      <c r="D4428" t="s">
        <v>32</v>
      </c>
      <c r="E4428" t="s">
        <v>45</v>
      </c>
      <c r="F4428" t="s">
        <v>18</v>
      </c>
      <c r="G4428" t="s">
        <v>35</v>
      </c>
      <c r="H4428">
        <v>6</v>
      </c>
      <c r="I4428" t="s">
        <v>177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21</v>
      </c>
      <c r="S4428">
        <v>1</v>
      </c>
    </row>
    <row r="4429" spans="1:19" x14ac:dyDescent="0.3">
      <c r="A4429">
        <v>4428</v>
      </c>
      <c r="B4429" t="s">
        <v>37</v>
      </c>
      <c r="C4429" t="s">
        <v>39</v>
      </c>
      <c r="D4429" t="s">
        <v>19</v>
      </c>
      <c r="E4429" t="s">
        <v>22</v>
      </c>
      <c r="F4429" t="s">
        <v>25</v>
      </c>
      <c r="G4429" t="s">
        <v>35</v>
      </c>
      <c r="H4429">
        <v>10</v>
      </c>
      <c r="I4429" t="s">
        <v>178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34</v>
      </c>
      <c r="S4429">
        <v>6</v>
      </c>
    </row>
    <row r="4430" spans="1:19" x14ac:dyDescent="0.3">
      <c r="A4430">
        <v>4429</v>
      </c>
      <c r="B4430" t="s">
        <v>23</v>
      </c>
      <c r="C4430" t="s">
        <v>27</v>
      </c>
      <c r="D4430" t="s">
        <v>19</v>
      </c>
      <c r="E4430" t="s">
        <v>43</v>
      </c>
      <c r="F4430" t="s">
        <v>25</v>
      </c>
      <c r="G4430" t="s">
        <v>17</v>
      </c>
      <c r="H4430">
        <v>14</v>
      </c>
      <c r="I4430" t="s">
        <v>177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28</v>
      </c>
      <c r="S4430">
        <v>7</v>
      </c>
    </row>
    <row r="4431" spans="1:19" x14ac:dyDescent="0.3">
      <c r="A4431">
        <v>4430</v>
      </c>
      <c r="B4431" t="s">
        <v>31</v>
      </c>
      <c r="C4431" t="s">
        <v>34</v>
      </c>
      <c r="D4431" t="s">
        <v>19</v>
      </c>
      <c r="E4431" t="s">
        <v>29</v>
      </c>
      <c r="F4431" t="s">
        <v>25</v>
      </c>
      <c r="G4431" t="s">
        <v>24</v>
      </c>
      <c r="H4431">
        <v>3</v>
      </c>
      <c r="I4431" t="s">
        <v>178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21</v>
      </c>
      <c r="S4431">
        <v>3</v>
      </c>
    </row>
    <row r="4432" spans="1:19" x14ac:dyDescent="0.3">
      <c r="A4432">
        <v>4431</v>
      </c>
      <c r="B4432" t="s">
        <v>37</v>
      </c>
      <c r="C4432" t="s">
        <v>39</v>
      </c>
      <c r="D4432" t="s">
        <v>40</v>
      </c>
      <c r="E4432" t="s">
        <v>45</v>
      </c>
      <c r="F4432" t="s">
        <v>18</v>
      </c>
      <c r="G4432" t="s">
        <v>35</v>
      </c>
      <c r="H4432">
        <v>13</v>
      </c>
      <c r="I4432" t="s">
        <v>176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28</v>
      </c>
      <c r="S4432">
        <v>1</v>
      </c>
    </row>
    <row r="4433" spans="1:19" x14ac:dyDescent="0.3">
      <c r="A4433">
        <v>4432</v>
      </c>
      <c r="B4433" t="s">
        <v>33</v>
      </c>
      <c r="C4433" t="s">
        <v>20</v>
      </c>
      <c r="D4433" t="s">
        <v>38</v>
      </c>
      <c r="E4433" t="s">
        <v>41</v>
      </c>
      <c r="F4433" t="s">
        <v>25</v>
      </c>
      <c r="G4433" t="s">
        <v>24</v>
      </c>
      <c r="H4433">
        <v>6</v>
      </c>
      <c r="I4433" t="s">
        <v>177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21</v>
      </c>
      <c r="S4433">
        <v>4</v>
      </c>
    </row>
    <row r="4434" spans="1:19" x14ac:dyDescent="0.3">
      <c r="A4434">
        <v>4433</v>
      </c>
      <c r="B4434" t="s">
        <v>16</v>
      </c>
      <c r="C4434" t="s">
        <v>34</v>
      </c>
      <c r="D4434" t="s">
        <v>32</v>
      </c>
      <c r="E4434" t="s">
        <v>41</v>
      </c>
      <c r="F4434" t="s">
        <v>30</v>
      </c>
      <c r="G4434" t="s">
        <v>24</v>
      </c>
      <c r="H4434">
        <v>14</v>
      </c>
      <c r="I4434" t="s">
        <v>177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34</v>
      </c>
      <c r="S4434">
        <v>4</v>
      </c>
    </row>
    <row r="4435" spans="1:19" x14ac:dyDescent="0.3">
      <c r="A4435">
        <v>4434</v>
      </c>
      <c r="B4435" t="s">
        <v>42</v>
      </c>
      <c r="C4435" t="s">
        <v>20</v>
      </c>
      <c r="D4435" t="s">
        <v>44</v>
      </c>
      <c r="E4435" t="s">
        <v>45</v>
      </c>
      <c r="F4435" t="s">
        <v>18</v>
      </c>
      <c r="G4435" t="s">
        <v>35</v>
      </c>
      <c r="H4435">
        <v>11</v>
      </c>
      <c r="I4435" t="s">
        <v>176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28</v>
      </c>
      <c r="S4435">
        <v>9</v>
      </c>
    </row>
    <row r="4436" spans="1:19" x14ac:dyDescent="0.3">
      <c r="A4436">
        <v>4435</v>
      </c>
      <c r="B4436" t="s">
        <v>31</v>
      </c>
      <c r="C4436" t="s">
        <v>39</v>
      </c>
      <c r="D4436" t="s">
        <v>40</v>
      </c>
      <c r="E4436" t="s">
        <v>36</v>
      </c>
      <c r="F4436" t="s">
        <v>25</v>
      </c>
      <c r="G4436" t="s">
        <v>35</v>
      </c>
      <c r="H4436">
        <v>6</v>
      </c>
      <c r="I4436" t="s">
        <v>178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28</v>
      </c>
      <c r="S4436">
        <v>9</v>
      </c>
    </row>
    <row r="4437" spans="1:19" x14ac:dyDescent="0.3">
      <c r="A4437">
        <v>4436</v>
      </c>
      <c r="B4437" t="s">
        <v>33</v>
      </c>
      <c r="C4437" t="s">
        <v>34</v>
      </c>
      <c r="D4437" t="s">
        <v>40</v>
      </c>
      <c r="E4437" t="s">
        <v>22</v>
      </c>
      <c r="F4437" t="s">
        <v>25</v>
      </c>
      <c r="G4437" t="s">
        <v>35</v>
      </c>
      <c r="H4437">
        <v>9</v>
      </c>
      <c r="I4437" t="s">
        <v>177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28</v>
      </c>
      <c r="S4437">
        <v>7</v>
      </c>
    </row>
    <row r="4438" spans="1:19" x14ac:dyDescent="0.3">
      <c r="A4438">
        <v>4437</v>
      </c>
      <c r="B4438" t="s">
        <v>42</v>
      </c>
      <c r="C4438" t="s">
        <v>27</v>
      </c>
      <c r="D4438" t="s">
        <v>26</v>
      </c>
      <c r="E4438" t="s">
        <v>22</v>
      </c>
      <c r="F4438" t="s">
        <v>25</v>
      </c>
      <c r="G4438" t="s">
        <v>24</v>
      </c>
      <c r="H4438">
        <v>9</v>
      </c>
      <c r="I4438" t="s">
        <v>177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28</v>
      </c>
      <c r="S4438">
        <v>7</v>
      </c>
    </row>
    <row r="4439" spans="1:19" x14ac:dyDescent="0.3">
      <c r="A4439">
        <v>4438</v>
      </c>
      <c r="B4439" t="s">
        <v>31</v>
      </c>
      <c r="C4439" t="s">
        <v>27</v>
      </c>
      <c r="D4439" t="s">
        <v>19</v>
      </c>
      <c r="E4439" t="s">
        <v>41</v>
      </c>
      <c r="F4439" t="s">
        <v>30</v>
      </c>
      <c r="G4439" t="s">
        <v>24</v>
      </c>
      <c r="H4439">
        <v>3</v>
      </c>
      <c r="I4439" t="s">
        <v>178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28</v>
      </c>
      <c r="S4439">
        <v>8</v>
      </c>
    </row>
    <row r="4440" spans="1:19" x14ac:dyDescent="0.3">
      <c r="A4440">
        <v>4439</v>
      </c>
      <c r="B4440" t="s">
        <v>31</v>
      </c>
      <c r="C4440" t="s">
        <v>20</v>
      </c>
      <c r="D4440" t="s">
        <v>26</v>
      </c>
      <c r="E4440" t="s">
        <v>22</v>
      </c>
      <c r="F4440" t="s">
        <v>18</v>
      </c>
      <c r="G4440" t="s">
        <v>17</v>
      </c>
      <c r="H4440">
        <v>5</v>
      </c>
      <c r="I4440" t="s">
        <v>176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28</v>
      </c>
      <c r="S4440">
        <v>7</v>
      </c>
    </row>
    <row r="4441" spans="1:19" x14ac:dyDescent="0.3">
      <c r="A4441">
        <v>4440</v>
      </c>
      <c r="B4441" t="s">
        <v>31</v>
      </c>
      <c r="C4441" t="s">
        <v>27</v>
      </c>
      <c r="D4441" t="s">
        <v>26</v>
      </c>
      <c r="E4441" t="s">
        <v>41</v>
      </c>
      <c r="F4441" t="s">
        <v>25</v>
      </c>
      <c r="G4441" t="s">
        <v>35</v>
      </c>
      <c r="H4441">
        <v>1</v>
      </c>
      <c r="I4441" t="s">
        <v>178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21</v>
      </c>
      <c r="S4441">
        <v>2</v>
      </c>
    </row>
    <row r="4442" spans="1:19" x14ac:dyDescent="0.3">
      <c r="A4442">
        <v>4441</v>
      </c>
      <c r="B4442" t="s">
        <v>33</v>
      </c>
      <c r="C4442" t="s">
        <v>34</v>
      </c>
      <c r="D4442" t="s">
        <v>32</v>
      </c>
      <c r="E4442" t="s">
        <v>36</v>
      </c>
      <c r="F4442" t="s">
        <v>25</v>
      </c>
      <c r="G4442" t="s">
        <v>24</v>
      </c>
      <c r="H4442">
        <v>6</v>
      </c>
      <c r="I4442" t="s">
        <v>177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21</v>
      </c>
      <c r="S4442">
        <v>2</v>
      </c>
    </row>
    <row r="4443" spans="1:19" x14ac:dyDescent="0.3">
      <c r="A4443">
        <v>4442</v>
      </c>
      <c r="B4443" t="s">
        <v>42</v>
      </c>
      <c r="C4443" t="s">
        <v>27</v>
      </c>
      <c r="D4443" t="s">
        <v>26</v>
      </c>
      <c r="E4443" t="s">
        <v>29</v>
      </c>
      <c r="F4443" t="s">
        <v>18</v>
      </c>
      <c r="G4443" t="s">
        <v>24</v>
      </c>
      <c r="H4443">
        <v>2</v>
      </c>
      <c r="I4443" t="s">
        <v>177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21</v>
      </c>
      <c r="S4443">
        <v>5</v>
      </c>
    </row>
    <row r="4444" spans="1:19" x14ac:dyDescent="0.3">
      <c r="A4444">
        <v>4443</v>
      </c>
      <c r="B4444" t="s">
        <v>42</v>
      </c>
      <c r="C4444" t="s">
        <v>34</v>
      </c>
      <c r="D4444" t="s">
        <v>26</v>
      </c>
      <c r="E4444" t="s">
        <v>43</v>
      </c>
      <c r="F4444" t="s">
        <v>18</v>
      </c>
      <c r="G4444" t="s">
        <v>24</v>
      </c>
      <c r="H4444">
        <v>0</v>
      </c>
      <c r="I4444" t="s">
        <v>177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21</v>
      </c>
      <c r="S4444">
        <v>2</v>
      </c>
    </row>
    <row r="4445" spans="1:19" x14ac:dyDescent="0.3">
      <c r="A4445">
        <v>4444</v>
      </c>
      <c r="B4445" t="s">
        <v>33</v>
      </c>
      <c r="C4445" t="s">
        <v>20</v>
      </c>
      <c r="D4445" t="s">
        <v>26</v>
      </c>
      <c r="E4445" t="s">
        <v>43</v>
      </c>
      <c r="F4445" t="s">
        <v>30</v>
      </c>
      <c r="G4445" t="s">
        <v>35</v>
      </c>
      <c r="H4445">
        <v>13</v>
      </c>
      <c r="I4445" t="s">
        <v>178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28</v>
      </c>
      <c r="S4445">
        <v>7</v>
      </c>
    </row>
    <row r="4446" spans="1:19" x14ac:dyDescent="0.3">
      <c r="A4446">
        <v>4445</v>
      </c>
      <c r="B4446" t="s">
        <v>23</v>
      </c>
      <c r="C4446" t="s">
        <v>39</v>
      </c>
      <c r="D4446" t="s">
        <v>40</v>
      </c>
      <c r="E4446" t="s">
        <v>36</v>
      </c>
      <c r="F4446" t="s">
        <v>18</v>
      </c>
      <c r="G4446" t="s">
        <v>35</v>
      </c>
      <c r="H4446">
        <v>8</v>
      </c>
      <c r="I4446" t="s">
        <v>178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28</v>
      </c>
      <c r="S4446">
        <v>8</v>
      </c>
    </row>
    <row r="4447" spans="1:19" x14ac:dyDescent="0.3">
      <c r="A4447">
        <v>4446</v>
      </c>
      <c r="B4447" t="s">
        <v>42</v>
      </c>
      <c r="C4447" t="s">
        <v>27</v>
      </c>
      <c r="D4447" t="s">
        <v>38</v>
      </c>
      <c r="E4447" t="s">
        <v>15</v>
      </c>
      <c r="F4447" t="s">
        <v>18</v>
      </c>
      <c r="G4447" t="s">
        <v>17</v>
      </c>
      <c r="H4447">
        <v>8</v>
      </c>
      <c r="I4447" t="s">
        <v>177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28</v>
      </c>
      <c r="S4447">
        <v>2</v>
      </c>
    </row>
    <row r="4448" spans="1:19" x14ac:dyDescent="0.3">
      <c r="A4448">
        <v>4447</v>
      </c>
      <c r="B4448" t="s">
        <v>16</v>
      </c>
      <c r="C4448" t="s">
        <v>34</v>
      </c>
      <c r="D4448" t="s">
        <v>26</v>
      </c>
      <c r="E4448" t="s">
        <v>36</v>
      </c>
      <c r="F4448" t="s">
        <v>30</v>
      </c>
      <c r="G4448" t="s">
        <v>35</v>
      </c>
      <c r="H4448">
        <v>10</v>
      </c>
      <c r="I4448" t="s">
        <v>178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28</v>
      </c>
      <c r="S4448">
        <v>8</v>
      </c>
    </row>
    <row r="4449" spans="1:19" x14ac:dyDescent="0.3">
      <c r="A4449">
        <v>4448</v>
      </c>
      <c r="B4449" t="s">
        <v>23</v>
      </c>
      <c r="C4449" t="s">
        <v>27</v>
      </c>
      <c r="D4449" t="s">
        <v>40</v>
      </c>
      <c r="E4449" t="s">
        <v>36</v>
      </c>
      <c r="F4449" t="s">
        <v>30</v>
      </c>
      <c r="G4449" t="s">
        <v>24</v>
      </c>
      <c r="H4449">
        <v>5</v>
      </c>
      <c r="I4449" t="s">
        <v>176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28</v>
      </c>
      <c r="S4449">
        <v>7</v>
      </c>
    </row>
    <row r="4450" spans="1:19" x14ac:dyDescent="0.3">
      <c r="A4450">
        <v>4449</v>
      </c>
      <c r="B4450" t="s">
        <v>31</v>
      </c>
      <c r="C4450" t="s">
        <v>34</v>
      </c>
      <c r="D4450" t="s">
        <v>32</v>
      </c>
      <c r="E4450" t="s">
        <v>22</v>
      </c>
      <c r="F4450" t="s">
        <v>18</v>
      </c>
      <c r="G4450" t="s">
        <v>24</v>
      </c>
      <c r="H4450">
        <v>0</v>
      </c>
      <c r="I4450" t="s">
        <v>177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28</v>
      </c>
      <c r="S4450">
        <v>4</v>
      </c>
    </row>
    <row r="4451" spans="1:19" x14ac:dyDescent="0.3">
      <c r="A4451">
        <v>4450</v>
      </c>
      <c r="B4451" t="s">
        <v>37</v>
      </c>
      <c r="C4451" t="s">
        <v>34</v>
      </c>
      <c r="D4451" t="s">
        <v>44</v>
      </c>
      <c r="E4451" t="s">
        <v>43</v>
      </c>
      <c r="F4451" t="s">
        <v>30</v>
      </c>
      <c r="G4451" t="s">
        <v>24</v>
      </c>
      <c r="H4451">
        <v>10</v>
      </c>
      <c r="I4451" t="s">
        <v>178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28</v>
      </c>
      <c r="S4451">
        <v>9</v>
      </c>
    </row>
    <row r="4452" spans="1:19" x14ac:dyDescent="0.3">
      <c r="A4452">
        <v>4451</v>
      </c>
      <c r="B4452" t="s">
        <v>23</v>
      </c>
      <c r="C4452" t="s">
        <v>20</v>
      </c>
      <c r="D4452" t="s">
        <v>19</v>
      </c>
      <c r="E4452" t="s">
        <v>43</v>
      </c>
      <c r="F4452" t="s">
        <v>30</v>
      </c>
      <c r="G4452" t="s">
        <v>24</v>
      </c>
      <c r="H4452">
        <v>9</v>
      </c>
      <c r="I4452" t="s">
        <v>177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28</v>
      </c>
      <c r="S4452">
        <v>2</v>
      </c>
    </row>
    <row r="4453" spans="1:19" x14ac:dyDescent="0.3">
      <c r="A4453">
        <v>4452</v>
      </c>
      <c r="B4453" t="s">
        <v>31</v>
      </c>
      <c r="C4453" t="s">
        <v>39</v>
      </c>
      <c r="D4453" t="s">
        <v>19</v>
      </c>
      <c r="E4453" t="s">
        <v>22</v>
      </c>
      <c r="F4453" t="s">
        <v>25</v>
      </c>
      <c r="G4453" t="s">
        <v>24</v>
      </c>
      <c r="H4453">
        <v>5</v>
      </c>
      <c r="I4453" t="s">
        <v>176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21</v>
      </c>
      <c r="S4453">
        <v>4</v>
      </c>
    </row>
    <row r="4454" spans="1:19" x14ac:dyDescent="0.3">
      <c r="A4454">
        <v>4453</v>
      </c>
      <c r="B4454" t="s">
        <v>37</v>
      </c>
      <c r="C4454" t="s">
        <v>39</v>
      </c>
      <c r="D4454" t="s">
        <v>38</v>
      </c>
      <c r="E4454" t="s">
        <v>41</v>
      </c>
      <c r="F4454" t="s">
        <v>25</v>
      </c>
      <c r="G4454" t="s">
        <v>24</v>
      </c>
      <c r="H4454">
        <v>2</v>
      </c>
      <c r="I4454" t="s">
        <v>176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21</v>
      </c>
      <c r="S4454">
        <v>4</v>
      </c>
    </row>
    <row r="4455" spans="1:19" x14ac:dyDescent="0.3">
      <c r="A4455">
        <v>4454</v>
      </c>
      <c r="B4455" t="s">
        <v>42</v>
      </c>
      <c r="C4455" t="s">
        <v>20</v>
      </c>
      <c r="D4455" t="s">
        <v>19</v>
      </c>
      <c r="E4455" t="s">
        <v>36</v>
      </c>
      <c r="F4455" t="s">
        <v>30</v>
      </c>
      <c r="G4455" t="s">
        <v>24</v>
      </c>
      <c r="H4455">
        <v>13</v>
      </c>
      <c r="I4455" t="s">
        <v>178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34</v>
      </c>
      <c r="S4455">
        <v>3</v>
      </c>
    </row>
    <row r="4456" spans="1:19" x14ac:dyDescent="0.3">
      <c r="A4456">
        <v>4455</v>
      </c>
      <c r="B4456" t="s">
        <v>42</v>
      </c>
      <c r="C4456" t="s">
        <v>39</v>
      </c>
      <c r="D4456" t="s">
        <v>19</v>
      </c>
      <c r="E4456" t="s">
        <v>41</v>
      </c>
      <c r="F4456" t="s">
        <v>30</v>
      </c>
      <c r="G4456" t="s">
        <v>24</v>
      </c>
      <c r="H4456">
        <v>11</v>
      </c>
      <c r="I4456" t="s">
        <v>178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34</v>
      </c>
      <c r="S4456">
        <v>4</v>
      </c>
    </row>
    <row r="4457" spans="1:19" x14ac:dyDescent="0.3">
      <c r="A4457">
        <v>4456</v>
      </c>
      <c r="B4457" t="s">
        <v>31</v>
      </c>
      <c r="C4457" t="s">
        <v>39</v>
      </c>
      <c r="D4457" t="s">
        <v>40</v>
      </c>
      <c r="E4457" t="s">
        <v>36</v>
      </c>
      <c r="F4457" t="s">
        <v>25</v>
      </c>
      <c r="G4457" t="s">
        <v>24</v>
      </c>
      <c r="H4457">
        <v>11</v>
      </c>
      <c r="I4457" t="s">
        <v>178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28</v>
      </c>
      <c r="S4457">
        <v>7</v>
      </c>
    </row>
    <row r="4458" spans="1:19" x14ac:dyDescent="0.3">
      <c r="A4458">
        <v>4457</v>
      </c>
      <c r="B4458" t="s">
        <v>31</v>
      </c>
      <c r="C4458" t="s">
        <v>20</v>
      </c>
      <c r="D4458" t="s">
        <v>44</v>
      </c>
      <c r="E4458" t="s">
        <v>22</v>
      </c>
      <c r="F4458" t="s">
        <v>30</v>
      </c>
      <c r="G4458" t="s">
        <v>17</v>
      </c>
      <c r="H4458">
        <v>11</v>
      </c>
      <c r="I4458" t="s">
        <v>177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34</v>
      </c>
      <c r="S4458">
        <v>2</v>
      </c>
    </row>
    <row r="4459" spans="1:19" x14ac:dyDescent="0.3">
      <c r="A4459">
        <v>4458</v>
      </c>
      <c r="B4459" t="s">
        <v>23</v>
      </c>
      <c r="C4459" t="s">
        <v>39</v>
      </c>
      <c r="D4459" t="s">
        <v>44</v>
      </c>
      <c r="E4459" t="s">
        <v>41</v>
      </c>
      <c r="F4459" t="s">
        <v>30</v>
      </c>
      <c r="G4459" t="s">
        <v>35</v>
      </c>
      <c r="H4459">
        <v>11</v>
      </c>
      <c r="I4459" t="s">
        <v>177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34</v>
      </c>
      <c r="S4459">
        <v>6</v>
      </c>
    </row>
    <row r="4460" spans="1:19" x14ac:dyDescent="0.3">
      <c r="A4460">
        <v>4459</v>
      </c>
      <c r="B4460" t="s">
        <v>37</v>
      </c>
      <c r="C4460" t="s">
        <v>27</v>
      </c>
      <c r="D4460" t="s">
        <v>32</v>
      </c>
      <c r="E4460" t="s">
        <v>22</v>
      </c>
      <c r="F4460" t="s">
        <v>18</v>
      </c>
      <c r="G4460" t="s">
        <v>35</v>
      </c>
      <c r="H4460">
        <v>13</v>
      </c>
      <c r="I4460" t="s">
        <v>176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28</v>
      </c>
      <c r="S4460">
        <v>7</v>
      </c>
    </row>
    <row r="4461" spans="1:19" x14ac:dyDescent="0.3">
      <c r="A4461">
        <v>4460</v>
      </c>
      <c r="B4461" t="s">
        <v>23</v>
      </c>
      <c r="C4461" t="s">
        <v>27</v>
      </c>
      <c r="D4461" t="s">
        <v>38</v>
      </c>
      <c r="E4461" t="s">
        <v>36</v>
      </c>
      <c r="F4461" t="s">
        <v>25</v>
      </c>
      <c r="G4461" t="s">
        <v>24</v>
      </c>
      <c r="H4461">
        <v>8</v>
      </c>
      <c r="I4461" t="s">
        <v>177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28</v>
      </c>
      <c r="S4461">
        <v>7</v>
      </c>
    </row>
    <row r="4462" spans="1:19" x14ac:dyDescent="0.3">
      <c r="A4462">
        <v>4461</v>
      </c>
      <c r="B4462" t="s">
        <v>23</v>
      </c>
      <c r="C4462" t="s">
        <v>34</v>
      </c>
      <c r="D4462" t="s">
        <v>38</v>
      </c>
      <c r="E4462" t="s">
        <v>29</v>
      </c>
      <c r="F4462" t="s">
        <v>18</v>
      </c>
      <c r="G4462" t="s">
        <v>35</v>
      </c>
      <c r="H4462">
        <v>11</v>
      </c>
      <c r="I4462" t="s">
        <v>176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28</v>
      </c>
      <c r="S4462">
        <v>8</v>
      </c>
    </row>
    <row r="4463" spans="1:19" x14ac:dyDescent="0.3">
      <c r="A4463">
        <v>4462</v>
      </c>
      <c r="B4463" t="s">
        <v>23</v>
      </c>
      <c r="C4463" t="s">
        <v>39</v>
      </c>
      <c r="D4463" t="s">
        <v>40</v>
      </c>
      <c r="E4463" t="s">
        <v>36</v>
      </c>
      <c r="F4463" t="s">
        <v>18</v>
      </c>
      <c r="G4463" t="s">
        <v>35</v>
      </c>
      <c r="H4463">
        <v>7</v>
      </c>
      <c r="I4463" t="s">
        <v>177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28</v>
      </c>
      <c r="S4463">
        <v>7</v>
      </c>
    </row>
    <row r="4464" spans="1:19" x14ac:dyDescent="0.3">
      <c r="A4464">
        <v>4463</v>
      </c>
      <c r="B4464" t="s">
        <v>23</v>
      </c>
      <c r="C4464" t="s">
        <v>20</v>
      </c>
      <c r="D4464" t="s">
        <v>32</v>
      </c>
      <c r="E4464" t="s">
        <v>15</v>
      </c>
      <c r="F4464" t="s">
        <v>30</v>
      </c>
      <c r="G4464" t="s">
        <v>17</v>
      </c>
      <c r="H4464">
        <v>7</v>
      </c>
      <c r="I4464" t="s">
        <v>178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21</v>
      </c>
      <c r="S4464">
        <v>2</v>
      </c>
    </row>
    <row r="4465" spans="1:19" x14ac:dyDescent="0.3">
      <c r="A4465">
        <v>4464</v>
      </c>
      <c r="B4465" t="s">
        <v>31</v>
      </c>
      <c r="C4465" t="s">
        <v>34</v>
      </c>
      <c r="D4465" t="s">
        <v>19</v>
      </c>
      <c r="E4465" t="s">
        <v>45</v>
      </c>
      <c r="F4465" t="s">
        <v>18</v>
      </c>
      <c r="G4465" t="s">
        <v>35</v>
      </c>
      <c r="H4465">
        <v>2</v>
      </c>
      <c r="I4465" t="s">
        <v>178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21</v>
      </c>
      <c r="S4465">
        <v>5</v>
      </c>
    </row>
    <row r="4466" spans="1:19" x14ac:dyDescent="0.3">
      <c r="A4466">
        <v>4465</v>
      </c>
      <c r="B4466" t="s">
        <v>37</v>
      </c>
      <c r="C4466" t="s">
        <v>27</v>
      </c>
      <c r="D4466" t="s">
        <v>26</v>
      </c>
      <c r="E4466" t="s">
        <v>41</v>
      </c>
      <c r="F4466" t="s">
        <v>25</v>
      </c>
      <c r="G4466" t="s">
        <v>24</v>
      </c>
      <c r="H4466">
        <v>0</v>
      </c>
      <c r="I4466" t="s">
        <v>176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21</v>
      </c>
      <c r="S4466">
        <v>5</v>
      </c>
    </row>
    <row r="4467" spans="1:19" x14ac:dyDescent="0.3">
      <c r="A4467">
        <v>4466</v>
      </c>
      <c r="B4467" t="s">
        <v>16</v>
      </c>
      <c r="C4467" t="s">
        <v>39</v>
      </c>
      <c r="D4467" t="s">
        <v>40</v>
      </c>
      <c r="E4467" t="s">
        <v>29</v>
      </c>
      <c r="F4467" t="s">
        <v>25</v>
      </c>
      <c r="G4467" t="s">
        <v>24</v>
      </c>
      <c r="H4467">
        <v>5</v>
      </c>
      <c r="I4467" t="s">
        <v>177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28</v>
      </c>
      <c r="S4467">
        <v>8</v>
      </c>
    </row>
    <row r="4468" spans="1:19" x14ac:dyDescent="0.3">
      <c r="A4468">
        <v>4467</v>
      </c>
      <c r="B4468" t="s">
        <v>33</v>
      </c>
      <c r="C4468" t="s">
        <v>34</v>
      </c>
      <c r="D4468" t="s">
        <v>32</v>
      </c>
      <c r="E4468" t="s">
        <v>36</v>
      </c>
      <c r="F4468" t="s">
        <v>18</v>
      </c>
      <c r="G4468" t="s">
        <v>24</v>
      </c>
      <c r="H4468">
        <v>13</v>
      </c>
      <c r="I4468" t="s">
        <v>176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34</v>
      </c>
      <c r="S4468">
        <v>4</v>
      </c>
    </row>
    <row r="4469" spans="1:19" x14ac:dyDescent="0.3">
      <c r="A4469">
        <v>4468</v>
      </c>
      <c r="B4469" t="s">
        <v>37</v>
      </c>
      <c r="C4469" t="s">
        <v>20</v>
      </c>
      <c r="D4469" t="s">
        <v>26</v>
      </c>
      <c r="E4469" t="s">
        <v>36</v>
      </c>
      <c r="F4469" t="s">
        <v>30</v>
      </c>
      <c r="G4469" t="s">
        <v>17</v>
      </c>
      <c r="H4469">
        <v>1</v>
      </c>
      <c r="I4469" t="s">
        <v>177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28</v>
      </c>
      <c r="S4469">
        <v>5</v>
      </c>
    </row>
    <row r="4470" spans="1:19" x14ac:dyDescent="0.3">
      <c r="A4470">
        <v>4469</v>
      </c>
      <c r="B4470" t="s">
        <v>16</v>
      </c>
      <c r="C4470" t="s">
        <v>27</v>
      </c>
      <c r="D4470" t="s">
        <v>38</v>
      </c>
      <c r="E4470" t="s">
        <v>22</v>
      </c>
      <c r="F4470" t="s">
        <v>25</v>
      </c>
      <c r="G4470" t="s">
        <v>17</v>
      </c>
      <c r="H4470">
        <v>0</v>
      </c>
      <c r="I4470" t="s">
        <v>176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21</v>
      </c>
      <c r="S4470">
        <v>1</v>
      </c>
    </row>
    <row r="4471" spans="1:19" x14ac:dyDescent="0.3">
      <c r="A4471">
        <v>4470</v>
      </c>
      <c r="B4471" t="s">
        <v>37</v>
      </c>
      <c r="C4471" t="s">
        <v>27</v>
      </c>
      <c r="D4471" t="s">
        <v>44</v>
      </c>
      <c r="E4471" t="s">
        <v>36</v>
      </c>
      <c r="F4471" t="s">
        <v>25</v>
      </c>
      <c r="G4471" t="s">
        <v>24</v>
      </c>
      <c r="H4471">
        <v>3</v>
      </c>
      <c r="I4471" t="s">
        <v>177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28</v>
      </c>
      <c r="S4471">
        <v>7</v>
      </c>
    </row>
    <row r="4472" spans="1:19" x14ac:dyDescent="0.3">
      <c r="A4472">
        <v>4471</v>
      </c>
      <c r="B4472" t="s">
        <v>23</v>
      </c>
      <c r="C4472" t="s">
        <v>34</v>
      </c>
      <c r="D4472" t="s">
        <v>38</v>
      </c>
      <c r="E4472" t="s">
        <v>36</v>
      </c>
      <c r="F4472" t="s">
        <v>25</v>
      </c>
      <c r="G4472" t="s">
        <v>24</v>
      </c>
      <c r="H4472">
        <v>6</v>
      </c>
      <c r="I4472" t="s">
        <v>178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21</v>
      </c>
      <c r="S4472">
        <v>5</v>
      </c>
    </row>
    <row r="4473" spans="1:19" x14ac:dyDescent="0.3">
      <c r="A4473">
        <v>4472</v>
      </c>
      <c r="B4473" t="s">
        <v>23</v>
      </c>
      <c r="C4473" t="s">
        <v>34</v>
      </c>
      <c r="D4473" t="s">
        <v>19</v>
      </c>
      <c r="E4473" t="s">
        <v>15</v>
      </c>
      <c r="F4473" t="s">
        <v>25</v>
      </c>
      <c r="G4473" t="s">
        <v>24</v>
      </c>
      <c r="H4473">
        <v>2</v>
      </c>
      <c r="I4473" t="s">
        <v>177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21</v>
      </c>
      <c r="S4473">
        <v>6</v>
      </c>
    </row>
    <row r="4474" spans="1:19" x14ac:dyDescent="0.3">
      <c r="A4474">
        <v>4473</v>
      </c>
      <c r="B4474" t="s">
        <v>37</v>
      </c>
      <c r="C4474" t="s">
        <v>20</v>
      </c>
      <c r="D4474" t="s">
        <v>40</v>
      </c>
      <c r="E4474" t="s">
        <v>36</v>
      </c>
      <c r="F4474" t="s">
        <v>25</v>
      </c>
      <c r="G4474" t="s">
        <v>35</v>
      </c>
      <c r="H4474">
        <v>4</v>
      </c>
      <c r="I4474" t="s">
        <v>177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21</v>
      </c>
      <c r="S4474">
        <v>1</v>
      </c>
    </row>
    <row r="4475" spans="1:19" x14ac:dyDescent="0.3">
      <c r="A4475">
        <v>4474</v>
      </c>
      <c r="B4475" t="s">
        <v>23</v>
      </c>
      <c r="C4475" t="s">
        <v>39</v>
      </c>
      <c r="D4475" t="s">
        <v>38</v>
      </c>
      <c r="E4475" t="s">
        <v>22</v>
      </c>
      <c r="F4475" t="s">
        <v>30</v>
      </c>
      <c r="G4475" t="s">
        <v>17</v>
      </c>
      <c r="H4475">
        <v>2</v>
      </c>
      <c r="I4475" t="s">
        <v>176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28</v>
      </c>
      <c r="S4475">
        <v>1</v>
      </c>
    </row>
    <row r="4476" spans="1:19" x14ac:dyDescent="0.3">
      <c r="A4476">
        <v>4475</v>
      </c>
      <c r="B4476" t="s">
        <v>42</v>
      </c>
      <c r="C4476" t="s">
        <v>39</v>
      </c>
      <c r="D4476" t="s">
        <v>19</v>
      </c>
      <c r="E4476" t="s">
        <v>41</v>
      </c>
      <c r="F4476" t="s">
        <v>18</v>
      </c>
      <c r="G4476" t="s">
        <v>17</v>
      </c>
      <c r="H4476">
        <v>0</v>
      </c>
      <c r="I4476" t="s">
        <v>177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28</v>
      </c>
      <c r="S4476">
        <v>4</v>
      </c>
    </row>
    <row r="4477" spans="1:19" x14ac:dyDescent="0.3">
      <c r="A4477">
        <v>4476</v>
      </c>
      <c r="B4477" t="s">
        <v>23</v>
      </c>
      <c r="C4477" t="s">
        <v>27</v>
      </c>
      <c r="D4477" t="s">
        <v>38</v>
      </c>
      <c r="E4477" t="s">
        <v>45</v>
      </c>
      <c r="F4477" t="s">
        <v>30</v>
      </c>
      <c r="G4477" t="s">
        <v>24</v>
      </c>
      <c r="H4477">
        <v>2</v>
      </c>
      <c r="I4477" t="s">
        <v>176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28</v>
      </c>
      <c r="S4477">
        <v>8</v>
      </c>
    </row>
    <row r="4478" spans="1:19" x14ac:dyDescent="0.3">
      <c r="A4478">
        <v>4477</v>
      </c>
      <c r="B4478" t="s">
        <v>31</v>
      </c>
      <c r="C4478" t="s">
        <v>34</v>
      </c>
      <c r="D4478" t="s">
        <v>19</v>
      </c>
      <c r="E4478" t="s">
        <v>45</v>
      </c>
      <c r="F4478" t="s">
        <v>18</v>
      </c>
      <c r="G4478" t="s">
        <v>35</v>
      </c>
      <c r="H4478">
        <v>12</v>
      </c>
      <c r="I4478" t="s">
        <v>176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28</v>
      </c>
      <c r="S4478">
        <v>8</v>
      </c>
    </row>
    <row r="4479" spans="1:19" x14ac:dyDescent="0.3">
      <c r="A4479">
        <v>4478</v>
      </c>
      <c r="B4479" t="s">
        <v>37</v>
      </c>
      <c r="C4479" t="s">
        <v>39</v>
      </c>
      <c r="D4479" t="s">
        <v>32</v>
      </c>
      <c r="E4479" t="s">
        <v>36</v>
      </c>
      <c r="F4479" t="s">
        <v>30</v>
      </c>
      <c r="G4479" t="s">
        <v>35</v>
      </c>
      <c r="H4479">
        <v>4</v>
      </c>
      <c r="I4479" t="s">
        <v>177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21</v>
      </c>
      <c r="S4479">
        <v>6</v>
      </c>
    </row>
    <row r="4480" spans="1:19" x14ac:dyDescent="0.3">
      <c r="A4480">
        <v>4479</v>
      </c>
      <c r="B4480" t="s">
        <v>37</v>
      </c>
      <c r="C4480" t="s">
        <v>20</v>
      </c>
      <c r="D4480" t="s">
        <v>40</v>
      </c>
      <c r="E4480" t="s">
        <v>45</v>
      </c>
      <c r="F4480" t="s">
        <v>25</v>
      </c>
      <c r="G4480" t="s">
        <v>17</v>
      </c>
      <c r="H4480">
        <v>2</v>
      </c>
      <c r="I4480" t="s">
        <v>176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21</v>
      </c>
      <c r="S4480">
        <v>4</v>
      </c>
    </row>
    <row r="4481" spans="1:19" x14ac:dyDescent="0.3">
      <c r="A4481">
        <v>4480</v>
      </c>
      <c r="B4481" t="s">
        <v>42</v>
      </c>
      <c r="C4481" t="s">
        <v>39</v>
      </c>
      <c r="D4481" t="s">
        <v>19</v>
      </c>
      <c r="E4481" t="s">
        <v>15</v>
      </c>
      <c r="F4481" t="s">
        <v>25</v>
      </c>
      <c r="G4481" t="s">
        <v>17</v>
      </c>
      <c r="H4481">
        <v>10</v>
      </c>
      <c r="I4481" t="s">
        <v>178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34</v>
      </c>
      <c r="S4481">
        <v>4</v>
      </c>
    </row>
    <row r="4482" spans="1:19" x14ac:dyDescent="0.3">
      <c r="A4482">
        <v>4481</v>
      </c>
      <c r="B4482" t="s">
        <v>23</v>
      </c>
      <c r="C4482" t="s">
        <v>39</v>
      </c>
      <c r="D4482" t="s">
        <v>32</v>
      </c>
      <c r="E4482" t="s">
        <v>36</v>
      </c>
      <c r="F4482" t="s">
        <v>18</v>
      </c>
      <c r="G4482" t="s">
        <v>35</v>
      </c>
      <c r="H4482">
        <v>14</v>
      </c>
      <c r="I4482" t="s">
        <v>177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34</v>
      </c>
      <c r="S4482">
        <v>1</v>
      </c>
    </row>
    <row r="4483" spans="1:19" x14ac:dyDescent="0.3">
      <c r="A4483">
        <v>4482</v>
      </c>
      <c r="B4483" t="s">
        <v>37</v>
      </c>
      <c r="C4483" t="s">
        <v>20</v>
      </c>
      <c r="D4483" t="s">
        <v>19</v>
      </c>
      <c r="E4483" t="s">
        <v>36</v>
      </c>
      <c r="F4483" t="s">
        <v>25</v>
      </c>
      <c r="G4483" t="s">
        <v>17</v>
      </c>
      <c r="H4483">
        <v>10</v>
      </c>
      <c r="I4483" t="s">
        <v>177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28</v>
      </c>
      <c r="S4483">
        <v>2</v>
      </c>
    </row>
    <row r="4484" spans="1:19" x14ac:dyDescent="0.3">
      <c r="A4484">
        <v>4483</v>
      </c>
      <c r="B4484" t="s">
        <v>31</v>
      </c>
      <c r="C4484" t="s">
        <v>34</v>
      </c>
      <c r="D4484" t="s">
        <v>19</v>
      </c>
      <c r="E4484" t="s">
        <v>29</v>
      </c>
      <c r="F4484" t="s">
        <v>25</v>
      </c>
      <c r="G4484" t="s">
        <v>35</v>
      </c>
      <c r="H4484">
        <v>6</v>
      </c>
      <c r="I4484" t="s">
        <v>176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21</v>
      </c>
      <c r="S4484">
        <v>1</v>
      </c>
    </row>
    <row r="4485" spans="1:19" x14ac:dyDescent="0.3">
      <c r="A4485">
        <v>4484</v>
      </c>
      <c r="B4485" t="s">
        <v>33</v>
      </c>
      <c r="C4485" t="s">
        <v>20</v>
      </c>
      <c r="D4485" t="s">
        <v>19</v>
      </c>
      <c r="E4485" t="s">
        <v>41</v>
      </c>
      <c r="F4485" t="s">
        <v>18</v>
      </c>
      <c r="G4485" t="s">
        <v>24</v>
      </c>
      <c r="H4485">
        <v>10</v>
      </c>
      <c r="I4485" t="s">
        <v>176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34</v>
      </c>
      <c r="S4485">
        <v>6</v>
      </c>
    </row>
    <row r="4486" spans="1:19" x14ac:dyDescent="0.3">
      <c r="A4486">
        <v>4485</v>
      </c>
      <c r="B4486" t="s">
        <v>16</v>
      </c>
      <c r="C4486" t="s">
        <v>34</v>
      </c>
      <c r="D4486" t="s">
        <v>26</v>
      </c>
      <c r="E4486" t="s">
        <v>45</v>
      </c>
      <c r="F4486" t="s">
        <v>30</v>
      </c>
      <c r="G4486" t="s">
        <v>24</v>
      </c>
      <c r="H4486">
        <v>11</v>
      </c>
      <c r="I4486" t="s">
        <v>176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28</v>
      </c>
      <c r="S4486">
        <v>6</v>
      </c>
    </row>
    <row r="4487" spans="1:19" x14ac:dyDescent="0.3">
      <c r="A4487">
        <v>4486</v>
      </c>
      <c r="B4487" t="s">
        <v>23</v>
      </c>
      <c r="C4487" t="s">
        <v>39</v>
      </c>
      <c r="D4487" t="s">
        <v>40</v>
      </c>
      <c r="E4487" t="s">
        <v>22</v>
      </c>
      <c r="F4487" t="s">
        <v>30</v>
      </c>
      <c r="G4487" t="s">
        <v>35</v>
      </c>
      <c r="H4487">
        <v>9</v>
      </c>
      <c r="I4487" t="s">
        <v>177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34</v>
      </c>
      <c r="S4487">
        <v>5</v>
      </c>
    </row>
    <row r="4488" spans="1:19" x14ac:dyDescent="0.3">
      <c r="A4488">
        <v>4487</v>
      </c>
      <c r="B4488" t="s">
        <v>23</v>
      </c>
      <c r="C4488" t="s">
        <v>39</v>
      </c>
      <c r="D4488" t="s">
        <v>26</v>
      </c>
      <c r="E4488" t="s">
        <v>45</v>
      </c>
      <c r="F4488" t="s">
        <v>25</v>
      </c>
      <c r="G4488" t="s">
        <v>35</v>
      </c>
      <c r="H4488">
        <v>9</v>
      </c>
      <c r="I4488" t="s">
        <v>177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34</v>
      </c>
      <c r="S4488">
        <v>5</v>
      </c>
    </row>
    <row r="4489" spans="1:19" x14ac:dyDescent="0.3">
      <c r="A4489">
        <v>4488</v>
      </c>
      <c r="B4489" t="s">
        <v>42</v>
      </c>
      <c r="C4489" t="s">
        <v>27</v>
      </c>
      <c r="D4489" t="s">
        <v>26</v>
      </c>
      <c r="E4489" t="s">
        <v>15</v>
      </c>
      <c r="F4489" t="s">
        <v>18</v>
      </c>
      <c r="G4489" t="s">
        <v>24</v>
      </c>
      <c r="H4489">
        <v>0</v>
      </c>
      <c r="I4489" t="s">
        <v>176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21</v>
      </c>
      <c r="S4489">
        <v>2</v>
      </c>
    </row>
    <row r="4490" spans="1:19" x14ac:dyDescent="0.3">
      <c r="A4490">
        <v>4489</v>
      </c>
      <c r="B4490" t="s">
        <v>37</v>
      </c>
      <c r="C4490" t="s">
        <v>39</v>
      </c>
      <c r="D4490" t="s">
        <v>38</v>
      </c>
      <c r="E4490" t="s">
        <v>43</v>
      </c>
      <c r="F4490" t="s">
        <v>25</v>
      </c>
      <c r="G4490" t="s">
        <v>24</v>
      </c>
      <c r="H4490">
        <v>2</v>
      </c>
      <c r="I4490" t="s">
        <v>178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21</v>
      </c>
      <c r="S4490">
        <v>4</v>
      </c>
    </row>
    <row r="4491" spans="1:19" x14ac:dyDescent="0.3">
      <c r="A4491">
        <v>4490</v>
      </c>
      <c r="B4491" t="s">
        <v>42</v>
      </c>
      <c r="C4491" t="s">
        <v>27</v>
      </c>
      <c r="D4491" t="s">
        <v>19</v>
      </c>
      <c r="E4491" t="s">
        <v>36</v>
      </c>
      <c r="F4491" t="s">
        <v>18</v>
      </c>
      <c r="G4491" t="s">
        <v>35</v>
      </c>
      <c r="H4491">
        <v>11</v>
      </c>
      <c r="I4491" t="s">
        <v>178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34</v>
      </c>
      <c r="S4491">
        <v>4</v>
      </c>
    </row>
    <row r="4492" spans="1:19" x14ac:dyDescent="0.3">
      <c r="A4492">
        <v>4491</v>
      </c>
      <c r="B4492" t="s">
        <v>16</v>
      </c>
      <c r="C4492" t="s">
        <v>27</v>
      </c>
      <c r="D4492" t="s">
        <v>44</v>
      </c>
      <c r="E4492" t="s">
        <v>36</v>
      </c>
      <c r="F4492" t="s">
        <v>18</v>
      </c>
      <c r="G4492" t="s">
        <v>35</v>
      </c>
      <c r="H4492">
        <v>9</v>
      </c>
      <c r="I4492" t="s">
        <v>176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28</v>
      </c>
      <c r="S4492">
        <v>6</v>
      </c>
    </row>
    <row r="4493" spans="1:19" x14ac:dyDescent="0.3">
      <c r="A4493">
        <v>4492</v>
      </c>
      <c r="B4493" t="s">
        <v>31</v>
      </c>
      <c r="C4493" t="s">
        <v>34</v>
      </c>
      <c r="D4493" t="s">
        <v>38</v>
      </c>
      <c r="E4493" t="s">
        <v>41</v>
      </c>
      <c r="F4493" t="s">
        <v>25</v>
      </c>
      <c r="G4493" t="s">
        <v>35</v>
      </c>
      <c r="H4493">
        <v>9</v>
      </c>
      <c r="I4493" t="s">
        <v>176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34</v>
      </c>
      <c r="S4493">
        <v>4</v>
      </c>
    </row>
    <row r="4494" spans="1:19" x14ac:dyDescent="0.3">
      <c r="A4494">
        <v>4493</v>
      </c>
      <c r="B4494" t="s">
        <v>31</v>
      </c>
      <c r="C4494" t="s">
        <v>27</v>
      </c>
      <c r="D4494" t="s">
        <v>44</v>
      </c>
      <c r="E4494" t="s">
        <v>29</v>
      </c>
      <c r="F4494" t="s">
        <v>30</v>
      </c>
      <c r="G4494" t="s">
        <v>24</v>
      </c>
      <c r="H4494">
        <v>12</v>
      </c>
      <c r="I4494" t="s">
        <v>177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34</v>
      </c>
      <c r="S4494">
        <v>3</v>
      </c>
    </row>
    <row r="4495" spans="1:19" x14ac:dyDescent="0.3">
      <c r="A4495">
        <v>4494</v>
      </c>
      <c r="B4495" t="s">
        <v>23</v>
      </c>
      <c r="C4495" t="s">
        <v>39</v>
      </c>
      <c r="D4495" t="s">
        <v>44</v>
      </c>
      <c r="E4495" t="s">
        <v>29</v>
      </c>
      <c r="F4495" t="s">
        <v>30</v>
      </c>
      <c r="G4495" t="s">
        <v>24</v>
      </c>
      <c r="H4495">
        <v>4</v>
      </c>
      <c r="I4495" t="s">
        <v>178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21</v>
      </c>
      <c r="S4495">
        <v>1</v>
      </c>
    </row>
    <row r="4496" spans="1:19" x14ac:dyDescent="0.3">
      <c r="A4496">
        <v>4495</v>
      </c>
      <c r="B4496" t="s">
        <v>23</v>
      </c>
      <c r="C4496" t="s">
        <v>39</v>
      </c>
      <c r="D4496" t="s">
        <v>19</v>
      </c>
      <c r="E4496" t="s">
        <v>22</v>
      </c>
      <c r="F4496" t="s">
        <v>18</v>
      </c>
      <c r="G4496" t="s">
        <v>35</v>
      </c>
      <c r="H4496">
        <v>12</v>
      </c>
      <c r="I4496" t="s">
        <v>178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34</v>
      </c>
      <c r="S4496">
        <v>3</v>
      </c>
    </row>
    <row r="4497" spans="1:19" x14ac:dyDescent="0.3">
      <c r="A4497">
        <v>4496</v>
      </c>
      <c r="B4497" t="s">
        <v>23</v>
      </c>
      <c r="C4497" t="s">
        <v>39</v>
      </c>
      <c r="D4497" t="s">
        <v>19</v>
      </c>
      <c r="E4497" t="s">
        <v>41</v>
      </c>
      <c r="F4497" t="s">
        <v>30</v>
      </c>
      <c r="G4497" t="s">
        <v>24</v>
      </c>
      <c r="H4497">
        <v>5</v>
      </c>
      <c r="I4497" t="s">
        <v>178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21</v>
      </c>
      <c r="S4497">
        <v>5</v>
      </c>
    </row>
    <row r="4498" spans="1:19" x14ac:dyDescent="0.3">
      <c r="A4498">
        <v>4497</v>
      </c>
      <c r="B4498" t="s">
        <v>23</v>
      </c>
      <c r="C4498" t="s">
        <v>27</v>
      </c>
      <c r="D4498" t="s">
        <v>40</v>
      </c>
      <c r="E4498" t="s">
        <v>43</v>
      </c>
      <c r="F4498" t="s">
        <v>18</v>
      </c>
      <c r="G4498" t="s">
        <v>35</v>
      </c>
      <c r="H4498">
        <v>8</v>
      </c>
      <c r="I4498" t="s">
        <v>178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34</v>
      </c>
      <c r="S4498">
        <v>3</v>
      </c>
    </row>
    <row r="4499" spans="1:19" x14ac:dyDescent="0.3">
      <c r="A4499">
        <v>4498</v>
      </c>
      <c r="B4499" t="s">
        <v>16</v>
      </c>
      <c r="C4499" t="s">
        <v>27</v>
      </c>
      <c r="D4499" t="s">
        <v>40</v>
      </c>
      <c r="E4499" t="s">
        <v>41</v>
      </c>
      <c r="F4499" t="s">
        <v>18</v>
      </c>
      <c r="G4499" t="s">
        <v>17</v>
      </c>
      <c r="H4499">
        <v>2</v>
      </c>
      <c r="I4499" t="s">
        <v>178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21</v>
      </c>
      <c r="S4499">
        <v>4</v>
      </c>
    </row>
    <row r="4500" spans="1:19" x14ac:dyDescent="0.3">
      <c r="A4500">
        <v>4499</v>
      </c>
      <c r="B4500" t="s">
        <v>42</v>
      </c>
      <c r="C4500" t="s">
        <v>39</v>
      </c>
      <c r="D4500" t="s">
        <v>19</v>
      </c>
      <c r="E4500" t="s">
        <v>41</v>
      </c>
      <c r="F4500" t="s">
        <v>30</v>
      </c>
      <c r="G4500" t="s">
        <v>35</v>
      </c>
      <c r="H4500">
        <v>6</v>
      </c>
      <c r="I4500" t="s">
        <v>178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28</v>
      </c>
      <c r="S4500">
        <v>9</v>
      </c>
    </row>
    <row r="4501" spans="1:19" x14ac:dyDescent="0.3">
      <c r="A4501">
        <v>4500</v>
      </c>
      <c r="B4501" t="s">
        <v>37</v>
      </c>
      <c r="C4501" t="s">
        <v>27</v>
      </c>
      <c r="D4501" t="s">
        <v>40</v>
      </c>
      <c r="E4501" t="s">
        <v>43</v>
      </c>
      <c r="F4501" t="s">
        <v>30</v>
      </c>
      <c r="G4501" t="s">
        <v>35</v>
      </c>
      <c r="H4501">
        <v>0</v>
      </c>
      <c r="I4501" t="s">
        <v>177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21</v>
      </c>
      <c r="S4501">
        <v>4</v>
      </c>
    </row>
    <row r="4502" spans="1:19" x14ac:dyDescent="0.3">
      <c r="A4502">
        <v>4501</v>
      </c>
      <c r="B4502" t="s">
        <v>42</v>
      </c>
      <c r="C4502" t="s">
        <v>34</v>
      </c>
      <c r="D4502" t="s">
        <v>44</v>
      </c>
      <c r="E4502" t="s">
        <v>15</v>
      </c>
      <c r="F4502" t="s">
        <v>18</v>
      </c>
      <c r="G4502" t="s">
        <v>17</v>
      </c>
      <c r="H4502">
        <v>9</v>
      </c>
      <c r="I4502" t="s">
        <v>177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28</v>
      </c>
      <c r="S4502">
        <v>9</v>
      </c>
    </row>
    <row r="4503" spans="1:19" x14ac:dyDescent="0.3">
      <c r="A4503">
        <v>4502</v>
      </c>
      <c r="B4503" t="s">
        <v>33</v>
      </c>
      <c r="C4503" t="s">
        <v>34</v>
      </c>
      <c r="D4503" t="s">
        <v>40</v>
      </c>
      <c r="E4503" t="s">
        <v>15</v>
      </c>
      <c r="F4503" t="s">
        <v>30</v>
      </c>
      <c r="G4503" t="s">
        <v>24</v>
      </c>
      <c r="H4503">
        <v>2</v>
      </c>
      <c r="I4503" t="s">
        <v>178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21</v>
      </c>
      <c r="S4503">
        <v>3</v>
      </c>
    </row>
    <row r="4504" spans="1:19" x14ac:dyDescent="0.3">
      <c r="A4504">
        <v>4503</v>
      </c>
      <c r="B4504" t="s">
        <v>23</v>
      </c>
      <c r="C4504" t="s">
        <v>20</v>
      </c>
      <c r="D4504" t="s">
        <v>40</v>
      </c>
      <c r="E4504" t="s">
        <v>41</v>
      </c>
      <c r="F4504" t="s">
        <v>30</v>
      </c>
      <c r="G4504" t="s">
        <v>24</v>
      </c>
      <c r="H4504">
        <v>2</v>
      </c>
      <c r="I4504" t="s">
        <v>177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21</v>
      </c>
      <c r="S4504">
        <v>4</v>
      </c>
    </row>
    <row r="4505" spans="1:19" x14ac:dyDescent="0.3">
      <c r="A4505">
        <v>4504</v>
      </c>
      <c r="B4505" t="s">
        <v>31</v>
      </c>
      <c r="C4505" t="s">
        <v>27</v>
      </c>
      <c r="D4505" t="s">
        <v>44</v>
      </c>
      <c r="E4505" t="s">
        <v>29</v>
      </c>
      <c r="F4505" t="s">
        <v>25</v>
      </c>
      <c r="G4505" t="s">
        <v>24</v>
      </c>
      <c r="H4505">
        <v>12</v>
      </c>
      <c r="I4505" t="s">
        <v>177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28</v>
      </c>
      <c r="S4505">
        <v>9</v>
      </c>
    </row>
    <row r="4506" spans="1:19" x14ac:dyDescent="0.3">
      <c r="A4506">
        <v>4505</v>
      </c>
      <c r="B4506" t="s">
        <v>23</v>
      </c>
      <c r="C4506" t="s">
        <v>34</v>
      </c>
      <c r="D4506" t="s">
        <v>44</v>
      </c>
      <c r="E4506" t="s">
        <v>45</v>
      </c>
      <c r="F4506" t="s">
        <v>25</v>
      </c>
      <c r="G4506" t="s">
        <v>35</v>
      </c>
      <c r="H4506">
        <v>3</v>
      </c>
      <c r="I4506" t="s">
        <v>178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28</v>
      </c>
      <c r="S4506">
        <v>8</v>
      </c>
    </row>
    <row r="4507" spans="1:19" x14ac:dyDescent="0.3">
      <c r="A4507">
        <v>4506</v>
      </c>
      <c r="B4507" t="s">
        <v>33</v>
      </c>
      <c r="C4507" t="s">
        <v>20</v>
      </c>
      <c r="D4507" t="s">
        <v>44</v>
      </c>
      <c r="E4507" t="s">
        <v>41</v>
      </c>
      <c r="F4507" t="s">
        <v>18</v>
      </c>
      <c r="G4507" t="s">
        <v>17</v>
      </c>
      <c r="H4507">
        <v>13</v>
      </c>
      <c r="I4507" t="s">
        <v>176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34</v>
      </c>
      <c r="S4507">
        <v>2</v>
      </c>
    </row>
    <row r="4508" spans="1:19" x14ac:dyDescent="0.3">
      <c r="A4508">
        <v>4507</v>
      </c>
      <c r="B4508" t="s">
        <v>31</v>
      </c>
      <c r="C4508" t="s">
        <v>20</v>
      </c>
      <c r="D4508" t="s">
        <v>38</v>
      </c>
      <c r="E4508" t="s">
        <v>43</v>
      </c>
      <c r="F4508" t="s">
        <v>18</v>
      </c>
      <c r="G4508" t="s">
        <v>17</v>
      </c>
      <c r="H4508">
        <v>3</v>
      </c>
      <c r="I4508" t="s">
        <v>176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28</v>
      </c>
      <c r="S4508">
        <v>8</v>
      </c>
    </row>
    <row r="4509" spans="1:19" x14ac:dyDescent="0.3">
      <c r="A4509">
        <v>4508</v>
      </c>
      <c r="B4509" t="s">
        <v>33</v>
      </c>
      <c r="C4509" t="s">
        <v>39</v>
      </c>
      <c r="D4509" t="s">
        <v>26</v>
      </c>
      <c r="E4509" t="s">
        <v>22</v>
      </c>
      <c r="F4509" t="s">
        <v>18</v>
      </c>
      <c r="G4509" t="s">
        <v>17</v>
      </c>
      <c r="H4509">
        <v>1</v>
      </c>
      <c r="I4509" t="s">
        <v>176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21</v>
      </c>
      <c r="S4509">
        <v>6</v>
      </c>
    </row>
    <row r="4510" spans="1:19" x14ac:dyDescent="0.3">
      <c r="A4510">
        <v>4509</v>
      </c>
      <c r="B4510" t="s">
        <v>23</v>
      </c>
      <c r="C4510" t="s">
        <v>39</v>
      </c>
      <c r="D4510" t="s">
        <v>44</v>
      </c>
      <c r="E4510" t="s">
        <v>22</v>
      </c>
      <c r="F4510" t="s">
        <v>25</v>
      </c>
      <c r="G4510" t="s">
        <v>24</v>
      </c>
      <c r="H4510">
        <v>9</v>
      </c>
      <c r="I4510" t="s">
        <v>177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34</v>
      </c>
      <c r="S4510">
        <v>1</v>
      </c>
    </row>
    <row r="4511" spans="1:19" x14ac:dyDescent="0.3">
      <c r="A4511">
        <v>4510</v>
      </c>
      <c r="B4511" t="s">
        <v>37</v>
      </c>
      <c r="C4511" t="s">
        <v>34</v>
      </c>
      <c r="D4511" t="s">
        <v>44</v>
      </c>
      <c r="E4511" t="s">
        <v>41</v>
      </c>
      <c r="F4511" t="s">
        <v>30</v>
      </c>
      <c r="G4511" t="s">
        <v>17</v>
      </c>
      <c r="H4511">
        <v>2</v>
      </c>
      <c r="I4511" t="s">
        <v>177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28</v>
      </c>
      <c r="S4511">
        <v>1</v>
      </c>
    </row>
    <row r="4512" spans="1:19" x14ac:dyDescent="0.3">
      <c r="A4512">
        <v>4511</v>
      </c>
      <c r="B4512" t="s">
        <v>16</v>
      </c>
      <c r="C4512" t="s">
        <v>34</v>
      </c>
      <c r="D4512" t="s">
        <v>32</v>
      </c>
      <c r="E4512" t="s">
        <v>22</v>
      </c>
      <c r="F4512" t="s">
        <v>30</v>
      </c>
      <c r="G4512" t="s">
        <v>24</v>
      </c>
      <c r="H4512">
        <v>13</v>
      </c>
      <c r="I4512" t="s">
        <v>176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28</v>
      </c>
      <c r="S4512">
        <v>4</v>
      </c>
    </row>
    <row r="4513" spans="1:19" x14ac:dyDescent="0.3">
      <c r="A4513">
        <v>4512</v>
      </c>
      <c r="B4513" t="s">
        <v>23</v>
      </c>
      <c r="C4513" t="s">
        <v>20</v>
      </c>
      <c r="D4513" t="s">
        <v>44</v>
      </c>
      <c r="E4513" t="s">
        <v>45</v>
      </c>
      <c r="F4513" t="s">
        <v>25</v>
      </c>
      <c r="G4513" t="s">
        <v>17</v>
      </c>
      <c r="H4513">
        <v>7</v>
      </c>
      <c r="I4513" t="s">
        <v>178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21</v>
      </c>
      <c r="S4513">
        <v>4</v>
      </c>
    </row>
    <row r="4514" spans="1:19" x14ac:dyDescent="0.3">
      <c r="A4514">
        <v>4513</v>
      </c>
      <c r="B4514" t="s">
        <v>31</v>
      </c>
      <c r="C4514" t="s">
        <v>27</v>
      </c>
      <c r="D4514" t="s">
        <v>38</v>
      </c>
      <c r="E4514" t="s">
        <v>15</v>
      </c>
      <c r="F4514" t="s">
        <v>30</v>
      </c>
      <c r="G4514" t="s">
        <v>17</v>
      </c>
      <c r="H4514">
        <v>4</v>
      </c>
      <c r="I4514" t="s">
        <v>177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28</v>
      </c>
      <c r="S4514">
        <v>5</v>
      </c>
    </row>
    <row r="4515" spans="1:19" x14ac:dyDescent="0.3">
      <c r="A4515">
        <v>4514</v>
      </c>
      <c r="B4515" t="s">
        <v>31</v>
      </c>
      <c r="C4515" t="s">
        <v>39</v>
      </c>
      <c r="D4515" t="s">
        <v>40</v>
      </c>
      <c r="E4515" t="s">
        <v>36</v>
      </c>
      <c r="F4515" t="s">
        <v>30</v>
      </c>
      <c r="G4515" t="s">
        <v>35</v>
      </c>
      <c r="H4515">
        <v>7</v>
      </c>
      <c r="I4515" t="s">
        <v>177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28</v>
      </c>
      <c r="S4515">
        <v>7</v>
      </c>
    </row>
    <row r="4516" spans="1:19" x14ac:dyDescent="0.3">
      <c r="A4516">
        <v>4515</v>
      </c>
      <c r="B4516" t="s">
        <v>31</v>
      </c>
      <c r="C4516" t="s">
        <v>39</v>
      </c>
      <c r="D4516" t="s">
        <v>38</v>
      </c>
      <c r="E4516" t="s">
        <v>43</v>
      </c>
      <c r="F4516" t="s">
        <v>30</v>
      </c>
      <c r="G4516" t="s">
        <v>17</v>
      </c>
      <c r="H4516">
        <v>4</v>
      </c>
      <c r="I4516" t="s">
        <v>178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28</v>
      </c>
      <c r="S4516">
        <v>1</v>
      </c>
    </row>
    <row r="4517" spans="1:19" x14ac:dyDescent="0.3">
      <c r="A4517">
        <v>4516</v>
      </c>
      <c r="B4517" t="s">
        <v>42</v>
      </c>
      <c r="C4517" t="s">
        <v>34</v>
      </c>
      <c r="D4517" t="s">
        <v>40</v>
      </c>
      <c r="E4517" t="s">
        <v>45</v>
      </c>
      <c r="F4517" t="s">
        <v>30</v>
      </c>
      <c r="G4517" t="s">
        <v>35</v>
      </c>
      <c r="H4517">
        <v>14</v>
      </c>
      <c r="I4517" t="s">
        <v>176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28</v>
      </c>
      <c r="S4517">
        <v>4</v>
      </c>
    </row>
    <row r="4518" spans="1:19" x14ac:dyDescent="0.3">
      <c r="A4518">
        <v>4517</v>
      </c>
      <c r="B4518" t="s">
        <v>33</v>
      </c>
      <c r="C4518" t="s">
        <v>20</v>
      </c>
      <c r="D4518" t="s">
        <v>26</v>
      </c>
      <c r="E4518" t="s">
        <v>41</v>
      </c>
      <c r="F4518" t="s">
        <v>25</v>
      </c>
      <c r="G4518" t="s">
        <v>35</v>
      </c>
      <c r="H4518">
        <v>2</v>
      </c>
      <c r="I4518" t="s">
        <v>177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21</v>
      </c>
      <c r="S4518">
        <v>6</v>
      </c>
    </row>
    <row r="4519" spans="1:19" x14ac:dyDescent="0.3">
      <c r="A4519">
        <v>4518</v>
      </c>
      <c r="B4519" t="s">
        <v>31</v>
      </c>
      <c r="C4519" t="s">
        <v>20</v>
      </c>
      <c r="D4519" t="s">
        <v>38</v>
      </c>
      <c r="E4519" t="s">
        <v>36</v>
      </c>
      <c r="F4519" t="s">
        <v>30</v>
      </c>
      <c r="G4519" t="s">
        <v>17</v>
      </c>
      <c r="H4519">
        <v>6</v>
      </c>
      <c r="I4519" t="s">
        <v>176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28</v>
      </c>
      <c r="S4519">
        <v>3</v>
      </c>
    </row>
    <row r="4520" spans="1:19" x14ac:dyDescent="0.3">
      <c r="A4520">
        <v>4519</v>
      </c>
      <c r="B4520" t="s">
        <v>42</v>
      </c>
      <c r="C4520" t="s">
        <v>20</v>
      </c>
      <c r="D4520" t="s">
        <v>40</v>
      </c>
      <c r="E4520" t="s">
        <v>22</v>
      </c>
      <c r="F4520" t="s">
        <v>30</v>
      </c>
      <c r="G4520" t="s">
        <v>35</v>
      </c>
      <c r="H4520">
        <v>6</v>
      </c>
      <c r="I4520" t="s">
        <v>176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21</v>
      </c>
      <c r="S4520">
        <v>2</v>
      </c>
    </row>
    <row r="4521" spans="1:19" x14ac:dyDescent="0.3">
      <c r="A4521">
        <v>4520</v>
      </c>
      <c r="B4521" t="s">
        <v>33</v>
      </c>
      <c r="C4521" t="s">
        <v>34</v>
      </c>
      <c r="D4521" t="s">
        <v>19</v>
      </c>
      <c r="E4521" t="s">
        <v>22</v>
      </c>
      <c r="F4521" t="s">
        <v>30</v>
      </c>
      <c r="G4521" t="s">
        <v>24</v>
      </c>
      <c r="H4521">
        <v>11</v>
      </c>
      <c r="I4521" t="s">
        <v>177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34</v>
      </c>
      <c r="S4521">
        <v>2</v>
      </c>
    </row>
    <row r="4522" spans="1:19" x14ac:dyDescent="0.3">
      <c r="A4522">
        <v>4521</v>
      </c>
      <c r="B4522" t="s">
        <v>42</v>
      </c>
      <c r="C4522" t="s">
        <v>27</v>
      </c>
      <c r="D4522" t="s">
        <v>19</v>
      </c>
      <c r="E4522" t="s">
        <v>43</v>
      </c>
      <c r="F4522" t="s">
        <v>18</v>
      </c>
      <c r="G4522" t="s">
        <v>35</v>
      </c>
      <c r="H4522">
        <v>6</v>
      </c>
      <c r="I4522" t="s">
        <v>178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21</v>
      </c>
      <c r="S4522">
        <v>3</v>
      </c>
    </row>
    <row r="4523" spans="1:19" x14ac:dyDescent="0.3">
      <c r="A4523">
        <v>4522</v>
      </c>
      <c r="B4523" t="s">
        <v>33</v>
      </c>
      <c r="C4523" t="s">
        <v>20</v>
      </c>
      <c r="D4523" t="s">
        <v>40</v>
      </c>
      <c r="E4523" t="s">
        <v>15</v>
      </c>
      <c r="F4523" t="s">
        <v>30</v>
      </c>
      <c r="G4523" t="s">
        <v>24</v>
      </c>
      <c r="H4523">
        <v>13</v>
      </c>
      <c r="I4523" t="s">
        <v>178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28</v>
      </c>
      <c r="S4523">
        <v>7</v>
      </c>
    </row>
    <row r="4524" spans="1:19" x14ac:dyDescent="0.3">
      <c r="A4524">
        <v>4523</v>
      </c>
      <c r="B4524" t="s">
        <v>31</v>
      </c>
      <c r="C4524" t="s">
        <v>34</v>
      </c>
      <c r="D4524" t="s">
        <v>19</v>
      </c>
      <c r="E4524" t="s">
        <v>15</v>
      </c>
      <c r="F4524" t="s">
        <v>25</v>
      </c>
      <c r="G4524" t="s">
        <v>17</v>
      </c>
      <c r="H4524">
        <v>0</v>
      </c>
      <c r="I4524" t="s">
        <v>178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28</v>
      </c>
      <c r="S4524">
        <v>5</v>
      </c>
    </row>
    <row r="4525" spans="1:19" x14ac:dyDescent="0.3">
      <c r="A4525">
        <v>4524</v>
      </c>
      <c r="B4525" t="s">
        <v>16</v>
      </c>
      <c r="C4525" t="s">
        <v>34</v>
      </c>
      <c r="D4525" t="s">
        <v>19</v>
      </c>
      <c r="E4525" t="s">
        <v>22</v>
      </c>
      <c r="F4525" t="s">
        <v>18</v>
      </c>
      <c r="G4525" t="s">
        <v>17</v>
      </c>
      <c r="H4525">
        <v>6</v>
      </c>
      <c r="I4525" t="s">
        <v>176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28</v>
      </c>
      <c r="S4525">
        <v>8</v>
      </c>
    </row>
    <row r="4526" spans="1:19" x14ac:dyDescent="0.3">
      <c r="A4526">
        <v>4525</v>
      </c>
      <c r="B4526" t="s">
        <v>23</v>
      </c>
      <c r="C4526" t="s">
        <v>27</v>
      </c>
      <c r="D4526" t="s">
        <v>32</v>
      </c>
      <c r="E4526" t="s">
        <v>22</v>
      </c>
      <c r="F4526" t="s">
        <v>25</v>
      </c>
      <c r="G4526" t="s">
        <v>35</v>
      </c>
      <c r="H4526">
        <v>3</v>
      </c>
      <c r="I4526" t="s">
        <v>178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28</v>
      </c>
      <c r="S4526">
        <v>7</v>
      </c>
    </row>
    <row r="4527" spans="1:19" x14ac:dyDescent="0.3">
      <c r="A4527">
        <v>4526</v>
      </c>
      <c r="B4527" t="s">
        <v>33</v>
      </c>
      <c r="C4527" t="s">
        <v>39</v>
      </c>
      <c r="D4527" t="s">
        <v>38</v>
      </c>
      <c r="E4527" t="s">
        <v>29</v>
      </c>
      <c r="F4527" t="s">
        <v>30</v>
      </c>
      <c r="G4527" t="s">
        <v>24</v>
      </c>
      <c r="H4527">
        <v>5</v>
      </c>
      <c r="I4527" t="s">
        <v>177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21</v>
      </c>
      <c r="S4527">
        <v>3</v>
      </c>
    </row>
    <row r="4528" spans="1:19" x14ac:dyDescent="0.3">
      <c r="A4528">
        <v>4527</v>
      </c>
      <c r="B4528" t="s">
        <v>42</v>
      </c>
      <c r="C4528" t="s">
        <v>34</v>
      </c>
      <c r="D4528" t="s">
        <v>44</v>
      </c>
      <c r="E4528" t="s">
        <v>36</v>
      </c>
      <c r="F4528" t="s">
        <v>30</v>
      </c>
      <c r="G4528" t="s">
        <v>35</v>
      </c>
      <c r="H4528">
        <v>7</v>
      </c>
      <c r="I4528" t="s">
        <v>178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21</v>
      </c>
      <c r="S4528">
        <v>3</v>
      </c>
    </row>
    <row r="4529" spans="1:19" x14ac:dyDescent="0.3">
      <c r="A4529">
        <v>4528</v>
      </c>
      <c r="B4529" t="s">
        <v>31</v>
      </c>
      <c r="C4529" t="s">
        <v>20</v>
      </c>
      <c r="D4529" t="s">
        <v>44</v>
      </c>
      <c r="E4529" t="s">
        <v>15</v>
      </c>
      <c r="F4529" t="s">
        <v>25</v>
      </c>
      <c r="G4529" t="s">
        <v>35</v>
      </c>
      <c r="H4529">
        <v>2</v>
      </c>
      <c r="I4529" t="s">
        <v>178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28</v>
      </c>
      <c r="S4529">
        <v>9</v>
      </c>
    </row>
    <row r="4530" spans="1:19" x14ac:dyDescent="0.3">
      <c r="A4530">
        <v>4529</v>
      </c>
      <c r="B4530" t="s">
        <v>23</v>
      </c>
      <c r="C4530" t="s">
        <v>20</v>
      </c>
      <c r="D4530" t="s">
        <v>40</v>
      </c>
      <c r="E4530" t="s">
        <v>36</v>
      </c>
      <c r="F4530" t="s">
        <v>30</v>
      </c>
      <c r="G4530" t="s">
        <v>24</v>
      </c>
      <c r="H4530">
        <v>3</v>
      </c>
      <c r="I4530" t="s">
        <v>178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28</v>
      </c>
      <c r="S4530">
        <v>2</v>
      </c>
    </row>
    <row r="4531" spans="1:19" x14ac:dyDescent="0.3">
      <c r="A4531">
        <v>4530</v>
      </c>
      <c r="B4531" t="s">
        <v>37</v>
      </c>
      <c r="C4531" t="s">
        <v>34</v>
      </c>
      <c r="D4531" t="s">
        <v>44</v>
      </c>
      <c r="E4531" t="s">
        <v>43</v>
      </c>
      <c r="F4531" t="s">
        <v>25</v>
      </c>
      <c r="G4531" t="s">
        <v>35</v>
      </c>
      <c r="H4531">
        <v>3</v>
      </c>
      <c r="I4531" t="s">
        <v>178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28</v>
      </c>
      <c r="S4531">
        <v>5</v>
      </c>
    </row>
    <row r="4532" spans="1:19" x14ac:dyDescent="0.3">
      <c r="A4532">
        <v>4531</v>
      </c>
      <c r="B4532" t="s">
        <v>33</v>
      </c>
      <c r="C4532" t="s">
        <v>27</v>
      </c>
      <c r="D4532" t="s">
        <v>26</v>
      </c>
      <c r="E4532" t="s">
        <v>43</v>
      </c>
      <c r="F4532" t="s">
        <v>18</v>
      </c>
      <c r="G4532" t="s">
        <v>17</v>
      </c>
      <c r="H4532">
        <v>4</v>
      </c>
      <c r="I4532" t="s">
        <v>177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28</v>
      </c>
      <c r="S4532">
        <v>9</v>
      </c>
    </row>
    <row r="4533" spans="1:19" x14ac:dyDescent="0.3">
      <c r="A4533">
        <v>4532</v>
      </c>
      <c r="B4533" t="s">
        <v>33</v>
      </c>
      <c r="C4533" t="s">
        <v>27</v>
      </c>
      <c r="D4533" t="s">
        <v>44</v>
      </c>
      <c r="E4533" t="s">
        <v>36</v>
      </c>
      <c r="F4533" t="s">
        <v>25</v>
      </c>
      <c r="G4533" t="s">
        <v>17</v>
      </c>
      <c r="H4533">
        <v>12</v>
      </c>
      <c r="I4533" t="s">
        <v>177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34</v>
      </c>
      <c r="S4533">
        <v>1</v>
      </c>
    </row>
    <row r="4534" spans="1:19" x14ac:dyDescent="0.3">
      <c r="A4534">
        <v>4533</v>
      </c>
      <c r="B4534" t="s">
        <v>31</v>
      </c>
      <c r="C4534" t="s">
        <v>39</v>
      </c>
      <c r="D4534" t="s">
        <v>44</v>
      </c>
      <c r="E4534" t="s">
        <v>22</v>
      </c>
      <c r="F4534" t="s">
        <v>18</v>
      </c>
      <c r="G4534" t="s">
        <v>24</v>
      </c>
      <c r="H4534">
        <v>0</v>
      </c>
      <c r="I4534" t="s">
        <v>176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21</v>
      </c>
      <c r="S4534">
        <v>6</v>
      </c>
    </row>
    <row r="4535" spans="1:19" x14ac:dyDescent="0.3">
      <c r="A4535">
        <v>4534</v>
      </c>
      <c r="B4535" t="s">
        <v>37</v>
      </c>
      <c r="C4535" t="s">
        <v>39</v>
      </c>
      <c r="D4535" t="s">
        <v>40</v>
      </c>
      <c r="E4535" t="s">
        <v>15</v>
      </c>
      <c r="F4535" t="s">
        <v>18</v>
      </c>
      <c r="G4535" t="s">
        <v>24</v>
      </c>
      <c r="H4535">
        <v>5</v>
      </c>
      <c r="I4535" t="s">
        <v>177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28</v>
      </c>
      <c r="S4535">
        <v>9</v>
      </c>
    </row>
    <row r="4536" spans="1:19" x14ac:dyDescent="0.3">
      <c r="A4536">
        <v>4535</v>
      </c>
      <c r="B4536" t="s">
        <v>23</v>
      </c>
      <c r="C4536" t="s">
        <v>20</v>
      </c>
      <c r="D4536" t="s">
        <v>32</v>
      </c>
      <c r="E4536" t="s">
        <v>41</v>
      </c>
      <c r="F4536" t="s">
        <v>30</v>
      </c>
      <c r="G4536" t="s">
        <v>24</v>
      </c>
      <c r="H4536">
        <v>11</v>
      </c>
      <c r="I4536" t="s">
        <v>176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28</v>
      </c>
      <c r="S4536">
        <v>7</v>
      </c>
    </row>
    <row r="4537" spans="1:19" x14ac:dyDescent="0.3">
      <c r="A4537">
        <v>4536</v>
      </c>
      <c r="B4537" t="s">
        <v>16</v>
      </c>
      <c r="C4537" t="s">
        <v>27</v>
      </c>
      <c r="D4537" t="s">
        <v>38</v>
      </c>
      <c r="E4537" t="s">
        <v>29</v>
      </c>
      <c r="F4537" t="s">
        <v>30</v>
      </c>
      <c r="G4537" t="s">
        <v>24</v>
      </c>
      <c r="H4537">
        <v>9</v>
      </c>
      <c r="I4537" t="s">
        <v>178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34</v>
      </c>
      <c r="S4537">
        <v>2</v>
      </c>
    </row>
    <row r="4538" spans="1:19" x14ac:dyDescent="0.3">
      <c r="A4538">
        <v>4537</v>
      </c>
      <c r="B4538" t="s">
        <v>42</v>
      </c>
      <c r="C4538" t="s">
        <v>34</v>
      </c>
      <c r="D4538" t="s">
        <v>32</v>
      </c>
      <c r="E4538" t="s">
        <v>29</v>
      </c>
      <c r="F4538" t="s">
        <v>18</v>
      </c>
      <c r="G4538" t="s">
        <v>24</v>
      </c>
      <c r="H4538">
        <v>3</v>
      </c>
      <c r="I4538" t="s">
        <v>177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21</v>
      </c>
      <c r="S4538">
        <v>1</v>
      </c>
    </row>
    <row r="4539" spans="1:19" x14ac:dyDescent="0.3">
      <c r="A4539">
        <v>4538</v>
      </c>
      <c r="B4539" t="s">
        <v>33</v>
      </c>
      <c r="C4539" t="s">
        <v>39</v>
      </c>
      <c r="D4539" t="s">
        <v>19</v>
      </c>
      <c r="E4539" t="s">
        <v>22</v>
      </c>
      <c r="F4539" t="s">
        <v>25</v>
      </c>
      <c r="G4539" t="s">
        <v>24</v>
      </c>
      <c r="H4539">
        <v>8</v>
      </c>
      <c r="I4539" t="s">
        <v>178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34</v>
      </c>
      <c r="S4539">
        <v>3</v>
      </c>
    </row>
    <row r="4540" spans="1:19" x14ac:dyDescent="0.3">
      <c r="A4540">
        <v>4539</v>
      </c>
      <c r="B4540" t="s">
        <v>37</v>
      </c>
      <c r="C4540" t="s">
        <v>34</v>
      </c>
      <c r="D4540" t="s">
        <v>38</v>
      </c>
      <c r="E4540" t="s">
        <v>15</v>
      </c>
      <c r="F4540" t="s">
        <v>18</v>
      </c>
      <c r="G4540" t="s">
        <v>17</v>
      </c>
      <c r="H4540">
        <v>0</v>
      </c>
      <c r="I4540" t="s">
        <v>176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21</v>
      </c>
      <c r="S4540">
        <v>6</v>
      </c>
    </row>
    <row r="4541" spans="1:19" x14ac:dyDescent="0.3">
      <c r="A4541">
        <v>4540</v>
      </c>
      <c r="B4541" t="s">
        <v>33</v>
      </c>
      <c r="C4541" t="s">
        <v>27</v>
      </c>
      <c r="D4541" t="s">
        <v>40</v>
      </c>
      <c r="E4541" t="s">
        <v>29</v>
      </c>
      <c r="F4541" t="s">
        <v>30</v>
      </c>
      <c r="G4541" t="s">
        <v>35</v>
      </c>
      <c r="H4541">
        <v>12</v>
      </c>
      <c r="I4541" t="s">
        <v>178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28</v>
      </c>
      <c r="S4541">
        <v>9</v>
      </c>
    </row>
    <row r="4542" spans="1:19" x14ac:dyDescent="0.3">
      <c r="A4542">
        <v>4541</v>
      </c>
      <c r="B4542" t="s">
        <v>16</v>
      </c>
      <c r="C4542" t="s">
        <v>34</v>
      </c>
      <c r="D4542" t="s">
        <v>32</v>
      </c>
      <c r="E4542" t="s">
        <v>15</v>
      </c>
      <c r="F4542" t="s">
        <v>30</v>
      </c>
      <c r="G4542" t="s">
        <v>24</v>
      </c>
      <c r="H4542">
        <v>6</v>
      </c>
      <c r="I4542" t="s">
        <v>178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28</v>
      </c>
      <c r="S4542">
        <v>7</v>
      </c>
    </row>
    <row r="4543" spans="1:19" x14ac:dyDescent="0.3">
      <c r="A4543">
        <v>4542</v>
      </c>
      <c r="B4543" t="s">
        <v>16</v>
      </c>
      <c r="C4543" t="s">
        <v>20</v>
      </c>
      <c r="D4543" t="s">
        <v>38</v>
      </c>
      <c r="E4543" t="s">
        <v>45</v>
      </c>
      <c r="F4543" t="s">
        <v>30</v>
      </c>
      <c r="G4543" t="s">
        <v>35</v>
      </c>
      <c r="H4543">
        <v>2</v>
      </c>
      <c r="I4543" t="s">
        <v>177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28</v>
      </c>
      <c r="S4543">
        <v>2</v>
      </c>
    </row>
    <row r="4544" spans="1:19" x14ac:dyDescent="0.3">
      <c r="A4544">
        <v>4543</v>
      </c>
      <c r="B4544" t="s">
        <v>31</v>
      </c>
      <c r="C4544" t="s">
        <v>39</v>
      </c>
      <c r="D4544" t="s">
        <v>38</v>
      </c>
      <c r="E4544" t="s">
        <v>22</v>
      </c>
      <c r="F4544" t="s">
        <v>18</v>
      </c>
      <c r="G4544" t="s">
        <v>17</v>
      </c>
      <c r="H4544">
        <v>5</v>
      </c>
      <c r="I4544" t="s">
        <v>176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21</v>
      </c>
      <c r="S4544">
        <v>1</v>
      </c>
    </row>
    <row r="4545" spans="1:19" x14ac:dyDescent="0.3">
      <c r="A4545">
        <v>4544</v>
      </c>
      <c r="B4545" t="s">
        <v>16</v>
      </c>
      <c r="C4545" t="s">
        <v>34</v>
      </c>
      <c r="D4545" t="s">
        <v>40</v>
      </c>
      <c r="E4545" t="s">
        <v>29</v>
      </c>
      <c r="F4545" t="s">
        <v>30</v>
      </c>
      <c r="G4545" t="s">
        <v>35</v>
      </c>
      <c r="H4545">
        <v>3</v>
      </c>
      <c r="I4545" t="s">
        <v>176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28</v>
      </c>
      <c r="S4545">
        <v>3</v>
      </c>
    </row>
    <row r="4546" spans="1:19" x14ac:dyDescent="0.3">
      <c r="A4546">
        <v>4545</v>
      </c>
      <c r="B4546" t="s">
        <v>33</v>
      </c>
      <c r="C4546" t="s">
        <v>39</v>
      </c>
      <c r="D4546" t="s">
        <v>32</v>
      </c>
      <c r="E4546" t="s">
        <v>22</v>
      </c>
      <c r="F4546" t="s">
        <v>18</v>
      </c>
      <c r="G4546" t="s">
        <v>35</v>
      </c>
      <c r="H4546">
        <v>3</v>
      </c>
      <c r="I4546" t="s">
        <v>177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28</v>
      </c>
      <c r="S4546">
        <v>8</v>
      </c>
    </row>
    <row r="4547" spans="1:19" x14ac:dyDescent="0.3">
      <c r="A4547">
        <v>4546</v>
      </c>
      <c r="B4547" t="s">
        <v>16</v>
      </c>
      <c r="C4547" t="s">
        <v>39</v>
      </c>
      <c r="D4547" t="s">
        <v>32</v>
      </c>
      <c r="E4547" t="s">
        <v>29</v>
      </c>
      <c r="F4547" t="s">
        <v>30</v>
      </c>
      <c r="G4547" t="s">
        <v>24</v>
      </c>
      <c r="H4547">
        <v>3</v>
      </c>
      <c r="I4547" t="s">
        <v>178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28</v>
      </c>
      <c r="S4547">
        <v>8</v>
      </c>
    </row>
    <row r="4548" spans="1:19" x14ac:dyDescent="0.3">
      <c r="A4548">
        <v>4547</v>
      </c>
      <c r="B4548" t="s">
        <v>23</v>
      </c>
      <c r="C4548" t="s">
        <v>34</v>
      </c>
      <c r="D4548" t="s">
        <v>40</v>
      </c>
      <c r="E4548" t="s">
        <v>22</v>
      </c>
      <c r="F4548" t="s">
        <v>30</v>
      </c>
      <c r="G4548" t="s">
        <v>35</v>
      </c>
      <c r="H4548">
        <v>2</v>
      </c>
      <c r="I4548" t="s">
        <v>176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21</v>
      </c>
      <c r="S4548">
        <v>6</v>
      </c>
    </row>
    <row r="4549" spans="1:19" x14ac:dyDescent="0.3">
      <c r="A4549">
        <v>4548</v>
      </c>
      <c r="B4549" t="s">
        <v>31</v>
      </c>
      <c r="C4549" t="s">
        <v>27</v>
      </c>
      <c r="D4549" t="s">
        <v>19</v>
      </c>
      <c r="E4549" t="s">
        <v>43</v>
      </c>
      <c r="F4549" t="s">
        <v>30</v>
      </c>
      <c r="G4549" t="s">
        <v>17</v>
      </c>
      <c r="H4549">
        <v>2</v>
      </c>
      <c r="I4549" t="s">
        <v>178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28</v>
      </c>
      <c r="S4549">
        <v>8</v>
      </c>
    </row>
    <row r="4550" spans="1:19" x14ac:dyDescent="0.3">
      <c r="A4550">
        <v>4549</v>
      </c>
      <c r="B4550" t="s">
        <v>37</v>
      </c>
      <c r="C4550" t="s">
        <v>27</v>
      </c>
      <c r="D4550" t="s">
        <v>32</v>
      </c>
      <c r="E4550" t="s">
        <v>43</v>
      </c>
      <c r="F4550" t="s">
        <v>30</v>
      </c>
      <c r="G4550" t="s">
        <v>35</v>
      </c>
      <c r="H4550">
        <v>7</v>
      </c>
      <c r="I4550" t="s">
        <v>177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28</v>
      </c>
      <c r="S4550">
        <v>5</v>
      </c>
    </row>
    <row r="4551" spans="1:19" x14ac:dyDescent="0.3">
      <c r="A4551">
        <v>4550</v>
      </c>
      <c r="B4551" t="s">
        <v>37</v>
      </c>
      <c r="C4551" t="s">
        <v>39</v>
      </c>
      <c r="D4551" t="s">
        <v>44</v>
      </c>
      <c r="E4551" t="s">
        <v>36</v>
      </c>
      <c r="F4551" t="s">
        <v>30</v>
      </c>
      <c r="G4551" t="s">
        <v>17</v>
      </c>
      <c r="H4551">
        <v>1</v>
      </c>
      <c r="I4551" t="s">
        <v>178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28</v>
      </c>
      <c r="S4551">
        <v>9</v>
      </c>
    </row>
    <row r="4552" spans="1:19" x14ac:dyDescent="0.3">
      <c r="A4552">
        <v>4551</v>
      </c>
      <c r="B4552" t="s">
        <v>31</v>
      </c>
      <c r="C4552" t="s">
        <v>20</v>
      </c>
      <c r="D4552" t="s">
        <v>26</v>
      </c>
      <c r="E4552" t="s">
        <v>41</v>
      </c>
      <c r="F4552" t="s">
        <v>25</v>
      </c>
      <c r="G4552" t="s">
        <v>24</v>
      </c>
      <c r="H4552">
        <v>9</v>
      </c>
      <c r="I4552" t="s">
        <v>176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28</v>
      </c>
      <c r="S4552">
        <v>7</v>
      </c>
    </row>
    <row r="4553" spans="1:19" x14ac:dyDescent="0.3">
      <c r="A4553">
        <v>4552</v>
      </c>
      <c r="B4553" t="s">
        <v>23</v>
      </c>
      <c r="C4553" t="s">
        <v>34</v>
      </c>
      <c r="D4553" t="s">
        <v>26</v>
      </c>
      <c r="E4553" t="s">
        <v>22</v>
      </c>
      <c r="F4553" t="s">
        <v>30</v>
      </c>
      <c r="G4553" t="s">
        <v>17</v>
      </c>
      <c r="H4553">
        <v>3</v>
      </c>
      <c r="I4553" t="s">
        <v>176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28</v>
      </c>
      <c r="S4553">
        <v>2</v>
      </c>
    </row>
    <row r="4554" spans="1:19" x14ac:dyDescent="0.3">
      <c r="A4554">
        <v>4553</v>
      </c>
      <c r="B4554" t="s">
        <v>33</v>
      </c>
      <c r="C4554" t="s">
        <v>20</v>
      </c>
      <c r="D4554" t="s">
        <v>32</v>
      </c>
      <c r="E4554" t="s">
        <v>22</v>
      </c>
      <c r="F4554" t="s">
        <v>30</v>
      </c>
      <c r="G4554" t="s">
        <v>24</v>
      </c>
      <c r="H4554">
        <v>7</v>
      </c>
      <c r="I4554" t="s">
        <v>176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28</v>
      </c>
      <c r="S4554">
        <v>6</v>
      </c>
    </row>
    <row r="4555" spans="1:19" x14ac:dyDescent="0.3">
      <c r="A4555">
        <v>4554</v>
      </c>
      <c r="B4555" t="s">
        <v>42</v>
      </c>
      <c r="C4555" t="s">
        <v>20</v>
      </c>
      <c r="D4555" t="s">
        <v>38</v>
      </c>
      <c r="E4555" t="s">
        <v>15</v>
      </c>
      <c r="F4555" t="s">
        <v>30</v>
      </c>
      <c r="G4555" t="s">
        <v>17</v>
      </c>
      <c r="H4555">
        <v>3</v>
      </c>
      <c r="I4555" t="s">
        <v>177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21</v>
      </c>
      <c r="S4555">
        <v>2</v>
      </c>
    </row>
    <row r="4556" spans="1:19" x14ac:dyDescent="0.3">
      <c r="A4556">
        <v>4555</v>
      </c>
      <c r="B4556" t="s">
        <v>37</v>
      </c>
      <c r="C4556" t="s">
        <v>20</v>
      </c>
      <c r="D4556" t="s">
        <v>26</v>
      </c>
      <c r="E4556" t="s">
        <v>22</v>
      </c>
      <c r="F4556" t="s">
        <v>30</v>
      </c>
      <c r="G4556" t="s">
        <v>17</v>
      </c>
      <c r="H4556">
        <v>14</v>
      </c>
      <c r="I4556" t="s">
        <v>176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28</v>
      </c>
      <c r="S4556">
        <v>7</v>
      </c>
    </row>
    <row r="4557" spans="1:19" x14ac:dyDescent="0.3">
      <c r="A4557">
        <v>4556</v>
      </c>
      <c r="B4557" t="s">
        <v>33</v>
      </c>
      <c r="C4557" t="s">
        <v>39</v>
      </c>
      <c r="D4557" t="s">
        <v>26</v>
      </c>
      <c r="E4557" t="s">
        <v>43</v>
      </c>
      <c r="F4557" t="s">
        <v>25</v>
      </c>
      <c r="G4557" t="s">
        <v>24</v>
      </c>
      <c r="H4557">
        <v>14</v>
      </c>
      <c r="I4557" t="s">
        <v>176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34</v>
      </c>
      <c r="S4557">
        <v>1</v>
      </c>
    </row>
    <row r="4558" spans="1:19" x14ac:dyDescent="0.3">
      <c r="A4558">
        <v>4557</v>
      </c>
      <c r="B4558" t="s">
        <v>37</v>
      </c>
      <c r="C4558" t="s">
        <v>27</v>
      </c>
      <c r="D4558" t="s">
        <v>38</v>
      </c>
      <c r="E4558" t="s">
        <v>36</v>
      </c>
      <c r="F4558" t="s">
        <v>30</v>
      </c>
      <c r="G4558" t="s">
        <v>24</v>
      </c>
      <c r="H4558">
        <v>5</v>
      </c>
      <c r="I4558" t="s">
        <v>178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21</v>
      </c>
      <c r="S4558">
        <v>4</v>
      </c>
    </row>
    <row r="4559" spans="1:19" x14ac:dyDescent="0.3">
      <c r="A4559">
        <v>4558</v>
      </c>
      <c r="B4559" t="s">
        <v>42</v>
      </c>
      <c r="C4559" t="s">
        <v>39</v>
      </c>
      <c r="D4559" t="s">
        <v>32</v>
      </c>
      <c r="E4559" t="s">
        <v>15</v>
      </c>
      <c r="F4559" t="s">
        <v>18</v>
      </c>
      <c r="G4559" t="s">
        <v>24</v>
      </c>
      <c r="H4559">
        <v>11</v>
      </c>
      <c r="I4559" t="s">
        <v>178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28</v>
      </c>
      <c r="S4559">
        <v>2</v>
      </c>
    </row>
    <row r="4560" spans="1:19" x14ac:dyDescent="0.3">
      <c r="A4560">
        <v>4559</v>
      </c>
      <c r="B4560" t="s">
        <v>31</v>
      </c>
      <c r="C4560" t="s">
        <v>39</v>
      </c>
      <c r="D4560" t="s">
        <v>19</v>
      </c>
      <c r="E4560" t="s">
        <v>41</v>
      </c>
      <c r="F4560" t="s">
        <v>25</v>
      </c>
      <c r="G4560" t="s">
        <v>24</v>
      </c>
      <c r="H4560">
        <v>12</v>
      </c>
      <c r="I4560" t="s">
        <v>177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34</v>
      </c>
      <c r="S4560">
        <v>1</v>
      </c>
    </row>
    <row r="4561" spans="1:19" x14ac:dyDescent="0.3">
      <c r="A4561">
        <v>4560</v>
      </c>
      <c r="B4561" t="s">
        <v>33</v>
      </c>
      <c r="C4561" t="s">
        <v>27</v>
      </c>
      <c r="D4561" t="s">
        <v>40</v>
      </c>
      <c r="E4561" t="s">
        <v>22</v>
      </c>
      <c r="F4561" t="s">
        <v>25</v>
      </c>
      <c r="G4561" t="s">
        <v>35</v>
      </c>
      <c r="H4561">
        <v>6</v>
      </c>
      <c r="I4561" t="s">
        <v>178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28</v>
      </c>
      <c r="S4561">
        <v>7</v>
      </c>
    </row>
    <row r="4562" spans="1:19" x14ac:dyDescent="0.3">
      <c r="A4562">
        <v>4561</v>
      </c>
      <c r="B4562" t="s">
        <v>33</v>
      </c>
      <c r="C4562" t="s">
        <v>39</v>
      </c>
      <c r="D4562" t="s">
        <v>19</v>
      </c>
      <c r="E4562" t="s">
        <v>43</v>
      </c>
      <c r="F4562" t="s">
        <v>25</v>
      </c>
      <c r="G4562" t="s">
        <v>17</v>
      </c>
      <c r="H4562">
        <v>3</v>
      </c>
      <c r="I4562" t="s">
        <v>177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28</v>
      </c>
      <c r="S4562">
        <v>9</v>
      </c>
    </row>
    <row r="4563" spans="1:19" x14ac:dyDescent="0.3">
      <c r="A4563">
        <v>4562</v>
      </c>
      <c r="B4563" t="s">
        <v>37</v>
      </c>
      <c r="C4563" t="s">
        <v>34</v>
      </c>
      <c r="D4563" t="s">
        <v>44</v>
      </c>
      <c r="E4563" t="s">
        <v>36</v>
      </c>
      <c r="F4563" t="s">
        <v>30</v>
      </c>
      <c r="G4563" t="s">
        <v>17</v>
      </c>
      <c r="H4563">
        <v>9</v>
      </c>
      <c r="I4563" t="s">
        <v>176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34</v>
      </c>
      <c r="S4563">
        <v>5</v>
      </c>
    </row>
    <row r="4564" spans="1:19" x14ac:dyDescent="0.3">
      <c r="A4564">
        <v>4563</v>
      </c>
      <c r="B4564" t="s">
        <v>31</v>
      </c>
      <c r="C4564" t="s">
        <v>27</v>
      </c>
      <c r="D4564" t="s">
        <v>40</v>
      </c>
      <c r="E4564" t="s">
        <v>45</v>
      </c>
      <c r="F4564" t="s">
        <v>18</v>
      </c>
      <c r="G4564" t="s">
        <v>17</v>
      </c>
      <c r="H4564">
        <v>3</v>
      </c>
      <c r="I4564" t="s">
        <v>178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28</v>
      </c>
      <c r="S4564">
        <v>4</v>
      </c>
    </row>
    <row r="4565" spans="1:19" x14ac:dyDescent="0.3">
      <c r="A4565">
        <v>4564</v>
      </c>
      <c r="B4565" t="s">
        <v>42</v>
      </c>
      <c r="C4565" t="s">
        <v>39</v>
      </c>
      <c r="D4565" t="s">
        <v>32</v>
      </c>
      <c r="E4565" t="s">
        <v>29</v>
      </c>
      <c r="F4565" t="s">
        <v>18</v>
      </c>
      <c r="G4565" t="s">
        <v>24</v>
      </c>
      <c r="H4565">
        <v>8</v>
      </c>
      <c r="I4565" t="s">
        <v>177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34</v>
      </c>
      <c r="S4565">
        <v>2</v>
      </c>
    </row>
    <row r="4566" spans="1:19" x14ac:dyDescent="0.3">
      <c r="A4566">
        <v>4565</v>
      </c>
      <c r="B4566" t="s">
        <v>42</v>
      </c>
      <c r="C4566" t="s">
        <v>39</v>
      </c>
      <c r="D4566" t="s">
        <v>40</v>
      </c>
      <c r="E4566" t="s">
        <v>36</v>
      </c>
      <c r="F4566" t="s">
        <v>30</v>
      </c>
      <c r="G4566" t="s">
        <v>35</v>
      </c>
      <c r="H4566">
        <v>5</v>
      </c>
      <c r="I4566" t="s">
        <v>178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28</v>
      </c>
      <c r="S4566">
        <v>4</v>
      </c>
    </row>
    <row r="4567" spans="1:19" x14ac:dyDescent="0.3">
      <c r="A4567">
        <v>4566</v>
      </c>
      <c r="B4567" t="s">
        <v>23</v>
      </c>
      <c r="C4567" t="s">
        <v>34</v>
      </c>
      <c r="D4567" t="s">
        <v>38</v>
      </c>
      <c r="E4567" t="s">
        <v>45</v>
      </c>
      <c r="F4567" t="s">
        <v>30</v>
      </c>
      <c r="G4567" t="s">
        <v>17</v>
      </c>
      <c r="H4567">
        <v>0</v>
      </c>
      <c r="I4567" t="s">
        <v>178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28</v>
      </c>
      <c r="S4567">
        <v>6</v>
      </c>
    </row>
    <row r="4568" spans="1:19" x14ac:dyDescent="0.3">
      <c r="A4568">
        <v>4567</v>
      </c>
      <c r="B4568" t="s">
        <v>37</v>
      </c>
      <c r="C4568" t="s">
        <v>20</v>
      </c>
      <c r="D4568" t="s">
        <v>40</v>
      </c>
      <c r="E4568" t="s">
        <v>45</v>
      </c>
      <c r="F4568" t="s">
        <v>18</v>
      </c>
      <c r="G4568" t="s">
        <v>35</v>
      </c>
      <c r="H4568">
        <v>12</v>
      </c>
      <c r="I4568" t="s">
        <v>178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28</v>
      </c>
      <c r="S4568">
        <v>7</v>
      </c>
    </row>
    <row r="4569" spans="1:19" x14ac:dyDescent="0.3">
      <c r="A4569">
        <v>4568</v>
      </c>
      <c r="B4569" t="s">
        <v>42</v>
      </c>
      <c r="C4569" t="s">
        <v>27</v>
      </c>
      <c r="D4569" t="s">
        <v>44</v>
      </c>
      <c r="E4569" t="s">
        <v>22</v>
      </c>
      <c r="F4569" t="s">
        <v>18</v>
      </c>
      <c r="G4569" t="s">
        <v>24</v>
      </c>
      <c r="H4569">
        <v>3</v>
      </c>
      <c r="I4569" t="s">
        <v>177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28</v>
      </c>
      <c r="S4569">
        <v>9</v>
      </c>
    </row>
    <row r="4570" spans="1:19" x14ac:dyDescent="0.3">
      <c r="A4570">
        <v>4569</v>
      </c>
      <c r="B4570" t="s">
        <v>23</v>
      </c>
      <c r="C4570" t="s">
        <v>20</v>
      </c>
      <c r="D4570" t="s">
        <v>32</v>
      </c>
      <c r="E4570" t="s">
        <v>45</v>
      </c>
      <c r="F4570" t="s">
        <v>18</v>
      </c>
      <c r="G4570" t="s">
        <v>35</v>
      </c>
      <c r="H4570">
        <v>4</v>
      </c>
      <c r="I4570" t="s">
        <v>177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21</v>
      </c>
      <c r="S4570">
        <v>3</v>
      </c>
    </row>
    <row r="4571" spans="1:19" x14ac:dyDescent="0.3">
      <c r="A4571">
        <v>4570</v>
      </c>
      <c r="B4571" t="s">
        <v>42</v>
      </c>
      <c r="C4571" t="s">
        <v>20</v>
      </c>
      <c r="D4571" t="s">
        <v>32</v>
      </c>
      <c r="E4571" t="s">
        <v>45</v>
      </c>
      <c r="F4571" t="s">
        <v>18</v>
      </c>
      <c r="G4571" t="s">
        <v>35</v>
      </c>
      <c r="H4571">
        <v>3</v>
      </c>
      <c r="I4571" t="s">
        <v>178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21</v>
      </c>
      <c r="S4571">
        <v>4</v>
      </c>
    </row>
    <row r="4572" spans="1:19" x14ac:dyDescent="0.3">
      <c r="A4572">
        <v>4571</v>
      </c>
      <c r="B4572" t="s">
        <v>42</v>
      </c>
      <c r="C4572" t="s">
        <v>39</v>
      </c>
      <c r="D4572" t="s">
        <v>26</v>
      </c>
      <c r="E4572" t="s">
        <v>41</v>
      </c>
      <c r="F4572" t="s">
        <v>18</v>
      </c>
      <c r="G4572" t="s">
        <v>35</v>
      </c>
      <c r="H4572">
        <v>3</v>
      </c>
      <c r="I4572" t="s">
        <v>178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21</v>
      </c>
      <c r="S4572">
        <v>3</v>
      </c>
    </row>
    <row r="4573" spans="1:19" x14ac:dyDescent="0.3">
      <c r="A4573">
        <v>4572</v>
      </c>
      <c r="B4573" t="s">
        <v>33</v>
      </c>
      <c r="C4573" t="s">
        <v>34</v>
      </c>
      <c r="D4573" t="s">
        <v>26</v>
      </c>
      <c r="E4573" t="s">
        <v>36</v>
      </c>
      <c r="F4573" t="s">
        <v>18</v>
      </c>
      <c r="G4573" t="s">
        <v>24</v>
      </c>
      <c r="H4573">
        <v>6</v>
      </c>
      <c r="I4573" t="s">
        <v>178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28</v>
      </c>
      <c r="S4573">
        <v>5</v>
      </c>
    </row>
    <row r="4574" spans="1:19" x14ac:dyDescent="0.3">
      <c r="A4574">
        <v>4573</v>
      </c>
      <c r="B4574" t="s">
        <v>31</v>
      </c>
      <c r="C4574" t="s">
        <v>20</v>
      </c>
      <c r="D4574" t="s">
        <v>38</v>
      </c>
      <c r="E4574" t="s">
        <v>36</v>
      </c>
      <c r="F4574" t="s">
        <v>25</v>
      </c>
      <c r="G4574" t="s">
        <v>17</v>
      </c>
      <c r="H4574">
        <v>5</v>
      </c>
      <c r="I4574" t="s">
        <v>178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28</v>
      </c>
      <c r="S4574">
        <v>9</v>
      </c>
    </row>
    <row r="4575" spans="1:19" x14ac:dyDescent="0.3">
      <c r="A4575">
        <v>4574</v>
      </c>
      <c r="B4575" t="s">
        <v>37</v>
      </c>
      <c r="C4575" t="s">
        <v>20</v>
      </c>
      <c r="D4575" t="s">
        <v>26</v>
      </c>
      <c r="E4575" t="s">
        <v>45</v>
      </c>
      <c r="F4575" t="s">
        <v>25</v>
      </c>
      <c r="G4575" t="s">
        <v>35</v>
      </c>
      <c r="H4575">
        <v>10</v>
      </c>
      <c r="I4575" t="s">
        <v>176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34</v>
      </c>
      <c r="S4575">
        <v>3</v>
      </c>
    </row>
    <row r="4576" spans="1:19" x14ac:dyDescent="0.3">
      <c r="A4576">
        <v>4575</v>
      </c>
      <c r="B4576" t="s">
        <v>37</v>
      </c>
      <c r="C4576" t="s">
        <v>27</v>
      </c>
      <c r="D4576" t="s">
        <v>44</v>
      </c>
      <c r="E4576" t="s">
        <v>15</v>
      </c>
      <c r="F4576" t="s">
        <v>25</v>
      </c>
      <c r="G4576" t="s">
        <v>17</v>
      </c>
      <c r="H4576">
        <v>13</v>
      </c>
      <c r="I4576" t="s">
        <v>176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34</v>
      </c>
      <c r="S4576">
        <v>3</v>
      </c>
    </row>
    <row r="4577" spans="1:19" x14ac:dyDescent="0.3">
      <c r="A4577">
        <v>4576</v>
      </c>
      <c r="B4577" t="s">
        <v>33</v>
      </c>
      <c r="C4577" t="s">
        <v>27</v>
      </c>
      <c r="D4577" t="s">
        <v>19</v>
      </c>
      <c r="E4577" t="s">
        <v>41</v>
      </c>
      <c r="F4577" t="s">
        <v>18</v>
      </c>
      <c r="G4577" t="s">
        <v>24</v>
      </c>
      <c r="H4577">
        <v>7</v>
      </c>
      <c r="I4577" t="s">
        <v>176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21</v>
      </c>
      <c r="S4577">
        <v>1</v>
      </c>
    </row>
    <row r="4578" spans="1:19" x14ac:dyDescent="0.3">
      <c r="A4578">
        <v>4577</v>
      </c>
      <c r="B4578" t="s">
        <v>33</v>
      </c>
      <c r="C4578" t="s">
        <v>34</v>
      </c>
      <c r="D4578" t="s">
        <v>38</v>
      </c>
      <c r="E4578" t="s">
        <v>43</v>
      </c>
      <c r="F4578" t="s">
        <v>30</v>
      </c>
      <c r="G4578" t="s">
        <v>35</v>
      </c>
      <c r="H4578">
        <v>9</v>
      </c>
      <c r="I4578" t="s">
        <v>178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28</v>
      </c>
      <c r="S4578">
        <v>8</v>
      </c>
    </row>
    <row r="4579" spans="1:19" x14ac:dyDescent="0.3">
      <c r="A4579">
        <v>4578</v>
      </c>
      <c r="B4579" t="s">
        <v>23</v>
      </c>
      <c r="C4579" t="s">
        <v>20</v>
      </c>
      <c r="D4579" t="s">
        <v>44</v>
      </c>
      <c r="E4579" t="s">
        <v>22</v>
      </c>
      <c r="F4579" t="s">
        <v>18</v>
      </c>
      <c r="G4579" t="s">
        <v>24</v>
      </c>
      <c r="H4579">
        <v>1</v>
      </c>
      <c r="I4579" t="s">
        <v>178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28</v>
      </c>
      <c r="S4579">
        <v>5</v>
      </c>
    </row>
    <row r="4580" spans="1:19" x14ac:dyDescent="0.3">
      <c r="A4580">
        <v>4579</v>
      </c>
      <c r="B4580" t="s">
        <v>31</v>
      </c>
      <c r="C4580" t="s">
        <v>39</v>
      </c>
      <c r="D4580" t="s">
        <v>26</v>
      </c>
      <c r="E4580" t="s">
        <v>41</v>
      </c>
      <c r="F4580" t="s">
        <v>18</v>
      </c>
      <c r="G4580" t="s">
        <v>24</v>
      </c>
      <c r="H4580">
        <v>6</v>
      </c>
      <c r="I4580" t="s">
        <v>176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21</v>
      </c>
      <c r="S4580">
        <v>1</v>
      </c>
    </row>
    <row r="4581" spans="1:19" x14ac:dyDescent="0.3">
      <c r="A4581">
        <v>4580</v>
      </c>
      <c r="B4581" t="s">
        <v>37</v>
      </c>
      <c r="C4581" t="s">
        <v>34</v>
      </c>
      <c r="D4581" t="s">
        <v>26</v>
      </c>
      <c r="E4581" t="s">
        <v>15</v>
      </c>
      <c r="F4581" t="s">
        <v>18</v>
      </c>
      <c r="G4581" t="s">
        <v>24</v>
      </c>
      <c r="H4581">
        <v>5</v>
      </c>
      <c r="I4581" t="s">
        <v>177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21</v>
      </c>
      <c r="S4581">
        <v>2</v>
      </c>
    </row>
    <row r="4582" spans="1:19" x14ac:dyDescent="0.3">
      <c r="A4582">
        <v>4581</v>
      </c>
      <c r="B4582" t="s">
        <v>37</v>
      </c>
      <c r="C4582" t="s">
        <v>34</v>
      </c>
      <c r="D4582" t="s">
        <v>32</v>
      </c>
      <c r="E4582" t="s">
        <v>36</v>
      </c>
      <c r="F4582" t="s">
        <v>18</v>
      </c>
      <c r="G4582" t="s">
        <v>35</v>
      </c>
      <c r="H4582">
        <v>1</v>
      </c>
      <c r="I4582" t="s">
        <v>178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28</v>
      </c>
      <c r="S4582">
        <v>7</v>
      </c>
    </row>
    <row r="4583" spans="1:19" x14ac:dyDescent="0.3">
      <c r="A4583">
        <v>4582</v>
      </c>
      <c r="B4583" t="s">
        <v>23</v>
      </c>
      <c r="C4583" t="s">
        <v>34</v>
      </c>
      <c r="D4583" t="s">
        <v>38</v>
      </c>
      <c r="E4583" t="s">
        <v>22</v>
      </c>
      <c r="F4583" t="s">
        <v>18</v>
      </c>
      <c r="G4583" t="s">
        <v>35</v>
      </c>
      <c r="H4583">
        <v>6</v>
      </c>
      <c r="I4583" t="s">
        <v>178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21</v>
      </c>
      <c r="S4583">
        <v>1</v>
      </c>
    </row>
    <row r="4584" spans="1:19" x14ac:dyDescent="0.3">
      <c r="A4584">
        <v>4583</v>
      </c>
      <c r="B4584" t="s">
        <v>42</v>
      </c>
      <c r="C4584" t="s">
        <v>34</v>
      </c>
      <c r="D4584" t="s">
        <v>40</v>
      </c>
      <c r="E4584" t="s">
        <v>36</v>
      </c>
      <c r="F4584" t="s">
        <v>30</v>
      </c>
      <c r="G4584" t="s">
        <v>17</v>
      </c>
      <c r="H4584">
        <v>1</v>
      </c>
      <c r="I4584" t="s">
        <v>178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21</v>
      </c>
      <c r="S4584">
        <v>5</v>
      </c>
    </row>
    <row r="4585" spans="1:19" x14ac:dyDescent="0.3">
      <c r="A4585">
        <v>4584</v>
      </c>
      <c r="B4585" t="s">
        <v>37</v>
      </c>
      <c r="C4585" t="s">
        <v>20</v>
      </c>
      <c r="D4585" t="s">
        <v>44</v>
      </c>
      <c r="E4585" t="s">
        <v>15</v>
      </c>
      <c r="F4585" t="s">
        <v>18</v>
      </c>
      <c r="G4585" t="s">
        <v>17</v>
      </c>
      <c r="H4585">
        <v>10</v>
      </c>
      <c r="I4585" t="s">
        <v>176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34</v>
      </c>
      <c r="S4585">
        <v>2</v>
      </c>
    </row>
    <row r="4586" spans="1:19" x14ac:dyDescent="0.3">
      <c r="A4586">
        <v>4585</v>
      </c>
      <c r="B4586" t="s">
        <v>33</v>
      </c>
      <c r="C4586" t="s">
        <v>34</v>
      </c>
      <c r="D4586" t="s">
        <v>19</v>
      </c>
      <c r="E4586" t="s">
        <v>45</v>
      </c>
      <c r="F4586" t="s">
        <v>30</v>
      </c>
      <c r="G4586" t="s">
        <v>24</v>
      </c>
      <c r="H4586">
        <v>3</v>
      </c>
      <c r="I4586" t="s">
        <v>177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28</v>
      </c>
      <c r="S4586">
        <v>8</v>
      </c>
    </row>
    <row r="4587" spans="1:19" x14ac:dyDescent="0.3">
      <c r="A4587">
        <v>4586</v>
      </c>
      <c r="B4587" t="s">
        <v>31</v>
      </c>
      <c r="C4587" t="s">
        <v>27</v>
      </c>
      <c r="D4587" t="s">
        <v>26</v>
      </c>
      <c r="E4587" t="s">
        <v>43</v>
      </c>
      <c r="F4587" t="s">
        <v>18</v>
      </c>
      <c r="G4587" t="s">
        <v>35</v>
      </c>
      <c r="H4587">
        <v>4</v>
      </c>
      <c r="I4587" t="s">
        <v>178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21</v>
      </c>
      <c r="S4587">
        <v>1</v>
      </c>
    </row>
    <row r="4588" spans="1:19" x14ac:dyDescent="0.3">
      <c r="A4588">
        <v>4587</v>
      </c>
      <c r="B4588" t="s">
        <v>33</v>
      </c>
      <c r="C4588" t="s">
        <v>39</v>
      </c>
      <c r="D4588" t="s">
        <v>44</v>
      </c>
      <c r="E4588" t="s">
        <v>22</v>
      </c>
      <c r="F4588" t="s">
        <v>30</v>
      </c>
      <c r="G4588" t="s">
        <v>17</v>
      </c>
      <c r="H4588">
        <v>10</v>
      </c>
      <c r="I4588" t="s">
        <v>177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28</v>
      </c>
      <c r="S4588">
        <v>4</v>
      </c>
    </row>
    <row r="4589" spans="1:19" x14ac:dyDescent="0.3">
      <c r="A4589">
        <v>4588</v>
      </c>
      <c r="B4589" t="s">
        <v>23</v>
      </c>
      <c r="C4589" t="s">
        <v>20</v>
      </c>
      <c r="D4589" t="s">
        <v>40</v>
      </c>
      <c r="E4589" t="s">
        <v>43</v>
      </c>
      <c r="F4589" t="s">
        <v>25</v>
      </c>
      <c r="G4589" t="s">
        <v>24</v>
      </c>
      <c r="H4589">
        <v>0</v>
      </c>
      <c r="I4589" t="s">
        <v>177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28</v>
      </c>
      <c r="S4589">
        <v>7</v>
      </c>
    </row>
    <row r="4590" spans="1:19" x14ac:dyDescent="0.3">
      <c r="A4590">
        <v>4589</v>
      </c>
      <c r="B4590" t="s">
        <v>42</v>
      </c>
      <c r="C4590" t="s">
        <v>34</v>
      </c>
      <c r="D4590" t="s">
        <v>44</v>
      </c>
      <c r="E4590" t="s">
        <v>41</v>
      </c>
      <c r="F4590" t="s">
        <v>30</v>
      </c>
      <c r="G4590" t="s">
        <v>35</v>
      </c>
      <c r="H4590">
        <v>13</v>
      </c>
      <c r="I4590" t="s">
        <v>177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28</v>
      </c>
      <c r="S4590">
        <v>5</v>
      </c>
    </row>
    <row r="4591" spans="1:19" x14ac:dyDescent="0.3">
      <c r="A4591">
        <v>4590</v>
      </c>
      <c r="B4591" t="s">
        <v>37</v>
      </c>
      <c r="C4591" t="s">
        <v>34</v>
      </c>
      <c r="D4591" t="s">
        <v>40</v>
      </c>
      <c r="E4591" t="s">
        <v>15</v>
      </c>
      <c r="F4591" t="s">
        <v>30</v>
      </c>
      <c r="G4591" t="s">
        <v>17</v>
      </c>
      <c r="H4591">
        <v>10</v>
      </c>
      <c r="I4591" t="s">
        <v>176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28</v>
      </c>
      <c r="S4591">
        <v>7</v>
      </c>
    </row>
    <row r="4592" spans="1:19" x14ac:dyDescent="0.3">
      <c r="A4592">
        <v>4591</v>
      </c>
      <c r="B4592" t="s">
        <v>37</v>
      </c>
      <c r="C4592" t="s">
        <v>20</v>
      </c>
      <c r="D4592" t="s">
        <v>38</v>
      </c>
      <c r="E4592" t="s">
        <v>22</v>
      </c>
      <c r="F4592" t="s">
        <v>18</v>
      </c>
      <c r="G4592" t="s">
        <v>17</v>
      </c>
      <c r="H4592">
        <v>14</v>
      </c>
      <c r="I4592" t="s">
        <v>178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28</v>
      </c>
      <c r="S4592">
        <v>9</v>
      </c>
    </row>
    <row r="4593" spans="1:19" x14ac:dyDescent="0.3">
      <c r="A4593">
        <v>4592</v>
      </c>
      <c r="B4593" t="s">
        <v>31</v>
      </c>
      <c r="C4593" t="s">
        <v>39</v>
      </c>
      <c r="D4593" t="s">
        <v>44</v>
      </c>
      <c r="E4593" t="s">
        <v>22</v>
      </c>
      <c r="F4593" t="s">
        <v>30</v>
      </c>
      <c r="G4593" t="s">
        <v>35</v>
      </c>
      <c r="H4593">
        <v>2</v>
      </c>
      <c r="I4593" t="s">
        <v>178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28</v>
      </c>
      <c r="S4593">
        <v>3</v>
      </c>
    </row>
    <row r="4594" spans="1:19" x14ac:dyDescent="0.3">
      <c r="A4594">
        <v>4593</v>
      </c>
      <c r="B4594" t="s">
        <v>23</v>
      </c>
      <c r="C4594" t="s">
        <v>39</v>
      </c>
      <c r="D4594" t="s">
        <v>19</v>
      </c>
      <c r="E4594" t="s">
        <v>29</v>
      </c>
      <c r="F4594" t="s">
        <v>30</v>
      </c>
      <c r="G4594" t="s">
        <v>35</v>
      </c>
      <c r="H4594">
        <v>13</v>
      </c>
      <c r="I4594" t="s">
        <v>176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28</v>
      </c>
      <c r="S4594">
        <v>9</v>
      </c>
    </row>
    <row r="4595" spans="1:19" x14ac:dyDescent="0.3">
      <c r="A4595">
        <v>4594</v>
      </c>
      <c r="B4595" t="s">
        <v>33</v>
      </c>
      <c r="C4595" t="s">
        <v>20</v>
      </c>
      <c r="D4595" t="s">
        <v>40</v>
      </c>
      <c r="E4595" t="s">
        <v>43</v>
      </c>
      <c r="F4595" t="s">
        <v>18</v>
      </c>
      <c r="G4595" t="s">
        <v>17</v>
      </c>
      <c r="H4595">
        <v>4</v>
      </c>
      <c r="I4595" t="s">
        <v>176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21</v>
      </c>
      <c r="S4595">
        <v>6</v>
      </c>
    </row>
    <row r="4596" spans="1:19" x14ac:dyDescent="0.3">
      <c r="A4596">
        <v>4595</v>
      </c>
      <c r="B4596" t="s">
        <v>33</v>
      </c>
      <c r="C4596" t="s">
        <v>39</v>
      </c>
      <c r="D4596" t="s">
        <v>32</v>
      </c>
      <c r="E4596" t="s">
        <v>43</v>
      </c>
      <c r="F4596" t="s">
        <v>30</v>
      </c>
      <c r="G4596" t="s">
        <v>17</v>
      </c>
      <c r="H4596">
        <v>9</v>
      </c>
      <c r="I4596" t="s">
        <v>176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34</v>
      </c>
      <c r="S4596">
        <v>1</v>
      </c>
    </row>
    <row r="4597" spans="1:19" x14ac:dyDescent="0.3">
      <c r="A4597">
        <v>4596</v>
      </c>
      <c r="B4597" t="s">
        <v>33</v>
      </c>
      <c r="C4597" t="s">
        <v>39</v>
      </c>
      <c r="D4597" t="s">
        <v>44</v>
      </c>
      <c r="E4597" t="s">
        <v>41</v>
      </c>
      <c r="F4597" t="s">
        <v>18</v>
      </c>
      <c r="G4597" t="s">
        <v>24</v>
      </c>
      <c r="H4597">
        <v>4</v>
      </c>
      <c r="I4597" t="s">
        <v>177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21</v>
      </c>
      <c r="S4597">
        <v>6</v>
      </c>
    </row>
    <row r="4598" spans="1:19" x14ac:dyDescent="0.3">
      <c r="A4598">
        <v>4597</v>
      </c>
      <c r="B4598" t="s">
        <v>33</v>
      </c>
      <c r="C4598" t="s">
        <v>34</v>
      </c>
      <c r="D4598" t="s">
        <v>19</v>
      </c>
      <c r="E4598" t="s">
        <v>36</v>
      </c>
      <c r="F4598" t="s">
        <v>25</v>
      </c>
      <c r="G4598" t="s">
        <v>35</v>
      </c>
      <c r="H4598">
        <v>4</v>
      </c>
      <c r="I4598" t="s">
        <v>176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21</v>
      </c>
      <c r="S4598">
        <v>2</v>
      </c>
    </row>
    <row r="4599" spans="1:19" x14ac:dyDescent="0.3">
      <c r="A4599">
        <v>4598</v>
      </c>
      <c r="B4599" t="s">
        <v>42</v>
      </c>
      <c r="C4599" t="s">
        <v>34</v>
      </c>
      <c r="D4599" t="s">
        <v>38</v>
      </c>
      <c r="E4599" t="s">
        <v>29</v>
      </c>
      <c r="F4599" t="s">
        <v>25</v>
      </c>
      <c r="G4599" t="s">
        <v>35</v>
      </c>
      <c r="H4599">
        <v>5</v>
      </c>
      <c r="I4599" t="s">
        <v>178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21</v>
      </c>
      <c r="S4599">
        <v>1</v>
      </c>
    </row>
    <row r="4600" spans="1:19" x14ac:dyDescent="0.3">
      <c r="A4600">
        <v>4599</v>
      </c>
      <c r="B4600" t="s">
        <v>23</v>
      </c>
      <c r="C4600" t="s">
        <v>34</v>
      </c>
      <c r="D4600" t="s">
        <v>26</v>
      </c>
      <c r="E4600" t="s">
        <v>41</v>
      </c>
      <c r="F4600" t="s">
        <v>25</v>
      </c>
      <c r="G4600" t="s">
        <v>17</v>
      </c>
      <c r="H4600">
        <v>7</v>
      </c>
      <c r="I4600" t="s">
        <v>176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21</v>
      </c>
      <c r="S4600">
        <v>6</v>
      </c>
    </row>
    <row r="4601" spans="1:19" x14ac:dyDescent="0.3">
      <c r="A4601">
        <v>4600</v>
      </c>
      <c r="B4601" t="s">
        <v>23</v>
      </c>
      <c r="C4601" t="s">
        <v>39</v>
      </c>
      <c r="D4601" t="s">
        <v>44</v>
      </c>
      <c r="E4601" t="s">
        <v>41</v>
      </c>
      <c r="F4601" t="s">
        <v>30</v>
      </c>
      <c r="G4601" t="s">
        <v>24</v>
      </c>
      <c r="H4601">
        <v>0</v>
      </c>
      <c r="I4601" t="s">
        <v>176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28</v>
      </c>
      <c r="S4601">
        <v>9</v>
      </c>
    </row>
    <row r="4602" spans="1:19" x14ac:dyDescent="0.3">
      <c r="A4602">
        <v>4601</v>
      </c>
      <c r="B4602" t="s">
        <v>37</v>
      </c>
      <c r="C4602" t="s">
        <v>27</v>
      </c>
      <c r="D4602" t="s">
        <v>40</v>
      </c>
      <c r="E4602" t="s">
        <v>41</v>
      </c>
      <c r="F4602" t="s">
        <v>30</v>
      </c>
      <c r="G4602" t="s">
        <v>17</v>
      </c>
      <c r="H4602">
        <v>12</v>
      </c>
      <c r="I4602" t="s">
        <v>176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28</v>
      </c>
      <c r="S4602">
        <v>6</v>
      </c>
    </row>
    <row r="4603" spans="1:19" x14ac:dyDescent="0.3">
      <c r="A4603">
        <v>4602</v>
      </c>
      <c r="B4603" t="s">
        <v>23</v>
      </c>
      <c r="C4603" t="s">
        <v>34</v>
      </c>
      <c r="D4603" t="s">
        <v>40</v>
      </c>
      <c r="E4603" t="s">
        <v>22</v>
      </c>
      <c r="F4603" t="s">
        <v>25</v>
      </c>
      <c r="G4603" t="s">
        <v>35</v>
      </c>
      <c r="H4603">
        <v>0</v>
      </c>
      <c r="I4603" t="s">
        <v>177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21</v>
      </c>
      <c r="S4603">
        <v>5</v>
      </c>
    </row>
    <row r="4604" spans="1:19" x14ac:dyDescent="0.3">
      <c r="A4604">
        <v>4603</v>
      </c>
      <c r="B4604" t="s">
        <v>42</v>
      </c>
      <c r="C4604" t="s">
        <v>34</v>
      </c>
      <c r="D4604" t="s">
        <v>44</v>
      </c>
      <c r="E4604" t="s">
        <v>22</v>
      </c>
      <c r="F4604" t="s">
        <v>25</v>
      </c>
      <c r="G4604" t="s">
        <v>24</v>
      </c>
      <c r="H4604">
        <v>10</v>
      </c>
      <c r="I4604" t="s">
        <v>176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28</v>
      </c>
      <c r="S4604">
        <v>8</v>
      </c>
    </row>
    <row r="4605" spans="1:19" x14ac:dyDescent="0.3">
      <c r="A4605">
        <v>4604</v>
      </c>
      <c r="B4605" t="s">
        <v>42</v>
      </c>
      <c r="C4605" t="s">
        <v>34</v>
      </c>
      <c r="D4605" t="s">
        <v>26</v>
      </c>
      <c r="E4605" t="s">
        <v>45</v>
      </c>
      <c r="F4605" t="s">
        <v>30</v>
      </c>
      <c r="G4605" t="s">
        <v>24</v>
      </c>
      <c r="H4605">
        <v>13</v>
      </c>
      <c r="I4605" t="s">
        <v>178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34</v>
      </c>
      <c r="S4605">
        <v>1</v>
      </c>
    </row>
    <row r="4606" spans="1:19" x14ac:dyDescent="0.3">
      <c r="A4606">
        <v>4605</v>
      </c>
      <c r="B4606" t="s">
        <v>16</v>
      </c>
      <c r="C4606" t="s">
        <v>20</v>
      </c>
      <c r="D4606" t="s">
        <v>19</v>
      </c>
      <c r="E4606" t="s">
        <v>36</v>
      </c>
      <c r="F4606" t="s">
        <v>18</v>
      </c>
      <c r="G4606" t="s">
        <v>17</v>
      </c>
      <c r="H4606">
        <v>14</v>
      </c>
      <c r="I4606" t="s">
        <v>177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28</v>
      </c>
      <c r="S4606">
        <v>3</v>
      </c>
    </row>
    <row r="4607" spans="1:19" x14ac:dyDescent="0.3">
      <c r="A4607">
        <v>4606</v>
      </c>
      <c r="B4607" t="s">
        <v>23</v>
      </c>
      <c r="C4607" t="s">
        <v>27</v>
      </c>
      <c r="D4607" t="s">
        <v>19</v>
      </c>
      <c r="E4607" t="s">
        <v>43</v>
      </c>
      <c r="F4607" t="s">
        <v>30</v>
      </c>
      <c r="G4607" t="s">
        <v>24</v>
      </c>
      <c r="H4607">
        <v>12</v>
      </c>
      <c r="I4607" t="s">
        <v>178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28</v>
      </c>
      <c r="S4607">
        <v>1</v>
      </c>
    </row>
    <row r="4608" spans="1:19" x14ac:dyDescent="0.3">
      <c r="A4608">
        <v>4607</v>
      </c>
      <c r="B4608" t="s">
        <v>31</v>
      </c>
      <c r="C4608" t="s">
        <v>27</v>
      </c>
      <c r="D4608" t="s">
        <v>44</v>
      </c>
      <c r="E4608" t="s">
        <v>43</v>
      </c>
      <c r="F4608" t="s">
        <v>30</v>
      </c>
      <c r="G4608" t="s">
        <v>17</v>
      </c>
      <c r="H4608">
        <v>5</v>
      </c>
      <c r="I4608" t="s">
        <v>176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21</v>
      </c>
      <c r="S4608">
        <v>3</v>
      </c>
    </row>
    <row r="4609" spans="1:19" x14ac:dyDescent="0.3">
      <c r="A4609">
        <v>4608</v>
      </c>
      <c r="B4609" t="s">
        <v>33</v>
      </c>
      <c r="C4609" t="s">
        <v>27</v>
      </c>
      <c r="D4609" t="s">
        <v>32</v>
      </c>
      <c r="E4609" t="s">
        <v>15</v>
      </c>
      <c r="F4609" t="s">
        <v>30</v>
      </c>
      <c r="G4609" t="s">
        <v>17</v>
      </c>
      <c r="H4609">
        <v>11</v>
      </c>
      <c r="I4609" t="s">
        <v>178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28</v>
      </c>
      <c r="S4609">
        <v>2</v>
      </c>
    </row>
    <row r="4610" spans="1:19" x14ac:dyDescent="0.3">
      <c r="A4610">
        <v>4609</v>
      </c>
      <c r="B4610" t="s">
        <v>33</v>
      </c>
      <c r="C4610" t="s">
        <v>20</v>
      </c>
      <c r="D4610" t="s">
        <v>38</v>
      </c>
      <c r="E4610" t="s">
        <v>45</v>
      </c>
      <c r="F4610" t="s">
        <v>18</v>
      </c>
      <c r="G4610" t="s">
        <v>35</v>
      </c>
      <c r="H4610">
        <v>8</v>
      </c>
      <c r="I4610" t="s">
        <v>177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28</v>
      </c>
      <c r="S4610">
        <v>7</v>
      </c>
    </row>
    <row r="4611" spans="1:19" x14ac:dyDescent="0.3">
      <c r="A4611">
        <v>4610</v>
      </c>
      <c r="B4611" t="s">
        <v>37</v>
      </c>
      <c r="C4611" t="s">
        <v>20</v>
      </c>
      <c r="D4611" t="s">
        <v>19</v>
      </c>
      <c r="E4611" t="s">
        <v>36</v>
      </c>
      <c r="F4611" t="s">
        <v>18</v>
      </c>
      <c r="G4611" t="s">
        <v>35</v>
      </c>
      <c r="H4611">
        <v>8</v>
      </c>
      <c r="I4611" t="s">
        <v>178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34</v>
      </c>
      <c r="S4611">
        <v>2</v>
      </c>
    </row>
    <row r="4612" spans="1:19" x14ac:dyDescent="0.3">
      <c r="A4612">
        <v>4611</v>
      </c>
      <c r="B4612" t="s">
        <v>42</v>
      </c>
      <c r="C4612" t="s">
        <v>20</v>
      </c>
      <c r="D4612" t="s">
        <v>32</v>
      </c>
      <c r="E4612" t="s">
        <v>45</v>
      </c>
      <c r="F4612" t="s">
        <v>25</v>
      </c>
      <c r="G4612" t="s">
        <v>24</v>
      </c>
      <c r="H4612">
        <v>12</v>
      </c>
      <c r="I4612" t="s">
        <v>178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28</v>
      </c>
      <c r="S4612">
        <v>3</v>
      </c>
    </row>
    <row r="4613" spans="1:19" x14ac:dyDescent="0.3">
      <c r="A4613">
        <v>4612</v>
      </c>
      <c r="B4613" t="s">
        <v>16</v>
      </c>
      <c r="C4613" t="s">
        <v>34</v>
      </c>
      <c r="D4613" t="s">
        <v>44</v>
      </c>
      <c r="E4613" t="s">
        <v>43</v>
      </c>
      <c r="F4613" t="s">
        <v>30</v>
      </c>
      <c r="G4613" t="s">
        <v>17</v>
      </c>
      <c r="H4613">
        <v>12</v>
      </c>
      <c r="I4613" t="s">
        <v>178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34</v>
      </c>
      <c r="S4613">
        <v>1</v>
      </c>
    </row>
    <row r="4614" spans="1:19" x14ac:dyDescent="0.3">
      <c r="A4614">
        <v>4613</v>
      </c>
      <c r="B4614" t="s">
        <v>23</v>
      </c>
      <c r="C4614" t="s">
        <v>34</v>
      </c>
      <c r="D4614" t="s">
        <v>38</v>
      </c>
      <c r="E4614" t="s">
        <v>15</v>
      </c>
      <c r="F4614" t="s">
        <v>30</v>
      </c>
      <c r="G4614" t="s">
        <v>24</v>
      </c>
      <c r="H4614">
        <v>12</v>
      </c>
      <c r="I4614" t="s">
        <v>178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28</v>
      </c>
      <c r="S4614">
        <v>8</v>
      </c>
    </row>
    <row r="4615" spans="1:19" x14ac:dyDescent="0.3">
      <c r="A4615">
        <v>4614</v>
      </c>
      <c r="B4615" t="s">
        <v>42</v>
      </c>
      <c r="C4615" t="s">
        <v>39</v>
      </c>
      <c r="D4615" t="s">
        <v>40</v>
      </c>
      <c r="E4615" t="s">
        <v>45</v>
      </c>
      <c r="F4615" t="s">
        <v>25</v>
      </c>
      <c r="G4615" t="s">
        <v>35</v>
      </c>
      <c r="H4615">
        <v>14</v>
      </c>
      <c r="I4615" t="s">
        <v>178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34</v>
      </c>
      <c r="S4615">
        <v>4</v>
      </c>
    </row>
    <row r="4616" spans="1:19" x14ac:dyDescent="0.3">
      <c r="A4616">
        <v>4615</v>
      </c>
      <c r="B4616" t="s">
        <v>31</v>
      </c>
      <c r="C4616" t="s">
        <v>39</v>
      </c>
      <c r="D4616" t="s">
        <v>44</v>
      </c>
      <c r="E4616" t="s">
        <v>45</v>
      </c>
      <c r="F4616" t="s">
        <v>18</v>
      </c>
      <c r="G4616" t="s">
        <v>17</v>
      </c>
      <c r="H4616">
        <v>8</v>
      </c>
      <c r="I4616" t="s">
        <v>177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28</v>
      </c>
      <c r="S4616">
        <v>2</v>
      </c>
    </row>
    <row r="4617" spans="1:19" x14ac:dyDescent="0.3">
      <c r="A4617">
        <v>4616</v>
      </c>
      <c r="B4617" t="s">
        <v>33</v>
      </c>
      <c r="C4617" t="s">
        <v>20</v>
      </c>
      <c r="D4617" t="s">
        <v>32</v>
      </c>
      <c r="E4617" t="s">
        <v>45</v>
      </c>
      <c r="F4617" t="s">
        <v>18</v>
      </c>
      <c r="G4617" t="s">
        <v>17</v>
      </c>
      <c r="H4617">
        <v>5</v>
      </c>
      <c r="I4617" t="s">
        <v>177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28</v>
      </c>
      <c r="S4617">
        <v>9</v>
      </c>
    </row>
    <row r="4618" spans="1:19" x14ac:dyDescent="0.3">
      <c r="A4618">
        <v>4617</v>
      </c>
      <c r="B4618" t="s">
        <v>37</v>
      </c>
      <c r="C4618" t="s">
        <v>27</v>
      </c>
      <c r="D4618" t="s">
        <v>44</v>
      </c>
      <c r="E4618" t="s">
        <v>29</v>
      </c>
      <c r="F4618" t="s">
        <v>25</v>
      </c>
      <c r="G4618" t="s">
        <v>35</v>
      </c>
      <c r="H4618">
        <v>9</v>
      </c>
      <c r="I4618" t="s">
        <v>176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34</v>
      </c>
      <c r="S4618">
        <v>1</v>
      </c>
    </row>
    <row r="4619" spans="1:19" x14ac:dyDescent="0.3">
      <c r="A4619">
        <v>4618</v>
      </c>
      <c r="B4619" t="s">
        <v>16</v>
      </c>
      <c r="C4619" t="s">
        <v>27</v>
      </c>
      <c r="D4619" t="s">
        <v>44</v>
      </c>
      <c r="E4619" t="s">
        <v>41</v>
      </c>
      <c r="F4619" t="s">
        <v>25</v>
      </c>
      <c r="G4619" t="s">
        <v>35</v>
      </c>
      <c r="H4619">
        <v>2</v>
      </c>
      <c r="I4619" t="s">
        <v>177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28</v>
      </c>
      <c r="S4619">
        <v>9</v>
      </c>
    </row>
    <row r="4620" spans="1:19" x14ac:dyDescent="0.3">
      <c r="A4620">
        <v>4619</v>
      </c>
      <c r="B4620" t="s">
        <v>37</v>
      </c>
      <c r="C4620" t="s">
        <v>34</v>
      </c>
      <c r="D4620" t="s">
        <v>38</v>
      </c>
      <c r="E4620" t="s">
        <v>45</v>
      </c>
      <c r="F4620" t="s">
        <v>18</v>
      </c>
      <c r="G4620" t="s">
        <v>35</v>
      </c>
      <c r="H4620">
        <v>14</v>
      </c>
      <c r="I4620" t="s">
        <v>177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34</v>
      </c>
      <c r="S4620">
        <v>6</v>
      </c>
    </row>
    <row r="4621" spans="1:19" x14ac:dyDescent="0.3">
      <c r="A4621">
        <v>4620</v>
      </c>
      <c r="B4621" t="s">
        <v>31</v>
      </c>
      <c r="C4621" t="s">
        <v>34</v>
      </c>
      <c r="D4621" t="s">
        <v>26</v>
      </c>
      <c r="E4621" t="s">
        <v>43</v>
      </c>
      <c r="F4621" t="s">
        <v>30</v>
      </c>
      <c r="G4621" t="s">
        <v>17</v>
      </c>
      <c r="H4621">
        <v>0</v>
      </c>
      <c r="I4621" t="s">
        <v>178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21</v>
      </c>
      <c r="S4621">
        <v>4</v>
      </c>
    </row>
    <row r="4622" spans="1:19" x14ac:dyDescent="0.3">
      <c r="A4622">
        <v>4621</v>
      </c>
      <c r="B4622" t="s">
        <v>31</v>
      </c>
      <c r="C4622" t="s">
        <v>39</v>
      </c>
      <c r="D4622" t="s">
        <v>44</v>
      </c>
      <c r="E4622" t="s">
        <v>41</v>
      </c>
      <c r="F4622" t="s">
        <v>18</v>
      </c>
      <c r="G4622" t="s">
        <v>24</v>
      </c>
      <c r="H4622">
        <v>5</v>
      </c>
      <c r="I4622" t="s">
        <v>177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28</v>
      </c>
      <c r="S4622">
        <v>8</v>
      </c>
    </row>
    <row r="4623" spans="1:19" x14ac:dyDescent="0.3">
      <c r="A4623">
        <v>4622</v>
      </c>
      <c r="B4623" t="s">
        <v>23</v>
      </c>
      <c r="C4623" t="s">
        <v>39</v>
      </c>
      <c r="D4623" t="s">
        <v>40</v>
      </c>
      <c r="E4623" t="s">
        <v>45</v>
      </c>
      <c r="F4623" t="s">
        <v>30</v>
      </c>
      <c r="G4623" t="s">
        <v>17</v>
      </c>
      <c r="H4623">
        <v>10</v>
      </c>
      <c r="I4623" t="s">
        <v>176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34</v>
      </c>
      <c r="S4623">
        <v>6</v>
      </c>
    </row>
    <row r="4624" spans="1:19" x14ac:dyDescent="0.3">
      <c r="A4624">
        <v>4623</v>
      </c>
      <c r="B4624" t="s">
        <v>31</v>
      </c>
      <c r="C4624" t="s">
        <v>34</v>
      </c>
      <c r="D4624" t="s">
        <v>32</v>
      </c>
      <c r="E4624" t="s">
        <v>41</v>
      </c>
      <c r="F4624" t="s">
        <v>18</v>
      </c>
      <c r="G4624" t="s">
        <v>17</v>
      </c>
      <c r="H4624">
        <v>13</v>
      </c>
      <c r="I4624" t="s">
        <v>176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28</v>
      </c>
      <c r="S4624">
        <v>9</v>
      </c>
    </row>
    <row r="4625" spans="1:19" x14ac:dyDescent="0.3">
      <c r="A4625">
        <v>4624</v>
      </c>
      <c r="B4625" t="s">
        <v>31</v>
      </c>
      <c r="C4625" t="s">
        <v>20</v>
      </c>
      <c r="D4625" t="s">
        <v>40</v>
      </c>
      <c r="E4625" t="s">
        <v>22</v>
      </c>
      <c r="F4625" t="s">
        <v>30</v>
      </c>
      <c r="G4625" t="s">
        <v>35</v>
      </c>
      <c r="H4625">
        <v>13</v>
      </c>
      <c r="I4625" t="s">
        <v>176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28</v>
      </c>
      <c r="S4625">
        <v>3</v>
      </c>
    </row>
    <row r="4626" spans="1:19" x14ac:dyDescent="0.3">
      <c r="A4626">
        <v>4625</v>
      </c>
      <c r="B4626" t="s">
        <v>16</v>
      </c>
      <c r="C4626" t="s">
        <v>27</v>
      </c>
      <c r="D4626" t="s">
        <v>40</v>
      </c>
      <c r="E4626" t="s">
        <v>22</v>
      </c>
      <c r="F4626" t="s">
        <v>25</v>
      </c>
      <c r="G4626" t="s">
        <v>35</v>
      </c>
      <c r="H4626">
        <v>6</v>
      </c>
      <c r="I4626" t="s">
        <v>177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28</v>
      </c>
      <c r="S4626">
        <v>7</v>
      </c>
    </row>
    <row r="4627" spans="1:19" x14ac:dyDescent="0.3">
      <c r="A4627">
        <v>4626</v>
      </c>
      <c r="B4627" t="s">
        <v>31</v>
      </c>
      <c r="C4627" t="s">
        <v>27</v>
      </c>
      <c r="D4627" t="s">
        <v>44</v>
      </c>
      <c r="E4627" t="s">
        <v>29</v>
      </c>
      <c r="F4627" t="s">
        <v>30</v>
      </c>
      <c r="G4627" t="s">
        <v>17</v>
      </c>
      <c r="H4627">
        <v>4</v>
      </c>
      <c r="I4627" t="s">
        <v>176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28</v>
      </c>
      <c r="S4627">
        <v>7</v>
      </c>
    </row>
    <row r="4628" spans="1:19" x14ac:dyDescent="0.3">
      <c r="A4628">
        <v>4627</v>
      </c>
      <c r="B4628" t="s">
        <v>31</v>
      </c>
      <c r="C4628" t="s">
        <v>39</v>
      </c>
      <c r="D4628" t="s">
        <v>19</v>
      </c>
      <c r="E4628" t="s">
        <v>45</v>
      </c>
      <c r="F4628" t="s">
        <v>30</v>
      </c>
      <c r="G4628" t="s">
        <v>24</v>
      </c>
      <c r="H4628">
        <v>6</v>
      </c>
      <c r="I4628" t="s">
        <v>177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21</v>
      </c>
      <c r="S4628">
        <v>6</v>
      </c>
    </row>
    <row r="4629" spans="1:19" x14ac:dyDescent="0.3">
      <c r="A4629">
        <v>4628</v>
      </c>
      <c r="B4629" t="s">
        <v>42</v>
      </c>
      <c r="C4629" t="s">
        <v>27</v>
      </c>
      <c r="D4629" t="s">
        <v>44</v>
      </c>
      <c r="E4629" t="s">
        <v>15</v>
      </c>
      <c r="F4629" t="s">
        <v>30</v>
      </c>
      <c r="G4629" t="s">
        <v>17</v>
      </c>
      <c r="H4629">
        <v>14</v>
      </c>
      <c r="I4629" t="s">
        <v>178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28</v>
      </c>
      <c r="S4629">
        <v>1</v>
      </c>
    </row>
    <row r="4630" spans="1:19" x14ac:dyDescent="0.3">
      <c r="A4630">
        <v>4629</v>
      </c>
      <c r="B4630" t="s">
        <v>37</v>
      </c>
      <c r="C4630" t="s">
        <v>39</v>
      </c>
      <c r="D4630" t="s">
        <v>26</v>
      </c>
      <c r="E4630" t="s">
        <v>41</v>
      </c>
      <c r="F4630" t="s">
        <v>25</v>
      </c>
      <c r="G4630" t="s">
        <v>35</v>
      </c>
      <c r="H4630">
        <v>6</v>
      </c>
      <c r="I4630" t="s">
        <v>176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28</v>
      </c>
      <c r="S4630">
        <v>7</v>
      </c>
    </row>
    <row r="4631" spans="1:19" x14ac:dyDescent="0.3">
      <c r="A4631">
        <v>4630</v>
      </c>
      <c r="B4631" t="s">
        <v>42</v>
      </c>
      <c r="C4631" t="s">
        <v>27</v>
      </c>
      <c r="D4631" t="s">
        <v>26</v>
      </c>
      <c r="E4631" t="s">
        <v>43</v>
      </c>
      <c r="F4631" t="s">
        <v>18</v>
      </c>
      <c r="G4631" t="s">
        <v>24</v>
      </c>
      <c r="H4631">
        <v>10</v>
      </c>
      <c r="I4631" t="s">
        <v>177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28</v>
      </c>
      <c r="S4631">
        <v>8</v>
      </c>
    </row>
    <row r="4632" spans="1:19" x14ac:dyDescent="0.3">
      <c r="A4632">
        <v>4631</v>
      </c>
      <c r="B4632" t="s">
        <v>23</v>
      </c>
      <c r="C4632" t="s">
        <v>39</v>
      </c>
      <c r="D4632" t="s">
        <v>44</v>
      </c>
      <c r="E4632" t="s">
        <v>41</v>
      </c>
      <c r="F4632" t="s">
        <v>25</v>
      </c>
      <c r="G4632" t="s">
        <v>24</v>
      </c>
      <c r="H4632">
        <v>10</v>
      </c>
      <c r="I4632" t="s">
        <v>178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28</v>
      </c>
      <c r="S4632">
        <v>6</v>
      </c>
    </row>
    <row r="4633" spans="1:19" x14ac:dyDescent="0.3">
      <c r="A4633">
        <v>4632</v>
      </c>
      <c r="B4633" t="s">
        <v>33</v>
      </c>
      <c r="C4633" t="s">
        <v>39</v>
      </c>
      <c r="D4633" t="s">
        <v>32</v>
      </c>
      <c r="E4633" t="s">
        <v>29</v>
      </c>
      <c r="F4633" t="s">
        <v>25</v>
      </c>
      <c r="G4633" t="s">
        <v>35</v>
      </c>
      <c r="H4633">
        <v>0</v>
      </c>
      <c r="I4633" t="s">
        <v>177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21</v>
      </c>
      <c r="S4633">
        <v>6</v>
      </c>
    </row>
    <row r="4634" spans="1:19" x14ac:dyDescent="0.3">
      <c r="A4634">
        <v>4633</v>
      </c>
      <c r="B4634" t="s">
        <v>42</v>
      </c>
      <c r="C4634" t="s">
        <v>27</v>
      </c>
      <c r="D4634" t="s">
        <v>19</v>
      </c>
      <c r="E4634" t="s">
        <v>41</v>
      </c>
      <c r="F4634" t="s">
        <v>25</v>
      </c>
      <c r="G4634" t="s">
        <v>35</v>
      </c>
      <c r="H4634">
        <v>3</v>
      </c>
      <c r="I4634" t="s">
        <v>178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28</v>
      </c>
      <c r="S4634">
        <v>5</v>
      </c>
    </row>
    <row r="4635" spans="1:19" x14ac:dyDescent="0.3">
      <c r="A4635">
        <v>4634</v>
      </c>
      <c r="B4635" t="s">
        <v>23</v>
      </c>
      <c r="C4635" t="s">
        <v>34</v>
      </c>
      <c r="D4635" t="s">
        <v>44</v>
      </c>
      <c r="E4635" t="s">
        <v>41</v>
      </c>
      <c r="F4635" t="s">
        <v>25</v>
      </c>
      <c r="G4635" t="s">
        <v>24</v>
      </c>
      <c r="H4635">
        <v>4</v>
      </c>
      <c r="I4635" t="s">
        <v>177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28</v>
      </c>
      <c r="S4635">
        <v>9</v>
      </c>
    </row>
    <row r="4636" spans="1:19" x14ac:dyDescent="0.3">
      <c r="A4636">
        <v>4635</v>
      </c>
      <c r="B4636" t="s">
        <v>23</v>
      </c>
      <c r="C4636" t="s">
        <v>27</v>
      </c>
      <c r="D4636" t="s">
        <v>40</v>
      </c>
      <c r="E4636" t="s">
        <v>22</v>
      </c>
      <c r="F4636" t="s">
        <v>25</v>
      </c>
      <c r="G4636" t="s">
        <v>17</v>
      </c>
      <c r="H4636">
        <v>4</v>
      </c>
      <c r="I4636" t="s">
        <v>177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21</v>
      </c>
      <c r="S4636">
        <v>1</v>
      </c>
    </row>
    <row r="4637" spans="1:19" x14ac:dyDescent="0.3">
      <c r="A4637">
        <v>4636</v>
      </c>
      <c r="B4637" t="s">
        <v>37</v>
      </c>
      <c r="C4637" t="s">
        <v>34</v>
      </c>
      <c r="D4637" t="s">
        <v>38</v>
      </c>
      <c r="E4637" t="s">
        <v>36</v>
      </c>
      <c r="F4637" t="s">
        <v>30</v>
      </c>
      <c r="G4637" t="s">
        <v>17</v>
      </c>
      <c r="H4637">
        <v>11</v>
      </c>
      <c r="I4637" t="s">
        <v>177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28</v>
      </c>
      <c r="S4637">
        <v>5</v>
      </c>
    </row>
    <row r="4638" spans="1:19" x14ac:dyDescent="0.3">
      <c r="A4638">
        <v>4637</v>
      </c>
      <c r="B4638" t="s">
        <v>31</v>
      </c>
      <c r="C4638" t="s">
        <v>20</v>
      </c>
      <c r="D4638" t="s">
        <v>40</v>
      </c>
      <c r="E4638" t="s">
        <v>45</v>
      </c>
      <c r="F4638" t="s">
        <v>18</v>
      </c>
      <c r="G4638" t="s">
        <v>24</v>
      </c>
      <c r="H4638">
        <v>0</v>
      </c>
      <c r="I4638" t="s">
        <v>177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28</v>
      </c>
      <c r="S4638">
        <v>7</v>
      </c>
    </row>
    <row r="4639" spans="1:19" x14ac:dyDescent="0.3">
      <c r="A4639">
        <v>4638</v>
      </c>
      <c r="B4639" t="s">
        <v>33</v>
      </c>
      <c r="C4639" t="s">
        <v>20</v>
      </c>
      <c r="D4639" t="s">
        <v>32</v>
      </c>
      <c r="E4639" t="s">
        <v>29</v>
      </c>
      <c r="F4639" t="s">
        <v>30</v>
      </c>
      <c r="G4639" t="s">
        <v>24</v>
      </c>
      <c r="H4639">
        <v>0</v>
      </c>
      <c r="I4639" t="s">
        <v>178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21</v>
      </c>
      <c r="S4639">
        <v>4</v>
      </c>
    </row>
    <row r="4640" spans="1:19" x14ac:dyDescent="0.3">
      <c r="A4640">
        <v>4639</v>
      </c>
      <c r="B4640" t="s">
        <v>37</v>
      </c>
      <c r="C4640" t="s">
        <v>39</v>
      </c>
      <c r="D4640" t="s">
        <v>32</v>
      </c>
      <c r="E4640" t="s">
        <v>41</v>
      </c>
      <c r="F4640" t="s">
        <v>18</v>
      </c>
      <c r="G4640" t="s">
        <v>24</v>
      </c>
      <c r="H4640">
        <v>13</v>
      </c>
      <c r="I4640" t="s">
        <v>176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28</v>
      </c>
      <c r="S4640">
        <v>4</v>
      </c>
    </row>
    <row r="4641" spans="1:19" x14ac:dyDescent="0.3">
      <c r="A4641">
        <v>4640</v>
      </c>
      <c r="B4641" t="s">
        <v>37</v>
      </c>
      <c r="C4641" t="s">
        <v>39</v>
      </c>
      <c r="D4641" t="s">
        <v>44</v>
      </c>
      <c r="E4641" t="s">
        <v>43</v>
      </c>
      <c r="F4641" t="s">
        <v>25</v>
      </c>
      <c r="G4641" t="s">
        <v>24</v>
      </c>
      <c r="H4641">
        <v>11</v>
      </c>
      <c r="I4641" t="s">
        <v>176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34</v>
      </c>
      <c r="S4641">
        <v>5</v>
      </c>
    </row>
    <row r="4642" spans="1:19" x14ac:dyDescent="0.3">
      <c r="A4642">
        <v>4641</v>
      </c>
      <c r="B4642" t="s">
        <v>23</v>
      </c>
      <c r="C4642" t="s">
        <v>34</v>
      </c>
      <c r="D4642" t="s">
        <v>38</v>
      </c>
      <c r="E4642" t="s">
        <v>43</v>
      </c>
      <c r="F4642" t="s">
        <v>30</v>
      </c>
      <c r="G4642" t="s">
        <v>17</v>
      </c>
      <c r="H4642">
        <v>8</v>
      </c>
      <c r="I4642" t="s">
        <v>178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28</v>
      </c>
      <c r="S4642">
        <v>9</v>
      </c>
    </row>
    <row r="4643" spans="1:19" x14ac:dyDescent="0.3">
      <c r="A4643">
        <v>4642</v>
      </c>
      <c r="B4643" t="s">
        <v>33</v>
      </c>
      <c r="C4643" t="s">
        <v>20</v>
      </c>
      <c r="D4643" t="s">
        <v>32</v>
      </c>
      <c r="E4643" t="s">
        <v>22</v>
      </c>
      <c r="F4643" t="s">
        <v>18</v>
      </c>
      <c r="G4643" t="s">
        <v>17</v>
      </c>
      <c r="H4643">
        <v>11</v>
      </c>
      <c r="I4643" t="s">
        <v>177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34</v>
      </c>
      <c r="S4643">
        <v>6</v>
      </c>
    </row>
    <row r="4644" spans="1:19" x14ac:dyDescent="0.3">
      <c r="A4644">
        <v>4643</v>
      </c>
      <c r="B4644" t="s">
        <v>42</v>
      </c>
      <c r="C4644" t="s">
        <v>34</v>
      </c>
      <c r="D4644" t="s">
        <v>38</v>
      </c>
      <c r="E4644" t="s">
        <v>41</v>
      </c>
      <c r="F4644" t="s">
        <v>18</v>
      </c>
      <c r="G4644" t="s">
        <v>24</v>
      </c>
      <c r="H4644">
        <v>1</v>
      </c>
      <c r="I4644" t="s">
        <v>177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21</v>
      </c>
      <c r="S4644">
        <v>6</v>
      </c>
    </row>
    <row r="4645" spans="1:19" x14ac:dyDescent="0.3">
      <c r="A4645">
        <v>4644</v>
      </c>
      <c r="B4645" t="s">
        <v>23</v>
      </c>
      <c r="C4645" t="s">
        <v>39</v>
      </c>
      <c r="D4645" t="s">
        <v>40</v>
      </c>
      <c r="E4645" t="s">
        <v>45</v>
      </c>
      <c r="F4645" t="s">
        <v>18</v>
      </c>
      <c r="G4645" t="s">
        <v>17</v>
      </c>
      <c r="H4645">
        <v>0</v>
      </c>
      <c r="I4645" t="s">
        <v>176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28</v>
      </c>
      <c r="S4645">
        <v>7</v>
      </c>
    </row>
    <row r="4646" spans="1:19" x14ac:dyDescent="0.3">
      <c r="A4646">
        <v>4645</v>
      </c>
      <c r="B4646" t="s">
        <v>16</v>
      </c>
      <c r="C4646" t="s">
        <v>39</v>
      </c>
      <c r="D4646" t="s">
        <v>19</v>
      </c>
      <c r="E4646" t="s">
        <v>41</v>
      </c>
      <c r="F4646" t="s">
        <v>18</v>
      </c>
      <c r="G4646" t="s">
        <v>35</v>
      </c>
      <c r="H4646">
        <v>5</v>
      </c>
      <c r="I4646" t="s">
        <v>178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21</v>
      </c>
      <c r="S4646">
        <v>2</v>
      </c>
    </row>
    <row r="4647" spans="1:19" x14ac:dyDescent="0.3">
      <c r="A4647">
        <v>4646</v>
      </c>
      <c r="B4647" t="s">
        <v>37</v>
      </c>
      <c r="C4647" t="s">
        <v>27</v>
      </c>
      <c r="D4647" t="s">
        <v>44</v>
      </c>
      <c r="E4647" t="s">
        <v>22</v>
      </c>
      <c r="F4647" t="s">
        <v>25</v>
      </c>
      <c r="G4647" t="s">
        <v>24</v>
      </c>
      <c r="H4647">
        <v>12</v>
      </c>
      <c r="I4647" t="s">
        <v>176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34</v>
      </c>
      <c r="S4647">
        <v>4</v>
      </c>
    </row>
    <row r="4648" spans="1:19" x14ac:dyDescent="0.3">
      <c r="A4648">
        <v>4647</v>
      </c>
      <c r="B4648" t="s">
        <v>33</v>
      </c>
      <c r="C4648" t="s">
        <v>34</v>
      </c>
      <c r="D4648" t="s">
        <v>19</v>
      </c>
      <c r="E4648" t="s">
        <v>15</v>
      </c>
      <c r="F4648" t="s">
        <v>25</v>
      </c>
      <c r="G4648" t="s">
        <v>17</v>
      </c>
      <c r="H4648">
        <v>1</v>
      </c>
      <c r="I4648" t="s">
        <v>176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28</v>
      </c>
      <c r="S4648">
        <v>2</v>
      </c>
    </row>
    <row r="4649" spans="1:19" x14ac:dyDescent="0.3">
      <c r="A4649">
        <v>4648</v>
      </c>
      <c r="B4649" t="s">
        <v>31</v>
      </c>
      <c r="C4649" t="s">
        <v>34</v>
      </c>
      <c r="D4649" t="s">
        <v>40</v>
      </c>
      <c r="E4649" t="s">
        <v>43</v>
      </c>
      <c r="F4649" t="s">
        <v>30</v>
      </c>
      <c r="G4649" t="s">
        <v>17</v>
      </c>
      <c r="H4649">
        <v>6</v>
      </c>
      <c r="I4649" t="s">
        <v>176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28</v>
      </c>
      <c r="S4649">
        <v>4</v>
      </c>
    </row>
    <row r="4650" spans="1:19" x14ac:dyDescent="0.3">
      <c r="A4650">
        <v>4649</v>
      </c>
      <c r="B4650" t="s">
        <v>31</v>
      </c>
      <c r="C4650" t="s">
        <v>39</v>
      </c>
      <c r="D4650" t="s">
        <v>44</v>
      </c>
      <c r="E4650" t="s">
        <v>36</v>
      </c>
      <c r="F4650" t="s">
        <v>25</v>
      </c>
      <c r="G4650" t="s">
        <v>35</v>
      </c>
      <c r="H4650">
        <v>4</v>
      </c>
      <c r="I4650" t="s">
        <v>177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28</v>
      </c>
      <c r="S4650">
        <v>9</v>
      </c>
    </row>
    <row r="4651" spans="1:19" x14ac:dyDescent="0.3">
      <c r="A4651">
        <v>4650</v>
      </c>
      <c r="B4651" t="s">
        <v>33</v>
      </c>
      <c r="C4651" t="s">
        <v>20</v>
      </c>
      <c r="D4651" t="s">
        <v>26</v>
      </c>
      <c r="E4651" t="s">
        <v>36</v>
      </c>
      <c r="F4651" t="s">
        <v>18</v>
      </c>
      <c r="G4651" t="s">
        <v>17</v>
      </c>
      <c r="H4651">
        <v>5</v>
      </c>
      <c r="I4651" t="s">
        <v>177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28</v>
      </c>
      <c r="S4651">
        <v>8</v>
      </c>
    </row>
    <row r="4652" spans="1:19" x14ac:dyDescent="0.3">
      <c r="A4652">
        <v>4651</v>
      </c>
      <c r="B4652" t="s">
        <v>42</v>
      </c>
      <c r="C4652" t="s">
        <v>34</v>
      </c>
      <c r="D4652" t="s">
        <v>38</v>
      </c>
      <c r="E4652" t="s">
        <v>15</v>
      </c>
      <c r="F4652" t="s">
        <v>18</v>
      </c>
      <c r="G4652" t="s">
        <v>24</v>
      </c>
      <c r="H4652">
        <v>1</v>
      </c>
      <c r="I4652" t="s">
        <v>177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21</v>
      </c>
      <c r="S4652">
        <v>5</v>
      </c>
    </row>
    <row r="4653" spans="1:19" x14ac:dyDescent="0.3">
      <c r="A4653">
        <v>4652</v>
      </c>
      <c r="B4653" t="s">
        <v>23</v>
      </c>
      <c r="C4653" t="s">
        <v>39</v>
      </c>
      <c r="D4653" t="s">
        <v>40</v>
      </c>
      <c r="E4653" t="s">
        <v>43</v>
      </c>
      <c r="F4653" t="s">
        <v>18</v>
      </c>
      <c r="G4653" t="s">
        <v>24</v>
      </c>
      <c r="H4653">
        <v>3</v>
      </c>
      <c r="I4653" t="s">
        <v>176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28</v>
      </c>
      <c r="S4653">
        <v>7</v>
      </c>
    </row>
    <row r="4654" spans="1:19" x14ac:dyDescent="0.3">
      <c r="A4654">
        <v>4653</v>
      </c>
      <c r="B4654" t="s">
        <v>16</v>
      </c>
      <c r="C4654" t="s">
        <v>34</v>
      </c>
      <c r="D4654" t="s">
        <v>44</v>
      </c>
      <c r="E4654" t="s">
        <v>22</v>
      </c>
      <c r="F4654" t="s">
        <v>18</v>
      </c>
      <c r="G4654" t="s">
        <v>17</v>
      </c>
      <c r="H4654">
        <v>12</v>
      </c>
      <c r="I4654" t="s">
        <v>178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34</v>
      </c>
      <c r="S4654">
        <v>3</v>
      </c>
    </row>
    <row r="4655" spans="1:19" x14ac:dyDescent="0.3">
      <c r="A4655">
        <v>4654</v>
      </c>
      <c r="B4655" t="s">
        <v>31</v>
      </c>
      <c r="C4655" t="s">
        <v>27</v>
      </c>
      <c r="D4655" t="s">
        <v>19</v>
      </c>
      <c r="E4655" t="s">
        <v>36</v>
      </c>
      <c r="F4655" t="s">
        <v>30</v>
      </c>
      <c r="G4655" t="s">
        <v>24</v>
      </c>
      <c r="H4655">
        <v>5</v>
      </c>
      <c r="I4655" t="s">
        <v>178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28</v>
      </c>
      <c r="S4655">
        <v>8</v>
      </c>
    </row>
    <row r="4656" spans="1:19" x14ac:dyDescent="0.3">
      <c r="A4656">
        <v>4655</v>
      </c>
      <c r="B4656" t="s">
        <v>23</v>
      </c>
      <c r="C4656" t="s">
        <v>34</v>
      </c>
      <c r="D4656" t="s">
        <v>32</v>
      </c>
      <c r="E4656" t="s">
        <v>43</v>
      </c>
      <c r="F4656" t="s">
        <v>18</v>
      </c>
      <c r="G4656" t="s">
        <v>24</v>
      </c>
      <c r="H4656">
        <v>5</v>
      </c>
      <c r="I4656" t="s">
        <v>178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28</v>
      </c>
      <c r="S4656">
        <v>2</v>
      </c>
    </row>
    <row r="4657" spans="1:19" x14ac:dyDescent="0.3">
      <c r="A4657">
        <v>4656</v>
      </c>
      <c r="B4657" t="s">
        <v>31</v>
      </c>
      <c r="C4657" t="s">
        <v>20</v>
      </c>
      <c r="D4657" t="s">
        <v>26</v>
      </c>
      <c r="E4657" t="s">
        <v>29</v>
      </c>
      <c r="F4657" t="s">
        <v>30</v>
      </c>
      <c r="G4657" t="s">
        <v>35</v>
      </c>
      <c r="H4657">
        <v>1</v>
      </c>
      <c r="I4657" t="s">
        <v>178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28</v>
      </c>
      <c r="S4657">
        <v>8</v>
      </c>
    </row>
    <row r="4658" spans="1:19" x14ac:dyDescent="0.3">
      <c r="A4658">
        <v>4657</v>
      </c>
      <c r="B4658" t="s">
        <v>31</v>
      </c>
      <c r="C4658" t="s">
        <v>34</v>
      </c>
      <c r="D4658" t="s">
        <v>40</v>
      </c>
      <c r="E4658" t="s">
        <v>36</v>
      </c>
      <c r="F4658" t="s">
        <v>30</v>
      </c>
      <c r="G4658" t="s">
        <v>35</v>
      </c>
      <c r="H4658">
        <v>10</v>
      </c>
      <c r="I4658" t="s">
        <v>177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28</v>
      </c>
      <c r="S4658">
        <v>6</v>
      </c>
    </row>
    <row r="4659" spans="1:19" x14ac:dyDescent="0.3">
      <c r="A4659">
        <v>4658</v>
      </c>
      <c r="B4659" t="s">
        <v>42</v>
      </c>
      <c r="C4659" t="s">
        <v>27</v>
      </c>
      <c r="D4659" t="s">
        <v>38</v>
      </c>
      <c r="E4659" t="s">
        <v>41</v>
      </c>
      <c r="F4659" t="s">
        <v>18</v>
      </c>
      <c r="G4659" t="s">
        <v>35</v>
      </c>
      <c r="H4659">
        <v>13</v>
      </c>
      <c r="I4659" t="s">
        <v>178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28</v>
      </c>
      <c r="S4659">
        <v>8</v>
      </c>
    </row>
    <row r="4660" spans="1:19" x14ac:dyDescent="0.3">
      <c r="A4660">
        <v>4659</v>
      </c>
      <c r="B4660" t="s">
        <v>42</v>
      </c>
      <c r="C4660" t="s">
        <v>27</v>
      </c>
      <c r="D4660" t="s">
        <v>26</v>
      </c>
      <c r="E4660" t="s">
        <v>41</v>
      </c>
      <c r="F4660" t="s">
        <v>30</v>
      </c>
      <c r="G4660" t="s">
        <v>17</v>
      </c>
      <c r="H4660">
        <v>11</v>
      </c>
      <c r="I4660" t="s">
        <v>176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34</v>
      </c>
      <c r="S4660">
        <v>6</v>
      </c>
    </row>
    <row r="4661" spans="1:19" x14ac:dyDescent="0.3">
      <c r="A4661">
        <v>4660</v>
      </c>
      <c r="B4661" t="s">
        <v>37</v>
      </c>
      <c r="C4661" t="s">
        <v>20</v>
      </c>
      <c r="D4661" t="s">
        <v>26</v>
      </c>
      <c r="E4661" t="s">
        <v>22</v>
      </c>
      <c r="F4661" t="s">
        <v>18</v>
      </c>
      <c r="G4661" t="s">
        <v>35</v>
      </c>
      <c r="H4661">
        <v>14</v>
      </c>
      <c r="I4661" t="s">
        <v>177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28</v>
      </c>
      <c r="S4661">
        <v>9</v>
      </c>
    </row>
    <row r="4662" spans="1:19" x14ac:dyDescent="0.3">
      <c r="A4662">
        <v>4661</v>
      </c>
      <c r="B4662" t="s">
        <v>42</v>
      </c>
      <c r="C4662" t="s">
        <v>20</v>
      </c>
      <c r="D4662" t="s">
        <v>38</v>
      </c>
      <c r="E4662" t="s">
        <v>41</v>
      </c>
      <c r="F4662" t="s">
        <v>18</v>
      </c>
      <c r="G4662" t="s">
        <v>35</v>
      </c>
      <c r="H4662">
        <v>7</v>
      </c>
      <c r="I4662" t="s">
        <v>176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28</v>
      </c>
      <c r="S4662">
        <v>7</v>
      </c>
    </row>
    <row r="4663" spans="1:19" x14ac:dyDescent="0.3">
      <c r="A4663">
        <v>4662</v>
      </c>
      <c r="B4663" t="s">
        <v>33</v>
      </c>
      <c r="C4663" t="s">
        <v>34</v>
      </c>
      <c r="D4663" t="s">
        <v>40</v>
      </c>
      <c r="E4663" t="s">
        <v>29</v>
      </c>
      <c r="F4663" t="s">
        <v>18</v>
      </c>
      <c r="G4663" t="s">
        <v>24</v>
      </c>
      <c r="H4663">
        <v>8</v>
      </c>
      <c r="I4663" t="s">
        <v>177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34</v>
      </c>
      <c r="S4663">
        <v>1</v>
      </c>
    </row>
    <row r="4664" spans="1:19" x14ac:dyDescent="0.3">
      <c r="A4664">
        <v>4663</v>
      </c>
      <c r="B4664" t="s">
        <v>37</v>
      </c>
      <c r="C4664" t="s">
        <v>34</v>
      </c>
      <c r="D4664" t="s">
        <v>40</v>
      </c>
      <c r="E4664" t="s">
        <v>36</v>
      </c>
      <c r="F4664" t="s">
        <v>25</v>
      </c>
      <c r="G4664" t="s">
        <v>35</v>
      </c>
      <c r="H4664">
        <v>0</v>
      </c>
      <c r="I4664" t="s">
        <v>177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21</v>
      </c>
      <c r="S4664">
        <v>3</v>
      </c>
    </row>
    <row r="4665" spans="1:19" x14ac:dyDescent="0.3">
      <c r="A4665">
        <v>4664</v>
      </c>
      <c r="B4665" t="s">
        <v>23</v>
      </c>
      <c r="C4665" t="s">
        <v>34</v>
      </c>
      <c r="D4665" t="s">
        <v>26</v>
      </c>
      <c r="E4665" t="s">
        <v>29</v>
      </c>
      <c r="F4665" t="s">
        <v>30</v>
      </c>
      <c r="G4665" t="s">
        <v>24</v>
      </c>
      <c r="H4665">
        <v>6</v>
      </c>
      <c r="I4665" t="s">
        <v>177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21</v>
      </c>
      <c r="S4665">
        <v>1</v>
      </c>
    </row>
    <row r="4666" spans="1:19" x14ac:dyDescent="0.3">
      <c r="A4666">
        <v>4665</v>
      </c>
      <c r="B4666" t="s">
        <v>42</v>
      </c>
      <c r="C4666" t="s">
        <v>39</v>
      </c>
      <c r="D4666" t="s">
        <v>38</v>
      </c>
      <c r="E4666" t="s">
        <v>45</v>
      </c>
      <c r="F4666" t="s">
        <v>30</v>
      </c>
      <c r="G4666" t="s">
        <v>17</v>
      </c>
      <c r="H4666">
        <v>12</v>
      </c>
      <c r="I4666" t="s">
        <v>178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28</v>
      </c>
      <c r="S4666">
        <v>6</v>
      </c>
    </row>
    <row r="4667" spans="1:19" x14ac:dyDescent="0.3">
      <c r="A4667">
        <v>4666</v>
      </c>
      <c r="B4667" t="s">
        <v>16</v>
      </c>
      <c r="C4667" t="s">
        <v>20</v>
      </c>
      <c r="D4667" t="s">
        <v>38</v>
      </c>
      <c r="E4667" t="s">
        <v>41</v>
      </c>
      <c r="F4667" t="s">
        <v>18</v>
      </c>
      <c r="G4667" t="s">
        <v>35</v>
      </c>
      <c r="H4667">
        <v>3</v>
      </c>
      <c r="I4667" t="s">
        <v>177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28</v>
      </c>
      <c r="S4667">
        <v>9</v>
      </c>
    </row>
    <row r="4668" spans="1:19" x14ac:dyDescent="0.3">
      <c r="A4668">
        <v>4667</v>
      </c>
      <c r="B4668" t="s">
        <v>33</v>
      </c>
      <c r="C4668" t="s">
        <v>39</v>
      </c>
      <c r="D4668" t="s">
        <v>32</v>
      </c>
      <c r="E4668" t="s">
        <v>22</v>
      </c>
      <c r="F4668" t="s">
        <v>18</v>
      </c>
      <c r="G4668" t="s">
        <v>24</v>
      </c>
      <c r="H4668">
        <v>14</v>
      </c>
      <c r="I4668" t="s">
        <v>176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34</v>
      </c>
      <c r="S4668">
        <v>5</v>
      </c>
    </row>
    <row r="4669" spans="1:19" x14ac:dyDescent="0.3">
      <c r="A4669">
        <v>4668</v>
      </c>
      <c r="B4669" t="s">
        <v>31</v>
      </c>
      <c r="C4669" t="s">
        <v>27</v>
      </c>
      <c r="D4669" t="s">
        <v>38</v>
      </c>
      <c r="E4669" t="s">
        <v>15</v>
      </c>
      <c r="F4669" t="s">
        <v>25</v>
      </c>
      <c r="G4669" t="s">
        <v>24</v>
      </c>
      <c r="H4669">
        <v>14</v>
      </c>
      <c r="I4669" t="s">
        <v>177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28</v>
      </c>
      <c r="S4669">
        <v>8</v>
      </c>
    </row>
    <row r="4670" spans="1:19" x14ac:dyDescent="0.3">
      <c r="A4670">
        <v>4669</v>
      </c>
      <c r="B4670" t="s">
        <v>31</v>
      </c>
      <c r="C4670" t="s">
        <v>39</v>
      </c>
      <c r="D4670" t="s">
        <v>38</v>
      </c>
      <c r="E4670" t="s">
        <v>29</v>
      </c>
      <c r="F4670" t="s">
        <v>18</v>
      </c>
      <c r="G4670" t="s">
        <v>17</v>
      </c>
      <c r="H4670">
        <v>2</v>
      </c>
      <c r="I4670" t="s">
        <v>178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28</v>
      </c>
      <c r="S4670">
        <v>7</v>
      </c>
    </row>
    <row r="4671" spans="1:19" x14ac:dyDescent="0.3">
      <c r="A4671">
        <v>4670</v>
      </c>
      <c r="B4671" t="s">
        <v>31</v>
      </c>
      <c r="C4671" t="s">
        <v>20</v>
      </c>
      <c r="D4671" t="s">
        <v>44</v>
      </c>
      <c r="E4671" t="s">
        <v>45</v>
      </c>
      <c r="F4671" t="s">
        <v>30</v>
      </c>
      <c r="G4671" t="s">
        <v>24</v>
      </c>
      <c r="H4671">
        <v>3</v>
      </c>
      <c r="I4671" t="s">
        <v>178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21</v>
      </c>
      <c r="S4671">
        <v>4</v>
      </c>
    </row>
    <row r="4672" spans="1:19" x14ac:dyDescent="0.3">
      <c r="A4672">
        <v>4671</v>
      </c>
      <c r="B4672" t="s">
        <v>31</v>
      </c>
      <c r="C4672" t="s">
        <v>39</v>
      </c>
      <c r="D4672" t="s">
        <v>44</v>
      </c>
      <c r="E4672" t="s">
        <v>29</v>
      </c>
      <c r="F4672" t="s">
        <v>25</v>
      </c>
      <c r="G4672" t="s">
        <v>35</v>
      </c>
      <c r="H4672">
        <v>10</v>
      </c>
      <c r="I4672" t="s">
        <v>176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34</v>
      </c>
      <c r="S4672">
        <v>4</v>
      </c>
    </row>
    <row r="4673" spans="1:19" x14ac:dyDescent="0.3">
      <c r="A4673">
        <v>4672</v>
      </c>
      <c r="B4673" t="s">
        <v>23</v>
      </c>
      <c r="C4673" t="s">
        <v>20</v>
      </c>
      <c r="D4673" t="s">
        <v>40</v>
      </c>
      <c r="E4673" t="s">
        <v>22</v>
      </c>
      <c r="F4673" t="s">
        <v>25</v>
      </c>
      <c r="G4673" t="s">
        <v>35</v>
      </c>
      <c r="H4673">
        <v>1</v>
      </c>
      <c r="I4673" t="s">
        <v>177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28</v>
      </c>
      <c r="S4673">
        <v>5</v>
      </c>
    </row>
    <row r="4674" spans="1:19" x14ac:dyDescent="0.3">
      <c r="A4674">
        <v>4673</v>
      </c>
      <c r="B4674" t="s">
        <v>23</v>
      </c>
      <c r="C4674" t="s">
        <v>27</v>
      </c>
      <c r="D4674" t="s">
        <v>26</v>
      </c>
      <c r="E4674" t="s">
        <v>15</v>
      </c>
      <c r="F4674" t="s">
        <v>18</v>
      </c>
      <c r="G4674" t="s">
        <v>24</v>
      </c>
      <c r="H4674">
        <v>14</v>
      </c>
      <c r="I4674" t="s">
        <v>176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34</v>
      </c>
      <c r="S4674">
        <v>2</v>
      </c>
    </row>
    <row r="4675" spans="1:19" x14ac:dyDescent="0.3">
      <c r="A4675">
        <v>4674</v>
      </c>
      <c r="B4675" t="s">
        <v>31</v>
      </c>
      <c r="C4675" t="s">
        <v>39</v>
      </c>
      <c r="D4675" t="s">
        <v>26</v>
      </c>
      <c r="E4675" t="s">
        <v>45</v>
      </c>
      <c r="F4675" t="s">
        <v>25</v>
      </c>
      <c r="G4675" t="s">
        <v>35</v>
      </c>
      <c r="H4675">
        <v>0</v>
      </c>
      <c r="I4675" t="s">
        <v>176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21</v>
      </c>
      <c r="S4675">
        <v>4</v>
      </c>
    </row>
    <row r="4676" spans="1:19" x14ac:dyDescent="0.3">
      <c r="A4676">
        <v>4675</v>
      </c>
      <c r="B4676" t="s">
        <v>31</v>
      </c>
      <c r="C4676" t="s">
        <v>27</v>
      </c>
      <c r="D4676" t="s">
        <v>26</v>
      </c>
      <c r="E4676" t="s">
        <v>29</v>
      </c>
      <c r="F4676" t="s">
        <v>25</v>
      </c>
      <c r="G4676" t="s">
        <v>17</v>
      </c>
      <c r="H4676">
        <v>10</v>
      </c>
      <c r="I4676" t="s">
        <v>177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28</v>
      </c>
      <c r="S4676">
        <v>9</v>
      </c>
    </row>
    <row r="4677" spans="1:19" x14ac:dyDescent="0.3">
      <c r="A4677">
        <v>4676</v>
      </c>
      <c r="B4677" t="s">
        <v>23</v>
      </c>
      <c r="C4677" t="s">
        <v>27</v>
      </c>
      <c r="D4677" t="s">
        <v>40</v>
      </c>
      <c r="E4677" t="s">
        <v>41</v>
      </c>
      <c r="F4677" t="s">
        <v>25</v>
      </c>
      <c r="G4677" t="s">
        <v>35</v>
      </c>
      <c r="H4677">
        <v>0</v>
      </c>
      <c r="I4677" t="s">
        <v>178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28</v>
      </c>
      <c r="S4677">
        <v>4</v>
      </c>
    </row>
    <row r="4678" spans="1:19" x14ac:dyDescent="0.3">
      <c r="A4678">
        <v>4677</v>
      </c>
      <c r="B4678" t="s">
        <v>23</v>
      </c>
      <c r="C4678" t="s">
        <v>20</v>
      </c>
      <c r="D4678" t="s">
        <v>19</v>
      </c>
      <c r="E4678" t="s">
        <v>36</v>
      </c>
      <c r="F4678" t="s">
        <v>25</v>
      </c>
      <c r="G4678" t="s">
        <v>17</v>
      </c>
      <c r="H4678">
        <v>2</v>
      </c>
      <c r="I4678" t="s">
        <v>178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21</v>
      </c>
      <c r="S4678">
        <v>2</v>
      </c>
    </row>
    <row r="4679" spans="1:19" x14ac:dyDescent="0.3">
      <c r="A4679">
        <v>4678</v>
      </c>
      <c r="B4679" t="s">
        <v>23</v>
      </c>
      <c r="C4679" t="s">
        <v>39</v>
      </c>
      <c r="D4679" t="s">
        <v>38</v>
      </c>
      <c r="E4679" t="s">
        <v>41</v>
      </c>
      <c r="F4679" t="s">
        <v>18</v>
      </c>
      <c r="G4679" t="s">
        <v>17</v>
      </c>
      <c r="H4679">
        <v>0</v>
      </c>
      <c r="I4679" t="s">
        <v>176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28</v>
      </c>
      <c r="S4679">
        <v>1</v>
      </c>
    </row>
    <row r="4680" spans="1:19" x14ac:dyDescent="0.3">
      <c r="A4680">
        <v>4679</v>
      </c>
      <c r="B4680" t="s">
        <v>33</v>
      </c>
      <c r="C4680" t="s">
        <v>20</v>
      </c>
      <c r="D4680" t="s">
        <v>44</v>
      </c>
      <c r="E4680" t="s">
        <v>36</v>
      </c>
      <c r="F4680" t="s">
        <v>30</v>
      </c>
      <c r="G4680" t="s">
        <v>35</v>
      </c>
      <c r="H4680">
        <v>2</v>
      </c>
      <c r="I4680" t="s">
        <v>178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21</v>
      </c>
      <c r="S4680">
        <v>1</v>
      </c>
    </row>
    <row r="4681" spans="1:19" x14ac:dyDescent="0.3">
      <c r="A4681">
        <v>4680</v>
      </c>
      <c r="B4681" t="s">
        <v>42</v>
      </c>
      <c r="C4681" t="s">
        <v>39</v>
      </c>
      <c r="D4681" t="s">
        <v>32</v>
      </c>
      <c r="E4681" t="s">
        <v>22</v>
      </c>
      <c r="F4681" t="s">
        <v>30</v>
      </c>
      <c r="G4681" t="s">
        <v>24</v>
      </c>
      <c r="H4681">
        <v>2</v>
      </c>
      <c r="I4681" t="s">
        <v>178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21</v>
      </c>
      <c r="S4681">
        <v>1</v>
      </c>
    </row>
    <row r="4682" spans="1:19" x14ac:dyDescent="0.3">
      <c r="A4682">
        <v>4681</v>
      </c>
      <c r="B4682" t="s">
        <v>33</v>
      </c>
      <c r="C4682" t="s">
        <v>39</v>
      </c>
      <c r="D4682" t="s">
        <v>19</v>
      </c>
      <c r="E4682" t="s">
        <v>36</v>
      </c>
      <c r="F4682" t="s">
        <v>18</v>
      </c>
      <c r="G4682" t="s">
        <v>24</v>
      </c>
      <c r="H4682">
        <v>6</v>
      </c>
      <c r="I4682" t="s">
        <v>178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21</v>
      </c>
      <c r="S4682">
        <v>2</v>
      </c>
    </row>
    <row r="4683" spans="1:19" x14ac:dyDescent="0.3">
      <c r="A4683">
        <v>4682</v>
      </c>
      <c r="B4683" t="s">
        <v>16</v>
      </c>
      <c r="C4683" t="s">
        <v>27</v>
      </c>
      <c r="D4683" t="s">
        <v>19</v>
      </c>
      <c r="E4683" t="s">
        <v>29</v>
      </c>
      <c r="F4683" t="s">
        <v>25</v>
      </c>
      <c r="G4683" t="s">
        <v>35</v>
      </c>
      <c r="H4683">
        <v>6</v>
      </c>
      <c r="I4683" t="s">
        <v>178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21</v>
      </c>
      <c r="S4683">
        <v>1</v>
      </c>
    </row>
    <row r="4684" spans="1:19" x14ac:dyDescent="0.3">
      <c r="A4684">
        <v>4683</v>
      </c>
      <c r="B4684" t="s">
        <v>42</v>
      </c>
      <c r="C4684" t="s">
        <v>34</v>
      </c>
      <c r="D4684" t="s">
        <v>19</v>
      </c>
      <c r="E4684" t="s">
        <v>29</v>
      </c>
      <c r="F4684" t="s">
        <v>25</v>
      </c>
      <c r="G4684" t="s">
        <v>17</v>
      </c>
      <c r="H4684">
        <v>4</v>
      </c>
      <c r="I4684" t="s">
        <v>178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21</v>
      </c>
      <c r="S4684">
        <v>5</v>
      </c>
    </row>
    <row r="4685" spans="1:19" x14ac:dyDescent="0.3">
      <c r="A4685">
        <v>4684</v>
      </c>
      <c r="B4685" t="s">
        <v>23</v>
      </c>
      <c r="C4685" t="s">
        <v>27</v>
      </c>
      <c r="D4685" t="s">
        <v>40</v>
      </c>
      <c r="E4685" t="s">
        <v>43</v>
      </c>
      <c r="F4685" t="s">
        <v>25</v>
      </c>
      <c r="G4685" t="s">
        <v>24</v>
      </c>
      <c r="H4685">
        <v>1</v>
      </c>
      <c r="I4685" t="s">
        <v>177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21</v>
      </c>
      <c r="S4685">
        <v>2</v>
      </c>
    </row>
    <row r="4686" spans="1:19" x14ac:dyDescent="0.3">
      <c r="A4686">
        <v>4685</v>
      </c>
      <c r="B4686" t="s">
        <v>37</v>
      </c>
      <c r="C4686" t="s">
        <v>20</v>
      </c>
      <c r="D4686" t="s">
        <v>32</v>
      </c>
      <c r="E4686" t="s">
        <v>22</v>
      </c>
      <c r="F4686" t="s">
        <v>25</v>
      </c>
      <c r="G4686" t="s">
        <v>35</v>
      </c>
      <c r="H4686">
        <v>8</v>
      </c>
      <c r="I4686" t="s">
        <v>177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34</v>
      </c>
      <c r="S4686">
        <v>6</v>
      </c>
    </row>
    <row r="4687" spans="1:19" x14ac:dyDescent="0.3">
      <c r="A4687">
        <v>4686</v>
      </c>
      <c r="B4687" t="s">
        <v>33</v>
      </c>
      <c r="C4687" t="s">
        <v>39</v>
      </c>
      <c r="D4687" t="s">
        <v>44</v>
      </c>
      <c r="E4687" t="s">
        <v>45</v>
      </c>
      <c r="F4687" t="s">
        <v>30</v>
      </c>
      <c r="G4687" t="s">
        <v>17</v>
      </c>
      <c r="H4687">
        <v>12</v>
      </c>
      <c r="I4687" t="s">
        <v>177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34</v>
      </c>
      <c r="S4687">
        <v>4</v>
      </c>
    </row>
    <row r="4688" spans="1:19" x14ac:dyDescent="0.3">
      <c r="A4688">
        <v>4687</v>
      </c>
      <c r="B4688" t="s">
        <v>16</v>
      </c>
      <c r="C4688" t="s">
        <v>27</v>
      </c>
      <c r="D4688" t="s">
        <v>32</v>
      </c>
      <c r="E4688" t="s">
        <v>43</v>
      </c>
      <c r="F4688" t="s">
        <v>30</v>
      </c>
      <c r="G4688" t="s">
        <v>35</v>
      </c>
      <c r="H4688">
        <v>4</v>
      </c>
      <c r="I4688" t="s">
        <v>178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21</v>
      </c>
      <c r="S4688">
        <v>1</v>
      </c>
    </row>
    <row r="4689" spans="1:19" x14ac:dyDescent="0.3">
      <c r="A4689">
        <v>4688</v>
      </c>
      <c r="B4689" t="s">
        <v>16</v>
      </c>
      <c r="C4689" t="s">
        <v>20</v>
      </c>
      <c r="D4689" t="s">
        <v>26</v>
      </c>
      <c r="E4689" t="s">
        <v>41</v>
      </c>
      <c r="F4689" t="s">
        <v>30</v>
      </c>
      <c r="G4689" t="s">
        <v>35</v>
      </c>
      <c r="H4689">
        <v>0</v>
      </c>
      <c r="I4689" t="s">
        <v>178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28</v>
      </c>
      <c r="S4689">
        <v>7</v>
      </c>
    </row>
    <row r="4690" spans="1:19" x14ac:dyDescent="0.3">
      <c r="A4690">
        <v>4689</v>
      </c>
      <c r="B4690" t="s">
        <v>31</v>
      </c>
      <c r="C4690" t="s">
        <v>27</v>
      </c>
      <c r="D4690" t="s">
        <v>19</v>
      </c>
      <c r="E4690" t="s">
        <v>22</v>
      </c>
      <c r="F4690" t="s">
        <v>25</v>
      </c>
      <c r="G4690" t="s">
        <v>17</v>
      </c>
      <c r="H4690">
        <v>14</v>
      </c>
      <c r="I4690" t="s">
        <v>176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34</v>
      </c>
      <c r="S4690">
        <v>3</v>
      </c>
    </row>
    <row r="4691" spans="1:19" x14ac:dyDescent="0.3">
      <c r="A4691">
        <v>4690</v>
      </c>
      <c r="B4691" t="s">
        <v>37</v>
      </c>
      <c r="C4691" t="s">
        <v>34</v>
      </c>
      <c r="D4691" t="s">
        <v>44</v>
      </c>
      <c r="E4691" t="s">
        <v>36</v>
      </c>
      <c r="F4691" t="s">
        <v>18</v>
      </c>
      <c r="G4691" t="s">
        <v>24</v>
      </c>
      <c r="H4691">
        <v>6</v>
      </c>
      <c r="I4691" t="s">
        <v>176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28</v>
      </c>
      <c r="S4691">
        <v>8</v>
      </c>
    </row>
    <row r="4692" spans="1:19" x14ac:dyDescent="0.3">
      <c r="A4692">
        <v>4691</v>
      </c>
      <c r="B4692" t="s">
        <v>16</v>
      </c>
      <c r="C4692" t="s">
        <v>39</v>
      </c>
      <c r="D4692" t="s">
        <v>19</v>
      </c>
      <c r="E4692" t="s">
        <v>15</v>
      </c>
      <c r="F4692" t="s">
        <v>30</v>
      </c>
      <c r="G4692" t="s">
        <v>17</v>
      </c>
      <c r="H4692">
        <v>0</v>
      </c>
      <c r="I4692" t="s">
        <v>178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28</v>
      </c>
      <c r="S4692">
        <v>7</v>
      </c>
    </row>
    <row r="4693" spans="1:19" x14ac:dyDescent="0.3">
      <c r="A4693">
        <v>4692</v>
      </c>
      <c r="B4693" t="s">
        <v>37</v>
      </c>
      <c r="C4693" t="s">
        <v>27</v>
      </c>
      <c r="D4693" t="s">
        <v>40</v>
      </c>
      <c r="E4693" t="s">
        <v>29</v>
      </c>
      <c r="F4693" t="s">
        <v>25</v>
      </c>
      <c r="G4693" t="s">
        <v>24</v>
      </c>
      <c r="H4693">
        <v>13</v>
      </c>
      <c r="I4693" t="s">
        <v>177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28</v>
      </c>
      <c r="S4693">
        <v>8</v>
      </c>
    </row>
    <row r="4694" spans="1:19" x14ac:dyDescent="0.3">
      <c r="A4694">
        <v>4693</v>
      </c>
      <c r="B4694" t="s">
        <v>42</v>
      </c>
      <c r="C4694" t="s">
        <v>34</v>
      </c>
      <c r="D4694" t="s">
        <v>26</v>
      </c>
      <c r="E4694" t="s">
        <v>29</v>
      </c>
      <c r="F4694" t="s">
        <v>25</v>
      </c>
      <c r="G4694" t="s">
        <v>17</v>
      </c>
      <c r="H4694">
        <v>5</v>
      </c>
      <c r="I4694" t="s">
        <v>176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28</v>
      </c>
      <c r="S4694">
        <v>8</v>
      </c>
    </row>
    <row r="4695" spans="1:19" x14ac:dyDescent="0.3">
      <c r="A4695">
        <v>4694</v>
      </c>
      <c r="B4695" t="s">
        <v>42</v>
      </c>
      <c r="C4695" t="s">
        <v>39</v>
      </c>
      <c r="D4695" t="s">
        <v>19</v>
      </c>
      <c r="E4695" t="s">
        <v>41</v>
      </c>
      <c r="F4695" t="s">
        <v>30</v>
      </c>
      <c r="G4695" t="s">
        <v>24</v>
      </c>
      <c r="H4695">
        <v>2</v>
      </c>
      <c r="I4695" t="s">
        <v>178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21</v>
      </c>
      <c r="S4695">
        <v>2</v>
      </c>
    </row>
    <row r="4696" spans="1:19" x14ac:dyDescent="0.3">
      <c r="A4696">
        <v>4695</v>
      </c>
      <c r="B4696" t="s">
        <v>31</v>
      </c>
      <c r="C4696" t="s">
        <v>27</v>
      </c>
      <c r="D4696" t="s">
        <v>19</v>
      </c>
      <c r="E4696" t="s">
        <v>15</v>
      </c>
      <c r="F4696" t="s">
        <v>25</v>
      </c>
      <c r="G4696" t="s">
        <v>17</v>
      </c>
      <c r="H4696">
        <v>1</v>
      </c>
      <c r="I4696" t="s">
        <v>176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28</v>
      </c>
      <c r="S4696">
        <v>9</v>
      </c>
    </row>
    <row r="4697" spans="1:19" x14ac:dyDescent="0.3">
      <c r="A4697">
        <v>4696</v>
      </c>
      <c r="B4697" t="s">
        <v>31</v>
      </c>
      <c r="C4697" t="s">
        <v>34</v>
      </c>
      <c r="D4697" t="s">
        <v>19</v>
      </c>
      <c r="E4697" t="s">
        <v>15</v>
      </c>
      <c r="F4697" t="s">
        <v>18</v>
      </c>
      <c r="G4697" t="s">
        <v>17</v>
      </c>
      <c r="H4697">
        <v>5</v>
      </c>
      <c r="I4697" t="s">
        <v>177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28</v>
      </c>
      <c r="S4697">
        <v>9</v>
      </c>
    </row>
    <row r="4698" spans="1:19" x14ac:dyDescent="0.3">
      <c r="A4698">
        <v>4697</v>
      </c>
      <c r="B4698" t="s">
        <v>31</v>
      </c>
      <c r="C4698" t="s">
        <v>39</v>
      </c>
      <c r="D4698" t="s">
        <v>32</v>
      </c>
      <c r="E4698" t="s">
        <v>41</v>
      </c>
      <c r="F4698" t="s">
        <v>18</v>
      </c>
      <c r="G4698" t="s">
        <v>24</v>
      </c>
      <c r="H4698">
        <v>7</v>
      </c>
      <c r="I4698" t="s">
        <v>178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21</v>
      </c>
      <c r="S4698">
        <v>2</v>
      </c>
    </row>
    <row r="4699" spans="1:19" x14ac:dyDescent="0.3">
      <c r="A4699">
        <v>4698</v>
      </c>
      <c r="B4699" t="s">
        <v>37</v>
      </c>
      <c r="C4699" t="s">
        <v>20</v>
      </c>
      <c r="D4699" t="s">
        <v>26</v>
      </c>
      <c r="E4699" t="s">
        <v>36</v>
      </c>
      <c r="F4699" t="s">
        <v>25</v>
      </c>
      <c r="G4699" t="s">
        <v>24</v>
      </c>
      <c r="H4699">
        <v>11</v>
      </c>
      <c r="I4699" t="s">
        <v>176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34</v>
      </c>
      <c r="S4699">
        <v>1</v>
      </c>
    </row>
    <row r="4700" spans="1:19" x14ac:dyDescent="0.3">
      <c r="A4700">
        <v>4699</v>
      </c>
      <c r="B4700" t="s">
        <v>16</v>
      </c>
      <c r="C4700" t="s">
        <v>27</v>
      </c>
      <c r="D4700" t="s">
        <v>19</v>
      </c>
      <c r="E4700" t="s">
        <v>36</v>
      </c>
      <c r="F4700" t="s">
        <v>25</v>
      </c>
      <c r="G4700" t="s">
        <v>17</v>
      </c>
      <c r="H4700">
        <v>1</v>
      </c>
      <c r="I4700" t="s">
        <v>176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28</v>
      </c>
      <c r="S4700">
        <v>7</v>
      </c>
    </row>
    <row r="4701" spans="1:19" x14ac:dyDescent="0.3">
      <c r="A4701">
        <v>4700</v>
      </c>
      <c r="B4701" t="s">
        <v>37</v>
      </c>
      <c r="C4701" t="s">
        <v>34</v>
      </c>
      <c r="D4701" t="s">
        <v>40</v>
      </c>
      <c r="E4701" t="s">
        <v>43</v>
      </c>
      <c r="F4701" t="s">
        <v>18</v>
      </c>
      <c r="G4701" t="s">
        <v>24</v>
      </c>
      <c r="H4701">
        <v>2</v>
      </c>
      <c r="I4701" t="s">
        <v>176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21</v>
      </c>
      <c r="S4701">
        <v>6</v>
      </c>
    </row>
    <row r="4702" spans="1:19" x14ac:dyDescent="0.3">
      <c r="A4702">
        <v>4701</v>
      </c>
      <c r="B4702" t="s">
        <v>16</v>
      </c>
      <c r="C4702" t="s">
        <v>39</v>
      </c>
      <c r="D4702" t="s">
        <v>19</v>
      </c>
      <c r="E4702" t="s">
        <v>36</v>
      </c>
      <c r="F4702" t="s">
        <v>30</v>
      </c>
      <c r="G4702" t="s">
        <v>17</v>
      </c>
      <c r="H4702">
        <v>13</v>
      </c>
      <c r="I4702" t="s">
        <v>177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34</v>
      </c>
      <c r="S4702">
        <v>1</v>
      </c>
    </row>
    <row r="4703" spans="1:19" x14ac:dyDescent="0.3">
      <c r="A4703">
        <v>4702</v>
      </c>
      <c r="B4703" t="s">
        <v>23</v>
      </c>
      <c r="C4703" t="s">
        <v>20</v>
      </c>
      <c r="D4703" t="s">
        <v>19</v>
      </c>
      <c r="E4703" t="s">
        <v>29</v>
      </c>
      <c r="F4703" t="s">
        <v>25</v>
      </c>
      <c r="G4703" t="s">
        <v>35</v>
      </c>
      <c r="H4703">
        <v>3</v>
      </c>
      <c r="I4703" t="s">
        <v>178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21</v>
      </c>
      <c r="S4703">
        <v>6</v>
      </c>
    </row>
    <row r="4704" spans="1:19" x14ac:dyDescent="0.3">
      <c r="A4704">
        <v>4703</v>
      </c>
      <c r="B4704" t="s">
        <v>42</v>
      </c>
      <c r="C4704" t="s">
        <v>39</v>
      </c>
      <c r="D4704" t="s">
        <v>32</v>
      </c>
      <c r="E4704" t="s">
        <v>43</v>
      </c>
      <c r="F4704" t="s">
        <v>30</v>
      </c>
      <c r="G4704" t="s">
        <v>35</v>
      </c>
      <c r="H4704">
        <v>5</v>
      </c>
      <c r="I4704" t="s">
        <v>177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28</v>
      </c>
      <c r="S4704">
        <v>3</v>
      </c>
    </row>
    <row r="4705" spans="1:19" x14ac:dyDescent="0.3">
      <c r="A4705">
        <v>4704</v>
      </c>
      <c r="B4705" t="s">
        <v>16</v>
      </c>
      <c r="C4705" t="s">
        <v>27</v>
      </c>
      <c r="D4705" t="s">
        <v>44</v>
      </c>
      <c r="E4705" t="s">
        <v>45</v>
      </c>
      <c r="F4705" t="s">
        <v>18</v>
      </c>
      <c r="G4705" t="s">
        <v>24</v>
      </c>
      <c r="H4705">
        <v>11</v>
      </c>
      <c r="I4705" t="s">
        <v>176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34</v>
      </c>
      <c r="S4705">
        <v>6</v>
      </c>
    </row>
    <row r="4706" spans="1:19" x14ac:dyDescent="0.3">
      <c r="A4706">
        <v>4705</v>
      </c>
      <c r="B4706" t="s">
        <v>23</v>
      </c>
      <c r="C4706" t="s">
        <v>20</v>
      </c>
      <c r="D4706" t="s">
        <v>32</v>
      </c>
      <c r="E4706" t="s">
        <v>22</v>
      </c>
      <c r="F4706" t="s">
        <v>25</v>
      </c>
      <c r="G4706" t="s">
        <v>17</v>
      </c>
      <c r="H4706">
        <v>8</v>
      </c>
      <c r="I4706" t="s">
        <v>178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34</v>
      </c>
      <c r="S4706">
        <v>1</v>
      </c>
    </row>
    <row r="4707" spans="1:19" x14ac:dyDescent="0.3">
      <c r="A4707">
        <v>4706</v>
      </c>
      <c r="B4707" t="s">
        <v>42</v>
      </c>
      <c r="C4707" t="s">
        <v>27</v>
      </c>
      <c r="D4707" t="s">
        <v>40</v>
      </c>
      <c r="E4707" t="s">
        <v>43</v>
      </c>
      <c r="F4707" t="s">
        <v>18</v>
      </c>
      <c r="G4707" t="s">
        <v>17</v>
      </c>
      <c r="H4707">
        <v>3</v>
      </c>
      <c r="I4707" t="s">
        <v>178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28</v>
      </c>
      <c r="S4707">
        <v>5</v>
      </c>
    </row>
    <row r="4708" spans="1:19" x14ac:dyDescent="0.3">
      <c r="A4708">
        <v>4707</v>
      </c>
      <c r="B4708" t="s">
        <v>16</v>
      </c>
      <c r="C4708" t="s">
        <v>34</v>
      </c>
      <c r="D4708" t="s">
        <v>19</v>
      </c>
      <c r="E4708" t="s">
        <v>36</v>
      </c>
      <c r="F4708" t="s">
        <v>18</v>
      </c>
      <c r="G4708" t="s">
        <v>35</v>
      </c>
      <c r="H4708">
        <v>8</v>
      </c>
      <c r="I4708" t="s">
        <v>178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28</v>
      </c>
      <c r="S4708">
        <v>1</v>
      </c>
    </row>
    <row r="4709" spans="1:19" x14ac:dyDescent="0.3">
      <c r="A4709">
        <v>4708</v>
      </c>
      <c r="B4709" t="s">
        <v>31</v>
      </c>
      <c r="C4709" t="s">
        <v>20</v>
      </c>
      <c r="D4709" t="s">
        <v>19</v>
      </c>
      <c r="E4709" t="s">
        <v>36</v>
      </c>
      <c r="F4709" t="s">
        <v>18</v>
      </c>
      <c r="G4709" t="s">
        <v>24</v>
      </c>
      <c r="H4709">
        <v>5</v>
      </c>
      <c r="I4709" t="s">
        <v>176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21</v>
      </c>
      <c r="S4709">
        <v>2</v>
      </c>
    </row>
    <row r="4710" spans="1:19" x14ac:dyDescent="0.3">
      <c r="A4710">
        <v>4709</v>
      </c>
      <c r="B4710" t="s">
        <v>31</v>
      </c>
      <c r="C4710" t="s">
        <v>39</v>
      </c>
      <c r="D4710" t="s">
        <v>44</v>
      </c>
      <c r="E4710" t="s">
        <v>43</v>
      </c>
      <c r="F4710" t="s">
        <v>30</v>
      </c>
      <c r="G4710" t="s">
        <v>35</v>
      </c>
      <c r="H4710">
        <v>1</v>
      </c>
      <c r="I4710" t="s">
        <v>176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28</v>
      </c>
      <c r="S4710">
        <v>4</v>
      </c>
    </row>
    <row r="4711" spans="1:19" x14ac:dyDescent="0.3">
      <c r="A4711">
        <v>4710</v>
      </c>
      <c r="B4711" t="s">
        <v>42</v>
      </c>
      <c r="C4711" t="s">
        <v>27</v>
      </c>
      <c r="D4711" t="s">
        <v>40</v>
      </c>
      <c r="E4711" t="s">
        <v>45</v>
      </c>
      <c r="F4711" t="s">
        <v>30</v>
      </c>
      <c r="G4711" t="s">
        <v>24</v>
      </c>
      <c r="H4711">
        <v>7</v>
      </c>
      <c r="I4711" t="s">
        <v>178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28</v>
      </c>
      <c r="S4711">
        <v>7</v>
      </c>
    </row>
    <row r="4712" spans="1:19" x14ac:dyDescent="0.3">
      <c r="A4712">
        <v>4711</v>
      </c>
      <c r="B4712" t="s">
        <v>33</v>
      </c>
      <c r="C4712" t="s">
        <v>34</v>
      </c>
      <c r="D4712" t="s">
        <v>32</v>
      </c>
      <c r="E4712" t="s">
        <v>22</v>
      </c>
      <c r="F4712" t="s">
        <v>30</v>
      </c>
      <c r="G4712" t="s">
        <v>24</v>
      </c>
      <c r="H4712">
        <v>12</v>
      </c>
      <c r="I4712" t="s">
        <v>177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34</v>
      </c>
      <c r="S4712">
        <v>1</v>
      </c>
    </row>
    <row r="4713" spans="1:19" x14ac:dyDescent="0.3">
      <c r="A4713">
        <v>4712</v>
      </c>
      <c r="B4713" t="s">
        <v>33</v>
      </c>
      <c r="C4713" t="s">
        <v>27</v>
      </c>
      <c r="D4713" t="s">
        <v>26</v>
      </c>
      <c r="E4713" t="s">
        <v>22</v>
      </c>
      <c r="F4713" t="s">
        <v>30</v>
      </c>
      <c r="G4713" t="s">
        <v>24</v>
      </c>
      <c r="H4713">
        <v>1</v>
      </c>
      <c r="I4713" t="s">
        <v>178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28</v>
      </c>
      <c r="S4713">
        <v>4</v>
      </c>
    </row>
    <row r="4714" spans="1:19" x14ac:dyDescent="0.3">
      <c r="A4714">
        <v>4713</v>
      </c>
      <c r="B4714" t="s">
        <v>37</v>
      </c>
      <c r="C4714" t="s">
        <v>20</v>
      </c>
      <c r="D4714" t="s">
        <v>38</v>
      </c>
      <c r="E4714" t="s">
        <v>41</v>
      </c>
      <c r="F4714" t="s">
        <v>25</v>
      </c>
      <c r="G4714" t="s">
        <v>35</v>
      </c>
      <c r="H4714">
        <v>7</v>
      </c>
      <c r="I4714" t="s">
        <v>178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28</v>
      </c>
      <c r="S4714">
        <v>7</v>
      </c>
    </row>
    <row r="4715" spans="1:19" x14ac:dyDescent="0.3">
      <c r="A4715">
        <v>4714</v>
      </c>
      <c r="B4715" t="s">
        <v>42</v>
      </c>
      <c r="C4715" t="s">
        <v>34</v>
      </c>
      <c r="D4715" t="s">
        <v>32</v>
      </c>
      <c r="E4715" t="s">
        <v>15</v>
      </c>
      <c r="F4715" t="s">
        <v>25</v>
      </c>
      <c r="G4715" t="s">
        <v>24</v>
      </c>
      <c r="H4715">
        <v>10</v>
      </c>
      <c r="I4715" t="s">
        <v>178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28</v>
      </c>
      <c r="S4715">
        <v>8</v>
      </c>
    </row>
    <row r="4716" spans="1:19" x14ac:dyDescent="0.3">
      <c r="A4716">
        <v>4715</v>
      </c>
      <c r="B4716" t="s">
        <v>37</v>
      </c>
      <c r="C4716" t="s">
        <v>39</v>
      </c>
      <c r="D4716" t="s">
        <v>26</v>
      </c>
      <c r="E4716" t="s">
        <v>15</v>
      </c>
      <c r="F4716" t="s">
        <v>18</v>
      </c>
      <c r="G4716" t="s">
        <v>24</v>
      </c>
      <c r="H4716">
        <v>11</v>
      </c>
      <c r="I4716" t="s">
        <v>178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34</v>
      </c>
      <c r="S4716">
        <v>4</v>
      </c>
    </row>
    <row r="4717" spans="1:19" x14ac:dyDescent="0.3">
      <c r="A4717">
        <v>4716</v>
      </c>
      <c r="B4717" t="s">
        <v>37</v>
      </c>
      <c r="C4717" t="s">
        <v>27</v>
      </c>
      <c r="D4717" t="s">
        <v>19</v>
      </c>
      <c r="E4717" t="s">
        <v>41</v>
      </c>
      <c r="F4717" t="s">
        <v>25</v>
      </c>
      <c r="G4717" t="s">
        <v>24</v>
      </c>
      <c r="H4717">
        <v>6</v>
      </c>
      <c r="I4717" t="s">
        <v>178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28</v>
      </c>
      <c r="S4717">
        <v>3</v>
      </c>
    </row>
    <row r="4718" spans="1:19" x14ac:dyDescent="0.3">
      <c r="A4718">
        <v>4717</v>
      </c>
      <c r="B4718" t="s">
        <v>23</v>
      </c>
      <c r="C4718" t="s">
        <v>27</v>
      </c>
      <c r="D4718" t="s">
        <v>19</v>
      </c>
      <c r="E4718" t="s">
        <v>15</v>
      </c>
      <c r="F4718" t="s">
        <v>25</v>
      </c>
      <c r="G4718" t="s">
        <v>35</v>
      </c>
      <c r="H4718">
        <v>9</v>
      </c>
      <c r="I4718" t="s">
        <v>177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34</v>
      </c>
      <c r="S4718">
        <v>5</v>
      </c>
    </row>
    <row r="4719" spans="1:19" x14ac:dyDescent="0.3">
      <c r="A4719">
        <v>4718</v>
      </c>
      <c r="B4719" t="s">
        <v>16</v>
      </c>
      <c r="C4719" t="s">
        <v>34</v>
      </c>
      <c r="D4719" t="s">
        <v>40</v>
      </c>
      <c r="E4719" t="s">
        <v>43</v>
      </c>
      <c r="F4719" t="s">
        <v>25</v>
      </c>
      <c r="G4719" t="s">
        <v>35</v>
      </c>
      <c r="H4719">
        <v>3</v>
      </c>
      <c r="I4719" t="s">
        <v>178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21</v>
      </c>
      <c r="S4719">
        <v>2</v>
      </c>
    </row>
    <row r="4720" spans="1:19" x14ac:dyDescent="0.3">
      <c r="A4720">
        <v>4719</v>
      </c>
      <c r="B4720" t="s">
        <v>37</v>
      </c>
      <c r="C4720" t="s">
        <v>39</v>
      </c>
      <c r="D4720" t="s">
        <v>26</v>
      </c>
      <c r="E4720" t="s">
        <v>45</v>
      </c>
      <c r="F4720" t="s">
        <v>18</v>
      </c>
      <c r="G4720" t="s">
        <v>17</v>
      </c>
      <c r="H4720">
        <v>10</v>
      </c>
      <c r="I4720" t="s">
        <v>178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28</v>
      </c>
      <c r="S4720">
        <v>7</v>
      </c>
    </row>
    <row r="4721" spans="1:19" x14ac:dyDescent="0.3">
      <c r="A4721">
        <v>4720</v>
      </c>
      <c r="B4721" t="s">
        <v>37</v>
      </c>
      <c r="C4721" t="s">
        <v>20</v>
      </c>
      <c r="D4721" t="s">
        <v>26</v>
      </c>
      <c r="E4721" t="s">
        <v>15</v>
      </c>
      <c r="F4721" t="s">
        <v>30</v>
      </c>
      <c r="G4721" t="s">
        <v>35</v>
      </c>
      <c r="H4721">
        <v>12</v>
      </c>
      <c r="I4721" t="s">
        <v>177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28</v>
      </c>
      <c r="S4721">
        <v>2</v>
      </c>
    </row>
    <row r="4722" spans="1:19" x14ac:dyDescent="0.3">
      <c r="A4722">
        <v>4721</v>
      </c>
      <c r="B4722" t="s">
        <v>16</v>
      </c>
      <c r="C4722" t="s">
        <v>20</v>
      </c>
      <c r="D4722" t="s">
        <v>26</v>
      </c>
      <c r="E4722" t="s">
        <v>29</v>
      </c>
      <c r="F4722" t="s">
        <v>30</v>
      </c>
      <c r="G4722" t="s">
        <v>35</v>
      </c>
      <c r="H4722">
        <v>10</v>
      </c>
      <c r="I4722" t="s">
        <v>177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34</v>
      </c>
      <c r="S4722">
        <v>3</v>
      </c>
    </row>
    <row r="4723" spans="1:19" x14ac:dyDescent="0.3">
      <c r="A4723">
        <v>4722</v>
      </c>
      <c r="B4723" t="s">
        <v>16</v>
      </c>
      <c r="C4723" t="s">
        <v>34</v>
      </c>
      <c r="D4723" t="s">
        <v>32</v>
      </c>
      <c r="E4723" t="s">
        <v>15</v>
      </c>
      <c r="F4723" t="s">
        <v>25</v>
      </c>
      <c r="G4723" t="s">
        <v>24</v>
      </c>
      <c r="H4723">
        <v>10</v>
      </c>
      <c r="I4723" t="s">
        <v>178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34</v>
      </c>
      <c r="S4723">
        <v>1</v>
      </c>
    </row>
    <row r="4724" spans="1:19" x14ac:dyDescent="0.3">
      <c r="A4724">
        <v>4723</v>
      </c>
      <c r="B4724" t="s">
        <v>23</v>
      </c>
      <c r="C4724" t="s">
        <v>34</v>
      </c>
      <c r="D4724" t="s">
        <v>32</v>
      </c>
      <c r="E4724" t="s">
        <v>29</v>
      </c>
      <c r="F4724" t="s">
        <v>25</v>
      </c>
      <c r="G4724" t="s">
        <v>24</v>
      </c>
      <c r="H4724">
        <v>0</v>
      </c>
      <c r="I4724" t="s">
        <v>178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28</v>
      </c>
      <c r="S4724">
        <v>7</v>
      </c>
    </row>
    <row r="4725" spans="1:19" x14ac:dyDescent="0.3">
      <c r="A4725">
        <v>4724</v>
      </c>
      <c r="B4725" t="s">
        <v>33</v>
      </c>
      <c r="C4725" t="s">
        <v>39</v>
      </c>
      <c r="D4725" t="s">
        <v>19</v>
      </c>
      <c r="E4725" t="s">
        <v>41</v>
      </c>
      <c r="F4725" t="s">
        <v>18</v>
      </c>
      <c r="G4725" t="s">
        <v>35</v>
      </c>
      <c r="H4725">
        <v>9</v>
      </c>
      <c r="I4725" t="s">
        <v>178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28</v>
      </c>
      <c r="S4725">
        <v>8</v>
      </c>
    </row>
    <row r="4726" spans="1:19" x14ac:dyDescent="0.3">
      <c r="A4726">
        <v>4725</v>
      </c>
      <c r="B4726" t="s">
        <v>23</v>
      </c>
      <c r="C4726" t="s">
        <v>39</v>
      </c>
      <c r="D4726" t="s">
        <v>19</v>
      </c>
      <c r="E4726" t="s">
        <v>45</v>
      </c>
      <c r="F4726" t="s">
        <v>30</v>
      </c>
      <c r="G4726" t="s">
        <v>35</v>
      </c>
      <c r="H4726">
        <v>13</v>
      </c>
      <c r="I4726" t="s">
        <v>177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34</v>
      </c>
      <c r="S4726">
        <v>2</v>
      </c>
    </row>
    <row r="4727" spans="1:19" x14ac:dyDescent="0.3">
      <c r="A4727">
        <v>4726</v>
      </c>
      <c r="B4727" t="s">
        <v>23</v>
      </c>
      <c r="C4727" t="s">
        <v>20</v>
      </c>
      <c r="D4727" t="s">
        <v>19</v>
      </c>
      <c r="E4727" t="s">
        <v>29</v>
      </c>
      <c r="F4727" t="s">
        <v>18</v>
      </c>
      <c r="G4727" t="s">
        <v>17</v>
      </c>
      <c r="H4727">
        <v>11</v>
      </c>
      <c r="I4727" t="s">
        <v>178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34</v>
      </c>
      <c r="S4727">
        <v>1</v>
      </c>
    </row>
    <row r="4728" spans="1:19" x14ac:dyDescent="0.3">
      <c r="A4728">
        <v>4727</v>
      </c>
      <c r="B4728" t="s">
        <v>33</v>
      </c>
      <c r="C4728" t="s">
        <v>20</v>
      </c>
      <c r="D4728" t="s">
        <v>19</v>
      </c>
      <c r="E4728" t="s">
        <v>41</v>
      </c>
      <c r="F4728" t="s">
        <v>30</v>
      </c>
      <c r="G4728" t="s">
        <v>35</v>
      </c>
      <c r="H4728">
        <v>9</v>
      </c>
      <c r="I4728" t="s">
        <v>176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28</v>
      </c>
      <c r="S4728">
        <v>9</v>
      </c>
    </row>
    <row r="4729" spans="1:19" x14ac:dyDescent="0.3">
      <c r="A4729">
        <v>4728</v>
      </c>
      <c r="B4729" t="s">
        <v>37</v>
      </c>
      <c r="C4729" t="s">
        <v>20</v>
      </c>
      <c r="D4729" t="s">
        <v>38</v>
      </c>
      <c r="E4729" t="s">
        <v>22</v>
      </c>
      <c r="F4729" t="s">
        <v>30</v>
      </c>
      <c r="G4729" t="s">
        <v>35</v>
      </c>
      <c r="H4729">
        <v>3</v>
      </c>
      <c r="I4729" t="s">
        <v>176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28</v>
      </c>
      <c r="S4729">
        <v>5</v>
      </c>
    </row>
    <row r="4730" spans="1:19" x14ac:dyDescent="0.3">
      <c r="A4730">
        <v>4729</v>
      </c>
      <c r="B4730" t="s">
        <v>37</v>
      </c>
      <c r="C4730" t="s">
        <v>20</v>
      </c>
      <c r="D4730" t="s">
        <v>32</v>
      </c>
      <c r="E4730" t="s">
        <v>15</v>
      </c>
      <c r="F4730" t="s">
        <v>30</v>
      </c>
      <c r="G4730" t="s">
        <v>17</v>
      </c>
      <c r="H4730">
        <v>6</v>
      </c>
      <c r="I4730" t="s">
        <v>177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28</v>
      </c>
      <c r="S4730">
        <v>8</v>
      </c>
    </row>
    <row r="4731" spans="1:19" x14ac:dyDescent="0.3">
      <c r="A4731">
        <v>4730</v>
      </c>
      <c r="B4731" t="s">
        <v>33</v>
      </c>
      <c r="C4731" t="s">
        <v>34</v>
      </c>
      <c r="D4731" t="s">
        <v>38</v>
      </c>
      <c r="E4731" t="s">
        <v>29</v>
      </c>
      <c r="F4731" t="s">
        <v>30</v>
      </c>
      <c r="G4731" t="s">
        <v>24</v>
      </c>
      <c r="H4731">
        <v>3</v>
      </c>
      <c r="I4731" t="s">
        <v>176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21</v>
      </c>
      <c r="S4731">
        <v>6</v>
      </c>
    </row>
    <row r="4732" spans="1:19" x14ac:dyDescent="0.3">
      <c r="A4732">
        <v>4731</v>
      </c>
      <c r="B4732" t="s">
        <v>33</v>
      </c>
      <c r="C4732" t="s">
        <v>20</v>
      </c>
      <c r="D4732" t="s">
        <v>32</v>
      </c>
      <c r="E4732" t="s">
        <v>36</v>
      </c>
      <c r="F4732" t="s">
        <v>18</v>
      </c>
      <c r="G4732" t="s">
        <v>24</v>
      </c>
      <c r="H4732">
        <v>0</v>
      </c>
      <c r="I4732" t="s">
        <v>177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21</v>
      </c>
      <c r="S4732">
        <v>4</v>
      </c>
    </row>
    <row r="4733" spans="1:19" x14ac:dyDescent="0.3">
      <c r="A4733">
        <v>4732</v>
      </c>
      <c r="B4733" t="s">
        <v>33</v>
      </c>
      <c r="C4733" t="s">
        <v>20</v>
      </c>
      <c r="D4733" t="s">
        <v>40</v>
      </c>
      <c r="E4733" t="s">
        <v>29</v>
      </c>
      <c r="F4733" t="s">
        <v>30</v>
      </c>
      <c r="G4733" t="s">
        <v>24</v>
      </c>
      <c r="H4733">
        <v>11</v>
      </c>
      <c r="I4733" t="s">
        <v>177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28</v>
      </c>
      <c r="S4733">
        <v>8</v>
      </c>
    </row>
    <row r="4734" spans="1:19" x14ac:dyDescent="0.3">
      <c r="A4734">
        <v>4733</v>
      </c>
      <c r="B4734" t="s">
        <v>16</v>
      </c>
      <c r="C4734" t="s">
        <v>34</v>
      </c>
      <c r="D4734" t="s">
        <v>26</v>
      </c>
      <c r="E4734" t="s">
        <v>45</v>
      </c>
      <c r="F4734" t="s">
        <v>30</v>
      </c>
      <c r="G4734" t="s">
        <v>17</v>
      </c>
      <c r="H4734">
        <v>0</v>
      </c>
      <c r="I4734" t="s">
        <v>177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28</v>
      </c>
      <c r="S4734">
        <v>4</v>
      </c>
    </row>
    <row r="4735" spans="1:19" x14ac:dyDescent="0.3">
      <c r="A4735">
        <v>4734</v>
      </c>
      <c r="B4735" t="s">
        <v>31</v>
      </c>
      <c r="C4735" t="s">
        <v>34</v>
      </c>
      <c r="D4735" t="s">
        <v>44</v>
      </c>
      <c r="E4735" t="s">
        <v>22</v>
      </c>
      <c r="F4735" t="s">
        <v>25</v>
      </c>
      <c r="G4735" t="s">
        <v>35</v>
      </c>
      <c r="H4735">
        <v>13</v>
      </c>
      <c r="I4735" t="s">
        <v>178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28</v>
      </c>
      <c r="S4735">
        <v>8</v>
      </c>
    </row>
    <row r="4736" spans="1:19" x14ac:dyDescent="0.3">
      <c r="A4736">
        <v>4735</v>
      </c>
      <c r="B4736" t="s">
        <v>37</v>
      </c>
      <c r="C4736" t="s">
        <v>34</v>
      </c>
      <c r="D4736" t="s">
        <v>38</v>
      </c>
      <c r="E4736" t="s">
        <v>43</v>
      </c>
      <c r="F4736" t="s">
        <v>18</v>
      </c>
      <c r="G4736" t="s">
        <v>17</v>
      </c>
      <c r="H4736">
        <v>14</v>
      </c>
      <c r="I4736" t="s">
        <v>177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34</v>
      </c>
      <c r="S4736">
        <v>2</v>
      </c>
    </row>
    <row r="4737" spans="1:19" x14ac:dyDescent="0.3">
      <c r="A4737">
        <v>4736</v>
      </c>
      <c r="B4737" t="s">
        <v>31</v>
      </c>
      <c r="C4737" t="s">
        <v>39</v>
      </c>
      <c r="D4737" t="s">
        <v>26</v>
      </c>
      <c r="E4737" t="s">
        <v>29</v>
      </c>
      <c r="F4737" t="s">
        <v>18</v>
      </c>
      <c r="G4737" t="s">
        <v>24</v>
      </c>
      <c r="H4737">
        <v>1</v>
      </c>
      <c r="I4737" t="s">
        <v>177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28</v>
      </c>
      <c r="S4737">
        <v>2</v>
      </c>
    </row>
    <row r="4738" spans="1:19" x14ac:dyDescent="0.3">
      <c r="A4738">
        <v>4737</v>
      </c>
      <c r="B4738" t="s">
        <v>37</v>
      </c>
      <c r="C4738" t="s">
        <v>34</v>
      </c>
      <c r="D4738" t="s">
        <v>32</v>
      </c>
      <c r="E4738" t="s">
        <v>41</v>
      </c>
      <c r="F4738" t="s">
        <v>30</v>
      </c>
      <c r="G4738" t="s">
        <v>24</v>
      </c>
      <c r="H4738">
        <v>7</v>
      </c>
      <c r="I4738" t="s">
        <v>178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28</v>
      </c>
      <c r="S4738">
        <v>6</v>
      </c>
    </row>
    <row r="4739" spans="1:19" x14ac:dyDescent="0.3">
      <c r="A4739">
        <v>4738</v>
      </c>
      <c r="B4739" t="s">
        <v>23</v>
      </c>
      <c r="C4739" t="s">
        <v>20</v>
      </c>
      <c r="D4739" t="s">
        <v>40</v>
      </c>
      <c r="E4739" t="s">
        <v>22</v>
      </c>
      <c r="F4739" t="s">
        <v>18</v>
      </c>
      <c r="G4739" t="s">
        <v>17</v>
      </c>
      <c r="H4739">
        <v>12</v>
      </c>
      <c r="I4739" t="s">
        <v>177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34</v>
      </c>
      <c r="S4739">
        <v>3</v>
      </c>
    </row>
    <row r="4740" spans="1:19" x14ac:dyDescent="0.3">
      <c r="A4740">
        <v>4739</v>
      </c>
      <c r="B4740" t="s">
        <v>42</v>
      </c>
      <c r="C4740" t="s">
        <v>20</v>
      </c>
      <c r="D4740" t="s">
        <v>44</v>
      </c>
      <c r="E4740" t="s">
        <v>41</v>
      </c>
      <c r="F4740" t="s">
        <v>30</v>
      </c>
      <c r="G4740" t="s">
        <v>17</v>
      </c>
      <c r="H4740">
        <v>10</v>
      </c>
      <c r="I4740" t="s">
        <v>176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34</v>
      </c>
      <c r="S4740">
        <v>3</v>
      </c>
    </row>
    <row r="4741" spans="1:19" x14ac:dyDescent="0.3">
      <c r="A4741">
        <v>4740</v>
      </c>
      <c r="B4741" t="s">
        <v>23</v>
      </c>
      <c r="C4741" t="s">
        <v>34</v>
      </c>
      <c r="D4741" t="s">
        <v>40</v>
      </c>
      <c r="E4741" t="s">
        <v>36</v>
      </c>
      <c r="F4741" t="s">
        <v>30</v>
      </c>
      <c r="G4741" t="s">
        <v>35</v>
      </c>
      <c r="H4741">
        <v>6</v>
      </c>
      <c r="I4741" t="s">
        <v>177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28</v>
      </c>
      <c r="S4741">
        <v>2</v>
      </c>
    </row>
    <row r="4742" spans="1:19" x14ac:dyDescent="0.3">
      <c r="A4742">
        <v>4741</v>
      </c>
      <c r="B4742" t="s">
        <v>42</v>
      </c>
      <c r="C4742" t="s">
        <v>34</v>
      </c>
      <c r="D4742" t="s">
        <v>19</v>
      </c>
      <c r="E4742" t="s">
        <v>43</v>
      </c>
      <c r="F4742" t="s">
        <v>18</v>
      </c>
      <c r="G4742" t="s">
        <v>17</v>
      </c>
      <c r="H4742">
        <v>10</v>
      </c>
      <c r="I4742" t="s">
        <v>176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34</v>
      </c>
      <c r="S4742">
        <v>6</v>
      </c>
    </row>
    <row r="4743" spans="1:19" x14ac:dyDescent="0.3">
      <c r="A4743">
        <v>4742</v>
      </c>
      <c r="B4743" t="s">
        <v>37</v>
      </c>
      <c r="C4743" t="s">
        <v>39</v>
      </c>
      <c r="D4743" t="s">
        <v>32</v>
      </c>
      <c r="E4743" t="s">
        <v>45</v>
      </c>
      <c r="F4743" t="s">
        <v>18</v>
      </c>
      <c r="G4743" t="s">
        <v>35</v>
      </c>
      <c r="H4743">
        <v>13</v>
      </c>
      <c r="I4743" t="s">
        <v>176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34</v>
      </c>
      <c r="S4743">
        <v>5</v>
      </c>
    </row>
    <row r="4744" spans="1:19" x14ac:dyDescent="0.3">
      <c r="A4744">
        <v>4743</v>
      </c>
      <c r="B4744" t="s">
        <v>23</v>
      </c>
      <c r="C4744" t="s">
        <v>20</v>
      </c>
      <c r="D4744" t="s">
        <v>38</v>
      </c>
      <c r="E4744" t="s">
        <v>15</v>
      </c>
      <c r="F4744" t="s">
        <v>25</v>
      </c>
      <c r="G4744" t="s">
        <v>17</v>
      </c>
      <c r="H4744">
        <v>5</v>
      </c>
      <c r="I4744" t="s">
        <v>178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21</v>
      </c>
      <c r="S4744">
        <v>3</v>
      </c>
    </row>
    <row r="4745" spans="1:19" x14ac:dyDescent="0.3">
      <c r="A4745">
        <v>4744</v>
      </c>
      <c r="B4745" t="s">
        <v>42</v>
      </c>
      <c r="C4745" t="s">
        <v>20</v>
      </c>
      <c r="D4745" t="s">
        <v>44</v>
      </c>
      <c r="E4745" t="s">
        <v>36</v>
      </c>
      <c r="F4745" t="s">
        <v>18</v>
      </c>
      <c r="G4745" t="s">
        <v>24</v>
      </c>
      <c r="H4745">
        <v>2</v>
      </c>
      <c r="I4745" t="s">
        <v>176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21</v>
      </c>
      <c r="S4745">
        <v>5</v>
      </c>
    </row>
    <row r="4746" spans="1:19" x14ac:dyDescent="0.3">
      <c r="A4746">
        <v>4745</v>
      </c>
      <c r="B4746" t="s">
        <v>31</v>
      </c>
      <c r="C4746" t="s">
        <v>39</v>
      </c>
      <c r="D4746" t="s">
        <v>44</v>
      </c>
      <c r="E4746" t="s">
        <v>45</v>
      </c>
      <c r="F4746" t="s">
        <v>30</v>
      </c>
      <c r="G4746" t="s">
        <v>17</v>
      </c>
      <c r="H4746">
        <v>10</v>
      </c>
      <c r="I4746" t="s">
        <v>176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28</v>
      </c>
      <c r="S4746">
        <v>8</v>
      </c>
    </row>
    <row r="4747" spans="1:19" x14ac:dyDescent="0.3">
      <c r="A4747">
        <v>4746</v>
      </c>
      <c r="B4747" t="s">
        <v>31</v>
      </c>
      <c r="C4747" t="s">
        <v>20</v>
      </c>
      <c r="D4747" t="s">
        <v>32</v>
      </c>
      <c r="E4747" t="s">
        <v>36</v>
      </c>
      <c r="F4747" t="s">
        <v>18</v>
      </c>
      <c r="G4747" t="s">
        <v>24</v>
      </c>
      <c r="H4747">
        <v>10</v>
      </c>
      <c r="I4747" t="s">
        <v>176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34</v>
      </c>
      <c r="S4747">
        <v>4</v>
      </c>
    </row>
    <row r="4748" spans="1:19" x14ac:dyDescent="0.3">
      <c r="A4748">
        <v>4747</v>
      </c>
      <c r="B4748" t="s">
        <v>37</v>
      </c>
      <c r="C4748" t="s">
        <v>34</v>
      </c>
      <c r="D4748" t="s">
        <v>38</v>
      </c>
      <c r="E4748" t="s">
        <v>45</v>
      </c>
      <c r="F4748" t="s">
        <v>18</v>
      </c>
      <c r="G4748" t="s">
        <v>24</v>
      </c>
      <c r="H4748">
        <v>10</v>
      </c>
      <c r="I4748" t="s">
        <v>176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28</v>
      </c>
      <c r="S4748">
        <v>2</v>
      </c>
    </row>
    <row r="4749" spans="1:19" x14ac:dyDescent="0.3">
      <c r="A4749">
        <v>4748</v>
      </c>
      <c r="B4749" t="s">
        <v>31</v>
      </c>
      <c r="C4749" t="s">
        <v>34</v>
      </c>
      <c r="D4749" t="s">
        <v>38</v>
      </c>
      <c r="E4749" t="s">
        <v>15</v>
      </c>
      <c r="F4749" t="s">
        <v>25</v>
      </c>
      <c r="G4749" t="s">
        <v>24</v>
      </c>
      <c r="H4749">
        <v>0</v>
      </c>
      <c r="I4749" t="s">
        <v>177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28</v>
      </c>
      <c r="S4749">
        <v>6</v>
      </c>
    </row>
    <row r="4750" spans="1:19" x14ac:dyDescent="0.3">
      <c r="A4750">
        <v>4749</v>
      </c>
      <c r="B4750" t="s">
        <v>16</v>
      </c>
      <c r="C4750" t="s">
        <v>20</v>
      </c>
      <c r="D4750" t="s">
        <v>26</v>
      </c>
      <c r="E4750" t="s">
        <v>36</v>
      </c>
      <c r="F4750" t="s">
        <v>25</v>
      </c>
      <c r="G4750" t="s">
        <v>24</v>
      </c>
      <c r="H4750">
        <v>12</v>
      </c>
      <c r="I4750" t="s">
        <v>176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28</v>
      </c>
      <c r="S4750">
        <v>5</v>
      </c>
    </row>
    <row r="4751" spans="1:19" x14ac:dyDescent="0.3">
      <c r="A4751">
        <v>4750</v>
      </c>
      <c r="B4751" t="s">
        <v>23</v>
      </c>
      <c r="C4751" t="s">
        <v>20</v>
      </c>
      <c r="D4751" t="s">
        <v>19</v>
      </c>
      <c r="E4751" t="s">
        <v>45</v>
      </c>
      <c r="F4751" t="s">
        <v>25</v>
      </c>
      <c r="G4751" t="s">
        <v>24</v>
      </c>
      <c r="H4751">
        <v>6</v>
      </c>
      <c r="I4751" t="s">
        <v>176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28</v>
      </c>
      <c r="S4751">
        <v>1</v>
      </c>
    </row>
    <row r="4752" spans="1:19" x14ac:dyDescent="0.3">
      <c r="A4752">
        <v>4751</v>
      </c>
      <c r="B4752" t="s">
        <v>37</v>
      </c>
      <c r="C4752" t="s">
        <v>34</v>
      </c>
      <c r="D4752" t="s">
        <v>32</v>
      </c>
      <c r="E4752" t="s">
        <v>45</v>
      </c>
      <c r="F4752" t="s">
        <v>18</v>
      </c>
      <c r="G4752" t="s">
        <v>24</v>
      </c>
      <c r="H4752">
        <v>6</v>
      </c>
      <c r="I4752" t="s">
        <v>176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28</v>
      </c>
      <c r="S4752">
        <v>8</v>
      </c>
    </row>
    <row r="4753" spans="1:19" x14ac:dyDescent="0.3">
      <c r="A4753">
        <v>4752</v>
      </c>
      <c r="B4753" t="s">
        <v>16</v>
      </c>
      <c r="C4753" t="s">
        <v>20</v>
      </c>
      <c r="D4753" t="s">
        <v>32</v>
      </c>
      <c r="E4753" t="s">
        <v>45</v>
      </c>
      <c r="F4753" t="s">
        <v>18</v>
      </c>
      <c r="G4753" t="s">
        <v>17</v>
      </c>
      <c r="H4753">
        <v>14</v>
      </c>
      <c r="I4753" t="s">
        <v>176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34</v>
      </c>
      <c r="S4753">
        <v>3</v>
      </c>
    </row>
    <row r="4754" spans="1:19" x14ac:dyDescent="0.3">
      <c r="A4754">
        <v>4753</v>
      </c>
      <c r="B4754" t="s">
        <v>16</v>
      </c>
      <c r="C4754" t="s">
        <v>34</v>
      </c>
      <c r="D4754" t="s">
        <v>44</v>
      </c>
      <c r="E4754" t="s">
        <v>41</v>
      </c>
      <c r="F4754" t="s">
        <v>25</v>
      </c>
      <c r="G4754" t="s">
        <v>24</v>
      </c>
      <c r="H4754">
        <v>0</v>
      </c>
      <c r="I4754" t="s">
        <v>176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21</v>
      </c>
      <c r="S4754">
        <v>5</v>
      </c>
    </row>
    <row r="4755" spans="1:19" x14ac:dyDescent="0.3">
      <c r="A4755">
        <v>4754</v>
      </c>
      <c r="B4755" t="s">
        <v>33</v>
      </c>
      <c r="C4755" t="s">
        <v>20</v>
      </c>
      <c r="D4755" t="s">
        <v>32</v>
      </c>
      <c r="E4755" t="s">
        <v>29</v>
      </c>
      <c r="F4755" t="s">
        <v>25</v>
      </c>
      <c r="G4755" t="s">
        <v>17</v>
      </c>
      <c r="H4755">
        <v>8</v>
      </c>
      <c r="I4755" t="s">
        <v>176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28</v>
      </c>
      <c r="S4755">
        <v>9</v>
      </c>
    </row>
    <row r="4756" spans="1:19" x14ac:dyDescent="0.3">
      <c r="A4756">
        <v>4755</v>
      </c>
      <c r="B4756" t="s">
        <v>33</v>
      </c>
      <c r="C4756" t="s">
        <v>20</v>
      </c>
      <c r="D4756" t="s">
        <v>26</v>
      </c>
      <c r="E4756" t="s">
        <v>15</v>
      </c>
      <c r="F4756" t="s">
        <v>18</v>
      </c>
      <c r="G4756" t="s">
        <v>17</v>
      </c>
      <c r="H4756">
        <v>4</v>
      </c>
      <c r="I4756" t="s">
        <v>177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21</v>
      </c>
      <c r="S4756">
        <v>3</v>
      </c>
    </row>
    <row r="4757" spans="1:19" x14ac:dyDescent="0.3">
      <c r="A4757">
        <v>4756</v>
      </c>
      <c r="B4757" t="s">
        <v>37</v>
      </c>
      <c r="C4757" t="s">
        <v>34</v>
      </c>
      <c r="D4757" t="s">
        <v>19</v>
      </c>
      <c r="E4757" t="s">
        <v>15</v>
      </c>
      <c r="F4757" t="s">
        <v>25</v>
      </c>
      <c r="G4757" t="s">
        <v>35</v>
      </c>
      <c r="H4757">
        <v>12</v>
      </c>
      <c r="I4757" t="s">
        <v>176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34</v>
      </c>
      <c r="S4757">
        <v>6</v>
      </c>
    </row>
    <row r="4758" spans="1:19" x14ac:dyDescent="0.3">
      <c r="A4758">
        <v>4757</v>
      </c>
      <c r="B4758" t="s">
        <v>33</v>
      </c>
      <c r="C4758" t="s">
        <v>27</v>
      </c>
      <c r="D4758" t="s">
        <v>26</v>
      </c>
      <c r="E4758" t="s">
        <v>15</v>
      </c>
      <c r="F4758" t="s">
        <v>25</v>
      </c>
      <c r="G4758" t="s">
        <v>35</v>
      </c>
      <c r="H4758">
        <v>8</v>
      </c>
      <c r="I4758" t="s">
        <v>177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28</v>
      </c>
      <c r="S4758">
        <v>8</v>
      </c>
    </row>
    <row r="4759" spans="1:19" x14ac:dyDescent="0.3">
      <c r="A4759">
        <v>4758</v>
      </c>
      <c r="B4759" t="s">
        <v>23</v>
      </c>
      <c r="C4759" t="s">
        <v>27</v>
      </c>
      <c r="D4759" t="s">
        <v>40</v>
      </c>
      <c r="E4759" t="s">
        <v>36</v>
      </c>
      <c r="F4759" t="s">
        <v>30</v>
      </c>
      <c r="G4759" t="s">
        <v>35</v>
      </c>
      <c r="H4759">
        <v>11</v>
      </c>
      <c r="I4759" t="s">
        <v>178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28</v>
      </c>
      <c r="S4759">
        <v>1</v>
      </c>
    </row>
    <row r="4760" spans="1:19" x14ac:dyDescent="0.3">
      <c r="A4760">
        <v>4759</v>
      </c>
      <c r="B4760" t="s">
        <v>42</v>
      </c>
      <c r="C4760" t="s">
        <v>39</v>
      </c>
      <c r="D4760" t="s">
        <v>38</v>
      </c>
      <c r="E4760" t="s">
        <v>45</v>
      </c>
      <c r="F4760" t="s">
        <v>25</v>
      </c>
      <c r="G4760" t="s">
        <v>17</v>
      </c>
      <c r="H4760">
        <v>6</v>
      </c>
      <c r="I4760" t="s">
        <v>178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21</v>
      </c>
      <c r="S4760">
        <v>2</v>
      </c>
    </row>
    <row r="4761" spans="1:19" x14ac:dyDescent="0.3">
      <c r="A4761">
        <v>4760</v>
      </c>
      <c r="B4761" t="s">
        <v>16</v>
      </c>
      <c r="C4761" t="s">
        <v>20</v>
      </c>
      <c r="D4761" t="s">
        <v>40</v>
      </c>
      <c r="E4761" t="s">
        <v>45</v>
      </c>
      <c r="F4761" t="s">
        <v>25</v>
      </c>
      <c r="G4761" t="s">
        <v>24</v>
      </c>
      <c r="H4761">
        <v>10</v>
      </c>
      <c r="I4761" t="s">
        <v>177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28</v>
      </c>
      <c r="S4761">
        <v>7</v>
      </c>
    </row>
    <row r="4762" spans="1:19" x14ac:dyDescent="0.3">
      <c r="A4762">
        <v>4761</v>
      </c>
      <c r="B4762" t="s">
        <v>42</v>
      </c>
      <c r="C4762" t="s">
        <v>39</v>
      </c>
      <c r="D4762" t="s">
        <v>19</v>
      </c>
      <c r="E4762" t="s">
        <v>15</v>
      </c>
      <c r="F4762" t="s">
        <v>25</v>
      </c>
      <c r="G4762" t="s">
        <v>24</v>
      </c>
      <c r="H4762">
        <v>11</v>
      </c>
      <c r="I4762" t="s">
        <v>178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28</v>
      </c>
      <c r="S4762">
        <v>4</v>
      </c>
    </row>
    <row r="4763" spans="1:19" x14ac:dyDescent="0.3">
      <c r="A4763">
        <v>4762</v>
      </c>
      <c r="B4763" t="s">
        <v>42</v>
      </c>
      <c r="C4763" t="s">
        <v>39</v>
      </c>
      <c r="D4763" t="s">
        <v>19</v>
      </c>
      <c r="E4763" t="s">
        <v>43</v>
      </c>
      <c r="F4763" t="s">
        <v>18</v>
      </c>
      <c r="G4763" t="s">
        <v>24</v>
      </c>
      <c r="H4763">
        <v>11</v>
      </c>
      <c r="I4763" t="s">
        <v>177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34</v>
      </c>
      <c r="S4763">
        <v>4</v>
      </c>
    </row>
    <row r="4764" spans="1:19" x14ac:dyDescent="0.3">
      <c r="A4764">
        <v>4763</v>
      </c>
      <c r="B4764" t="s">
        <v>33</v>
      </c>
      <c r="C4764" t="s">
        <v>27</v>
      </c>
      <c r="D4764" t="s">
        <v>38</v>
      </c>
      <c r="E4764" t="s">
        <v>41</v>
      </c>
      <c r="F4764" t="s">
        <v>30</v>
      </c>
      <c r="G4764" t="s">
        <v>24</v>
      </c>
      <c r="H4764">
        <v>9</v>
      </c>
      <c r="I4764" t="s">
        <v>178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28</v>
      </c>
      <c r="S4764">
        <v>1</v>
      </c>
    </row>
    <row r="4765" spans="1:19" x14ac:dyDescent="0.3">
      <c r="A4765">
        <v>4764</v>
      </c>
      <c r="B4765" t="s">
        <v>42</v>
      </c>
      <c r="C4765" t="s">
        <v>27</v>
      </c>
      <c r="D4765" t="s">
        <v>40</v>
      </c>
      <c r="E4765" t="s">
        <v>15</v>
      </c>
      <c r="F4765" t="s">
        <v>30</v>
      </c>
      <c r="G4765" t="s">
        <v>35</v>
      </c>
      <c r="H4765">
        <v>13</v>
      </c>
      <c r="I4765" t="s">
        <v>178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34</v>
      </c>
      <c r="S4765">
        <v>2</v>
      </c>
    </row>
    <row r="4766" spans="1:19" x14ac:dyDescent="0.3">
      <c r="A4766">
        <v>4765</v>
      </c>
      <c r="B4766" t="s">
        <v>16</v>
      </c>
      <c r="C4766" t="s">
        <v>39</v>
      </c>
      <c r="D4766" t="s">
        <v>44</v>
      </c>
      <c r="E4766" t="s">
        <v>22</v>
      </c>
      <c r="F4766" t="s">
        <v>30</v>
      </c>
      <c r="G4766" t="s">
        <v>17</v>
      </c>
      <c r="H4766">
        <v>4</v>
      </c>
      <c r="I4766" t="s">
        <v>178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28</v>
      </c>
      <c r="S4766">
        <v>9</v>
      </c>
    </row>
    <row r="4767" spans="1:19" x14ac:dyDescent="0.3">
      <c r="A4767">
        <v>4766</v>
      </c>
      <c r="B4767" t="s">
        <v>16</v>
      </c>
      <c r="C4767" t="s">
        <v>34</v>
      </c>
      <c r="D4767" t="s">
        <v>26</v>
      </c>
      <c r="E4767" t="s">
        <v>29</v>
      </c>
      <c r="F4767" t="s">
        <v>30</v>
      </c>
      <c r="G4767" t="s">
        <v>35</v>
      </c>
      <c r="H4767">
        <v>0</v>
      </c>
      <c r="I4767" t="s">
        <v>178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21</v>
      </c>
      <c r="S4767">
        <v>4</v>
      </c>
    </row>
    <row r="4768" spans="1:19" x14ac:dyDescent="0.3">
      <c r="A4768">
        <v>4767</v>
      </c>
      <c r="B4768" t="s">
        <v>31</v>
      </c>
      <c r="C4768" t="s">
        <v>27</v>
      </c>
      <c r="D4768" t="s">
        <v>44</v>
      </c>
      <c r="E4768" t="s">
        <v>41</v>
      </c>
      <c r="F4768" t="s">
        <v>30</v>
      </c>
      <c r="G4768" t="s">
        <v>24</v>
      </c>
      <c r="H4768">
        <v>8</v>
      </c>
      <c r="I4768" t="s">
        <v>177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34</v>
      </c>
      <c r="S4768">
        <v>2</v>
      </c>
    </row>
    <row r="4769" spans="1:19" x14ac:dyDescent="0.3">
      <c r="A4769">
        <v>4768</v>
      </c>
      <c r="B4769" t="s">
        <v>33</v>
      </c>
      <c r="C4769" t="s">
        <v>20</v>
      </c>
      <c r="D4769" t="s">
        <v>38</v>
      </c>
      <c r="E4769" t="s">
        <v>43</v>
      </c>
      <c r="F4769" t="s">
        <v>18</v>
      </c>
      <c r="G4769" t="s">
        <v>35</v>
      </c>
      <c r="H4769">
        <v>8</v>
      </c>
      <c r="I4769" t="s">
        <v>177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34</v>
      </c>
      <c r="S4769">
        <v>5</v>
      </c>
    </row>
    <row r="4770" spans="1:19" x14ac:dyDescent="0.3">
      <c r="A4770">
        <v>4769</v>
      </c>
      <c r="B4770" t="s">
        <v>31</v>
      </c>
      <c r="C4770" t="s">
        <v>20</v>
      </c>
      <c r="D4770" t="s">
        <v>32</v>
      </c>
      <c r="E4770" t="s">
        <v>43</v>
      </c>
      <c r="F4770" t="s">
        <v>18</v>
      </c>
      <c r="G4770" t="s">
        <v>17</v>
      </c>
      <c r="H4770">
        <v>4</v>
      </c>
      <c r="I4770" t="s">
        <v>177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21</v>
      </c>
      <c r="S4770">
        <v>2</v>
      </c>
    </row>
    <row r="4771" spans="1:19" x14ac:dyDescent="0.3">
      <c r="A4771">
        <v>4770</v>
      </c>
      <c r="B4771" t="s">
        <v>16</v>
      </c>
      <c r="C4771" t="s">
        <v>20</v>
      </c>
      <c r="D4771" t="s">
        <v>38</v>
      </c>
      <c r="E4771" t="s">
        <v>22</v>
      </c>
      <c r="F4771" t="s">
        <v>18</v>
      </c>
      <c r="G4771" t="s">
        <v>35</v>
      </c>
      <c r="H4771">
        <v>5</v>
      </c>
      <c r="I4771" t="s">
        <v>177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21</v>
      </c>
      <c r="S4771">
        <v>5</v>
      </c>
    </row>
    <row r="4772" spans="1:19" x14ac:dyDescent="0.3">
      <c r="A4772">
        <v>4771</v>
      </c>
      <c r="B4772" t="s">
        <v>42</v>
      </c>
      <c r="C4772" t="s">
        <v>39</v>
      </c>
      <c r="D4772" t="s">
        <v>38</v>
      </c>
      <c r="E4772" t="s">
        <v>41</v>
      </c>
      <c r="F4772" t="s">
        <v>25</v>
      </c>
      <c r="G4772" t="s">
        <v>24</v>
      </c>
      <c r="H4772">
        <v>1</v>
      </c>
      <c r="I4772" t="s">
        <v>177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21</v>
      </c>
      <c r="S4772">
        <v>4</v>
      </c>
    </row>
    <row r="4773" spans="1:19" x14ac:dyDescent="0.3">
      <c r="A4773">
        <v>4772</v>
      </c>
      <c r="B4773" t="s">
        <v>31</v>
      </c>
      <c r="C4773" t="s">
        <v>39</v>
      </c>
      <c r="D4773" t="s">
        <v>40</v>
      </c>
      <c r="E4773" t="s">
        <v>29</v>
      </c>
      <c r="F4773" t="s">
        <v>18</v>
      </c>
      <c r="G4773" t="s">
        <v>17</v>
      </c>
      <c r="H4773">
        <v>6</v>
      </c>
      <c r="I4773" t="s">
        <v>178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21</v>
      </c>
      <c r="S4773">
        <v>1</v>
      </c>
    </row>
    <row r="4774" spans="1:19" x14ac:dyDescent="0.3">
      <c r="A4774">
        <v>4773</v>
      </c>
      <c r="B4774" t="s">
        <v>16</v>
      </c>
      <c r="C4774" t="s">
        <v>20</v>
      </c>
      <c r="D4774" t="s">
        <v>19</v>
      </c>
      <c r="E4774" t="s">
        <v>29</v>
      </c>
      <c r="F4774" t="s">
        <v>30</v>
      </c>
      <c r="G4774" t="s">
        <v>17</v>
      </c>
      <c r="H4774">
        <v>1</v>
      </c>
      <c r="I4774" t="s">
        <v>177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21</v>
      </c>
      <c r="S4774">
        <v>6</v>
      </c>
    </row>
    <row r="4775" spans="1:19" x14ac:dyDescent="0.3">
      <c r="A4775">
        <v>4774</v>
      </c>
      <c r="B4775" t="s">
        <v>42</v>
      </c>
      <c r="C4775" t="s">
        <v>34</v>
      </c>
      <c r="D4775" t="s">
        <v>19</v>
      </c>
      <c r="E4775" t="s">
        <v>41</v>
      </c>
      <c r="F4775" t="s">
        <v>25</v>
      </c>
      <c r="G4775" t="s">
        <v>35</v>
      </c>
      <c r="H4775">
        <v>9</v>
      </c>
      <c r="I4775" t="s">
        <v>178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34</v>
      </c>
      <c r="S4775">
        <v>1</v>
      </c>
    </row>
    <row r="4776" spans="1:19" x14ac:dyDescent="0.3">
      <c r="A4776">
        <v>4775</v>
      </c>
      <c r="B4776" t="s">
        <v>37</v>
      </c>
      <c r="C4776" t="s">
        <v>39</v>
      </c>
      <c r="D4776" t="s">
        <v>19</v>
      </c>
      <c r="E4776" t="s">
        <v>15</v>
      </c>
      <c r="F4776" t="s">
        <v>18</v>
      </c>
      <c r="G4776" t="s">
        <v>24</v>
      </c>
      <c r="H4776">
        <v>8</v>
      </c>
      <c r="I4776" t="s">
        <v>178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34</v>
      </c>
      <c r="S4776">
        <v>4</v>
      </c>
    </row>
    <row r="4777" spans="1:19" x14ac:dyDescent="0.3">
      <c r="A4777">
        <v>4776</v>
      </c>
      <c r="B4777" t="s">
        <v>37</v>
      </c>
      <c r="C4777" t="s">
        <v>34</v>
      </c>
      <c r="D4777" t="s">
        <v>38</v>
      </c>
      <c r="E4777" t="s">
        <v>29</v>
      </c>
      <c r="F4777" t="s">
        <v>18</v>
      </c>
      <c r="G4777" t="s">
        <v>24</v>
      </c>
      <c r="H4777">
        <v>5</v>
      </c>
      <c r="I4777" t="s">
        <v>176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28</v>
      </c>
      <c r="S4777">
        <v>4</v>
      </c>
    </row>
    <row r="4778" spans="1:19" x14ac:dyDescent="0.3">
      <c r="A4778">
        <v>4777</v>
      </c>
      <c r="B4778" t="s">
        <v>33</v>
      </c>
      <c r="C4778" t="s">
        <v>20</v>
      </c>
      <c r="D4778" t="s">
        <v>38</v>
      </c>
      <c r="E4778" t="s">
        <v>15</v>
      </c>
      <c r="F4778" t="s">
        <v>25</v>
      </c>
      <c r="G4778" t="s">
        <v>17</v>
      </c>
      <c r="H4778">
        <v>13</v>
      </c>
      <c r="I4778" t="s">
        <v>176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28</v>
      </c>
      <c r="S4778">
        <v>2</v>
      </c>
    </row>
    <row r="4779" spans="1:19" x14ac:dyDescent="0.3">
      <c r="A4779">
        <v>4778</v>
      </c>
      <c r="B4779" t="s">
        <v>33</v>
      </c>
      <c r="C4779" t="s">
        <v>34</v>
      </c>
      <c r="D4779" t="s">
        <v>40</v>
      </c>
      <c r="E4779" t="s">
        <v>29</v>
      </c>
      <c r="F4779" t="s">
        <v>30</v>
      </c>
      <c r="G4779" t="s">
        <v>17</v>
      </c>
      <c r="H4779">
        <v>5</v>
      </c>
      <c r="I4779" t="s">
        <v>178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28</v>
      </c>
      <c r="S4779">
        <v>7</v>
      </c>
    </row>
    <row r="4780" spans="1:19" x14ac:dyDescent="0.3">
      <c r="A4780">
        <v>4779</v>
      </c>
      <c r="B4780" t="s">
        <v>31</v>
      </c>
      <c r="C4780" t="s">
        <v>34</v>
      </c>
      <c r="D4780" t="s">
        <v>38</v>
      </c>
      <c r="E4780" t="s">
        <v>22</v>
      </c>
      <c r="F4780" t="s">
        <v>25</v>
      </c>
      <c r="G4780" t="s">
        <v>17</v>
      </c>
      <c r="H4780">
        <v>5</v>
      </c>
      <c r="I4780" t="s">
        <v>177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28</v>
      </c>
      <c r="S4780">
        <v>6</v>
      </c>
    </row>
    <row r="4781" spans="1:19" x14ac:dyDescent="0.3">
      <c r="A4781">
        <v>4780</v>
      </c>
      <c r="B4781" t="s">
        <v>31</v>
      </c>
      <c r="C4781" t="s">
        <v>39</v>
      </c>
      <c r="D4781" t="s">
        <v>38</v>
      </c>
      <c r="E4781" t="s">
        <v>45</v>
      </c>
      <c r="F4781" t="s">
        <v>25</v>
      </c>
      <c r="G4781" t="s">
        <v>24</v>
      </c>
      <c r="H4781">
        <v>4</v>
      </c>
      <c r="I4781" t="s">
        <v>176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28</v>
      </c>
      <c r="S4781">
        <v>7</v>
      </c>
    </row>
    <row r="4782" spans="1:19" x14ac:dyDescent="0.3">
      <c r="A4782">
        <v>4781</v>
      </c>
      <c r="B4782" t="s">
        <v>31</v>
      </c>
      <c r="C4782" t="s">
        <v>39</v>
      </c>
      <c r="D4782" t="s">
        <v>40</v>
      </c>
      <c r="E4782" t="s">
        <v>43</v>
      </c>
      <c r="F4782" t="s">
        <v>18</v>
      </c>
      <c r="G4782" t="s">
        <v>24</v>
      </c>
      <c r="H4782">
        <v>1</v>
      </c>
      <c r="I4782" t="s">
        <v>177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28</v>
      </c>
      <c r="S4782">
        <v>8</v>
      </c>
    </row>
    <row r="4783" spans="1:19" x14ac:dyDescent="0.3">
      <c r="A4783">
        <v>4782</v>
      </c>
      <c r="B4783" t="s">
        <v>31</v>
      </c>
      <c r="C4783" t="s">
        <v>39</v>
      </c>
      <c r="D4783" t="s">
        <v>40</v>
      </c>
      <c r="E4783" t="s">
        <v>41</v>
      </c>
      <c r="F4783" t="s">
        <v>25</v>
      </c>
      <c r="G4783" t="s">
        <v>24</v>
      </c>
      <c r="H4783">
        <v>8</v>
      </c>
      <c r="I4783" t="s">
        <v>178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28</v>
      </c>
      <c r="S4783">
        <v>7</v>
      </c>
    </row>
    <row r="4784" spans="1:19" x14ac:dyDescent="0.3">
      <c r="A4784">
        <v>4783</v>
      </c>
      <c r="B4784" t="s">
        <v>42</v>
      </c>
      <c r="C4784" t="s">
        <v>39</v>
      </c>
      <c r="D4784" t="s">
        <v>19</v>
      </c>
      <c r="E4784" t="s">
        <v>43</v>
      </c>
      <c r="F4784" t="s">
        <v>25</v>
      </c>
      <c r="G4784" t="s">
        <v>24</v>
      </c>
      <c r="H4784">
        <v>11</v>
      </c>
      <c r="I4784" t="s">
        <v>176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28</v>
      </c>
      <c r="S4784">
        <v>6</v>
      </c>
    </row>
    <row r="4785" spans="1:19" x14ac:dyDescent="0.3">
      <c r="A4785">
        <v>4784</v>
      </c>
      <c r="B4785" t="s">
        <v>16</v>
      </c>
      <c r="C4785" t="s">
        <v>20</v>
      </c>
      <c r="D4785" t="s">
        <v>26</v>
      </c>
      <c r="E4785" t="s">
        <v>36</v>
      </c>
      <c r="F4785" t="s">
        <v>30</v>
      </c>
      <c r="G4785" t="s">
        <v>17</v>
      </c>
      <c r="H4785">
        <v>7</v>
      </c>
      <c r="I4785" t="s">
        <v>178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21</v>
      </c>
      <c r="S4785">
        <v>5</v>
      </c>
    </row>
    <row r="4786" spans="1:19" x14ac:dyDescent="0.3">
      <c r="A4786">
        <v>4785</v>
      </c>
      <c r="B4786" t="s">
        <v>37</v>
      </c>
      <c r="C4786" t="s">
        <v>39</v>
      </c>
      <c r="D4786" t="s">
        <v>40</v>
      </c>
      <c r="E4786" t="s">
        <v>45</v>
      </c>
      <c r="F4786" t="s">
        <v>25</v>
      </c>
      <c r="G4786" t="s">
        <v>17</v>
      </c>
      <c r="H4786">
        <v>0</v>
      </c>
      <c r="I4786" t="s">
        <v>177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21</v>
      </c>
      <c r="S4786">
        <v>1</v>
      </c>
    </row>
    <row r="4787" spans="1:19" x14ac:dyDescent="0.3">
      <c r="A4787">
        <v>4786</v>
      </c>
      <c r="B4787" t="s">
        <v>23</v>
      </c>
      <c r="C4787" t="s">
        <v>34</v>
      </c>
      <c r="D4787" t="s">
        <v>19</v>
      </c>
      <c r="E4787" t="s">
        <v>45</v>
      </c>
      <c r="F4787" t="s">
        <v>30</v>
      </c>
      <c r="G4787" t="s">
        <v>24</v>
      </c>
      <c r="H4787">
        <v>7</v>
      </c>
      <c r="I4787" t="s">
        <v>177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21</v>
      </c>
      <c r="S4787">
        <v>4</v>
      </c>
    </row>
    <row r="4788" spans="1:19" x14ac:dyDescent="0.3">
      <c r="A4788">
        <v>4787</v>
      </c>
      <c r="B4788" t="s">
        <v>31</v>
      </c>
      <c r="C4788" t="s">
        <v>20</v>
      </c>
      <c r="D4788" t="s">
        <v>32</v>
      </c>
      <c r="E4788" t="s">
        <v>22</v>
      </c>
      <c r="F4788" t="s">
        <v>18</v>
      </c>
      <c r="G4788" t="s">
        <v>17</v>
      </c>
      <c r="H4788">
        <v>6</v>
      </c>
      <c r="I4788" t="s">
        <v>177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21</v>
      </c>
      <c r="S4788">
        <v>3</v>
      </c>
    </row>
    <row r="4789" spans="1:19" x14ac:dyDescent="0.3">
      <c r="A4789">
        <v>4788</v>
      </c>
      <c r="B4789" t="s">
        <v>23</v>
      </c>
      <c r="C4789" t="s">
        <v>20</v>
      </c>
      <c r="D4789" t="s">
        <v>44</v>
      </c>
      <c r="E4789" t="s">
        <v>41</v>
      </c>
      <c r="F4789" t="s">
        <v>30</v>
      </c>
      <c r="G4789" t="s">
        <v>35</v>
      </c>
      <c r="H4789">
        <v>14</v>
      </c>
      <c r="I4789" t="s">
        <v>177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34</v>
      </c>
      <c r="S4789">
        <v>2</v>
      </c>
    </row>
    <row r="4790" spans="1:19" x14ac:dyDescent="0.3">
      <c r="A4790">
        <v>4789</v>
      </c>
      <c r="B4790" t="s">
        <v>23</v>
      </c>
      <c r="C4790" t="s">
        <v>27</v>
      </c>
      <c r="D4790" t="s">
        <v>44</v>
      </c>
      <c r="E4790" t="s">
        <v>43</v>
      </c>
      <c r="F4790" t="s">
        <v>18</v>
      </c>
      <c r="G4790" t="s">
        <v>17</v>
      </c>
      <c r="H4790">
        <v>12</v>
      </c>
      <c r="I4790" t="s">
        <v>176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34</v>
      </c>
      <c r="S4790">
        <v>1</v>
      </c>
    </row>
    <row r="4791" spans="1:19" x14ac:dyDescent="0.3">
      <c r="A4791">
        <v>4790</v>
      </c>
      <c r="B4791" t="s">
        <v>16</v>
      </c>
      <c r="C4791" t="s">
        <v>27</v>
      </c>
      <c r="D4791" t="s">
        <v>32</v>
      </c>
      <c r="E4791" t="s">
        <v>29</v>
      </c>
      <c r="F4791" t="s">
        <v>18</v>
      </c>
      <c r="G4791" t="s">
        <v>24</v>
      </c>
      <c r="H4791">
        <v>5</v>
      </c>
      <c r="I4791" t="s">
        <v>178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21</v>
      </c>
      <c r="S4791">
        <v>3</v>
      </c>
    </row>
    <row r="4792" spans="1:19" x14ac:dyDescent="0.3">
      <c r="A4792">
        <v>4791</v>
      </c>
      <c r="B4792" t="s">
        <v>16</v>
      </c>
      <c r="C4792" t="s">
        <v>27</v>
      </c>
      <c r="D4792" t="s">
        <v>40</v>
      </c>
      <c r="E4792" t="s">
        <v>36</v>
      </c>
      <c r="F4792" t="s">
        <v>25</v>
      </c>
      <c r="G4792" t="s">
        <v>24</v>
      </c>
      <c r="H4792">
        <v>9</v>
      </c>
      <c r="I4792" t="s">
        <v>176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28</v>
      </c>
      <c r="S4792">
        <v>7</v>
      </c>
    </row>
    <row r="4793" spans="1:19" x14ac:dyDescent="0.3">
      <c r="A4793">
        <v>4792</v>
      </c>
      <c r="B4793" t="s">
        <v>23</v>
      </c>
      <c r="C4793" t="s">
        <v>27</v>
      </c>
      <c r="D4793" t="s">
        <v>38</v>
      </c>
      <c r="E4793" t="s">
        <v>29</v>
      </c>
      <c r="F4793" t="s">
        <v>18</v>
      </c>
      <c r="G4793" t="s">
        <v>17</v>
      </c>
      <c r="H4793">
        <v>5</v>
      </c>
      <c r="I4793" t="s">
        <v>176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21</v>
      </c>
      <c r="S4793">
        <v>3</v>
      </c>
    </row>
    <row r="4794" spans="1:19" x14ac:dyDescent="0.3">
      <c r="A4794">
        <v>4793</v>
      </c>
      <c r="B4794" t="s">
        <v>31</v>
      </c>
      <c r="C4794" t="s">
        <v>34</v>
      </c>
      <c r="D4794" t="s">
        <v>38</v>
      </c>
      <c r="E4794" t="s">
        <v>43</v>
      </c>
      <c r="F4794" t="s">
        <v>18</v>
      </c>
      <c r="G4794" t="s">
        <v>35</v>
      </c>
      <c r="H4794">
        <v>5</v>
      </c>
      <c r="I4794" t="s">
        <v>178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28</v>
      </c>
      <c r="S4794">
        <v>6</v>
      </c>
    </row>
    <row r="4795" spans="1:19" x14ac:dyDescent="0.3">
      <c r="A4795">
        <v>4794</v>
      </c>
      <c r="B4795" t="s">
        <v>16</v>
      </c>
      <c r="C4795" t="s">
        <v>34</v>
      </c>
      <c r="D4795" t="s">
        <v>38</v>
      </c>
      <c r="E4795" t="s">
        <v>36</v>
      </c>
      <c r="F4795" t="s">
        <v>18</v>
      </c>
      <c r="G4795" t="s">
        <v>17</v>
      </c>
      <c r="H4795">
        <v>10</v>
      </c>
      <c r="I4795" t="s">
        <v>177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34</v>
      </c>
      <c r="S4795">
        <v>1</v>
      </c>
    </row>
    <row r="4796" spans="1:19" x14ac:dyDescent="0.3">
      <c r="A4796">
        <v>4795</v>
      </c>
      <c r="B4796" t="s">
        <v>42</v>
      </c>
      <c r="C4796" t="s">
        <v>20</v>
      </c>
      <c r="D4796" t="s">
        <v>44</v>
      </c>
      <c r="E4796" t="s">
        <v>29</v>
      </c>
      <c r="F4796" t="s">
        <v>18</v>
      </c>
      <c r="G4796" t="s">
        <v>17</v>
      </c>
      <c r="H4796">
        <v>5</v>
      </c>
      <c r="I4796" t="s">
        <v>178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21</v>
      </c>
      <c r="S4796">
        <v>4</v>
      </c>
    </row>
    <row r="4797" spans="1:19" x14ac:dyDescent="0.3">
      <c r="A4797">
        <v>4796</v>
      </c>
      <c r="B4797" t="s">
        <v>33</v>
      </c>
      <c r="C4797" t="s">
        <v>34</v>
      </c>
      <c r="D4797" t="s">
        <v>32</v>
      </c>
      <c r="E4797" t="s">
        <v>43</v>
      </c>
      <c r="F4797" t="s">
        <v>30</v>
      </c>
      <c r="G4797" t="s">
        <v>35</v>
      </c>
      <c r="H4797">
        <v>1</v>
      </c>
      <c r="I4797" t="s">
        <v>178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28</v>
      </c>
      <c r="S4797">
        <v>7</v>
      </c>
    </row>
    <row r="4798" spans="1:19" x14ac:dyDescent="0.3">
      <c r="A4798">
        <v>4797</v>
      </c>
      <c r="B4798" t="s">
        <v>42</v>
      </c>
      <c r="C4798" t="s">
        <v>34</v>
      </c>
      <c r="D4798" t="s">
        <v>19</v>
      </c>
      <c r="E4798" t="s">
        <v>41</v>
      </c>
      <c r="F4798" t="s">
        <v>25</v>
      </c>
      <c r="G4798" t="s">
        <v>17</v>
      </c>
      <c r="H4798">
        <v>14</v>
      </c>
      <c r="I4798" t="s">
        <v>178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34</v>
      </c>
      <c r="S4798">
        <v>2</v>
      </c>
    </row>
    <row r="4799" spans="1:19" x14ac:dyDescent="0.3">
      <c r="A4799">
        <v>4798</v>
      </c>
      <c r="B4799" t="s">
        <v>42</v>
      </c>
      <c r="C4799" t="s">
        <v>34</v>
      </c>
      <c r="D4799" t="s">
        <v>44</v>
      </c>
      <c r="E4799" t="s">
        <v>43</v>
      </c>
      <c r="F4799" t="s">
        <v>18</v>
      </c>
      <c r="G4799" t="s">
        <v>17</v>
      </c>
      <c r="H4799">
        <v>10</v>
      </c>
      <c r="I4799" t="s">
        <v>176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28</v>
      </c>
      <c r="S4799">
        <v>6</v>
      </c>
    </row>
    <row r="4800" spans="1:19" x14ac:dyDescent="0.3">
      <c r="A4800">
        <v>4799</v>
      </c>
      <c r="B4800" t="s">
        <v>33</v>
      </c>
      <c r="C4800" t="s">
        <v>34</v>
      </c>
      <c r="D4800" t="s">
        <v>40</v>
      </c>
      <c r="E4800" t="s">
        <v>43</v>
      </c>
      <c r="F4800" t="s">
        <v>30</v>
      </c>
      <c r="G4800" t="s">
        <v>35</v>
      </c>
      <c r="H4800">
        <v>0</v>
      </c>
      <c r="I4800" t="s">
        <v>176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21</v>
      </c>
      <c r="S4800">
        <v>6</v>
      </c>
    </row>
    <row r="4801" spans="1:19" x14ac:dyDescent="0.3">
      <c r="A4801">
        <v>4800</v>
      </c>
      <c r="B4801" t="s">
        <v>31</v>
      </c>
      <c r="C4801" t="s">
        <v>27</v>
      </c>
      <c r="D4801" t="s">
        <v>40</v>
      </c>
      <c r="E4801" t="s">
        <v>22</v>
      </c>
      <c r="F4801" t="s">
        <v>18</v>
      </c>
      <c r="G4801" t="s">
        <v>17</v>
      </c>
      <c r="H4801">
        <v>9</v>
      </c>
      <c r="I4801" t="s">
        <v>177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28</v>
      </c>
      <c r="S4801">
        <v>9</v>
      </c>
    </row>
    <row r="4802" spans="1:19" x14ac:dyDescent="0.3">
      <c r="A4802">
        <v>4801</v>
      </c>
      <c r="B4802" t="s">
        <v>31</v>
      </c>
      <c r="C4802" t="s">
        <v>39</v>
      </c>
      <c r="D4802" t="s">
        <v>19</v>
      </c>
      <c r="E4802" t="s">
        <v>41</v>
      </c>
      <c r="F4802" t="s">
        <v>25</v>
      </c>
      <c r="G4802" t="s">
        <v>24</v>
      </c>
      <c r="H4802">
        <v>1</v>
      </c>
      <c r="I4802" t="s">
        <v>176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21</v>
      </c>
      <c r="S4802">
        <v>3</v>
      </c>
    </row>
    <row r="4803" spans="1:19" x14ac:dyDescent="0.3">
      <c r="A4803">
        <v>4802</v>
      </c>
      <c r="B4803" t="s">
        <v>33</v>
      </c>
      <c r="C4803" t="s">
        <v>39</v>
      </c>
      <c r="D4803" t="s">
        <v>38</v>
      </c>
      <c r="E4803" t="s">
        <v>45</v>
      </c>
      <c r="F4803" t="s">
        <v>30</v>
      </c>
      <c r="G4803" t="s">
        <v>24</v>
      </c>
      <c r="H4803">
        <v>0</v>
      </c>
      <c r="I4803" t="s">
        <v>176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21</v>
      </c>
      <c r="S4803">
        <v>6</v>
      </c>
    </row>
    <row r="4804" spans="1:19" x14ac:dyDescent="0.3">
      <c r="A4804">
        <v>4803</v>
      </c>
      <c r="B4804" t="s">
        <v>37</v>
      </c>
      <c r="C4804" t="s">
        <v>39</v>
      </c>
      <c r="D4804" t="s">
        <v>32</v>
      </c>
      <c r="E4804" t="s">
        <v>36</v>
      </c>
      <c r="F4804" t="s">
        <v>18</v>
      </c>
      <c r="G4804" t="s">
        <v>35</v>
      </c>
      <c r="H4804">
        <v>7</v>
      </c>
      <c r="I4804" t="s">
        <v>177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21</v>
      </c>
      <c r="S4804">
        <v>6</v>
      </c>
    </row>
    <row r="4805" spans="1:19" x14ac:dyDescent="0.3">
      <c r="A4805">
        <v>4804</v>
      </c>
      <c r="B4805" t="s">
        <v>31</v>
      </c>
      <c r="C4805" t="s">
        <v>39</v>
      </c>
      <c r="D4805" t="s">
        <v>40</v>
      </c>
      <c r="E4805" t="s">
        <v>29</v>
      </c>
      <c r="F4805" t="s">
        <v>30</v>
      </c>
      <c r="G4805" t="s">
        <v>17</v>
      </c>
      <c r="H4805">
        <v>9</v>
      </c>
      <c r="I4805" t="s">
        <v>178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34</v>
      </c>
      <c r="S4805">
        <v>6</v>
      </c>
    </row>
    <row r="4806" spans="1:19" x14ac:dyDescent="0.3">
      <c r="A4806">
        <v>4805</v>
      </c>
      <c r="B4806" t="s">
        <v>23</v>
      </c>
      <c r="C4806" t="s">
        <v>20</v>
      </c>
      <c r="D4806" t="s">
        <v>26</v>
      </c>
      <c r="E4806" t="s">
        <v>36</v>
      </c>
      <c r="F4806" t="s">
        <v>25</v>
      </c>
      <c r="G4806" t="s">
        <v>35</v>
      </c>
      <c r="H4806">
        <v>2</v>
      </c>
      <c r="I4806" t="s">
        <v>178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28</v>
      </c>
      <c r="S4806">
        <v>9</v>
      </c>
    </row>
    <row r="4807" spans="1:19" x14ac:dyDescent="0.3">
      <c r="A4807">
        <v>4806</v>
      </c>
      <c r="B4807" t="s">
        <v>16</v>
      </c>
      <c r="C4807" t="s">
        <v>27</v>
      </c>
      <c r="D4807" t="s">
        <v>40</v>
      </c>
      <c r="E4807" t="s">
        <v>22</v>
      </c>
      <c r="F4807" t="s">
        <v>25</v>
      </c>
      <c r="G4807" t="s">
        <v>24</v>
      </c>
      <c r="H4807">
        <v>5</v>
      </c>
      <c r="I4807" t="s">
        <v>176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28</v>
      </c>
      <c r="S4807">
        <v>2</v>
      </c>
    </row>
    <row r="4808" spans="1:19" x14ac:dyDescent="0.3">
      <c r="A4808">
        <v>4807</v>
      </c>
      <c r="B4808" t="s">
        <v>42</v>
      </c>
      <c r="C4808" t="s">
        <v>27</v>
      </c>
      <c r="D4808" t="s">
        <v>19</v>
      </c>
      <c r="E4808" t="s">
        <v>45</v>
      </c>
      <c r="F4808" t="s">
        <v>25</v>
      </c>
      <c r="G4808" t="s">
        <v>24</v>
      </c>
      <c r="H4808">
        <v>3</v>
      </c>
      <c r="I4808" t="s">
        <v>178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28</v>
      </c>
      <c r="S4808">
        <v>7</v>
      </c>
    </row>
    <row r="4809" spans="1:19" x14ac:dyDescent="0.3">
      <c r="A4809">
        <v>4808</v>
      </c>
      <c r="B4809" t="s">
        <v>16</v>
      </c>
      <c r="C4809" t="s">
        <v>20</v>
      </c>
      <c r="D4809" t="s">
        <v>40</v>
      </c>
      <c r="E4809" t="s">
        <v>29</v>
      </c>
      <c r="F4809" t="s">
        <v>18</v>
      </c>
      <c r="G4809" t="s">
        <v>35</v>
      </c>
      <c r="H4809">
        <v>4</v>
      </c>
      <c r="I4809" t="s">
        <v>176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28</v>
      </c>
      <c r="S4809">
        <v>7</v>
      </c>
    </row>
    <row r="4810" spans="1:19" x14ac:dyDescent="0.3">
      <c r="A4810">
        <v>4809</v>
      </c>
      <c r="B4810" t="s">
        <v>42</v>
      </c>
      <c r="C4810" t="s">
        <v>27</v>
      </c>
      <c r="D4810" t="s">
        <v>26</v>
      </c>
      <c r="E4810" t="s">
        <v>45</v>
      </c>
      <c r="F4810" t="s">
        <v>30</v>
      </c>
      <c r="G4810" t="s">
        <v>35</v>
      </c>
      <c r="H4810">
        <v>6</v>
      </c>
      <c r="I4810" t="s">
        <v>178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28</v>
      </c>
      <c r="S4810">
        <v>8</v>
      </c>
    </row>
    <row r="4811" spans="1:19" x14ac:dyDescent="0.3">
      <c r="A4811">
        <v>4810</v>
      </c>
      <c r="B4811" t="s">
        <v>37</v>
      </c>
      <c r="C4811" t="s">
        <v>34</v>
      </c>
      <c r="D4811" t="s">
        <v>38</v>
      </c>
      <c r="E4811" t="s">
        <v>43</v>
      </c>
      <c r="F4811" t="s">
        <v>18</v>
      </c>
      <c r="G4811" t="s">
        <v>35</v>
      </c>
      <c r="H4811">
        <v>6</v>
      </c>
      <c r="I4811" t="s">
        <v>177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21</v>
      </c>
      <c r="S4811">
        <v>2</v>
      </c>
    </row>
    <row r="4812" spans="1:19" x14ac:dyDescent="0.3">
      <c r="A4812">
        <v>4811</v>
      </c>
      <c r="B4812" t="s">
        <v>37</v>
      </c>
      <c r="C4812" t="s">
        <v>34</v>
      </c>
      <c r="D4812" t="s">
        <v>44</v>
      </c>
      <c r="E4812" t="s">
        <v>15</v>
      </c>
      <c r="F4812" t="s">
        <v>30</v>
      </c>
      <c r="G4812" t="s">
        <v>35</v>
      </c>
      <c r="H4812">
        <v>11</v>
      </c>
      <c r="I4812" t="s">
        <v>176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28</v>
      </c>
      <c r="S4812">
        <v>5</v>
      </c>
    </row>
    <row r="4813" spans="1:19" x14ac:dyDescent="0.3">
      <c r="A4813">
        <v>4812</v>
      </c>
      <c r="B4813" t="s">
        <v>42</v>
      </c>
      <c r="C4813" t="s">
        <v>34</v>
      </c>
      <c r="D4813" t="s">
        <v>19</v>
      </c>
      <c r="E4813" t="s">
        <v>36</v>
      </c>
      <c r="F4813" t="s">
        <v>25</v>
      </c>
      <c r="G4813" t="s">
        <v>24</v>
      </c>
      <c r="H4813">
        <v>12</v>
      </c>
      <c r="I4813" t="s">
        <v>178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28</v>
      </c>
      <c r="S4813">
        <v>6</v>
      </c>
    </row>
    <row r="4814" spans="1:19" x14ac:dyDescent="0.3">
      <c r="A4814">
        <v>4813</v>
      </c>
      <c r="B4814" t="s">
        <v>16</v>
      </c>
      <c r="C4814" t="s">
        <v>27</v>
      </c>
      <c r="D4814" t="s">
        <v>44</v>
      </c>
      <c r="E4814" t="s">
        <v>45</v>
      </c>
      <c r="F4814" t="s">
        <v>30</v>
      </c>
      <c r="G4814" t="s">
        <v>17</v>
      </c>
      <c r="H4814">
        <v>0</v>
      </c>
      <c r="I4814" t="s">
        <v>178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21</v>
      </c>
      <c r="S4814">
        <v>6</v>
      </c>
    </row>
    <row r="4815" spans="1:19" x14ac:dyDescent="0.3">
      <c r="A4815">
        <v>4814</v>
      </c>
      <c r="B4815" t="s">
        <v>37</v>
      </c>
      <c r="C4815" t="s">
        <v>27</v>
      </c>
      <c r="D4815" t="s">
        <v>26</v>
      </c>
      <c r="E4815" t="s">
        <v>41</v>
      </c>
      <c r="F4815" t="s">
        <v>25</v>
      </c>
      <c r="G4815" t="s">
        <v>35</v>
      </c>
      <c r="H4815">
        <v>14</v>
      </c>
      <c r="I4815" t="s">
        <v>177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34</v>
      </c>
      <c r="S4815">
        <v>2</v>
      </c>
    </row>
    <row r="4816" spans="1:19" x14ac:dyDescent="0.3">
      <c r="A4816">
        <v>4815</v>
      </c>
      <c r="B4816" t="s">
        <v>42</v>
      </c>
      <c r="C4816" t="s">
        <v>20</v>
      </c>
      <c r="D4816" t="s">
        <v>44</v>
      </c>
      <c r="E4816" t="s">
        <v>41</v>
      </c>
      <c r="F4816" t="s">
        <v>30</v>
      </c>
      <c r="G4816" t="s">
        <v>35</v>
      </c>
      <c r="H4816">
        <v>6</v>
      </c>
      <c r="I4816" t="s">
        <v>176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21</v>
      </c>
      <c r="S4816">
        <v>6</v>
      </c>
    </row>
    <row r="4817" spans="1:19" x14ac:dyDescent="0.3">
      <c r="A4817">
        <v>4816</v>
      </c>
      <c r="B4817" t="s">
        <v>16</v>
      </c>
      <c r="C4817" t="s">
        <v>34</v>
      </c>
      <c r="D4817" t="s">
        <v>19</v>
      </c>
      <c r="E4817" t="s">
        <v>43</v>
      </c>
      <c r="F4817" t="s">
        <v>30</v>
      </c>
      <c r="G4817" t="s">
        <v>35</v>
      </c>
      <c r="H4817">
        <v>2</v>
      </c>
      <c r="I4817" t="s">
        <v>177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28</v>
      </c>
      <c r="S4817">
        <v>8</v>
      </c>
    </row>
    <row r="4818" spans="1:19" x14ac:dyDescent="0.3">
      <c r="A4818">
        <v>4817</v>
      </c>
      <c r="B4818" t="s">
        <v>37</v>
      </c>
      <c r="C4818" t="s">
        <v>27</v>
      </c>
      <c r="D4818" t="s">
        <v>44</v>
      </c>
      <c r="E4818" t="s">
        <v>45</v>
      </c>
      <c r="F4818" t="s">
        <v>25</v>
      </c>
      <c r="G4818" t="s">
        <v>35</v>
      </c>
      <c r="H4818">
        <v>0</v>
      </c>
      <c r="I4818" t="s">
        <v>177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28</v>
      </c>
      <c r="S4818">
        <v>7</v>
      </c>
    </row>
    <row r="4819" spans="1:19" x14ac:dyDescent="0.3">
      <c r="A4819">
        <v>4818</v>
      </c>
      <c r="B4819" t="s">
        <v>33</v>
      </c>
      <c r="C4819" t="s">
        <v>39</v>
      </c>
      <c r="D4819" t="s">
        <v>40</v>
      </c>
      <c r="E4819" t="s">
        <v>41</v>
      </c>
      <c r="F4819" t="s">
        <v>25</v>
      </c>
      <c r="G4819" t="s">
        <v>24</v>
      </c>
      <c r="H4819">
        <v>13</v>
      </c>
      <c r="I4819" t="s">
        <v>178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28</v>
      </c>
      <c r="S4819">
        <v>9</v>
      </c>
    </row>
    <row r="4820" spans="1:19" x14ac:dyDescent="0.3">
      <c r="A4820">
        <v>4819</v>
      </c>
      <c r="B4820" t="s">
        <v>23</v>
      </c>
      <c r="C4820" t="s">
        <v>20</v>
      </c>
      <c r="D4820" t="s">
        <v>38</v>
      </c>
      <c r="E4820" t="s">
        <v>29</v>
      </c>
      <c r="F4820" t="s">
        <v>18</v>
      </c>
      <c r="G4820" t="s">
        <v>24</v>
      </c>
      <c r="H4820">
        <v>12</v>
      </c>
      <c r="I4820" t="s">
        <v>176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28</v>
      </c>
      <c r="S4820">
        <v>7</v>
      </c>
    </row>
    <row r="4821" spans="1:19" x14ac:dyDescent="0.3">
      <c r="A4821">
        <v>4820</v>
      </c>
      <c r="B4821" t="s">
        <v>31</v>
      </c>
      <c r="C4821" t="s">
        <v>34</v>
      </c>
      <c r="D4821" t="s">
        <v>26</v>
      </c>
      <c r="E4821" t="s">
        <v>36</v>
      </c>
      <c r="F4821" t="s">
        <v>25</v>
      </c>
      <c r="G4821" t="s">
        <v>35</v>
      </c>
      <c r="H4821">
        <v>11</v>
      </c>
      <c r="I4821" t="s">
        <v>176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28</v>
      </c>
      <c r="S4821">
        <v>6</v>
      </c>
    </row>
    <row r="4822" spans="1:19" x14ac:dyDescent="0.3">
      <c r="A4822">
        <v>4821</v>
      </c>
      <c r="B4822" t="s">
        <v>33</v>
      </c>
      <c r="C4822" t="s">
        <v>34</v>
      </c>
      <c r="D4822" t="s">
        <v>44</v>
      </c>
      <c r="E4822" t="s">
        <v>41</v>
      </c>
      <c r="F4822" t="s">
        <v>18</v>
      </c>
      <c r="G4822" t="s">
        <v>24</v>
      </c>
      <c r="H4822">
        <v>13</v>
      </c>
      <c r="I4822" t="s">
        <v>176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28</v>
      </c>
      <c r="S4822">
        <v>7</v>
      </c>
    </row>
    <row r="4823" spans="1:19" x14ac:dyDescent="0.3">
      <c r="A4823">
        <v>4822</v>
      </c>
      <c r="B4823" t="s">
        <v>37</v>
      </c>
      <c r="C4823" t="s">
        <v>34</v>
      </c>
      <c r="D4823" t="s">
        <v>26</v>
      </c>
      <c r="E4823" t="s">
        <v>36</v>
      </c>
      <c r="F4823" t="s">
        <v>25</v>
      </c>
      <c r="G4823" t="s">
        <v>24</v>
      </c>
      <c r="H4823">
        <v>0</v>
      </c>
      <c r="I4823" t="s">
        <v>177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28</v>
      </c>
      <c r="S4823">
        <v>8</v>
      </c>
    </row>
    <row r="4824" spans="1:19" x14ac:dyDescent="0.3">
      <c r="A4824">
        <v>4823</v>
      </c>
      <c r="B4824" t="s">
        <v>16</v>
      </c>
      <c r="C4824" t="s">
        <v>20</v>
      </c>
      <c r="D4824" t="s">
        <v>26</v>
      </c>
      <c r="E4824" t="s">
        <v>36</v>
      </c>
      <c r="F4824" t="s">
        <v>18</v>
      </c>
      <c r="G4824" t="s">
        <v>17</v>
      </c>
      <c r="H4824">
        <v>6</v>
      </c>
      <c r="I4824" t="s">
        <v>176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28</v>
      </c>
      <c r="S4824">
        <v>7</v>
      </c>
    </row>
    <row r="4825" spans="1:19" x14ac:dyDescent="0.3">
      <c r="A4825">
        <v>4824</v>
      </c>
      <c r="B4825" t="s">
        <v>37</v>
      </c>
      <c r="C4825" t="s">
        <v>39</v>
      </c>
      <c r="D4825" t="s">
        <v>38</v>
      </c>
      <c r="E4825" t="s">
        <v>15</v>
      </c>
      <c r="F4825" t="s">
        <v>25</v>
      </c>
      <c r="G4825" t="s">
        <v>24</v>
      </c>
      <c r="H4825">
        <v>6</v>
      </c>
      <c r="I4825" t="s">
        <v>176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28</v>
      </c>
      <c r="S4825">
        <v>9</v>
      </c>
    </row>
    <row r="4826" spans="1:19" x14ac:dyDescent="0.3">
      <c r="A4826">
        <v>4825</v>
      </c>
      <c r="B4826" t="s">
        <v>31</v>
      </c>
      <c r="C4826" t="s">
        <v>20</v>
      </c>
      <c r="D4826" t="s">
        <v>40</v>
      </c>
      <c r="E4826" t="s">
        <v>43</v>
      </c>
      <c r="F4826" t="s">
        <v>18</v>
      </c>
      <c r="G4826" t="s">
        <v>17</v>
      </c>
      <c r="H4826">
        <v>5</v>
      </c>
      <c r="I4826" t="s">
        <v>176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21</v>
      </c>
      <c r="S4826">
        <v>4</v>
      </c>
    </row>
    <row r="4827" spans="1:19" x14ac:dyDescent="0.3">
      <c r="A4827">
        <v>4826</v>
      </c>
      <c r="B4827" t="s">
        <v>37</v>
      </c>
      <c r="C4827" t="s">
        <v>39</v>
      </c>
      <c r="D4827" t="s">
        <v>40</v>
      </c>
      <c r="E4827" t="s">
        <v>15</v>
      </c>
      <c r="F4827" t="s">
        <v>25</v>
      </c>
      <c r="G4827" t="s">
        <v>17</v>
      </c>
      <c r="H4827">
        <v>9</v>
      </c>
      <c r="I4827" t="s">
        <v>177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34</v>
      </c>
      <c r="S4827">
        <v>4</v>
      </c>
    </row>
    <row r="4828" spans="1:19" x14ac:dyDescent="0.3">
      <c r="A4828">
        <v>4827</v>
      </c>
      <c r="B4828" t="s">
        <v>42</v>
      </c>
      <c r="C4828" t="s">
        <v>27</v>
      </c>
      <c r="D4828" t="s">
        <v>19</v>
      </c>
      <c r="E4828" t="s">
        <v>15</v>
      </c>
      <c r="F4828" t="s">
        <v>25</v>
      </c>
      <c r="G4828" t="s">
        <v>35</v>
      </c>
      <c r="H4828">
        <v>11</v>
      </c>
      <c r="I4828" t="s">
        <v>178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34</v>
      </c>
      <c r="S4828">
        <v>6</v>
      </c>
    </row>
    <row r="4829" spans="1:19" x14ac:dyDescent="0.3">
      <c r="A4829">
        <v>4828</v>
      </c>
      <c r="B4829" t="s">
        <v>33</v>
      </c>
      <c r="C4829" t="s">
        <v>20</v>
      </c>
      <c r="D4829" t="s">
        <v>19</v>
      </c>
      <c r="E4829" t="s">
        <v>41</v>
      </c>
      <c r="F4829" t="s">
        <v>18</v>
      </c>
      <c r="G4829" t="s">
        <v>24</v>
      </c>
      <c r="H4829">
        <v>3</v>
      </c>
      <c r="I4829" t="s">
        <v>177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21</v>
      </c>
      <c r="S4829">
        <v>2</v>
      </c>
    </row>
    <row r="4830" spans="1:19" x14ac:dyDescent="0.3">
      <c r="A4830">
        <v>4829</v>
      </c>
      <c r="B4830" t="s">
        <v>42</v>
      </c>
      <c r="C4830" t="s">
        <v>34</v>
      </c>
      <c r="D4830" t="s">
        <v>38</v>
      </c>
      <c r="E4830" t="s">
        <v>36</v>
      </c>
      <c r="F4830" t="s">
        <v>25</v>
      </c>
      <c r="G4830" t="s">
        <v>24</v>
      </c>
      <c r="H4830">
        <v>3</v>
      </c>
      <c r="I4830" t="s">
        <v>177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28</v>
      </c>
      <c r="S4830">
        <v>3</v>
      </c>
    </row>
    <row r="4831" spans="1:19" x14ac:dyDescent="0.3">
      <c r="A4831">
        <v>4830</v>
      </c>
      <c r="B4831" t="s">
        <v>42</v>
      </c>
      <c r="C4831" t="s">
        <v>39</v>
      </c>
      <c r="D4831" t="s">
        <v>26</v>
      </c>
      <c r="E4831" t="s">
        <v>15</v>
      </c>
      <c r="F4831" t="s">
        <v>30</v>
      </c>
      <c r="G4831" t="s">
        <v>17</v>
      </c>
      <c r="H4831">
        <v>8</v>
      </c>
      <c r="I4831" t="s">
        <v>177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28</v>
      </c>
      <c r="S4831">
        <v>9</v>
      </c>
    </row>
    <row r="4832" spans="1:19" x14ac:dyDescent="0.3">
      <c r="A4832">
        <v>4831</v>
      </c>
      <c r="B4832" t="s">
        <v>16</v>
      </c>
      <c r="C4832" t="s">
        <v>20</v>
      </c>
      <c r="D4832" t="s">
        <v>38</v>
      </c>
      <c r="E4832" t="s">
        <v>43</v>
      </c>
      <c r="F4832" t="s">
        <v>25</v>
      </c>
      <c r="G4832" t="s">
        <v>35</v>
      </c>
      <c r="H4832">
        <v>3</v>
      </c>
      <c r="I4832" t="s">
        <v>176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28</v>
      </c>
      <c r="S4832">
        <v>8</v>
      </c>
    </row>
    <row r="4833" spans="1:19" x14ac:dyDescent="0.3">
      <c r="A4833">
        <v>4832</v>
      </c>
      <c r="B4833" t="s">
        <v>33</v>
      </c>
      <c r="C4833" t="s">
        <v>27</v>
      </c>
      <c r="D4833" t="s">
        <v>44</v>
      </c>
      <c r="E4833" t="s">
        <v>41</v>
      </c>
      <c r="F4833" t="s">
        <v>25</v>
      </c>
      <c r="G4833" t="s">
        <v>35</v>
      </c>
      <c r="H4833">
        <v>2</v>
      </c>
      <c r="I4833" t="s">
        <v>177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21</v>
      </c>
      <c r="S4833">
        <v>4</v>
      </c>
    </row>
    <row r="4834" spans="1:19" x14ac:dyDescent="0.3">
      <c r="A4834">
        <v>4833</v>
      </c>
      <c r="B4834" t="s">
        <v>23</v>
      </c>
      <c r="C4834" t="s">
        <v>20</v>
      </c>
      <c r="D4834" t="s">
        <v>32</v>
      </c>
      <c r="E4834" t="s">
        <v>29</v>
      </c>
      <c r="F4834" t="s">
        <v>25</v>
      </c>
      <c r="G4834" t="s">
        <v>17</v>
      </c>
      <c r="H4834">
        <v>14</v>
      </c>
      <c r="I4834" t="s">
        <v>178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34</v>
      </c>
      <c r="S4834">
        <v>3</v>
      </c>
    </row>
    <row r="4835" spans="1:19" x14ac:dyDescent="0.3">
      <c r="A4835">
        <v>4834</v>
      </c>
      <c r="B4835" t="s">
        <v>37</v>
      </c>
      <c r="C4835" t="s">
        <v>27</v>
      </c>
      <c r="D4835" t="s">
        <v>32</v>
      </c>
      <c r="E4835" t="s">
        <v>41</v>
      </c>
      <c r="F4835" t="s">
        <v>30</v>
      </c>
      <c r="G4835" t="s">
        <v>35</v>
      </c>
      <c r="H4835">
        <v>7</v>
      </c>
      <c r="I4835" t="s">
        <v>178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21</v>
      </c>
      <c r="S4835">
        <v>4</v>
      </c>
    </row>
    <row r="4836" spans="1:19" x14ac:dyDescent="0.3">
      <c r="A4836">
        <v>4835</v>
      </c>
      <c r="B4836" t="s">
        <v>23</v>
      </c>
      <c r="C4836" t="s">
        <v>20</v>
      </c>
      <c r="D4836" t="s">
        <v>26</v>
      </c>
      <c r="E4836" t="s">
        <v>29</v>
      </c>
      <c r="F4836" t="s">
        <v>18</v>
      </c>
      <c r="G4836" t="s">
        <v>17</v>
      </c>
      <c r="H4836">
        <v>7</v>
      </c>
      <c r="I4836" t="s">
        <v>177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21</v>
      </c>
      <c r="S4836">
        <v>5</v>
      </c>
    </row>
    <row r="4837" spans="1:19" x14ac:dyDescent="0.3">
      <c r="A4837">
        <v>4836</v>
      </c>
      <c r="B4837" t="s">
        <v>42</v>
      </c>
      <c r="C4837" t="s">
        <v>34</v>
      </c>
      <c r="D4837" t="s">
        <v>44</v>
      </c>
      <c r="E4837" t="s">
        <v>41</v>
      </c>
      <c r="F4837" t="s">
        <v>30</v>
      </c>
      <c r="G4837" t="s">
        <v>17</v>
      </c>
      <c r="H4837">
        <v>7</v>
      </c>
      <c r="I4837" t="s">
        <v>177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28</v>
      </c>
      <c r="S4837">
        <v>7</v>
      </c>
    </row>
    <row r="4838" spans="1:19" x14ac:dyDescent="0.3">
      <c r="A4838">
        <v>4837</v>
      </c>
      <c r="B4838" t="s">
        <v>16</v>
      </c>
      <c r="C4838" t="s">
        <v>20</v>
      </c>
      <c r="D4838" t="s">
        <v>38</v>
      </c>
      <c r="E4838" t="s">
        <v>41</v>
      </c>
      <c r="F4838" t="s">
        <v>30</v>
      </c>
      <c r="G4838" t="s">
        <v>24</v>
      </c>
      <c r="H4838">
        <v>10</v>
      </c>
      <c r="I4838" t="s">
        <v>176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28</v>
      </c>
      <c r="S4838">
        <v>8</v>
      </c>
    </row>
    <row r="4839" spans="1:19" x14ac:dyDescent="0.3">
      <c r="A4839">
        <v>4838</v>
      </c>
      <c r="B4839" t="s">
        <v>23</v>
      </c>
      <c r="C4839" t="s">
        <v>27</v>
      </c>
      <c r="D4839" t="s">
        <v>40</v>
      </c>
      <c r="E4839" t="s">
        <v>36</v>
      </c>
      <c r="F4839" t="s">
        <v>25</v>
      </c>
      <c r="G4839" t="s">
        <v>24</v>
      </c>
      <c r="H4839">
        <v>4</v>
      </c>
      <c r="I4839" t="s">
        <v>176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28</v>
      </c>
      <c r="S4839">
        <v>8</v>
      </c>
    </row>
    <row r="4840" spans="1:19" x14ac:dyDescent="0.3">
      <c r="A4840">
        <v>4839</v>
      </c>
      <c r="B4840" t="s">
        <v>37</v>
      </c>
      <c r="C4840" t="s">
        <v>27</v>
      </c>
      <c r="D4840" t="s">
        <v>38</v>
      </c>
      <c r="E4840" t="s">
        <v>43</v>
      </c>
      <c r="F4840" t="s">
        <v>25</v>
      </c>
      <c r="G4840" t="s">
        <v>24</v>
      </c>
      <c r="H4840">
        <v>2</v>
      </c>
      <c r="I4840" t="s">
        <v>176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21</v>
      </c>
      <c r="S4840">
        <v>3</v>
      </c>
    </row>
    <row r="4841" spans="1:19" x14ac:dyDescent="0.3">
      <c r="A4841">
        <v>4840</v>
      </c>
      <c r="B4841" t="s">
        <v>33</v>
      </c>
      <c r="C4841" t="s">
        <v>39</v>
      </c>
      <c r="D4841" t="s">
        <v>19</v>
      </c>
      <c r="E4841" t="s">
        <v>36</v>
      </c>
      <c r="F4841" t="s">
        <v>30</v>
      </c>
      <c r="G4841" t="s">
        <v>17</v>
      </c>
      <c r="H4841">
        <v>6</v>
      </c>
      <c r="I4841" t="s">
        <v>177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21</v>
      </c>
      <c r="S4841">
        <v>3</v>
      </c>
    </row>
    <row r="4842" spans="1:19" x14ac:dyDescent="0.3">
      <c r="A4842">
        <v>4841</v>
      </c>
      <c r="B4842" t="s">
        <v>37</v>
      </c>
      <c r="C4842" t="s">
        <v>27</v>
      </c>
      <c r="D4842" t="s">
        <v>26</v>
      </c>
      <c r="E4842" t="s">
        <v>41</v>
      </c>
      <c r="F4842" t="s">
        <v>30</v>
      </c>
      <c r="G4842" t="s">
        <v>24</v>
      </c>
      <c r="H4842">
        <v>6</v>
      </c>
      <c r="I4842" t="s">
        <v>176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28</v>
      </c>
      <c r="S4842">
        <v>1</v>
      </c>
    </row>
    <row r="4843" spans="1:19" x14ac:dyDescent="0.3">
      <c r="A4843">
        <v>4842</v>
      </c>
      <c r="B4843" t="s">
        <v>42</v>
      </c>
      <c r="C4843" t="s">
        <v>20</v>
      </c>
      <c r="D4843" t="s">
        <v>26</v>
      </c>
      <c r="E4843" t="s">
        <v>45</v>
      </c>
      <c r="F4843" t="s">
        <v>18</v>
      </c>
      <c r="G4843" t="s">
        <v>24</v>
      </c>
      <c r="H4843">
        <v>0</v>
      </c>
      <c r="I4843" t="s">
        <v>177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21</v>
      </c>
      <c r="S4843">
        <v>5</v>
      </c>
    </row>
    <row r="4844" spans="1:19" x14ac:dyDescent="0.3">
      <c r="A4844">
        <v>4843</v>
      </c>
      <c r="B4844" t="s">
        <v>37</v>
      </c>
      <c r="C4844" t="s">
        <v>34</v>
      </c>
      <c r="D4844" t="s">
        <v>40</v>
      </c>
      <c r="E4844" t="s">
        <v>43</v>
      </c>
      <c r="F4844" t="s">
        <v>30</v>
      </c>
      <c r="G4844" t="s">
        <v>17</v>
      </c>
      <c r="H4844">
        <v>4</v>
      </c>
      <c r="I4844" t="s">
        <v>176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28</v>
      </c>
      <c r="S4844">
        <v>9</v>
      </c>
    </row>
    <row r="4845" spans="1:19" x14ac:dyDescent="0.3">
      <c r="A4845">
        <v>4844</v>
      </c>
      <c r="B4845" t="s">
        <v>23</v>
      </c>
      <c r="C4845" t="s">
        <v>34</v>
      </c>
      <c r="D4845" t="s">
        <v>38</v>
      </c>
      <c r="E4845" t="s">
        <v>29</v>
      </c>
      <c r="F4845" t="s">
        <v>18</v>
      </c>
      <c r="G4845" t="s">
        <v>24</v>
      </c>
      <c r="H4845">
        <v>8</v>
      </c>
      <c r="I4845" t="s">
        <v>178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28</v>
      </c>
      <c r="S4845">
        <v>1</v>
      </c>
    </row>
    <row r="4846" spans="1:19" x14ac:dyDescent="0.3">
      <c r="A4846">
        <v>4845</v>
      </c>
      <c r="B4846" t="s">
        <v>31</v>
      </c>
      <c r="C4846" t="s">
        <v>39</v>
      </c>
      <c r="D4846" t="s">
        <v>44</v>
      </c>
      <c r="E4846" t="s">
        <v>15</v>
      </c>
      <c r="F4846" t="s">
        <v>30</v>
      </c>
      <c r="G4846" t="s">
        <v>24</v>
      </c>
      <c r="H4846">
        <v>3</v>
      </c>
      <c r="I4846" t="s">
        <v>178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28</v>
      </c>
      <c r="S4846">
        <v>6</v>
      </c>
    </row>
    <row r="4847" spans="1:19" x14ac:dyDescent="0.3">
      <c r="A4847">
        <v>4846</v>
      </c>
      <c r="B4847" t="s">
        <v>31</v>
      </c>
      <c r="C4847" t="s">
        <v>34</v>
      </c>
      <c r="D4847" t="s">
        <v>19</v>
      </c>
      <c r="E4847" t="s">
        <v>29</v>
      </c>
      <c r="F4847" t="s">
        <v>25</v>
      </c>
      <c r="G4847" t="s">
        <v>35</v>
      </c>
      <c r="H4847">
        <v>0</v>
      </c>
      <c r="I4847" t="s">
        <v>178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28</v>
      </c>
      <c r="S4847">
        <v>8</v>
      </c>
    </row>
    <row r="4848" spans="1:19" x14ac:dyDescent="0.3">
      <c r="A4848">
        <v>4847</v>
      </c>
      <c r="B4848" t="s">
        <v>16</v>
      </c>
      <c r="C4848" t="s">
        <v>34</v>
      </c>
      <c r="D4848" t="s">
        <v>26</v>
      </c>
      <c r="E4848" t="s">
        <v>15</v>
      </c>
      <c r="F4848" t="s">
        <v>30</v>
      </c>
      <c r="G4848" t="s">
        <v>24</v>
      </c>
      <c r="H4848">
        <v>6</v>
      </c>
      <c r="I4848" t="s">
        <v>178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28</v>
      </c>
      <c r="S4848">
        <v>9</v>
      </c>
    </row>
    <row r="4849" spans="1:19" x14ac:dyDescent="0.3">
      <c r="A4849">
        <v>4848</v>
      </c>
      <c r="B4849" t="s">
        <v>16</v>
      </c>
      <c r="C4849" t="s">
        <v>27</v>
      </c>
      <c r="D4849" t="s">
        <v>19</v>
      </c>
      <c r="E4849" t="s">
        <v>43</v>
      </c>
      <c r="F4849" t="s">
        <v>30</v>
      </c>
      <c r="G4849" t="s">
        <v>17</v>
      </c>
      <c r="H4849">
        <v>14</v>
      </c>
      <c r="I4849" t="s">
        <v>178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34</v>
      </c>
      <c r="S4849">
        <v>1</v>
      </c>
    </row>
    <row r="4850" spans="1:19" x14ac:dyDescent="0.3">
      <c r="A4850">
        <v>4849</v>
      </c>
      <c r="B4850" t="s">
        <v>42</v>
      </c>
      <c r="C4850" t="s">
        <v>39</v>
      </c>
      <c r="D4850" t="s">
        <v>44</v>
      </c>
      <c r="E4850" t="s">
        <v>22</v>
      </c>
      <c r="F4850" t="s">
        <v>30</v>
      </c>
      <c r="G4850" t="s">
        <v>35</v>
      </c>
      <c r="H4850">
        <v>9</v>
      </c>
      <c r="I4850" t="s">
        <v>178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28</v>
      </c>
      <c r="S4850">
        <v>6</v>
      </c>
    </row>
    <row r="4851" spans="1:19" x14ac:dyDescent="0.3">
      <c r="A4851">
        <v>4850</v>
      </c>
      <c r="B4851" t="s">
        <v>16</v>
      </c>
      <c r="C4851" t="s">
        <v>20</v>
      </c>
      <c r="D4851" t="s">
        <v>26</v>
      </c>
      <c r="E4851" t="s">
        <v>36</v>
      </c>
      <c r="F4851" t="s">
        <v>18</v>
      </c>
      <c r="G4851" t="s">
        <v>35</v>
      </c>
      <c r="H4851">
        <v>0</v>
      </c>
      <c r="I4851" t="s">
        <v>178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28</v>
      </c>
      <c r="S4851">
        <v>9</v>
      </c>
    </row>
    <row r="4852" spans="1:19" x14ac:dyDescent="0.3">
      <c r="A4852">
        <v>4851</v>
      </c>
      <c r="B4852" t="s">
        <v>37</v>
      </c>
      <c r="C4852" t="s">
        <v>20</v>
      </c>
      <c r="D4852" t="s">
        <v>38</v>
      </c>
      <c r="E4852" t="s">
        <v>45</v>
      </c>
      <c r="F4852" t="s">
        <v>18</v>
      </c>
      <c r="G4852" t="s">
        <v>35</v>
      </c>
      <c r="H4852">
        <v>3</v>
      </c>
      <c r="I4852" t="s">
        <v>176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21</v>
      </c>
      <c r="S4852">
        <v>2</v>
      </c>
    </row>
    <row r="4853" spans="1:19" x14ac:dyDescent="0.3">
      <c r="A4853">
        <v>4852</v>
      </c>
      <c r="B4853" t="s">
        <v>33</v>
      </c>
      <c r="C4853" t="s">
        <v>20</v>
      </c>
      <c r="D4853" t="s">
        <v>40</v>
      </c>
      <c r="E4853" t="s">
        <v>36</v>
      </c>
      <c r="F4853" t="s">
        <v>25</v>
      </c>
      <c r="G4853" t="s">
        <v>17</v>
      </c>
      <c r="H4853">
        <v>13</v>
      </c>
      <c r="I4853" t="s">
        <v>176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28</v>
      </c>
      <c r="S4853">
        <v>7</v>
      </c>
    </row>
    <row r="4854" spans="1:19" x14ac:dyDescent="0.3">
      <c r="A4854">
        <v>4853</v>
      </c>
      <c r="B4854" t="s">
        <v>31</v>
      </c>
      <c r="C4854" t="s">
        <v>20</v>
      </c>
      <c r="D4854" t="s">
        <v>32</v>
      </c>
      <c r="E4854" t="s">
        <v>45</v>
      </c>
      <c r="F4854" t="s">
        <v>18</v>
      </c>
      <c r="G4854" t="s">
        <v>35</v>
      </c>
      <c r="H4854">
        <v>13</v>
      </c>
      <c r="I4854" t="s">
        <v>176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28</v>
      </c>
      <c r="S4854">
        <v>8</v>
      </c>
    </row>
    <row r="4855" spans="1:19" x14ac:dyDescent="0.3">
      <c r="A4855">
        <v>4854</v>
      </c>
      <c r="B4855" t="s">
        <v>31</v>
      </c>
      <c r="C4855" t="s">
        <v>34</v>
      </c>
      <c r="D4855" t="s">
        <v>19</v>
      </c>
      <c r="E4855" t="s">
        <v>15</v>
      </c>
      <c r="F4855" t="s">
        <v>30</v>
      </c>
      <c r="G4855" t="s">
        <v>17</v>
      </c>
      <c r="H4855">
        <v>2</v>
      </c>
      <c r="I4855" t="s">
        <v>176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21</v>
      </c>
      <c r="S4855">
        <v>5</v>
      </c>
    </row>
    <row r="4856" spans="1:19" x14ac:dyDescent="0.3">
      <c r="A4856">
        <v>4855</v>
      </c>
      <c r="B4856" t="s">
        <v>42</v>
      </c>
      <c r="C4856" t="s">
        <v>20</v>
      </c>
      <c r="D4856" t="s">
        <v>40</v>
      </c>
      <c r="E4856" t="s">
        <v>29</v>
      </c>
      <c r="F4856" t="s">
        <v>25</v>
      </c>
      <c r="G4856" t="s">
        <v>35</v>
      </c>
      <c r="H4856">
        <v>12</v>
      </c>
      <c r="I4856" t="s">
        <v>176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34</v>
      </c>
      <c r="S4856">
        <v>3</v>
      </c>
    </row>
    <row r="4857" spans="1:19" x14ac:dyDescent="0.3">
      <c r="A4857">
        <v>4856</v>
      </c>
      <c r="B4857" t="s">
        <v>33</v>
      </c>
      <c r="C4857" t="s">
        <v>39</v>
      </c>
      <c r="D4857" t="s">
        <v>32</v>
      </c>
      <c r="E4857" t="s">
        <v>41</v>
      </c>
      <c r="F4857" t="s">
        <v>25</v>
      </c>
      <c r="G4857" t="s">
        <v>24</v>
      </c>
      <c r="H4857">
        <v>5</v>
      </c>
      <c r="I4857" t="s">
        <v>177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21</v>
      </c>
      <c r="S4857">
        <v>1</v>
      </c>
    </row>
    <row r="4858" spans="1:19" x14ac:dyDescent="0.3">
      <c r="A4858">
        <v>4857</v>
      </c>
      <c r="B4858" t="s">
        <v>33</v>
      </c>
      <c r="C4858" t="s">
        <v>27</v>
      </c>
      <c r="D4858" t="s">
        <v>32</v>
      </c>
      <c r="E4858" t="s">
        <v>29</v>
      </c>
      <c r="F4858" t="s">
        <v>30</v>
      </c>
      <c r="G4858" t="s">
        <v>35</v>
      </c>
      <c r="H4858">
        <v>13</v>
      </c>
      <c r="I4858" t="s">
        <v>178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34</v>
      </c>
      <c r="S4858">
        <v>1</v>
      </c>
    </row>
    <row r="4859" spans="1:19" x14ac:dyDescent="0.3">
      <c r="A4859">
        <v>4858</v>
      </c>
      <c r="B4859" t="s">
        <v>31</v>
      </c>
      <c r="C4859" t="s">
        <v>27</v>
      </c>
      <c r="D4859" t="s">
        <v>44</v>
      </c>
      <c r="E4859" t="s">
        <v>15</v>
      </c>
      <c r="F4859" t="s">
        <v>25</v>
      </c>
      <c r="G4859" t="s">
        <v>17</v>
      </c>
      <c r="H4859">
        <v>9</v>
      </c>
      <c r="I4859" t="s">
        <v>177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28</v>
      </c>
      <c r="S4859">
        <v>8</v>
      </c>
    </row>
    <row r="4860" spans="1:19" x14ac:dyDescent="0.3">
      <c r="A4860">
        <v>4859</v>
      </c>
      <c r="B4860" t="s">
        <v>42</v>
      </c>
      <c r="C4860" t="s">
        <v>34</v>
      </c>
      <c r="D4860" t="s">
        <v>38</v>
      </c>
      <c r="E4860" t="s">
        <v>41</v>
      </c>
      <c r="F4860" t="s">
        <v>30</v>
      </c>
      <c r="G4860" t="s">
        <v>24</v>
      </c>
      <c r="H4860">
        <v>2</v>
      </c>
      <c r="I4860" t="s">
        <v>177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21</v>
      </c>
      <c r="S4860">
        <v>2</v>
      </c>
    </row>
    <row r="4861" spans="1:19" x14ac:dyDescent="0.3">
      <c r="A4861">
        <v>4860</v>
      </c>
      <c r="B4861" t="s">
        <v>23</v>
      </c>
      <c r="C4861" t="s">
        <v>20</v>
      </c>
      <c r="D4861" t="s">
        <v>32</v>
      </c>
      <c r="E4861" t="s">
        <v>43</v>
      </c>
      <c r="F4861" t="s">
        <v>25</v>
      </c>
      <c r="G4861" t="s">
        <v>17</v>
      </c>
      <c r="H4861">
        <v>7</v>
      </c>
      <c r="I4861" t="s">
        <v>176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21</v>
      </c>
      <c r="S4861">
        <v>2</v>
      </c>
    </row>
    <row r="4862" spans="1:19" x14ac:dyDescent="0.3">
      <c r="A4862">
        <v>4861</v>
      </c>
      <c r="B4862" t="s">
        <v>42</v>
      </c>
      <c r="C4862" t="s">
        <v>20</v>
      </c>
      <c r="D4862" t="s">
        <v>44</v>
      </c>
      <c r="E4862" t="s">
        <v>41</v>
      </c>
      <c r="F4862" t="s">
        <v>18</v>
      </c>
      <c r="G4862" t="s">
        <v>24</v>
      </c>
      <c r="H4862">
        <v>10</v>
      </c>
      <c r="I4862" t="s">
        <v>178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28</v>
      </c>
      <c r="S4862">
        <v>6</v>
      </c>
    </row>
    <row r="4863" spans="1:19" x14ac:dyDescent="0.3">
      <c r="A4863">
        <v>4862</v>
      </c>
      <c r="B4863" t="s">
        <v>33</v>
      </c>
      <c r="C4863" t="s">
        <v>20</v>
      </c>
      <c r="D4863" t="s">
        <v>44</v>
      </c>
      <c r="E4863" t="s">
        <v>41</v>
      </c>
      <c r="F4863" t="s">
        <v>18</v>
      </c>
      <c r="G4863" t="s">
        <v>24</v>
      </c>
      <c r="H4863">
        <v>14</v>
      </c>
      <c r="I4863" t="s">
        <v>177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28</v>
      </c>
      <c r="S4863">
        <v>7</v>
      </c>
    </row>
    <row r="4864" spans="1:19" x14ac:dyDescent="0.3">
      <c r="A4864">
        <v>4863</v>
      </c>
      <c r="B4864" t="s">
        <v>37</v>
      </c>
      <c r="C4864" t="s">
        <v>39</v>
      </c>
      <c r="D4864" t="s">
        <v>44</v>
      </c>
      <c r="E4864" t="s">
        <v>43</v>
      </c>
      <c r="F4864" t="s">
        <v>18</v>
      </c>
      <c r="G4864" t="s">
        <v>17</v>
      </c>
      <c r="H4864">
        <v>1</v>
      </c>
      <c r="I4864" t="s">
        <v>178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28</v>
      </c>
      <c r="S4864">
        <v>7</v>
      </c>
    </row>
    <row r="4865" spans="1:19" x14ac:dyDescent="0.3">
      <c r="A4865">
        <v>4864</v>
      </c>
      <c r="B4865" t="s">
        <v>42</v>
      </c>
      <c r="C4865" t="s">
        <v>34</v>
      </c>
      <c r="D4865" t="s">
        <v>44</v>
      </c>
      <c r="E4865" t="s">
        <v>22</v>
      </c>
      <c r="F4865" t="s">
        <v>30</v>
      </c>
      <c r="G4865" t="s">
        <v>24</v>
      </c>
      <c r="H4865">
        <v>12</v>
      </c>
      <c r="I4865" t="s">
        <v>177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34</v>
      </c>
      <c r="S4865">
        <v>3</v>
      </c>
    </row>
    <row r="4866" spans="1:19" x14ac:dyDescent="0.3">
      <c r="A4866">
        <v>4865</v>
      </c>
      <c r="B4866" t="s">
        <v>42</v>
      </c>
      <c r="C4866" t="s">
        <v>34</v>
      </c>
      <c r="D4866" t="s">
        <v>38</v>
      </c>
      <c r="E4866" t="s">
        <v>45</v>
      </c>
      <c r="F4866" t="s">
        <v>25</v>
      </c>
      <c r="G4866" t="s">
        <v>35</v>
      </c>
      <c r="H4866">
        <v>4</v>
      </c>
      <c r="I4866" t="s">
        <v>176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28</v>
      </c>
      <c r="S4866">
        <v>9</v>
      </c>
    </row>
    <row r="4867" spans="1:19" x14ac:dyDescent="0.3">
      <c r="A4867">
        <v>4866</v>
      </c>
      <c r="B4867" t="s">
        <v>23</v>
      </c>
      <c r="C4867" t="s">
        <v>34</v>
      </c>
      <c r="D4867" t="s">
        <v>32</v>
      </c>
      <c r="E4867" t="s">
        <v>43</v>
      </c>
      <c r="F4867" t="s">
        <v>18</v>
      </c>
      <c r="G4867" t="s">
        <v>17</v>
      </c>
      <c r="H4867">
        <v>3</v>
      </c>
      <c r="I4867" t="s">
        <v>176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21</v>
      </c>
      <c r="S4867">
        <v>2</v>
      </c>
    </row>
    <row r="4868" spans="1:19" x14ac:dyDescent="0.3">
      <c r="A4868">
        <v>4867</v>
      </c>
      <c r="B4868" t="s">
        <v>23</v>
      </c>
      <c r="C4868" t="s">
        <v>39</v>
      </c>
      <c r="D4868" t="s">
        <v>32</v>
      </c>
      <c r="E4868" t="s">
        <v>15</v>
      </c>
      <c r="F4868" t="s">
        <v>18</v>
      </c>
      <c r="G4868" t="s">
        <v>24</v>
      </c>
      <c r="H4868">
        <v>3</v>
      </c>
      <c r="I4868" t="s">
        <v>176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21</v>
      </c>
      <c r="S4868">
        <v>3</v>
      </c>
    </row>
    <row r="4869" spans="1:19" x14ac:dyDescent="0.3">
      <c r="A4869">
        <v>4868</v>
      </c>
      <c r="B4869" t="s">
        <v>33</v>
      </c>
      <c r="C4869" t="s">
        <v>20</v>
      </c>
      <c r="D4869" t="s">
        <v>26</v>
      </c>
      <c r="E4869" t="s">
        <v>45</v>
      </c>
      <c r="F4869" t="s">
        <v>18</v>
      </c>
      <c r="G4869" t="s">
        <v>24</v>
      </c>
      <c r="H4869">
        <v>5</v>
      </c>
      <c r="I4869" t="s">
        <v>176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21</v>
      </c>
      <c r="S4869">
        <v>1</v>
      </c>
    </row>
    <row r="4870" spans="1:19" x14ac:dyDescent="0.3">
      <c r="A4870">
        <v>4869</v>
      </c>
      <c r="B4870" t="s">
        <v>23</v>
      </c>
      <c r="C4870" t="s">
        <v>20</v>
      </c>
      <c r="D4870" t="s">
        <v>26</v>
      </c>
      <c r="E4870" t="s">
        <v>45</v>
      </c>
      <c r="F4870" t="s">
        <v>30</v>
      </c>
      <c r="G4870" t="s">
        <v>35</v>
      </c>
      <c r="H4870">
        <v>10</v>
      </c>
      <c r="I4870" t="s">
        <v>178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34</v>
      </c>
      <c r="S4870">
        <v>6</v>
      </c>
    </row>
    <row r="4871" spans="1:19" x14ac:dyDescent="0.3">
      <c r="A4871">
        <v>4870</v>
      </c>
      <c r="B4871" t="s">
        <v>33</v>
      </c>
      <c r="C4871" t="s">
        <v>27</v>
      </c>
      <c r="D4871" t="s">
        <v>40</v>
      </c>
      <c r="E4871" t="s">
        <v>45</v>
      </c>
      <c r="F4871" t="s">
        <v>18</v>
      </c>
      <c r="G4871" t="s">
        <v>17</v>
      </c>
      <c r="H4871">
        <v>6</v>
      </c>
      <c r="I4871" t="s">
        <v>177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28</v>
      </c>
      <c r="S4871">
        <v>2</v>
      </c>
    </row>
    <row r="4872" spans="1:19" x14ac:dyDescent="0.3">
      <c r="A4872">
        <v>4871</v>
      </c>
      <c r="B4872" t="s">
        <v>37</v>
      </c>
      <c r="C4872" t="s">
        <v>20</v>
      </c>
      <c r="D4872" t="s">
        <v>26</v>
      </c>
      <c r="E4872" t="s">
        <v>29</v>
      </c>
      <c r="F4872" t="s">
        <v>25</v>
      </c>
      <c r="G4872" t="s">
        <v>35</v>
      </c>
      <c r="H4872">
        <v>4</v>
      </c>
      <c r="I4872" t="s">
        <v>178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21</v>
      </c>
      <c r="S4872">
        <v>2</v>
      </c>
    </row>
    <row r="4873" spans="1:19" x14ac:dyDescent="0.3">
      <c r="A4873">
        <v>4872</v>
      </c>
      <c r="B4873" t="s">
        <v>33</v>
      </c>
      <c r="C4873" t="s">
        <v>39</v>
      </c>
      <c r="D4873" t="s">
        <v>19</v>
      </c>
      <c r="E4873" t="s">
        <v>41</v>
      </c>
      <c r="F4873" t="s">
        <v>30</v>
      </c>
      <c r="G4873" t="s">
        <v>24</v>
      </c>
      <c r="H4873">
        <v>14</v>
      </c>
      <c r="I4873" t="s">
        <v>176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28</v>
      </c>
      <c r="S4873">
        <v>3</v>
      </c>
    </row>
    <row r="4874" spans="1:19" x14ac:dyDescent="0.3">
      <c r="A4874">
        <v>4873</v>
      </c>
      <c r="B4874" t="s">
        <v>33</v>
      </c>
      <c r="C4874" t="s">
        <v>39</v>
      </c>
      <c r="D4874" t="s">
        <v>40</v>
      </c>
      <c r="E4874" t="s">
        <v>29</v>
      </c>
      <c r="F4874" t="s">
        <v>30</v>
      </c>
      <c r="G4874" t="s">
        <v>24</v>
      </c>
      <c r="H4874">
        <v>10</v>
      </c>
      <c r="I4874" t="s">
        <v>178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28</v>
      </c>
      <c r="S4874">
        <v>8</v>
      </c>
    </row>
    <row r="4875" spans="1:19" x14ac:dyDescent="0.3">
      <c r="A4875">
        <v>4874</v>
      </c>
      <c r="B4875" t="s">
        <v>37</v>
      </c>
      <c r="C4875" t="s">
        <v>27</v>
      </c>
      <c r="D4875" t="s">
        <v>32</v>
      </c>
      <c r="E4875" t="s">
        <v>36</v>
      </c>
      <c r="F4875" t="s">
        <v>18</v>
      </c>
      <c r="G4875" t="s">
        <v>35</v>
      </c>
      <c r="H4875">
        <v>13</v>
      </c>
      <c r="I4875" t="s">
        <v>177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28</v>
      </c>
      <c r="S4875">
        <v>8</v>
      </c>
    </row>
    <row r="4876" spans="1:19" x14ac:dyDescent="0.3">
      <c r="A4876">
        <v>4875</v>
      </c>
      <c r="B4876" t="s">
        <v>16</v>
      </c>
      <c r="C4876" t="s">
        <v>34</v>
      </c>
      <c r="D4876" t="s">
        <v>38</v>
      </c>
      <c r="E4876" t="s">
        <v>22</v>
      </c>
      <c r="F4876" t="s">
        <v>25</v>
      </c>
      <c r="G4876" t="s">
        <v>24</v>
      </c>
      <c r="H4876">
        <v>2</v>
      </c>
      <c r="I4876" t="s">
        <v>177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21</v>
      </c>
      <c r="S4876">
        <v>5</v>
      </c>
    </row>
    <row r="4877" spans="1:19" x14ac:dyDescent="0.3">
      <c r="A4877">
        <v>4876</v>
      </c>
      <c r="B4877" t="s">
        <v>33</v>
      </c>
      <c r="C4877" t="s">
        <v>27</v>
      </c>
      <c r="D4877" t="s">
        <v>44</v>
      </c>
      <c r="E4877" t="s">
        <v>45</v>
      </c>
      <c r="F4877" t="s">
        <v>25</v>
      </c>
      <c r="G4877" t="s">
        <v>17</v>
      </c>
      <c r="H4877">
        <v>3</v>
      </c>
      <c r="I4877" t="s">
        <v>178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28</v>
      </c>
      <c r="S4877">
        <v>3</v>
      </c>
    </row>
    <row r="4878" spans="1:19" x14ac:dyDescent="0.3">
      <c r="A4878">
        <v>4877</v>
      </c>
      <c r="B4878" t="s">
        <v>33</v>
      </c>
      <c r="C4878" t="s">
        <v>20</v>
      </c>
      <c r="D4878" t="s">
        <v>26</v>
      </c>
      <c r="E4878" t="s">
        <v>41</v>
      </c>
      <c r="F4878" t="s">
        <v>30</v>
      </c>
      <c r="G4878" t="s">
        <v>17</v>
      </c>
      <c r="H4878">
        <v>5</v>
      </c>
      <c r="I4878" t="s">
        <v>178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28</v>
      </c>
      <c r="S4878">
        <v>8</v>
      </c>
    </row>
    <row r="4879" spans="1:19" x14ac:dyDescent="0.3">
      <c r="A4879">
        <v>4878</v>
      </c>
      <c r="B4879" t="s">
        <v>33</v>
      </c>
      <c r="C4879" t="s">
        <v>39</v>
      </c>
      <c r="D4879" t="s">
        <v>26</v>
      </c>
      <c r="E4879" t="s">
        <v>41</v>
      </c>
      <c r="F4879" t="s">
        <v>30</v>
      </c>
      <c r="G4879" t="s">
        <v>24</v>
      </c>
      <c r="H4879">
        <v>8</v>
      </c>
      <c r="I4879" t="s">
        <v>176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34</v>
      </c>
      <c r="S4879">
        <v>4</v>
      </c>
    </row>
    <row r="4880" spans="1:19" x14ac:dyDescent="0.3">
      <c r="A4880">
        <v>4879</v>
      </c>
      <c r="B4880" t="s">
        <v>31</v>
      </c>
      <c r="C4880" t="s">
        <v>27</v>
      </c>
      <c r="D4880" t="s">
        <v>40</v>
      </c>
      <c r="E4880" t="s">
        <v>41</v>
      </c>
      <c r="F4880" t="s">
        <v>25</v>
      </c>
      <c r="G4880" t="s">
        <v>24</v>
      </c>
      <c r="H4880">
        <v>4</v>
      </c>
      <c r="I4880" t="s">
        <v>178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21</v>
      </c>
      <c r="S4880">
        <v>5</v>
      </c>
    </row>
    <row r="4881" spans="1:19" x14ac:dyDescent="0.3">
      <c r="A4881">
        <v>4880</v>
      </c>
      <c r="B4881" t="s">
        <v>31</v>
      </c>
      <c r="C4881" t="s">
        <v>27</v>
      </c>
      <c r="D4881" t="s">
        <v>32</v>
      </c>
      <c r="E4881" t="s">
        <v>43</v>
      </c>
      <c r="F4881" t="s">
        <v>30</v>
      </c>
      <c r="G4881" t="s">
        <v>17</v>
      </c>
      <c r="H4881">
        <v>5</v>
      </c>
      <c r="I4881" t="s">
        <v>177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21</v>
      </c>
      <c r="S4881">
        <v>6</v>
      </c>
    </row>
    <row r="4882" spans="1:19" x14ac:dyDescent="0.3">
      <c r="A4882">
        <v>4881</v>
      </c>
      <c r="B4882" t="s">
        <v>37</v>
      </c>
      <c r="C4882" t="s">
        <v>34</v>
      </c>
      <c r="D4882" t="s">
        <v>40</v>
      </c>
      <c r="E4882" t="s">
        <v>22</v>
      </c>
      <c r="F4882" t="s">
        <v>25</v>
      </c>
      <c r="G4882" t="s">
        <v>24</v>
      </c>
      <c r="H4882">
        <v>4</v>
      </c>
      <c r="I4882" t="s">
        <v>178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28</v>
      </c>
      <c r="S4882">
        <v>9</v>
      </c>
    </row>
    <row r="4883" spans="1:19" x14ac:dyDescent="0.3">
      <c r="A4883">
        <v>4882</v>
      </c>
      <c r="B4883" t="s">
        <v>23</v>
      </c>
      <c r="C4883" t="s">
        <v>39</v>
      </c>
      <c r="D4883" t="s">
        <v>38</v>
      </c>
      <c r="E4883" t="s">
        <v>15</v>
      </c>
      <c r="F4883" t="s">
        <v>30</v>
      </c>
      <c r="G4883" t="s">
        <v>35</v>
      </c>
      <c r="H4883">
        <v>10</v>
      </c>
      <c r="I4883" t="s">
        <v>178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34</v>
      </c>
      <c r="S4883">
        <v>2</v>
      </c>
    </row>
    <row r="4884" spans="1:19" x14ac:dyDescent="0.3">
      <c r="A4884">
        <v>4883</v>
      </c>
      <c r="B4884" t="s">
        <v>37</v>
      </c>
      <c r="C4884" t="s">
        <v>34</v>
      </c>
      <c r="D4884" t="s">
        <v>40</v>
      </c>
      <c r="E4884" t="s">
        <v>41</v>
      </c>
      <c r="F4884" t="s">
        <v>30</v>
      </c>
      <c r="G4884" t="s">
        <v>17</v>
      </c>
      <c r="H4884">
        <v>3</v>
      </c>
      <c r="I4884" t="s">
        <v>176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28</v>
      </c>
      <c r="S4884">
        <v>9</v>
      </c>
    </row>
    <row r="4885" spans="1:19" x14ac:dyDescent="0.3">
      <c r="A4885">
        <v>4884</v>
      </c>
      <c r="B4885" t="s">
        <v>31</v>
      </c>
      <c r="C4885" t="s">
        <v>20</v>
      </c>
      <c r="D4885" t="s">
        <v>44</v>
      </c>
      <c r="E4885" t="s">
        <v>41</v>
      </c>
      <c r="F4885" t="s">
        <v>30</v>
      </c>
      <c r="G4885" t="s">
        <v>17</v>
      </c>
      <c r="H4885">
        <v>0</v>
      </c>
      <c r="I4885" t="s">
        <v>176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21</v>
      </c>
      <c r="S4885">
        <v>2</v>
      </c>
    </row>
    <row r="4886" spans="1:19" x14ac:dyDescent="0.3">
      <c r="A4886">
        <v>4885</v>
      </c>
      <c r="B4886" t="s">
        <v>31</v>
      </c>
      <c r="C4886" t="s">
        <v>20</v>
      </c>
      <c r="D4886" t="s">
        <v>32</v>
      </c>
      <c r="E4886" t="s">
        <v>41</v>
      </c>
      <c r="F4886" t="s">
        <v>18</v>
      </c>
      <c r="G4886" t="s">
        <v>17</v>
      </c>
      <c r="H4886">
        <v>13</v>
      </c>
      <c r="I4886" t="s">
        <v>176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28</v>
      </c>
      <c r="S4886">
        <v>5</v>
      </c>
    </row>
    <row r="4887" spans="1:19" x14ac:dyDescent="0.3">
      <c r="A4887">
        <v>4886</v>
      </c>
      <c r="B4887" t="s">
        <v>23</v>
      </c>
      <c r="C4887" t="s">
        <v>27</v>
      </c>
      <c r="D4887" t="s">
        <v>19</v>
      </c>
      <c r="E4887" t="s">
        <v>29</v>
      </c>
      <c r="F4887" t="s">
        <v>30</v>
      </c>
      <c r="G4887" t="s">
        <v>35</v>
      </c>
      <c r="H4887">
        <v>5</v>
      </c>
      <c r="I4887" t="s">
        <v>178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28</v>
      </c>
      <c r="S4887">
        <v>6</v>
      </c>
    </row>
    <row r="4888" spans="1:19" x14ac:dyDescent="0.3">
      <c r="A4888">
        <v>4887</v>
      </c>
      <c r="B4888" t="s">
        <v>23</v>
      </c>
      <c r="C4888" t="s">
        <v>34</v>
      </c>
      <c r="D4888" t="s">
        <v>44</v>
      </c>
      <c r="E4888" t="s">
        <v>43</v>
      </c>
      <c r="F4888" t="s">
        <v>25</v>
      </c>
      <c r="G4888" t="s">
        <v>35</v>
      </c>
      <c r="H4888">
        <v>8</v>
      </c>
      <c r="I4888" t="s">
        <v>177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28</v>
      </c>
      <c r="S4888">
        <v>3</v>
      </c>
    </row>
    <row r="4889" spans="1:19" x14ac:dyDescent="0.3">
      <c r="A4889">
        <v>4888</v>
      </c>
      <c r="B4889" t="s">
        <v>16</v>
      </c>
      <c r="C4889" t="s">
        <v>34</v>
      </c>
      <c r="D4889" t="s">
        <v>32</v>
      </c>
      <c r="E4889" t="s">
        <v>15</v>
      </c>
      <c r="F4889" t="s">
        <v>18</v>
      </c>
      <c r="G4889" t="s">
        <v>17</v>
      </c>
      <c r="H4889">
        <v>2</v>
      </c>
      <c r="I4889" t="s">
        <v>178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28</v>
      </c>
      <c r="S4889">
        <v>7</v>
      </c>
    </row>
    <row r="4890" spans="1:19" x14ac:dyDescent="0.3">
      <c r="A4890">
        <v>4889</v>
      </c>
      <c r="B4890" t="s">
        <v>42</v>
      </c>
      <c r="C4890" t="s">
        <v>39</v>
      </c>
      <c r="D4890" t="s">
        <v>19</v>
      </c>
      <c r="E4890" t="s">
        <v>36</v>
      </c>
      <c r="F4890" t="s">
        <v>18</v>
      </c>
      <c r="G4890" t="s">
        <v>35</v>
      </c>
      <c r="H4890">
        <v>11</v>
      </c>
      <c r="I4890" t="s">
        <v>176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28</v>
      </c>
      <c r="S4890">
        <v>9</v>
      </c>
    </row>
    <row r="4891" spans="1:19" x14ac:dyDescent="0.3">
      <c r="A4891">
        <v>4890</v>
      </c>
      <c r="B4891" t="s">
        <v>33</v>
      </c>
      <c r="C4891" t="s">
        <v>34</v>
      </c>
      <c r="D4891" t="s">
        <v>44</v>
      </c>
      <c r="E4891" t="s">
        <v>43</v>
      </c>
      <c r="F4891" t="s">
        <v>25</v>
      </c>
      <c r="G4891" t="s">
        <v>17</v>
      </c>
      <c r="H4891">
        <v>2</v>
      </c>
      <c r="I4891" t="s">
        <v>178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21</v>
      </c>
      <c r="S4891">
        <v>1</v>
      </c>
    </row>
    <row r="4892" spans="1:19" x14ac:dyDescent="0.3">
      <c r="A4892">
        <v>4891</v>
      </c>
      <c r="B4892" t="s">
        <v>33</v>
      </c>
      <c r="C4892" t="s">
        <v>39</v>
      </c>
      <c r="D4892" t="s">
        <v>26</v>
      </c>
      <c r="E4892" t="s">
        <v>45</v>
      </c>
      <c r="F4892" t="s">
        <v>30</v>
      </c>
      <c r="G4892" t="s">
        <v>17</v>
      </c>
      <c r="H4892">
        <v>4</v>
      </c>
      <c r="I4892" t="s">
        <v>178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28</v>
      </c>
      <c r="S4892">
        <v>8</v>
      </c>
    </row>
    <row r="4893" spans="1:19" x14ac:dyDescent="0.3">
      <c r="A4893">
        <v>4892</v>
      </c>
      <c r="B4893" t="s">
        <v>33</v>
      </c>
      <c r="C4893" t="s">
        <v>39</v>
      </c>
      <c r="D4893" t="s">
        <v>44</v>
      </c>
      <c r="E4893" t="s">
        <v>41</v>
      </c>
      <c r="F4893" t="s">
        <v>25</v>
      </c>
      <c r="G4893" t="s">
        <v>24</v>
      </c>
      <c r="H4893">
        <v>5</v>
      </c>
      <c r="I4893" t="s">
        <v>178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28</v>
      </c>
      <c r="S4893">
        <v>8</v>
      </c>
    </row>
    <row r="4894" spans="1:19" x14ac:dyDescent="0.3">
      <c r="A4894">
        <v>4893</v>
      </c>
      <c r="B4894" t="s">
        <v>16</v>
      </c>
      <c r="C4894" t="s">
        <v>20</v>
      </c>
      <c r="D4894" t="s">
        <v>26</v>
      </c>
      <c r="E4894" t="s">
        <v>41</v>
      </c>
      <c r="F4894" t="s">
        <v>30</v>
      </c>
      <c r="G4894" t="s">
        <v>35</v>
      </c>
      <c r="H4894">
        <v>0</v>
      </c>
      <c r="I4894" t="s">
        <v>178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21</v>
      </c>
      <c r="S4894">
        <v>5</v>
      </c>
    </row>
    <row r="4895" spans="1:19" x14ac:dyDescent="0.3">
      <c r="A4895">
        <v>4894</v>
      </c>
      <c r="B4895" t="s">
        <v>31</v>
      </c>
      <c r="C4895" t="s">
        <v>27</v>
      </c>
      <c r="D4895" t="s">
        <v>26</v>
      </c>
      <c r="E4895" t="s">
        <v>29</v>
      </c>
      <c r="F4895" t="s">
        <v>25</v>
      </c>
      <c r="G4895" t="s">
        <v>24</v>
      </c>
      <c r="H4895">
        <v>2</v>
      </c>
      <c r="I4895" t="s">
        <v>178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21</v>
      </c>
      <c r="S4895">
        <v>1</v>
      </c>
    </row>
    <row r="4896" spans="1:19" x14ac:dyDescent="0.3">
      <c r="A4896">
        <v>4895</v>
      </c>
      <c r="B4896" t="s">
        <v>37</v>
      </c>
      <c r="C4896" t="s">
        <v>39</v>
      </c>
      <c r="D4896" t="s">
        <v>32</v>
      </c>
      <c r="E4896" t="s">
        <v>15</v>
      </c>
      <c r="F4896" t="s">
        <v>25</v>
      </c>
      <c r="G4896" t="s">
        <v>24</v>
      </c>
      <c r="H4896">
        <v>1</v>
      </c>
      <c r="I4896" t="s">
        <v>176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21</v>
      </c>
      <c r="S4896">
        <v>4</v>
      </c>
    </row>
    <row r="4897" spans="1:19" x14ac:dyDescent="0.3">
      <c r="A4897">
        <v>4896</v>
      </c>
      <c r="B4897" t="s">
        <v>31</v>
      </c>
      <c r="C4897" t="s">
        <v>34</v>
      </c>
      <c r="D4897" t="s">
        <v>19</v>
      </c>
      <c r="E4897" t="s">
        <v>36</v>
      </c>
      <c r="F4897" t="s">
        <v>25</v>
      </c>
      <c r="G4897" t="s">
        <v>17</v>
      </c>
      <c r="H4897">
        <v>4</v>
      </c>
      <c r="I4897" t="s">
        <v>176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21</v>
      </c>
      <c r="S4897">
        <v>4</v>
      </c>
    </row>
    <row r="4898" spans="1:19" x14ac:dyDescent="0.3">
      <c r="A4898">
        <v>4897</v>
      </c>
      <c r="B4898" t="s">
        <v>42</v>
      </c>
      <c r="C4898" t="s">
        <v>39</v>
      </c>
      <c r="D4898" t="s">
        <v>19</v>
      </c>
      <c r="E4898" t="s">
        <v>22</v>
      </c>
      <c r="F4898" t="s">
        <v>25</v>
      </c>
      <c r="G4898" t="s">
        <v>24</v>
      </c>
      <c r="H4898">
        <v>11</v>
      </c>
      <c r="I4898" t="s">
        <v>178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28</v>
      </c>
      <c r="S4898">
        <v>7</v>
      </c>
    </row>
    <row r="4899" spans="1:19" x14ac:dyDescent="0.3">
      <c r="A4899">
        <v>4898</v>
      </c>
      <c r="B4899" t="s">
        <v>31</v>
      </c>
      <c r="C4899" t="s">
        <v>27</v>
      </c>
      <c r="D4899" t="s">
        <v>32</v>
      </c>
      <c r="E4899" t="s">
        <v>29</v>
      </c>
      <c r="F4899" t="s">
        <v>18</v>
      </c>
      <c r="G4899" t="s">
        <v>17</v>
      </c>
      <c r="H4899">
        <v>7</v>
      </c>
      <c r="I4899" t="s">
        <v>178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28</v>
      </c>
      <c r="S4899">
        <v>7</v>
      </c>
    </row>
    <row r="4900" spans="1:19" x14ac:dyDescent="0.3">
      <c r="A4900">
        <v>4899</v>
      </c>
      <c r="B4900" t="s">
        <v>37</v>
      </c>
      <c r="C4900" t="s">
        <v>39</v>
      </c>
      <c r="D4900" t="s">
        <v>38</v>
      </c>
      <c r="E4900" t="s">
        <v>15</v>
      </c>
      <c r="F4900" t="s">
        <v>18</v>
      </c>
      <c r="G4900" t="s">
        <v>24</v>
      </c>
      <c r="H4900">
        <v>2</v>
      </c>
      <c r="I4900" t="s">
        <v>176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28</v>
      </c>
      <c r="S4900">
        <v>1</v>
      </c>
    </row>
    <row r="4901" spans="1:19" x14ac:dyDescent="0.3">
      <c r="A4901">
        <v>4900</v>
      </c>
      <c r="B4901" t="s">
        <v>37</v>
      </c>
      <c r="C4901" t="s">
        <v>27</v>
      </c>
      <c r="D4901" t="s">
        <v>26</v>
      </c>
      <c r="E4901" t="s">
        <v>41</v>
      </c>
      <c r="F4901" t="s">
        <v>30</v>
      </c>
      <c r="G4901" t="s">
        <v>35</v>
      </c>
      <c r="H4901">
        <v>13</v>
      </c>
      <c r="I4901" t="s">
        <v>177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28</v>
      </c>
      <c r="S4901">
        <v>8</v>
      </c>
    </row>
    <row r="4902" spans="1:19" x14ac:dyDescent="0.3">
      <c r="A4902">
        <v>4901</v>
      </c>
      <c r="B4902" t="s">
        <v>31</v>
      </c>
      <c r="C4902" t="s">
        <v>27</v>
      </c>
      <c r="D4902" t="s">
        <v>44</v>
      </c>
      <c r="E4902" t="s">
        <v>22</v>
      </c>
      <c r="F4902" t="s">
        <v>18</v>
      </c>
      <c r="G4902" t="s">
        <v>17</v>
      </c>
      <c r="H4902">
        <v>0</v>
      </c>
      <c r="I4902" t="s">
        <v>176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21</v>
      </c>
      <c r="S4902">
        <v>3</v>
      </c>
    </row>
    <row r="4903" spans="1:19" x14ac:dyDescent="0.3">
      <c r="A4903">
        <v>4902</v>
      </c>
      <c r="B4903" t="s">
        <v>42</v>
      </c>
      <c r="C4903" t="s">
        <v>20</v>
      </c>
      <c r="D4903" t="s">
        <v>40</v>
      </c>
      <c r="E4903" t="s">
        <v>41</v>
      </c>
      <c r="F4903" t="s">
        <v>18</v>
      </c>
      <c r="G4903" t="s">
        <v>24</v>
      </c>
      <c r="H4903">
        <v>0</v>
      </c>
      <c r="I4903" t="s">
        <v>176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21</v>
      </c>
      <c r="S4903">
        <v>2</v>
      </c>
    </row>
    <row r="4904" spans="1:19" x14ac:dyDescent="0.3">
      <c r="A4904">
        <v>4903</v>
      </c>
      <c r="B4904" t="s">
        <v>31</v>
      </c>
      <c r="C4904" t="s">
        <v>39</v>
      </c>
      <c r="D4904" t="s">
        <v>32</v>
      </c>
      <c r="E4904" t="s">
        <v>36</v>
      </c>
      <c r="F4904" t="s">
        <v>18</v>
      </c>
      <c r="G4904" t="s">
        <v>35</v>
      </c>
      <c r="H4904">
        <v>10</v>
      </c>
      <c r="I4904" t="s">
        <v>177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34</v>
      </c>
      <c r="S4904">
        <v>3</v>
      </c>
    </row>
    <row r="4905" spans="1:19" x14ac:dyDescent="0.3">
      <c r="A4905">
        <v>4904</v>
      </c>
      <c r="B4905" t="s">
        <v>31</v>
      </c>
      <c r="C4905" t="s">
        <v>20</v>
      </c>
      <c r="D4905" t="s">
        <v>40</v>
      </c>
      <c r="E4905" t="s">
        <v>29</v>
      </c>
      <c r="F4905" t="s">
        <v>18</v>
      </c>
      <c r="G4905" t="s">
        <v>24</v>
      </c>
      <c r="H4905">
        <v>5</v>
      </c>
      <c r="I4905" t="s">
        <v>176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28</v>
      </c>
      <c r="S4905">
        <v>7</v>
      </c>
    </row>
    <row r="4906" spans="1:19" x14ac:dyDescent="0.3">
      <c r="A4906">
        <v>4905</v>
      </c>
      <c r="B4906" t="s">
        <v>33</v>
      </c>
      <c r="C4906" t="s">
        <v>39</v>
      </c>
      <c r="D4906" t="s">
        <v>38</v>
      </c>
      <c r="E4906" t="s">
        <v>29</v>
      </c>
      <c r="F4906" t="s">
        <v>25</v>
      </c>
      <c r="G4906" t="s">
        <v>17</v>
      </c>
      <c r="H4906">
        <v>13</v>
      </c>
      <c r="I4906" t="s">
        <v>176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34</v>
      </c>
      <c r="S4906">
        <v>3</v>
      </c>
    </row>
    <row r="4907" spans="1:19" x14ac:dyDescent="0.3">
      <c r="A4907">
        <v>4906</v>
      </c>
      <c r="B4907" t="s">
        <v>42</v>
      </c>
      <c r="C4907" t="s">
        <v>20</v>
      </c>
      <c r="D4907" t="s">
        <v>44</v>
      </c>
      <c r="E4907" t="s">
        <v>45</v>
      </c>
      <c r="F4907" t="s">
        <v>30</v>
      </c>
      <c r="G4907" t="s">
        <v>17</v>
      </c>
      <c r="H4907">
        <v>11</v>
      </c>
      <c r="I4907" t="s">
        <v>178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34</v>
      </c>
      <c r="S4907">
        <v>1</v>
      </c>
    </row>
    <row r="4908" spans="1:19" x14ac:dyDescent="0.3">
      <c r="A4908">
        <v>4907</v>
      </c>
      <c r="B4908" t="s">
        <v>33</v>
      </c>
      <c r="C4908" t="s">
        <v>34</v>
      </c>
      <c r="D4908" t="s">
        <v>32</v>
      </c>
      <c r="E4908" t="s">
        <v>43</v>
      </c>
      <c r="F4908" t="s">
        <v>25</v>
      </c>
      <c r="G4908" t="s">
        <v>35</v>
      </c>
      <c r="H4908">
        <v>13</v>
      </c>
      <c r="I4908" t="s">
        <v>177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28</v>
      </c>
      <c r="S4908">
        <v>9</v>
      </c>
    </row>
    <row r="4909" spans="1:19" x14ac:dyDescent="0.3">
      <c r="A4909">
        <v>4908</v>
      </c>
      <c r="B4909" t="s">
        <v>16</v>
      </c>
      <c r="C4909" t="s">
        <v>39</v>
      </c>
      <c r="D4909" t="s">
        <v>26</v>
      </c>
      <c r="E4909" t="s">
        <v>29</v>
      </c>
      <c r="F4909" t="s">
        <v>25</v>
      </c>
      <c r="G4909" t="s">
        <v>17</v>
      </c>
      <c r="H4909">
        <v>5</v>
      </c>
      <c r="I4909" t="s">
        <v>178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21</v>
      </c>
      <c r="S4909">
        <v>4</v>
      </c>
    </row>
    <row r="4910" spans="1:19" x14ac:dyDescent="0.3">
      <c r="A4910">
        <v>4909</v>
      </c>
      <c r="B4910" t="s">
        <v>37</v>
      </c>
      <c r="C4910" t="s">
        <v>20</v>
      </c>
      <c r="D4910" t="s">
        <v>32</v>
      </c>
      <c r="E4910" t="s">
        <v>41</v>
      </c>
      <c r="F4910" t="s">
        <v>30</v>
      </c>
      <c r="G4910" t="s">
        <v>24</v>
      </c>
      <c r="H4910">
        <v>1</v>
      </c>
      <c r="I4910" t="s">
        <v>178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21</v>
      </c>
      <c r="S4910">
        <v>1</v>
      </c>
    </row>
    <row r="4911" spans="1:19" x14ac:dyDescent="0.3">
      <c r="A4911">
        <v>4910</v>
      </c>
      <c r="B4911" t="s">
        <v>37</v>
      </c>
      <c r="C4911" t="s">
        <v>34</v>
      </c>
      <c r="D4911" t="s">
        <v>40</v>
      </c>
      <c r="E4911" t="s">
        <v>43</v>
      </c>
      <c r="F4911" t="s">
        <v>25</v>
      </c>
      <c r="G4911" t="s">
        <v>17</v>
      </c>
      <c r="H4911">
        <v>3</v>
      </c>
      <c r="I4911" t="s">
        <v>176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21</v>
      </c>
      <c r="S4911">
        <v>4</v>
      </c>
    </row>
    <row r="4912" spans="1:19" x14ac:dyDescent="0.3">
      <c r="A4912">
        <v>4911</v>
      </c>
      <c r="B4912" t="s">
        <v>31</v>
      </c>
      <c r="C4912" t="s">
        <v>39</v>
      </c>
      <c r="D4912" t="s">
        <v>26</v>
      </c>
      <c r="E4912" t="s">
        <v>45</v>
      </c>
      <c r="F4912" t="s">
        <v>30</v>
      </c>
      <c r="G4912" t="s">
        <v>35</v>
      </c>
      <c r="H4912">
        <v>4</v>
      </c>
      <c r="I4912" t="s">
        <v>176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28</v>
      </c>
      <c r="S4912">
        <v>4</v>
      </c>
    </row>
    <row r="4913" spans="1:19" x14ac:dyDescent="0.3">
      <c r="A4913">
        <v>4912</v>
      </c>
      <c r="B4913" t="s">
        <v>37</v>
      </c>
      <c r="C4913" t="s">
        <v>39</v>
      </c>
      <c r="D4913" t="s">
        <v>26</v>
      </c>
      <c r="E4913" t="s">
        <v>41</v>
      </c>
      <c r="F4913" t="s">
        <v>25</v>
      </c>
      <c r="G4913" t="s">
        <v>35</v>
      </c>
      <c r="H4913">
        <v>12</v>
      </c>
      <c r="I4913" t="s">
        <v>176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34</v>
      </c>
      <c r="S4913">
        <v>2</v>
      </c>
    </row>
    <row r="4914" spans="1:19" x14ac:dyDescent="0.3">
      <c r="A4914">
        <v>4913</v>
      </c>
      <c r="B4914" t="s">
        <v>23</v>
      </c>
      <c r="C4914" t="s">
        <v>39</v>
      </c>
      <c r="D4914" t="s">
        <v>38</v>
      </c>
      <c r="E4914" t="s">
        <v>29</v>
      </c>
      <c r="F4914" t="s">
        <v>30</v>
      </c>
      <c r="G4914" t="s">
        <v>24</v>
      </c>
      <c r="H4914">
        <v>13</v>
      </c>
      <c r="I4914" t="s">
        <v>177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28</v>
      </c>
      <c r="S4914">
        <v>7</v>
      </c>
    </row>
    <row r="4915" spans="1:19" x14ac:dyDescent="0.3">
      <c r="A4915">
        <v>4914</v>
      </c>
      <c r="B4915" t="s">
        <v>37</v>
      </c>
      <c r="C4915" t="s">
        <v>34</v>
      </c>
      <c r="D4915" t="s">
        <v>19</v>
      </c>
      <c r="E4915" t="s">
        <v>41</v>
      </c>
      <c r="F4915" t="s">
        <v>25</v>
      </c>
      <c r="G4915" t="s">
        <v>35</v>
      </c>
      <c r="H4915">
        <v>7</v>
      </c>
      <c r="I4915" t="s">
        <v>178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21</v>
      </c>
      <c r="S4915">
        <v>4</v>
      </c>
    </row>
    <row r="4916" spans="1:19" x14ac:dyDescent="0.3">
      <c r="A4916">
        <v>4915</v>
      </c>
      <c r="B4916" t="s">
        <v>31</v>
      </c>
      <c r="C4916" t="s">
        <v>20</v>
      </c>
      <c r="D4916" t="s">
        <v>19</v>
      </c>
      <c r="E4916" t="s">
        <v>41</v>
      </c>
      <c r="F4916" t="s">
        <v>18</v>
      </c>
      <c r="G4916" t="s">
        <v>24</v>
      </c>
      <c r="H4916">
        <v>13</v>
      </c>
      <c r="I4916" t="s">
        <v>178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34</v>
      </c>
      <c r="S4916">
        <v>5</v>
      </c>
    </row>
    <row r="4917" spans="1:19" x14ac:dyDescent="0.3">
      <c r="A4917">
        <v>4916</v>
      </c>
      <c r="B4917" t="s">
        <v>16</v>
      </c>
      <c r="C4917" t="s">
        <v>27</v>
      </c>
      <c r="D4917" t="s">
        <v>26</v>
      </c>
      <c r="E4917" t="s">
        <v>41</v>
      </c>
      <c r="F4917" t="s">
        <v>25</v>
      </c>
      <c r="G4917" t="s">
        <v>17</v>
      </c>
      <c r="H4917">
        <v>8</v>
      </c>
      <c r="I4917" t="s">
        <v>177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34</v>
      </c>
      <c r="S4917">
        <v>3</v>
      </c>
    </row>
    <row r="4918" spans="1:19" x14ac:dyDescent="0.3">
      <c r="A4918">
        <v>4917</v>
      </c>
      <c r="B4918" t="s">
        <v>37</v>
      </c>
      <c r="C4918" t="s">
        <v>39</v>
      </c>
      <c r="D4918" t="s">
        <v>19</v>
      </c>
      <c r="E4918" t="s">
        <v>29</v>
      </c>
      <c r="F4918" t="s">
        <v>25</v>
      </c>
      <c r="G4918" t="s">
        <v>17</v>
      </c>
      <c r="H4918">
        <v>2</v>
      </c>
      <c r="I4918" t="s">
        <v>178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21</v>
      </c>
      <c r="S4918">
        <v>2</v>
      </c>
    </row>
    <row r="4919" spans="1:19" x14ac:dyDescent="0.3">
      <c r="A4919">
        <v>4918</v>
      </c>
      <c r="B4919" t="s">
        <v>31</v>
      </c>
      <c r="C4919" t="s">
        <v>39</v>
      </c>
      <c r="D4919" t="s">
        <v>26</v>
      </c>
      <c r="E4919" t="s">
        <v>36</v>
      </c>
      <c r="F4919" t="s">
        <v>30</v>
      </c>
      <c r="G4919" t="s">
        <v>24</v>
      </c>
      <c r="H4919">
        <v>4</v>
      </c>
      <c r="I4919" t="s">
        <v>177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21</v>
      </c>
      <c r="S4919">
        <v>3</v>
      </c>
    </row>
    <row r="4920" spans="1:19" x14ac:dyDescent="0.3">
      <c r="A4920">
        <v>4919</v>
      </c>
      <c r="B4920" t="s">
        <v>42</v>
      </c>
      <c r="C4920" t="s">
        <v>34</v>
      </c>
      <c r="D4920" t="s">
        <v>38</v>
      </c>
      <c r="E4920" t="s">
        <v>22</v>
      </c>
      <c r="F4920" t="s">
        <v>18</v>
      </c>
      <c r="G4920" t="s">
        <v>35</v>
      </c>
      <c r="H4920">
        <v>2</v>
      </c>
      <c r="I4920" t="s">
        <v>177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21</v>
      </c>
      <c r="S4920">
        <v>6</v>
      </c>
    </row>
    <row r="4921" spans="1:19" x14ac:dyDescent="0.3">
      <c r="A4921">
        <v>4920</v>
      </c>
      <c r="B4921" t="s">
        <v>31</v>
      </c>
      <c r="C4921" t="s">
        <v>27</v>
      </c>
      <c r="D4921" t="s">
        <v>26</v>
      </c>
      <c r="E4921" t="s">
        <v>43</v>
      </c>
      <c r="F4921" t="s">
        <v>25</v>
      </c>
      <c r="G4921" t="s">
        <v>17</v>
      </c>
      <c r="H4921">
        <v>2</v>
      </c>
      <c r="I4921" t="s">
        <v>176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21</v>
      </c>
      <c r="S4921">
        <v>1</v>
      </c>
    </row>
    <row r="4922" spans="1:19" x14ac:dyDescent="0.3">
      <c r="A4922">
        <v>4921</v>
      </c>
      <c r="B4922" t="s">
        <v>23</v>
      </c>
      <c r="C4922" t="s">
        <v>27</v>
      </c>
      <c r="D4922" t="s">
        <v>40</v>
      </c>
      <c r="E4922" t="s">
        <v>45</v>
      </c>
      <c r="F4922" t="s">
        <v>18</v>
      </c>
      <c r="G4922" t="s">
        <v>35</v>
      </c>
      <c r="H4922">
        <v>6</v>
      </c>
      <c r="I4922" t="s">
        <v>176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21</v>
      </c>
      <c r="S4922">
        <v>1</v>
      </c>
    </row>
    <row r="4923" spans="1:19" x14ac:dyDescent="0.3">
      <c r="A4923">
        <v>4922</v>
      </c>
      <c r="B4923" t="s">
        <v>37</v>
      </c>
      <c r="C4923" t="s">
        <v>39</v>
      </c>
      <c r="D4923" t="s">
        <v>44</v>
      </c>
      <c r="E4923" t="s">
        <v>15</v>
      </c>
      <c r="F4923" t="s">
        <v>30</v>
      </c>
      <c r="G4923" t="s">
        <v>17</v>
      </c>
      <c r="H4923">
        <v>5</v>
      </c>
      <c r="I4923" t="s">
        <v>176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21</v>
      </c>
      <c r="S4923">
        <v>3</v>
      </c>
    </row>
    <row r="4924" spans="1:19" x14ac:dyDescent="0.3">
      <c r="A4924">
        <v>4923</v>
      </c>
      <c r="B4924" t="s">
        <v>42</v>
      </c>
      <c r="C4924" t="s">
        <v>20</v>
      </c>
      <c r="D4924" t="s">
        <v>19</v>
      </c>
      <c r="E4924" t="s">
        <v>22</v>
      </c>
      <c r="F4924" t="s">
        <v>18</v>
      </c>
      <c r="G4924" t="s">
        <v>24</v>
      </c>
      <c r="H4924">
        <v>6</v>
      </c>
      <c r="I4924" t="s">
        <v>177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21</v>
      </c>
      <c r="S4924">
        <v>2</v>
      </c>
    </row>
    <row r="4925" spans="1:19" x14ac:dyDescent="0.3">
      <c r="A4925">
        <v>4924</v>
      </c>
      <c r="B4925" t="s">
        <v>31</v>
      </c>
      <c r="C4925" t="s">
        <v>39</v>
      </c>
      <c r="D4925" t="s">
        <v>26</v>
      </c>
      <c r="E4925" t="s">
        <v>43</v>
      </c>
      <c r="F4925" t="s">
        <v>18</v>
      </c>
      <c r="G4925" t="s">
        <v>24</v>
      </c>
      <c r="H4925">
        <v>14</v>
      </c>
      <c r="I4925" t="s">
        <v>176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34</v>
      </c>
      <c r="S4925">
        <v>3</v>
      </c>
    </row>
    <row r="4926" spans="1:19" x14ac:dyDescent="0.3">
      <c r="A4926">
        <v>4925</v>
      </c>
      <c r="B4926" t="s">
        <v>37</v>
      </c>
      <c r="C4926" t="s">
        <v>27</v>
      </c>
      <c r="D4926" t="s">
        <v>26</v>
      </c>
      <c r="E4926" t="s">
        <v>29</v>
      </c>
      <c r="F4926" t="s">
        <v>30</v>
      </c>
      <c r="G4926" t="s">
        <v>35</v>
      </c>
      <c r="H4926">
        <v>9</v>
      </c>
      <c r="I4926" t="s">
        <v>177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28</v>
      </c>
      <c r="S4926">
        <v>7</v>
      </c>
    </row>
    <row r="4927" spans="1:19" x14ac:dyDescent="0.3">
      <c r="A4927">
        <v>4926</v>
      </c>
      <c r="B4927" t="s">
        <v>16</v>
      </c>
      <c r="C4927" t="s">
        <v>27</v>
      </c>
      <c r="D4927" t="s">
        <v>38</v>
      </c>
      <c r="E4927" t="s">
        <v>15</v>
      </c>
      <c r="F4927" t="s">
        <v>25</v>
      </c>
      <c r="G4927" t="s">
        <v>35</v>
      </c>
      <c r="H4927">
        <v>0</v>
      </c>
      <c r="I4927" t="s">
        <v>176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21</v>
      </c>
      <c r="S4927">
        <v>2</v>
      </c>
    </row>
    <row r="4928" spans="1:19" x14ac:dyDescent="0.3">
      <c r="A4928">
        <v>4927</v>
      </c>
      <c r="B4928" t="s">
        <v>33</v>
      </c>
      <c r="C4928" t="s">
        <v>39</v>
      </c>
      <c r="D4928" t="s">
        <v>32</v>
      </c>
      <c r="E4928" t="s">
        <v>41</v>
      </c>
      <c r="F4928" t="s">
        <v>30</v>
      </c>
      <c r="G4928" t="s">
        <v>35</v>
      </c>
      <c r="H4928">
        <v>10</v>
      </c>
      <c r="I4928" t="s">
        <v>177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28</v>
      </c>
      <c r="S4928">
        <v>7</v>
      </c>
    </row>
    <row r="4929" spans="1:19" x14ac:dyDescent="0.3">
      <c r="A4929">
        <v>4928</v>
      </c>
      <c r="B4929" t="s">
        <v>23</v>
      </c>
      <c r="C4929" t="s">
        <v>39</v>
      </c>
      <c r="D4929" t="s">
        <v>40</v>
      </c>
      <c r="E4929" t="s">
        <v>29</v>
      </c>
      <c r="F4929" t="s">
        <v>18</v>
      </c>
      <c r="G4929" t="s">
        <v>17</v>
      </c>
      <c r="H4929">
        <v>2</v>
      </c>
      <c r="I4929" t="s">
        <v>177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21</v>
      </c>
      <c r="S4929">
        <v>5</v>
      </c>
    </row>
    <row r="4930" spans="1:19" x14ac:dyDescent="0.3">
      <c r="A4930">
        <v>4929</v>
      </c>
      <c r="B4930" t="s">
        <v>16</v>
      </c>
      <c r="C4930" t="s">
        <v>34</v>
      </c>
      <c r="D4930" t="s">
        <v>19</v>
      </c>
      <c r="E4930" t="s">
        <v>41</v>
      </c>
      <c r="F4930" t="s">
        <v>18</v>
      </c>
      <c r="G4930" t="s">
        <v>24</v>
      </c>
      <c r="H4930">
        <v>10</v>
      </c>
      <c r="I4930" t="s">
        <v>178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34</v>
      </c>
      <c r="S4930">
        <v>2</v>
      </c>
    </row>
    <row r="4931" spans="1:19" x14ac:dyDescent="0.3">
      <c r="A4931">
        <v>4930</v>
      </c>
      <c r="B4931" t="s">
        <v>33</v>
      </c>
      <c r="C4931" t="s">
        <v>27</v>
      </c>
      <c r="D4931" t="s">
        <v>19</v>
      </c>
      <c r="E4931" t="s">
        <v>36</v>
      </c>
      <c r="F4931" t="s">
        <v>25</v>
      </c>
      <c r="G4931" t="s">
        <v>35</v>
      </c>
      <c r="H4931">
        <v>8</v>
      </c>
      <c r="I4931" t="s">
        <v>177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28</v>
      </c>
      <c r="S4931">
        <v>9</v>
      </c>
    </row>
    <row r="4932" spans="1:19" x14ac:dyDescent="0.3">
      <c r="A4932">
        <v>4931</v>
      </c>
      <c r="B4932" t="s">
        <v>16</v>
      </c>
      <c r="C4932" t="s">
        <v>34</v>
      </c>
      <c r="D4932" t="s">
        <v>19</v>
      </c>
      <c r="E4932" t="s">
        <v>45</v>
      </c>
      <c r="F4932" t="s">
        <v>25</v>
      </c>
      <c r="G4932" t="s">
        <v>35</v>
      </c>
      <c r="H4932">
        <v>0</v>
      </c>
      <c r="I4932" t="s">
        <v>178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21</v>
      </c>
      <c r="S4932">
        <v>4</v>
      </c>
    </row>
    <row r="4933" spans="1:19" x14ac:dyDescent="0.3">
      <c r="A4933">
        <v>4932</v>
      </c>
      <c r="B4933" t="s">
        <v>42</v>
      </c>
      <c r="C4933" t="s">
        <v>27</v>
      </c>
      <c r="D4933" t="s">
        <v>26</v>
      </c>
      <c r="E4933" t="s">
        <v>29</v>
      </c>
      <c r="F4933" t="s">
        <v>25</v>
      </c>
      <c r="G4933" t="s">
        <v>17</v>
      </c>
      <c r="H4933">
        <v>1</v>
      </c>
      <c r="I4933" t="s">
        <v>178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28</v>
      </c>
      <c r="S4933">
        <v>8</v>
      </c>
    </row>
    <row r="4934" spans="1:19" x14ac:dyDescent="0.3">
      <c r="A4934">
        <v>4933</v>
      </c>
      <c r="B4934" t="s">
        <v>23</v>
      </c>
      <c r="C4934" t="s">
        <v>39</v>
      </c>
      <c r="D4934" t="s">
        <v>40</v>
      </c>
      <c r="E4934" t="s">
        <v>43</v>
      </c>
      <c r="F4934" t="s">
        <v>25</v>
      </c>
      <c r="G4934" t="s">
        <v>35</v>
      </c>
      <c r="H4934">
        <v>3</v>
      </c>
      <c r="I4934" t="s">
        <v>177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21</v>
      </c>
      <c r="S4934">
        <v>3</v>
      </c>
    </row>
    <row r="4935" spans="1:19" x14ac:dyDescent="0.3">
      <c r="A4935">
        <v>4934</v>
      </c>
      <c r="B4935" t="s">
        <v>42</v>
      </c>
      <c r="C4935" t="s">
        <v>20</v>
      </c>
      <c r="D4935" t="s">
        <v>40</v>
      </c>
      <c r="E4935" t="s">
        <v>45</v>
      </c>
      <c r="F4935" t="s">
        <v>25</v>
      </c>
      <c r="G4935" t="s">
        <v>17</v>
      </c>
      <c r="H4935">
        <v>13</v>
      </c>
      <c r="I4935" t="s">
        <v>178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34</v>
      </c>
      <c r="S4935">
        <v>2</v>
      </c>
    </row>
    <row r="4936" spans="1:19" x14ac:dyDescent="0.3">
      <c r="A4936">
        <v>4935</v>
      </c>
      <c r="B4936" t="s">
        <v>42</v>
      </c>
      <c r="C4936" t="s">
        <v>27</v>
      </c>
      <c r="D4936" t="s">
        <v>40</v>
      </c>
      <c r="E4936" t="s">
        <v>22</v>
      </c>
      <c r="F4936" t="s">
        <v>25</v>
      </c>
      <c r="G4936" t="s">
        <v>24</v>
      </c>
      <c r="H4936">
        <v>5</v>
      </c>
      <c r="I4936" t="s">
        <v>176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28</v>
      </c>
      <c r="S4936">
        <v>9</v>
      </c>
    </row>
    <row r="4937" spans="1:19" x14ac:dyDescent="0.3">
      <c r="A4937">
        <v>4936</v>
      </c>
      <c r="B4937" t="s">
        <v>31</v>
      </c>
      <c r="C4937" t="s">
        <v>27</v>
      </c>
      <c r="D4937" t="s">
        <v>44</v>
      </c>
      <c r="E4937" t="s">
        <v>45</v>
      </c>
      <c r="F4937" t="s">
        <v>18</v>
      </c>
      <c r="G4937" t="s">
        <v>24</v>
      </c>
      <c r="H4937">
        <v>2</v>
      </c>
      <c r="I4937" t="s">
        <v>178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28</v>
      </c>
      <c r="S4937">
        <v>5</v>
      </c>
    </row>
    <row r="4938" spans="1:19" x14ac:dyDescent="0.3">
      <c r="A4938">
        <v>4937</v>
      </c>
      <c r="B4938" t="s">
        <v>42</v>
      </c>
      <c r="C4938" t="s">
        <v>39</v>
      </c>
      <c r="D4938" t="s">
        <v>44</v>
      </c>
      <c r="E4938" t="s">
        <v>43</v>
      </c>
      <c r="F4938" t="s">
        <v>30</v>
      </c>
      <c r="G4938" t="s">
        <v>35</v>
      </c>
      <c r="H4938">
        <v>14</v>
      </c>
      <c r="I4938" t="s">
        <v>176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28</v>
      </c>
      <c r="S4938">
        <v>7</v>
      </c>
    </row>
    <row r="4939" spans="1:19" x14ac:dyDescent="0.3">
      <c r="A4939">
        <v>4938</v>
      </c>
      <c r="B4939" t="s">
        <v>23</v>
      </c>
      <c r="C4939" t="s">
        <v>27</v>
      </c>
      <c r="D4939" t="s">
        <v>44</v>
      </c>
      <c r="E4939" t="s">
        <v>22</v>
      </c>
      <c r="F4939" t="s">
        <v>25</v>
      </c>
      <c r="G4939" t="s">
        <v>35</v>
      </c>
      <c r="H4939">
        <v>1</v>
      </c>
      <c r="I4939" t="s">
        <v>177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28</v>
      </c>
      <c r="S4939">
        <v>9</v>
      </c>
    </row>
    <row r="4940" spans="1:19" x14ac:dyDescent="0.3">
      <c r="A4940">
        <v>4939</v>
      </c>
      <c r="B4940" t="s">
        <v>37</v>
      </c>
      <c r="C4940" t="s">
        <v>39</v>
      </c>
      <c r="D4940" t="s">
        <v>38</v>
      </c>
      <c r="E4940" t="s">
        <v>45</v>
      </c>
      <c r="F4940" t="s">
        <v>30</v>
      </c>
      <c r="G4940" t="s">
        <v>35</v>
      </c>
      <c r="H4940">
        <v>5</v>
      </c>
      <c r="I4940" t="s">
        <v>176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28</v>
      </c>
      <c r="S4940">
        <v>2</v>
      </c>
    </row>
    <row r="4941" spans="1:19" x14ac:dyDescent="0.3">
      <c r="A4941">
        <v>4940</v>
      </c>
      <c r="B4941" t="s">
        <v>16</v>
      </c>
      <c r="C4941" t="s">
        <v>39</v>
      </c>
      <c r="D4941" t="s">
        <v>38</v>
      </c>
      <c r="E4941" t="s">
        <v>15</v>
      </c>
      <c r="F4941" t="s">
        <v>18</v>
      </c>
      <c r="G4941" t="s">
        <v>24</v>
      </c>
      <c r="H4941">
        <v>0</v>
      </c>
      <c r="I4941" t="s">
        <v>176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28</v>
      </c>
      <c r="S4941">
        <v>8</v>
      </c>
    </row>
    <row r="4942" spans="1:19" x14ac:dyDescent="0.3">
      <c r="A4942">
        <v>4941</v>
      </c>
      <c r="B4942" t="s">
        <v>42</v>
      </c>
      <c r="C4942" t="s">
        <v>34</v>
      </c>
      <c r="D4942" t="s">
        <v>44</v>
      </c>
      <c r="E4942" t="s">
        <v>41</v>
      </c>
      <c r="F4942" t="s">
        <v>18</v>
      </c>
      <c r="G4942" t="s">
        <v>35</v>
      </c>
      <c r="H4942">
        <v>5</v>
      </c>
      <c r="I4942" t="s">
        <v>177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28</v>
      </c>
      <c r="S4942">
        <v>3</v>
      </c>
    </row>
    <row r="4943" spans="1:19" x14ac:dyDescent="0.3">
      <c r="A4943">
        <v>4942</v>
      </c>
      <c r="B4943" t="s">
        <v>37</v>
      </c>
      <c r="C4943" t="s">
        <v>20</v>
      </c>
      <c r="D4943" t="s">
        <v>44</v>
      </c>
      <c r="E4943" t="s">
        <v>41</v>
      </c>
      <c r="F4943" t="s">
        <v>18</v>
      </c>
      <c r="G4943" t="s">
        <v>17</v>
      </c>
      <c r="H4943">
        <v>8</v>
      </c>
      <c r="I4943" t="s">
        <v>176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34</v>
      </c>
      <c r="S4943">
        <v>2</v>
      </c>
    </row>
    <row r="4944" spans="1:19" x14ac:dyDescent="0.3">
      <c r="A4944">
        <v>4943</v>
      </c>
      <c r="B4944" t="s">
        <v>33</v>
      </c>
      <c r="C4944" t="s">
        <v>34</v>
      </c>
      <c r="D4944" t="s">
        <v>26</v>
      </c>
      <c r="E4944" t="s">
        <v>41</v>
      </c>
      <c r="F4944" t="s">
        <v>18</v>
      </c>
      <c r="G4944" t="s">
        <v>35</v>
      </c>
      <c r="H4944">
        <v>14</v>
      </c>
      <c r="I4944" t="s">
        <v>176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34</v>
      </c>
      <c r="S4944">
        <v>2</v>
      </c>
    </row>
    <row r="4945" spans="1:19" x14ac:dyDescent="0.3">
      <c r="A4945">
        <v>4944</v>
      </c>
      <c r="B4945" t="s">
        <v>23</v>
      </c>
      <c r="C4945" t="s">
        <v>39</v>
      </c>
      <c r="D4945" t="s">
        <v>38</v>
      </c>
      <c r="E4945" t="s">
        <v>15</v>
      </c>
      <c r="F4945" t="s">
        <v>18</v>
      </c>
      <c r="G4945" t="s">
        <v>35</v>
      </c>
      <c r="H4945">
        <v>2</v>
      </c>
      <c r="I4945" t="s">
        <v>178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28</v>
      </c>
      <c r="S4945">
        <v>7</v>
      </c>
    </row>
    <row r="4946" spans="1:19" x14ac:dyDescent="0.3">
      <c r="A4946">
        <v>4945</v>
      </c>
      <c r="B4946" t="s">
        <v>23</v>
      </c>
      <c r="C4946" t="s">
        <v>20</v>
      </c>
      <c r="D4946" t="s">
        <v>32</v>
      </c>
      <c r="E4946" t="s">
        <v>45</v>
      </c>
      <c r="F4946" t="s">
        <v>18</v>
      </c>
      <c r="G4946" t="s">
        <v>24</v>
      </c>
      <c r="H4946">
        <v>8</v>
      </c>
      <c r="I4946" t="s">
        <v>176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28</v>
      </c>
      <c r="S4946">
        <v>7</v>
      </c>
    </row>
    <row r="4947" spans="1:19" x14ac:dyDescent="0.3">
      <c r="A4947">
        <v>4946</v>
      </c>
      <c r="B4947" t="s">
        <v>23</v>
      </c>
      <c r="C4947" t="s">
        <v>20</v>
      </c>
      <c r="D4947" t="s">
        <v>26</v>
      </c>
      <c r="E4947" t="s">
        <v>41</v>
      </c>
      <c r="F4947" t="s">
        <v>18</v>
      </c>
      <c r="G4947" t="s">
        <v>17</v>
      </c>
      <c r="H4947">
        <v>11</v>
      </c>
      <c r="I4947" t="s">
        <v>177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28</v>
      </c>
      <c r="S4947">
        <v>6</v>
      </c>
    </row>
    <row r="4948" spans="1:19" x14ac:dyDescent="0.3">
      <c r="A4948">
        <v>4947</v>
      </c>
      <c r="B4948" t="s">
        <v>42</v>
      </c>
      <c r="C4948" t="s">
        <v>20</v>
      </c>
      <c r="D4948" t="s">
        <v>40</v>
      </c>
      <c r="E4948" t="s">
        <v>36</v>
      </c>
      <c r="F4948" t="s">
        <v>25</v>
      </c>
      <c r="G4948" t="s">
        <v>17</v>
      </c>
      <c r="H4948">
        <v>3</v>
      </c>
      <c r="I4948" t="s">
        <v>177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21</v>
      </c>
      <c r="S4948">
        <v>2</v>
      </c>
    </row>
    <row r="4949" spans="1:19" x14ac:dyDescent="0.3">
      <c r="A4949">
        <v>4948</v>
      </c>
      <c r="B4949" t="s">
        <v>33</v>
      </c>
      <c r="C4949" t="s">
        <v>34</v>
      </c>
      <c r="D4949" t="s">
        <v>38</v>
      </c>
      <c r="E4949" t="s">
        <v>43</v>
      </c>
      <c r="F4949" t="s">
        <v>25</v>
      </c>
      <c r="G4949" t="s">
        <v>17</v>
      </c>
      <c r="H4949">
        <v>14</v>
      </c>
      <c r="I4949" t="s">
        <v>176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34</v>
      </c>
      <c r="S4949">
        <v>3</v>
      </c>
    </row>
    <row r="4950" spans="1:19" x14ac:dyDescent="0.3">
      <c r="A4950">
        <v>4949</v>
      </c>
      <c r="B4950" t="s">
        <v>33</v>
      </c>
      <c r="C4950" t="s">
        <v>39</v>
      </c>
      <c r="D4950" t="s">
        <v>26</v>
      </c>
      <c r="E4950" t="s">
        <v>22</v>
      </c>
      <c r="F4950" t="s">
        <v>30</v>
      </c>
      <c r="G4950" t="s">
        <v>35</v>
      </c>
      <c r="H4950">
        <v>8</v>
      </c>
      <c r="I4950" t="s">
        <v>176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28</v>
      </c>
      <c r="S4950">
        <v>8</v>
      </c>
    </row>
    <row r="4951" spans="1:19" x14ac:dyDescent="0.3">
      <c r="A4951">
        <v>4950</v>
      </c>
      <c r="B4951" t="s">
        <v>33</v>
      </c>
      <c r="C4951" t="s">
        <v>27</v>
      </c>
      <c r="D4951" t="s">
        <v>40</v>
      </c>
      <c r="E4951" t="s">
        <v>45</v>
      </c>
      <c r="F4951" t="s">
        <v>30</v>
      </c>
      <c r="G4951" t="s">
        <v>24</v>
      </c>
      <c r="H4951">
        <v>8</v>
      </c>
      <c r="I4951" t="s">
        <v>177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34</v>
      </c>
      <c r="S4951">
        <v>1</v>
      </c>
    </row>
    <row r="4952" spans="1:19" x14ac:dyDescent="0.3">
      <c r="A4952">
        <v>4951</v>
      </c>
      <c r="B4952" t="s">
        <v>42</v>
      </c>
      <c r="C4952" t="s">
        <v>20</v>
      </c>
      <c r="D4952" t="s">
        <v>40</v>
      </c>
      <c r="E4952" t="s">
        <v>36</v>
      </c>
      <c r="F4952" t="s">
        <v>30</v>
      </c>
      <c r="G4952" t="s">
        <v>24</v>
      </c>
      <c r="H4952">
        <v>1</v>
      </c>
      <c r="I4952" t="s">
        <v>178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21</v>
      </c>
      <c r="S4952">
        <v>2</v>
      </c>
    </row>
    <row r="4953" spans="1:19" x14ac:dyDescent="0.3">
      <c r="A4953">
        <v>4952</v>
      </c>
      <c r="B4953" t="s">
        <v>42</v>
      </c>
      <c r="C4953" t="s">
        <v>20</v>
      </c>
      <c r="D4953" t="s">
        <v>32</v>
      </c>
      <c r="E4953" t="s">
        <v>29</v>
      </c>
      <c r="F4953" t="s">
        <v>30</v>
      </c>
      <c r="G4953" t="s">
        <v>35</v>
      </c>
      <c r="H4953">
        <v>1</v>
      </c>
      <c r="I4953" t="s">
        <v>178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21</v>
      </c>
      <c r="S4953">
        <v>4</v>
      </c>
    </row>
    <row r="4954" spans="1:19" x14ac:dyDescent="0.3">
      <c r="A4954">
        <v>4953</v>
      </c>
      <c r="B4954" t="s">
        <v>23</v>
      </c>
      <c r="C4954" t="s">
        <v>39</v>
      </c>
      <c r="D4954" t="s">
        <v>32</v>
      </c>
      <c r="E4954" t="s">
        <v>15</v>
      </c>
      <c r="F4954" t="s">
        <v>25</v>
      </c>
      <c r="G4954" t="s">
        <v>24</v>
      </c>
      <c r="H4954">
        <v>8</v>
      </c>
      <c r="I4954" t="s">
        <v>178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28</v>
      </c>
      <c r="S4954">
        <v>3</v>
      </c>
    </row>
    <row r="4955" spans="1:19" x14ac:dyDescent="0.3">
      <c r="A4955">
        <v>4954</v>
      </c>
      <c r="B4955" t="s">
        <v>33</v>
      </c>
      <c r="C4955" t="s">
        <v>27</v>
      </c>
      <c r="D4955" t="s">
        <v>38</v>
      </c>
      <c r="E4955" t="s">
        <v>22</v>
      </c>
      <c r="F4955" t="s">
        <v>18</v>
      </c>
      <c r="G4955" t="s">
        <v>35</v>
      </c>
      <c r="H4955">
        <v>12</v>
      </c>
      <c r="I4955" t="s">
        <v>177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34</v>
      </c>
      <c r="S4955">
        <v>3</v>
      </c>
    </row>
    <row r="4956" spans="1:19" x14ac:dyDescent="0.3">
      <c r="A4956">
        <v>4955</v>
      </c>
      <c r="B4956" t="s">
        <v>37</v>
      </c>
      <c r="C4956" t="s">
        <v>34</v>
      </c>
      <c r="D4956" t="s">
        <v>26</v>
      </c>
      <c r="E4956" t="s">
        <v>15</v>
      </c>
      <c r="F4956" t="s">
        <v>30</v>
      </c>
      <c r="G4956" t="s">
        <v>17</v>
      </c>
      <c r="H4956">
        <v>3</v>
      </c>
      <c r="I4956" t="s">
        <v>176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28</v>
      </c>
      <c r="S4956">
        <v>8</v>
      </c>
    </row>
    <row r="4957" spans="1:19" x14ac:dyDescent="0.3">
      <c r="A4957">
        <v>4956</v>
      </c>
      <c r="B4957" t="s">
        <v>31</v>
      </c>
      <c r="C4957" t="s">
        <v>34</v>
      </c>
      <c r="D4957" t="s">
        <v>40</v>
      </c>
      <c r="E4957" t="s">
        <v>45</v>
      </c>
      <c r="F4957" t="s">
        <v>18</v>
      </c>
      <c r="G4957" t="s">
        <v>35</v>
      </c>
      <c r="H4957">
        <v>8</v>
      </c>
      <c r="I4957" t="s">
        <v>177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28</v>
      </c>
      <c r="S4957">
        <v>9</v>
      </c>
    </row>
    <row r="4958" spans="1:19" x14ac:dyDescent="0.3">
      <c r="A4958">
        <v>4957</v>
      </c>
      <c r="B4958" t="s">
        <v>23</v>
      </c>
      <c r="C4958" t="s">
        <v>34</v>
      </c>
      <c r="D4958" t="s">
        <v>32</v>
      </c>
      <c r="E4958" t="s">
        <v>41</v>
      </c>
      <c r="F4958" t="s">
        <v>25</v>
      </c>
      <c r="G4958" t="s">
        <v>35</v>
      </c>
      <c r="H4958">
        <v>3</v>
      </c>
      <c r="I4958" t="s">
        <v>177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21</v>
      </c>
      <c r="S4958">
        <v>1</v>
      </c>
    </row>
    <row r="4959" spans="1:19" x14ac:dyDescent="0.3">
      <c r="A4959">
        <v>4958</v>
      </c>
      <c r="B4959" t="s">
        <v>23</v>
      </c>
      <c r="C4959" t="s">
        <v>27</v>
      </c>
      <c r="D4959" t="s">
        <v>40</v>
      </c>
      <c r="E4959" t="s">
        <v>45</v>
      </c>
      <c r="F4959" t="s">
        <v>30</v>
      </c>
      <c r="G4959" t="s">
        <v>24</v>
      </c>
      <c r="H4959">
        <v>2</v>
      </c>
      <c r="I4959" t="s">
        <v>177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28</v>
      </c>
      <c r="S4959">
        <v>9</v>
      </c>
    </row>
    <row r="4960" spans="1:19" x14ac:dyDescent="0.3">
      <c r="A4960">
        <v>4959</v>
      </c>
      <c r="B4960" t="s">
        <v>42</v>
      </c>
      <c r="C4960" t="s">
        <v>39</v>
      </c>
      <c r="D4960" t="s">
        <v>40</v>
      </c>
      <c r="E4960" t="s">
        <v>15</v>
      </c>
      <c r="F4960" t="s">
        <v>18</v>
      </c>
      <c r="G4960" t="s">
        <v>24</v>
      </c>
      <c r="H4960">
        <v>11</v>
      </c>
      <c r="I4960" t="s">
        <v>177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28</v>
      </c>
      <c r="S4960">
        <v>6</v>
      </c>
    </row>
    <row r="4961" spans="1:19" x14ac:dyDescent="0.3">
      <c r="A4961">
        <v>4960</v>
      </c>
      <c r="B4961" t="s">
        <v>42</v>
      </c>
      <c r="C4961" t="s">
        <v>20</v>
      </c>
      <c r="D4961" t="s">
        <v>40</v>
      </c>
      <c r="E4961" t="s">
        <v>36</v>
      </c>
      <c r="F4961" t="s">
        <v>30</v>
      </c>
      <c r="G4961" t="s">
        <v>35</v>
      </c>
      <c r="H4961">
        <v>10</v>
      </c>
      <c r="I4961" t="s">
        <v>178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34</v>
      </c>
      <c r="S4961">
        <v>4</v>
      </c>
    </row>
    <row r="4962" spans="1:19" x14ac:dyDescent="0.3">
      <c r="A4962">
        <v>4961</v>
      </c>
      <c r="B4962" t="s">
        <v>33</v>
      </c>
      <c r="C4962" t="s">
        <v>27</v>
      </c>
      <c r="D4962" t="s">
        <v>44</v>
      </c>
      <c r="E4962" t="s">
        <v>41</v>
      </c>
      <c r="F4962" t="s">
        <v>30</v>
      </c>
      <c r="G4962" t="s">
        <v>35</v>
      </c>
      <c r="H4962">
        <v>11</v>
      </c>
      <c r="I4962" t="s">
        <v>176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28</v>
      </c>
      <c r="S4962">
        <v>7</v>
      </c>
    </row>
    <row r="4963" spans="1:19" x14ac:dyDescent="0.3">
      <c r="A4963">
        <v>4962</v>
      </c>
      <c r="B4963" t="s">
        <v>23</v>
      </c>
      <c r="C4963" t="s">
        <v>34</v>
      </c>
      <c r="D4963" t="s">
        <v>44</v>
      </c>
      <c r="E4963" t="s">
        <v>22</v>
      </c>
      <c r="F4963" t="s">
        <v>25</v>
      </c>
      <c r="G4963" t="s">
        <v>17</v>
      </c>
      <c r="H4963">
        <v>14</v>
      </c>
      <c r="I4963" t="s">
        <v>177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34</v>
      </c>
      <c r="S4963">
        <v>4</v>
      </c>
    </row>
    <row r="4964" spans="1:19" x14ac:dyDescent="0.3">
      <c r="A4964">
        <v>4963</v>
      </c>
      <c r="B4964" t="s">
        <v>42</v>
      </c>
      <c r="C4964" t="s">
        <v>20</v>
      </c>
      <c r="D4964" t="s">
        <v>40</v>
      </c>
      <c r="E4964" t="s">
        <v>15</v>
      </c>
      <c r="F4964" t="s">
        <v>30</v>
      </c>
      <c r="G4964" t="s">
        <v>24</v>
      </c>
      <c r="H4964">
        <v>4</v>
      </c>
      <c r="I4964" t="s">
        <v>177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21</v>
      </c>
      <c r="S4964">
        <v>2</v>
      </c>
    </row>
    <row r="4965" spans="1:19" x14ac:dyDescent="0.3">
      <c r="A4965">
        <v>4964</v>
      </c>
      <c r="B4965" t="s">
        <v>33</v>
      </c>
      <c r="C4965" t="s">
        <v>20</v>
      </c>
      <c r="D4965" t="s">
        <v>40</v>
      </c>
      <c r="E4965" t="s">
        <v>45</v>
      </c>
      <c r="F4965" t="s">
        <v>25</v>
      </c>
      <c r="G4965" t="s">
        <v>17</v>
      </c>
      <c r="H4965">
        <v>14</v>
      </c>
      <c r="I4965" t="s">
        <v>176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34</v>
      </c>
      <c r="S4965">
        <v>1</v>
      </c>
    </row>
    <row r="4966" spans="1:19" x14ac:dyDescent="0.3">
      <c r="A4966">
        <v>4965</v>
      </c>
      <c r="B4966" t="s">
        <v>37</v>
      </c>
      <c r="C4966" t="s">
        <v>20</v>
      </c>
      <c r="D4966" t="s">
        <v>26</v>
      </c>
      <c r="E4966" t="s">
        <v>29</v>
      </c>
      <c r="F4966" t="s">
        <v>18</v>
      </c>
      <c r="G4966" t="s">
        <v>35</v>
      </c>
      <c r="H4966">
        <v>9</v>
      </c>
      <c r="I4966" t="s">
        <v>176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28</v>
      </c>
      <c r="S4966">
        <v>9</v>
      </c>
    </row>
    <row r="4967" spans="1:19" x14ac:dyDescent="0.3">
      <c r="A4967">
        <v>4966</v>
      </c>
      <c r="B4967" t="s">
        <v>31</v>
      </c>
      <c r="C4967" t="s">
        <v>34</v>
      </c>
      <c r="D4967" t="s">
        <v>26</v>
      </c>
      <c r="E4967" t="s">
        <v>36</v>
      </c>
      <c r="F4967" t="s">
        <v>30</v>
      </c>
      <c r="G4967" t="s">
        <v>17</v>
      </c>
      <c r="H4967">
        <v>5</v>
      </c>
      <c r="I4967" t="s">
        <v>176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21</v>
      </c>
      <c r="S4967">
        <v>6</v>
      </c>
    </row>
    <row r="4968" spans="1:19" x14ac:dyDescent="0.3">
      <c r="A4968">
        <v>4967</v>
      </c>
      <c r="B4968" t="s">
        <v>42</v>
      </c>
      <c r="C4968" t="s">
        <v>20</v>
      </c>
      <c r="D4968" t="s">
        <v>40</v>
      </c>
      <c r="E4968" t="s">
        <v>29</v>
      </c>
      <c r="F4968" t="s">
        <v>25</v>
      </c>
      <c r="G4968" t="s">
        <v>35</v>
      </c>
      <c r="H4968">
        <v>5</v>
      </c>
      <c r="I4968" t="s">
        <v>178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28</v>
      </c>
      <c r="S4968">
        <v>8</v>
      </c>
    </row>
    <row r="4969" spans="1:19" x14ac:dyDescent="0.3">
      <c r="A4969">
        <v>4968</v>
      </c>
      <c r="B4969" t="s">
        <v>37</v>
      </c>
      <c r="C4969" t="s">
        <v>39</v>
      </c>
      <c r="D4969" t="s">
        <v>40</v>
      </c>
      <c r="E4969" t="s">
        <v>45</v>
      </c>
      <c r="F4969" t="s">
        <v>25</v>
      </c>
      <c r="G4969" t="s">
        <v>35</v>
      </c>
      <c r="H4969">
        <v>6</v>
      </c>
      <c r="I4969" t="s">
        <v>177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21</v>
      </c>
      <c r="S4969">
        <v>3</v>
      </c>
    </row>
    <row r="4970" spans="1:19" x14ac:dyDescent="0.3">
      <c r="A4970">
        <v>4969</v>
      </c>
      <c r="B4970" t="s">
        <v>42</v>
      </c>
      <c r="C4970" t="s">
        <v>20</v>
      </c>
      <c r="D4970" t="s">
        <v>19</v>
      </c>
      <c r="E4970" t="s">
        <v>36</v>
      </c>
      <c r="F4970" t="s">
        <v>30</v>
      </c>
      <c r="G4970" t="s">
        <v>17</v>
      </c>
      <c r="H4970">
        <v>0</v>
      </c>
      <c r="I4970" t="s">
        <v>177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21</v>
      </c>
      <c r="S4970">
        <v>4</v>
      </c>
    </row>
    <row r="4971" spans="1:19" x14ac:dyDescent="0.3">
      <c r="A4971">
        <v>4970</v>
      </c>
      <c r="B4971" t="s">
        <v>16</v>
      </c>
      <c r="C4971" t="s">
        <v>20</v>
      </c>
      <c r="D4971" t="s">
        <v>32</v>
      </c>
      <c r="E4971" t="s">
        <v>41</v>
      </c>
      <c r="F4971" t="s">
        <v>25</v>
      </c>
      <c r="G4971" t="s">
        <v>35</v>
      </c>
      <c r="H4971">
        <v>3</v>
      </c>
      <c r="I4971" t="s">
        <v>178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28</v>
      </c>
      <c r="S4971">
        <v>5</v>
      </c>
    </row>
    <row r="4972" spans="1:19" x14ac:dyDescent="0.3">
      <c r="A4972">
        <v>4971</v>
      </c>
      <c r="B4972" t="s">
        <v>31</v>
      </c>
      <c r="C4972" t="s">
        <v>27</v>
      </c>
      <c r="D4972" t="s">
        <v>38</v>
      </c>
      <c r="E4972" t="s">
        <v>45</v>
      </c>
      <c r="F4972" t="s">
        <v>30</v>
      </c>
      <c r="G4972" t="s">
        <v>24</v>
      </c>
      <c r="H4972">
        <v>2</v>
      </c>
      <c r="I4972" t="s">
        <v>176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21</v>
      </c>
      <c r="S4972">
        <v>6</v>
      </c>
    </row>
    <row r="4973" spans="1:19" x14ac:dyDescent="0.3">
      <c r="A4973">
        <v>4972</v>
      </c>
      <c r="B4973" t="s">
        <v>31</v>
      </c>
      <c r="C4973" t="s">
        <v>39</v>
      </c>
      <c r="D4973" t="s">
        <v>38</v>
      </c>
      <c r="E4973" t="s">
        <v>41</v>
      </c>
      <c r="F4973" t="s">
        <v>30</v>
      </c>
      <c r="G4973" t="s">
        <v>17</v>
      </c>
      <c r="H4973">
        <v>3</v>
      </c>
      <c r="I4973" t="s">
        <v>176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21</v>
      </c>
      <c r="S4973">
        <v>6</v>
      </c>
    </row>
    <row r="4974" spans="1:19" x14ac:dyDescent="0.3">
      <c r="A4974">
        <v>4973</v>
      </c>
      <c r="B4974" t="s">
        <v>33</v>
      </c>
      <c r="C4974" t="s">
        <v>39</v>
      </c>
      <c r="D4974" t="s">
        <v>44</v>
      </c>
      <c r="E4974" t="s">
        <v>22</v>
      </c>
      <c r="F4974" t="s">
        <v>25</v>
      </c>
      <c r="G4974" t="s">
        <v>35</v>
      </c>
      <c r="H4974">
        <v>6</v>
      </c>
      <c r="I4974" t="s">
        <v>178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21</v>
      </c>
      <c r="S4974">
        <v>5</v>
      </c>
    </row>
    <row r="4975" spans="1:19" x14ac:dyDescent="0.3">
      <c r="A4975">
        <v>4974</v>
      </c>
      <c r="B4975" t="s">
        <v>23</v>
      </c>
      <c r="C4975" t="s">
        <v>20</v>
      </c>
      <c r="D4975" t="s">
        <v>26</v>
      </c>
      <c r="E4975" t="s">
        <v>22</v>
      </c>
      <c r="F4975" t="s">
        <v>18</v>
      </c>
      <c r="G4975" t="s">
        <v>24</v>
      </c>
      <c r="H4975">
        <v>9</v>
      </c>
      <c r="I4975" t="s">
        <v>176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34</v>
      </c>
      <c r="S4975">
        <v>4</v>
      </c>
    </row>
    <row r="4976" spans="1:19" x14ac:dyDescent="0.3">
      <c r="A4976">
        <v>4975</v>
      </c>
      <c r="B4976" t="s">
        <v>37</v>
      </c>
      <c r="C4976" t="s">
        <v>39</v>
      </c>
      <c r="D4976" t="s">
        <v>32</v>
      </c>
      <c r="E4976" t="s">
        <v>45</v>
      </c>
      <c r="F4976" t="s">
        <v>18</v>
      </c>
      <c r="G4976" t="s">
        <v>35</v>
      </c>
      <c r="H4976">
        <v>8</v>
      </c>
      <c r="I4976" t="s">
        <v>176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34</v>
      </c>
      <c r="S4976">
        <v>4</v>
      </c>
    </row>
    <row r="4977" spans="1:19" x14ac:dyDescent="0.3">
      <c r="A4977">
        <v>4976</v>
      </c>
      <c r="B4977" t="s">
        <v>31</v>
      </c>
      <c r="C4977" t="s">
        <v>27</v>
      </c>
      <c r="D4977" t="s">
        <v>19</v>
      </c>
      <c r="E4977" t="s">
        <v>22</v>
      </c>
      <c r="F4977" t="s">
        <v>18</v>
      </c>
      <c r="G4977" t="s">
        <v>35</v>
      </c>
      <c r="H4977">
        <v>4</v>
      </c>
      <c r="I4977" t="s">
        <v>178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28</v>
      </c>
      <c r="S4977">
        <v>9</v>
      </c>
    </row>
    <row r="4978" spans="1:19" x14ac:dyDescent="0.3">
      <c r="A4978">
        <v>4977</v>
      </c>
      <c r="B4978" t="s">
        <v>33</v>
      </c>
      <c r="C4978" t="s">
        <v>27</v>
      </c>
      <c r="D4978" t="s">
        <v>19</v>
      </c>
      <c r="E4978" t="s">
        <v>43</v>
      </c>
      <c r="F4978" t="s">
        <v>30</v>
      </c>
      <c r="G4978" t="s">
        <v>35</v>
      </c>
      <c r="H4978">
        <v>10</v>
      </c>
      <c r="I4978" t="s">
        <v>176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34</v>
      </c>
      <c r="S4978">
        <v>6</v>
      </c>
    </row>
    <row r="4979" spans="1:19" x14ac:dyDescent="0.3">
      <c r="A4979">
        <v>4978</v>
      </c>
      <c r="B4979" t="s">
        <v>42</v>
      </c>
      <c r="C4979" t="s">
        <v>39</v>
      </c>
      <c r="D4979" t="s">
        <v>38</v>
      </c>
      <c r="E4979" t="s">
        <v>22</v>
      </c>
      <c r="F4979" t="s">
        <v>18</v>
      </c>
      <c r="G4979" t="s">
        <v>17</v>
      </c>
      <c r="H4979">
        <v>1</v>
      </c>
      <c r="I4979" t="s">
        <v>176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28</v>
      </c>
      <c r="S4979">
        <v>5</v>
      </c>
    </row>
    <row r="4980" spans="1:19" x14ac:dyDescent="0.3">
      <c r="A4980">
        <v>4979</v>
      </c>
      <c r="B4980" t="s">
        <v>37</v>
      </c>
      <c r="C4980" t="s">
        <v>34</v>
      </c>
      <c r="D4980" t="s">
        <v>40</v>
      </c>
      <c r="E4980" t="s">
        <v>36</v>
      </c>
      <c r="F4980" t="s">
        <v>25</v>
      </c>
      <c r="G4980" t="s">
        <v>24</v>
      </c>
      <c r="H4980">
        <v>12</v>
      </c>
      <c r="I4980" t="s">
        <v>178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34</v>
      </c>
      <c r="S4980">
        <v>2</v>
      </c>
    </row>
    <row r="4981" spans="1:19" x14ac:dyDescent="0.3">
      <c r="A4981">
        <v>4980</v>
      </c>
      <c r="B4981" t="s">
        <v>23</v>
      </c>
      <c r="C4981" t="s">
        <v>34</v>
      </c>
      <c r="D4981" t="s">
        <v>40</v>
      </c>
      <c r="E4981" t="s">
        <v>43</v>
      </c>
      <c r="F4981" t="s">
        <v>25</v>
      </c>
      <c r="G4981" t="s">
        <v>35</v>
      </c>
      <c r="H4981">
        <v>8</v>
      </c>
      <c r="I4981" t="s">
        <v>176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28</v>
      </c>
      <c r="S4981">
        <v>7</v>
      </c>
    </row>
    <row r="4982" spans="1:19" x14ac:dyDescent="0.3">
      <c r="A4982">
        <v>4981</v>
      </c>
      <c r="B4982" t="s">
        <v>37</v>
      </c>
      <c r="C4982" t="s">
        <v>34</v>
      </c>
      <c r="D4982" t="s">
        <v>32</v>
      </c>
      <c r="E4982" t="s">
        <v>41</v>
      </c>
      <c r="F4982" t="s">
        <v>30</v>
      </c>
      <c r="G4982" t="s">
        <v>24</v>
      </c>
      <c r="H4982">
        <v>3</v>
      </c>
      <c r="I4982" t="s">
        <v>177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21</v>
      </c>
      <c r="S4982">
        <v>5</v>
      </c>
    </row>
    <row r="4983" spans="1:19" x14ac:dyDescent="0.3">
      <c r="A4983">
        <v>4982</v>
      </c>
      <c r="B4983" t="s">
        <v>31</v>
      </c>
      <c r="C4983" t="s">
        <v>34</v>
      </c>
      <c r="D4983" t="s">
        <v>44</v>
      </c>
      <c r="E4983" t="s">
        <v>15</v>
      </c>
      <c r="F4983" t="s">
        <v>25</v>
      </c>
      <c r="G4983" t="s">
        <v>24</v>
      </c>
      <c r="H4983">
        <v>14</v>
      </c>
      <c r="I4983" t="s">
        <v>176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28</v>
      </c>
      <c r="S4983">
        <v>8</v>
      </c>
    </row>
    <row r="4984" spans="1:19" x14ac:dyDescent="0.3">
      <c r="A4984">
        <v>4983</v>
      </c>
      <c r="B4984" t="s">
        <v>42</v>
      </c>
      <c r="C4984" t="s">
        <v>27</v>
      </c>
      <c r="D4984" t="s">
        <v>44</v>
      </c>
      <c r="E4984" t="s">
        <v>36</v>
      </c>
      <c r="F4984" t="s">
        <v>30</v>
      </c>
      <c r="G4984" t="s">
        <v>24</v>
      </c>
      <c r="H4984">
        <v>9</v>
      </c>
      <c r="I4984" t="s">
        <v>176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34</v>
      </c>
      <c r="S4984">
        <v>1</v>
      </c>
    </row>
    <row r="4985" spans="1:19" x14ac:dyDescent="0.3">
      <c r="A4985">
        <v>4984</v>
      </c>
      <c r="B4985" t="s">
        <v>16</v>
      </c>
      <c r="C4985" t="s">
        <v>20</v>
      </c>
      <c r="D4985" t="s">
        <v>44</v>
      </c>
      <c r="E4985" t="s">
        <v>29</v>
      </c>
      <c r="F4985" t="s">
        <v>18</v>
      </c>
      <c r="G4985" t="s">
        <v>24</v>
      </c>
      <c r="H4985">
        <v>14</v>
      </c>
      <c r="I4985" t="s">
        <v>176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34</v>
      </c>
      <c r="S4985">
        <v>2</v>
      </c>
    </row>
    <row r="4986" spans="1:19" x14ac:dyDescent="0.3">
      <c r="A4986">
        <v>4985</v>
      </c>
      <c r="B4986" t="s">
        <v>42</v>
      </c>
      <c r="C4986" t="s">
        <v>39</v>
      </c>
      <c r="D4986" t="s">
        <v>38</v>
      </c>
      <c r="E4986" t="s">
        <v>22</v>
      </c>
      <c r="F4986" t="s">
        <v>18</v>
      </c>
      <c r="G4986" t="s">
        <v>24</v>
      </c>
      <c r="H4986">
        <v>1</v>
      </c>
      <c r="I4986" t="s">
        <v>178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21</v>
      </c>
      <c r="S4986">
        <v>3</v>
      </c>
    </row>
    <row r="4987" spans="1:19" x14ac:dyDescent="0.3">
      <c r="A4987">
        <v>4986</v>
      </c>
      <c r="B4987" t="s">
        <v>42</v>
      </c>
      <c r="C4987" t="s">
        <v>34</v>
      </c>
      <c r="D4987" t="s">
        <v>44</v>
      </c>
      <c r="E4987" t="s">
        <v>36</v>
      </c>
      <c r="F4987" t="s">
        <v>30</v>
      </c>
      <c r="G4987" t="s">
        <v>24</v>
      </c>
      <c r="H4987">
        <v>4</v>
      </c>
      <c r="I4987" t="s">
        <v>178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21</v>
      </c>
      <c r="S4987">
        <v>5</v>
      </c>
    </row>
    <row r="4988" spans="1:19" x14ac:dyDescent="0.3">
      <c r="A4988">
        <v>4987</v>
      </c>
      <c r="B4988" t="s">
        <v>31</v>
      </c>
      <c r="C4988" t="s">
        <v>34</v>
      </c>
      <c r="D4988" t="s">
        <v>44</v>
      </c>
      <c r="E4988" t="s">
        <v>29</v>
      </c>
      <c r="F4988" t="s">
        <v>25</v>
      </c>
      <c r="G4988" t="s">
        <v>24</v>
      </c>
      <c r="H4988">
        <v>1</v>
      </c>
      <c r="I4988" t="s">
        <v>177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21</v>
      </c>
      <c r="S4988">
        <v>6</v>
      </c>
    </row>
    <row r="4989" spans="1:19" x14ac:dyDescent="0.3">
      <c r="A4989">
        <v>4988</v>
      </c>
      <c r="B4989" t="s">
        <v>42</v>
      </c>
      <c r="C4989" t="s">
        <v>20</v>
      </c>
      <c r="D4989" t="s">
        <v>40</v>
      </c>
      <c r="E4989" t="s">
        <v>45</v>
      </c>
      <c r="F4989" t="s">
        <v>18</v>
      </c>
      <c r="G4989" t="s">
        <v>35</v>
      </c>
      <c r="H4989">
        <v>9</v>
      </c>
      <c r="I4989" t="s">
        <v>177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28</v>
      </c>
      <c r="S4989">
        <v>5</v>
      </c>
    </row>
    <row r="4990" spans="1:19" x14ac:dyDescent="0.3">
      <c r="A4990">
        <v>4989</v>
      </c>
      <c r="B4990" t="s">
        <v>31</v>
      </c>
      <c r="C4990" t="s">
        <v>34</v>
      </c>
      <c r="D4990" t="s">
        <v>44</v>
      </c>
      <c r="E4990" t="s">
        <v>15</v>
      </c>
      <c r="F4990" t="s">
        <v>25</v>
      </c>
      <c r="G4990" t="s">
        <v>17</v>
      </c>
      <c r="H4990">
        <v>7</v>
      </c>
      <c r="I4990" t="s">
        <v>177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28</v>
      </c>
      <c r="S4990">
        <v>9</v>
      </c>
    </row>
    <row r="4991" spans="1:19" x14ac:dyDescent="0.3">
      <c r="A4991">
        <v>4990</v>
      </c>
      <c r="B4991" t="s">
        <v>23</v>
      </c>
      <c r="C4991" t="s">
        <v>27</v>
      </c>
      <c r="D4991" t="s">
        <v>44</v>
      </c>
      <c r="E4991" t="s">
        <v>41</v>
      </c>
      <c r="F4991" t="s">
        <v>25</v>
      </c>
      <c r="G4991" t="s">
        <v>24</v>
      </c>
      <c r="H4991">
        <v>13</v>
      </c>
      <c r="I4991" t="s">
        <v>178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34</v>
      </c>
      <c r="S4991">
        <v>1</v>
      </c>
    </row>
    <row r="4992" spans="1:19" x14ac:dyDescent="0.3">
      <c r="A4992">
        <v>4991</v>
      </c>
      <c r="B4992" t="s">
        <v>16</v>
      </c>
      <c r="C4992" t="s">
        <v>20</v>
      </c>
      <c r="D4992" t="s">
        <v>19</v>
      </c>
      <c r="E4992" t="s">
        <v>45</v>
      </c>
      <c r="F4992" t="s">
        <v>18</v>
      </c>
      <c r="G4992" t="s">
        <v>24</v>
      </c>
      <c r="H4992">
        <v>14</v>
      </c>
      <c r="I4992" t="s">
        <v>176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34</v>
      </c>
      <c r="S4992">
        <v>1</v>
      </c>
    </row>
    <row r="4993" spans="1:19" x14ac:dyDescent="0.3">
      <c r="A4993">
        <v>4992</v>
      </c>
      <c r="B4993" t="s">
        <v>16</v>
      </c>
      <c r="C4993" t="s">
        <v>34</v>
      </c>
      <c r="D4993" t="s">
        <v>32</v>
      </c>
      <c r="E4993" t="s">
        <v>41</v>
      </c>
      <c r="F4993" t="s">
        <v>18</v>
      </c>
      <c r="G4993" t="s">
        <v>24</v>
      </c>
      <c r="H4993">
        <v>2</v>
      </c>
      <c r="I4993" t="s">
        <v>176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28</v>
      </c>
      <c r="S4993">
        <v>9</v>
      </c>
    </row>
    <row r="4994" spans="1:19" x14ac:dyDescent="0.3">
      <c r="A4994">
        <v>4993</v>
      </c>
      <c r="B4994" t="s">
        <v>37</v>
      </c>
      <c r="C4994" t="s">
        <v>20</v>
      </c>
      <c r="D4994" t="s">
        <v>44</v>
      </c>
      <c r="E4994" t="s">
        <v>41</v>
      </c>
      <c r="F4994" t="s">
        <v>18</v>
      </c>
      <c r="G4994" t="s">
        <v>24</v>
      </c>
      <c r="H4994">
        <v>8</v>
      </c>
      <c r="I4994" t="s">
        <v>177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34</v>
      </c>
      <c r="S4994">
        <v>6</v>
      </c>
    </row>
    <row r="4995" spans="1:19" x14ac:dyDescent="0.3">
      <c r="A4995">
        <v>4994</v>
      </c>
      <c r="B4995" t="s">
        <v>16</v>
      </c>
      <c r="C4995" t="s">
        <v>20</v>
      </c>
      <c r="D4995" t="s">
        <v>26</v>
      </c>
      <c r="E4995" t="s">
        <v>45</v>
      </c>
      <c r="F4995" t="s">
        <v>25</v>
      </c>
      <c r="G4995" t="s">
        <v>35</v>
      </c>
      <c r="H4995">
        <v>9</v>
      </c>
      <c r="I4995" t="s">
        <v>178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34</v>
      </c>
      <c r="S4995">
        <v>3</v>
      </c>
    </row>
    <row r="4996" spans="1:19" x14ac:dyDescent="0.3">
      <c r="A4996">
        <v>4995</v>
      </c>
      <c r="B4996" t="s">
        <v>33</v>
      </c>
      <c r="C4996" t="s">
        <v>20</v>
      </c>
      <c r="D4996" t="s">
        <v>38</v>
      </c>
      <c r="E4996" t="s">
        <v>43</v>
      </c>
      <c r="F4996" t="s">
        <v>25</v>
      </c>
      <c r="G4996" t="s">
        <v>17</v>
      </c>
      <c r="H4996">
        <v>14</v>
      </c>
      <c r="I4996" t="s">
        <v>178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34</v>
      </c>
      <c r="S4996">
        <v>1</v>
      </c>
    </row>
    <row r="4997" spans="1:19" x14ac:dyDescent="0.3">
      <c r="A4997">
        <v>4996</v>
      </c>
      <c r="B4997" t="s">
        <v>37</v>
      </c>
      <c r="C4997" t="s">
        <v>27</v>
      </c>
      <c r="D4997" t="s">
        <v>38</v>
      </c>
      <c r="E4997" t="s">
        <v>43</v>
      </c>
      <c r="F4997" t="s">
        <v>18</v>
      </c>
      <c r="G4997" t="s">
        <v>24</v>
      </c>
      <c r="H4997">
        <v>10</v>
      </c>
      <c r="I4997" t="s">
        <v>176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34</v>
      </c>
      <c r="S4997">
        <v>2</v>
      </c>
    </row>
    <row r="4998" spans="1:19" x14ac:dyDescent="0.3">
      <c r="A4998">
        <v>4997</v>
      </c>
      <c r="B4998" t="s">
        <v>42</v>
      </c>
      <c r="C4998" t="s">
        <v>34</v>
      </c>
      <c r="D4998" t="s">
        <v>38</v>
      </c>
      <c r="E4998" t="s">
        <v>29</v>
      </c>
      <c r="F4998" t="s">
        <v>25</v>
      </c>
      <c r="G4998" t="s">
        <v>35</v>
      </c>
      <c r="H4998">
        <v>9</v>
      </c>
      <c r="I4998" t="s">
        <v>178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28</v>
      </c>
      <c r="S4998">
        <v>9</v>
      </c>
    </row>
    <row r="4999" spans="1:19" x14ac:dyDescent="0.3">
      <c r="A4999">
        <v>4998</v>
      </c>
      <c r="B4999" t="s">
        <v>37</v>
      </c>
      <c r="C4999" t="s">
        <v>27</v>
      </c>
      <c r="D4999" t="s">
        <v>44</v>
      </c>
      <c r="E4999" t="s">
        <v>36</v>
      </c>
      <c r="F4999" t="s">
        <v>30</v>
      </c>
      <c r="G4999" t="s">
        <v>17</v>
      </c>
      <c r="H4999">
        <v>10</v>
      </c>
      <c r="I4999" t="s">
        <v>177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28</v>
      </c>
      <c r="S4999">
        <v>4</v>
      </c>
    </row>
    <row r="5000" spans="1:19" x14ac:dyDescent="0.3">
      <c r="A5000">
        <v>4999</v>
      </c>
      <c r="B5000" t="s">
        <v>16</v>
      </c>
      <c r="C5000" t="s">
        <v>20</v>
      </c>
      <c r="D5000" t="s">
        <v>32</v>
      </c>
      <c r="E5000" t="s">
        <v>43</v>
      </c>
      <c r="F5000" t="s">
        <v>25</v>
      </c>
      <c r="G5000" t="s">
        <v>24</v>
      </c>
      <c r="H5000">
        <v>11</v>
      </c>
      <c r="I5000" t="s">
        <v>176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28</v>
      </c>
      <c r="S5000">
        <v>4</v>
      </c>
    </row>
    <row r="5001" spans="1:19" x14ac:dyDescent="0.3">
      <c r="A5001">
        <v>5000</v>
      </c>
      <c r="B5001" t="s">
        <v>31</v>
      </c>
      <c r="C5001" t="s">
        <v>39</v>
      </c>
      <c r="D5001" t="s">
        <v>44</v>
      </c>
      <c r="E5001" t="s">
        <v>15</v>
      </c>
      <c r="F5001" t="s">
        <v>25</v>
      </c>
      <c r="G5001" t="s">
        <v>24</v>
      </c>
      <c r="H5001">
        <v>10</v>
      </c>
      <c r="I5001" t="s">
        <v>177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34</v>
      </c>
      <c r="S5001">
        <v>3</v>
      </c>
    </row>
    <row r="5002" spans="1:19" x14ac:dyDescent="0.3">
      <c r="A5002">
        <v>5001</v>
      </c>
      <c r="B5002" t="s">
        <v>23</v>
      </c>
      <c r="C5002" t="s">
        <v>20</v>
      </c>
      <c r="D5002" t="s">
        <v>38</v>
      </c>
      <c r="E5002" t="s">
        <v>36</v>
      </c>
      <c r="F5002" t="s">
        <v>30</v>
      </c>
      <c r="G5002" t="s">
        <v>17</v>
      </c>
      <c r="H5002">
        <v>2</v>
      </c>
      <c r="I5002" t="s">
        <v>176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21</v>
      </c>
      <c r="S5002">
        <v>4</v>
      </c>
    </row>
    <row r="5003" spans="1:19" x14ac:dyDescent="0.3">
      <c r="A5003">
        <v>5002</v>
      </c>
      <c r="B5003" t="s">
        <v>33</v>
      </c>
      <c r="C5003" t="s">
        <v>20</v>
      </c>
      <c r="D5003" t="s">
        <v>40</v>
      </c>
      <c r="E5003" t="s">
        <v>41</v>
      </c>
      <c r="F5003" t="s">
        <v>30</v>
      </c>
      <c r="G5003" t="s">
        <v>35</v>
      </c>
      <c r="H5003">
        <v>6</v>
      </c>
      <c r="I5003" t="s">
        <v>178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28</v>
      </c>
      <c r="S5003">
        <v>1</v>
      </c>
    </row>
    <row r="5004" spans="1:19" x14ac:dyDescent="0.3">
      <c r="A5004">
        <v>5003</v>
      </c>
      <c r="B5004" t="s">
        <v>42</v>
      </c>
      <c r="C5004" t="s">
        <v>39</v>
      </c>
      <c r="D5004" t="s">
        <v>26</v>
      </c>
      <c r="E5004" t="s">
        <v>15</v>
      </c>
      <c r="F5004" t="s">
        <v>25</v>
      </c>
      <c r="G5004" t="s">
        <v>17</v>
      </c>
      <c r="H5004">
        <v>13</v>
      </c>
      <c r="I5004" t="s">
        <v>176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28</v>
      </c>
      <c r="S5004">
        <v>7</v>
      </c>
    </row>
    <row r="5005" spans="1:19" x14ac:dyDescent="0.3">
      <c r="A5005">
        <v>5004</v>
      </c>
      <c r="B5005" t="s">
        <v>16</v>
      </c>
      <c r="C5005" t="s">
        <v>20</v>
      </c>
      <c r="D5005" t="s">
        <v>38</v>
      </c>
      <c r="E5005" t="s">
        <v>15</v>
      </c>
      <c r="F5005" t="s">
        <v>30</v>
      </c>
      <c r="G5005" t="s">
        <v>35</v>
      </c>
      <c r="H5005">
        <v>6</v>
      </c>
      <c r="I5005" t="s">
        <v>177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28</v>
      </c>
      <c r="S5005">
        <v>9</v>
      </c>
    </row>
    <row r="5006" spans="1:19" x14ac:dyDescent="0.3">
      <c r="A5006">
        <v>5005</v>
      </c>
      <c r="B5006" t="s">
        <v>23</v>
      </c>
      <c r="C5006" t="s">
        <v>20</v>
      </c>
      <c r="D5006" t="s">
        <v>26</v>
      </c>
      <c r="E5006" t="s">
        <v>15</v>
      </c>
      <c r="F5006" t="s">
        <v>18</v>
      </c>
      <c r="G5006" t="s">
        <v>35</v>
      </c>
      <c r="H5006">
        <v>2</v>
      </c>
      <c r="I5006" t="s">
        <v>178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21</v>
      </c>
      <c r="S5006">
        <v>4</v>
      </c>
    </row>
    <row r="5007" spans="1:19" x14ac:dyDescent="0.3">
      <c r="A5007">
        <v>5006</v>
      </c>
      <c r="B5007" t="s">
        <v>16</v>
      </c>
      <c r="C5007" t="s">
        <v>27</v>
      </c>
      <c r="D5007" t="s">
        <v>38</v>
      </c>
      <c r="E5007" t="s">
        <v>45</v>
      </c>
      <c r="F5007" t="s">
        <v>25</v>
      </c>
      <c r="G5007" t="s">
        <v>35</v>
      </c>
      <c r="H5007">
        <v>13</v>
      </c>
      <c r="I5007" t="s">
        <v>177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28</v>
      </c>
      <c r="S5007">
        <v>8</v>
      </c>
    </row>
    <row r="5008" spans="1:19" x14ac:dyDescent="0.3">
      <c r="A5008">
        <v>5007</v>
      </c>
      <c r="B5008" t="s">
        <v>16</v>
      </c>
      <c r="C5008" t="s">
        <v>39</v>
      </c>
      <c r="D5008" t="s">
        <v>32</v>
      </c>
      <c r="E5008" t="s">
        <v>22</v>
      </c>
      <c r="F5008" t="s">
        <v>30</v>
      </c>
      <c r="G5008" t="s">
        <v>35</v>
      </c>
      <c r="H5008">
        <v>11</v>
      </c>
      <c r="I5008" t="s">
        <v>176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34</v>
      </c>
      <c r="S5008">
        <v>1</v>
      </c>
    </row>
    <row r="5009" spans="1:19" x14ac:dyDescent="0.3">
      <c r="A5009">
        <v>5008</v>
      </c>
      <c r="B5009" t="s">
        <v>33</v>
      </c>
      <c r="C5009" t="s">
        <v>20</v>
      </c>
      <c r="D5009" t="s">
        <v>44</v>
      </c>
      <c r="E5009" t="s">
        <v>22</v>
      </c>
      <c r="F5009" t="s">
        <v>25</v>
      </c>
      <c r="G5009" t="s">
        <v>17</v>
      </c>
      <c r="H5009">
        <v>3</v>
      </c>
      <c r="I5009" t="s">
        <v>177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21</v>
      </c>
      <c r="S5009">
        <v>3</v>
      </c>
    </row>
    <row r="5010" spans="1:19" x14ac:dyDescent="0.3">
      <c r="A5010">
        <v>5009</v>
      </c>
      <c r="B5010" t="s">
        <v>33</v>
      </c>
      <c r="C5010" t="s">
        <v>39</v>
      </c>
      <c r="D5010" t="s">
        <v>32</v>
      </c>
      <c r="E5010" t="s">
        <v>29</v>
      </c>
      <c r="F5010" t="s">
        <v>18</v>
      </c>
      <c r="G5010" t="s">
        <v>24</v>
      </c>
      <c r="H5010">
        <v>5</v>
      </c>
      <c r="I5010" t="s">
        <v>178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21</v>
      </c>
      <c r="S5010">
        <v>6</v>
      </c>
    </row>
    <row r="5011" spans="1:19" x14ac:dyDescent="0.3">
      <c r="A5011">
        <v>5010</v>
      </c>
      <c r="B5011" t="s">
        <v>31</v>
      </c>
      <c r="C5011" t="s">
        <v>34</v>
      </c>
      <c r="D5011" t="s">
        <v>26</v>
      </c>
      <c r="E5011" t="s">
        <v>41</v>
      </c>
      <c r="F5011" t="s">
        <v>30</v>
      </c>
      <c r="G5011" t="s">
        <v>17</v>
      </c>
      <c r="H5011">
        <v>4</v>
      </c>
      <c r="I5011" t="s">
        <v>176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21</v>
      </c>
      <c r="S5011">
        <v>4</v>
      </c>
    </row>
    <row r="5012" spans="1:19" x14ac:dyDescent="0.3">
      <c r="A5012">
        <v>5011</v>
      </c>
      <c r="B5012" t="s">
        <v>33</v>
      </c>
      <c r="C5012" t="s">
        <v>20</v>
      </c>
      <c r="D5012" t="s">
        <v>38</v>
      </c>
      <c r="E5012" t="s">
        <v>22</v>
      </c>
      <c r="F5012" t="s">
        <v>18</v>
      </c>
      <c r="G5012" t="s">
        <v>35</v>
      </c>
      <c r="H5012">
        <v>11</v>
      </c>
      <c r="I5012" t="s">
        <v>178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28</v>
      </c>
      <c r="S5012">
        <v>2</v>
      </c>
    </row>
    <row r="5013" spans="1:19" x14ac:dyDescent="0.3">
      <c r="A5013">
        <v>5012</v>
      </c>
      <c r="B5013" t="s">
        <v>31</v>
      </c>
      <c r="C5013" t="s">
        <v>34</v>
      </c>
      <c r="D5013" t="s">
        <v>26</v>
      </c>
      <c r="E5013" t="s">
        <v>43</v>
      </c>
      <c r="F5013" t="s">
        <v>30</v>
      </c>
      <c r="G5013" t="s">
        <v>17</v>
      </c>
      <c r="H5013">
        <v>9</v>
      </c>
      <c r="I5013" t="s">
        <v>177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28</v>
      </c>
      <c r="S5013">
        <v>2</v>
      </c>
    </row>
    <row r="5014" spans="1:19" x14ac:dyDescent="0.3">
      <c r="A5014">
        <v>5013</v>
      </c>
      <c r="B5014" t="s">
        <v>16</v>
      </c>
      <c r="C5014" t="s">
        <v>27</v>
      </c>
      <c r="D5014" t="s">
        <v>32</v>
      </c>
      <c r="E5014" t="s">
        <v>29</v>
      </c>
      <c r="F5014" t="s">
        <v>25</v>
      </c>
      <c r="G5014" t="s">
        <v>24</v>
      </c>
      <c r="H5014">
        <v>3</v>
      </c>
      <c r="I5014" t="s">
        <v>176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21</v>
      </c>
      <c r="S5014">
        <v>2</v>
      </c>
    </row>
    <row r="5015" spans="1:19" x14ac:dyDescent="0.3">
      <c r="A5015">
        <v>5014</v>
      </c>
      <c r="B5015" t="s">
        <v>31</v>
      </c>
      <c r="C5015" t="s">
        <v>39</v>
      </c>
      <c r="D5015" t="s">
        <v>19</v>
      </c>
      <c r="E5015" t="s">
        <v>41</v>
      </c>
      <c r="F5015" t="s">
        <v>25</v>
      </c>
      <c r="G5015" t="s">
        <v>17</v>
      </c>
      <c r="H5015">
        <v>12</v>
      </c>
      <c r="I5015" t="s">
        <v>177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34</v>
      </c>
      <c r="S5015">
        <v>3</v>
      </c>
    </row>
    <row r="5016" spans="1:19" x14ac:dyDescent="0.3">
      <c r="A5016">
        <v>5015</v>
      </c>
      <c r="B5016" t="s">
        <v>37</v>
      </c>
      <c r="C5016" t="s">
        <v>34</v>
      </c>
      <c r="D5016" t="s">
        <v>26</v>
      </c>
      <c r="E5016" t="s">
        <v>43</v>
      </c>
      <c r="F5016" t="s">
        <v>25</v>
      </c>
      <c r="G5016" t="s">
        <v>35</v>
      </c>
      <c r="H5016">
        <v>12</v>
      </c>
      <c r="I5016" t="s">
        <v>176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34</v>
      </c>
      <c r="S5016">
        <v>6</v>
      </c>
    </row>
    <row r="5017" spans="1:19" x14ac:dyDescent="0.3">
      <c r="A5017">
        <v>5016</v>
      </c>
      <c r="B5017" t="s">
        <v>33</v>
      </c>
      <c r="C5017" t="s">
        <v>34</v>
      </c>
      <c r="D5017" t="s">
        <v>44</v>
      </c>
      <c r="E5017" t="s">
        <v>15</v>
      </c>
      <c r="F5017" t="s">
        <v>30</v>
      </c>
      <c r="G5017" t="s">
        <v>17</v>
      </c>
      <c r="H5017">
        <v>0</v>
      </c>
      <c r="I5017" t="s">
        <v>176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21</v>
      </c>
      <c r="S5017">
        <v>4</v>
      </c>
    </row>
    <row r="5018" spans="1:19" x14ac:dyDescent="0.3">
      <c r="A5018">
        <v>5017</v>
      </c>
      <c r="B5018" t="s">
        <v>42</v>
      </c>
      <c r="C5018" t="s">
        <v>20</v>
      </c>
      <c r="D5018" t="s">
        <v>44</v>
      </c>
      <c r="E5018" t="s">
        <v>22</v>
      </c>
      <c r="F5018" t="s">
        <v>25</v>
      </c>
      <c r="G5018" t="s">
        <v>24</v>
      </c>
      <c r="H5018">
        <v>11</v>
      </c>
      <c r="I5018" t="s">
        <v>178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28</v>
      </c>
      <c r="S5018">
        <v>9</v>
      </c>
    </row>
    <row r="5019" spans="1:19" x14ac:dyDescent="0.3">
      <c r="A5019">
        <v>5018</v>
      </c>
      <c r="B5019" t="s">
        <v>33</v>
      </c>
      <c r="C5019" t="s">
        <v>27</v>
      </c>
      <c r="D5019" t="s">
        <v>40</v>
      </c>
      <c r="E5019" t="s">
        <v>29</v>
      </c>
      <c r="F5019" t="s">
        <v>25</v>
      </c>
      <c r="G5019" t="s">
        <v>17</v>
      </c>
      <c r="H5019">
        <v>2</v>
      </c>
      <c r="I5019" t="s">
        <v>177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21</v>
      </c>
      <c r="S5019">
        <v>6</v>
      </c>
    </row>
    <row r="5020" spans="1:19" x14ac:dyDescent="0.3">
      <c r="A5020">
        <v>5019</v>
      </c>
      <c r="B5020" t="s">
        <v>31</v>
      </c>
      <c r="C5020" t="s">
        <v>20</v>
      </c>
      <c r="D5020" t="s">
        <v>19</v>
      </c>
      <c r="E5020" t="s">
        <v>36</v>
      </c>
      <c r="F5020" t="s">
        <v>25</v>
      </c>
      <c r="G5020" t="s">
        <v>35</v>
      </c>
      <c r="H5020">
        <v>8</v>
      </c>
      <c r="I5020" t="s">
        <v>177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28</v>
      </c>
      <c r="S5020">
        <v>2</v>
      </c>
    </row>
    <row r="5021" spans="1:19" x14ac:dyDescent="0.3">
      <c r="A5021">
        <v>5020</v>
      </c>
      <c r="B5021" t="s">
        <v>42</v>
      </c>
      <c r="C5021" t="s">
        <v>34</v>
      </c>
      <c r="D5021" t="s">
        <v>38</v>
      </c>
      <c r="E5021" t="s">
        <v>36</v>
      </c>
      <c r="F5021" t="s">
        <v>18</v>
      </c>
      <c r="G5021" t="s">
        <v>24</v>
      </c>
      <c r="H5021">
        <v>5</v>
      </c>
      <c r="I5021" t="s">
        <v>177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21</v>
      </c>
      <c r="S5021">
        <v>1</v>
      </c>
    </row>
    <row r="5022" spans="1:19" x14ac:dyDescent="0.3">
      <c r="A5022">
        <v>5021</v>
      </c>
      <c r="B5022" t="s">
        <v>23</v>
      </c>
      <c r="C5022" t="s">
        <v>27</v>
      </c>
      <c r="D5022" t="s">
        <v>26</v>
      </c>
      <c r="E5022" t="s">
        <v>36</v>
      </c>
      <c r="F5022" t="s">
        <v>30</v>
      </c>
      <c r="G5022" t="s">
        <v>17</v>
      </c>
      <c r="H5022">
        <v>13</v>
      </c>
      <c r="I5022" t="s">
        <v>177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34</v>
      </c>
      <c r="S5022">
        <v>2</v>
      </c>
    </row>
    <row r="5023" spans="1:19" x14ac:dyDescent="0.3">
      <c r="A5023">
        <v>5022</v>
      </c>
      <c r="B5023" t="s">
        <v>31</v>
      </c>
      <c r="C5023" t="s">
        <v>27</v>
      </c>
      <c r="D5023" t="s">
        <v>26</v>
      </c>
      <c r="E5023" t="s">
        <v>41</v>
      </c>
      <c r="F5023" t="s">
        <v>18</v>
      </c>
      <c r="G5023" t="s">
        <v>24</v>
      </c>
      <c r="H5023">
        <v>10</v>
      </c>
      <c r="I5023" t="s">
        <v>176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28</v>
      </c>
      <c r="S5023">
        <v>5</v>
      </c>
    </row>
    <row r="5024" spans="1:19" x14ac:dyDescent="0.3">
      <c r="A5024">
        <v>5023</v>
      </c>
      <c r="B5024" t="s">
        <v>37</v>
      </c>
      <c r="C5024" t="s">
        <v>20</v>
      </c>
      <c r="D5024" t="s">
        <v>38</v>
      </c>
      <c r="E5024" t="s">
        <v>29</v>
      </c>
      <c r="F5024" t="s">
        <v>25</v>
      </c>
      <c r="G5024" t="s">
        <v>35</v>
      </c>
      <c r="H5024">
        <v>8</v>
      </c>
      <c r="I5024" t="s">
        <v>178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28</v>
      </c>
      <c r="S5024">
        <v>4</v>
      </c>
    </row>
    <row r="5025" spans="1:19" x14ac:dyDescent="0.3">
      <c r="A5025">
        <v>5024</v>
      </c>
      <c r="B5025" t="s">
        <v>16</v>
      </c>
      <c r="C5025" t="s">
        <v>39</v>
      </c>
      <c r="D5025" t="s">
        <v>40</v>
      </c>
      <c r="E5025" t="s">
        <v>22</v>
      </c>
      <c r="F5025" t="s">
        <v>18</v>
      </c>
      <c r="G5025" t="s">
        <v>35</v>
      </c>
      <c r="H5025">
        <v>1</v>
      </c>
      <c r="I5025" t="s">
        <v>178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28</v>
      </c>
      <c r="S5025">
        <v>8</v>
      </c>
    </row>
    <row r="5026" spans="1:19" x14ac:dyDescent="0.3">
      <c r="A5026">
        <v>5025</v>
      </c>
      <c r="B5026" t="s">
        <v>23</v>
      </c>
      <c r="C5026" t="s">
        <v>27</v>
      </c>
      <c r="D5026" t="s">
        <v>19</v>
      </c>
      <c r="E5026" t="s">
        <v>45</v>
      </c>
      <c r="F5026" t="s">
        <v>18</v>
      </c>
      <c r="G5026" t="s">
        <v>35</v>
      </c>
      <c r="H5026">
        <v>2</v>
      </c>
      <c r="I5026" t="s">
        <v>178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28</v>
      </c>
      <c r="S5026">
        <v>9</v>
      </c>
    </row>
    <row r="5027" spans="1:19" x14ac:dyDescent="0.3">
      <c r="A5027">
        <v>5026</v>
      </c>
      <c r="B5027" t="s">
        <v>37</v>
      </c>
      <c r="C5027" t="s">
        <v>27</v>
      </c>
      <c r="D5027" t="s">
        <v>26</v>
      </c>
      <c r="E5027" t="s">
        <v>41</v>
      </c>
      <c r="F5027" t="s">
        <v>25</v>
      </c>
      <c r="G5027" t="s">
        <v>17</v>
      </c>
      <c r="H5027">
        <v>11</v>
      </c>
      <c r="I5027" t="s">
        <v>178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28</v>
      </c>
      <c r="S5027">
        <v>8</v>
      </c>
    </row>
    <row r="5028" spans="1:19" x14ac:dyDescent="0.3">
      <c r="A5028">
        <v>5027</v>
      </c>
      <c r="B5028" t="s">
        <v>16</v>
      </c>
      <c r="C5028" t="s">
        <v>39</v>
      </c>
      <c r="D5028" t="s">
        <v>38</v>
      </c>
      <c r="E5028" t="s">
        <v>41</v>
      </c>
      <c r="F5028" t="s">
        <v>25</v>
      </c>
      <c r="G5028" t="s">
        <v>24</v>
      </c>
      <c r="H5028">
        <v>7</v>
      </c>
      <c r="I5028" t="s">
        <v>178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21</v>
      </c>
      <c r="S5028">
        <v>2</v>
      </c>
    </row>
    <row r="5029" spans="1:19" x14ac:dyDescent="0.3">
      <c r="A5029">
        <v>5028</v>
      </c>
      <c r="B5029" t="s">
        <v>23</v>
      </c>
      <c r="C5029" t="s">
        <v>27</v>
      </c>
      <c r="D5029" t="s">
        <v>19</v>
      </c>
      <c r="E5029" t="s">
        <v>41</v>
      </c>
      <c r="F5029" t="s">
        <v>18</v>
      </c>
      <c r="G5029" t="s">
        <v>24</v>
      </c>
      <c r="H5029">
        <v>13</v>
      </c>
      <c r="I5029" t="s">
        <v>176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34</v>
      </c>
      <c r="S5029">
        <v>6</v>
      </c>
    </row>
    <row r="5030" spans="1:19" x14ac:dyDescent="0.3">
      <c r="A5030">
        <v>5029</v>
      </c>
      <c r="B5030" t="s">
        <v>37</v>
      </c>
      <c r="C5030" t="s">
        <v>20</v>
      </c>
      <c r="D5030" t="s">
        <v>38</v>
      </c>
      <c r="E5030" t="s">
        <v>43</v>
      </c>
      <c r="F5030" t="s">
        <v>30</v>
      </c>
      <c r="G5030" t="s">
        <v>24</v>
      </c>
      <c r="H5030">
        <v>12</v>
      </c>
      <c r="I5030" t="s">
        <v>176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28</v>
      </c>
      <c r="S5030">
        <v>7</v>
      </c>
    </row>
    <row r="5031" spans="1:19" x14ac:dyDescent="0.3">
      <c r="A5031">
        <v>5030</v>
      </c>
      <c r="B5031" t="s">
        <v>16</v>
      </c>
      <c r="C5031" t="s">
        <v>27</v>
      </c>
      <c r="D5031" t="s">
        <v>40</v>
      </c>
      <c r="E5031" t="s">
        <v>29</v>
      </c>
      <c r="F5031" t="s">
        <v>25</v>
      </c>
      <c r="G5031" t="s">
        <v>24</v>
      </c>
      <c r="H5031">
        <v>13</v>
      </c>
      <c r="I5031" t="s">
        <v>178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34</v>
      </c>
      <c r="S5031">
        <v>6</v>
      </c>
    </row>
    <row r="5032" spans="1:19" x14ac:dyDescent="0.3">
      <c r="A5032">
        <v>5031</v>
      </c>
      <c r="B5032" t="s">
        <v>33</v>
      </c>
      <c r="C5032" t="s">
        <v>27</v>
      </c>
      <c r="D5032" t="s">
        <v>32</v>
      </c>
      <c r="E5032" t="s">
        <v>29</v>
      </c>
      <c r="F5032" t="s">
        <v>18</v>
      </c>
      <c r="G5032" t="s">
        <v>17</v>
      </c>
      <c r="H5032">
        <v>12</v>
      </c>
      <c r="I5032" t="s">
        <v>176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34</v>
      </c>
      <c r="S5032">
        <v>2</v>
      </c>
    </row>
    <row r="5033" spans="1:19" x14ac:dyDescent="0.3">
      <c r="A5033">
        <v>5032</v>
      </c>
      <c r="B5033" t="s">
        <v>37</v>
      </c>
      <c r="C5033" t="s">
        <v>20</v>
      </c>
      <c r="D5033" t="s">
        <v>38</v>
      </c>
      <c r="E5033" t="s">
        <v>36</v>
      </c>
      <c r="F5033" t="s">
        <v>30</v>
      </c>
      <c r="G5033" t="s">
        <v>35</v>
      </c>
      <c r="H5033">
        <v>6</v>
      </c>
      <c r="I5033" t="s">
        <v>178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28</v>
      </c>
      <c r="S5033">
        <v>9</v>
      </c>
    </row>
    <row r="5034" spans="1:19" x14ac:dyDescent="0.3">
      <c r="A5034">
        <v>5033</v>
      </c>
      <c r="B5034" t="s">
        <v>42</v>
      </c>
      <c r="C5034" t="s">
        <v>20</v>
      </c>
      <c r="D5034" t="s">
        <v>38</v>
      </c>
      <c r="E5034" t="s">
        <v>43</v>
      </c>
      <c r="F5034" t="s">
        <v>25</v>
      </c>
      <c r="G5034" t="s">
        <v>24</v>
      </c>
      <c r="H5034">
        <v>8</v>
      </c>
      <c r="I5034" t="s">
        <v>176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28</v>
      </c>
      <c r="S5034">
        <v>9</v>
      </c>
    </row>
    <row r="5035" spans="1:19" x14ac:dyDescent="0.3">
      <c r="A5035">
        <v>5034</v>
      </c>
      <c r="B5035" t="s">
        <v>42</v>
      </c>
      <c r="C5035" t="s">
        <v>20</v>
      </c>
      <c r="D5035" t="s">
        <v>26</v>
      </c>
      <c r="E5035" t="s">
        <v>15</v>
      </c>
      <c r="F5035" t="s">
        <v>18</v>
      </c>
      <c r="G5035" t="s">
        <v>17</v>
      </c>
      <c r="H5035">
        <v>1</v>
      </c>
      <c r="I5035" t="s">
        <v>177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21</v>
      </c>
      <c r="S5035">
        <v>4</v>
      </c>
    </row>
    <row r="5036" spans="1:19" x14ac:dyDescent="0.3">
      <c r="A5036">
        <v>5035</v>
      </c>
      <c r="B5036" t="s">
        <v>33</v>
      </c>
      <c r="C5036" t="s">
        <v>20</v>
      </c>
      <c r="D5036" t="s">
        <v>19</v>
      </c>
      <c r="E5036" t="s">
        <v>41</v>
      </c>
      <c r="F5036" t="s">
        <v>25</v>
      </c>
      <c r="G5036" t="s">
        <v>24</v>
      </c>
      <c r="H5036">
        <v>4</v>
      </c>
      <c r="I5036" t="s">
        <v>177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28</v>
      </c>
      <c r="S5036">
        <v>2</v>
      </c>
    </row>
    <row r="5037" spans="1:19" x14ac:dyDescent="0.3">
      <c r="A5037">
        <v>5036</v>
      </c>
      <c r="B5037" t="s">
        <v>16</v>
      </c>
      <c r="C5037" t="s">
        <v>20</v>
      </c>
      <c r="D5037" t="s">
        <v>19</v>
      </c>
      <c r="E5037" t="s">
        <v>22</v>
      </c>
      <c r="F5037" t="s">
        <v>18</v>
      </c>
      <c r="G5037" t="s">
        <v>35</v>
      </c>
      <c r="H5037">
        <v>8</v>
      </c>
      <c r="I5037" t="s">
        <v>177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28</v>
      </c>
      <c r="S5037">
        <v>8</v>
      </c>
    </row>
    <row r="5038" spans="1:19" x14ac:dyDescent="0.3">
      <c r="A5038">
        <v>5037</v>
      </c>
      <c r="B5038" t="s">
        <v>33</v>
      </c>
      <c r="C5038" t="s">
        <v>20</v>
      </c>
      <c r="D5038" t="s">
        <v>26</v>
      </c>
      <c r="E5038" t="s">
        <v>29</v>
      </c>
      <c r="F5038" t="s">
        <v>18</v>
      </c>
      <c r="G5038" t="s">
        <v>24</v>
      </c>
      <c r="H5038">
        <v>11</v>
      </c>
      <c r="I5038" t="s">
        <v>176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28</v>
      </c>
      <c r="S5038">
        <v>9</v>
      </c>
    </row>
    <row r="5039" spans="1:19" x14ac:dyDescent="0.3">
      <c r="A5039">
        <v>5038</v>
      </c>
      <c r="B5039" t="s">
        <v>31</v>
      </c>
      <c r="C5039" t="s">
        <v>27</v>
      </c>
      <c r="D5039" t="s">
        <v>19</v>
      </c>
      <c r="E5039" t="s">
        <v>29</v>
      </c>
      <c r="F5039" t="s">
        <v>30</v>
      </c>
      <c r="G5039" t="s">
        <v>24</v>
      </c>
      <c r="H5039">
        <v>3</v>
      </c>
      <c r="I5039" t="s">
        <v>176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28</v>
      </c>
      <c r="S5039">
        <v>8</v>
      </c>
    </row>
    <row r="5040" spans="1:19" x14ac:dyDescent="0.3">
      <c r="A5040">
        <v>5039</v>
      </c>
      <c r="B5040" t="s">
        <v>31</v>
      </c>
      <c r="C5040" t="s">
        <v>27</v>
      </c>
      <c r="D5040" t="s">
        <v>40</v>
      </c>
      <c r="E5040" t="s">
        <v>41</v>
      </c>
      <c r="F5040" t="s">
        <v>18</v>
      </c>
      <c r="G5040" t="s">
        <v>24</v>
      </c>
      <c r="H5040">
        <v>3</v>
      </c>
      <c r="I5040" t="s">
        <v>177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21</v>
      </c>
      <c r="S5040">
        <v>6</v>
      </c>
    </row>
    <row r="5041" spans="1:19" x14ac:dyDescent="0.3">
      <c r="A5041">
        <v>5040</v>
      </c>
      <c r="B5041" t="s">
        <v>23</v>
      </c>
      <c r="C5041" t="s">
        <v>27</v>
      </c>
      <c r="D5041" t="s">
        <v>32</v>
      </c>
      <c r="E5041" t="s">
        <v>43</v>
      </c>
      <c r="F5041" t="s">
        <v>30</v>
      </c>
      <c r="G5041" t="s">
        <v>24</v>
      </c>
      <c r="H5041">
        <v>5</v>
      </c>
      <c r="I5041" t="s">
        <v>177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21</v>
      </c>
      <c r="S5041">
        <v>6</v>
      </c>
    </row>
    <row r="5042" spans="1:19" x14ac:dyDescent="0.3">
      <c r="A5042">
        <v>5041</v>
      </c>
      <c r="B5042" t="s">
        <v>31</v>
      </c>
      <c r="C5042" t="s">
        <v>34</v>
      </c>
      <c r="D5042" t="s">
        <v>19</v>
      </c>
      <c r="E5042" t="s">
        <v>41</v>
      </c>
      <c r="F5042" t="s">
        <v>30</v>
      </c>
      <c r="G5042" t="s">
        <v>17</v>
      </c>
      <c r="H5042">
        <v>7</v>
      </c>
      <c r="I5042" t="s">
        <v>176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21</v>
      </c>
      <c r="S5042">
        <v>4</v>
      </c>
    </row>
    <row r="5043" spans="1:19" x14ac:dyDescent="0.3">
      <c r="A5043">
        <v>5042</v>
      </c>
      <c r="B5043" t="s">
        <v>16</v>
      </c>
      <c r="C5043" t="s">
        <v>20</v>
      </c>
      <c r="D5043" t="s">
        <v>38</v>
      </c>
      <c r="E5043" t="s">
        <v>36</v>
      </c>
      <c r="F5043" t="s">
        <v>30</v>
      </c>
      <c r="G5043" t="s">
        <v>35</v>
      </c>
      <c r="H5043">
        <v>1</v>
      </c>
      <c r="I5043" t="s">
        <v>178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21</v>
      </c>
      <c r="S5043">
        <v>3</v>
      </c>
    </row>
    <row r="5044" spans="1:19" x14ac:dyDescent="0.3">
      <c r="A5044">
        <v>5043</v>
      </c>
      <c r="B5044" t="s">
        <v>37</v>
      </c>
      <c r="C5044" t="s">
        <v>27</v>
      </c>
      <c r="D5044" t="s">
        <v>26</v>
      </c>
      <c r="E5044" t="s">
        <v>45</v>
      </c>
      <c r="F5044" t="s">
        <v>30</v>
      </c>
      <c r="G5044" t="s">
        <v>17</v>
      </c>
      <c r="H5044">
        <v>6</v>
      </c>
      <c r="I5044" t="s">
        <v>178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28</v>
      </c>
      <c r="S5044">
        <v>9</v>
      </c>
    </row>
    <row r="5045" spans="1:19" x14ac:dyDescent="0.3">
      <c r="A5045">
        <v>5044</v>
      </c>
      <c r="B5045" t="s">
        <v>33</v>
      </c>
      <c r="C5045" t="s">
        <v>27</v>
      </c>
      <c r="D5045" t="s">
        <v>26</v>
      </c>
      <c r="E5045" t="s">
        <v>22</v>
      </c>
      <c r="F5045" t="s">
        <v>25</v>
      </c>
      <c r="G5045" t="s">
        <v>24</v>
      </c>
      <c r="H5045">
        <v>12</v>
      </c>
      <c r="I5045" t="s">
        <v>178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28</v>
      </c>
      <c r="S5045">
        <v>6</v>
      </c>
    </row>
    <row r="5046" spans="1:19" x14ac:dyDescent="0.3">
      <c r="A5046">
        <v>5045</v>
      </c>
      <c r="B5046" t="s">
        <v>33</v>
      </c>
      <c r="C5046" t="s">
        <v>34</v>
      </c>
      <c r="D5046" t="s">
        <v>44</v>
      </c>
      <c r="E5046" t="s">
        <v>22</v>
      </c>
      <c r="F5046" t="s">
        <v>18</v>
      </c>
      <c r="G5046" t="s">
        <v>24</v>
      </c>
      <c r="H5046">
        <v>1</v>
      </c>
      <c r="I5046" t="s">
        <v>176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28</v>
      </c>
      <c r="S5046">
        <v>7</v>
      </c>
    </row>
    <row r="5047" spans="1:19" x14ac:dyDescent="0.3">
      <c r="A5047">
        <v>5046</v>
      </c>
      <c r="B5047" t="s">
        <v>23</v>
      </c>
      <c r="C5047" t="s">
        <v>34</v>
      </c>
      <c r="D5047" t="s">
        <v>19</v>
      </c>
      <c r="E5047" t="s">
        <v>36</v>
      </c>
      <c r="F5047" t="s">
        <v>25</v>
      </c>
      <c r="G5047" t="s">
        <v>17</v>
      </c>
      <c r="H5047">
        <v>0</v>
      </c>
      <c r="I5047" t="s">
        <v>178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21</v>
      </c>
      <c r="S5047">
        <v>6</v>
      </c>
    </row>
    <row r="5048" spans="1:19" x14ac:dyDescent="0.3">
      <c r="A5048">
        <v>5047</v>
      </c>
      <c r="B5048" t="s">
        <v>42</v>
      </c>
      <c r="C5048" t="s">
        <v>27</v>
      </c>
      <c r="D5048" t="s">
        <v>38</v>
      </c>
      <c r="E5048" t="s">
        <v>36</v>
      </c>
      <c r="F5048" t="s">
        <v>18</v>
      </c>
      <c r="G5048" t="s">
        <v>35</v>
      </c>
      <c r="H5048">
        <v>1</v>
      </c>
      <c r="I5048" t="s">
        <v>177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28</v>
      </c>
      <c r="S5048">
        <v>8</v>
      </c>
    </row>
    <row r="5049" spans="1:19" x14ac:dyDescent="0.3">
      <c r="A5049">
        <v>5048</v>
      </c>
      <c r="B5049" t="s">
        <v>37</v>
      </c>
      <c r="C5049" t="s">
        <v>20</v>
      </c>
      <c r="D5049" t="s">
        <v>32</v>
      </c>
      <c r="E5049" t="s">
        <v>45</v>
      </c>
      <c r="F5049" t="s">
        <v>18</v>
      </c>
      <c r="G5049" t="s">
        <v>17</v>
      </c>
      <c r="H5049">
        <v>13</v>
      </c>
      <c r="I5049" t="s">
        <v>176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34</v>
      </c>
      <c r="S5049">
        <v>4</v>
      </c>
    </row>
    <row r="5050" spans="1:19" x14ac:dyDescent="0.3">
      <c r="A5050">
        <v>5049</v>
      </c>
      <c r="B5050" t="s">
        <v>33</v>
      </c>
      <c r="C5050" t="s">
        <v>34</v>
      </c>
      <c r="D5050" t="s">
        <v>40</v>
      </c>
      <c r="E5050" t="s">
        <v>45</v>
      </c>
      <c r="F5050" t="s">
        <v>18</v>
      </c>
      <c r="G5050" t="s">
        <v>24</v>
      </c>
      <c r="H5050">
        <v>10</v>
      </c>
      <c r="I5050" t="s">
        <v>178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34</v>
      </c>
      <c r="S5050">
        <v>4</v>
      </c>
    </row>
    <row r="5051" spans="1:19" x14ac:dyDescent="0.3">
      <c r="A5051">
        <v>5050</v>
      </c>
      <c r="B5051" t="s">
        <v>16</v>
      </c>
      <c r="C5051" t="s">
        <v>39</v>
      </c>
      <c r="D5051" t="s">
        <v>19</v>
      </c>
      <c r="E5051" t="s">
        <v>22</v>
      </c>
      <c r="F5051" t="s">
        <v>18</v>
      </c>
      <c r="G5051" t="s">
        <v>24</v>
      </c>
      <c r="H5051">
        <v>3</v>
      </c>
      <c r="I5051" t="s">
        <v>176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28</v>
      </c>
      <c r="S5051">
        <v>4</v>
      </c>
    </row>
    <row r="5052" spans="1:19" x14ac:dyDescent="0.3">
      <c r="A5052">
        <v>5051</v>
      </c>
      <c r="B5052" t="s">
        <v>16</v>
      </c>
      <c r="C5052" t="s">
        <v>27</v>
      </c>
      <c r="D5052" t="s">
        <v>44</v>
      </c>
      <c r="E5052" t="s">
        <v>22</v>
      </c>
      <c r="F5052" t="s">
        <v>30</v>
      </c>
      <c r="G5052" t="s">
        <v>35</v>
      </c>
      <c r="H5052">
        <v>14</v>
      </c>
      <c r="I5052" t="s">
        <v>177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28</v>
      </c>
      <c r="S5052">
        <v>9</v>
      </c>
    </row>
    <row r="5053" spans="1:19" x14ac:dyDescent="0.3">
      <c r="A5053">
        <v>5052</v>
      </c>
      <c r="B5053" t="s">
        <v>37</v>
      </c>
      <c r="C5053" t="s">
        <v>39</v>
      </c>
      <c r="D5053" t="s">
        <v>19</v>
      </c>
      <c r="E5053" t="s">
        <v>29</v>
      </c>
      <c r="F5053" t="s">
        <v>25</v>
      </c>
      <c r="G5053" t="s">
        <v>24</v>
      </c>
      <c r="H5053">
        <v>4</v>
      </c>
      <c r="I5053" t="s">
        <v>178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21</v>
      </c>
      <c r="S5053">
        <v>2</v>
      </c>
    </row>
    <row r="5054" spans="1:19" x14ac:dyDescent="0.3">
      <c r="A5054">
        <v>5053</v>
      </c>
      <c r="B5054" t="s">
        <v>37</v>
      </c>
      <c r="C5054" t="s">
        <v>20</v>
      </c>
      <c r="D5054" t="s">
        <v>44</v>
      </c>
      <c r="E5054" t="s">
        <v>15</v>
      </c>
      <c r="F5054" t="s">
        <v>18</v>
      </c>
      <c r="G5054" t="s">
        <v>24</v>
      </c>
      <c r="H5054">
        <v>6</v>
      </c>
      <c r="I5054" t="s">
        <v>178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21</v>
      </c>
      <c r="S5054">
        <v>6</v>
      </c>
    </row>
    <row r="5055" spans="1:19" x14ac:dyDescent="0.3">
      <c r="A5055">
        <v>5054</v>
      </c>
      <c r="B5055" t="s">
        <v>16</v>
      </c>
      <c r="C5055" t="s">
        <v>34</v>
      </c>
      <c r="D5055" t="s">
        <v>19</v>
      </c>
      <c r="E5055" t="s">
        <v>45</v>
      </c>
      <c r="F5055" t="s">
        <v>25</v>
      </c>
      <c r="G5055" t="s">
        <v>17</v>
      </c>
      <c r="H5055">
        <v>0</v>
      </c>
      <c r="I5055" t="s">
        <v>176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21</v>
      </c>
      <c r="S5055">
        <v>3</v>
      </c>
    </row>
    <row r="5056" spans="1:19" x14ac:dyDescent="0.3">
      <c r="A5056">
        <v>5055</v>
      </c>
      <c r="B5056" t="s">
        <v>16</v>
      </c>
      <c r="C5056" t="s">
        <v>39</v>
      </c>
      <c r="D5056" t="s">
        <v>26</v>
      </c>
      <c r="E5056" t="s">
        <v>41</v>
      </c>
      <c r="F5056" t="s">
        <v>30</v>
      </c>
      <c r="G5056" t="s">
        <v>17</v>
      </c>
      <c r="H5056">
        <v>0</v>
      </c>
      <c r="I5056" t="s">
        <v>177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21</v>
      </c>
      <c r="S5056">
        <v>5</v>
      </c>
    </row>
    <row r="5057" spans="1:19" x14ac:dyDescent="0.3">
      <c r="A5057">
        <v>5056</v>
      </c>
      <c r="B5057" t="s">
        <v>42</v>
      </c>
      <c r="C5057" t="s">
        <v>27</v>
      </c>
      <c r="D5057" t="s">
        <v>32</v>
      </c>
      <c r="E5057" t="s">
        <v>15</v>
      </c>
      <c r="F5057" t="s">
        <v>18</v>
      </c>
      <c r="G5057" t="s">
        <v>35</v>
      </c>
      <c r="H5057">
        <v>9</v>
      </c>
      <c r="I5057" t="s">
        <v>177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34</v>
      </c>
      <c r="S5057">
        <v>4</v>
      </c>
    </row>
    <row r="5058" spans="1:19" x14ac:dyDescent="0.3">
      <c r="A5058">
        <v>5057</v>
      </c>
      <c r="B5058" t="s">
        <v>37</v>
      </c>
      <c r="C5058" t="s">
        <v>20</v>
      </c>
      <c r="D5058" t="s">
        <v>40</v>
      </c>
      <c r="E5058" t="s">
        <v>41</v>
      </c>
      <c r="F5058" t="s">
        <v>18</v>
      </c>
      <c r="G5058" t="s">
        <v>35</v>
      </c>
      <c r="H5058">
        <v>8</v>
      </c>
      <c r="I5058" t="s">
        <v>178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34</v>
      </c>
      <c r="S5058">
        <v>2</v>
      </c>
    </row>
    <row r="5059" spans="1:19" x14ac:dyDescent="0.3">
      <c r="A5059">
        <v>5058</v>
      </c>
      <c r="B5059" t="s">
        <v>42</v>
      </c>
      <c r="C5059" t="s">
        <v>27</v>
      </c>
      <c r="D5059" t="s">
        <v>32</v>
      </c>
      <c r="E5059" t="s">
        <v>29</v>
      </c>
      <c r="F5059" t="s">
        <v>25</v>
      </c>
      <c r="G5059" t="s">
        <v>35</v>
      </c>
      <c r="H5059">
        <v>6</v>
      </c>
      <c r="I5059" t="s">
        <v>176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28</v>
      </c>
      <c r="S5059">
        <v>2</v>
      </c>
    </row>
    <row r="5060" spans="1:19" x14ac:dyDescent="0.3">
      <c r="A5060">
        <v>5059</v>
      </c>
      <c r="B5060" t="s">
        <v>33</v>
      </c>
      <c r="C5060" t="s">
        <v>39</v>
      </c>
      <c r="D5060" t="s">
        <v>19</v>
      </c>
      <c r="E5060" t="s">
        <v>41</v>
      </c>
      <c r="F5060" t="s">
        <v>30</v>
      </c>
      <c r="G5060" t="s">
        <v>24</v>
      </c>
      <c r="H5060">
        <v>5</v>
      </c>
      <c r="I5060" t="s">
        <v>176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21</v>
      </c>
      <c r="S5060">
        <v>4</v>
      </c>
    </row>
    <row r="5061" spans="1:19" x14ac:dyDescent="0.3">
      <c r="A5061">
        <v>5060</v>
      </c>
      <c r="B5061" t="s">
        <v>23</v>
      </c>
      <c r="C5061" t="s">
        <v>39</v>
      </c>
      <c r="D5061" t="s">
        <v>19</v>
      </c>
      <c r="E5061" t="s">
        <v>22</v>
      </c>
      <c r="F5061" t="s">
        <v>30</v>
      </c>
      <c r="G5061" t="s">
        <v>17</v>
      </c>
      <c r="H5061">
        <v>11</v>
      </c>
      <c r="I5061" t="s">
        <v>177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28</v>
      </c>
      <c r="S5061">
        <v>6</v>
      </c>
    </row>
    <row r="5062" spans="1:19" x14ac:dyDescent="0.3">
      <c r="A5062">
        <v>5061</v>
      </c>
      <c r="B5062" t="s">
        <v>16</v>
      </c>
      <c r="C5062" t="s">
        <v>27</v>
      </c>
      <c r="D5062" t="s">
        <v>19</v>
      </c>
      <c r="E5062" t="s">
        <v>45</v>
      </c>
      <c r="F5062" t="s">
        <v>18</v>
      </c>
      <c r="G5062" t="s">
        <v>35</v>
      </c>
      <c r="H5062">
        <v>7</v>
      </c>
      <c r="I5062" t="s">
        <v>177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28</v>
      </c>
      <c r="S5062">
        <v>8</v>
      </c>
    </row>
    <row r="5063" spans="1:19" x14ac:dyDescent="0.3">
      <c r="A5063">
        <v>5062</v>
      </c>
      <c r="B5063" t="s">
        <v>16</v>
      </c>
      <c r="C5063" t="s">
        <v>34</v>
      </c>
      <c r="D5063" t="s">
        <v>19</v>
      </c>
      <c r="E5063" t="s">
        <v>22</v>
      </c>
      <c r="F5063" t="s">
        <v>30</v>
      </c>
      <c r="G5063" t="s">
        <v>35</v>
      </c>
      <c r="H5063">
        <v>3</v>
      </c>
      <c r="I5063" t="s">
        <v>176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21</v>
      </c>
      <c r="S5063">
        <v>4</v>
      </c>
    </row>
    <row r="5064" spans="1:19" x14ac:dyDescent="0.3">
      <c r="A5064">
        <v>5063</v>
      </c>
      <c r="B5064" t="s">
        <v>16</v>
      </c>
      <c r="C5064" t="s">
        <v>39</v>
      </c>
      <c r="D5064" t="s">
        <v>44</v>
      </c>
      <c r="E5064" t="s">
        <v>36</v>
      </c>
      <c r="F5064" t="s">
        <v>25</v>
      </c>
      <c r="G5064" t="s">
        <v>35</v>
      </c>
      <c r="H5064">
        <v>6</v>
      </c>
      <c r="I5064" t="s">
        <v>176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28</v>
      </c>
      <c r="S5064">
        <v>8</v>
      </c>
    </row>
    <row r="5065" spans="1:19" x14ac:dyDescent="0.3">
      <c r="A5065">
        <v>5064</v>
      </c>
      <c r="B5065" t="s">
        <v>31</v>
      </c>
      <c r="C5065" t="s">
        <v>34</v>
      </c>
      <c r="D5065" t="s">
        <v>38</v>
      </c>
      <c r="E5065" t="s">
        <v>15</v>
      </c>
      <c r="F5065" t="s">
        <v>25</v>
      </c>
      <c r="G5065" t="s">
        <v>17</v>
      </c>
      <c r="H5065">
        <v>7</v>
      </c>
      <c r="I5065" t="s">
        <v>177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28</v>
      </c>
      <c r="S5065">
        <v>7</v>
      </c>
    </row>
    <row r="5066" spans="1:19" x14ac:dyDescent="0.3">
      <c r="A5066">
        <v>5065</v>
      </c>
      <c r="B5066" t="s">
        <v>23</v>
      </c>
      <c r="C5066" t="s">
        <v>39</v>
      </c>
      <c r="D5066" t="s">
        <v>32</v>
      </c>
      <c r="E5066" t="s">
        <v>15</v>
      </c>
      <c r="F5066" t="s">
        <v>30</v>
      </c>
      <c r="G5066" t="s">
        <v>24</v>
      </c>
      <c r="H5066">
        <v>2</v>
      </c>
      <c r="I5066" t="s">
        <v>178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21</v>
      </c>
      <c r="S5066">
        <v>4</v>
      </c>
    </row>
    <row r="5067" spans="1:19" x14ac:dyDescent="0.3">
      <c r="A5067">
        <v>5066</v>
      </c>
      <c r="B5067" t="s">
        <v>16</v>
      </c>
      <c r="C5067" t="s">
        <v>20</v>
      </c>
      <c r="D5067" t="s">
        <v>40</v>
      </c>
      <c r="E5067" t="s">
        <v>41</v>
      </c>
      <c r="F5067" t="s">
        <v>30</v>
      </c>
      <c r="G5067" t="s">
        <v>35</v>
      </c>
      <c r="H5067">
        <v>4</v>
      </c>
      <c r="I5067" t="s">
        <v>177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21</v>
      </c>
      <c r="S5067">
        <v>3</v>
      </c>
    </row>
    <row r="5068" spans="1:19" x14ac:dyDescent="0.3">
      <c r="A5068">
        <v>5067</v>
      </c>
      <c r="B5068" t="s">
        <v>42</v>
      </c>
      <c r="C5068" t="s">
        <v>39</v>
      </c>
      <c r="D5068" t="s">
        <v>38</v>
      </c>
      <c r="E5068" t="s">
        <v>41</v>
      </c>
      <c r="F5068" t="s">
        <v>18</v>
      </c>
      <c r="G5068" t="s">
        <v>17</v>
      </c>
      <c r="H5068">
        <v>8</v>
      </c>
      <c r="I5068" t="s">
        <v>178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28</v>
      </c>
      <c r="S5068">
        <v>6</v>
      </c>
    </row>
    <row r="5069" spans="1:19" x14ac:dyDescent="0.3">
      <c r="A5069">
        <v>5068</v>
      </c>
      <c r="B5069" t="s">
        <v>37</v>
      </c>
      <c r="C5069" t="s">
        <v>34</v>
      </c>
      <c r="D5069" t="s">
        <v>19</v>
      </c>
      <c r="E5069" t="s">
        <v>43</v>
      </c>
      <c r="F5069" t="s">
        <v>30</v>
      </c>
      <c r="G5069" t="s">
        <v>35</v>
      </c>
      <c r="H5069">
        <v>2</v>
      </c>
      <c r="I5069" t="s">
        <v>177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28</v>
      </c>
      <c r="S5069">
        <v>9</v>
      </c>
    </row>
    <row r="5070" spans="1:19" x14ac:dyDescent="0.3">
      <c r="A5070">
        <v>5069</v>
      </c>
      <c r="B5070" t="s">
        <v>16</v>
      </c>
      <c r="C5070" t="s">
        <v>34</v>
      </c>
      <c r="D5070" t="s">
        <v>32</v>
      </c>
      <c r="E5070" t="s">
        <v>41</v>
      </c>
      <c r="F5070" t="s">
        <v>30</v>
      </c>
      <c r="G5070" t="s">
        <v>35</v>
      </c>
      <c r="H5070">
        <v>4</v>
      </c>
      <c r="I5070" t="s">
        <v>177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21</v>
      </c>
      <c r="S5070">
        <v>5</v>
      </c>
    </row>
    <row r="5071" spans="1:19" x14ac:dyDescent="0.3">
      <c r="A5071">
        <v>5070</v>
      </c>
      <c r="B5071" t="s">
        <v>23</v>
      </c>
      <c r="C5071" t="s">
        <v>39</v>
      </c>
      <c r="D5071" t="s">
        <v>19</v>
      </c>
      <c r="E5071" t="s">
        <v>43</v>
      </c>
      <c r="F5071" t="s">
        <v>25</v>
      </c>
      <c r="G5071" t="s">
        <v>35</v>
      </c>
      <c r="H5071">
        <v>3</v>
      </c>
      <c r="I5071" t="s">
        <v>178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28</v>
      </c>
      <c r="S5071">
        <v>3</v>
      </c>
    </row>
    <row r="5072" spans="1:19" x14ac:dyDescent="0.3">
      <c r="A5072">
        <v>5071</v>
      </c>
      <c r="B5072" t="s">
        <v>42</v>
      </c>
      <c r="C5072" t="s">
        <v>39</v>
      </c>
      <c r="D5072" t="s">
        <v>38</v>
      </c>
      <c r="E5072" t="s">
        <v>29</v>
      </c>
      <c r="F5072" t="s">
        <v>30</v>
      </c>
      <c r="G5072" t="s">
        <v>35</v>
      </c>
      <c r="H5072">
        <v>4</v>
      </c>
      <c r="I5072" t="s">
        <v>176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28</v>
      </c>
      <c r="S5072">
        <v>7</v>
      </c>
    </row>
    <row r="5073" spans="1:19" x14ac:dyDescent="0.3">
      <c r="A5073">
        <v>5072</v>
      </c>
      <c r="B5073" t="s">
        <v>16</v>
      </c>
      <c r="C5073" t="s">
        <v>20</v>
      </c>
      <c r="D5073" t="s">
        <v>19</v>
      </c>
      <c r="E5073" t="s">
        <v>43</v>
      </c>
      <c r="F5073" t="s">
        <v>25</v>
      </c>
      <c r="G5073" t="s">
        <v>17</v>
      </c>
      <c r="H5073">
        <v>10</v>
      </c>
      <c r="I5073" t="s">
        <v>178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34</v>
      </c>
      <c r="S5073">
        <v>4</v>
      </c>
    </row>
    <row r="5074" spans="1:19" x14ac:dyDescent="0.3">
      <c r="A5074">
        <v>5073</v>
      </c>
      <c r="B5074" t="s">
        <v>23</v>
      </c>
      <c r="C5074" t="s">
        <v>20</v>
      </c>
      <c r="D5074" t="s">
        <v>40</v>
      </c>
      <c r="E5074" t="s">
        <v>29</v>
      </c>
      <c r="F5074" t="s">
        <v>18</v>
      </c>
      <c r="G5074" t="s">
        <v>24</v>
      </c>
      <c r="H5074">
        <v>2</v>
      </c>
      <c r="I5074" t="s">
        <v>177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28</v>
      </c>
      <c r="S5074">
        <v>9</v>
      </c>
    </row>
    <row r="5075" spans="1:19" x14ac:dyDescent="0.3">
      <c r="A5075">
        <v>5074</v>
      </c>
      <c r="B5075" t="s">
        <v>33</v>
      </c>
      <c r="C5075" t="s">
        <v>34</v>
      </c>
      <c r="D5075" t="s">
        <v>32</v>
      </c>
      <c r="E5075" t="s">
        <v>22</v>
      </c>
      <c r="F5075" t="s">
        <v>18</v>
      </c>
      <c r="G5075" t="s">
        <v>17</v>
      </c>
      <c r="H5075">
        <v>8</v>
      </c>
      <c r="I5075" t="s">
        <v>176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34</v>
      </c>
      <c r="S5075">
        <v>2</v>
      </c>
    </row>
    <row r="5076" spans="1:19" x14ac:dyDescent="0.3">
      <c r="A5076">
        <v>5075</v>
      </c>
      <c r="B5076" t="s">
        <v>42</v>
      </c>
      <c r="C5076" t="s">
        <v>27</v>
      </c>
      <c r="D5076" t="s">
        <v>40</v>
      </c>
      <c r="E5076" t="s">
        <v>15</v>
      </c>
      <c r="F5076" t="s">
        <v>18</v>
      </c>
      <c r="G5076" t="s">
        <v>17</v>
      </c>
      <c r="H5076">
        <v>9</v>
      </c>
      <c r="I5076" t="s">
        <v>176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28</v>
      </c>
      <c r="S5076">
        <v>9</v>
      </c>
    </row>
    <row r="5077" spans="1:19" x14ac:dyDescent="0.3">
      <c r="A5077">
        <v>5076</v>
      </c>
      <c r="B5077" t="s">
        <v>42</v>
      </c>
      <c r="C5077" t="s">
        <v>39</v>
      </c>
      <c r="D5077" t="s">
        <v>40</v>
      </c>
      <c r="E5077" t="s">
        <v>43</v>
      </c>
      <c r="F5077" t="s">
        <v>30</v>
      </c>
      <c r="G5077" t="s">
        <v>24</v>
      </c>
      <c r="H5077">
        <v>13</v>
      </c>
      <c r="I5077" t="s">
        <v>176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28</v>
      </c>
      <c r="S5077">
        <v>9</v>
      </c>
    </row>
    <row r="5078" spans="1:19" x14ac:dyDescent="0.3">
      <c r="A5078">
        <v>5077</v>
      </c>
      <c r="B5078" t="s">
        <v>33</v>
      </c>
      <c r="C5078" t="s">
        <v>34</v>
      </c>
      <c r="D5078" t="s">
        <v>38</v>
      </c>
      <c r="E5078" t="s">
        <v>29</v>
      </c>
      <c r="F5078" t="s">
        <v>25</v>
      </c>
      <c r="G5078" t="s">
        <v>35</v>
      </c>
      <c r="H5078">
        <v>6</v>
      </c>
      <c r="I5078" t="s">
        <v>176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21</v>
      </c>
      <c r="S5078">
        <v>4</v>
      </c>
    </row>
    <row r="5079" spans="1:19" x14ac:dyDescent="0.3">
      <c r="A5079">
        <v>5078</v>
      </c>
      <c r="B5079" t="s">
        <v>37</v>
      </c>
      <c r="C5079" t="s">
        <v>20</v>
      </c>
      <c r="D5079" t="s">
        <v>26</v>
      </c>
      <c r="E5079" t="s">
        <v>29</v>
      </c>
      <c r="F5079" t="s">
        <v>30</v>
      </c>
      <c r="G5079" t="s">
        <v>35</v>
      </c>
      <c r="H5079">
        <v>9</v>
      </c>
      <c r="I5079" t="s">
        <v>176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34</v>
      </c>
      <c r="S5079">
        <v>6</v>
      </c>
    </row>
    <row r="5080" spans="1:19" x14ac:dyDescent="0.3">
      <c r="A5080">
        <v>5079</v>
      </c>
      <c r="B5080" t="s">
        <v>16</v>
      </c>
      <c r="C5080" t="s">
        <v>27</v>
      </c>
      <c r="D5080" t="s">
        <v>44</v>
      </c>
      <c r="E5080" t="s">
        <v>43</v>
      </c>
      <c r="F5080" t="s">
        <v>18</v>
      </c>
      <c r="G5080" t="s">
        <v>35</v>
      </c>
      <c r="H5080">
        <v>1</v>
      </c>
      <c r="I5080" t="s">
        <v>177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21</v>
      </c>
      <c r="S5080">
        <v>2</v>
      </c>
    </row>
    <row r="5081" spans="1:19" x14ac:dyDescent="0.3">
      <c r="A5081">
        <v>5080</v>
      </c>
      <c r="B5081" t="s">
        <v>16</v>
      </c>
      <c r="C5081" t="s">
        <v>34</v>
      </c>
      <c r="D5081" t="s">
        <v>38</v>
      </c>
      <c r="E5081" t="s">
        <v>45</v>
      </c>
      <c r="F5081" t="s">
        <v>18</v>
      </c>
      <c r="G5081" t="s">
        <v>24</v>
      </c>
      <c r="H5081">
        <v>5</v>
      </c>
      <c r="I5081" t="s">
        <v>178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21</v>
      </c>
      <c r="S5081">
        <v>6</v>
      </c>
    </row>
    <row r="5082" spans="1:19" x14ac:dyDescent="0.3">
      <c r="A5082">
        <v>5081</v>
      </c>
      <c r="B5082" t="s">
        <v>31</v>
      </c>
      <c r="C5082" t="s">
        <v>34</v>
      </c>
      <c r="D5082" t="s">
        <v>38</v>
      </c>
      <c r="E5082" t="s">
        <v>43</v>
      </c>
      <c r="F5082" t="s">
        <v>30</v>
      </c>
      <c r="G5082" t="s">
        <v>17</v>
      </c>
      <c r="H5082">
        <v>1</v>
      </c>
      <c r="I5082" t="s">
        <v>176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28</v>
      </c>
      <c r="S5082">
        <v>2</v>
      </c>
    </row>
    <row r="5083" spans="1:19" x14ac:dyDescent="0.3">
      <c r="A5083">
        <v>5082</v>
      </c>
      <c r="B5083" t="s">
        <v>23</v>
      </c>
      <c r="C5083" t="s">
        <v>27</v>
      </c>
      <c r="D5083" t="s">
        <v>19</v>
      </c>
      <c r="E5083" t="s">
        <v>22</v>
      </c>
      <c r="F5083" t="s">
        <v>25</v>
      </c>
      <c r="G5083" t="s">
        <v>17</v>
      </c>
      <c r="H5083">
        <v>2</v>
      </c>
      <c r="I5083" t="s">
        <v>178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21</v>
      </c>
      <c r="S5083">
        <v>3</v>
      </c>
    </row>
    <row r="5084" spans="1:19" x14ac:dyDescent="0.3">
      <c r="A5084">
        <v>5083</v>
      </c>
      <c r="B5084" t="s">
        <v>31</v>
      </c>
      <c r="C5084" t="s">
        <v>20</v>
      </c>
      <c r="D5084" t="s">
        <v>44</v>
      </c>
      <c r="E5084" t="s">
        <v>41</v>
      </c>
      <c r="F5084" t="s">
        <v>18</v>
      </c>
      <c r="G5084" t="s">
        <v>24</v>
      </c>
      <c r="H5084">
        <v>6</v>
      </c>
      <c r="I5084" t="s">
        <v>176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21</v>
      </c>
      <c r="S5084">
        <v>2</v>
      </c>
    </row>
    <row r="5085" spans="1:19" x14ac:dyDescent="0.3">
      <c r="A5085">
        <v>5084</v>
      </c>
      <c r="B5085" t="s">
        <v>37</v>
      </c>
      <c r="C5085" t="s">
        <v>27</v>
      </c>
      <c r="D5085" t="s">
        <v>40</v>
      </c>
      <c r="E5085" t="s">
        <v>43</v>
      </c>
      <c r="F5085" t="s">
        <v>25</v>
      </c>
      <c r="G5085" t="s">
        <v>24</v>
      </c>
      <c r="H5085">
        <v>14</v>
      </c>
      <c r="I5085" t="s">
        <v>178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28</v>
      </c>
      <c r="S5085">
        <v>9</v>
      </c>
    </row>
    <row r="5086" spans="1:19" x14ac:dyDescent="0.3">
      <c r="A5086">
        <v>5085</v>
      </c>
      <c r="B5086" t="s">
        <v>23</v>
      </c>
      <c r="C5086" t="s">
        <v>20</v>
      </c>
      <c r="D5086" t="s">
        <v>32</v>
      </c>
      <c r="E5086" t="s">
        <v>15</v>
      </c>
      <c r="F5086" t="s">
        <v>30</v>
      </c>
      <c r="G5086" t="s">
        <v>35</v>
      </c>
      <c r="H5086">
        <v>8</v>
      </c>
      <c r="I5086" t="s">
        <v>178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28</v>
      </c>
      <c r="S5086">
        <v>9</v>
      </c>
    </row>
    <row r="5087" spans="1:19" x14ac:dyDescent="0.3">
      <c r="A5087">
        <v>5086</v>
      </c>
      <c r="B5087" t="s">
        <v>33</v>
      </c>
      <c r="C5087" t="s">
        <v>34</v>
      </c>
      <c r="D5087" t="s">
        <v>26</v>
      </c>
      <c r="E5087" t="s">
        <v>22</v>
      </c>
      <c r="F5087" t="s">
        <v>18</v>
      </c>
      <c r="G5087" t="s">
        <v>24</v>
      </c>
      <c r="H5087">
        <v>12</v>
      </c>
      <c r="I5087" t="s">
        <v>176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28</v>
      </c>
      <c r="S5087">
        <v>9</v>
      </c>
    </row>
    <row r="5088" spans="1:19" x14ac:dyDescent="0.3">
      <c r="A5088">
        <v>5087</v>
      </c>
      <c r="B5088" t="s">
        <v>42</v>
      </c>
      <c r="C5088" t="s">
        <v>34</v>
      </c>
      <c r="D5088" t="s">
        <v>32</v>
      </c>
      <c r="E5088" t="s">
        <v>22</v>
      </c>
      <c r="F5088" t="s">
        <v>25</v>
      </c>
      <c r="G5088" t="s">
        <v>35</v>
      </c>
      <c r="H5088">
        <v>3</v>
      </c>
      <c r="I5088" t="s">
        <v>177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28</v>
      </c>
      <c r="S5088">
        <v>7</v>
      </c>
    </row>
    <row r="5089" spans="1:19" x14ac:dyDescent="0.3">
      <c r="A5089">
        <v>5088</v>
      </c>
      <c r="B5089" t="s">
        <v>31</v>
      </c>
      <c r="C5089" t="s">
        <v>39</v>
      </c>
      <c r="D5089" t="s">
        <v>26</v>
      </c>
      <c r="E5089" t="s">
        <v>41</v>
      </c>
      <c r="F5089" t="s">
        <v>18</v>
      </c>
      <c r="G5089" t="s">
        <v>24</v>
      </c>
      <c r="H5089">
        <v>7</v>
      </c>
      <c r="I5089" t="s">
        <v>176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28</v>
      </c>
      <c r="S5089">
        <v>8</v>
      </c>
    </row>
    <row r="5090" spans="1:19" x14ac:dyDescent="0.3">
      <c r="A5090">
        <v>5089</v>
      </c>
      <c r="B5090" t="s">
        <v>16</v>
      </c>
      <c r="C5090" t="s">
        <v>39</v>
      </c>
      <c r="D5090" t="s">
        <v>38</v>
      </c>
      <c r="E5090" t="s">
        <v>41</v>
      </c>
      <c r="F5090" t="s">
        <v>18</v>
      </c>
      <c r="G5090" t="s">
        <v>24</v>
      </c>
      <c r="H5090">
        <v>13</v>
      </c>
      <c r="I5090" t="s">
        <v>178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28</v>
      </c>
      <c r="S5090">
        <v>9</v>
      </c>
    </row>
    <row r="5091" spans="1:19" x14ac:dyDescent="0.3">
      <c r="A5091">
        <v>5090</v>
      </c>
      <c r="B5091" t="s">
        <v>33</v>
      </c>
      <c r="C5091" t="s">
        <v>27</v>
      </c>
      <c r="D5091" t="s">
        <v>32</v>
      </c>
      <c r="E5091" t="s">
        <v>36</v>
      </c>
      <c r="F5091" t="s">
        <v>30</v>
      </c>
      <c r="G5091" t="s">
        <v>17</v>
      </c>
      <c r="H5091">
        <v>5</v>
      </c>
      <c r="I5091" t="s">
        <v>178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21</v>
      </c>
      <c r="S5091">
        <v>5</v>
      </c>
    </row>
    <row r="5092" spans="1:19" x14ac:dyDescent="0.3">
      <c r="A5092">
        <v>5091</v>
      </c>
      <c r="B5092" t="s">
        <v>31</v>
      </c>
      <c r="C5092" t="s">
        <v>34</v>
      </c>
      <c r="D5092" t="s">
        <v>32</v>
      </c>
      <c r="E5092" t="s">
        <v>43</v>
      </c>
      <c r="F5092" t="s">
        <v>25</v>
      </c>
      <c r="G5092" t="s">
        <v>24</v>
      </c>
      <c r="H5092">
        <v>7</v>
      </c>
      <c r="I5092" t="s">
        <v>176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21</v>
      </c>
      <c r="S5092">
        <v>6</v>
      </c>
    </row>
    <row r="5093" spans="1:19" x14ac:dyDescent="0.3">
      <c r="A5093">
        <v>5092</v>
      </c>
      <c r="B5093" t="s">
        <v>16</v>
      </c>
      <c r="C5093" t="s">
        <v>34</v>
      </c>
      <c r="D5093" t="s">
        <v>38</v>
      </c>
      <c r="E5093" t="s">
        <v>41</v>
      </c>
      <c r="F5093" t="s">
        <v>25</v>
      </c>
      <c r="G5093" t="s">
        <v>35</v>
      </c>
      <c r="H5093">
        <v>4</v>
      </c>
      <c r="I5093" t="s">
        <v>178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21</v>
      </c>
      <c r="S5093">
        <v>2</v>
      </c>
    </row>
    <row r="5094" spans="1:19" x14ac:dyDescent="0.3">
      <c r="A5094">
        <v>5093</v>
      </c>
      <c r="B5094" t="s">
        <v>42</v>
      </c>
      <c r="C5094" t="s">
        <v>27</v>
      </c>
      <c r="D5094" t="s">
        <v>40</v>
      </c>
      <c r="E5094" t="s">
        <v>41</v>
      </c>
      <c r="F5094" t="s">
        <v>30</v>
      </c>
      <c r="G5094" t="s">
        <v>17</v>
      </c>
      <c r="H5094">
        <v>5</v>
      </c>
      <c r="I5094" t="s">
        <v>177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28</v>
      </c>
      <c r="S5094">
        <v>4</v>
      </c>
    </row>
    <row r="5095" spans="1:19" x14ac:dyDescent="0.3">
      <c r="A5095">
        <v>5094</v>
      </c>
      <c r="B5095" t="s">
        <v>37</v>
      </c>
      <c r="C5095" t="s">
        <v>39</v>
      </c>
      <c r="D5095" t="s">
        <v>40</v>
      </c>
      <c r="E5095" t="s">
        <v>29</v>
      </c>
      <c r="F5095" t="s">
        <v>30</v>
      </c>
      <c r="G5095" t="s">
        <v>35</v>
      </c>
      <c r="H5095">
        <v>1</v>
      </c>
      <c r="I5095" t="s">
        <v>178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28</v>
      </c>
      <c r="S5095">
        <v>4</v>
      </c>
    </row>
    <row r="5096" spans="1:19" x14ac:dyDescent="0.3">
      <c r="A5096">
        <v>5095</v>
      </c>
      <c r="B5096" t="s">
        <v>37</v>
      </c>
      <c r="C5096" t="s">
        <v>20</v>
      </c>
      <c r="D5096" t="s">
        <v>32</v>
      </c>
      <c r="E5096" t="s">
        <v>45</v>
      </c>
      <c r="F5096" t="s">
        <v>18</v>
      </c>
      <c r="G5096" t="s">
        <v>24</v>
      </c>
      <c r="H5096">
        <v>8</v>
      </c>
      <c r="I5096" t="s">
        <v>178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34</v>
      </c>
      <c r="S5096">
        <v>6</v>
      </c>
    </row>
    <row r="5097" spans="1:19" x14ac:dyDescent="0.3">
      <c r="A5097">
        <v>5096</v>
      </c>
      <c r="B5097" t="s">
        <v>16</v>
      </c>
      <c r="C5097" t="s">
        <v>34</v>
      </c>
      <c r="D5097" t="s">
        <v>26</v>
      </c>
      <c r="E5097" t="s">
        <v>43</v>
      </c>
      <c r="F5097" t="s">
        <v>18</v>
      </c>
      <c r="G5097" t="s">
        <v>35</v>
      </c>
      <c r="H5097">
        <v>14</v>
      </c>
      <c r="I5097" t="s">
        <v>176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34</v>
      </c>
      <c r="S5097">
        <v>2</v>
      </c>
    </row>
    <row r="5098" spans="1:19" x14ac:dyDescent="0.3">
      <c r="A5098">
        <v>5097</v>
      </c>
      <c r="B5098" t="s">
        <v>31</v>
      </c>
      <c r="C5098" t="s">
        <v>20</v>
      </c>
      <c r="D5098" t="s">
        <v>38</v>
      </c>
      <c r="E5098" t="s">
        <v>41</v>
      </c>
      <c r="F5098" t="s">
        <v>30</v>
      </c>
      <c r="G5098" t="s">
        <v>35</v>
      </c>
      <c r="H5098">
        <v>14</v>
      </c>
      <c r="I5098" t="s">
        <v>176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28</v>
      </c>
      <c r="S5098">
        <v>8</v>
      </c>
    </row>
    <row r="5099" spans="1:19" x14ac:dyDescent="0.3">
      <c r="A5099">
        <v>5098</v>
      </c>
      <c r="B5099" t="s">
        <v>23</v>
      </c>
      <c r="C5099" t="s">
        <v>27</v>
      </c>
      <c r="D5099" t="s">
        <v>19</v>
      </c>
      <c r="E5099" t="s">
        <v>29</v>
      </c>
      <c r="F5099" t="s">
        <v>18</v>
      </c>
      <c r="G5099" t="s">
        <v>24</v>
      </c>
      <c r="H5099">
        <v>9</v>
      </c>
      <c r="I5099" t="s">
        <v>176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34</v>
      </c>
      <c r="S5099">
        <v>5</v>
      </c>
    </row>
    <row r="5100" spans="1:19" x14ac:dyDescent="0.3">
      <c r="A5100">
        <v>5099</v>
      </c>
      <c r="B5100" t="s">
        <v>33</v>
      </c>
      <c r="C5100" t="s">
        <v>27</v>
      </c>
      <c r="D5100" t="s">
        <v>44</v>
      </c>
      <c r="E5100" t="s">
        <v>22</v>
      </c>
      <c r="F5100" t="s">
        <v>30</v>
      </c>
      <c r="G5100" t="s">
        <v>17</v>
      </c>
      <c r="H5100">
        <v>2</v>
      </c>
      <c r="I5100" t="s">
        <v>178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21</v>
      </c>
      <c r="S5100">
        <v>2</v>
      </c>
    </row>
    <row r="5101" spans="1:19" x14ac:dyDescent="0.3">
      <c r="A5101">
        <v>5100</v>
      </c>
      <c r="B5101" t="s">
        <v>16</v>
      </c>
      <c r="C5101" t="s">
        <v>27</v>
      </c>
      <c r="D5101" t="s">
        <v>40</v>
      </c>
      <c r="E5101" t="s">
        <v>29</v>
      </c>
      <c r="F5101" t="s">
        <v>25</v>
      </c>
      <c r="G5101" t="s">
        <v>17</v>
      </c>
      <c r="H5101">
        <v>5</v>
      </c>
      <c r="I5101" t="s">
        <v>176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28</v>
      </c>
      <c r="S5101">
        <v>9</v>
      </c>
    </row>
    <row r="5102" spans="1:19" x14ac:dyDescent="0.3">
      <c r="A5102">
        <v>5101</v>
      </c>
      <c r="B5102" t="s">
        <v>33</v>
      </c>
      <c r="C5102" t="s">
        <v>34</v>
      </c>
      <c r="D5102" t="s">
        <v>32</v>
      </c>
      <c r="E5102" t="s">
        <v>36</v>
      </c>
      <c r="F5102" t="s">
        <v>30</v>
      </c>
      <c r="G5102" t="s">
        <v>24</v>
      </c>
      <c r="H5102">
        <v>5</v>
      </c>
      <c r="I5102" t="s">
        <v>177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28</v>
      </c>
      <c r="S5102">
        <v>3</v>
      </c>
    </row>
    <row r="5103" spans="1:19" x14ac:dyDescent="0.3">
      <c r="A5103">
        <v>5102</v>
      </c>
      <c r="B5103" t="s">
        <v>37</v>
      </c>
      <c r="C5103" t="s">
        <v>20</v>
      </c>
      <c r="D5103" t="s">
        <v>38</v>
      </c>
      <c r="E5103" t="s">
        <v>45</v>
      </c>
      <c r="F5103" t="s">
        <v>25</v>
      </c>
      <c r="G5103" t="s">
        <v>17</v>
      </c>
      <c r="H5103">
        <v>12</v>
      </c>
      <c r="I5103" t="s">
        <v>177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34</v>
      </c>
      <c r="S5103">
        <v>1</v>
      </c>
    </row>
    <row r="5104" spans="1:19" x14ac:dyDescent="0.3">
      <c r="A5104">
        <v>5103</v>
      </c>
      <c r="B5104" t="s">
        <v>31</v>
      </c>
      <c r="C5104" t="s">
        <v>39</v>
      </c>
      <c r="D5104" t="s">
        <v>32</v>
      </c>
      <c r="E5104" t="s">
        <v>15</v>
      </c>
      <c r="F5104" t="s">
        <v>18</v>
      </c>
      <c r="G5104" t="s">
        <v>17</v>
      </c>
      <c r="H5104">
        <v>3</v>
      </c>
      <c r="I5104" t="s">
        <v>178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28</v>
      </c>
      <c r="S5104">
        <v>9</v>
      </c>
    </row>
    <row r="5105" spans="1:19" x14ac:dyDescent="0.3">
      <c r="A5105">
        <v>5104</v>
      </c>
      <c r="B5105" t="s">
        <v>16</v>
      </c>
      <c r="C5105" t="s">
        <v>20</v>
      </c>
      <c r="D5105" t="s">
        <v>40</v>
      </c>
      <c r="E5105" t="s">
        <v>45</v>
      </c>
      <c r="F5105" t="s">
        <v>30</v>
      </c>
      <c r="G5105" t="s">
        <v>24</v>
      </c>
      <c r="H5105">
        <v>9</v>
      </c>
      <c r="I5105" t="s">
        <v>176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34</v>
      </c>
      <c r="S5105">
        <v>1</v>
      </c>
    </row>
    <row r="5106" spans="1:19" x14ac:dyDescent="0.3">
      <c r="A5106">
        <v>5105</v>
      </c>
      <c r="B5106" t="s">
        <v>42</v>
      </c>
      <c r="C5106" t="s">
        <v>34</v>
      </c>
      <c r="D5106" t="s">
        <v>40</v>
      </c>
      <c r="E5106" t="s">
        <v>41</v>
      </c>
      <c r="F5106" t="s">
        <v>30</v>
      </c>
      <c r="G5106" t="s">
        <v>24</v>
      </c>
      <c r="H5106">
        <v>13</v>
      </c>
      <c r="I5106" t="s">
        <v>177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34</v>
      </c>
      <c r="S5106">
        <v>6</v>
      </c>
    </row>
    <row r="5107" spans="1:19" x14ac:dyDescent="0.3">
      <c r="A5107">
        <v>5106</v>
      </c>
      <c r="B5107" t="s">
        <v>16</v>
      </c>
      <c r="C5107" t="s">
        <v>20</v>
      </c>
      <c r="D5107" t="s">
        <v>44</v>
      </c>
      <c r="E5107" t="s">
        <v>45</v>
      </c>
      <c r="F5107" t="s">
        <v>30</v>
      </c>
      <c r="G5107" t="s">
        <v>17</v>
      </c>
      <c r="H5107">
        <v>7</v>
      </c>
      <c r="I5107" t="s">
        <v>176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28</v>
      </c>
      <c r="S5107">
        <v>7</v>
      </c>
    </row>
    <row r="5108" spans="1:19" x14ac:dyDescent="0.3">
      <c r="A5108">
        <v>5107</v>
      </c>
      <c r="B5108" t="s">
        <v>33</v>
      </c>
      <c r="C5108" t="s">
        <v>39</v>
      </c>
      <c r="D5108" t="s">
        <v>40</v>
      </c>
      <c r="E5108" t="s">
        <v>36</v>
      </c>
      <c r="F5108" t="s">
        <v>18</v>
      </c>
      <c r="G5108" t="s">
        <v>17</v>
      </c>
      <c r="H5108">
        <v>11</v>
      </c>
      <c r="I5108" t="s">
        <v>178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34</v>
      </c>
      <c r="S5108">
        <v>2</v>
      </c>
    </row>
    <row r="5109" spans="1:19" x14ac:dyDescent="0.3">
      <c r="A5109">
        <v>5108</v>
      </c>
      <c r="B5109" t="s">
        <v>31</v>
      </c>
      <c r="C5109" t="s">
        <v>39</v>
      </c>
      <c r="D5109" t="s">
        <v>19</v>
      </c>
      <c r="E5109" t="s">
        <v>41</v>
      </c>
      <c r="F5109" t="s">
        <v>25</v>
      </c>
      <c r="G5109" t="s">
        <v>17</v>
      </c>
      <c r="H5109">
        <v>13</v>
      </c>
      <c r="I5109" t="s">
        <v>176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34</v>
      </c>
      <c r="S5109">
        <v>6</v>
      </c>
    </row>
    <row r="5110" spans="1:19" x14ac:dyDescent="0.3">
      <c r="A5110">
        <v>5109</v>
      </c>
      <c r="B5110" t="s">
        <v>16</v>
      </c>
      <c r="C5110" t="s">
        <v>20</v>
      </c>
      <c r="D5110" t="s">
        <v>44</v>
      </c>
      <c r="E5110" t="s">
        <v>45</v>
      </c>
      <c r="F5110" t="s">
        <v>30</v>
      </c>
      <c r="G5110" t="s">
        <v>35</v>
      </c>
      <c r="H5110">
        <v>11</v>
      </c>
      <c r="I5110" t="s">
        <v>178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34</v>
      </c>
      <c r="S5110">
        <v>5</v>
      </c>
    </row>
    <row r="5111" spans="1:19" x14ac:dyDescent="0.3">
      <c r="A5111">
        <v>5110</v>
      </c>
      <c r="B5111" t="s">
        <v>42</v>
      </c>
      <c r="C5111" t="s">
        <v>39</v>
      </c>
      <c r="D5111" t="s">
        <v>38</v>
      </c>
      <c r="E5111" t="s">
        <v>15</v>
      </c>
      <c r="F5111" t="s">
        <v>30</v>
      </c>
      <c r="G5111" t="s">
        <v>35</v>
      </c>
      <c r="H5111">
        <v>9</v>
      </c>
      <c r="I5111" t="s">
        <v>177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34</v>
      </c>
      <c r="S5111">
        <v>2</v>
      </c>
    </row>
    <row r="5112" spans="1:19" x14ac:dyDescent="0.3">
      <c r="A5112">
        <v>5111</v>
      </c>
      <c r="B5112" t="s">
        <v>33</v>
      </c>
      <c r="C5112" t="s">
        <v>34</v>
      </c>
      <c r="D5112" t="s">
        <v>19</v>
      </c>
      <c r="E5112" t="s">
        <v>36</v>
      </c>
      <c r="F5112" t="s">
        <v>18</v>
      </c>
      <c r="G5112" t="s">
        <v>17</v>
      </c>
      <c r="H5112">
        <v>4</v>
      </c>
      <c r="I5112" t="s">
        <v>178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28</v>
      </c>
      <c r="S5112">
        <v>5</v>
      </c>
    </row>
    <row r="5113" spans="1:19" x14ac:dyDescent="0.3">
      <c r="A5113">
        <v>5112</v>
      </c>
      <c r="B5113" t="s">
        <v>33</v>
      </c>
      <c r="C5113" t="s">
        <v>20</v>
      </c>
      <c r="D5113" t="s">
        <v>19</v>
      </c>
      <c r="E5113" t="s">
        <v>41</v>
      </c>
      <c r="F5113" t="s">
        <v>25</v>
      </c>
      <c r="G5113" t="s">
        <v>35</v>
      </c>
      <c r="H5113">
        <v>0</v>
      </c>
      <c r="I5113" t="s">
        <v>178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21</v>
      </c>
      <c r="S5113">
        <v>5</v>
      </c>
    </row>
    <row r="5114" spans="1:19" x14ac:dyDescent="0.3">
      <c r="A5114">
        <v>5113</v>
      </c>
      <c r="B5114" t="s">
        <v>42</v>
      </c>
      <c r="C5114" t="s">
        <v>27</v>
      </c>
      <c r="D5114" t="s">
        <v>40</v>
      </c>
      <c r="E5114" t="s">
        <v>15</v>
      </c>
      <c r="F5114" t="s">
        <v>30</v>
      </c>
      <c r="G5114" t="s">
        <v>17</v>
      </c>
      <c r="H5114">
        <v>5</v>
      </c>
      <c r="I5114" t="s">
        <v>176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21</v>
      </c>
      <c r="S5114">
        <v>6</v>
      </c>
    </row>
    <row r="5115" spans="1:19" x14ac:dyDescent="0.3">
      <c r="A5115">
        <v>5114</v>
      </c>
      <c r="B5115" t="s">
        <v>23</v>
      </c>
      <c r="C5115" t="s">
        <v>39</v>
      </c>
      <c r="D5115" t="s">
        <v>26</v>
      </c>
      <c r="E5115" t="s">
        <v>41</v>
      </c>
      <c r="F5115" t="s">
        <v>25</v>
      </c>
      <c r="G5115" t="s">
        <v>35</v>
      </c>
      <c r="H5115">
        <v>5</v>
      </c>
      <c r="I5115" t="s">
        <v>178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28</v>
      </c>
      <c r="S5115">
        <v>7</v>
      </c>
    </row>
    <row r="5116" spans="1:19" x14ac:dyDescent="0.3">
      <c r="A5116">
        <v>5115</v>
      </c>
      <c r="B5116" t="s">
        <v>42</v>
      </c>
      <c r="C5116" t="s">
        <v>39</v>
      </c>
      <c r="D5116" t="s">
        <v>19</v>
      </c>
      <c r="E5116" t="s">
        <v>43</v>
      </c>
      <c r="F5116" t="s">
        <v>18</v>
      </c>
      <c r="G5116" t="s">
        <v>17</v>
      </c>
      <c r="H5116">
        <v>14</v>
      </c>
      <c r="I5116" t="s">
        <v>176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34</v>
      </c>
      <c r="S5116">
        <v>2</v>
      </c>
    </row>
    <row r="5117" spans="1:19" x14ac:dyDescent="0.3">
      <c r="A5117">
        <v>5116</v>
      </c>
      <c r="B5117" t="s">
        <v>33</v>
      </c>
      <c r="C5117" t="s">
        <v>20</v>
      </c>
      <c r="D5117" t="s">
        <v>32</v>
      </c>
      <c r="E5117" t="s">
        <v>22</v>
      </c>
      <c r="F5117" t="s">
        <v>25</v>
      </c>
      <c r="G5117" t="s">
        <v>24</v>
      </c>
      <c r="H5117">
        <v>13</v>
      </c>
      <c r="I5117" t="s">
        <v>178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34</v>
      </c>
      <c r="S5117">
        <v>2</v>
      </c>
    </row>
    <row r="5118" spans="1:19" x14ac:dyDescent="0.3">
      <c r="A5118">
        <v>5117</v>
      </c>
      <c r="B5118" t="s">
        <v>16</v>
      </c>
      <c r="C5118" t="s">
        <v>34</v>
      </c>
      <c r="D5118" t="s">
        <v>26</v>
      </c>
      <c r="E5118" t="s">
        <v>45</v>
      </c>
      <c r="F5118" t="s">
        <v>18</v>
      </c>
      <c r="G5118" t="s">
        <v>17</v>
      </c>
      <c r="H5118">
        <v>14</v>
      </c>
      <c r="I5118" t="s">
        <v>178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34</v>
      </c>
      <c r="S5118">
        <v>6</v>
      </c>
    </row>
    <row r="5119" spans="1:19" x14ac:dyDescent="0.3">
      <c r="A5119">
        <v>5118</v>
      </c>
      <c r="B5119" t="s">
        <v>31</v>
      </c>
      <c r="C5119" t="s">
        <v>27</v>
      </c>
      <c r="D5119" t="s">
        <v>40</v>
      </c>
      <c r="E5119" t="s">
        <v>15</v>
      </c>
      <c r="F5119" t="s">
        <v>18</v>
      </c>
      <c r="G5119" t="s">
        <v>35</v>
      </c>
      <c r="H5119">
        <v>0</v>
      </c>
      <c r="I5119" t="s">
        <v>176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28</v>
      </c>
      <c r="S5119">
        <v>9</v>
      </c>
    </row>
    <row r="5120" spans="1:19" x14ac:dyDescent="0.3">
      <c r="A5120">
        <v>5119</v>
      </c>
      <c r="B5120" t="s">
        <v>33</v>
      </c>
      <c r="C5120" t="s">
        <v>20</v>
      </c>
      <c r="D5120" t="s">
        <v>38</v>
      </c>
      <c r="E5120" t="s">
        <v>22</v>
      </c>
      <c r="F5120" t="s">
        <v>25</v>
      </c>
      <c r="G5120" t="s">
        <v>17</v>
      </c>
      <c r="H5120">
        <v>14</v>
      </c>
      <c r="I5120" t="s">
        <v>178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34</v>
      </c>
      <c r="S5120">
        <v>1</v>
      </c>
    </row>
    <row r="5121" spans="1:19" x14ac:dyDescent="0.3">
      <c r="A5121">
        <v>5120</v>
      </c>
      <c r="B5121" t="s">
        <v>23</v>
      </c>
      <c r="C5121" t="s">
        <v>34</v>
      </c>
      <c r="D5121" t="s">
        <v>19</v>
      </c>
      <c r="E5121" t="s">
        <v>29</v>
      </c>
      <c r="F5121" t="s">
        <v>25</v>
      </c>
      <c r="G5121" t="s">
        <v>17</v>
      </c>
      <c r="H5121">
        <v>10</v>
      </c>
      <c r="I5121" t="s">
        <v>176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34</v>
      </c>
      <c r="S5121">
        <v>3</v>
      </c>
    </row>
    <row r="5122" spans="1:19" x14ac:dyDescent="0.3">
      <c r="A5122">
        <v>5121</v>
      </c>
      <c r="B5122" t="s">
        <v>23</v>
      </c>
      <c r="C5122" t="s">
        <v>34</v>
      </c>
      <c r="D5122" t="s">
        <v>32</v>
      </c>
      <c r="E5122" t="s">
        <v>36</v>
      </c>
      <c r="F5122" t="s">
        <v>25</v>
      </c>
      <c r="G5122" t="s">
        <v>24</v>
      </c>
      <c r="H5122">
        <v>4</v>
      </c>
      <c r="I5122" t="s">
        <v>177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28</v>
      </c>
      <c r="S5122">
        <v>7</v>
      </c>
    </row>
    <row r="5123" spans="1:19" x14ac:dyDescent="0.3">
      <c r="A5123">
        <v>5122</v>
      </c>
      <c r="B5123" t="s">
        <v>37</v>
      </c>
      <c r="C5123" t="s">
        <v>34</v>
      </c>
      <c r="D5123" t="s">
        <v>38</v>
      </c>
      <c r="E5123" t="s">
        <v>29</v>
      </c>
      <c r="F5123" t="s">
        <v>25</v>
      </c>
      <c r="G5123" t="s">
        <v>24</v>
      </c>
      <c r="H5123">
        <v>10</v>
      </c>
      <c r="I5123" t="s">
        <v>178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34</v>
      </c>
      <c r="S5123">
        <v>5</v>
      </c>
    </row>
    <row r="5124" spans="1:19" x14ac:dyDescent="0.3">
      <c r="A5124">
        <v>5123</v>
      </c>
      <c r="B5124" t="s">
        <v>33</v>
      </c>
      <c r="C5124" t="s">
        <v>34</v>
      </c>
      <c r="D5124" t="s">
        <v>19</v>
      </c>
      <c r="E5124" t="s">
        <v>22</v>
      </c>
      <c r="F5124" t="s">
        <v>30</v>
      </c>
      <c r="G5124" t="s">
        <v>17</v>
      </c>
      <c r="H5124">
        <v>11</v>
      </c>
      <c r="I5124" t="s">
        <v>177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28</v>
      </c>
      <c r="S5124">
        <v>9</v>
      </c>
    </row>
    <row r="5125" spans="1:19" x14ac:dyDescent="0.3">
      <c r="A5125">
        <v>5124</v>
      </c>
      <c r="B5125" t="s">
        <v>31</v>
      </c>
      <c r="C5125" t="s">
        <v>27</v>
      </c>
      <c r="D5125" t="s">
        <v>19</v>
      </c>
      <c r="E5125" t="s">
        <v>41</v>
      </c>
      <c r="F5125" t="s">
        <v>25</v>
      </c>
      <c r="G5125" t="s">
        <v>17</v>
      </c>
      <c r="H5125">
        <v>3</v>
      </c>
      <c r="I5125" t="s">
        <v>176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28</v>
      </c>
      <c r="S5125">
        <v>9</v>
      </c>
    </row>
    <row r="5126" spans="1:19" x14ac:dyDescent="0.3">
      <c r="A5126">
        <v>5125</v>
      </c>
      <c r="B5126" t="s">
        <v>42</v>
      </c>
      <c r="C5126" t="s">
        <v>34</v>
      </c>
      <c r="D5126" t="s">
        <v>26</v>
      </c>
      <c r="E5126" t="s">
        <v>45</v>
      </c>
      <c r="F5126" t="s">
        <v>30</v>
      </c>
      <c r="G5126" t="s">
        <v>24</v>
      </c>
      <c r="H5126">
        <v>14</v>
      </c>
      <c r="I5126" t="s">
        <v>178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34</v>
      </c>
      <c r="S5126">
        <v>2</v>
      </c>
    </row>
    <row r="5127" spans="1:19" x14ac:dyDescent="0.3">
      <c r="A5127">
        <v>5126</v>
      </c>
      <c r="B5127" t="s">
        <v>23</v>
      </c>
      <c r="C5127" t="s">
        <v>39</v>
      </c>
      <c r="D5127" t="s">
        <v>44</v>
      </c>
      <c r="E5127" t="s">
        <v>15</v>
      </c>
      <c r="F5127" t="s">
        <v>30</v>
      </c>
      <c r="G5127" t="s">
        <v>17</v>
      </c>
      <c r="H5127">
        <v>8</v>
      </c>
      <c r="I5127" t="s">
        <v>178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28</v>
      </c>
      <c r="S5127">
        <v>7</v>
      </c>
    </row>
    <row r="5128" spans="1:19" x14ac:dyDescent="0.3">
      <c r="A5128">
        <v>5127</v>
      </c>
      <c r="B5128" t="s">
        <v>31</v>
      </c>
      <c r="C5128" t="s">
        <v>27</v>
      </c>
      <c r="D5128" t="s">
        <v>19</v>
      </c>
      <c r="E5128" t="s">
        <v>29</v>
      </c>
      <c r="F5128" t="s">
        <v>25</v>
      </c>
      <c r="G5128" t="s">
        <v>24</v>
      </c>
      <c r="H5128">
        <v>14</v>
      </c>
      <c r="I5128" t="s">
        <v>178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28</v>
      </c>
      <c r="S5128">
        <v>2</v>
      </c>
    </row>
    <row r="5129" spans="1:19" x14ac:dyDescent="0.3">
      <c r="A5129">
        <v>5128</v>
      </c>
      <c r="B5129" t="s">
        <v>37</v>
      </c>
      <c r="C5129" t="s">
        <v>20</v>
      </c>
      <c r="D5129" t="s">
        <v>26</v>
      </c>
      <c r="E5129" t="s">
        <v>29</v>
      </c>
      <c r="F5129" t="s">
        <v>30</v>
      </c>
      <c r="G5129" t="s">
        <v>24</v>
      </c>
      <c r="H5129">
        <v>14</v>
      </c>
      <c r="I5129" t="s">
        <v>178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28</v>
      </c>
      <c r="S5129">
        <v>7</v>
      </c>
    </row>
    <row r="5130" spans="1:19" x14ac:dyDescent="0.3">
      <c r="A5130">
        <v>5129</v>
      </c>
      <c r="B5130" t="s">
        <v>42</v>
      </c>
      <c r="C5130" t="s">
        <v>34</v>
      </c>
      <c r="D5130" t="s">
        <v>38</v>
      </c>
      <c r="E5130" t="s">
        <v>45</v>
      </c>
      <c r="F5130" t="s">
        <v>18</v>
      </c>
      <c r="G5130" t="s">
        <v>35</v>
      </c>
      <c r="H5130">
        <v>1</v>
      </c>
      <c r="I5130" t="s">
        <v>178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21</v>
      </c>
      <c r="S5130">
        <v>1</v>
      </c>
    </row>
    <row r="5131" spans="1:19" x14ac:dyDescent="0.3">
      <c r="A5131">
        <v>5130</v>
      </c>
      <c r="B5131" t="s">
        <v>16</v>
      </c>
      <c r="C5131" t="s">
        <v>39</v>
      </c>
      <c r="D5131" t="s">
        <v>44</v>
      </c>
      <c r="E5131" t="s">
        <v>22</v>
      </c>
      <c r="F5131" t="s">
        <v>25</v>
      </c>
      <c r="G5131" t="s">
        <v>24</v>
      </c>
      <c r="H5131">
        <v>6</v>
      </c>
      <c r="I5131" t="s">
        <v>178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21</v>
      </c>
      <c r="S5131">
        <v>1</v>
      </c>
    </row>
    <row r="5132" spans="1:19" x14ac:dyDescent="0.3">
      <c r="A5132">
        <v>5131</v>
      </c>
      <c r="B5132" t="s">
        <v>42</v>
      </c>
      <c r="C5132" t="s">
        <v>27</v>
      </c>
      <c r="D5132" t="s">
        <v>38</v>
      </c>
      <c r="E5132" t="s">
        <v>43</v>
      </c>
      <c r="F5132" t="s">
        <v>18</v>
      </c>
      <c r="G5132" t="s">
        <v>17</v>
      </c>
      <c r="H5132">
        <v>12</v>
      </c>
      <c r="I5132" t="s">
        <v>177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28</v>
      </c>
      <c r="S5132">
        <v>7</v>
      </c>
    </row>
    <row r="5133" spans="1:19" x14ac:dyDescent="0.3">
      <c r="A5133">
        <v>5132</v>
      </c>
      <c r="B5133" t="s">
        <v>23</v>
      </c>
      <c r="C5133" t="s">
        <v>39</v>
      </c>
      <c r="D5133" t="s">
        <v>44</v>
      </c>
      <c r="E5133" t="s">
        <v>15</v>
      </c>
      <c r="F5133" t="s">
        <v>18</v>
      </c>
      <c r="G5133" t="s">
        <v>24</v>
      </c>
      <c r="H5133">
        <v>0</v>
      </c>
      <c r="I5133" t="s">
        <v>177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28</v>
      </c>
      <c r="S5133">
        <v>7</v>
      </c>
    </row>
    <row r="5134" spans="1:19" x14ac:dyDescent="0.3">
      <c r="A5134">
        <v>5133</v>
      </c>
      <c r="B5134" t="s">
        <v>42</v>
      </c>
      <c r="C5134" t="s">
        <v>34</v>
      </c>
      <c r="D5134" t="s">
        <v>40</v>
      </c>
      <c r="E5134" t="s">
        <v>29</v>
      </c>
      <c r="F5134" t="s">
        <v>18</v>
      </c>
      <c r="G5134" t="s">
        <v>35</v>
      </c>
      <c r="H5134">
        <v>0</v>
      </c>
      <c r="I5134" t="s">
        <v>176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28</v>
      </c>
      <c r="S5134">
        <v>8</v>
      </c>
    </row>
    <row r="5135" spans="1:19" x14ac:dyDescent="0.3">
      <c r="A5135">
        <v>5134</v>
      </c>
      <c r="B5135" t="s">
        <v>16</v>
      </c>
      <c r="C5135" t="s">
        <v>34</v>
      </c>
      <c r="D5135" t="s">
        <v>40</v>
      </c>
      <c r="E5135" t="s">
        <v>22</v>
      </c>
      <c r="F5135" t="s">
        <v>18</v>
      </c>
      <c r="G5135" t="s">
        <v>17</v>
      </c>
      <c r="H5135">
        <v>6</v>
      </c>
      <c r="I5135" t="s">
        <v>178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21</v>
      </c>
      <c r="S5135">
        <v>3</v>
      </c>
    </row>
    <row r="5136" spans="1:19" x14ac:dyDescent="0.3">
      <c r="A5136">
        <v>5135</v>
      </c>
      <c r="B5136" t="s">
        <v>31</v>
      </c>
      <c r="C5136" t="s">
        <v>27</v>
      </c>
      <c r="D5136" t="s">
        <v>19</v>
      </c>
      <c r="E5136" t="s">
        <v>15</v>
      </c>
      <c r="F5136" t="s">
        <v>30</v>
      </c>
      <c r="G5136" t="s">
        <v>17</v>
      </c>
      <c r="H5136">
        <v>4</v>
      </c>
      <c r="I5136" t="s">
        <v>178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28</v>
      </c>
      <c r="S5136">
        <v>2</v>
      </c>
    </row>
    <row r="5137" spans="1:19" x14ac:dyDescent="0.3">
      <c r="A5137">
        <v>5136</v>
      </c>
      <c r="B5137" t="s">
        <v>23</v>
      </c>
      <c r="C5137" t="s">
        <v>34</v>
      </c>
      <c r="D5137" t="s">
        <v>26</v>
      </c>
      <c r="E5137" t="s">
        <v>36</v>
      </c>
      <c r="F5137" t="s">
        <v>25</v>
      </c>
      <c r="G5137" t="s">
        <v>35</v>
      </c>
      <c r="H5137">
        <v>6</v>
      </c>
      <c r="I5137" t="s">
        <v>178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21</v>
      </c>
      <c r="S5137">
        <v>6</v>
      </c>
    </row>
    <row r="5138" spans="1:19" x14ac:dyDescent="0.3">
      <c r="A5138">
        <v>5137</v>
      </c>
      <c r="B5138" t="s">
        <v>31</v>
      </c>
      <c r="C5138" t="s">
        <v>27</v>
      </c>
      <c r="D5138" t="s">
        <v>44</v>
      </c>
      <c r="E5138" t="s">
        <v>29</v>
      </c>
      <c r="F5138" t="s">
        <v>25</v>
      </c>
      <c r="G5138" t="s">
        <v>17</v>
      </c>
      <c r="H5138">
        <v>0</v>
      </c>
      <c r="I5138" t="s">
        <v>176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21</v>
      </c>
      <c r="S5138">
        <v>4</v>
      </c>
    </row>
    <row r="5139" spans="1:19" x14ac:dyDescent="0.3">
      <c r="A5139">
        <v>5138</v>
      </c>
      <c r="B5139" t="s">
        <v>37</v>
      </c>
      <c r="C5139" t="s">
        <v>27</v>
      </c>
      <c r="D5139" t="s">
        <v>26</v>
      </c>
      <c r="E5139" t="s">
        <v>22</v>
      </c>
      <c r="F5139" t="s">
        <v>25</v>
      </c>
      <c r="G5139" t="s">
        <v>35</v>
      </c>
      <c r="H5139">
        <v>5</v>
      </c>
      <c r="I5139" t="s">
        <v>178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28</v>
      </c>
      <c r="S5139">
        <v>9</v>
      </c>
    </row>
    <row r="5140" spans="1:19" x14ac:dyDescent="0.3">
      <c r="A5140">
        <v>5139</v>
      </c>
      <c r="B5140" t="s">
        <v>42</v>
      </c>
      <c r="C5140" t="s">
        <v>27</v>
      </c>
      <c r="D5140" t="s">
        <v>40</v>
      </c>
      <c r="E5140" t="s">
        <v>41</v>
      </c>
      <c r="F5140" t="s">
        <v>18</v>
      </c>
      <c r="G5140" t="s">
        <v>35</v>
      </c>
      <c r="H5140">
        <v>8</v>
      </c>
      <c r="I5140" t="s">
        <v>178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34</v>
      </c>
      <c r="S5140">
        <v>1</v>
      </c>
    </row>
    <row r="5141" spans="1:19" x14ac:dyDescent="0.3">
      <c r="A5141">
        <v>5140</v>
      </c>
      <c r="B5141" t="s">
        <v>42</v>
      </c>
      <c r="C5141" t="s">
        <v>27</v>
      </c>
      <c r="D5141" t="s">
        <v>40</v>
      </c>
      <c r="E5141" t="s">
        <v>22</v>
      </c>
      <c r="F5141" t="s">
        <v>18</v>
      </c>
      <c r="G5141" t="s">
        <v>35</v>
      </c>
      <c r="H5141">
        <v>13</v>
      </c>
      <c r="I5141" t="s">
        <v>178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28</v>
      </c>
      <c r="S5141">
        <v>2</v>
      </c>
    </row>
    <row r="5142" spans="1:19" x14ac:dyDescent="0.3">
      <c r="A5142">
        <v>5141</v>
      </c>
      <c r="B5142" t="s">
        <v>33</v>
      </c>
      <c r="C5142" t="s">
        <v>39</v>
      </c>
      <c r="D5142" t="s">
        <v>26</v>
      </c>
      <c r="E5142" t="s">
        <v>45</v>
      </c>
      <c r="F5142" t="s">
        <v>25</v>
      </c>
      <c r="G5142" t="s">
        <v>17</v>
      </c>
      <c r="H5142">
        <v>2</v>
      </c>
      <c r="I5142" t="s">
        <v>177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28</v>
      </c>
      <c r="S5142">
        <v>5</v>
      </c>
    </row>
    <row r="5143" spans="1:19" x14ac:dyDescent="0.3">
      <c r="A5143">
        <v>5142</v>
      </c>
      <c r="B5143" t="s">
        <v>33</v>
      </c>
      <c r="C5143" t="s">
        <v>27</v>
      </c>
      <c r="D5143" t="s">
        <v>19</v>
      </c>
      <c r="E5143" t="s">
        <v>29</v>
      </c>
      <c r="F5143" t="s">
        <v>30</v>
      </c>
      <c r="G5143" t="s">
        <v>24</v>
      </c>
      <c r="H5143">
        <v>2</v>
      </c>
      <c r="I5143" t="s">
        <v>178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28</v>
      </c>
      <c r="S5143">
        <v>7</v>
      </c>
    </row>
    <row r="5144" spans="1:19" x14ac:dyDescent="0.3">
      <c r="A5144">
        <v>5143</v>
      </c>
      <c r="B5144" t="s">
        <v>42</v>
      </c>
      <c r="C5144" t="s">
        <v>34</v>
      </c>
      <c r="D5144" t="s">
        <v>26</v>
      </c>
      <c r="E5144" t="s">
        <v>43</v>
      </c>
      <c r="F5144" t="s">
        <v>18</v>
      </c>
      <c r="G5144" t="s">
        <v>17</v>
      </c>
      <c r="H5144">
        <v>2</v>
      </c>
      <c r="I5144" t="s">
        <v>176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28</v>
      </c>
      <c r="S5144">
        <v>7</v>
      </c>
    </row>
    <row r="5145" spans="1:19" x14ac:dyDescent="0.3">
      <c r="A5145">
        <v>5144</v>
      </c>
      <c r="B5145" t="s">
        <v>42</v>
      </c>
      <c r="C5145" t="s">
        <v>34</v>
      </c>
      <c r="D5145" t="s">
        <v>38</v>
      </c>
      <c r="E5145" t="s">
        <v>22</v>
      </c>
      <c r="F5145" t="s">
        <v>25</v>
      </c>
      <c r="G5145" t="s">
        <v>17</v>
      </c>
      <c r="H5145">
        <v>13</v>
      </c>
      <c r="I5145" t="s">
        <v>178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34</v>
      </c>
      <c r="S5145">
        <v>5</v>
      </c>
    </row>
    <row r="5146" spans="1:19" x14ac:dyDescent="0.3">
      <c r="A5146">
        <v>5145</v>
      </c>
      <c r="B5146" t="s">
        <v>42</v>
      </c>
      <c r="C5146" t="s">
        <v>20</v>
      </c>
      <c r="D5146" t="s">
        <v>19</v>
      </c>
      <c r="E5146" t="s">
        <v>29</v>
      </c>
      <c r="F5146" t="s">
        <v>25</v>
      </c>
      <c r="G5146" t="s">
        <v>24</v>
      </c>
      <c r="H5146">
        <v>12</v>
      </c>
      <c r="I5146" t="s">
        <v>177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28</v>
      </c>
      <c r="S5146">
        <v>9</v>
      </c>
    </row>
    <row r="5147" spans="1:19" x14ac:dyDescent="0.3">
      <c r="A5147">
        <v>5146</v>
      </c>
      <c r="B5147" t="s">
        <v>33</v>
      </c>
      <c r="C5147" t="s">
        <v>27</v>
      </c>
      <c r="D5147" t="s">
        <v>44</v>
      </c>
      <c r="E5147" t="s">
        <v>22</v>
      </c>
      <c r="F5147" t="s">
        <v>25</v>
      </c>
      <c r="G5147" t="s">
        <v>17</v>
      </c>
      <c r="H5147">
        <v>0</v>
      </c>
      <c r="I5147" t="s">
        <v>176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21</v>
      </c>
      <c r="S5147">
        <v>1</v>
      </c>
    </row>
    <row r="5148" spans="1:19" x14ac:dyDescent="0.3">
      <c r="A5148">
        <v>5147</v>
      </c>
      <c r="B5148" t="s">
        <v>37</v>
      </c>
      <c r="C5148" t="s">
        <v>27</v>
      </c>
      <c r="D5148" t="s">
        <v>32</v>
      </c>
      <c r="E5148" t="s">
        <v>41</v>
      </c>
      <c r="F5148" t="s">
        <v>25</v>
      </c>
      <c r="G5148" t="s">
        <v>35</v>
      </c>
      <c r="H5148">
        <v>2</v>
      </c>
      <c r="I5148" t="s">
        <v>177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28</v>
      </c>
      <c r="S5148">
        <v>8</v>
      </c>
    </row>
    <row r="5149" spans="1:19" x14ac:dyDescent="0.3">
      <c r="A5149">
        <v>5148</v>
      </c>
      <c r="B5149" t="s">
        <v>31</v>
      </c>
      <c r="C5149" t="s">
        <v>27</v>
      </c>
      <c r="D5149" t="s">
        <v>26</v>
      </c>
      <c r="E5149" t="s">
        <v>36</v>
      </c>
      <c r="F5149" t="s">
        <v>18</v>
      </c>
      <c r="G5149" t="s">
        <v>17</v>
      </c>
      <c r="H5149">
        <v>11</v>
      </c>
      <c r="I5149" t="s">
        <v>177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34</v>
      </c>
      <c r="S5149">
        <v>2</v>
      </c>
    </row>
    <row r="5150" spans="1:19" x14ac:dyDescent="0.3">
      <c r="A5150">
        <v>5149</v>
      </c>
      <c r="B5150" t="s">
        <v>33</v>
      </c>
      <c r="C5150" t="s">
        <v>39</v>
      </c>
      <c r="D5150" t="s">
        <v>32</v>
      </c>
      <c r="E5150" t="s">
        <v>22</v>
      </c>
      <c r="F5150" t="s">
        <v>25</v>
      </c>
      <c r="G5150" t="s">
        <v>17</v>
      </c>
      <c r="H5150">
        <v>7</v>
      </c>
      <c r="I5150" t="s">
        <v>177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21</v>
      </c>
      <c r="S5150">
        <v>2</v>
      </c>
    </row>
    <row r="5151" spans="1:19" x14ac:dyDescent="0.3">
      <c r="A5151">
        <v>5150</v>
      </c>
      <c r="B5151" t="s">
        <v>23</v>
      </c>
      <c r="C5151" t="s">
        <v>27</v>
      </c>
      <c r="D5151" t="s">
        <v>40</v>
      </c>
      <c r="E5151" t="s">
        <v>15</v>
      </c>
      <c r="F5151" t="s">
        <v>18</v>
      </c>
      <c r="G5151" t="s">
        <v>17</v>
      </c>
      <c r="H5151">
        <v>8</v>
      </c>
      <c r="I5151" t="s">
        <v>177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34</v>
      </c>
      <c r="S5151">
        <v>2</v>
      </c>
    </row>
    <row r="5152" spans="1:19" x14ac:dyDescent="0.3">
      <c r="A5152">
        <v>5151</v>
      </c>
      <c r="B5152" t="s">
        <v>16</v>
      </c>
      <c r="C5152" t="s">
        <v>20</v>
      </c>
      <c r="D5152" t="s">
        <v>32</v>
      </c>
      <c r="E5152" t="s">
        <v>41</v>
      </c>
      <c r="F5152" t="s">
        <v>25</v>
      </c>
      <c r="G5152" t="s">
        <v>17</v>
      </c>
      <c r="H5152">
        <v>7</v>
      </c>
      <c r="I5152" t="s">
        <v>177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21</v>
      </c>
      <c r="S5152">
        <v>2</v>
      </c>
    </row>
    <row r="5153" spans="1:19" x14ac:dyDescent="0.3">
      <c r="A5153">
        <v>5152</v>
      </c>
      <c r="B5153" t="s">
        <v>33</v>
      </c>
      <c r="C5153" t="s">
        <v>27</v>
      </c>
      <c r="D5153" t="s">
        <v>32</v>
      </c>
      <c r="E5153" t="s">
        <v>22</v>
      </c>
      <c r="F5153" t="s">
        <v>30</v>
      </c>
      <c r="G5153" t="s">
        <v>24</v>
      </c>
      <c r="H5153">
        <v>6</v>
      </c>
      <c r="I5153" t="s">
        <v>177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28</v>
      </c>
      <c r="S5153">
        <v>7</v>
      </c>
    </row>
    <row r="5154" spans="1:19" x14ac:dyDescent="0.3">
      <c r="A5154">
        <v>5153</v>
      </c>
      <c r="B5154" t="s">
        <v>23</v>
      </c>
      <c r="C5154" t="s">
        <v>27</v>
      </c>
      <c r="D5154" t="s">
        <v>26</v>
      </c>
      <c r="E5154" t="s">
        <v>43</v>
      </c>
      <c r="F5154" t="s">
        <v>25</v>
      </c>
      <c r="G5154" t="s">
        <v>24</v>
      </c>
      <c r="H5154">
        <v>0</v>
      </c>
      <c r="I5154" t="s">
        <v>176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28</v>
      </c>
      <c r="S5154">
        <v>8</v>
      </c>
    </row>
    <row r="5155" spans="1:19" x14ac:dyDescent="0.3">
      <c r="A5155">
        <v>5154</v>
      </c>
      <c r="B5155" t="s">
        <v>33</v>
      </c>
      <c r="C5155" t="s">
        <v>34</v>
      </c>
      <c r="D5155" t="s">
        <v>26</v>
      </c>
      <c r="E5155" t="s">
        <v>36</v>
      </c>
      <c r="F5155" t="s">
        <v>30</v>
      </c>
      <c r="G5155" t="s">
        <v>17</v>
      </c>
      <c r="H5155">
        <v>0</v>
      </c>
      <c r="I5155" t="s">
        <v>178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21</v>
      </c>
      <c r="S5155">
        <v>1</v>
      </c>
    </row>
    <row r="5156" spans="1:19" x14ac:dyDescent="0.3">
      <c r="A5156">
        <v>5155</v>
      </c>
      <c r="B5156" t="s">
        <v>23</v>
      </c>
      <c r="C5156" t="s">
        <v>39</v>
      </c>
      <c r="D5156" t="s">
        <v>38</v>
      </c>
      <c r="E5156" t="s">
        <v>36</v>
      </c>
      <c r="F5156" t="s">
        <v>25</v>
      </c>
      <c r="G5156" t="s">
        <v>24</v>
      </c>
      <c r="H5156">
        <v>9</v>
      </c>
      <c r="I5156" t="s">
        <v>177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34</v>
      </c>
      <c r="S5156">
        <v>1</v>
      </c>
    </row>
    <row r="5157" spans="1:19" x14ac:dyDescent="0.3">
      <c r="A5157">
        <v>5156</v>
      </c>
      <c r="B5157" t="s">
        <v>23</v>
      </c>
      <c r="C5157" t="s">
        <v>34</v>
      </c>
      <c r="D5157" t="s">
        <v>44</v>
      </c>
      <c r="E5157" t="s">
        <v>43</v>
      </c>
      <c r="F5157" t="s">
        <v>30</v>
      </c>
      <c r="G5157" t="s">
        <v>17</v>
      </c>
      <c r="H5157">
        <v>9</v>
      </c>
      <c r="I5157" t="s">
        <v>178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28</v>
      </c>
      <c r="S5157">
        <v>4</v>
      </c>
    </row>
    <row r="5158" spans="1:19" x14ac:dyDescent="0.3">
      <c r="A5158">
        <v>5157</v>
      </c>
      <c r="B5158" t="s">
        <v>42</v>
      </c>
      <c r="C5158" t="s">
        <v>20</v>
      </c>
      <c r="D5158" t="s">
        <v>19</v>
      </c>
      <c r="E5158" t="s">
        <v>29</v>
      </c>
      <c r="F5158" t="s">
        <v>25</v>
      </c>
      <c r="G5158" t="s">
        <v>35</v>
      </c>
      <c r="H5158">
        <v>14</v>
      </c>
      <c r="I5158" t="s">
        <v>176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34</v>
      </c>
      <c r="S5158">
        <v>1</v>
      </c>
    </row>
    <row r="5159" spans="1:19" x14ac:dyDescent="0.3">
      <c r="A5159">
        <v>5158</v>
      </c>
      <c r="B5159" t="s">
        <v>16</v>
      </c>
      <c r="C5159" t="s">
        <v>39</v>
      </c>
      <c r="D5159" t="s">
        <v>40</v>
      </c>
      <c r="E5159" t="s">
        <v>22</v>
      </c>
      <c r="F5159" t="s">
        <v>18</v>
      </c>
      <c r="G5159" t="s">
        <v>35</v>
      </c>
      <c r="H5159">
        <v>14</v>
      </c>
      <c r="I5159" t="s">
        <v>177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28</v>
      </c>
      <c r="S5159">
        <v>8</v>
      </c>
    </row>
    <row r="5160" spans="1:19" x14ac:dyDescent="0.3">
      <c r="A5160">
        <v>5159</v>
      </c>
      <c r="B5160" t="s">
        <v>31</v>
      </c>
      <c r="C5160" t="s">
        <v>39</v>
      </c>
      <c r="D5160" t="s">
        <v>26</v>
      </c>
      <c r="E5160" t="s">
        <v>36</v>
      </c>
      <c r="F5160" t="s">
        <v>25</v>
      </c>
      <c r="G5160" t="s">
        <v>35</v>
      </c>
      <c r="H5160">
        <v>13</v>
      </c>
      <c r="I5160" t="s">
        <v>177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34</v>
      </c>
      <c r="S5160">
        <v>5</v>
      </c>
    </row>
    <row r="5161" spans="1:19" x14ac:dyDescent="0.3">
      <c r="A5161">
        <v>5160</v>
      </c>
      <c r="B5161" t="s">
        <v>33</v>
      </c>
      <c r="C5161" t="s">
        <v>27</v>
      </c>
      <c r="D5161" t="s">
        <v>44</v>
      </c>
      <c r="E5161" t="s">
        <v>29</v>
      </c>
      <c r="F5161" t="s">
        <v>18</v>
      </c>
      <c r="G5161" t="s">
        <v>35</v>
      </c>
      <c r="H5161">
        <v>1</v>
      </c>
      <c r="I5161" t="s">
        <v>176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28</v>
      </c>
      <c r="S5161">
        <v>9</v>
      </c>
    </row>
    <row r="5162" spans="1:19" x14ac:dyDescent="0.3">
      <c r="A5162">
        <v>5161</v>
      </c>
      <c r="B5162" t="s">
        <v>16</v>
      </c>
      <c r="C5162" t="s">
        <v>20</v>
      </c>
      <c r="D5162" t="s">
        <v>26</v>
      </c>
      <c r="E5162" t="s">
        <v>29</v>
      </c>
      <c r="F5162" t="s">
        <v>25</v>
      </c>
      <c r="G5162" t="s">
        <v>17</v>
      </c>
      <c r="H5162">
        <v>4</v>
      </c>
      <c r="I5162" t="s">
        <v>178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28</v>
      </c>
      <c r="S5162">
        <v>7</v>
      </c>
    </row>
    <row r="5163" spans="1:19" x14ac:dyDescent="0.3">
      <c r="A5163">
        <v>5162</v>
      </c>
      <c r="B5163" t="s">
        <v>33</v>
      </c>
      <c r="C5163" t="s">
        <v>39</v>
      </c>
      <c r="D5163" t="s">
        <v>26</v>
      </c>
      <c r="E5163" t="s">
        <v>45</v>
      </c>
      <c r="F5163" t="s">
        <v>25</v>
      </c>
      <c r="G5163" t="s">
        <v>24</v>
      </c>
      <c r="H5163">
        <v>3</v>
      </c>
      <c r="I5163" t="s">
        <v>176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21</v>
      </c>
      <c r="S5163">
        <v>1</v>
      </c>
    </row>
    <row r="5164" spans="1:19" x14ac:dyDescent="0.3">
      <c r="A5164">
        <v>5163</v>
      </c>
      <c r="B5164" t="s">
        <v>33</v>
      </c>
      <c r="C5164" t="s">
        <v>39</v>
      </c>
      <c r="D5164" t="s">
        <v>26</v>
      </c>
      <c r="E5164" t="s">
        <v>45</v>
      </c>
      <c r="F5164" t="s">
        <v>18</v>
      </c>
      <c r="G5164" t="s">
        <v>35</v>
      </c>
      <c r="H5164">
        <v>5</v>
      </c>
      <c r="I5164" t="s">
        <v>176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21</v>
      </c>
      <c r="S5164">
        <v>4</v>
      </c>
    </row>
    <row r="5165" spans="1:19" x14ac:dyDescent="0.3">
      <c r="A5165">
        <v>5164</v>
      </c>
      <c r="B5165" t="s">
        <v>33</v>
      </c>
      <c r="C5165" t="s">
        <v>39</v>
      </c>
      <c r="D5165" t="s">
        <v>19</v>
      </c>
      <c r="E5165" t="s">
        <v>45</v>
      </c>
      <c r="F5165" t="s">
        <v>25</v>
      </c>
      <c r="G5165" t="s">
        <v>24</v>
      </c>
      <c r="H5165">
        <v>14</v>
      </c>
      <c r="I5165" t="s">
        <v>177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28</v>
      </c>
      <c r="S5165">
        <v>9</v>
      </c>
    </row>
    <row r="5166" spans="1:19" x14ac:dyDescent="0.3">
      <c r="A5166">
        <v>5165</v>
      </c>
      <c r="B5166" t="s">
        <v>16</v>
      </c>
      <c r="C5166" t="s">
        <v>34</v>
      </c>
      <c r="D5166" t="s">
        <v>19</v>
      </c>
      <c r="E5166" t="s">
        <v>15</v>
      </c>
      <c r="F5166" t="s">
        <v>18</v>
      </c>
      <c r="G5166" t="s">
        <v>35</v>
      </c>
      <c r="H5166">
        <v>0</v>
      </c>
      <c r="I5166" t="s">
        <v>176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21</v>
      </c>
      <c r="S5166">
        <v>6</v>
      </c>
    </row>
    <row r="5167" spans="1:19" x14ac:dyDescent="0.3">
      <c r="A5167">
        <v>5166</v>
      </c>
      <c r="B5167" t="s">
        <v>31</v>
      </c>
      <c r="C5167" t="s">
        <v>34</v>
      </c>
      <c r="D5167" t="s">
        <v>40</v>
      </c>
      <c r="E5167" t="s">
        <v>29</v>
      </c>
      <c r="F5167" t="s">
        <v>18</v>
      </c>
      <c r="G5167" t="s">
        <v>35</v>
      </c>
      <c r="H5167">
        <v>13</v>
      </c>
      <c r="I5167" t="s">
        <v>178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34</v>
      </c>
      <c r="S5167">
        <v>6</v>
      </c>
    </row>
    <row r="5168" spans="1:19" x14ac:dyDescent="0.3">
      <c r="A5168">
        <v>5167</v>
      </c>
      <c r="B5168" t="s">
        <v>31</v>
      </c>
      <c r="C5168" t="s">
        <v>39</v>
      </c>
      <c r="D5168" t="s">
        <v>44</v>
      </c>
      <c r="E5168" t="s">
        <v>15</v>
      </c>
      <c r="F5168" t="s">
        <v>25</v>
      </c>
      <c r="G5168" t="s">
        <v>24</v>
      </c>
      <c r="H5168">
        <v>2</v>
      </c>
      <c r="I5168" t="s">
        <v>176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28</v>
      </c>
      <c r="S5168">
        <v>7</v>
      </c>
    </row>
    <row r="5169" spans="1:19" x14ac:dyDescent="0.3">
      <c r="A5169">
        <v>5168</v>
      </c>
      <c r="B5169" t="s">
        <v>42</v>
      </c>
      <c r="C5169" t="s">
        <v>34</v>
      </c>
      <c r="D5169" t="s">
        <v>26</v>
      </c>
      <c r="E5169" t="s">
        <v>29</v>
      </c>
      <c r="F5169" t="s">
        <v>30</v>
      </c>
      <c r="G5169" t="s">
        <v>35</v>
      </c>
      <c r="H5169">
        <v>6</v>
      </c>
      <c r="I5169" t="s">
        <v>177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21</v>
      </c>
      <c r="S5169">
        <v>6</v>
      </c>
    </row>
    <row r="5170" spans="1:19" x14ac:dyDescent="0.3">
      <c r="A5170">
        <v>5169</v>
      </c>
      <c r="B5170" t="s">
        <v>16</v>
      </c>
      <c r="C5170" t="s">
        <v>27</v>
      </c>
      <c r="D5170" t="s">
        <v>26</v>
      </c>
      <c r="E5170" t="s">
        <v>22</v>
      </c>
      <c r="F5170" t="s">
        <v>30</v>
      </c>
      <c r="G5170" t="s">
        <v>35</v>
      </c>
      <c r="H5170">
        <v>7</v>
      </c>
      <c r="I5170" t="s">
        <v>176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28</v>
      </c>
      <c r="S5170">
        <v>7</v>
      </c>
    </row>
    <row r="5171" spans="1:19" x14ac:dyDescent="0.3">
      <c r="A5171">
        <v>5170</v>
      </c>
      <c r="B5171" t="s">
        <v>42</v>
      </c>
      <c r="C5171" t="s">
        <v>39</v>
      </c>
      <c r="D5171" t="s">
        <v>44</v>
      </c>
      <c r="E5171" t="s">
        <v>29</v>
      </c>
      <c r="F5171" t="s">
        <v>30</v>
      </c>
      <c r="G5171" t="s">
        <v>24</v>
      </c>
      <c r="H5171">
        <v>0</v>
      </c>
      <c r="I5171" t="s">
        <v>176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21</v>
      </c>
      <c r="S5171">
        <v>3</v>
      </c>
    </row>
    <row r="5172" spans="1:19" x14ac:dyDescent="0.3">
      <c r="A5172">
        <v>5171</v>
      </c>
      <c r="B5172" t="s">
        <v>37</v>
      </c>
      <c r="C5172" t="s">
        <v>20</v>
      </c>
      <c r="D5172" t="s">
        <v>44</v>
      </c>
      <c r="E5172" t="s">
        <v>15</v>
      </c>
      <c r="F5172" t="s">
        <v>18</v>
      </c>
      <c r="G5172" t="s">
        <v>17</v>
      </c>
      <c r="H5172">
        <v>10</v>
      </c>
      <c r="I5172" t="s">
        <v>177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34</v>
      </c>
      <c r="S5172">
        <v>2</v>
      </c>
    </row>
    <row r="5173" spans="1:19" x14ac:dyDescent="0.3">
      <c r="A5173">
        <v>5172</v>
      </c>
      <c r="B5173" t="s">
        <v>42</v>
      </c>
      <c r="C5173" t="s">
        <v>27</v>
      </c>
      <c r="D5173" t="s">
        <v>44</v>
      </c>
      <c r="E5173" t="s">
        <v>41</v>
      </c>
      <c r="F5173" t="s">
        <v>18</v>
      </c>
      <c r="G5173" t="s">
        <v>17</v>
      </c>
      <c r="H5173">
        <v>11</v>
      </c>
      <c r="I5173" t="s">
        <v>176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28</v>
      </c>
      <c r="S5173">
        <v>7</v>
      </c>
    </row>
    <row r="5174" spans="1:19" x14ac:dyDescent="0.3">
      <c r="A5174">
        <v>5173</v>
      </c>
      <c r="B5174" t="s">
        <v>33</v>
      </c>
      <c r="C5174" t="s">
        <v>20</v>
      </c>
      <c r="D5174" t="s">
        <v>44</v>
      </c>
      <c r="E5174" t="s">
        <v>41</v>
      </c>
      <c r="F5174" t="s">
        <v>18</v>
      </c>
      <c r="G5174" t="s">
        <v>35</v>
      </c>
      <c r="H5174">
        <v>4</v>
      </c>
      <c r="I5174" t="s">
        <v>178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28</v>
      </c>
      <c r="S5174">
        <v>7</v>
      </c>
    </row>
    <row r="5175" spans="1:19" x14ac:dyDescent="0.3">
      <c r="A5175">
        <v>5174</v>
      </c>
      <c r="B5175" t="s">
        <v>37</v>
      </c>
      <c r="C5175" t="s">
        <v>27</v>
      </c>
      <c r="D5175" t="s">
        <v>32</v>
      </c>
      <c r="E5175" t="s">
        <v>15</v>
      </c>
      <c r="F5175" t="s">
        <v>18</v>
      </c>
      <c r="G5175" t="s">
        <v>35</v>
      </c>
      <c r="H5175">
        <v>0</v>
      </c>
      <c r="I5175" t="s">
        <v>176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21</v>
      </c>
      <c r="S5175">
        <v>5</v>
      </c>
    </row>
    <row r="5176" spans="1:19" x14ac:dyDescent="0.3">
      <c r="A5176">
        <v>5175</v>
      </c>
      <c r="B5176" t="s">
        <v>16</v>
      </c>
      <c r="C5176" t="s">
        <v>39</v>
      </c>
      <c r="D5176" t="s">
        <v>38</v>
      </c>
      <c r="E5176" t="s">
        <v>45</v>
      </c>
      <c r="F5176" t="s">
        <v>18</v>
      </c>
      <c r="G5176" t="s">
        <v>35</v>
      </c>
      <c r="H5176">
        <v>5</v>
      </c>
      <c r="I5176" t="s">
        <v>178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21</v>
      </c>
      <c r="S5176">
        <v>5</v>
      </c>
    </row>
    <row r="5177" spans="1:19" x14ac:dyDescent="0.3">
      <c r="A5177">
        <v>5176</v>
      </c>
      <c r="B5177" t="s">
        <v>31</v>
      </c>
      <c r="C5177" t="s">
        <v>27</v>
      </c>
      <c r="D5177" t="s">
        <v>32</v>
      </c>
      <c r="E5177" t="s">
        <v>41</v>
      </c>
      <c r="F5177" t="s">
        <v>25</v>
      </c>
      <c r="G5177" t="s">
        <v>35</v>
      </c>
      <c r="H5177">
        <v>11</v>
      </c>
      <c r="I5177" t="s">
        <v>176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28</v>
      </c>
      <c r="S5177">
        <v>7</v>
      </c>
    </row>
    <row r="5178" spans="1:19" x14ac:dyDescent="0.3">
      <c r="A5178">
        <v>5177</v>
      </c>
      <c r="B5178" t="s">
        <v>42</v>
      </c>
      <c r="C5178" t="s">
        <v>27</v>
      </c>
      <c r="D5178" t="s">
        <v>26</v>
      </c>
      <c r="E5178" t="s">
        <v>36</v>
      </c>
      <c r="F5178" t="s">
        <v>25</v>
      </c>
      <c r="G5178" t="s">
        <v>35</v>
      </c>
      <c r="H5178">
        <v>14</v>
      </c>
      <c r="I5178" t="s">
        <v>178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28</v>
      </c>
      <c r="S5178">
        <v>7</v>
      </c>
    </row>
    <row r="5179" spans="1:19" x14ac:dyDescent="0.3">
      <c r="A5179">
        <v>5178</v>
      </c>
      <c r="B5179" t="s">
        <v>31</v>
      </c>
      <c r="C5179" t="s">
        <v>39</v>
      </c>
      <c r="D5179" t="s">
        <v>32</v>
      </c>
      <c r="E5179" t="s">
        <v>43</v>
      </c>
      <c r="F5179" t="s">
        <v>30</v>
      </c>
      <c r="G5179" t="s">
        <v>35</v>
      </c>
      <c r="H5179">
        <v>5</v>
      </c>
      <c r="I5179" t="s">
        <v>176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28</v>
      </c>
      <c r="S5179">
        <v>9</v>
      </c>
    </row>
    <row r="5180" spans="1:19" x14ac:dyDescent="0.3">
      <c r="A5180">
        <v>5179</v>
      </c>
      <c r="B5180" t="s">
        <v>33</v>
      </c>
      <c r="C5180" t="s">
        <v>20</v>
      </c>
      <c r="D5180" t="s">
        <v>26</v>
      </c>
      <c r="E5180" t="s">
        <v>36</v>
      </c>
      <c r="F5180" t="s">
        <v>30</v>
      </c>
      <c r="G5180" t="s">
        <v>24</v>
      </c>
      <c r="H5180">
        <v>7</v>
      </c>
      <c r="I5180" t="s">
        <v>176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28</v>
      </c>
      <c r="S5180">
        <v>7</v>
      </c>
    </row>
    <row r="5181" spans="1:19" x14ac:dyDescent="0.3">
      <c r="A5181">
        <v>5180</v>
      </c>
      <c r="B5181" t="s">
        <v>37</v>
      </c>
      <c r="C5181" t="s">
        <v>20</v>
      </c>
      <c r="D5181" t="s">
        <v>19</v>
      </c>
      <c r="E5181" t="s">
        <v>36</v>
      </c>
      <c r="F5181" t="s">
        <v>25</v>
      </c>
      <c r="G5181" t="s">
        <v>35</v>
      </c>
      <c r="H5181">
        <v>9</v>
      </c>
      <c r="I5181" t="s">
        <v>177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34</v>
      </c>
      <c r="S5181">
        <v>4</v>
      </c>
    </row>
    <row r="5182" spans="1:19" x14ac:dyDescent="0.3">
      <c r="A5182">
        <v>5181</v>
      </c>
      <c r="B5182" t="s">
        <v>42</v>
      </c>
      <c r="C5182" t="s">
        <v>20</v>
      </c>
      <c r="D5182" t="s">
        <v>44</v>
      </c>
      <c r="E5182" t="s">
        <v>15</v>
      </c>
      <c r="F5182" t="s">
        <v>18</v>
      </c>
      <c r="G5182" t="s">
        <v>17</v>
      </c>
      <c r="H5182">
        <v>4</v>
      </c>
      <c r="I5182" t="s">
        <v>176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21</v>
      </c>
      <c r="S5182">
        <v>4</v>
      </c>
    </row>
    <row r="5183" spans="1:19" x14ac:dyDescent="0.3">
      <c r="A5183">
        <v>5182</v>
      </c>
      <c r="B5183" t="s">
        <v>31</v>
      </c>
      <c r="C5183" t="s">
        <v>20</v>
      </c>
      <c r="D5183" t="s">
        <v>44</v>
      </c>
      <c r="E5183" t="s">
        <v>45</v>
      </c>
      <c r="F5183" t="s">
        <v>25</v>
      </c>
      <c r="G5183" t="s">
        <v>35</v>
      </c>
      <c r="H5183">
        <v>9</v>
      </c>
      <c r="I5183" t="s">
        <v>178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28</v>
      </c>
      <c r="S5183">
        <v>6</v>
      </c>
    </row>
    <row r="5184" spans="1:19" x14ac:dyDescent="0.3">
      <c r="A5184">
        <v>5183</v>
      </c>
      <c r="B5184" t="s">
        <v>31</v>
      </c>
      <c r="C5184" t="s">
        <v>39</v>
      </c>
      <c r="D5184" t="s">
        <v>26</v>
      </c>
      <c r="E5184" t="s">
        <v>41</v>
      </c>
      <c r="F5184" t="s">
        <v>25</v>
      </c>
      <c r="G5184" t="s">
        <v>24</v>
      </c>
      <c r="H5184">
        <v>3</v>
      </c>
      <c r="I5184" t="s">
        <v>177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21</v>
      </c>
      <c r="S5184">
        <v>4</v>
      </c>
    </row>
    <row r="5185" spans="1:19" x14ac:dyDescent="0.3">
      <c r="A5185">
        <v>5184</v>
      </c>
      <c r="B5185" t="s">
        <v>42</v>
      </c>
      <c r="C5185" t="s">
        <v>27</v>
      </c>
      <c r="D5185" t="s">
        <v>19</v>
      </c>
      <c r="E5185" t="s">
        <v>22</v>
      </c>
      <c r="F5185" t="s">
        <v>25</v>
      </c>
      <c r="G5185" t="s">
        <v>35</v>
      </c>
      <c r="H5185">
        <v>14</v>
      </c>
      <c r="I5185" t="s">
        <v>178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34</v>
      </c>
      <c r="S5185">
        <v>3</v>
      </c>
    </row>
    <row r="5186" spans="1:19" x14ac:dyDescent="0.3">
      <c r="A5186">
        <v>5185</v>
      </c>
      <c r="B5186" t="s">
        <v>42</v>
      </c>
      <c r="C5186" t="s">
        <v>39</v>
      </c>
      <c r="D5186" t="s">
        <v>32</v>
      </c>
      <c r="E5186" t="s">
        <v>41</v>
      </c>
      <c r="F5186" t="s">
        <v>18</v>
      </c>
      <c r="G5186" t="s">
        <v>17</v>
      </c>
      <c r="H5186">
        <v>8</v>
      </c>
      <c r="I5186" t="s">
        <v>178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34</v>
      </c>
      <c r="S5186">
        <v>4</v>
      </c>
    </row>
    <row r="5187" spans="1:19" x14ac:dyDescent="0.3">
      <c r="A5187">
        <v>5186</v>
      </c>
      <c r="B5187" t="s">
        <v>37</v>
      </c>
      <c r="C5187" t="s">
        <v>39</v>
      </c>
      <c r="D5187" t="s">
        <v>40</v>
      </c>
      <c r="E5187" t="s">
        <v>43</v>
      </c>
      <c r="F5187" t="s">
        <v>30</v>
      </c>
      <c r="G5187" t="s">
        <v>24</v>
      </c>
      <c r="H5187">
        <v>6</v>
      </c>
      <c r="I5187" t="s">
        <v>177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21</v>
      </c>
      <c r="S5187">
        <v>6</v>
      </c>
    </row>
    <row r="5188" spans="1:19" x14ac:dyDescent="0.3">
      <c r="A5188">
        <v>5187</v>
      </c>
      <c r="B5188" t="s">
        <v>33</v>
      </c>
      <c r="C5188" t="s">
        <v>39</v>
      </c>
      <c r="D5188" t="s">
        <v>26</v>
      </c>
      <c r="E5188" t="s">
        <v>22</v>
      </c>
      <c r="F5188" t="s">
        <v>25</v>
      </c>
      <c r="G5188" t="s">
        <v>35</v>
      </c>
      <c r="H5188">
        <v>0</v>
      </c>
      <c r="I5188" t="s">
        <v>176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28</v>
      </c>
      <c r="S5188">
        <v>7</v>
      </c>
    </row>
    <row r="5189" spans="1:19" x14ac:dyDescent="0.3">
      <c r="A5189">
        <v>5188</v>
      </c>
      <c r="B5189" t="s">
        <v>16</v>
      </c>
      <c r="C5189" t="s">
        <v>27</v>
      </c>
      <c r="D5189" t="s">
        <v>38</v>
      </c>
      <c r="E5189" t="s">
        <v>45</v>
      </c>
      <c r="F5189" t="s">
        <v>25</v>
      </c>
      <c r="G5189" t="s">
        <v>24</v>
      </c>
      <c r="H5189">
        <v>1</v>
      </c>
      <c r="I5189" t="s">
        <v>176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28</v>
      </c>
      <c r="S5189">
        <v>8</v>
      </c>
    </row>
    <row r="5190" spans="1:19" x14ac:dyDescent="0.3">
      <c r="A5190">
        <v>5189</v>
      </c>
      <c r="B5190" t="s">
        <v>42</v>
      </c>
      <c r="C5190" t="s">
        <v>20</v>
      </c>
      <c r="D5190" t="s">
        <v>32</v>
      </c>
      <c r="E5190" t="s">
        <v>36</v>
      </c>
      <c r="F5190" t="s">
        <v>18</v>
      </c>
      <c r="G5190" t="s">
        <v>17</v>
      </c>
      <c r="H5190">
        <v>7</v>
      </c>
      <c r="I5190" t="s">
        <v>177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28</v>
      </c>
      <c r="S5190">
        <v>4</v>
      </c>
    </row>
    <row r="5191" spans="1:19" x14ac:dyDescent="0.3">
      <c r="A5191">
        <v>5190</v>
      </c>
      <c r="B5191" t="s">
        <v>23</v>
      </c>
      <c r="C5191" t="s">
        <v>27</v>
      </c>
      <c r="D5191" t="s">
        <v>26</v>
      </c>
      <c r="E5191" t="s">
        <v>43</v>
      </c>
      <c r="F5191" t="s">
        <v>25</v>
      </c>
      <c r="G5191" t="s">
        <v>24</v>
      </c>
      <c r="H5191">
        <v>2</v>
      </c>
      <c r="I5191" t="s">
        <v>176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28</v>
      </c>
      <c r="S5191">
        <v>8</v>
      </c>
    </row>
    <row r="5192" spans="1:19" x14ac:dyDescent="0.3">
      <c r="A5192">
        <v>5191</v>
      </c>
      <c r="B5192" t="s">
        <v>42</v>
      </c>
      <c r="C5192" t="s">
        <v>27</v>
      </c>
      <c r="D5192" t="s">
        <v>26</v>
      </c>
      <c r="E5192" t="s">
        <v>22</v>
      </c>
      <c r="F5192" t="s">
        <v>18</v>
      </c>
      <c r="G5192" t="s">
        <v>24</v>
      </c>
      <c r="H5192">
        <v>12</v>
      </c>
      <c r="I5192" t="s">
        <v>176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34</v>
      </c>
      <c r="S5192">
        <v>2</v>
      </c>
    </row>
    <row r="5193" spans="1:19" x14ac:dyDescent="0.3">
      <c r="A5193">
        <v>5192</v>
      </c>
      <c r="B5193" t="s">
        <v>31</v>
      </c>
      <c r="C5193" t="s">
        <v>39</v>
      </c>
      <c r="D5193" t="s">
        <v>38</v>
      </c>
      <c r="E5193" t="s">
        <v>29</v>
      </c>
      <c r="F5193" t="s">
        <v>25</v>
      </c>
      <c r="G5193" t="s">
        <v>24</v>
      </c>
      <c r="H5193">
        <v>10</v>
      </c>
      <c r="I5193" t="s">
        <v>176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34</v>
      </c>
      <c r="S5193">
        <v>4</v>
      </c>
    </row>
    <row r="5194" spans="1:19" x14ac:dyDescent="0.3">
      <c r="A5194">
        <v>5193</v>
      </c>
      <c r="B5194" t="s">
        <v>16</v>
      </c>
      <c r="C5194" t="s">
        <v>34</v>
      </c>
      <c r="D5194" t="s">
        <v>19</v>
      </c>
      <c r="E5194" t="s">
        <v>29</v>
      </c>
      <c r="F5194" t="s">
        <v>30</v>
      </c>
      <c r="G5194" t="s">
        <v>24</v>
      </c>
      <c r="H5194">
        <v>11</v>
      </c>
      <c r="I5194" t="s">
        <v>177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34</v>
      </c>
      <c r="S5194">
        <v>4</v>
      </c>
    </row>
    <row r="5195" spans="1:19" x14ac:dyDescent="0.3">
      <c r="A5195">
        <v>5194</v>
      </c>
      <c r="B5195" t="s">
        <v>31</v>
      </c>
      <c r="C5195" t="s">
        <v>34</v>
      </c>
      <c r="D5195" t="s">
        <v>26</v>
      </c>
      <c r="E5195" t="s">
        <v>15</v>
      </c>
      <c r="F5195" t="s">
        <v>18</v>
      </c>
      <c r="G5195" t="s">
        <v>17</v>
      </c>
      <c r="H5195">
        <v>0</v>
      </c>
      <c r="I5195" t="s">
        <v>177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28</v>
      </c>
      <c r="S5195">
        <v>9</v>
      </c>
    </row>
    <row r="5196" spans="1:19" x14ac:dyDescent="0.3">
      <c r="A5196">
        <v>5195</v>
      </c>
      <c r="B5196" t="s">
        <v>31</v>
      </c>
      <c r="C5196" t="s">
        <v>39</v>
      </c>
      <c r="D5196" t="s">
        <v>38</v>
      </c>
      <c r="E5196" t="s">
        <v>22</v>
      </c>
      <c r="F5196" t="s">
        <v>30</v>
      </c>
      <c r="G5196" t="s">
        <v>35</v>
      </c>
      <c r="H5196">
        <v>3</v>
      </c>
      <c r="I5196" t="s">
        <v>178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21</v>
      </c>
      <c r="S5196">
        <v>5</v>
      </c>
    </row>
    <row r="5197" spans="1:19" x14ac:dyDescent="0.3">
      <c r="A5197">
        <v>5196</v>
      </c>
      <c r="B5197" t="s">
        <v>42</v>
      </c>
      <c r="C5197" t="s">
        <v>34</v>
      </c>
      <c r="D5197" t="s">
        <v>19</v>
      </c>
      <c r="E5197" t="s">
        <v>22</v>
      </c>
      <c r="F5197" t="s">
        <v>30</v>
      </c>
      <c r="G5197" t="s">
        <v>17</v>
      </c>
      <c r="H5197">
        <v>6</v>
      </c>
      <c r="I5197" t="s">
        <v>178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21</v>
      </c>
      <c r="S5197">
        <v>4</v>
      </c>
    </row>
    <row r="5198" spans="1:19" x14ac:dyDescent="0.3">
      <c r="A5198">
        <v>5197</v>
      </c>
      <c r="B5198" t="s">
        <v>16</v>
      </c>
      <c r="C5198" t="s">
        <v>39</v>
      </c>
      <c r="D5198" t="s">
        <v>44</v>
      </c>
      <c r="E5198" t="s">
        <v>22</v>
      </c>
      <c r="F5198" t="s">
        <v>30</v>
      </c>
      <c r="G5198" t="s">
        <v>24</v>
      </c>
      <c r="H5198">
        <v>9</v>
      </c>
      <c r="I5198" t="s">
        <v>178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34</v>
      </c>
      <c r="S5198">
        <v>5</v>
      </c>
    </row>
    <row r="5199" spans="1:19" x14ac:dyDescent="0.3">
      <c r="A5199">
        <v>5198</v>
      </c>
      <c r="B5199" t="s">
        <v>31</v>
      </c>
      <c r="C5199" t="s">
        <v>20</v>
      </c>
      <c r="D5199" t="s">
        <v>32</v>
      </c>
      <c r="E5199" t="s">
        <v>15</v>
      </c>
      <c r="F5199" t="s">
        <v>30</v>
      </c>
      <c r="G5199" t="s">
        <v>24</v>
      </c>
      <c r="H5199">
        <v>3</v>
      </c>
      <c r="I5199" t="s">
        <v>178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21</v>
      </c>
      <c r="S5199">
        <v>4</v>
      </c>
    </row>
    <row r="5200" spans="1:19" x14ac:dyDescent="0.3">
      <c r="A5200">
        <v>5199</v>
      </c>
      <c r="B5200" t="s">
        <v>42</v>
      </c>
      <c r="C5200" t="s">
        <v>34</v>
      </c>
      <c r="D5200" t="s">
        <v>40</v>
      </c>
      <c r="E5200" t="s">
        <v>29</v>
      </c>
      <c r="F5200" t="s">
        <v>18</v>
      </c>
      <c r="G5200" t="s">
        <v>35</v>
      </c>
      <c r="H5200">
        <v>10</v>
      </c>
      <c r="I5200" t="s">
        <v>178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34</v>
      </c>
      <c r="S5200">
        <v>2</v>
      </c>
    </row>
    <row r="5201" spans="1:19" x14ac:dyDescent="0.3">
      <c r="A5201">
        <v>5200</v>
      </c>
      <c r="B5201" t="s">
        <v>33</v>
      </c>
      <c r="C5201" t="s">
        <v>39</v>
      </c>
      <c r="D5201" t="s">
        <v>19</v>
      </c>
      <c r="E5201" t="s">
        <v>41</v>
      </c>
      <c r="F5201" t="s">
        <v>25</v>
      </c>
      <c r="G5201" t="s">
        <v>24</v>
      </c>
      <c r="H5201">
        <v>11</v>
      </c>
      <c r="I5201" t="s">
        <v>178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28</v>
      </c>
      <c r="S5201">
        <v>1</v>
      </c>
    </row>
    <row r="5202" spans="1:19" x14ac:dyDescent="0.3">
      <c r="A5202">
        <v>5201</v>
      </c>
      <c r="B5202" t="s">
        <v>37</v>
      </c>
      <c r="C5202" t="s">
        <v>39</v>
      </c>
      <c r="D5202" t="s">
        <v>32</v>
      </c>
      <c r="E5202" t="s">
        <v>41</v>
      </c>
      <c r="F5202" t="s">
        <v>30</v>
      </c>
      <c r="G5202" t="s">
        <v>35</v>
      </c>
      <c r="H5202">
        <v>6</v>
      </c>
      <c r="I5202" t="s">
        <v>176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21</v>
      </c>
      <c r="S5202">
        <v>4</v>
      </c>
    </row>
    <row r="5203" spans="1:19" x14ac:dyDescent="0.3">
      <c r="A5203">
        <v>5202</v>
      </c>
      <c r="B5203" t="s">
        <v>33</v>
      </c>
      <c r="C5203" t="s">
        <v>20</v>
      </c>
      <c r="D5203" t="s">
        <v>19</v>
      </c>
      <c r="E5203" t="s">
        <v>29</v>
      </c>
      <c r="F5203" t="s">
        <v>25</v>
      </c>
      <c r="G5203" t="s">
        <v>17</v>
      </c>
      <c r="H5203">
        <v>5</v>
      </c>
      <c r="I5203" t="s">
        <v>177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21</v>
      </c>
      <c r="S5203">
        <v>5</v>
      </c>
    </row>
    <row r="5204" spans="1:19" x14ac:dyDescent="0.3">
      <c r="A5204">
        <v>5203</v>
      </c>
      <c r="B5204" t="s">
        <v>33</v>
      </c>
      <c r="C5204" t="s">
        <v>27</v>
      </c>
      <c r="D5204" t="s">
        <v>32</v>
      </c>
      <c r="E5204" t="s">
        <v>43</v>
      </c>
      <c r="F5204" t="s">
        <v>30</v>
      </c>
      <c r="G5204" t="s">
        <v>35</v>
      </c>
      <c r="H5204">
        <v>8</v>
      </c>
      <c r="I5204" t="s">
        <v>178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28</v>
      </c>
      <c r="S5204">
        <v>9</v>
      </c>
    </row>
    <row r="5205" spans="1:19" x14ac:dyDescent="0.3">
      <c r="A5205">
        <v>5204</v>
      </c>
      <c r="B5205" t="s">
        <v>31</v>
      </c>
      <c r="C5205" t="s">
        <v>20</v>
      </c>
      <c r="D5205" t="s">
        <v>32</v>
      </c>
      <c r="E5205" t="s">
        <v>22</v>
      </c>
      <c r="F5205" t="s">
        <v>25</v>
      </c>
      <c r="G5205" t="s">
        <v>35</v>
      </c>
      <c r="H5205">
        <v>8</v>
      </c>
      <c r="I5205" t="s">
        <v>178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34</v>
      </c>
      <c r="S5205">
        <v>5</v>
      </c>
    </row>
    <row r="5206" spans="1:19" x14ac:dyDescent="0.3">
      <c r="A5206">
        <v>5205</v>
      </c>
      <c r="B5206" t="s">
        <v>16</v>
      </c>
      <c r="C5206" t="s">
        <v>27</v>
      </c>
      <c r="D5206" t="s">
        <v>38</v>
      </c>
      <c r="E5206" t="s">
        <v>36</v>
      </c>
      <c r="F5206" t="s">
        <v>18</v>
      </c>
      <c r="G5206" t="s">
        <v>24</v>
      </c>
      <c r="H5206">
        <v>4</v>
      </c>
      <c r="I5206" t="s">
        <v>177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28</v>
      </c>
      <c r="S5206">
        <v>9</v>
      </c>
    </row>
    <row r="5207" spans="1:19" x14ac:dyDescent="0.3">
      <c r="A5207">
        <v>5206</v>
      </c>
      <c r="B5207" t="s">
        <v>33</v>
      </c>
      <c r="C5207" t="s">
        <v>27</v>
      </c>
      <c r="D5207" t="s">
        <v>44</v>
      </c>
      <c r="E5207" t="s">
        <v>29</v>
      </c>
      <c r="F5207" t="s">
        <v>18</v>
      </c>
      <c r="G5207" t="s">
        <v>17</v>
      </c>
      <c r="H5207">
        <v>8</v>
      </c>
      <c r="I5207" t="s">
        <v>176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28</v>
      </c>
      <c r="S5207">
        <v>9</v>
      </c>
    </row>
    <row r="5208" spans="1:19" x14ac:dyDescent="0.3">
      <c r="A5208">
        <v>5207</v>
      </c>
      <c r="B5208" t="s">
        <v>23</v>
      </c>
      <c r="C5208" t="s">
        <v>20</v>
      </c>
      <c r="D5208" t="s">
        <v>32</v>
      </c>
      <c r="E5208" t="s">
        <v>15</v>
      </c>
      <c r="F5208" t="s">
        <v>30</v>
      </c>
      <c r="G5208" t="s">
        <v>35</v>
      </c>
      <c r="H5208">
        <v>13</v>
      </c>
      <c r="I5208" t="s">
        <v>176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34</v>
      </c>
      <c r="S5208">
        <v>6</v>
      </c>
    </row>
    <row r="5209" spans="1:19" x14ac:dyDescent="0.3">
      <c r="A5209">
        <v>5208</v>
      </c>
      <c r="B5209" t="s">
        <v>37</v>
      </c>
      <c r="C5209" t="s">
        <v>27</v>
      </c>
      <c r="D5209" t="s">
        <v>44</v>
      </c>
      <c r="E5209" t="s">
        <v>15</v>
      </c>
      <c r="F5209" t="s">
        <v>25</v>
      </c>
      <c r="G5209" t="s">
        <v>35</v>
      </c>
      <c r="H5209">
        <v>6</v>
      </c>
      <c r="I5209" t="s">
        <v>178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28</v>
      </c>
      <c r="S5209">
        <v>9</v>
      </c>
    </row>
    <row r="5210" spans="1:19" x14ac:dyDescent="0.3">
      <c r="A5210">
        <v>5209</v>
      </c>
      <c r="B5210" t="s">
        <v>23</v>
      </c>
      <c r="C5210" t="s">
        <v>34</v>
      </c>
      <c r="D5210" t="s">
        <v>26</v>
      </c>
      <c r="E5210" t="s">
        <v>29</v>
      </c>
      <c r="F5210" t="s">
        <v>30</v>
      </c>
      <c r="G5210" t="s">
        <v>17</v>
      </c>
      <c r="H5210">
        <v>2</v>
      </c>
      <c r="I5210" t="s">
        <v>177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28</v>
      </c>
      <c r="S5210">
        <v>5</v>
      </c>
    </row>
    <row r="5211" spans="1:19" x14ac:dyDescent="0.3">
      <c r="A5211">
        <v>5210</v>
      </c>
      <c r="B5211" t="s">
        <v>31</v>
      </c>
      <c r="C5211" t="s">
        <v>34</v>
      </c>
      <c r="D5211" t="s">
        <v>40</v>
      </c>
      <c r="E5211" t="s">
        <v>45</v>
      </c>
      <c r="F5211" t="s">
        <v>25</v>
      </c>
      <c r="G5211" t="s">
        <v>17</v>
      </c>
      <c r="H5211">
        <v>7</v>
      </c>
      <c r="I5211" t="s">
        <v>177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28</v>
      </c>
      <c r="S5211">
        <v>5</v>
      </c>
    </row>
    <row r="5212" spans="1:19" x14ac:dyDescent="0.3">
      <c r="A5212">
        <v>5211</v>
      </c>
      <c r="B5212" t="s">
        <v>42</v>
      </c>
      <c r="C5212" t="s">
        <v>20</v>
      </c>
      <c r="D5212" t="s">
        <v>44</v>
      </c>
      <c r="E5212" t="s">
        <v>36</v>
      </c>
      <c r="F5212" t="s">
        <v>25</v>
      </c>
      <c r="G5212" t="s">
        <v>24</v>
      </c>
      <c r="H5212">
        <v>0</v>
      </c>
      <c r="I5212" t="s">
        <v>177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28</v>
      </c>
      <c r="S5212">
        <v>6</v>
      </c>
    </row>
    <row r="5213" spans="1:19" x14ac:dyDescent="0.3">
      <c r="A5213">
        <v>5212</v>
      </c>
      <c r="B5213" t="s">
        <v>16</v>
      </c>
      <c r="C5213" t="s">
        <v>27</v>
      </c>
      <c r="D5213" t="s">
        <v>44</v>
      </c>
      <c r="E5213" t="s">
        <v>45</v>
      </c>
      <c r="F5213" t="s">
        <v>30</v>
      </c>
      <c r="G5213" t="s">
        <v>24</v>
      </c>
      <c r="H5213">
        <v>8</v>
      </c>
      <c r="I5213" t="s">
        <v>178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28</v>
      </c>
      <c r="S5213">
        <v>7</v>
      </c>
    </row>
    <row r="5214" spans="1:19" x14ac:dyDescent="0.3">
      <c r="A5214">
        <v>5213</v>
      </c>
      <c r="B5214" t="s">
        <v>16</v>
      </c>
      <c r="C5214" t="s">
        <v>34</v>
      </c>
      <c r="D5214" t="s">
        <v>26</v>
      </c>
      <c r="E5214" t="s">
        <v>43</v>
      </c>
      <c r="F5214" t="s">
        <v>18</v>
      </c>
      <c r="G5214" t="s">
        <v>17</v>
      </c>
      <c r="H5214">
        <v>1</v>
      </c>
      <c r="I5214" t="s">
        <v>178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28</v>
      </c>
      <c r="S5214">
        <v>8</v>
      </c>
    </row>
    <row r="5215" spans="1:19" x14ac:dyDescent="0.3">
      <c r="A5215">
        <v>5214</v>
      </c>
      <c r="B5215" t="s">
        <v>37</v>
      </c>
      <c r="C5215" t="s">
        <v>20</v>
      </c>
      <c r="D5215" t="s">
        <v>44</v>
      </c>
      <c r="E5215" t="s">
        <v>36</v>
      </c>
      <c r="F5215" t="s">
        <v>25</v>
      </c>
      <c r="G5215" t="s">
        <v>17</v>
      </c>
      <c r="H5215">
        <v>1</v>
      </c>
      <c r="I5215" t="s">
        <v>178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21</v>
      </c>
      <c r="S5215">
        <v>2</v>
      </c>
    </row>
    <row r="5216" spans="1:19" x14ac:dyDescent="0.3">
      <c r="A5216">
        <v>5215</v>
      </c>
      <c r="B5216" t="s">
        <v>23</v>
      </c>
      <c r="C5216" t="s">
        <v>27</v>
      </c>
      <c r="D5216" t="s">
        <v>38</v>
      </c>
      <c r="E5216" t="s">
        <v>41</v>
      </c>
      <c r="F5216" t="s">
        <v>18</v>
      </c>
      <c r="G5216" t="s">
        <v>35</v>
      </c>
      <c r="H5216">
        <v>6</v>
      </c>
      <c r="I5216" t="s">
        <v>178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28</v>
      </c>
      <c r="S5216">
        <v>4</v>
      </c>
    </row>
    <row r="5217" spans="1:19" x14ac:dyDescent="0.3">
      <c r="A5217">
        <v>5216</v>
      </c>
      <c r="B5217" t="s">
        <v>37</v>
      </c>
      <c r="C5217" t="s">
        <v>20</v>
      </c>
      <c r="D5217" t="s">
        <v>26</v>
      </c>
      <c r="E5217" t="s">
        <v>43</v>
      </c>
      <c r="F5217" t="s">
        <v>18</v>
      </c>
      <c r="G5217" t="s">
        <v>35</v>
      </c>
      <c r="H5217">
        <v>10</v>
      </c>
      <c r="I5217" t="s">
        <v>176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34</v>
      </c>
      <c r="S5217">
        <v>2</v>
      </c>
    </row>
    <row r="5218" spans="1:19" x14ac:dyDescent="0.3">
      <c r="A5218">
        <v>5217</v>
      </c>
      <c r="B5218" t="s">
        <v>23</v>
      </c>
      <c r="C5218" t="s">
        <v>27</v>
      </c>
      <c r="D5218" t="s">
        <v>26</v>
      </c>
      <c r="E5218" t="s">
        <v>22</v>
      </c>
      <c r="F5218" t="s">
        <v>25</v>
      </c>
      <c r="G5218" t="s">
        <v>24</v>
      </c>
      <c r="H5218">
        <v>8</v>
      </c>
      <c r="I5218" t="s">
        <v>178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28</v>
      </c>
      <c r="S5218">
        <v>8</v>
      </c>
    </row>
    <row r="5219" spans="1:19" x14ac:dyDescent="0.3">
      <c r="A5219">
        <v>5218</v>
      </c>
      <c r="B5219" t="s">
        <v>23</v>
      </c>
      <c r="C5219" t="s">
        <v>27</v>
      </c>
      <c r="D5219" t="s">
        <v>44</v>
      </c>
      <c r="E5219" t="s">
        <v>43</v>
      </c>
      <c r="F5219" t="s">
        <v>18</v>
      </c>
      <c r="G5219" t="s">
        <v>35</v>
      </c>
      <c r="H5219">
        <v>1</v>
      </c>
      <c r="I5219" t="s">
        <v>177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28</v>
      </c>
      <c r="S5219">
        <v>9</v>
      </c>
    </row>
    <row r="5220" spans="1:19" x14ac:dyDescent="0.3">
      <c r="A5220">
        <v>5219</v>
      </c>
      <c r="B5220" t="s">
        <v>31</v>
      </c>
      <c r="C5220" t="s">
        <v>34</v>
      </c>
      <c r="D5220" t="s">
        <v>40</v>
      </c>
      <c r="E5220" t="s">
        <v>36</v>
      </c>
      <c r="F5220" t="s">
        <v>18</v>
      </c>
      <c r="G5220" t="s">
        <v>24</v>
      </c>
      <c r="H5220">
        <v>14</v>
      </c>
      <c r="I5220" t="s">
        <v>177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28</v>
      </c>
      <c r="S5220">
        <v>2</v>
      </c>
    </row>
    <row r="5221" spans="1:19" x14ac:dyDescent="0.3">
      <c r="A5221">
        <v>5220</v>
      </c>
      <c r="B5221" t="s">
        <v>23</v>
      </c>
      <c r="C5221" t="s">
        <v>34</v>
      </c>
      <c r="D5221" t="s">
        <v>40</v>
      </c>
      <c r="E5221" t="s">
        <v>36</v>
      </c>
      <c r="F5221" t="s">
        <v>30</v>
      </c>
      <c r="G5221" t="s">
        <v>24</v>
      </c>
      <c r="H5221">
        <v>0</v>
      </c>
      <c r="I5221" t="s">
        <v>177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28</v>
      </c>
      <c r="S5221">
        <v>7</v>
      </c>
    </row>
    <row r="5222" spans="1:19" x14ac:dyDescent="0.3">
      <c r="A5222">
        <v>5221</v>
      </c>
      <c r="B5222" t="s">
        <v>16</v>
      </c>
      <c r="C5222" t="s">
        <v>39</v>
      </c>
      <c r="D5222" t="s">
        <v>32</v>
      </c>
      <c r="E5222" t="s">
        <v>29</v>
      </c>
      <c r="F5222" t="s">
        <v>25</v>
      </c>
      <c r="G5222" t="s">
        <v>24</v>
      </c>
      <c r="H5222">
        <v>13</v>
      </c>
      <c r="I5222" t="s">
        <v>178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28</v>
      </c>
      <c r="S5222">
        <v>8</v>
      </c>
    </row>
    <row r="5223" spans="1:19" x14ac:dyDescent="0.3">
      <c r="A5223">
        <v>5222</v>
      </c>
      <c r="B5223" t="s">
        <v>16</v>
      </c>
      <c r="C5223" t="s">
        <v>39</v>
      </c>
      <c r="D5223" t="s">
        <v>40</v>
      </c>
      <c r="E5223" t="s">
        <v>45</v>
      </c>
      <c r="F5223" t="s">
        <v>25</v>
      </c>
      <c r="G5223" t="s">
        <v>17</v>
      </c>
      <c r="H5223">
        <v>12</v>
      </c>
      <c r="I5223" t="s">
        <v>176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28</v>
      </c>
      <c r="S5223">
        <v>1</v>
      </c>
    </row>
    <row r="5224" spans="1:19" x14ac:dyDescent="0.3">
      <c r="A5224">
        <v>5223</v>
      </c>
      <c r="B5224" t="s">
        <v>33</v>
      </c>
      <c r="C5224" t="s">
        <v>39</v>
      </c>
      <c r="D5224" t="s">
        <v>44</v>
      </c>
      <c r="E5224" t="s">
        <v>36</v>
      </c>
      <c r="F5224" t="s">
        <v>25</v>
      </c>
      <c r="G5224" t="s">
        <v>17</v>
      </c>
      <c r="H5224">
        <v>8</v>
      </c>
      <c r="I5224" t="s">
        <v>177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28</v>
      </c>
      <c r="S5224">
        <v>9</v>
      </c>
    </row>
    <row r="5225" spans="1:19" x14ac:dyDescent="0.3">
      <c r="A5225">
        <v>5224</v>
      </c>
      <c r="B5225" t="s">
        <v>42</v>
      </c>
      <c r="C5225" t="s">
        <v>27</v>
      </c>
      <c r="D5225" t="s">
        <v>26</v>
      </c>
      <c r="E5225" t="s">
        <v>36</v>
      </c>
      <c r="F5225" t="s">
        <v>25</v>
      </c>
      <c r="G5225" t="s">
        <v>17</v>
      </c>
      <c r="H5225">
        <v>4</v>
      </c>
      <c r="I5225" t="s">
        <v>177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28</v>
      </c>
      <c r="S5225">
        <v>2</v>
      </c>
    </row>
    <row r="5226" spans="1:19" x14ac:dyDescent="0.3">
      <c r="A5226">
        <v>5225</v>
      </c>
      <c r="B5226" t="s">
        <v>42</v>
      </c>
      <c r="C5226" t="s">
        <v>34</v>
      </c>
      <c r="D5226" t="s">
        <v>32</v>
      </c>
      <c r="E5226" t="s">
        <v>15</v>
      </c>
      <c r="F5226" t="s">
        <v>18</v>
      </c>
      <c r="G5226" t="s">
        <v>17</v>
      </c>
      <c r="H5226">
        <v>14</v>
      </c>
      <c r="I5226" t="s">
        <v>176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34</v>
      </c>
      <c r="S5226">
        <v>3</v>
      </c>
    </row>
    <row r="5227" spans="1:19" x14ac:dyDescent="0.3">
      <c r="A5227">
        <v>5226</v>
      </c>
      <c r="B5227" t="s">
        <v>42</v>
      </c>
      <c r="C5227" t="s">
        <v>27</v>
      </c>
      <c r="D5227" t="s">
        <v>40</v>
      </c>
      <c r="E5227" t="s">
        <v>36</v>
      </c>
      <c r="F5227" t="s">
        <v>30</v>
      </c>
      <c r="G5227" t="s">
        <v>17</v>
      </c>
      <c r="H5227">
        <v>9</v>
      </c>
      <c r="I5227" t="s">
        <v>177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34</v>
      </c>
      <c r="S5227">
        <v>4</v>
      </c>
    </row>
    <row r="5228" spans="1:19" x14ac:dyDescent="0.3">
      <c r="A5228">
        <v>5227</v>
      </c>
      <c r="B5228" t="s">
        <v>23</v>
      </c>
      <c r="C5228" t="s">
        <v>27</v>
      </c>
      <c r="D5228" t="s">
        <v>26</v>
      </c>
      <c r="E5228" t="s">
        <v>45</v>
      </c>
      <c r="F5228" t="s">
        <v>18</v>
      </c>
      <c r="G5228" t="s">
        <v>24</v>
      </c>
      <c r="H5228">
        <v>0</v>
      </c>
      <c r="I5228" t="s">
        <v>178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28</v>
      </c>
      <c r="S5228">
        <v>9</v>
      </c>
    </row>
    <row r="5229" spans="1:19" x14ac:dyDescent="0.3">
      <c r="A5229">
        <v>5228</v>
      </c>
      <c r="B5229" t="s">
        <v>23</v>
      </c>
      <c r="C5229" t="s">
        <v>39</v>
      </c>
      <c r="D5229" t="s">
        <v>40</v>
      </c>
      <c r="E5229" t="s">
        <v>41</v>
      </c>
      <c r="F5229" t="s">
        <v>18</v>
      </c>
      <c r="G5229" t="s">
        <v>24</v>
      </c>
      <c r="H5229">
        <v>0</v>
      </c>
      <c r="I5229" t="s">
        <v>178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28</v>
      </c>
      <c r="S5229">
        <v>7</v>
      </c>
    </row>
    <row r="5230" spans="1:19" x14ac:dyDescent="0.3">
      <c r="A5230">
        <v>5229</v>
      </c>
      <c r="B5230" t="s">
        <v>37</v>
      </c>
      <c r="C5230" t="s">
        <v>39</v>
      </c>
      <c r="D5230" t="s">
        <v>26</v>
      </c>
      <c r="E5230" t="s">
        <v>36</v>
      </c>
      <c r="F5230" t="s">
        <v>30</v>
      </c>
      <c r="G5230" t="s">
        <v>17</v>
      </c>
      <c r="H5230">
        <v>14</v>
      </c>
      <c r="I5230" t="s">
        <v>177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28</v>
      </c>
      <c r="S5230">
        <v>2</v>
      </c>
    </row>
    <row r="5231" spans="1:19" x14ac:dyDescent="0.3">
      <c r="A5231">
        <v>5230</v>
      </c>
      <c r="B5231" t="s">
        <v>23</v>
      </c>
      <c r="C5231" t="s">
        <v>34</v>
      </c>
      <c r="D5231" t="s">
        <v>32</v>
      </c>
      <c r="E5231" t="s">
        <v>45</v>
      </c>
      <c r="F5231" t="s">
        <v>25</v>
      </c>
      <c r="G5231" t="s">
        <v>35</v>
      </c>
      <c r="H5231">
        <v>11</v>
      </c>
      <c r="I5231" t="s">
        <v>177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28</v>
      </c>
      <c r="S5231">
        <v>3</v>
      </c>
    </row>
    <row r="5232" spans="1:19" x14ac:dyDescent="0.3">
      <c r="A5232">
        <v>5231</v>
      </c>
      <c r="B5232" t="s">
        <v>37</v>
      </c>
      <c r="C5232" t="s">
        <v>39</v>
      </c>
      <c r="D5232" t="s">
        <v>32</v>
      </c>
      <c r="E5232" t="s">
        <v>43</v>
      </c>
      <c r="F5232" t="s">
        <v>25</v>
      </c>
      <c r="G5232" t="s">
        <v>17</v>
      </c>
      <c r="H5232">
        <v>9</v>
      </c>
      <c r="I5232" t="s">
        <v>177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28</v>
      </c>
      <c r="S5232">
        <v>9</v>
      </c>
    </row>
    <row r="5233" spans="1:19" x14ac:dyDescent="0.3">
      <c r="A5233">
        <v>5232</v>
      </c>
      <c r="B5233" t="s">
        <v>33</v>
      </c>
      <c r="C5233" t="s">
        <v>27</v>
      </c>
      <c r="D5233" t="s">
        <v>40</v>
      </c>
      <c r="E5233" t="s">
        <v>29</v>
      </c>
      <c r="F5233" t="s">
        <v>25</v>
      </c>
      <c r="G5233" t="s">
        <v>17</v>
      </c>
      <c r="H5233">
        <v>3</v>
      </c>
      <c r="I5233" t="s">
        <v>177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21</v>
      </c>
      <c r="S5233">
        <v>4</v>
      </c>
    </row>
    <row r="5234" spans="1:19" x14ac:dyDescent="0.3">
      <c r="A5234">
        <v>5233</v>
      </c>
      <c r="B5234" t="s">
        <v>23</v>
      </c>
      <c r="C5234" t="s">
        <v>34</v>
      </c>
      <c r="D5234" t="s">
        <v>19</v>
      </c>
      <c r="E5234" t="s">
        <v>45</v>
      </c>
      <c r="F5234" t="s">
        <v>18</v>
      </c>
      <c r="G5234" t="s">
        <v>24</v>
      </c>
      <c r="H5234">
        <v>1</v>
      </c>
      <c r="I5234" t="s">
        <v>178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28</v>
      </c>
      <c r="S5234">
        <v>4</v>
      </c>
    </row>
    <row r="5235" spans="1:19" x14ac:dyDescent="0.3">
      <c r="A5235">
        <v>5234</v>
      </c>
      <c r="B5235" t="s">
        <v>16</v>
      </c>
      <c r="C5235" t="s">
        <v>34</v>
      </c>
      <c r="D5235" t="s">
        <v>40</v>
      </c>
      <c r="E5235" t="s">
        <v>22</v>
      </c>
      <c r="F5235" t="s">
        <v>25</v>
      </c>
      <c r="G5235" t="s">
        <v>35</v>
      </c>
      <c r="H5235">
        <v>9</v>
      </c>
      <c r="I5235" t="s">
        <v>176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34</v>
      </c>
      <c r="S5235">
        <v>5</v>
      </c>
    </row>
    <row r="5236" spans="1:19" x14ac:dyDescent="0.3">
      <c r="A5236">
        <v>5235</v>
      </c>
      <c r="B5236" t="s">
        <v>42</v>
      </c>
      <c r="C5236" t="s">
        <v>34</v>
      </c>
      <c r="D5236" t="s">
        <v>38</v>
      </c>
      <c r="E5236" t="s">
        <v>15</v>
      </c>
      <c r="F5236" t="s">
        <v>25</v>
      </c>
      <c r="G5236" t="s">
        <v>17</v>
      </c>
      <c r="H5236">
        <v>4</v>
      </c>
      <c r="I5236" t="s">
        <v>177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28</v>
      </c>
      <c r="S5236">
        <v>6</v>
      </c>
    </row>
    <row r="5237" spans="1:19" x14ac:dyDescent="0.3">
      <c r="A5237">
        <v>5236</v>
      </c>
      <c r="B5237" t="s">
        <v>23</v>
      </c>
      <c r="C5237" t="s">
        <v>39</v>
      </c>
      <c r="D5237" t="s">
        <v>32</v>
      </c>
      <c r="E5237" t="s">
        <v>36</v>
      </c>
      <c r="F5237" t="s">
        <v>25</v>
      </c>
      <c r="G5237" t="s">
        <v>35</v>
      </c>
      <c r="H5237">
        <v>6</v>
      </c>
      <c r="I5237" t="s">
        <v>176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21</v>
      </c>
      <c r="S5237">
        <v>4</v>
      </c>
    </row>
    <row r="5238" spans="1:19" x14ac:dyDescent="0.3">
      <c r="A5238">
        <v>5237</v>
      </c>
      <c r="B5238" t="s">
        <v>31</v>
      </c>
      <c r="C5238" t="s">
        <v>20</v>
      </c>
      <c r="D5238" t="s">
        <v>32</v>
      </c>
      <c r="E5238" t="s">
        <v>36</v>
      </c>
      <c r="F5238" t="s">
        <v>25</v>
      </c>
      <c r="G5238" t="s">
        <v>35</v>
      </c>
      <c r="H5238">
        <v>5</v>
      </c>
      <c r="I5238" t="s">
        <v>176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21</v>
      </c>
      <c r="S5238">
        <v>1</v>
      </c>
    </row>
    <row r="5239" spans="1:19" x14ac:dyDescent="0.3">
      <c r="A5239">
        <v>5238</v>
      </c>
      <c r="B5239" t="s">
        <v>33</v>
      </c>
      <c r="C5239" t="s">
        <v>39</v>
      </c>
      <c r="D5239" t="s">
        <v>38</v>
      </c>
      <c r="E5239" t="s">
        <v>43</v>
      </c>
      <c r="F5239" t="s">
        <v>25</v>
      </c>
      <c r="G5239" t="s">
        <v>17</v>
      </c>
      <c r="H5239">
        <v>13</v>
      </c>
      <c r="I5239" t="s">
        <v>177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34</v>
      </c>
      <c r="S5239">
        <v>2</v>
      </c>
    </row>
    <row r="5240" spans="1:19" x14ac:dyDescent="0.3">
      <c r="A5240">
        <v>5239</v>
      </c>
      <c r="B5240" t="s">
        <v>42</v>
      </c>
      <c r="C5240" t="s">
        <v>27</v>
      </c>
      <c r="D5240" t="s">
        <v>19</v>
      </c>
      <c r="E5240" t="s">
        <v>41</v>
      </c>
      <c r="F5240" t="s">
        <v>25</v>
      </c>
      <c r="G5240" t="s">
        <v>24</v>
      </c>
      <c r="H5240">
        <v>12</v>
      </c>
      <c r="I5240" t="s">
        <v>176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34</v>
      </c>
      <c r="S5240">
        <v>4</v>
      </c>
    </row>
    <row r="5241" spans="1:19" x14ac:dyDescent="0.3">
      <c r="A5241">
        <v>5240</v>
      </c>
      <c r="B5241" t="s">
        <v>31</v>
      </c>
      <c r="C5241" t="s">
        <v>20</v>
      </c>
      <c r="D5241" t="s">
        <v>40</v>
      </c>
      <c r="E5241" t="s">
        <v>41</v>
      </c>
      <c r="F5241" t="s">
        <v>30</v>
      </c>
      <c r="G5241" t="s">
        <v>35</v>
      </c>
      <c r="H5241">
        <v>1</v>
      </c>
      <c r="I5241" t="s">
        <v>176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28</v>
      </c>
      <c r="S5241">
        <v>7</v>
      </c>
    </row>
    <row r="5242" spans="1:19" x14ac:dyDescent="0.3">
      <c r="A5242">
        <v>5241</v>
      </c>
      <c r="B5242" t="s">
        <v>23</v>
      </c>
      <c r="C5242" t="s">
        <v>20</v>
      </c>
      <c r="D5242" t="s">
        <v>19</v>
      </c>
      <c r="E5242" t="s">
        <v>29</v>
      </c>
      <c r="F5242" t="s">
        <v>30</v>
      </c>
      <c r="G5242" t="s">
        <v>35</v>
      </c>
      <c r="H5242">
        <v>13</v>
      </c>
      <c r="I5242" t="s">
        <v>178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34</v>
      </c>
      <c r="S5242">
        <v>3</v>
      </c>
    </row>
    <row r="5243" spans="1:19" x14ac:dyDescent="0.3">
      <c r="A5243">
        <v>5242</v>
      </c>
      <c r="B5243" t="s">
        <v>16</v>
      </c>
      <c r="C5243" t="s">
        <v>34</v>
      </c>
      <c r="D5243" t="s">
        <v>32</v>
      </c>
      <c r="E5243" t="s">
        <v>22</v>
      </c>
      <c r="F5243" t="s">
        <v>18</v>
      </c>
      <c r="G5243" t="s">
        <v>35</v>
      </c>
      <c r="H5243">
        <v>2</v>
      </c>
      <c r="I5243" t="s">
        <v>177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21</v>
      </c>
      <c r="S5243">
        <v>6</v>
      </c>
    </row>
    <row r="5244" spans="1:19" x14ac:dyDescent="0.3">
      <c r="A5244">
        <v>5243</v>
      </c>
      <c r="B5244" t="s">
        <v>31</v>
      </c>
      <c r="C5244" t="s">
        <v>39</v>
      </c>
      <c r="D5244" t="s">
        <v>26</v>
      </c>
      <c r="E5244" t="s">
        <v>15</v>
      </c>
      <c r="F5244" t="s">
        <v>25</v>
      </c>
      <c r="G5244" t="s">
        <v>17</v>
      </c>
      <c r="H5244">
        <v>12</v>
      </c>
      <c r="I5244" t="s">
        <v>177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34</v>
      </c>
      <c r="S5244">
        <v>5</v>
      </c>
    </row>
    <row r="5245" spans="1:19" x14ac:dyDescent="0.3">
      <c r="A5245">
        <v>5244</v>
      </c>
      <c r="B5245" t="s">
        <v>37</v>
      </c>
      <c r="C5245" t="s">
        <v>34</v>
      </c>
      <c r="D5245" t="s">
        <v>38</v>
      </c>
      <c r="E5245" t="s">
        <v>43</v>
      </c>
      <c r="F5245" t="s">
        <v>25</v>
      </c>
      <c r="G5245" t="s">
        <v>17</v>
      </c>
      <c r="H5245">
        <v>5</v>
      </c>
      <c r="I5245" t="s">
        <v>178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21</v>
      </c>
      <c r="S5245">
        <v>1</v>
      </c>
    </row>
    <row r="5246" spans="1:19" x14ac:dyDescent="0.3">
      <c r="A5246">
        <v>5245</v>
      </c>
      <c r="B5246" t="s">
        <v>33</v>
      </c>
      <c r="C5246" t="s">
        <v>34</v>
      </c>
      <c r="D5246" t="s">
        <v>19</v>
      </c>
      <c r="E5246" t="s">
        <v>15</v>
      </c>
      <c r="F5246" t="s">
        <v>18</v>
      </c>
      <c r="G5246" t="s">
        <v>35</v>
      </c>
      <c r="H5246">
        <v>12</v>
      </c>
      <c r="I5246" t="s">
        <v>177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34</v>
      </c>
      <c r="S5246">
        <v>3</v>
      </c>
    </row>
    <row r="5247" spans="1:19" x14ac:dyDescent="0.3">
      <c r="A5247">
        <v>5246</v>
      </c>
      <c r="B5247" t="s">
        <v>23</v>
      </c>
      <c r="C5247" t="s">
        <v>20</v>
      </c>
      <c r="D5247" t="s">
        <v>40</v>
      </c>
      <c r="E5247" t="s">
        <v>41</v>
      </c>
      <c r="F5247" t="s">
        <v>18</v>
      </c>
      <c r="G5247" t="s">
        <v>17</v>
      </c>
      <c r="H5247">
        <v>2</v>
      </c>
      <c r="I5247" t="s">
        <v>177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21</v>
      </c>
      <c r="S5247">
        <v>2</v>
      </c>
    </row>
    <row r="5248" spans="1:19" x14ac:dyDescent="0.3">
      <c r="A5248">
        <v>5247</v>
      </c>
      <c r="B5248" t="s">
        <v>31</v>
      </c>
      <c r="C5248" t="s">
        <v>39</v>
      </c>
      <c r="D5248" t="s">
        <v>40</v>
      </c>
      <c r="E5248" t="s">
        <v>41</v>
      </c>
      <c r="F5248" t="s">
        <v>18</v>
      </c>
      <c r="G5248" t="s">
        <v>35</v>
      </c>
      <c r="H5248">
        <v>14</v>
      </c>
      <c r="I5248" t="s">
        <v>176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34</v>
      </c>
      <c r="S5248">
        <v>2</v>
      </c>
    </row>
    <row r="5249" spans="1:19" x14ac:dyDescent="0.3">
      <c r="A5249">
        <v>5248</v>
      </c>
      <c r="B5249" t="s">
        <v>42</v>
      </c>
      <c r="C5249" t="s">
        <v>39</v>
      </c>
      <c r="D5249" t="s">
        <v>38</v>
      </c>
      <c r="E5249" t="s">
        <v>41</v>
      </c>
      <c r="F5249" t="s">
        <v>30</v>
      </c>
      <c r="G5249" t="s">
        <v>35</v>
      </c>
      <c r="H5249">
        <v>3</v>
      </c>
      <c r="I5249" t="s">
        <v>178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21</v>
      </c>
      <c r="S5249">
        <v>4</v>
      </c>
    </row>
    <row r="5250" spans="1:19" x14ac:dyDescent="0.3">
      <c r="A5250">
        <v>5249</v>
      </c>
      <c r="B5250" t="s">
        <v>42</v>
      </c>
      <c r="C5250" t="s">
        <v>27</v>
      </c>
      <c r="D5250" t="s">
        <v>26</v>
      </c>
      <c r="E5250" t="s">
        <v>45</v>
      </c>
      <c r="F5250" t="s">
        <v>18</v>
      </c>
      <c r="G5250" t="s">
        <v>35</v>
      </c>
      <c r="H5250">
        <v>9</v>
      </c>
      <c r="I5250" t="s">
        <v>176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34</v>
      </c>
      <c r="S5250">
        <v>5</v>
      </c>
    </row>
    <row r="5251" spans="1:19" x14ac:dyDescent="0.3">
      <c r="A5251">
        <v>5250</v>
      </c>
      <c r="B5251" t="s">
        <v>16</v>
      </c>
      <c r="C5251" t="s">
        <v>20</v>
      </c>
      <c r="D5251" t="s">
        <v>44</v>
      </c>
      <c r="E5251" t="s">
        <v>36</v>
      </c>
      <c r="F5251" t="s">
        <v>30</v>
      </c>
      <c r="G5251" t="s">
        <v>24</v>
      </c>
      <c r="H5251">
        <v>10</v>
      </c>
      <c r="I5251" t="s">
        <v>178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34</v>
      </c>
      <c r="S5251">
        <v>5</v>
      </c>
    </row>
    <row r="5252" spans="1:19" x14ac:dyDescent="0.3">
      <c r="A5252">
        <v>5251</v>
      </c>
      <c r="B5252" t="s">
        <v>33</v>
      </c>
      <c r="C5252" t="s">
        <v>27</v>
      </c>
      <c r="D5252" t="s">
        <v>19</v>
      </c>
      <c r="E5252" t="s">
        <v>22</v>
      </c>
      <c r="F5252" t="s">
        <v>30</v>
      </c>
      <c r="G5252" t="s">
        <v>17</v>
      </c>
      <c r="H5252">
        <v>6</v>
      </c>
      <c r="I5252" t="s">
        <v>176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28</v>
      </c>
      <c r="S5252">
        <v>7</v>
      </c>
    </row>
    <row r="5253" spans="1:19" x14ac:dyDescent="0.3">
      <c r="A5253">
        <v>5252</v>
      </c>
      <c r="B5253" t="s">
        <v>37</v>
      </c>
      <c r="C5253" t="s">
        <v>34</v>
      </c>
      <c r="D5253" t="s">
        <v>19</v>
      </c>
      <c r="E5253" t="s">
        <v>22</v>
      </c>
      <c r="F5253" t="s">
        <v>18</v>
      </c>
      <c r="G5253" t="s">
        <v>24</v>
      </c>
      <c r="H5253">
        <v>9</v>
      </c>
      <c r="I5253" t="s">
        <v>178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28</v>
      </c>
      <c r="S5253">
        <v>7</v>
      </c>
    </row>
    <row r="5254" spans="1:19" x14ac:dyDescent="0.3">
      <c r="A5254">
        <v>5253</v>
      </c>
      <c r="B5254" t="s">
        <v>16</v>
      </c>
      <c r="C5254" t="s">
        <v>34</v>
      </c>
      <c r="D5254" t="s">
        <v>44</v>
      </c>
      <c r="E5254" t="s">
        <v>22</v>
      </c>
      <c r="F5254" t="s">
        <v>30</v>
      </c>
      <c r="G5254" t="s">
        <v>24</v>
      </c>
      <c r="H5254">
        <v>4</v>
      </c>
      <c r="I5254" t="s">
        <v>178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28</v>
      </c>
      <c r="S5254">
        <v>9</v>
      </c>
    </row>
    <row r="5255" spans="1:19" x14ac:dyDescent="0.3">
      <c r="A5255">
        <v>5254</v>
      </c>
      <c r="B5255" t="s">
        <v>31</v>
      </c>
      <c r="C5255" t="s">
        <v>27</v>
      </c>
      <c r="D5255" t="s">
        <v>26</v>
      </c>
      <c r="E5255" t="s">
        <v>41</v>
      </c>
      <c r="F5255" t="s">
        <v>25</v>
      </c>
      <c r="G5255" t="s">
        <v>24</v>
      </c>
      <c r="H5255">
        <v>13</v>
      </c>
      <c r="I5255" t="s">
        <v>177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34</v>
      </c>
      <c r="S5255">
        <v>5</v>
      </c>
    </row>
    <row r="5256" spans="1:19" x14ac:dyDescent="0.3">
      <c r="A5256">
        <v>5255</v>
      </c>
      <c r="B5256" t="s">
        <v>37</v>
      </c>
      <c r="C5256" t="s">
        <v>27</v>
      </c>
      <c r="D5256" t="s">
        <v>40</v>
      </c>
      <c r="E5256" t="s">
        <v>41</v>
      </c>
      <c r="F5256" t="s">
        <v>30</v>
      </c>
      <c r="G5256" t="s">
        <v>17</v>
      </c>
      <c r="H5256">
        <v>6</v>
      </c>
      <c r="I5256" t="s">
        <v>176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28</v>
      </c>
      <c r="S5256">
        <v>9</v>
      </c>
    </row>
    <row r="5257" spans="1:19" x14ac:dyDescent="0.3">
      <c r="A5257">
        <v>5256</v>
      </c>
      <c r="B5257" t="s">
        <v>16</v>
      </c>
      <c r="C5257" t="s">
        <v>27</v>
      </c>
      <c r="D5257" t="s">
        <v>19</v>
      </c>
      <c r="E5257" t="s">
        <v>29</v>
      </c>
      <c r="F5257" t="s">
        <v>25</v>
      </c>
      <c r="G5257" t="s">
        <v>35</v>
      </c>
      <c r="H5257">
        <v>3</v>
      </c>
      <c r="I5257" t="s">
        <v>177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28</v>
      </c>
      <c r="S5257">
        <v>9</v>
      </c>
    </row>
    <row r="5258" spans="1:19" x14ac:dyDescent="0.3">
      <c r="A5258">
        <v>5257</v>
      </c>
      <c r="B5258" t="s">
        <v>33</v>
      </c>
      <c r="C5258" t="s">
        <v>27</v>
      </c>
      <c r="D5258" t="s">
        <v>32</v>
      </c>
      <c r="E5258" t="s">
        <v>36</v>
      </c>
      <c r="F5258" t="s">
        <v>18</v>
      </c>
      <c r="G5258" t="s">
        <v>17</v>
      </c>
      <c r="H5258">
        <v>2</v>
      </c>
      <c r="I5258" t="s">
        <v>177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28</v>
      </c>
      <c r="S5258">
        <v>8</v>
      </c>
    </row>
    <row r="5259" spans="1:19" x14ac:dyDescent="0.3">
      <c r="A5259">
        <v>5258</v>
      </c>
      <c r="B5259" t="s">
        <v>16</v>
      </c>
      <c r="C5259" t="s">
        <v>34</v>
      </c>
      <c r="D5259" t="s">
        <v>26</v>
      </c>
      <c r="E5259" t="s">
        <v>45</v>
      </c>
      <c r="F5259" t="s">
        <v>18</v>
      </c>
      <c r="G5259" t="s">
        <v>24</v>
      </c>
      <c r="H5259">
        <v>12</v>
      </c>
      <c r="I5259" t="s">
        <v>177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28</v>
      </c>
      <c r="S5259">
        <v>7</v>
      </c>
    </row>
    <row r="5260" spans="1:19" x14ac:dyDescent="0.3">
      <c r="A5260">
        <v>5259</v>
      </c>
      <c r="B5260" t="s">
        <v>37</v>
      </c>
      <c r="C5260" t="s">
        <v>20</v>
      </c>
      <c r="D5260" t="s">
        <v>26</v>
      </c>
      <c r="E5260" t="s">
        <v>36</v>
      </c>
      <c r="F5260" t="s">
        <v>30</v>
      </c>
      <c r="G5260" t="s">
        <v>35</v>
      </c>
      <c r="H5260">
        <v>11</v>
      </c>
      <c r="I5260" t="s">
        <v>177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34</v>
      </c>
      <c r="S5260">
        <v>4</v>
      </c>
    </row>
    <row r="5261" spans="1:19" x14ac:dyDescent="0.3">
      <c r="A5261">
        <v>5260</v>
      </c>
      <c r="B5261" t="s">
        <v>23</v>
      </c>
      <c r="C5261" t="s">
        <v>20</v>
      </c>
      <c r="D5261" t="s">
        <v>32</v>
      </c>
      <c r="E5261" t="s">
        <v>15</v>
      </c>
      <c r="F5261" t="s">
        <v>25</v>
      </c>
      <c r="G5261" t="s">
        <v>35</v>
      </c>
      <c r="H5261">
        <v>9</v>
      </c>
      <c r="I5261" t="s">
        <v>177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34</v>
      </c>
      <c r="S5261">
        <v>1</v>
      </c>
    </row>
    <row r="5262" spans="1:19" x14ac:dyDescent="0.3">
      <c r="A5262">
        <v>5261</v>
      </c>
      <c r="B5262" t="s">
        <v>23</v>
      </c>
      <c r="C5262" t="s">
        <v>27</v>
      </c>
      <c r="D5262" t="s">
        <v>32</v>
      </c>
      <c r="E5262" t="s">
        <v>45</v>
      </c>
      <c r="F5262" t="s">
        <v>25</v>
      </c>
      <c r="G5262" t="s">
        <v>35</v>
      </c>
      <c r="H5262">
        <v>2</v>
      </c>
      <c r="I5262" t="s">
        <v>176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21</v>
      </c>
      <c r="S5262">
        <v>5</v>
      </c>
    </row>
    <row r="5263" spans="1:19" x14ac:dyDescent="0.3">
      <c r="A5263">
        <v>5262</v>
      </c>
      <c r="B5263" t="s">
        <v>33</v>
      </c>
      <c r="C5263" t="s">
        <v>34</v>
      </c>
      <c r="D5263" t="s">
        <v>38</v>
      </c>
      <c r="E5263" t="s">
        <v>45</v>
      </c>
      <c r="F5263" t="s">
        <v>30</v>
      </c>
      <c r="G5263" t="s">
        <v>35</v>
      </c>
      <c r="H5263">
        <v>1</v>
      </c>
      <c r="I5263" t="s">
        <v>177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28</v>
      </c>
      <c r="S5263">
        <v>3</v>
      </c>
    </row>
    <row r="5264" spans="1:19" x14ac:dyDescent="0.3">
      <c r="A5264">
        <v>5263</v>
      </c>
      <c r="B5264" t="s">
        <v>42</v>
      </c>
      <c r="C5264" t="s">
        <v>34</v>
      </c>
      <c r="D5264" t="s">
        <v>44</v>
      </c>
      <c r="E5264" t="s">
        <v>41</v>
      </c>
      <c r="F5264" t="s">
        <v>18</v>
      </c>
      <c r="G5264" t="s">
        <v>24</v>
      </c>
      <c r="H5264">
        <v>6</v>
      </c>
      <c r="I5264" t="s">
        <v>177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28</v>
      </c>
      <c r="S5264">
        <v>1</v>
      </c>
    </row>
    <row r="5265" spans="1:19" x14ac:dyDescent="0.3">
      <c r="A5265">
        <v>5264</v>
      </c>
      <c r="B5265" t="s">
        <v>31</v>
      </c>
      <c r="C5265" t="s">
        <v>20</v>
      </c>
      <c r="D5265" t="s">
        <v>26</v>
      </c>
      <c r="E5265" t="s">
        <v>15</v>
      </c>
      <c r="F5265" t="s">
        <v>18</v>
      </c>
      <c r="G5265" t="s">
        <v>17</v>
      </c>
      <c r="H5265">
        <v>2</v>
      </c>
      <c r="I5265" t="s">
        <v>177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21</v>
      </c>
      <c r="S5265">
        <v>3</v>
      </c>
    </row>
    <row r="5266" spans="1:19" x14ac:dyDescent="0.3">
      <c r="A5266">
        <v>5265</v>
      </c>
      <c r="B5266" t="s">
        <v>33</v>
      </c>
      <c r="C5266" t="s">
        <v>20</v>
      </c>
      <c r="D5266" t="s">
        <v>38</v>
      </c>
      <c r="E5266" t="s">
        <v>29</v>
      </c>
      <c r="F5266" t="s">
        <v>18</v>
      </c>
      <c r="G5266" t="s">
        <v>35</v>
      </c>
      <c r="H5266">
        <v>4</v>
      </c>
      <c r="I5266" t="s">
        <v>177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28</v>
      </c>
      <c r="S5266">
        <v>6</v>
      </c>
    </row>
    <row r="5267" spans="1:19" x14ac:dyDescent="0.3">
      <c r="A5267">
        <v>5266</v>
      </c>
      <c r="B5267" t="s">
        <v>42</v>
      </c>
      <c r="C5267" t="s">
        <v>34</v>
      </c>
      <c r="D5267" t="s">
        <v>38</v>
      </c>
      <c r="E5267" t="s">
        <v>29</v>
      </c>
      <c r="F5267" t="s">
        <v>25</v>
      </c>
      <c r="G5267" t="s">
        <v>24</v>
      </c>
      <c r="H5267">
        <v>14</v>
      </c>
      <c r="I5267" t="s">
        <v>176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34</v>
      </c>
      <c r="S5267">
        <v>4</v>
      </c>
    </row>
    <row r="5268" spans="1:19" x14ac:dyDescent="0.3">
      <c r="A5268">
        <v>5267</v>
      </c>
      <c r="B5268" t="s">
        <v>37</v>
      </c>
      <c r="C5268" t="s">
        <v>20</v>
      </c>
      <c r="D5268" t="s">
        <v>44</v>
      </c>
      <c r="E5268" t="s">
        <v>15</v>
      </c>
      <c r="F5268" t="s">
        <v>30</v>
      </c>
      <c r="G5268" t="s">
        <v>35</v>
      </c>
      <c r="H5268">
        <v>8</v>
      </c>
      <c r="I5268" t="s">
        <v>177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28</v>
      </c>
      <c r="S5268">
        <v>1</v>
      </c>
    </row>
    <row r="5269" spans="1:19" x14ac:dyDescent="0.3">
      <c r="A5269">
        <v>5268</v>
      </c>
      <c r="B5269" t="s">
        <v>37</v>
      </c>
      <c r="C5269" t="s">
        <v>27</v>
      </c>
      <c r="D5269" t="s">
        <v>44</v>
      </c>
      <c r="E5269" t="s">
        <v>29</v>
      </c>
      <c r="F5269" t="s">
        <v>30</v>
      </c>
      <c r="G5269" t="s">
        <v>17</v>
      </c>
      <c r="H5269">
        <v>3</v>
      </c>
      <c r="I5269" t="s">
        <v>176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28</v>
      </c>
      <c r="S5269">
        <v>7</v>
      </c>
    </row>
    <row r="5270" spans="1:19" x14ac:dyDescent="0.3">
      <c r="A5270">
        <v>5269</v>
      </c>
      <c r="B5270" t="s">
        <v>42</v>
      </c>
      <c r="C5270" t="s">
        <v>27</v>
      </c>
      <c r="D5270" t="s">
        <v>19</v>
      </c>
      <c r="E5270" t="s">
        <v>15</v>
      </c>
      <c r="F5270" t="s">
        <v>25</v>
      </c>
      <c r="G5270" t="s">
        <v>24</v>
      </c>
      <c r="H5270">
        <v>1</v>
      </c>
      <c r="I5270" t="s">
        <v>177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21</v>
      </c>
      <c r="S5270">
        <v>1</v>
      </c>
    </row>
    <row r="5271" spans="1:19" x14ac:dyDescent="0.3">
      <c r="A5271">
        <v>5270</v>
      </c>
      <c r="B5271" t="s">
        <v>42</v>
      </c>
      <c r="C5271" t="s">
        <v>34</v>
      </c>
      <c r="D5271" t="s">
        <v>44</v>
      </c>
      <c r="E5271" t="s">
        <v>36</v>
      </c>
      <c r="F5271" t="s">
        <v>18</v>
      </c>
      <c r="G5271" t="s">
        <v>24</v>
      </c>
      <c r="H5271">
        <v>3</v>
      </c>
      <c r="I5271" t="s">
        <v>178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28</v>
      </c>
      <c r="S5271">
        <v>9</v>
      </c>
    </row>
    <row r="5272" spans="1:19" x14ac:dyDescent="0.3">
      <c r="A5272">
        <v>5271</v>
      </c>
      <c r="B5272" t="s">
        <v>37</v>
      </c>
      <c r="C5272" t="s">
        <v>39</v>
      </c>
      <c r="D5272" t="s">
        <v>40</v>
      </c>
      <c r="E5272" t="s">
        <v>36</v>
      </c>
      <c r="F5272" t="s">
        <v>25</v>
      </c>
      <c r="G5272" t="s">
        <v>17</v>
      </c>
      <c r="H5272">
        <v>12</v>
      </c>
      <c r="I5272" t="s">
        <v>176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34</v>
      </c>
      <c r="S5272">
        <v>6</v>
      </c>
    </row>
    <row r="5273" spans="1:19" x14ac:dyDescent="0.3">
      <c r="A5273">
        <v>5272</v>
      </c>
      <c r="B5273" t="s">
        <v>23</v>
      </c>
      <c r="C5273" t="s">
        <v>39</v>
      </c>
      <c r="D5273" t="s">
        <v>19</v>
      </c>
      <c r="E5273" t="s">
        <v>22</v>
      </c>
      <c r="F5273" t="s">
        <v>25</v>
      </c>
      <c r="G5273" t="s">
        <v>24</v>
      </c>
      <c r="H5273">
        <v>7</v>
      </c>
      <c r="I5273" t="s">
        <v>178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28</v>
      </c>
      <c r="S5273">
        <v>8</v>
      </c>
    </row>
    <row r="5274" spans="1:19" x14ac:dyDescent="0.3">
      <c r="A5274">
        <v>5273</v>
      </c>
      <c r="B5274" t="s">
        <v>23</v>
      </c>
      <c r="C5274" t="s">
        <v>20</v>
      </c>
      <c r="D5274" t="s">
        <v>26</v>
      </c>
      <c r="E5274" t="s">
        <v>22</v>
      </c>
      <c r="F5274" t="s">
        <v>18</v>
      </c>
      <c r="G5274" t="s">
        <v>17</v>
      </c>
      <c r="H5274">
        <v>8</v>
      </c>
      <c r="I5274" t="s">
        <v>177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34</v>
      </c>
      <c r="S5274">
        <v>4</v>
      </c>
    </row>
    <row r="5275" spans="1:19" x14ac:dyDescent="0.3">
      <c r="A5275">
        <v>5274</v>
      </c>
      <c r="B5275" t="s">
        <v>37</v>
      </c>
      <c r="C5275" t="s">
        <v>39</v>
      </c>
      <c r="D5275" t="s">
        <v>44</v>
      </c>
      <c r="E5275" t="s">
        <v>41</v>
      </c>
      <c r="F5275" t="s">
        <v>30</v>
      </c>
      <c r="G5275" t="s">
        <v>24</v>
      </c>
      <c r="H5275">
        <v>14</v>
      </c>
      <c r="I5275" t="s">
        <v>178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28</v>
      </c>
      <c r="S5275">
        <v>4</v>
      </c>
    </row>
    <row r="5276" spans="1:19" x14ac:dyDescent="0.3">
      <c r="A5276">
        <v>5275</v>
      </c>
      <c r="B5276" t="s">
        <v>23</v>
      </c>
      <c r="C5276" t="s">
        <v>27</v>
      </c>
      <c r="D5276" t="s">
        <v>44</v>
      </c>
      <c r="E5276" t="s">
        <v>45</v>
      </c>
      <c r="F5276" t="s">
        <v>30</v>
      </c>
      <c r="G5276" t="s">
        <v>17</v>
      </c>
      <c r="H5276">
        <v>4</v>
      </c>
      <c r="I5276" t="s">
        <v>177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21</v>
      </c>
      <c r="S5276">
        <v>6</v>
      </c>
    </row>
    <row r="5277" spans="1:19" x14ac:dyDescent="0.3">
      <c r="A5277">
        <v>5276</v>
      </c>
      <c r="B5277" t="s">
        <v>42</v>
      </c>
      <c r="C5277" t="s">
        <v>39</v>
      </c>
      <c r="D5277" t="s">
        <v>26</v>
      </c>
      <c r="E5277" t="s">
        <v>36</v>
      </c>
      <c r="F5277" t="s">
        <v>30</v>
      </c>
      <c r="G5277" t="s">
        <v>17</v>
      </c>
      <c r="H5277">
        <v>12</v>
      </c>
      <c r="I5277" t="s">
        <v>178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28</v>
      </c>
      <c r="S5277">
        <v>8</v>
      </c>
    </row>
    <row r="5278" spans="1:19" x14ac:dyDescent="0.3">
      <c r="A5278">
        <v>5277</v>
      </c>
      <c r="B5278" t="s">
        <v>16</v>
      </c>
      <c r="C5278" t="s">
        <v>39</v>
      </c>
      <c r="D5278" t="s">
        <v>38</v>
      </c>
      <c r="E5278" t="s">
        <v>29</v>
      </c>
      <c r="F5278" t="s">
        <v>30</v>
      </c>
      <c r="G5278" t="s">
        <v>24</v>
      </c>
      <c r="H5278">
        <v>1</v>
      </c>
      <c r="I5278" t="s">
        <v>177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21</v>
      </c>
      <c r="S5278">
        <v>1</v>
      </c>
    </row>
    <row r="5279" spans="1:19" x14ac:dyDescent="0.3">
      <c r="A5279">
        <v>5278</v>
      </c>
      <c r="B5279" t="s">
        <v>23</v>
      </c>
      <c r="C5279" t="s">
        <v>34</v>
      </c>
      <c r="D5279" t="s">
        <v>26</v>
      </c>
      <c r="E5279" t="s">
        <v>15</v>
      </c>
      <c r="F5279" t="s">
        <v>30</v>
      </c>
      <c r="G5279" t="s">
        <v>24</v>
      </c>
      <c r="H5279">
        <v>6</v>
      </c>
      <c r="I5279" t="s">
        <v>177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21</v>
      </c>
      <c r="S5279">
        <v>6</v>
      </c>
    </row>
    <row r="5280" spans="1:19" x14ac:dyDescent="0.3">
      <c r="A5280">
        <v>5279</v>
      </c>
      <c r="B5280" t="s">
        <v>33</v>
      </c>
      <c r="C5280" t="s">
        <v>34</v>
      </c>
      <c r="D5280" t="s">
        <v>32</v>
      </c>
      <c r="E5280" t="s">
        <v>29</v>
      </c>
      <c r="F5280" t="s">
        <v>25</v>
      </c>
      <c r="G5280" t="s">
        <v>17</v>
      </c>
      <c r="H5280">
        <v>11</v>
      </c>
      <c r="I5280" t="s">
        <v>176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28</v>
      </c>
      <c r="S5280">
        <v>7</v>
      </c>
    </row>
    <row r="5281" spans="1:19" x14ac:dyDescent="0.3">
      <c r="A5281">
        <v>5280</v>
      </c>
      <c r="B5281" t="s">
        <v>37</v>
      </c>
      <c r="C5281" t="s">
        <v>27</v>
      </c>
      <c r="D5281" t="s">
        <v>40</v>
      </c>
      <c r="E5281" t="s">
        <v>43</v>
      </c>
      <c r="F5281" t="s">
        <v>25</v>
      </c>
      <c r="G5281" t="s">
        <v>35</v>
      </c>
      <c r="H5281">
        <v>9</v>
      </c>
      <c r="I5281" t="s">
        <v>176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34</v>
      </c>
      <c r="S5281">
        <v>4</v>
      </c>
    </row>
    <row r="5282" spans="1:19" x14ac:dyDescent="0.3">
      <c r="A5282">
        <v>5281</v>
      </c>
      <c r="B5282" t="s">
        <v>42</v>
      </c>
      <c r="C5282" t="s">
        <v>34</v>
      </c>
      <c r="D5282" t="s">
        <v>40</v>
      </c>
      <c r="E5282" t="s">
        <v>15</v>
      </c>
      <c r="F5282" t="s">
        <v>25</v>
      </c>
      <c r="G5282" t="s">
        <v>24</v>
      </c>
      <c r="H5282">
        <v>14</v>
      </c>
      <c r="I5282" t="s">
        <v>176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28</v>
      </c>
      <c r="S5282">
        <v>9</v>
      </c>
    </row>
    <row r="5283" spans="1:19" x14ac:dyDescent="0.3">
      <c r="A5283">
        <v>5282</v>
      </c>
      <c r="B5283" t="s">
        <v>33</v>
      </c>
      <c r="C5283" t="s">
        <v>27</v>
      </c>
      <c r="D5283" t="s">
        <v>32</v>
      </c>
      <c r="E5283" t="s">
        <v>29</v>
      </c>
      <c r="F5283" t="s">
        <v>30</v>
      </c>
      <c r="G5283" t="s">
        <v>35</v>
      </c>
      <c r="H5283">
        <v>8</v>
      </c>
      <c r="I5283" t="s">
        <v>177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28</v>
      </c>
      <c r="S5283">
        <v>4</v>
      </c>
    </row>
    <row r="5284" spans="1:19" x14ac:dyDescent="0.3">
      <c r="A5284">
        <v>5283</v>
      </c>
      <c r="B5284" t="s">
        <v>42</v>
      </c>
      <c r="C5284" t="s">
        <v>20</v>
      </c>
      <c r="D5284" t="s">
        <v>44</v>
      </c>
      <c r="E5284" t="s">
        <v>36</v>
      </c>
      <c r="F5284" t="s">
        <v>25</v>
      </c>
      <c r="G5284" t="s">
        <v>17</v>
      </c>
      <c r="H5284">
        <v>9</v>
      </c>
      <c r="I5284" t="s">
        <v>176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34</v>
      </c>
      <c r="S5284">
        <v>3</v>
      </c>
    </row>
    <row r="5285" spans="1:19" x14ac:dyDescent="0.3">
      <c r="A5285">
        <v>5284</v>
      </c>
      <c r="B5285" t="s">
        <v>23</v>
      </c>
      <c r="C5285" t="s">
        <v>20</v>
      </c>
      <c r="D5285" t="s">
        <v>40</v>
      </c>
      <c r="E5285" t="s">
        <v>45</v>
      </c>
      <c r="F5285" t="s">
        <v>30</v>
      </c>
      <c r="G5285" t="s">
        <v>35</v>
      </c>
      <c r="H5285">
        <v>8</v>
      </c>
      <c r="I5285" t="s">
        <v>176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28</v>
      </c>
      <c r="S5285">
        <v>5</v>
      </c>
    </row>
    <row r="5286" spans="1:19" x14ac:dyDescent="0.3">
      <c r="A5286">
        <v>5285</v>
      </c>
      <c r="B5286" t="s">
        <v>16</v>
      </c>
      <c r="C5286" t="s">
        <v>20</v>
      </c>
      <c r="D5286" t="s">
        <v>44</v>
      </c>
      <c r="E5286" t="s">
        <v>22</v>
      </c>
      <c r="F5286" t="s">
        <v>25</v>
      </c>
      <c r="G5286" t="s">
        <v>35</v>
      </c>
      <c r="H5286">
        <v>0</v>
      </c>
      <c r="I5286" t="s">
        <v>177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21</v>
      </c>
      <c r="S5286">
        <v>6</v>
      </c>
    </row>
    <row r="5287" spans="1:19" x14ac:dyDescent="0.3">
      <c r="A5287">
        <v>5286</v>
      </c>
      <c r="B5287" t="s">
        <v>31</v>
      </c>
      <c r="C5287" t="s">
        <v>39</v>
      </c>
      <c r="D5287" t="s">
        <v>40</v>
      </c>
      <c r="E5287" t="s">
        <v>29</v>
      </c>
      <c r="F5287" t="s">
        <v>30</v>
      </c>
      <c r="G5287" t="s">
        <v>24</v>
      </c>
      <c r="H5287">
        <v>10</v>
      </c>
      <c r="I5287" t="s">
        <v>178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28</v>
      </c>
      <c r="S5287">
        <v>7</v>
      </c>
    </row>
    <row r="5288" spans="1:19" x14ac:dyDescent="0.3">
      <c r="A5288">
        <v>5287</v>
      </c>
      <c r="B5288" t="s">
        <v>33</v>
      </c>
      <c r="C5288" t="s">
        <v>34</v>
      </c>
      <c r="D5288" t="s">
        <v>19</v>
      </c>
      <c r="E5288" t="s">
        <v>41</v>
      </c>
      <c r="F5288" t="s">
        <v>18</v>
      </c>
      <c r="G5288" t="s">
        <v>24</v>
      </c>
      <c r="H5288">
        <v>2</v>
      </c>
      <c r="I5288" t="s">
        <v>177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28</v>
      </c>
      <c r="S5288">
        <v>7</v>
      </c>
    </row>
    <row r="5289" spans="1:19" x14ac:dyDescent="0.3">
      <c r="A5289">
        <v>5288</v>
      </c>
      <c r="B5289" t="s">
        <v>23</v>
      </c>
      <c r="C5289" t="s">
        <v>34</v>
      </c>
      <c r="D5289" t="s">
        <v>26</v>
      </c>
      <c r="E5289" t="s">
        <v>22</v>
      </c>
      <c r="F5289" t="s">
        <v>25</v>
      </c>
      <c r="G5289" t="s">
        <v>24</v>
      </c>
      <c r="H5289">
        <v>8</v>
      </c>
      <c r="I5289" t="s">
        <v>177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28</v>
      </c>
      <c r="S5289">
        <v>9</v>
      </c>
    </row>
    <row r="5290" spans="1:19" x14ac:dyDescent="0.3">
      <c r="A5290">
        <v>5289</v>
      </c>
      <c r="B5290" t="s">
        <v>33</v>
      </c>
      <c r="C5290" t="s">
        <v>39</v>
      </c>
      <c r="D5290" t="s">
        <v>32</v>
      </c>
      <c r="E5290" t="s">
        <v>41</v>
      </c>
      <c r="F5290" t="s">
        <v>18</v>
      </c>
      <c r="G5290" t="s">
        <v>24</v>
      </c>
      <c r="H5290">
        <v>2</v>
      </c>
      <c r="I5290" t="s">
        <v>177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28</v>
      </c>
      <c r="S5290">
        <v>4</v>
      </c>
    </row>
    <row r="5291" spans="1:19" x14ac:dyDescent="0.3">
      <c r="A5291">
        <v>5290</v>
      </c>
      <c r="B5291" t="s">
        <v>42</v>
      </c>
      <c r="C5291" t="s">
        <v>39</v>
      </c>
      <c r="D5291" t="s">
        <v>40</v>
      </c>
      <c r="E5291" t="s">
        <v>41</v>
      </c>
      <c r="F5291" t="s">
        <v>18</v>
      </c>
      <c r="G5291" t="s">
        <v>35</v>
      </c>
      <c r="H5291">
        <v>1</v>
      </c>
      <c r="I5291" t="s">
        <v>177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28</v>
      </c>
      <c r="S5291">
        <v>8</v>
      </c>
    </row>
    <row r="5292" spans="1:19" x14ac:dyDescent="0.3">
      <c r="A5292">
        <v>5291</v>
      </c>
      <c r="B5292" t="s">
        <v>37</v>
      </c>
      <c r="C5292" t="s">
        <v>34</v>
      </c>
      <c r="D5292" t="s">
        <v>26</v>
      </c>
      <c r="E5292" t="s">
        <v>36</v>
      </c>
      <c r="F5292" t="s">
        <v>30</v>
      </c>
      <c r="G5292" t="s">
        <v>24</v>
      </c>
      <c r="H5292">
        <v>7</v>
      </c>
      <c r="I5292" t="s">
        <v>176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28</v>
      </c>
      <c r="S5292">
        <v>9</v>
      </c>
    </row>
    <row r="5293" spans="1:19" x14ac:dyDescent="0.3">
      <c r="A5293">
        <v>5292</v>
      </c>
      <c r="B5293" t="s">
        <v>42</v>
      </c>
      <c r="C5293" t="s">
        <v>27</v>
      </c>
      <c r="D5293" t="s">
        <v>19</v>
      </c>
      <c r="E5293" t="s">
        <v>41</v>
      </c>
      <c r="F5293" t="s">
        <v>18</v>
      </c>
      <c r="G5293" t="s">
        <v>17</v>
      </c>
      <c r="H5293">
        <v>11</v>
      </c>
      <c r="I5293" t="s">
        <v>177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34</v>
      </c>
      <c r="S5293">
        <v>6</v>
      </c>
    </row>
    <row r="5294" spans="1:19" x14ac:dyDescent="0.3">
      <c r="A5294">
        <v>5293</v>
      </c>
      <c r="B5294" t="s">
        <v>31</v>
      </c>
      <c r="C5294" t="s">
        <v>39</v>
      </c>
      <c r="D5294" t="s">
        <v>19</v>
      </c>
      <c r="E5294" t="s">
        <v>43</v>
      </c>
      <c r="F5294" t="s">
        <v>18</v>
      </c>
      <c r="G5294" t="s">
        <v>24</v>
      </c>
      <c r="H5294">
        <v>12</v>
      </c>
      <c r="I5294" t="s">
        <v>178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34</v>
      </c>
      <c r="S5294">
        <v>4</v>
      </c>
    </row>
    <row r="5295" spans="1:19" x14ac:dyDescent="0.3">
      <c r="A5295">
        <v>5294</v>
      </c>
      <c r="B5295" t="s">
        <v>37</v>
      </c>
      <c r="C5295" t="s">
        <v>20</v>
      </c>
      <c r="D5295" t="s">
        <v>44</v>
      </c>
      <c r="E5295" t="s">
        <v>43</v>
      </c>
      <c r="F5295" t="s">
        <v>18</v>
      </c>
      <c r="G5295" t="s">
        <v>35</v>
      </c>
      <c r="H5295">
        <v>10</v>
      </c>
      <c r="I5295" t="s">
        <v>176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34</v>
      </c>
      <c r="S5295">
        <v>1</v>
      </c>
    </row>
    <row r="5296" spans="1:19" x14ac:dyDescent="0.3">
      <c r="A5296">
        <v>5295</v>
      </c>
      <c r="B5296" t="s">
        <v>16</v>
      </c>
      <c r="C5296" t="s">
        <v>39</v>
      </c>
      <c r="D5296" t="s">
        <v>32</v>
      </c>
      <c r="E5296" t="s">
        <v>36</v>
      </c>
      <c r="F5296" t="s">
        <v>25</v>
      </c>
      <c r="G5296" t="s">
        <v>24</v>
      </c>
      <c r="H5296">
        <v>6</v>
      </c>
      <c r="I5296" t="s">
        <v>176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28</v>
      </c>
      <c r="S5296">
        <v>6</v>
      </c>
    </row>
    <row r="5297" spans="1:19" x14ac:dyDescent="0.3">
      <c r="A5297">
        <v>5296</v>
      </c>
      <c r="B5297" t="s">
        <v>42</v>
      </c>
      <c r="C5297" t="s">
        <v>27</v>
      </c>
      <c r="D5297" t="s">
        <v>40</v>
      </c>
      <c r="E5297" t="s">
        <v>29</v>
      </c>
      <c r="F5297" t="s">
        <v>25</v>
      </c>
      <c r="G5297" t="s">
        <v>35</v>
      </c>
      <c r="H5297">
        <v>7</v>
      </c>
      <c r="I5297" t="s">
        <v>178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21</v>
      </c>
      <c r="S5297">
        <v>2</v>
      </c>
    </row>
    <row r="5298" spans="1:19" x14ac:dyDescent="0.3">
      <c r="A5298">
        <v>5297</v>
      </c>
      <c r="B5298" t="s">
        <v>42</v>
      </c>
      <c r="C5298" t="s">
        <v>39</v>
      </c>
      <c r="D5298" t="s">
        <v>38</v>
      </c>
      <c r="E5298" t="s">
        <v>45</v>
      </c>
      <c r="F5298" t="s">
        <v>30</v>
      </c>
      <c r="G5298" t="s">
        <v>24</v>
      </c>
      <c r="H5298">
        <v>4</v>
      </c>
      <c r="I5298" t="s">
        <v>176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28</v>
      </c>
      <c r="S5298">
        <v>8</v>
      </c>
    </row>
    <row r="5299" spans="1:19" x14ac:dyDescent="0.3">
      <c r="A5299">
        <v>5298</v>
      </c>
      <c r="B5299" t="s">
        <v>37</v>
      </c>
      <c r="C5299" t="s">
        <v>20</v>
      </c>
      <c r="D5299" t="s">
        <v>40</v>
      </c>
      <c r="E5299" t="s">
        <v>15</v>
      </c>
      <c r="F5299" t="s">
        <v>18</v>
      </c>
      <c r="G5299" t="s">
        <v>35</v>
      </c>
      <c r="H5299">
        <v>6</v>
      </c>
      <c r="I5299" t="s">
        <v>178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21</v>
      </c>
      <c r="S5299">
        <v>4</v>
      </c>
    </row>
    <row r="5300" spans="1:19" x14ac:dyDescent="0.3">
      <c r="A5300">
        <v>5299</v>
      </c>
      <c r="B5300" t="s">
        <v>31</v>
      </c>
      <c r="C5300" t="s">
        <v>39</v>
      </c>
      <c r="D5300" t="s">
        <v>40</v>
      </c>
      <c r="E5300" t="s">
        <v>43</v>
      </c>
      <c r="F5300" t="s">
        <v>30</v>
      </c>
      <c r="G5300" t="s">
        <v>24</v>
      </c>
      <c r="H5300">
        <v>4</v>
      </c>
      <c r="I5300" t="s">
        <v>177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21</v>
      </c>
      <c r="S5300">
        <v>4</v>
      </c>
    </row>
    <row r="5301" spans="1:19" x14ac:dyDescent="0.3">
      <c r="A5301">
        <v>5300</v>
      </c>
      <c r="B5301" t="s">
        <v>33</v>
      </c>
      <c r="C5301" t="s">
        <v>27</v>
      </c>
      <c r="D5301" t="s">
        <v>40</v>
      </c>
      <c r="E5301" t="s">
        <v>41</v>
      </c>
      <c r="F5301" t="s">
        <v>30</v>
      </c>
      <c r="G5301" t="s">
        <v>35</v>
      </c>
      <c r="H5301">
        <v>2</v>
      </c>
      <c r="I5301" t="s">
        <v>176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28</v>
      </c>
      <c r="S5301">
        <v>7</v>
      </c>
    </row>
    <row r="5302" spans="1:19" x14ac:dyDescent="0.3">
      <c r="A5302">
        <v>5301</v>
      </c>
      <c r="B5302" t="s">
        <v>37</v>
      </c>
      <c r="C5302" t="s">
        <v>39</v>
      </c>
      <c r="D5302" t="s">
        <v>19</v>
      </c>
      <c r="E5302" t="s">
        <v>45</v>
      </c>
      <c r="F5302" t="s">
        <v>30</v>
      </c>
      <c r="G5302" t="s">
        <v>24</v>
      </c>
      <c r="H5302">
        <v>11</v>
      </c>
      <c r="I5302" t="s">
        <v>176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34</v>
      </c>
      <c r="S5302">
        <v>6</v>
      </c>
    </row>
    <row r="5303" spans="1:19" x14ac:dyDescent="0.3">
      <c r="A5303">
        <v>5302</v>
      </c>
      <c r="B5303" t="s">
        <v>16</v>
      </c>
      <c r="C5303" t="s">
        <v>34</v>
      </c>
      <c r="D5303" t="s">
        <v>38</v>
      </c>
      <c r="E5303" t="s">
        <v>43</v>
      </c>
      <c r="F5303" t="s">
        <v>25</v>
      </c>
      <c r="G5303" t="s">
        <v>24</v>
      </c>
      <c r="H5303">
        <v>0</v>
      </c>
      <c r="I5303" t="s">
        <v>178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21</v>
      </c>
      <c r="S5303">
        <v>5</v>
      </c>
    </row>
    <row r="5304" spans="1:19" x14ac:dyDescent="0.3">
      <c r="A5304">
        <v>5303</v>
      </c>
      <c r="B5304" t="s">
        <v>16</v>
      </c>
      <c r="C5304" t="s">
        <v>39</v>
      </c>
      <c r="D5304" t="s">
        <v>44</v>
      </c>
      <c r="E5304" t="s">
        <v>43</v>
      </c>
      <c r="F5304" t="s">
        <v>30</v>
      </c>
      <c r="G5304" t="s">
        <v>17</v>
      </c>
      <c r="H5304">
        <v>8</v>
      </c>
      <c r="I5304" t="s">
        <v>177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34</v>
      </c>
      <c r="S5304">
        <v>4</v>
      </c>
    </row>
    <row r="5305" spans="1:19" x14ac:dyDescent="0.3">
      <c r="A5305">
        <v>5304</v>
      </c>
      <c r="B5305" t="s">
        <v>33</v>
      </c>
      <c r="C5305" t="s">
        <v>20</v>
      </c>
      <c r="D5305" t="s">
        <v>19</v>
      </c>
      <c r="E5305" t="s">
        <v>22</v>
      </c>
      <c r="F5305" t="s">
        <v>18</v>
      </c>
      <c r="G5305" t="s">
        <v>24</v>
      </c>
      <c r="H5305">
        <v>14</v>
      </c>
      <c r="I5305" t="s">
        <v>177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34</v>
      </c>
      <c r="S5305">
        <v>2</v>
      </c>
    </row>
    <row r="5306" spans="1:19" x14ac:dyDescent="0.3">
      <c r="A5306">
        <v>5305</v>
      </c>
      <c r="B5306" t="s">
        <v>33</v>
      </c>
      <c r="C5306" t="s">
        <v>34</v>
      </c>
      <c r="D5306" t="s">
        <v>32</v>
      </c>
      <c r="E5306" t="s">
        <v>29</v>
      </c>
      <c r="F5306" t="s">
        <v>25</v>
      </c>
      <c r="G5306" t="s">
        <v>35</v>
      </c>
      <c r="H5306">
        <v>7</v>
      </c>
      <c r="I5306" t="s">
        <v>178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21</v>
      </c>
      <c r="S5306">
        <v>4</v>
      </c>
    </row>
    <row r="5307" spans="1:19" x14ac:dyDescent="0.3">
      <c r="A5307">
        <v>5306</v>
      </c>
      <c r="B5307" t="s">
        <v>16</v>
      </c>
      <c r="C5307" t="s">
        <v>39</v>
      </c>
      <c r="D5307" t="s">
        <v>32</v>
      </c>
      <c r="E5307" t="s">
        <v>45</v>
      </c>
      <c r="F5307" t="s">
        <v>18</v>
      </c>
      <c r="G5307" t="s">
        <v>35</v>
      </c>
      <c r="H5307">
        <v>2</v>
      </c>
      <c r="I5307" t="s">
        <v>176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21</v>
      </c>
      <c r="S5307">
        <v>2</v>
      </c>
    </row>
    <row r="5308" spans="1:19" x14ac:dyDescent="0.3">
      <c r="A5308">
        <v>5307</v>
      </c>
      <c r="B5308" t="s">
        <v>16</v>
      </c>
      <c r="C5308" t="s">
        <v>39</v>
      </c>
      <c r="D5308" t="s">
        <v>44</v>
      </c>
      <c r="E5308" t="s">
        <v>29</v>
      </c>
      <c r="F5308" t="s">
        <v>30</v>
      </c>
      <c r="G5308" t="s">
        <v>17</v>
      </c>
      <c r="H5308">
        <v>2</v>
      </c>
      <c r="I5308" t="s">
        <v>178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21</v>
      </c>
      <c r="S5308">
        <v>2</v>
      </c>
    </row>
    <row r="5309" spans="1:19" x14ac:dyDescent="0.3">
      <c r="A5309">
        <v>5308</v>
      </c>
      <c r="B5309" t="s">
        <v>37</v>
      </c>
      <c r="C5309" t="s">
        <v>39</v>
      </c>
      <c r="D5309" t="s">
        <v>26</v>
      </c>
      <c r="E5309" t="s">
        <v>15</v>
      </c>
      <c r="F5309" t="s">
        <v>25</v>
      </c>
      <c r="G5309" t="s">
        <v>35</v>
      </c>
      <c r="H5309">
        <v>10</v>
      </c>
      <c r="I5309" t="s">
        <v>177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34</v>
      </c>
      <c r="S5309">
        <v>1</v>
      </c>
    </row>
    <row r="5310" spans="1:19" x14ac:dyDescent="0.3">
      <c r="A5310">
        <v>5309</v>
      </c>
      <c r="B5310" t="s">
        <v>33</v>
      </c>
      <c r="C5310" t="s">
        <v>34</v>
      </c>
      <c r="D5310" t="s">
        <v>38</v>
      </c>
      <c r="E5310" t="s">
        <v>36</v>
      </c>
      <c r="F5310" t="s">
        <v>25</v>
      </c>
      <c r="G5310" t="s">
        <v>35</v>
      </c>
      <c r="H5310">
        <v>13</v>
      </c>
      <c r="I5310" t="s">
        <v>177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28</v>
      </c>
      <c r="S5310">
        <v>7</v>
      </c>
    </row>
    <row r="5311" spans="1:19" x14ac:dyDescent="0.3">
      <c r="A5311">
        <v>5310</v>
      </c>
      <c r="B5311" t="s">
        <v>37</v>
      </c>
      <c r="C5311" t="s">
        <v>27</v>
      </c>
      <c r="D5311" t="s">
        <v>44</v>
      </c>
      <c r="E5311" t="s">
        <v>29</v>
      </c>
      <c r="F5311" t="s">
        <v>30</v>
      </c>
      <c r="G5311" t="s">
        <v>35</v>
      </c>
      <c r="H5311">
        <v>8</v>
      </c>
      <c r="I5311" t="s">
        <v>178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34</v>
      </c>
      <c r="S5311">
        <v>4</v>
      </c>
    </row>
    <row r="5312" spans="1:19" x14ac:dyDescent="0.3">
      <c r="A5312">
        <v>5311</v>
      </c>
      <c r="B5312" t="s">
        <v>37</v>
      </c>
      <c r="C5312" t="s">
        <v>39</v>
      </c>
      <c r="D5312" t="s">
        <v>19</v>
      </c>
      <c r="E5312" t="s">
        <v>29</v>
      </c>
      <c r="F5312" t="s">
        <v>30</v>
      </c>
      <c r="G5312" t="s">
        <v>17</v>
      </c>
      <c r="H5312">
        <v>3</v>
      </c>
      <c r="I5312" t="s">
        <v>178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21</v>
      </c>
      <c r="S5312">
        <v>6</v>
      </c>
    </row>
    <row r="5313" spans="1:19" x14ac:dyDescent="0.3">
      <c r="A5313">
        <v>5312</v>
      </c>
      <c r="B5313" t="s">
        <v>31</v>
      </c>
      <c r="C5313" t="s">
        <v>34</v>
      </c>
      <c r="D5313" t="s">
        <v>19</v>
      </c>
      <c r="E5313" t="s">
        <v>15</v>
      </c>
      <c r="F5313" t="s">
        <v>18</v>
      </c>
      <c r="G5313" t="s">
        <v>17</v>
      </c>
      <c r="H5313">
        <v>11</v>
      </c>
      <c r="I5313" t="s">
        <v>177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34</v>
      </c>
      <c r="S5313">
        <v>3</v>
      </c>
    </row>
    <row r="5314" spans="1:19" x14ac:dyDescent="0.3">
      <c r="A5314">
        <v>5313</v>
      </c>
      <c r="B5314" t="s">
        <v>42</v>
      </c>
      <c r="C5314" t="s">
        <v>39</v>
      </c>
      <c r="D5314" t="s">
        <v>32</v>
      </c>
      <c r="E5314" t="s">
        <v>15</v>
      </c>
      <c r="F5314" t="s">
        <v>25</v>
      </c>
      <c r="G5314" t="s">
        <v>17</v>
      </c>
      <c r="H5314">
        <v>6</v>
      </c>
      <c r="I5314" t="s">
        <v>178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21</v>
      </c>
      <c r="S5314">
        <v>1</v>
      </c>
    </row>
    <row r="5315" spans="1:19" x14ac:dyDescent="0.3">
      <c r="A5315">
        <v>5314</v>
      </c>
      <c r="B5315" t="s">
        <v>37</v>
      </c>
      <c r="C5315" t="s">
        <v>34</v>
      </c>
      <c r="D5315" t="s">
        <v>40</v>
      </c>
      <c r="E5315" t="s">
        <v>41</v>
      </c>
      <c r="F5315" t="s">
        <v>25</v>
      </c>
      <c r="G5315" t="s">
        <v>35</v>
      </c>
      <c r="H5315">
        <v>5</v>
      </c>
      <c r="I5315" t="s">
        <v>177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21</v>
      </c>
      <c r="S5315">
        <v>2</v>
      </c>
    </row>
    <row r="5316" spans="1:19" x14ac:dyDescent="0.3">
      <c r="A5316">
        <v>5315</v>
      </c>
      <c r="B5316" t="s">
        <v>42</v>
      </c>
      <c r="C5316" t="s">
        <v>39</v>
      </c>
      <c r="D5316" t="s">
        <v>44</v>
      </c>
      <c r="E5316" t="s">
        <v>41</v>
      </c>
      <c r="F5316" t="s">
        <v>18</v>
      </c>
      <c r="G5316" t="s">
        <v>35</v>
      </c>
      <c r="H5316">
        <v>5</v>
      </c>
      <c r="I5316" t="s">
        <v>177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21</v>
      </c>
      <c r="S5316">
        <v>6</v>
      </c>
    </row>
    <row r="5317" spans="1:19" x14ac:dyDescent="0.3">
      <c r="A5317">
        <v>5316</v>
      </c>
      <c r="B5317" t="s">
        <v>33</v>
      </c>
      <c r="C5317" t="s">
        <v>27</v>
      </c>
      <c r="D5317" t="s">
        <v>19</v>
      </c>
      <c r="E5317" t="s">
        <v>43</v>
      </c>
      <c r="F5317" t="s">
        <v>25</v>
      </c>
      <c r="G5317" t="s">
        <v>17</v>
      </c>
      <c r="H5317">
        <v>9</v>
      </c>
      <c r="I5317" t="s">
        <v>176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28</v>
      </c>
      <c r="S5317">
        <v>8</v>
      </c>
    </row>
    <row r="5318" spans="1:19" x14ac:dyDescent="0.3">
      <c r="A5318">
        <v>5317</v>
      </c>
      <c r="B5318" t="s">
        <v>37</v>
      </c>
      <c r="C5318" t="s">
        <v>20</v>
      </c>
      <c r="D5318" t="s">
        <v>32</v>
      </c>
      <c r="E5318" t="s">
        <v>29</v>
      </c>
      <c r="F5318" t="s">
        <v>18</v>
      </c>
      <c r="G5318" t="s">
        <v>35</v>
      </c>
      <c r="H5318">
        <v>9</v>
      </c>
      <c r="I5318" t="s">
        <v>177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34</v>
      </c>
      <c r="S5318">
        <v>6</v>
      </c>
    </row>
    <row r="5319" spans="1:19" x14ac:dyDescent="0.3">
      <c r="A5319">
        <v>5318</v>
      </c>
      <c r="B5319" t="s">
        <v>37</v>
      </c>
      <c r="C5319" t="s">
        <v>20</v>
      </c>
      <c r="D5319" t="s">
        <v>38</v>
      </c>
      <c r="E5319" t="s">
        <v>22</v>
      </c>
      <c r="F5319" t="s">
        <v>30</v>
      </c>
      <c r="G5319" t="s">
        <v>24</v>
      </c>
      <c r="H5319">
        <v>13</v>
      </c>
      <c r="I5319" t="s">
        <v>178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28</v>
      </c>
      <c r="S5319">
        <v>8</v>
      </c>
    </row>
    <row r="5320" spans="1:19" x14ac:dyDescent="0.3">
      <c r="A5320">
        <v>5319</v>
      </c>
      <c r="B5320" t="s">
        <v>37</v>
      </c>
      <c r="C5320" t="s">
        <v>34</v>
      </c>
      <c r="D5320" t="s">
        <v>26</v>
      </c>
      <c r="E5320" t="s">
        <v>29</v>
      </c>
      <c r="F5320" t="s">
        <v>30</v>
      </c>
      <c r="G5320" t="s">
        <v>35</v>
      </c>
      <c r="H5320">
        <v>12</v>
      </c>
      <c r="I5320" t="s">
        <v>176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28</v>
      </c>
      <c r="S5320">
        <v>4</v>
      </c>
    </row>
    <row r="5321" spans="1:19" x14ac:dyDescent="0.3">
      <c r="A5321">
        <v>5320</v>
      </c>
      <c r="B5321" t="s">
        <v>16</v>
      </c>
      <c r="C5321" t="s">
        <v>20</v>
      </c>
      <c r="D5321" t="s">
        <v>40</v>
      </c>
      <c r="E5321" t="s">
        <v>29</v>
      </c>
      <c r="F5321" t="s">
        <v>25</v>
      </c>
      <c r="G5321" t="s">
        <v>35</v>
      </c>
      <c r="H5321">
        <v>12</v>
      </c>
      <c r="I5321" t="s">
        <v>178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28</v>
      </c>
      <c r="S5321">
        <v>7</v>
      </c>
    </row>
    <row r="5322" spans="1:19" x14ac:dyDescent="0.3">
      <c r="A5322">
        <v>5321</v>
      </c>
      <c r="B5322" t="s">
        <v>23</v>
      </c>
      <c r="C5322" t="s">
        <v>20</v>
      </c>
      <c r="D5322" t="s">
        <v>19</v>
      </c>
      <c r="E5322" t="s">
        <v>22</v>
      </c>
      <c r="F5322" t="s">
        <v>25</v>
      </c>
      <c r="G5322" t="s">
        <v>24</v>
      </c>
      <c r="H5322">
        <v>12</v>
      </c>
      <c r="I5322" t="s">
        <v>178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28</v>
      </c>
      <c r="S5322">
        <v>8</v>
      </c>
    </row>
    <row r="5323" spans="1:19" x14ac:dyDescent="0.3">
      <c r="A5323">
        <v>5322</v>
      </c>
      <c r="B5323" t="s">
        <v>33</v>
      </c>
      <c r="C5323" t="s">
        <v>34</v>
      </c>
      <c r="D5323" t="s">
        <v>44</v>
      </c>
      <c r="E5323" t="s">
        <v>43</v>
      </c>
      <c r="F5323" t="s">
        <v>18</v>
      </c>
      <c r="G5323" t="s">
        <v>35</v>
      </c>
      <c r="H5323">
        <v>4</v>
      </c>
      <c r="I5323" t="s">
        <v>178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28</v>
      </c>
      <c r="S5323">
        <v>6</v>
      </c>
    </row>
    <row r="5324" spans="1:19" x14ac:dyDescent="0.3">
      <c r="A5324">
        <v>5323</v>
      </c>
      <c r="B5324" t="s">
        <v>16</v>
      </c>
      <c r="C5324" t="s">
        <v>34</v>
      </c>
      <c r="D5324" t="s">
        <v>26</v>
      </c>
      <c r="E5324" t="s">
        <v>22</v>
      </c>
      <c r="F5324" t="s">
        <v>30</v>
      </c>
      <c r="G5324" t="s">
        <v>35</v>
      </c>
      <c r="H5324">
        <v>8</v>
      </c>
      <c r="I5324" t="s">
        <v>177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34</v>
      </c>
      <c r="S5324">
        <v>6</v>
      </c>
    </row>
    <row r="5325" spans="1:19" x14ac:dyDescent="0.3">
      <c r="A5325">
        <v>5324</v>
      </c>
      <c r="B5325" t="s">
        <v>16</v>
      </c>
      <c r="C5325" t="s">
        <v>27</v>
      </c>
      <c r="D5325" t="s">
        <v>44</v>
      </c>
      <c r="E5325" t="s">
        <v>45</v>
      </c>
      <c r="F5325" t="s">
        <v>30</v>
      </c>
      <c r="G5325" t="s">
        <v>17</v>
      </c>
      <c r="H5325">
        <v>8</v>
      </c>
      <c r="I5325" t="s">
        <v>177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28</v>
      </c>
      <c r="S5325">
        <v>8</v>
      </c>
    </row>
    <row r="5326" spans="1:19" x14ac:dyDescent="0.3">
      <c r="A5326">
        <v>5325</v>
      </c>
      <c r="B5326" t="s">
        <v>16</v>
      </c>
      <c r="C5326" t="s">
        <v>27</v>
      </c>
      <c r="D5326" t="s">
        <v>32</v>
      </c>
      <c r="E5326" t="s">
        <v>36</v>
      </c>
      <c r="F5326" t="s">
        <v>18</v>
      </c>
      <c r="G5326" t="s">
        <v>17</v>
      </c>
      <c r="H5326">
        <v>14</v>
      </c>
      <c r="I5326" t="s">
        <v>178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34</v>
      </c>
      <c r="S5326">
        <v>5</v>
      </c>
    </row>
    <row r="5327" spans="1:19" x14ac:dyDescent="0.3">
      <c r="A5327">
        <v>5326</v>
      </c>
      <c r="B5327" t="s">
        <v>31</v>
      </c>
      <c r="C5327" t="s">
        <v>27</v>
      </c>
      <c r="D5327" t="s">
        <v>26</v>
      </c>
      <c r="E5327" t="s">
        <v>43</v>
      </c>
      <c r="F5327" t="s">
        <v>30</v>
      </c>
      <c r="G5327" t="s">
        <v>24</v>
      </c>
      <c r="H5327">
        <v>4</v>
      </c>
      <c r="I5327" t="s">
        <v>177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21</v>
      </c>
      <c r="S5327">
        <v>3</v>
      </c>
    </row>
    <row r="5328" spans="1:19" x14ac:dyDescent="0.3">
      <c r="A5328">
        <v>5327</v>
      </c>
      <c r="B5328" t="s">
        <v>23</v>
      </c>
      <c r="C5328" t="s">
        <v>39</v>
      </c>
      <c r="D5328" t="s">
        <v>40</v>
      </c>
      <c r="E5328" t="s">
        <v>45</v>
      </c>
      <c r="F5328" t="s">
        <v>30</v>
      </c>
      <c r="G5328" t="s">
        <v>24</v>
      </c>
      <c r="H5328">
        <v>13</v>
      </c>
      <c r="I5328" t="s">
        <v>177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34</v>
      </c>
      <c r="S5328">
        <v>6</v>
      </c>
    </row>
    <row r="5329" spans="1:19" x14ac:dyDescent="0.3">
      <c r="A5329">
        <v>5328</v>
      </c>
      <c r="B5329" t="s">
        <v>23</v>
      </c>
      <c r="C5329" t="s">
        <v>20</v>
      </c>
      <c r="D5329" t="s">
        <v>40</v>
      </c>
      <c r="E5329" t="s">
        <v>22</v>
      </c>
      <c r="F5329" t="s">
        <v>30</v>
      </c>
      <c r="G5329" t="s">
        <v>17</v>
      </c>
      <c r="H5329">
        <v>11</v>
      </c>
      <c r="I5329" t="s">
        <v>177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28</v>
      </c>
      <c r="S5329">
        <v>8</v>
      </c>
    </row>
    <row r="5330" spans="1:19" x14ac:dyDescent="0.3">
      <c r="A5330">
        <v>5329</v>
      </c>
      <c r="B5330" t="s">
        <v>23</v>
      </c>
      <c r="C5330" t="s">
        <v>27</v>
      </c>
      <c r="D5330" t="s">
        <v>40</v>
      </c>
      <c r="E5330" t="s">
        <v>43</v>
      </c>
      <c r="F5330" t="s">
        <v>25</v>
      </c>
      <c r="G5330" t="s">
        <v>17</v>
      </c>
      <c r="H5330">
        <v>4</v>
      </c>
      <c r="I5330" t="s">
        <v>178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28</v>
      </c>
      <c r="S5330">
        <v>9</v>
      </c>
    </row>
    <row r="5331" spans="1:19" x14ac:dyDescent="0.3">
      <c r="A5331">
        <v>5330</v>
      </c>
      <c r="B5331" t="s">
        <v>33</v>
      </c>
      <c r="C5331" t="s">
        <v>39</v>
      </c>
      <c r="D5331" t="s">
        <v>40</v>
      </c>
      <c r="E5331" t="s">
        <v>29</v>
      </c>
      <c r="F5331" t="s">
        <v>18</v>
      </c>
      <c r="G5331" t="s">
        <v>35</v>
      </c>
      <c r="H5331">
        <v>5</v>
      </c>
      <c r="I5331" t="s">
        <v>177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21</v>
      </c>
      <c r="S5331">
        <v>3</v>
      </c>
    </row>
    <row r="5332" spans="1:19" x14ac:dyDescent="0.3">
      <c r="A5332">
        <v>5331</v>
      </c>
      <c r="B5332" t="s">
        <v>31</v>
      </c>
      <c r="C5332" t="s">
        <v>39</v>
      </c>
      <c r="D5332" t="s">
        <v>26</v>
      </c>
      <c r="E5332" t="s">
        <v>36</v>
      </c>
      <c r="F5332" t="s">
        <v>30</v>
      </c>
      <c r="G5332" t="s">
        <v>17</v>
      </c>
      <c r="H5332">
        <v>12</v>
      </c>
      <c r="I5332" t="s">
        <v>177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28</v>
      </c>
      <c r="S5332">
        <v>4</v>
      </c>
    </row>
    <row r="5333" spans="1:19" x14ac:dyDescent="0.3">
      <c r="A5333">
        <v>5332</v>
      </c>
      <c r="B5333" t="s">
        <v>42</v>
      </c>
      <c r="C5333" t="s">
        <v>27</v>
      </c>
      <c r="D5333" t="s">
        <v>26</v>
      </c>
      <c r="E5333" t="s">
        <v>15</v>
      </c>
      <c r="F5333" t="s">
        <v>18</v>
      </c>
      <c r="G5333" t="s">
        <v>35</v>
      </c>
      <c r="H5333">
        <v>3</v>
      </c>
      <c r="I5333" t="s">
        <v>177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28</v>
      </c>
      <c r="S5333">
        <v>8</v>
      </c>
    </row>
    <row r="5334" spans="1:19" x14ac:dyDescent="0.3">
      <c r="A5334">
        <v>5333</v>
      </c>
      <c r="B5334" t="s">
        <v>37</v>
      </c>
      <c r="C5334" t="s">
        <v>34</v>
      </c>
      <c r="D5334" t="s">
        <v>19</v>
      </c>
      <c r="E5334" t="s">
        <v>29</v>
      </c>
      <c r="F5334" t="s">
        <v>18</v>
      </c>
      <c r="G5334" t="s">
        <v>35</v>
      </c>
      <c r="H5334">
        <v>6</v>
      </c>
      <c r="I5334" t="s">
        <v>177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21</v>
      </c>
      <c r="S5334">
        <v>2</v>
      </c>
    </row>
    <row r="5335" spans="1:19" x14ac:dyDescent="0.3">
      <c r="A5335">
        <v>5334</v>
      </c>
      <c r="B5335" t="s">
        <v>37</v>
      </c>
      <c r="C5335" t="s">
        <v>34</v>
      </c>
      <c r="D5335" t="s">
        <v>32</v>
      </c>
      <c r="E5335" t="s">
        <v>36</v>
      </c>
      <c r="F5335" t="s">
        <v>30</v>
      </c>
      <c r="G5335" t="s">
        <v>35</v>
      </c>
      <c r="H5335">
        <v>4</v>
      </c>
      <c r="I5335" t="s">
        <v>176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21</v>
      </c>
      <c r="S5335">
        <v>3</v>
      </c>
    </row>
    <row r="5336" spans="1:19" x14ac:dyDescent="0.3">
      <c r="A5336">
        <v>5335</v>
      </c>
      <c r="B5336" t="s">
        <v>23</v>
      </c>
      <c r="C5336" t="s">
        <v>34</v>
      </c>
      <c r="D5336" t="s">
        <v>32</v>
      </c>
      <c r="E5336" t="s">
        <v>45</v>
      </c>
      <c r="F5336" t="s">
        <v>18</v>
      </c>
      <c r="G5336" t="s">
        <v>17</v>
      </c>
      <c r="H5336">
        <v>3</v>
      </c>
      <c r="I5336" t="s">
        <v>178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21</v>
      </c>
      <c r="S5336">
        <v>4</v>
      </c>
    </row>
    <row r="5337" spans="1:19" x14ac:dyDescent="0.3">
      <c r="A5337">
        <v>5336</v>
      </c>
      <c r="B5337" t="s">
        <v>16</v>
      </c>
      <c r="C5337" t="s">
        <v>20</v>
      </c>
      <c r="D5337" t="s">
        <v>32</v>
      </c>
      <c r="E5337" t="s">
        <v>43</v>
      </c>
      <c r="F5337" t="s">
        <v>18</v>
      </c>
      <c r="G5337" t="s">
        <v>35</v>
      </c>
      <c r="H5337">
        <v>0</v>
      </c>
      <c r="I5337" t="s">
        <v>178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21</v>
      </c>
      <c r="S5337">
        <v>6</v>
      </c>
    </row>
    <row r="5338" spans="1:19" x14ac:dyDescent="0.3">
      <c r="A5338">
        <v>5337</v>
      </c>
      <c r="B5338" t="s">
        <v>37</v>
      </c>
      <c r="C5338" t="s">
        <v>27</v>
      </c>
      <c r="D5338" t="s">
        <v>19</v>
      </c>
      <c r="E5338" t="s">
        <v>45</v>
      </c>
      <c r="F5338" t="s">
        <v>30</v>
      </c>
      <c r="G5338" t="s">
        <v>24</v>
      </c>
      <c r="H5338">
        <v>11</v>
      </c>
      <c r="I5338" t="s">
        <v>177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28</v>
      </c>
      <c r="S5338">
        <v>8</v>
      </c>
    </row>
    <row r="5339" spans="1:19" x14ac:dyDescent="0.3">
      <c r="A5339">
        <v>5338</v>
      </c>
      <c r="B5339" t="s">
        <v>42</v>
      </c>
      <c r="C5339" t="s">
        <v>27</v>
      </c>
      <c r="D5339" t="s">
        <v>40</v>
      </c>
      <c r="E5339" t="s">
        <v>43</v>
      </c>
      <c r="F5339" t="s">
        <v>30</v>
      </c>
      <c r="G5339" t="s">
        <v>17</v>
      </c>
      <c r="H5339">
        <v>2</v>
      </c>
      <c r="I5339" t="s">
        <v>177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21</v>
      </c>
      <c r="S5339">
        <v>3</v>
      </c>
    </row>
    <row r="5340" spans="1:19" x14ac:dyDescent="0.3">
      <c r="A5340">
        <v>5339</v>
      </c>
      <c r="B5340" t="s">
        <v>33</v>
      </c>
      <c r="C5340" t="s">
        <v>27</v>
      </c>
      <c r="D5340" t="s">
        <v>32</v>
      </c>
      <c r="E5340" t="s">
        <v>15</v>
      </c>
      <c r="F5340" t="s">
        <v>30</v>
      </c>
      <c r="G5340" t="s">
        <v>17</v>
      </c>
      <c r="H5340">
        <v>2</v>
      </c>
      <c r="I5340" t="s">
        <v>176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21</v>
      </c>
      <c r="S5340">
        <v>3</v>
      </c>
    </row>
    <row r="5341" spans="1:19" x14ac:dyDescent="0.3">
      <c r="A5341">
        <v>5340</v>
      </c>
      <c r="B5341" t="s">
        <v>42</v>
      </c>
      <c r="C5341" t="s">
        <v>27</v>
      </c>
      <c r="D5341" t="s">
        <v>38</v>
      </c>
      <c r="E5341" t="s">
        <v>43</v>
      </c>
      <c r="F5341" t="s">
        <v>30</v>
      </c>
      <c r="G5341" t="s">
        <v>24</v>
      </c>
      <c r="H5341">
        <v>2</v>
      </c>
      <c r="I5341" t="s">
        <v>176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21</v>
      </c>
      <c r="S5341">
        <v>6</v>
      </c>
    </row>
    <row r="5342" spans="1:19" x14ac:dyDescent="0.3">
      <c r="A5342">
        <v>5341</v>
      </c>
      <c r="B5342" t="s">
        <v>42</v>
      </c>
      <c r="C5342" t="s">
        <v>34</v>
      </c>
      <c r="D5342" t="s">
        <v>44</v>
      </c>
      <c r="E5342" t="s">
        <v>41</v>
      </c>
      <c r="F5342" t="s">
        <v>25</v>
      </c>
      <c r="G5342" t="s">
        <v>17</v>
      </c>
      <c r="H5342">
        <v>14</v>
      </c>
      <c r="I5342" t="s">
        <v>177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34</v>
      </c>
      <c r="S5342">
        <v>3</v>
      </c>
    </row>
    <row r="5343" spans="1:19" x14ac:dyDescent="0.3">
      <c r="A5343">
        <v>5342</v>
      </c>
      <c r="B5343" t="s">
        <v>42</v>
      </c>
      <c r="C5343" t="s">
        <v>27</v>
      </c>
      <c r="D5343" t="s">
        <v>38</v>
      </c>
      <c r="E5343" t="s">
        <v>43</v>
      </c>
      <c r="F5343" t="s">
        <v>30</v>
      </c>
      <c r="G5343" t="s">
        <v>17</v>
      </c>
      <c r="H5343">
        <v>11</v>
      </c>
      <c r="I5343" t="s">
        <v>177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28</v>
      </c>
      <c r="S5343">
        <v>8</v>
      </c>
    </row>
    <row r="5344" spans="1:19" x14ac:dyDescent="0.3">
      <c r="A5344">
        <v>5343</v>
      </c>
      <c r="B5344" t="s">
        <v>37</v>
      </c>
      <c r="C5344" t="s">
        <v>39</v>
      </c>
      <c r="D5344" t="s">
        <v>38</v>
      </c>
      <c r="E5344" t="s">
        <v>22</v>
      </c>
      <c r="F5344" t="s">
        <v>30</v>
      </c>
      <c r="G5344" t="s">
        <v>35</v>
      </c>
      <c r="H5344">
        <v>9</v>
      </c>
      <c r="I5344" t="s">
        <v>176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28</v>
      </c>
      <c r="S5344">
        <v>8</v>
      </c>
    </row>
    <row r="5345" spans="1:19" x14ac:dyDescent="0.3">
      <c r="A5345">
        <v>5344</v>
      </c>
      <c r="B5345" t="s">
        <v>33</v>
      </c>
      <c r="C5345" t="s">
        <v>27</v>
      </c>
      <c r="D5345" t="s">
        <v>26</v>
      </c>
      <c r="E5345" t="s">
        <v>29</v>
      </c>
      <c r="F5345" t="s">
        <v>30</v>
      </c>
      <c r="G5345" t="s">
        <v>24</v>
      </c>
      <c r="H5345">
        <v>2</v>
      </c>
      <c r="I5345" t="s">
        <v>178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28</v>
      </c>
      <c r="S5345">
        <v>9</v>
      </c>
    </row>
    <row r="5346" spans="1:19" x14ac:dyDescent="0.3">
      <c r="A5346">
        <v>5345</v>
      </c>
      <c r="B5346" t="s">
        <v>23</v>
      </c>
      <c r="C5346" t="s">
        <v>34</v>
      </c>
      <c r="D5346" t="s">
        <v>44</v>
      </c>
      <c r="E5346" t="s">
        <v>45</v>
      </c>
      <c r="F5346" t="s">
        <v>18</v>
      </c>
      <c r="G5346" t="s">
        <v>24</v>
      </c>
      <c r="H5346">
        <v>1</v>
      </c>
      <c r="I5346" t="s">
        <v>177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21</v>
      </c>
      <c r="S5346">
        <v>2</v>
      </c>
    </row>
    <row r="5347" spans="1:19" x14ac:dyDescent="0.3">
      <c r="A5347">
        <v>5346</v>
      </c>
      <c r="B5347" t="s">
        <v>42</v>
      </c>
      <c r="C5347" t="s">
        <v>39</v>
      </c>
      <c r="D5347" t="s">
        <v>44</v>
      </c>
      <c r="E5347" t="s">
        <v>45</v>
      </c>
      <c r="F5347" t="s">
        <v>30</v>
      </c>
      <c r="G5347" t="s">
        <v>24</v>
      </c>
      <c r="H5347">
        <v>10</v>
      </c>
      <c r="I5347" t="s">
        <v>177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34</v>
      </c>
      <c r="S5347">
        <v>3</v>
      </c>
    </row>
    <row r="5348" spans="1:19" x14ac:dyDescent="0.3">
      <c r="A5348">
        <v>5347</v>
      </c>
      <c r="B5348" t="s">
        <v>42</v>
      </c>
      <c r="C5348" t="s">
        <v>34</v>
      </c>
      <c r="D5348" t="s">
        <v>40</v>
      </c>
      <c r="E5348" t="s">
        <v>45</v>
      </c>
      <c r="F5348" t="s">
        <v>30</v>
      </c>
      <c r="G5348" t="s">
        <v>24</v>
      </c>
      <c r="H5348">
        <v>12</v>
      </c>
      <c r="I5348" t="s">
        <v>177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28</v>
      </c>
      <c r="S5348">
        <v>7</v>
      </c>
    </row>
    <row r="5349" spans="1:19" x14ac:dyDescent="0.3">
      <c r="A5349">
        <v>5348</v>
      </c>
      <c r="B5349" t="s">
        <v>16</v>
      </c>
      <c r="C5349" t="s">
        <v>34</v>
      </c>
      <c r="D5349" t="s">
        <v>19</v>
      </c>
      <c r="E5349" t="s">
        <v>43</v>
      </c>
      <c r="F5349" t="s">
        <v>25</v>
      </c>
      <c r="G5349" t="s">
        <v>35</v>
      </c>
      <c r="H5349">
        <v>13</v>
      </c>
      <c r="I5349" t="s">
        <v>178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34</v>
      </c>
      <c r="S5349">
        <v>6</v>
      </c>
    </row>
    <row r="5350" spans="1:19" x14ac:dyDescent="0.3">
      <c r="A5350">
        <v>5349</v>
      </c>
      <c r="B5350" t="s">
        <v>37</v>
      </c>
      <c r="C5350" t="s">
        <v>20</v>
      </c>
      <c r="D5350" t="s">
        <v>38</v>
      </c>
      <c r="E5350" t="s">
        <v>41</v>
      </c>
      <c r="F5350" t="s">
        <v>30</v>
      </c>
      <c r="G5350" t="s">
        <v>24</v>
      </c>
      <c r="H5350">
        <v>13</v>
      </c>
      <c r="I5350" t="s">
        <v>178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28</v>
      </c>
      <c r="S5350">
        <v>1</v>
      </c>
    </row>
    <row r="5351" spans="1:19" x14ac:dyDescent="0.3">
      <c r="A5351">
        <v>5350</v>
      </c>
      <c r="B5351" t="s">
        <v>42</v>
      </c>
      <c r="C5351" t="s">
        <v>20</v>
      </c>
      <c r="D5351" t="s">
        <v>32</v>
      </c>
      <c r="E5351" t="s">
        <v>22</v>
      </c>
      <c r="F5351" t="s">
        <v>18</v>
      </c>
      <c r="G5351" t="s">
        <v>24</v>
      </c>
      <c r="H5351">
        <v>13</v>
      </c>
      <c r="I5351" t="s">
        <v>177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34</v>
      </c>
      <c r="S5351">
        <v>2</v>
      </c>
    </row>
    <row r="5352" spans="1:19" x14ac:dyDescent="0.3">
      <c r="A5352">
        <v>5351</v>
      </c>
      <c r="B5352" t="s">
        <v>23</v>
      </c>
      <c r="C5352" t="s">
        <v>39</v>
      </c>
      <c r="D5352" t="s">
        <v>26</v>
      </c>
      <c r="E5352" t="s">
        <v>41</v>
      </c>
      <c r="F5352" t="s">
        <v>18</v>
      </c>
      <c r="G5352" t="s">
        <v>35</v>
      </c>
      <c r="H5352">
        <v>10</v>
      </c>
      <c r="I5352" t="s">
        <v>178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28</v>
      </c>
      <c r="S5352">
        <v>7</v>
      </c>
    </row>
    <row r="5353" spans="1:19" x14ac:dyDescent="0.3">
      <c r="A5353">
        <v>5352</v>
      </c>
      <c r="B5353" t="s">
        <v>37</v>
      </c>
      <c r="C5353" t="s">
        <v>27</v>
      </c>
      <c r="D5353" t="s">
        <v>40</v>
      </c>
      <c r="E5353" t="s">
        <v>43</v>
      </c>
      <c r="F5353" t="s">
        <v>30</v>
      </c>
      <c r="G5353" t="s">
        <v>24</v>
      </c>
      <c r="H5353">
        <v>4</v>
      </c>
      <c r="I5353" t="s">
        <v>178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21</v>
      </c>
      <c r="S5353">
        <v>3</v>
      </c>
    </row>
    <row r="5354" spans="1:19" x14ac:dyDescent="0.3">
      <c r="A5354">
        <v>5353</v>
      </c>
      <c r="B5354" t="s">
        <v>42</v>
      </c>
      <c r="C5354" t="s">
        <v>34</v>
      </c>
      <c r="D5354" t="s">
        <v>19</v>
      </c>
      <c r="E5354" t="s">
        <v>41</v>
      </c>
      <c r="F5354" t="s">
        <v>18</v>
      </c>
      <c r="G5354" t="s">
        <v>17</v>
      </c>
      <c r="H5354">
        <v>7</v>
      </c>
      <c r="I5354" t="s">
        <v>177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28</v>
      </c>
      <c r="S5354">
        <v>7</v>
      </c>
    </row>
    <row r="5355" spans="1:19" x14ac:dyDescent="0.3">
      <c r="A5355">
        <v>5354</v>
      </c>
      <c r="B5355" t="s">
        <v>16</v>
      </c>
      <c r="C5355" t="s">
        <v>34</v>
      </c>
      <c r="D5355" t="s">
        <v>44</v>
      </c>
      <c r="E5355" t="s">
        <v>41</v>
      </c>
      <c r="F5355" t="s">
        <v>18</v>
      </c>
      <c r="G5355" t="s">
        <v>35</v>
      </c>
      <c r="H5355">
        <v>2</v>
      </c>
      <c r="I5355" t="s">
        <v>177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28</v>
      </c>
      <c r="S5355">
        <v>7</v>
      </c>
    </row>
    <row r="5356" spans="1:19" x14ac:dyDescent="0.3">
      <c r="A5356">
        <v>5355</v>
      </c>
      <c r="B5356" t="s">
        <v>23</v>
      </c>
      <c r="C5356" t="s">
        <v>20</v>
      </c>
      <c r="D5356" t="s">
        <v>19</v>
      </c>
      <c r="E5356" t="s">
        <v>41</v>
      </c>
      <c r="F5356" t="s">
        <v>18</v>
      </c>
      <c r="G5356" t="s">
        <v>35</v>
      </c>
      <c r="H5356">
        <v>1</v>
      </c>
      <c r="I5356" t="s">
        <v>176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21</v>
      </c>
      <c r="S5356">
        <v>1</v>
      </c>
    </row>
    <row r="5357" spans="1:19" x14ac:dyDescent="0.3">
      <c r="A5357">
        <v>5356</v>
      </c>
      <c r="B5357" t="s">
        <v>37</v>
      </c>
      <c r="C5357" t="s">
        <v>27</v>
      </c>
      <c r="D5357" t="s">
        <v>40</v>
      </c>
      <c r="E5357" t="s">
        <v>36</v>
      </c>
      <c r="F5357" t="s">
        <v>25</v>
      </c>
      <c r="G5357" t="s">
        <v>17</v>
      </c>
      <c r="H5357">
        <v>9</v>
      </c>
      <c r="I5357" t="s">
        <v>177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28</v>
      </c>
      <c r="S5357">
        <v>8</v>
      </c>
    </row>
    <row r="5358" spans="1:19" x14ac:dyDescent="0.3">
      <c r="A5358">
        <v>5357</v>
      </c>
      <c r="B5358" t="s">
        <v>23</v>
      </c>
      <c r="C5358" t="s">
        <v>20</v>
      </c>
      <c r="D5358" t="s">
        <v>32</v>
      </c>
      <c r="E5358" t="s">
        <v>43</v>
      </c>
      <c r="F5358" t="s">
        <v>30</v>
      </c>
      <c r="G5358" t="s">
        <v>17</v>
      </c>
      <c r="H5358">
        <v>1</v>
      </c>
      <c r="I5358" t="s">
        <v>176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21</v>
      </c>
      <c r="S5358">
        <v>6</v>
      </c>
    </row>
    <row r="5359" spans="1:19" x14ac:dyDescent="0.3">
      <c r="A5359">
        <v>5358</v>
      </c>
      <c r="B5359" t="s">
        <v>42</v>
      </c>
      <c r="C5359" t="s">
        <v>27</v>
      </c>
      <c r="D5359" t="s">
        <v>26</v>
      </c>
      <c r="E5359" t="s">
        <v>41</v>
      </c>
      <c r="F5359" t="s">
        <v>25</v>
      </c>
      <c r="G5359" t="s">
        <v>35</v>
      </c>
      <c r="H5359">
        <v>7</v>
      </c>
      <c r="I5359" t="s">
        <v>177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21</v>
      </c>
      <c r="S5359">
        <v>6</v>
      </c>
    </row>
    <row r="5360" spans="1:19" x14ac:dyDescent="0.3">
      <c r="A5360">
        <v>5359</v>
      </c>
      <c r="B5360" t="s">
        <v>16</v>
      </c>
      <c r="C5360" t="s">
        <v>39</v>
      </c>
      <c r="D5360" t="s">
        <v>38</v>
      </c>
      <c r="E5360" t="s">
        <v>45</v>
      </c>
      <c r="F5360" t="s">
        <v>25</v>
      </c>
      <c r="G5360" t="s">
        <v>17</v>
      </c>
      <c r="H5360">
        <v>12</v>
      </c>
      <c r="I5360" t="s">
        <v>176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34</v>
      </c>
      <c r="S5360">
        <v>1</v>
      </c>
    </row>
    <row r="5361" spans="1:19" x14ac:dyDescent="0.3">
      <c r="A5361">
        <v>5360</v>
      </c>
      <c r="B5361" t="s">
        <v>31</v>
      </c>
      <c r="C5361" t="s">
        <v>27</v>
      </c>
      <c r="D5361" t="s">
        <v>19</v>
      </c>
      <c r="E5361" t="s">
        <v>41</v>
      </c>
      <c r="F5361" t="s">
        <v>18</v>
      </c>
      <c r="G5361" t="s">
        <v>24</v>
      </c>
      <c r="H5361">
        <v>1</v>
      </c>
      <c r="I5361" t="s">
        <v>177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21</v>
      </c>
      <c r="S5361">
        <v>5</v>
      </c>
    </row>
    <row r="5362" spans="1:19" x14ac:dyDescent="0.3">
      <c r="A5362">
        <v>5361</v>
      </c>
      <c r="B5362" t="s">
        <v>31</v>
      </c>
      <c r="C5362" t="s">
        <v>34</v>
      </c>
      <c r="D5362" t="s">
        <v>32</v>
      </c>
      <c r="E5362" t="s">
        <v>45</v>
      </c>
      <c r="F5362" t="s">
        <v>30</v>
      </c>
      <c r="G5362" t="s">
        <v>35</v>
      </c>
      <c r="H5362">
        <v>12</v>
      </c>
      <c r="I5362" t="s">
        <v>176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34</v>
      </c>
      <c r="S5362">
        <v>6</v>
      </c>
    </row>
    <row r="5363" spans="1:19" x14ac:dyDescent="0.3">
      <c r="A5363">
        <v>5362</v>
      </c>
      <c r="B5363" t="s">
        <v>16</v>
      </c>
      <c r="C5363" t="s">
        <v>39</v>
      </c>
      <c r="D5363" t="s">
        <v>40</v>
      </c>
      <c r="E5363" t="s">
        <v>41</v>
      </c>
      <c r="F5363" t="s">
        <v>25</v>
      </c>
      <c r="G5363" t="s">
        <v>24</v>
      </c>
      <c r="H5363">
        <v>12</v>
      </c>
      <c r="I5363" t="s">
        <v>176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28</v>
      </c>
      <c r="S5363">
        <v>7</v>
      </c>
    </row>
    <row r="5364" spans="1:19" x14ac:dyDescent="0.3">
      <c r="A5364">
        <v>5363</v>
      </c>
      <c r="B5364" t="s">
        <v>37</v>
      </c>
      <c r="C5364" t="s">
        <v>39</v>
      </c>
      <c r="D5364" t="s">
        <v>26</v>
      </c>
      <c r="E5364" t="s">
        <v>45</v>
      </c>
      <c r="F5364" t="s">
        <v>30</v>
      </c>
      <c r="G5364" t="s">
        <v>24</v>
      </c>
      <c r="H5364">
        <v>2</v>
      </c>
      <c r="I5364" t="s">
        <v>177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21</v>
      </c>
      <c r="S5364">
        <v>2</v>
      </c>
    </row>
    <row r="5365" spans="1:19" x14ac:dyDescent="0.3">
      <c r="A5365">
        <v>5364</v>
      </c>
      <c r="B5365" t="s">
        <v>37</v>
      </c>
      <c r="C5365" t="s">
        <v>34</v>
      </c>
      <c r="D5365" t="s">
        <v>19</v>
      </c>
      <c r="E5365" t="s">
        <v>22</v>
      </c>
      <c r="F5365" t="s">
        <v>30</v>
      </c>
      <c r="G5365" t="s">
        <v>35</v>
      </c>
      <c r="H5365">
        <v>7</v>
      </c>
      <c r="I5365" t="s">
        <v>176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28</v>
      </c>
      <c r="S5365">
        <v>5</v>
      </c>
    </row>
    <row r="5366" spans="1:19" x14ac:dyDescent="0.3">
      <c r="A5366">
        <v>5365</v>
      </c>
      <c r="B5366" t="s">
        <v>16</v>
      </c>
      <c r="C5366" t="s">
        <v>34</v>
      </c>
      <c r="D5366" t="s">
        <v>44</v>
      </c>
      <c r="E5366" t="s">
        <v>36</v>
      </c>
      <c r="F5366" t="s">
        <v>25</v>
      </c>
      <c r="G5366" t="s">
        <v>35</v>
      </c>
      <c r="H5366">
        <v>7</v>
      </c>
      <c r="I5366" t="s">
        <v>177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21</v>
      </c>
      <c r="S5366">
        <v>4</v>
      </c>
    </row>
    <row r="5367" spans="1:19" x14ac:dyDescent="0.3">
      <c r="A5367">
        <v>5366</v>
      </c>
      <c r="B5367" t="s">
        <v>31</v>
      </c>
      <c r="C5367" t="s">
        <v>20</v>
      </c>
      <c r="D5367" t="s">
        <v>26</v>
      </c>
      <c r="E5367" t="s">
        <v>45</v>
      </c>
      <c r="F5367" t="s">
        <v>18</v>
      </c>
      <c r="G5367" t="s">
        <v>24</v>
      </c>
      <c r="H5367">
        <v>2</v>
      </c>
      <c r="I5367" t="s">
        <v>177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28</v>
      </c>
      <c r="S5367">
        <v>8</v>
      </c>
    </row>
    <row r="5368" spans="1:19" x14ac:dyDescent="0.3">
      <c r="A5368">
        <v>5367</v>
      </c>
      <c r="B5368" t="s">
        <v>42</v>
      </c>
      <c r="C5368" t="s">
        <v>39</v>
      </c>
      <c r="D5368" t="s">
        <v>32</v>
      </c>
      <c r="E5368" t="s">
        <v>22</v>
      </c>
      <c r="F5368" t="s">
        <v>18</v>
      </c>
      <c r="G5368" t="s">
        <v>17</v>
      </c>
      <c r="H5368">
        <v>2</v>
      </c>
      <c r="I5368" t="s">
        <v>177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28</v>
      </c>
      <c r="S5368">
        <v>7</v>
      </c>
    </row>
    <row r="5369" spans="1:19" x14ac:dyDescent="0.3">
      <c r="A5369">
        <v>5368</v>
      </c>
      <c r="B5369" t="s">
        <v>31</v>
      </c>
      <c r="C5369" t="s">
        <v>39</v>
      </c>
      <c r="D5369" t="s">
        <v>26</v>
      </c>
      <c r="E5369" t="s">
        <v>22</v>
      </c>
      <c r="F5369" t="s">
        <v>25</v>
      </c>
      <c r="G5369" t="s">
        <v>35</v>
      </c>
      <c r="H5369">
        <v>13</v>
      </c>
      <c r="I5369" t="s">
        <v>177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28</v>
      </c>
      <c r="S5369">
        <v>9</v>
      </c>
    </row>
    <row r="5370" spans="1:19" x14ac:dyDescent="0.3">
      <c r="A5370">
        <v>5369</v>
      </c>
      <c r="B5370" t="s">
        <v>33</v>
      </c>
      <c r="C5370" t="s">
        <v>20</v>
      </c>
      <c r="D5370" t="s">
        <v>19</v>
      </c>
      <c r="E5370" t="s">
        <v>15</v>
      </c>
      <c r="F5370" t="s">
        <v>30</v>
      </c>
      <c r="G5370" t="s">
        <v>35</v>
      </c>
      <c r="H5370">
        <v>9</v>
      </c>
      <c r="I5370" t="s">
        <v>177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34</v>
      </c>
      <c r="S5370">
        <v>4</v>
      </c>
    </row>
    <row r="5371" spans="1:19" x14ac:dyDescent="0.3">
      <c r="A5371">
        <v>5370</v>
      </c>
      <c r="B5371" t="s">
        <v>16</v>
      </c>
      <c r="C5371" t="s">
        <v>39</v>
      </c>
      <c r="D5371" t="s">
        <v>19</v>
      </c>
      <c r="E5371" t="s">
        <v>41</v>
      </c>
      <c r="F5371" t="s">
        <v>18</v>
      </c>
      <c r="G5371" t="s">
        <v>24</v>
      </c>
      <c r="H5371">
        <v>10</v>
      </c>
      <c r="I5371" t="s">
        <v>178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34</v>
      </c>
      <c r="S5371">
        <v>4</v>
      </c>
    </row>
    <row r="5372" spans="1:19" x14ac:dyDescent="0.3">
      <c r="A5372">
        <v>5371</v>
      </c>
      <c r="B5372" t="s">
        <v>23</v>
      </c>
      <c r="C5372" t="s">
        <v>34</v>
      </c>
      <c r="D5372" t="s">
        <v>32</v>
      </c>
      <c r="E5372" t="s">
        <v>36</v>
      </c>
      <c r="F5372" t="s">
        <v>18</v>
      </c>
      <c r="G5372" t="s">
        <v>24</v>
      </c>
      <c r="H5372">
        <v>9</v>
      </c>
      <c r="I5372" t="s">
        <v>178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28</v>
      </c>
      <c r="S5372">
        <v>9</v>
      </c>
    </row>
    <row r="5373" spans="1:19" x14ac:dyDescent="0.3">
      <c r="A5373">
        <v>5372</v>
      </c>
      <c r="B5373" t="s">
        <v>33</v>
      </c>
      <c r="C5373" t="s">
        <v>27</v>
      </c>
      <c r="D5373" t="s">
        <v>44</v>
      </c>
      <c r="E5373" t="s">
        <v>41</v>
      </c>
      <c r="F5373" t="s">
        <v>25</v>
      </c>
      <c r="G5373" t="s">
        <v>17</v>
      </c>
      <c r="H5373">
        <v>1</v>
      </c>
      <c r="I5373" t="s">
        <v>178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21</v>
      </c>
      <c r="S5373">
        <v>2</v>
      </c>
    </row>
    <row r="5374" spans="1:19" x14ac:dyDescent="0.3">
      <c r="A5374">
        <v>5373</v>
      </c>
      <c r="B5374" t="s">
        <v>33</v>
      </c>
      <c r="C5374" t="s">
        <v>20</v>
      </c>
      <c r="D5374" t="s">
        <v>44</v>
      </c>
      <c r="E5374" t="s">
        <v>29</v>
      </c>
      <c r="F5374" t="s">
        <v>30</v>
      </c>
      <c r="G5374" t="s">
        <v>17</v>
      </c>
      <c r="H5374">
        <v>4</v>
      </c>
      <c r="I5374" t="s">
        <v>178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28</v>
      </c>
      <c r="S5374">
        <v>9</v>
      </c>
    </row>
    <row r="5375" spans="1:19" x14ac:dyDescent="0.3">
      <c r="A5375">
        <v>5374</v>
      </c>
      <c r="B5375" t="s">
        <v>42</v>
      </c>
      <c r="C5375" t="s">
        <v>34</v>
      </c>
      <c r="D5375" t="s">
        <v>44</v>
      </c>
      <c r="E5375" t="s">
        <v>29</v>
      </c>
      <c r="F5375" t="s">
        <v>25</v>
      </c>
      <c r="G5375" t="s">
        <v>35</v>
      </c>
      <c r="H5375">
        <v>6</v>
      </c>
      <c r="I5375" t="s">
        <v>176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21</v>
      </c>
      <c r="S5375">
        <v>6</v>
      </c>
    </row>
    <row r="5376" spans="1:19" x14ac:dyDescent="0.3">
      <c r="A5376">
        <v>5375</v>
      </c>
      <c r="B5376" t="s">
        <v>37</v>
      </c>
      <c r="C5376" t="s">
        <v>34</v>
      </c>
      <c r="D5376" t="s">
        <v>44</v>
      </c>
      <c r="E5376" t="s">
        <v>36</v>
      </c>
      <c r="F5376" t="s">
        <v>30</v>
      </c>
      <c r="G5376" t="s">
        <v>24</v>
      </c>
      <c r="H5376">
        <v>12</v>
      </c>
      <c r="I5376" t="s">
        <v>177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34</v>
      </c>
      <c r="S5376">
        <v>2</v>
      </c>
    </row>
    <row r="5377" spans="1:19" x14ac:dyDescent="0.3">
      <c r="A5377">
        <v>5376</v>
      </c>
      <c r="B5377" t="s">
        <v>31</v>
      </c>
      <c r="C5377" t="s">
        <v>20</v>
      </c>
      <c r="D5377" t="s">
        <v>19</v>
      </c>
      <c r="E5377" t="s">
        <v>41</v>
      </c>
      <c r="F5377" t="s">
        <v>30</v>
      </c>
      <c r="G5377" t="s">
        <v>17</v>
      </c>
      <c r="H5377">
        <v>8</v>
      </c>
      <c r="I5377" t="s">
        <v>177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34</v>
      </c>
      <c r="S5377">
        <v>1</v>
      </c>
    </row>
    <row r="5378" spans="1:19" x14ac:dyDescent="0.3">
      <c r="A5378">
        <v>5377</v>
      </c>
      <c r="B5378" t="s">
        <v>37</v>
      </c>
      <c r="C5378" t="s">
        <v>34</v>
      </c>
      <c r="D5378" t="s">
        <v>26</v>
      </c>
      <c r="E5378" t="s">
        <v>36</v>
      </c>
      <c r="F5378" t="s">
        <v>18</v>
      </c>
      <c r="G5378" t="s">
        <v>24</v>
      </c>
      <c r="H5378">
        <v>13</v>
      </c>
      <c r="I5378" t="s">
        <v>176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28</v>
      </c>
      <c r="S5378">
        <v>7</v>
      </c>
    </row>
    <row r="5379" spans="1:19" x14ac:dyDescent="0.3">
      <c r="A5379">
        <v>5378</v>
      </c>
      <c r="B5379" t="s">
        <v>23</v>
      </c>
      <c r="C5379" t="s">
        <v>27</v>
      </c>
      <c r="D5379" t="s">
        <v>32</v>
      </c>
      <c r="E5379" t="s">
        <v>15</v>
      </c>
      <c r="F5379" t="s">
        <v>25</v>
      </c>
      <c r="G5379" t="s">
        <v>24</v>
      </c>
      <c r="H5379">
        <v>8</v>
      </c>
      <c r="I5379" t="s">
        <v>176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34</v>
      </c>
      <c r="S5379">
        <v>4</v>
      </c>
    </row>
    <row r="5380" spans="1:19" x14ac:dyDescent="0.3">
      <c r="A5380">
        <v>5379</v>
      </c>
      <c r="B5380" t="s">
        <v>37</v>
      </c>
      <c r="C5380" t="s">
        <v>27</v>
      </c>
      <c r="D5380" t="s">
        <v>26</v>
      </c>
      <c r="E5380" t="s">
        <v>22</v>
      </c>
      <c r="F5380" t="s">
        <v>30</v>
      </c>
      <c r="G5380" t="s">
        <v>35</v>
      </c>
      <c r="H5380">
        <v>9</v>
      </c>
      <c r="I5380" t="s">
        <v>177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34</v>
      </c>
      <c r="S5380">
        <v>5</v>
      </c>
    </row>
    <row r="5381" spans="1:19" x14ac:dyDescent="0.3">
      <c r="A5381">
        <v>5380</v>
      </c>
      <c r="B5381" t="s">
        <v>16</v>
      </c>
      <c r="C5381" t="s">
        <v>39</v>
      </c>
      <c r="D5381" t="s">
        <v>32</v>
      </c>
      <c r="E5381" t="s">
        <v>41</v>
      </c>
      <c r="F5381" t="s">
        <v>18</v>
      </c>
      <c r="G5381" t="s">
        <v>24</v>
      </c>
      <c r="H5381">
        <v>10</v>
      </c>
      <c r="I5381" t="s">
        <v>178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34</v>
      </c>
      <c r="S5381">
        <v>1</v>
      </c>
    </row>
    <row r="5382" spans="1:19" x14ac:dyDescent="0.3">
      <c r="A5382">
        <v>5381</v>
      </c>
      <c r="B5382" t="s">
        <v>33</v>
      </c>
      <c r="C5382" t="s">
        <v>20</v>
      </c>
      <c r="D5382" t="s">
        <v>26</v>
      </c>
      <c r="E5382" t="s">
        <v>15</v>
      </c>
      <c r="F5382" t="s">
        <v>30</v>
      </c>
      <c r="G5382" t="s">
        <v>24</v>
      </c>
      <c r="H5382">
        <v>7</v>
      </c>
      <c r="I5382" t="s">
        <v>178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28</v>
      </c>
      <c r="S5382">
        <v>8</v>
      </c>
    </row>
    <row r="5383" spans="1:19" x14ac:dyDescent="0.3">
      <c r="A5383">
        <v>5382</v>
      </c>
      <c r="B5383" t="s">
        <v>33</v>
      </c>
      <c r="C5383" t="s">
        <v>20</v>
      </c>
      <c r="D5383" t="s">
        <v>26</v>
      </c>
      <c r="E5383" t="s">
        <v>41</v>
      </c>
      <c r="F5383" t="s">
        <v>25</v>
      </c>
      <c r="G5383" t="s">
        <v>17</v>
      </c>
      <c r="H5383">
        <v>1</v>
      </c>
      <c r="I5383" t="s">
        <v>176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28</v>
      </c>
      <c r="S5383">
        <v>9</v>
      </c>
    </row>
    <row r="5384" spans="1:19" x14ac:dyDescent="0.3">
      <c r="A5384">
        <v>5383</v>
      </c>
      <c r="B5384" t="s">
        <v>16</v>
      </c>
      <c r="C5384" t="s">
        <v>39</v>
      </c>
      <c r="D5384" t="s">
        <v>40</v>
      </c>
      <c r="E5384" t="s">
        <v>29</v>
      </c>
      <c r="F5384" t="s">
        <v>25</v>
      </c>
      <c r="G5384" t="s">
        <v>24</v>
      </c>
      <c r="H5384">
        <v>12</v>
      </c>
      <c r="I5384" t="s">
        <v>177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28</v>
      </c>
      <c r="S5384">
        <v>7</v>
      </c>
    </row>
    <row r="5385" spans="1:19" x14ac:dyDescent="0.3">
      <c r="A5385">
        <v>5384</v>
      </c>
      <c r="B5385" t="s">
        <v>23</v>
      </c>
      <c r="C5385" t="s">
        <v>34</v>
      </c>
      <c r="D5385" t="s">
        <v>26</v>
      </c>
      <c r="E5385" t="s">
        <v>36</v>
      </c>
      <c r="F5385" t="s">
        <v>25</v>
      </c>
      <c r="G5385" t="s">
        <v>35</v>
      </c>
      <c r="H5385">
        <v>12</v>
      </c>
      <c r="I5385" t="s">
        <v>176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28</v>
      </c>
      <c r="S5385">
        <v>9</v>
      </c>
    </row>
    <row r="5386" spans="1:19" x14ac:dyDescent="0.3">
      <c r="A5386">
        <v>5385</v>
      </c>
      <c r="B5386" t="s">
        <v>42</v>
      </c>
      <c r="C5386" t="s">
        <v>39</v>
      </c>
      <c r="D5386" t="s">
        <v>26</v>
      </c>
      <c r="E5386" t="s">
        <v>45</v>
      </c>
      <c r="F5386" t="s">
        <v>30</v>
      </c>
      <c r="G5386" t="s">
        <v>17</v>
      </c>
      <c r="H5386">
        <v>3</v>
      </c>
      <c r="I5386" t="s">
        <v>177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21</v>
      </c>
      <c r="S5386">
        <v>4</v>
      </c>
    </row>
    <row r="5387" spans="1:19" x14ac:dyDescent="0.3">
      <c r="A5387">
        <v>5386</v>
      </c>
      <c r="B5387" t="s">
        <v>33</v>
      </c>
      <c r="C5387" t="s">
        <v>34</v>
      </c>
      <c r="D5387" t="s">
        <v>44</v>
      </c>
      <c r="E5387" t="s">
        <v>41</v>
      </c>
      <c r="F5387" t="s">
        <v>30</v>
      </c>
      <c r="G5387" t="s">
        <v>24</v>
      </c>
      <c r="H5387">
        <v>4</v>
      </c>
      <c r="I5387" t="s">
        <v>177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28</v>
      </c>
      <c r="S5387">
        <v>5</v>
      </c>
    </row>
    <row r="5388" spans="1:19" x14ac:dyDescent="0.3">
      <c r="A5388">
        <v>5387</v>
      </c>
      <c r="B5388" t="s">
        <v>31</v>
      </c>
      <c r="C5388" t="s">
        <v>27</v>
      </c>
      <c r="D5388" t="s">
        <v>19</v>
      </c>
      <c r="E5388" t="s">
        <v>41</v>
      </c>
      <c r="F5388" t="s">
        <v>30</v>
      </c>
      <c r="G5388" t="s">
        <v>35</v>
      </c>
      <c r="H5388">
        <v>10</v>
      </c>
      <c r="I5388" t="s">
        <v>177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28</v>
      </c>
      <c r="S5388">
        <v>8</v>
      </c>
    </row>
    <row r="5389" spans="1:19" x14ac:dyDescent="0.3">
      <c r="A5389">
        <v>5388</v>
      </c>
      <c r="B5389" t="s">
        <v>16</v>
      </c>
      <c r="C5389" t="s">
        <v>20</v>
      </c>
      <c r="D5389" t="s">
        <v>26</v>
      </c>
      <c r="E5389" t="s">
        <v>45</v>
      </c>
      <c r="F5389" t="s">
        <v>18</v>
      </c>
      <c r="G5389" t="s">
        <v>35</v>
      </c>
      <c r="H5389">
        <v>9</v>
      </c>
      <c r="I5389" t="s">
        <v>176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28</v>
      </c>
      <c r="S5389">
        <v>1</v>
      </c>
    </row>
    <row r="5390" spans="1:19" x14ac:dyDescent="0.3">
      <c r="A5390">
        <v>5389</v>
      </c>
      <c r="B5390" t="s">
        <v>16</v>
      </c>
      <c r="C5390" t="s">
        <v>39</v>
      </c>
      <c r="D5390" t="s">
        <v>44</v>
      </c>
      <c r="E5390" t="s">
        <v>43</v>
      </c>
      <c r="F5390" t="s">
        <v>18</v>
      </c>
      <c r="G5390" t="s">
        <v>17</v>
      </c>
      <c r="H5390">
        <v>1</v>
      </c>
      <c r="I5390" t="s">
        <v>178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28</v>
      </c>
      <c r="S5390">
        <v>1</v>
      </c>
    </row>
    <row r="5391" spans="1:19" x14ac:dyDescent="0.3">
      <c r="A5391">
        <v>5390</v>
      </c>
      <c r="B5391" t="s">
        <v>16</v>
      </c>
      <c r="C5391" t="s">
        <v>34</v>
      </c>
      <c r="D5391" t="s">
        <v>38</v>
      </c>
      <c r="E5391" t="s">
        <v>43</v>
      </c>
      <c r="F5391" t="s">
        <v>18</v>
      </c>
      <c r="G5391" t="s">
        <v>24</v>
      </c>
      <c r="H5391">
        <v>10</v>
      </c>
      <c r="I5391" t="s">
        <v>176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34</v>
      </c>
      <c r="S5391">
        <v>1</v>
      </c>
    </row>
    <row r="5392" spans="1:19" x14ac:dyDescent="0.3">
      <c r="A5392">
        <v>5391</v>
      </c>
      <c r="B5392" t="s">
        <v>16</v>
      </c>
      <c r="C5392" t="s">
        <v>27</v>
      </c>
      <c r="D5392" t="s">
        <v>19</v>
      </c>
      <c r="E5392" t="s">
        <v>43</v>
      </c>
      <c r="F5392" t="s">
        <v>25</v>
      </c>
      <c r="G5392" t="s">
        <v>24</v>
      </c>
      <c r="H5392">
        <v>9</v>
      </c>
      <c r="I5392" t="s">
        <v>178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34</v>
      </c>
      <c r="S5392">
        <v>6</v>
      </c>
    </row>
    <row r="5393" spans="1:19" x14ac:dyDescent="0.3">
      <c r="A5393">
        <v>5392</v>
      </c>
      <c r="B5393" t="s">
        <v>42</v>
      </c>
      <c r="C5393" t="s">
        <v>34</v>
      </c>
      <c r="D5393" t="s">
        <v>19</v>
      </c>
      <c r="E5393" t="s">
        <v>29</v>
      </c>
      <c r="F5393" t="s">
        <v>30</v>
      </c>
      <c r="G5393" t="s">
        <v>35</v>
      </c>
      <c r="H5393">
        <v>3</v>
      </c>
      <c r="I5393" t="s">
        <v>176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28</v>
      </c>
      <c r="S5393">
        <v>7</v>
      </c>
    </row>
    <row r="5394" spans="1:19" x14ac:dyDescent="0.3">
      <c r="A5394">
        <v>5393</v>
      </c>
      <c r="B5394" t="s">
        <v>42</v>
      </c>
      <c r="C5394" t="s">
        <v>20</v>
      </c>
      <c r="D5394" t="s">
        <v>32</v>
      </c>
      <c r="E5394" t="s">
        <v>36</v>
      </c>
      <c r="F5394" t="s">
        <v>18</v>
      </c>
      <c r="G5394" t="s">
        <v>35</v>
      </c>
      <c r="H5394">
        <v>13</v>
      </c>
      <c r="I5394" t="s">
        <v>178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34</v>
      </c>
      <c r="S5394">
        <v>5</v>
      </c>
    </row>
    <row r="5395" spans="1:19" x14ac:dyDescent="0.3">
      <c r="A5395">
        <v>5394</v>
      </c>
      <c r="B5395" t="s">
        <v>33</v>
      </c>
      <c r="C5395" t="s">
        <v>39</v>
      </c>
      <c r="D5395" t="s">
        <v>19</v>
      </c>
      <c r="E5395" t="s">
        <v>43</v>
      </c>
      <c r="F5395" t="s">
        <v>18</v>
      </c>
      <c r="G5395" t="s">
        <v>35</v>
      </c>
      <c r="H5395">
        <v>7</v>
      </c>
      <c r="I5395" t="s">
        <v>178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28</v>
      </c>
      <c r="S5395">
        <v>2</v>
      </c>
    </row>
    <row r="5396" spans="1:19" x14ac:dyDescent="0.3">
      <c r="A5396">
        <v>5395</v>
      </c>
      <c r="B5396" t="s">
        <v>31</v>
      </c>
      <c r="C5396" t="s">
        <v>20</v>
      </c>
      <c r="D5396" t="s">
        <v>40</v>
      </c>
      <c r="E5396" t="s">
        <v>29</v>
      </c>
      <c r="F5396" t="s">
        <v>18</v>
      </c>
      <c r="G5396" t="s">
        <v>17</v>
      </c>
      <c r="H5396">
        <v>1</v>
      </c>
      <c r="I5396" t="s">
        <v>176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21</v>
      </c>
      <c r="S5396">
        <v>4</v>
      </c>
    </row>
    <row r="5397" spans="1:19" x14ac:dyDescent="0.3">
      <c r="A5397">
        <v>5396</v>
      </c>
      <c r="B5397" t="s">
        <v>23</v>
      </c>
      <c r="C5397" t="s">
        <v>20</v>
      </c>
      <c r="D5397" t="s">
        <v>40</v>
      </c>
      <c r="E5397" t="s">
        <v>41</v>
      </c>
      <c r="F5397" t="s">
        <v>25</v>
      </c>
      <c r="G5397" t="s">
        <v>35</v>
      </c>
      <c r="H5397">
        <v>1</v>
      </c>
      <c r="I5397" t="s">
        <v>177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28</v>
      </c>
      <c r="S5397">
        <v>8</v>
      </c>
    </row>
    <row r="5398" spans="1:19" x14ac:dyDescent="0.3">
      <c r="A5398">
        <v>5397</v>
      </c>
      <c r="B5398" t="s">
        <v>23</v>
      </c>
      <c r="C5398" t="s">
        <v>27</v>
      </c>
      <c r="D5398" t="s">
        <v>32</v>
      </c>
      <c r="E5398" t="s">
        <v>43</v>
      </c>
      <c r="F5398" t="s">
        <v>25</v>
      </c>
      <c r="G5398" t="s">
        <v>24</v>
      </c>
      <c r="H5398">
        <v>8</v>
      </c>
      <c r="I5398" t="s">
        <v>177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28</v>
      </c>
      <c r="S5398">
        <v>8</v>
      </c>
    </row>
    <row r="5399" spans="1:19" x14ac:dyDescent="0.3">
      <c r="A5399">
        <v>5398</v>
      </c>
      <c r="B5399" t="s">
        <v>23</v>
      </c>
      <c r="C5399" t="s">
        <v>27</v>
      </c>
      <c r="D5399" t="s">
        <v>40</v>
      </c>
      <c r="E5399" t="s">
        <v>41</v>
      </c>
      <c r="F5399" t="s">
        <v>18</v>
      </c>
      <c r="G5399" t="s">
        <v>17</v>
      </c>
      <c r="H5399">
        <v>7</v>
      </c>
      <c r="I5399" t="s">
        <v>178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28</v>
      </c>
      <c r="S5399">
        <v>8</v>
      </c>
    </row>
    <row r="5400" spans="1:19" x14ac:dyDescent="0.3">
      <c r="A5400">
        <v>5399</v>
      </c>
      <c r="B5400" t="s">
        <v>42</v>
      </c>
      <c r="C5400" t="s">
        <v>27</v>
      </c>
      <c r="D5400" t="s">
        <v>40</v>
      </c>
      <c r="E5400" t="s">
        <v>15</v>
      </c>
      <c r="F5400" t="s">
        <v>18</v>
      </c>
      <c r="G5400" t="s">
        <v>17</v>
      </c>
      <c r="H5400">
        <v>2</v>
      </c>
      <c r="I5400" t="s">
        <v>176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21</v>
      </c>
      <c r="S5400">
        <v>6</v>
      </c>
    </row>
    <row r="5401" spans="1:19" x14ac:dyDescent="0.3">
      <c r="A5401">
        <v>5400</v>
      </c>
      <c r="B5401" t="s">
        <v>37</v>
      </c>
      <c r="C5401" t="s">
        <v>39</v>
      </c>
      <c r="D5401" t="s">
        <v>19</v>
      </c>
      <c r="E5401" t="s">
        <v>41</v>
      </c>
      <c r="F5401" t="s">
        <v>18</v>
      </c>
      <c r="G5401" t="s">
        <v>35</v>
      </c>
      <c r="H5401">
        <v>6</v>
      </c>
      <c r="I5401" t="s">
        <v>176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21</v>
      </c>
      <c r="S5401">
        <v>2</v>
      </c>
    </row>
    <row r="5402" spans="1:19" x14ac:dyDescent="0.3">
      <c r="A5402">
        <v>5401</v>
      </c>
      <c r="B5402" t="s">
        <v>31</v>
      </c>
      <c r="C5402" t="s">
        <v>39</v>
      </c>
      <c r="D5402" t="s">
        <v>32</v>
      </c>
      <c r="E5402" t="s">
        <v>43</v>
      </c>
      <c r="F5402" t="s">
        <v>30</v>
      </c>
      <c r="G5402" t="s">
        <v>17</v>
      </c>
      <c r="H5402">
        <v>13</v>
      </c>
      <c r="I5402" t="s">
        <v>177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28</v>
      </c>
      <c r="S5402">
        <v>8</v>
      </c>
    </row>
    <row r="5403" spans="1:19" x14ac:dyDescent="0.3">
      <c r="A5403">
        <v>5402</v>
      </c>
      <c r="B5403" t="s">
        <v>23</v>
      </c>
      <c r="C5403" t="s">
        <v>34</v>
      </c>
      <c r="D5403" t="s">
        <v>26</v>
      </c>
      <c r="E5403" t="s">
        <v>36</v>
      </c>
      <c r="F5403" t="s">
        <v>18</v>
      </c>
      <c r="G5403" t="s">
        <v>24</v>
      </c>
      <c r="H5403">
        <v>0</v>
      </c>
      <c r="I5403" t="s">
        <v>177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28</v>
      </c>
      <c r="S5403">
        <v>7</v>
      </c>
    </row>
    <row r="5404" spans="1:19" x14ac:dyDescent="0.3">
      <c r="A5404">
        <v>5403</v>
      </c>
      <c r="B5404" t="s">
        <v>42</v>
      </c>
      <c r="C5404" t="s">
        <v>27</v>
      </c>
      <c r="D5404" t="s">
        <v>44</v>
      </c>
      <c r="E5404" t="s">
        <v>43</v>
      </c>
      <c r="F5404" t="s">
        <v>30</v>
      </c>
      <c r="G5404" t="s">
        <v>24</v>
      </c>
      <c r="H5404">
        <v>6</v>
      </c>
      <c r="I5404" t="s">
        <v>178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21</v>
      </c>
      <c r="S5404">
        <v>4</v>
      </c>
    </row>
    <row r="5405" spans="1:19" x14ac:dyDescent="0.3">
      <c r="A5405">
        <v>5404</v>
      </c>
      <c r="B5405" t="s">
        <v>16</v>
      </c>
      <c r="C5405" t="s">
        <v>20</v>
      </c>
      <c r="D5405" t="s">
        <v>40</v>
      </c>
      <c r="E5405" t="s">
        <v>41</v>
      </c>
      <c r="F5405" t="s">
        <v>30</v>
      </c>
      <c r="G5405" t="s">
        <v>24</v>
      </c>
      <c r="H5405">
        <v>5</v>
      </c>
      <c r="I5405" t="s">
        <v>177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21</v>
      </c>
      <c r="S5405">
        <v>5</v>
      </c>
    </row>
    <row r="5406" spans="1:19" x14ac:dyDescent="0.3">
      <c r="A5406">
        <v>5405</v>
      </c>
      <c r="B5406" t="s">
        <v>42</v>
      </c>
      <c r="C5406" t="s">
        <v>20</v>
      </c>
      <c r="D5406" t="s">
        <v>26</v>
      </c>
      <c r="E5406" t="s">
        <v>22</v>
      </c>
      <c r="F5406" t="s">
        <v>25</v>
      </c>
      <c r="G5406" t="s">
        <v>24</v>
      </c>
      <c r="H5406">
        <v>6</v>
      </c>
      <c r="I5406" t="s">
        <v>177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28</v>
      </c>
      <c r="S5406">
        <v>9</v>
      </c>
    </row>
    <row r="5407" spans="1:19" x14ac:dyDescent="0.3">
      <c r="A5407">
        <v>5406</v>
      </c>
      <c r="B5407" t="s">
        <v>23</v>
      </c>
      <c r="C5407" t="s">
        <v>27</v>
      </c>
      <c r="D5407" t="s">
        <v>26</v>
      </c>
      <c r="E5407" t="s">
        <v>29</v>
      </c>
      <c r="F5407" t="s">
        <v>18</v>
      </c>
      <c r="G5407" t="s">
        <v>35</v>
      </c>
      <c r="H5407">
        <v>10</v>
      </c>
      <c r="I5407" t="s">
        <v>177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34</v>
      </c>
      <c r="S5407">
        <v>2</v>
      </c>
    </row>
    <row r="5408" spans="1:19" x14ac:dyDescent="0.3">
      <c r="A5408">
        <v>5407</v>
      </c>
      <c r="B5408" t="s">
        <v>16</v>
      </c>
      <c r="C5408" t="s">
        <v>39</v>
      </c>
      <c r="D5408" t="s">
        <v>38</v>
      </c>
      <c r="E5408" t="s">
        <v>29</v>
      </c>
      <c r="F5408" t="s">
        <v>25</v>
      </c>
      <c r="G5408" t="s">
        <v>17</v>
      </c>
      <c r="H5408">
        <v>5</v>
      </c>
      <c r="I5408" t="s">
        <v>177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28</v>
      </c>
      <c r="S5408">
        <v>9</v>
      </c>
    </row>
    <row r="5409" spans="1:19" x14ac:dyDescent="0.3">
      <c r="A5409">
        <v>5408</v>
      </c>
      <c r="B5409" t="s">
        <v>42</v>
      </c>
      <c r="C5409" t="s">
        <v>34</v>
      </c>
      <c r="D5409" t="s">
        <v>38</v>
      </c>
      <c r="E5409" t="s">
        <v>15</v>
      </c>
      <c r="F5409" t="s">
        <v>25</v>
      </c>
      <c r="G5409" t="s">
        <v>17</v>
      </c>
      <c r="H5409">
        <v>13</v>
      </c>
      <c r="I5409" t="s">
        <v>178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28</v>
      </c>
      <c r="S5409">
        <v>8</v>
      </c>
    </row>
    <row r="5410" spans="1:19" x14ac:dyDescent="0.3">
      <c r="A5410">
        <v>5409</v>
      </c>
      <c r="B5410" t="s">
        <v>33</v>
      </c>
      <c r="C5410" t="s">
        <v>34</v>
      </c>
      <c r="D5410" t="s">
        <v>44</v>
      </c>
      <c r="E5410" t="s">
        <v>22</v>
      </c>
      <c r="F5410" t="s">
        <v>25</v>
      </c>
      <c r="G5410" t="s">
        <v>17</v>
      </c>
      <c r="H5410">
        <v>14</v>
      </c>
      <c r="I5410" t="s">
        <v>177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34</v>
      </c>
      <c r="S5410">
        <v>2</v>
      </c>
    </row>
    <row r="5411" spans="1:19" x14ac:dyDescent="0.3">
      <c r="A5411">
        <v>5410</v>
      </c>
      <c r="B5411" t="s">
        <v>23</v>
      </c>
      <c r="C5411" t="s">
        <v>34</v>
      </c>
      <c r="D5411" t="s">
        <v>26</v>
      </c>
      <c r="E5411" t="s">
        <v>45</v>
      </c>
      <c r="F5411" t="s">
        <v>25</v>
      </c>
      <c r="G5411" t="s">
        <v>17</v>
      </c>
      <c r="H5411">
        <v>7</v>
      </c>
      <c r="I5411" t="s">
        <v>178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21</v>
      </c>
      <c r="S5411">
        <v>2</v>
      </c>
    </row>
    <row r="5412" spans="1:19" x14ac:dyDescent="0.3">
      <c r="A5412">
        <v>5411</v>
      </c>
      <c r="B5412" t="s">
        <v>16</v>
      </c>
      <c r="C5412" t="s">
        <v>34</v>
      </c>
      <c r="D5412" t="s">
        <v>40</v>
      </c>
      <c r="E5412" t="s">
        <v>36</v>
      </c>
      <c r="F5412" t="s">
        <v>25</v>
      </c>
      <c r="G5412" t="s">
        <v>17</v>
      </c>
      <c r="H5412">
        <v>1</v>
      </c>
      <c r="I5412" t="s">
        <v>178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21</v>
      </c>
      <c r="S5412">
        <v>1</v>
      </c>
    </row>
    <row r="5413" spans="1:19" x14ac:dyDescent="0.3">
      <c r="A5413">
        <v>5412</v>
      </c>
      <c r="B5413" t="s">
        <v>33</v>
      </c>
      <c r="C5413" t="s">
        <v>39</v>
      </c>
      <c r="D5413" t="s">
        <v>44</v>
      </c>
      <c r="E5413" t="s">
        <v>15</v>
      </c>
      <c r="F5413" t="s">
        <v>25</v>
      </c>
      <c r="G5413" t="s">
        <v>24</v>
      </c>
      <c r="H5413">
        <v>6</v>
      </c>
      <c r="I5413" t="s">
        <v>178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21</v>
      </c>
      <c r="S5413">
        <v>3</v>
      </c>
    </row>
    <row r="5414" spans="1:19" x14ac:dyDescent="0.3">
      <c r="A5414">
        <v>5413</v>
      </c>
      <c r="B5414" t="s">
        <v>16</v>
      </c>
      <c r="C5414" t="s">
        <v>27</v>
      </c>
      <c r="D5414" t="s">
        <v>38</v>
      </c>
      <c r="E5414" t="s">
        <v>22</v>
      </c>
      <c r="F5414" t="s">
        <v>30</v>
      </c>
      <c r="G5414" t="s">
        <v>17</v>
      </c>
      <c r="H5414">
        <v>0</v>
      </c>
      <c r="I5414" t="s">
        <v>177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21</v>
      </c>
      <c r="S5414">
        <v>3</v>
      </c>
    </row>
    <row r="5415" spans="1:19" x14ac:dyDescent="0.3">
      <c r="A5415">
        <v>5414</v>
      </c>
      <c r="B5415" t="s">
        <v>33</v>
      </c>
      <c r="C5415" t="s">
        <v>34</v>
      </c>
      <c r="D5415" t="s">
        <v>44</v>
      </c>
      <c r="E5415" t="s">
        <v>41</v>
      </c>
      <c r="F5415" t="s">
        <v>25</v>
      </c>
      <c r="G5415" t="s">
        <v>35</v>
      </c>
      <c r="H5415">
        <v>13</v>
      </c>
      <c r="I5415" t="s">
        <v>177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34</v>
      </c>
      <c r="S5415">
        <v>2</v>
      </c>
    </row>
    <row r="5416" spans="1:19" x14ac:dyDescent="0.3">
      <c r="A5416">
        <v>5415</v>
      </c>
      <c r="B5416" t="s">
        <v>33</v>
      </c>
      <c r="C5416" t="s">
        <v>20</v>
      </c>
      <c r="D5416" t="s">
        <v>38</v>
      </c>
      <c r="E5416" t="s">
        <v>22</v>
      </c>
      <c r="F5416" t="s">
        <v>30</v>
      </c>
      <c r="G5416" t="s">
        <v>35</v>
      </c>
      <c r="H5416">
        <v>10</v>
      </c>
      <c r="I5416" t="s">
        <v>176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28</v>
      </c>
      <c r="S5416">
        <v>8</v>
      </c>
    </row>
    <row r="5417" spans="1:19" x14ac:dyDescent="0.3">
      <c r="A5417">
        <v>5416</v>
      </c>
      <c r="B5417" t="s">
        <v>16</v>
      </c>
      <c r="C5417" t="s">
        <v>39</v>
      </c>
      <c r="D5417" t="s">
        <v>32</v>
      </c>
      <c r="E5417" t="s">
        <v>36</v>
      </c>
      <c r="F5417" t="s">
        <v>30</v>
      </c>
      <c r="G5417" t="s">
        <v>17</v>
      </c>
      <c r="H5417">
        <v>8</v>
      </c>
      <c r="I5417" t="s">
        <v>176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34</v>
      </c>
      <c r="S5417">
        <v>5</v>
      </c>
    </row>
    <row r="5418" spans="1:19" x14ac:dyDescent="0.3">
      <c r="A5418">
        <v>5417</v>
      </c>
      <c r="B5418" t="s">
        <v>31</v>
      </c>
      <c r="C5418" t="s">
        <v>27</v>
      </c>
      <c r="D5418" t="s">
        <v>26</v>
      </c>
      <c r="E5418" t="s">
        <v>22</v>
      </c>
      <c r="F5418" t="s">
        <v>25</v>
      </c>
      <c r="G5418" t="s">
        <v>35</v>
      </c>
      <c r="H5418">
        <v>2</v>
      </c>
      <c r="I5418" t="s">
        <v>178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28</v>
      </c>
      <c r="S5418">
        <v>9</v>
      </c>
    </row>
    <row r="5419" spans="1:19" x14ac:dyDescent="0.3">
      <c r="A5419">
        <v>5418</v>
      </c>
      <c r="B5419" t="s">
        <v>42</v>
      </c>
      <c r="C5419" t="s">
        <v>27</v>
      </c>
      <c r="D5419" t="s">
        <v>26</v>
      </c>
      <c r="E5419" t="s">
        <v>36</v>
      </c>
      <c r="F5419" t="s">
        <v>30</v>
      </c>
      <c r="G5419" t="s">
        <v>24</v>
      </c>
      <c r="H5419">
        <v>4</v>
      </c>
      <c r="I5419" t="s">
        <v>176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28</v>
      </c>
      <c r="S5419">
        <v>7</v>
      </c>
    </row>
    <row r="5420" spans="1:19" x14ac:dyDescent="0.3">
      <c r="A5420">
        <v>5419</v>
      </c>
      <c r="B5420" t="s">
        <v>23</v>
      </c>
      <c r="C5420" t="s">
        <v>27</v>
      </c>
      <c r="D5420" t="s">
        <v>38</v>
      </c>
      <c r="E5420" t="s">
        <v>41</v>
      </c>
      <c r="F5420" t="s">
        <v>18</v>
      </c>
      <c r="G5420" t="s">
        <v>35</v>
      </c>
      <c r="H5420">
        <v>8</v>
      </c>
      <c r="I5420" t="s">
        <v>176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34</v>
      </c>
      <c r="S5420">
        <v>1</v>
      </c>
    </row>
    <row r="5421" spans="1:19" x14ac:dyDescent="0.3">
      <c r="A5421">
        <v>5420</v>
      </c>
      <c r="B5421" t="s">
        <v>42</v>
      </c>
      <c r="C5421" t="s">
        <v>20</v>
      </c>
      <c r="D5421" t="s">
        <v>40</v>
      </c>
      <c r="E5421" t="s">
        <v>43</v>
      </c>
      <c r="F5421" t="s">
        <v>25</v>
      </c>
      <c r="G5421" t="s">
        <v>35</v>
      </c>
      <c r="H5421">
        <v>12</v>
      </c>
      <c r="I5421" t="s">
        <v>176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28</v>
      </c>
      <c r="S5421">
        <v>3</v>
      </c>
    </row>
    <row r="5422" spans="1:19" x14ac:dyDescent="0.3">
      <c r="A5422">
        <v>5421</v>
      </c>
      <c r="B5422" t="s">
        <v>33</v>
      </c>
      <c r="C5422" t="s">
        <v>20</v>
      </c>
      <c r="D5422" t="s">
        <v>26</v>
      </c>
      <c r="E5422" t="s">
        <v>15</v>
      </c>
      <c r="F5422" t="s">
        <v>18</v>
      </c>
      <c r="G5422" t="s">
        <v>35</v>
      </c>
      <c r="H5422">
        <v>11</v>
      </c>
      <c r="I5422" t="s">
        <v>177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28</v>
      </c>
      <c r="S5422">
        <v>6</v>
      </c>
    </row>
    <row r="5423" spans="1:19" x14ac:dyDescent="0.3">
      <c r="A5423">
        <v>5422</v>
      </c>
      <c r="B5423" t="s">
        <v>33</v>
      </c>
      <c r="C5423" t="s">
        <v>20</v>
      </c>
      <c r="D5423" t="s">
        <v>44</v>
      </c>
      <c r="E5423" t="s">
        <v>41</v>
      </c>
      <c r="F5423" t="s">
        <v>18</v>
      </c>
      <c r="G5423" t="s">
        <v>17</v>
      </c>
      <c r="H5423">
        <v>5</v>
      </c>
      <c r="I5423" t="s">
        <v>178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28</v>
      </c>
      <c r="S5423">
        <v>8</v>
      </c>
    </row>
    <row r="5424" spans="1:19" x14ac:dyDescent="0.3">
      <c r="A5424">
        <v>5423</v>
      </c>
      <c r="B5424" t="s">
        <v>23</v>
      </c>
      <c r="C5424" t="s">
        <v>20</v>
      </c>
      <c r="D5424" t="s">
        <v>44</v>
      </c>
      <c r="E5424" t="s">
        <v>29</v>
      </c>
      <c r="F5424" t="s">
        <v>30</v>
      </c>
      <c r="G5424" t="s">
        <v>24</v>
      </c>
      <c r="H5424">
        <v>4</v>
      </c>
      <c r="I5424" t="s">
        <v>178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28</v>
      </c>
      <c r="S5424">
        <v>5</v>
      </c>
    </row>
    <row r="5425" spans="1:19" x14ac:dyDescent="0.3">
      <c r="A5425">
        <v>5424</v>
      </c>
      <c r="B5425" t="s">
        <v>33</v>
      </c>
      <c r="C5425" t="s">
        <v>20</v>
      </c>
      <c r="D5425" t="s">
        <v>38</v>
      </c>
      <c r="E5425" t="s">
        <v>29</v>
      </c>
      <c r="F5425" t="s">
        <v>30</v>
      </c>
      <c r="G5425" t="s">
        <v>35</v>
      </c>
      <c r="H5425">
        <v>14</v>
      </c>
      <c r="I5425" t="s">
        <v>178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28</v>
      </c>
      <c r="S5425">
        <v>9</v>
      </c>
    </row>
    <row r="5426" spans="1:19" x14ac:dyDescent="0.3">
      <c r="A5426">
        <v>5425</v>
      </c>
      <c r="B5426" t="s">
        <v>33</v>
      </c>
      <c r="C5426" t="s">
        <v>20</v>
      </c>
      <c r="D5426" t="s">
        <v>26</v>
      </c>
      <c r="E5426" t="s">
        <v>41</v>
      </c>
      <c r="F5426" t="s">
        <v>25</v>
      </c>
      <c r="G5426" t="s">
        <v>35</v>
      </c>
      <c r="H5426">
        <v>14</v>
      </c>
      <c r="I5426" t="s">
        <v>178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34</v>
      </c>
      <c r="S5426">
        <v>3</v>
      </c>
    </row>
    <row r="5427" spans="1:19" x14ac:dyDescent="0.3">
      <c r="A5427">
        <v>5426</v>
      </c>
      <c r="B5427" t="s">
        <v>23</v>
      </c>
      <c r="C5427" t="s">
        <v>34</v>
      </c>
      <c r="D5427" t="s">
        <v>26</v>
      </c>
      <c r="E5427" t="s">
        <v>22</v>
      </c>
      <c r="F5427" t="s">
        <v>18</v>
      </c>
      <c r="G5427" t="s">
        <v>17</v>
      </c>
      <c r="H5427">
        <v>7</v>
      </c>
      <c r="I5427" t="s">
        <v>177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28</v>
      </c>
      <c r="S5427">
        <v>9</v>
      </c>
    </row>
    <row r="5428" spans="1:19" x14ac:dyDescent="0.3">
      <c r="A5428">
        <v>5427</v>
      </c>
      <c r="B5428" t="s">
        <v>33</v>
      </c>
      <c r="C5428" t="s">
        <v>20</v>
      </c>
      <c r="D5428" t="s">
        <v>19</v>
      </c>
      <c r="E5428" t="s">
        <v>43</v>
      </c>
      <c r="F5428" t="s">
        <v>25</v>
      </c>
      <c r="G5428" t="s">
        <v>35</v>
      </c>
      <c r="H5428">
        <v>5</v>
      </c>
      <c r="I5428" t="s">
        <v>177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21</v>
      </c>
      <c r="S5428">
        <v>6</v>
      </c>
    </row>
    <row r="5429" spans="1:19" x14ac:dyDescent="0.3">
      <c r="A5429">
        <v>5428</v>
      </c>
      <c r="B5429" t="s">
        <v>16</v>
      </c>
      <c r="C5429" t="s">
        <v>34</v>
      </c>
      <c r="D5429" t="s">
        <v>19</v>
      </c>
      <c r="E5429" t="s">
        <v>45</v>
      </c>
      <c r="F5429" t="s">
        <v>18</v>
      </c>
      <c r="G5429" t="s">
        <v>35</v>
      </c>
      <c r="H5429">
        <v>0</v>
      </c>
      <c r="I5429" t="s">
        <v>178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28</v>
      </c>
      <c r="S5429">
        <v>7</v>
      </c>
    </row>
    <row r="5430" spans="1:19" x14ac:dyDescent="0.3">
      <c r="A5430">
        <v>5429</v>
      </c>
      <c r="B5430" t="s">
        <v>23</v>
      </c>
      <c r="C5430" t="s">
        <v>20</v>
      </c>
      <c r="D5430" t="s">
        <v>19</v>
      </c>
      <c r="E5430" t="s">
        <v>36</v>
      </c>
      <c r="F5430" t="s">
        <v>18</v>
      </c>
      <c r="G5430" t="s">
        <v>24</v>
      </c>
      <c r="H5430">
        <v>1</v>
      </c>
      <c r="I5430" t="s">
        <v>177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21</v>
      </c>
      <c r="S5430">
        <v>4</v>
      </c>
    </row>
    <row r="5431" spans="1:19" x14ac:dyDescent="0.3">
      <c r="A5431">
        <v>5430</v>
      </c>
      <c r="B5431" t="s">
        <v>16</v>
      </c>
      <c r="C5431" t="s">
        <v>20</v>
      </c>
      <c r="D5431" t="s">
        <v>44</v>
      </c>
      <c r="E5431" t="s">
        <v>45</v>
      </c>
      <c r="F5431" t="s">
        <v>25</v>
      </c>
      <c r="G5431" t="s">
        <v>35</v>
      </c>
      <c r="H5431">
        <v>13</v>
      </c>
      <c r="I5431" t="s">
        <v>176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28</v>
      </c>
      <c r="S5431">
        <v>9</v>
      </c>
    </row>
    <row r="5432" spans="1:19" x14ac:dyDescent="0.3">
      <c r="A5432">
        <v>5431</v>
      </c>
      <c r="B5432" t="s">
        <v>33</v>
      </c>
      <c r="C5432" t="s">
        <v>39</v>
      </c>
      <c r="D5432" t="s">
        <v>38</v>
      </c>
      <c r="E5432" t="s">
        <v>22</v>
      </c>
      <c r="F5432" t="s">
        <v>25</v>
      </c>
      <c r="G5432" t="s">
        <v>17</v>
      </c>
      <c r="H5432">
        <v>14</v>
      </c>
      <c r="I5432" t="s">
        <v>178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34</v>
      </c>
      <c r="S5432">
        <v>3</v>
      </c>
    </row>
    <row r="5433" spans="1:19" x14ac:dyDescent="0.3">
      <c r="A5433">
        <v>5432</v>
      </c>
      <c r="B5433" t="s">
        <v>33</v>
      </c>
      <c r="C5433" t="s">
        <v>27</v>
      </c>
      <c r="D5433" t="s">
        <v>40</v>
      </c>
      <c r="E5433" t="s">
        <v>15</v>
      </c>
      <c r="F5433" t="s">
        <v>18</v>
      </c>
      <c r="G5433" t="s">
        <v>24</v>
      </c>
      <c r="H5433">
        <v>12</v>
      </c>
      <c r="I5433" t="s">
        <v>176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28</v>
      </c>
      <c r="S5433">
        <v>9</v>
      </c>
    </row>
    <row r="5434" spans="1:19" x14ac:dyDescent="0.3">
      <c r="A5434">
        <v>5433</v>
      </c>
      <c r="B5434" t="s">
        <v>16</v>
      </c>
      <c r="C5434" t="s">
        <v>34</v>
      </c>
      <c r="D5434" t="s">
        <v>38</v>
      </c>
      <c r="E5434" t="s">
        <v>15</v>
      </c>
      <c r="F5434" t="s">
        <v>30</v>
      </c>
      <c r="G5434" t="s">
        <v>35</v>
      </c>
      <c r="H5434">
        <v>4</v>
      </c>
      <c r="I5434" t="s">
        <v>177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28</v>
      </c>
      <c r="S5434">
        <v>1</v>
      </c>
    </row>
    <row r="5435" spans="1:19" x14ac:dyDescent="0.3">
      <c r="A5435">
        <v>5434</v>
      </c>
      <c r="B5435" t="s">
        <v>37</v>
      </c>
      <c r="C5435" t="s">
        <v>39</v>
      </c>
      <c r="D5435" t="s">
        <v>19</v>
      </c>
      <c r="E5435" t="s">
        <v>43</v>
      </c>
      <c r="F5435" t="s">
        <v>30</v>
      </c>
      <c r="G5435" t="s">
        <v>24</v>
      </c>
      <c r="H5435">
        <v>14</v>
      </c>
      <c r="I5435" t="s">
        <v>178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28</v>
      </c>
      <c r="S5435">
        <v>8</v>
      </c>
    </row>
    <row r="5436" spans="1:19" x14ac:dyDescent="0.3">
      <c r="A5436">
        <v>5435</v>
      </c>
      <c r="B5436" t="s">
        <v>23</v>
      </c>
      <c r="C5436" t="s">
        <v>20</v>
      </c>
      <c r="D5436" t="s">
        <v>19</v>
      </c>
      <c r="E5436" t="s">
        <v>22</v>
      </c>
      <c r="F5436" t="s">
        <v>30</v>
      </c>
      <c r="G5436" t="s">
        <v>17</v>
      </c>
      <c r="H5436">
        <v>1</v>
      </c>
      <c r="I5436" t="s">
        <v>176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21</v>
      </c>
      <c r="S5436">
        <v>2</v>
      </c>
    </row>
    <row r="5437" spans="1:19" x14ac:dyDescent="0.3">
      <c r="A5437">
        <v>5436</v>
      </c>
      <c r="B5437" t="s">
        <v>23</v>
      </c>
      <c r="C5437" t="s">
        <v>27</v>
      </c>
      <c r="D5437" t="s">
        <v>38</v>
      </c>
      <c r="E5437" t="s">
        <v>36</v>
      </c>
      <c r="F5437" t="s">
        <v>25</v>
      </c>
      <c r="G5437" t="s">
        <v>35</v>
      </c>
      <c r="H5437">
        <v>9</v>
      </c>
      <c r="I5437" t="s">
        <v>177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28</v>
      </c>
      <c r="S5437">
        <v>9</v>
      </c>
    </row>
    <row r="5438" spans="1:19" x14ac:dyDescent="0.3">
      <c r="A5438">
        <v>5437</v>
      </c>
      <c r="B5438" t="s">
        <v>31</v>
      </c>
      <c r="C5438" t="s">
        <v>27</v>
      </c>
      <c r="D5438" t="s">
        <v>26</v>
      </c>
      <c r="E5438" t="s">
        <v>41</v>
      </c>
      <c r="F5438" t="s">
        <v>18</v>
      </c>
      <c r="G5438" t="s">
        <v>24</v>
      </c>
      <c r="H5438">
        <v>4</v>
      </c>
      <c r="I5438" t="s">
        <v>178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21</v>
      </c>
      <c r="S5438">
        <v>4</v>
      </c>
    </row>
    <row r="5439" spans="1:19" x14ac:dyDescent="0.3">
      <c r="A5439">
        <v>5438</v>
      </c>
      <c r="B5439" t="s">
        <v>23</v>
      </c>
      <c r="C5439" t="s">
        <v>27</v>
      </c>
      <c r="D5439" t="s">
        <v>40</v>
      </c>
      <c r="E5439" t="s">
        <v>45</v>
      </c>
      <c r="F5439" t="s">
        <v>30</v>
      </c>
      <c r="G5439" t="s">
        <v>35</v>
      </c>
      <c r="H5439">
        <v>9</v>
      </c>
      <c r="I5439" t="s">
        <v>177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28</v>
      </c>
      <c r="S5439">
        <v>9</v>
      </c>
    </row>
    <row r="5440" spans="1:19" x14ac:dyDescent="0.3">
      <c r="A5440">
        <v>5439</v>
      </c>
      <c r="B5440" t="s">
        <v>37</v>
      </c>
      <c r="C5440" t="s">
        <v>39</v>
      </c>
      <c r="D5440" t="s">
        <v>40</v>
      </c>
      <c r="E5440" t="s">
        <v>41</v>
      </c>
      <c r="F5440" t="s">
        <v>18</v>
      </c>
      <c r="G5440" t="s">
        <v>24</v>
      </c>
      <c r="H5440">
        <v>0</v>
      </c>
      <c r="I5440" t="s">
        <v>178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28</v>
      </c>
      <c r="S5440">
        <v>2</v>
      </c>
    </row>
    <row r="5441" spans="1:19" x14ac:dyDescent="0.3">
      <c r="A5441">
        <v>5440</v>
      </c>
      <c r="B5441" t="s">
        <v>23</v>
      </c>
      <c r="C5441" t="s">
        <v>34</v>
      </c>
      <c r="D5441" t="s">
        <v>44</v>
      </c>
      <c r="E5441" t="s">
        <v>15</v>
      </c>
      <c r="F5441" t="s">
        <v>30</v>
      </c>
      <c r="G5441" t="s">
        <v>35</v>
      </c>
      <c r="H5441">
        <v>13</v>
      </c>
      <c r="I5441" t="s">
        <v>177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28</v>
      </c>
      <c r="S5441">
        <v>8</v>
      </c>
    </row>
    <row r="5442" spans="1:19" x14ac:dyDescent="0.3">
      <c r="A5442">
        <v>5441</v>
      </c>
      <c r="B5442" t="s">
        <v>23</v>
      </c>
      <c r="C5442" t="s">
        <v>34</v>
      </c>
      <c r="D5442" t="s">
        <v>38</v>
      </c>
      <c r="E5442" t="s">
        <v>36</v>
      </c>
      <c r="F5442" t="s">
        <v>25</v>
      </c>
      <c r="G5442" t="s">
        <v>35</v>
      </c>
      <c r="H5442">
        <v>5</v>
      </c>
      <c r="I5442" t="s">
        <v>177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21</v>
      </c>
      <c r="S5442">
        <v>1</v>
      </c>
    </row>
    <row r="5443" spans="1:19" x14ac:dyDescent="0.3">
      <c r="A5443">
        <v>5442</v>
      </c>
      <c r="B5443" t="s">
        <v>37</v>
      </c>
      <c r="C5443" t="s">
        <v>39</v>
      </c>
      <c r="D5443" t="s">
        <v>32</v>
      </c>
      <c r="E5443" t="s">
        <v>41</v>
      </c>
      <c r="F5443" t="s">
        <v>25</v>
      </c>
      <c r="G5443" t="s">
        <v>35</v>
      </c>
      <c r="H5443">
        <v>7</v>
      </c>
      <c r="I5443" t="s">
        <v>177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28</v>
      </c>
      <c r="S5443">
        <v>7</v>
      </c>
    </row>
    <row r="5444" spans="1:19" x14ac:dyDescent="0.3">
      <c r="A5444">
        <v>5443</v>
      </c>
      <c r="B5444" t="s">
        <v>42</v>
      </c>
      <c r="C5444" t="s">
        <v>20</v>
      </c>
      <c r="D5444" t="s">
        <v>26</v>
      </c>
      <c r="E5444" t="s">
        <v>45</v>
      </c>
      <c r="F5444" t="s">
        <v>25</v>
      </c>
      <c r="G5444" t="s">
        <v>17</v>
      </c>
      <c r="H5444">
        <v>9</v>
      </c>
      <c r="I5444" t="s">
        <v>176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28</v>
      </c>
      <c r="S5444">
        <v>4</v>
      </c>
    </row>
    <row r="5445" spans="1:19" x14ac:dyDescent="0.3">
      <c r="A5445">
        <v>5444</v>
      </c>
      <c r="B5445" t="s">
        <v>23</v>
      </c>
      <c r="C5445" t="s">
        <v>39</v>
      </c>
      <c r="D5445" t="s">
        <v>19</v>
      </c>
      <c r="E5445" t="s">
        <v>36</v>
      </c>
      <c r="F5445" t="s">
        <v>25</v>
      </c>
      <c r="G5445" t="s">
        <v>24</v>
      </c>
      <c r="H5445">
        <v>2</v>
      </c>
      <c r="I5445" t="s">
        <v>178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28</v>
      </c>
      <c r="S5445">
        <v>8</v>
      </c>
    </row>
    <row r="5446" spans="1:19" x14ac:dyDescent="0.3">
      <c r="A5446">
        <v>5445</v>
      </c>
      <c r="B5446" t="s">
        <v>37</v>
      </c>
      <c r="C5446" t="s">
        <v>20</v>
      </c>
      <c r="D5446" t="s">
        <v>26</v>
      </c>
      <c r="E5446" t="s">
        <v>36</v>
      </c>
      <c r="F5446" t="s">
        <v>18</v>
      </c>
      <c r="G5446" t="s">
        <v>24</v>
      </c>
      <c r="H5446">
        <v>9</v>
      </c>
      <c r="I5446" t="s">
        <v>177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28</v>
      </c>
      <c r="S5446">
        <v>8</v>
      </c>
    </row>
    <row r="5447" spans="1:19" x14ac:dyDescent="0.3">
      <c r="A5447">
        <v>5446</v>
      </c>
      <c r="B5447" t="s">
        <v>33</v>
      </c>
      <c r="C5447" t="s">
        <v>20</v>
      </c>
      <c r="D5447" t="s">
        <v>40</v>
      </c>
      <c r="E5447" t="s">
        <v>41</v>
      </c>
      <c r="F5447" t="s">
        <v>25</v>
      </c>
      <c r="G5447" t="s">
        <v>35</v>
      </c>
      <c r="H5447">
        <v>13</v>
      </c>
      <c r="I5447" t="s">
        <v>176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34</v>
      </c>
      <c r="S5447">
        <v>2</v>
      </c>
    </row>
    <row r="5448" spans="1:19" x14ac:dyDescent="0.3">
      <c r="A5448">
        <v>5447</v>
      </c>
      <c r="B5448" t="s">
        <v>42</v>
      </c>
      <c r="C5448" t="s">
        <v>39</v>
      </c>
      <c r="D5448" t="s">
        <v>38</v>
      </c>
      <c r="E5448" t="s">
        <v>15</v>
      </c>
      <c r="F5448" t="s">
        <v>30</v>
      </c>
      <c r="G5448" t="s">
        <v>17</v>
      </c>
      <c r="H5448">
        <v>2</v>
      </c>
      <c r="I5448" t="s">
        <v>177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21</v>
      </c>
      <c r="S5448">
        <v>3</v>
      </c>
    </row>
    <row r="5449" spans="1:19" x14ac:dyDescent="0.3">
      <c r="A5449">
        <v>5448</v>
      </c>
      <c r="B5449" t="s">
        <v>16</v>
      </c>
      <c r="C5449" t="s">
        <v>39</v>
      </c>
      <c r="D5449" t="s">
        <v>38</v>
      </c>
      <c r="E5449" t="s">
        <v>43</v>
      </c>
      <c r="F5449" t="s">
        <v>30</v>
      </c>
      <c r="G5449" t="s">
        <v>24</v>
      </c>
      <c r="H5449">
        <v>10</v>
      </c>
      <c r="I5449" t="s">
        <v>176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34</v>
      </c>
      <c r="S5449">
        <v>3</v>
      </c>
    </row>
    <row r="5450" spans="1:19" x14ac:dyDescent="0.3">
      <c r="A5450">
        <v>5449</v>
      </c>
      <c r="B5450" t="s">
        <v>37</v>
      </c>
      <c r="C5450" t="s">
        <v>27</v>
      </c>
      <c r="D5450" t="s">
        <v>38</v>
      </c>
      <c r="E5450" t="s">
        <v>22</v>
      </c>
      <c r="F5450" t="s">
        <v>18</v>
      </c>
      <c r="G5450" t="s">
        <v>24</v>
      </c>
      <c r="H5450">
        <v>10</v>
      </c>
      <c r="I5450" t="s">
        <v>177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34</v>
      </c>
      <c r="S5450">
        <v>4</v>
      </c>
    </row>
    <row r="5451" spans="1:19" x14ac:dyDescent="0.3">
      <c r="A5451">
        <v>5450</v>
      </c>
      <c r="B5451" t="s">
        <v>33</v>
      </c>
      <c r="C5451" t="s">
        <v>39</v>
      </c>
      <c r="D5451" t="s">
        <v>40</v>
      </c>
      <c r="E5451" t="s">
        <v>29</v>
      </c>
      <c r="F5451" t="s">
        <v>25</v>
      </c>
      <c r="G5451" t="s">
        <v>35</v>
      </c>
      <c r="H5451">
        <v>3</v>
      </c>
      <c r="I5451" t="s">
        <v>176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28</v>
      </c>
      <c r="S5451">
        <v>9</v>
      </c>
    </row>
    <row r="5452" spans="1:19" x14ac:dyDescent="0.3">
      <c r="A5452">
        <v>5451</v>
      </c>
      <c r="B5452" t="s">
        <v>33</v>
      </c>
      <c r="C5452" t="s">
        <v>34</v>
      </c>
      <c r="D5452" t="s">
        <v>26</v>
      </c>
      <c r="E5452" t="s">
        <v>22</v>
      </c>
      <c r="F5452" t="s">
        <v>25</v>
      </c>
      <c r="G5452" t="s">
        <v>17</v>
      </c>
      <c r="H5452">
        <v>2</v>
      </c>
      <c r="I5452" t="s">
        <v>178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28</v>
      </c>
      <c r="S5452">
        <v>8</v>
      </c>
    </row>
    <row r="5453" spans="1:19" x14ac:dyDescent="0.3">
      <c r="A5453">
        <v>5452</v>
      </c>
      <c r="B5453" t="s">
        <v>37</v>
      </c>
      <c r="C5453" t="s">
        <v>34</v>
      </c>
      <c r="D5453" t="s">
        <v>26</v>
      </c>
      <c r="E5453" t="s">
        <v>43</v>
      </c>
      <c r="F5453" t="s">
        <v>18</v>
      </c>
      <c r="G5453" t="s">
        <v>24</v>
      </c>
      <c r="H5453">
        <v>1</v>
      </c>
      <c r="I5453" t="s">
        <v>176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28</v>
      </c>
      <c r="S5453">
        <v>1</v>
      </c>
    </row>
    <row r="5454" spans="1:19" x14ac:dyDescent="0.3">
      <c r="A5454">
        <v>5453</v>
      </c>
      <c r="B5454" t="s">
        <v>33</v>
      </c>
      <c r="C5454" t="s">
        <v>20</v>
      </c>
      <c r="D5454" t="s">
        <v>40</v>
      </c>
      <c r="E5454" t="s">
        <v>43</v>
      </c>
      <c r="F5454" t="s">
        <v>25</v>
      </c>
      <c r="G5454" t="s">
        <v>35</v>
      </c>
      <c r="H5454">
        <v>5</v>
      </c>
      <c r="I5454" t="s">
        <v>176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21</v>
      </c>
      <c r="S5454">
        <v>5</v>
      </c>
    </row>
    <row r="5455" spans="1:19" x14ac:dyDescent="0.3">
      <c r="A5455">
        <v>5454</v>
      </c>
      <c r="B5455" t="s">
        <v>42</v>
      </c>
      <c r="C5455" t="s">
        <v>34</v>
      </c>
      <c r="D5455" t="s">
        <v>19</v>
      </c>
      <c r="E5455" t="s">
        <v>29</v>
      </c>
      <c r="F5455" t="s">
        <v>18</v>
      </c>
      <c r="G5455" t="s">
        <v>17</v>
      </c>
      <c r="H5455">
        <v>6</v>
      </c>
      <c r="I5455" t="s">
        <v>177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21</v>
      </c>
      <c r="S5455">
        <v>3</v>
      </c>
    </row>
    <row r="5456" spans="1:19" x14ac:dyDescent="0.3">
      <c r="A5456">
        <v>5455</v>
      </c>
      <c r="B5456" t="s">
        <v>42</v>
      </c>
      <c r="C5456" t="s">
        <v>39</v>
      </c>
      <c r="D5456" t="s">
        <v>26</v>
      </c>
      <c r="E5456" t="s">
        <v>29</v>
      </c>
      <c r="F5456" t="s">
        <v>25</v>
      </c>
      <c r="G5456" t="s">
        <v>24</v>
      </c>
      <c r="H5456">
        <v>1</v>
      </c>
      <c r="I5456" t="s">
        <v>178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28</v>
      </c>
      <c r="S5456">
        <v>7</v>
      </c>
    </row>
    <row r="5457" spans="1:19" x14ac:dyDescent="0.3">
      <c r="A5457">
        <v>5456</v>
      </c>
      <c r="B5457" t="s">
        <v>23</v>
      </c>
      <c r="C5457" t="s">
        <v>20</v>
      </c>
      <c r="D5457" t="s">
        <v>19</v>
      </c>
      <c r="E5457" t="s">
        <v>15</v>
      </c>
      <c r="F5457" t="s">
        <v>18</v>
      </c>
      <c r="G5457" t="s">
        <v>35</v>
      </c>
      <c r="H5457">
        <v>5</v>
      </c>
      <c r="I5457" t="s">
        <v>177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28</v>
      </c>
      <c r="S5457">
        <v>8</v>
      </c>
    </row>
    <row r="5458" spans="1:19" x14ac:dyDescent="0.3">
      <c r="A5458">
        <v>5457</v>
      </c>
      <c r="B5458" t="s">
        <v>16</v>
      </c>
      <c r="C5458" t="s">
        <v>20</v>
      </c>
      <c r="D5458" t="s">
        <v>44</v>
      </c>
      <c r="E5458" t="s">
        <v>41</v>
      </c>
      <c r="F5458" t="s">
        <v>18</v>
      </c>
      <c r="G5458" t="s">
        <v>24</v>
      </c>
      <c r="H5458">
        <v>8</v>
      </c>
      <c r="I5458" t="s">
        <v>176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28</v>
      </c>
      <c r="S5458">
        <v>7</v>
      </c>
    </row>
    <row r="5459" spans="1:19" x14ac:dyDescent="0.3">
      <c r="A5459">
        <v>5458</v>
      </c>
      <c r="B5459" t="s">
        <v>16</v>
      </c>
      <c r="C5459" t="s">
        <v>20</v>
      </c>
      <c r="D5459" t="s">
        <v>19</v>
      </c>
      <c r="E5459" t="s">
        <v>43</v>
      </c>
      <c r="F5459" t="s">
        <v>30</v>
      </c>
      <c r="G5459" t="s">
        <v>17</v>
      </c>
      <c r="H5459">
        <v>12</v>
      </c>
      <c r="I5459" t="s">
        <v>176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34</v>
      </c>
      <c r="S5459">
        <v>6</v>
      </c>
    </row>
    <row r="5460" spans="1:19" x14ac:dyDescent="0.3">
      <c r="A5460">
        <v>5459</v>
      </c>
      <c r="B5460" t="s">
        <v>37</v>
      </c>
      <c r="C5460" t="s">
        <v>20</v>
      </c>
      <c r="D5460" t="s">
        <v>32</v>
      </c>
      <c r="E5460" t="s">
        <v>45</v>
      </c>
      <c r="F5460" t="s">
        <v>18</v>
      </c>
      <c r="G5460" t="s">
        <v>35</v>
      </c>
      <c r="H5460">
        <v>0</v>
      </c>
      <c r="I5460" t="s">
        <v>178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21</v>
      </c>
      <c r="S5460">
        <v>3</v>
      </c>
    </row>
    <row r="5461" spans="1:19" x14ac:dyDescent="0.3">
      <c r="A5461">
        <v>5460</v>
      </c>
      <c r="B5461" t="s">
        <v>37</v>
      </c>
      <c r="C5461" t="s">
        <v>20</v>
      </c>
      <c r="D5461" t="s">
        <v>38</v>
      </c>
      <c r="E5461" t="s">
        <v>36</v>
      </c>
      <c r="F5461" t="s">
        <v>30</v>
      </c>
      <c r="G5461" t="s">
        <v>24</v>
      </c>
      <c r="H5461">
        <v>11</v>
      </c>
      <c r="I5461" t="s">
        <v>178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34</v>
      </c>
      <c r="S5461">
        <v>6</v>
      </c>
    </row>
    <row r="5462" spans="1:19" x14ac:dyDescent="0.3">
      <c r="A5462">
        <v>5461</v>
      </c>
      <c r="B5462" t="s">
        <v>23</v>
      </c>
      <c r="C5462" t="s">
        <v>27</v>
      </c>
      <c r="D5462" t="s">
        <v>32</v>
      </c>
      <c r="E5462" t="s">
        <v>29</v>
      </c>
      <c r="F5462" t="s">
        <v>18</v>
      </c>
      <c r="G5462" t="s">
        <v>24</v>
      </c>
      <c r="H5462">
        <v>3</v>
      </c>
      <c r="I5462" t="s">
        <v>177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28</v>
      </c>
      <c r="S5462">
        <v>3</v>
      </c>
    </row>
    <row r="5463" spans="1:19" x14ac:dyDescent="0.3">
      <c r="A5463">
        <v>5462</v>
      </c>
      <c r="B5463" t="s">
        <v>33</v>
      </c>
      <c r="C5463" t="s">
        <v>34</v>
      </c>
      <c r="D5463" t="s">
        <v>19</v>
      </c>
      <c r="E5463" t="s">
        <v>15</v>
      </c>
      <c r="F5463" t="s">
        <v>18</v>
      </c>
      <c r="G5463" t="s">
        <v>24</v>
      </c>
      <c r="H5463">
        <v>12</v>
      </c>
      <c r="I5463" t="s">
        <v>176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28</v>
      </c>
      <c r="S5463">
        <v>8</v>
      </c>
    </row>
    <row r="5464" spans="1:19" x14ac:dyDescent="0.3">
      <c r="A5464">
        <v>5463</v>
      </c>
      <c r="B5464" t="s">
        <v>37</v>
      </c>
      <c r="C5464" t="s">
        <v>39</v>
      </c>
      <c r="D5464" t="s">
        <v>19</v>
      </c>
      <c r="E5464" t="s">
        <v>36</v>
      </c>
      <c r="F5464" t="s">
        <v>30</v>
      </c>
      <c r="G5464" t="s">
        <v>24</v>
      </c>
      <c r="H5464">
        <v>11</v>
      </c>
      <c r="I5464" t="s">
        <v>177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28</v>
      </c>
      <c r="S5464">
        <v>8</v>
      </c>
    </row>
    <row r="5465" spans="1:19" x14ac:dyDescent="0.3">
      <c r="A5465">
        <v>5464</v>
      </c>
      <c r="B5465" t="s">
        <v>31</v>
      </c>
      <c r="C5465" t="s">
        <v>34</v>
      </c>
      <c r="D5465" t="s">
        <v>44</v>
      </c>
      <c r="E5465" t="s">
        <v>45</v>
      </c>
      <c r="F5465" t="s">
        <v>30</v>
      </c>
      <c r="G5465" t="s">
        <v>17</v>
      </c>
      <c r="H5465">
        <v>10</v>
      </c>
      <c r="I5465" t="s">
        <v>177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34</v>
      </c>
      <c r="S5465">
        <v>3</v>
      </c>
    </row>
    <row r="5466" spans="1:19" x14ac:dyDescent="0.3">
      <c r="A5466">
        <v>5465</v>
      </c>
      <c r="B5466" t="s">
        <v>42</v>
      </c>
      <c r="C5466" t="s">
        <v>20</v>
      </c>
      <c r="D5466" t="s">
        <v>32</v>
      </c>
      <c r="E5466" t="s">
        <v>43</v>
      </c>
      <c r="F5466" t="s">
        <v>25</v>
      </c>
      <c r="G5466" t="s">
        <v>35</v>
      </c>
      <c r="H5466">
        <v>7</v>
      </c>
      <c r="I5466" t="s">
        <v>177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28</v>
      </c>
      <c r="S5466">
        <v>8</v>
      </c>
    </row>
    <row r="5467" spans="1:19" x14ac:dyDescent="0.3">
      <c r="A5467">
        <v>5466</v>
      </c>
      <c r="B5467" t="s">
        <v>37</v>
      </c>
      <c r="C5467" t="s">
        <v>34</v>
      </c>
      <c r="D5467" t="s">
        <v>19</v>
      </c>
      <c r="E5467" t="s">
        <v>29</v>
      </c>
      <c r="F5467" t="s">
        <v>25</v>
      </c>
      <c r="G5467" t="s">
        <v>35</v>
      </c>
      <c r="H5467">
        <v>10</v>
      </c>
      <c r="I5467" t="s">
        <v>177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28</v>
      </c>
      <c r="S5467">
        <v>6</v>
      </c>
    </row>
    <row r="5468" spans="1:19" x14ac:dyDescent="0.3">
      <c r="A5468">
        <v>5467</v>
      </c>
      <c r="B5468" t="s">
        <v>16</v>
      </c>
      <c r="C5468" t="s">
        <v>20</v>
      </c>
      <c r="D5468" t="s">
        <v>32</v>
      </c>
      <c r="E5468" t="s">
        <v>43</v>
      </c>
      <c r="F5468" t="s">
        <v>30</v>
      </c>
      <c r="G5468" t="s">
        <v>24</v>
      </c>
      <c r="H5468">
        <v>13</v>
      </c>
      <c r="I5468" t="s">
        <v>176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28</v>
      </c>
      <c r="S5468">
        <v>9</v>
      </c>
    </row>
    <row r="5469" spans="1:19" x14ac:dyDescent="0.3">
      <c r="A5469">
        <v>5468</v>
      </c>
      <c r="B5469" t="s">
        <v>31</v>
      </c>
      <c r="C5469" t="s">
        <v>34</v>
      </c>
      <c r="D5469" t="s">
        <v>19</v>
      </c>
      <c r="E5469" t="s">
        <v>22</v>
      </c>
      <c r="F5469" t="s">
        <v>30</v>
      </c>
      <c r="G5469" t="s">
        <v>17</v>
      </c>
      <c r="H5469">
        <v>13</v>
      </c>
      <c r="I5469" t="s">
        <v>176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28</v>
      </c>
      <c r="S5469">
        <v>9</v>
      </c>
    </row>
    <row r="5470" spans="1:19" x14ac:dyDescent="0.3">
      <c r="A5470">
        <v>5469</v>
      </c>
      <c r="B5470" t="s">
        <v>16</v>
      </c>
      <c r="C5470" t="s">
        <v>34</v>
      </c>
      <c r="D5470" t="s">
        <v>40</v>
      </c>
      <c r="E5470" t="s">
        <v>43</v>
      </c>
      <c r="F5470" t="s">
        <v>25</v>
      </c>
      <c r="G5470" t="s">
        <v>35</v>
      </c>
      <c r="H5470">
        <v>14</v>
      </c>
      <c r="I5470" t="s">
        <v>178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34</v>
      </c>
      <c r="S5470">
        <v>1</v>
      </c>
    </row>
    <row r="5471" spans="1:19" x14ac:dyDescent="0.3">
      <c r="A5471">
        <v>5470</v>
      </c>
      <c r="B5471" t="s">
        <v>16</v>
      </c>
      <c r="C5471" t="s">
        <v>34</v>
      </c>
      <c r="D5471" t="s">
        <v>19</v>
      </c>
      <c r="E5471" t="s">
        <v>15</v>
      </c>
      <c r="F5471" t="s">
        <v>30</v>
      </c>
      <c r="G5471" t="s">
        <v>17</v>
      </c>
      <c r="H5471">
        <v>5</v>
      </c>
      <c r="I5471" t="s">
        <v>177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21</v>
      </c>
      <c r="S5471">
        <v>4</v>
      </c>
    </row>
    <row r="5472" spans="1:19" x14ac:dyDescent="0.3">
      <c r="A5472">
        <v>5471</v>
      </c>
      <c r="B5472" t="s">
        <v>23</v>
      </c>
      <c r="C5472" t="s">
        <v>34</v>
      </c>
      <c r="D5472" t="s">
        <v>26</v>
      </c>
      <c r="E5472" t="s">
        <v>15</v>
      </c>
      <c r="F5472" t="s">
        <v>25</v>
      </c>
      <c r="G5472" t="s">
        <v>17</v>
      </c>
      <c r="H5472">
        <v>11</v>
      </c>
      <c r="I5472" t="s">
        <v>176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28</v>
      </c>
      <c r="S5472">
        <v>7</v>
      </c>
    </row>
    <row r="5473" spans="1:19" x14ac:dyDescent="0.3">
      <c r="A5473">
        <v>5472</v>
      </c>
      <c r="B5473" t="s">
        <v>42</v>
      </c>
      <c r="C5473" t="s">
        <v>20</v>
      </c>
      <c r="D5473" t="s">
        <v>40</v>
      </c>
      <c r="E5473" t="s">
        <v>15</v>
      </c>
      <c r="F5473" t="s">
        <v>18</v>
      </c>
      <c r="G5473" t="s">
        <v>24</v>
      </c>
      <c r="H5473">
        <v>5</v>
      </c>
      <c r="I5473" t="s">
        <v>176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21</v>
      </c>
      <c r="S5473">
        <v>3</v>
      </c>
    </row>
    <row r="5474" spans="1:19" x14ac:dyDescent="0.3">
      <c r="A5474">
        <v>5473</v>
      </c>
      <c r="B5474" t="s">
        <v>37</v>
      </c>
      <c r="C5474" t="s">
        <v>27</v>
      </c>
      <c r="D5474" t="s">
        <v>40</v>
      </c>
      <c r="E5474" t="s">
        <v>15</v>
      </c>
      <c r="F5474" t="s">
        <v>18</v>
      </c>
      <c r="G5474" t="s">
        <v>35</v>
      </c>
      <c r="H5474">
        <v>14</v>
      </c>
      <c r="I5474" t="s">
        <v>177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34</v>
      </c>
      <c r="S5474">
        <v>3</v>
      </c>
    </row>
    <row r="5475" spans="1:19" x14ac:dyDescent="0.3">
      <c r="A5475">
        <v>5474</v>
      </c>
      <c r="B5475" t="s">
        <v>33</v>
      </c>
      <c r="C5475" t="s">
        <v>20</v>
      </c>
      <c r="D5475" t="s">
        <v>38</v>
      </c>
      <c r="E5475" t="s">
        <v>22</v>
      </c>
      <c r="F5475" t="s">
        <v>18</v>
      </c>
      <c r="G5475" t="s">
        <v>35</v>
      </c>
      <c r="H5475">
        <v>8</v>
      </c>
      <c r="I5475" t="s">
        <v>178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28</v>
      </c>
      <c r="S5475">
        <v>2</v>
      </c>
    </row>
    <row r="5476" spans="1:19" x14ac:dyDescent="0.3">
      <c r="A5476">
        <v>5475</v>
      </c>
      <c r="B5476" t="s">
        <v>33</v>
      </c>
      <c r="C5476" t="s">
        <v>27</v>
      </c>
      <c r="D5476" t="s">
        <v>26</v>
      </c>
      <c r="E5476" t="s">
        <v>43</v>
      </c>
      <c r="F5476" t="s">
        <v>18</v>
      </c>
      <c r="G5476" t="s">
        <v>35</v>
      </c>
      <c r="H5476">
        <v>9</v>
      </c>
      <c r="I5476" t="s">
        <v>178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28</v>
      </c>
      <c r="S5476">
        <v>8</v>
      </c>
    </row>
    <row r="5477" spans="1:19" x14ac:dyDescent="0.3">
      <c r="A5477">
        <v>5476</v>
      </c>
      <c r="B5477" t="s">
        <v>31</v>
      </c>
      <c r="C5477" t="s">
        <v>34</v>
      </c>
      <c r="D5477" t="s">
        <v>19</v>
      </c>
      <c r="E5477" t="s">
        <v>22</v>
      </c>
      <c r="F5477" t="s">
        <v>25</v>
      </c>
      <c r="G5477" t="s">
        <v>17</v>
      </c>
      <c r="H5477">
        <v>9</v>
      </c>
      <c r="I5477" t="s">
        <v>176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34</v>
      </c>
      <c r="S5477">
        <v>2</v>
      </c>
    </row>
    <row r="5478" spans="1:19" x14ac:dyDescent="0.3">
      <c r="A5478">
        <v>5477</v>
      </c>
      <c r="B5478" t="s">
        <v>16</v>
      </c>
      <c r="C5478" t="s">
        <v>39</v>
      </c>
      <c r="D5478" t="s">
        <v>38</v>
      </c>
      <c r="E5478" t="s">
        <v>36</v>
      </c>
      <c r="F5478" t="s">
        <v>25</v>
      </c>
      <c r="G5478" t="s">
        <v>17</v>
      </c>
      <c r="H5478">
        <v>1</v>
      </c>
      <c r="I5478" t="s">
        <v>176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28</v>
      </c>
      <c r="S5478">
        <v>6</v>
      </c>
    </row>
    <row r="5479" spans="1:19" x14ac:dyDescent="0.3">
      <c r="A5479">
        <v>5478</v>
      </c>
      <c r="B5479" t="s">
        <v>31</v>
      </c>
      <c r="C5479" t="s">
        <v>20</v>
      </c>
      <c r="D5479" t="s">
        <v>38</v>
      </c>
      <c r="E5479" t="s">
        <v>29</v>
      </c>
      <c r="F5479" t="s">
        <v>25</v>
      </c>
      <c r="G5479" t="s">
        <v>17</v>
      </c>
      <c r="H5479">
        <v>1</v>
      </c>
      <c r="I5479" t="s">
        <v>178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21</v>
      </c>
      <c r="S5479">
        <v>5</v>
      </c>
    </row>
    <row r="5480" spans="1:19" x14ac:dyDescent="0.3">
      <c r="A5480">
        <v>5479</v>
      </c>
      <c r="B5480" t="s">
        <v>16</v>
      </c>
      <c r="C5480" t="s">
        <v>34</v>
      </c>
      <c r="D5480" t="s">
        <v>19</v>
      </c>
      <c r="E5480" t="s">
        <v>29</v>
      </c>
      <c r="F5480" t="s">
        <v>18</v>
      </c>
      <c r="G5480" t="s">
        <v>17</v>
      </c>
      <c r="H5480">
        <v>0</v>
      </c>
      <c r="I5480" t="s">
        <v>178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28</v>
      </c>
      <c r="S5480">
        <v>7</v>
      </c>
    </row>
    <row r="5481" spans="1:19" x14ac:dyDescent="0.3">
      <c r="A5481">
        <v>5480</v>
      </c>
      <c r="B5481" t="s">
        <v>31</v>
      </c>
      <c r="C5481" t="s">
        <v>20</v>
      </c>
      <c r="D5481" t="s">
        <v>26</v>
      </c>
      <c r="E5481" t="s">
        <v>22</v>
      </c>
      <c r="F5481" t="s">
        <v>25</v>
      </c>
      <c r="G5481" t="s">
        <v>35</v>
      </c>
      <c r="H5481">
        <v>6</v>
      </c>
      <c r="I5481" t="s">
        <v>178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21</v>
      </c>
      <c r="S5481">
        <v>5</v>
      </c>
    </row>
    <row r="5482" spans="1:19" x14ac:dyDescent="0.3">
      <c r="A5482">
        <v>5481</v>
      </c>
      <c r="B5482" t="s">
        <v>23</v>
      </c>
      <c r="C5482" t="s">
        <v>34</v>
      </c>
      <c r="D5482" t="s">
        <v>44</v>
      </c>
      <c r="E5482" t="s">
        <v>36</v>
      </c>
      <c r="F5482" t="s">
        <v>30</v>
      </c>
      <c r="G5482" t="s">
        <v>35</v>
      </c>
      <c r="H5482">
        <v>3</v>
      </c>
      <c r="I5482" t="s">
        <v>178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21</v>
      </c>
      <c r="S5482">
        <v>4</v>
      </c>
    </row>
    <row r="5483" spans="1:19" x14ac:dyDescent="0.3">
      <c r="A5483">
        <v>5482</v>
      </c>
      <c r="B5483" t="s">
        <v>42</v>
      </c>
      <c r="C5483" t="s">
        <v>27</v>
      </c>
      <c r="D5483" t="s">
        <v>32</v>
      </c>
      <c r="E5483" t="s">
        <v>41</v>
      </c>
      <c r="F5483" t="s">
        <v>30</v>
      </c>
      <c r="G5483" t="s">
        <v>24</v>
      </c>
      <c r="H5483">
        <v>12</v>
      </c>
      <c r="I5483" t="s">
        <v>176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34</v>
      </c>
      <c r="S5483">
        <v>4</v>
      </c>
    </row>
    <row r="5484" spans="1:19" x14ac:dyDescent="0.3">
      <c r="A5484">
        <v>5483</v>
      </c>
      <c r="B5484" t="s">
        <v>31</v>
      </c>
      <c r="C5484" t="s">
        <v>20</v>
      </c>
      <c r="D5484" t="s">
        <v>38</v>
      </c>
      <c r="E5484" t="s">
        <v>22</v>
      </c>
      <c r="F5484" t="s">
        <v>30</v>
      </c>
      <c r="G5484" t="s">
        <v>35</v>
      </c>
      <c r="H5484">
        <v>4</v>
      </c>
      <c r="I5484" t="s">
        <v>177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21</v>
      </c>
      <c r="S5484">
        <v>2</v>
      </c>
    </row>
    <row r="5485" spans="1:19" x14ac:dyDescent="0.3">
      <c r="A5485">
        <v>5484</v>
      </c>
      <c r="B5485" t="s">
        <v>31</v>
      </c>
      <c r="C5485" t="s">
        <v>20</v>
      </c>
      <c r="D5485" t="s">
        <v>26</v>
      </c>
      <c r="E5485" t="s">
        <v>41</v>
      </c>
      <c r="F5485" t="s">
        <v>18</v>
      </c>
      <c r="G5485" t="s">
        <v>17</v>
      </c>
      <c r="H5485">
        <v>13</v>
      </c>
      <c r="I5485" t="s">
        <v>177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34</v>
      </c>
      <c r="S5485">
        <v>1</v>
      </c>
    </row>
    <row r="5486" spans="1:19" x14ac:dyDescent="0.3">
      <c r="A5486">
        <v>5485</v>
      </c>
      <c r="B5486" t="s">
        <v>42</v>
      </c>
      <c r="C5486" t="s">
        <v>39</v>
      </c>
      <c r="D5486" t="s">
        <v>32</v>
      </c>
      <c r="E5486" t="s">
        <v>29</v>
      </c>
      <c r="F5486" t="s">
        <v>18</v>
      </c>
      <c r="G5486" t="s">
        <v>24</v>
      </c>
      <c r="H5486">
        <v>2</v>
      </c>
      <c r="I5486" t="s">
        <v>177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28</v>
      </c>
      <c r="S5486">
        <v>9</v>
      </c>
    </row>
    <row r="5487" spans="1:19" x14ac:dyDescent="0.3">
      <c r="A5487">
        <v>5486</v>
      </c>
      <c r="B5487" t="s">
        <v>42</v>
      </c>
      <c r="C5487" t="s">
        <v>20</v>
      </c>
      <c r="D5487" t="s">
        <v>40</v>
      </c>
      <c r="E5487" t="s">
        <v>43</v>
      </c>
      <c r="F5487" t="s">
        <v>25</v>
      </c>
      <c r="G5487" t="s">
        <v>17</v>
      </c>
      <c r="H5487">
        <v>8</v>
      </c>
      <c r="I5487" t="s">
        <v>177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34</v>
      </c>
      <c r="S5487">
        <v>6</v>
      </c>
    </row>
    <row r="5488" spans="1:19" x14ac:dyDescent="0.3">
      <c r="A5488">
        <v>5487</v>
      </c>
      <c r="B5488" t="s">
        <v>42</v>
      </c>
      <c r="C5488" t="s">
        <v>34</v>
      </c>
      <c r="D5488" t="s">
        <v>26</v>
      </c>
      <c r="E5488" t="s">
        <v>36</v>
      </c>
      <c r="F5488" t="s">
        <v>30</v>
      </c>
      <c r="G5488" t="s">
        <v>35</v>
      </c>
      <c r="H5488">
        <v>3</v>
      </c>
      <c r="I5488" t="s">
        <v>177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21</v>
      </c>
      <c r="S5488">
        <v>1</v>
      </c>
    </row>
    <row r="5489" spans="1:19" x14ac:dyDescent="0.3">
      <c r="A5489">
        <v>5488</v>
      </c>
      <c r="B5489" t="s">
        <v>42</v>
      </c>
      <c r="C5489" t="s">
        <v>34</v>
      </c>
      <c r="D5489" t="s">
        <v>26</v>
      </c>
      <c r="E5489" t="s">
        <v>36</v>
      </c>
      <c r="F5489" t="s">
        <v>18</v>
      </c>
      <c r="G5489" t="s">
        <v>35</v>
      </c>
      <c r="H5489">
        <v>6</v>
      </c>
      <c r="I5489" t="s">
        <v>176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28</v>
      </c>
      <c r="S5489">
        <v>7</v>
      </c>
    </row>
    <row r="5490" spans="1:19" x14ac:dyDescent="0.3">
      <c r="A5490">
        <v>5489</v>
      </c>
      <c r="B5490" t="s">
        <v>37</v>
      </c>
      <c r="C5490" t="s">
        <v>27</v>
      </c>
      <c r="D5490" t="s">
        <v>26</v>
      </c>
      <c r="E5490" t="s">
        <v>43</v>
      </c>
      <c r="F5490" t="s">
        <v>18</v>
      </c>
      <c r="G5490" t="s">
        <v>35</v>
      </c>
      <c r="H5490">
        <v>1</v>
      </c>
      <c r="I5490" t="s">
        <v>176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21</v>
      </c>
      <c r="S5490">
        <v>5</v>
      </c>
    </row>
    <row r="5491" spans="1:19" x14ac:dyDescent="0.3">
      <c r="A5491">
        <v>5490</v>
      </c>
      <c r="B5491" t="s">
        <v>33</v>
      </c>
      <c r="C5491" t="s">
        <v>27</v>
      </c>
      <c r="D5491" t="s">
        <v>40</v>
      </c>
      <c r="E5491" t="s">
        <v>41</v>
      </c>
      <c r="F5491" t="s">
        <v>25</v>
      </c>
      <c r="G5491" t="s">
        <v>17</v>
      </c>
      <c r="H5491">
        <v>4</v>
      </c>
      <c r="I5491" t="s">
        <v>178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28</v>
      </c>
      <c r="S5491">
        <v>4</v>
      </c>
    </row>
    <row r="5492" spans="1:19" x14ac:dyDescent="0.3">
      <c r="A5492">
        <v>5491</v>
      </c>
      <c r="B5492" t="s">
        <v>42</v>
      </c>
      <c r="C5492" t="s">
        <v>20</v>
      </c>
      <c r="D5492" t="s">
        <v>44</v>
      </c>
      <c r="E5492" t="s">
        <v>22</v>
      </c>
      <c r="F5492" t="s">
        <v>25</v>
      </c>
      <c r="G5492" t="s">
        <v>35</v>
      </c>
      <c r="H5492">
        <v>8</v>
      </c>
      <c r="I5492" t="s">
        <v>178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28</v>
      </c>
      <c r="S5492">
        <v>8</v>
      </c>
    </row>
    <row r="5493" spans="1:19" x14ac:dyDescent="0.3">
      <c r="A5493">
        <v>5492</v>
      </c>
      <c r="B5493" t="s">
        <v>16</v>
      </c>
      <c r="C5493" t="s">
        <v>39</v>
      </c>
      <c r="D5493" t="s">
        <v>38</v>
      </c>
      <c r="E5493" t="s">
        <v>41</v>
      </c>
      <c r="F5493" t="s">
        <v>18</v>
      </c>
      <c r="G5493" t="s">
        <v>17</v>
      </c>
      <c r="H5493">
        <v>5</v>
      </c>
      <c r="I5493" t="s">
        <v>178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21</v>
      </c>
      <c r="S5493">
        <v>5</v>
      </c>
    </row>
    <row r="5494" spans="1:19" x14ac:dyDescent="0.3">
      <c r="A5494">
        <v>5493</v>
      </c>
      <c r="B5494" t="s">
        <v>16</v>
      </c>
      <c r="C5494" t="s">
        <v>39</v>
      </c>
      <c r="D5494" t="s">
        <v>19</v>
      </c>
      <c r="E5494" t="s">
        <v>43</v>
      </c>
      <c r="F5494" t="s">
        <v>25</v>
      </c>
      <c r="G5494" t="s">
        <v>17</v>
      </c>
      <c r="H5494">
        <v>5</v>
      </c>
      <c r="I5494" t="s">
        <v>176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28</v>
      </c>
      <c r="S5494">
        <v>9</v>
      </c>
    </row>
    <row r="5495" spans="1:19" x14ac:dyDescent="0.3">
      <c r="A5495">
        <v>5494</v>
      </c>
      <c r="B5495" t="s">
        <v>33</v>
      </c>
      <c r="C5495" t="s">
        <v>27</v>
      </c>
      <c r="D5495" t="s">
        <v>44</v>
      </c>
      <c r="E5495" t="s">
        <v>43</v>
      </c>
      <c r="F5495" t="s">
        <v>30</v>
      </c>
      <c r="G5495" t="s">
        <v>24</v>
      </c>
      <c r="H5495">
        <v>5</v>
      </c>
      <c r="I5495" t="s">
        <v>176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28</v>
      </c>
      <c r="S5495">
        <v>7</v>
      </c>
    </row>
    <row r="5496" spans="1:19" x14ac:dyDescent="0.3">
      <c r="A5496">
        <v>5495</v>
      </c>
      <c r="B5496" t="s">
        <v>37</v>
      </c>
      <c r="C5496" t="s">
        <v>34</v>
      </c>
      <c r="D5496" t="s">
        <v>44</v>
      </c>
      <c r="E5496" t="s">
        <v>29</v>
      </c>
      <c r="F5496" t="s">
        <v>30</v>
      </c>
      <c r="G5496" t="s">
        <v>24</v>
      </c>
      <c r="H5496">
        <v>4</v>
      </c>
      <c r="I5496" t="s">
        <v>177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21</v>
      </c>
      <c r="S5496">
        <v>2</v>
      </c>
    </row>
    <row r="5497" spans="1:19" x14ac:dyDescent="0.3">
      <c r="A5497">
        <v>5496</v>
      </c>
      <c r="B5497" t="s">
        <v>16</v>
      </c>
      <c r="C5497" t="s">
        <v>27</v>
      </c>
      <c r="D5497" t="s">
        <v>40</v>
      </c>
      <c r="E5497" t="s">
        <v>41</v>
      </c>
      <c r="F5497" t="s">
        <v>30</v>
      </c>
      <c r="G5497" t="s">
        <v>24</v>
      </c>
      <c r="H5497">
        <v>9</v>
      </c>
      <c r="I5497" t="s">
        <v>177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34</v>
      </c>
      <c r="S5497">
        <v>1</v>
      </c>
    </row>
    <row r="5498" spans="1:19" x14ac:dyDescent="0.3">
      <c r="A5498">
        <v>5497</v>
      </c>
      <c r="B5498" t="s">
        <v>33</v>
      </c>
      <c r="C5498" t="s">
        <v>20</v>
      </c>
      <c r="D5498" t="s">
        <v>32</v>
      </c>
      <c r="E5498" t="s">
        <v>15</v>
      </c>
      <c r="F5498" t="s">
        <v>18</v>
      </c>
      <c r="G5498" t="s">
        <v>35</v>
      </c>
      <c r="H5498">
        <v>14</v>
      </c>
      <c r="I5498" t="s">
        <v>178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34</v>
      </c>
      <c r="S5498">
        <v>5</v>
      </c>
    </row>
    <row r="5499" spans="1:19" x14ac:dyDescent="0.3">
      <c r="A5499">
        <v>5498</v>
      </c>
      <c r="B5499" t="s">
        <v>16</v>
      </c>
      <c r="C5499" t="s">
        <v>27</v>
      </c>
      <c r="D5499" t="s">
        <v>26</v>
      </c>
      <c r="E5499" t="s">
        <v>36</v>
      </c>
      <c r="F5499" t="s">
        <v>30</v>
      </c>
      <c r="G5499" t="s">
        <v>24</v>
      </c>
      <c r="H5499">
        <v>1</v>
      </c>
      <c r="I5499" t="s">
        <v>176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28</v>
      </c>
      <c r="S5499">
        <v>8</v>
      </c>
    </row>
    <row r="5500" spans="1:19" x14ac:dyDescent="0.3">
      <c r="A5500">
        <v>5499</v>
      </c>
      <c r="B5500" t="s">
        <v>33</v>
      </c>
      <c r="C5500" t="s">
        <v>20</v>
      </c>
      <c r="D5500" t="s">
        <v>40</v>
      </c>
      <c r="E5500" t="s">
        <v>45</v>
      </c>
      <c r="F5500" t="s">
        <v>18</v>
      </c>
      <c r="G5500" t="s">
        <v>35</v>
      </c>
      <c r="H5500">
        <v>7</v>
      </c>
      <c r="I5500" t="s">
        <v>177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21</v>
      </c>
      <c r="S5500">
        <v>1</v>
      </c>
    </row>
    <row r="5501" spans="1:19" x14ac:dyDescent="0.3">
      <c r="A5501">
        <v>5500</v>
      </c>
      <c r="B5501" t="s">
        <v>37</v>
      </c>
      <c r="C5501" t="s">
        <v>27</v>
      </c>
      <c r="D5501" t="s">
        <v>38</v>
      </c>
      <c r="E5501" t="s">
        <v>15</v>
      </c>
      <c r="F5501" t="s">
        <v>25</v>
      </c>
      <c r="G5501" t="s">
        <v>17</v>
      </c>
      <c r="H5501">
        <v>1</v>
      </c>
      <c r="I5501" t="s">
        <v>177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21</v>
      </c>
      <c r="S5501">
        <v>3</v>
      </c>
    </row>
    <row r="5502" spans="1:19" x14ac:dyDescent="0.3">
      <c r="A5502">
        <v>5501</v>
      </c>
      <c r="B5502" t="s">
        <v>42</v>
      </c>
      <c r="C5502" t="s">
        <v>34</v>
      </c>
      <c r="D5502" t="s">
        <v>44</v>
      </c>
      <c r="E5502" t="s">
        <v>41</v>
      </c>
      <c r="F5502" t="s">
        <v>18</v>
      </c>
      <c r="G5502" t="s">
        <v>17</v>
      </c>
      <c r="H5502">
        <v>3</v>
      </c>
      <c r="I5502" t="s">
        <v>178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21</v>
      </c>
      <c r="S5502">
        <v>3</v>
      </c>
    </row>
    <row r="5503" spans="1:19" x14ac:dyDescent="0.3">
      <c r="A5503">
        <v>5502</v>
      </c>
      <c r="B5503" t="s">
        <v>23</v>
      </c>
      <c r="C5503" t="s">
        <v>34</v>
      </c>
      <c r="D5503" t="s">
        <v>19</v>
      </c>
      <c r="E5503" t="s">
        <v>22</v>
      </c>
      <c r="F5503" t="s">
        <v>25</v>
      </c>
      <c r="G5503" t="s">
        <v>17</v>
      </c>
      <c r="H5503">
        <v>7</v>
      </c>
      <c r="I5503" t="s">
        <v>177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28</v>
      </c>
      <c r="S5503">
        <v>8</v>
      </c>
    </row>
    <row r="5504" spans="1:19" x14ac:dyDescent="0.3">
      <c r="A5504">
        <v>5503</v>
      </c>
      <c r="B5504" t="s">
        <v>37</v>
      </c>
      <c r="C5504" t="s">
        <v>27</v>
      </c>
      <c r="D5504" t="s">
        <v>32</v>
      </c>
      <c r="E5504" t="s">
        <v>22</v>
      </c>
      <c r="F5504" t="s">
        <v>25</v>
      </c>
      <c r="G5504" t="s">
        <v>24</v>
      </c>
      <c r="H5504">
        <v>2</v>
      </c>
      <c r="I5504" t="s">
        <v>177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21</v>
      </c>
      <c r="S5504">
        <v>6</v>
      </c>
    </row>
    <row r="5505" spans="1:19" x14ac:dyDescent="0.3">
      <c r="A5505">
        <v>5504</v>
      </c>
      <c r="B5505" t="s">
        <v>31</v>
      </c>
      <c r="C5505" t="s">
        <v>34</v>
      </c>
      <c r="D5505" t="s">
        <v>44</v>
      </c>
      <c r="E5505" t="s">
        <v>29</v>
      </c>
      <c r="F5505" t="s">
        <v>25</v>
      </c>
      <c r="G5505" t="s">
        <v>35</v>
      </c>
      <c r="H5505">
        <v>0</v>
      </c>
      <c r="I5505" t="s">
        <v>177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21</v>
      </c>
      <c r="S5505">
        <v>2</v>
      </c>
    </row>
    <row r="5506" spans="1:19" x14ac:dyDescent="0.3">
      <c r="A5506">
        <v>5505</v>
      </c>
      <c r="B5506" t="s">
        <v>42</v>
      </c>
      <c r="C5506" t="s">
        <v>27</v>
      </c>
      <c r="D5506" t="s">
        <v>44</v>
      </c>
      <c r="E5506" t="s">
        <v>22</v>
      </c>
      <c r="F5506" t="s">
        <v>30</v>
      </c>
      <c r="G5506" t="s">
        <v>17</v>
      </c>
      <c r="H5506">
        <v>5</v>
      </c>
      <c r="I5506" t="s">
        <v>177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21</v>
      </c>
      <c r="S5506">
        <v>6</v>
      </c>
    </row>
    <row r="5507" spans="1:19" x14ac:dyDescent="0.3">
      <c r="A5507">
        <v>5506</v>
      </c>
      <c r="B5507" t="s">
        <v>42</v>
      </c>
      <c r="C5507" t="s">
        <v>34</v>
      </c>
      <c r="D5507" t="s">
        <v>19</v>
      </c>
      <c r="E5507" t="s">
        <v>29</v>
      </c>
      <c r="F5507" t="s">
        <v>30</v>
      </c>
      <c r="G5507" t="s">
        <v>24</v>
      </c>
      <c r="H5507">
        <v>12</v>
      </c>
      <c r="I5507" t="s">
        <v>177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28</v>
      </c>
      <c r="S5507">
        <v>8</v>
      </c>
    </row>
    <row r="5508" spans="1:19" x14ac:dyDescent="0.3">
      <c r="A5508">
        <v>5507</v>
      </c>
      <c r="B5508" t="s">
        <v>37</v>
      </c>
      <c r="C5508" t="s">
        <v>34</v>
      </c>
      <c r="D5508" t="s">
        <v>19</v>
      </c>
      <c r="E5508" t="s">
        <v>45</v>
      </c>
      <c r="F5508" t="s">
        <v>30</v>
      </c>
      <c r="G5508" t="s">
        <v>17</v>
      </c>
      <c r="H5508">
        <v>4</v>
      </c>
      <c r="I5508" t="s">
        <v>176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21</v>
      </c>
      <c r="S5508">
        <v>1</v>
      </c>
    </row>
    <row r="5509" spans="1:19" x14ac:dyDescent="0.3">
      <c r="A5509">
        <v>5508</v>
      </c>
      <c r="B5509" t="s">
        <v>37</v>
      </c>
      <c r="C5509" t="s">
        <v>20</v>
      </c>
      <c r="D5509" t="s">
        <v>32</v>
      </c>
      <c r="E5509" t="s">
        <v>15</v>
      </c>
      <c r="F5509" t="s">
        <v>25</v>
      </c>
      <c r="G5509" t="s">
        <v>24</v>
      </c>
      <c r="H5509">
        <v>7</v>
      </c>
      <c r="I5509" t="s">
        <v>176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28</v>
      </c>
      <c r="S5509">
        <v>7</v>
      </c>
    </row>
    <row r="5510" spans="1:19" x14ac:dyDescent="0.3">
      <c r="A5510">
        <v>5509</v>
      </c>
      <c r="B5510" t="s">
        <v>37</v>
      </c>
      <c r="C5510" t="s">
        <v>20</v>
      </c>
      <c r="D5510" t="s">
        <v>19</v>
      </c>
      <c r="E5510" t="s">
        <v>22</v>
      </c>
      <c r="F5510" t="s">
        <v>25</v>
      </c>
      <c r="G5510" t="s">
        <v>17</v>
      </c>
      <c r="H5510">
        <v>14</v>
      </c>
      <c r="I5510" t="s">
        <v>178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34</v>
      </c>
      <c r="S5510">
        <v>5</v>
      </c>
    </row>
    <row r="5511" spans="1:19" x14ac:dyDescent="0.3">
      <c r="A5511">
        <v>5510</v>
      </c>
      <c r="B5511" t="s">
        <v>23</v>
      </c>
      <c r="C5511" t="s">
        <v>20</v>
      </c>
      <c r="D5511" t="s">
        <v>32</v>
      </c>
      <c r="E5511" t="s">
        <v>36</v>
      </c>
      <c r="F5511" t="s">
        <v>30</v>
      </c>
      <c r="G5511" t="s">
        <v>35</v>
      </c>
      <c r="H5511">
        <v>12</v>
      </c>
      <c r="I5511" t="s">
        <v>178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34</v>
      </c>
      <c r="S5511">
        <v>6</v>
      </c>
    </row>
    <row r="5512" spans="1:19" x14ac:dyDescent="0.3">
      <c r="A5512">
        <v>5511</v>
      </c>
      <c r="B5512" t="s">
        <v>16</v>
      </c>
      <c r="C5512" t="s">
        <v>39</v>
      </c>
      <c r="D5512" t="s">
        <v>38</v>
      </c>
      <c r="E5512" t="s">
        <v>29</v>
      </c>
      <c r="F5512" t="s">
        <v>30</v>
      </c>
      <c r="G5512" t="s">
        <v>17</v>
      </c>
      <c r="H5512">
        <v>7</v>
      </c>
      <c r="I5512" t="s">
        <v>178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21</v>
      </c>
      <c r="S5512">
        <v>4</v>
      </c>
    </row>
    <row r="5513" spans="1:19" x14ac:dyDescent="0.3">
      <c r="A5513">
        <v>5512</v>
      </c>
      <c r="B5513" t="s">
        <v>31</v>
      </c>
      <c r="C5513" t="s">
        <v>20</v>
      </c>
      <c r="D5513" t="s">
        <v>44</v>
      </c>
      <c r="E5513" t="s">
        <v>15</v>
      </c>
      <c r="F5513" t="s">
        <v>18</v>
      </c>
      <c r="G5513" t="s">
        <v>24</v>
      </c>
      <c r="H5513">
        <v>4</v>
      </c>
      <c r="I5513" t="s">
        <v>177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28</v>
      </c>
      <c r="S5513">
        <v>9</v>
      </c>
    </row>
    <row r="5514" spans="1:19" x14ac:dyDescent="0.3">
      <c r="A5514">
        <v>5513</v>
      </c>
      <c r="B5514" t="s">
        <v>42</v>
      </c>
      <c r="C5514" t="s">
        <v>39</v>
      </c>
      <c r="D5514" t="s">
        <v>19</v>
      </c>
      <c r="E5514" t="s">
        <v>22</v>
      </c>
      <c r="F5514" t="s">
        <v>25</v>
      </c>
      <c r="G5514" t="s">
        <v>24</v>
      </c>
      <c r="H5514">
        <v>10</v>
      </c>
      <c r="I5514" t="s">
        <v>177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34</v>
      </c>
      <c r="S5514">
        <v>1</v>
      </c>
    </row>
    <row r="5515" spans="1:19" x14ac:dyDescent="0.3">
      <c r="A5515">
        <v>5514</v>
      </c>
      <c r="B5515" t="s">
        <v>37</v>
      </c>
      <c r="C5515" t="s">
        <v>34</v>
      </c>
      <c r="D5515" t="s">
        <v>38</v>
      </c>
      <c r="E5515" t="s">
        <v>15</v>
      </c>
      <c r="F5515" t="s">
        <v>30</v>
      </c>
      <c r="G5515" t="s">
        <v>35</v>
      </c>
      <c r="H5515">
        <v>5</v>
      </c>
      <c r="I5515" t="s">
        <v>176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21</v>
      </c>
      <c r="S5515">
        <v>4</v>
      </c>
    </row>
    <row r="5516" spans="1:19" x14ac:dyDescent="0.3">
      <c r="A5516">
        <v>5515</v>
      </c>
      <c r="B5516" t="s">
        <v>37</v>
      </c>
      <c r="C5516" t="s">
        <v>39</v>
      </c>
      <c r="D5516" t="s">
        <v>44</v>
      </c>
      <c r="E5516" t="s">
        <v>41</v>
      </c>
      <c r="F5516" t="s">
        <v>25</v>
      </c>
      <c r="G5516" t="s">
        <v>17</v>
      </c>
      <c r="H5516">
        <v>13</v>
      </c>
      <c r="I5516" t="s">
        <v>177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28</v>
      </c>
      <c r="S5516">
        <v>8</v>
      </c>
    </row>
    <row r="5517" spans="1:19" x14ac:dyDescent="0.3">
      <c r="A5517">
        <v>5516</v>
      </c>
      <c r="B5517" t="s">
        <v>16</v>
      </c>
      <c r="C5517" t="s">
        <v>39</v>
      </c>
      <c r="D5517" t="s">
        <v>26</v>
      </c>
      <c r="E5517" t="s">
        <v>41</v>
      </c>
      <c r="F5517" t="s">
        <v>18</v>
      </c>
      <c r="G5517" t="s">
        <v>35</v>
      </c>
      <c r="H5517">
        <v>12</v>
      </c>
      <c r="I5517" t="s">
        <v>176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28</v>
      </c>
      <c r="S5517">
        <v>6</v>
      </c>
    </row>
    <row r="5518" spans="1:19" x14ac:dyDescent="0.3">
      <c r="A5518">
        <v>5517</v>
      </c>
      <c r="B5518" t="s">
        <v>23</v>
      </c>
      <c r="C5518" t="s">
        <v>34</v>
      </c>
      <c r="D5518" t="s">
        <v>38</v>
      </c>
      <c r="E5518" t="s">
        <v>36</v>
      </c>
      <c r="F5518" t="s">
        <v>18</v>
      </c>
      <c r="G5518" t="s">
        <v>24</v>
      </c>
      <c r="H5518">
        <v>5</v>
      </c>
      <c r="I5518" t="s">
        <v>176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21</v>
      </c>
      <c r="S5518">
        <v>6</v>
      </c>
    </row>
    <row r="5519" spans="1:19" x14ac:dyDescent="0.3">
      <c r="A5519">
        <v>5518</v>
      </c>
      <c r="B5519" t="s">
        <v>42</v>
      </c>
      <c r="C5519" t="s">
        <v>20</v>
      </c>
      <c r="D5519" t="s">
        <v>19</v>
      </c>
      <c r="E5519" t="s">
        <v>41</v>
      </c>
      <c r="F5519" t="s">
        <v>25</v>
      </c>
      <c r="G5519" t="s">
        <v>24</v>
      </c>
      <c r="H5519">
        <v>3</v>
      </c>
      <c r="I5519" t="s">
        <v>178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21</v>
      </c>
      <c r="S5519">
        <v>5</v>
      </c>
    </row>
    <row r="5520" spans="1:19" x14ac:dyDescent="0.3">
      <c r="A5520">
        <v>5519</v>
      </c>
      <c r="B5520" t="s">
        <v>23</v>
      </c>
      <c r="C5520" t="s">
        <v>27</v>
      </c>
      <c r="D5520" t="s">
        <v>44</v>
      </c>
      <c r="E5520" t="s">
        <v>15</v>
      </c>
      <c r="F5520" t="s">
        <v>30</v>
      </c>
      <c r="G5520" t="s">
        <v>24</v>
      </c>
      <c r="H5520">
        <v>14</v>
      </c>
      <c r="I5520" t="s">
        <v>176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34</v>
      </c>
      <c r="S5520">
        <v>4</v>
      </c>
    </row>
    <row r="5521" spans="1:19" x14ac:dyDescent="0.3">
      <c r="A5521">
        <v>5520</v>
      </c>
      <c r="B5521" t="s">
        <v>37</v>
      </c>
      <c r="C5521" t="s">
        <v>27</v>
      </c>
      <c r="D5521" t="s">
        <v>26</v>
      </c>
      <c r="E5521" t="s">
        <v>15</v>
      </c>
      <c r="F5521" t="s">
        <v>25</v>
      </c>
      <c r="G5521" t="s">
        <v>17</v>
      </c>
      <c r="H5521">
        <v>5</v>
      </c>
      <c r="I5521" t="s">
        <v>177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21</v>
      </c>
      <c r="S5521">
        <v>1</v>
      </c>
    </row>
    <row r="5522" spans="1:19" x14ac:dyDescent="0.3">
      <c r="A5522">
        <v>5521</v>
      </c>
      <c r="B5522" t="s">
        <v>33</v>
      </c>
      <c r="C5522" t="s">
        <v>39</v>
      </c>
      <c r="D5522" t="s">
        <v>40</v>
      </c>
      <c r="E5522" t="s">
        <v>41</v>
      </c>
      <c r="F5522" t="s">
        <v>18</v>
      </c>
      <c r="G5522" t="s">
        <v>35</v>
      </c>
      <c r="H5522">
        <v>10</v>
      </c>
      <c r="I5522" t="s">
        <v>178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34</v>
      </c>
      <c r="S5522">
        <v>3</v>
      </c>
    </row>
    <row r="5523" spans="1:19" x14ac:dyDescent="0.3">
      <c r="A5523">
        <v>5522</v>
      </c>
      <c r="B5523" t="s">
        <v>23</v>
      </c>
      <c r="C5523" t="s">
        <v>39</v>
      </c>
      <c r="D5523" t="s">
        <v>38</v>
      </c>
      <c r="E5523" t="s">
        <v>15</v>
      </c>
      <c r="F5523" t="s">
        <v>25</v>
      </c>
      <c r="G5523" t="s">
        <v>24</v>
      </c>
      <c r="H5523">
        <v>11</v>
      </c>
      <c r="I5523" t="s">
        <v>177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34</v>
      </c>
      <c r="S5523">
        <v>3</v>
      </c>
    </row>
    <row r="5524" spans="1:19" x14ac:dyDescent="0.3">
      <c r="A5524">
        <v>5523</v>
      </c>
      <c r="B5524" t="s">
        <v>42</v>
      </c>
      <c r="C5524" t="s">
        <v>34</v>
      </c>
      <c r="D5524" t="s">
        <v>44</v>
      </c>
      <c r="E5524" t="s">
        <v>41</v>
      </c>
      <c r="F5524" t="s">
        <v>25</v>
      </c>
      <c r="G5524" t="s">
        <v>35</v>
      </c>
      <c r="H5524">
        <v>5</v>
      </c>
      <c r="I5524" t="s">
        <v>177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28</v>
      </c>
      <c r="S5524">
        <v>8</v>
      </c>
    </row>
    <row r="5525" spans="1:19" x14ac:dyDescent="0.3">
      <c r="A5525">
        <v>5524</v>
      </c>
      <c r="B5525" t="s">
        <v>23</v>
      </c>
      <c r="C5525" t="s">
        <v>27</v>
      </c>
      <c r="D5525" t="s">
        <v>19</v>
      </c>
      <c r="E5525" t="s">
        <v>43</v>
      </c>
      <c r="F5525" t="s">
        <v>25</v>
      </c>
      <c r="G5525" t="s">
        <v>24</v>
      </c>
      <c r="H5525">
        <v>0</v>
      </c>
      <c r="I5525" t="s">
        <v>177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21</v>
      </c>
      <c r="S5525">
        <v>4</v>
      </c>
    </row>
    <row r="5526" spans="1:19" x14ac:dyDescent="0.3">
      <c r="A5526">
        <v>5525</v>
      </c>
      <c r="B5526" t="s">
        <v>33</v>
      </c>
      <c r="C5526" t="s">
        <v>39</v>
      </c>
      <c r="D5526" t="s">
        <v>44</v>
      </c>
      <c r="E5526" t="s">
        <v>36</v>
      </c>
      <c r="F5526" t="s">
        <v>18</v>
      </c>
      <c r="G5526" t="s">
        <v>35</v>
      </c>
      <c r="H5526">
        <v>2</v>
      </c>
      <c r="I5526" t="s">
        <v>178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28</v>
      </c>
      <c r="S5526">
        <v>9</v>
      </c>
    </row>
    <row r="5527" spans="1:19" x14ac:dyDescent="0.3">
      <c r="A5527">
        <v>5526</v>
      </c>
      <c r="B5527" t="s">
        <v>23</v>
      </c>
      <c r="C5527" t="s">
        <v>34</v>
      </c>
      <c r="D5527" t="s">
        <v>32</v>
      </c>
      <c r="E5527" t="s">
        <v>43</v>
      </c>
      <c r="F5527" t="s">
        <v>30</v>
      </c>
      <c r="G5527" t="s">
        <v>35</v>
      </c>
      <c r="H5527">
        <v>13</v>
      </c>
      <c r="I5527" t="s">
        <v>176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28</v>
      </c>
      <c r="S5527">
        <v>6</v>
      </c>
    </row>
    <row r="5528" spans="1:19" x14ac:dyDescent="0.3">
      <c r="A5528">
        <v>5527</v>
      </c>
      <c r="B5528" t="s">
        <v>33</v>
      </c>
      <c r="C5528" t="s">
        <v>39</v>
      </c>
      <c r="D5528" t="s">
        <v>40</v>
      </c>
      <c r="E5528" t="s">
        <v>45</v>
      </c>
      <c r="F5528" t="s">
        <v>18</v>
      </c>
      <c r="G5528" t="s">
        <v>24</v>
      </c>
      <c r="H5528">
        <v>5</v>
      </c>
      <c r="I5528" t="s">
        <v>177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28</v>
      </c>
      <c r="S5528">
        <v>8</v>
      </c>
    </row>
    <row r="5529" spans="1:19" x14ac:dyDescent="0.3">
      <c r="A5529">
        <v>5528</v>
      </c>
      <c r="B5529" t="s">
        <v>33</v>
      </c>
      <c r="C5529" t="s">
        <v>34</v>
      </c>
      <c r="D5529" t="s">
        <v>44</v>
      </c>
      <c r="E5529" t="s">
        <v>45</v>
      </c>
      <c r="F5529" t="s">
        <v>25</v>
      </c>
      <c r="G5529" t="s">
        <v>17</v>
      </c>
      <c r="H5529">
        <v>0</v>
      </c>
      <c r="I5529" t="s">
        <v>177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21</v>
      </c>
      <c r="S5529">
        <v>6</v>
      </c>
    </row>
    <row r="5530" spans="1:19" x14ac:dyDescent="0.3">
      <c r="A5530">
        <v>5529</v>
      </c>
      <c r="B5530" t="s">
        <v>16</v>
      </c>
      <c r="C5530" t="s">
        <v>39</v>
      </c>
      <c r="D5530" t="s">
        <v>32</v>
      </c>
      <c r="E5530" t="s">
        <v>41</v>
      </c>
      <c r="F5530" t="s">
        <v>30</v>
      </c>
      <c r="G5530" t="s">
        <v>24</v>
      </c>
      <c r="H5530">
        <v>4</v>
      </c>
      <c r="I5530" t="s">
        <v>178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28</v>
      </c>
      <c r="S5530">
        <v>7</v>
      </c>
    </row>
    <row r="5531" spans="1:19" x14ac:dyDescent="0.3">
      <c r="A5531">
        <v>5530</v>
      </c>
      <c r="B5531" t="s">
        <v>23</v>
      </c>
      <c r="C5531" t="s">
        <v>20</v>
      </c>
      <c r="D5531" t="s">
        <v>26</v>
      </c>
      <c r="E5531" t="s">
        <v>22</v>
      </c>
      <c r="F5531" t="s">
        <v>30</v>
      </c>
      <c r="G5531" t="s">
        <v>35</v>
      </c>
      <c r="H5531">
        <v>7</v>
      </c>
      <c r="I5531" t="s">
        <v>176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21</v>
      </c>
      <c r="S5531">
        <v>2</v>
      </c>
    </row>
    <row r="5532" spans="1:19" x14ac:dyDescent="0.3">
      <c r="A5532">
        <v>5531</v>
      </c>
      <c r="B5532" t="s">
        <v>16</v>
      </c>
      <c r="C5532" t="s">
        <v>27</v>
      </c>
      <c r="D5532" t="s">
        <v>32</v>
      </c>
      <c r="E5532" t="s">
        <v>22</v>
      </c>
      <c r="F5532" t="s">
        <v>18</v>
      </c>
      <c r="G5532" t="s">
        <v>24</v>
      </c>
      <c r="H5532">
        <v>11</v>
      </c>
      <c r="I5532" t="s">
        <v>178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34</v>
      </c>
      <c r="S5532">
        <v>4</v>
      </c>
    </row>
    <row r="5533" spans="1:19" x14ac:dyDescent="0.3">
      <c r="A5533">
        <v>5532</v>
      </c>
      <c r="B5533" t="s">
        <v>31</v>
      </c>
      <c r="C5533" t="s">
        <v>39</v>
      </c>
      <c r="D5533" t="s">
        <v>38</v>
      </c>
      <c r="E5533" t="s">
        <v>43</v>
      </c>
      <c r="F5533" t="s">
        <v>30</v>
      </c>
      <c r="G5533" t="s">
        <v>24</v>
      </c>
      <c r="H5533">
        <v>13</v>
      </c>
      <c r="I5533" t="s">
        <v>176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34</v>
      </c>
      <c r="S5533">
        <v>5</v>
      </c>
    </row>
    <row r="5534" spans="1:19" x14ac:dyDescent="0.3">
      <c r="A5534">
        <v>5533</v>
      </c>
      <c r="B5534" t="s">
        <v>16</v>
      </c>
      <c r="C5534" t="s">
        <v>34</v>
      </c>
      <c r="D5534" t="s">
        <v>32</v>
      </c>
      <c r="E5534" t="s">
        <v>29</v>
      </c>
      <c r="F5534" t="s">
        <v>30</v>
      </c>
      <c r="G5534" t="s">
        <v>17</v>
      </c>
      <c r="H5534">
        <v>0</v>
      </c>
      <c r="I5534" t="s">
        <v>178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28</v>
      </c>
      <c r="S5534">
        <v>6</v>
      </c>
    </row>
    <row r="5535" spans="1:19" x14ac:dyDescent="0.3">
      <c r="A5535">
        <v>5534</v>
      </c>
      <c r="B5535" t="s">
        <v>42</v>
      </c>
      <c r="C5535" t="s">
        <v>27</v>
      </c>
      <c r="D5535" t="s">
        <v>26</v>
      </c>
      <c r="E5535" t="s">
        <v>41</v>
      </c>
      <c r="F5535" t="s">
        <v>30</v>
      </c>
      <c r="G5535" t="s">
        <v>35</v>
      </c>
      <c r="H5535">
        <v>14</v>
      </c>
      <c r="I5535" t="s">
        <v>178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28</v>
      </c>
      <c r="S5535">
        <v>7</v>
      </c>
    </row>
    <row r="5536" spans="1:19" x14ac:dyDescent="0.3">
      <c r="A5536">
        <v>5535</v>
      </c>
      <c r="B5536" t="s">
        <v>42</v>
      </c>
      <c r="C5536" t="s">
        <v>20</v>
      </c>
      <c r="D5536" t="s">
        <v>44</v>
      </c>
      <c r="E5536" t="s">
        <v>45</v>
      </c>
      <c r="F5536" t="s">
        <v>30</v>
      </c>
      <c r="G5536" t="s">
        <v>17</v>
      </c>
      <c r="H5536">
        <v>4</v>
      </c>
      <c r="I5536" t="s">
        <v>177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28</v>
      </c>
      <c r="S5536">
        <v>7</v>
      </c>
    </row>
    <row r="5537" spans="1:19" x14ac:dyDescent="0.3">
      <c r="A5537">
        <v>5536</v>
      </c>
      <c r="B5537" t="s">
        <v>42</v>
      </c>
      <c r="C5537" t="s">
        <v>20</v>
      </c>
      <c r="D5537" t="s">
        <v>38</v>
      </c>
      <c r="E5537" t="s">
        <v>45</v>
      </c>
      <c r="F5537" t="s">
        <v>25</v>
      </c>
      <c r="G5537" t="s">
        <v>35</v>
      </c>
      <c r="H5537">
        <v>5</v>
      </c>
      <c r="I5537" t="s">
        <v>178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21</v>
      </c>
      <c r="S5537">
        <v>5</v>
      </c>
    </row>
    <row r="5538" spans="1:19" x14ac:dyDescent="0.3">
      <c r="A5538">
        <v>5537</v>
      </c>
      <c r="B5538" t="s">
        <v>42</v>
      </c>
      <c r="C5538" t="s">
        <v>39</v>
      </c>
      <c r="D5538" t="s">
        <v>44</v>
      </c>
      <c r="E5538" t="s">
        <v>15</v>
      </c>
      <c r="F5538" t="s">
        <v>30</v>
      </c>
      <c r="G5538" t="s">
        <v>17</v>
      </c>
      <c r="H5538">
        <v>11</v>
      </c>
      <c r="I5538" t="s">
        <v>178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28</v>
      </c>
      <c r="S5538">
        <v>5</v>
      </c>
    </row>
    <row r="5539" spans="1:19" x14ac:dyDescent="0.3">
      <c r="A5539">
        <v>5538</v>
      </c>
      <c r="B5539" t="s">
        <v>33</v>
      </c>
      <c r="C5539" t="s">
        <v>20</v>
      </c>
      <c r="D5539" t="s">
        <v>32</v>
      </c>
      <c r="E5539" t="s">
        <v>36</v>
      </c>
      <c r="F5539" t="s">
        <v>18</v>
      </c>
      <c r="G5539" t="s">
        <v>35</v>
      </c>
      <c r="H5539">
        <v>10</v>
      </c>
      <c r="I5539" t="s">
        <v>178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28</v>
      </c>
      <c r="S5539">
        <v>8</v>
      </c>
    </row>
    <row r="5540" spans="1:19" x14ac:dyDescent="0.3">
      <c r="A5540">
        <v>5539</v>
      </c>
      <c r="B5540" t="s">
        <v>23</v>
      </c>
      <c r="C5540" t="s">
        <v>27</v>
      </c>
      <c r="D5540" t="s">
        <v>32</v>
      </c>
      <c r="E5540" t="s">
        <v>43</v>
      </c>
      <c r="F5540" t="s">
        <v>30</v>
      </c>
      <c r="G5540" t="s">
        <v>17</v>
      </c>
      <c r="H5540">
        <v>12</v>
      </c>
      <c r="I5540" t="s">
        <v>178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34</v>
      </c>
      <c r="S5540">
        <v>1</v>
      </c>
    </row>
    <row r="5541" spans="1:19" x14ac:dyDescent="0.3">
      <c r="A5541">
        <v>5540</v>
      </c>
      <c r="B5541" t="s">
        <v>42</v>
      </c>
      <c r="C5541" t="s">
        <v>20</v>
      </c>
      <c r="D5541" t="s">
        <v>38</v>
      </c>
      <c r="E5541" t="s">
        <v>45</v>
      </c>
      <c r="F5541" t="s">
        <v>25</v>
      </c>
      <c r="G5541" t="s">
        <v>35</v>
      </c>
      <c r="H5541">
        <v>11</v>
      </c>
      <c r="I5541" t="s">
        <v>177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28</v>
      </c>
      <c r="S5541">
        <v>8</v>
      </c>
    </row>
    <row r="5542" spans="1:19" x14ac:dyDescent="0.3">
      <c r="A5542">
        <v>5541</v>
      </c>
      <c r="B5542" t="s">
        <v>37</v>
      </c>
      <c r="C5542" t="s">
        <v>20</v>
      </c>
      <c r="D5542" t="s">
        <v>38</v>
      </c>
      <c r="E5542" t="s">
        <v>36</v>
      </c>
      <c r="F5542" t="s">
        <v>25</v>
      </c>
      <c r="G5542" t="s">
        <v>24</v>
      </c>
      <c r="H5542">
        <v>3</v>
      </c>
      <c r="I5542" t="s">
        <v>177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28</v>
      </c>
      <c r="S5542">
        <v>2</v>
      </c>
    </row>
    <row r="5543" spans="1:19" x14ac:dyDescent="0.3">
      <c r="A5543">
        <v>5542</v>
      </c>
      <c r="B5543" t="s">
        <v>16</v>
      </c>
      <c r="C5543" t="s">
        <v>39</v>
      </c>
      <c r="D5543" t="s">
        <v>40</v>
      </c>
      <c r="E5543" t="s">
        <v>41</v>
      </c>
      <c r="F5543" t="s">
        <v>25</v>
      </c>
      <c r="G5543" t="s">
        <v>17</v>
      </c>
      <c r="H5543">
        <v>14</v>
      </c>
      <c r="I5543" t="s">
        <v>178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34</v>
      </c>
      <c r="S5543">
        <v>3</v>
      </c>
    </row>
    <row r="5544" spans="1:19" x14ac:dyDescent="0.3">
      <c r="A5544">
        <v>5543</v>
      </c>
      <c r="B5544" t="s">
        <v>31</v>
      </c>
      <c r="C5544" t="s">
        <v>20</v>
      </c>
      <c r="D5544" t="s">
        <v>38</v>
      </c>
      <c r="E5544" t="s">
        <v>22</v>
      </c>
      <c r="F5544" t="s">
        <v>30</v>
      </c>
      <c r="G5544" t="s">
        <v>35</v>
      </c>
      <c r="H5544">
        <v>6</v>
      </c>
      <c r="I5544" t="s">
        <v>177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28</v>
      </c>
      <c r="S5544">
        <v>8</v>
      </c>
    </row>
    <row r="5545" spans="1:19" x14ac:dyDescent="0.3">
      <c r="A5545">
        <v>5544</v>
      </c>
      <c r="B5545" t="s">
        <v>42</v>
      </c>
      <c r="C5545" t="s">
        <v>20</v>
      </c>
      <c r="D5545" t="s">
        <v>26</v>
      </c>
      <c r="E5545" t="s">
        <v>22</v>
      </c>
      <c r="F5545" t="s">
        <v>25</v>
      </c>
      <c r="G5545" t="s">
        <v>35</v>
      </c>
      <c r="H5545">
        <v>6</v>
      </c>
      <c r="I5545" t="s">
        <v>177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28</v>
      </c>
      <c r="S5545">
        <v>7</v>
      </c>
    </row>
    <row r="5546" spans="1:19" x14ac:dyDescent="0.3">
      <c r="A5546">
        <v>5545</v>
      </c>
      <c r="B5546" t="s">
        <v>37</v>
      </c>
      <c r="C5546" t="s">
        <v>27</v>
      </c>
      <c r="D5546" t="s">
        <v>26</v>
      </c>
      <c r="E5546" t="s">
        <v>22</v>
      </c>
      <c r="F5546" t="s">
        <v>18</v>
      </c>
      <c r="G5546" t="s">
        <v>24</v>
      </c>
      <c r="H5546">
        <v>14</v>
      </c>
      <c r="I5546" t="s">
        <v>178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28</v>
      </c>
      <c r="S5546">
        <v>7</v>
      </c>
    </row>
    <row r="5547" spans="1:19" x14ac:dyDescent="0.3">
      <c r="A5547">
        <v>5546</v>
      </c>
      <c r="B5547" t="s">
        <v>31</v>
      </c>
      <c r="C5547" t="s">
        <v>27</v>
      </c>
      <c r="D5547" t="s">
        <v>32</v>
      </c>
      <c r="E5547" t="s">
        <v>22</v>
      </c>
      <c r="F5547" t="s">
        <v>30</v>
      </c>
      <c r="G5547" t="s">
        <v>17</v>
      </c>
      <c r="H5547">
        <v>10</v>
      </c>
      <c r="I5547" t="s">
        <v>176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34</v>
      </c>
      <c r="S5547">
        <v>2</v>
      </c>
    </row>
    <row r="5548" spans="1:19" x14ac:dyDescent="0.3">
      <c r="A5548">
        <v>5547</v>
      </c>
      <c r="B5548" t="s">
        <v>37</v>
      </c>
      <c r="C5548" t="s">
        <v>27</v>
      </c>
      <c r="D5548" t="s">
        <v>40</v>
      </c>
      <c r="E5548" t="s">
        <v>22</v>
      </c>
      <c r="F5548" t="s">
        <v>18</v>
      </c>
      <c r="G5548" t="s">
        <v>35</v>
      </c>
      <c r="H5548">
        <v>11</v>
      </c>
      <c r="I5548" t="s">
        <v>178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28</v>
      </c>
      <c r="S5548">
        <v>7</v>
      </c>
    </row>
    <row r="5549" spans="1:19" x14ac:dyDescent="0.3">
      <c r="A5549">
        <v>5548</v>
      </c>
      <c r="B5549" t="s">
        <v>31</v>
      </c>
      <c r="C5549" t="s">
        <v>34</v>
      </c>
      <c r="D5549" t="s">
        <v>40</v>
      </c>
      <c r="E5549" t="s">
        <v>22</v>
      </c>
      <c r="F5549" t="s">
        <v>30</v>
      </c>
      <c r="G5549" t="s">
        <v>24</v>
      </c>
      <c r="H5549">
        <v>11</v>
      </c>
      <c r="I5549" t="s">
        <v>176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34</v>
      </c>
      <c r="S5549">
        <v>4</v>
      </c>
    </row>
    <row r="5550" spans="1:19" x14ac:dyDescent="0.3">
      <c r="A5550">
        <v>5549</v>
      </c>
      <c r="B5550" t="s">
        <v>31</v>
      </c>
      <c r="C5550" t="s">
        <v>39</v>
      </c>
      <c r="D5550" t="s">
        <v>44</v>
      </c>
      <c r="E5550" t="s">
        <v>29</v>
      </c>
      <c r="F5550" t="s">
        <v>25</v>
      </c>
      <c r="G5550" t="s">
        <v>24</v>
      </c>
      <c r="H5550">
        <v>0</v>
      </c>
      <c r="I5550" t="s">
        <v>176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28</v>
      </c>
      <c r="S5550">
        <v>8</v>
      </c>
    </row>
    <row r="5551" spans="1:19" x14ac:dyDescent="0.3">
      <c r="A5551">
        <v>5550</v>
      </c>
      <c r="B5551" t="s">
        <v>37</v>
      </c>
      <c r="C5551" t="s">
        <v>20</v>
      </c>
      <c r="D5551" t="s">
        <v>38</v>
      </c>
      <c r="E5551" t="s">
        <v>22</v>
      </c>
      <c r="F5551" t="s">
        <v>18</v>
      </c>
      <c r="G5551" t="s">
        <v>35</v>
      </c>
      <c r="H5551">
        <v>4</v>
      </c>
      <c r="I5551" t="s">
        <v>176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21</v>
      </c>
      <c r="S5551">
        <v>1</v>
      </c>
    </row>
    <row r="5552" spans="1:19" x14ac:dyDescent="0.3">
      <c r="A5552">
        <v>5551</v>
      </c>
      <c r="B5552" t="s">
        <v>23</v>
      </c>
      <c r="C5552" t="s">
        <v>27</v>
      </c>
      <c r="D5552" t="s">
        <v>32</v>
      </c>
      <c r="E5552" t="s">
        <v>41</v>
      </c>
      <c r="F5552" t="s">
        <v>30</v>
      </c>
      <c r="G5552" t="s">
        <v>24</v>
      </c>
      <c r="H5552">
        <v>10</v>
      </c>
      <c r="I5552" t="s">
        <v>178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34</v>
      </c>
      <c r="S5552">
        <v>5</v>
      </c>
    </row>
    <row r="5553" spans="1:19" x14ac:dyDescent="0.3">
      <c r="A5553">
        <v>5552</v>
      </c>
      <c r="B5553" t="s">
        <v>33</v>
      </c>
      <c r="C5553" t="s">
        <v>20</v>
      </c>
      <c r="D5553" t="s">
        <v>38</v>
      </c>
      <c r="E5553" t="s">
        <v>43</v>
      </c>
      <c r="F5553" t="s">
        <v>18</v>
      </c>
      <c r="G5553" t="s">
        <v>35</v>
      </c>
      <c r="H5553">
        <v>4</v>
      </c>
      <c r="I5553" t="s">
        <v>177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21</v>
      </c>
      <c r="S5553">
        <v>3</v>
      </c>
    </row>
    <row r="5554" spans="1:19" x14ac:dyDescent="0.3">
      <c r="A5554">
        <v>5553</v>
      </c>
      <c r="B5554" t="s">
        <v>16</v>
      </c>
      <c r="C5554" t="s">
        <v>20</v>
      </c>
      <c r="D5554" t="s">
        <v>19</v>
      </c>
      <c r="E5554" t="s">
        <v>22</v>
      </c>
      <c r="F5554" t="s">
        <v>25</v>
      </c>
      <c r="G5554" t="s">
        <v>24</v>
      </c>
      <c r="H5554">
        <v>0</v>
      </c>
      <c r="I5554" t="s">
        <v>178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28</v>
      </c>
      <c r="S5554">
        <v>7</v>
      </c>
    </row>
    <row r="5555" spans="1:19" x14ac:dyDescent="0.3">
      <c r="A5555">
        <v>5554</v>
      </c>
      <c r="B5555" t="s">
        <v>42</v>
      </c>
      <c r="C5555" t="s">
        <v>27</v>
      </c>
      <c r="D5555" t="s">
        <v>38</v>
      </c>
      <c r="E5555" t="s">
        <v>45</v>
      </c>
      <c r="F5555" t="s">
        <v>18</v>
      </c>
      <c r="G5555" t="s">
        <v>24</v>
      </c>
      <c r="H5555">
        <v>11</v>
      </c>
      <c r="I5555" t="s">
        <v>178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34</v>
      </c>
      <c r="S5555">
        <v>1</v>
      </c>
    </row>
    <row r="5556" spans="1:19" x14ac:dyDescent="0.3">
      <c r="A5556">
        <v>5555</v>
      </c>
      <c r="B5556" t="s">
        <v>33</v>
      </c>
      <c r="C5556" t="s">
        <v>39</v>
      </c>
      <c r="D5556" t="s">
        <v>32</v>
      </c>
      <c r="E5556" t="s">
        <v>15</v>
      </c>
      <c r="F5556" t="s">
        <v>30</v>
      </c>
      <c r="G5556" t="s">
        <v>17</v>
      </c>
      <c r="H5556">
        <v>5</v>
      </c>
      <c r="I5556" t="s">
        <v>178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28</v>
      </c>
      <c r="S5556">
        <v>7</v>
      </c>
    </row>
    <row r="5557" spans="1:19" x14ac:dyDescent="0.3">
      <c r="A5557">
        <v>5556</v>
      </c>
      <c r="B5557" t="s">
        <v>16</v>
      </c>
      <c r="C5557" t="s">
        <v>20</v>
      </c>
      <c r="D5557" t="s">
        <v>38</v>
      </c>
      <c r="E5557" t="s">
        <v>41</v>
      </c>
      <c r="F5557" t="s">
        <v>30</v>
      </c>
      <c r="G5557" t="s">
        <v>35</v>
      </c>
      <c r="H5557">
        <v>12</v>
      </c>
      <c r="I5557" t="s">
        <v>176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34</v>
      </c>
      <c r="S5557">
        <v>1</v>
      </c>
    </row>
    <row r="5558" spans="1:19" x14ac:dyDescent="0.3">
      <c r="A5558">
        <v>5557</v>
      </c>
      <c r="B5558" t="s">
        <v>37</v>
      </c>
      <c r="C5558" t="s">
        <v>20</v>
      </c>
      <c r="D5558" t="s">
        <v>44</v>
      </c>
      <c r="E5558" t="s">
        <v>41</v>
      </c>
      <c r="F5558" t="s">
        <v>18</v>
      </c>
      <c r="G5558" t="s">
        <v>24</v>
      </c>
      <c r="H5558">
        <v>13</v>
      </c>
      <c r="I5558" t="s">
        <v>177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34</v>
      </c>
      <c r="S5558">
        <v>3</v>
      </c>
    </row>
    <row r="5559" spans="1:19" x14ac:dyDescent="0.3">
      <c r="A5559">
        <v>5558</v>
      </c>
      <c r="B5559" t="s">
        <v>33</v>
      </c>
      <c r="C5559" t="s">
        <v>39</v>
      </c>
      <c r="D5559" t="s">
        <v>40</v>
      </c>
      <c r="E5559" t="s">
        <v>41</v>
      </c>
      <c r="F5559" t="s">
        <v>25</v>
      </c>
      <c r="G5559" t="s">
        <v>24</v>
      </c>
      <c r="H5559">
        <v>10</v>
      </c>
      <c r="I5559" t="s">
        <v>176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34</v>
      </c>
      <c r="S5559">
        <v>6</v>
      </c>
    </row>
    <row r="5560" spans="1:19" x14ac:dyDescent="0.3">
      <c r="A5560">
        <v>5559</v>
      </c>
      <c r="B5560" t="s">
        <v>23</v>
      </c>
      <c r="C5560" t="s">
        <v>20</v>
      </c>
      <c r="D5560" t="s">
        <v>32</v>
      </c>
      <c r="E5560" t="s">
        <v>22</v>
      </c>
      <c r="F5560" t="s">
        <v>30</v>
      </c>
      <c r="G5560" t="s">
        <v>24</v>
      </c>
      <c r="H5560">
        <v>1</v>
      </c>
      <c r="I5560" t="s">
        <v>178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28</v>
      </c>
      <c r="S5560">
        <v>9</v>
      </c>
    </row>
    <row r="5561" spans="1:19" x14ac:dyDescent="0.3">
      <c r="A5561">
        <v>5560</v>
      </c>
      <c r="B5561" t="s">
        <v>23</v>
      </c>
      <c r="C5561" t="s">
        <v>39</v>
      </c>
      <c r="D5561" t="s">
        <v>38</v>
      </c>
      <c r="E5561" t="s">
        <v>22</v>
      </c>
      <c r="F5561" t="s">
        <v>18</v>
      </c>
      <c r="G5561" t="s">
        <v>24</v>
      </c>
      <c r="H5561">
        <v>5</v>
      </c>
      <c r="I5561" t="s">
        <v>177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21</v>
      </c>
      <c r="S5561">
        <v>2</v>
      </c>
    </row>
    <row r="5562" spans="1:19" x14ac:dyDescent="0.3">
      <c r="A5562">
        <v>5561</v>
      </c>
      <c r="B5562" t="s">
        <v>42</v>
      </c>
      <c r="C5562" t="s">
        <v>39</v>
      </c>
      <c r="D5562" t="s">
        <v>38</v>
      </c>
      <c r="E5562" t="s">
        <v>22</v>
      </c>
      <c r="F5562" t="s">
        <v>25</v>
      </c>
      <c r="G5562" t="s">
        <v>35</v>
      </c>
      <c r="H5562">
        <v>4</v>
      </c>
      <c r="I5562" t="s">
        <v>177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28</v>
      </c>
      <c r="S5562">
        <v>7</v>
      </c>
    </row>
    <row r="5563" spans="1:19" x14ac:dyDescent="0.3">
      <c r="A5563">
        <v>5562</v>
      </c>
      <c r="B5563" t="s">
        <v>33</v>
      </c>
      <c r="C5563" t="s">
        <v>39</v>
      </c>
      <c r="D5563" t="s">
        <v>40</v>
      </c>
      <c r="E5563" t="s">
        <v>41</v>
      </c>
      <c r="F5563" t="s">
        <v>18</v>
      </c>
      <c r="G5563" t="s">
        <v>35</v>
      </c>
      <c r="H5563">
        <v>4</v>
      </c>
      <c r="I5563" t="s">
        <v>177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28</v>
      </c>
      <c r="S5563">
        <v>1</v>
      </c>
    </row>
    <row r="5564" spans="1:19" x14ac:dyDescent="0.3">
      <c r="A5564">
        <v>5563</v>
      </c>
      <c r="B5564" t="s">
        <v>37</v>
      </c>
      <c r="C5564" t="s">
        <v>27</v>
      </c>
      <c r="D5564" t="s">
        <v>19</v>
      </c>
      <c r="E5564" t="s">
        <v>29</v>
      </c>
      <c r="F5564" t="s">
        <v>30</v>
      </c>
      <c r="G5564" t="s">
        <v>24</v>
      </c>
      <c r="H5564">
        <v>0</v>
      </c>
      <c r="I5564" t="s">
        <v>178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21</v>
      </c>
      <c r="S5564">
        <v>4</v>
      </c>
    </row>
    <row r="5565" spans="1:19" x14ac:dyDescent="0.3">
      <c r="A5565">
        <v>5564</v>
      </c>
      <c r="B5565" t="s">
        <v>31</v>
      </c>
      <c r="C5565" t="s">
        <v>34</v>
      </c>
      <c r="D5565" t="s">
        <v>32</v>
      </c>
      <c r="E5565" t="s">
        <v>15</v>
      </c>
      <c r="F5565" t="s">
        <v>25</v>
      </c>
      <c r="G5565" t="s">
        <v>17</v>
      </c>
      <c r="H5565">
        <v>14</v>
      </c>
      <c r="I5565" t="s">
        <v>178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28</v>
      </c>
      <c r="S5565">
        <v>8</v>
      </c>
    </row>
    <row r="5566" spans="1:19" x14ac:dyDescent="0.3">
      <c r="A5566">
        <v>5565</v>
      </c>
      <c r="B5566" t="s">
        <v>23</v>
      </c>
      <c r="C5566" t="s">
        <v>34</v>
      </c>
      <c r="D5566" t="s">
        <v>38</v>
      </c>
      <c r="E5566" t="s">
        <v>41</v>
      </c>
      <c r="F5566" t="s">
        <v>25</v>
      </c>
      <c r="G5566" t="s">
        <v>17</v>
      </c>
      <c r="H5566">
        <v>10</v>
      </c>
      <c r="I5566" t="s">
        <v>178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28</v>
      </c>
      <c r="S5566">
        <v>7</v>
      </c>
    </row>
    <row r="5567" spans="1:19" x14ac:dyDescent="0.3">
      <c r="A5567">
        <v>5566</v>
      </c>
      <c r="B5567" t="s">
        <v>33</v>
      </c>
      <c r="C5567" t="s">
        <v>20</v>
      </c>
      <c r="D5567" t="s">
        <v>19</v>
      </c>
      <c r="E5567" t="s">
        <v>41</v>
      </c>
      <c r="F5567" t="s">
        <v>30</v>
      </c>
      <c r="G5567" t="s">
        <v>35</v>
      </c>
      <c r="H5567">
        <v>7</v>
      </c>
      <c r="I5567" t="s">
        <v>176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21</v>
      </c>
      <c r="S5567">
        <v>5</v>
      </c>
    </row>
    <row r="5568" spans="1:19" x14ac:dyDescent="0.3">
      <c r="A5568">
        <v>5567</v>
      </c>
      <c r="B5568" t="s">
        <v>16</v>
      </c>
      <c r="C5568" t="s">
        <v>27</v>
      </c>
      <c r="D5568" t="s">
        <v>32</v>
      </c>
      <c r="E5568" t="s">
        <v>45</v>
      </c>
      <c r="F5568" t="s">
        <v>25</v>
      </c>
      <c r="G5568" t="s">
        <v>17</v>
      </c>
      <c r="H5568">
        <v>13</v>
      </c>
      <c r="I5568" t="s">
        <v>178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28</v>
      </c>
      <c r="S5568">
        <v>8</v>
      </c>
    </row>
    <row r="5569" spans="1:19" x14ac:dyDescent="0.3">
      <c r="A5569">
        <v>5568</v>
      </c>
      <c r="B5569" t="s">
        <v>31</v>
      </c>
      <c r="C5569" t="s">
        <v>27</v>
      </c>
      <c r="D5569" t="s">
        <v>44</v>
      </c>
      <c r="E5569" t="s">
        <v>29</v>
      </c>
      <c r="F5569" t="s">
        <v>30</v>
      </c>
      <c r="G5569" t="s">
        <v>17</v>
      </c>
      <c r="H5569">
        <v>0</v>
      </c>
      <c r="I5569" t="s">
        <v>177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21</v>
      </c>
      <c r="S5569">
        <v>3</v>
      </c>
    </row>
    <row r="5570" spans="1:19" x14ac:dyDescent="0.3">
      <c r="A5570">
        <v>5569</v>
      </c>
      <c r="B5570" t="s">
        <v>33</v>
      </c>
      <c r="C5570" t="s">
        <v>20</v>
      </c>
      <c r="D5570" t="s">
        <v>44</v>
      </c>
      <c r="E5570" t="s">
        <v>43</v>
      </c>
      <c r="F5570" t="s">
        <v>30</v>
      </c>
      <c r="G5570" t="s">
        <v>17</v>
      </c>
      <c r="H5570">
        <v>14</v>
      </c>
      <c r="I5570" t="s">
        <v>178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34</v>
      </c>
      <c r="S5570">
        <v>6</v>
      </c>
    </row>
    <row r="5571" spans="1:19" x14ac:dyDescent="0.3">
      <c r="A5571">
        <v>5570</v>
      </c>
      <c r="B5571" t="s">
        <v>16</v>
      </c>
      <c r="C5571" t="s">
        <v>20</v>
      </c>
      <c r="D5571" t="s">
        <v>19</v>
      </c>
      <c r="E5571" t="s">
        <v>36</v>
      </c>
      <c r="F5571" t="s">
        <v>25</v>
      </c>
      <c r="G5571" t="s">
        <v>17</v>
      </c>
      <c r="H5571">
        <v>2</v>
      </c>
      <c r="I5571" t="s">
        <v>176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28</v>
      </c>
      <c r="S5571">
        <v>7</v>
      </c>
    </row>
    <row r="5572" spans="1:19" x14ac:dyDescent="0.3">
      <c r="A5572">
        <v>5571</v>
      </c>
      <c r="B5572" t="s">
        <v>23</v>
      </c>
      <c r="C5572" t="s">
        <v>20</v>
      </c>
      <c r="D5572" t="s">
        <v>44</v>
      </c>
      <c r="E5572" t="s">
        <v>22</v>
      </c>
      <c r="F5572" t="s">
        <v>25</v>
      </c>
      <c r="G5572" t="s">
        <v>24</v>
      </c>
      <c r="H5572">
        <v>9</v>
      </c>
      <c r="I5572" t="s">
        <v>177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28</v>
      </c>
      <c r="S5572">
        <v>8</v>
      </c>
    </row>
    <row r="5573" spans="1:19" x14ac:dyDescent="0.3">
      <c r="A5573">
        <v>5572</v>
      </c>
      <c r="B5573" t="s">
        <v>42</v>
      </c>
      <c r="C5573" t="s">
        <v>39</v>
      </c>
      <c r="D5573" t="s">
        <v>19</v>
      </c>
      <c r="E5573" t="s">
        <v>36</v>
      </c>
      <c r="F5573" t="s">
        <v>30</v>
      </c>
      <c r="G5573" t="s">
        <v>35</v>
      </c>
      <c r="H5573">
        <v>9</v>
      </c>
      <c r="I5573" t="s">
        <v>178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34</v>
      </c>
      <c r="S5573">
        <v>6</v>
      </c>
    </row>
    <row r="5574" spans="1:19" x14ac:dyDescent="0.3">
      <c r="A5574">
        <v>5573</v>
      </c>
      <c r="B5574" t="s">
        <v>33</v>
      </c>
      <c r="C5574" t="s">
        <v>27</v>
      </c>
      <c r="D5574" t="s">
        <v>26</v>
      </c>
      <c r="E5574" t="s">
        <v>29</v>
      </c>
      <c r="F5574" t="s">
        <v>18</v>
      </c>
      <c r="G5574" t="s">
        <v>17</v>
      </c>
      <c r="H5574">
        <v>12</v>
      </c>
      <c r="I5574" t="s">
        <v>177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28</v>
      </c>
      <c r="S5574">
        <v>8</v>
      </c>
    </row>
    <row r="5575" spans="1:19" x14ac:dyDescent="0.3">
      <c r="A5575">
        <v>5574</v>
      </c>
      <c r="B5575" t="s">
        <v>33</v>
      </c>
      <c r="C5575" t="s">
        <v>39</v>
      </c>
      <c r="D5575" t="s">
        <v>40</v>
      </c>
      <c r="E5575" t="s">
        <v>22</v>
      </c>
      <c r="F5575" t="s">
        <v>18</v>
      </c>
      <c r="G5575" t="s">
        <v>17</v>
      </c>
      <c r="H5575">
        <v>4</v>
      </c>
      <c r="I5575" t="s">
        <v>176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28</v>
      </c>
      <c r="S5575">
        <v>9</v>
      </c>
    </row>
    <row r="5576" spans="1:19" x14ac:dyDescent="0.3">
      <c r="A5576">
        <v>5575</v>
      </c>
      <c r="B5576" t="s">
        <v>42</v>
      </c>
      <c r="C5576" t="s">
        <v>34</v>
      </c>
      <c r="D5576" t="s">
        <v>32</v>
      </c>
      <c r="E5576" t="s">
        <v>45</v>
      </c>
      <c r="F5576" t="s">
        <v>30</v>
      </c>
      <c r="G5576" t="s">
        <v>24</v>
      </c>
      <c r="H5576">
        <v>0</v>
      </c>
      <c r="I5576" t="s">
        <v>177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21</v>
      </c>
      <c r="S5576">
        <v>3</v>
      </c>
    </row>
    <row r="5577" spans="1:19" x14ac:dyDescent="0.3">
      <c r="A5577">
        <v>5576</v>
      </c>
      <c r="B5577" t="s">
        <v>31</v>
      </c>
      <c r="C5577" t="s">
        <v>20</v>
      </c>
      <c r="D5577" t="s">
        <v>19</v>
      </c>
      <c r="E5577" t="s">
        <v>22</v>
      </c>
      <c r="F5577" t="s">
        <v>18</v>
      </c>
      <c r="G5577" t="s">
        <v>17</v>
      </c>
      <c r="H5577">
        <v>2</v>
      </c>
      <c r="I5577" t="s">
        <v>177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28</v>
      </c>
      <c r="S5577">
        <v>2</v>
      </c>
    </row>
    <row r="5578" spans="1:19" x14ac:dyDescent="0.3">
      <c r="A5578">
        <v>5577</v>
      </c>
      <c r="B5578" t="s">
        <v>23</v>
      </c>
      <c r="C5578" t="s">
        <v>27</v>
      </c>
      <c r="D5578" t="s">
        <v>19</v>
      </c>
      <c r="E5578" t="s">
        <v>43</v>
      </c>
      <c r="F5578" t="s">
        <v>18</v>
      </c>
      <c r="G5578" t="s">
        <v>24</v>
      </c>
      <c r="H5578">
        <v>5</v>
      </c>
      <c r="I5578" t="s">
        <v>177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21</v>
      </c>
      <c r="S5578">
        <v>5</v>
      </c>
    </row>
    <row r="5579" spans="1:19" x14ac:dyDescent="0.3">
      <c r="A5579">
        <v>5578</v>
      </c>
      <c r="B5579" t="s">
        <v>16</v>
      </c>
      <c r="C5579" t="s">
        <v>20</v>
      </c>
      <c r="D5579" t="s">
        <v>40</v>
      </c>
      <c r="E5579" t="s">
        <v>36</v>
      </c>
      <c r="F5579" t="s">
        <v>25</v>
      </c>
      <c r="G5579" t="s">
        <v>17</v>
      </c>
      <c r="H5579">
        <v>11</v>
      </c>
      <c r="I5579" t="s">
        <v>178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28</v>
      </c>
      <c r="S5579">
        <v>2</v>
      </c>
    </row>
    <row r="5580" spans="1:19" x14ac:dyDescent="0.3">
      <c r="A5580">
        <v>5579</v>
      </c>
      <c r="B5580" t="s">
        <v>16</v>
      </c>
      <c r="C5580" t="s">
        <v>20</v>
      </c>
      <c r="D5580" t="s">
        <v>40</v>
      </c>
      <c r="E5580" t="s">
        <v>29</v>
      </c>
      <c r="F5580" t="s">
        <v>25</v>
      </c>
      <c r="G5580" t="s">
        <v>35</v>
      </c>
      <c r="H5580">
        <v>9</v>
      </c>
      <c r="I5580" t="s">
        <v>177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28</v>
      </c>
      <c r="S5580">
        <v>9</v>
      </c>
    </row>
    <row r="5581" spans="1:19" x14ac:dyDescent="0.3">
      <c r="A5581">
        <v>5580</v>
      </c>
      <c r="B5581" t="s">
        <v>23</v>
      </c>
      <c r="C5581" t="s">
        <v>39</v>
      </c>
      <c r="D5581" t="s">
        <v>26</v>
      </c>
      <c r="E5581" t="s">
        <v>29</v>
      </c>
      <c r="F5581" t="s">
        <v>30</v>
      </c>
      <c r="G5581" t="s">
        <v>35</v>
      </c>
      <c r="H5581">
        <v>5</v>
      </c>
      <c r="I5581" t="s">
        <v>176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28</v>
      </c>
      <c r="S5581">
        <v>9</v>
      </c>
    </row>
    <row r="5582" spans="1:19" x14ac:dyDescent="0.3">
      <c r="A5582">
        <v>5581</v>
      </c>
      <c r="B5582" t="s">
        <v>16</v>
      </c>
      <c r="C5582" t="s">
        <v>39</v>
      </c>
      <c r="D5582" t="s">
        <v>26</v>
      </c>
      <c r="E5582" t="s">
        <v>41</v>
      </c>
      <c r="F5582" t="s">
        <v>25</v>
      </c>
      <c r="G5582" t="s">
        <v>24</v>
      </c>
      <c r="H5582">
        <v>5</v>
      </c>
      <c r="I5582" t="s">
        <v>176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28</v>
      </c>
      <c r="S5582">
        <v>7</v>
      </c>
    </row>
    <row r="5583" spans="1:19" x14ac:dyDescent="0.3">
      <c r="A5583">
        <v>5582</v>
      </c>
      <c r="B5583" t="s">
        <v>33</v>
      </c>
      <c r="C5583" t="s">
        <v>34</v>
      </c>
      <c r="D5583" t="s">
        <v>19</v>
      </c>
      <c r="E5583" t="s">
        <v>43</v>
      </c>
      <c r="F5583" t="s">
        <v>18</v>
      </c>
      <c r="G5583" t="s">
        <v>17</v>
      </c>
      <c r="H5583">
        <v>6</v>
      </c>
      <c r="I5583" t="s">
        <v>176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21</v>
      </c>
      <c r="S5583">
        <v>5</v>
      </c>
    </row>
    <row r="5584" spans="1:19" x14ac:dyDescent="0.3">
      <c r="A5584">
        <v>5583</v>
      </c>
      <c r="B5584" t="s">
        <v>42</v>
      </c>
      <c r="C5584" t="s">
        <v>20</v>
      </c>
      <c r="D5584" t="s">
        <v>44</v>
      </c>
      <c r="E5584" t="s">
        <v>41</v>
      </c>
      <c r="F5584" t="s">
        <v>30</v>
      </c>
      <c r="G5584" t="s">
        <v>17</v>
      </c>
      <c r="H5584">
        <v>1</v>
      </c>
      <c r="I5584" t="s">
        <v>177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21</v>
      </c>
      <c r="S5584">
        <v>2</v>
      </c>
    </row>
    <row r="5585" spans="1:19" x14ac:dyDescent="0.3">
      <c r="A5585">
        <v>5584</v>
      </c>
      <c r="B5585" t="s">
        <v>37</v>
      </c>
      <c r="C5585" t="s">
        <v>27</v>
      </c>
      <c r="D5585" t="s">
        <v>32</v>
      </c>
      <c r="E5585" t="s">
        <v>41</v>
      </c>
      <c r="F5585" t="s">
        <v>25</v>
      </c>
      <c r="G5585" t="s">
        <v>24</v>
      </c>
      <c r="H5585">
        <v>7</v>
      </c>
      <c r="I5585" t="s">
        <v>178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28</v>
      </c>
      <c r="S5585">
        <v>8</v>
      </c>
    </row>
    <row r="5586" spans="1:19" x14ac:dyDescent="0.3">
      <c r="A5586">
        <v>5585</v>
      </c>
      <c r="B5586" t="s">
        <v>23</v>
      </c>
      <c r="C5586" t="s">
        <v>20</v>
      </c>
      <c r="D5586" t="s">
        <v>44</v>
      </c>
      <c r="E5586" t="s">
        <v>43</v>
      </c>
      <c r="F5586" t="s">
        <v>30</v>
      </c>
      <c r="G5586" t="s">
        <v>17</v>
      </c>
      <c r="H5586">
        <v>6</v>
      </c>
      <c r="I5586" t="s">
        <v>178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21</v>
      </c>
      <c r="S5586">
        <v>4</v>
      </c>
    </row>
    <row r="5587" spans="1:19" x14ac:dyDescent="0.3">
      <c r="A5587">
        <v>5586</v>
      </c>
      <c r="B5587" t="s">
        <v>23</v>
      </c>
      <c r="C5587" t="s">
        <v>34</v>
      </c>
      <c r="D5587" t="s">
        <v>19</v>
      </c>
      <c r="E5587" t="s">
        <v>45</v>
      </c>
      <c r="F5587" t="s">
        <v>25</v>
      </c>
      <c r="G5587" t="s">
        <v>17</v>
      </c>
      <c r="H5587">
        <v>13</v>
      </c>
      <c r="I5587" t="s">
        <v>177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34</v>
      </c>
      <c r="S5587">
        <v>6</v>
      </c>
    </row>
    <row r="5588" spans="1:19" x14ac:dyDescent="0.3">
      <c r="A5588">
        <v>5587</v>
      </c>
      <c r="B5588" t="s">
        <v>31</v>
      </c>
      <c r="C5588" t="s">
        <v>27</v>
      </c>
      <c r="D5588" t="s">
        <v>32</v>
      </c>
      <c r="E5588" t="s">
        <v>15</v>
      </c>
      <c r="F5588" t="s">
        <v>25</v>
      </c>
      <c r="G5588" t="s">
        <v>17</v>
      </c>
      <c r="H5588">
        <v>1</v>
      </c>
      <c r="I5588" t="s">
        <v>178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28</v>
      </c>
      <c r="S5588">
        <v>8</v>
      </c>
    </row>
    <row r="5589" spans="1:19" x14ac:dyDescent="0.3">
      <c r="A5589">
        <v>5588</v>
      </c>
      <c r="B5589" t="s">
        <v>16</v>
      </c>
      <c r="C5589" t="s">
        <v>39</v>
      </c>
      <c r="D5589" t="s">
        <v>38</v>
      </c>
      <c r="E5589" t="s">
        <v>36</v>
      </c>
      <c r="F5589" t="s">
        <v>18</v>
      </c>
      <c r="G5589" t="s">
        <v>35</v>
      </c>
      <c r="H5589">
        <v>12</v>
      </c>
      <c r="I5589" t="s">
        <v>177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34</v>
      </c>
      <c r="S5589">
        <v>3</v>
      </c>
    </row>
    <row r="5590" spans="1:19" x14ac:dyDescent="0.3">
      <c r="A5590">
        <v>5589</v>
      </c>
      <c r="B5590" t="s">
        <v>31</v>
      </c>
      <c r="C5590" t="s">
        <v>27</v>
      </c>
      <c r="D5590" t="s">
        <v>44</v>
      </c>
      <c r="E5590" t="s">
        <v>45</v>
      </c>
      <c r="F5590" t="s">
        <v>25</v>
      </c>
      <c r="G5590" t="s">
        <v>17</v>
      </c>
      <c r="H5590">
        <v>12</v>
      </c>
      <c r="I5590" t="s">
        <v>177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34</v>
      </c>
      <c r="S5590">
        <v>3</v>
      </c>
    </row>
    <row r="5591" spans="1:19" x14ac:dyDescent="0.3">
      <c r="A5591">
        <v>5590</v>
      </c>
      <c r="B5591" t="s">
        <v>33</v>
      </c>
      <c r="C5591" t="s">
        <v>20</v>
      </c>
      <c r="D5591" t="s">
        <v>40</v>
      </c>
      <c r="E5591" t="s">
        <v>45</v>
      </c>
      <c r="F5591" t="s">
        <v>18</v>
      </c>
      <c r="G5591" t="s">
        <v>17</v>
      </c>
      <c r="H5591">
        <v>13</v>
      </c>
      <c r="I5591" t="s">
        <v>178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34</v>
      </c>
      <c r="S5591">
        <v>5</v>
      </c>
    </row>
    <row r="5592" spans="1:19" x14ac:dyDescent="0.3">
      <c r="A5592">
        <v>5591</v>
      </c>
      <c r="B5592" t="s">
        <v>16</v>
      </c>
      <c r="C5592" t="s">
        <v>27</v>
      </c>
      <c r="D5592" t="s">
        <v>38</v>
      </c>
      <c r="E5592" t="s">
        <v>15</v>
      </c>
      <c r="F5592" t="s">
        <v>18</v>
      </c>
      <c r="G5592" t="s">
        <v>24</v>
      </c>
      <c r="H5592">
        <v>7</v>
      </c>
      <c r="I5592" t="s">
        <v>178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28</v>
      </c>
      <c r="S5592">
        <v>1</v>
      </c>
    </row>
    <row r="5593" spans="1:19" x14ac:dyDescent="0.3">
      <c r="A5593">
        <v>5592</v>
      </c>
      <c r="B5593" t="s">
        <v>23</v>
      </c>
      <c r="C5593" t="s">
        <v>39</v>
      </c>
      <c r="D5593" t="s">
        <v>26</v>
      </c>
      <c r="E5593" t="s">
        <v>29</v>
      </c>
      <c r="F5593" t="s">
        <v>30</v>
      </c>
      <c r="G5593" t="s">
        <v>17</v>
      </c>
      <c r="H5593">
        <v>11</v>
      </c>
      <c r="I5593" t="s">
        <v>178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28</v>
      </c>
      <c r="S5593">
        <v>9</v>
      </c>
    </row>
    <row r="5594" spans="1:19" x14ac:dyDescent="0.3">
      <c r="A5594">
        <v>5593</v>
      </c>
      <c r="B5594" t="s">
        <v>31</v>
      </c>
      <c r="C5594" t="s">
        <v>34</v>
      </c>
      <c r="D5594" t="s">
        <v>32</v>
      </c>
      <c r="E5594" t="s">
        <v>36</v>
      </c>
      <c r="F5594" t="s">
        <v>30</v>
      </c>
      <c r="G5594" t="s">
        <v>24</v>
      </c>
      <c r="H5594">
        <v>13</v>
      </c>
      <c r="I5594" t="s">
        <v>178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34</v>
      </c>
      <c r="S5594">
        <v>2</v>
      </c>
    </row>
    <row r="5595" spans="1:19" x14ac:dyDescent="0.3">
      <c r="A5595">
        <v>5594</v>
      </c>
      <c r="B5595" t="s">
        <v>33</v>
      </c>
      <c r="C5595" t="s">
        <v>20</v>
      </c>
      <c r="D5595" t="s">
        <v>40</v>
      </c>
      <c r="E5595" t="s">
        <v>41</v>
      </c>
      <c r="F5595" t="s">
        <v>18</v>
      </c>
      <c r="G5595" t="s">
        <v>17</v>
      </c>
      <c r="H5595">
        <v>3</v>
      </c>
      <c r="I5595" t="s">
        <v>178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28</v>
      </c>
      <c r="S5595">
        <v>4</v>
      </c>
    </row>
    <row r="5596" spans="1:19" x14ac:dyDescent="0.3">
      <c r="A5596">
        <v>5595</v>
      </c>
      <c r="B5596" t="s">
        <v>37</v>
      </c>
      <c r="C5596" t="s">
        <v>20</v>
      </c>
      <c r="D5596" t="s">
        <v>26</v>
      </c>
      <c r="E5596" t="s">
        <v>36</v>
      </c>
      <c r="F5596" t="s">
        <v>25</v>
      </c>
      <c r="G5596" t="s">
        <v>24</v>
      </c>
      <c r="H5596">
        <v>6</v>
      </c>
      <c r="I5596" t="s">
        <v>177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28</v>
      </c>
      <c r="S5596">
        <v>5</v>
      </c>
    </row>
    <row r="5597" spans="1:19" x14ac:dyDescent="0.3">
      <c r="A5597">
        <v>5596</v>
      </c>
      <c r="B5597" t="s">
        <v>37</v>
      </c>
      <c r="C5597" t="s">
        <v>20</v>
      </c>
      <c r="D5597" t="s">
        <v>44</v>
      </c>
      <c r="E5597" t="s">
        <v>36</v>
      </c>
      <c r="F5597" t="s">
        <v>30</v>
      </c>
      <c r="G5597" t="s">
        <v>35</v>
      </c>
      <c r="H5597">
        <v>3</v>
      </c>
      <c r="I5597" t="s">
        <v>176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28</v>
      </c>
      <c r="S5597">
        <v>9</v>
      </c>
    </row>
    <row r="5598" spans="1:19" x14ac:dyDescent="0.3">
      <c r="A5598">
        <v>5597</v>
      </c>
      <c r="B5598" t="s">
        <v>42</v>
      </c>
      <c r="C5598" t="s">
        <v>34</v>
      </c>
      <c r="D5598" t="s">
        <v>32</v>
      </c>
      <c r="E5598" t="s">
        <v>43</v>
      </c>
      <c r="F5598" t="s">
        <v>18</v>
      </c>
      <c r="G5598" t="s">
        <v>35</v>
      </c>
      <c r="H5598">
        <v>8</v>
      </c>
      <c r="I5598" t="s">
        <v>177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28</v>
      </c>
      <c r="S5598">
        <v>8</v>
      </c>
    </row>
    <row r="5599" spans="1:19" x14ac:dyDescent="0.3">
      <c r="A5599">
        <v>5598</v>
      </c>
      <c r="B5599" t="s">
        <v>31</v>
      </c>
      <c r="C5599" t="s">
        <v>34</v>
      </c>
      <c r="D5599" t="s">
        <v>19</v>
      </c>
      <c r="E5599" t="s">
        <v>22</v>
      </c>
      <c r="F5599" t="s">
        <v>25</v>
      </c>
      <c r="G5599" t="s">
        <v>24</v>
      </c>
      <c r="H5599">
        <v>13</v>
      </c>
      <c r="I5599" t="s">
        <v>178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28</v>
      </c>
      <c r="S5599">
        <v>4</v>
      </c>
    </row>
    <row r="5600" spans="1:19" x14ac:dyDescent="0.3">
      <c r="A5600">
        <v>5599</v>
      </c>
      <c r="B5600" t="s">
        <v>31</v>
      </c>
      <c r="C5600" t="s">
        <v>27</v>
      </c>
      <c r="D5600" t="s">
        <v>19</v>
      </c>
      <c r="E5600" t="s">
        <v>41</v>
      </c>
      <c r="F5600" t="s">
        <v>25</v>
      </c>
      <c r="G5600" t="s">
        <v>24</v>
      </c>
      <c r="H5600">
        <v>2</v>
      </c>
      <c r="I5600" t="s">
        <v>176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21</v>
      </c>
      <c r="S5600">
        <v>3</v>
      </c>
    </row>
    <row r="5601" spans="1:19" x14ac:dyDescent="0.3">
      <c r="A5601">
        <v>5600</v>
      </c>
      <c r="B5601" t="s">
        <v>31</v>
      </c>
      <c r="C5601" t="s">
        <v>20</v>
      </c>
      <c r="D5601" t="s">
        <v>44</v>
      </c>
      <c r="E5601" t="s">
        <v>22</v>
      </c>
      <c r="F5601" t="s">
        <v>18</v>
      </c>
      <c r="G5601" t="s">
        <v>35</v>
      </c>
      <c r="H5601">
        <v>9</v>
      </c>
      <c r="I5601" t="s">
        <v>178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28</v>
      </c>
      <c r="S5601">
        <v>9</v>
      </c>
    </row>
    <row r="5602" spans="1:19" x14ac:dyDescent="0.3">
      <c r="A5602">
        <v>5601</v>
      </c>
      <c r="B5602" t="s">
        <v>23</v>
      </c>
      <c r="C5602" t="s">
        <v>27</v>
      </c>
      <c r="D5602" t="s">
        <v>38</v>
      </c>
      <c r="E5602" t="s">
        <v>15</v>
      </c>
      <c r="F5602" t="s">
        <v>25</v>
      </c>
      <c r="G5602" t="s">
        <v>17</v>
      </c>
      <c r="H5602">
        <v>11</v>
      </c>
      <c r="I5602" t="s">
        <v>178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34</v>
      </c>
      <c r="S5602">
        <v>6</v>
      </c>
    </row>
    <row r="5603" spans="1:19" x14ac:dyDescent="0.3">
      <c r="A5603">
        <v>5602</v>
      </c>
      <c r="B5603" t="s">
        <v>37</v>
      </c>
      <c r="C5603" t="s">
        <v>20</v>
      </c>
      <c r="D5603" t="s">
        <v>32</v>
      </c>
      <c r="E5603" t="s">
        <v>45</v>
      </c>
      <c r="F5603" t="s">
        <v>30</v>
      </c>
      <c r="G5603" t="s">
        <v>17</v>
      </c>
      <c r="H5603">
        <v>4</v>
      </c>
      <c r="I5603" t="s">
        <v>178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28</v>
      </c>
      <c r="S5603">
        <v>7</v>
      </c>
    </row>
    <row r="5604" spans="1:19" x14ac:dyDescent="0.3">
      <c r="A5604">
        <v>5603</v>
      </c>
      <c r="B5604" t="s">
        <v>16</v>
      </c>
      <c r="C5604" t="s">
        <v>20</v>
      </c>
      <c r="D5604" t="s">
        <v>40</v>
      </c>
      <c r="E5604" t="s">
        <v>45</v>
      </c>
      <c r="F5604" t="s">
        <v>18</v>
      </c>
      <c r="G5604" t="s">
        <v>35</v>
      </c>
      <c r="H5604">
        <v>11</v>
      </c>
      <c r="I5604" t="s">
        <v>176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34</v>
      </c>
      <c r="S5604">
        <v>4</v>
      </c>
    </row>
    <row r="5605" spans="1:19" x14ac:dyDescent="0.3">
      <c r="A5605">
        <v>5604</v>
      </c>
      <c r="B5605" t="s">
        <v>23</v>
      </c>
      <c r="C5605" t="s">
        <v>20</v>
      </c>
      <c r="D5605" t="s">
        <v>26</v>
      </c>
      <c r="E5605" t="s">
        <v>43</v>
      </c>
      <c r="F5605" t="s">
        <v>30</v>
      </c>
      <c r="G5605" t="s">
        <v>17</v>
      </c>
      <c r="H5605">
        <v>5</v>
      </c>
      <c r="I5605" t="s">
        <v>177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28</v>
      </c>
      <c r="S5605">
        <v>8</v>
      </c>
    </row>
    <row r="5606" spans="1:19" x14ac:dyDescent="0.3">
      <c r="A5606">
        <v>5605</v>
      </c>
      <c r="B5606" t="s">
        <v>42</v>
      </c>
      <c r="C5606" t="s">
        <v>27</v>
      </c>
      <c r="D5606" t="s">
        <v>44</v>
      </c>
      <c r="E5606" t="s">
        <v>36</v>
      </c>
      <c r="F5606" t="s">
        <v>25</v>
      </c>
      <c r="G5606" t="s">
        <v>35</v>
      </c>
      <c r="H5606">
        <v>10</v>
      </c>
      <c r="I5606" t="s">
        <v>177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28</v>
      </c>
      <c r="S5606">
        <v>7</v>
      </c>
    </row>
    <row r="5607" spans="1:19" x14ac:dyDescent="0.3">
      <c r="A5607">
        <v>5606</v>
      </c>
      <c r="B5607" t="s">
        <v>37</v>
      </c>
      <c r="C5607" t="s">
        <v>27</v>
      </c>
      <c r="D5607" t="s">
        <v>38</v>
      </c>
      <c r="E5607" t="s">
        <v>45</v>
      </c>
      <c r="F5607" t="s">
        <v>18</v>
      </c>
      <c r="G5607" t="s">
        <v>24</v>
      </c>
      <c r="H5607">
        <v>5</v>
      </c>
      <c r="I5607" t="s">
        <v>178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28</v>
      </c>
      <c r="S5607">
        <v>9</v>
      </c>
    </row>
    <row r="5608" spans="1:19" x14ac:dyDescent="0.3">
      <c r="A5608">
        <v>5607</v>
      </c>
      <c r="B5608" t="s">
        <v>23</v>
      </c>
      <c r="C5608" t="s">
        <v>20</v>
      </c>
      <c r="D5608" t="s">
        <v>38</v>
      </c>
      <c r="E5608" t="s">
        <v>43</v>
      </c>
      <c r="F5608" t="s">
        <v>25</v>
      </c>
      <c r="G5608" t="s">
        <v>17</v>
      </c>
      <c r="H5608">
        <v>6</v>
      </c>
      <c r="I5608" t="s">
        <v>178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28</v>
      </c>
      <c r="S5608">
        <v>7</v>
      </c>
    </row>
    <row r="5609" spans="1:19" x14ac:dyDescent="0.3">
      <c r="A5609">
        <v>5608</v>
      </c>
      <c r="B5609" t="s">
        <v>42</v>
      </c>
      <c r="C5609" t="s">
        <v>34</v>
      </c>
      <c r="D5609" t="s">
        <v>19</v>
      </c>
      <c r="E5609" t="s">
        <v>45</v>
      </c>
      <c r="F5609" t="s">
        <v>30</v>
      </c>
      <c r="G5609" t="s">
        <v>35</v>
      </c>
      <c r="H5609">
        <v>5</v>
      </c>
      <c r="I5609" t="s">
        <v>178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21</v>
      </c>
      <c r="S5609">
        <v>6</v>
      </c>
    </row>
    <row r="5610" spans="1:19" x14ac:dyDescent="0.3">
      <c r="A5610">
        <v>5609</v>
      </c>
      <c r="B5610" t="s">
        <v>31</v>
      </c>
      <c r="C5610" t="s">
        <v>27</v>
      </c>
      <c r="D5610" t="s">
        <v>32</v>
      </c>
      <c r="E5610" t="s">
        <v>45</v>
      </c>
      <c r="F5610" t="s">
        <v>30</v>
      </c>
      <c r="G5610" t="s">
        <v>35</v>
      </c>
      <c r="H5610">
        <v>8</v>
      </c>
      <c r="I5610" t="s">
        <v>176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28</v>
      </c>
      <c r="S5610">
        <v>5</v>
      </c>
    </row>
    <row r="5611" spans="1:19" x14ac:dyDescent="0.3">
      <c r="A5611">
        <v>5610</v>
      </c>
      <c r="B5611" t="s">
        <v>23</v>
      </c>
      <c r="C5611" t="s">
        <v>20</v>
      </c>
      <c r="D5611" t="s">
        <v>40</v>
      </c>
      <c r="E5611" t="s">
        <v>36</v>
      </c>
      <c r="F5611" t="s">
        <v>18</v>
      </c>
      <c r="G5611" t="s">
        <v>35</v>
      </c>
      <c r="H5611">
        <v>7</v>
      </c>
      <c r="I5611" t="s">
        <v>178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21</v>
      </c>
      <c r="S5611">
        <v>1</v>
      </c>
    </row>
    <row r="5612" spans="1:19" x14ac:dyDescent="0.3">
      <c r="A5612">
        <v>5611</v>
      </c>
      <c r="B5612" t="s">
        <v>23</v>
      </c>
      <c r="C5612" t="s">
        <v>34</v>
      </c>
      <c r="D5612" t="s">
        <v>19</v>
      </c>
      <c r="E5612" t="s">
        <v>43</v>
      </c>
      <c r="F5612" t="s">
        <v>25</v>
      </c>
      <c r="G5612" t="s">
        <v>17</v>
      </c>
      <c r="H5612">
        <v>2</v>
      </c>
      <c r="I5612" t="s">
        <v>177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28</v>
      </c>
      <c r="S5612">
        <v>7</v>
      </c>
    </row>
    <row r="5613" spans="1:19" x14ac:dyDescent="0.3">
      <c r="A5613">
        <v>5612</v>
      </c>
      <c r="B5613" t="s">
        <v>37</v>
      </c>
      <c r="C5613" t="s">
        <v>39</v>
      </c>
      <c r="D5613" t="s">
        <v>44</v>
      </c>
      <c r="E5613" t="s">
        <v>29</v>
      </c>
      <c r="F5613" t="s">
        <v>18</v>
      </c>
      <c r="G5613" t="s">
        <v>17</v>
      </c>
      <c r="H5613">
        <v>4</v>
      </c>
      <c r="I5613" t="s">
        <v>178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28</v>
      </c>
      <c r="S5613">
        <v>8</v>
      </c>
    </row>
    <row r="5614" spans="1:19" x14ac:dyDescent="0.3">
      <c r="A5614">
        <v>5613</v>
      </c>
      <c r="B5614" t="s">
        <v>37</v>
      </c>
      <c r="C5614" t="s">
        <v>20</v>
      </c>
      <c r="D5614" t="s">
        <v>38</v>
      </c>
      <c r="E5614" t="s">
        <v>29</v>
      </c>
      <c r="F5614" t="s">
        <v>25</v>
      </c>
      <c r="G5614" t="s">
        <v>24</v>
      </c>
      <c r="H5614">
        <v>4</v>
      </c>
      <c r="I5614" t="s">
        <v>177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28</v>
      </c>
      <c r="S5614">
        <v>7</v>
      </c>
    </row>
    <row r="5615" spans="1:19" x14ac:dyDescent="0.3">
      <c r="A5615">
        <v>5614</v>
      </c>
      <c r="B5615" t="s">
        <v>33</v>
      </c>
      <c r="C5615" t="s">
        <v>39</v>
      </c>
      <c r="D5615" t="s">
        <v>32</v>
      </c>
      <c r="E5615" t="s">
        <v>36</v>
      </c>
      <c r="F5615" t="s">
        <v>18</v>
      </c>
      <c r="G5615" t="s">
        <v>17</v>
      </c>
      <c r="H5615">
        <v>12</v>
      </c>
      <c r="I5615" t="s">
        <v>177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34</v>
      </c>
      <c r="S5615">
        <v>6</v>
      </c>
    </row>
    <row r="5616" spans="1:19" x14ac:dyDescent="0.3">
      <c r="A5616">
        <v>5615</v>
      </c>
      <c r="B5616" t="s">
        <v>31</v>
      </c>
      <c r="C5616" t="s">
        <v>39</v>
      </c>
      <c r="D5616" t="s">
        <v>19</v>
      </c>
      <c r="E5616" t="s">
        <v>43</v>
      </c>
      <c r="F5616" t="s">
        <v>25</v>
      </c>
      <c r="G5616" t="s">
        <v>17</v>
      </c>
      <c r="H5616">
        <v>5</v>
      </c>
      <c r="I5616" t="s">
        <v>178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28</v>
      </c>
      <c r="S5616">
        <v>8</v>
      </c>
    </row>
    <row r="5617" spans="1:19" x14ac:dyDescent="0.3">
      <c r="A5617">
        <v>5616</v>
      </c>
      <c r="B5617" t="s">
        <v>37</v>
      </c>
      <c r="C5617" t="s">
        <v>39</v>
      </c>
      <c r="D5617" t="s">
        <v>19</v>
      </c>
      <c r="E5617" t="s">
        <v>15</v>
      </c>
      <c r="F5617" t="s">
        <v>25</v>
      </c>
      <c r="G5617" t="s">
        <v>24</v>
      </c>
      <c r="H5617">
        <v>8</v>
      </c>
      <c r="I5617" t="s">
        <v>178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34</v>
      </c>
      <c r="S5617">
        <v>2</v>
      </c>
    </row>
    <row r="5618" spans="1:19" x14ac:dyDescent="0.3">
      <c r="A5618">
        <v>5617</v>
      </c>
      <c r="B5618" t="s">
        <v>23</v>
      </c>
      <c r="C5618" t="s">
        <v>27</v>
      </c>
      <c r="D5618" t="s">
        <v>19</v>
      </c>
      <c r="E5618" t="s">
        <v>43</v>
      </c>
      <c r="F5618" t="s">
        <v>30</v>
      </c>
      <c r="G5618" t="s">
        <v>17</v>
      </c>
      <c r="H5618">
        <v>0</v>
      </c>
      <c r="I5618" t="s">
        <v>176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28</v>
      </c>
      <c r="S5618">
        <v>7</v>
      </c>
    </row>
    <row r="5619" spans="1:19" x14ac:dyDescent="0.3">
      <c r="A5619">
        <v>5618</v>
      </c>
      <c r="B5619" t="s">
        <v>16</v>
      </c>
      <c r="C5619" t="s">
        <v>20</v>
      </c>
      <c r="D5619" t="s">
        <v>19</v>
      </c>
      <c r="E5619" t="s">
        <v>15</v>
      </c>
      <c r="F5619" t="s">
        <v>30</v>
      </c>
      <c r="G5619" t="s">
        <v>35</v>
      </c>
      <c r="H5619">
        <v>5</v>
      </c>
      <c r="I5619" t="s">
        <v>176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21</v>
      </c>
      <c r="S5619">
        <v>4</v>
      </c>
    </row>
    <row r="5620" spans="1:19" x14ac:dyDescent="0.3">
      <c r="A5620">
        <v>5619</v>
      </c>
      <c r="B5620" t="s">
        <v>42</v>
      </c>
      <c r="C5620" t="s">
        <v>27</v>
      </c>
      <c r="D5620" t="s">
        <v>38</v>
      </c>
      <c r="E5620" t="s">
        <v>15</v>
      </c>
      <c r="F5620" t="s">
        <v>18</v>
      </c>
      <c r="G5620" t="s">
        <v>24</v>
      </c>
      <c r="H5620">
        <v>9</v>
      </c>
      <c r="I5620" t="s">
        <v>176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28</v>
      </c>
      <c r="S5620">
        <v>9</v>
      </c>
    </row>
    <row r="5621" spans="1:19" x14ac:dyDescent="0.3">
      <c r="A5621">
        <v>5620</v>
      </c>
      <c r="B5621" t="s">
        <v>31</v>
      </c>
      <c r="C5621" t="s">
        <v>20</v>
      </c>
      <c r="D5621" t="s">
        <v>26</v>
      </c>
      <c r="E5621" t="s">
        <v>41</v>
      </c>
      <c r="F5621" t="s">
        <v>18</v>
      </c>
      <c r="G5621" t="s">
        <v>24</v>
      </c>
      <c r="H5621">
        <v>9</v>
      </c>
      <c r="I5621" t="s">
        <v>176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34</v>
      </c>
      <c r="S5621">
        <v>5</v>
      </c>
    </row>
    <row r="5622" spans="1:19" x14ac:dyDescent="0.3">
      <c r="A5622">
        <v>5621</v>
      </c>
      <c r="B5622" t="s">
        <v>42</v>
      </c>
      <c r="C5622" t="s">
        <v>20</v>
      </c>
      <c r="D5622" t="s">
        <v>40</v>
      </c>
      <c r="E5622" t="s">
        <v>29</v>
      </c>
      <c r="F5622" t="s">
        <v>25</v>
      </c>
      <c r="G5622" t="s">
        <v>24</v>
      </c>
      <c r="H5622">
        <v>6</v>
      </c>
      <c r="I5622" t="s">
        <v>176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21</v>
      </c>
      <c r="S5622">
        <v>5</v>
      </c>
    </row>
    <row r="5623" spans="1:19" x14ac:dyDescent="0.3">
      <c r="A5623">
        <v>5622</v>
      </c>
      <c r="B5623" t="s">
        <v>16</v>
      </c>
      <c r="C5623" t="s">
        <v>39</v>
      </c>
      <c r="D5623" t="s">
        <v>44</v>
      </c>
      <c r="E5623" t="s">
        <v>15</v>
      </c>
      <c r="F5623" t="s">
        <v>30</v>
      </c>
      <c r="G5623" t="s">
        <v>24</v>
      </c>
      <c r="H5623">
        <v>14</v>
      </c>
      <c r="I5623" t="s">
        <v>177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34</v>
      </c>
      <c r="S5623">
        <v>5</v>
      </c>
    </row>
    <row r="5624" spans="1:19" x14ac:dyDescent="0.3">
      <c r="A5624">
        <v>5623</v>
      </c>
      <c r="B5624" t="s">
        <v>37</v>
      </c>
      <c r="C5624" t="s">
        <v>39</v>
      </c>
      <c r="D5624" t="s">
        <v>38</v>
      </c>
      <c r="E5624" t="s">
        <v>15</v>
      </c>
      <c r="F5624" t="s">
        <v>18</v>
      </c>
      <c r="G5624" t="s">
        <v>24</v>
      </c>
      <c r="H5624">
        <v>2</v>
      </c>
      <c r="I5624" t="s">
        <v>177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28</v>
      </c>
      <c r="S5624">
        <v>1</v>
      </c>
    </row>
    <row r="5625" spans="1:19" x14ac:dyDescent="0.3">
      <c r="A5625">
        <v>5624</v>
      </c>
      <c r="B5625" t="s">
        <v>42</v>
      </c>
      <c r="C5625" t="s">
        <v>34</v>
      </c>
      <c r="D5625" t="s">
        <v>40</v>
      </c>
      <c r="E5625" t="s">
        <v>15</v>
      </c>
      <c r="F5625" t="s">
        <v>18</v>
      </c>
      <c r="G5625" t="s">
        <v>17</v>
      </c>
      <c r="H5625">
        <v>2</v>
      </c>
      <c r="I5625" t="s">
        <v>178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21</v>
      </c>
      <c r="S5625">
        <v>1</v>
      </c>
    </row>
    <row r="5626" spans="1:19" x14ac:dyDescent="0.3">
      <c r="A5626">
        <v>5625</v>
      </c>
      <c r="B5626" t="s">
        <v>37</v>
      </c>
      <c r="C5626" t="s">
        <v>39</v>
      </c>
      <c r="D5626" t="s">
        <v>38</v>
      </c>
      <c r="E5626" t="s">
        <v>29</v>
      </c>
      <c r="F5626" t="s">
        <v>18</v>
      </c>
      <c r="G5626" t="s">
        <v>24</v>
      </c>
      <c r="H5626">
        <v>5</v>
      </c>
      <c r="I5626" t="s">
        <v>177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21</v>
      </c>
      <c r="S5626">
        <v>1</v>
      </c>
    </row>
    <row r="5627" spans="1:19" x14ac:dyDescent="0.3">
      <c r="A5627">
        <v>5626</v>
      </c>
      <c r="B5627" t="s">
        <v>33</v>
      </c>
      <c r="C5627" t="s">
        <v>20</v>
      </c>
      <c r="D5627" t="s">
        <v>44</v>
      </c>
      <c r="E5627" t="s">
        <v>29</v>
      </c>
      <c r="F5627" t="s">
        <v>30</v>
      </c>
      <c r="G5627" t="s">
        <v>35</v>
      </c>
      <c r="H5627">
        <v>0</v>
      </c>
      <c r="I5627" t="s">
        <v>177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21</v>
      </c>
      <c r="S5627">
        <v>1</v>
      </c>
    </row>
    <row r="5628" spans="1:19" x14ac:dyDescent="0.3">
      <c r="A5628">
        <v>5627</v>
      </c>
      <c r="B5628" t="s">
        <v>16</v>
      </c>
      <c r="C5628" t="s">
        <v>20</v>
      </c>
      <c r="D5628" t="s">
        <v>32</v>
      </c>
      <c r="E5628" t="s">
        <v>15</v>
      </c>
      <c r="F5628" t="s">
        <v>18</v>
      </c>
      <c r="G5628" t="s">
        <v>17</v>
      </c>
      <c r="H5628">
        <v>4</v>
      </c>
      <c r="I5628" t="s">
        <v>176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21</v>
      </c>
      <c r="S5628">
        <v>1</v>
      </c>
    </row>
    <row r="5629" spans="1:19" x14ac:dyDescent="0.3">
      <c r="A5629">
        <v>5628</v>
      </c>
      <c r="B5629" t="s">
        <v>31</v>
      </c>
      <c r="C5629" t="s">
        <v>34</v>
      </c>
      <c r="D5629" t="s">
        <v>26</v>
      </c>
      <c r="E5629" t="s">
        <v>41</v>
      </c>
      <c r="F5629" t="s">
        <v>30</v>
      </c>
      <c r="G5629" t="s">
        <v>17</v>
      </c>
      <c r="H5629">
        <v>8</v>
      </c>
      <c r="I5629" t="s">
        <v>178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28</v>
      </c>
      <c r="S5629">
        <v>8</v>
      </c>
    </row>
    <row r="5630" spans="1:19" x14ac:dyDescent="0.3">
      <c r="A5630">
        <v>5629</v>
      </c>
      <c r="B5630" t="s">
        <v>33</v>
      </c>
      <c r="C5630" t="s">
        <v>20</v>
      </c>
      <c r="D5630" t="s">
        <v>26</v>
      </c>
      <c r="E5630" t="s">
        <v>15</v>
      </c>
      <c r="F5630" t="s">
        <v>30</v>
      </c>
      <c r="G5630" t="s">
        <v>35</v>
      </c>
      <c r="H5630">
        <v>4</v>
      </c>
      <c r="I5630" t="s">
        <v>178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21</v>
      </c>
      <c r="S5630">
        <v>2</v>
      </c>
    </row>
    <row r="5631" spans="1:19" x14ac:dyDescent="0.3">
      <c r="A5631">
        <v>5630</v>
      </c>
      <c r="B5631" t="s">
        <v>42</v>
      </c>
      <c r="C5631" t="s">
        <v>39</v>
      </c>
      <c r="D5631" t="s">
        <v>32</v>
      </c>
      <c r="E5631" t="s">
        <v>45</v>
      </c>
      <c r="F5631" t="s">
        <v>30</v>
      </c>
      <c r="G5631" t="s">
        <v>35</v>
      </c>
      <c r="H5631">
        <v>5</v>
      </c>
      <c r="I5631" t="s">
        <v>178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28</v>
      </c>
      <c r="S5631">
        <v>7</v>
      </c>
    </row>
    <row r="5632" spans="1:19" x14ac:dyDescent="0.3">
      <c r="A5632">
        <v>5631</v>
      </c>
      <c r="B5632" t="s">
        <v>37</v>
      </c>
      <c r="C5632" t="s">
        <v>34</v>
      </c>
      <c r="D5632" t="s">
        <v>44</v>
      </c>
      <c r="E5632" t="s">
        <v>45</v>
      </c>
      <c r="F5632" t="s">
        <v>18</v>
      </c>
      <c r="G5632" t="s">
        <v>24</v>
      </c>
      <c r="H5632">
        <v>9</v>
      </c>
      <c r="I5632" t="s">
        <v>177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34</v>
      </c>
      <c r="S5632">
        <v>1</v>
      </c>
    </row>
    <row r="5633" spans="1:19" x14ac:dyDescent="0.3">
      <c r="A5633">
        <v>5632</v>
      </c>
      <c r="B5633" t="s">
        <v>23</v>
      </c>
      <c r="C5633" t="s">
        <v>39</v>
      </c>
      <c r="D5633" t="s">
        <v>44</v>
      </c>
      <c r="E5633" t="s">
        <v>15</v>
      </c>
      <c r="F5633" t="s">
        <v>25</v>
      </c>
      <c r="G5633" t="s">
        <v>24</v>
      </c>
      <c r="H5633">
        <v>2</v>
      </c>
      <c r="I5633" t="s">
        <v>178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28</v>
      </c>
      <c r="S5633">
        <v>3</v>
      </c>
    </row>
    <row r="5634" spans="1:19" x14ac:dyDescent="0.3">
      <c r="A5634">
        <v>5633</v>
      </c>
      <c r="B5634" t="s">
        <v>42</v>
      </c>
      <c r="C5634" t="s">
        <v>34</v>
      </c>
      <c r="D5634" t="s">
        <v>26</v>
      </c>
      <c r="E5634" t="s">
        <v>45</v>
      </c>
      <c r="F5634" t="s">
        <v>30</v>
      </c>
      <c r="G5634" t="s">
        <v>35</v>
      </c>
      <c r="H5634">
        <v>3</v>
      </c>
      <c r="I5634" t="s">
        <v>176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21</v>
      </c>
      <c r="S5634">
        <v>3</v>
      </c>
    </row>
    <row r="5635" spans="1:19" x14ac:dyDescent="0.3">
      <c r="A5635">
        <v>5634</v>
      </c>
      <c r="B5635" t="s">
        <v>42</v>
      </c>
      <c r="C5635" t="s">
        <v>27</v>
      </c>
      <c r="D5635" t="s">
        <v>32</v>
      </c>
      <c r="E5635" t="s">
        <v>36</v>
      </c>
      <c r="F5635" t="s">
        <v>30</v>
      </c>
      <c r="G5635" t="s">
        <v>35</v>
      </c>
      <c r="H5635">
        <v>3</v>
      </c>
      <c r="I5635" t="s">
        <v>176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28</v>
      </c>
      <c r="S5635">
        <v>7</v>
      </c>
    </row>
    <row r="5636" spans="1:19" x14ac:dyDescent="0.3">
      <c r="A5636">
        <v>5635</v>
      </c>
      <c r="B5636" t="s">
        <v>23</v>
      </c>
      <c r="C5636" t="s">
        <v>20</v>
      </c>
      <c r="D5636" t="s">
        <v>44</v>
      </c>
      <c r="E5636" t="s">
        <v>41</v>
      </c>
      <c r="F5636" t="s">
        <v>25</v>
      </c>
      <c r="G5636" t="s">
        <v>24</v>
      </c>
      <c r="H5636">
        <v>13</v>
      </c>
      <c r="I5636" t="s">
        <v>176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28</v>
      </c>
      <c r="S5636">
        <v>7</v>
      </c>
    </row>
    <row r="5637" spans="1:19" x14ac:dyDescent="0.3">
      <c r="A5637">
        <v>5636</v>
      </c>
      <c r="B5637" t="s">
        <v>42</v>
      </c>
      <c r="C5637" t="s">
        <v>39</v>
      </c>
      <c r="D5637" t="s">
        <v>19</v>
      </c>
      <c r="E5637" t="s">
        <v>15</v>
      </c>
      <c r="F5637" t="s">
        <v>30</v>
      </c>
      <c r="G5637" t="s">
        <v>35</v>
      </c>
      <c r="H5637">
        <v>9</v>
      </c>
      <c r="I5637" t="s">
        <v>176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28</v>
      </c>
      <c r="S5637">
        <v>9</v>
      </c>
    </row>
    <row r="5638" spans="1:19" x14ac:dyDescent="0.3">
      <c r="A5638">
        <v>5637</v>
      </c>
      <c r="B5638" t="s">
        <v>31</v>
      </c>
      <c r="C5638" t="s">
        <v>20</v>
      </c>
      <c r="D5638" t="s">
        <v>19</v>
      </c>
      <c r="E5638" t="s">
        <v>41</v>
      </c>
      <c r="F5638" t="s">
        <v>25</v>
      </c>
      <c r="G5638" t="s">
        <v>17</v>
      </c>
      <c r="H5638">
        <v>14</v>
      </c>
      <c r="I5638" t="s">
        <v>176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28</v>
      </c>
      <c r="S5638">
        <v>8</v>
      </c>
    </row>
    <row r="5639" spans="1:19" x14ac:dyDescent="0.3">
      <c r="A5639">
        <v>5638</v>
      </c>
      <c r="B5639" t="s">
        <v>16</v>
      </c>
      <c r="C5639" t="s">
        <v>39</v>
      </c>
      <c r="D5639" t="s">
        <v>19</v>
      </c>
      <c r="E5639" t="s">
        <v>15</v>
      </c>
      <c r="F5639" t="s">
        <v>18</v>
      </c>
      <c r="G5639" t="s">
        <v>17</v>
      </c>
      <c r="H5639">
        <v>10</v>
      </c>
      <c r="I5639" t="s">
        <v>177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34</v>
      </c>
      <c r="S5639">
        <v>3</v>
      </c>
    </row>
    <row r="5640" spans="1:19" x14ac:dyDescent="0.3">
      <c r="A5640">
        <v>5639</v>
      </c>
      <c r="B5640" t="s">
        <v>31</v>
      </c>
      <c r="C5640" t="s">
        <v>34</v>
      </c>
      <c r="D5640" t="s">
        <v>38</v>
      </c>
      <c r="E5640" t="s">
        <v>22</v>
      </c>
      <c r="F5640" t="s">
        <v>30</v>
      </c>
      <c r="G5640" t="s">
        <v>35</v>
      </c>
      <c r="H5640">
        <v>13</v>
      </c>
      <c r="I5640" t="s">
        <v>176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34</v>
      </c>
      <c r="S5640">
        <v>6</v>
      </c>
    </row>
    <row r="5641" spans="1:19" x14ac:dyDescent="0.3">
      <c r="A5641">
        <v>5640</v>
      </c>
      <c r="B5641" t="s">
        <v>31</v>
      </c>
      <c r="C5641" t="s">
        <v>20</v>
      </c>
      <c r="D5641" t="s">
        <v>19</v>
      </c>
      <c r="E5641" t="s">
        <v>22</v>
      </c>
      <c r="F5641" t="s">
        <v>18</v>
      </c>
      <c r="G5641" t="s">
        <v>17</v>
      </c>
      <c r="H5641">
        <v>3</v>
      </c>
      <c r="I5641" t="s">
        <v>176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21</v>
      </c>
      <c r="S5641">
        <v>5</v>
      </c>
    </row>
    <row r="5642" spans="1:19" x14ac:dyDescent="0.3">
      <c r="A5642">
        <v>5641</v>
      </c>
      <c r="B5642" t="s">
        <v>33</v>
      </c>
      <c r="C5642" t="s">
        <v>27</v>
      </c>
      <c r="D5642" t="s">
        <v>26</v>
      </c>
      <c r="E5642" t="s">
        <v>29</v>
      </c>
      <c r="F5642" t="s">
        <v>25</v>
      </c>
      <c r="G5642" t="s">
        <v>17</v>
      </c>
      <c r="H5642">
        <v>13</v>
      </c>
      <c r="I5642" t="s">
        <v>178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28</v>
      </c>
      <c r="S5642">
        <v>2</v>
      </c>
    </row>
    <row r="5643" spans="1:19" x14ac:dyDescent="0.3">
      <c r="A5643">
        <v>5642</v>
      </c>
      <c r="B5643" t="s">
        <v>16</v>
      </c>
      <c r="C5643" t="s">
        <v>34</v>
      </c>
      <c r="D5643" t="s">
        <v>44</v>
      </c>
      <c r="E5643" t="s">
        <v>41</v>
      </c>
      <c r="F5643" t="s">
        <v>18</v>
      </c>
      <c r="G5643" t="s">
        <v>17</v>
      </c>
      <c r="H5643">
        <v>0</v>
      </c>
      <c r="I5643" t="s">
        <v>178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28</v>
      </c>
      <c r="S5643">
        <v>3</v>
      </c>
    </row>
    <row r="5644" spans="1:19" x14ac:dyDescent="0.3">
      <c r="A5644">
        <v>5643</v>
      </c>
      <c r="B5644" t="s">
        <v>33</v>
      </c>
      <c r="C5644" t="s">
        <v>34</v>
      </c>
      <c r="D5644" t="s">
        <v>44</v>
      </c>
      <c r="E5644" t="s">
        <v>22</v>
      </c>
      <c r="F5644" t="s">
        <v>18</v>
      </c>
      <c r="G5644" t="s">
        <v>17</v>
      </c>
      <c r="H5644">
        <v>0</v>
      </c>
      <c r="I5644" t="s">
        <v>177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21</v>
      </c>
      <c r="S5644">
        <v>1</v>
      </c>
    </row>
    <row r="5645" spans="1:19" x14ac:dyDescent="0.3">
      <c r="A5645">
        <v>5644</v>
      </c>
      <c r="B5645" t="s">
        <v>42</v>
      </c>
      <c r="C5645" t="s">
        <v>20</v>
      </c>
      <c r="D5645" t="s">
        <v>32</v>
      </c>
      <c r="E5645" t="s">
        <v>29</v>
      </c>
      <c r="F5645" t="s">
        <v>25</v>
      </c>
      <c r="G5645" t="s">
        <v>35</v>
      </c>
      <c r="H5645">
        <v>5</v>
      </c>
      <c r="I5645" t="s">
        <v>176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28</v>
      </c>
      <c r="S5645">
        <v>8</v>
      </c>
    </row>
    <row r="5646" spans="1:19" x14ac:dyDescent="0.3">
      <c r="A5646">
        <v>5645</v>
      </c>
      <c r="B5646" t="s">
        <v>23</v>
      </c>
      <c r="C5646" t="s">
        <v>20</v>
      </c>
      <c r="D5646" t="s">
        <v>26</v>
      </c>
      <c r="E5646" t="s">
        <v>45</v>
      </c>
      <c r="F5646" t="s">
        <v>25</v>
      </c>
      <c r="G5646" t="s">
        <v>17</v>
      </c>
      <c r="H5646">
        <v>11</v>
      </c>
      <c r="I5646" t="s">
        <v>178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34</v>
      </c>
      <c r="S5646">
        <v>5</v>
      </c>
    </row>
    <row r="5647" spans="1:19" x14ac:dyDescent="0.3">
      <c r="A5647">
        <v>5646</v>
      </c>
      <c r="B5647" t="s">
        <v>37</v>
      </c>
      <c r="C5647" t="s">
        <v>27</v>
      </c>
      <c r="D5647" t="s">
        <v>32</v>
      </c>
      <c r="E5647" t="s">
        <v>43</v>
      </c>
      <c r="F5647" t="s">
        <v>25</v>
      </c>
      <c r="G5647" t="s">
        <v>35</v>
      </c>
      <c r="H5647">
        <v>3</v>
      </c>
      <c r="I5647" t="s">
        <v>176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28</v>
      </c>
      <c r="S5647">
        <v>8</v>
      </c>
    </row>
    <row r="5648" spans="1:19" x14ac:dyDescent="0.3">
      <c r="A5648">
        <v>5647</v>
      </c>
      <c r="B5648" t="s">
        <v>37</v>
      </c>
      <c r="C5648" t="s">
        <v>39</v>
      </c>
      <c r="D5648" t="s">
        <v>19</v>
      </c>
      <c r="E5648" t="s">
        <v>43</v>
      </c>
      <c r="F5648" t="s">
        <v>30</v>
      </c>
      <c r="G5648" t="s">
        <v>17</v>
      </c>
      <c r="H5648">
        <v>5</v>
      </c>
      <c r="I5648" t="s">
        <v>176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21</v>
      </c>
      <c r="S5648">
        <v>5</v>
      </c>
    </row>
    <row r="5649" spans="1:19" x14ac:dyDescent="0.3">
      <c r="A5649">
        <v>5648</v>
      </c>
      <c r="B5649" t="s">
        <v>37</v>
      </c>
      <c r="C5649" t="s">
        <v>34</v>
      </c>
      <c r="D5649" t="s">
        <v>32</v>
      </c>
      <c r="E5649" t="s">
        <v>36</v>
      </c>
      <c r="F5649" t="s">
        <v>25</v>
      </c>
      <c r="G5649" t="s">
        <v>24</v>
      </c>
      <c r="H5649">
        <v>1</v>
      </c>
      <c r="I5649" t="s">
        <v>178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28</v>
      </c>
      <c r="S5649">
        <v>9</v>
      </c>
    </row>
    <row r="5650" spans="1:19" x14ac:dyDescent="0.3">
      <c r="A5650">
        <v>5649</v>
      </c>
      <c r="B5650" t="s">
        <v>42</v>
      </c>
      <c r="C5650" t="s">
        <v>39</v>
      </c>
      <c r="D5650" t="s">
        <v>26</v>
      </c>
      <c r="E5650" t="s">
        <v>45</v>
      </c>
      <c r="F5650" t="s">
        <v>25</v>
      </c>
      <c r="G5650" t="s">
        <v>17</v>
      </c>
      <c r="H5650">
        <v>6</v>
      </c>
      <c r="I5650" t="s">
        <v>177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21</v>
      </c>
      <c r="S5650">
        <v>4</v>
      </c>
    </row>
    <row r="5651" spans="1:19" x14ac:dyDescent="0.3">
      <c r="A5651">
        <v>5650</v>
      </c>
      <c r="B5651" t="s">
        <v>16</v>
      </c>
      <c r="C5651" t="s">
        <v>34</v>
      </c>
      <c r="D5651" t="s">
        <v>26</v>
      </c>
      <c r="E5651" t="s">
        <v>36</v>
      </c>
      <c r="F5651" t="s">
        <v>25</v>
      </c>
      <c r="G5651" t="s">
        <v>35</v>
      </c>
      <c r="H5651">
        <v>8</v>
      </c>
      <c r="I5651" t="s">
        <v>177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28</v>
      </c>
      <c r="S5651">
        <v>9</v>
      </c>
    </row>
    <row r="5652" spans="1:19" x14ac:dyDescent="0.3">
      <c r="A5652">
        <v>5651</v>
      </c>
      <c r="B5652" t="s">
        <v>42</v>
      </c>
      <c r="C5652" t="s">
        <v>27</v>
      </c>
      <c r="D5652" t="s">
        <v>19</v>
      </c>
      <c r="E5652" t="s">
        <v>29</v>
      </c>
      <c r="F5652" t="s">
        <v>18</v>
      </c>
      <c r="G5652" t="s">
        <v>35</v>
      </c>
      <c r="H5652">
        <v>10</v>
      </c>
      <c r="I5652" t="s">
        <v>178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28</v>
      </c>
      <c r="S5652">
        <v>8</v>
      </c>
    </row>
    <row r="5653" spans="1:19" x14ac:dyDescent="0.3">
      <c r="A5653">
        <v>5652</v>
      </c>
      <c r="B5653" t="s">
        <v>37</v>
      </c>
      <c r="C5653" t="s">
        <v>34</v>
      </c>
      <c r="D5653" t="s">
        <v>19</v>
      </c>
      <c r="E5653" t="s">
        <v>15</v>
      </c>
      <c r="F5653" t="s">
        <v>30</v>
      </c>
      <c r="G5653" t="s">
        <v>17</v>
      </c>
      <c r="H5653">
        <v>4</v>
      </c>
      <c r="I5653" t="s">
        <v>177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21</v>
      </c>
      <c r="S5653">
        <v>3</v>
      </c>
    </row>
    <row r="5654" spans="1:19" x14ac:dyDescent="0.3">
      <c r="A5654">
        <v>5653</v>
      </c>
      <c r="B5654" t="s">
        <v>33</v>
      </c>
      <c r="C5654" t="s">
        <v>20</v>
      </c>
      <c r="D5654" t="s">
        <v>38</v>
      </c>
      <c r="E5654" t="s">
        <v>15</v>
      </c>
      <c r="F5654" t="s">
        <v>30</v>
      </c>
      <c r="G5654" t="s">
        <v>24</v>
      </c>
      <c r="H5654">
        <v>6</v>
      </c>
      <c r="I5654" t="s">
        <v>176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28</v>
      </c>
      <c r="S5654">
        <v>7</v>
      </c>
    </row>
    <row r="5655" spans="1:19" x14ac:dyDescent="0.3">
      <c r="A5655">
        <v>5654</v>
      </c>
      <c r="B5655" t="s">
        <v>37</v>
      </c>
      <c r="C5655" t="s">
        <v>20</v>
      </c>
      <c r="D5655" t="s">
        <v>19</v>
      </c>
      <c r="E5655" t="s">
        <v>29</v>
      </c>
      <c r="F5655" t="s">
        <v>18</v>
      </c>
      <c r="G5655" t="s">
        <v>35</v>
      </c>
      <c r="H5655">
        <v>3</v>
      </c>
      <c r="I5655" t="s">
        <v>177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21</v>
      </c>
      <c r="S5655">
        <v>3</v>
      </c>
    </row>
    <row r="5656" spans="1:19" x14ac:dyDescent="0.3">
      <c r="A5656">
        <v>5655</v>
      </c>
      <c r="B5656" t="s">
        <v>37</v>
      </c>
      <c r="C5656" t="s">
        <v>27</v>
      </c>
      <c r="D5656" t="s">
        <v>44</v>
      </c>
      <c r="E5656" t="s">
        <v>45</v>
      </c>
      <c r="F5656" t="s">
        <v>25</v>
      </c>
      <c r="G5656" t="s">
        <v>17</v>
      </c>
      <c r="H5656">
        <v>7</v>
      </c>
      <c r="I5656" t="s">
        <v>178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28</v>
      </c>
      <c r="S5656">
        <v>4</v>
      </c>
    </row>
    <row r="5657" spans="1:19" x14ac:dyDescent="0.3">
      <c r="A5657">
        <v>5656</v>
      </c>
      <c r="B5657" t="s">
        <v>33</v>
      </c>
      <c r="C5657" t="s">
        <v>27</v>
      </c>
      <c r="D5657" t="s">
        <v>38</v>
      </c>
      <c r="E5657" t="s">
        <v>36</v>
      </c>
      <c r="F5657" t="s">
        <v>25</v>
      </c>
      <c r="G5657" t="s">
        <v>17</v>
      </c>
      <c r="H5657">
        <v>14</v>
      </c>
      <c r="I5657" t="s">
        <v>177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34</v>
      </c>
      <c r="S5657">
        <v>3</v>
      </c>
    </row>
    <row r="5658" spans="1:19" x14ac:dyDescent="0.3">
      <c r="A5658">
        <v>5657</v>
      </c>
      <c r="B5658" t="s">
        <v>42</v>
      </c>
      <c r="C5658" t="s">
        <v>20</v>
      </c>
      <c r="D5658" t="s">
        <v>32</v>
      </c>
      <c r="E5658" t="s">
        <v>15</v>
      </c>
      <c r="F5658" t="s">
        <v>18</v>
      </c>
      <c r="G5658" t="s">
        <v>24</v>
      </c>
      <c r="H5658">
        <v>7</v>
      </c>
      <c r="I5658" t="s">
        <v>178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28</v>
      </c>
      <c r="S5658">
        <v>8</v>
      </c>
    </row>
    <row r="5659" spans="1:19" x14ac:dyDescent="0.3">
      <c r="A5659">
        <v>5658</v>
      </c>
      <c r="B5659" t="s">
        <v>31</v>
      </c>
      <c r="C5659" t="s">
        <v>20</v>
      </c>
      <c r="D5659" t="s">
        <v>26</v>
      </c>
      <c r="E5659" t="s">
        <v>43</v>
      </c>
      <c r="F5659" t="s">
        <v>18</v>
      </c>
      <c r="G5659" t="s">
        <v>24</v>
      </c>
      <c r="H5659">
        <v>9</v>
      </c>
      <c r="I5659" t="s">
        <v>178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28</v>
      </c>
      <c r="S5659">
        <v>5</v>
      </c>
    </row>
    <row r="5660" spans="1:19" x14ac:dyDescent="0.3">
      <c r="A5660">
        <v>5659</v>
      </c>
      <c r="B5660" t="s">
        <v>16</v>
      </c>
      <c r="C5660" t="s">
        <v>20</v>
      </c>
      <c r="D5660" t="s">
        <v>26</v>
      </c>
      <c r="E5660" t="s">
        <v>36</v>
      </c>
      <c r="F5660" t="s">
        <v>30</v>
      </c>
      <c r="G5660" t="s">
        <v>35</v>
      </c>
      <c r="H5660">
        <v>6</v>
      </c>
      <c r="I5660" t="s">
        <v>178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21</v>
      </c>
      <c r="S5660">
        <v>4</v>
      </c>
    </row>
    <row r="5661" spans="1:19" x14ac:dyDescent="0.3">
      <c r="A5661">
        <v>5660</v>
      </c>
      <c r="B5661" t="s">
        <v>23</v>
      </c>
      <c r="C5661" t="s">
        <v>39</v>
      </c>
      <c r="D5661" t="s">
        <v>19</v>
      </c>
      <c r="E5661" t="s">
        <v>15</v>
      </c>
      <c r="F5661" t="s">
        <v>25</v>
      </c>
      <c r="G5661" t="s">
        <v>35</v>
      </c>
      <c r="H5661">
        <v>5</v>
      </c>
      <c r="I5661" t="s">
        <v>178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21</v>
      </c>
      <c r="S5661">
        <v>1</v>
      </c>
    </row>
    <row r="5662" spans="1:19" x14ac:dyDescent="0.3">
      <c r="A5662">
        <v>5661</v>
      </c>
      <c r="B5662" t="s">
        <v>23</v>
      </c>
      <c r="C5662" t="s">
        <v>27</v>
      </c>
      <c r="D5662" t="s">
        <v>40</v>
      </c>
      <c r="E5662" t="s">
        <v>43</v>
      </c>
      <c r="F5662" t="s">
        <v>18</v>
      </c>
      <c r="G5662" t="s">
        <v>35</v>
      </c>
      <c r="H5662">
        <v>8</v>
      </c>
      <c r="I5662" t="s">
        <v>178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34</v>
      </c>
      <c r="S5662">
        <v>1</v>
      </c>
    </row>
    <row r="5663" spans="1:19" x14ac:dyDescent="0.3">
      <c r="A5663">
        <v>5662</v>
      </c>
      <c r="B5663" t="s">
        <v>33</v>
      </c>
      <c r="C5663" t="s">
        <v>39</v>
      </c>
      <c r="D5663" t="s">
        <v>44</v>
      </c>
      <c r="E5663" t="s">
        <v>22</v>
      </c>
      <c r="F5663" t="s">
        <v>30</v>
      </c>
      <c r="G5663" t="s">
        <v>17</v>
      </c>
      <c r="H5663">
        <v>1</v>
      </c>
      <c r="I5663" t="s">
        <v>178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28</v>
      </c>
      <c r="S5663">
        <v>9</v>
      </c>
    </row>
    <row r="5664" spans="1:19" x14ac:dyDescent="0.3">
      <c r="A5664">
        <v>5663</v>
      </c>
      <c r="B5664" t="s">
        <v>31</v>
      </c>
      <c r="C5664" t="s">
        <v>20</v>
      </c>
      <c r="D5664" t="s">
        <v>19</v>
      </c>
      <c r="E5664" t="s">
        <v>15</v>
      </c>
      <c r="F5664" t="s">
        <v>30</v>
      </c>
      <c r="G5664" t="s">
        <v>24</v>
      </c>
      <c r="H5664">
        <v>13</v>
      </c>
      <c r="I5664" t="s">
        <v>176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34</v>
      </c>
      <c r="S5664">
        <v>6</v>
      </c>
    </row>
    <row r="5665" spans="1:19" x14ac:dyDescent="0.3">
      <c r="A5665">
        <v>5664</v>
      </c>
      <c r="B5665" t="s">
        <v>16</v>
      </c>
      <c r="C5665" t="s">
        <v>34</v>
      </c>
      <c r="D5665" t="s">
        <v>32</v>
      </c>
      <c r="E5665" t="s">
        <v>15</v>
      </c>
      <c r="F5665" t="s">
        <v>25</v>
      </c>
      <c r="G5665" t="s">
        <v>17</v>
      </c>
      <c r="H5665">
        <v>0</v>
      </c>
      <c r="I5665" t="s">
        <v>178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28</v>
      </c>
      <c r="S5665">
        <v>8</v>
      </c>
    </row>
    <row r="5666" spans="1:19" x14ac:dyDescent="0.3">
      <c r="A5666">
        <v>5665</v>
      </c>
      <c r="B5666" t="s">
        <v>31</v>
      </c>
      <c r="C5666" t="s">
        <v>39</v>
      </c>
      <c r="D5666" t="s">
        <v>26</v>
      </c>
      <c r="E5666" t="s">
        <v>43</v>
      </c>
      <c r="F5666" t="s">
        <v>30</v>
      </c>
      <c r="G5666" t="s">
        <v>35</v>
      </c>
      <c r="H5666">
        <v>2</v>
      </c>
      <c r="I5666" t="s">
        <v>178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21</v>
      </c>
      <c r="S5666">
        <v>1</v>
      </c>
    </row>
    <row r="5667" spans="1:19" x14ac:dyDescent="0.3">
      <c r="A5667">
        <v>5666</v>
      </c>
      <c r="B5667" t="s">
        <v>31</v>
      </c>
      <c r="C5667" t="s">
        <v>39</v>
      </c>
      <c r="D5667" t="s">
        <v>32</v>
      </c>
      <c r="E5667" t="s">
        <v>41</v>
      </c>
      <c r="F5667" t="s">
        <v>30</v>
      </c>
      <c r="G5667" t="s">
        <v>17</v>
      </c>
      <c r="H5667">
        <v>0</v>
      </c>
      <c r="I5667" t="s">
        <v>177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28</v>
      </c>
      <c r="S5667">
        <v>1</v>
      </c>
    </row>
    <row r="5668" spans="1:19" x14ac:dyDescent="0.3">
      <c r="A5668">
        <v>5667</v>
      </c>
      <c r="B5668" t="s">
        <v>23</v>
      </c>
      <c r="C5668" t="s">
        <v>20</v>
      </c>
      <c r="D5668" t="s">
        <v>19</v>
      </c>
      <c r="E5668" t="s">
        <v>15</v>
      </c>
      <c r="F5668" t="s">
        <v>18</v>
      </c>
      <c r="G5668" t="s">
        <v>17</v>
      </c>
      <c r="H5668">
        <v>0</v>
      </c>
      <c r="I5668" t="s">
        <v>178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28</v>
      </c>
      <c r="S5668">
        <v>9</v>
      </c>
    </row>
    <row r="5669" spans="1:19" x14ac:dyDescent="0.3">
      <c r="A5669">
        <v>5668</v>
      </c>
      <c r="B5669" t="s">
        <v>37</v>
      </c>
      <c r="C5669" t="s">
        <v>39</v>
      </c>
      <c r="D5669" t="s">
        <v>32</v>
      </c>
      <c r="E5669" t="s">
        <v>29</v>
      </c>
      <c r="F5669" t="s">
        <v>18</v>
      </c>
      <c r="G5669" t="s">
        <v>35</v>
      </c>
      <c r="H5669">
        <v>11</v>
      </c>
      <c r="I5669" t="s">
        <v>176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28</v>
      </c>
      <c r="S5669">
        <v>7</v>
      </c>
    </row>
    <row r="5670" spans="1:19" x14ac:dyDescent="0.3">
      <c r="A5670">
        <v>5669</v>
      </c>
      <c r="B5670" t="s">
        <v>37</v>
      </c>
      <c r="C5670" t="s">
        <v>34</v>
      </c>
      <c r="D5670" t="s">
        <v>44</v>
      </c>
      <c r="E5670" t="s">
        <v>45</v>
      </c>
      <c r="F5670" t="s">
        <v>18</v>
      </c>
      <c r="G5670" t="s">
        <v>17</v>
      </c>
      <c r="H5670">
        <v>7</v>
      </c>
      <c r="I5670" t="s">
        <v>177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21</v>
      </c>
      <c r="S5670">
        <v>1</v>
      </c>
    </row>
    <row r="5671" spans="1:19" x14ac:dyDescent="0.3">
      <c r="A5671">
        <v>5670</v>
      </c>
      <c r="B5671" t="s">
        <v>16</v>
      </c>
      <c r="C5671" t="s">
        <v>20</v>
      </c>
      <c r="D5671" t="s">
        <v>44</v>
      </c>
      <c r="E5671" t="s">
        <v>29</v>
      </c>
      <c r="F5671" t="s">
        <v>30</v>
      </c>
      <c r="G5671" t="s">
        <v>24</v>
      </c>
      <c r="H5671">
        <v>5</v>
      </c>
      <c r="I5671" t="s">
        <v>176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21</v>
      </c>
      <c r="S5671">
        <v>1</v>
      </c>
    </row>
    <row r="5672" spans="1:19" x14ac:dyDescent="0.3">
      <c r="A5672">
        <v>5671</v>
      </c>
      <c r="B5672" t="s">
        <v>42</v>
      </c>
      <c r="C5672" t="s">
        <v>20</v>
      </c>
      <c r="D5672" t="s">
        <v>26</v>
      </c>
      <c r="E5672" t="s">
        <v>29</v>
      </c>
      <c r="F5672" t="s">
        <v>18</v>
      </c>
      <c r="G5672" t="s">
        <v>24</v>
      </c>
      <c r="H5672">
        <v>10</v>
      </c>
      <c r="I5672" t="s">
        <v>178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34</v>
      </c>
      <c r="S5672">
        <v>6</v>
      </c>
    </row>
    <row r="5673" spans="1:19" x14ac:dyDescent="0.3">
      <c r="A5673">
        <v>5672</v>
      </c>
      <c r="B5673" t="s">
        <v>37</v>
      </c>
      <c r="C5673" t="s">
        <v>39</v>
      </c>
      <c r="D5673" t="s">
        <v>26</v>
      </c>
      <c r="E5673" t="s">
        <v>45</v>
      </c>
      <c r="F5673" t="s">
        <v>30</v>
      </c>
      <c r="G5673" t="s">
        <v>17</v>
      </c>
      <c r="H5673">
        <v>9</v>
      </c>
      <c r="I5673" t="s">
        <v>176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28</v>
      </c>
      <c r="S5673">
        <v>7</v>
      </c>
    </row>
    <row r="5674" spans="1:19" x14ac:dyDescent="0.3">
      <c r="A5674">
        <v>5673</v>
      </c>
      <c r="B5674" t="s">
        <v>42</v>
      </c>
      <c r="C5674" t="s">
        <v>27</v>
      </c>
      <c r="D5674" t="s">
        <v>26</v>
      </c>
      <c r="E5674" t="s">
        <v>41</v>
      </c>
      <c r="F5674" t="s">
        <v>30</v>
      </c>
      <c r="G5674" t="s">
        <v>35</v>
      </c>
      <c r="H5674">
        <v>1</v>
      </c>
      <c r="I5674" t="s">
        <v>177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28</v>
      </c>
      <c r="S5674">
        <v>2</v>
      </c>
    </row>
    <row r="5675" spans="1:19" x14ac:dyDescent="0.3">
      <c r="A5675">
        <v>5674</v>
      </c>
      <c r="B5675" t="s">
        <v>37</v>
      </c>
      <c r="C5675" t="s">
        <v>39</v>
      </c>
      <c r="D5675" t="s">
        <v>40</v>
      </c>
      <c r="E5675" t="s">
        <v>29</v>
      </c>
      <c r="F5675" t="s">
        <v>25</v>
      </c>
      <c r="G5675" t="s">
        <v>35</v>
      </c>
      <c r="H5675">
        <v>10</v>
      </c>
      <c r="I5675" t="s">
        <v>177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28</v>
      </c>
      <c r="S5675">
        <v>8</v>
      </c>
    </row>
    <row r="5676" spans="1:19" x14ac:dyDescent="0.3">
      <c r="A5676">
        <v>5675</v>
      </c>
      <c r="B5676" t="s">
        <v>42</v>
      </c>
      <c r="C5676" t="s">
        <v>27</v>
      </c>
      <c r="D5676" t="s">
        <v>38</v>
      </c>
      <c r="E5676" t="s">
        <v>43</v>
      </c>
      <c r="F5676" t="s">
        <v>30</v>
      </c>
      <c r="G5676" t="s">
        <v>24</v>
      </c>
      <c r="H5676">
        <v>8</v>
      </c>
      <c r="I5676" t="s">
        <v>176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28</v>
      </c>
      <c r="S5676">
        <v>1</v>
      </c>
    </row>
    <row r="5677" spans="1:19" x14ac:dyDescent="0.3">
      <c r="A5677">
        <v>5676</v>
      </c>
      <c r="B5677" t="s">
        <v>37</v>
      </c>
      <c r="C5677" t="s">
        <v>34</v>
      </c>
      <c r="D5677" t="s">
        <v>19</v>
      </c>
      <c r="E5677" t="s">
        <v>15</v>
      </c>
      <c r="F5677" t="s">
        <v>30</v>
      </c>
      <c r="G5677" t="s">
        <v>35</v>
      </c>
      <c r="H5677">
        <v>8</v>
      </c>
      <c r="I5677" t="s">
        <v>176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28</v>
      </c>
      <c r="S5677">
        <v>8</v>
      </c>
    </row>
    <row r="5678" spans="1:19" x14ac:dyDescent="0.3">
      <c r="A5678">
        <v>5677</v>
      </c>
      <c r="B5678" t="s">
        <v>16</v>
      </c>
      <c r="C5678" t="s">
        <v>27</v>
      </c>
      <c r="D5678" t="s">
        <v>32</v>
      </c>
      <c r="E5678" t="s">
        <v>29</v>
      </c>
      <c r="F5678" t="s">
        <v>30</v>
      </c>
      <c r="G5678" t="s">
        <v>17</v>
      </c>
      <c r="H5678">
        <v>1</v>
      </c>
      <c r="I5678" t="s">
        <v>176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28</v>
      </c>
      <c r="S5678">
        <v>9</v>
      </c>
    </row>
    <row r="5679" spans="1:19" x14ac:dyDescent="0.3">
      <c r="A5679">
        <v>5678</v>
      </c>
      <c r="B5679" t="s">
        <v>33</v>
      </c>
      <c r="C5679" t="s">
        <v>20</v>
      </c>
      <c r="D5679" t="s">
        <v>26</v>
      </c>
      <c r="E5679" t="s">
        <v>41</v>
      </c>
      <c r="F5679" t="s">
        <v>25</v>
      </c>
      <c r="G5679" t="s">
        <v>35</v>
      </c>
      <c r="H5679">
        <v>7</v>
      </c>
      <c r="I5679" t="s">
        <v>176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21</v>
      </c>
      <c r="S5679">
        <v>6</v>
      </c>
    </row>
    <row r="5680" spans="1:19" x14ac:dyDescent="0.3">
      <c r="A5680">
        <v>5679</v>
      </c>
      <c r="B5680" t="s">
        <v>23</v>
      </c>
      <c r="C5680" t="s">
        <v>20</v>
      </c>
      <c r="D5680" t="s">
        <v>32</v>
      </c>
      <c r="E5680" t="s">
        <v>15</v>
      </c>
      <c r="F5680" t="s">
        <v>18</v>
      </c>
      <c r="G5680" t="s">
        <v>35</v>
      </c>
      <c r="H5680">
        <v>5</v>
      </c>
      <c r="I5680" t="s">
        <v>176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28</v>
      </c>
      <c r="S5680">
        <v>9</v>
      </c>
    </row>
    <row r="5681" spans="1:19" x14ac:dyDescent="0.3">
      <c r="A5681">
        <v>5680</v>
      </c>
      <c r="B5681" t="s">
        <v>23</v>
      </c>
      <c r="C5681" t="s">
        <v>39</v>
      </c>
      <c r="D5681" t="s">
        <v>26</v>
      </c>
      <c r="E5681" t="s">
        <v>41</v>
      </c>
      <c r="F5681" t="s">
        <v>30</v>
      </c>
      <c r="G5681" t="s">
        <v>35</v>
      </c>
      <c r="H5681">
        <v>0</v>
      </c>
      <c r="I5681" t="s">
        <v>176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21</v>
      </c>
      <c r="S5681">
        <v>6</v>
      </c>
    </row>
    <row r="5682" spans="1:19" x14ac:dyDescent="0.3">
      <c r="A5682">
        <v>5681</v>
      </c>
      <c r="B5682" t="s">
        <v>31</v>
      </c>
      <c r="C5682" t="s">
        <v>27</v>
      </c>
      <c r="D5682" t="s">
        <v>44</v>
      </c>
      <c r="E5682" t="s">
        <v>45</v>
      </c>
      <c r="F5682" t="s">
        <v>25</v>
      </c>
      <c r="G5682" t="s">
        <v>24</v>
      </c>
      <c r="H5682">
        <v>4</v>
      </c>
      <c r="I5682" t="s">
        <v>176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21</v>
      </c>
      <c r="S5682">
        <v>6</v>
      </c>
    </row>
    <row r="5683" spans="1:19" x14ac:dyDescent="0.3">
      <c r="A5683">
        <v>5682</v>
      </c>
      <c r="B5683" t="s">
        <v>42</v>
      </c>
      <c r="C5683" t="s">
        <v>34</v>
      </c>
      <c r="D5683" t="s">
        <v>38</v>
      </c>
      <c r="E5683" t="s">
        <v>22</v>
      </c>
      <c r="F5683" t="s">
        <v>18</v>
      </c>
      <c r="G5683" t="s">
        <v>17</v>
      </c>
      <c r="H5683">
        <v>7</v>
      </c>
      <c r="I5683" t="s">
        <v>177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21</v>
      </c>
      <c r="S5683">
        <v>5</v>
      </c>
    </row>
    <row r="5684" spans="1:19" x14ac:dyDescent="0.3">
      <c r="A5684">
        <v>5683</v>
      </c>
      <c r="B5684" t="s">
        <v>23</v>
      </c>
      <c r="C5684" t="s">
        <v>27</v>
      </c>
      <c r="D5684" t="s">
        <v>32</v>
      </c>
      <c r="E5684" t="s">
        <v>43</v>
      </c>
      <c r="F5684" t="s">
        <v>18</v>
      </c>
      <c r="G5684" t="s">
        <v>17</v>
      </c>
      <c r="H5684">
        <v>3</v>
      </c>
      <c r="I5684" t="s">
        <v>177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21</v>
      </c>
      <c r="S5684">
        <v>2</v>
      </c>
    </row>
    <row r="5685" spans="1:19" x14ac:dyDescent="0.3">
      <c r="A5685">
        <v>5684</v>
      </c>
      <c r="B5685" t="s">
        <v>37</v>
      </c>
      <c r="C5685" t="s">
        <v>20</v>
      </c>
      <c r="D5685" t="s">
        <v>38</v>
      </c>
      <c r="E5685" t="s">
        <v>36</v>
      </c>
      <c r="F5685" t="s">
        <v>30</v>
      </c>
      <c r="G5685" t="s">
        <v>24</v>
      </c>
      <c r="H5685">
        <v>1</v>
      </c>
      <c r="I5685" t="s">
        <v>178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21</v>
      </c>
      <c r="S5685">
        <v>5</v>
      </c>
    </row>
    <row r="5686" spans="1:19" x14ac:dyDescent="0.3">
      <c r="A5686">
        <v>5685</v>
      </c>
      <c r="B5686" t="s">
        <v>33</v>
      </c>
      <c r="C5686" t="s">
        <v>27</v>
      </c>
      <c r="D5686" t="s">
        <v>44</v>
      </c>
      <c r="E5686" t="s">
        <v>36</v>
      </c>
      <c r="F5686" t="s">
        <v>18</v>
      </c>
      <c r="G5686" t="s">
        <v>24</v>
      </c>
      <c r="H5686">
        <v>10</v>
      </c>
      <c r="I5686" t="s">
        <v>177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28</v>
      </c>
      <c r="S5686">
        <v>4</v>
      </c>
    </row>
    <row r="5687" spans="1:19" x14ac:dyDescent="0.3">
      <c r="A5687">
        <v>5686</v>
      </c>
      <c r="B5687" t="s">
        <v>16</v>
      </c>
      <c r="C5687" t="s">
        <v>39</v>
      </c>
      <c r="D5687" t="s">
        <v>19</v>
      </c>
      <c r="E5687" t="s">
        <v>41</v>
      </c>
      <c r="F5687" t="s">
        <v>30</v>
      </c>
      <c r="G5687" t="s">
        <v>17</v>
      </c>
      <c r="H5687">
        <v>6</v>
      </c>
      <c r="I5687" t="s">
        <v>177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28</v>
      </c>
      <c r="S5687">
        <v>9</v>
      </c>
    </row>
    <row r="5688" spans="1:19" x14ac:dyDescent="0.3">
      <c r="A5688">
        <v>5687</v>
      </c>
      <c r="B5688" t="s">
        <v>23</v>
      </c>
      <c r="C5688" t="s">
        <v>20</v>
      </c>
      <c r="D5688" t="s">
        <v>40</v>
      </c>
      <c r="E5688" t="s">
        <v>41</v>
      </c>
      <c r="F5688" t="s">
        <v>30</v>
      </c>
      <c r="G5688" t="s">
        <v>24</v>
      </c>
      <c r="H5688">
        <v>11</v>
      </c>
      <c r="I5688" t="s">
        <v>176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28</v>
      </c>
      <c r="S5688">
        <v>8</v>
      </c>
    </row>
    <row r="5689" spans="1:19" x14ac:dyDescent="0.3">
      <c r="A5689">
        <v>5688</v>
      </c>
      <c r="B5689" t="s">
        <v>16</v>
      </c>
      <c r="C5689" t="s">
        <v>34</v>
      </c>
      <c r="D5689" t="s">
        <v>38</v>
      </c>
      <c r="E5689" t="s">
        <v>43</v>
      </c>
      <c r="F5689" t="s">
        <v>18</v>
      </c>
      <c r="G5689" t="s">
        <v>17</v>
      </c>
      <c r="H5689">
        <v>11</v>
      </c>
      <c r="I5689" t="s">
        <v>176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34</v>
      </c>
      <c r="S5689">
        <v>4</v>
      </c>
    </row>
    <row r="5690" spans="1:19" x14ac:dyDescent="0.3">
      <c r="A5690">
        <v>5689</v>
      </c>
      <c r="B5690" t="s">
        <v>42</v>
      </c>
      <c r="C5690" t="s">
        <v>34</v>
      </c>
      <c r="D5690" t="s">
        <v>26</v>
      </c>
      <c r="E5690" t="s">
        <v>36</v>
      </c>
      <c r="F5690" t="s">
        <v>25</v>
      </c>
      <c r="G5690" t="s">
        <v>24</v>
      </c>
      <c r="H5690">
        <v>8</v>
      </c>
      <c r="I5690" t="s">
        <v>176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34</v>
      </c>
      <c r="S5690">
        <v>2</v>
      </c>
    </row>
    <row r="5691" spans="1:19" x14ac:dyDescent="0.3">
      <c r="A5691">
        <v>5690</v>
      </c>
      <c r="B5691" t="s">
        <v>42</v>
      </c>
      <c r="C5691" t="s">
        <v>34</v>
      </c>
      <c r="D5691" t="s">
        <v>32</v>
      </c>
      <c r="E5691" t="s">
        <v>45</v>
      </c>
      <c r="F5691" t="s">
        <v>18</v>
      </c>
      <c r="G5691" t="s">
        <v>17</v>
      </c>
      <c r="H5691">
        <v>13</v>
      </c>
      <c r="I5691" t="s">
        <v>176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34</v>
      </c>
      <c r="S5691">
        <v>6</v>
      </c>
    </row>
    <row r="5692" spans="1:19" x14ac:dyDescent="0.3">
      <c r="A5692">
        <v>5691</v>
      </c>
      <c r="B5692" t="s">
        <v>42</v>
      </c>
      <c r="C5692" t="s">
        <v>34</v>
      </c>
      <c r="D5692" t="s">
        <v>19</v>
      </c>
      <c r="E5692" t="s">
        <v>41</v>
      </c>
      <c r="F5692" t="s">
        <v>30</v>
      </c>
      <c r="G5692" t="s">
        <v>35</v>
      </c>
      <c r="H5692">
        <v>7</v>
      </c>
      <c r="I5692" t="s">
        <v>177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21</v>
      </c>
      <c r="S5692">
        <v>5</v>
      </c>
    </row>
    <row r="5693" spans="1:19" x14ac:dyDescent="0.3">
      <c r="A5693">
        <v>5692</v>
      </c>
      <c r="B5693" t="s">
        <v>42</v>
      </c>
      <c r="C5693" t="s">
        <v>39</v>
      </c>
      <c r="D5693" t="s">
        <v>32</v>
      </c>
      <c r="E5693" t="s">
        <v>43</v>
      </c>
      <c r="F5693" t="s">
        <v>30</v>
      </c>
      <c r="G5693" t="s">
        <v>17</v>
      </c>
      <c r="H5693">
        <v>12</v>
      </c>
      <c r="I5693" t="s">
        <v>178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34</v>
      </c>
      <c r="S5693">
        <v>4</v>
      </c>
    </row>
    <row r="5694" spans="1:19" x14ac:dyDescent="0.3">
      <c r="A5694">
        <v>5693</v>
      </c>
      <c r="B5694" t="s">
        <v>37</v>
      </c>
      <c r="C5694" t="s">
        <v>39</v>
      </c>
      <c r="D5694" t="s">
        <v>19</v>
      </c>
      <c r="E5694" t="s">
        <v>22</v>
      </c>
      <c r="F5694" t="s">
        <v>25</v>
      </c>
      <c r="G5694" t="s">
        <v>17</v>
      </c>
      <c r="H5694">
        <v>0</v>
      </c>
      <c r="I5694" t="s">
        <v>178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28</v>
      </c>
      <c r="S5694">
        <v>1</v>
      </c>
    </row>
    <row r="5695" spans="1:19" x14ac:dyDescent="0.3">
      <c r="A5695">
        <v>5694</v>
      </c>
      <c r="B5695" t="s">
        <v>31</v>
      </c>
      <c r="C5695" t="s">
        <v>20</v>
      </c>
      <c r="D5695" t="s">
        <v>32</v>
      </c>
      <c r="E5695" t="s">
        <v>43</v>
      </c>
      <c r="F5695" t="s">
        <v>25</v>
      </c>
      <c r="G5695" t="s">
        <v>24</v>
      </c>
      <c r="H5695">
        <v>3</v>
      </c>
      <c r="I5695" t="s">
        <v>178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28</v>
      </c>
      <c r="S5695">
        <v>9</v>
      </c>
    </row>
    <row r="5696" spans="1:19" x14ac:dyDescent="0.3">
      <c r="A5696">
        <v>5695</v>
      </c>
      <c r="B5696" t="s">
        <v>23</v>
      </c>
      <c r="C5696" t="s">
        <v>27</v>
      </c>
      <c r="D5696" t="s">
        <v>38</v>
      </c>
      <c r="E5696" t="s">
        <v>36</v>
      </c>
      <c r="F5696" t="s">
        <v>18</v>
      </c>
      <c r="G5696" t="s">
        <v>35</v>
      </c>
      <c r="H5696">
        <v>14</v>
      </c>
      <c r="I5696" t="s">
        <v>176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28</v>
      </c>
      <c r="S5696">
        <v>7</v>
      </c>
    </row>
    <row r="5697" spans="1:19" x14ac:dyDescent="0.3">
      <c r="A5697">
        <v>5696</v>
      </c>
      <c r="B5697" t="s">
        <v>37</v>
      </c>
      <c r="C5697" t="s">
        <v>34</v>
      </c>
      <c r="D5697" t="s">
        <v>40</v>
      </c>
      <c r="E5697" t="s">
        <v>36</v>
      </c>
      <c r="F5697" t="s">
        <v>30</v>
      </c>
      <c r="G5697" t="s">
        <v>17</v>
      </c>
      <c r="H5697">
        <v>10</v>
      </c>
      <c r="I5697" t="s">
        <v>178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28</v>
      </c>
      <c r="S5697">
        <v>8</v>
      </c>
    </row>
    <row r="5698" spans="1:19" x14ac:dyDescent="0.3">
      <c r="A5698">
        <v>5697</v>
      </c>
      <c r="B5698" t="s">
        <v>23</v>
      </c>
      <c r="C5698" t="s">
        <v>27</v>
      </c>
      <c r="D5698" t="s">
        <v>32</v>
      </c>
      <c r="E5698" t="s">
        <v>43</v>
      </c>
      <c r="F5698" t="s">
        <v>30</v>
      </c>
      <c r="G5698" t="s">
        <v>17</v>
      </c>
      <c r="H5698">
        <v>12</v>
      </c>
      <c r="I5698" t="s">
        <v>177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34</v>
      </c>
      <c r="S5698">
        <v>3</v>
      </c>
    </row>
    <row r="5699" spans="1:19" x14ac:dyDescent="0.3">
      <c r="A5699">
        <v>5698</v>
      </c>
      <c r="B5699" t="s">
        <v>42</v>
      </c>
      <c r="C5699" t="s">
        <v>39</v>
      </c>
      <c r="D5699" t="s">
        <v>38</v>
      </c>
      <c r="E5699" t="s">
        <v>29</v>
      </c>
      <c r="F5699" t="s">
        <v>18</v>
      </c>
      <c r="G5699" t="s">
        <v>35</v>
      </c>
      <c r="H5699">
        <v>6</v>
      </c>
      <c r="I5699" t="s">
        <v>176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21</v>
      </c>
      <c r="S5699">
        <v>6</v>
      </c>
    </row>
    <row r="5700" spans="1:19" x14ac:dyDescent="0.3">
      <c r="A5700">
        <v>5699</v>
      </c>
      <c r="B5700" t="s">
        <v>23</v>
      </c>
      <c r="C5700" t="s">
        <v>39</v>
      </c>
      <c r="D5700" t="s">
        <v>32</v>
      </c>
      <c r="E5700" t="s">
        <v>22</v>
      </c>
      <c r="F5700" t="s">
        <v>18</v>
      </c>
      <c r="G5700" t="s">
        <v>35</v>
      </c>
      <c r="H5700">
        <v>0</v>
      </c>
      <c r="I5700" t="s">
        <v>176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21</v>
      </c>
      <c r="S5700">
        <v>4</v>
      </c>
    </row>
    <row r="5701" spans="1:19" x14ac:dyDescent="0.3">
      <c r="A5701">
        <v>5700</v>
      </c>
      <c r="B5701" t="s">
        <v>33</v>
      </c>
      <c r="C5701" t="s">
        <v>27</v>
      </c>
      <c r="D5701" t="s">
        <v>26</v>
      </c>
      <c r="E5701" t="s">
        <v>22</v>
      </c>
      <c r="F5701" t="s">
        <v>25</v>
      </c>
      <c r="G5701" t="s">
        <v>24</v>
      </c>
      <c r="H5701">
        <v>13</v>
      </c>
      <c r="I5701" t="s">
        <v>177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28</v>
      </c>
      <c r="S5701">
        <v>3</v>
      </c>
    </row>
    <row r="5702" spans="1:19" x14ac:dyDescent="0.3">
      <c r="A5702">
        <v>5701</v>
      </c>
      <c r="B5702" t="s">
        <v>16</v>
      </c>
      <c r="C5702" t="s">
        <v>34</v>
      </c>
      <c r="D5702" t="s">
        <v>44</v>
      </c>
      <c r="E5702" t="s">
        <v>45</v>
      </c>
      <c r="F5702" t="s">
        <v>25</v>
      </c>
      <c r="G5702" t="s">
        <v>24</v>
      </c>
      <c r="H5702">
        <v>4</v>
      </c>
      <c r="I5702" t="s">
        <v>176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28</v>
      </c>
      <c r="S5702">
        <v>6</v>
      </c>
    </row>
    <row r="5703" spans="1:19" x14ac:dyDescent="0.3">
      <c r="A5703">
        <v>5702</v>
      </c>
      <c r="B5703" t="s">
        <v>23</v>
      </c>
      <c r="C5703" t="s">
        <v>39</v>
      </c>
      <c r="D5703" t="s">
        <v>38</v>
      </c>
      <c r="E5703" t="s">
        <v>29</v>
      </c>
      <c r="F5703" t="s">
        <v>18</v>
      </c>
      <c r="G5703" t="s">
        <v>35</v>
      </c>
      <c r="H5703">
        <v>6</v>
      </c>
      <c r="I5703" t="s">
        <v>178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21</v>
      </c>
      <c r="S5703">
        <v>2</v>
      </c>
    </row>
    <row r="5704" spans="1:19" x14ac:dyDescent="0.3">
      <c r="A5704">
        <v>5703</v>
      </c>
      <c r="B5704" t="s">
        <v>16</v>
      </c>
      <c r="C5704" t="s">
        <v>20</v>
      </c>
      <c r="D5704" t="s">
        <v>38</v>
      </c>
      <c r="E5704" t="s">
        <v>29</v>
      </c>
      <c r="F5704" t="s">
        <v>18</v>
      </c>
      <c r="G5704" t="s">
        <v>17</v>
      </c>
      <c r="H5704">
        <v>6</v>
      </c>
      <c r="I5704" t="s">
        <v>176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21</v>
      </c>
      <c r="S5704">
        <v>2</v>
      </c>
    </row>
    <row r="5705" spans="1:19" x14ac:dyDescent="0.3">
      <c r="A5705">
        <v>5704</v>
      </c>
      <c r="B5705" t="s">
        <v>16</v>
      </c>
      <c r="C5705" t="s">
        <v>34</v>
      </c>
      <c r="D5705" t="s">
        <v>32</v>
      </c>
      <c r="E5705" t="s">
        <v>45</v>
      </c>
      <c r="F5705" t="s">
        <v>30</v>
      </c>
      <c r="G5705" t="s">
        <v>24</v>
      </c>
      <c r="H5705">
        <v>14</v>
      </c>
      <c r="I5705" t="s">
        <v>176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34</v>
      </c>
      <c r="S5705">
        <v>4</v>
      </c>
    </row>
    <row r="5706" spans="1:19" x14ac:dyDescent="0.3">
      <c r="A5706">
        <v>5705</v>
      </c>
      <c r="B5706" t="s">
        <v>37</v>
      </c>
      <c r="C5706" t="s">
        <v>34</v>
      </c>
      <c r="D5706" t="s">
        <v>38</v>
      </c>
      <c r="E5706" t="s">
        <v>15</v>
      </c>
      <c r="F5706" t="s">
        <v>30</v>
      </c>
      <c r="G5706" t="s">
        <v>17</v>
      </c>
      <c r="H5706">
        <v>12</v>
      </c>
      <c r="I5706" t="s">
        <v>177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34</v>
      </c>
      <c r="S5706">
        <v>5</v>
      </c>
    </row>
    <row r="5707" spans="1:19" x14ac:dyDescent="0.3">
      <c r="A5707">
        <v>5706</v>
      </c>
      <c r="B5707" t="s">
        <v>23</v>
      </c>
      <c r="C5707" t="s">
        <v>34</v>
      </c>
      <c r="D5707" t="s">
        <v>44</v>
      </c>
      <c r="E5707" t="s">
        <v>29</v>
      </c>
      <c r="F5707" t="s">
        <v>18</v>
      </c>
      <c r="G5707" t="s">
        <v>35</v>
      </c>
      <c r="H5707">
        <v>7</v>
      </c>
      <c r="I5707" t="s">
        <v>176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21</v>
      </c>
      <c r="S5707">
        <v>5</v>
      </c>
    </row>
    <row r="5708" spans="1:19" x14ac:dyDescent="0.3">
      <c r="A5708">
        <v>5707</v>
      </c>
      <c r="B5708" t="s">
        <v>37</v>
      </c>
      <c r="C5708" t="s">
        <v>27</v>
      </c>
      <c r="D5708" t="s">
        <v>19</v>
      </c>
      <c r="E5708" t="s">
        <v>15</v>
      </c>
      <c r="F5708" t="s">
        <v>18</v>
      </c>
      <c r="G5708" t="s">
        <v>17</v>
      </c>
      <c r="H5708">
        <v>3</v>
      </c>
      <c r="I5708" t="s">
        <v>176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28</v>
      </c>
      <c r="S5708">
        <v>7</v>
      </c>
    </row>
    <row r="5709" spans="1:19" x14ac:dyDescent="0.3">
      <c r="A5709">
        <v>5708</v>
      </c>
      <c r="B5709" t="s">
        <v>23</v>
      </c>
      <c r="C5709" t="s">
        <v>20</v>
      </c>
      <c r="D5709" t="s">
        <v>40</v>
      </c>
      <c r="E5709" t="s">
        <v>22</v>
      </c>
      <c r="F5709" t="s">
        <v>18</v>
      </c>
      <c r="G5709" t="s">
        <v>35</v>
      </c>
      <c r="H5709">
        <v>6</v>
      </c>
      <c r="I5709" t="s">
        <v>177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28</v>
      </c>
      <c r="S5709">
        <v>9</v>
      </c>
    </row>
    <row r="5710" spans="1:19" x14ac:dyDescent="0.3">
      <c r="A5710">
        <v>5709</v>
      </c>
      <c r="B5710" t="s">
        <v>16</v>
      </c>
      <c r="C5710" t="s">
        <v>39</v>
      </c>
      <c r="D5710" t="s">
        <v>44</v>
      </c>
      <c r="E5710" t="s">
        <v>45</v>
      </c>
      <c r="F5710" t="s">
        <v>30</v>
      </c>
      <c r="G5710" t="s">
        <v>35</v>
      </c>
      <c r="H5710">
        <v>1</v>
      </c>
      <c r="I5710" t="s">
        <v>176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21</v>
      </c>
      <c r="S5710">
        <v>1</v>
      </c>
    </row>
    <row r="5711" spans="1:19" x14ac:dyDescent="0.3">
      <c r="A5711">
        <v>5710</v>
      </c>
      <c r="B5711" t="s">
        <v>42</v>
      </c>
      <c r="C5711" t="s">
        <v>27</v>
      </c>
      <c r="D5711" t="s">
        <v>26</v>
      </c>
      <c r="E5711" t="s">
        <v>45</v>
      </c>
      <c r="F5711" t="s">
        <v>25</v>
      </c>
      <c r="G5711" t="s">
        <v>24</v>
      </c>
      <c r="H5711">
        <v>0</v>
      </c>
      <c r="I5711" t="s">
        <v>178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21</v>
      </c>
      <c r="S5711">
        <v>4</v>
      </c>
    </row>
    <row r="5712" spans="1:19" x14ac:dyDescent="0.3">
      <c r="A5712">
        <v>5711</v>
      </c>
      <c r="B5712" t="s">
        <v>16</v>
      </c>
      <c r="C5712" t="s">
        <v>20</v>
      </c>
      <c r="D5712" t="s">
        <v>44</v>
      </c>
      <c r="E5712" t="s">
        <v>43</v>
      </c>
      <c r="F5712" t="s">
        <v>18</v>
      </c>
      <c r="G5712" t="s">
        <v>24</v>
      </c>
      <c r="H5712">
        <v>12</v>
      </c>
      <c r="I5712" t="s">
        <v>176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34</v>
      </c>
      <c r="S5712">
        <v>1</v>
      </c>
    </row>
    <row r="5713" spans="1:19" x14ac:dyDescent="0.3">
      <c r="A5713">
        <v>5712</v>
      </c>
      <c r="B5713" t="s">
        <v>16</v>
      </c>
      <c r="C5713" t="s">
        <v>27</v>
      </c>
      <c r="D5713" t="s">
        <v>19</v>
      </c>
      <c r="E5713" t="s">
        <v>22</v>
      </c>
      <c r="F5713" t="s">
        <v>25</v>
      </c>
      <c r="G5713" t="s">
        <v>24</v>
      </c>
      <c r="H5713">
        <v>7</v>
      </c>
      <c r="I5713" t="s">
        <v>176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21</v>
      </c>
      <c r="S5713">
        <v>4</v>
      </c>
    </row>
    <row r="5714" spans="1:19" x14ac:dyDescent="0.3">
      <c r="A5714">
        <v>5713</v>
      </c>
      <c r="B5714" t="s">
        <v>33</v>
      </c>
      <c r="C5714" t="s">
        <v>34</v>
      </c>
      <c r="D5714" t="s">
        <v>19</v>
      </c>
      <c r="E5714" t="s">
        <v>45</v>
      </c>
      <c r="F5714" t="s">
        <v>25</v>
      </c>
      <c r="G5714" t="s">
        <v>24</v>
      </c>
      <c r="H5714">
        <v>12</v>
      </c>
      <c r="I5714" t="s">
        <v>177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34</v>
      </c>
      <c r="S5714">
        <v>2</v>
      </c>
    </row>
    <row r="5715" spans="1:19" x14ac:dyDescent="0.3">
      <c r="A5715">
        <v>5714</v>
      </c>
      <c r="B5715" t="s">
        <v>42</v>
      </c>
      <c r="C5715" t="s">
        <v>20</v>
      </c>
      <c r="D5715" t="s">
        <v>26</v>
      </c>
      <c r="E5715" t="s">
        <v>22</v>
      </c>
      <c r="F5715" t="s">
        <v>30</v>
      </c>
      <c r="G5715" t="s">
        <v>17</v>
      </c>
      <c r="H5715">
        <v>1</v>
      </c>
      <c r="I5715" t="s">
        <v>177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21</v>
      </c>
      <c r="S5715">
        <v>1</v>
      </c>
    </row>
    <row r="5716" spans="1:19" x14ac:dyDescent="0.3">
      <c r="A5716">
        <v>5715</v>
      </c>
      <c r="B5716" t="s">
        <v>16</v>
      </c>
      <c r="C5716" t="s">
        <v>20</v>
      </c>
      <c r="D5716" t="s">
        <v>26</v>
      </c>
      <c r="E5716" t="s">
        <v>22</v>
      </c>
      <c r="F5716" t="s">
        <v>18</v>
      </c>
      <c r="G5716" t="s">
        <v>35</v>
      </c>
      <c r="H5716">
        <v>3</v>
      </c>
      <c r="I5716" t="s">
        <v>176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28</v>
      </c>
      <c r="S5716">
        <v>2</v>
      </c>
    </row>
    <row r="5717" spans="1:19" x14ac:dyDescent="0.3">
      <c r="A5717">
        <v>5716</v>
      </c>
      <c r="B5717" t="s">
        <v>42</v>
      </c>
      <c r="C5717" t="s">
        <v>39</v>
      </c>
      <c r="D5717" t="s">
        <v>38</v>
      </c>
      <c r="E5717" t="s">
        <v>43</v>
      </c>
      <c r="F5717" t="s">
        <v>30</v>
      </c>
      <c r="G5717" t="s">
        <v>17</v>
      </c>
      <c r="H5717">
        <v>7</v>
      </c>
      <c r="I5717" t="s">
        <v>176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28</v>
      </c>
      <c r="S5717">
        <v>7</v>
      </c>
    </row>
    <row r="5718" spans="1:19" x14ac:dyDescent="0.3">
      <c r="A5718">
        <v>5717</v>
      </c>
      <c r="B5718" t="s">
        <v>31</v>
      </c>
      <c r="C5718" t="s">
        <v>27</v>
      </c>
      <c r="D5718" t="s">
        <v>32</v>
      </c>
      <c r="E5718" t="s">
        <v>45</v>
      </c>
      <c r="F5718" t="s">
        <v>25</v>
      </c>
      <c r="G5718" t="s">
        <v>17</v>
      </c>
      <c r="H5718">
        <v>7</v>
      </c>
      <c r="I5718" t="s">
        <v>176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28</v>
      </c>
      <c r="S5718">
        <v>9</v>
      </c>
    </row>
    <row r="5719" spans="1:19" x14ac:dyDescent="0.3">
      <c r="A5719">
        <v>5718</v>
      </c>
      <c r="B5719" t="s">
        <v>37</v>
      </c>
      <c r="C5719" t="s">
        <v>20</v>
      </c>
      <c r="D5719" t="s">
        <v>26</v>
      </c>
      <c r="E5719" t="s">
        <v>15</v>
      </c>
      <c r="F5719" t="s">
        <v>30</v>
      </c>
      <c r="G5719" t="s">
        <v>35</v>
      </c>
      <c r="H5719">
        <v>2</v>
      </c>
      <c r="I5719" t="s">
        <v>177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21</v>
      </c>
      <c r="S5719">
        <v>6</v>
      </c>
    </row>
    <row r="5720" spans="1:19" x14ac:dyDescent="0.3">
      <c r="A5720">
        <v>5719</v>
      </c>
      <c r="B5720" t="s">
        <v>23</v>
      </c>
      <c r="C5720" t="s">
        <v>34</v>
      </c>
      <c r="D5720" t="s">
        <v>26</v>
      </c>
      <c r="E5720" t="s">
        <v>36</v>
      </c>
      <c r="F5720" t="s">
        <v>18</v>
      </c>
      <c r="G5720" t="s">
        <v>35</v>
      </c>
      <c r="H5720">
        <v>5</v>
      </c>
      <c r="I5720" t="s">
        <v>178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28</v>
      </c>
      <c r="S5720">
        <v>7</v>
      </c>
    </row>
    <row r="5721" spans="1:19" x14ac:dyDescent="0.3">
      <c r="A5721">
        <v>5720</v>
      </c>
      <c r="B5721" t="s">
        <v>16</v>
      </c>
      <c r="C5721" t="s">
        <v>39</v>
      </c>
      <c r="D5721" t="s">
        <v>40</v>
      </c>
      <c r="E5721" t="s">
        <v>36</v>
      </c>
      <c r="F5721" t="s">
        <v>30</v>
      </c>
      <c r="G5721" t="s">
        <v>35</v>
      </c>
      <c r="H5721">
        <v>11</v>
      </c>
      <c r="I5721" t="s">
        <v>178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34</v>
      </c>
      <c r="S5721">
        <v>4</v>
      </c>
    </row>
    <row r="5722" spans="1:19" x14ac:dyDescent="0.3">
      <c r="A5722">
        <v>5721</v>
      </c>
      <c r="B5722" t="s">
        <v>31</v>
      </c>
      <c r="C5722" t="s">
        <v>39</v>
      </c>
      <c r="D5722" t="s">
        <v>40</v>
      </c>
      <c r="E5722" t="s">
        <v>41</v>
      </c>
      <c r="F5722" t="s">
        <v>18</v>
      </c>
      <c r="G5722" t="s">
        <v>24</v>
      </c>
      <c r="H5722">
        <v>11</v>
      </c>
      <c r="I5722" t="s">
        <v>176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34</v>
      </c>
      <c r="S5722">
        <v>6</v>
      </c>
    </row>
    <row r="5723" spans="1:19" x14ac:dyDescent="0.3">
      <c r="A5723">
        <v>5722</v>
      </c>
      <c r="B5723" t="s">
        <v>42</v>
      </c>
      <c r="C5723" t="s">
        <v>20</v>
      </c>
      <c r="D5723" t="s">
        <v>38</v>
      </c>
      <c r="E5723" t="s">
        <v>41</v>
      </c>
      <c r="F5723" t="s">
        <v>18</v>
      </c>
      <c r="G5723" t="s">
        <v>24</v>
      </c>
      <c r="H5723">
        <v>13</v>
      </c>
      <c r="I5723" t="s">
        <v>178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34</v>
      </c>
      <c r="S5723">
        <v>4</v>
      </c>
    </row>
    <row r="5724" spans="1:19" x14ac:dyDescent="0.3">
      <c r="A5724">
        <v>5723</v>
      </c>
      <c r="B5724" t="s">
        <v>31</v>
      </c>
      <c r="C5724" t="s">
        <v>27</v>
      </c>
      <c r="D5724" t="s">
        <v>19</v>
      </c>
      <c r="E5724" t="s">
        <v>36</v>
      </c>
      <c r="F5724" t="s">
        <v>25</v>
      </c>
      <c r="G5724" t="s">
        <v>17</v>
      </c>
      <c r="H5724">
        <v>5</v>
      </c>
      <c r="I5724" t="s">
        <v>178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21</v>
      </c>
      <c r="S5724">
        <v>1</v>
      </c>
    </row>
    <row r="5725" spans="1:19" x14ac:dyDescent="0.3">
      <c r="A5725">
        <v>5724</v>
      </c>
      <c r="B5725" t="s">
        <v>42</v>
      </c>
      <c r="C5725" t="s">
        <v>27</v>
      </c>
      <c r="D5725" t="s">
        <v>38</v>
      </c>
      <c r="E5725" t="s">
        <v>43</v>
      </c>
      <c r="F5725" t="s">
        <v>30</v>
      </c>
      <c r="G5725" t="s">
        <v>17</v>
      </c>
      <c r="H5725">
        <v>11</v>
      </c>
      <c r="I5725" t="s">
        <v>177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34</v>
      </c>
      <c r="S5725">
        <v>1</v>
      </c>
    </row>
    <row r="5726" spans="1:19" x14ac:dyDescent="0.3">
      <c r="A5726">
        <v>5725</v>
      </c>
      <c r="B5726" t="s">
        <v>31</v>
      </c>
      <c r="C5726" t="s">
        <v>39</v>
      </c>
      <c r="D5726" t="s">
        <v>26</v>
      </c>
      <c r="E5726" t="s">
        <v>41</v>
      </c>
      <c r="F5726" t="s">
        <v>30</v>
      </c>
      <c r="G5726" t="s">
        <v>35</v>
      </c>
      <c r="H5726">
        <v>0</v>
      </c>
      <c r="I5726" t="s">
        <v>178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28</v>
      </c>
      <c r="S5726">
        <v>7</v>
      </c>
    </row>
    <row r="5727" spans="1:19" x14ac:dyDescent="0.3">
      <c r="A5727">
        <v>5726</v>
      </c>
      <c r="B5727" t="s">
        <v>16</v>
      </c>
      <c r="C5727" t="s">
        <v>20</v>
      </c>
      <c r="D5727" t="s">
        <v>32</v>
      </c>
      <c r="E5727" t="s">
        <v>29</v>
      </c>
      <c r="F5727" t="s">
        <v>18</v>
      </c>
      <c r="G5727" t="s">
        <v>24</v>
      </c>
      <c r="H5727">
        <v>10</v>
      </c>
      <c r="I5727" t="s">
        <v>178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34</v>
      </c>
      <c r="S5727">
        <v>2</v>
      </c>
    </row>
    <row r="5728" spans="1:19" x14ac:dyDescent="0.3">
      <c r="A5728">
        <v>5727</v>
      </c>
      <c r="B5728" t="s">
        <v>33</v>
      </c>
      <c r="C5728" t="s">
        <v>20</v>
      </c>
      <c r="D5728" t="s">
        <v>26</v>
      </c>
      <c r="E5728" t="s">
        <v>15</v>
      </c>
      <c r="F5728" t="s">
        <v>30</v>
      </c>
      <c r="G5728" t="s">
        <v>24</v>
      </c>
      <c r="H5728">
        <v>14</v>
      </c>
      <c r="I5728" t="s">
        <v>177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28</v>
      </c>
      <c r="S5728">
        <v>1</v>
      </c>
    </row>
    <row r="5729" spans="1:19" x14ac:dyDescent="0.3">
      <c r="A5729">
        <v>5728</v>
      </c>
      <c r="B5729" t="s">
        <v>23</v>
      </c>
      <c r="C5729" t="s">
        <v>34</v>
      </c>
      <c r="D5729" t="s">
        <v>44</v>
      </c>
      <c r="E5729" t="s">
        <v>22</v>
      </c>
      <c r="F5729" t="s">
        <v>25</v>
      </c>
      <c r="G5729" t="s">
        <v>17</v>
      </c>
      <c r="H5729">
        <v>4</v>
      </c>
      <c r="I5729" t="s">
        <v>176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28</v>
      </c>
      <c r="S5729">
        <v>9</v>
      </c>
    </row>
    <row r="5730" spans="1:19" x14ac:dyDescent="0.3">
      <c r="A5730">
        <v>5729</v>
      </c>
      <c r="B5730" t="s">
        <v>31</v>
      </c>
      <c r="C5730" t="s">
        <v>20</v>
      </c>
      <c r="D5730" t="s">
        <v>38</v>
      </c>
      <c r="E5730" t="s">
        <v>43</v>
      </c>
      <c r="F5730" t="s">
        <v>30</v>
      </c>
      <c r="G5730" t="s">
        <v>35</v>
      </c>
      <c r="H5730">
        <v>8</v>
      </c>
      <c r="I5730" t="s">
        <v>178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28</v>
      </c>
      <c r="S5730">
        <v>7</v>
      </c>
    </row>
    <row r="5731" spans="1:19" x14ac:dyDescent="0.3">
      <c r="A5731">
        <v>5730</v>
      </c>
      <c r="B5731" t="s">
        <v>23</v>
      </c>
      <c r="C5731" t="s">
        <v>34</v>
      </c>
      <c r="D5731" t="s">
        <v>40</v>
      </c>
      <c r="E5731" t="s">
        <v>29</v>
      </c>
      <c r="F5731" t="s">
        <v>18</v>
      </c>
      <c r="G5731" t="s">
        <v>24</v>
      </c>
      <c r="H5731">
        <v>9</v>
      </c>
      <c r="I5731" t="s">
        <v>177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34</v>
      </c>
      <c r="S5731">
        <v>4</v>
      </c>
    </row>
    <row r="5732" spans="1:19" x14ac:dyDescent="0.3">
      <c r="A5732">
        <v>5731</v>
      </c>
      <c r="B5732" t="s">
        <v>42</v>
      </c>
      <c r="C5732" t="s">
        <v>27</v>
      </c>
      <c r="D5732" t="s">
        <v>44</v>
      </c>
      <c r="E5732" t="s">
        <v>36</v>
      </c>
      <c r="F5732" t="s">
        <v>18</v>
      </c>
      <c r="G5732" t="s">
        <v>35</v>
      </c>
      <c r="H5732">
        <v>12</v>
      </c>
      <c r="I5732" t="s">
        <v>177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28</v>
      </c>
      <c r="S5732">
        <v>2</v>
      </c>
    </row>
    <row r="5733" spans="1:19" x14ac:dyDescent="0.3">
      <c r="A5733">
        <v>5732</v>
      </c>
      <c r="B5733" t="s">
        <v>31</v>
      </c>
      <c r="C5733" t="s">
        <v>27</v>
      </c>
      <c r="D5733" t="s">
        <v>32</v>
      </c>
      <c r="E5733" t="s">
        <v>29</v>
      </c>
      <c r="F5733" t="s">
        <v>18</v>
      </c>
      <c r="G5733" t="s">
        <v>35</v>
      </c>
      <c r="H5733">
        <v>12</v>
      </c>
      <c r="I5733" t="s">
        <v>177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34</v>
      </c>
      <c r="S5733">
        <v>6</v>
      </c>
    </row>
    <row r="5734" spans="1:19" x14ac:dyDescent="0.3">
      <c r="A5734">
        <v>5733</v>
      </c>
      <c r="B5734" t="s">
        <v>23</v>
      </c>
      <c r="C5734" t="s">
        <v>39</v>
      </c>
      <c r="D5734" t="s">
        <v>26</v>
      </c>
      <c r="E5734" t="s">
        <v>22</v>
      </c>
      <c r="F5734" t="s">
        <v>25</v>
      </c>
      <c r="G5734" t="s">
        <v>17</v>
      </c>
      <c r="H5734">
        <v>6</v>
      </c>
      <c r="I5734" t="s">
        <v>176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28</v>
      </c>
      <c r="S5734">
        <v>9</v>
      </c>
    </row>
    <row r="5735" spans="1:19" x14ac:dyDescent="0.3">
      <c r="A5735">
        <v>5734</v>
      </c>
      <c r="B5735" t="s">
        <v>42</v>
      </c>
      <c r="C5735" t="s">
        <v>34</v>
      </c>
      <c r="D5735" t="s">
        <v>44</v>
      </c>
      <c r="E5735" t="s">
        <v>29</v>
      </c>
      <c r="F5735" t="s">
        <v>30</v>
      </c>
      <c r="G5735" t="s">
        <v>17</v>
      </c>
      <c r="H5735">
        <v>6</v>
      </c>
      <c r="I5735" t="s">
        <v>176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28</v>
      </c>
      <c r="S5735">
        <v>8</v>
      </c>
    </row>
    <row r="5736" spans="1:19" x14ac:dyDescent="0.3">
      <c r="A5736">
        <v>5735</v>
      </c>
      <c r="B5736" t="s">
        <v>33</v>
      </c>
      <c r="C5736" t="s">
        <v>27</v>
      </c>
      <c r="D5736" t="s">
        <v>44</v>
      </c>
      <c r="E5736" t="s">
        <v>43</v>
      </c>
      <c r="F5736" t="s">
        <v>18</v>
      </c>
      <c r="G5736" t="s">
        <v>35</v>
      </c>
      <c r="H5736">
        <v>3</v>
      </c>
      <c r="I5736" t="s">
        <v>176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21</v>
      </c>
      <c r="S5736">
        <v>1</v>
      </c>
    </row>
    <row r="5737" spans="1:19" x14ac:dyDescent="0.3">
      <c r="A5737">
        <v>5736</v>
      </c>
      <c r="B5737" t="s">
        <v>16</v>
      </c>
      <c r="C5737" t="s">
        <v>34</v>
      </c>
      <c r="D5737" t="s">
        <v>26</v>
      </c>
      <c r="E5737" t="s">
        <v>22</v>
      </c>
      <c r="F5737" t="s">
        <v>25</v>
      </c>
      <c r="G5737" t="s">
        <v>35</v>
      </c>
      <c r="H5737">
        <v>13</v>
      </c>
      <c r="I5737" t="s">
        <v>178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28</v>
      </c>
      <c r="S5737">
        <v>9</v>
      </c>
    </row>
    <row r="5738" spans="1:19" x14ac:dyDescent="0.3">
      <c r="A5738">
        <v>5737</v>
      </c>
      <c r="B5738" t="s">
        <v>31</v>
      </c>
      <c r="C5738" t="s">
        <v>34</v>
      </c>
      <c r="D5738" t="s">
        <v>19</v>
      </c>
      <c r="E5738" t="s">
        <v>15</v>
      </c>
      <c r="F5738" t="s">
        <v>18</v>
      </c>
      <c r="G5738" t="s">
        <v>35</v>
      </c>
      <c r="H5738">
        <v>7</v>
      </c>
      <c r="I5738" t="s">
        <v>177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21</v>
      </c>
      <c r="S5738">
        <v>6</v>
      </c>
    </row>
    <row r="5739" spans="1:19" x14ac:dyDescent="0.3">
      <c r="A5739">
        <v>5738</v>
      </c>
      <c r="B5739" t="s">
        <v>31</v>
      </c>
      <c r="C5739" t="s">
        <v>39</v>
      </c>
      <c r="D5739" t="s">
        <v>32</v>
      </c>
      <c r="E5739" t="s">
        <v>15</v>
      </c>
      <c r="F5739" t="s">
        <v>25</v>
      </c>
      <c r="G5739" t="s">
        <v>35</v>
      </c>
      <c r="H5739">
        <v>11</v>
      </c>
      <c r="I5739" t="s">
        <v>178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34</v>
      </c>
      <c r="S5739">
        <v>2</v>
      </c>
    </row>
    <row r="5740" spans="1:19" x14ac:dyDescent="0.3">
      <c r="A5740">
        <v>5739</v>
      </c>
      <c r="B5740" t="s">
        <v>37</v>
      </c>
      <c r="C5740" t="s">
        <v>39</v>
      </c>
      <c r="D5740" t="s">
        <v>26</v>
      </c>
      <c r="E5740" t="s">
        <v>29</v>
      </c>
      <c r="F5740" t="s">
        <v>25</v>
      </c>
      <c r="G5740" t="s">
        <v>17</v>
      </c>
      <c r="H5740">
        <v>5</v>
      </c>
      <c r="I5740" t="s">
        <v>178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21</v>
      </c>
      <c r="S5740">
        <v>2</v>
      </c>
    </row>
    <row r="5741" spans="1:19" x14ac:dyDescent="0.3">
      <c r="A5741">
        <v>5740</v>
      </c>
      <c r="B5741" t="s">
        <v>16</v>
      </c>
      <c r="C5741" t="s">
        <v>20</v>
      </c>
      <c r="D5741" t="s">
        <v>38</v>
      </c>
      <c r="E5741" t="s">
        <v>22</v>
      </c>
      <c r="F5741" t="s">
        <v>25</v>
      </c>
      <c r="G5741" t="s">
        <v>35</v>
      </c>
      <c r="H5741">
        <v>6</v>
      </c>
      <c r="I5741" t="s">
        <v>177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28</v>
      </c>
      <c r="S5741">
        <v>7</v>
      </c>
    </row>
    <row r="5742" spans="1:19" x14ac:dyDescent="0.3">
      <c r="A5742">
        <v>5741</v>
      </c>
      <c r="B5742" t="s">
        <v>16</v>
      </c>
      <c r="C5742" t="s">
        <v>27</v>
      </c>
      <c r="D5742" t="s">
        <v>40</v>
      </c>
      <c r="E5742" t="s">
        <v>36</v>
      </c>
      <c r="F5742" t="s">
        <v>18</v>
      </c>
      <c r="G5742" t="s">
        <v>35</v>
      </c>
      <c r="H5742">
        <v>3</v>
      </c>
      <c r="I5742" t="s">
        <v>176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28</v>
      </c>
      <c r="S5742">
        <v>7</v>
      </c>
    </row>
    <row r="5743" spans="1:19" x14ac:dyDescent="0.3">
      <c r="A5743">
        <v>5742</v>
      </c>
      <c r="B5743" t="s">
        <v>42</v>
      </c>
      <c r="C5743" t="s">
        <v>39</v>
      </c>
      <c r="D5743" t="s">
        <v>40</v>
      </c>
      <c r="E5743" t="s">
        <v>15</v>
      </c>
      <c r="F5743" t="s">
        <v>30</v>
      </c>
      <c r="G5743" t="s">
        <v>24</v>
      </c>
      <c r="H5743">
        <v>2</v>
      </c>
      <c r="I5743" t="s">
        <v>176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28</v>
      </c>
      <c r="S5743">
        <v>3</v>
      </c>
    </row>
    <row r="5744" spans="1:19" x14ac:dyDescent="0.3">
      <c r="A5744">
        <v>5743</v>
      </c>
      <c r="B5744" t="s">
        <v>16</v>
      </c>
      <c r="C5744" t="s">
        <v>39</v>
      </c>
      <c r="D5744" t="s">
        <v>44</v>
      </c>
      <c r="E5744" t="s">
        <v>15</v>
      </c>
      <c r="F5744" t="s">
        <v>25</v>
      </c>
      <c r="G5744" t="s">
        <v>24</v>
      </c>
      <c r="H5744">
        <v>1</v>
      </c>
      <c r="I5744" t="s">
        <v>176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28</v>
      </c>
      <c r="S5744">
        <v>4</v>
      </c>
    </row>
    <row r="5745" spans="1:19" x14ac:dyDescent="0.3">
      <c r="A5745">
        <v>5744</v>
      </c>
      <c r="B5745" t="s">
        <v>16</v>
      </c>
      <c r="C5745" t="s">
        <v>39</v>
      </c>
      <c r="D5745" t="s">
        <v>44</v>
      </c>
      <c r="E5745" t="s">
        <v>43</v>
      </c>
      <c r="F5745" t="s">
        <v>30</v>
      </c>
      <c r="G5745" t="s">
        <v>17</v>
      </c>
      <c r="H5745">
        <v>5</v>
      </c>
      <c r="I5745" t="s">
        <v>178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21</v>
      </c>
      <c r="S5745">
        <v>1</v>
      </c>
    </row>
    <row r="5746" spans="1:19" x14ac:dyDescent="0.3">
      <c r="A5746">
        <v>5745</v>
      </c>
      <c r="B5746" t="s">
        <v>33</v>
      </c>
      <c r="C5746" t="s">
        <v>34</v>
      </c>
      <c r="D5746" t="s">
        <v>32</v>
      </c>
      <c r="E5746" t="s">
        <v>29</v>
      </c>
      <c r="F5746" t="s">
        <v>18</v>
      </c>
      <c r="G5746" t="s">
        <v>24</v>
      </c>
      <c r="H5746">
        <v>4</v>
      </c>
      <c r="I5746" t="s">
        <v>177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28</v>
      </c>
      <c r="S5746">
        <v>7</v>
      </c>
    </row>
    <row r="5747" spans="1:19" x14ac:dyDescent="0.3">
      <c r="A5747">
        <v>5746</v>
      </c>
      <c r="B5747" t="s">
        <v>31</v>
      </c>
      <c r="C5747" t="s">
        <v>39</v>
      </c>
      <c r="D5747" t="s">
        <v>40</v>
      </c>
      <c r="E5747" t="s">
        <v>15</v>
      </c>
      <c r="F5747" t="s">
        <v>25</v>
      </c>
      <c r="G5747" t="s">
        <v>35</v>
      </c>
      <c r="H5747">
        <v>9</v>
      </c>
      <c r="I5747" t="s">
        <v>178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34</v>
      </c>
      <c r="S5747">
        <v>3</v>
      </c>
    </row>
    <row r="5748" spans="1:19" x14ac:dyDescent="0.3">
      <c r="A5748">
        <v>5747</v>
      </c>
      <c r="B5748" t="s">
        <v>37</v>
      </c>
      <c r="C5748" t="s">
        <v>20</v>
      </c>
      <c r="D5748" t="s">
        <v>44</v>
      </c>
      <c r="E5748" t="s">
        <v>29</v>
      </c>
      <c r="F5748" t="s">
        <v>25</v>
      </c>
      <c r="G5748" t="s">
        <v>35</v>
      </c>
      <c r="H5748">
        <v>7</v>
      </c>
      <c r="I5748" t="s">
        <v>177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28</v>
      </c>
      <c r="S5748">
        <v>7</v>
      </c>
    </row>
    <row r="5749" spans="1:19" x14ac:dyDescent="0.3">
      <c r="A5749">
        <v>5748</v>
      </c>
      <c r="B5749" t="s">
        <v>33</v>
      </c>
      <c r="C5749" t="s">
        <v>39</v>
      </c>
      <c r="D5749" t="s">
        <v>38</v>
      </c>
      <c r="E5749" t="s">
        <v>36</v>
      </c>
      <c r="F5749" t="s">
        <v>18</v>
      </c>
      <c r="G5749" t="s">
        <v>17</v>
      </c>
      <c r="H5749">
        <v>6</v>
      </c>
      <c r="I5749" t="s">
        <v>178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21</v>
      </c>
      <c r="S5749">
        <v>5</v>
      </c>
    </row>
    <row r="5750" spans="1:19" x14ac:dyDescent="0.3">
      <c r="A5750">
        <v>5749</v>
      </c>
      <c r="B5750" t="s">
        <v>31</v>
      </c>
      <c r="C5750" t="s">
        <v>27</v>
      </c>
      <c r="D5750" t="s">
        <v>32</v>
      </c>
      <c r="E5750" t="s">
        <v>43</v>
      </c>
      <c r="F5750" t="s">
        <v>30</v>
      </c>
      <c r="G5750" t="s">
        <v>17</v>
      </c>
      <c r="H5750">
        <v>11</v>
      </c>
      <c r="I5750" t="s">
        <v>176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28</v>
      </c>
      <c r="S5750">
        <v>4</v>
      </c>
    </row>
    <row r="5751" spans="1:19" x14ac:dyDescent="0.3">
      <c r="A5751">
        <v>5750</v>
      </c>
      <c r="B5751" t="s">
        <v>23</v>
      </c>
      <c r="C5751" t="s">
        <v>39</v>
      </c>
      <c r="D5751" t="s">
        <v>44</v>
      </c>
      <c r="E5751" t="s">
        <v>36</v>
      </c>
      <c r="F5751" t="s">
        <v>25</v>
      </c>
      <c r="G5751" t="s">
        <v>24</v>
      </c>
      <c r="H5751">
        <v>9</v>
      </c>
      <c r="I5751" t="s">
        <v>176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28</v>
      </c>
      <c r="S5751">
        <v>9</v>
      </c>
    </row>
    <row r="5752" spans="1:19" x14ac:dyDescent="0.3">
      <c r="A5752">
        <v>5751</v>
      </c>
      <c r="B5752" t="s">
        <v>37</v>
      </c>
      <c r="C5752" t="s">
        <v>20</v>
      </c>
      <c r="D5752" t="s">
        <v>38</v>
      </c>
      <c r="E5752" t="s">
        <v>22</v>
      </c>
      <c r="F5752" t="s">
        <v>25</v>
      </c>
      <c r="G5752" t="s">
        <v>17</v>
      </c>
      <c r="H5752">
        <v>4</v>
      </c>
      <c r="I5752" t="s">
        <v>178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28</v>
      </c>
      <c r="S5752">
        <v>9</v>
      </c>
    </row>
    <row r="5753" spans="1:19" x14ac:dyDescent="0.3">
      <c r="A5753">
        <v>5752</v>
      </c>
      <c r="B5753" t="s">
        <v>33</v>
      </c>
      <c r="C5753" t="s">
        <v>34</v>
      </c>
      <c r="D5753" t="s">
        <v>44</v>
      </c>
      <c r="E5753" t="s">
        <v>45</v>
      </c>
      <c r="F5753" t="s">
        <v>25</v>
      </c>
      <c r="G5753" t="s">
        <v>17</v>
      </c>
      <c r="H5753">
        <v>14</v>
      </c>
      <c r="I5753" t="s">
        <v>178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34</v>
      </c>
      <c r="S5753">
        <v>5</v>
      </c>
    </row>
    <row r="5754" spans="1:19" x14ac:dyDescent="0.3">
      <c r="A5754">
        <v>5753</v>
      </c>
      <c r="B5754" t="s">
        <v>33</v>
      </c>
      <c r="C5754" t="s">
        <v>27</v>
      </c>
      <c r="D5754" t="s">
        <v>26</v>
      </c>
      <c r="E5754" t="s">
        <v>15</v>
      </c>
      <c r="F5754" t="s">
        <v>30</v>
      </c>
      <c r="G5754" t="s">
        <v>24</v>
      </c>
      <c r="H5754">
        <v>14</v>
      </c>
      <c r="I5754" t="s">
        <v>176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34</v>
      </c>
      <c r="S5754">
        <v>4</v>
      </c>
    </row>
    <row r="5755" spans="1:19" x14ac:dyDescent="0.3">
      <c r="A5755">
        <v>5754</v>
      </c>
      <c r="B5755" t="s">
        <v>16</v>
      </c>
      <c r="C5755" t="s">
        <v>20</v>
      </c>
      <c r="D5755" t="s">
        <v>38</v>
      </c>
      <c r="E5755" t="s">
        <v>36</v>
      </c>
      <c r="F5755" t="s">
        <v>25</v>
      </c>
      <c r="G5755" t="s">
        <v>35</v>
      </c>
      <c r="H5755">
        <v>7</v>
      </c>
      <c r="I5755" t="s">
        <v>177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28</v>
      </c>
      <c r="S5755">
        <v>4</v>
      </c>
    </row>
    <row r="5756" spans="1:19" x14ac:dyDescent="0.3">
      <c r="A5756">
        <v>5755</v>
      </c>
      <c r="B5756" t="s">
        <v>16</v>
      </c>
      <c r="C5756" t="s">
        <v>27</v>
      </c>
      <c r="D5756" t="s">
        <v>32</v>
      </c>
      <c r="E5756" t="s">
        <v>29</v>
      </c>
      <c r="F5756" t="s">
        <v>30</v>
      </c>
      <c r="G5756" t="s">
        <v>35</v>
      </c>
      <c r="H5756">
        <v>2</v>
      </c>
      <c r="I5756" t="s">
        <v>176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28</v>
      </c>
      <c r="S5756">
        <v>9</v>
      </c>
    </row>
    <row r="5757" spans="1:19" x14ac:dyDescent="0.3">
      <c r="A5757">
        <v>5756</v>
      </c>
      <c r="B5757" t="s">
        <v>42</v>
      </c>
      <c r="C5757" t="s">
        <v>39</v>
      </c>
      <c r="D5757" t="s">
        <v>40</v>
      </c>
      <c r="E5757" t="s">
        <v>22</v>
      </c>
      <c r="F5757" t="s">
        <v>30</v>
      </c>
      <c r="G5757" t="s">
        <v>35</v>
      </c>
      <c r="H5757">
        <v>9</v>
      </c>
      <c r="I5757" t="s">
        <v>176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34</v>
      </c>
      <c r="S5757">
        <v>2</v>
      </c>
    </row>
    <row r="5758" spans="1:19" x14ac:dyDescent="0.3">
      <c r="A5758">
        <v>5757</v>
      </c>
      <c r="B5758" t="s">
        <v>37</v>
      </c>
      <c r="C5758" t="s">
        <v>34</v>
      </c>
      <c r="D5758" t="s">
        <v>40</v>
      </c>
      <c r="E5758" t="s">
        <v>22</v>
      </c>
      <c r="F5758" t="s">
        <v>25</v>
      </c>
      <c r="G5758" t="s">
        <v>24</v>
      </c>
      <c r="H5758">
        <v>12</v>
      </c>
      <c r="I5758" t="s">
        <v>177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28</v>
      </c>
      <c r="S5758">
        <v>9</v>
      </c>
    </row>
    <row r="5759" spans="1:19" x14ac:dyDescent="0.3">
      <c r="A5759">
        <v>5758</v>
      </c>
      <c r="B5759" t="s">
        <v>33</v>
      </c>
      <c r="C5759" t="s">
        <v>20</v>
      </c>
      <c r="D5759" t="s">
        <v>19</v>
      </c>
      <c r="E5759" t="s">
        <v>43</v>
      </c>
      <c r="F5759" t="s">
        <v>18</v>
      </c>
      <c r="G5759" t="s">
        <v>17</v>
      </c>
      <c r="H5759">
        <v>10</v>
      </c>
      <c r="I5759" t="s">
        <v>177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28</v>
      </c>
      <c r="S5759">
        <v>4</v>
      </c>
    </row>
    <row r="5760" spans="1:19" x14ac:dyDescent="0.3">
      <c r="A5760">
        <v>5759</v>
      </c>
      <c r="B5760" t="s">
        <v>23</v>
      </c>
      <c r="C5760" t="s">
        <v>27</v>
      </c>
      <c r="D5760" t="s">
        <v>44</v>
      </c>
      <c r="E5760" t="s">
        <v>43</v>
      </c>
      <c r="F5760" t="s">
        <v>25</v>
      </c>
      <c r="G5760" t="s">
        <v>24</v>
      </c>
      <c r="H5760">
        <v>2</v>
      </c>
      <c r="I5760" t="s">
        <v>178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28</v>
      </c>
      <c r="S5760">
        <v>7</v>
      </c>
    </row>
    <row r="5761" spans="1:19" x14ac:dyDescent="0.3">
      <c r="A5761">
        <v>5760</v>
      </c>
      <c r="B5761" t="s">
        <v>42</v>
      </c>
      <c r="C5761" t="s">
        <v>27</v>
      </c>
      <c r="D5761" t="s">
        <v>32</v>
      </c>
      <c r="E5761" t="s">
        <v>41</v>
      </c>
      <c r="F5761" t="s">
        <v>25</v>
      </c>
      <c r="G5761" t="s">
        <v>17</v>
      </c>
      <c r="H5761">
        <v>4</v>
      </c>
      <c r="I5761" t="s">
        <v>176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21</v>
      </c>
      <c r="S5761">
        <v>3</v>
      </c>
    </row>
    <row r="5762" spans="1:19" x14ac:dyDescent="0.3">
      <c r="A5762">
        <v>5761</v>
      </c>
      <c r="B5762" t="s">
        <v>37</v>
      </c>
      <c r="C5762" t="s">
        <v>34</v>
      </c>
      <c r="D5762" t="s">
        <v>40</v>
      </c>
      <c r="E5762" t="s">
        <v>45</v>
      </c>
      <c r="F5762" t="s">
        <v>30</v>
      </c>
      <c r="G5762" t="s">
        <v>35</v>
      </c>
      <c r="H5762">
        <v>7</v>
      </c>
      <c r="I5762" t="s">
        <v>177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28</v>
      </c>
      <c r="S5762">
        <v>1</v>
      </c>
    </row>
    <row r="5763" spans="1:19" x14ac:dyDescent="0.3">
      <c r="A5763">
        <v>5762</v>
      </c>
      <c r="B5763" t="s">
        <v>31</v>
      </c>
      <c r="C5763" t="s">
        <v>39</v>
      </c>
      <c r="D5763" t="s">
        <v>44</v>
      </c>
      <c r="E5763" t="s">
        <v>41</v>
      </c>
      <c r="F5763" t="s">
        <v>18</v>
      </c>
      <c r="G5763" t="s">
        <v>24</v>
      </c>
      <c r="H5763">
        <v>0</v>
      </c>
      <c r="I5763" t="s">
        <v>178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28</v>
      </c>
      <c r="S5763">
        <v>9</v>
      </c>
    </row>
    <row r="5764" spans="1:19" x14ac:dyDescent="0.3">
      <c r="A5764">
        <v>5763</v>
      </c>
      <c r="B5764" t="s">
        <v>31</v>
      </c>
      <c r="C5764" t="s">
        <v>34</v>
      </c>
      <c r="D5764" t="s">
        <v>26</v>
      </c>
      <c r="E5764" t="s">
        <v>36</v>
      </c>
      <c r="F5764" t="s">
        <v>30</v>
      </c>
      <c r="G5764" t="s">
        <v>35</v>
      </c>
      <c r="H5764">
        <v>13</v>
      </c>
      <c r="I5764" t="s">
        <v>177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28</v>
      </c>
      <c r="S5764">
        <v>3</v>
      </c>
    </row>
    <row r="5765" spans="1:19" x14ac:dyDescent="0.3">
      <c r="A5765">
        <v>5764</v>
      </c>
      <c r="B5765" t="s">
        <v>42</v>
      </c>
      <c r="C5765" t="s">
        <v>34</v>
      </c>
      <c r="D5765" t="s">
        <v>19</v>
      </c>
      <c r="E5765" t="s">
        <v>43</v>
      </c>
      <c r="F5765" t="s">
        <v>30</v>
      </c>
      <c r="G5765" t="s">
        <v>24</v>
      </c>
      <c r="H5765">
        <v>3</v>
      </c>
      <c r="I5765" t="s">
        <v>176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21</v>
      </c>
      <c r="S5765">
        <v>1</v>
      </c>
    </row>
    <row r="5766" spans="1:19" x14ac:dyDescent="0.3">
      <c r="A5766">
        <v>5765</v>
      </c>
      <c r="B5766" t="s">
        <v>42</v>
      </c>
      <c r="C5766" t="s">
        <v>34</v>
      </c>
      <c r="D5766" t="s">
        <v>19</v>
      </c>
      <c r="E5766" t="s">
        <v>22</v>
      </c>
      <c r="F5766" t="s">
        <v>18</v>
      </c>
      <c r="G5766" t="s">
        <v>24</v>
      </c>
      <c r="H5766">
        <v>9</v>
      </c>
      <c r="I5766" t="s">
        <v>176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34</v>
      </c>
      <c r="S5766">
        <v>3</v>
      </c>
    </row>
    <row r="5767" spans="1:19" x14ac:dyDescent="0.3">
      <c r="A5767">
        <v>5766</v>
      </c>
      <c r="B5767" t="s">
        <v>23</v>
      </c>
      <c r="C5767" t="s">
        <v>39</v>
      </c>
      <c r="D5767" t="s">
        <v>19</v>
      </c>
      <c r="E5767" t="s">
        <v>45</v>
      </c>
      <c r="F5767" t="s">
        <v>18</v>
      </c>
      <c r="G5767" t="s">
        <v>17</v>
      </c>
      <c r="H5767">
        <v>12</v>
      </c>
      <c r="I5767" t="s">
        <v>177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28</v>
      </c>
      <c r="S5767">
        <v>8</v>
      </c>
    </row>
    <row r="5768" spans="1:19" x14ac:dyDescent="0.3">
      <c r="A5768">
        <v>5767</v>
      </c>
      <c r="B5768" t="s">
        <v>37</v>
      </c>
      <c r="C5768" t="s">
        <v>34</v>
      </c>
      <c r="D5768" t="s">
        <v>19</v>
      </c>
      <c r="E5768" t="s">
        <v>36</v>
      </c>
      <c r="F5768" t="s">
        <v>18</v>
      </c>
      <c r="G5768" t="s">
        <v>17</v>
      </c>
      <c r="H5768">
        <v>7</v>
      </c>
      <c r="I5768" t="s">
        <v>177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21</v>
      </c>
      <c r="S5768">
        <v>4</v>
      </c>
    </row>
    <row r="5769" spans="1:19" x14ac:dyDescent="0.3">
      <c r="A5769">
        <v>5768</v>
      </c>
      <c r="B5769" t="s">
        <v>31</v>
      </c>
      <c r="C5769" t="s">
        <v>27</v>
      </c>
      <c r="D5769" t="s">
        <v>32</v>
      </c>
      <c r="E5769" t="s">
        <v>43</v>
      </c>
      <c r="F5769" t="s">
        <v>18</v>
      </c>
      <c r="G5769" t="s">
        <v>35</v>
      </c>
      <c r="H5769">
        <v>5</v>
      </c>
      <c r="I5769" t="s">
        <v>176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21</v>
      </c>
      <c r="S5769">
        <v>3</v>
      </c>
    </row>
    <row r="5770" spans="1:19" x14ac:dyDescent="0.3">
      <c r="A5770">
        <v>5769</v>
      </c>
      <c r="B5770" t="s">
        <v>31</v>
      </c>
      <c r="C5770" t="s">
        <v>39</v>
      </c>
      <c r="D5770" t="s">
        <v>38</v>
      </c>
      <c r="E5770" t="s">
        <v>45</v>
      </c>
      <c r="F5770" t="s">
        <v>18</v>
      </c>
      <c r="G5770" t="s">
        <v>35</v>
      </c>
      <c r="H5770">
        <v>6</v>
      </c>
      <c r="I5770" t="s">
        <v>178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21</v>
      </c>
      <c r="S5770">
        <v>1</v>
      </c>
    </row>
    <row r="5771" spans="1:19" x14ac:dyDescent="0.3">
      <c r="A5771">
        <v>5770</v>
      </c>
      <c r="B5771" t="s">
        <v>42</v>
      </c>
      <c r="C5771" t="s">
        <v>39</v>
      </c>
      <c r="D5771" t="s">
        <v>40</v>
      </c>
      <c r="E5771" t="s">
        <v>45</v>
      </c>
      <c r="F5771" t="s">
        <v>30</v>
      </c>
      <c r="G5771" t="s">
        <v>24</v>
      </c>
      <c r="H5771">
        <v>12</v>
      </c>
      <c r="I5771" t="s">
        <v>178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28</v>
      </c>
      <c r="S5771">
        <v>1</v>
      </c>
    </row>
    <row r="5772" spans="1:19" x14ac:dyDescent="0.3">
      <c r="A5772">
        <v>5771</v>
      </c>
      <c r="B5772" t="s">
        <v>42</v>
      </c>
      <c r="C5772" t="s">
        <v>34</v>
      </c>
      <c r="D5772" t="s">
        <v>40</v>
      </c>
      <c r="E5772" t="s">
        <v>36</v>
      </c>
      <c r="F5772" t="s">
        <v>30</v>
      </c>
      <c r="G5772" t="s">
        <v>24</v>
      </c>
      <c r="H5772">
        <v>8</v>
      </c>
      <c r="I5772" t="s">
        <v>178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34</v>
      </c>
      <c r="S5772">
        <v>2</v>
      </c>
    </row>
    <row r="5773" spans="1:19" x14ac:dyDescent="0.3">
      <c r="A5773">
        <v>5772</v>
      </c>
      <c r="B5773" t="s">
        <v>16</v>
      </c>
      <c r="C5773" t="s">
        <v>39</v>
      </c>
      <c r="D5773" t="s">
        <v>44</v>
      </c>
      <c r="E5773" t="s">
        <v>43</v>
      </c>
      <c r="F5773" t="s">
        <v>25</v>
      </c>
      <c r="G5773" t="s">
        <v>17</v>
      </c>
      <c r="H5773">
        <v>4</v>
      </c>
      <c r="I5773" t="s">
        <v>177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21</v>
      </c>
      <c r="S5773">
        <v>1</v>
      </c>
    </row>
    <row r="5774" spans="1:19" x14ac:dyDescent="0.3">
      <c r="A5774">
        <v>5773</v>
      </c>
      <c r="B5774" t="s">
        <v>33</v>
      </c>
      <c r="C5774" t="s">
        <v>39</v>
      </c>
      <c r="D5774" t="s">
        <v>32</v>
      </c>
      <c r="E5774" t="s">
        <v>15</v>
      </c>
      <c r="F5774" t="s">
        <v>25</v>
      </c>
      <c r="G5774" t="s">
        <v>35</v>
      </c>
      <c r="H5774">
        <v>0</v>
      </c>
      <c r="I5774" t="s">
        <v>178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21</v>
      </c>
      <c r="S5774">
        <v>4</v>
      </c>
    </row>
    <row r="5775" spans="1:19" x14ac:dyDescent="0.3">
      <c r="A5775">
        <v>5774</v>
      </c>
      <c r="B5775" t="s">
        <v>37</v>
      </c>
      <c r="C5775" t="s">
        <v>27</v>
      </c>
      <c r="D5775" t="s">
        <v>26</v>
      </c>
      <c r="E5775" t="s">
        <v>29</v>
      </c>
      <c r="F5775" t="s">
        <v>18</v>
      </c>
      <c r="G5775" t="s">
        <v>24</v>
      </c>
      <c r="H5775">
        <v>3</v>
      </c>
      <c r="I5775" t="s">
        <v>177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21</v>
      </c>
      <c r="S5775">
        <v>5</v>
      </c>
    </row>
    <row r="5776" spans="1:19" x14ac:dyDescent="0.3">
      <c r="A5776">
        <v>5775</v>
      </c>
      <c r="B5776" t="s">
        <v>42</v>
      </c>
      <c r="C5776" t="s">
        <v>34</v>
      </c>
      <c r="D5776" t="s">
        <v>32</v>
      </c>
      <c r="E5776" t="s">
        <v>29</v>
      </c>
      <c r="F5776" t="s">
        <v>30</v>
      </c>
      <c r="G5776" t="s">
        <v>24</v>
      </c>
      <c r="H5776">
        <v>12</v>
      </c>
      <c r="I5776" t="s">
        <v>177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28</v>
      </c>
      <c r="S5776">
        <v>7</v>
      </c>
    </row>
    <row r="5777" spans="1:19" x14ac:dyDescent="0.3">
      <c r="A5777">
        <v>5776</v>
      </c>
      <c r="B5777" t="s">
        <v>31</v>
      </c>
      <c r="C5777" t="s">
        <v>27</v>
      </c>
      <c r="D5777" t="s">
        <v>40</v>
      </c>
      <c r="E5777" t="s">
        <v>43</v>
      </c>
      <c r="F5777" t="s">
        <v>18</v>
      </c>
      <c r="G5777" t="s">
        <v>35</v>
      </c>
      <c r="H5777">
        <v>10</v>
      </c>
      <c r="I5777" t="s">
        <v>176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28</v>
      </c>
      <c r="S5777">
        <v>4</v>
      </c>
    </row>
    <row r="5778" spans="1:19" x14ac:dyDescent="0.3">
      <c r="A5778">
        <v>5777</v>
      </c>
      <c r="B5778" t="s">
        <v>23</v>
      </c>
      <c r="C5778" t="s">
        <v>39</v>
      </c>
      <c r="D5778" t="s">
        <v>32</v>
      </c>
      <c r="E5778" t="s">
        <v>41</v>
      </c>
      <c r="F5778" t="s">
        <v>18</v>
      </c>
      <c r="G5778" t="s">
        <v>17</v>
      </c>
      <c r="H5778">
        <v>2</v>
      </c>
      <c r="I5778" t="s">
        <v>176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28</v>
      </c>
      <c r="S5778">
        <v>2</v>
      </c>
    </row>
    <row r="5779" spans="1:19" x14ac:dyDescent="0.3">
      <c r="A5779">
        <v>5778</v>
      </c>
      <c r="B5779" t="s">
        <v>37</v>
      </c>
      <c r="C5779" t="s">
        <v>39</v>
      </c>
      <c r="D5779" t="s">
        <v>38</v>
      </c>
      <c r="E5779" t="s">
        <v>36</v>
      </c>
      <c r="F5779" t="s">
        <v>25</v>
      </c>
      <c r="G5779" t="s">
        <v>24</v>
      </c>
      <c r="H5779">
        <v>13</v>
      </c>
      <c r="I5779" t="s">
        <v>176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34</v>
      </c>
      <c r="S5779">
        <v>2</v>
      </c>
    </row>
    <row r="5780" spans="1:19" x14ac:dyDescent="0.3">
      <c r="A5780">
        <v>5779</v>
      </c>
      <c r="B5780" t="s">
        <v>42</v>
      </c>
      <c r="C5780" t="s">
        <v>39</v>
      </c>
      <c r="D5780" t="s">
        <v>32</v>
      </c>
      <c r="E5780" t="s">
        <v>29</v>
      </c>
      <c r="F5780" t="s">
        <v>18</v>
      </c>
      <c r="G5780" t="s">
        <v>24</v>
      </c>
      <c r="H5780">
        <v>8</v>
      </c>
      <c r="I5780" t="s">
        <v>178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34</v>
      </c>
      <c r="S5780">
        <v>5</v>
      </c>
    </row>
    <row r="5781" spans="1:19" x14ac:dyDescent="0.3">
      <c r="A5781">
        <v>5780</v>
      </c>
      <c r="B5781" t="s">
        <v>33</v>
      </c>
      <c r="C5781" t="s">
        <v>20</v>
      </c>
      <c r="D5781" t="s">
        <v>40</v>
      </c>
      <c r="E5781" t="s">
        <v>45</v>
      </c>
      <c r="F5781" t="s">
        <v>30</v>
      </c>
      <c r="G5781" t="s">
        <v>17</v>
      </c>
      <c r="H5781">
        <v>14</v>
      </c>
      <c r="I5781" t="s">
        <v>178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34</v>
      </c>
      <c r="S5781">
        <v>1</v>
      </c>
    </row>
    <row r="5782" spans="1:19" x14ac:dyDescent="0.3">
      <c r="A5782">
        <v>5781</v>
      </c>
      <c r="B5782" t="s">
        <v>16</v>
      </c>
      <c r="C5782" t="s">
        <v>27</v>
      </c>
      <c r="D5782" t="s">
        <v>44</v>
      </c>
      <c r="E5782" t="s">
        <v>15</v>
      </c>
      <c r="F5782" t="s">
        <v>25</v>
      </c>
      <c r="G5782" t="s">
        <v>17</v>
      </c>
      <c r="H5782">
        <v>6</v>
      </c>
      <c r="I5782" t="s">
        <v>176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21</v>
      </c>
      <c r="S5782">
        <v>2</v>
      </c>
    </row>
    <row r="5783" spans="1:19" x14ac:dyDescent="0.3">
      <c r="A5783">
        <v>5782</v>
      </c>
      <c r="B5783" t="s">
        <v>33</v>
      </c>
      <c r="C5783" t="s">
        <v>27</v>
      </c>
      <c r="D5783" t="s">
        <v>44</v>
      </c>
      <c r="E5783" t="s">
        <v>15</v>
      </c>
      <c r="F5783" t="s">
        <v>25</v>
      </c>
      <c r="G5783" t="s">
        <v>24</v>
      </c>
      <c r="H5783">
        <v>2</v>
      </c>
      <c r="I5783" t="s">
        <v>176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21</v>
      </c>
      <c r="S5783">
        <v>4</v>
      </c>
    </row>
    <row r="5784" spans="1:19" x14ac:dyDescent="0.3">
      <c r="A5784">
        <v>5783</v>
      </c>
      <c r="B5784" t="s">
        <v>42</v>
      </c>
      <c r="C5784" t="s">
        <v>34</v>
      </c>
      <c r="D5784" t="s">
        <v>32</v>
      </c>
      <c r="E5784" t="s">
        <v>41</v>
      </c>
      <c r="F5784" t="s">
        <v>25</v>
      </c>
      <c r="G5784" t="s">
        <v>35</v>
      </c>
      <c r="H5784">
        <v>3</v>
      </c>
      <c r="I5784" t="s">
        <v>178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28</v>
      </c>
      <c r="S5784">
        <v>9</v>
      </c>
    </row>
    <row r="5785" spans="1:19" x14ac:dyDescent="0.3">
      <c r="A5785">
        <v>5784</v>
      </c>
      <c r="B5785" t="s">
        <v>37</v>
      </c>
      <c r="C5785" t="s">
        <v>20</v>
      </c>
      <c r="D5785" t="s">
        <v>26</v>
      </c>
      <c r="E5785" t="s">
        <v>43</v>
      </c>
      <c r="F5785" t="s">
        <v>18</v>
      </c>
      <c r="G5785" t="s">
        <v>35</v>
      </c>
      <c r="H5785">
        <v>6</v>
      </c>
      <c r="I5785" t="s">
        <v>176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28</v>
      </c>
      <c r="S5785">
        <v>7</v>
      </c>
    </row>
    <row r="5786" spans="1:19" x14ac:dyDescent="0.3">
      <c r="A5786">
        <v>5785</v>
      </c>
      <c r="B5786" t="s">
        <v>31</v>
      </c>
      <c r="C5786" t="s">
        <v>39</v>
      </c>
      <c r="D5786" t="s">
        <v>32</v>
      </c>
      <c r="E5786" t="s">
        <v>43</v>
      </c>
      <c r="F5786" t="s">
        <v>30</v>
      </c>
      <c r="G5786" t="s">
        <v>24</v>
      </c>
      <c r="H5786">
        <v>0</v>
      </c>
      <c r="I5786" t="s">
        <v>178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28</v>
      </c>
      <c r="S5786">
        <v>4</v>
      </c>
    </row>
    <row r="5787" spans="1:19" x14ac:dyDescent="0.3">
      <c r="A5787">
        <v>5786</v>
      </c>
      <c r="B5787" t="s">
        <v>23</v>
      </c>
      <c r="C5787" t="s">
        <v>27</v>
      </c>
      <c r="D5787" t="s">
        <v>32</v>
      </c>
      <c r="E5787" t="s">
        <v>15</v>
      </c>
      <c r="F5787" t="s">
        <v>30</v>
      </c>
      <c r="G5787" t="s">
        <v>35</v>
      </c>
      <c r="H5787">
        <v>10</v>
      </c>
      <c r="I5787" t="s">
        <v>176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34</v>
      </c>
      <c r="S5787">
        <v>3</v>
      </c>
    </row>
    <row r="5788" spans="1:19" x14ac:dyDescent="0.3">
      <c r="A5788">
        <v>5787</v>
      </c>
      <c r="B5788" t="s">
        <v>31</v>
      </c>
      <c r="C5788" t="s">
        <v>20</v>
      </c>
      <c r="D5788" t="s">
        <v>44</v>
      </c>
      <c r="E5788" t="s">
        <v>36</v>
      </c>
      <c r="F5788" t="s">
        <v>30</v>
      </c>
      <c r="G5788" t="s">
        <v>17</v>
      </c>
      <c r="H5788">
        <v>1</v>
      </c>
      <c r="I5788" t="s">
        <v>177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21</v>
      </c>
      <c r="S5788">
        <v>3</v>
      </c>
    </row>
    <row r="5789" spans="1:19" x14ac:dyDescent="0.3">
      <c r="A5789">
        <v>5788</v>
      </c>
      <c r="B5789" t="s">
        <v>16</v>
      </c>
      <c r="C5789" t="s">
        <v>34</v>
      </c>
      <c r="D5789" t="s">
        <v>40</v>
      </c>
      <c r="E5789" t="s">
        <v>29</v>
      </c>
      <c r="F5789" t="s">
        <v>18</v>
      </c>
      <c r="G5789" t="s">
        <v>24</v>
      </c>
      <c r="H5789">
        <v>10</v>
      </c>
      <c r="I5789" t="s">
        <v>177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34</v>
      </c>
      <c r="S5789">
        <v>1</v>
      </c>
    </row>
    <row r="5790" spans="1:19" x14ac:dyDescent="0.3">
      <c r="A5790">
        <v>5789</v>
      </c>
      <c r="B5790" t="s">
        <v>42</v>
      </c>
      <c r="C5790" t="s">
        <v>39</v>
      </c>
      <c r="D5790" t="s">
        <v>26</v>
      </c>
      <c r="E5790" t="s">
        <v>43</v>
      </c>
      <c r="F5790" t="s">
        <v>25</v>
      </c>
      <c r="G5790" t="s">
        <v>17</v>
      </c>
      <c r="H5790">
        <v>14</v>
      </c>
      <c r="I5790" t="s">
        <v>176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28</v>
      </c>
      <c r="S5790">
        <v>7</v>
      </c>
    </row>
    <row r="5791" spans="1:19" x14ac:dyDescent="0.3">
      <c r="A5791">
        <v>5790</v>
      </c>
      <c r="B5791" t="s">
        <v>23</v>
      </c>
      <c r="C5791" t="s">
        <v>34</v>
      </c>
      <c r="D5791" t="s">
        <v>26</v>
      </c>
      <c r="E5791" t="s">
        <v>45</v>
      </c>
      <c r="F5791" t="s">
        <v>18</v>
      </c>
      <c r="G5791" t="s">
        <v>35</v>
      </c>
      <c r="H5791">
        <v>3</v>
      </c>
      <c r="I5791" t="s">
        <v>178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21</v>
      </c>
      <c r="S5791">
        <v>2</v>
      </c>
    </row>
    <row r="5792" spans="1:19" x14ac:dyDescent="0.3">
      <c r="A5792">
        <v>5791</v>
      </c>
      <c r="B5792" t="s">
        <v>42</v>
      </c>
      <c r="C5792" t="s">
        <v>27</v>
      </c>
      <c r="D5792" t="s">
        <v>44</v>
      </c>
      <c r="E5792" t="s">
        <v>29</v>
      </c>
      <c r="F5792" t="s">
        <v>18</v>
      </c>
      <c r="G5792" t="s">
        <v>17</v>
      </c>
      <c r="H5792">
        <v>2</v>
      </c>
      <c r="I5792" t="s">
        <v>176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21</v>
      </c>
      <c r="S5792">
        <v>1</v>
      </c>
    </row>
    <row r="5793" spans="1:19" x14ac:dyDescent="0.3">
      <c r="A5793">
        <v>5792</v>
      </c>
      <c r="B5793" t="s">
        <v>31</v>
      </c>
      <c r="C5793" t="s">
        <v>20</v>
      </c>
      <c r="D5793" t="s">
        <v>44</v>
      </c>
      <c r="E5793" t="s">
        <v>22</v>
      </c>
      <c r="F5793" t="s">
        <v>18</v>
      </c>
      <c r="G5793" t="s">
        <v>17</v>
      </c>
      <c r="H5793">
        <v>14</v>
      </c>
      <c r="I5793" t="s">
        <v>176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34</v>
      </c>
      <c r="S5793">
        <v>1</v>
      </c>
    </row>
    <row r="5794" spans="1:19" x14ac:dyDescent="0.3">
      <c r="A5794">
        <v>5793</v>
      </c>
      <c r="B5794" t="s">
        <v>37</v>
      </c>
      <c r="C5794" t="s">
        <v>20</v>
      </c>
      <c r="D5794" t="s">
        <v>26</v>
      </c>
      <c r="E5794" t="s">
        <v>41</v>
      </c>
      <c r="F5794" t="s">
        <v>25</v>
      </c>
      <c r="G5794" t="s">
        <v>17</v>
      </c>
      <c r="H5794">
        <v>5</v>
      </c>
      <c r="I5794" t="s">
        <v>177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21</v>
      </c>
      <c r="S5794">
        <v>6</v>
      </c>
    </row>
    <row r="5795" spans="1:19" x14ac:dyDescent="0.3">
      <c r="A5795">
        <v>5794</v>
      </c>
      <c r="B5795" t="s">
        <v>42</v>
      </c>
      <c r="C5795" t="s">
        <v>20</v>
      </c>
      <c r="D5795" t="s">
        <v>32</v>
      </c>
      <c r="E5795" t="s">
        <v>45</v>
      </c>
      <c r="F5795" t="s">
        <v>30</v>
      </c>
      <c r="G5795" t="s">
        <v>35</v>
      </c>
      <c r="H5795">
        <v>1</v>
      </c>
      <c r="I5795" t="s">
        <v>176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28</v>
      </c>
      <c r="S5795">
        <v>7</v>
      </c>
    </row>
    <row r="5796" spans="1:19" x14ac:dyDescent="0.3">
      <c r="A5796">
        <v>5795</v>
      </c>
      <c r="B5796" t="s">
        <v>23</v>
      </c>
      <c r="C5796" t="s">
        <v>27</v>
      </c>
      <c r="D5796" t="s">
        <v>44</v>
      </c>
      <c r="E5796" t="s">
        <v>22</v>
      </c>
      <c r="F5796" t="s">
        <v>25</v>
      </c>
      <c r="G5796" t="s">
        <v>35</v>
      </c>
      <c r="H5796">
        <v>5</v>
      </c>
      <c r="I5796" t="s">
        <v>176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28</v>
      </c>
      <c r="S5796">
        <v>2</v>
      </c>
    </row>
    <row r="5797" spans="1:19" x14ac:dyDescent="0.3">
      <c r="A5797">
        <v>5796</v>
      </c>
      <c r="B5797" t="s">
        <v>33</v>
      </c>
      <c r="C5797" t="s">
        <v>27</v>
      </c>
      <c r="D5797" t="s">
        <v>40</v>
      </c>
      <c r="E5797" t="s">
        <v>36</v>
      </c>
      <c r="F5797" t="s">
        <v>25</v>
      </c>
      <c r="G5797" t="s">
        <v>17</v>
      </c>
      <c r="H5797">
        <v>5</v>
      </c>
      <c r="I5797" t="s">
        <v>177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21</v>
      </c>
      <c r="S5797">
        <v>3</v>
      </c>
    </row>
    <row r="5798" spans="1:19" x14ac:dyDescent="0.3">
      <c r="A5798">
        <v>5797</v>
      </c>
      <c r="B5798" t="s">
        <v>16</v>
      </c>
      <c r="C5798" t="s">
        <v>20</v>
      </c>
      <c r="D5798" t="s">
        <v>26</v>
      </c>
      <c r="E5798" t="s">
        <v>45</v>
      </c>
      <c r="F5798" t="s">
        <v>30</v>
      </c>
      <c r="G5798" t="s">
        <v>17</v>
      </c>
      <c r="H5798">
        <v>5</v>
      </c>
      <c r="I5798" t="s">
        <v>178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28</v>
      </c>
      <c r="S5798">
        <v>9</v>
      </c>
    </row>
    <row r="5799" spans="1:19" x14ac:dyDescent="0.3">
      <c r="A5799">
        <v>5798</v>
      </c>
      <c r="B5799" t="s">
        <v>42</v>
      </c>
      <c r="C5799" t="s">
        <v>39</v>
      </c>
      <c r="D5799" t="s">
        <v>26</v>
      </c>
      <c r="E5799" t="s">
        <v>43</v>
      </c>
      <c r="F5799" t="s">
        <v>30</v>
      </c>
      <c r="G5799" t="s">
        <v>17</v>
      </c>
      <c r="H5799">
        <v>6</v>
      </c>
      <c r="I5799" t="s">
        <v>176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21</v>
      </c>
      <c r="S5799">
        <v>4</v>
      </c>
    </row>
    <row r="5800" spans="1:19" x14ac:dyDescent="0.3">
      <c r="A5800">
        <v>5799</v>
      </c>
      <c r="B5800" t="s">
        <v>23</v>
      </c>
      <c r="C5800" t="s">
        <v>34</v>
      </c>
      <c r="D5800" t="s">
        <v>44</v>
      </c>
      <c r="E5800" t="s">
        <v>29</v>
      </c>
      <c r="F5800" t="s">
        <v>30</v>
      </c>
      <c r="G5800" t="s">
        <v>17</v>
      </c>
      <c r="H5800">
        <v>5</v>
      </c>
      <c r="I5800" t="s">
        <v>176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28</v>
      </c>
      <c r="S5800">
        <v>8</v>
      </c>
    </row>
    <row r="5801" spans="1:19" x14ac:dyDescent="0.3">
      <c r="A5801">
        <v>5800</v>
      </c>
      <c r="B5801" t="s">
        <v>23</v>
      </c>
      <c r="C5801" t="s">
        <v>20</v>
      </c>
      <c r="D5801" t="s">
        <v>26</v>
      </c>
      <c r="E5801" t="s">
        <v>36</v>
      </c>
      <c r="F5801" t="s">
        <v>25</v>
      </c>
      <c r="G5801" t="s">
        <v>35</v>
      </c>
      <c r="H5801">
        <v>14</v>
      </c>
      <c r="I5801" t="s">
        <v>177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34</v>
      </c>
      <c r="S5801">
        <v>3</v>
      </c>
    </row>
    <row r="5802" spans="1:19" x14ac:dyDescent="0.3">
      <c r="A5802">
        <v>5801</v>
      </c>
      <c r="B5802" t="s">
        <v>16</v>
      </c>
      <c r="C5802" t="s">
        <v>34</v>
      </c>
      <c r="D5802" t="s">
        <v>44</v>
      </c>
      <c r="E5802" t="s">
        <v>43</v>
      </c>
      <c r="F5802" t="s">
        <v>25</v>
      </c>
      <c r="G5802" t="s">
        <v>35</v>
      </c>
      <c r="H5802">
        <v>13</v>
      </c>
      <c r="I5802" t="s">
        <v>177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34</v>
      </c>
      <c r="S5802">
        <v>4</v>
      </c>
    </row>
    <row r="5803" spans="1:19" x14ac:dyDescent="0.3">
      <c r="A5803">
        <v>5802</v>
      </c>
      <c r="B5803" t="s">
        <v>42</v>
      </c>
      <c r="C5803" t="s">
        <v>27</v>
      </c>
      <c r="D5803" t="s">
        <v>44</v>
      </c>
      <c r="E5803" t="s">
        <v>36</v>
      </c>
      <c r="F5803" t="s">
        <v>18</v>
      </c>
      <c r="G5803" t="s">
        <v>35</v>
      </c>
      <c r="H5803">
        <v>7</v>
      </c>
      <c r="I5803" t="s">
        <v>176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21</v>
      </c>
      <c r="S5803">
        <v>1</v>
      </c>
    </row>
    <row r="5804" spans="1:19" x14ac:dyDescent="0.3">
      <c r="A5804">
        <v>5803</v>
      </c>
      <c r="B5804" t="s">
        <v>33</v>
      </c>
      <c r="C5804" t="s">
        <v>34</v>
      </c>
      <c r="D5804" t="s">
        <v>40</v>
      </c>
      <c r="E5804" t="s">
        <v>29</v>
      </c>
      <c r="F5804" t="s">
        <v>25</v>
      </c>
      <c r="G5804" t="s">
        <v>24</v>
      </c>
      <c r="H5804">
        <v>7</v>
      </c>
      <c r="I5804" t="s">
        <v>177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28</v>
      </c>
      <c r="S5804">
        <v>6</v>
      </c>
    </row>
    <row r="5805" spans="1:19" x14ac:dyDescent="0.3">
      <c r="A5805">
        <v>5804</v>
      </c>
      <c r="B5805" t="s">
        <v>42</v>
      </c>
      <c r="C5805" t="s">
        <v>39</v>
      </c>
      <c r="D5805" t="s">
        <v>44</v>
      </c>
      <c r="E5805" t="s">
        <v>41</v>
      </c>
      <c r="F5805" t="s">
        <v>30</v>
      </c>
      <c r="G5805" t="s">
        <v>17</v>
      </c>
      <c r="H5805">
        <v>12</v>
      </c>
      <c r="I5805" t="s">
        <v>177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28</v>
      </c>
      <c r="S5805">
        <v>7</v>
      </c>
    </row>
    <row r="5806" spans="1:19" x14ac:dyDescent="0.3">
      <c r="A5806">
        <v>5805</v>
      </c>
      <c r="B5806" t="s">
        <v>33</v>
      </c>
      <c r="C5806" t="s">
        <v>34</v>
      </c>
      <c r="D5806" t="s">
        <v>44</v>
      </c>
      <c r="E5806" t="s">
        <v>22</v>
      </c>
      <c r="F5806" t="s">
        <v>25</v>
      </c>
      <c r="G5806" t="s">
        <v>24</v>
      </c>
      <c r="H5806">
        <v>0</v>
      </c>
      <c r="I5806" t="s">
        <v>177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21</v>
      </c>
      <c r="S5806">
        <v>4</v>
      </c>
    </row>
    <row r="5807" spans="1:19" x14ac:dyDescent="0.3">
      <c r="A5807">
        <v>5806</v>
      </c>
      <c r="B5807" t="s">
        <v>16</v>
      </c>
      <c r="C5807" t="s">
        <v>39</v>
      </c>
      <c r="D5807" t="s">
        <v>19</v>
      </c>
      <c r="E5807" t="s">
        <v>45</v>
      </c>
      <c r="F5807" t="s">
        <v>18</v>
      </c>
      <c r="G5807" t="s">
        <v>17</v>
      </c>
      <c r="H5807">
        <v>10</v>
      </c>
      <c r="I5807" t="s">
        <v>177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28</v>
      </c>
      <c r="S5807">
        <v>8</v>
      </c>
    </row>
    <row r="5808" spans="1:19" x14ac:dyDescent="0.3">
      <c r="A5808">
        <v>5807</v>
      </c>
      <c r="B5808" t="s">
        <v>33</v>
      </c>
      <c r="C5808" t="s">
        <v>27</v>
      </c>
      <c r="D5808" t="s">
        <v>19</v>
      </c>
      <c r="E5808" t="s">
        <v>43</v>
      </c>
      <c r="F5808" t="s">
        <v>30</v>
      </c>
      <c r="G5808" t="s">
        <v>17</v>
      </c>
      <c r="H5808">
        <v>9</v>
      </c>
      <c r="I5808" t="s">
        <v>178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34</v>
      </c>
      <c r="S5808">
        <v>1</v>
      </c>
    </row>
    <row r="5809" spans="1:19" x14ac:dyDescent="0.3">
      <c r="A5809">
        <v>5808</v>
      </c>
      <c r="B5809" t="s">
        <v>16</v>
      </c>
      <c r="C5809" t="s">
        <v>34</v>
      </c>
      <c r="D5809" t="s">
        <v>32</v>
      </c>
      <c r="E5809" t="s">
        <v>29</v>
      </c>
      <c r="F5809" t="s">
        <v>30</v>
      </c>
      <c r="G5809" t="s">
        <v>17</v>
      </c>
      <c r="H5809">
        <v>9</v>
      </c>
      <c r="I5809" t="s">
        <v>176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34</v>
      </c>
      <c r="S5809">
        <v>2</v>
      </c>
    </row>
    <row r="5810" spans="1:19" x14ac:dyDescent="0.3">
      <c r="A5810">
        <v>5809</v>
      </c>
      <c r="B5810" t="s">
        <v>23</v>
      </c>
      <c r="C5810" t="s">
        <v>34</v>
      </c>
      <c r="D5810" t="s">
        <v>44</v>
      </c>
      <c r="E5810" t="s">
        <v>43</v>
      </c>
      <c r="F5810" t="s">
        <v>25</v>
      </c>
      <c r="G5810" t="s">
        <v>35</v>
      </c>
      <c r="H5810">
        <v>12</v>
      </c>
      <c r="I5810" t="s">
        <v>178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34</v>
      </c>
      <c r="S5810">
        <v>3</v>
      </c>
    </row>
    <row r="5811" spans="1:19" x14ac:dyDescent="0.3">
      <c r="A5811">
        <v>5810</v>
      </c>
      <c r="B5811" t="s">
        <v>42</v>
      </c>
      <c r="C5811" t="s">
        <v>27</v>
      </c>
      <c r="D5811" t="s">
        <v>19</v>
      </c>
      <c r="E5811" t="s">
        <v>36</v>
      </c>
      <c r="F5811" t="s">
        <v>18</v>
      </c>
      <c r="G5811" t="s">
        <v>24</v>
      </c>
      <c r="H5811">
        <v>9</v>
      </c>
      <c r="I5811" t="s">
        <v>177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28</v>
      </c>
      <c r="S5811">
        <v>7</v>
      </c>
    </row>
    <row r="5812" spans="1:19" x14ac:dyDescent="0.3">
      <c r="A5812">
        <v>5811</v>
      </c>
      <c r="B5812" t="s">
        <v>33</v>
      </c>
      <c r="C5812" t="s">
        <v>27</v>
      </c>
      <c r="D5812" t="s">
        <v>32</v>
      </c>
      <c r="E5812" t="s">
        <v>22</v>
      </c>
      <c r="F5812" t="s">
        <v>18</v>
      </c>
      <c r="G5812" t="s">
        <v>24</v>
      </c>
      <c r="H5812">
        <v>1</v>
      </c>
      <c r="I5812" t="s">
        <v>177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28</v>
      </c>
      <c r="S5812">
        <v>6</v>
      </c>
    </row>
    <row r="5813" spans="1:19" x14ac:dyDescent="0.3">
      <c r="A5813">
        <v>5812</v>
      </c>
      <c r="B5813" t="s">
        <v>37</v>
      </c>
      <c r="C5813" t="s">
        <v>27</v>
      </c>
      <c r="D5813" t="s">
        <v>19</v>
      </c>
      <c r="E5813" t="s">
        <v>15</v>
      </c>
      <c r="F5813" t="s">
        <v>18</v>
      </c>
      <c r="G5813" t="s">
        <v>24</v>
      </c>
      <c r="H5813">
        <v>13</v>
      </c>
      <c r="I5813" t="s">
        <v>176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28</v>
      </c>
      <c r="S5813">
        <v>9</v>
      </c>
    </row>
    <row r="5814" spans="1:19" x14ac:dyDescent="0.3">
      <c r="A5814">
        <v>5813</v>
      </c>
      <c r="B5814" t="s">
        <v>23</v>
      </c>
      <c r="C5814" t="s">
        <v>27</v>
      </c>
      <c r="D5814" t="s">
        <v>40</v>
      </c>
      <c r="E5814" t="s">
        <v>45</v>
      </c>
      <c r="F5814" t="s">
        <v>25</v>
      </c>
      <c r="G5814" t="s">
        <v>24</v>
      </c>
      <c r="H5814">
        <v>6</v>
      </c>
      <c r="I5814" t="s">
        <v>178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21</v>
      </c>
      <c r="S5814">
        <v>2</v>
      </c>
    </row>
    <row r="5815" spans="1:19" x14ac:dyDescent="0.3">
      <c r="A5815">
        <v>5814</v>
      </c>
      <c r="B5815" t="s">
        <v>42</v>
      </c>
      <c r="C5815" t="s">
        <v>27</v>
      </c>
      <c r="D5815" t="s">
        <v>38</v>
      </c>
      <c r="E5815" t="s">
        <v>36</v>
      </c>
      <c r="F5815" t="s">
        <v>25</v>
      </c>
      <c r="G5815" t="s">
        <v>35</v>
      </c>
      <c r="H5815">
        <v>2</v>
      </c>
      <c r="I5815" t="s">
        <v>177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21</v>
      </c>
      <c r="S5815">
        <v>1</v>
      </c>
    </row>
    <row r="5816" spans="1:19" x14ac:dyDescent="0.3">
      <c r="A5816">
        <v>5815</v>
      </c>
      <c r="B5816" t="s">
        <v>37</v>
      </c>
      <c r="C5816" t="s">
        <v>27</v>
      </c>
      <c r="D5816" t="s">
        <v>40</v>
      </c>
      <c r="E5816" t="s">
        <v>22</v>
      </c>
      <c r="F5816" t="s">
        <v>25</v>
      </c>
      <c r="G5816" t="s">
        <v>24</v>
      </c>
      <c r="H5816">
        <v>5</v>
      </c>
      <c r="I5816" t="s">
        <v>178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28</v>
      </c>
      <c r="S5816">
        <v>7</v>
      </c>
    </row>
    <row r="5817" spans="1:19" x14ac:dyDescent="0.3">
      <c r="A5817">
        <v>5816</v>
      </c>
      <c r="B5817" t="s">
        <v>23</v>
      </c>
      <c r="C5817" t="s">
        <v>20</v>
      </c>
      <c r="D5817" t="s">
        <v>40</v>
      </c>
      <c r="E5817" t="s">
        <v>36</v>
      </c>
      <c r="F5817" t="s">
        <v>18</v>
      </c>
      <c r="G5817" t="s">
        <v>35</v>
      </c>
      <c r="H5817">
        <v>8</v>
      </c>
      <c r="I5817" t="s">
        <v>178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34</v>
      </c>
      <c r="S5817">
        <v>5</v>
      </c>
    </row>
    <row r="5818" spans="1:19" x14ac:dyDescent="0.3">
      <c r="A5818">
        <v>5817</v>
      </c>
      <c r="B5818" t="s">
        <v>37</v>
      </c>
      <c r="C5818" t="s">
        <v>27</v>
      </c>
      <c r="D5818" t="s">
        <v>26</v>
      </c>
      <c r="E5818" t="s">
        <v>41</v>
      </c>
      <c r="F5818" t="s">
        <v>30</v>
      </c>
      <c r="G5818" t="s">
        <v>24</v>
      </c>
      <c r="H5818">
        <v>5</v>
      </c>
      <c r="I5818" t="s">
        <v>176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21</v>
      </c>
      <c r="S5818">
        <v>4</v>
      </c>
    </row>
    <row r="5819" spans="1:19" x14ac:dyDescent="0.3">
      <c r="A5819">
        <v>5818</v>
      </c>
      <c r="B5819" t="s">
        <v>23</v>
      </c>
      <c r="C5819" t="s">
        <v>39</v>
      </c>
      <c r="D5819" t="s">
        <v>44</v>
      </c>
      <c r="E5819" t="s">
        <v>41</v>
      </c>
      <c r="F5819" t="s">
        <v>25</v>
      </c>
      <c r="G5819" t="s">
        <v>17</v>
      </c>
      <c r="H5819">
        <v>1</v>
      </c>
      <c r="I5819" t="s">
        <v>178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28</v>
      </c>
      <c r="S5819">
        <v>8</v>
      </c>
    </row>
    <row r="5820" spans="1:19" x14ac:dyDescent="0.3">
      <c r="A5820">
        <v>5819</v>
      </c>
      <c r="B5820" t="s">
        <v>31</v>
      </c>
      <c r="C5820" t="s">
        <v>39</v>
      </c>
      <c r="D5820" t="s">
        <v>44</v>
      </c>
      <c r="E5820" t="s">
        <v>36</v>
      </c>
      <c r="F5820" t="s">
        <v>25</v>
      </c>
      <c r="G5820" t="s">
        <v>35</v>
      </c>
      <c r="H5820">
        <v>12</v>
      </c>
      <c r="I5820" t="s">
        <v>177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28</v>
      </c>
      <c r="S5820">
        <v>9</v>
      </c>
    </row>
    <row r="5821" spans="1:19" x14ac:dyDescent="0.3">
      <c r="A5821">
        <v>5820</v>
      </c>
      <c r="B5821" t="s">
        <v>31</v>
      </c>
      <c r="C5821" t="s">
        <v>39</v>
      </c>
      <c r="D5821" t="s">
        <v>19</v>
      </c>
      <c r="E5821" t="s">
        <v>22</v>
      </c>
      <c r="F5821" t="s">
        <v>30</v>
      </c>
      <c r="G5821" t="s">
        <v>17</v>
      </c>
      <c r="H5821">
        <v>4</v>
      </c>
      <c r="I5821" t="s">
        <v>178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28</v>
      </c>
      <c r="S5821">
        <v>8</v>
      </c>
    </row>
    <row r="5822" spans="1:19" x14ac:dyDescent="0.3">
      <c r="A5822">
        <v>5821</v>
      </c>
      <c r="B5822" t="s">
        <v>37</v>
      </c>
      <c r="C5822" t="s">
        <v>27</v>
      </c>
      <c r="D5822" t="s">
        <v>32</v>
      </c>
      <c r="E5822" t="s">
        <v>41</v>
      </c>
      <c r="F5822" t="s">
        <v>30</v>
      </c>
      <c r="G5822" t="s">
        <v>24</v>
      </c>
      <c r="H5822">
        <v>4</v>
      </c>
      <c r="I5822" t="s">
        <v>176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28</v>
      </c>
      <c r="S5822">
        <v>1</v>
      </c>
    </row>
    <row r="5823" spans="1:19" x14ac:dyDescent="0.3">
      <c r="A5823">
        <v>5822</v>
      </c>
      <c r="B5823" t="s">
        <v>42</v>
      </c>
      <c r="C5823" t="s">
        <v>20</v>
      </c>
      <c r="D5823" t="s">
        <v>44</v>
      </c>
      <c r="E5823" t="s">
        <v>36</v>
      </c>
      <c r="F5823" t="s">
        <v>25</v>
      </c>
      <c r="G5823" t="s">
        <v>35</v>
      </c>
      <c r="H5823">
        <v>7</v>
      </c>
      <c r="I5823" t="s">
        <v>178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28</v>
      </c>
      <c r="S5823">
        <v>4</v>
      </c>
    </row>
    <row r="5824" spans="1:19" x14ac:dyDescent="0.3">
      <c r="A5824">
        <v>5823</v>
      </c>
      <c r="B5824" t="s">
        <v>16</v>
      </c>
      <c r="C5824" t="s">
        <v>39</v>
      </c>
      <c r="D5824" t="s">
        <v>44</v>
      </c>
      <c r="E5824" t="s">
        <v>45</v>
      </c>
      <c r="F5824" t="s">
        <v>18</v>
      </c>
      <c r="G5824" t="s">
        <v>24</v>
      </c>
      <c r="H5824">
        <v>0</v>
      </c>
      <c r="I5824" t="s">
        <v>178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28</v>
      </c>
      <c r="S5824">
        <v>7</v>
      </c>
    </row>
    <row r="5825" spans="1:19" x14ac:dyDescent="0.3">
      <c r="A5825">
        <v>5824</v>
      </c>
      <c r="B5825" t="s">
        <v>42</v>
      </c>
      <c r="C5825" t="s">
        <v>34</v>
      </c>
      <c r="D5825" t="s">
        <v>38</v>
      </c>
      <c r="E5825" t="s">
        <v>22</v>
      </c>
      <c r="F5825" t="s">
        <v>25</v>
      </c>
      <c r="G5825" t="s">
        <v>35</v>
      </c>
      <c r="H5825">
        <v>6</v>
      </c>
      <c r="I5825" t="s">
        <v>176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21</v>
      </c>
      <c r="S5825">
        <v>5</v>
      </c>
    </row>
    <row r="5826" spans="1:19" x14ac:dyDescent="0.3">
      <c r="A5826">
        <v>5825</v>
      </c>
      <c r="B5826" t="s">
        <v>23</v>
      </c>
      <c r="C5826" t="s">
        <v>39</v>
      </c>
      <c r="D5826" t="s">
        <v>19</v>
      </c>
      <c r="E5826" t="s">
        <v>45</v>
      </c>
      <c r="F5826" t="s">
        <v>18</v>
      </c>
      <c r="G5826" t="s">
        <v>24</v>
      </c>
      <c r="H5826">
        <v>4</v>
      </c>
      <c r="I5826" t="s">
        <v>176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28</v>
      </c>
      <c r="S5826">
        <v>5</v>
      </c>
    </row>
    <row r="5827" spans="1:19" x14ac:dyDescent="0.3">
      <c r="A5827">
        <v>5826</v>
      </c>
      <c r="B5827" t="s">
        <v>33</v>
      </c>
      <c r="C5827" t="s">
        <v>20</v>
      </c>
      <c r="D5827" t="s">
        <v>38</v>
      </c>
      <c r="E5827" t="s">
        <v>22</v>
      </c>
      <c r="F5827" t="s">
        <v>18</v>
      </c>
      <c r="G5827" t="s">
        <v>17</v>
      </c>
      <c r="H5827">
        <v>6</v>
      </c>
      <c r="I5827" t="s">
        <v>177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21</v>
      </c>
      <c r="S5827">
        <v>4</v>
      </c>
    </row>
    <row r="5828" spans="1:19" x14ac:dyDescent="0.3">
      <c r="A5828">
        <v>5827</v>
      </c>
      <c r="B5828" t="s">
        <v>37</v>
      </c>
      <c r="C5828" t="s">
        <v>27</v>
      </c>
      <c r="D5828" t="s">
        <v>26</v>
      </c>
      <c r="E5828" t="s">
        <v>22</v>
      </c>
      <c r="F5828" t="s">
        <v>30</v>
      </c>
      <c r="G5828" t="s">
        <v>17</v>
      </c>
      <c r="H5828">
        <v>8</v>
      </c>
      <c r="I5828" t="s">
        <v>176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34</v>
      </c>
      <c r="S5828">
        <v>4</v>
      </c>
    </row>
    <row r="5829" spans="1:19" x14ac:dyDescent="0.3">
      <c r="A5829">
        <v>5828</v>
      </c>
      <c r="B5829" t="s">
        <v>37</v>
      </c>
      <c r="C5829" t="s">
        <v>20</v>
      </c>
      <c r="D5829" t="s">
        <v>19</v>
      </c>
      <c r="E5829" t="s">
        <v>45</v>
      </c>
      <c r="F5829" t="s">
        <v>25</v>
      </c>
      <c r="G5829" t="s">
        <v>17</v>
      </c>
      <c r="H5829">
        <v>7</v>
      </c>
      <c r="I5829" t="s">
        <v>176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21</v>
      </c>
      <c r="S5829">
        <v>2</v>
      </c>
    </row>
    <row r="5830" spans="1:19" x14ac:dyDescent="0.3">
      <c r="A5830">
        <v>5829</v>
      </c>
      <c r="B5830" t="s">
        <v>16</v>
      </c>
      <c r="C5830" t="s">
        <v>34</v>
      </c>
      <c r="D5830" t="s">
        <v>19</v>
      </c>
      <c r="E5830" t="s">
        <v>22</v>
      </c>
      <c r="F5830" t="s">
        <v>18</v>
      </c>
      <c r="G5830" t="s">
        <v>17</v>
      </c>
      <c r="H5830">
        <v>1</v>
      </c>
      <c r="I5830" t="s">
        <v>177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28</v>
      </c>
      <c r="S5830">
        <v>7</v>
      </c>
    </row>
    <row r="5831" spans="1:19" x14ac:dyDescent="0.3">
      <c r="A5831">
        <v>5830</v>
      </c>
      <c r="B5831" t="s">
        <v>16</v>
      </c>
      <c r="C5831" t="s">
        <v>34</v>
      </c>
      <c r="D5831" t="s">
        <v>26</v>
      </c>
      <c r="E5831" t="s">
        <v>15</v>
      </c>
      <c r="F5831" t="s">
        <v>25</v>
      </c>
      <c r="G5831" t="s">
        <v>24</v>
      </c>
      <c r="H5831">
        <v>6</v>
      </c>
      <c r="I5831" t="s">
        <v>177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28</v>
      </c>
      <c r="S5831">
        <v>4</v>
      </c>
    </row>
    <row r="5832" spans="1:19" x14ac:dyDescent="0.3">
      <c r="A5832">
        <v>5831</v>
      </c>
      <c r="B5832" t="s">
        <v>31</v>
      </c>
      <c r="C5832" t="s">
        <v>34</v>
      </c>
      <c r="D5832" t="s">
        <v>19</v>
      </c>
      <c r="E5832" t="s">
        <v>41</v>
      </c>
      <c r="F5832" t="s">
        <v>25</v>
      </c>
      <c r="G5832" t="s">
        <v>35</v>
      </c>
      <c r="H5832">
        <v>10</v>
      </c>
      <c r="I5832" t="s">
        <v>176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28</v>
      </c>
      <c r="S5832">
        <v>9</v>
      </c>
    </row>
    <row r="5833" spans="1:19" x14ac:dyDescent="0.3">
      <c r="A5833">
        <v>5832</v>
      </c>
      <c r="B5833" t="s">
        <v>23</v>
      </c>
      <c r="C5833" t="s">
        <v>34</v>
      </c>
      <c r="D5833" t="s">
        <v>32</v>
      </c>
      <c r="E5833" t="s">
        <v>45</v>
      </c>
      <c r="F5833" t="s">
        <v>30</v>
      </c>
      <c r="G5833" t="s">
        <v>35</v>
      </c>
      <c r="H5833">
        <v>14</v>
      </c>
      <c r="I5833" t="s">
        <v>178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34</v>
      </c>
      <c r="S5833">
        <v>3</v>
      </c>
    </row>
    <row r="5834" spans="1:19" x14ac:dyDescent="0.3">
      <c r="A5834">
        <v>5833</v>
      </c>
      <c r="B5834" t="s">
        <v>16</v>
      </c>
      <c r="C5834" t="s">
        <v>20</v>
      </c>
      <c r="D5834" t="s">
        <v>38</v>
      </c>
      <c r="E5834" t="s">
        <v>36</v>
      </c>
      <c r="F5834" t="s">
        <v>18</v>
      </c>
      <c r="G5834" t="s">
        <v>24</v>
      </c>
      <c r="H5834">
        <v>10</v>
      </c>
      <c r="I5834" t="s">
        <v>177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28</v>
      </c>
      <c r="S5834">
        <v>8</v>
      </c>
    </row>
    <row r="5835" spans="1:19" x14ac:dyDescent="0.3">
      <c r="A5835">
        <v>5834</v>
      </c>
      <c r="B5835" t="s">
        <v>23</v>
      </c>
      <c r="C5835" t="s">
        <v>27</v>
      </c>
      <c r="D5835" t="s">
        <v>26</v>
      </c>
      <c r="E5835" t="s">
        <v>41</v>
      </c>
      <c r="F5835" t="s">
        <v>25</v>
      </c>
      <c r="G5835" t="s">
        <v>17</v>
      </c>
      <c r="H5835">
        <v>13</v>
      </c>
      <c r="I5835" t="s">
        <v>178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28</v>
      </c>
      <c r="S5835">
        <v>4</v>
      </c>
    </row>
    <row r="5836" spans="1:19" x14ac:dyDescent="0.3">
      <c r="A5836">
        <v>5835</v>
      </c>
      <c r="B5836" t="s">
        <v>31</v>
      </c>
      <c r="C5836" t="s">
        <v>34</v>
      </c>
      <c r="D5836" t="s">
        <v>44</v>
      </c>
      <c r="E5836" t="s">
        <v>41</v>
      </c>
      <c r="F5836" t="s">
        <v>30</v>
      </c>
      <c r="G5836" t="s">
        <v>35</v>
      </c>
      <c r="H5836">
        <v>14</v>
      </c>
      <c r="I5836" t="s">
        <v>177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28</v>
      </c>
      <c r="S5836">
        <v>7</v>
      </c>
    </row>
    <row r="5837" spans="1:19" x14ac:dyDescent="0.3">
      <c r="A5837">
        <v>5836</v>
      </c>
      <c r="B5837" t="s">
        <v>33</v>
      </c>
      <c r="C5837" t="s">
        <v>34</v>
      </c>
      <c r="D5837" t="s">
        <v>40</v>
      </c>
      <c r="E5837" t="s">
        <v>29</v>
      </c>
      <c r="F5837" t="s">
        <v>25</v>
      </c>
      <c r="G5837" t="s">
        <v>17</v>
      </c>
      <c r="H5837">
        <v>0</v>
      </c>
      <c r="I5837" t="s">
        <v>178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21</v>
      </c>
      <c r="S5837">
        <v>4</v>
      </c>
    </row>
    <row r="5838" spans="1:19" x14ac:dyDescent="0.3">
      <c r="A5838">
        <v>5837</v>
      </c>
      <c r="B5838" t="s">
        <v>31</v>
      </c>
      <c r="C5838" t="s">
        <v>27</v>
      </c>
      <c r="D5838" t="s">
        <v>26</v>
      </c>
      <c r="E5838" t="s">
        <v>41</v>
      </c>
      <c r="F5838" t="s">
        <v>30</v>
      </c>
      <c r="G5838" t="s">
        <v>24</v>
      </c>
      <c r="H5838">
        <v>12</v>
      </c>
      <c r="I5838" t="s">
        <v>178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28</v>
      </c>
      <c r="S5838">
        <v>4</v>
      </c>
    </row>
    <row r="5839" spans="1:19" x14ac:dyDescent="0.3">
      <c r="A5839">
        <v>5838</v>
      </c>
      <c r="B5839" t="s">
        <v>16</v>
      </c>
      <c r="C5839" t="s">
        <v>20</v>
      </c>
      <c r="D5839" t="s">
        <v>38</v>
      </c>
      <c r="E5839" t="s">
        <v>45</v>
      </c>
      <c r="F5839" t="s">
        <v>25</v>
      </c>
      <c r="G5839" t="s">
        <v>35</v>
      </c>
      <c r="H5839">
        <v>6</v>
      </c>
      <c r="I5839" t="s">
        <v>177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28</v>
      </c>
      <c r="S5839">
        <v>5</v>
      </c>
    </row>
    <row r="5840" spans="1:19" x14ac:dyDescent="0.3">
      <c r="A5840">
        <v>5839</v>
      </c>
      <c r="B5840" t="s">
        <v>23</v>
      </c>
      <c r="C5840" t="s">
        <v>20</v>
      </c>
      <c r="D5840" t="s">
        <v>44</v>
      </c>
      <c r="E5840" t="s">
        <v>43</v>
      </c>
      <c r="F5840" t="s">
        <v>25</v>
      </c>
      <c r="G5840" t="s">
        <v>17</v>
      </c>
      <c r="H5840">
        <v>12</v>
      </c>
      <c r="I5840" t="s">
        <v>178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28</v>
      </c>
      <c r="S5840">
        <v>7</v>
      </c>
    </row>
    <row r="5841" spans="1:19" x14ac:dyDescent="0.3">
      <c r="A5841">
        <v>5840</v>
      </c>
      <c r="B5841" t="s">
        <v>42</v>
      </c>
      <c r="C5841" t="s">
        <v>39</v>
      </c>
      <c r="D5841" t="s">
        <v>19</v>
      </c>
      <c r="E5841" t="s">
        <v>45</v>
      </c>
      <c r="F5841" t="s">
        <v>18</v>
      </c>
      <c r="G5841" t="s">
        <v>17</v>
      </c>
      <c r="H5841">
        <v>12</v>
      </c>
      <c r="I5841" t="s">
        <v>176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28</v>
      </c>
      <c r="S5841">
        <v>2</v>
      </c>
    </row>
    <row r="5842" spans="1:19" x14ac:dyDescent="0.3">
      <c r="A5842">
        <v>5841</v>
      </c>
      <c r="B5842" t="s">
        <v>16</v>
      </c>
      <c r="C5842" t="s">
        <v>34</v>
      </c>
      <c r="D5842" t="s">
        <v>40</v>
      </c>
      <c r="E5842" t="s">
        <v>41</v>
      </c>
      <c r="F5842" t="s">
        <v>25</v>
      </c>
      <c r="G5842" t="s">
        <v>17</v>
      </c>
      <c r="H5842">
        <v>3</v>
      </c>
      <c r="I5842" t="s">
        <v>177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28</v>
      </c>
      <c r="S5842">
        <v>9</v>
      </c>
    </row>
    <row r="5843" spans="1:19" x14ac:dyDescent="0.3">
      <c r="A5843">
        <v>5842</v>
      </c>
      <c r="B5843" t="s">
        <v>31</v>
      </c>
      <c r="C5843" t="s">
        <v>20</v>
      </c>
      <c r="D5843" t="s">
        <v>38</v>
      </c>
      <c r="E5843" t="s">
        <v>45</v>
      </c>
      <c r="F5843" t="s">
        <v>18</v>
      </c>
      <c r="G5843" t="s">
        <v>24</v>
      </c>
      <c r="H5843">
        <v>10</v>
      </c>
      <c r="I5843" t="s">
        <v>178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34</v>
      </c>
      <c r="S5843">
        <v>4</v>
      </c>
    </row>
    <row r="5844" spans="1:19" x14ac:dyDescent="0.3">
      <c r="A5844">
        <v>5843</v>
      </c>
      <c r="B5844" t="s">
        <v>31</v>
      </c>
      <c r="C5844" t="s">
        <v>27</v>
      </c>
      <c r="D5844" t="s">
        <v>38</v>
      </c>
      <c r="E5844" t="s">
        <v>41</v>
      </c>
      <c r="F5844" t="s">
        <v>25</v>
      </c>
      <c r="G5844" t="s">
        <v>35</v>
      </c>
      <c r="H5844">
        <v>0</v>
      </c>
      <c r="I5844" t="s">
        <v>177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21</v>
      </c>
      <c r="S5844">
        <v>2</v>
      </c>
    </row>
    <row r="5845" spans="1:19" x14ac:dyDescent="0.3">
      <c r="A5845">
        <v>5844</v>
      </c>
      <c r="B5845" t="s">
        <v>33</v>
      </c>
      <c r="C5845" t="s">
        <v>20</v>
      </c>
      <c r="D5845" t="s">
        <v>44</v>
      </c>
      <c r="E5845" t="s">
        <v>22</v>
      </c>
      <c r="F5845" t="s">
        <v>18</v>
      </c>
      <c r="G5845" t="s">
        <v>24</v>
      </c>
      <c r="H5845">
        <v>5</v>
      </c>
      <c r="I5845" t="s">
        <v>178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21</v>
      </c>
      <c r="S5845">
        <v>3</v>
      </c>
    </row>
    <row r="5846" spans="1:19" x14ac:dyDescent="0.3">
      <c r="A5846">
        <v>5845</v>
      </c>
      <c r="B5846" t="s">
        <v>33</v>
      </c>
      <c r="C5846" t="s">
        <v>20</v>
      </c>
      <c r="D5846" t="s">
        <v>38</v>
      </c>
      <c r="E5846" t="s">
        <v>22</v>
      </c>
      <c r="F5846" t="s">
        <v>18</v>
      </c>
      <c r="G5846" t="s">
        <v>24</v>
      </c>
      <c r="H5846">
        <v>11</v>
      </c>
      <c r="I5846" t="s">
        <v>176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28</v>
      </c>
      <c r="S5846">
        <v>4</v>
      </c>
    </row>
    <row r="5847" spans="1:19" x14ac:dyDescent="0.3">
      <c r="A5847">
        <v>5846</v>
      </c>
      <c r="B5847" t="s">
        <v>31</v>
      </c>
      <c r="C5847" t="s">
        <v>34</v>
      </c>
      <c r="D5847" t="s">
        <v>32</v>
      </c>
      <c r="E5847" t="s">
        <v>36</v>
      </c>
      <c r="F5847" t="s">
        <v>30</v>
      </c>
      <c r="G5847" t="s">
        <v>17</v>
      </c>
      <c r="H5847">
        <v>13</v>
      </c>
      <c r="I5847" t="s">
        <v>177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28</v>
      </c>
      <c r="S5847">
        <v>8</v>
      </c>
    </row>
    <row r="5848" spans="1:19" x14ac:dyDescent="0.3">
      <c r="A5848">
        <v>5847</v>
      </c>
      <c r="B5848" t="s">
        <v>31</v>
      </c>
      <c r="C5848" t="s">
        <v>27</v>
      </c>
      <c r="D5848" t="s">
        <v>38</v>
      </c>
      <c r="E5848" t="s">
        <v>41</v>
      </c>
      <c r="F5848" t="s">
        <v>18</v>
      </c>
      <c r="G5848" t="s">
        <v>24</v>
      </c>
      <c r="H5848">
        <v>2</v>
      </c>
      <c r="I5848" t="s">
        <v>178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28</v>
      </c>
      <c r="S5848">
        <v>7</v>
      </c>
    </row>
    <row r="5849" spans="1:19" x14ac:dyDescent="0.3">
      <c r="A5849">
        <v>5848</v>
      </c>
      <c r="B5849" t="s">
        <v>37</v>
      </c>
      <c r="C5849" t="s">
        <v>27</v>
      </c>
      <c r="D5849" t="s">
        <v>38</v>
      </c>
      <c r="E5849" t="s">
        <v>36</v>
      </c>
      <c r="F5849" t="s">
        <v>25</v>
      </c>
      <c r="G5849" t="s">
        <v>17</v>
      </c>
      <c r="H5849">
        <v>2</v>
      </c>
      <c r="I5849" t="s">
        <v>177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28</v>
      </c>
      <c r="S5849">
        <v>5</v>
      </c>
    </row>
    <row r="5850" spans="1:19" x14ac:dyDescent="0.3">
      <c r="A5850">
        <v>5849</v>
      </c>
      <c r="B5850" t="s">
        <v>33</v>
      </c>
      <c r="C5850" t="s">
        <v>39</v>
      </c>
      <c r="D5850" t="s">
        <v>40</v>
      </c>
      <c r="E5850" t="s">
        <v>41</v>
      </c>
      <c r="F5850" t="s">
        <v>25</v>
      </c>
      <c r="G5850" t="s">
        <v>35</v>
      </c>
      <c r="H5850">
        <v>2</v>
      </c>
      <c r="I5850" t="s">
        <v>177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21</v>
      </c>
      <c r="S5850">
        <v>2</v>
      </c>
    </row>
    <row r="5851" spans="1:19" x14ac:dyDescent="0.3">
      <c r="A5851">
        <v>5850</v>
      </c>
      <c r="B5851" t="s">
        <v>31</v>
      </c>
      <c r="C5851" t="s">
        <v>39</v>
      </c>
      <c r="D5851" t="s">
        <v>38</v>
      </c>
      <c r="E5851" t="s">
        <v>45</v>
      </c>
      <c r="F5851" t="s">
        <v>18</v>
      </c>
      <c r="G5851" t="s">
        <v>24</v>
      </c>
      <c r="H5851">
        <v>7</v>
      </c>
      <c r="I5851" t="s">
        <v>178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28</v>
      </c>
      <c r="S5851">
        <v>2</v>
      </c>
    </row>
    <row r="5852" spans="1:19" x14ac:dyDescent="0.3">
      <c r="A5852">
        <v>5851</v>
      </c>
      <c r="B5852" t="s">
        <v>33</v>
      </c>
      <c r="C5852" t="s">
        <v>39</v>
      </c>
      <c r="D5852" t="s">
        <v>26</v>
      </c>
      <c r="E5852" t="s">
        <v>36</v>
      </c>
      <c r="F5852" t="s">
        <v>30</v>
      </c>
      <c r="G5852" t="s">
        <v>35</v>
      </c>
      <c r="H5852">
        <v>1</v>
      </c>
      <c r="I5852" t="s">
        <v>177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28</v>
      </c>
      <c r="S5852">
        <v>2</v>
      </c>
    </row>
    <row r="5853" spans="1:19" x14ac:dyDescent="0.3">
      <c r="A5853">
        <v>5852</v>
      </c>
      <c r="B5853" t="s">
        <v>31</v>
      </c>
      <c r="C5853" t="s">
        <v>34</v>
      </c>
      <c r="D5853" t="s">
        <v>44</v>
      </c>
      <c r="E5853" t="s">
        <v>15</v>
      </c>
      <c r="F5853" t="s">
        <v>18</v>
      </c>
      <c r="G5853" t="s">
        <v>24</v>
      </c>
      <c r="H5853">
        <v>0</v>
      </c>
      <c r="I5853" t="s">
        <v>177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28</v>
      </c>
      <c r="S5853">
        <v>3</v>
      </c>
    </row>
    <row r="5854" spans="1:19" x14ac:dyDescent="0.3">
      <c r="A5854">
        <v>5853</v>
      </c>
      <c r="B5854" t="s">
        <v>23</v>
      </c>
      <c r="C5854" t="s">
        <v>20</v>
      </c>
      <c r="D5854" t="s">
        <v>32</v>
      </c>
      <c r="E5854" t="s">
        <v>22</v>
      </c>
      <c r="F5854" t="s">
        <v>30</v>
      </c>
      <c r="G5854" t="s">
        <v>35</v>
      </c>
      <c r="H5854">
        <v>11</v>
      </c>
      <c r="I5854" t="s">
        <v>178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28</v>
      </c>
      <c r="S5854">
        <v>8</v>
      </c>
    </row>
    <row r="5855" spans="1:19" x14ac:dyDescent="0.3">
      <c r="A5855">
        <v>5854</v>
      </c>
      <c r="B5855" t="s">
        <v>31</v>
      </c>
      <c r="C5855" t="s">
        <v>39</v>
      </c>
      <c r="D5855" t="s">
        <v>38</v>
      </c>
      <c r="E5855" t="s">
        <v>43</v>
      </c>
      <c r="F5855" t="s">
        <v>30</v>
      </c>
      <c r="G5855" t="s">
        <v>17</v>
      </c>
      <c r="H5855">
        <v>6</v>
      </c>
      <c r="I5855" t="s">
        <v>178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28</v>
      </c>
      <c r="S5855">
        <v>7</v>
      </c>
    </row>
    <row r="5856" spans="1:19" x14ac:dyDescent="0.3">
      <c r="A5856">
        <v>5855</v>
      </c>
      <c r="B5856" t="s">
        <v>42</v>
      </c>
      <c r="C5856" t="s">
        <v>34</v>
      </c>
      <c r="D5856" t="s">
        <v>40</v>
      </c>
      <c r="E5856" t="s">
        <v>15</v>
      </c>
      <c r="F5856" t="s">
        <v>18</v>
      </c>
      <c r="G5856" t="s">
        <v>35</v>
      </c>
      <c r="H5856">
        <v>14</v>
      </c>
      <c r="I5856" t="s">
        <v>177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28</v>
      </c>
      <c r="S5856">
        <v>4</v>
      </c>
    </row>
    <row r="5857" spans="1:19" x14ac:dyDescent="0.3">
      <c r="A5857">
        <v>5856</v>
      </c>
      <c r="B5857" t="s">
        <v>33</v>
      </c>
      <c r="C5857" t="s">
        <v>39</v>
      </c>
      <c r="D5857" t="s">
        <v>26</v>
      </c>
      <c r="E5857" t="s">
        <v>45</v>
      </c>
      <c r="F5857" t="s">
        <v>25</v>
      </c>
      <c r="G5857" t="s">
        <v>17</v>
      </c>
      <c r="H5857">
        <v>8</v>
      </c>
      <c r="I5857" t="s">
        <v>177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28</v>
      </c>
      <c r="S5857">
        <v>7</v>
      </c>
    </row>
    <row r="5858" spans="1:19" x14ac:dyDescent="0.3">
      <c r="A5858">
        <v>5857</v>
      </c>
      <c r="B5858" t="s">
        <v>23</v>
      </c>
      <c r="C5858" t="s">
        <v>39</v>
      </c>
      <c r="D5858" t="s">
        <v>32</v>
      </c>
      <c r="E5858" t="s">
        <v>15</v>
      </c>
      <c r="F5858" t="s">
        <v>18</v>
      </c>
      <c r="G5858" t="s">
        <v>24</v>
      </c>
      <c r="H5858">
        <v>5</v>
      </c>
      <c r="I5858" t="s">
        <v>178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28</v>
      </c>
      <c r="S5858">
        <v>4</v>
      </c>
    </row>
    <row r="5859" spans="1:19" x14ac:dyDescent="0.3">
      <c r="A5859">
        <v>5858</v>
      </c>
      <c r="B5859" t="s">
        <v>33</v>
      </c>
      <c r="C5859" t="s">
        <v>27</v>
      </c>
      <c r="D5859" t="s">
        <v>38</v>
      </c>
      <c r="E5859" t="s">
        <v>43</v>
      </c>
      <c r="F5859" t="s">
        <v>30</v>
      </c>
      <c r="G5859" t="s">
        <v>35</v>
      </c>
      <c r="H5859">
        <v>13</v>
      </c>
      <c r="I5859" t="s">
        <v>177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34</v>
      </c>
      <c r="S5859">
        <v>5</v>
      </c>
    </row>
    <row r="5860" spans="1:19" x14ac:dyDescent="0.3">
      <c r="A5860">
        <v>5859</v>
      </c>
      <c r="B5860" t="s">
        <v>42</v>
      </c>
      <c r="C5860" t="s">
        <v>27</v>
      </c>
      <c r="D5860" t="s">
        <v>40</v>
      </c>
      <c r="E5860" t="s">
        <v>41</v>
      </c>
      <c r="F5860" t="s">
        <v>25</v>
      </c>
      <c r="G5860" t="s">
        <v>24</v>
      </c>
      <c r="H5860">
        <v>8</v>
      </c>
      <c r="I5860" t="s">
        <v>176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28</v>
      </c>
      <c r="S5860">
        <v>7</v>
      </c>
    </row>
    <row r="5861" spans="1:19" x14ac:dyDescent="0.3">
      <c r="A5861">
        <v>5860</v>
      </c>
      <c r="B5861" t="s">
        <v>33</v>
      </c>
      <c r="C5861" t="s">
        <v>39</v>
      </c>
      <c r="D5861" t="s">
        <v>19</v>
      </c>
      <c r="E5861" t="s">
        <v>15</v>
      </c>
      <c r="F5861" t="s">
        <v>18</v>
      </c>
      <c r="G5861" t="s">
        <v>24</v>
      </c>
      <c r="H5861">
        <v>11</v>
      </c>
      <c r="I5861" t="s">
        <v>177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34</v>
      </c>
      <c r="S5861">
        <v>4</v>
      </c>
    </row>
    <row r="5862" spans="1:19" x14ac:dyDescent="0.3">
      <c r="A5862">
        <v>5861</v>
      </c>
      <c r="B5862" t="s">
        <v>23</v>
      </c>
      <c r="C5862" t="s">
        <v>27</v>
      </c>
      <c r="D5862" t="s">
        <v>38</v>
      </c>
      <c r="E5862" t="s">
        <v>15</v>
      </c>
      <c r="F5862" t="s">
        <v>25</v>
      </c>
      <c r="G5862" t="s">
        <v>24</v>
      </c>
      <c r="H5862">
        <v>1</v>
      </c>
      <c r="I5862" t="s">
        <v>176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21</v>
      </c>
      <c r="S5862">
        <v>5</v>
      </c>
    </row>
    <row r="5863" spans="1:19" x14ac:dyDescent="0.3">
      <c r="A5863">
        <v>5862</v>
      </c>
      <c r="B5863" t="s">
        <v>33</v>
      </c>
      <c r="C5863" t="s">
        <v>27</v>
      </c>
      <c r="D5863" t="s">
        <v>44</v>
      </c>
      <c r="E5863" t="s">
        <v>15</v>
      </c>
      <c r="F5863" t="s">
        <v>25</v>
      </c>
      <c r="G5863" t="s">
        <v>35</v>
      </c>
      <c r="H5863">
        <v>3</v>
      </c>
      <c r="I5863" t="s">
        <v>178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21</v>
      </c>
      <c r="S5863">
        <v>1</v>
      </c>
    </row>
    <row r="5864" spans="1:19" x14ac:dyDescent="0.3">
      <c r="A5864">
        <v>5863</v>
      </c>
      <c r="B5864" t="s">
        <v>42</v>
      </c>
      <c r="C5864" t="s">
        <v>39</v>
      </c>
      <c r="D5864" t="s">
        <v>32</v>
      </c>
      <c r="E5864" t="s">
        <v>15</v>
      </c>
      <c r="F5864" t="s">
        <v>18</v>
      </c>
      <c r="G5864" t="s">
        <v>17</v>
      </c>
      <c r="H5864">
        <v>5</v>
      </c>
      <c r="I5864" t="s">
        <v>176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28</v>
      </c>
      <c r="S5864">
        <v>7</v>
      </c>
    </row>
    <row r="5865" spans="1:19" x14ac:dyDescent="0.3">
      <c r="A5865">
        <v>5864</v>
      </c>
      <c r="B5865" t="s">
        <v>31</v>
      </c>
      <c r="C5865" t="s">
        <v>27</v>
      </c>
      <c r="D5865" t="s">
        <v>44</v>
      </c>
      <c r="E5865" t="s">
        <v>22</v>
      </c>
      <c r="F5865" t="s">
        <v>25</v>
      </c>
      <c r="G5865" t="s">
        <v>17</v>
      </c>
      <c r="H5865">
        <v>2</v>
      </c>
      <c r="I5865" t="s">
        <v>177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21</v>
      </c>
      <c r="S5865">
        <v>3</v>
      </c>
    </row>
    <row r="5866" spans="1:19" x14ac:dyDescent="0.3">
      <c r="A5866">
        <v>5865</v>
      </c>
      <c r="B5866" t="s">
        <v>37</v>
      </c>
      <c r="C5866" t="s">
        <v>27</v>
      </c>
      <c r="D5866" t="s">
        <v>40</v>
      </c>
      <c r="E5866" t="s">
        <v>36</v>
      </c>
      <c r="F5866" t="s">
        <v>30</v>
      </c>
      <c r="G5866" t="s">
        <v>35</v>
      </c>
      <c r="H5866">
        <v>13</v>
      </c>
      <c r="I5866" t="s">
        <v>176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28</v>
      </c>
      <c r="S5866">
        <v>8</v>
      </c>
    </row>
    <row r="5867" spans="1:19" x14ac:dyDescent="0.3">
      <c r="A5867">
        <v>5866</v>
      </c>
      <c r="B5867" t="s">
        <v>16</v>
      </c>
      <c r="C5867" t="s">
        <v>20</v>
      </c>
      <c r="D5867" t="s">
        <v>38</v>
      </c>
      <c r="E5867" t="s">
        <v>29</v>
      </c>
      <c r="F5867" t="s">
        <v>25</v>
      </c>
      <c r="G5867" t="s">
        <v>24</v>
      </c>
      <c r="H5867">
        <v>9</v>
      </c>
      <c r="I5867" t="s">
        <v>176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34</v>
      </c>
      <c r="S5867">
        <v>4</v>
      </c>
    </row>
    <row r="5868" spans="1:19" x14ac:dyDescent="0.3">
      <c r="A5868">
        <v>5867</v>
      </c>
      <c r="B5868" t="s">
        <v>31</v>
      </c>
      <c r="C5868" t="s">
        <v>39</v>
      </c>
      <c r="D5868" t="s">
        <v>44</v>
      </c>
      <c r="E5868" t="s">
        <v>41</v>
      </c>
      <c r="F5868" t="s">
        <v>25</v>
      </c>
      <c r="G5868" t="s">
        <v>17</v>
      </c>
      <c r="H5868">
        <v>5</v>
      </c>
      <c r="I5868" t="s">
        <v>178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21</v>
      </c>
      <c r="S5868">
        <v>3</v>
      </c>
    </row>
    <row r="5869" spans="1:19" x14ac:dyDescent="0.3">
      <c r="A5869">
        <v>5868</v>
      </c>
      <c r="B5869" t="s">
        <v>33</v>
      </c>
      <c r="C5869" t="s">
        <v>27</v>
      </c>
      <c r="D5869" t="s">
        <v>26</v>
      </c>
      <c r="E5869" t="s">
        <v>45</v>
      </c>
      <c r="F5869" t="s">
        <v>18</v>
      </c>
      <c r="G5869" t="s">
        <v>24</v>
      </c>
      <c r="H5869">
        <v>13</v>
      </c>
      <c r="I5869" t="s">
        <v>176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28</v>
      </c>
      <c r="S5869">
        <v>9</v>
      </c>
    </row>
    <row r="5870" spans="1:19" x14ac:dyDescent="0.3">
      <c r="A5870">
        <v>5869</v>
      </c>
      <c r="B5870" t="s">
        <v>37</v>
      </c>
      <c r="C5870" t="s">
        <v>20</v>
      </c>
      <c r="D5870" t="s">
        <v>44</v>
      </c>
      <c r="E5870" t="s">
        <v>22</v>
      </c>
      <c r="F5870" t="s">
        <v>18</v>
      </c>
      <c r="G5870" t="s">
        <v>24</v>
      </c>
      <c r="H5870">
        <v>0</v>
      </c>
      <c r="I5870" t="s">
        <v>178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21</v>
      </c>
      <c r="S5870">
        <v>6</v>
      </c>
    </row>
    <row r="5871" spans="1:19" x14ac:dyDescent="0.3">
      <c r="A5871">
        <v>5870</v>
      </c>
      <c r="B5871" t="s">
        <v>42</v>
      </c>
      <c r="C5871" t="s">
        <v>34</v>
      </c>
      <c r="D5871" t="s">
        <v>44</v>
      </c>
      <c r="E5871" t="s">
        <v>29</v>
      </c>
      <c r="F5871" t="s">
        <v>30</v>
      </c>
      <c r="G5871" t="s">
        <v>17</v>
      </c>
      <c r="H5871">
        <v>5</v>
      </c>
      <c r="I5871" t="s">
        <v>178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28</v>
      </c>
      <c r="S5871">
        <v>7</v>
      </c>
    </row>
    <row r="5872" spans="1:19" x14ac:dyDescent="0.3">
      <c r="A5872">
        <v>5871</v>
      </c>
      <c r="B5872" t="s">
        <v>16</v>
      </c>
      <c r="C5872" t="s">
        <v>20</v>
      </c>
      <c r="D5872" t="s">
        <v>40</v>
      </c>
      <c r="E5872" t="s">
        <v>41</v>
      </c>
      <c r="F5872" t="s">
        <v>25</v>
      </c>
      <c r="G5872" t="s">
        <v>35</v>
      </c>
      <c r="H5872">
        <v>5</v>
      </c>
      <c r="I5872" t="s">
        <v>177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21</v>
      </c>
      <c r="S5872">
        <v>1</v>
      </c>
    </row>
    <row r="5873" spans="1:19" x14ac:dyDescent="0.3">
      <c r="A5873">
        <v>5872</v>
      </c>
      <c r="B5873" t="s">
        <v>37</v>
      </c>
      <c r="C5873" t="s">
        <v>34</v>
      </c>
      <c r="D5873" t="s">
        <v>38</v>
      </c>
      <c r="E5873" t="s">
        <v>45</v>
      </c>
      <c r="F5873" t="s">
        <v>18</v>
      </c>
      <c r="G5873" t="s">
        <v>24</v>
      </c>
      <c r="H5873">
        <v>12</v>
      </c>
      <c r="I5873" t="s">
        <v>178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28</v>
      </c>
      <c r="S5873">
        <v>9</v>
      </c>
    </row>
    <row r="5874" spans="1:19" x14ac:dyDescent="0.3">
      <c r="A5874">
        <v>5873</v>
      </c>
      <c r="B5874" t="s">
        <v>16</v>
      </c>
      <c r="C5874" t="s">
        <v>20</v>
      </c>
      <c r="D5874" t="s">
        <v>19</v>
      </c>
      <c r="E5874" t="s">
        <v>43</v>
      </c>
      <c r="F5874" t="s">
        <v>25</v>
      </c>
      <c r="G5874" t="s">
        <v>24</v>
      </c>
      <c r="H5874">
        <v>10</v>
      </c>
      <c r="I5874" t="s">
        <v>176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28</v>
      </c>
      <c r="S5874">
        <v>7</v>
      </c>
    </row>
    <row r="5875" spans="1:19" x14ac:dyDescent="0.3">
      <c r="A5875">
        <v>5874</v>
      </c>
      <c r="B5875" t="s">
        <v>23</v>
      </c>
      <c r="C5875" t="s">
        <v>39</v>
      </c>
      <c r="D5875" t="s">
        <v>19</v>
      </c>
      <c r="E5875" t="s">
        <v>45</v>
      </c>
      <c r="F5875" t="s">
        <v>18</v>
      </c>
      <c r="G5875" t="s">
        <v>24</v>
      </c>
      <c r="H5875">
        <v>6</v>
      </c>
      <c r="I5875" t="s">
        <v>177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28</v>
      </c>
      <c r="S5875">
        <v>9</v>
      </c>
    </row>
    <row r="5876" spans="1:19" x14ac:dyDescent="0.3">
      <c r="A5876">
        <v>5875</v>
      </c>
      <c r="B5876" t="s">
        <v>37</v>
      </c>
      <c r="C5876" t="s">
        <v>39</v>
      </c>
      <c r="D5876" t="s">
        <v>32</v>
      </c>
      <c r="E5876" t="s">
        <v>36</v>
      </c>
      <c r="F5876" t="s">
        <v>18</v>
      </c>
      <c r="G5876" t="s">
        <v>17</v>
      </c>
      <c r="H5876">
        <v>7</v>
      </c>
      <c r="I5876" t="s">
        <v>176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21</v>
      </c>
      <c r="S5876">
        <v>4</v>
      </c>
    </row>
    <row r="5877" spans="1:19" x14ac:dyDescent="0.3">
      <c r="A5877">
        <v>5876</v>
      </c>
      <c r="B5877" t="s">
        <v>33</v>
      </c>
      <c r="C5877" t="s">
        <v>20</v>
      </c>
      <c r="D5877" t="s">
        <v>38</v>
      </c>
      <c r="E5877" t="s">
        <v>41</v>
      </c>
      <c r="F5877" t="s">
        <v>18</v>
      </c>
      <c r="G5877" t="s">
        <v>17</v>
      </c>
      <c r="H5877">
        <v>3</v>
      </c>
      <c r="I5877" t="s">
        <v>177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21</v>
      </c>
      <c r="S5877">
        <v>4</v>
      </c>
    </row>
    <row r="5878" spans="1:19" x14ac:dyDescent="0.3">
      <c r="A5878">
        <v>5877</v>
      </c>
      <c r="B5878" t="s">
        <v>16</v>
      </c>
      <c r="C5878" t="s">
        <v>20</v>
      </c>
      <c r="D5878" t="s">
        <v>44</v>
      </c>
      <c r="E5878" t="s">
        <v>22</v>
      </c>
      <c r="F5878" t="s">
        <v>30</v>
      </c>
      <c r="G5878" t="s">
        <v>17</v>
      </c>
      <c r="H5878">
        <v>0</v>
      </c>
      <c r="I5878" t="s">
        <v>178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28</v>
      </c>
      <c r="S5878">
        <v>9</v>
      </c>
    </row>
    <row r="5879" spans="1:19" x14ac:dyDescent="0.3">
      <c r="A5879">
        <v>5878</v>
      </c>
      <c r="B5879" t="s">
        <v>16</v>
      </c>
      <c r="C5879" t="s">
        <v>34</v>
      </c>
      <c r="D5879" t="s">
        <v>26</v>
      </c>
      <c r="E5879" t="s">
        <v>45</v>
      </c>
      <c r="F5879" t="s">
        <v>30</v>
      </c>
      <c r="G5879" t="s">
        <v>17</v>
      </c>
      <c r="H5879">
        <v>12</v>
      </c>
      <c r="I5879" t="s">
        <v>176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28</v>
      </c>
      <c r="S5879">
        <v>9</v>
      </c>
    </row>
    <row r="5880" spans="1:19" x14ac:dyDescent="0.3">
      <c r="A5880">
        <v>5879</v>
      </c>
      <c r="B5880" t="s">
        <v>33</v>
      </c>
      <c r="C5880" t="s">
        <v>27</v>
      </c>
      <c r="D5880" t="s">
        <v>38</v>
      </c>
      <c r="E5880" t="s">
        <v>15</v>
      </c>
      <c r="F5880" t="s">
        <v>30</v>
      </c>
      <c r="G5880" t="s">
        <v>24</v>
      </c>
      <c r="H5880">
        <v>0</v>
      </c>
      <c r="I5880" t="s">
        <v>176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28</v>
      </c>
      <c r="S5880">
        <v>4</v>
      </c>
    </row>
    <row r="5881" spans="1:19" x14ac:dyDescent="0.3">
      <c r="A5881">
        <v>5880</v>
      </c>
      <c r="B5881" t="s">
        <v>33</v>
      </c>
      <c r="C5881" t="s">
        <v>27</v>
      </c>
      <c r="D5881" t="s">
        <v>32</v>
      </c>
      <c r="E5881" t="s">
        <v>43</v>
      </c>
      <c r="F5881" t="s">
        <v>25</v>
      </c>
      <c r="G5881" t="s">
        <v>35</v>
      </c>
      <c r="H5881">
        <v>5</v>
      </c>
      <c r="I5881" t="s">
        <v>178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21</v>
      </c>
      <c r="S5881">
        <v>2</v>
      </c>
    </row>
    <row r="5882" spans="1:19" x14ac:dyDescent="0.3">
      <c r="A5882">
        <v>5881</v>
      </c>
      <c r="B5882" t="s">
        <v>33</v>
      </c>
      <c r="C5882" t="s">
        <v>20</v>
      </c>
      <c r="D5882" t="s">
        <v>40</v>
      </c>
      <c r="E5882" t="s">
        <v>43</v>
      </c>
      <c r="F5882" t="s">
        <v>18</v>
      </c>
      <c r="G5882" t="s">
        <v>24</v>
      </c>
      <c r="H5882">
        <v>7</v>
      </c>
      <c r="I5882" t="s">
        <v>178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28</v>
      </c>
      <c r="S5882">
        <v>8</v>
      </c>
    </row>
    <row r="5883" spans="1:19" x14ac:dyDescent="0.3">
      <c r="A5883">
        <v>5882</v>
      </c>
      <c r="B5883" t="s">
        <v>37</v>
      </c>
      <c r="C5883" t="s">
        <v>27</v>
      </c>
      <c r="D5883" t="s">
        <v>26</v>
      </c>
      <c r="E5883" t="s">
        <v>41</v>
      </c>
      <c r="F5883" t="s">
        <v>18</v>
      </c>
      <c r="G5883" t="s">
        <v>35</v>
      </c>
      <c r="H5883">
        <v>14</v>
      </c>
      <c r="I5883" t="s">
        <v>176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34</v>
      </c>
      <c r="S5883">
        <v>5</v>
      </c>
    </row>
    <row r="5884" spans="1:19" x14ac:dyDescent="0.3">
      <c r="A5884">
        <v>5883</v>
      </c>
      <c r="B5884" t="s">
        <v>31</v>
      </c>
      <c r="C5884" t="s">
        <v>27</v>
      </c>
      <c r="D5884" t="s">
        <v>19</v>
      </c>
      <c r="E5884" t="s">
        <v>45</v>
      </c>
      <c r="F5884" t="s">
        <v>30</v>
      </c>
      <c r="G5884" t="s">
        <v>24</v>
      </c>
      <c r="H5884">
        <v>4</v>
      </c>
      <c r="I5884" t="s">
        <v>177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28</v>
      </c>
      <c r="S5884">
        <v>8</v>
      </c>
    </row>
    <row r="5885" spans="1:19" x14ac:dyDescent="0.3">
      <c r="A5885">
        <v>5884</v>
      </c>
      <c r="B5885" t="s">
        <v>31</v>
      </c>
      <c r="C5885" t="s">
        <v>27</v>
      </c>
      <c r="D5885" t="s">
        <v>40</v>
      </c>
      <c r="E5885" t="s">
        <v>45</v>
      </c>
      <c r="F5885" t="s">
        <v>25</v>
      </c>
      <c r="G5885" t="s">
        <v>35</v>
      </c>
      <c r="H5885">
        <v>9</v>
      </c>
      <c r="I5885" t="s">
        <v>177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34</v>
      </c>
      <c r="S5885">
        <v>5</v>
      </c>
    </row>
    <row r="5886" spans="1:19" x14ac:dyDescent="0.3">
      <c r="A5886">
        <v>5885</v>
      </c>
      <c r="B5886" t="s">
        <v>37</v>
      </c>
      <c r="C5886" t="s">
        <v>39</v>
      </c>
      <c r="D5886" t="s">
        <v>38</v>
      </c>
      <c r="E5886" t="s">
        <v>15</v>
      </c>
      <c r="F5886" t="s">
        <v>18</v>
      </c>
      <c r="G5886" t="s">
        <v>17</v>
      </c>
      <c r="H5886">
        <v>9</v>
      </c>
      <c r="I5886" t="s">
        <v>176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28</v>
      </c>
      <c r="S5886">
        <v>9</v>
      </c>
    </row>
    <row r="5887" spans="1:19" x14ac:dyDescent="0.3">
      <c r="A5887">
        <v>5886</v>
      </c>
      <c r="B5887" t="s">
        <v>37</v>
      </c>
      <c r="C5887" t="s">
        <v>34</v>
      </c>
      <c r="D5887" t="s">
        <v>44</v>
      </c>
      <c r="E5887" t="s">
        <v>36</v>
      </c>
      <c r="F5887" t="s">
        <v>18</v>
      </c>
      <c r="G5887" t="s">
        <v>17</v>
      </c>
      <c r="H5887">
        <v>5</v>
      </c>
      <c r="I5887" t="s">
        <v>176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21</v>
      </c>
      <c r="S5887">
        <v>6</v>
      </c>
    </row>
    <row r="5888" spans="1:19" x14ac:dyDescent="0.3">
      <c r="A5888">
        <v>5887</v>
      </c>
      <c r="B5888" t="s">
        <v>31</v>
      </c>
      <c r="C5888" t="s">
        <v>20</v>
      </c>
      <c r="D5888" t="s">
        <v>44</v>
      </c>
      <c r="E5888" t="s">
        <v>41</v>
      </c>
      <c r="F5888" t="s">
        <v>25</v>
      </c>
      <c r="G5888" t="s">
        <v>24</v>
      </c>
      <c r="H5888">
        <v>14</v>
      </c>
      <c r="I5888" t="s">
        <v>176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34</v>
      </c>
      <c r="S5888">
        <v>6</v>
      </c>
    </row>
    <row r="5889" spans="1:19" x14ac:dyDescent="0.3">
      <c r="A5889">
        <v>5888</v>
      </c>
      <c r="B5889" t="s">
        <v>33</v>
      </c>
      <c r="C5889" t="s">
        <v>20</v>
      </c>
      <c r="D5889" t="s">
        <v>40</v>
      </c>
      <c r="E5889" t="s">
        <v>29</v>
      </c>
      <c r="F5889" t="s">
        <v>18</v>
      </c>
      <c r="G5889" t="s">
        <v>17</v>
      </c>
      <c r="H5889">
        <v>6</v>
      </c>
      <c r="I5889" t="s">
        <v>178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21</v>
      </c>
      <c r="S5889">
        <v>2</v>
      </c>
    </row>
    <row r="5890" spans="1:19" x14ac:dyDescent="0.3">
      <c r="A5890">
        <v>5889</v>
      </c>
      <c r="B5890" t="s">
        <v>42</v>
      </c>
      <c r="C5890" t="s">
        <v>27</v>
      </c>
      <c r="D5890" t="s">
        <v>32</v>
      </c>
      <c r="E5890" t="s">
        <v>41</v>
      </c>
      <c r="F5890" t="s">
        <v>30</v>
      </c>
      <c r="G5890" t="s">
        <v>35</v>
      </c>
      <c r="H5890">
        <v>4</v>
      </c>
      <c r="I5890" t="s">
        <v>177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21</v>
      </c>
      <c r="S5890">
        <v>5</v>
      </c>
    </row>
    <row r="5891" spans="1:19" x14ac:dyDescent="0.3">
      <c r="A5891">
        <v>5890</v>
      </c>
      <c r="B5891" t="s">
        <v>33</v>
      </c>
      <c r="C5891" t="s">
        <v>39</v>
      </c>
      <c r="D5891" t="s">
        <v>26</v>
      </c>
      <c r="E5891" t="s">
        <v>41</v>
      </c>
      <c r="F5891" t="s">
        <v>18</v>
      </c>
      <c r="G5891" t="s">
        <v>17</v>
      </c>
      <c r="H5891">
        <v>10</v>
      </c>
      <c r="I5891" t="s">
        <v>176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28</v>
      </c>
      <c r="S5891">
        <v>8</v>
      </c>
    </row>
    <row r="5892" spans="1:19" x14ac:dyDescent="0.3">
      <c r="A5892">
        <v>5891</v>
      </c>
      <c r="B5892" t="s">
        <v>16</v>
      </c>
      <c r="C5892" t="s">
        <v>27</v>
      </c>
      <c r="D5892" t="s">
        <v>38</v>
      </c>
      <c r="E5892" t="s">
        <v>29</v>
      </c>
      <c r="F5892" t="s">
        <v>25</v>
      </c>
      <c r="G5892" t="s">
        <v>35</v>
      </c>
      <c r="H5892">
        <v>14</v>
      </c>
      <c r="I5892" t="s">
        <v>178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28</v>
      </c>
      <c r="S5892">
        <v>7</v>
      </c>
    </row>
    <row r="5893" spans="1:19" x14ac:dyDescent="0.3">
      <c r="A5893">
        <v>5892</v>
      </c>
      <c r="B5893" t="s">
        <v>33</v>
      </c>
      <c r="C5893" t="s">
        <v>20</v>
      </c>
      <c r="D5893" t="s">
        <v>32</v>
      </c>
      <c r="E5893" t="s">
        <v>29</v>
      </c>
      <c r="F5893" t="s">
        <v>25</v>
      </c>
      <c r="G5893" t="s">
        <v>35</v>
      </c>
      <c r="H5893">
        <v>10</v>
      </c>
      <c r="I5893" t="s">
        <v>177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34</v>
      </c>
      <c r="S5893">
        <v>4</v>
      </c>
    </row>
    <row r="5894" spans="1:19" x14ac:dyDescent="0.3">
      <c r="A5894">
        <v>5893</v>
      </c>
      <c r="B5894" t="s">
        <v>37</v>
      </c>
      <c r="C5894" t="s">
        <v>34</v>
      </c>
      <c r="D5894" t="s">
        <v>26</v>
      </c>
      <c r="E5894" t="s">
        <v>45</v>
      </c>
      <c r="F5894" t="s">
        <v>30</v>
      </c>
      <c r="G5894" t="s">
        <v>35</v>
      </c>
      <c r="H5894">
        <v>12</v>
      </c>
      <c r="I5894" t="s">
        <v>176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34</v>
      </c>
      <c r="S5894">
        <v>4</v>
      </c>
    </row>
    <row r="5895" spans="1:19" x14ac:dyDescent="0.3">
      <c r="A5895">
        <v>5894</v>
      </c>
      <c r="B5895" t="s">
        <v>23</v>
      </c>
      <c r="C5895" t="s">
        <v>27</v>
      </c>
      <c r="D5895" t="s">
        <v>26</v>
      </c>
      <c r="E5895" t="s">
        <v>45</v>
      </c>
      <c r="F5895" t="s">
        <v>30</v>
      </c>
      <c r="G5895" t="s">
        <v>24</v>
      </c>
      <c r="H5895">
        <v>14</v>
      </c>
      <c r="I5895" t="s">
        <v>178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28</v>
      </c>
      <c r="S5895">
        <v>9</v>
      </c>
    </row>
    <row r="5896" spans="1:19" x14ac:dyDescent="0.3">
      <c r="A5896">
        <v>5895</v>
      </c>
      <c r="B5896" t="s">
        <v>23</v>
      </c>
      <c r="C5896" t="s">
        <v>20</v>
      </c>
      <c r="D5896" t="s">
        <v>44</v>
      </c>
      <c r="E5896" t="s">
        <v>45</v>
      </c>
      <c r="F5896" t="s">
        <v>30</v>
      </c>
      <c r="G5896" t="s">
        <v>24</v>
      </c>
      <c r="H5896">
        <v>11</v>
      </c>
      <c r="I5896" t="s">
        <v>177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34</v>
      </c>
      <c r="S5896">
        <v>4</v>
      </c>
    </row>
    <row r="5897" spans="1:19" x14ac:dyDescent="0.3">
      <c r="A5897">
        <v>5896</v>
      </c>
      <c r="B5897" t="s">
        <v>31</v>
      </c>
      <c r="C5897" t="s">
        <v>34</v>
      </c>
      <c r="D5897" t="s">
        <v>40</v>
      </c>
      <c r="E5897" t="s">
        <v>45</v>
      </c>
      <c r="F5897" t="s">
        <v>25</v>
      </c>
      <c r="G5897" t="s">
        <v>24</v>
      </c>
      <c r="H5897">
        <v>13</v>
      </c>
      <c r="I5897" t="s">
        <v>177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34</v>
      </c>
      <c r="S5897">
        <v>1</v>
      </c>
    </row>
    <row r="5898" spans="1:19" x14ac:dyDescent="0.3">
      <c r="A5898">
        <v>5897</v>
      </c>
      <c r="B5898" t="s">
        <v>23</v>
      </c>
      <c r="C5898" t="s">
        <v>20</v>
      </c>
      <c r="D5898" t="s">
        <v>40</v>
      </c>
      <c r="E5898" t="s">
        <v>45</v>
      </c>
      <c r="F5898" t="s">
        <v>18</v>
      </c>
      <c r="G5898" t="s">
        <v>35</v>
      </c>
      <c r="H5898">
        <v>4</v>
      </c>
      <c r="I5898" t="s">
        <v>178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21</v>
      </c>
      <c r="S5898">
        <v>5</v>
      </c>
    </row>
    <row r="5899" spans="1:19" x14ac:dyDescent="0.3">
      <c r="A5899">
        <v>5898</v>
      </c>
      <c r="B5899" t="s">
        <v>16</v>
      </c>
      <c r="C5899" t="s">
        <v>20</v>
      </c>
      <c r="D5899" t="s">
        <v>32</v>
      </c>
      <c r="E5899" t="s">
        <v>15</v>
      </c>
      <c r="F5899" t="s">
        <v>25</v>
      </c>
      <c r="G5899" t="s">
        <v>17</v>
      </c>
      <c r="H5899">
        <v>11</v>
      </c>
      <c r="I5899" t="s">
        <v>177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28</v>
      </c>
      <c r="S5899">
        <v>3</v>
      </c>
    </row>
    <row r="5900" spans="1:19" x14ac:dyDescent="0.3">
      <c r="A5900">
        <v>5899</v>
      </c>
      <c r="B5900" t="s">
        <v>23</v>
      </c>
      <c r="C5900" t="s">
        <v>34</v>
      </c>
      <c r="D5900" t="s">
        <v>40</v>
      </c>
      <c r="E5900" t="s">
        <v>36</v>
      </c>
      <c r="F5900" t="s">
        <v>25</v>
      </c>
      <c r="G5900" t="s">
        <v>24</v>
      </c>
      <c r="H5900">
        <v>13</v>
      </c>
      <c r="I5900" t="s">
        <v>176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28</v>
      </c>
      <c r="S5900">
        <v>9</v>
      </c>
    </row>
    <row r="5901" spans="1:19" x14ac:dyDescent="0.3">
      <c r="A5901">
        <v>5900</v>
      </c>
      <c r="B5901" t="s">
        <v>31</v>
      </c>
      <c r="C5901" t="s">
        <v>20</v>
      </c>
      <c r="D5901" t="s">
        <v>26</v>
      </c>
      <c r="E5901" t="s">
        <v>43</v>
      </c>
      <c r="F5901" t="s">
        <v>25</v>
      </c>
      <c r="G5901" t="s">
        <v>35</v>
      </c>
      <c r="H5901">
        <v>14</v>
      </c>
      <c r="I5901" t="s">
        <v>178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34</v>
      </c>
      <c r="S5901">
        <v>2</v>
      </c>
    </row>
    <row r="5902" spans="1:19" x14ac:dyDescent="0.3">
      <c r="A5902">
        <v>5901</v>
      </c>
      <c r="B5902" t="s">
        <v>42</v>
      </c>
      <c r="C5902" t="s">
        <v>27</v>
      </c>
      <c r="D5902" t="s">
        <v>38</v>
      </c>
      <c r="E5902" t="s">
        <v>15</v>
      </c>
      <c r="F5902" t="s">
        <v>25</v>
      </c>
      <c r="G5902" t="s">
        <v>17</v>
      </c>
      <c r="H5902">
        <v>1</v>
      </c>
      <c r="I5902" t="s">
        <v>176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21</v>
      </c>
      <c r="S5902">
        <v>4</v>
      </c>
    </row>
    <row r="5903" spans="1:19" x14ac:dyDescent="0.3">
      <c r="A5903">
        <v>5902</v>
      </c>
      <c r="B5903" t="s">
        <v>37</v>
      </c>
      <c r="C5903" t="s">
        <v>20</v>
      </c>
      <c r="D5903" t="s">
        <v>32</v>
      </c>
      <c r="E5903" t="s">
        <v>36</v>
      </c>
      <c r="F5903" t="s">
        <v>30</v>
      </c>
      <c r="G5903" t="s">
        <v>17</v>
      </c>
      <c r="H5903">
        <v>11</v>
      </c>
      <c r="I5903" t="s">
        <v>178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34</v>
      </c>
      <c r="S5903">
        <v>1</v>
      </c>
    </row>
    <row r="5904" spans="1:19" x14ac:dyDescent="0.3">
      <c r="A5904">
        <v>5903</v>
      </c>
      <c r="B5904" t="s">
        <v>37</v>
      </c>
      <c r="C5904" t="s">
        <v>27</v>
      </c>
      <c r="D5904" t="s">
        <v>38</v>
      </c>
      <c r="E5904" t="s">
        <v>36</v>
      </c>
      <c r="F5904" t="s">
        <v>18</v>
      </c>
      <c r="G5904" t="s">
        <v>35</v>
      </c>
      <c r="H5904">
        <v>9</v>
      </c>
      <c r="I5904" t="s">
        <v>178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34</v>
      </c>
      <c r="S5904">
        <v>3</v>
      </c>
    </row>
    <row r="5905" spans="1:19" x14ac:dyDescent="0.3">
      <c r="A5905">
        <v>5904</v>
      </c>
      <c r="B5905" t="s">
        <v>33</v>
      </c>
      <c r="C5905" t="s">
        <v>34</v>
      </c>
      <c r="D5905" t="s">
        <v>19</v>
      </c>
      <c r="E5905" t="s">
        <v>22</v>
      </c>
      <c r="F5905" t="s">
        <v>18</v>
      </c>
      <c r="G5905" t="s">
        <v>35</v>
      </c>
      <c r="H5905">
        <v>10</v>
      </c>
      <c r="I5905" t="s">
        <v>176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28</v>
      </c>
      <c r="S5905">
        <v>2</v>
      </c>
    </row>
    <row r="5906" spans="1:19" x14ac:dyDescent="0.3">
      <c r="A5906">
        <v>5905</v>
      </c>
      <c r="B5906" t="s">
        <v>33</v>
      </c>
      <c r="C5906" t="s">
        <v>20</v>
      </c>
      <c r="D5906" t="s">
        <v>19</v>
      </c>
      <c r="E5906" t="s">
        <v>43</v>
      </c>
      <c r="F5906" t="s">
        <v>25</v>
      </c>
      <c r="G5906" t="s">
        <v>24</v>
      </c>
      <c r="H5906">
        <v>10</v>
      </c>
      <c r="I5906" t="s">
        <v>176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34</v>
      </c>
      <c r="S5906">
        <v>6</v>
      </c>
    </row>
    <row r="5907" spans="1:19" x14ac:dyDescent="0.3">
      <c r="A5907">
        <v>5906</v>
      </c>
      <c r="B5907" t="s">
        <v>23</v>
      </c>
      <c r="C5907" t="s">
        <v>20</v>
      </c>
      <c r="D5907" t="s">
        <v>38</v>
      </c>
      <c r="E5907" t="s">
        <v>22</v>
      </c>
      <c r="F5907" t="s">
        <v>30</v>
      </c>
      <c r="G5907" t="s">
        <v>24</v>
      </c>
      <c r="H5907">
        <v>8</v>
      </c>
      <c r="I5907" t="s">
        <v>177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28</v>
      </c>
      <c r="S5907">
        <v>9</v>
      </c>
    </row>
    <row r="5908" spans="1:19" x14ac:dyDescent="0.3">
      <c r="A5908">
        <v>5907</v>
      </c>
      <c r="B5908" t="s">
        <v>16</v>
      </c>
      <c r="C5908" t="s">
        <v>39</v>
      </c>
      <c r="D5908" t="s">
        <v>44</v>
      </c>
      <c r="E5908" t="s">
        <v>29</v>
      </c>
      <c r="F5908" t="s">
        <v>18</v>
      </c>
      <c r="G5908" t="s">
        <v>24</v>
      </c>
      <c r="H5908">
        <v>12</v>
      </c>
      <c r="I5908" t="s">
        <v>176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28</v>
      </c>
      <c r="S5908">
        <v>7</v>
      </c>
    </row>
    <row r="5909" spans="1:19" x14ac:dyDescent="0.3">
      <c r="A5909">
        <v>5908</v>
      </c>
      <c r="B5909" t="s">
        <v>37</v>
      </c>
      <c r="C5909" t="s">
        <v>27</v>
      </c>
      <c r="D5909" t="s">
        <v>19</v>
      </c>
      <c r="E5909" t="s">
        <v>29</v>
      </c>
      <c r="F5909" t="s">
        <v>18</v>
      </c>
      <c r="G5909" t="s">
        <v>35</v>
      </c>
      <c r="H5909">
        <v>4</v>
      </c>
      <c r="I5909" t="s">
        <v>177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21</v>
      </c>
      <c r="S5909">
        <v>3</v>
      </c>
    </row>
    <row r="5910" spans="1:19" x14ac:dyDescent="0.3">
      <c r="A5910">
        <v>5909</v>
      </c>
      <c r="B5910" t="s">
        <v>33</v>
      </c>
      <c r="C5910" t="s">
        <v>34</v>
      </c>
      <c r="D5910" t="s">
        <v>19</v>
      </c>
      <c r="E5910" t="s">
        <v>45</v>
      </c>
      <c r="F5910" t="s">
        <v>30</v>
      </c>
      <c r="G5910" t="s">
        <v>35</v>
      </c>
      <c r="H5910">
        <v>4</v>
      </c>
      <c r="I5910" t="s">
        <v>177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21</v>
      </c>
      <c r="S5910">
        <v>2</v>
      </c>
    </row>
    <row r="5911" spans="1:19" x14ac:dyDescent="0.3">
      <c r="A5911">
        <v>5910</v>
      </c>
      <c r="B5911" t="s">
        <v>37</v>
      </c>
      <c r="C5911" t="s">
        <v>34</v>
      </c>
      <c r="D5911" t="s">
        <v>38</v>
      </c>
      <c r="E5911" t="s">
        <v>41</v>
      </c>
      <c r="F5911" t="s">
        <v>18</v>
      </c>
      <c r="G5911" t="s">
        <v>17</v>
      </c>
      <c r="H5911">
        <v>4</v>
      </c>
      <c r="I5911" t="s">
        <v>178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21</v>
      </c>
      <c r="S5911">
        <v>6</v>
      </c>
    </row>
    <row r="5912" spans="1:19" x14ac:dyDescent="0.3">
      <c r="A5912">
        <v>5911</v>
      </c>
      <c r="B5912" t="s">
        <v>23</v>
      </c>
      <c r="C5912" t="s">
        <v>27</v>
      </c>
      <c r="D5912" t="s">
        <v>44</v>
      </c>
      <c r="E5912" t="s">
        <v>43</v>
      </c>
      <c r="F5912" t="s">
        <v>30</v>
      </c>
      <c r="G5912" t="s">
        <v>17</v>
      </c>
      <c r="H5912">
        <v>14</v>
      </c>
      <c r="I5912" t="s">
        <v>176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34</v>
      </c>
      <c r="S5912">
        <v>5</v>
      </c>
    </row>
    <row r="5913" spans="1:19" x14ac:dyDescent="0.3">
      <c r="A5913">
        <v>5912</v>
      </c>
      <c r="B5913" t="s">
        <v>16</v>
      </c>
      <c r="C5913" t="s">
        <v>20</v>
      </c>
      <c r="D5913" t="s">
        <v>32</v>
      </c>
      <c r="E5913" t="s">
        <v>43</v>
      </c>
      <c r="F5913" t="s">
        <v>25</v>
      </c>
      <c r="G5913" t="s">
        <v>35</v>
      </c>
      <c r="H5913">
        <v>2</v>
      </c>
      <c r="I5913" t="s">
        <v>177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28</v>
      </c>
      <c r="S5913">
        <v>3</v>
      </c>
    </row>
    <row r="5914" spans="1:19" x14ac:dyDescent="0.3">
      <c r="A5914">
        <v>5913</v>
      </c>
      <c r="B5914" t="s">
        <v>42</v>
      </c>
      <c r="C5914" t="s">
        <v>27</v>
      </c>
      <c r="D5914" t="s">
        <v>19</v>
      </c>
      <c r="E5914" t="s">
        <v>15</v>
      </c>
      <c r="F5914" t="s">
        <v>25</v>
      </c>
      <c r="G5914" t="s">
        <v>17</v>
      </c>
      <c r="H5914">
        <v>12</v>
      </c>
      <c r="I5914" t="s">
        <v>177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34</v>
      </c>
      <c r="S5914">
        <v>6</v>
      </c>
    </row>
    <row r="5915" spans="1:19" x14ac:dyDescent="0.3">
      <c r="A5915">
        <v>5914</v>
      </c>
      <c r="B5915" t="s">
        <v>23</v>
      </c>
      <c r="C5915" t="s">
        <v>27</v>
      </c>
      <c r="D5915" t="s">
        <v>26</v>
      </c>
      <c r="E5915" t="s">
        <v>15</v>
      </c>
      <c r="F5915" t="s">
        <v>25</v>
      </c>
      <c r="G5915" t="s">
        <v>17</v>
      </c>
      <c r="H5915">
        <v>0</v>
      </c>
      <c r="I5915" t="s">
        <v>177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28</v>
      </c>
      <c r="S5915">
        <v>5</v>
      </c>
    </row>
    <row r="5916" spans="1:19" x14ac:dyDescent="0.3">
      <c r="A5916">
        <v>5915</v>
      </c>
      <c r="B5916" t="s">
        <v>42</v>
      </c>
      <c r="C5916" t="s">
        <v>27</v>
      </c>
      <c r="D5916" t="s">
        <v>38</v>
      </c>
      <c r="E5916" t="s">
        <v>43</v>
      </c>
      <c r="F5916" t="s">
        <v>30</v>
      </c>
      <c r="G5916" t="s">
        <v>35</v>
      </c>
      <c r="H5916">
        <v>7</v>
      </c>
      <c r="I5916" t="s">
        <v>178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21</v>
      </c>
      <c r="S5916">
        <v>1</v>
      </c>
    </row>
    <row r="5917" spans="1:19" x14ac:dyDescent="0.3">
      <c r="A5917">
        <v>5916</v>
      </c>
      <c r="B5917" t="s">
        <v>33</v>
      </c>
      <c r="C5917" t="s">
        <v>34</v>
      </c>
      <c r="D5917" t="s">
        <v>38</v>
      </c>
      <c r="E5917" t="s">
        <v>43</v>
      </c>
      <c r="F5917" t="s">
        <v>30</v>
      </c>
      <c r="G5917" t="s">
        <v>24</v>
      </c>
      <c r="H5917">
        <v>4</v>
      </c>
      <c r="I5917" t="s">
        <v>176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28</v>
      </c>
      <c r="S5917">
        <v>8</v>
      </c>
    </row>
    <row r="5918" spans="1:19" x14ac:dyDescent="0.3">
      <c r="A5918">
        <v>5917</v>
      </c>
      <c r="B5918" t="s">
        <v>31</v>
      </c>
      <c r="C5918" t="s">
        <v>39</v>
      </c>
      <c r="D5918" t="s">
        <v>38</v>
      </c>
      <c r="E5918" t="s">
        <v>36</v>
      </c>
      <c r="F5918" t="s">
        <v>25</v>
      </c>
      <c r="G5918" t="s">
        <v>24</v>
      </c>
      <c r="H5918">
        <v>10</v>
      </c>
      <c r="I5918" t="s">
        <v>176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28</v>
      </c>
      <c r="S5918">
        <v>8</v>
      </c>
    </row>
    <row r="5919" spans="1:19" x14ac:dyDescent="0.3">
      <c r="A5919">
        <v>5918</v>
      </c>
      <c r="B5919" t="s">
        <v>42</v>
      </c>
      <c r="C5919" t="s">
        <v>20</v>
      </c>
      <c r="D5919" t="s">
        <v>19</v>
      </c>
      <c r="E5919" t="s">
        <v>41</v>
      </c>
      <c r="F5919" t="s">
        <v>25</v>
      </c>
      <c r="G5919" t="s">
        <v>17</v>
      </c>
      <c r="H5919">
        <v>2</v>
      </c>
      <c r="I5919" t="s">
        <v>176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28</v>
      </c>
      <c r="S5919">
        <v>7</v>
      </c>
    </row>
    <row r="5920" spans="1:19" x14ac:dyDescent="0.3">
      <c r="A5920">
        <v>5919</v>
      </c>
      <c r="B5920" t="s">
        <v>23</v>
      </c>
      <c r="C5920" t="s">
        <v>27</v>
      </c>
      <c r="D5920" t="s">
        <v>26</v>
      </c>
      <c r="E5920" t="s">
        <v>45</v>
      </c>
      <c r="F5920" t="s">
        <v>18</v>
      </c>
      <c r="G5920" t="s">
        <v>24</v>
      </c>
      <c r="H5920">
        <v>10</v>
      </c>
      <c r="I5920" t="s">
        <v>177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34</v>
      </c>
      <c r="S5920">
        <v>6</v>
      </c>
    </row>
    <row r="5921" spans="1:19" x14ac:dyDescent="0.3">
      <c r="A5921">
        <v>5920</v>
      </c>
      <c r="B5921" t="s">
        <v>42</v>
      </c>
      <c r="C5921" t="s">
        <v>27</v>
      </c>
      <c r="D5921" t="s">
        <v>40</v>
      </c>
      <c r="E5921" t="s">
        <v>15</v>
      </c>
      <c r="F5921" t="s">
        <v>25</v>
      </c>
      <c r="G5921" t="s">
        <v>17</v>
      </c>
      <c r="H5921">
        <v>5</v>
      </c>
      <c r="I5921" t="s">
        <v>178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28</v>
      </c>
      <c r="S5921">
        <v>9</v>
      </c>
    </row>
    <row r="5922" spans="1:19" x14ac:dyDescent="0.3">
      <c r="A5922">
        <v>5921</v>
      </c>
      <c r="B5922" t="s">
        <v>37</v>
      </c>
      <c r="C5922" t="s">
        <v>20</v>
      </c>
      <c r="D5922" t="s">
        <v>32</v>
      </c>
      <c r="E5922" t="s">
        <v>43</v>
      </c>
      <c r="F5922" t="s">
        <v>30</v>
      </c>
      <c r="G5922" t="s">
        <v>17</v>
      </c>
      <c r="H5922">
        <v>2</v>
      </c>
      <c r="I5922" t="s">
        <v>177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21</v>
      </c>
      <c r="S5922">
        <v>3</v>
      </c>
    </row>
    <row r="5923" spans="1:19" x14ac:dyDescent="0.3">
      <c r="A5923">
        <v>5922</v>
      </c>
      <c r="B5923" t="s">
        <v>42</v>
      </c>
      <c r="C5923" t="s">
        <v>27</v>
      </c>
      <c r="D5923" t="s">
        <v>38</v>
      </c>
      <c r="E5923" t="s">
        <v>29</v>
      </c>
      <c r="F5923" t="s">
        <v>25</v>
      </c>
      <c r="G5923" t="s">
        <v>24</v>
      </c>
      <c r="H5923">
        <v>13</v>
      </c>
      <c r="I5923" t="s">
        <v>176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34</v>
      </c>
      <c r="S5923">
        <v>1</v>
      </c>
    </row>
    <row r="5924" spans="1:19" x14ac:dyDescent="0.3">
      <c r="A5924">
        <v>5923</v>
      </c>
      <c r="B5924" t="s">
        <v>33</v>
      </c>
      <c r="C5924" t="s">
        <v>27</v>
      </c>
      <c r="D5924" t="s">
        <v>19</v>
      </c>
      <c r="E5924" t="s">
        <v>45</v>
      </c>
      <c r="F5924" t="s">
        <v>18</v>
      </c>
      <c r="G5924" t="s">
        <v>24</v>
      </c>
      <c r="H5924">
        <v>2</v>
      </c>
      <c r="I5924" t="s">
        <v>177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28</v>
      </c>
      <c r="S5924">
        <v>8</v>
      </c>
    </row>
    <row r="5925" spans="1:19" x14ac:dyDescent="0.3">
      <c r="A5925">
        <v>5924</v>
      </c>
      <c r="B5925" t="s">
        <v>33</v>
      </c>
      <c r="C5925" t="s">
        <v>34</v>
      </c>
      <c r="D5925" t="s">
        <v>40</v>
      </c>
      <c r="E5925" t="s">
        <v>22</v>
      </c>
      <c r="F5925" t="s">
        <v>25</v>
      </c>
      <c r="G5925" t="s">
        <v>35</v>
      </c>
      <c r="H5925">
        <v>8</v>
      </c>
      <c r="I5925" t="s">
        <v>178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28</v>
      </c>
      <c r="S5925">
        <v>6</v>
      </c>
    </row>
    <row r="5926" spans="1:19" x14ac:dyDescent="0.3">
      <c r="A5926">
        <v>5925</v>
      </c>
      <c r="B5926" t="s">
        <v>31</v>
      </c>
      <c r="C5926" t="s">
        <v>34</v>
      </c>
      <c r="D5926" t="s">
        <v>19</v>
      </c>
      <c r="E5926" t="s">
        <v>36</v>
      </c>
      <c r="F5926" t="s">
        <v>18</v>
      </c>
      <c r="G5926" t="s">
        <v>17</v>
      </c>
      <c r="H5926">
        <v>5</v>
      </c>
      <c r="I5926" t="s">
        <v>177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21</v>
      </c>
      <c r="S5926">
        <v>6</v>
      </c>
    </row>
    <row r="5927" spans="1:19" x14ac:dyDescent="0.3">
      <c r="A5927">
        <v>5926</v>
      </c>
      <c r="B5927" t="s">
        <v>23</v>
      </c>
      <c r="C5927" t="s">
        <v>39</v>
      </c>
      <c r="D5927" t="s">
        <v>19</v>
      </c>
      <c r="E5927" t="s">
        <v>36</v>
      </c>
      <c r="F5927" t="s">
        <v>25</v>
      </c>
      <c r="G5927" t="s">
        <v>17</v>
      </c>
      <c r="H5927">
        <v>5</v>
      </c>
      <c r="I5927" t="s">
        <v>177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21</v>
      </c>
      <c r="S5927">
        <v>5</v>
      </c>
    </row>
    <row r="5928" spans="1:19" x14ac:dyDescent="0.3">
      <c r="A5928">
        <v>5927</v>
      </c>
      <c r="B5928" t="s">
        <v>42</v>
      </c>
      <c r="C5928" t="s">
        <v>39</v>
      </c>
      <c r="D5928" t="s">
        <v>38</v>
      </c>
      <c r="E5928" t="s">
        <v>43</v>
      </c>
      <c r="F5928" t="s">
        <v>30</v>
      </c>
      <c r="G5928" t="s">
        <v>24</v>
      </c>
      <c r="H5928">
        <v>8</v>
      </c>
      <c r="I5928" t="s">
        <v>177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28</v>
      </c>
      <c r="S5928">
        <v>2</v>
      </c>
    </row>
    <row r="5929" spans="1:19" x14ac:dyDescent="0.3">
      <c r="A5929">
        <v>5928</v>
      </c>
      <c r="B5929" t="s">
        <v>31</v>
      </c>
      <c r="C5929" t="s">
        <v>20</v>
      </c>
      <c r="D5929" t="s">
        <v>19</v>
      </c>
      <c r="E5929" t="s">
        <v>29</v>
      </c>
      <c r="F5929" t="s">
        <v>25</v>
      </c>
      <c r="G5929" t="s">
        <v>17</v>
      </c>
      <c r="H5929">
        <v>11</v>
      </c>
      <c r="I5929" t="s">
        <v>176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28</v>
      </c>
      <c r="S5929">
        <v>5</v>
      </c>
    </row>
    <row r="5930" spans="1:19" x14ac:dyDescent="0.3">
      <c r="A5930">
        <v>5929</v>
      </c>
      <c r="B5930" t="s">
        <v>23</v>
      </c>
      <c r="C5930" t="s">
        <v>34</v>
      </c>
      <c r="D5930" t="s">
        <v>19</v>
      </c>
      <c r="E5930" t="s">
        <v>15</v>
      </c>
      <c r="F5930" t="s">
        <v>18</v>
      </c>
      <c r="G5930" t="s">
        <v>24</v>
      </c>
      <c r="H5930">
        <v>7</v>
      </c>
      <c r="I5930" t="s">
        <v>176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21</v>
      </c>
      <c r="S5930">
        <v>4</v>
      </c>
    </row>
    <row r="5931" spans="1:19" x14ac:dyDescent="0.3">
      <c r="A5931">
        <v>5930</v>
      </c>
      <c r="B5931" t="s">
        <v>31</v>
      </c>
      <c r="C5931" t="s">
        <v>27</v>
      </c>
      <c r="D5931" t="s">
        <v>26</v>
      </c>
      <c r="E5931" t="s">
        <v>22</v>
      </c>
      <c r="F5931" t="s">
        <v>30</v>
      </c>
      <c r="G5931" t="s">
        <v>35</v>
      </c>
      <c r="H5931">
        <v>13</v>
      </c>
      <c r="I5931" t="s">
        <v>176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34</v>
      </c>
      <c r="S5931">
        <v>4</v>
      </c>
    </row>
    <row r="5932" spans="1:19" x14ac:dyDescent="0.3">
      <c r="A5932">
        <v>5931</v>
      </c>
      <c r="B5932" t="s">
        <v>31</v>
      </c>
      <c r="C5932" t="s">
        <v>27</v>
      </c>
      <c r="D5932" t="s">
        <v>38</v>
      </c>
      <c r="E5932" t="s">
        <v>29</v>
      </c>
      <c r="F5932" t="s">
        <v>25</v>
      </c>
      <c r="G5932" t="s">
        <v>35</v>
      </c>
      <c r="H5932">
        <v>0</v>
      </c>
      <c r="I5932" t="s">
        <v>176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28</v>
      </c>
      <c r="S5932">
        <v>8</v>
      </c>
    </row>
    <row r="5933" spans="1:19" x14ac:dyDescent="0.3">
      <c r="A5933">
        <v>5932</v>
      </c>
      <c r="B5933" t="s">
        <v>33</v>
      </c>
      <c r="C5933" t="s">
        <v>20</v>
      </c>
      <c r="D5933" t="s">
        <v>19</v>
      </c>
      <c r="E5933" t="s">
        <v>36</v>
      </c>
      <c r="F5933" t="s">
        <v>30</v>
      </c>
      <c r="G5933" t="s">
        <v>24</v>
      </c>
      <c r="H5933">
        <v>10</v>
      </c>
      <c r="I5933" t="s">
        <v>178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34</v>
      </c>
      <c r="S5933">
        <v>4</v>
      </c>
    </row>
    <row r="5934" spans="1:19" x14ac:dyDescent="0.3">
      <c r="A5934">
        <v>5933</v>
      </c>
      <c r="B5934" t="s">
        <v>37</v>
      </c>
      <c r="C5934" t="s">
        <v>27</v>
      </c>
      <c r="D5934" t="s">
        <v>26</v>
      </c>
      <c r="E5934" t="s">
        <v>36</v>
      </c>
      <c r="F5934" t="s">
        <v>18</v>
      </c>
      <c r="G5934" t="s">
        <v>24</v>
      </c>
      <c r="H5934">
        <v>2</v>
      </c>
      <c r="I5934" t="s">
        <v>177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21</v>
      </c>
      <c r="S5934">
        <v>3</v>
      </c>
    </row>
    <row r="5935" spans="1:19" x14ac:dyDescent="0.3">
      <c r="A5935">
        <v>5934</v>
      </c>
      <c r="B5935" t="s">
        <v>16</v>
      </c>
      <c r="C5935" t="s">
        <v>27</v>
      </c>
      <c r="D5935" t="s">
        <v>44</v>
      </c>
      <c r="E5935" t="s">
        <v>45</v>
      </c>
      <c r="F5935" t="s">
        <v>18</v>
      </c>
      <c r="G5935" t="s">
        <v>24</v>
      </c>
      <c r="H5935">
        <v>9</v>
      </c>
      <c r="I5935" t="s">
        <v>177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34</v>
      </c>
      <c r="S5935">
        <v>2</v>
      </c>
    </row>
    <row r="5936" spans="1:19" x14ac:dyDescent="0.3">
      <c r="A5936">
        <v>5935</v>
      </c>
      <c r="B5936" t="s">
        <v>42</v>
      </c>
      <c r="C5936" t="s">
        <v>20</v>
      </c>
      <c r="D5936" t="s">
        <v>32</v>
      </c>
      <c r="E5936" t="s">
        <v>43</v>
      </c>
      <c r="F5936" t="s">
        <v>30</v>
      </c>
      <c r="G5936" t="s">
        <v>35</v>
      </c>
      <c r="H5936">
        <v>1</v>
      </c>
      <c r="I5936" t="s">
        <v>177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28</v>
      </c>
      <c r="S5936">
        <v>1</v>
      </c>
    </row>
    <row r="5937" spans="1:19" x14ac:dyDescent="0.3">
      <c r="A5937">
        <v>5936</v>
      </c>
      <c r="B5937" t="s">
        <v>37</v>
      </c>
      <c r="C5937" t="s">
        <v>20</v>
      </c>
      <c r="D5937" t="s">
        <v>26</v>
      </c>
      <c r="E5937" t="s">
        <v>29</v>
      </c>
      <c r="F5937" t="s">
        <v>25</v>
      </c>
      <c r="G5937" t="s">
        <v>35</v>
      </c>
      <c r="H5937">
        <v>3</v>
      </c>
      <c r="I5937" t="s">
        <v>177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28</v>
      </c>
      <c r="S5937">
        <v>9</v>
      </c>
    </row>
    <row r="5938" spans="1:19" x14ac:dyDescent="0.3">
      <c r="A5938">
        <v>5937</v>
      </c>
      <c r="B5938" t="s">
        <v>23</v>
      </c>
      <c r="C5938" t="s">
        <v>34</v>
      </c>
      <c r="D5938" t="s">
        <v>40</v>
      </c>
      <c r="E5938" t="s">
        <v>41</v>
      </c>
      <c r="F5938" t="s">
        <v>30</v>
      </c>
      <c r="G5938" t="s">
        <v>17</v>
      </c>
      <c r="H5938">
        <v>8</v>
      </c>
      <c r="I5938" t="s">
        <v>177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34</v>
      </c>
      <c r="S5938">
        <v>5</v>
      </c>
    </row>
    <row r="5939" spans="1:19" x14ac:dyDescent="0.3">
      <c r="A5939">
        <v>5938</v>
      </c>
      <c r="B5939" t="s">
        <v>42</v>
      </c>
      <c r="C5939" t="s">
        <v>34</v>
      </c>
      <c r="D5939" t="s">
        <v>19</v>
      </c>
      <c r="E5939" t="s">
        <v>43</v>
      </c>
      <c r="F5939" t="s">
        <v>25</v>
      </c>
      <c r="G5939" t="s">
        <v>24</v>
      </c>
      <c r="H5939">
        <v>8</v>
      </c>
      <c r="I5939" t="s">
        <v>176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28</v>
      </c>
      <c r="S5939">
        <v>7</v>
      </c>
    </row>
    <row r="5940" spans="1:19" x14ac:dyDescent="0.3">
      <c r="A5940">
        <v>5939</v>
      </c>
      <c r="B5940" t="s">
        <v>23</v>
      </c>
      <c r="C5940" t="s">
        <v>34</v>
      </c>
      <c r="D5940" t="s">
        <v>32</v>
      </c>
      <c r="E5940" t="s">
        <v>15</v>
      </c>
      <c r="F5940" t="s">
        <v>25</v>
      </c>
      <c r="G5940" t="s">
        <v>17</v>
      </c>
      <c r="H5940">
        <v>12</v>
      </c>
      <c r="I5940" t="s">
        <v>178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34</v>
      </c>
      <c r="S5940">
        <v>6</v>
      </c>
    </row>
    <row r="5941" spans="1:19" x14ac:dyDescent="0.3">
      <c r="A5941">
        <v>5940</v>
      </c>
      <c r="B5941" t="s">
        <v>37</v>
      </c>
      <c r="C5941" t="s">
        <v>27</v>
      </c>
      <c r="D5941" t="s">
        <v>19</v>
      </c>
      <c r="E5941" t="s">
        <v>45</v>
      </c>
      <c r="F5941" t="s">
        <v>18</v>
      </c>
      <c r="G5941" t="s">
        <v>24</v>
      </c>
      <c r="H5941">
        <v>3</v>
      </c>
      <c r="I5941" t="s">
        <v>178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28</v>
      </c>
      <c r="S5941">
        <v>3</v>
      </c>
    </row>
    <row r="5942" spans="1:19" x14ac:dyDescent="0.3">
      <c r="A5942">
        <v>5941</v>
      </c>
      <c r="B5942" t="s">
        <v>31</v>
      </c>
      <c r="C5942" t="s">
        <v>39</v>
      </c>
      <c r="D5942" t="s">
        <v>44</v>
      </c>
      <c r="E5942" t="s">
        <v>45</v>
      </c>
      <c r="F5942" t="s">
        <v>25</v>
      </c>
      <c r="G5942" t="s">
        <v>24</v>
      </c>
      <c r="H5942">
        <v>2</v>
      </c>
      <c r="I5942" t="s">
        <v>178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28</v>
      </c>
      <c r="S5942">
        <v>9</v>
      </c>
    </row>
    <row r="5943" spans="1:19" x14ac:dyDescent="0.3">
      <c r="A5943">
        <v>5942</v>
      </c>
      <c r="B5943" t="s">
        <v>16</v>
      </c>
      <c r="C5943" t="s">
        <v>20</v>
      </c>
      <c r="D5943" t="s">
        <v>40</v>
      </c>
      <c r="E5943" t="s">
        <v>22</v>
      </c>
      <c r="F5943" t="s">
        <v>18</v>
      </c>
      <c r="G5943" t="s">
        <v>24</v>
      </c>
      <c r="H5943">
        <v>9</v>
      </c>
      <c r="I5943" t="s">
        <v>177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28</v>
      </c>
      <c r="S5943">
        <v>4</v>
      </c>
    </row>
    <row r="5944" spans="1:19" x14ac:dyDescent="0.3">
      <c r="A5944">
        <v>5943</v>
      </c>
      <c r="B5944" t="s">
        <v>42</v>
      </c>
      <c r="C5944" t="s">
        <v>34</v>
      </c>
      <c r="D5944" t="s">
        <v>26</v>
      </c>
      <c r="E5944" t="s">
        <v>41</v>
      </c>
      <c r="F5944" t="s">
        <v>25</v>
      </c>
      <c r="G5944" t="s">
        <v>35</v>
      </c>
      <c r="H5944">
        <v>5</v>
      </c>
      <c r="I5944" t="s">
        <v>178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28</v>
      </c>
      <c r="S5944">
        <v>8</v>
      </c>
    </row>
    <row r="5945" spans="1:19" x14ac:dyDescent="0.3">
      <c r="A5945">
        <v>5944</v>
      </c>
      <c r="B5945" t="s">
        <v>16</v>
      </c>
      <c r="C5945" t="s">
        <v>39</v>
      </c>
      <c r="D5945" t="s">
        <v>44</v>
      </c>
      <c r="E5945" t="s">
        <v>43</v>
      </c>
      <c r="F5945" t="s">
        <v>30</v>
      </c>
      <c r="G5945" t="s">
        <v>24</v>
      </c>
      <c r="H5945">
        <v>14</v>
      </c>
      <c r="I5945" t="s">
        <v>177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34</v>
      </c>
      <c r="S5945">
        <v>4</v>
      </c>
    </row>
    <row r="5946" spans="1:19" x14ac:dyDescent="0.3">
      <c r="A5946">
        <v>5945</v>
      </c>
      <c r="B5946" t="s">
        <v>33</v>
      </c>
      <c r="C5946" t="s">
        <v>34</v>
      </c>
      <c r="D5946" t="s">
        <v>44</v>
      </c>
      <c r="E5946" t="s">
        <v>41</v>
      </c>
      <c r="F5946" t="s">
        <v>18</v>
      </c>
      <c r="G5946" t="s">
        <v>35</v>
      </c>
      <c r="H5946">
        <v>3</v>
      </c>
      <c r="I5946" t="s">
        <v>178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21</v>
      </c>
      <c r="S5946">
        <v>4</v>
      </c>
    </row>
    <row r="5947" spans="1:19" x14ac:dyDescent="0.3">
      <c r="A5947">
        <v>5946</v>
      </c>
      <c r="B5947" t="s">
        <v>31</v>
      </c>
      <c r="C5947" t="s">
        <v>27</v>
      </c>
      <c r="D5947" t="s">
        <v>32</v>
      </c>
      <c r="E5947" t="s">
        <v>22</v>
      </c>
      <c r="F5947" t="s">
        <v>18</v>
      </c>
      <c r="G5947" t="s">
        <v>35</v>
      </c>
      <c r="H5947">
        <v>3</v>
      </c>
      <c r="I5947" t="s">
        <v>176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28</v>
      </c>
      <c r="S5947">
        <v>9</v>
      </c>
    </row>
    <row r="5948" spans="1:19" x14ac:dyDescent="0.3">
      <c r="A5948">
        <v>5947</v>
      </c>
      <c r="B5948" t="s">
        <v>16</v>
      </c>
      <c r="C5948" t="s">
        <v>20</v>
      </c>
      <c r="D5948" t="s">
        <v>38</v>
      </c>
      <c r="E5948" t="s">
        <v>15</v>
      </c>
      <c r="F5948" t="s">
        <v>30</v>
      </c>
      <c r="G5948" t="s">
        <v>17</v>
      </c>
      <c r="H5948">
        <v>3</v>
      </c>
      <c r="I5948" t="s">
        <v>177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28</v>
      </c>
      <c r="S5948">
        <v>9</v>
      </c>
    </row>
    <row r="5949" spans="1:19" x14ac:dyDescent="0.3">
      <c r="A5949">
        <v>5948</v>
      </c>
      <c r="B5949" t="s">
        <v>16</v>
      </c>
      <c r="C5949" t="s">
        <v>27</v>
      </c>
      <c r="D5949" t="s">
        <v>32</v>
      </c>
      <c r="E5949" t="s">
        <v>43</v>
      </c>
      <c r="F5949" t="s">
        <v>18</v>
      </c>
      <c r="G5949" t="s">
        <v>24</v>
      </c>
      <c r="H5949">
        <v>12</v>
      </c>
      <c r="I5949" t="s">
        <v>177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28</v>
      </c>
      <c r="S5949">
        <v>5</v>
      </c>
    </row>
    <row r="5950" spans="1:19" x14ac:dyDescent="0.3">
      <c r="A5950">
        <v>5949</v>
      </c>
      <c r="B5950" t="s">
        <v>33</v>
      </c>
      <c r="C5950" t="s">
        <v>20</v>
      </c>
      <c r="D5950" t="s">
        <v>44</v>
      </c>
      <c r="E5950" t="s">
        <v>43</v>
      </c>
      <c r="F5950" t="s">
        <v>18</v>
      </c>
      <c r="G5950" t="s">
        <v>24</v>
      </c>
      <c r="H5950">
        <v>12</v>
      </c>
      <c r="I5950" t="s">
        <v>176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28</v>
      </c>
      <c r="S5950">
        <v>8</v>
      </c>
    </row>
    <row r="5951" spans="1:19" x14ac:dyDescent="0.3">
      <c r="A5951">
        <v>5950</v>
      </c>
      <c r="B5951" t="s">
        <v>31</v>
      </c>
      <c r="C5951" t="s">
        <v>27</v>
      </c>
      <c r="D5951" t="s">
        <v>38</v>
      </c>
      <c r="E5951" t="s">
        <v>29</v>
      </c>
      <c r="F5951" t="s">
        <v>25</v>
      </c>
      <c r="G5951" t="s">
        <v>24</v>
      </c>
      <c r="H5951">
        <v>13</v>
      </c>
      <c r="I5951" t="s">
        <v>176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28</v>
      </c>
      <c r="S5951">
        <v>8</v>
      </c>
    </row>
    <row r="5952" spans="1:19" x14ac:dyDescent="0.3">
      <c r="A5952">
        <v>5951</v>
      </c>
      <c r="B5952" t="s">
        <v>31</v>
      </c>
      <c r="C5952" t="s">
        <v>34</v>
      </c>
      <c r="D5952" t="s">
        <v>26</v>
      </c>
      <c r="E5952" t="s">
        <v>36</v>
      </c>
      <c r="F5952" t="s">
        <v>25</v>
      </c>
      <c r="G5952" t="s">
        <v>17</v>
      </c>
      <c r="H5952">
        <v>6</v>
      </c>
      <c r="I5952" t="s">
        <v>176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21</v>
      </c>
      <c r="S5952">
        <v>6</v>
      </c>
    </row>
    <row r="5953" spans="1:19" x14ac:dyDescent="0.3">
      <c r="A5953">
        <v>5952</v>
      </c>
      <c r="B5953" t="s">
        <v>42</v>
      </c>
      <c r="C5953" t="s">
        <v>39</v>
      </c>
      <c r="D5953" t="s">
        <v>38</v>
      </c>
      <c r="E5953" t="s">
        <v>41</v>
      </c>
      <c r="F5953" t="s">
        <v>25</v>
      </c>
      <c r="G5953" t="s">
        <v>35</v>
      </c>
      <c r="H5953">
        <v>7</v>
      </c>
      <c r="I5953" t="s">
        <v>178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28</v>
      </c>
      <c r="S5953">
        <v>9</v>
      </c>
    </row>
    <row r="5954" spans="1:19" x14ac:dyDescent="0.3">
      <c r="A5954">
        <v>5953</v>
      </c>
      <c r="B5954" t="s">
        <v>23</v>
      </c>
      <c r="C5954" t="s">
        <v>27</v>
      </c>
      <c r="D5954" t="s">
        <v>44</v>
      </c>
      <c r="E5954" t="s">
        <v>15</v>
      </c>
      <c r="F5954" t="s">
        <v>18</v>
      </c>
      <c r="G5954" t="s">
        <v>24</v>
      </c>
      <c r="H5954">
        <v>0</v>
      </c>
      <c r="I5954" t="s">
        <v>177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21</v>
      </c>
      <c r="S5954">
        <v>2</v>
      </c>
    </row>
    <row r="5955" spans="1:19" x14ac:dyDescent="0.3">
      <c r="A5955">
        <v>5954</v>
      </c>
      <c r="B5955" t="s">
        <v>37</v>
      </c>
      <c r="C5955" t="s">
        <v>39</v>
      </c>
      <c r="D5955" t="s">
        <v>32</v>
      </c>
      <c r="E5955" t="s">
        <v>41</v>
      </c>
      <c r="F5955" t="s">
        <v>25</v>
      </c>
      <c r="G5955" t="s">
        <v>24</v>
      </c>
      <c r="H5955">
        <v>4</v>
      </c>
      <c r="I5955" t="s">
        <v>177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28</v>
      </c>
      <c r="S5955">
        <v>8</v>
      </c>
    </row>
    <row r="5956" spans="1:19" x14ac:dyDescent="0.3">
      <c r="A5956">
        <v>5955</v>
      </c>
      <c r="B5956" t="s">
        <v>33</v>
      </c>
      <c r="C5956" t="s">
        <v>27</v>
      </c>
      <c r="D5956" t="s">
        <v>32</v>
      </c>
      <c r="E5956" t="s">
        <v>36</v>
      </c>
      <c r="F5956" t="s">
        <v>30</v>
      </c>
      <c r="G5956" t="s">
        <v>24</v>
      </c>
      <c r="H5956">
        <v>8</v>
      </c>
      <c r="I5956" t="s">
        <v>176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28</v>
      </c>
      <c r="S5956">
        <v>1</v>
      </c>
    </row>
    <row r="5957" spans="1:19" x14ac:dyDescent="0.3">
      <c r="A5957">
        <v>5956</v>
      </c>
      <c r="B5957" t="s">
        <v>23</v>
      </c>
      <c r="C5957" t="s">
        <v>34</v>
      </c>
      <c r="D5957" t="s">
        <v>38</v>
      </c>
      <c r="E5957" t="s">
        <v>36</v>
      </c>
      <c r="F5957" t="s">
        <v>30</v>
      </c>
      <c r="G5957" t="s">
        <v>17</v>
      </c>
      <c r="H5957">
        <v>13</v>
      </c>
      <c r="I5957" t="s">
        <v>176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28</v>
      </c>
      <c r="S5957">
        <v>3</v>
      </c>
    </row>
    <row r="5958" spans="1:19" x14ac:dyDescent="0.3">
      <c r="A5958">
        <v>5957</v>
      </c>
      <c r="B5958" t="s">
        <v>37</v>
      </c>
      <c r="C5958" t="s">
        <v>27</v>
      </c>
      <c r="D5958" t="s">
        <v>44</v>
      </c>
      <c r="E5958" t="s">
        <v>36</v>
      </c>
      <c r="F5958" t="s">
        <v>18</v>
      </c>
      <c r="G5958" t="s">
        <v>35</v>
      </c>
      <c r="H5958">
        <v>9</v>
      </c>
      <c r="I5958" t="s">
        <v>177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28</v>
      </c>
      <c r="S5958">
        <v>2</v>
      </c>
    </row>
    <row r="5959" spans="1:19" x14ac:dyDescent="0.3">
      <c r="A5959">
        <v>5958</v>
      </c>
      <c r="B5959" t="s">
        <v>31</v>
      </c>
      <c r="C5959" t="s">
        <v>34</v>
      </c>
      <c r="D5959" t="s">
        <v>32</v>
      </c>
      <c r="E5959" t="s">
        <v>29</v>
      </c>
      <c r="F5959" t="s">
        <v>25</v>
      </c>
      <c r="G5959" t="s">
        <v>17</v>
      </c>
      <c r="H5959">
        <v>5</v>
      </c>
      <c r="I5959" t="s">
        <v>176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21</v>
      </c>
      <c r="S5959">
        <v>3</v>
      </c>
    </row>
    <row r="5960" spans="1:19" x14ac:dyDescent="0.3">
      <c r="A5960">
        <v>5959</v>
      </c>
      <c r="B5960" t="s">
        <v>23</v>
      </c>
      <c r="C5960" t="s">
        <v>39</v>
      </c>
      <c r="D5960" t="s">
        <v>32</v>
      </c>
      <c r="E5960" t="s">
        <v>15</v>
      </c>
      <c r="F5960" t="s">
        <v>25</v>
      </c>
      <c r="G5960" t="s">
        <v>35</v>
      </c>
      <c r="H5960">
        <v>14</v>
      </c>
      <c r="I5960" t="s">
        <v>178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34</v>
      </c>
      <c r="S5960">
        <v>4</v>
      </c>
    </row>
    <row r="5961" spans="1:19" x14ac:dyDescent="0.3">
      <c r="A5961">
        <v>5960</v>
      </c>
      <c r="B5961" t="s">
        <v>31</v>
      </c>
      <c r="C5961" t="s">
        <v>39</v>
      </c>
      <c r="D5961" t="s">
        <v>26</v>
      </c>
      <c r="E5961" t="s">
        <v>43</v>
      </c>
      <c r="F5961" t="s">
        <v>18</v>
      </c>
      <c r="G5961" t="s">
        <v>35</v>
      </c>
      <c r="H5961">
        <v>12</v>
      </c>
      <c r="I5961" t="s">
        <v>176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34</v>
      </c>
      <c r="S5961">
        <v>1</v>
      </c>
    </row>
    <row r="5962" spans="1:19" x14ac:dyDescent="0.3">
      <c r="A5962">
        <v>5961</v>
      </c>
      <c r="B5962" t="s">
        <v>23</v>
      </c>
      <c r="C5962" t="s">
        <v>34</v>
      </c>
      <c r="D5962" t="s">
        <v>32</v>
      </c>
      <c r="E5962" t="s">
        <v>22</v>
      </c>
      <c r="F5962" t="s">
        <v>25</v>
      </c>
      <c r="G5962" t="s">
        <v>17</v>
      </c>
      <c r="H5962">
        <v>7</v>
      </c>
      <c r="I5962" t="s">
        <v>176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28</v>
      </c>
      <c r="S5962">
        <v>9</v>
      </c>
    </row>
    <row r="5963" spans="1:19" x14ac:dyDescent="0.3">
      <c r="A5963">
        <v>5962</v>
      </c>
      <c r="B5963" t="s">
        <v>31</v>
      </c>
      <c r="C5963" t="s">
        <v>34</v>
      </c>
      <c r="D5963" t="s">
        <v>19</v>
      </c>
      <c r="E5963" t="s">
        <v>22</v>
      </c>
      <c r="F5963" t="s">
        <v>18</v>
      </c>
      <c r="G5963" t="s">
        <v>35</v>
      </c>
      <c r="H5963">
        <v>10</v>
      </c>
      <c r="I5963" t="s">
        <v>176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34</v>
      </c>
      <c r="S5963">
        <v>5</v>
      </c>
    </row>
    <row r="5964" spans="1:19" x14ac:dyDescent="0.3">
      <c r="A5964">
        <v>5963</v>
      </c>
      <c r="B5964" t="s">
        <v>33</v>
      </c>
      <c r="C5964" t="s">
        <v>34</v>
      </c>
      <c r="D5964" t="s">
        <v>32</v>
      </c>
      <c r="E5964" t="s">
        <v>45</v>
      </c>
      <c r="F5964" t="s">
        <v>25</v>
      </c>
      <c r="G5964" t="s">
        <v>35</v>
      </c>
      <c r="H5964">
        <v>6</v>
      </c>
      <c r="I5964" t="s">
        <v>176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21</v>
      </c>
      <c r="S5964">
        <v>6</v>
      </c>
    </row>
    <row r="5965" spans="1:19" x14ac:dyDescent="0.3">
      <c r="A5965">
        <v>5964</v>
      </c>
      <c r="B5965" t="s">
        <v>33</v>
      </c>
      <c r="C5965" t="s">
        <v>27</v>
      </c>
      <c r="D5965" t="s">
        <v>38</v>
      </c>
      <c r="E5965" t="s">
        <v>41</v>
      </c>
      <c r="F5965" t="s">
        <v>25</v>
      </c>
      <c r="G5965" t="s">
        <v>35</v>
      </c>
      <c r="H5965">
        <v>4</v>
      </c>
      <c r="I5965" t="s">
        <v>177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21</v>
      </c>
      <c r="S5965">
        <v>3</v>
      </c>
    </row>
    <row r="5966" spans="1:19" x14ac:dyDescent="0.3">
      <c r="A5966">
        <v>5965</v>
      </c>
      <c r="B5966" t="s">
        <v>16</v>
      </c>
      <c r="C5966" t="s">
        <v>34</v>
      </c>
      <c r="D5966" t="s">
        <v>26</v>
      </c>
      <c r="E5966" t="s">
        <v>41</v>
      </c>
      <c r="F5966" t="s">
        <v>30</v>
      </c>
      <c r="G5966" t="s">
        <v>24</v>
      </c>
      <c r="H5966">
        <v>5</v>
      </c>
      <c r="I5966" t="s">
        <v>176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21</v>
      </c>
      <c r="S5966">
        <v>1</v>
      </c>
    </row>
    <row r="5967" spans="1:19" x14ac:dyDescent="0.3">
      <c r="A5967">
        <v>5966</v>
      </c>
      <c r="B5967" t="s">
        <v>31</v>
      </c>
      <c r="C5967" t="s">
        <v>27</v>
      </c>
      <c r="D5967" t="s">
        <v>32</v>
      </c>
      <c r="E5967" t="s">
        <v>45</v>
      </c>
      <c r="F5967" t="s">
        <v>18</v>
      </c>
      <c r="G5967" t="s">
        <v>24</v>
      </c>
      <c r="H5967">
        <v>7</v>
      </c>
      <c r="I5967" t="s">
        <v>176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21</v>
      </c>
      <c r="S5967">
        <v>6</v>
      </c>
    </row>
    <row r="5968" spans="1:19" x14ac:dyDescent="0.3">
      <c r="A5968">
        <v>5967</v>
      </c>
      <c r="B5968" t="s">
        <v>16</v>
      </c>
      <c r="C5968" t="s">
        <v>20</v>
      </c>
      <c r="D5968" t="s">
        <v>40</v>
      </c>
      <c r="E5968" t="s">
        <v>36</v>
      </c>
      <c r="F5968" t="s">
        <v>18</v>
      </c>
      <c r="G5968" t="s">
        <v>17</v>
      </c>
      <c r="H5968">
        <v>6</v>
      </c>
      <c r="I5968" t="s">
        <v>177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21</v>
      </c>
      <c r="S5968">
        <v>5</v>
      </c>
    </row>
    <row r="5969" spans="1:19" x14ac:dyDescent="0.3">
      <c r="A5969">
        <v>5968</v>
      </c>
      <c r="B5969" t="s">
        <v>16</v>
      </c>
      <c r="C5969" t="s">
        <v>39</v>
      </c>
      <c r="D5969" t="s">
        <v>44</v>
      </c>
      <c r="E5969" t="s">
        <v>22</v>
      </c>
      <c r="F5969" t="s">
        <v>18</v>
      </c>
      <c r="G5969" t="s">
        <v>24</v>
      </c>
      <c r="H5969">
        <v>1</v>
      </c>
      <c r="I5969" t="s">
        <v>178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28</v>
      </c>
      <c r="S5969">
        <v>4</v>
      </c>
    </row>
    <row r="5970" spans="1:19" x14ac:dyDescent="0.3">
      <c r="A5970">
        <v>5969</v>
      </c>
      <c r="B5970" t="s">
        <v>42</v>
      </c>
      <c r="C5970" t="s">
        <v>39</v>
      </c>
      <c r="D5970" t="s">
        <v>38</v>
      </c>
      <c r="E5970" t="s">
        <v>43</v>
      </c>
      <c r="F5970" t="s">
        <v>25</v>
      </c>
      <c r="G5970" t="s">
        <v>24</v>
      </c>
      <c r="H5970">
        <v>1</v>
      </c>
      <c r="I5970" t="s">
        <v>177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28</v>
      </c>
      <c r="S5970">
        <v>2</v>
      </c>
    </row>
    <row r="5971" spans="1:19" x14ac:dyDescent="0.3">
      <c r="A5971">
        <v>5970</v>
      </c>
      <c r="B5971" t="s">
        <v>37</v>
      </c>
      <c r="C5971" t="s">
        <v>20</v>
      </c>
      <c r="D5971" t="s">
        <v>32</v>
      </c>
      <c r="E5971" t="s">
        <v>45</v>
      </c>
      <c r="F5971" t="s">
        <v>25</v>
      </c>
      <c r="G5971" t="s">
        <v>35</v>
      </c>
      <c r="H5971">
        <v>6</v>
      </c>
      <c r="I5971" t="s">
        <v>176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28</v>
      </c>
      <c r="S5971">
        <v>7</v>
      </c>
    </row>
    <row r="5972" spans="1:19" x14ac:dyDescent="0.3">
      <c r="A5972">
        <v>5971</v>
      </c>
      <c r="B5972" t="s">
        <v>16</v>
      </c>
      <c r="C5972" t="s">
        <v>39</v>
      </c>
      <c r="D5972" t="s">
        <v>44</v>
      </c>
      <c r="E5972" t="s">
        <v>22</v>
      </c>
      <c r="F5972" t="s">
        <v>25</v>
      </c>
      <c r="G5972" t="s">
        <v>24</v>
      </c>
      <c r="H5972">
        <v>1</v>
      </c>
      <c r="I5972" t="s">
        <v>178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21</v>
      </c>
      <c r="S5972">
        <v>6</v>
      </c>
    </row>
    <row r="5973" spans="1:19" x14ac:dyDescent="0.3">
      <c r="A5973">
        <v>5972</v>
      </c>
      <c r="B5973" t="s">
        <v>37</v>
      </c>
      <c r="C5973" t="s">
        <v>20</v>
      </c>
      <c r="D5973" t="s">
        <v>44</v>
      </c>
      <c r="E5973" t="s">
        <v>43</v>
      </c>
      <c r="F5973" t="s">
        <v>18</v>
      </c>
      <c r="G5973" t="s">
        <v>24</v>
      </c>
      <c r="H5973">
        <v>11</v>
      </c>
      <c r="I5973" t="s">
        <v>176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34</v>
      </c>
      <c r="S5973">
        <v>2</v>
      </c>
    </row>
    <row r="5974" spans="1:19" x14ac:dyDescent="0.3">
      <c r="A5974">
        <v>5973</v>
      </c>
      <c r="B5974" t="s">
        <v>31</v>
      </c>
      <c r="C5974" t="s">
        <v>20</v>
      </c>
      <c r="D5974" t="s">
        <v>38</v>
      </c>
      <c r="E5974" t="s">
        <v>29</v>
      </c>
      <c r="F5974" t="s">
        <v>30</v>
      </c>
      <c r="G5974" t="s">
        <v>17</v>
      </c>
      <c r="H5974">
        <v>7</v>
      </c>
      <c r="I5974" t="s">
        <v>178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21</v>
      </c>
      <c r="S5974">
        <v>4</v>
      </c>
    </row>
    <row r="5975" spans="1:19" x14ac:dyDescent="0.3">
      <c r="A5975">
        <v>5974</v>
      </c>
      <c r="B5975" t="s">
        <v>31</v>
      </c>
      <c r="C5975" t="s">
        <v>27</v>
      </c>
      <c r="D5975" t="s">
        <v>19</v>
      </c>
      <c r="E5975" t="s">
        <v>22</v>
      </c>
      <c r="F5975" t="s">
        <v>30</v>
      </c>
      <c r="G5975" t="s">
        <v>24</v>
      </c>
      <c r="H5975">
        <v>2</v>
      </c>
      <c r="I5975" t="s">
        <v>176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28</v>
      </c>
      <c r="S5975">
        <v>5</v>
      </c>
    </row>
    <row r="5976" spans="1:19" x14ac:dyDescent="0.3">
      <c r="A5976">
        <v>5975</v>
      </c>
      <c r="B5976" t="s">
        <v>42</v>
      </c>
      <c r="C5976" t="s">
        <v>20</v>
      </c>
      <c r="D5976" t="s">
        <v>40</v>
      </c>
      <c r="E5976" t="s">
        <v>15</v>
      </c>
      <c r="F5976" t="s">
        <v>18</v>
      </c>
      <c r="G5976" t="s">
        <v>17</v>
      </c>
      <c r="H5976">
        <v>7</v>
      </c>
      <c r="I5976" t="s">
        <v>178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28</v>
      </c>
      <c r="S5976">
        <v>9</v>
      </c>
    </row>
    <row r="5977" spans="1:19" x14ac:dyDescent="0.3">
      <c r="A5977">
        <v>5976</v>
      </c>
      <c r="B5977" t="s">
        <v>42</v>
      </c>
      <c r="C5977" t="s">
        <v>20</v>
      </c>
      <c r="D5977" t="s">
        <v>26</v>
      </c>
      <c r="E5977" t="s">
        <v>41</v>
      </c>
      <c r="F5977" t="s">
        <v>25</v>
      </c>
      <c r="G5977" t="s">
        <v>35</v>
      </c>
      <c r="H5977">
        <v>5</v>
      </c>
      <c r="I5977" t="s">
        <v>178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21</v>
      </c>
      <c r="S5977">
        <v>3</v>
      </c>
    </row>
    <row r="5978" spans="1:19" x14ac:dyDescent="0.3">
      <c r="A5978">
        <v>5977</v>
      </c>
      <c r="B5978" t="s">
        <v>31</v>
      </c>
      <c r="C5978" t="s">
        <v>34</v>
      </c>
      <c r="D5978" t="s">
        <v>40</v>
      </c>
      <c r="E5978" t="s">
        <v>15</v>
      </c>
      <c r="F5978" t="s">
        <v>18</v>
      </c>
      <c r="G5978" t="s">
        <v>24</v>
      </c>
      <c r="H5978">
        <v>12</v>
      </c>
      <c r="I5978" t="s">
        <v>177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34</v>
      </c>
      <c r="S5978">
        <v>1</v>
      </c>
    </row>
    <row r="5979" spans="1:19" x14ac:dyDescent="0.3">
      <c r="A5979">
        <v>5978</v>
      </c>
      <c r="B5979" t="s">
        <v>23</v>
      </c>
      <c r="C5979" t="s">
        <v>20</v>
      </c>
      <c r="D5979" t="s">
        <v>38</v>
      </c>
      <c r="E5979" t="s">
        <v>36</v>
      </c>
      <c r="F5979" t="s">
        <v>30</v>
      </c>
      <c r="G5979" t="s">
        <v>24</v>
      </c>
      <c r="H5979">
        <v>2</v>
      </c>
      <c r="I5979" t="s">
        <v>178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28</v>
      </c>
      <c r="S5979">
        <v>9</v>
      </c>
    </row>
    <row r="5980" spans="1:19" x14ac:dyDescent="0.3">
      <c r="A5980">
        <v>5979</v>
      </c>
      <c r="B5980" t="s">
        <v>33</v>
      </c>
      <c r="C5980" t="s">
        <v>27</v>
      </c>
      <c r="D5980" t="s">
        <v>44</v>
      </c>
      <c r="E5980" t="s">
        <v>22</v>
      </c>
      <c r="F5980" t="s">
        <v>25</v>
      </c>
      <c r="G5980" t="s">
        <v>35</v>
      </c>
      <c r="H5980">
        <v>0</v>
      </c>
      <c r="I5980" t="s">
        <v>177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28</v>
      </c>
      <c r="S5980">
        <v>4</v>
      </c>
    </row>
    <row r="5981" spans="1:19" x14ac:dyDescent="0.3">
      <c r="A5981">
        <v>5980</v>
      </c>
      <c r="B5981" t="s">
        <v>31</v>
      </c>
      <c r="C5981" t="s">
        <v>27</v>
      </c>
      <c r="D5981" t="s">
        <v>26</v>
      </c>
      <c r="E5981" t="s">
        <v>43</v>
      </c>
      <c r="F5981" t="s">
        <v>25</v>
      </c>
      <c r="G5981" t="s">
        <v>17</v>
      </c>
      <c r="H5981">
        <v>9</v>
      </c>
      <c r="I5981" t="s">
        <v>177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28</v>
      </c>
      <c r="S5981">
        <v>4</v>
      </c>
    </row>
    <row r="5982" spans="1:19" x14ac:dyDescent="0.3">
      <c r="A5982">
        <v>5981</v>
      </c>
      <c r="B5982" t="s">
        <v>31</v>
      </c>
      <c r="C5982" t="s">
        <v>27</v>
      </c>
      <c r="D5982" t="s">
        <v>40</v>
      </c>
      <c r="E5982" t="s">
        <v>41</v>
      </c>
      <c r="F5982" t="s">
        <v>25</v>
      </c>
      <c r="G5982" t="s">
        <v>17</v>
      </c>
      <c r="H5982">
        <v>13</v>
      </c>
      <c r="I5982" t="s">
        <v>176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28</v>
      </c>
      <c r="S5982">
        <v>7</v>
      </c>
    </row>
    <row r="5983" spans="1:19" x14ac:dyDescent="0.3">
      <c r="A5983">
        <v>5982</v>
      </c>
      <c r="B5983" t="s">
        <v>37</v>
      </c>
      <c r="C5983" t="s">
        <v>27</v>
      </c>
      <c r="D5983" t="s">
        <v>19</v>
      </c>
      <c r="E5983" t="s">
        <v>43</v>
      </c>
      <c r="F5983" t="s">
        <v>25</v>
      </c>
      <c r="G5983" t="s">
        <v>24</v>
      </c>
      <c r="H5983">
        <v>7</v>
      </c>
      <c r="I5983" t="s">
        <v>178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21</v>
      </c>
      <c r="S5983">
        <v>3</v>
      </c>
    </row>
    <row r="5984" spans="1:19" x14ac:dyDescent="0.3">
      <c r="A5984">
        <v>5983</v>
      </c>
      <c r="B5984" t="s">
        <v>16</v>
      </c>
      <c r="C5984" t="s">
        <v>27</v>
      </c>
      <c r="D5984" t="s">
        <v>44</v>
      </c>
      <c r="E5984" t="s">
        <v>41</v>
      </c>
      <c r="F5984" t="s">
        <v>30</v>
      </c>
      <c r="G5984" t="s">
        <v>17</v>
      </c>
      <c r="H5984">
        <v>8</v>
      </c>
      <c r="I5984" t="s">
        <v>176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28</v>
      </c>
      <c r="S5984">
        <v>9</v>
      </c>
    </row>
    <row r="5985" spans="1:19" x14ac:dyDescent="0.3">
      <c r="A5985">
        <v>5984</v>
      </c>
      <c r="B5985" t="s">
        <v>16</v>
      </c>
      <c r="C5985" t="s">
        <v>20</v>
      </c>
      <c r="D5985" t="s">
        <v>38</v>
      </c>
      <c r="E5985" t="s">
        <v>45</v>
      </c>
      <c r="F5985" t="s">
        <v>25</v>
      </c>
      <c r="G5985" t="s">
        <v>35</v>
      </c>
      <c r="H5985">
        <v>5</v>
      </c>
      <c r="I5985" t="s">
        <v>178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28</v>
      </c>
      <c r="S5985">
        <v>3</v>
      </c>
    </row>
    <row r="5986" spans="1:19" x14ac:dyDescent="0.3">
      <c r="A5986">
        <v>5985</v>
      </c>
      <c r="B5986" t="s">
        <v>16</v>
      </c>
      <c r="C5986" t="s">
        <v>27</v>
      </c>
      <c r="D5986" t="s">
        <v>38</v>
      </c>
      <c r="E5986" t="s">
        <v>41</v>
      </c>
      <c r="F5986" t="s">
        <v>25</v>
      </c>
      <c r="G5986" t="s">
        <v>17</v>
      </c>
      <c r="H5986">
        <v>4</v>
      </c>
      <c r="I5986" t="s">
        <v>177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21</v>
      </c>
      <c r="S5986">
        <v>3</v>
      </c>
    </row>
    <row r="5987" spans="1:19" x14ac:dyDescent="0.3">
      <c r="A5987">
        <v>5986</v>
      </c>
      <c r="B5987" t="s">
        <v>37</v>
      </c>
      <c r="C5987" t="s">
        <v>27</v>
      </c>
      <c r="D5987" t="s">
        <v>26</v>
      </c>
      <c r="E5987" t="s">
        <v>36</v>
      </c>
      <c r="F5987" t="s">
        <v>30</v>
      </c>
      <c r="G5987" t="s">
        <v>17</v>
      </c>
      <c r="H5987">
        <v>10</v>
      </c>
      <c r="I5987" t="s">
        <v>178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34</v>
      </c>
      <c r="S5987">
        <v>6</v>
      </c>
    </row>
    <row r="5988" spans="1:19" x14ac:dyDescent="0.3">
      <c r="A5988">
        <v>5987</v>
      </c>
      <c r="B5988" t="s">
        <v>31</v>
      </c>
      <c r="C5988" t="s">
        <v>27</v>
      </c>
      <c r="D5988" t="s">
        <v>19</v>
      </c>
      <c r="E5988" t="s">
        <v>43</v>
      </c>
      <c r="F5988" t="s">
        <v>25</v>
      </c>
      <c r="G5988" t="s">
        <v>17</v>
      </c>
      <c r="H5988">
        <v>0</v>
      </c>
      <c r="I5988" t="s">
        <v>176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21</v>
      </c>
      <c r="S5988">
        <v>6</v>
      </c>
    </row>
    <row r="5989" spans="1:19" x14ac:dyDescent="0.3">
      <c r="A5989">
        <v>5988</v>
      </c>
      <c r="B5989" t="s">
        <v>37</v>
      </c>
      <c r="C5989" t="s">
        <v>34</v>
      </c>
      <c r="D5989" t="s">
        <v>26</v>
      </c>
      <c r="E5989" t="s">
        <v>22</v>
      </c>
      <c r="F5989" t="s">
        <v>30</v>
      </c>
      <c r="G5989" t="s">
        <v>35</v>
      </c>
      <c r="H5989">
        <v>6</v>
      </c>
      <c r="I5989" t="s">
        <v>177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28</v>
      </c>
      <c r="S5989">
        <v>8</v>
      </c>
    </row>
    <row r="5990" spans="1:19" x14ac:dyDescent="0.3">
      <c r="A5990">
        <v>5989</v>
      </c>
      <c r="B5990" t="s">
        <v>31</v>
      </c>
      <c r="C5990" t="s">
        <v>34</v>
      </c>
      <c r="D5990" t="s">
        <v>44</v>
      </c>
      <c r="E5990" t="s">
        <v>22</v>
      </c>
      <c r="F5990" t="s">
        <v>18</v>
      </c>
      <c r="G5990" t="s">
        <v>35</v>
      </c>
      <c r="H5990">
        <v>7</v>
      </c>
      <c r="I5990" t="s">
        <v>178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28</v>
      </c>
      <c r="S5990">
        <v>4</v>
      </c>
    </row>
    <row r="5991" spans="1:19" x14ac:dyDescent="0.3">
      <c r="A5991">
        <v>5990</v>
      </c>
      <c r="B5991" t="s">
        <v>16</v>
      </c>
      <c r="C5991" t="s">
        <v>20</v>
      </c>
      <c r="D5991" t="s">
        <v>26</v>
      </c>
      <c r="E5991" t="s">
        <v>22</v>
      </c>
      <c r="F5991" t="s">
        <v>30</v>
      </c>
      <c r="G5991" t="s">
        <v>35</v>
      </c>
      <c r="H5991">
        <v>1</v>
      </c>
      <c r="I5991" t="s">
        <v>177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21</v>
      </c>
      <c r="S5991">
        <v>1</v>
      </c>
    </row>
    <row r="5992" spans="1:19" x14ac:dyDescent="0.3">
      <c r="A5992">
        <v>5991</v>
      </c>
      <c r="B5992" t="s">
        <v>23</v>
      </c>
      <c r="C5992" t="s">
        <v>39</v>
      </c>
      <c r="D5992" t="s">
        <v>38</v>
      </c>
      <c r="E5992" t="s">
        <v>36</v>
      </c>
      <c r="F5992" t="s">
        <v>30</v>
      </c>
      <c r="G5992" t="s">
        <v>35</v>
      </c>
      <c r="H5992">
        <v>4</v>
      </c>
      <c r="I5992" t="s">
        <v>177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28</v>
      </c>
      <c r="S5992">
        <v>7</v>
      </c>
    </row>
    <row r="5993" spans="1:19" x14ac:dyDescent="0.3">
      <c r="A5993">
        <v>5992</v>
      </c>
      <c r="B5993" t="s">
        <v>37</v>
      </c>
      <c r="C5993" t="s">
        <v>20</v>
      </c>
      <c r="D5993" t="s">
        <v>26</v>
      </c>
      <c r="E5993" t="s">
        <v>41</v>
      </c>
      <c r="F5993" t="s">
        <v>30</v>
      </c>
      <c r="G5993" t="s">
        <v>24</v>
      </c>
      <c r="H5993">
        <v>9</v>
      </c>
      <c r="I5993" t="s">
        <v>178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34</v>
      </c>
      <c r="S5993">
        <v>4</v>
      </c>
    </row>
    <row r="5994" spans="1:19" x14ac:dyDescent="0.3">
      <c r="A5994">
        <v>5993</v>
      </c>
      <c r="B5994" t="s">
        <v>16</v>
      </c>
      <c r="C5994" t="s">
        <v>39</v>
      </c>
      <c r="D5994" t="s">
        <v>40</v>
      </c>
      <c r="E5994" t="s">
        <v>45</v>
      </c>
      <c r="F5994" t="s">
        <v>18</v>
      </c>
      <c r="G5994" t="s">
        <v>17</v>
      </c>
      <c r="H5994">
        <v>6</v>
      </c>
      <c r="I5994" t="s">
        <v>177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28</v>
      </c>
      <c r="S5994">
        <v>9</v>
      </c>
    </row>
    <row r="5995" spans="1:19" x14ac:dyDescent="0.3">
      <c r="A5995">
        <v>5994</v>
      </c>
      <c r="B5995" t="s">
        <v>16</v>
      </c>
      <c r="C5995" t="s">
        <v>39</v>
      </c>
      <c r="D5995" t="s">
        <v>26</v>
      </c>
      <c r="E5995" t="s">
        <v>36</v>
      </c>
      <c r="F5995" t="s">
        <v>18</v>
      </c>
      <c r="G5995" t="s">
        <v>17</v>
      </c>
      <c r="H5995">
        <v>2</v>
      </c>
      <c r="I5995" t="s">
        <v>178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21</v>
      </c>
      <c r="S5995">
        <v>2</v>
      </c>
    </row>
    <row r="5996" spans="1:19" x14ac:dyDescent="0.3">
      <c r="A5996">
        <v>5995</v>
      </c>
      <c r="B5996" t="s">
        <v>33</v>
      </c>
      <c r="C5996" t="s">
        <v>39</v>
      </c>
      <c r="D5996" t="s">
        <v>26</v>
      </c>
      <c r="E5996" t="s">
        <v>43</v>
      </c>
      <c r="F5996" t="s">
        <v>25</v>
      </c>
      <c r="G5996" t="s">
        <v>17</v>
      </c>
      <c r="H5996">
        <v>14</v>
      </c>
      <c r="I5996" t="s">
        <v>178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34</v>
      </c>
      <c r="S5996">
        <v>6</v>
      </c>
    </row>
    <row r="5997" spans="1:19" x14ac:dyDescent="0.3">
      <c r="A5997">
        <v>5996</v>
      </c>
      <c r="B5997" t="s">
        <v>31</v>
      </c>
      <c r="C5997" t="s">
        <v>20</v>
      </c>
      <c r="D5997" t="s">
        <v>26</v>
      </c>
      <c r="E5997" t="s">
        <v>45</v>
      </c>
      <c r="F5997" t="s">
        <v>30</v>
      </c>
      <c r="G5997" t="s">
        <v>35</v>
      </c>
      <c r="H5997">
        <v>6</v>
      </c>
      <c r="I5997" t="s">
        <v>178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21</v>
      </c>
      <c r="S5997">
        <v>1</v>
      </c>
    </row>
    <row r="5998" spans="1:19" x14ac:dyDescent="0.3">
      <c r="A5998">
        <v>5997</v>
      </c>
      <c r="B5998" t="s">
        <v>37</v>
      </c>
      <c r="C5998" t="s">
        <v>39</v>
      </c>
      <c r="D5998" t="s">
        <v>19</v>
      </c>
      <c r="E5998" t="s">
        <v>22</v>
      </c>
      <c r="F5998" t="s">
        <v>18</v>
      </c>
      <c r="G5998" t="s">
        <v>17</v>
      </c>
      <c r="H5998">
        <v>13</v>
      </c>
      <c r="I5998" t="s">
        <v>176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28</v>
      </c>
      <c r="S5998">
        <v>9</v>
      </c>
    </row>
    <row r="5999" spans="1:19" x14ac:dyDescent="0.3">
      <c r="A5999">
        <v>5998</v>
      </c>
      <c r="B5999" t="s">
        <v>37</v>
      </c>
      <c r="C5999" t="s">
        <v>20</v>
      </c>
      <c r="D5999" t="s">
        <v>26</v>
      </c>
      <c r="E5999" t="s">
        <v>36</v>
      </c>
      <c r="F5999" t="s">
        <v>25</v>
      </c>
      <c r="G5999" t="s">
        <v>24</v>
      </c>
      <c r="H5999">
        <v>13</v>
      </c>
      <c r="I5999" t="s">
        <v>178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34</v>
      </c>
      <c r="S5999">
        <v>1</v>
      </c>
    </row>
    <row r="6000" spans="1:19" x14ac:dyDescent="0.3">
      <c r="A6000">
        <v>5999</v>
      </c>
      <c r="B6000" t="s">
        <v>31</v>
      </c>
      <c r="C6000" t="s">
        <v>39</v>
      </c>
      <c r="D6000" t="s">
        <v>32</v>
      </c>
      <c r="E6000" t="s">
        <v>29</v>
      </c>
      <c r="F6000" t="s">
        <v>18</v>
      </c>
      <c r="G6000" t="s">
        <v>24</v>
      </c>
      <c r="H6000">
        <v>3</v>
      </c>
      <c r="I6000" t="s">
        <v>176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28</v>
      </c>
      <c r="S6000">
        <v>9</v>
      </c>
    </row>
    <row r="6001" spans="1:19" x14ac:dyDescent="0.3">
      <c r="A6001">
        <v>6000</v>
      </c>
      <c r="B6001" t="s">
        <v>37</v>
      </c>
      <c r="C6001" t="s">
        <v>27</v>
      </c>
      <c r="D6001" t="s">
        <v>40</v>
      </c>
      <c r="E6001" t="s">
        <v>43</v>
      </c>
      <c r="F6001" t="s">
        <v>30</v>
      </c>
      <c r="G6001" t="s">
        <v>24</v>
      </c>
      <c r="H6001">
        <v>12</v>
      </c>
      <c r="I6001" t="s">
        <v>178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34</v>
      </c>
      <c r="S6001">
        <v>1</v>
      </c>
    </row>
    <row r="6002" spans="1:19" x14ac:dyDescent="0.3">
      <c r="A6002">
        <v>6001</v>
      </c>
      <c r="B6002" t="s">
        <v>23</v>
      </c>
      <c r="C6002" t="s">
        <v>20</v>
      </c>
      <c r="D6002" t="s">
        <v>19</v>
      </c>
      <c r="E6002" t="s">
        <v>43</v>
      </c>
      <c r="F6002" t="s">
        <v>25</v>
      </c>
      <c r="G6002" t="s">
        <v>35</v>
      </c>
      <c r="H6002">
        <v>9</v>
      </c>
      <c r="I6002" t="s">
        <v>176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34</v>
      </c>
      <c r="S6002">
        <v>1</v>
      </c>
    </row>
    <row r="6003" spans="1:19" x14ac:dyDescent="0.3">
      <c r="A6003">
        <v>6002</v>
      </c>
      <c r="B6003" t="s">
        <v>42</v>
      </c>
      <c r="C6003" t="s">
        <v>39</v>
      </c>
      <c r="D6003" t="s">
        <v>19</v>
      </c>
      <c r="E6003" t="s">
        <v>36</v>
      </c>
      <c r="F6003" t="s">
        <v>25</v>
      </c>
      <c r="G6003" t="s">
        <v>24</v>
      </c>
      <c r="H6003">
        <v>12</v>
      </c>
      <c r="I6003" t="s">
        <v>178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28</v>
      </c>
      <c r="S6003">
        <v>9</v>
      </c>
    </row>
    <row r="6004" spans="1:19" x14ac:dyDescent="0.3">
      <c r="A6004">
        <v>6003</v>
      </c>
      <c r="B6004" t="s">
        <v>23</v>
      </c>
      <c r="C6004" t="s">
        <v>34</v>
      </c>
      <c r="D6004" t="s">
        <v>38</v>
      </c>
      <c r="E6004" t="s">
        <v>22</v>
      </c>
      <c r="F6004" t="s">
        <v>25</v>
      </c>
      <c r="G6004" t="s">
        <v>17</v>
      </c>
      <c r="H6004">
        <v>10</v>
      </c>
      <c r="I6004" t="s">
        <v>176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34</v>
      </c>
      <c r="S6004">
        <v>1</v>
      </c>
    </row>
    <row r="6005" spans="1:19" x14ac:dyDescent="0.3">
      <c r="A6005">
        <v>6004</v>
      </c>
      <c r="B6005" t="s">
        <v>31</v>
      </c>
      <c r="C6005" t="s">
        <v>20</v>
      </c>
      <c r="D6005" t="s">
        <v>26</v>
      </c>
      <c r="E6005" t="s">
        <v>45</v>
      </c>
      <c r="F6005" t="s">
        <v>18</v>
      </c>
      <c r="G6005" t="s">
        <v>17</v>
      </c>
      <c r="H6005">
        <v>11</v>
      </c>
      <c r="I6005" t="s">
        <v>178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34</v>
      </c>
      <c r="S6005">
        <v>4</v>
      </c>
    </row>
    <row r="6006" spans="1:19" x14ac:dyDescent="0.3">
      <c r="A6006">
        <v>6005</v>
      </c>
      <c r="B6006" t="s">
        <v>31</v>
      </c>
      <c r="C6006" t="s">
        <v>39</v>
      </c>
      <c r="D6006" t="s">
        <v>19</v>
      </c>
      <c r="E6006" t="s">
        <v>36</v>
      </c>
      <c r="F6006" t="s">
        <v>25</v>
      </c>
      <c r="G6006" t="s">
        <v>17</v>
      </c>
      <c r="H6006">
        <v>12</v>
      </c>
      <c r="I6006" t="s">
        <v>178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34</v>
      </c>
      <c r="S6006">
        <v>1</v>
      </c>
    </row>
    <row r="6007" spans="1:19" x14ac:dyDescent="0.3">
      <c r="A6007">
        <v>6006</v>
      </c>
      <c r="B6007" t="s">
        <v>23</v>
      </c>
      <c r="C6007" t="s">
        <v>39</v>
      </c>
      <c r="D6007" t="s">
        <v>19</v>
      </c>
      <c r="E6007" t="s">
        <v>45</v>
      </c>
      <c r="F6007" t="s">
        <v>18</v>
      </c>
      <c r="G6007" t="s">
        <v>17</v>
      </c>
      <c r="H6007">
        <v>0</v>
      </c>
      <c r="I6007" t="s">
        <v>176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21</v>
      </c>
      <c r="S6007">
        <v>1</v>
      </c>
    </row>
    <row r="6008" spans="1:19" x14ac:dyDescent="0.3">
      <c r="A6008">
        <v>6007</v>
      </c>
      <c r="B6008" t="s">
        <v>37</v>
      </c>
      <c r="C6008" t="s">
        <v>20</v>
      </c>
      <c r="D6008" t="s">
        <v>26</v>
      </c>
      <c r="E6008" t="s">
        <v>45</v>
      </c>
      <c r="F6008" t="s">
        <v>25</v>
      </c>
      <c r="G6008" t="s">
        <v>24</v>
      </c>
      <c r="H6008">
        <v>6</v>
      </c>
      <c r="I6008" t="s">
        <v>177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21</v>
      </c>
      <c r="S6008">
        <v>3</v>
      </c>
    </row>
    <row r="6009" spans="1:19" x14ac:dyDescent="0.3">
      <c r="A6009">
        <v>6008</v>
      </c>
      <c r="B6009" t="s">
        <v>42</v>
      </c>
      <c r="C6009" t="s">
        <v>27</v>
      </c>
      <c r="D6009" t="s">
        <v>40</v>
      </c>
      <c r="E6009" t="s">
        <v>45</v>
      </c>
      <c r="F6009" t="s">
        <v>30</v>
      </c>
      <c r="G6009" t="s">
        <v>24</v>
      </c>
      <c r="H6009">
        <v>2</v>
      </c>
      <c r="I6009" t="s">
        <v>178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28</v>
      </c>
      <c r="S6009">
        <v>9</v>
      </c>
    </row>
    <row r="6010" spans="1:19" x14ac:dyDescent="0.3">
      <c r="A6010">
        <v>6009</v>
      </c>
      <c r="B6010" t="s">
        <v>31</v>
      </c>
      <c r="C6010" t="s">
        <v>34</v>
      </c>
      <c r="D6010" t="s">
        <v>38</v>
      </c>
      <c r="E6010" t="s">
        <v>43</v>
      </c>
      <c r="F6010" t="s">
        <v>18</v>
      </c>
      <c r="G6010" t="s">
        <v>24</v>
      </c>
      <c r="H6010">
        <v>5</v>
      </c>
      <c r="I6010" t="s">
        <v>178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21</v>
      </c>
      <c r="S6010">
        <v>4</v>
      </c>
    </row>
    <row r="6011" spans="1:19" x14ac:dyDescent="0.3">
      <c r="A6011">
        <v>6010</v>
      </c>
      <c r="B6011" t="s">
        <v>23</v>
      </c>
      <c r="C6011" t="s">
        <v>20</v>
      </c>
      <c r="D6011" t="s">
        <v>40</v>
      </c>
      <c r="E6011" t="s">
        <v>45</v>
      </c>
      <c r="F6011" t="s">
        <v>25</v>
      </c>
      <c r="G6011" t="s">
        <v>24</v>
      </c>
      <c r="H6011">
        <v>11</v>
      </c>
      <c r="I6011" t="s">
        <v>178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34</v>
      </c>
      <c r="S6011">
        <v>1</v>
      </c>
    </row>
    <row r="6012" spans="1:19" x14ac:dyDescent="0.3">
      <c r="A6012">
        <v>6011</v>
      </c>
      <c r="B6012" t="s">
        <v>16</v>
      </c>
      <c r="C6012" t="s">
        <v>34</v>
      </c>
      <c r="D6012" t="s">
        <v>38</v>
      </c>
      <c r="E6012" t="s">
        <v>43</v>
      </c>
      <c r="F6012" t="s">
        <v>18</v>
      </c>
      <c r="G6012" t="s">
        <v>17</v>
      </c>
      <c r="H6012">
        <v>9</v>
      </c>
      <c r="I6012" t="s">
        <v>178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28</v>
      </c>
      <c r="S6012">
        <v>9</v>
      </c>
    </row>
    <row r="6013" spans="1:19" x14ac:dyDescent="0.3">
      <c r="A6013">
        <v>6012</v>
      </c>
      <c r="B6013" t="s">
        <v>37</v>
      </c>
      <c r="C6013" t="s">
        <v>20</v>
      </c>
      <c r="D6013" t="s">
        <v>44</v>
      </c>
      <c r="E6013" t="s">
        <v>43</v>
      </c>
      <c r="F6013" t="s">
        <v>30</v>
      </c>
      <c r="G6013" t="s">
        <v>17</v>
      </c>
      <c r="H6013">
        <v>7</v>
      </c>
      <c r="I6013" t="s">
        <v>177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28</v>
      </c>
      <c r="S6013">
        <v>1</v>
      </c>
    </row>
    <row r="6014" spans="1:19" x14ac:dyDescent="0.3">
      <c r="A6014">
        <v>6013</v>
      </c>
      <c r="B6014" t="s">
        <v>42</v>
      </c>
      <c r="C6014" t="s">
        <v>20</v>
      </c>
      <c r="D6014" t="s">
        <v>19</v>
      </c>
      <c r="E6014" t="s">
        <v>22</v>
      </c>
      <c r="F6014" t="s">
        <v>25</v>
      </c>
      <c r="G6014" t="s">
        <v>17</v>
      </c>
      <c r="H6014">
        <v>4</v>
      </c>
      <c r="I6014" t="s">
        <v>176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21</v>
      </c>
      <c r="S6014">
        <v>3</v>
      </c>
    </row>
    <row r="6015" spans="1:19" x14ac:dyDescent="0.3">
      <c r="A6015">
        <v>6014</v>
      </c>
      <c r="B6015" t="s">
        <v>16</v>
      </c>
      <c r="C6015" t="s">
        <v>27</v>
      </c>
      <c r="D6015" t="s">
        <v>44</v>
      </c>
      <c r="E6015" t="s">
        <v>22</v>
      </c>
      <c r="F6015" t="s">
        <v>25</v>
      </c>
      <c r="G6015" t="s">
        <v>35</v>
      </c>
      <c r="H6015">
        <v>10</v>
      </c>
      <c r="I6015" t="s">
        <v>176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34</v>
      </c>
      <c r="S6015">
        <v>4</v>
      </c>
    </row>
    <row r="6016" spans="1:19" x14ac:dyDescent="0.3">
      <c r="A6016">
        <v>6015</v>
      </c>
      <c r="B6016" t="s">
        <v>23</v>
      </c>
      <c r="C6016" t="s">
        <v>20</v>
      </c>
      <c r="D6016" t="s">
        <v>38</v>
      </c>
      <c r="E6016" t="s">
        <v>29</v>
      </c>
      <c r="F6016" t="s">
        <v>30</v>
      </c>
      <c r="G6016" t="s">
        <v>24</v>
      </c>
      <c r="H6016">
        <v>3</v>
      </c>
      <c r="I6016" t="s">
        <v>176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21</v>
      </c>
      <c r="S6016">
        <v>3</v>
      </c>
    </row>
    <row r="6017" spans="1:19" x14ac:dyDescent="0.3">
      <c r="A6017">
        <v>6016</v>
      </c>
      <c r="B6017" t="s">
        <v>33</v>
      </c>
      <c r="C6017" t="s">
        <v>27</v>
      </c>
      <c r="D6017" t="s">
        <v>26</v>
      </c>
      <c r="E6017" t="s">
        <v>29</v>
      </c>
      <c r="F6017" t="s">
        <v>18</v>
      </c>
      <c r="G6017" t="s">
        <v>24</v>
      </c>
      <c r="H6017">
        <v>14</v>
      </c>
      <c r="I6017" t="s">
        <v>176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34</v>
      </c>
      <c r="S6017">
        <v>6</v>
      </c>
    </row>
    <row r="6018" spans="1:19" x14ac:dyDescent="0.3">
      <c r="A6018">
        <v>6017</v>
      </c>
      <c r="B6018" t="s">
        <v>31</v>
      </c>
      <c r="C6018" t="s">
        <v>34</v>
      </c>
      <c r="D6018" t="s">
        <v>40</v>
      </c>
      <c r="E6018" t="s">
        <v>45</v>
      </c>
      <c r="F6018" t="s">
        <v>25</v>
      </c>
      <c r="G6018" t="s">
        <v>17</v>
      </c>
      <c r="H6018">
        <v>0</v>
      </c>
      <c r="I6018" t="s">
        <v>176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21</v>
      </c>
      <c r="S6018">
        <v>3</v>
      </c>
    </row>
    <row r="6019" spans="1:19" x14ac:dyDescent="0.3">
      <c r="A6019">
        <v>6018</v>
      </c>
      <c r="B6019" t="s">
        <v>37</v>
      </c>
      <c r="C6019" t="s">
        <v>34</v>
      </c>
      <c r="D6019" t="s">
        <v>32</v>
      </c>
      <c r="E6019" t="s">
        <v>22</v>
      </c>
      <c r="F6019" t="s">
        <v>18</v>
      </c>
      <c r="G6019" t="s">
        <v>35</v>
      </c>
      <c r="H6019">
        <v>7</v>
      </c>
      <c r="I6019" t="s">
        <v>178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21</v>
      </c>
      <c r="S6019">
        <v>6</v>
      </c>
    </row>
    <row r="6020" spans="1:19" x14ac:dyDescent="0.3">
      <c r="A6020">
        <v>6019</v>
      </c>
      <c r="B6020" t="s">
        <v>16</v>
      </c>
      <c r="C6020" t="s">
        <v>39</v>
      </c>
      <c r="D6020" t="s">
        <v>19</v>
      </c>
      <c r="E6020" t="s">
        <v>45</v>
      </c>
      <c r="F6020" t="s">
        <v>30</v>
      </c>
      <c r="G6020" t="s">
        <v>35</v>
      </c>
      <c r="H6020">
        <v>4</v>
      </c>
      <c r="I6020" t="s">
        <v>176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21</v>
      </c>
      <c r="S6020">
        <v>6</v>
      </c>
    </row>
    <row r="6021" spans="1:19" x14ac:dyDescent="0.3">
      <c r="A6021">
        <v>6020</v>
      </c>
      <c r="B6021" t="s">
        <v>37</v>
      </c>
      <c r="C6021" t="s">
        <v>39</v>
      </c>
      <c r="D6021" t="s">
        <v>44</v>
      </c>
      <c r="E6021" t="s">
        <v>22</v>
      </c>
      <c r="F6021" t="s">
        <v>18</v>
      </c>
      <c r="G6021" t="s">
        <v>35</v>
      </c>
      <c r="H6021">
        <v>9</v>
      </c>
      <c r="I6021" t="s">
        <v>178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28</v>
      </c>
      <c r="S6021">
        <v>1</v>
      </c>
    </row>
    <row r="6022" spans="1:19" x14ac:dyDescent="0.3">
      <c r="A6022">
        <v>6021</v>
      </c>
      <c r="B6022" t="s">
        <v>42</v>
      </c>
      <c r="C6022" t="s">
        <v>20</v>
      </c>
      <c r="D6022" t="s">
        <v>44</v>
      </c>
      <c r="E6022" t="s">
        <v>45</v>
      </c>
      <c r="F6022" t="s">
        <v>30</v>
      </c>
      <c r="G6022" t="s">
        <v>24</v>
      </c>
      <c r="H6022">
        <v>7</v>
      </c>
      <c r="I6022" t="s">
        <v>177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21</v>
      </c>
      <c r="S6022">
        <v>6</v>
      </c>
    </row>
    <row r="6023" spans="1:19" x14ac:dyDescent="0.3">
      <c r="A6023">
        <v>6022</v>
      </c>
      <c r="B6023" t="s">
        <v>33</v>
      </c>
      <c r="C6023" t="s">
        <v>34</v>
      </c>
      <c r="D6023" t="s">
        <v>32</v>
      </c>
      <c r="E6023" t="s">
        <v>15</v>
      </c>
      <c r="F6023" t="s">
        <v>30</v>
      </c>
      <c r="G6023" t="s">
        <v>17</v>
      </c>
      <c r="H6023">
        <v>8</v>
      </c>
      <c r="I6023" t="s">
        <v>177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28</v>
      </c>
      <c r="S6023">
        <v>9</v>
      </c>
    </row>
    <row r="6024" spans="1:19" x14ac:dyDescent="0.3">
      <c r="A6024">
        <v>6023</v>
      </c>
      <c r="B6024" t="s">
        <v>31</v>
      </c>
      <c r="C6024" t="s">
        <v>20</v>
      </c>
      <c r="D6024" t="s">
        <v>44</v>
      </c>
      <c r="E6024" t="s">
        <v>43</v>
      </c>
      <c r="F6024" t="s">
        <v>18</v>
      </c>
      <c r="G6024" t="s">
        <v>24</v>
      </c>
      <c r="H6024">
        <v>1</v>
      </c>
      <c r="I6024" t="s">
        <v>178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28</v>
      </c>
      <c r="S6024">
        <v>9</v>
      </c>
    </row>
    <row r="6025" spans="1:19" x14ac:dyDescent="0.3">
      <c r="A6025">
        <v>6024</v>
      </c>
      <c r="B6025" t="s">
        <v>37</v>
      </c>
      <c r="C6025" t="s">
        <v>39</v>
      </c>
      <c r="D6025" t="s">
        <v>19</v>
      </c>
      <c r="E6025" t="s">
        <v>36</v>
      </c>
      <c r="F6025" t="s">
        <v>25</v>
      </c>
      <c r="G6025" t="s">
        <v>17</v>
      </c>
      <c r="H6025">
        <v>4</v>
      </c>
      <c r="I6025" t="s">
        <v>178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28</v>
      </c>
      <c r="S6025">
        <v>9</v>
      </c>
    </row>
    <row r="6026" spans="1:19" x14ac:dyDescent="0.3">
      <c r="A6026">
        <v>6025</v>
      </c>
      <c r="B6026" t="s">
        <v>42</v>
      </c>
      <c r="C6026" t="s">
        <v>34</v>
      </c>
      <c r="D6026" t="s">
        <v>26</v>
      </c>
      <c r="E6026" t="s">
        <v>45</v>
      </c>
      <c r="F6026" t="s">
        <v>18</v>
      </c>
      <c r="G6026" t="s">
        <v>17</v>
      </c>
      <c r="H6026">
        <v>2</v>
      </c>
      <c r="I6026" t="s">
        <v>178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28</v>
      </c>
      <c r="S6026">
        <v>4</v>
      </c>
    </row>
    <row r="6027" spans="1:19" x14ac:dyDescent="0.3">
      <c r="A6027">
        <v>6026</v>
      </c>
      <c r="B6027" t="s">
        <v>37</v>
      </c>
      <c r="C6027" t="s">
        <v>20</v>
      </c>
      <c r="D6027" t="s">
        <v>32</v>
      </c>
      <c r="E6027" t="s">
        <v>41</v>
      </c>
      <c r="F6027" t="s">
        <v>30</v>
      </c>
      <c r="G6027" t="s">
        <v>24</v>
      </c>
      <c r="H6027">
        <v>3</v>
      </c>
      <c r="I6027" t="s">
        <v>177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21</v>
      </c>
      <c r="S6027">
        <v>3</v>
      </c>
    </row>
    <row r="6028" spans="1:19" x14ac:dyDescent="0.3">
      <c r="A6028">
        <v>6027</v>
      </c>
      <c r="B6028" t="s">
        <v>37</v>
      </c>
      <c r="C6028" t="s">
        <v>20</v>
      </c>
      <c r="D6028" t="s">
        <v>32</v>
      </c>
      <c r="E6028" t="s">
        <v>22</v>
      </c>
      <c r="F6028" t="s">
        <v>25</v>
      </c>
      <c r="G6028" t="s">
        <v>24</v>
      </c>
      <c r="H6028">
        <v>13</v>
      </c>
      <c r="I6028" t="s">
        <v>178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28</v>
      </c>
      <c r="S6028">
        <v>9</v>
      </c>
    </row>
    <row r="6029" spans="1:19" x14ac:dyDescent="0.3">
      <c r="A6029">
        <v>6028</v>
      </c>
      <c r="B6029" t="s">
        <v>42</v>
      </c>
      <c r="C6029" t="s">
        <v>39</v>
      </c>
      <c r="D6029" t="s">
        <v>38</v>
      </c>
      <c r="E6029" t="s">
        <v>36</v>
      </c>
      <c r="F6029" t="s">
        <v>18</v>
      </c>
      <c r="G6029" t="s">
        <v>35</v>
      </c>
      <c r="H6029">
        <v>1</v>
      </c>
      <c r="I6029" t="s">
        <v>176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28</v>
      </c>
      <c r="S6029">
        <v>7</v>
      </c>
    </row>
    <row r="6030" spans="1:19" x14ac:dyDescent="0.3">
      <c r="A6030">
        <v>6029</v>
      </c>
      <c r="B6030" t="s">
        <v>37</v>
      </c>
      <c r="C6030" t="s">
        <v>34</v>
      </c>
      <c r="D6030" t="s">
        <v>32</v>
      </c>
      <c r="E6030" t="s">
        <v>45</v>
      </c>
      <c r="F6030" t="s">
        <v>30</v>
      </c>
      <c r="G6030" t="s">
        <v>35</v>
      </c>
      <c r="H6030">
        <v>10</v>
      </c>
      <c r="I6030" t="s">
        <v>176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34</v>
      </c>
      <c r="S6030">
        <v>2</v>
      </c>
    </row>
    <row r="6031" spans="1:19" x14ac:dyDescent="0.3">
      <c r="A6031">
        <v>6030</v>
      </c>
      <c r="B6031" t="s">
        <v>31</v>
      </c>
      <c r="C6031" t="s">
        <v>34</v>
      </c>
      <c r="D6031" t="s">
        <v>38</v>
      </c>
      <c r="E6031" t="s">
        <v>29</v>
      </c>
      <c r="F6031" t="s">
        <v>25</v>
      </c>
      <c r="G6031" t="s">
        <v>24</v>
      </c>
      <c r="H6031">
        <v>0</v>
      </c>
      <c r="I6031" t="s">
        <v>177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28</v>
      </c>
      <c r="S6031">
        <v>9</v>
      </c>
    </row>
    <row r="6032" spans="1:19" x14ac:dyDescent="0.3">
      <c r="A6032">
        <v>6031</v>
      </c>
      <c r="B6032" t="s">
        <v>16</v>
      </c>
      <c r="C6032" t="s">
        <v>34</v>
      </c>
      <c r="D6032" t="s">
        <v>44</v>
      </c>
      <c r="E6032" t="s">
        <v>45</v>
      </c>
      <c r="F6032" t="s">
        <v>25</v>
      </c>
      <c r="G6032" t="s">
        <v>17</v>
      </c>
      <c r="H6032">
        <v>4</v>
      </c>
      <c r="I6032" t="s">
        <v>176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28</v>
      </c>
      <c r="S6032">
        <v>4</v>
      </c>
    </row>
    <row r="6033" spans="1:19" x14ac:dyDescent="0.3">
      <c r="A6033">
        <v>6032</v>
      </c>
      <c r="B6033" t="s">
        <v>33</v>
      </c>
      <c r="C6033" t="s">
        <v>34</v>
      </c>
      <c r="D6033" t="s">
        <v>40</v>
      </c>
      <c r="E6033" t="s">
        <v>45</v>
      </c>
      <c r="F6033" t="s">
        <v>25</v>
      </c>
      <c r="G6033" t="s">
        <v>35</v>
      </c>
      <c r="H6033">
        <v>7</v>
      </c>
      <c r="I6033" t="s">
        <v>176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28</v>
      </c>
      <c r="S6033">
        <v>2</v>
      </c>
    </row>
    <row r="6034" spans="1:19" x14ac:dyDescent="0.3">
      <c r="A6034">
        <v>6033</v>
      </c>
      <c r="B6034" t="s">
        <v>31</v>
      </c>
      <c r="C6034" t="s">
        <v>39</v>
      </c>
      <c r="D6034" t="s">
        <v>38</v>
      </c>
      <c r="E6034" t="s">
        <v>22</v>
      </c>
      <c r="F6034" t="s">
        <v>30</v>
      </c>
      <c r="G6034" t="s">
        <v>24</v>
      </c>
      <c r="H6034">
        <v>14</v>
      </c>
      <c r="I6034" t="s">
        <v>177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34</v>
      </c>
      <c r="S6034">
        <v>5</v>
      </c>
    </row>
    <row r="6035" spans="1:19" x14ac:dyDescent="0.3">
      <c r="A6035">
        <v>6034</v>
      </c>
      <c r="B6035" t="s">
        <v>23</v>
      </c>
      <c r="C6035" t="s">
        <v>39</v>
      </c>
      <c r="D6035" t="s">
        <v>32</v>
      </c>
      <c r="E6035" t="s">
        <v>15</v>
      </c>
      <c r="F6035" t="s">
        <v>25</v>
      </c>
      <c r="G6035" t="s">
        <v>35</v>
      </c>
      <c r="H6035">
        <v>0</v>
      </c>
      <c r="I6035" t="s">
        <v>177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21</v>
      </c>
      <c r="S6035">
        <v>6</v>
      </c>
    </row>
    <row r="6036" spans="1:19" x14ac:dyDescent="0.3">
      <c r="A6036">
        <v>6035</v>
      </c>
      <c r="B6036" t="s">
        <v>31</v>
      </c>
      <c r="C6036" t="s">
        <v>39</v>
      </c>
      <c r="D6036" t="s">
        <v>32</v>
      </c>
      <c r="E6036" t="s">
        <v>15</v>
      </c>
      <c r="F6036" t="s">
        <v>30</v>
      </c>
      <c r="G6036" t="s">
        <v>17</v>
      </c>
      <c r="H6036">
        <v>1</v>
      </c>
      <c r="I6036" t="s">
        <v>177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21</v>
      </c>
      <c r="S6036">
        <v>6</v>
      </c>
    </row>
    <row r="6037" spans="1:19" x14ac:dyDescent="0.3">
      <c r="A6037">
        <v>6036</v>
      </c>
      <c r="B6037" t="s">
        <v>23</v>
      </c>
      <c r="C6037" t="s">
        <v>27</v>
      </c>
      <c r="D6037" t="s">
        <v>40</v>
      </c>
      <c r="E6037" t="s">
        <v>43</v>
      </c>
      <c r="F6037" t="s">
        <v>30</v>
      </c>
      <c r="G6037" t="s">
        <v>17</v>
      </c>
      <c r="H6037">
        <v>6</v>
      </c>
      <c r="I6037" t="s">
        <v>176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28</v>
      </c>
      <c r="S6037">
        <v>7</v>
      </c>
    </row>
    <row r="6038" spans="1:19" x14ac:dyDescent="0.3">
      <c r="A6038">
        <v>6037</v>
      </c>
      <c r="B6038" t="s">
        <v>37</v>
      </c>
      <c r="C6038" t="s">
        <v>27</v>
      </c>
      <c r="D6038" t="s">
        <v>38</v>
      </c>
      <c r="E6038" t="s">
        <v>15</v>
      </c>
      <c r="F6038" t="s">
        <v>25</v>
      </c>
      <c r="G6038" t="s">
        <v>24</v>
      </c>
      <c r="H6038">
        <v>3</v>
      </c>
      <c r="I6038" t="s">
        <v>177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21</v>
      </c>
      <c r="S6038">
        <v>2</v>
      </c>
    </row>
    <row r="6039" spans="1:19" x14ac:dyDescent="0.3">
      <c r="A6039">
        <v>6038</v>
      </c>
      <c r="B6039" t="s">
        <v>31</v>
      </c>
      <c r="C6039" t="s">
        <v>34</v>
      </c>
      <c r="D6039" t="s">
        <v>26</v>
      </c>
      <c r="E6039" t="s">
        <v>15</v>
      </c>
      <c r="F6039" t="s">
        <v>18</v>
      </c>
      <c r="G6039" t="s">
        <v>24</v>
      </c>
      <c r="H6039">
        <v>11</v>
      </c>
      <c r="I6039" t="s">
        <v>177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34</v>
      </c>
      <c r="S6039">
        <v>4</v>
      </c>
    </row>
    <row r="6040" spans="1:19" x14ac:dyDescent="0.3">
      <c r="A6040">
        <v>6039</v>
      </c>
      <c r="B6040" t="s">
        <v>23</v>
      </c>
      <c r="C6040" t="s">
        <v>20</v>
      </c>
      <c r="D6040" t="s">
        <v>32</v>
      </c>
      <c r="E6040" t="s">
        <v>15</v>
      </c>
      <c r="F6040" t="s">
        <v>25</v>
      </c>
      <c r="G6040" t="s">
        <v>35</v>
      </c>
      <c r="H6040">
        <v>3</v>
      </c>
      <c r="I6040" t="s">
        <v>176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28</v>
      </c>
      <c r="S6040">
        <v>7</v>
      </c>
    </row>
    <row r="6041" spans="1:19" x14ac:dyDescent="0.3">
      <c r="A6041">
        <v>6040</v>
      </c>
      <c r="B6041" t="s">
        <v>23</v>
      </c>
      <c r="C6041" t="s">
        <v>34</v>
      </c>
      <c r="D6041" t="s">
        <v>38</v>
      </c>
      <c r="E6041" t="s">
        <v>36</v>
      </c>
      <c r="F6041" t="s">
        <v>25</v>
      </c>
      <c r="G6041" t="s">
        <v>35</v>
      </c>
      <c r="H6041">
        <v>7</v>
      </c>
      <c r="I6041" t="s">
        <v>178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28</v>
      </c>
      <c r="S6041">
        <v>6</v>
      </c>
    </row>
    <row r="6042" spans="1:19" x14ac:dyDescent="0.3">
      <c r="A6042">
        <v>6041</v>
      </c>
      <c r="B6042" t="s">
        <v>42</v>
      </c>
      <c r="C6042" t="s">
        <v>20</v>
      </c>
      <c r="D6042" t="s">
        <v>40</v>
      </c>
      <c r="E6042" t="s">
        <v>45</v>
      </c>
      <c r="F6042" t="s">
        <v>25</v>
      </c>
      <c r="G6042" t="s">
        <v>24</v>
      </c>
      <c r="H6042">
        <v>2</v>
      </c>
      <c r="I6042" t="s">
        <v>176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28</v>
      </c>
      <c r="S6042">
        <v>9</v>
      </c>
    </row>
    <row r="6043" spans="1:19" x14ac:dyDescent="0.3">
      <c r="A6043">
        <v>6042</v>
      </c>
      <c r="B6043" t="s">
        <v>37</v>
      </c>
      <c r="C6043" t="s">
        <v>20</v>
      </c>
      <c r="D6043" t="s">
        <v>26</v>
      </c>
      <c r="E6043" t="s">
        <v>45</v>
      </c>
      <c r="F6043" t="s">
        <v>18</v>
      </c>
      <c r="G6043" t="s">
        <v>24</v>
      </c>
      <c r="H6043">
        <v>4</v>
      </c>
      <c r="I6043" t="s">
        <v>177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28</v>
      </c>
      <c r="S6043">
        <v>8</v>
      </c>
    </row>
    <row r="6044" spans="1:19" x14ac:dyDescent="0.3">
      <c r="A6044">
        <v>6043</v>
      </c>
      <c r="B6044" t="s">
        <v>31</v>
      </c>
      <c r="C6044" t="s">
        <v>27</v>
      </c>
      <c r="D6044" t="s">
        <v>38</v>
      </c>
      <c r="E6044" t="s">
        <v>22</v>
      </c>
      <c r="F6044" t="s">
        <v>25</v>
      </c>
      <c r="G6044" t="s">
        <v>24</v>
      </c>
      <c r="H6044">
        <v>5</v>
      </c>
      <c r="I6044" t="s">
        <v>176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21</v>
      </c>
      <c r="S6044">
        <v>3</v>
      </c>
    </row>
    <row r="6045" spans="1:19" x14ac:dyDescent="0.3">
      <c r="A6045">
        <v>6044</v>
      </c>
      <c r="B6045" t="s">
        <v>33</v>
      </c>
      <c r="C6045" t="s">
        <v>27</v>
      </c>
      <c r="D6045" t="s">
        <v>38</v>
      </c>
      <c r="E6045" t="s">
        <v>45</v>
      </c>
      <c r="F6045" t="s">
        <v>18</v>
      </c>
      <c r="G6045" t="s">
        <v>35</v>
      </c>
      <c r="H6045">
        <v>5</v>
      </c>
      <c r="I6045" t="s">
        <v>177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28</v>
      </c>
      <c r="S6045">
        <v>8</v>
      </c>
    </row>
    <row r="6046" spans="1:19" x14ac:dyDescent="0.3">
      <c r="A6046">
        <v>6045</v>
      </c>
      <c r="B6046" t="s">
        <v>23</v>
      </c>
      <c r="C6046" t="s">
        <v>20</v>
      </c>
      <c r="D6046" t="s">
        <v>26</v>
      </c>
      <c r="E6046" t="s">
        <v>36</v>
      </c>
      <c r="F6046" t="s">
        <v>25</v>
      </c>
      <c r="G6046" t="s">
        <v>17</v>
      </c>
      <c r="H6046">
        <v>14</v>
      </c>
      <c r="I6046" t="s">
        <v>177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34</v>
      </c>
      <c r="S6046">
        <v>4</v>
      </c>
    </row>
    <row r="6047" spans="1:19" x14ac:dyDescent="0.3">
      <c r="A6047">
        <v>6046</v>
      </c>
      <c r="B6047" t="s">
        <v>31</v>
      </c>
      <c r="C6047" t="s">
        <v>20</v>
      </c>
      <c r="D6047" t="s">
        <v>40</v>
      </c>
      <c r="E6047" t="s">
        <v>43</v>
      </c>
      <c r="F6047" t="s">
        <v>25</v>
      </c>
      <c r="G6047" t="s">
        <v>35</v>
      </c>
      <c r="H6047">
        <v>1</v>
      </c>
      <c r="I6047" t="s">
        <v>177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28</v>
      </c>
      <c r="S6047">
        <v>5</v>
      </c>
    </row>
    <row r="6048" spans="1:19" x14ac:dyDescent="0.3">
      <c r="A6048">
        <v>6047</v>
      </c>
      <c r="B6048" t="s">
        <v>31</v>
      </c>
      <c r="C6048" t="s">
        <v>34</v>
      </c>
      <c r="D6048" t="s">
        <v>38</v>
      </c>
      <c r="E6048" t="s">
        <v>29</v>
      </c>
      <c r="F6048" t="s">
        <v>30</v>
      </c>
      <c r="G6048" t="s">
        <v>17</v>
      </c>
      <c r="H6048">
        <v>14</v>
      </c>
      <c r="I6048" t="s">
        <v>177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28</v>
      </c>
      <c r="S6048">
        <v>8</v>
      </c>
    </row>
    <row r="6049" spans="1:19" x14ac:dyDescent="0.3">
      <c r="A6049">
        <v>6048</v>
      </c>
      <c r="B6049" t="s">
        <v>31</v>
      </c>
      <c r="C6049" t="s">
        <v>34</v>
      </c>
      <c r="D6049" t="s">
        <v>40</v>
      </c>
      <c r="E6049" t="s">
        <v>29</v>
      </c>
      <c r="F6049" t="s">
        <v>25</v>
      </c>
      <c r="G6049" t="s">
        <v>35</v>
      </c>
      <c r="H6049">
        <v>4</v>
      </c>
      <c r="I6049" t="s">
        <v>177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21</v>
      </c>
      <c r="S6049">
        <v>1</v>
      </c>
    </row>
    <row r="6050" spans="1:19" x14ac:dyDescent="0.3">
      <c r="A6050">
        <v>6049</v>
      </c>
      <c r="B6050" t="s">
        <v>23</v>
      </c>
      <c r="C6050" t="s">
        <v>39</v>
      </c>
      <c r="D6050" t="s">
        <v>19</v>
      </c>
      <c r="E6050" t="s">
        <v>15</v>
      </c>
      <c r="F6050" t="s">
        <v>25</v>
      </c>
      <c r="G6050" t="s">
        <v>17</v>
      </c>
      <c r="H6050">
        <v>5</v>
      </c>
      <c r="I6050" t="s">
        <v>178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21</v>
      </c>
      <c r="S6050">
        <v>4</v>
      </c>
    </row>
    <row r="6051" spans="1:19" x14ac:dyDescent="0.3">
      <c r="A6051">
        <v>6050</v>
      </c>
      <c r="B6051" t="s">
        <v>37</v>
      </c>
      <c r="C6051" t="s">
        <v>34</v>
      </c>
      <c r="D6051" t="s">
        <v>40</v>
      </c>
      <c r="E6051" t="s">
        <v>41</v>
      </c>
      <c r="F6051" t="s">
        <v>18</v>
      </c>
      <c r="G6051" t="s">
        <v>35</v>
      </c>
      <c r="H6051">
        <v>3</v>
      </c>
      <c r="I6051" t="s">
        <v>177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28</v>
      </c>
      <c r="S6051">
        <v>7</v>
      </c>
    </row>
    <row r="6052" spans="1:19" x14ac:dyDescent="0.3">
      <c r="A6052">
        <v>6051</v>
      </c>
      <c r="B6052" t="s">
        <v>33</v>
      </c>
      <c r="C6052" t="s">
        <v>20</v>
      </c>
      <c r="D6052" t="s">
        <v>26</v>
      </c>
      <c r="E6052" t="s">
        <v>29</v>
      </c>
      <c r="F6052" t="s">
        <v>25</v>
      </c>
      <c r="G6052" t="s">
        <v>35</v>
      </c>
      <c r="H6052">
        <v>8</v>
      </c>
      <c r="I6052" t="s">
        <v>176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28</v>
      </c>
      <c r="S6052">
        <v>8</v>
      </c>
    </row>
    <row r="6053" spans="1:19" x14ac:dyDescent="0.3">
      <c r="A6053">
        <v>6052</v>
      </c>
      <c r="B6053" t="s">
        <v>23</v>
      </c>
      <c r="C6053" t="s">
        <v>34</v>
      </c>
      <c r="D6053" t="s">
        <v>19</v>
      </c>
      <c r="E6053" t="s">
        <v>41</v>
      </c>
      <c r="F6053" t="s">
        <v>30</v>
      </c>
      <c r="G6053" t="s">
        <v>17</v>
      </c>
      <c r="H6053">
        <v>2</v>
      </c>
      <c r="I6053" t="s">
        <v>177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28</v>
      </c>
      <c r="S6053">
        <v>3</v>
      </c>
    </row>
    <row r="6054" spans="1:19" x14ac:dyDescent="0.3">
      <c r="A6054">
        <v>6053</v>
      </c>
      <c r="B6054" t="s">
        <v>23</v>
      </c>
      <c r="C6054" t="s">
        <v>34</v>
      </c>
      <c r="D6054" t="s">
        <v>40</v>
      </c>
      <c r="E6054" t="s">
        <v>43</v>
      </c>
      <c r="F6054" t="s">
        <v>30</v>
      </c>
      <c r="G6054" t="s">
        <v>17</v>
      </c>
      <c r="H6054">
        <v>12</v>
      </c>
      <c r="I6054" t="s">
        <v>176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28</v>
      </c>
      <c r="S6054">
        <v>5</v>
      </c>
    </row>
    <row r="6055" spans="1:19" x14ac:dyDescent="0.3">
      <c r="A6055">
        <v>6054</v>
      </c>
      <c r="B6055" t="s">
        <v>23</v>
      </c>
      <c r="C6055" t="s">
        <v>27</v>
      </c>
      <c r="D6055" t="s">
        <v>40</v>
      </c>
      <c r="E6055" t="s">
        <v>29</v>
      </c>
      <c r="F6055" t="s">
        <v>18</v>
      </c>
      <c r="G6055" t="s">
        <v>24</v>
      </c>
      <c r="H6055">
        <v>6</v>
      </c>
      <c r="I6055" t="s">
        <v>176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28</v>
      </c>
      <c r="S6055">
        <v>4</v>
      </c>
    </row>
    <row r="6056" spans="1:19" x14ac:dyDescent="0.3">
      <c r="A6056">
        <v>6055</v>
      </c>
      <c r="B6056" t="s">
        <v>37</v>
      </c>
      <c r="C6056" t="s">
        <v>34</v>
      </c>
      <c r="D6056" t="s">
        <v>44</v>
      </c>
      <c r="E6056" t="s">
        <v>15</v>
      </c>
      <c r="F6056" t="s">
        <v>25</v>
      </c>
      <c r="G6056" t="s">
        <v>24</v>
      </c>
      <c r="H6056">
        <v>14</v>
      </c>
      <c r="I6056" t="s">
        <v>178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28</v>
      </c>
      <c r="S6056">
        <v>4</v>
      </c>
    </row>
    <row r="6057" spans="1:19" x14ac:dyDescent="0.3">
      <c r="A6057">
        <v>6056</v>
      </c>
      <c r="B6057" t="s">
        <v>16</v>
      </c>
      <c r="C6057" t="s">
        <v>34</v>
      </c>
      <c r="D6057" t="s">
        <v>26</v>
      </c>
      <c r="E6057" t="s">
        <v>22</v>
      </c>
      <c r="F6057" t="s">
        <v>30</v>
      </c>
      <c r="G6057" t="s">
        <v>24</v>
      </c>
      <c r="H6057">
        <v>1</v>
      </c>
      <c r="I6057" t="s">
        <v>177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21</v>
      </c>
      <c r="S6057">
        <v>1</v>
      </c>
    </row>
    <row r="6058" spans="1:19" x14ac:dyDescent="0.3">
      <c r="A6058">
        <v>6057</v>
      </c>
      <c r="B6058" t="s">
        <v>37</v>
      </c>
      <c r="C6058" t="s">
        <v>20</v>
      </c>
      <c r="D6058" t="s">
        <v>26</v>
      </c>
      <c r="E6058" t="s">
        <v>36</v>
      </c>
      <c r="F6058" t="s">
        <v>30</v>
      </c>
      <c r="G6058" t="s">
        <v>35</v>
      </c>
      <c r="H6058">
        <v>3</v>
      </c>
      <c r="I6058" t="s">
        <v>177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21</v>
      </c>
      <c r="S6058">
        <v>5</v>
      </c>
    </row>
    <row r="6059" spans="1:19" x14ac:dyDescent="0.3">
      <c r="A6059">
        <v>6058</v>
      </c>
      <c r="B6059" t="s">
        <v>23</v>
      </c>
      <c r="C6059" t="s">
        <v>20</v>
      </c>
      <c r="D6059" t="s">
        <v>44</v>
      </c>
      <c r="E6059" t="s">
        <v>22</v>
      </c>
      <c r="F6059" t="s">
        <v>18</v>
      </c>
      <c r="G6059" t="s">
        <v>35</v>
      </c>
      <c r="H6059">
        <v>3</v>
      </c>
      <c r="I6059" t="s">
        <v>178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28</v>
      </c>
      <c r="S6059">
        <v>2</v>
      </c>
    </row>
    <row r="6060" spans="1:19" x14ac:dyDescent="0.3">
      <c r="A6060">
        <v>6059</v>
      </c>
      <c r="B6060" t="s">
        <v>37</v>
      </c>
      <c r="C6060" t="s">
        <v>39</v>
      </c>
      <c r="D6060" t="s">
        <v>19</v>
      </c>
      <c r="E6060" t="s">
        <v>15</v>
      </c>
      <c r="F6060" t="s">
        <v>30</v>
      </c>
      <c r="G6060" t="s">
        <v>17</v>
      </c>
      <c r="H6060">
        <v>14</v>
      </c>
      <c r="I6060" t="s">
        <v>176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28</v>
      </c>
      <c r="S6060">
        <v>1</v>
      </c>
    </row>
    <row r="6061" spans="1:19" x14ac:dyDescent="0.3">
      <c r="A6061">
        <v>6060</v>
      </c>
      <c r="B6061" t="s">
        <v>42</v>
      </c>
      <c r="C6061" t="s">
        <v>39</v>
      </c>
      <c r="D6061" t="s">
        <v>40</v>
      </c>
      <c r="E6061" t="s">
        <v>22</v>
      </c>
      <c r="F6061" t="s">
        <v>25</v>
      </c>
      <c r="G6061" t="s">
        <v>35</v>
      </c>
      <c r="H6061">
        <v>4</v>
      </c>
      <c r="I6061" t="s">
        <v>176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28</v>
      </c>
      <c r="S6061">
        <v>9</v>
      </c>
    </row>
    <row r="6062" spans="1:19" x14ac:dyDescent="0.3">
      <c r="A6062">
        <v>6061</v>
      </c>
      <c r="B6062" t="s">
        <v>23</v>
      </c>
      <c r="C6062" t="s">
        <v>27</v>
      </c>
      <c r="D6062" t="s">
        <v>38</v>
      </c>
      <c r="E6062" t="s">
        <v>36</v>
      </c>
      <c r="F6062" t="s">
        <v>25</v>
      </c>
      <c r="G6062" t="s">
        <v>35</v>
      </c>
      <c r="H6062">
        <v>8</v>
      </c>
      <c r="I6062" t="s">
        <v>177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34</v>
      </c>
      <c r="S6062">
        <v>3</v>
      </c>
    </row>
    <row r="6063" spans="1:19" x14ac:dyDescent="0.3">
      <c r="A6063">
        <v>6062</v>
      </c>
      <c r="B6063" t="s">
        <v>23</v>
      </c>
      <c r="C6063" t="s">
        <v>27</v>
      </c>
      <c r="D6063" t="s">
        <v>26</v>
      </c>
      <c r="E6063" t="s">
        <v>29</v>
      </c>
      <c r="F6063" t="s">
        <v>18</v>
      </c>
      <c r="G6063" t="s">
        <v>17</v>
      </c>
      <c r="H6063">
        <v>0</v>
      </c>
      <c r="I6063" t="s">
        <v>176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28</v>
      </c>
      <c r="S6063">
        <v>6</v>
      </c>
    </row>
    <row r="6064" spans="1:19" x14ac:dyDescent="0.3">
      <c r="A6064">
        <v>6063</v>
      </c>
      <c r="B6064" t="s">
        <v>37</v>
      </c>
      <c r="C6064" t="s">
        <v>27</v>
      </c>
      <c r="D6064" t="s">
        <v>38</v>
      </c>
      <c r="E6064" t="s">
        <v>29</v>
      </c>
      <c r="F6064" t="s">
        <v>18</v>
      </c>
      <c r="G6064" t="s">
        <v>17</v>
      </c>
      <c r="H6064">
        <v>14</v>
      </c>
      <c r="I6064" t="s">
        <v>178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28</v>
      </c>
      <c r="S6064">
        <v>9</v>
      </c>
    </row>
    <row r="6065" spans="1:19" x14ac:dyDescent="0.3">
      <c r="A6065">
        <v>6064</v>
      </c>
      <c r="B6065" t="s">
        <v>42</v>
      </c>
      <c r="C6065" t="s">
        <v>20</v>
      </c>
      <c r="D6065" t="s">
        <v>26</v>
      </c>
      <c r="E6065" t="s">
        <v>36</v>
      </c>
      <c r="F6065" t="s">
        <v>30</v>
      </c>
      <c r="G6065" t="s">
        <v>17</v>
      </c>
      <c r="H6065">
        <v>1</v>
      </c>
      <c r="I6065" t="s">
        <v>177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28</v>
      </c>
      <c r="S6065">
        <v>3</v>
      </c>
    </row>
    <row r="6066" spans="1:19" x14ac:dyDescent="0.3">
      <c r="A6066">
        <v>6065</v>
      </c>
      <c r="B6066" t="s">
        <v>37</v>
      </c>
      <c r="C6066" t="s">
        <v>27</v>
      </c>
      <c r="D6066" t="s">
        <v>38</v>
      </c>
      <c r="E6066" t="s">
        <v>45</v>
      </c>
      <c r="F6066" t="s">
        <v>18</v>
      </c>
      <c r="G6066" t="s">
        <v>35</v>
      </c>
      <c r="H6066">
        <v>11</v>
      </c>
      <c r="I6066" t="s">
        <v>178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34</v>
      </c>
      <c r="S6066">
        <v>3</v>
      </c>
    </row>
    <row r="6067" spans="1:19" x14ac:dyDescent="0.3">
      <c r="A6067">
        <v>6066</v>
      </c>
      <c r="B6067" t="s">
        <v>42</v>
      </c>
      <c r="C6067" t="s">
        <v>20</v>
      </c>
      <c r="D6067" t="s">
        <v>26</v>
      </c>
      <c r="E6067" t="s">
        <v>29</v>
      </c>
      <c r="F6067" t="s">
        <v>18</v>
      </c>
      <c r="G6067" t="s">
        <v>17</v>
      </c>
      <c r="H6067">
        <v>10</v>
      </c>
      <c r="I6067" t="s">
        <v>177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28</v>
      </c>
      <c r="S6067">
        <v>8</v>
      </c>
    </row>
    <row r="6068" spans="1:19" x14ac:dyDescent="0.3">
      <c r="A6068">
        <v>6067</v>
      </c>
      <c r="B6068" t="s">
        <v>23</v>
      </c>
      <c r="C6068" t="s">
        <v>20</v>
      </c>
      <c r="D6068" t="s">
        <v>38</v>
      </c>
      <c r="E6068" t="s">
        <v>15</v>
      </c>
      <c r="F6068" t="s">
        <v>25</v>
      </c>
      <c r="G6068" t="s">
        <v>35</v>
      </c>
      <c r="H6068">
        <v>8</v>
      </c>
      <c r="I6068" t="s">
        <v>177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28</v>
      </c>
      <c r="S6068">
        <v>7</v>
      </c>
    </row>
    <row r="6069" spans="1:19" x14ac:dyDescent="0.3">
      <c r="A6069">
        <v>6068</v>
      </c>
      <c r="B6069" t="s">
        <v>16</v>
      </c>
      <c r="C6069" t="s">
        <v>39</v>
      </c>
      <c r="D6069" t="s">
        <v>26</v>
      </c>
      <c r="E6069" t="s">
        <v>22</v>
      </c>
      <c r="F6069" t="s">
        <v>18</v>
      </c>
      <c r="G6069" t="s">
        <v>17</v>
      </c>
      <c r="H6069">
        <v>8</v>
      </c>
      <c r="I6069" t="s">
        <v>176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28</v>
      </c>
      <c r="S6069">
        <v>7</v>
      </c>
    </row>
    <row r="6070" spans="1:19" x14ac:dyDescent="0.3">
      <c r="A6070">
        <v>6069</v>
      </c>
      <c r="B6070" t="s">
        <v>31</v>
      </c>
      <c r="C6070" t="s">
        <v>20</v>
      </c>
      <c r="D6070" t="s">
        <v>19</v>
      </c>
      <c r="E6070" t="s">
        <v>22</v>
      </c>
      <c r="F6070" t="s">
        <v>25</v>
      </c>
      <c r="G6070" t="s">
        <v>17</v>
      </c>
      <c r="H6070">
        <v>11</v>
      </c>
      <c r="I6070" t="s">
        <v>176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34</v>
      </c>
      <c r="S6070">
        <v>1</v>
      </c>
    </row>
    <row r="6071" spans="1:19" x14ac:dyDescent="0.3">
      <c r="A6071">
        <v>6070</v>
      </c>
      <c r="B6071" t="s">
        <v>23</v>
      </c>
      <c r="C6071" t="s">
        <v>27</v>
      </c>
      <c r="D6071" t="s">
        <v>44</v>
      </c>
      <c r="E6071" t="s">
        <v>29</v>
      </c>
      <c r="F6071" t="s">
        <v>25</v>
      </c>
      <c r="G6071" t="s">
        <v>17</v>
      </c>
      <c r="H6071">
        <v>14</v>
      </c>
      <c r="I6071" t="s">
        <v>178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34</v>
      </c>
      <c r="S6071">
        <v>4</v>
      </c>
    </row>
    <row r="6072" spans="1:19" x14ac:dyDescent="0.3">
      <c r="A6072">
        <v>6071</v>
      </c>
      <c r="B6072" t="s">
        <v>23</v>
      </c>
      <c r="C6072" t="s">
        <v>39</v>
      </c>
      <c r="D6072" t="s">
        <v>26</v>
      </c>
      <c r="E6072" t="s">
        <v>45</v>
      </c>
      <c r="F6072" t="s">
        <v>25</v>
      </c>
      <c r="G6072" t="s">
        <v>17</v>
      </c>
      <c r="H6072">
        <v>7</v>
      </c>
      <c r="I6072" t="s">
        <v>176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21</v>
      </c>
      <c r="S6072">
        <v>4</v>
      </c>
    </row>
    <row r="6073" spans="1:19" x14ac:dyDescent="0.3">
      <c r="A6073">
        <v>6072</v>
      </c>
      <c r="B6073" t="s">
        <v>42</v>
      </c>
      <c r="C6073" t="s">
        <v>20</v>
      </c>
      <c r="D6073" t="s">
        <v>40</v>
      </c>
      <c r="E6073" t="s">
        <v>45</v>
      </c>
      <c r="F6073" t="s">
        <v>30</v>
      </c>
      <c r="G6073" t="s">
        <v>24</v>
      </c>
      <c r="H6073">
        <v>0</v>
      </c>
      <c r="I6073" t="s">
        <v>178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21</v>
      </c>
      <c r="S6073">
        <v>2</v>
      </c>
    </row>
    <row r="6074" spans="1:19" x14ac:dyDescent="0.3">
      <c r="A6074">
        <v>6073</v>
      </c>
      <c r="B6074" t="s">
        <v>37</v>
      </c>
      <c r="C6074" t="s">
        <v>34</v>
      </c>
      <c r="D6074" t="s">
        <v>40</v>
      </c>
      <c r="E6074" t="s">
        <v>45</v>
      </c>
      <c r="F6074" t="s">
        <v>30</v>
      </c>
      <c r="G6074" t="s">
        <v>24</v>
      </c>
      <c r="H6074">
        <v>12</v>
      </c>
      <c r="I6074" t="s">
        <v>176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28</v>
      </c>
      <c r="S6074">
        <v>8</v>
      </c>
    </row>
    <row r="6075" spans="1:19" x14ac:dyDescent="0.3">
      <c r="A6075">
        <v>6074</v>
      </c>
      <c r="B6075" t="s">
        <v>16</v>
      </c>
      <c r="C6075" t="s">
        <v>20</v>
      </c>
      <c r="D6075" t="s">
        <v>40</v>
      </c>
      <c r="E6075" t="s">
        <v>43</v>
      </c>
      <c r="F6075" t="s">
        <v>30</v>
      </c>
      <c r="G6075" t="s">
        <v>35</v>
      </c>
      <c r="H6075">
        <v>4</v>
      </c>
      <c r="I6075" t="s">
        <v>178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21</v>
      </c>
      <c r="S6075">
        <v>1</v>
      </c>
    </row>
    <row r="6076" spans="1:19" x14ac:dyDescent="0.3">
      <c r="A6076">
        <v>6075</v>
      </c>
      <c r="B6076" t="s">
        <v>31</v>
      </c>
      <c r="C6076" t="s">
        <v>20</v>
      </c>
      <c r="D6076" t="s">
        <v>44</v>
      </c>
      <c r="E6076" t="s">
        <v>41</v>
      </c>
      <c r="F6076" t="s">
        <v>18</v>
      </c>
      <c r="G6076" t="s">
        <v>17</v>
      </c>
      <c r="H6076">
        <v>2</v>
      </c>
      <c r="I6076" t="s">
        <v>178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28</v>
      </c>
      <c r="S6076">
        <v>5</v>
      </c>
    </row>
    <row r="6077" spans="1:19" x14ac:dyDescent="0.3">
      <c r="A6077">
        <v>6076</v>
      </c>
      <c r="B6077" t="s">
        <v>42</v>
      </c>
      <c r="C6077" t="s">
        <v>39</v>
      </c>
      <c r="D6077" t="s">
        <v>32</v>
      </c>
      <c r="E6077" t="s">
        <v>43</v>
      </c>
      <c r="F6077" t="s">
        <v>30</v>
      </c>
      <c r="G6077" t="s">
        <v>24</v>
      </c>
      <c r="H6077">
        <v>6</v>
      </c>
      <c r="I6077" t="s">
        <v>176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21</v>
      </c>
      <c r="S6077">
        <v>5</v>
      </c>
    </row>
    <row r="6078" spans="1:19" x14ac:dyDescent="0.3">
      <c r="A6078">
        <v>6077</v>
      </c>
      <c r="B6078" t="s">
        <v>31</v>
      </c>
      <c r="C6078" t="s">
        <v>34</v>
      </c>
      <c r="D6078" t="s">
        <v>32</v>
      </c>
      <c r="E6078" t="s">
        <v>43</v>
      </c>
      <c r="F6078" t="s">
        <v>18</v>
      </c>
      <c r="G6078" t="s">
        <v>17</v>
      </c>
      <c r="H6078">
        <v>6</v>
      </c>
      <c r="I6078" t="s">
        <v>178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28</v>
      </c>
      <c r="S6078">
        <v>3</v>
      </c>
    </row>
    <row r="6079" spans="1:19" x14ac:dyDescent="0.3">
      <c r="A6079">
        <v>6078</v>
      </c>
      <c r="B6079" t="s">
        <v>37</v>
      </c>
      <c r="C6079" t="s">
        <v>39</v>
      </c>
      <c r="D6079" t="s">
        <v>32</v>
      </c>
      <c r="E6079" t="s">
        <v>43</v>
      </c>
      <c r="F6079" t="s">
        <v>25</v>
      </c>
      <c r="G6079" t="s">
        <v>24</v>
      </c>
      <c r="H6079">
        <v>13</v>
      </c>
      <c r="I6079" t="s">
        <v>176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28</v>
      </c>
      <c r="S6079">
        <v>2</v>
      </c>
    </row>
    <row r="6080" spans="1:19" x14ac:dyDescent="0.3">
      <c r="A6080">
        <v>6079</v>
      </c>
      <c r="B6080" t="s">
        <v>31</v>
      </c>
      <c r="C6080" t="s">
        <v>34</v>
      </c>
      <c r="D6080" t="s">
        <v>40</v>
      </c>
      <c r="E6080" t="s">
        <v>41</v>
      </c>
      <c r="F6080" t="s">
        <v>30</v>
      </c>
      <c r="G6080" t="s">
        <v>17</v>
      </c>
      <c r="H6080">
        <v>1</v>
      </c>
      <c r="I6080" t="s">
        <v>178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28</v>
      </c>
      <c r="S6080">
        <v>7</v>
      </c>
    </row>
    <row r="6081" spans="1:19" x14ac:dyDescent="0.3">
      <c r="A6081">
        <v>6080</v>
      </c>
      <c r="B6081" t="s">
        <v>33</v>
      </c>
      <c r="C6081" t="s">
        <v>39</v>
      </c>
      <c r="D6081" t="s">
        <v>44</v>
      </c>
      <c r="E6081" t="s">
        <v>45</v>
      </c>
      <c r="F6081" t="s">
        <v>18</v>
      </c>
      <c r="G6081" t="s">
        <v>24</v>
      </c>
      <c r="H6081">
        <v>7</v>
      </c>
      <c r="I6081" t="s">
        <v>178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28</v>
      </c>
      <c r="S6081">
        <v>7</v>
      </c>
    </row>
    <row r="6082" spans="1:19" x14ac:dyDescent="0.3">
      <c r="A6082">
        <v>6081</v>
      </c>
      <c r="B6082" t="s">
        <v>37</v>
      </c>
      <c r="C6082" t="s">
        <v>27</v>
      </c>
      <c r="D6082" t="s">
        <v>44</v>
      </c>
      <c r="E6082" t="s">
        <v>41</v>
      </c>
      <c r="F6082" t="s">
        <v>25</v>
      </c>
      <c r="G6082" t="s">
        <v>35</v>
      </c>
      <c r="H6082">
        <v>6</v>
      </c>
      <c r="I6082" t="s">
        <v>176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21</v>
      </c>
      <c r="S6082">
        <v>3</v>
      </c>
    </row>
    <row r="6083" spans="1:19" x14ac:dyDescent="0.3">
      <c r="A6083">
        <v>6082</v>
      </c>
      <c r="B6083" t="s">
        <v>23</v>
      </c>
      <c r="C6083" t="s">
        <v>34</v>
      </c>
      <c r="D6083" t="s">
        <v>19</v>
      </c>
      <c r="E6083" t="s">
        <v>15</v>
      </c>
      <c r="F6083" t="s">
        <v>25</v>
      </c>
      <c r="G6083" t="s">
        <v>24</v>
      </c>
      <c r="H6083">
        <v>1</v>
      </c>
      <c r="I6083" t="s">
        <v>178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28</v>
      </c>
      <c r="S6083">
        <v>5</v>
      </c>
    </row>
    <row r="6084" spans="1:19" x14ac:dyDescent="0.3">
      <c r="A6084">
        <v>6083</v>
      </c>
      <c r="B6084" t="s">
        <v>23</v>
      </c>
      <c r="C6084" t="s">
        <v>20</v>
      </c>
      <c r="D6084" t="s">
        <v>19</v>
      </c>
      <c r="E6084" t="s">
        <v>15</v>
      </c>
      <c r="F6084" t="s">
        <v>30</v>
      </c>
      <c r="G6084" t="s">
        <v>17</v>
      </c>
      <c r="H6084">
        <v>11</v>
      </c>
      <c r="I6084" t="s">
        <v>176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34</v>
      </c>
      <c r="S6084">
        <v>3</v>
      </c>
    </row>
    <row r="6085" spans="1:19" x14ac:dyDescent="0.3">
      <c r="A6085">
        <v>6084</v>
      </c>
      <c r="B6085" t="s">
        <v>16</v>
      </c>
      <c r="C6085" t="s">
        <v>27</v>
      </c>
      <c r="D6085" t="s">
        <v>38</v>
      </c>
      <c r="E6085" t="s">
        <v>15</v>
      </c>
      <c r="F6085" t="s">
        <v>25</v>
      </c>
      <c r="G6085" t="s">
        <v>24</v>
      </c>
      <c r="H6085">
        <v>4</v>
      </c>
      <c r="I6085" t="s">
        <v>178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21</v>
      </c>
      <c r="S6085">
        <v>6</v>
      </c>
    </row>
    <row r="6086" spans="1:19" x14ac:dyDescent="0.3">
      <c r="A6086">
        <v>6085</v>
      </c>
      <c r="B6086" t="s">
        <v>31</v>
      </c>
      <c r="C6086" t="s">
        <v>20</v>
      </c>
      <c r="D6086" t="s">
        <v>44</v>
      </c>
      <c r="E6086" t="s">
        <v>41</v>
      </c>
      <c r="F6086" t="s">
        <v>25</v>
      </c>
      <c r="G6086" t="s">
        <v>24</v>
      </c>
      <c r="H6086">
        <v>14</v>
      </c>
      <c r="I6086" t="s">
        <v>177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28</v>
      </c>
      <c r="S6086">
        <v>7</v>
      </c>
    </row>
    <row r="6087" spans="1:19" x14ac:dyDescent="0.3">
      <c r="A6087">
        <v>6086</v>
      </c>
      <c r="B6087" t="s">
        <v>16</v>
      </c>
      <c r="C6087" t="s">
        <v>27</v>
      </c>
      <c r="D6087" t="s">
        <v>38</v>
      </c>
      <c r="E6087" t="s">
        <v>41</v>
      </c>
      <c r="F6087" t="s">
        <v>30</v>
      </c>
      <c r="G6087" t="s">
        <v>24</v>
      </c>
      <c r="H6087">
        <v>14</v>
      </c>
      <c r="I6087" t="s">
        <v>177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28</v>
      </c>
      <c r="S6087">
        <v>2</v>
      </c>
    </row>
    <row r="6088" spans="1:19" x14ac:dyDescent="0.3">
      <c r="A6088">
        <v>6087</v>
      </c>
      <c r="B6088" t="s">
        <v>42</v>
      </c>
      <c r="C6088" t="s">
        <v>27</v>
      </c>
      <c r="D6088" t="s">
        <v>26</v>
      </c>
      <c r="E6088" t="s">
        <v>15</v>
      </c>
      <c r="F6088" t="s">
        <v>25</v>
      </c>
      <c r="G6088" t="s">
        <v>17</v>
      </c>
      <c r="H6088">
        <v>13</v>
      </c>
      <c r="I6088" t="s">
        <v>178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28</v>
      </c>
      <c r="S6088">
        <v>9</v>
      </c>
    </row>
    <row r="6089" spans="1:19" x14ac:dyDescent="0.3">
      <c r="A6089">
        <v>6088</v>
      </c>
      <c r="B6089" t="s">
        <v>16</v>
      </c>
      <c r="C6089" t="s">
        <v>20</v>
      </c>
      <c r="D6089" t="s">
        <v>26</v>
      </c>
      <c r="E6089" t="s">
        <v>29</v>
      </c>
      <c r="F6089" t="s">
        <v>30</v>
      </c>
      <c r="G6089" t="s">
        <v>24</v>
      </c>
      <c r="H6089">
        <v>10</v>
      </c>
      <c r="I6089" t="s">
        <v>176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34</v>
      </c>
      <c r="S6089">
        <v>1</v>
      </c>
    </row>
    <row r="6090" spans="1:19" x14ac:dyDescent="0.3">
      <c r="A6090">
        <v>6089</v>
      </c>
      <c r="B6090" t="s">
        <v>23</v>
      </c>
      <c r="C6090" t="s">
        <v>34</v>
      </c>
      <c r="D6090" t="s">
        <v>40</v>
      </c>
      <c r="E6090" t="s">
        <v>43</v>
      </c>
      <c r="F6090" t="s">
        <v>25</v>
      </c>
      <c r="G6090" t="s">
        <v>24</v>
      </c>
      <c r="H6090">
        <v>9</v>
      </c>
      <c r="I6090" t="s">
        <v>177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28</v>
      </c>
      <c r="S6090">
        <v>9</v>
      </c>
    </row>
    <row r="6091" spans="1:19" x14ac:dyDescent="0.3">
      <c r="A6091">
        <v>6090</v>
      </c>
      <c r="B6091" t="s">
        <v>31</v>
      </c>
      <c r="C6091" t="s">
        <v>27</v>
      </c>
      <c r="D6091" t="s">
        <v>26</v>
      </c>
      <c r="E6091" t="s">
        <v>43</v>
      </c>
      <c r="F6091" t="s">
        <v>18</v>
      </c>
      <c r="G6091" t="s">
        <v>17</v>
      </c>
      <c r="H6091">
        <v>3</v>
      </c>
      <c r="I6091" t="s">
        <v>178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28</v>
      </c>
      <c r="S6091">
        <v>9</v>
      </c>
    </row>
    <row r="6092" spans="1:19" x14ac:dyDescent="0.3">
      <c r="A6092">
        <v>6091</v>
      </c>
      <c r="B6092" t="s">
        <v>23</v>
      </c>
      <c r="C6092" t="s">
        <v>27</v>
      </c>
      <c r="D6092" t="s">
        <v>44</v>
      </c>
      <c r="E6092" t="s">
        <v>15</v>
      </c>
      <c r="F6092" t="s">
        <v>30</v>
      </c>
      <c r="G6092" t="s">
        <v>17</v>
      </c>
      <c r="H6092">
        <v>9</v>
      </c>
      <c r="I6092" t="s">
        <v>176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28</v>
      </c>
      <c r="S6092">
        <v>7</v>
      </c>
    </row>
    <row r="6093" spans="1:19" x14ac:dyDescent="0.3">
      <c r="A6093">
        <v>6092</v>
      </c>
      <c r="B6093" t="s">
        <v>16</v>
      </c>
      <c r="C6093" t="s">
        <v>20</v>
      </c>
      <c r="D6093" t="s">
        <v>44</v>
      </c>
      <c r="E6093" t="s">
        <v>45</v>
      </c>
      <c r="F6093" t="s">
        <v>25</v>
      </c>
      <c r="G6093" t="s">
        <v>17</v>
      </c>
      <c r="H6093">
        <v>2</v>
      </c>
      <c r="I6093" t="s">
        <v>178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21</v>
      </c>
      <c r="S6093">
        <v>6</v>
      </c>
    </row>
    <row r="6094" spans="1:19" x14ac:dyDescent="0.3">
      <c r="A6094">
        <v>6093</v>
      </c>
      <c r="B6094" t="s">
        <v>33</v>
      </c>
      <c r="C6094" t="s">
        <v>20</v>
      </c>
      <c r="D6094" t="s">
        <v>19</v>
      </c>
      <c r="E6094" t="s">
        <v>22</v>
      </c>
      <c r="F6094" t="s">
        <v>18</v>
      </c>
      <c r="G6094" t="s">
        <v>24</v>
      </c>
      <c r="H6094">
        <v>7</v>
      </c>
      <c r="I6094" t="s">
        <v>176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28</v>
      </c>
      <c r="S6094">
        <v>9</v>
      </c>
    </row>
    <row r="6095" spans="1:19" x14ac:dyDescent="0.3">
      <c r="A6095">
        <v>6094</v>
      </c>
      <c r="B6095" t="s">
        <v>23</v>
      </c>
      <c r="C6095" t="s">
        <v>27</v>
      </c>
      <c r="D6095" t="s">
        <v>38</v>
      </c>
      <c r="E6095" t="s">
        <v>41</v>
      </c>
      <c r="F6095" t="s">
        <v>18</v>
      </c>
      <c r="G6095" t="s">
        <v>24</v>
      </c>
      <c r="H6095">
        <v>11</v>
      </c>
      <c r="I6095" t="s">
        <v>177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28</v>
      </c>
      <c r="S6095">
        <v>8</v>
      </c>
    </row>
    <row r="6096" spans="1:19" x14ac:dyDescent="0.3">
      <c r="A6096">
        <v>6095</v>
      </c>
      <c r="B6096" t="s">
        <v>23</v>
      </c>
      <c r="C6096" t="s">
        <v>34</v>
      </c>
      <c r="D6096" t="s">
        <v>26</v>
      </c>
      <c r="E6096" t="s">
        <v>45</v>
      </c>
      <c r="F6096" t="s">
        <v>30</v>
      </c>
      <c r="G6096" t="s">
        <v>17</v>
      </c>
      <c r="H6096">
        <v>7</v>
      </c>
      <c r="I6096" t="s">
        <v>176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28</v>
      </c>
      <c r="S6096">
        <v>9</v>
      </c>
    </row>
    <row r="6097" spans="1:19" x14ac:dyDescent="0.3">
      <c r="A6097">
        <v>6096</v>
      </c>
      <c r="B6097" t="s">
        <v>23</v>
      </c>
      <c r="C6097" t="s">
        <v>27</v>
      </c>
      <c r="D6097" t="s">
        <v>44</v>
      </c>
      <c r="E6097" t="s">
        <v>15</v>
      </c>
      <c r="F6097" t="s">
        <v>25</v>
      </c>
      <c r="G6097" t="s">
        <v>24</v>
      </c>
      <c r="H6097">
        <v>5</v>
      </c>
      <c r="I6097" t="s">
        <v>178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28</v>
      </c>
      <c r="S6097">
        <v>8</v>
      </c>
    </row>
    <row r="6098" spans="1:19" x14ac:dyDescent="0.3">
      <c r="A6098">
        <v>6097</v>
      </c>
      <c r="B6098" t="s">
        <v>31</v>
      </c>
      <c r="C6098" t="s">
        <v>34</v>
      </c>
      <c r="D6098" t="s">
        <v>19</v>
      </c>
      <c r="E6098" t="s">
        <v>45</v>
      </c>
      <c r="F6098" t="s">
        <v>30</v>
      </c>
      <c r="G6098" t="s">
        <v>35</v>
      </c>
      <c r="H6098">
        <v>8</v>
      </c>
      <c r="I6098" t="s">
        <v>178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34</v>
      </c>
      <c r="S6098">
        <v>3</v>
      </c>
    </row>
    <row r="6099" spans="1:19" x14ac:dyDescent="0.3">
      <c r="A6099">
        <v>6098</v>
      </c>
      <c r="B6099" t="s">
        <v>31</v>
      </c>
      <c r="C6099" t="s">
        <v>20</v>
      </c>
      <c r="D6099" t="s">
        <v>32</v>
      </c>
      <c r="E6099" t="s">
        <v>22</v>
      </c>
      <c r="F6099" t="s">
        <v>25</v>
      </c>
      <c r="G6099" t="s">
        <v>24</v>
      </c>
      <c r="H6099">
        <v>10</v>
      </c>
      <c r="I6099" t="s">
        <v>176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28</v>
      </c>
      <c r="S6099">
        <v>8</v>
      </c>
    </row>
    <row r="6100" spans="1:19" x14ac:dyDescent="0.3">
      <c r="A6100">
        <v>6099</v>
      </c>
      <c r="B6100" t="s">
        <v>23</v>
      </c>
      <c r="C6100" t="s">
        <v>27</v>
      </c>
      <c r="D6100" t="s">
        <v>44</v>
      </c>
      <c r="E6100" t="s">
        <v>22</v>
      </c>
      <c r="F6100" t="s">
        <v>18</v>
      </c>
      <c r="G6100" t="s">
        <v>35</v>
      </c>
      <c r="H6100">
        <v>3</v>
      </c>
      <c r="I6100" t="s">
        <v>177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21</v>
      </c>
      <c r="S6100">
        <v>1</v>
      </c>
    </row>
    <row r="6101" spans="1:19" x14ac:dyDescent="0.3">
      <c r="A6101">
        <v>6100</v>
      </c>
      <c r="B6101" t="s">
        <v>23</v>
      </c>
      <c r="C6101" t="s">
        <v>34</v>
      </c>
      <c r="D6101" t="s">
        <v>44</v>
      </c>
      <c r="E6101" t="s">
        <v>45</v>
      </c>
      <c r="F6101" t="s">
        <v>30</v>
      </c>
      <c r="G6101" t="s">
        <v>24</v>
      </c>
      <c r="H6101">
        <v>6</v>
      </c>
      <c r="I6101" t="s">
        <v>177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21</v>
      </c>
      <c r="S6101">
        <v>4</v>
      </c>
    </row>
    <row r="6102" spans="1:19" x14ac:dyDescent="0.3">
      <c r="A6102">
        <v>6101</v>
      </c>
      <c r="B6102" t="s">
        <v>16</v>
      </c>
      <c r="C6102" t="s">
        <v>27</v>
      </c>
      <c r="D6102" t="s">
        <v>44</v>
      </c>
      <c r="E6102" t="s">
        <v>43</v>
      </c>
      <c r="F6102" t="s">
        <v>25</v>
      </c>
      <c r="G6102" t="s">
        <v>24</v>
      </c>
      <c r="H6102">
        <v>2</v>
      </c>
      <c r="I6102" t="s">
        <v>178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21</v>
      </c>
      <c r="S6102">
        <v>6</v>
      </c>
    </row>
    <row r="6103" spans="1:19" x14ac:dyDescent="0.3">
      <c r="A6103">
        <v>6102</v>
      </c>
      <c r="B6103" t="s">
        <v>37</v>
      </c>
      <c r="C6103" t="s">
        <v>27</v>
      </c>
      <c r="D6103" t="s">
        <v>44</v>
      </c>
      <c r="E6103" t="s">
        <v>29</v>
      </c>
      <c r="F6103" t="s">
        <v>18</v>
      </c>
      <c r="G6103" t="s">
        <v>24</v>
      </c>
      <c r="H6103">
        <v>9</v>
      </c>
      <c r="I6103" t="s">
        <v>176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28</v>
      </c>
      <c r="S6103">
        <v>9</v>
      </c>
    </row>
    <row r="6104" spans="1:19" x14ac:dyDescent="0.3">
      <c r="A6104">
        <v>6103</v>
      </c>
      <c r="B6104" t="s">
        <v>16</v>
      </c>
      <c r="C6104" t="s">
        <v>27</v>
      </c>
      <c r="D6104" t="s">
        <v>38</v>
      </c>
      <c r="E6104" t="s">
        <v>29</v>
      </c>
      <c r="F6104" t="s">
        <v>18</v>
      </c>
      <c r="G6104" t="s">
        <v>35</v>
      </c>
      <c r="H6104">
        <v>10</v>
      </c>
      <c r="I6104" t="s">
        <v>176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34</v>
      </c>
      <c r="S6104">
        <v>5</v>
      </c>
    </row>
    <row r="6105" spans="1:19" x14ac:dyDescent="0.3">
      <c r="A6105">
        <v>6104</v>
      </c>
      <c r="B6105" t="s">
        <v>23</v>
      </c>
      <c r="C6105" t="s">
        <v>34</v>
      </c>
      <c r="D6105" t="s">
        <v>40</v>
      </c>
      <c r="E6105" t="s">
        <v>29</v>
      </c>
      <c r="F6105" t="s">
        <v>25</v>
      </c>
      <c r="G6105" t="s">
        <v>35</v>
      </c>
      <c r="H6105">
        <v>2</v>
      </c>
      <c r="I6105" t="s">
        <v>177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21</v>
      </c>
      <c r="S6105">
        <v>5</v>
      </c>
    </row>
    <row r="6106" spans="1:19" x14ac:dyDescent="0.3">
      <c r="A6106">
        <v>6105</v>
      </c>
      <c r="B6106" t="s">
        <v>42</v>
      </c>
      <c r="C6106" t="s">
        <v>20</v>
      </c>
      <c r="D6106" t="s">
        <v>32</v>
      </c>
      <c r="E6106" t="s">
        <v>36</v>
      </c>
      <c r="F6106" t="s">
        <v>30</v>
      </c>
      <c r="G6106" t="s">
        <v>35</v>
      </c>
      <c r="H6106">
        <v>8</v>
      </c>
      <c r="I6106" t="s">
        <v>176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28</v>
      </c>
      <c r="S6106">
        <v>9</v>
      </c>
    </row>
    <row r="6107" spans="1:19" x14ac:dyDescent="0.3">
      <c r="A6107">
        <v>6106</v>
      </c>
      <c r="B6107" t="s">
        <v>37</v>
      </c>
      <c r="C6107" t="s">
        <v>20</v>
      </c>
      <c r="D6107" t="s">
        <v>32</v>
      </c>
      <c r="E6107" t="s">
        <v>43</v>
      </c>
      <c r="F6107" t="s">
        <v>30</v>
      </c>
      <c r="G6107" t="s">
        <v>17</v>
      </c>
      <c r="H6107">
        <v>2</v>
      </c>
      <c r="I6107" t="s">
        <v>178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28</v>
      </c>
      <c r="S6107">
        <v>2</v>
      </c>
    </row>
    <row r="6108" spans="1:19" x14ac:dyDescent="0.3">
      <c r="A6108">
        <v>6107</v>
      </c>
      <c r="B6108" t="s">
        <v>23</v>
      </c>
      <c r="C6108" t="s">
        <v>20</v>
      </c>
      <c r="D6108" t="s">
        <v>40</v>
      </c>
      <c r="E6108" t="s">
        <v>41</v>
      </c>
      <c r="F6108" t="s">
        <v>25</v>
      </c>
      <c r="G6108" t="s">
        <v>24</v>
      </c>
      <c r="H6108">
        <v>5</v>
      </c>
      <c r="I6108" t="s">
        <v>177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21</v>
      </c>
      <c r="S6108">
        <v>1</v>
      </c>
    </row>
    <row r="6109" spans="1:19" x14ac:dyDescent="0.3">
      <c r="A6109">
        <v>6108</v>
      </c>
      <c r="B6109" t="s">
        <v>33</v>
      </c>
      <c r="C6109" t="s">
        <v>39</v>
      </c>
      <c r="D6109" t="s">
        <v>32</v>
      </c>
      <c r="E6109" t="s">
        <v>15</v>
      </c>
      <c r="F6109" t="s">
        <v>30</v>
      </c>
      <c r="G6109" t="s">
        <v>17</v>
      </c>
      <c r="H6109">
        <v>4</v>
      </c>
      <c r="I6109" t="s">
        <v>178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28</v>
      </c>
      <c r="S6109">
        <v>7</v>
      </c>
    </row>
    <row r="6110" spans="1:19" x14ac:dyDescent="0.3">
      <c r="A6110">
        <v>6109</v>
      </c>
      <c r="B6110" t="s">
        <v>16</v>
      </c>
      <c r="C6110" t="s">
        <v>27</v>
      </c>
      <c r="D6110" t="s">
        <v>44</v>
      </c>
      <c r="E6110" t="s">
        <v>45</v>
      </c>
      <c r="F6110" t="s">
        <v>30</v>
      </c>
      <c r="G6110" t="s">
        <v>35</v>
      </c>
      <c r="H6110">
        <v>10</v>
      </c>
      <c r="I6110" t="s">
        <v>176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34</v>
      </c>
      <c r="S6110">
        <v>4</v>
      </c>
    </row>
    <row r="6111" spans="1:19" x14ac:dyDescent="0.3">
      <c r="A6111">
        <v>6110</v>
      </c>
      <c r="B6111" t="s">
        <v>37</v>
      </c>
      <c r="C6111" t="s">
        <v>20</v>
      </c>
      <c r="D6111" t="s">
        <v>38</v>
      </c>
      <c r="E6111" t="s">
        <v>43</v>
      </c>
      <c r="F6111" t="s">
        <v>18</v>
      </c>
      <c r="G6111" t="s">
        <v>35</v>
      </c>
      <c r="H6111">
        <v>10</v>
      </c>
      <c r="I6111" t="s">
        <v>176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28</v>
      </c>
      <c r="S6111">
        <v>9</v>
      </c>
    </row>
    <row r="6112" spans="1:19" x14ac:dyDescent="0.3">
      <c r="A6112">
        <v>6111</v>
      </c>
      <c r="B6112" t="s">
        <v>37</v>
      </c>
      <c r="C6112" t="s">
        <v>39</v>
      </c>
      <c r="D6112" t="s">
        <v>19</v>
      </c>
      <c r="E6112" t="s">
        <v>15</v>
      </c>
      <c r="F6112" t="s">
        <v>18</v>
      </c>
      <c r="G6112" t="s">
        <v>17</v>
      </c>
      <c r="H6112">
        <v>10</v>
      </c>
      <c r="I6112" t="s">
        <v>176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28</v>
      </c>
      <c r="S6112">
        <v>5</v>
      </c>
    </row>
    <row r="6113" spans="1:19" x14ac:dyDescent="0.3">
      <c r="A6113">
        <v>6112</v>
      </c>
      <c r="B6113" t="s">
        <v>23</v>
      </c>
      <c r="C6113" t="s">
        <v>27</v>
      </c>
      <c r="D6113" t="s">
        <v>26</v>
      </c>
      <c r="E6113" t="s">
        <v>45</v>
      </c>
      <c r="F6113" t="s">
        <v>30</v>
      </c>
      <c r="G6113" t="s">
        <v>17</v>
      </c>
      <c r="H6113">
        <v>7</v>
      </c>
      <c r="I6113" t="s">
        <v>176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21</v>
      </c>
      <c r="S6113">
        <v>3</v>
      </c>
    </row>
    <row r="6114" spans="1:19" x14ac:dyDescent="0.3">
      <c r="A6114">
        <v>6113</v>
      </c>
      <c r="B6114" t="s">
        <v>37</v>
      </c>
      <c r="C6114" t="s">
        <v>27</v>
      </c>
      <c r="D6114" t="s">
        <v>26</v>
      </c>
      <c r="E6114" t="s">
        <v>43</v>
      </c>
      <c r="F6114" t="s">
        <v>30</v>
      </c>
      <c r="G6114" t="s">
        <v>35</v>
      </c>
      <c r="H6114">
        <v>5</v>
      </c>
      <c r="I6114" t="s">
        <v>178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28</v>
      </c>
      <c r="S6114">
        <v>9</v>
      </c>
    </row>
    <row r="6115" spans="1:19" x14ac:dyDescent="0.3">
      <c r="A6115">
        <v>6114</v>
      </c>
      <c r="B6115" t="s">
        <v>23</v>
      </c>
      <c r="C6115" t="s">
        <v>27</v>
      </c>
      <c r="D6115" t="s">
        <v>19</v>
      </c>
      <c r="E6115" t="s">
        <v>29</v>
      </c>
      <c r="F6115" t="s">
        <v>30</v>
      </c>
      <c r="G6115" t="s">
        <v>35</v>
      </c>
      <c r="H6115">
        <v>6</v>
      </c>
      <c r="I6115" t="s">
        <v>178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28</v>
      </c>
      <c r="S6115">
        <v>9</v>
      </c>
    </row>
    <row r="6116" spans="1:19" x14ac:dyDescent="0.3">
      <c r="A6116">
        <v>6115</v>
      </c>
      <c r="B6116" t="s">
        <v>37</v>
      </c>
      <c r="C6116" t="s">
        <v>39</v>
      </c>
      <c r="D6116" t="s">
        <v>40</v>
      </c>
      <c r="E6116" t="s">
        <v>43</v>
      </c>
      <c r="F6116" t="s">
        <v>18</v>
      </c>
      <c r="G6116" t="s">
        <v>24</v>
      </c>
      <c r="H6116">
        <v>9</v>
      </c>
      <c r="I6116" t="s">
        <v>177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28</v>
      </c>
      <c r="S6116">
        <v>7</v>
      </c>
    </row>
    <row r="6117" spans="1:19" x14ac:dyDescent="0.3">
      <c r="A6117">
        <v>6116</v>
      </c>
      <c r="B6117" t="s">
        <v>31</v>
      </c>
      <c r="C6117" t="s">
        <v>20</v>
      </c>
      <c r="D6117" t="s">
        <v>40</v>
      </c>
      <c r="E6117" t="s">
        <v>36</v>
      </c>
      <c r="F6117" t="s">
        <v>30</v>
      </c>
      <c r="G6117" t="s">
        <v>24</v>
      </c>
      <c r="H6117">
        <v>14</v>
      </c>
      <c r="I6117" t="s">
        <v>178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28</v>
      </c>
      <c r="S6117">
        <v>5</v>
      </c>
    </row>
    <row r="6118" spans="1:19" x14ac:dyDescent="0.3">
      <c r="A6118">
        <v>6117</v>
      </c>
      <c r="B6118" t="s">
        <v>33</v>
      </c>
      <c r="C6118" t="s">
        <v>20</v>
      </c>
      <c r="D6118" t="s">
        <v>44</v>
      </c>
      <c r="E6118" t="s">
        <v>43</v>
      </c>
      <c r="F6118" t="s">
        <v>30</v>
      </c>
      <c r="G6118" t="s">
        <v>24</v>
      </c>
      <c r="H6118">
        <v>14</v>
      </c>
      <c r="I6118" t="s">
        <v>176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34</v>
      </c>
      <c r="S6118">
        <v>3</v>
      </c>
    </row>
    <row r="6119" spans="1:19" x14ac:dyDescent="0.3">
      <c r="A6119">
        <v>6118</v>
      </c>
      <c r="B6119" t="s">
        <v>16</v>
      </c>
      <c r="C6119" t="s">
        <v>27</v>
      </c>
      <c r="D6119" t="s">
        <v>44</v>
      </c>
      <c r="E6119" t="s">
        <v>43</v>
      </c>
      <c r="F6119" t="s">
        <v>18</v>
      </c>
      <c r="G6119" t="s">
        <v>17</v>
      </c>
      <c r="H6119">
        <v>7</v>
      </c>
      <c r="I6119" t="s">
        <v>178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21</v>
      </c>
      <c r="S6119">
        <v>6</v>
      </c>
    </row>
    <row r="6120" spans="1:19" x14ac:dyDescent="0.3">
      <c r="A6120">
        <v>6119</v>
      </c>
      <c r="B6120" t="s">
        <v>31</v>
      </c>
      <c r="C6120" t="s">
        <v>39</v>
      </c>
      <c r="D6120" t="s">
        <v>26</v>
      </c>
      <c r="E6120" t="s">
        <v>29</v>
      </c>
      <c r="F6120" t="s">
        <v>30</v>
      </c>
      <c r="G6120" t="s">
        <v>35</v>
      </c>
      <c r="H6120">
        <v>11</v>
      </c>
      <c r="I6120" t="s">
        <v>176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28</v>
      </c>
      <c r="S6120">
        <v>9</v>
      </c>
    </row>
    <row r="6121" spans="1:19" x14ac:dyDescent="0.3">
      <c r="A6121">
        <v>6120</v>
      </c>
      <c r="B6121" t="s">
        <v>31</v>
      </c>
      <c r="C6121" t="s">
        <v>27</v>
      </c>
      <c r="D6121" t="s">
        <v>32</v>
      </c>
      <c r="E6121" t="s">
        <v>41</v>
      </c>
      <c r="F6121" t="s">
        <v>30</v>
      </c>
      <c r="G6121" t="s">
        <v>24</v>
      </c>
      <c r="H6121">
        <v>11</v>
      </c>
      <c r="I6121" t="s">
        <v>176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34</v>
      </c>
      <c r="S6121">
        <v>3</v>
      </c>
    </row>
    <row r="6122" spans="1:19" x14ac:dyDescent="0.3">
      <c r="A6122">
        <v>6121</v>
      </c>
      <c r="B6122" t="s">
        <v>37</v>
      </c>
      <c r="C6122" t="s">
        <v>39</v>
      </c>
      <c r="D6122" t="s">
        <v>26</v>
      </c>
      <c r="E6122" t="s">
        <v>15</v>
      </c>
      <c r="F6122" t="s">
        <v>25</v>
      </c>
      <c r="G6122" t="s">
        <v>24</v>
      </c>
      <c r="H6122">
        <v>2</v>
      </c>
      <c r="I6122" t="s">
        <v>177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28</v>
      </c>
      <c r="S6122">
        <v>5</v>
      </c>
    </row>
    <row r="6123" spans="1:19" x14ac:dyDescent="0.3">
      <c r="A6123">
        <v>6122</v>
      </c>
      <c r="B6123" t="s">
        <v>33</v>
      </c>
      <c r="C6123" t="s">
        <v>20</v>
      </c>
      <c r="D6123" t="s">
        <v>40</v>
      </c>
      <c r="E6123" t="s">
        <v>43</v>
      </c>
      <c r="F6123" t="s">
        <v>25</v>
      </c>
      <c r="G6123" t="s">
        <v>17</v>
      </c>
      <c r="H6123">
        <v>11</v>
      </c>
      <c r="I6123" t="s">
        <v>176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28</v>
      </c>
      <c r="S6123">
        <v>8</v>
      </c>
    </row>
    <row r="6124" spans="1:19" x14ac:dyDescent="0.3">
      <c r="A6124">
        <v>6123</v>
      </c>
      <c r="B6124" t="s">
        <v>31</v>
      </c>
      <c r="C6124" t="s">
        <v>27</v>
      </c>
      <c r="D6124" t="s">
        <v>26</v>
      </c>
      <c r="E6124" t="s">
        <v>36</v>
      </c>
      <c r="F6124" t="s">
        <v>30</v>
      </c>
      <c r="G6124" t="s">
        <v>35</v>
      </c>
      <c r="H6124">
        <v>1</v>
      </c>
      <c r="I6124" t="s">
        <v>177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21</v>
      </c>
      <c r="S6124">
        <v>2</v>
      </c>
    </row>
    <row r="6125" spans="1:19" x14ac:dyDescent="0.3">
      <c r="A6125">
        <v>6124</v>
      </c>
      <c r="B6125" t="s">
        <v>31</v>
      </c>
      <c r="C6125" t="s">
        <v>20</v>
      </c>
      <c r="D6125" t="s">
        <v>26</v>
      </c>
      <c r="E6125" t="s">
        <v>36</v>
      </c>
      <c r="F6125" t="s">
        <v>25</v>
      </c>
      <c r="G6125" t="s">
        <v>24</v>
      </c>
      <c r="H6125">
        <v>7</v>
      </c>
      <c r="I6125" t="s">
        <v>177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28</v>
      </c>
      <c r="S6125">
        <v>9</v>
      </c>
    </row>
    <row r="6126" spans="1:19" x14ac:dyDescent="0.3">
      <c r="A6126">
        <v>6125</v>
      </c>
      <c r="B6126" t="s">
        <v>16</v>
      </c>
      <c r="C6126" t="s">
        <v>20</v>
      </c>
      <c r="D6126" t="s">
        <v>32</v>
      </c>
      <c r="E6126" t="s">
        <v>43</v>
      </c>
      <c r="F6126" t="s">
        <v>25</v>
      </c>
      <c r="G6126" t="s">
        <v>35</v>
      </c>
      <c r="H6126">
        <v>3</v>
      </c>
      <c r="I6126" t="s">
        <v>178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21</v>
      </c>
      <c r="S6126">
        <v>2</v>
      </c>
    </row>
    <row r="6127" spans="1:19" x14ac:dyDescent="0.3">
      <c r="A6127">
        <v>6126</v>
      </c>
      <c r="B6127" t="s">
        <v>23</v>
      </c>
      <c r="C6127" t="s">
        <v>34</v>
      </c>
      <c r="D6127" t="s">
        <v>32</v>
      </c>
      <c r="E6127" t="s">
        <v>15</v>
      </c>
      <c r="F6127" t="s">
        <v>25</v>
      </c>
      <c r="G6127" t="s">
        <v>35</v>
      </c>
      <c r="H6127">
        <v>10</v>
      </c>
      <c r="I6127" t="s">
        <v>178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28</v>
      </c>
      <c r="S6127">
        <v>4</v>
      </c>
    </row>
    <row r="6128" spans="1:19" x14ac:dyDescent="0.3">
      <c r="A6128">
        <v>6127</v>
      </c>
      <c r="B6128" t="s">
        <v>33</v>
      </c>
      <c r="C6128" t="s">
        <v>39</v>
      </c>
      <c r="D6128" t="s">
        <v>26</v>
      </c>
      <c r="E6128" t="s">
        <v>43</v>
      </c>
      <c r="F6128" t="s">
        <v>30</v>
      </c>
      <c r="G6128" t="s">
        <v>35</v>
      </c>
      <c r="H6128">
        <v>9</v>
      </c>
      <c r="I6128" t="s">
        <v>177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34</v>
      </c>
      <c r="S6128">
        <v>6</v>
      </c>
    </row>
    <row r="6129" spans="1:19" x14ac:dyDescent="0.3">
      <c r="A6129">
        <v>6128</v>
      </c>
      <c r="B6129" t="s">
        <v>16</v>
      </c>
      <c r="C6129" t="s">
        <v>34</v>
      </c>
      <c r="D6129" t="s">
        <v>40</v>
      </c>
      <c r="E6129" t="s">
        <v>29</v>
      </c>
      <c r="F6129" t="s">
        <v>18</v>
      </c>
      <c r="G6129" t="s">
        <v>24</v>
      </c>
      <c r="H6129">
        <v>13</v>
      </c>
      <c r="I6129" t="s">
        <v>178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28</v>
      </c>
      <c r="S6129">
        <v>8</v>
      </c>
    </row>
    <row r="6130" spans="1:19" x14ac:dyDescent="0.3">
      <c r="A6130">
        <v>6129</v>
      </c>
      <c r="B6130" t="s">
        <v>33</v>
      </c>
      <c r="C6130" t="s">
        <v>34</v>
      </c>
      <c r="D6130" t="s">
        <v>26</v>
      </c>
      <c r="E6130" t="s">
        <v>15</v>
      </c>
      <c r="F6130" t="s">
        <v>25</v>
      </c>
      <c r="G6130" t="s">
        <v>24</v>
      </c>
      <c r="H6130">
        <v>1</v>
      </c>
      <c r="I6130" t="s">
        <v>176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21</v>
      </c>
      <c r="S6130">
        <v>1</v>
      </c>
    </row>
    <row r="6131" spans="1:19" x14ac:dyDescent="0.3">
      <c r="A6131">
        <v>6130</v>
      </c>
      <c r="B6131" t="s">
        <v>31</v>
      </c>
      <c r="C6131" t="s">
        <v>39</v>
      </c>
      <c r="D6131" t="s">
        <v>19</v>
      </c>
      <c r="E6131" t="s">
        <v>15</v>
      </c>
      <c r="F6131" t="s">
        <v>25</v>
      </c>
      <c r="G6131" t="s">
        <v>24</v>
      </c>
      <c r="H6131">
        <v>1</v>
      </c>
      <c r="I6131" t="s">
        <v>177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28</v>
      </c>
      <c r="S6131">
        <v>5</v>
      </c>
    </row>
    <row r="6132" spans="1:19" x14ac:dyDescent="0.3">
      <c r="A6132">
        <v>6131</v>
      </c>
      <c r="B6132" t="s">
        <v>42</v>
      </c>
      <c r="C6132" t="s">
        <v>39</v>
      </c>
      <c r="D6132" t="s">
        <v>26</v>
      </c>
      <c r="E6132" t="s">
        <v>43</v>
      </c>
      <c r="F6132" t="s">
        <v>30</v>
      </c>
      <c r="G6132" t="s">
        <v>17</v>
      </c>
      <c r="H6132">
        <v>6</v>
      </c>
      <c r="I6132" t="s">
        <v>178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21</v>
      </c>
      <c r="S6132">
        <v>6</v>
      </c>
    </row>
    <row r="6133" spans="1:19" x14ac:dyDescent="0.3">
      <c r="A6133">
        <v>6132</v>
      </c>
      <c r="B6133" t="s">
        <v>37</v>
      </c>
      <c r="C6133" t="s">
        <v>39</v>
      </c>
      <c r="D6133" t="s">
        <v>32</v>
      </c>
      <c r="E6133" t="s">
        <v>29</v>
      </c>
      <c r="F6133" t="s">
        <v>30</v>
      </c>
      <c r="G6133" t="s">
        <v>17</v>
      </c>
      <c r="H6133">
        <v>3</v>
      </c>
      <c r="I6133" t="s">
        <v>178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21</v>
      </c>
      <c r="S6133">
        <v>4</v>
      </c>
    </row>
    <row r="6134" spans="1:19" x14ac:dyDescent="0.3">
      <c r="A6134">
        <v>6133</v>
      </c>
      <c r="B6134" t="s">
        <v>16</v>
      </c>
      <c r="C6134" t="s">
        <v>27</v>
      </c>
      <c r="D6134" t="s">
        <v>44</v>
      </c>
      <c r="E6134" t="s">
        <v>22</v>
      </c>
      <c r="F6134" t="s">
        <v>25</v>
      </c>
      <c r="G6134" t="s">
        <v>35</v>
      </c>
      <c r="H6134">
        <v>5</v>
      </c>
      <c r="I6134" t="s">
        <v>178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21</v>
      </c>
      <c r="S6134">
        <v>3</v>
      </c>
    </row>
    <row r="6135" spans="1:19" x14ac:dyDescent="0.3">
      <c r="A6135">
        <v>6134</v>
      </c>
      <c r="B6135" t="s">
        <v>37</v>
      </c>
      <c r="C6135" t="s">
        <v>27</v>
      </c>
      <c r="D6135" t="s">
        <v>40</v>
      </c>
      <c r="E6135" t="s">
        <v>15</v>
      </c>
      <c r="F6135" t="s">
        <v>25</v>
      </c>
      <c r="G6135" t="s">
        <v>35</v>
      </c>
      <c r="H6135">
        <v>14</v>
      </c>
      <c r="I6135" t="s">
        <v>178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28</v>
      </c>
      <c r="S6135">
        <v>8</v>
      </c>
    </row>
    <row r="6136" spans="1:19" x14ac:dyDescent="0.3">
      <c r="A6136">
        <v>6135</v>
      </c>
      <c r="B6136" t="s">
        <v>16</v>
      </c>
      <c r="C6136" t="s">
        <v>39</v>
      </c>
      <c r="D6136" t="s">
        <v>44</v>
      </c>
      <c r="E6136" t="s">
        <v>36</v>
      </c>
      <c r="F6136" t="s">
        <v>25</v>
      </c>
      <c r="G6136" t="s">
        <v>35</v>
      </c>
      <c r="H6136">
        <v>5</v>
      </c>
      <c r="I6136" t="s">
        <v>178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21</v>
      </c>
      <c r="S6136">
        <v>2</v>
      </c>
    </row>
    <row r="6137" spans="1:19" x14ac:dyDescent="0.3">
      <c r="A6137">
        <v>6136</v>
      </c>
      <c r="B6137" t="s">
        <v>33</v>
      </c>
      <c r="C6137" t="s">
        <v>20</v>
      </c>
      <c r="D6137" t="s">
        <v>44</v>
      </c>
      <c r="E6137" t="s">
        <v>45</v>
      </c>
      <c r="F6137" t="s">
        <v>25</v>
      </c>
      <c r="G6137" t="s">
        <v>35</v>
      </c>
      <c r="H6137">
        <v>9</v>
      </c>
      <c r="I6137" t="s">
        <v>176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28</v>
      </c>
      <c r="S6137">
        <v>5</v>
      </c>
    </row>
    <row r="6138" spans="1:19" x14ac:dyDescent="0.3">
      <c r="A6138">
        <v>6137</v>
      </c>
      <c r="B6138" t="s">
        <v>16</v>
      </c>
      <c r="C6138" t="s">
        <v>39</v>
      </c>
      <c r="D6138" t="s">
        <v>40</v>
      </c>
      <c r="E6138" t="s">
        <v>43</v>
      </c>
      <c r="F6138" t="s">
        <v>30</v>
      </c>
      <c r="G6138" t="s">
        <v>17</v>
      </c>
      <c r="H6138">
        <v>10</v>
      </c>
      <c r="I6138" t="s">
        <v>176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28</v>
      </c>
      <c r="S6138">
        <v>8</v>
      </c>
    </row>
    <row r="6139" spans="1:19" x14ac:dyDescent="0.3">
      <c r="A6139">
        <v>6138</v>
      </c>
      <c r="B6139" t="s">
        <v>16</v>
      </c>
      <c r="C6139" t="s">
        <v>27</v>
      </c>
      <c r="D6139" t="s">
        <v>40</v>
      </c>
      <c r="E6139" t="s">
        <v>22</v>
      </c>
      <c r="F6139" t="s">
        <v>30</v>
      </c>
      <c r="G6139" t="s">
        <v>35</v>
      </c>
      <c r="H6139">
        <v>9</v>
      </c>
      <c r="I6139" t="s">
        <v>176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34</v>
      </c>
      <c r="S6139">
        <v>1</v>
      </c>
    </row>
    <row r="6140" spans="1:19" x14ac:dyDescent="0.3">
      <c r="A6140">
        <v>6139</v>
      </c>
      <c r="B6140" t="s">
        <v>33</v>
      </c>
      <c r="C6140" t="s">
        <v>20</v>
      </c>
      <c r="D6140" t="s">
        <v>32</v>
      </c>
      <c r="E6140" t="s">
        <v>45</v>
      </c>
      <c r="F6140" t="s">
        <v>30</v>
      </c>
      <c r="G6140" t="s">
        <v>17</v>
      </c>
      <c r="H6140">
        <v>9</v>
      </c>
      <c r="I6140" t="s">
        <v>177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28</v>
      </c>
      <c r="S6140">
        <v>4</v>
      </c>
    </row>
    <row r="6141" spans="1:19" x14ac:dyDescent="0.3">
      <c r="A6141">
        <v>6140</v>
      </c>
      <c r="B6141" t="s">
        <v>16</v>
      </c>
      <c r="C6141" t="s">
        <v>39</v>
      </c>
      <c r="D6141" t="s">
        <v>19</v>
      </c>
      <c r="E6141" t="s">
        <v>41</v>
      </c>
      <c r="F6141" t="s">
        <v>18</v>
      </c>
      <c r="G6141" t="s">
        <v>17</v>
      </c>
      <c r="H6141">
        <v>11</v>
      </c>
      <c r="I6141" t="s">
        <v>178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28</v>
      </c>
      <c r="S6141">
        <v>6</v>
      </c>
    </row>
    <row r="6142" spans="1:19" x14ac:dyDescent="0.3">
      <c r="A6142">
        <v>6141</v>
      </c>
      <c r="B6142" t="s">
        <v>33</v>
      </c>
      <c r="C6142" t="s">
        <v>20</v>
      </c>
      <c r="D6142" t="s">
        <v>26</v>
      </c>
      <c r="E6142" t="s">
        <v>29</v>
      </c>
      <c r="F6142" t="s">
        <v>25</v>
      </c>
      <c r="G6142" t="s">
        <v>24</v>
      </c>
      <c r="H6142">
        <v>1</v>
      </c>
      <c r="I6142" t="s">
        <v>177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21</v>
      </c>
      <c r="S6142">
        <v>5</v>
      </c>
    </row>
    <row r="6143" spans="1:19" x14ac:dyDescent="0.3">
      <c r="A6143">
        <v>6142</v>
      </c>
      <c r="B6143" t="s">
        <v>42</v>
      </c>
      <c r="C6143" t="s">
        <v>39</v>
      </c>
      <c r="D6143" t="s">
        <v>40</v>
      </c>
      <c r="E6143" t="s">
        <v>41</v>
      </c>
      <c r="F6143" t="s">
        <v>30</v>
      </c>
      <c r="G6143" t="s">
        <v>35</v>
      </c>
      <c r="H6143">
        <v>2</v>
      </c>
      <c r="I6143" t="s">
        <v>178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21</v>
      </c>
      <c r="S6143">
        <v>1</v>
      </c>
    </row>
    <row r="6144" spans="1:19" x14ac:dyDescent="0.3">
      <c r="A6144">
        <v>6143</v>
      </c>
      <c r="B6144" t="s">
        <v>37</v>
      </c>
      <c r="C6144" t="s">
        <v>34</v>
      </c>
      <c r="D6144" t="s">
        <v>44</v>
      </c>
      <c r="E6144" t="s">
        <v>41</v>
      </c>
      <c r="F6144" t="s">
        <v>18</v>
      </c>
      <c r="G6144" t="s">
        <v>24</v>
      </c>
      <c r="H6144">
        <v>3</v>
      </c>
      <c r="I6144" t="s">
        <v>178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28</v>
      </c>
      <c r="S6144">
        <v>8</v>
      </c>
    </row>
    <row r="6145" spans="1:19" x14ac:dyDescent="0.3">
      <c r="A6145">
        <v>6144</v>
      </c>
      <c r="B6145" t="s">
        <v>23</v>
      </c>
      <c r="C6145" t="s">
        <v>39</v>
      </c>
      <c r="D6145" t="s">
        <v>44</v>
      </c>
      <c r="E6145" t="s">
        <v>15</v>
      </c>
      <c r="F6145" t="s">
        <v>25</v>
      </c>
      <c r="G6145" t="s">
        <v>24</v>
      </c>
      <c r="H6145">
        <v>7</v>
      </c>
      <c r="I6145" t="s">
        <v>178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28</v>
      </c>
      <c r="S6145">
        <v>8</v>
      </c>
    </row>
    <row r="6146" spans="1:19" x14ac:dyDescent="0.3">
      <c r="A6146">
        <v>6145</v>
      </c>
      <c r="B6146" t="s">
        <v>37</v>
      </c>
      <c r="C6146" t="s">
        <v>20</v>
      </c>
      <c r="D6146" t="s">
        <v>38</v>
      </c>
      <c r="E6146" t="s">
        <v>36</v>
      </c>
      <c r="F6146" t="s">
        <v>18</v>
      </c>
      <c r="G6146" t="s">
        <v>35</v>
      </c>
      <c r="H6146">
        <v>12</v>
      </c>
      <c r="I6146" t="s">
        <v>177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34</v>
      </c>
      <c r="S6146">
        <v>2</v>
      </c>
    </row>
    <row r="6147" spans="1:19" x14ac:dyDescent="0.3">
      <c r="A6147">
        <v>6146</v>
      </c>
      <c r="B6147" t="s">
        <v>16</v>
      </c>
      <c r="C6147" t="s">
        <v>20</v>
      </c>
      <c r="D6147" t="s">
        <v>26</v>
      </c>
      <c r="E6147" t="s">
        <v>43</v>
      </c>
      <c r="F6147" t="s">
        <v>30</v>
      </c>
      <c r="G6147" t="s">
        <v>35</v>
      </c>
      <c r="H6147">
        <v>2</v>
      </c>
      <c r="I6147" t="s">
        <v>177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21</v>
      </c>
      <c r="S6147">
        <v>1</v>
      </c>
    </row>
    <row r="6148" spans="1:19" x14ac:dyDescent="0.3">
      <c r="A6148">
        <v>6147</v>
      </c>
      <c r="B6148" t="s">
        <v>31</v>
      </c>
      <c r="C6148" t="s">
        <v>39</v>
      </c>
      <c r="D6148" t="s">
        <v>44</v>
      </c>
      <c r="E6148" t="s">
        <v>36</v>
      </c>
      <c r="F6148" t="s">
        <v>25</v>
      </c>
      <c r="G6148" t="s">
        <v>35</v>
      </c>
      <c r="H6148">
        <v>8</v>
      </c>
      <c r="I6148" t="s">
        <v>176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34</v>
      </c>
      <c r="S6148">
        <v>2</v>
      </c>
    </row>
    <row r="6149" spans="1:19" x14ac:dyDescent="0.3">
      <c r="A6149">
        <v>6148</v>
      </c>
      <c r="B6149" t="s">
        <v>42</v>
      </c>
      <c r="C6149" t="s">
        <v>27</v>
      </c>
      <c r="D6149" t="s">
        <v>32</v>
      </c>
      <c r="E6149" t="s">
        <v>29</v>
      </c>
      <c r="F6149" t="s">
        <v>18</v>
      </c>
      <c r="G6149" t="s">
        <v>35</v>
      </c>
      <c r="H6149">
        <v>12</v>
      </c>
      <c r="I6149" t="s">
        <v>176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34</v>
      </c>
      <c r="S6149">
        <v>2</v>
      </c>
    </row>
    <row r="6150" spans="1:19" x14ac:dyDescent="0.3">
      <c r="A6150">
        <v>6149</v>
      </c>
      <c r="B6150" t="s">
        <v>33</v>
      </c>
      <c r="C6150" t="s">
        <v>20</v>
      </c>
      <c r="D6150" t="s">
        <v>32</v>
      </c>
      <c r="E6150" t="s">
        <v>15</v>
      </c>
      <c r="F6150" t="s">
        <v>25</v>
      </c>
      <c r="G6150" t="s">
        <v>24</v>
      </c>
      <c r="H6150">
        <v>9</v>
      </c>
      <c r="I6150" t="s">
        <v>177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34</v>
      </c>
      <c r="S6150">
        <v>1</v>
      </c>
    </row>
    <row r="6151" spans="1:19" x14ac:dyDescent="0.3">
      <c r="A6151">
        <v>6150</v>
      </c>
      <c r="B6151" t="s">
        <v>31</v>
      </c>
      <c r="C6151" t="s">
        <v>27</v>
      </c>
      <c r="D6151" t="s">
        <v>44</v>
      </c>
      <c r="E6151" t="s">
        <v>41</v>
      </c>
      <c r="F6151" t="s">
        <v>30</v>
      </c>
      <c r="G6151" t="s">
        <v>24</v>
      </c>
      <c r="H6151">
        <v>12</v>
      </c>
      <c r="I6151" t="s">
        <v>177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34</v>
      </c>
      <c r="S6151">
        <v>1</v>
      </c>
    </row>
    <row r="6152" spans="1:19" x14ac:dyDescent="0.3">
      <c r="A6152">
        <v>6151</v>
      </c>
      <c r="B6152" t="s">
        <v>33</v>
      </c>
      <c r="C6152" t="s">
        <v>20</v>
      </c>
      <c r="D6152" t="s">
        <v>44</v>
      </c>
      <c r="E6152" t="s">
        <v>22</v>
      </c>
      <c r="F6152" t="s">
        <v>18</v>
      </c>
      <c r="G6152" t="s">
        <v>17</v>
      </c>
      <c r="H6152">
        <v>11</v>
      </c>
      <c r="I6152" t="s">
        <v>177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34</v>
      </c>
      <c r="S6152">
        <v>2</v>
      </c>
    </row>
    <row r="6153" spans="1:19" x14ac:dyDescent="0.3">
      <c r="A6153">
        <v>6152</v>
      </c>
      <c r="B6153" t="s">
        <v>42</v>
      </c>
      <c r="C6153" t="s">
        <v>39</v>
      </c>
      <c r="D6153" t="s">
        <v>44</v>
      </c>
      <c r="E6153" t="s">
        <v>15</v>
      </c>
      <c r="F6153" t="s">
        <v>18</v>
      </c>
      <c r="G6153" t="s">
        <v>35</v>
      </c>
      <c r="H6153">
        <v>13</v>
      </c>
      <c r="I6153" t="s">
        <v>178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28</v>
      </c>
      <c r="S6153">
        <v>5</v>
      </c>
    </row>
    <row r="6154" spans="1:19" x14ac:dyDescent="0.3">
      <c r="A6154">
        <v>6153</v>
      </c>
      <c r="B6154" t="s">
        <v>31</v>
      </c>
      <c r="C6154" t="s">
        <v>20</v>
      </c>
      <c r="D6154" t="s">
        <v>32</v>
      </c>
      <c r="E6154" t="s">
        <v>36</v>
      </c>
      <c r="F6154" t="s">
        <v>25</v>
      </c>
      <c r="G6154" t="s">
        <v>17</v>
      </c>
      <c r="H6154">
        <v>11</v>
      </c>
      <c r="I6154" t="s">
        <v>178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34</v>
      </c>
      <c r="S6154">
        <v>3</v>
      </c>
    </row>
    <row r="6155" spans="1:19" x14ac:dyDescent="0.3">
      <c r="A6155">
        <v>6154</v>
      </c>
      <c r="B6155" t="s">
        <v>37</v>
      </c>
      <c r="C6155" t="s">
        <v>34</v>
      </c>
      <c r="D6155" t="s">
        <v>38</v>
      </c>
      <c r="E6155" t="s">
        <v>45</v>
      </c>
      <c r="F6155" t="s">
        <v>30</v>
      </c>
      <c r="G6155" t="s">
        <v>17</v>
      </c>
      <c r="H6155">
        <v>10</v>
      </c>
      <c r="I6155" t="s">
        <v>178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34</v>
      </c>
      <c r="S6155">
        <v>3</v>
      </c>
    </row>
    <row r="6156" spans="1:19" x14ac:dyDescent="0.3">
      <c r="A6156">
        <v>6155</v>
      </c>
      <c r="B6156" t="s">
        <v>31</v>
      </c>
      <c r="C6156" t="s">
        <v>39</v>
      </c>
      <c r="D6156" t="s">
        <v>32</v>
      </c>
      <c r="E6156" t="s">
        <v>41</v>
      </c>
      <c r="F6156" t="s">
        <v>30</v>
      </c>
      <c r="G6156" t="s">
        <v>24</v>
      </c>
      <c r="H6156">
        <v>4</v>
      </c>
      <c r="I6156" t="s">
        <v>177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21</v>
      </c>
      <c r="S6156">
        <v>3</v>
      </c>
    </row>
    <row r="6157" spans="1:19" x14ac:dyDescent="0.3">
      <c r="A6157">
        <v>6156</v>
      </c>
      <c r="B6157" t="s">
        <v>37</v>
      </c>
      <c r="C6157" t="s">
        <v>20</v>
      </c>
      <c r="D6157" t="s">
        <v>40</v>
      </c>
      <c r="E6157" t="s">
        <v>36</v>
      </c>
      <c r="F6157" t="s">
        <v>25</v>
      </c>
      <c r="G6157" t="s">
        <v>24</v>
      </c>
      <c r="H6157">
        <v>6</v>
      </c>
      <c r="I6157" t="s">
        <v>178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21</v>
      </c>
      <c r="S6157">
        <v>1</v>
      </c>
    </row>
    <row r="6158" spans="1:19" x14ac:dyDescent="0.3">
      <c r="A6158">
        <v>6157</v>
      </c>
      <c r="B6158" t="s">
        <v>37</v>
      </c>
      <c r="C6158" t="s">
        <v>27</v>
      </c>
      <c r="D6158" t="s">
        <v>44</v>
      </c>
      <c r="E6158" t="s">
        <v>15</v>
      </c>
      <c r="F6158" t="s">
        <v>18</v>
      </c>
      <c r="G6158" t="s">
        <v>35</v>
      </c>
      <c r="H6158">
        <v>6</v>
      </c>
      <c r="I6158" t="s">
        <v>177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21</v>
      </c>
      <c r="S6158">
        <v>2</v>
      </c>
    </row>
    <row r="6159" spans="1:19" x14ac:dyDescent="0.3">
      <c r="A6159">
        <v>6158</v>
      </c>
      <c r="B6159" t="s">
        <v>37</v>
      </c>
      <c r="C6159" t="s">
        <v>34</v>
      </c>
      <c r="D6159" t="s">
        <v>40</v>
      </c>
      <c r="E6159" t="s">
        <v>43</v>
      </c>
      <c r="F6159" t="s">
        <v>25</v>
      </c>
      <c r="G6159" t="s">
        <v>35</v>
      </c>
      <c r="H6159">
        <v>4</v>
      </c>
      <c r="I6159" t="s">
        <v>177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21</v>
      </c>
      <c r="S6159">
        <v>4</v>
      </c>
    </row>
    <row r="6160" spans="1:19" x14ac:dyDescent="0.3">
      <c r="A6160">
        <v>6159</v>
      </c>
      <c r="B6160" t="s">
        <v>42</v>
      </c>
      <c r="C6160" t="s">
        <v>27</v>
      </c>
      <c r="D6160" t="s">
        <v>44</v>
      </c>
      <c r="E6160" t="s">
        <v>45</v>
      </c>
      <c r="F6160" t="s">
        <v>18</v>
      </c>
      <c r="G6160" t="s">
        <v>17</v>
      </c>
      <c r="H6160">
        <v>10</v>
      </c>
      <c r="I6160" t="s">
        <v>176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28</v>
      </c>
      <c r="S6160">
        <v>8</v>
      </c>
    </row>
    <row r="6161" spans="1:19" x14ac:dyDescent="0.3">
      <c r="A6161">
        <v>6160</v>
      </c>
      <c r="B6161" t="s">
        <v>42</v>
      </c>
      <c r="C6161" t="s">
        <v>20</v>
      </c>
      <c r="D6161" t="s">
        <v>26</v>
      </c>
      <c r="E6161" t="s">
        <v>43</v>
      </c>
      <c r="F6161" t="s">
        <v>18</v>
      </c>
      <c r="G6161" t="s">
        <v>35</v>
      </c>
      <c r="H6161">
        <v>8</v>
      </c>
      <c r="I6161" t="s">
        <v>177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34</v>
      </c>
      <c r="S6161">
        <v>4</v>
      </c>
    </row>
    <row r="6162" spans="1:19" x14ac:dyDescent="0.3">
      <c r="A6162">
        <v>6161</v>
      </c>
      <c r="B6162" t="s">
        <v>31</v>
      </c>
      <c r="C6162" t="s">
        <v>39</v>
      </c>
      <c r="D6162" t="s">
        <v>40</v>
      </c>
      <c r="E6162" t="s">
        <v>15</v>
      </c>
      <c r="F6162" t="s">
        <v>25</v>
      </c>
      <c r="G6162" t="s">
        <v>17</v>
      </c>
      <c r="H6162">
        <v>8</v>
      </c>
      <c r="I6162" t="s">
        <v>176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34</v>
      </c>
      <c r="S6162">
        <v>5</v>
      </c>
    </row>
    <row r="6163" spans="1:19" x14ac:dyDescent="0.3">
      <c r="A6163">
        <v>6162</v>
      </c>
      <c r="B6163" t="s">
        <v>42</v>
      </c>
      <c r="C6163" t="s">
        <v>39</v>
      </c>
      <c r="D6163" t="s">
        <v>38</v>
      </c>
      <c r="E6163" t="s">
        <v>43</v>
      </c>
      <c r="F6163" t="s">
        <v>18</v>
      </c>
      <c r="G6163" t="s">
        <v>17</v>
      </c>
      <c r="H6163">
        <v>3</v>
      </c>
      <c r="I6163" t="s">
        <v>177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21</v>
      </c>
      <c r="S6163">
        <v>4</v>
      </c>
    </row>
    <row r="6164" spans="1:19" x14ac:dyDescent="0.3">
      <c r="A6164">
        <v>6163</v>
      </c>
      <c r="B6164" t="s">
        <v>33</v>
      </c>
      <c r="C6164" t="s">
        <v>34</v>
      </c>
      <c r="D6164" t="s">
        <v>44</v>
      </c>
      <c r="E6164" t="s">
        <v>29</v>
      </c>
      <c r="F6164" t="s">
        <v>18</v>
      </c>
      <c r="G6164" t="s">
        <v>35</v>
      </c>
      <c r="H6164">
        <v>8</v>
      </c>
      <c r="I6164" t="s">
        <v>177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28</v>
      </c>
      <c r="S6164">
        <v>8</v>
      </c>
    </row>
    <row r="6165" spans="1:19" x14ac:dyDescent="0.3">
      <c r="A6165">
        <v>6164</v>
      </c>
      <c r="B6165" t="s">
        <v>23</v>
      </c>
      <c r="C6165" t="s">
        <v>34</v>
      </c>
      <c r="D6165" t="s">
        <v>40</v>
      </c>
      <c r="E6165" t="s">
        <v>43</v>
      </c>
      <c r="F6165" t="s">
        <v>25</v>
      </c>
      <c r="G6165" t="s">
        <v>24</v>
      </c>
      <c r="H6165">
        <v>13</v>
      </c>
      <c r="I6165" t="s">
        <v>176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28</v>
      </c>
      <c r="S6165">
        <v>8</v>
      </c>
    </row>
    <row r="6166" spans="1:19" x14ac:dyDescent="0.3">
      <c r="A6166">
        <v>6165</v>
      </c>
      <c r="B6166" t="s">
        <v>42</v>
      </c>
      <c r="C6166" t="s">
        <v>27</v>
      </c>
      <c r="D6166" t="s">
        <v>44</v>
      </c>
      <c r="E6166" t="s">
        <v>41</v>
      </c>
      <c r="F6166" t="s">
        <v>30</v>
      </c>
      <c r="G6166" t="s">
        <v>24</v>
      </c>
      <c r="H6166">
        <v>9</v>
      </c>
      <c r="I6166" t="s">
        <v>177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28</v>
      </c>
      <c r="S6166">
        <v>4</v>
      </c>
    </row>
    <row r="6167" spans="1:19" x14ac:dyDescent="0.3">
      <c r="A6167">
        <v>6166</v>
      </c>
      <c r="B6167" t="s">
        <v>37</v>
      </c>
      <c r="C6167" t="s">
        <v>34</v>
      </c>
      <c r="D6167" t="s">
        <v>44</v>
      </c>
      <c r="E6167" t="s">
        <v>15</v>
      </c>
      <c r="F6167" t="s">
        <v>30</v>
      </c>
      <c r="G6167" t="s">
        <v>35</v>
      </c>
      <c r="H6167">
        <v>9</v>
      </c>
      <c r="I6167" t="s">
        <v>178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28</v>
      </c>
      <c r="S6167">
        <v>4</v>
      </c>
    </row>
    <row r="6168" spans="1:19" x14ac:dyDescent="0.3">
      <c r="A6168">
        <v>6167</v>
      </c>
      <c r="B6168" t="s">
        <v>37</v>
      </c>
      <c r="C6168" t="s">
        <v>39</v>
      </c>
      <c r="D6168" t="s">
        <v>44</v>
      </c>
      <c r="E6168" t="s">
        <v>43</v>
      </c>
      <c r="F6168" t="s">
        <v>30</v>
      </c>
      <c r="G6168" t="s">
        <v>35</v>
      </c>
      <c r="H6168">
        <v>9</v>
      </c>
      <c r="I6168" t="s">
        <v>178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28</v>
      </c>
      <c r="S6168">
        <v>8</v>
      </c>
    </row>
    <row r="6169" spans="1:19" x14ac:dyDescent="0.3">
      <c r="A6169">
        <v>6168</v>
      </c>
      <c r="B6169" t="s">
        <v>42</v>
      </c>
      <c r="C6169" t="s">
        <v>34</v>
      </c>
      <c r="D6169" t="s">
        <v>32</v>
      </c>
      <c r="E6169" t="s">
        <v>29</v>
      </c>
      <c r="F6169" t="s">
        <v>18</v>
      </c>
      <c r="G6169" t="s">
        <v>17</v>
      </c>
      <c r="H6169">
        <v>5</v>
      </c>
      <c r="I6169" t="s">
        <v>177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21</v>
      </c>
      <c r="S6169">
        <v>2</v>
      </c>
    </row>
    <row r="6170" spans="1:19" x14ac:dyDescent="0.3">
      <c r="A6170">
        <v>6169</v>
      </c>
      <c r="B6170" t="s">
        <v>31</v>
      </c>
      <c r="C6170" t="s">
        <v>39</v>
      </c>
      <c r="D6170" t="s">
        <v>38</v>
      </c>
      <c r="E6170" t="s">
        <v>45</v>
      </c>
      <c r="F6170" t="s">
        <v>30</v>
      </c>
      <c r="G6170" t="s">
        <v>35</v>
      </c>
      <c r="H6170">
        <v>6</v>
      </c>
      <c r="I6170" t="s">
        <v>178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21</v>
      </c>
      <c r="S6170">
        <v>4</v>
      </c>
    </row>
    <row r="6171" spans="1:19" x14ac:dyDescent="0.3">
      <c r="A6171">
        <v>6170</v>
      </c>
      <c r="B6171" t="s">
        <v>31</v>
      </c>
      <c r="C6171" t="s">
        <v>39</v>
      </c>
      <c r="D6171" t="s">
        <v>19</v>
      </c>
      <c r="E6171" t="s">
        <v>29</v>
      </c>
      <c r="F6171" t="s">
        <v>25</v>
      </c>
      <c r="G6171" t="s">
        <v>17</v>
      </c>
      <c r="H6171">
        <v>5</v>
      </c>
      <c r="I6171" t="s">
        <v>178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21</v>
      </c>
      <c r="S6171">
        <v>5</v>
      </c>
    </row>
    <row r="6172" spans="1:19" x14ac:dyDescent="0.3">
      <c r="A6172">
        <v>6171</v>
      </c>
      <c r="B6172" t="s">
        <v>16</v>
      </c>
      <c r="C6172" t="s">
        <v>34</v>
      </c>
      <c r="D6172" t="s">
        <v>40</v>
      </c>
      <c r="E6172" t="s">
        <v>45</v>
      </c>
      <c r="F6172" t="s">
        <v>25</v>
      </c>
      <c r="G6172" t="s">
        <v>24</v>
      </c>
      <c r="H6172">
        <v>4</v>
      </c>
      <c r="I6172" t="s">
        <v>178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21</v>
      </c>
      <c r="S6172">
        <v>5</v>
      </c>
    </row>
    <row r="6173" spans="1:19" x14ac:dyDescent="0.3">
      <c r="A6173">
        <v>6172</v>
      </c>
      <c r="B6173" t="s">
        <v>42</v>
      </c>
      <c r="C6173" t="s">
        <v>20</v>
      </c>
      <c r="D6173" t="s">
        <v>44</v>
      </c>
      <c r="E6173" t="s">
        <v>15</v>
      </c>
      <c r="F6173" t="s">
        <v>25</v>
      </c>
      <c r="G6173" t="s">
        <v>35</v>
      </c>
      <c r="H6173">
        <v>14</v>
      </c>
      <c r="I6173" t="s">
        <v>177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28</v>
      </c>
      <c r="S6173">
        <v>9</v>
      </c>
    </row>
    <row r="6174" spans="1:19" x14ac:dyDescent="0.3">
      <c r="A6174">
        <v>6173</v>
      </c>
      <c r="B6174" t="s">
        <v>37</v>
      </c>
      <c r="C6174" t="s">
        <v>20</v>
      </c>
      <c r="D6174" t="s">
        <v>19</v>
      </c>
      <c r="E6174" t="s">
        <v>45</v>
      </c>
      <c r="F6174" t="s">
        <v>18</v>
      </c>
      <c r="G6174" t="s">
        <v>17</v>
      </c>
      <c r="H6174">
        <v>5</v>
      </c>
      <c r="I6174" t="s">
        <v>177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21</v>
      </c>
      <c r="S6174">
        <v>3</v>
      </c>
    </row>
    <row r="6175" spans="1:19" x14ac:dyDescent="0.3">
      <c r="A6175">
        <v>6174</v>
      </c>
      <c r="B6175" t="s">
        <v>33</v>
      </c>
      <c r="C6175" t="s">
        <v>20</v>
      </c>
      <c r="D6175" t="s">
        <v>38</v>
      </c>
      <c r="E6175" t="s">
        <v>45</v>
      </c>
      <c r="F6175" t="s">
        <v>18</v>
      </c>
      <c r="G6175" t="s">
        <v>35</v>
      </c>
      <c r="H6175">
        <v>8</v>
      </c>
      <c r="I6175" t="s">
        <v>178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28</v>
      </c>
      <c r="S6175">
        <v>8</v>
      </c>
    </row>
    <row r="6176" spans="1:19" x14ac:dyDescent="0.3">
      <c r="A6176">
        <v>6175</v>
      </c>
      <c r="B6176" t="s">
        <v>23</v>
      </c>
      <c r="C6176" t="s">
        <v>20</v>
      </c>
      <c r="D6176" t="s">
        <v>26</v>
      </c>
      <c r="E6176" t="s">
        <v>43</v>
      </c>
      <c r="F6176" t="s">
        <v>25</v>
      </c>
      <c r="G6176" t="s">
        <v>24</v>
      </c>
      <c r="H6176">
        <v>2</v>
      </c>
      <c r="I6176" t="s">
        <v>177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28</v>
      </c>
      <c r="S6176">
        <v>9</v>
      </c>
    </row>
    <row r="6177" spans="1:19" x14ac:dyDescent="0.3">
      <c r="A6177">
        <v>6176</v>
      </c>
      <c r="B6177" t="s">
        <v>37</v>
      </c>
      <c r="C6177" t="s">
        <v>20</v>
      </c>
      <c r="D6177" t="s">
        <v>26</v>
      </c>
      <c r="E6177" t="s">
        <v>43</v>
      </c>
      <c r="F6177" t="s">
        <v>18</v>
      </c>
      <c r="G6177" t="s">
        <v>35</v>
      </c>
      <c r="H6177">
        <v>10</v>
      </c>
      <c r="I6177" t="s">
        <v>176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28</v>
      </c>
      <c r="S6177">
        <v>7</v>
      </c>
    </row>
    <row r="6178" spans="1:19" x14ac:dyDescent="0.3">
      <c r="A6178">
        <v>6177</v>
      </c>
      <c r="B6178" t="s">
        <v>37</v>
      </c>
      <c r="C6178" t="s">
        <v>34</v>
      </c>
      <c r="D6178" t="s">
        <v>38</v>
      </c>
      <c r="E6178" t="s">
        <v>22</v>
      </c>
      <c r="F6178" t="s">
        <v>30</v>
      </c>
      <c r="G6178" t="s">
        <v>35</v>
      </c>
      <c r="H6178">
        <v>0</v>
      </c>
      <c r="I6178" t="s">
        <v>177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21</v>
      </c>
      <c r="S6178">
        <v>5</v>
      </c>
    </row>
    <row r="6179" spans="1:19" x14ac:dyDescent="0.3">
      <c r="A6179">
        <v>6178</v>
      </c>
      <c r="B6179" t="s">
        <v>16</v>
      </c>
      <c r="C6179" t="s">
        <v>27</v>
      </c>
      <c r="D6179" t="s">
        <v>32</v>
      </c>
      <c r="E6179" t="s">
        <v>15</v>
      </c>
      <c r="F6179" t="s">
        <v>30</v>
      </c>
      <c r="G6179" t="s">
        <v>17</v>
      </c>
      <c r="H6179">
        <v>1</v>
      </c>
      <c r="I6179" t="s">
        <v>176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21</v>
      </c>
      <c r="S6179">
        <v>6</v>
      </c>
    </row>
    <row r="6180" spans="1:19" x14ac:dyDescent="0.3">
      <c r="A6180">
        <v>6179</v>
      </c>
      <c r="B6180" t="s">
        <v>37</v>
      </c>
      <c r="C6180" t="s">
        <v>27</v>
      </c>
      <c r="D6180" t="s">
        <v>38</v>
      </c>
      <c r="E6180" t="s">
        <v>15</v>
      </c>
      <c r="F6180" t="s">
        <v>30</v>
      </c>
      <c r="G6180" t="s">
        <v>35</v>
      </c>
      <c r="H6180">
        <v>6</v>
      </c>
      <c r="I6180" t="s">
        <v>176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28</v>
      </c>
      <c r="S6180">
        <v>9</v>
      </c>
    </row>
    <row r="6181" spans="1:19" x14ac:dyDescent="0.3">
      <c r="A6181">
        <v>6180</v>
      </c>
      <c r="B6181" t="s">
        <v>33</v>
      </c>
      <c r="C6181" t="s">
        <v>39</v>
      </c>
      <c r="D6181" t="s">
        <v>38</v>
      </c>
      <c r="E6181" t="s">
        <v>29</v>
      </c>
      <c r="F6181" t="s">
        <v>25</v>
      </c>
      <c r="G6181" t="s">
        <v>24</v>
      </c>
      <c r="H6181">
        <v>14</v>
      </c>
      <c r="I6181" t="s">
        <v>177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34</v>
      </c>
      <c r="S6181">
        <v>4</v>
      </c>
    </row>
    <row r="6182" spans="1:19" x14ac:dyDescent="0.3">
      <c r="A6182">
        <v>6181</v>
      </c>
      <c r="B6182" t="s">
        <v>42</v>
      </c>
      <c r="C6182" t="s">
        <v>39</v>
      </c>
      <c r="D6182" t="s">
        <v>38</v>
      </c>
      <c r="E6182" t="s">
        <v>41</v>
      </c>
      <c r="F6182" t="s">
        <v>18</v>
      </c>
      <c r="G6182" t="s">
        <v>24</v>
      </c>
      <c r="H6182">
        <v>6</v>
      </c>
      <c r="I6182" t="s">
        <v>176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21</v>
      </c>
      <c r="S6182">
        <v>3</v>
      </c>
    </row>
    <row r="6183" spans="1:19" x14ac:dyDescent="0.3">
      <c r="A6183">
        <v>6182</v>
      </c>
      <c r="B6183" t="s">
        <v>23</v>
      </c>
      <c r="C6183" t="s">
        <v>27</v>
      </c>
      <c r="D6183" t="s">
        <v>44</v>
      </c>
      <c r="E6183" t="s">
        <v>41</v>
      </c>
      <c r="F6183" t="s">
        <v>18</v>
      </c>
      <c r="G6183" t="s">
        <v>35</v>
      </c>
      <c r="H6183">
        <v>5</v>
      </c>
      <c r="I6183" t="s">
        <v>176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21</v>
      </c>
      <c r="S6183">
        <v>1</v>
      </c>
    </row>
    <row r="6184" spans="1:19" x14ac:dyDescent="0.3">
      <c r="A6184">
        <v>6183</v>
      </c>
      <c r="B6184" t="s">
        <v>16</v>
      </c>
      <c r="C6184" t="s">
        <v>34</v>
      </c>
      <c r="D6184" t="s">
        <v>32</v>
      </c>
      <c r="E6184" t="s">
        <v>43</v>
      </c>
      <c r="F6184" t="s">
        <v>30</v>
      </c>
      <c r="G6184" t="s">
        <v>35</v>
      </c>
      <c r="H6184">
        <v>6</v>
      </c>
      <c r="I6184" t="s">
        <v>176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21</v>
      </c>
      <c r="S6184">
        <v>2</v>
      </c>
    </row>
    <row r="6185" spans="1:19" x14ac:dyDescent="0.3">
      <c r="A6185">
        <v>6184</v>
      </c>
      <c r="B6185" t="s">
        <v>31</v>
      </c>
      <c r="C6185" t="s">
        <v>39</v>
      </c>
      <c r="D6185" t="s">
        <v>44</v>
      </c>
      <c r="E6185" t="s">
        <v>29</v>
      </c>
      <c r="F6185" t="s">
        <v>30</v>
      </c>
      <c r="G6185" t="s">
        <v>17</v>
      </c>
      <c r="H6185">
        <v>0</v>
      </c>
      <c r="I6185" t="s">
        <v>178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21</v>
      </c>
      <c r="S6185">
        <v>4</v>
      </c>
    </row>
    <row r="6186" spans="1:19" x14ac:dyDescent="0.3">
      <c r="A6186">
        <v>6185</v>
      </c>
      <c r="B6186" t="s">
        <v>37</v>
      </c>
      <c r="C6186" t="s">
        <v>20</v>
      </c>
      <c r="D6186" t="s">
        <v>40</v>
      </c>
      <c r="E6186" t="s">
        <v>36</v>
      </c>
      <c r="F6186" t="s">
        <v>25</v>
      </c>
      <c r="G6186" t="s">
        <v>24</v>
      </c>
      <c r="H6186">
        <v>0</v>
      </c>
      <c r="I6186" t="s">
        <v>178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28</v>
      </c>
      <c r="S6186">
        <v>9</v>
      </c>
    </row>
    <row r="6187" spans="1:19" x14ac:dyDescent="0.3">
      <c r="A6187">
        <v>6186</v>
      </c>
      <c r="B6187" t="s">
        <v>31</v>
      </c>
      <c r="C6187" t="s">
        <v>27</v>
      </c>
      <c r="D6187" t="s">
        <v>19</v>
      </c>
      <c r="E6187" t="s">
        <v>43</v>
      </c>
      <c r="F6187" t="s">
        <v>30</v>
      </c>
      <c r="G6187" t="s">
        <v>35</v>
      </c>
      <c r="H6187">
        <v>14</v>
      </c>
      <c r="I6187" t="s">
        <v>178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28</v>
      </c>
      <c r="S6187">
        <v>3</v>
      </c>
    </row>
    <row r="6188" spans="1:19" x14ac:dyDescent="0.3">
      <c r="A6188">
        <v>6187</v>
      </c>
      <c r="B6188" t="s">
        <v>23</v>
      </c>
      <c r="C6188" t="s">
        <v>39</v>
      </c>
      <c r="D6188" t="s">
        <v>32</v>
      </c>
      <c r="E6188" t="s">
        <v>22</v>
      </c>
      <c r="F6188" t="s">
        <v>18</v>
      </c>
      <c r="G6188" t="s">
        <v>17</v>
      </c>
      <c r="H6188">
        <v>6</v>
      </c>
      <c r="I6188" t="s">
        <v>177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21</v>
      </c>
      <c r="S6188">
        <v>5</v>
      </c>
    </row>
    <row r="6189" spans="1:19" x14ac:dyDescent="0.3">
      <c r="A6189">
        <v>6188</v>
      </c>
      <c r="B6189" t="s">
        <v>37</v>
      </c>
      <c r="C6189" t="s">
        <v>34</v>
      </c>
      <c r="D6189" t="s">
        <v>32</v>
      </c>
      <c r="E6189" t="s">
        <v>29</v>
      </c>
      <c r="F6189" t="s">
        <v>25</v>
      </c>
      <c r="G6189" t="s">
        <v>35</v>
      </c>
      <c r="H6189">
        <v>0</v>
      </c>
      <c r="I6189" t="s">
        <v>178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21</v>
      </c>
      <c r="S6189">
        <v>4</v>
      </c>
    </row>
    <row r="6190" spans="1:19" x14ac:dyDescent="0.3">
      <c r="A6190">
        <v>6189</v>
      </c>
      <c r="B6190" t="s">
        <v>23</v>
      </c>
      <c r="C6190" t="s">
        <v>20</v>
      </c>
      <c r="D6190" t="s">
        <v>32</v>
      </c>
      <c r="E6190" t="s">
        <v>15</v>
      </c>
      <c r="F6190" t="s">
        <v>25</v>
      </c>
      <c r="G6190" t="s">
        <v>35</v>
      </c>
      <c r="H6190">
        <v>11</v>
      </c>
      <c r="I6190" t="s">
        <v>178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34</v>
      </c>
      <c r="S6190">
        <v>3</v>
      </c>
    </row>
    <row r="6191" spans="1:19" x14ac:dyDescent="0.3">
      <c r="A6191">
        <v>6190</v>
      </c>
      <c r="B6191" t="s">
        <v>31</v>
      </c>
      <c r="C6191" t="s">
        <v>34</v>
      </c>
      <c r="D6191" t="s">
        <v>44</v>
      </c>
      <c r="E6191" t="s">
        <v>45</v>
      </c>
      <c r="F6191" t="s">
        <v>18</v>
      </c>
      <c r="G6191" t="s">
        <v>35</v>
      </c>
      <c r="H6191">
        <v>0</v>
      </c>
      <c r="I6191" t="s">
        <v>176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21</v>
      </c>
      <c r="S6191">
        <v>4</v>
      </c>
    </row>
    <row r="6192" spans="1:19" x14ac:dyDescent="0.3">
      <c r="A6192">
        <v>6191</v>
      </c>
      <c r="B6192" t="s">
        <v>16</v>
      </c>
      <c r="C6192" t="s">
        <v>27</v>
      </c>
      <c r="D6192" t="s">
        <v>26</v>
      </c>
      <c r="E6192" t="s">
        <v>36</v>
      </c>
      <c r="F6192" t="s">
        <v>25</v>
      </c>
      <c r="G6192" t="s">
        <v>24</v>
      </c>
      <c r="H6192">
        <v>2</v>
      </c>
      <c r="I6192" t="s">
        <v>177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21</v>
      </c>
      <c r="S6192">
        <v>1</v>
      </c>
    </row>
    <row r="6193" spans="1:19" x14ac:dyDescent="0.3">
      <c r="A6193">
        <v>6192</v>
      </c>
      <c r="B6193" t="s">
        <v>23</v>
      </c>
      <c r="C6193" t="s">
        <v>27</v>
      </c>
      <c r="D6193" t="s">
        <v>26</v>
      </c>
      <c r="E6193" t="s">
        <v>43</v>
      </c>
      <c r="F6193" t="s">
        <v>30</v>
      </c>
      <c r="G6193" t="s">
        <v>24</v>
      </c>
      <c r="H6193">
        <v>4</v>
      </c>
      <c r="I6193" t="s">
        <v>176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28</v>
      </c>
      <c r="S6193">
        <v>8</v>
      </c>
    </row>
    <row r="6194" spans="1:19" x14ac:dyDescent="0.3">
      <c r="A6194">
        <v>6193</v>
      </c>
      <c r="B6194" t="s">
        <v>23</v>
      </c>
      <c r="C6194" t="s">
        <v>34</v>
      </c>
      <c r="D6194" t="s">
        <v>19</v>
      </c>
      <c r="E6194" t="s">
        <v>15</v>
      </c>
      <c r="F6194" t="s">
        <v>18</v>
      </c>
      <c r="G6194" t="s">
        <v>24</v>
      </c>
      <c r="H6194">
        <v>12</v>
      </c>
      <c r="I6194" t="s">
        <v>176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34</v>
      </c>
      <c r="S6194">
        <v>3</v>
      </c>
    </row>
    <row r="6195" spans="1:19" x14ac:dyDescent="0.3">
      <c r="A6195">
        <v>6194</v>
      </c>
      <c r="B6195" t="s">
        <v>23</v>
      </c>
      <c r="C6195" t="s">
        <v>20</v>
      </c>
      <c r="D6195" t="s">
        <v>40</v>
      </c>
      <c r="E6195" t="s">
        <v>41</v>
      </c>
      <c r="F6195" t="s">
        <v>25</v>
      </c>
      <c r="G6195" t="s">
        <v>17</v>
      </c>
      <c r="H6195">
        <v>11</v>
      </c>
      <c r="I6195" t="s">
        <v>178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28</v>
      </c>
      <c r="S6195">
        <v>9</v>
      </c>
    </row>
    <row r="6196" spans="1:19" x14ac:dyDescent="0.3">
      <c r="A6196">
        <v>6195</v>
      </c>
      <c r="B6196" t="s">
        <v>42</v>
      </c>
      <c r="C6196" t="s">
        <v>39</v>
      </c>
      <c r="D6196" t="s">
        <v>32</v>
      </c>
      <c r="E6196" t="s">
        <v>15</v>
      </c>
      <c r="F6196" t="s">
        <v>30</v>
      </c>
      <c r="G6196" t="s">
        <v>24</v>
      </c>
      <c r="H6196">
        <v>7</v>
      </c>
      <c r="I6196" t="s">
        <v>177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28</v>
      </c>
      <c r="S6196">
        <v>4</v>
      </c>
    </row>
    <row r="6197" spans="1:19" x14ac:dyDescent="0.3">
      <c r="A6197">
        <v>6196</v>
      </c>
      <c r="B6197" t="s">
        <v>16</v>
      </c>
      <c r="C6197" t="s">
        <v>34</v>
      </c>
      <c r="D6197" t="s">
        <v>38</v>
      </c>
      <c r="E6197" t="s">
        <v>29</v>
      </c>
      <c r="F6197" t="s">
        <v>25</v>
      </c>
      <c r="G6197" t="s">
        <v>17</v>
      </c>
      <c r="H6197">
        <v>5</v>
      </c>
      <c r="I6197" t="s">
        <v>178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28</v>
      </c>
      <c r="S6197">
        <v>3</v>
      </c>
    </row>
    <row r="6198" spans="1:19" x14ac:dyDescent="0.3">
      <c r="A6198">
        <v>6197</v>
      </c>
      <c r="B6198" t="s">
        <v>23</v>
      </c>
      <c r="C6198" t="s">
        <v>34</v>
      </c>
      <c r="D6198" t="s">
        <v>38</v>
      </c>
      <c r="E6198" t="s">
        <v>22</v>
      </c>
      <c r="F6198" t="s">
        <v>30</v>
      </c>
      <c r="G6198" t="s">
        <v>35</v>
      </c>
      <c r="H6198">
        <v>5</v>
      </c>
      <c r="I6198" t="s">
        <v>177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28</v>
      </c>
      <c r="S6198">
        <v>9</v>
      </c>
    </row>
    <row r="6199" spans="1:19" x14ac:dyDescent="0.3">
      <c r="A6199">
        <v>6198</v>
      </c>
      <c r="B6199" t="s">
        <v>31</v>
      </c>
      <c r="C6199" t="s">
        <v>34</v>
      </c>
      <c r="D6199" t="s">
        <v>38</v>
      </c>
      <c r="E6199" t="s">
        <v>41</v>
      </c>
      <c r="F6199" t="s">
        <v>25</v>
      </c>
      <c r="G6199" t="s">
        <v>35</v>
      </c>
      <c r="H6199">
        <v>7</v>
      </c>
      <c r="I6199" t="s">
        <v>177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28</v>
      </c>
      <c r="S6199">
        <v>8</v>
      </c>
    </row>
    <row r="6200" spans="1:19" x14ac:dyDescent="0.3">
      <c r="A6200">
        <v>6199</v>
      </c>
      <c r="B6200" t="s">
        <v>37</v>
      </c>
      <c r="C6200" t="s">
        <v>39</v>
      </c>
      <c r="D6200" t="s">
        <v>32</v>
      </c>
      <c r="E6200" t="s">
        <v>45</v>
      </c>
      <c r="F6200" t="s">
        <v>25</v>
      </c>
      <c r="G6200" t="s">
        <v>17</v>
      </c>
      <c r="H6200">
        <v>0</v>
      </c>
      <c r="I6200" t="s">
        <v>177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21</v>
      </c>
      <c r="S6200">
        <v>2</v>
      </c>
    </row>
    <row r="6201" spans="1:19" x14ac:dyDescent="0.3">
      <c r="A6201">
        <v>6200</v>
      </c>
      <c r="B6201" t="s">
        <v>23</v>
      </c>
      <c r="C6201" t="s">
        <v>34</v>
      </c>
      <c r="D6201" t="s">
        <v>40</v>
      </c>
      <c r="E6201" t="s">
        <v>15</v>
      </c>
      <c r="F6201" t="s">
        <v>30</v>
      </c>
      <c r="G6201" t="s">
        <v>17</v>
      </c>
      <c r="H6201">
        <v>14</v>
      </c>
      <c r="I6201" t="s">
        <v>176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34</v>
      </c>
      <c r="S6201">
        <v>4</v>
      </c>
    </row>
    <row r="6202" spans="1:19" x14ac:dyDescent="0.3">
      <c r="A6202">
        <v>6201</v>
      </c>
      <c r="B6202" t="s">
        <v>31</v>
      </c>
      <c r="C6202" t="s">
        <v>34</v>
      </c>
      <c r="D6202" t="s">
        <v>38</v>
      </c>
      <c r="E6202" t="s">
        <v>41</v>
      </c>
      <c r="F6202" t="s">
        <v>18</v>
      </c>
      <c r="G6202" t="s">
        <v>17</v>
      </c>
      <c r="H6202">
        <v>3</v>
      </c>
      <c r="I6202" t="s">
        <v>176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28</v>
      </c>
      <c r="S6202">
        <v>9</v>
      </c>
    </row>
    <row r="6203" spans="1:19" x14ac:dyDescent="0.3">
      <c r="A6203">
        <v>6202</v>
      </c>
      <c r="B6203" t="s">
        <v>33</v>
      </c>
      <c r="C6203" t="s">
        <v>20</v>
      </c>
      <c r="D6203" t="s">
        <v>32</v>
      </c>
      <c r="E6203" t="s">
        <v>41</v>
      </c>
      <c r="F6203" t="s">
        <v>25</v>
      </c>
      <c r="G6203" t="s">
        <v>24</v>
      </c>
      <c r="H6203">
        <v>14</v>
      </c>
      <c r="I6203" t="s">
        <v>177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34</v>
      </c>
      <c r="S6203">
        <v>2</v>
      </c>
    </row>
    <row r="6204" spans="1:19" x14ac:dyDescent="0.3">
      <c r="A6204">
        <v>6203</v>
      </c>
      <c r="B6204" t="s">
        <v>23</v>
      </c>
      <c r="C6204" t="s">
        <v>27</v>
      </c>
      <c r="D6204" t="s">
        <v>19</v>
      </c>
      <c r="E6204" t="s">
        <v>29</v>
      </c>
      <c r="F6204" t="s">
        <v>30</v>
      </c>
      <c r="G6204" t="s">
        <v>35</v>
      </c>
      <c r="H6204">
        <v>14</v>
      </c>
      <c r="I6204" t="s">
        <v>176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34</v>
      </c>
      <c r="S6204">
        <v>4</v>
      </c>
    </row>
    <row r="6205" spans="1:19" x14ac:dyDescent="0.3">
      <c r="A6205">
        <v>6204</v>
      </c>
      <c r="B6205" t="s">
        <v>23</v>
      </c>
      <c r="C6205" t="s">
        <v>39</v>
      </c>
      <c r="D6205" t="s">
        <v>26</v>
      </c>
      <c r="E6205" t="s">
        <v>41</v>
      </c>
      <c r="F6205" t="s">
        <v>25</v>
      </c>
      <c r="G6205" t="s">
        <v>24</v>
      </c>
      <c r="H6205">
        <v>14</v>
      </c>
      <c r="I6205" t="s">
        <v>176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28</v>
      </c>
      <c r="S6205">
        <v>7</v>
      </c>
    </row>
    <row r="6206" spans="1:19" x14ac:dyDescent="0.3">
      <c r="A6206">
        <v>6205</v>
      </c>
      <c r="B6206" t="s">
        <v>23</v>
      </c>
      <c r="C6206" t="s">
        <v>27</v>
      </c>
      <c r="D6206" t="s">
        <v>40</v>
      </c>
      <c r="E6206" t="s">
        <v>36</v>
      </c>
      <c r="F6206" t="s">
        <v>18</v>
      </c>
      <c r="G6206" t="s">
        <v>17</v>
      </c>
      <c r="H6206">
        <v>11</v>
      </c>
      <c r="I6206" t="s">
        <v>176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34</v>
      </c>
      <c r="S6206">
        <v>1</v>
      </c>
    </row>
    <row r="6207" spans="1:19" x14ac:dyDescent="0.3">
      <c r="A6207">
        <v>6206</v>
      </c>
      <c r="B6207" t="s">
        <v>42</v>
      </c>
      <c r="C6207" t="s">
        <v>39</v>
      </c>
      <c r="D6207" t="s">
        <v>26</v>
      </c>
      <c r="E6207" t="s">
        <v>22</v>
      </c>
      <c r="F6207" t="s">
        <v>25</v>
      </c>
      <c r="G6207" t="s">
        <v>24</v>
      </c>
      <c r="H6207">
        <v>11</v>
      </c>
      <c r="I6207" t="s">
        <v>176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34</v>
      </c>
      <c r="S6207">
        <v>6</v>
      </c>
    </row>
    <row r="6208" spans="1:19" x14ac:dyDescent="0.3">
      <c r="A6208">
        <v>6207</v>
      </c>
      <c r="B6208" t="s">
        <v>23</v>
      </c>
      <c r="C6208" t="s">
        <v>27</v>
      </c>
      <c r="D6208" t="s">
        <v>40</v>
      </c>
      <c r="E6208" t="s">
        <v>41</v>
      </c>
      <c r="F6208" t="s">
        <v>30</v>
      </c>
      <c r="G6208" t="s">
        <v>17</v>
      </c>
      <c r="H6208">
        <v>10</v>
      </c>
      <c r="I6208" t="s">
        <v>176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34</v>
      </c>
      <c r="S6208">
        <v>2</v>
      </c>
    </row>
    <row r="6209" spans="1:19" x14ac:dyDescent="0.3">
      <c r="A6209">
        <v>6208</v>
      </c>
      <c r="B6209" t="s">
        <v>23</v>
      </c>
      <c r="C6209" t="s">
        <v>27</v>
      </c>
      <c r="D6209" t="s">
        <v>19</v>
      </c>
      <c r="E6209" t="s">
        <v>45</v>
      </c>
      <c r="F6209" t="s">
        <v>25</v>
      </c>
      <c r="G6209" t="s">
        <v>35</v>
      </c>
      <c r="H6209">
        <v>9</v>
      </c>
      <c r="I6209" t="s">
        <v>177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28</v>
      </c>
      <c r="S6209">
        <v>7</v>
      </c>
    </row>
    <row r="6210" spans="1:19" x14ac:dyDescent="0.3">
      <c r="A6210">
        <v>6209</v>
      </c>
      <c r="B6210" t="s">
        <v>37</v>
      </c>
      <c r="C6210" t="s">
        <v>20</v>
      </c>
      <c r="D6210" t="s">
        <v>44</v>
      </c>
      <c r="E6210" t="s">
        <v>22</v>
      </c>
      <c r="F6210" t="s">
        <v>30</v>
      </c>
      <c r="G6210" t="s">
        <v>35</v>
      </c>
      <c r="H6210">
        <v>10</v>
      </c>
      <c r="I6210" t="s">
        <v>176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28</v>
      </c>
      <c r="S6210">
        <v>8</v>
      </c>
    </row>
    <row r="6211" spans="1:19" x14ac:dyDescent="0.3">
      <c r="A6211">
        <v>6210</v>
      </c>
      <c r="B6211" t="s">
        <v>16</v>
      </c>
      <c r="C6211" t="s">
        <v>20</v>
      </c>
      <c r="D6211" t="s">
        <v>32</v>
      </c>
      <c r="E6211" t="s">
        <v>45</v>
      </c>
      <c r="F6211" t="s">
        <v>18</v>
      </c>
      <c r="G6211" t="s">
        <v>24</v>
      </c>
      <c r="H6211">
        <v>4</v>
      </c>
      <c r="I6211" t="s">
        <v>178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21</v>
      </c>
      <c r="S6211">
        <v>6</v>
      </c>
    </row>
    <row r="6212" spans="1:19" x14ac:dyDescent="0.3">
      <c r="A6212">
        <v>6211</v>
      </c>
      <c r="B6212" t="s">
        <v>16</v>
      </c>
      <c r="C6212" t="s">
        <v>39</v>
      </c>
      <c r="D6212" t="s">
        <v>38</v>
      </c>
      <c r="E6212" t="s">
        <v>43</v>
      </c>
      <c r="F6212" t="s">
        <v>18</v>
      </c>
      <c r="G6212" t="s">
        <v>17</v>
      </c>
      <c r="H6212">
        <v>1</v>
      </c>
      <c r="I6212" t="s">
        <v>178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21</v>
      </c>
      <c r="S6212">
        <v>2</v>
      </c>
    </row>
    <row r="6213" spans="1:19" x14ac:dyDescent="0.3">
      <c r="A6213">
        <v>6212</v>
      </c>
      <c r="B6213" t="s">
        <v>16</v>
      </c>
      <c r="C6213" t="s">
        <v>20</v>
      </c>
      <c r="D6213" t="s">
        <v>26</v>
      </c>
      <c r="E6213" t="s">
        <v>15</v>
      </c>
      <c r="F6213" t="s">
        <v>18</v>
      </c>
      <c r="G6213" t="s">
        <v>35</v>
      </c>
      <c r="H6213">
        <v>0</v>
      </c>
      <c r="I6213" t="s">
        <v>176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28</v>
      </c>
      <c r="S6213">
        <v>9</v>
      </c>
    </row>
    <row r="6214" spans="1:19" x14ac:dyDescent="0.3">
      <c r="A6214">
        <v>6213</v>
      </c>
      <c r="B6214" t="s">
        <v>37</v>
      </c>
      <c r="C6214" t="s">
        <v>34</v>
      </c>
      <c r="D6214" t="s">
        <v>19</v>
      </c>
      <c r="E6214" t="s">
        <v>45</v>
      </c>
      <c r="F6214" t="s">
        <v>18</v>
      </c>
      <c r="G6214" t="s">
        <v>35</v>
      </c>
      <c r="H6214">
        <v>8</v>
      </c>
      <c r="I6214" t="s">
        <v>177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28</v>
      </c>
      <c r="S6214">
        <v>7</v>
      </c>
    </row>
    <row r="6215" spans="1:19" x14ac:dyDescent="0.3">
      <c r="A6215">
        <v>6214</v>
      </c>
      <c r="B6215" t="s">
        <v>16</v>
      </c>
      <c r="C6215" t="s">
        <v>20</v>
      </c>
      <c r="D6215" t="s">
        <v>44</v>
      </c>
      <c r="E6215" t="s">
        <v>41</v>
      </c>
      <c r="F6215" t="s">
        <v>30</v>
      </c>
      <c r="G6215" t="s">
        <v>17</v>
      </c>
      <c r="H6215">
        <v>3</v>
      </c>
      <c r="I6215" t="s">
        <v>176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28</v>
      </c>
      <c r="S6215">
        <v>8</v>
      </c>
    </row>
    <row r="6216" spans="1:19" x14ac:dyDescent="0.3">
      <c r="A6216">
        <v>6215</v>
      </c>
      <c r="B6216" t="s">
        <v>42</v>
      </c>
      <c r="C6216" t="s">
        <v>39</v>
      </c>
      <c r="D6216" t="s">
        <v>38</v>
      </c>
      <c r="E6216" t="s">
        <v>41</v>
      </c>
      <c r="F6216" t="s">
        <v>25</v>
      </c>
      <c r="G6216" t="s">
        <v>17</v>
      </c>
      <c r="H6216">
        <v>8</v>
      </c>
      <c r="I6216" t="s">
        <v>177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34</v>
      </c>
      <c r="S6216">
        <v>2</v>
      </c>
    </row>
    <row r="6217" spans="1:19" x14ac:dyDescent="0.3">
      <c r="A6217">
        <v>6216</v>
      </c>
      <c r="B6217" t="s">
        <v>23</v>
      </c>
      <c r="C6217" t="s">
        <v>39</v>
      </c>
      <c r="D6217" t="s">
        <v>44</v>
      </c>
      <c r="E6217" t="s">
        <v>36</v>
      </c>
      <c r="F6217" t="s">
        <v>30</v>
      </c>
      <c r="G6217" t="s">
        <v>24</v>
      </c>
      <c r="H6217">
        <v>12</v>
      </c>
      <c r="I6217" t="s">
        <v>178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34</v>
      </c>
      <c r="S6217">
        <v>1</v>
      </c>
    </row>
    <row r="6218" spans="1:19" x14ac:dyDescent="0.3">
      <c r="A6218">
        <v>6217</v>
      </c>
      <c r="B6218" t="s">
        <v>31</v>
      </c>
      <c r="C6218" t="s">
        <v>39</v>
      </c>
      <c r="D6218" t="s">
        <v>44</v>
      </c>
      <c r="E6218" t="s">
        <v>15</v>
      </c>
      <c r="F6218" t="s">
        <v>25</v>
      </c>
      <c r="G6218" t="s">
        <v>35</v>
      </c>
      <c r="H6218">
        <v>1</v>
      </c>
      <c r="I6218" t="s">
        <v>177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28</v>
      </c>
      <c r="S6218">
        <v>2</v>
      </c>
    </row>
    <row r="6219" spans="1:19" x14ac:dyDescent="0.3">
      <c r="A6219">
        <v>6218</v>
      </c>
      <c r="B6219" t="s">
        <v>42</v>
      </c>
      <c r="C6219" t="s">
        <v>20</v>
      </c>
      <c r="D6219" t="s">
        <v>44</v>
      </c>
      <c r="E6219" t="s">
        <v>45</v>
      </c>
      <c r="F6219" t="s">
        <v>25</v>
      </c>
      <c r="G6219" t="s">
        <v>17</v>
      </c>
      <c r="H6219">
        <v>1</v>
      </c>
      <c r="I6219" t="s">
        <v>177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21</v>
      </c>
      <c r="S6219">
        <v>5</v>
      </c>
    </row>
    <row r="6220" spans="1:19" x14ac:dyDescent="0.3">
      <c r="A6220">
        <v>6219</v>
      </c>
      <c r="B6220" t="s">
        <v>33</v>
      </c>
      <c r="C6220" t="s">
        <v>39</v>
      </c>
      <c r="D6220" t="s">
        <v>40</v>
      </c>
      <c r="E6220" t="s">
        <v>22</v>
      </c>
      <c r="F6220" t="s">
        <v>30</v>
      </c>
      <c r="G6220" t="s">
        <v>24</v>
      </c>
      <c r="H6220">
        <v>14</v>
      </c>
      <c r="I6220" t="s">
        <v>176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34</v>
      </c>
      <c r="S6220">
        <v>3</v>
      </c>
    </row>
    <row r="6221" spans="1:19" x14ac:dyDescent="0.3">
      <c r="A6221">
        <v>6220</v>
      </c>
      <c r="B6221" t="s">
        <v>23</v>
      </c>
      <c r="C6221" t="s">
        <v>34</v>
      </c>
      <c r="D6221" t="s">
        <v>38</v>
      </c>
      <c r="E6221" t="s">
        <v>22</v>
      </c>
      <c r="F6221" t="s">
        <v>18</v>
      </c>
      <c r="G6221" t="s">
        <v>24</v>
      </c>
      <c r="H6221">
        <v>6</v>
      </c>
      <c r="I6221" t="s">
        <v>178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21</v>
      </c>
      <c r="S6221">
        <v>3</v>
      </c>
    </row>
    <row r="6222" spans="1:19" x14ac:dyDescent="0.3">
      <c r="A6222">
        <v>6221</v>
      </c>
      <c r="B6222" t="s">
        <v>31</v>
      </c>
      <c r="C6222" t="s">
        <v>20</v>
      </c>
      <c r="D6222" t="s">
        <v>44</v>
      </c>
      <c r="E6222" t="s">
        <v>15</v>
      </c>
      <c r="F6222" t="s">
        <v>25</v>
      </c>
      <c r="G6222" t="s">
        <v>24</v>
      </c>
      <c r="H6222">
        <v>3</v>
      </c>
      <c r="I6222" t="s">
        <v>177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21</v>
      </c>
      <c r="S6222">
        <v>1</v>
      </c>
    </row>
    <row r="6223" spans="1:19" x14ac:dyDescent="0.3">
      <c r="A6223">
        <v>6222</v>
      </c>
      <c r="B6223" t="s">
        <v>42</v>
      </c>
      <c r="C6223" t="s">
        <v>27</v>
      </c>
      <c r="D6223" t="s">
        <v>44</v>
      </c>
      <c r="E6223" t="s">
        <v>22</v>
      </c>
      <c r="F6223" t="s">
        <v>25</v>
      </c>
      <c r="G6223" t="s">
        <v>24</v>
      </c>
      <c r="H6223">
        <v>0</v>
      </c>
      <c r="I6223" t="s">
        <v>176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21</v>
      </c>
      <c r="S6223">
        <v>1</v>
      </c>
    </row>
    <row r="6224" spans="1:19" x14ac:dyDescent="0.3">
      <c r="A6224">
        <v>6223</v>
      </c>
      <c r="B6224" t="s">
        <v>31</v>
      </c>
      <c r="C6224" t="s">
        <v>34</v>
      </c>
      <c r="D6224" t="s">
        <v>19</v>
      </c>
      <c r="E6224" t="s">
        <v>36</v>
      </c>
      <c r="F6224" t="s">
        <v>25</v>
      </c>
      <c r="G6224" t="s">
        <v>17</v>
      </c>
      <c r="H6224">
        <v>9</v>
      </c>
      <c r="I6224" t="s">
        <v>177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34</v>
      </c>
      <c r="S6224">
        <v>2</v>
      </c>
    </row>
    <row r="6225" spans="1:19" x14ac:dyDescent="0.3">
      <c r="A6225">
        <v>6224</v>
      </c>
      <c r="B6225" t="s">
        <v>31</v>
      </c>
      <c r="C6225" t="s">
        <v>27</v>
      </c>
      <c r="D6225" t="s">
        <v>19</v>
      </c>
      <c r="E6225" t="s">
        <v>15</v>
      </c>
      <c r="F6225" t="s">
        <v>18</v>
      </c>
      <c r="G6225" t="s">
        <v>17</v>
      </c>
      <c r="H6225">
        <v>12</v>
      </c>
      <c r="I6225" t="s">
        <v>178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28</v>
      </c>
      <c r="S6225">
        <v>7</v>
      </c>
    </row>
    <row r="6226" spans="1:19" x14ac:dyDescent="0.3">
      <c r="A6226">
        <v>6225</v>
      </c>
      <c r="B6226" t="s">
        <v>37</v>
      </c>
      <c r="C6226" t="s">
        <v>39</v>
      </c>
      <c r="D6226" t="s">
        <v>19</v>
      </c>
      <c r="E6226" t="s">
        <v>15</v>
      </c>
      <c r="F6226" t="s">
        <v>25</v>
      </c>
      <c r="G6226" t="s">
        <v>24</v>
      </c>
      <c r="H6226">
        <v>6</v>
      </c>
      <c r="I6226" t="s">
        <v>176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21</v>
      </c>
      <c r="S6226">
        <v>1</v>
      </c>
    </row>
    <row r="6227" spans="1:19" x14ac:dyDescent="0.3">
      <c r="A6227">
        <v>6226</v>
      </c>
      <c r="B6227" t="s">
        <v>31</v>
      </c>
      <c r="C6227" t="s">
        <v>34</v>
      </c>
      <c r="D6227" t="s">
        <v>32</v>
      </c>
      <c r="E6227" t="s">
        <v>29</v>
      </c>
      <c r="F6227" t="s">
        <v>30</v>
      </c>
      <c r="G6227" t="s">
        <v>35</v>
      </c>
      <c r="H6227">
        <v>10</v>
      </c>
      <c r="I6227" t="s">
        <v>176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28</v>
      </c>
      <c r="S6227">
        <v>7</v>
      </c>
    </row>
    <row r="6228" spans="1:19" x14ac:dyDescent="0.3">
      <c r="A6228">
        <v>6227</v>
      </c>
      <c r="B6228" t="s">
        <v>16</v>
      </c>
      <c r="C6228" t="s">
        <v>27</v>
      </c>
      <c r="D6228" t="s">
        <v>19</v>
      </c>
      <c r="E6228" t="s">
        <v>29</v>
      </c>
      <c r="F6228" t="s">
        <v>18</v>
      </c>
      <c r="G6228" t="s">
        <v>24</v>
      </c>
      <c r="H6228">
        <v>9</v>
      </c>
      <c r="I6228" t="s">
        <v>177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28</v>
      </c>
      <c r="S6228">
        <v>9</v>
      </c>
    </row>
    <row r="6229" spans="1:19" x14ac:dyDescent="0.3">
      <c r="A6229">
        <v>6228</v>
      </c>
      <c r="B6229" t="s">
        <v>23</v>
      </c>
      <c r="C6229" t="s">
        <v>27</v>
      </c>
      <c r="D6229" t="s">
        <v>44</v>
      </c>
      <c r="E6229" t="s">
        <v>41</v>
      </c>
      <c r="F6229" t="s">
        <v>30</v>
      </c>
      <c r="G6229" t="s">
        <v>24</v>
      </c>
      <c r="H6229">
        <v>12</v>
      </c>
      <c r="I6229" t="s">
        <v>178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34</v>
      </c>
      <c r="S6229">
        <v>4</v>
      </c>
    </row>
    <row r="6230" spans="1:19" x14ac:dyDescent="0.3">
      <c r="A6230">
        <v>6229</v>
      </c>
      <c r="B6230" t="s">
        <v>37</v>
      </c>
      <c r="C6230" t="s">
        <v>39</v>
      </c>
      <c r="D6230" t="s">
        <v>26</v>
      </c>
      <c r="E6230" t="s">
        <v>43</v>
      </c>
      <c r="F6230" t="s">
        <v>18</v>
      </c>
      <c r="G6230" t="s">
        <v>24</v>
      </c>
      <c r="H6230">
        <v>14</v>
      </c>
      <c r="I6230" t="s">
        <v>176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34</v>
      </c>
      <c r="S6230">
        <v>3</v>
      </c>
    </row>
    <row r="6231" spans="1:19" x14ac:dyDescent="0.3">
      <c r="A6231">
        <v>6230</v>
      </c>
      <c r="B6231" t="s">
        <v>33</v>
      </c>
      <c r="C6231" t="s">
        <v>20</v>
      </c>
      <c r="D6231" t="s">
        <v>38</v>
      </c>
      <c r="E6231" t="s">
        <v>29</v>
      </c>
      <c r="F6231" t="s">
        <v>30</v>
      </c>
      <c r="G6231" t="s">
        <v>17</v>
      </c>
      <c r="H6231">
        <v>13</v>
      </c>
      <c r="I6231" t="s">
        <v>177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28</v>
      </c>
      <c r="S6231">
        <v>9</v>
      </c>
    </row>
    <row r="6232" spans="1:19" x14ac:dyDescent="0.3">
      <c r="A6232">
        <v>6231</v>
      </c>
      <c r="B6232" t="s">
        <v>33</v>
      </c>
      <c r="C6232" t="s">
        <v>20</v>
      </c>
      <c r="D6232" t="s">
        <v>38</v>
      </c>
      <c r="E6232" t="s">
        <v>41</v>
      </c>
      <c r="F6232" t="s">
        <v>18</v>
      </c>
      <c r="G6232" t="s">
        <v>24</v>
      </c>
      <c r="H6232">
        <v>7</v>
      </c>
      <c r="I6232" t="s">
        <v>178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21</v>
      </c>
      <c r="S6232">
        <v>6</v>
      </c>
    </row>
    <row r="6233" spans="1:19" x14ac:dyDescent="0.3">
      <c r="A6233">
        <v>6232</v>
      </c>
      <c r="B6233" t="s">
        <v>16</v>
      </c>
      <c r="C6233" t="s">
        <v>39</v>
      </c>
      <c r="D6233" t="s">
        <v>44</v>
      </c>
      <c r="E6233" t="s">
        <v>22</v>
      </c>
      <c r="F6233" t="s">
        <v>25</v>
      </c>
      <c r="G6233" t="s">
        <v>35</v>
      </c>
      <c r="H6233">
        <v>12</v>
      </c>
      <c r="I6233" t="s">
        <v>176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34</v>
      </c>
      <c r="S6233">
        <v>5</v>
      </c>
    </row>
    <row r="6234" spans="1:19" x14ac:dyDescent="0.3">
      <c r="A6234">
        <v>6233</v>
      </c>
      <c r="B6234" t="s">
        <v>37</v>
      </c>
      <c r="C6234" t="s">
        <v>27</v>
      </c>
      <c r="D6234" t="s">
        <v>26</v>
      </c>
      <c r="E6234" t="s">
        <v>41</v>
      </c>
      <c r="F6234" t="s">
        <v>30</v>
      </c>
      <c r="G6234" t="s">
        <v>24</v>
      </c>
      <c r="H6234">
        <v>10</v>
      </c>
      <c r="I6234" t="s">
        <v>176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28</v>
      </c>
      <c r="S6234">
        <v>6</v>
      </c>
    </row>
    <row r="6235" spans="1:19" x14ac:dyDescent="0.3">
      <c r="A6235">
        <v>6234</v>
      </c>
      <c r="B6235" t="s">
        <v>16</v>
      </c>
      <c r="C6235" t="s">
        <v>39</v>
      </c>
      <c r="D6235" t="s">
        <v>19</v>
      </c>
      <c r="E6235" t="s">
        <v>41</v>
      </c>
      <c r="F6235" t="s">
        <v>18</v>
      </c>
      <c r="G6235" t="s">
        <v>17</v>
      </c>
      <c r="H6235">
        <v>4</v>
      </c>
      <c r="I6235" t="s">
        <v>178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21</v>
      </c>
      <c r="S6235">
        <v>5</v>
      </c>
    </row>
    <row r="6236" spans="1:19" x14ac:dyDescent="0.3">
      <c r="A6236">
        <v>6235</v>
      </c>
      <c r="B6236" t="s">
        <v>23</v>
      </c>
      <c r="C6236" t="s">
        <v>34</v>
      </c>
      <c r="D6236" t="s">
        <v>40</v>
      </c>
      <c r="E6236" t="s">
        <v>45</v>
      </c>
      <c r="F6236" t="s">
        <v>25</v>
      </c>
      <c r="G6236" t="s">
        <v>17</v>
      </c>
      <c r="H6236">
        <v>7</v>
      </c>
      <c r="I6236" t="s">
        <v>178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28</v>
      </c>
      <c r="S6236">
        <v>9</v>
      </c>
    </row>
    <row r="6237" spans="1:19" x14ac:dyDescent="0.3">
      <c r="A6237">
        <v>6236</v>
      </c>
      <c r="B6237" t="s">
        <v>23</v>
      </c>
      <c r="C6237" t="s">
        <v>27</v>
      </c>
      <c r="D6237" t="s">
        <v>26</v>
      </c>
      <c r="E6237" t="s">
        <v>15</v>
      </c>
      <c r="F6237" t="s">
        <v>18</v>
      </c>
      <c r="G6237" t="s">
        <v>35</v>
      </c>
      <c r="H6237">
        <v>1</v>
      </c>
      <c r="I6237" t="s">
        <v>178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28</v>
      </c>
      <c r="S6237">
        <v>5</v>
      </c>
    </row>
    <row r="6238" spans="1:19" x14ac:dyDescent="0.3">
      <c r="A6238">
        <v>6237</v>
      </c>
      <c r="B6238" t="s">
        <v>23</v>
      </c>
      <c r="C6238" t="s">
        <v>34</v>
      </c>
      <c r="D6238" t="s">
        <v>38</v>
      </c>
      <c r="E6238" t="s">
        <v>29</v>
      </c>
      <c r="F6238" t="s">
        <v>18</v>
      </c>
      <c r="G6238" t="s">
        <v>35</v>
      </c>
      <c r="H6238">
        <v>0</v>
      </c>
      <c r="I6238" t="s">
        <v>177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21</v>
      </c>
      <c r="S6238">
        <v>2</v>
      </c>
    </row>
    <row r="6239" spans="1:19" x14ac:dyDescent="0.3">
      <c r="A6239">
        <v>6238</v>
      </c>
      <c r="B6239" t="s">
        <v>23</v>
      </c>
      <c r="C6239" t="s">
        <v>39</v>
      </c>
      <c r="D6239" t="s">
        <v>19</v>
      </c>
      <c r="E6239" t="s">
        <v>36</v>
      </c>
      <c r="F6239" t="s">
        <v>25</v>
      </c>
      <c r="G6239" t="s">
        <v>24</v>
      </c>
      <c r="H6239">
        <v>9</v>
      </c>
      <c r="I6239" t="s">
        <v>177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34</v>
      </c>
      <c r="S6239">
        <v>5</v>
      </c>
    </row>
    <row r="6240" spans="1:19" x14ac:dyDescent="0.3">
      <c r="A6240">
        <v>6239</v>
      </c>
      <c r="B6240" t="s">
        <v>33</v>
      </c>
      <c r="C6240" t="s">
        <v>34</v>
      </c>
      <c r="D6240" t="s">
        <v>32</v>
      </c>
      <c r="E6240" t="s">
        <v>22</v>
      </c>
      <c r="F6240" t="s">
        <v>30</v>
      </c>
      <c r="G6240" t="s">
        <v>24</v>
      </c>
      <c r="H6240">
        <v>2</v>
      </c>
      <c r="I6240" t="s">
        <v>176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21</v>
      </c>
      <c r="S6240">
        <v>4</v>
      </c>
    </row>
    <row r="6241" spans="1:19" x14ac:dyDescent="0.3">
      <c r="A6241">
        <v>6240</v>
      </c>
      <c r="B6241" t="s">
        <v>31</v>
      </c>
      <c r="C6241" t="s">
        <v>34</v>
      </c>
      <c r="D6241" t="s">
        <v>44</v>
      </c>
      <c r="E6241" t="s">
        <v>41</v>
      </c>
      <c r="F6241" t="s">
        <v>30</v>
      </c>
      <c r="G6241" t="s">
        <v>35</v>
      </c>
      <c r="H6241">
        <v>6</v>
      </c>
      <c r="I6241" t="s">
        <v>177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28</v>
      </c>
      <c r="S6241">
        <v>8</v>
      </c>
    </row>
    <row r="6242" spans="1:19" x14ac:dyDescent="0.3">
      <c r="A6242">
        <v>6241</v>
      </c>
      <c r="B6242" t="s">
        <v>33</v>
      </c>
      <c r="C6242" t="s">
        <v>39</v>
      </c>
      <c r="D6242" t="s">
        <v>38</v>
      </c>
      <c r="E6242" t="s">
        <v>45</v>
      </c>
      <c r="F6242" t="s">
        <v>30</v>
      </c>
      <c r="G6242" t="s">
        <v>24</v>
      </c>
      <c r="H6242">
        <v>6</v>
      </c>
      <c r="I6242" t="s">
        <v>176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21</v>
      </c>
      <c r="S6242">
        <v>5</v>
      </c>
    </row>
    <row r="6243" spans="1:19" x14ac:dyDescent="0.3">
      <c r="A6243">
        <v>6242</v>
      </c>
      <c r="B6243" t="s">
        <v>33</v>
      </c>
      <c r="C6243" t="s">
        <v>39</v>
      </c>
      <c r="D6243" t="s">
        <v>26</v>
      </c>
      <c r="E6243" t="s">
        <v>45</v>
      </c>
      <c r="F6243" t="s">
        <v>30</v>
      </c>
      <c r="G6243" t="s">
        <v>24</v>
      </c>
      <c r="H6243">
        <v>2</v>
      </c>
      <c r="I6243" t="s">
        <v>177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28</v>
      </c>
      <c r="S6243">
        <v>8</v>
      </c>
    </row>
    <row r="6244" spans="1:19" x14ac:dyDescent="0.3">
      <c r="A6244">
        <v>6243</v>
      </c>
      <c r="B6244" t="s">
        <v>16</v>
      </c>
      <c r="C6244" t="s">
        <v>34</v>
      </c>
      <c r="D6244" t="s">
        <v>38</v>
      </c>
      <c r="E6244" t="s">
        <v>36</v>
      </c>
      <c r="F6244" t="s">
        <v>25</v>
      </c>
      <c r="G6244" t="s">
        <v>24</v>
      </c>
      <c r="H6244">
        <v>2</v>
      </c>
      <c r="I6244" t="s">
        <v>178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21</v>
      </c>
      <c r="S6244">
        <v>1</v>
      </c>
    </row>
    <row r="6245" spans="1:19" x14ac:dyDescent="0.3">
      <c r="A6245">
        <v>6244</v>
      </c>
      <c r="B6245" t="s">
        <v>33</v>
      </c>
      <c r="C6245" t="s">
        <v>34</v>
      </c>
      <c r="D6245" t="s">
        <v>40</v>
      </c>
      <c r="E6245" t="s">
        <v>45</v>
      </c>
      <c r="F6245" t="s">
        <v>25</v>
      </c>
      <c r="G6245" t="s">
        <v>35</v>
      </c>
      <c r="H6245">
        <v>3</v>
      </c>
      <c r="I6245" t="s">
        <v>176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28</v>
      </c>
      <c r="S6245">
        <v>1</v>
      </c>
    </row>
    <row r="6246" spans="1:19" x14ac:dyDescent="0.3">
      <c r="A6246">
        <v>6245</v>
      </c>
      <c r="B6246" t="s">
        <v>23</v>
      </c>
      <c r="C6246" t="s">
        <v>34</v>
      </c>
      <c r="D6246" t="s">
        <v>40</v>
      </c>
      <c r="E6246" t="s">
        <v>41</v>
      </c>
      <c r="F6246" t="s">
        <v>25</v>
      </c>
      <c r="G6246" t="s">
        <v>35</v>
      </c>
      <c r="H6246">
        <v>8</v>
      </c>
      <c r="I6246" t="s">
        <v>177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34</v>
      </c>
      <c r="S6246">
        <v>5</v>
      </c>
    </row>
    <row r="6247" spans="1:19" x14ac:dyDescent="0.3">
      <c r="A6247">
        <v>6246</v>
      </c>
      <c r="B6247" t="s">
        <v>31</v>
      </c>
      <c r="C6247" t="s">
        <v>27</v>
      </c>
      <c r="D6247" t="s">
        <v>32</v>
      </c>
      <c r="E6247" t="s">
        <v>41</v>
      </c>
      <c r="F6247" t="s">
        <v>18</v>
      </c>
      <c r="G6247" t="s">
        <v>17</v>
      </c>
      <c r="H6247">
        <v>11</v>
      </c>
      <c r="I6247" t="s">
        <v>176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28</v>
      </c>
      <c r="S6247">
        <v>9</v>
      </c>
    </row>
    <row r="6248" spans="1:19" x14ac:dyDescent="0.3">
      <c r="A6248">
        <v>6247</v>
      </c>
      <c r="B6248" t="s">
        <v>23</v>
      </c>
      <c r="C6248" t="s">
        <v>20</v>
      </c>
      <c r="D6248" t="s">
        <v>19</v>
      </c>
      <c r="E6248" t="s">
        <v>41</v>
      </c>
      <c r="F6248" t="s">
        <v>30</v>
      </c>
      <c r="G6248" t="s">
        <v>17</v>
      </c>
      <c r="H6248">
        <v>3</v>
      </c>
      <c r="I6248" t="s">
        <v>177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28</v>
      </c>
      <c r="S6248">
        <v>9</v>
      </c>
    </row>
    <row r="6249" spans="1:19" x14ac:dyDescent="0.3">
      <c r="A6249">
        <v>6248</v>
      </c>
      <c r="B6249" t="s">
        <v>42</v>
      </c>
      <c r="C6249" t="s">
        <v>39</v>
      </c>
      <c r="D6249" t="s">
        <v>38</v>
      </c>
      <c r="E6249" t="s">
        <v>45</v>
      </c>
      <c r="F6249" t="s">
        <v>18</v>
      </c>
      <c r="G6249" t="s">
        <v>35</v>
      </c>
      <c r="H6249">
        <v>13</v>
      </c>
      <c r="I6249" t="s">
        <v>178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34</v>
      </c>
      <c r="S6249">
        <v>5</v>
      </c>
    </row>
    <row r="6250" spans="1:19" x14ac:dyDescent="0.3">
      <c r="A6250">
        <v>6249</v>
      </c>
      <c r="B6250" t="s">
        <v>37</v>
      </c>
      <c r="C6250" t="s">
        <v>20</v>
      </c>
      <c r="D6250" t="s">
        <v>32</v>
      </c>
      <c r="E6250" t="s">
        <v>22</v>
      </c>
      <c r="F6250" t="s">
        <v>30</v>
      </c>
      <c r="G6250" t="s">
        <v>24</v>
      </c>
      <c r="H6250">
        <v>5</v>
      </c>
      <c r="I6250" t="s">
        <v>177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28</v>
      </c>
      <c r="S6250">
        <v>7</v>
      </c>
    </row>
    <row r="6251" spans="1:19" x14ac:dyDescent="0.3">
      <c r="A6251">
        <v>6250</v>
      </c>
      <c r="B6251" t="s">
        <v>31</v>
      </c>
      <c r="C6251" t="s">
        <v>34</v>
      </c>
      <c r="D6251" t="s">
        <v>38</v>
      </c>
      <c r="E6251" t="s">
        <v>41</v>
      </c>
      <c r="F6251" t="s">
        <v>30</v>
      </c>
      <c r="G6251" t="s">
        <v>17</v>
      </c>
      <c r="H6251">
        <v>6</v>
      </c>
      <c r="I6251" t="s">
        <v>178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21</v>
      </c>
      <c r="S6251">
        <v>3</v>
      </c>
    </row>
    <row r="6252" spans="1:19" x14ac:dyDescent="0.3">
      <c r="A6252">
        <v>6251</v>
      </c>
      <c r="B6252" t="s">
        <v>37</v>
      </c>
      <c r="C6252" t="s">
        <v>27</v>
      </c>
      <c r="D6252" t="s">
        <v>26</v>
      </c>
      <c r="E6252" t="s">
        <v>45</v>
      </c>
      <c r="F6252" t="s">
        <v>30</v>
      </c>
      <c r="G6252" t="s">
        <v>17</v>
      </c>
      <c r="H6252">
        <v>2</v>
      </c>
      <c r="I6252" t="s">
        <v>177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21</v>
      </c>
      <c r="S6252">
        <v>1</v>
      </c>
    </row>
    <row r="6253" spans="1:19" x14ac:dyDescent="0.3">
      <c r="A6253">
        <v>6252</v>
      </c>
      <c r="B6253" t="s">
        <v>31</v>
      </c>
      <c r="C6253" t="s">
        <v>34</v>
      </c>
      <c r="D6253" t="s">
        <v>32</v>
      </c>
      <c r="E6253" t="s">
        <v>41</v>
      </c>
      <c r="F6253" t="s">
        <v>18</v>
      </c>
      <c r="G6253" t="s">
        <v>24</v>
      </c>
      <c r="H6253">
        <v>13</v>
      </c>
      <c r="I6253" t="s">
        <v>176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28</v>
      </c>
      <c r="S6253">
        <v>9</v>
      </c>
    </row>
    <row r="6254" spans="1:19" x14ac:dyDescent="0.3">
      <c r="A6254">
        <v>6253</v>
      </c>
      <c r="B6254" t="s">
        <v>37</v>
      </c>
      <c r="C6254" t="s">
        <v>20</v>
      </c>
      <c r="D6254" t="s">
        <v>44</v>
      </c>
      <c r="E6254" t="s">
        <v>43</v>
      </c>
      <c r="F6254" t="s">
        <v>30</v>
      </c>
      <c r="G6254" t="s">
        <v>35</v>
      </c>
      <c r="H6254">
        <v>8</v>
      </c>
      <c r="I6254" t="s">
        <v>178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28</v>
      </c>
      <c r="S6254">
        <v>5</v>
      </c>
    </row>
    <row r="6255" spans="1:19" x14ac:dyDescent="0.3">
      <c r="A6255">
        <v>6254</v>
      </c>
      <c r="B6255" t="s">
        <v>33</v>
      </c>
      <c r="C6255" t="s">
        <v>20</v>
      </c>
      <c r="D6255" t="s">
        <v>26</v>
      </c>
      <c r="E6255" t="s">
        <v>29</v>
      </c>
      <c r="F6255" t="s">
        <v>18</v>
      </c>
      <c r="G6255" t="s">
        <v>17</v>
      </c>
      <c r="H6255">
        <v>2</v>
      </c>
      <c r="I6255" t="s">
        <v>176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21</v>
      </c>
      <c r="S6255">
        <v>2</v>
      </c>
    </row>
    <row r="6256" spans="1:19" x14ac:dyDescent="0.3">
      <c r="A6256">
        <v>6255</v>
      </c>
      <c r="B6256" t="s">
        <v>42</v>
      </c>
      <c r="C6256" t="s">
        <v>27</v>
      </c>
      <c r="D6256" t="s">
        <v>44</v>
      </c>
      <c r="E6256" t="s">
        <v>43</v>
      </c>
      <c r="F6256" t="s">
        <v>18</v>
      </c>
      <c r="G6256" t="s">
        <v>35</v>
      </c>
      <c r="H6256">
        <v>2</v>
      </c>
      <c r="I6256" t="s">
        <v>177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21</v>
      </c>
      <c r="S6256">
        <v>3</v>
      </c>
    </row>
    <row r="6257" spans="1:19" x14ac:dyDescent="0.3">
      <c r="A6257">
        <v>6256</v>
      </c>
      <c r="B6257" t="s">
        <v>16</v>
      </c>
      <c r="C6257" t="s">
        <v>20</v>
      </c>
      <c r="D6257" t="s">
        <v>40</v>
      </c>
      <c r="E6257" t="s">
        <v>15</v>
      </c>
      <c r="F6257" t="s">
        <v>18</v>
      </c>
      <c r="G6257" t="s">
        <v>24</v>
      </c>
      <c r="H6257">
        <v>13</v>
      </c>
      <c r="I6257" t="s">
        <v>178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34</v>
      </c>
      <c r="S6257">
        <v>5</v>
      </c>
    </row>
    <row r="6258" spans="1:19" x14ac:dyDescent="0.3">
      <c r="A6258">
        <v>6257</v>
      </c>
      <c r="B6258" t="s">
        <v>31</v>
      </c>
      <c r="C6258" t="s">
        <v>34</v>
      </c>
      <c r="D6258" t="s">
        <v>44</v>
      </c>
      <c r="E6258" t="s">
        <v>22</v>
      </c>
      <c r="F6258" t="s">
        <v>18</v>
      </c>
      <c r="G6258" t="s">
        <v>17</v>
      </c>
      <c r="H6258">
        <v>12</v>
      </c>
      <c r="I6258" t="s">
        <v>178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34</v>
      </c>
      <c r="S6258">
        <v>4</v>
      </c>
    </row>
    <row r="6259" spans="1:19" x14ac:dyDescent="0.3">
      <c r="A6259">
        <v>6258</v>
      </c>
      <c r="B6259" t="s">
        <v>33</v>
      </c>
      <c r="C6259" t="s">
        <v>39</v>
      </c>
      <c r="D6259" t="s">
        <v>19</v>
      </c>
      <c r="E6259" t="s">
        <v>41</v>
      </c>
      <c r="F6259" t="s">
        <v>18</v>
      </c>
      <c r="G6259" t="s">
        <v>24</v>
      </c>
      <c r="H6259">
        <v>4</v>
      </c>
      <c r="I6259" t="s">
        <v>176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21</v>
      </c>
      <c r="S6259">
        <v>3</v>
      </c>
    </row>
    <row r="6260" spans="1:19" x14ac:dyDescent="0.3">
      <c r="A6260">
        <v>6259</v>
      </c>
      <c r="B6260" t="s">
        <v>37</v>
      </c>
      <c r="C6260" t="s">
        <v>34</v>
      </c>
      <c r="D6260" t="s">
        <v>26</v>
      </c>
      <c r="E6260" t="s">
        <v>15</v>
      </c>
      <c r="F6260" t="s">
        <v>25</v>
      </c>
      <c r="G6260" t="s">
        <v>35</v>
      </c>
      <c r="H6260">
        <v>3</v>
      </c>
      <c r="I6260" t="s">
        <v>176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28</v>
      </c>
      <c r="S6260">
        <v>2</v>
      </c>
    </row>
    <row r="6261" spans="1:19" x14ac:dyDescent="0.3">
      <c r="A6261">
        <v>6260</v>
      </c>
      <c r="B6261" t="s">
        <v>42</v>
      </c>
      <c r="C6261" t="s">
        <v>27</v>
      </c>
      <c r="D6261" t="s">
        <v>44</v>
      </c>
      <c r="E6261" t="s">
        <v>43</v>
      </c>
      <c r="F6261" t="s">
        <v>30</v>
      </c>
      <c r="G6261" t="s">
        <v>35</v>
      </c>
      <c r="H6261">
        <v>5</v>
      </c>
      <c r="I6261" t="s">
        <v>176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21</v>
      </c>
      <c r="S6261">
        <v>4</v>
      </c>
    </row>
    <row r="6262" spans="1:19" x14ac:dyDescent="0.3">
      <c r="A6262">
        <v>6261</v>
      </c>
      <c r="B6262" t="s">
        <v>33</v>
      </c>
      <c r="C6262" t="s">
        <v>20</v>
      </c>
      <c r="D6262" t="s">
        <v>26</v>
      </c>
      <c r="E6262" t="s">
        <v>36</v>
      </c>
      <c r="F6262" t="s">
        <v>30</v>
      </c>
      <c r="G6262" t="s">
        <v>35</v>
      </c>
      <c r="H6262">
        <v>2</v>
      </c>
      <c r="I6262" t="s">
        <v>178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21</v>
      </c>
      <c r="S6262">
        <v>6</v>
      </c>
    </row>
    <row r="6263" spans="1:19" x14ac:dyDescent="0.3">
      <c r="A6263">
        <v>6262</v>
      </c>
      <c r="B6263" t="s">
        <v>16</v>
      </c>
      <c r="C6263" t="s">
        <v>39</v>
      </c>
      <c r="D6263" t="s">
        <v>32</v>
      </c>
      <c r="E6263" t="s">
        <v>36</v>
      </c>
      <c r="F6263" t="s">
        <v>18</v>
      </c>
      <c r="G6263" t="s">
        <v>24</v>
      </c>
      <c r="H6263">
        <v>6</v>
      </c>
      <c r="I6263" t="s">
        <v>178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28</v>
      </c>
      <c r="S6263">
        <v>7</v>
      </c>
    </row>
    <row r="6264" spans="1:19" x14ac:dyDescent="0.3">
      <c r="A6264">
        <v>6263</v>
      </c>
      <c r="B6264" t="s">
        <v>23</v>
      </c>
      <c r="C6264" t="s">
        <v>27</v>
      </c>
      <c r="D6264" t="s">
        <v>44</v>
      </c>
      <c r="E6264" t="s">
        <v>41</v>
      </c>
      <c r="F6264" t="s">
        <v>30</v>
      </c>
      <c r="G6264" t="s">
        <v>35</v>
      </c>
      <c r="H6264">
        <v>8</v>
      </c>
      <c r="I6264" t="s">
        <v>177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28</v>
      </c>
      <c r="S6264">
        <v>8</v>
      </c>
    </row>
    <row r="6265" spans="1:19" x14ac:dyDescent="0.3">
      <c r="A6265">
        <v>6264</v>
      </c>
      <c r="B6265" t="s">
        <v>16</v>
      </c>
      <c r="C6265" t="s">
        <v>39</v>
      </c>
      <c r="D6265" t="s">
        <v>32</v>
      </c>
      <c r="E6265" t="s">
        <v>36</v>
      </c>
      <c r="F6265" t="s">
        <v>25</v>
      </c>
      <c r="G6265" t="s">
        <v>17</v>
      </c>
      <c r="H6265">
        <v>10</v>
      </c>
      <c r="I6265" t="s">
        <v>176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28</v>
      </c>
      <c r="S6265">
        <v>7</v>
      </c>
    </row>
    <row r="6266" spans="1:19" x14ac:dyDescent="0.3">
      <c r="A6266">
        <v>6265</v>
      </c>
      <c r="B6266" t="s">
        <v>31</v>
      </c>
      <c r="C6266" t="s">
        <v>27</v>
      </c>
      <c r="D6266" t="s">
        <v>38</v>
      </c>
      <c r="E6266" t="s">
        <v>41</v>
      </c>
      <c r="F6266" t="s">
        <v>30</v>
      </c>
      <c r="G6266" t="s">
        <v>35</v>
      </c>
      <c r="H6266">
        <v>1</v>
      </c>
      <c r="I6266" t="s">
        <v>178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21</v>
      </c>
      <c r="S6266">
        <v>3</v>
      </c>
    </row>
    <row r="6267" spans="1:19" x14ac:dyDescent="0.3">
      <c r="A6267">
        <v>6266</v>
      </c>
      <c r="B6267" t="s">
        <v>42</v>
      </c>
      <c r="C6267" t="s">
        <v>39</v>
      </c>
      <c r="D6267" t="s">
        <v>26</v>
      </c>
      <c r="E6267" t="s">
        <v>22</v>
      </c>
      <c r="F6267" t="s">
        <v>18</v>
      </c>
      <c r="G6267" t="s">
        <v>35</v>
      </c>
      <c r="H6267">
        <v>8</v>
      </c>
      <c r="I6267" t="s">
        <v>176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34</v>
      </c>
      <c r="S6267">
        <v>5</v>
      </c>
    </row>
    <row r="6268" spans="1:19" x14ac:dyDescent="0.3">
      <c r="A6268">
        <v>6267</v>
      </c>
      <c r="B6268" t="s">
        <v>42</v>
      </c>
      <c r="C6268" t="s">
        <v>34</v>
      </c>
      <c r="D6268" t="s">
        <v>38</v>
      </c>
      <c r="E6268" t="s">
        <v>43</v>
      </c>
      <c r="F6268" t="s">
        <v>30</v>
      </c>
      <c r="G6268" t="s">
        <v>17</v>
      </c>
      <c r="H6268">
        <v>6</v>
      </c>
      <c r="I6268" t="s">
        <v>176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21</v>
      </c>
      <c r="S6268">
        <v>2</v>
      </c>
    </row>
    <row r="6269" spans="1:19" x14ac:dyDescent="0.3">
      <c r="A6269">
        <v>6268</v>
      </c>
      <c r="B6269" t="s">
        <v>23</v>
      </c>
      <c r="C6269" t="s">
        <v>20</v>
      </c>
      <c r="D6269" t="s">
        <v>19</v>
      </c>
      <c r="E6269" t="s">
        <v>41</v>
      </c>
      <c r="F6269" t="s">
        <v>18</v>
      </c>
      <c r="G6269" t="s">
        <v>17</v>
      </c>
      <c r="H6269">
        <v>2</v>
      </c>
      <c r="I6269" t="s">
        <v>178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21</v>
      </c>
      <c r="S6269">
        <v>6</v>
      </c>
    </row>
    <row r="6270" spans="1:19" x14ac:dyDescent="0.3">
      <c r="A6270">
        <v>6269</v>
      </c>
      <c r="B6270" t="s">
        <v>16</v>
      </c>
      <c r="C6270" t="s">
        <v>27</v>
      </c>
      <c r="D6270" t="s">
        <v>19</v>
      </c>
      <c r="E6270" t="s">
        <v>45</v>
      </c>
      <c r="F6270" t="s">
        <v>18</v>
      </c>
      <c r="G6270" t="s">
        <v>17</v>
      </c>
      <c r="H6270">
        <v>12</v>
      </c>
      <c r="I6270" t="s">
        <v>176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34</v>
      </c>
      <c r="S6270">
        <v>4</v>
      </c>
    </row>
    <row r="6271" spans="1:19" x14ac:dyDescent="0.3">
      <c r="A6271">
        <v>6270</v>
      </c>
      <c r="B6271" t="s">
        <v>42</v>
      </c>
      <c r="C6271" t="s">
        <v>34</v>
      </c>
      <c r="D6271" t="s">
        <v>38</v>
      </c>
      <c r="E6271" t="s">
        <v>41</v>
      </c>
      <c r="F6271" t="s">
        <v>18</v>
      </c>
      <c r="G6271" t="s">
        <v>17</v>
      </c>
      <c r="H6271">
        <v>7</v>
      </c>
      <c r="I6271" t="s">
        <v>176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28</v>
      </c>
      <c r="S6271">
        <v>6</v>
      </c>
    </row>
    <row r="6272" spans="1:19" x14ac:dyDescent="0.3">
      <c r="A6272">
        <v>6271</v>
      </c>
      <c r="B6272" t="s">
        <v>16</v>
      </c>
      <c r="C6272" t="s">
        <v>27</v>
      </c>
      <c r="D6272" t="s">
        <v>38</v>
      </c>
      <c r="E6272" t="s">
        <v>15</v>
      </c>
      <c r="F6272" t="s">
        <v>18</v>
      </c>
      <c r="G6272" t="s">
        <v>24</v>
      </c>
      <c r="H6272">
        <v>7</v>
      </c>
      <c r="I6272" t="s">
        <v>177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28</v>
      </c>
      <c r="S6272">
        <v>7</v>
      </c>
    </row>
    <row r="6273" spans="1:19" x14ac:dyDescent="0.3">
      <c r="A6273">
        <v>6272</v>
      </c>
      <c r="B6273" t="s">
        <v>23</v>
      </c>
      <c r="C6273" t="s">
        <v>20</v>
      </c>
      <c r="D6273" t="s">
        <v>32</v>
      </c>
      <c r="E6273" t="s">
        <v>36</v>
      </c>
      <c r="F6273" t="s">
        <v>30</v>
      </c>
      <c r="G6273" t="s">
        <v>17</v>
      </c>
      <c r="H6273">
        <v>10</v>
      </c>
      <c r="I6273" t="s">
        <v>178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28</v>
      </c>
      <c r="S6273">
        <v>1</v>
      </c>
    </row>
    <row r="6274" spans="1:19" x14ac:dyDescent="0.3">
      <c r="A6274">
        <v>6273</v>
      </c>
      <c r="B6274" t="s">
        <v>31</v>
      </c>
      <c r="C6274" t="s">
        <v>27</v>
      </c>
      <c r="D6274" t="s">
        <v>32</v>
      </c>
      <c r="E6274" t="s">
        <v>22</v>
      </c>
      <c r="F6274" t="s">
        <v>30</v>
      </c>
      <c r="G6274" t="s">
        <v>17</v>
      </c>
      <c r="H6274">
        <v>10</v>
      </c>
      <c r="I6274" t="s">
        <v>177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28</v>
      </c>
      <c r="S6274">
        <v>9</v>
      </c>
    </row>
    <row r="6275" spans="1:19" x14ac:dyDescent="0.3">
      <c r="A6275">
        <v>6274</v>
      </c>
      <c r="B6275" t="s">
        <v>16</v>
      </c>
      <c r="C6275" t="s">
        <v>27</v>
      </c>
      <c r="D6275" t="s">
        <v>38</v>
      </c>
      <c r="E6275" t="s">
        <v>29</v>
      </c>
      <c r="F6275" t="s">
        <v>25</v>
      </c>
      <c r="G6275" t="s">
        <v>17</v>
      </c>
      <c r="H6275">
        <v>14</v>
      </c>
      <c r="I6275" t="s">
        <v>177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28</v>
      </c>
      <c r="S6275">
        <v>5</v>
      </c>
    </row>
    <row r="6276" spans="1:19" x14ac:dyDescent="0.3">
      <c r="A6276">
        <v>6275</v>
      </c>
      <c r="B6276" t="s">
        <v>31</v>
      </c>
      <c r="C6276" t="s">
        <v>39</v>
      </c>
      <c r="D6276" t="s">
        <v>38</v>
      </c>
      <c r="E6276" t="s">
        <v>29</v>
      </c>
      <c r="F6276" t="s">
        <v>18</v>
      </c>
      <c r="G6276" t="s">
        <v>24</v>
      </c>
      <c r="H6276">
        <v>5</v>
      </c>
      <c r="I6276" t="s">
        <v>176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28</v>
      </c>
      <c r="S6276">
        <v>9</v>
      </c>
    </row>
    <row r="6277" spans="1:19" x14ac:dyDescent="0.3">
      <c r="A6277">
        <v>6276</v>
      </c>
      <c r="B6277" t="s">
        <v>23</v>
      </c>
      <c r="C6277" t="s">
        <v>34</v>
      </c>
      <c r="D6277" t="s">
        <v>26</v>
      </c>
      <c r="E6277" t="s">
        <v>29</v>
      </c>
      <c r="F6277" t="s">
        <v>18</v>
      </c>
      <c r="G6277" t="s">
        <v>17</v>
      </c>
      <c r="H6277">
        <v>14</v>
      </c>
      <c r="I6277" t="s">
        <v>177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34</v>
      </c>
      <c r="S6277">
        <v>3</v>
      </c>
    </row>
    <row r="6278" spans="1:19" x14ac:dyDescent="0.3">
      <c r="A6278">
        <v>6277</v>
      </c>
      <c r="B6278" t="s">
        <v>31</v>
      </c>
      <c r="C6278" t="s">
        <v>20</v>
      </c>
      <c r="D6278" t="s">
        <v>32</v>
      </c>
      <c r="E6278" t="s">
        <v>29</v>
      </c>
      <c r="F6278" t="s">
        <v>30</v>
      </c>
      <c r="G6278" t="s">
        <v>24</v>
      </c>
      <c r="H6278">
        <v>2</v>
      </c>
      <c r="I6278" t="s">
        <v>176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21</v>
      </c>
      <c r="S6278">
        <v>5</v>
      </c>
    </row>
    <row r="6279" spans="1:19" x14ac:dyDescent="0.3">
      <c r="A6279">
        <v>6278</v>
      </c>
      <c r="B6279" t="s">
        <v>33</v>
      </c>
      <c r="C6279" t="s">
        <v>20</v>
      </c>
      <c r="D6279" t="s">
        <v>38</v>
      </c>
      <c r="E6279" t="s">
        <v>41</v>
      </c>
      <c r="F6279" t="s">
        <v>25</v>
      </c>
      <c r="G6279" t="s">
        <v>35</v>
      </c>
      <c r="H6279">
        <v>5</v>
      </c>
      <c r="I6279" t="s">
        <v>177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28</v>
      </c>
      <c r="S6279">
        <v>8</v>
      </c>
    </row>
    <row r="6280" spans="1:19" x14ac:dyDescent="0.3">
      <c r="A6280">
        <v>6279</v>
      </c>
      <c r="B6280" t="s">
        <v>37</v>
      </c>
      <c r="C6280" t="s">
        <v>39</v>
      </c>
      <c r="D6280" t="s">
        <v>38</v>
      </c>
      <c r="E6280" t="s">
        <v>29</v>
      </c>
      <c r="F6280" t="s">
        <v>25</v>
      </c>
      <c r="G6280" t="s">
        <v>24</v>
      </c>
      <c r="H6280">
        <v>11</v>
      </c>
      <c r="I6280" t="s">
        <v>177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34</v>
      </c>
      <c r="S6280">
        <v>5</v>
      </c>
    </row>
    <row r="6281" spans="1:19" x14ac:dyDescent="0.3">
      <c r="A6281">
        <v>6280</v>
      </c>
      <c r="B6281" t="s">
        <v>31</v>
      </c>
      <c r="C6281" t="s">
        <v>34</v>
      </c>
      <c r="D6281" t="s">
        <v>40</v>
      </c>
      <c r="E6281" t="s">
        <v>45</v>
      </c>
      <c r="F6281" t="s">
        <v>30</v>
      </c>
      <c r="G6281" t="s">
        <v>35</v>
      </c>
      <c r="H6281">
        <v>0</v>
      </c>
      <c r="I6281" t="s">
        <v>177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28</v>
      </c>
      <c r="S6281">
        <v>7</v>
      </c>
    </row>
    <row r="6282" spans="1:19" x14ac:dyDescent="0.3">
      <c r="A6282">
        <v>6281</v>
      </c>
      <c r="B6282" t="s">
        <v>37</v>
      </c>
      <c r="C6282" t="s">
        <v>34</v>
      </c>
      <c r="D6282" t="s">
        <v>19</v>
      </c>
      <c r="E6282" t="s">
        <v>45</v>
      </c>
      <c r="F6282" t="s">
        <v>25</v>
      </c>
      <c r="G6282" t="s">
        <v>17</v>
      </c>
      <c r="H6282">
        <v>13</v>
      </c>
      <c r="I6282" t="s">
        <v>177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28</v>
      </c>
      <c r="S6282">
        <v>7</v>
      </c>
    </row>
    <row r="6283" spans="1:19" x14ac:dyDescent="0.3">
      <c r="A6283">
        <v>6282</v>
      </c>
      <c r="B6283" t="s">
        <v>23</v>
      </c>
      <c r="C6283" t="s">
        <v>20</v>
      </c>
      <c r="D6283" t="s">
        <v>44</v>
      </c>
      <c r="E6283" t="s">
        <v>41</v>
      </c>
      <c r="F6283" t="s">
        <v>25</v>
      </c>
      <c r="G6283" t="s">
        <v>35</v>
      </c>
      <c r="H6283">
        <v>6</v>
      </c>
      <c r="I6283" t="s">
        <v>177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28</v>
      </c>
      <c r="S6283">
        <v>7</v>
      </c>
    </row>
    <row r="6284" spans="1:19" x14ac:dyDescent="0.3">
      <c r="A6284">
        <v>6283</v>
      </c>
      <c r="B6284" t="s">
        <v>31</v>
      </c>
      <c r="C6284" t="s">
        <v>27</v>
      </c>
      <c r="D6284" t="s">
        <v>26</v>
      </c>
      <c r="E6284" t="s">
        <v>22</v>
      </c>
      <c r="F6284" t="s">
        <v>18</v>
      </c>
      <c r="G6284" t="s">
        <v>24</v>
      </c>
      <c r="H6284">
        <v>7</v>
      </c>
      <c r="I6284" t="s">
        <v>176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21</v>
      </c>
      <c r="S6284">
        <v>3</v>
      </c>
    </row>
    <row r="6285" spans="1:19" x14ac:dyDescent="0.3">
      <c r="A6285">
        <v>6284</v>
      </c>
      <c r="B6285" t="s">
        <v>37</v>
      </c>
      <c r="C6285" t="s">
        <v>34</v>
      </c>
      <c r="D6285" t="s">
        <v>40</v>
      </c>
      <c r="E6285" t="s">
        <v>22</v>
      </c>
      <c r="F6285" t="s">
        <v>25</v>
      </c>
      <c r="G6285" t="s">
        <v>17</v>
      </c>
      <c r="H6285">
        <v>3</v>
      </c>
      <c r="I6285" t="s">
        <v>178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21</v>
      </c>
      <c r="S6285">
        <v>1</v>
      </c>
    </row>
    <row r="6286" spans="1:19" x14ac:dyDescent="0.3">
      <c r="A6286">
        <v>6285</v>
      </c>
      <c r="B6286" t="s">
        <v>16</v>
      </c>
      <c r="C6286" t="s">
        <v>27</v>
      </c>
      <c r="D6286" t="s">
        <v>44</v>
      </c>
      <c r="E6286" t="s">
        <v>29</v>
      </c>
      <c r="F6286" t="s">
        <v>18</v>
      </c>
      <c r="G6286" t="s">
        <v>17</v>
      </c>
      <c r="H6286">
        <v>5</v>
      </c>
      <c r="I6286" t="s">
        <v>178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21</v>
      </c>
      <c r="S6286">
        <v>5</v>
      </c>
    </row>
    <row r="6287" spans="1:19" x14ac:dyDescent="0.3">
      <c r="A6287">
        <v>6286</v>
      </c>
      <c r="B6287" t="s">
        <v>37</v>
      </c>
      <c r="C6287" t="s">
        <v>34</v>
      </c>
      <c r="D6287" t="s">
        <v>32</v>
      </c>
      <c r="E6287" t="s">
        <v>45</v>
      </c>
      <c r="F6287" t="s">
        <v>25</v>
      </c>
      <c r="G6287" t="s">
        <v>35</v>
      </c>
      <c r="H6287">
        <v>2</v>
      </c>
      <c r="I6287" t="s">
        <v>176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28</v>
      </c>
      <c r="S6287">
        <v>3</v>
      </c>
    </row>
    <row r="6288" spans="1:19" x14ac:dyDescent="0.3">
      <c r="A6288">
        <v>6287</v>
      </c>
      <c r="B6288" t="s">
        <v>42</v>
      </c>
      <c r="C6288" t="s">
        <v>39</v>
      </c>
      <c r="D6288" t="s">
        <v>44</v>
      </c>
      <c r="E6288" t="s">
        <v>43</v>
      </c>
      <c r="F6288" t="s">
        <v>18</v>
      </c>
      <c r="G6288" t="s">
        <v>17</v>
      </c>
      <c r="H6288">
        <v>13</v>
      </c>
      <c r="I6288" t="s">
        <v>178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34</v>
      </c>
      <c r="S6288">
        <v>2</v>
      </c>
    </row>
    <row r="6289" spans="1:19" x14ac:dyDescent="0.3">
      <c r="A6289">
        <v>6288</v>
      </c>
      <c r="B6289" t="s">
        <v>37</v>
      </c>
      <c r="C6289" t="s">
        <v>27</v>
      </c>
      <c r="D6289" t="s">
        <v>26</v>
      </c>
      <c r="E6289" t="s">
        <v>36</v>
      </c>
      <c r="F6289" t="s">
        <v>30</v>
      </c>
      <c r="G6289" t="s">
        <v>35</v>
      </c>
      <c r="H6289">
        <v>7</v>
      </c>
      <c r="I6289" t="s">
        <v>178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21</v>
      </c>
      <c r="S6289">
        <v>3</v>
      </c>
    </row>
    <row r="6290" spans="1:19" x14ac:dyDescent="0.3">
      <c r="A6290">
        <v>6289</v>
      </c>
      <c r="B6290" t="s">
        <v>16</v>
      </c>
      <c r="C6290" t="s">
        <v>27</v>
      </c>
      <c r="D6290" t="s">
        <v>32</v>
      </c>
      <c r="E6290" t="s">
        <v>36</v>
      </c>
      <c r="F6290" t="s">
        <v>25</v>
      </c>
      <c r="G6290" t="s">
        <v>17</v>
      </c>
      <c r="H6290">
        <v>10</v>
      </c>
      <c r="I6290" t="s">
        <v>176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28</v>
      </c>
      <c r="S6290">
        <v>4</v>
      </c>
    </row>
    <row r="6291" spans="1:19" x14ac:dyDescent="0.3">
      <c r="A6291">
        <v>6290</v>
      </c>
      <c r="B6291" t="s">
        <v>37</v>
      </c>
      <c r="C6291" t="s">
        <v>20</v>
      </c>
      <c r="D6291" t="s">
        <v>44</v>
      </c>
      <c r="E6291" t="s">
        <v>41</v>
      </c>
      <c r="F6291" t="s">
        <v>25</v>
      </c>
      <c r="G6291" t="s">
        <v>17</v>
      </c>
      <c r="H6291">
        <v>7</v>
      </c>
      <c r="I6291" t="s">
        <v>178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28</v>
      </c>
      <c r="S6291">
        <v>9</v>
      </c>
    </row>
    <row r="6292" spans="1:19" x14ac:dyDescent="0.3">
      <c r="A6292">
        <v>6291</v>
      </c>
      <c r="B6292" t="s">
        <v>33</v>
      </c>
      <c r="C6292" t="s">
        <v>39</v>
      </c>
      <c r="D6292" t="s">
        <v>32</v>
      </c>
      <c r="E6292" t="s">
        <v>45</v>
      </c>
      <c r="F6292" t="s">
        <v>18</v>
      </c>
      <c r="G6292" t="s">
        <v>24</v>
      </c>
      <c r="H6292">
        <v>8</v>
      </c>
      <c r="I6292" t="s">
        <v>176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34</v>
      </c>
      <c r="S6292">
        <v>6</v>
      </c>
    </row>
    <row r="6293" spans="1:19" x14ac:dyDescent="0.3">
      <c r="A6293">
        <v>6292</v>
      </c>
      <c r="B6293" t="s">
        <v>16</v>
      </c>
      <c r="C6293" t="s">
        <v>39</v>
      </c>
      <c r="D6293" t="s">
        <v>38</v>
      </c>
      <c r="E6293" t="s">
        <v>15</v>
      </c>
      <c r="F6293" t="s">
        <v>30</v>
      </c>
      <c r="G6293" t="s">
        <v>17</v>
      </c>
      <c r="H6293">
        <v>3</v>
      </c>
      <c r="I6293" t="s">
        <v>177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21</v>
      </c>
      <c r="S6293">
        <v>2</v>
      </c>
    </row>
    <row r="6294" spans="1:19" x14ac:dyDescent="0.3">
      <c r="A6294">
        <v>6293</v>
      </c>
      <c r="B6294" t="s">
        <v>31</v>
      </c>
      <c r="C6294" t="s">
        <v>34</v>
      </c>
      <c r="D6294" t="s">
        <v>40</v>
      </c>
      <c r="E6294" t="s">
        <v>45</v>
      </c>
      <c r="F6294" t="s">
        <v>30</v>
      </c>
      <c r="G6294" t="s">
        <v>35</v>
      </c>
      <c r="H6294">
        <v>13</v>
      </c>
      <c r="I6294" t="s">
        <v>176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28</v>
      </c>
      <c r="S6294">
        <v>3</v>
      </c>
    </row>
    <row r="6295" spans="1:19" x14ac:dyDescent="0.3">
      <c r="A6295">
        <v>6294</v>
      </c>
      <c r="B6295" t="s">
        <v>33</v>
      </c>
      <c r="C6295" t="s">
        <v>20</v>
      </c>
      <c r="D6295" t="s">
        <v>32</v>
      </c>
      <c r="E6295" t="s">
        <v>15</v>
      </c>
      <c r="F6295" t="s">
        <v>30</v>
      </c>
      <c r="G6295" t="s">
        <v>35</v>
      </c>
      <c r="H6295">
        <v>9</v>
      </c>
      <c r="I6295" t="s">
        <v>177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28</v>
      </c>
      <c r="S6295">
        <v>7</v>
      </c>
    </row>
    <row r="6296" spans="1:19" x14ac:dyDescent="0.3">
      <c r="A6296">
        <v>6295</v>
      </c>
      <c r="B6296" t="s">
        <v>42</v>
      </c>
      <c r="C6296" t="s">
        <v>27</v>
      </c>
      <c r="D6296" t="s">
        <v>26</v>
      </c>
      <c r="E6296" t="s">
        <v>22</v>
      </c>
      <c r="F6296" t="s">
        <v>25</v>
      </c>
      <c r="G6296" t="s">
        <v>35</v>
      </c>
      <c r="H6296">
        <v>3</v>
      </c>
      <c r="I6296" t="s">
        <v>176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21</v>
      </c>
      <c r="S6296">
        <v>5</v>
      </c>
    </row>
    <row r="6297" spans="1:19" x14ac:dyDescent="0.3">
      <c r="A6297">
        <v>6296</v>
      </c>
      <c r="B6297" t="s">
        <v>33</v>
      </c>
      <c r="C6297" t="s">
        <v>20</v>
      </c>
      <c r="D6297" t="s">
        <v>40</v>
      </c>
      <c r="E6297" t="s">
        <v>22</v>
      </c>
      <c r="F6297" t="s">
        <v>18</v>
      </c>
      <c r="G6297" t="s">
        <v>17</v>
      </c>
      <c r="H6297">
        <v>9</v>
      </c>
      <c r="I6297" t="s">
        <v>178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34</v>
      </c>
      <c r="S6297">
        <v>3</v>
      </c>
    </row>
    <row r="6298" spans="1:19" x14ac:dyDescent="0.3">
      <c r="A6298">
        <v>6297</v>
      </c>
      <c r="B6298" t="s">
        <v>42</v>
      </c>
      <c r="C6298" t="s">
        <v>39</v>
      </c>
      <c r="D6298" t="s">
        <v>32</v>
      </c>
      <c r="E6298" t="s">
        <v>22</v>
      </c>
      <c r="F6298" t="s">
        <v>25</v>
      </c>
      <c r="G6298" t="s">
        <v>24</v>
      </c>
      <c r="H6298">
        <v>13</v>
      </c>
      <c r="I6298" t="s">
        <v>176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34</v>
      </c>
      <c r="S6298">
        <v>5</v>
      </c>
    </row>
    <row r="6299" spans="1:19" x14ac:dyDescent="0.3">
      <c r="A6299">
        <v>6298</v>
      </c>
      <c r="B6299" t="s">
        <v>42</v>
      </c>
      <c r="C6299" t="s">
        <v>39</v>
      </c>
      <c r="D6299" t="s">
        <v>32</v>
      </c>
      <c r="E6299" t="s">
        <v>45</v>
      </c>
      <c r="F6299" t="s">
        <v>25</v>
      </c>
      <c r="G6299" t="s">
        <v>35</v>
      </c>
      <c r="H6299">
        <v>5</v>
      </c>
      <c r="I6299" t="s">
        <v>176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28</v>
      </c>
      <c r="S6299">
        <v>7</v>
      </c>
    </row>
    <row r="6300" spans="1:19" x14ac:dyDescent="0.3">
      <c r="A6300">
        <v>6299</v>
      </c>
      <c r="B6300" t="s">
        <v>37</v>
      </c>
      <c r="C6300" t="s">
        <v>27</v>
      </c>
      <c r="D6300" t="s">
        <v>26</v>
      </c>
      <c r="E6300" t="s">
        <v>41</v>
      </c>
      <c r="F6300" t="s">
        <v>30</v>
      </c>
      <c r="G6300" t="s">
        <v>35</v>
      </c>
      <c r="H6300">
        <v>0</v>
      </c>
      <c r="I6300" t="s">
        <v>178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21</v>
      </c>
      <c r="S6300">
        <v>1</v>
      </c>
    </row>
    <row r="6301" spans="1:19" x14ac:dyDescent="0.3">
      <c r="A6301">
        <v>6300</v>
      </c>
      <c r="B6301" t="s">
        <v>42</v>
      </c>
      <c r="C6301" t="s">
        <v>27</v>
      </c>
      <c r="D6301" t="s">
        <v>44</v>
      </c>
      <c r="E6301" t="s">
        <v>15</v>
      </c>
      <c r="F6301" t="s">
        <v>25</v>
      </c>
      <c r="G6301" t="s">
        <v>17</v>
      </c>
      <c r="H6301">
        <v>10</v>
      </c>
      <c r="I6301" t="s">
        <v>177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34</v>
      </c>
      <c r="S6301">
        <v>2</v>
      </c>
    </row>
    <row r="6302" spans="1:19" x14ac:dyDescent="0.3">
      <c r="A6302">
        <v>6301</v>
      </c>
      <c r="B6302" t="s">
        <v>33</v>
      </c>
      <c r="C6302" t="s">
        <v>39</v>
      </c>
      <c r="D6302" t="s">
        <v>19</v>
      </c>
      <c r="E6302" t="s">
        <v>22</v>
      </c>
      <c r="F6302" t="s">
        <v>30</v>
      </c>
      <c r="G6302" t="s">
        <v>35</v>
      </c>
      <c r="H6302">
        <v>6</v>
      </c>
      <c r="I6302" t="s">
        <v>176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28</v>
      </c>
      <c r="S6302">
        <v>5</v>
      </c>
    </row>
    <row r="6303" spans="1:19" x14ac:dyDescent="0.3">
      <c r="A6303">
        <v>6302</v>
      </c>
      <c r="B6303" t="s">
        <v>23</v>
      </c>
      <c r="C6303" t="s">
        <v>27</v>
      </c>
      <c r="D6303" t="s">
        <v>38</v>
      </c>
      <c r="E6303" t="s">
        <v>15</v>
      </c>
      <c r="F6303" t="s">
        <v>25</v>
      </c>
      <c r="G6303" t="s">
        <v>24</v>
      </c>
      <c r="H6303">
        <v>0</v>
      </c>
      <c r="I6303" t="s">
        <v>178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21</v>
      </c>
      <c r="S6303">
        <v>5</v>
      </c>
    </row>
    <row r="6304" spans="1:19" x14ac:dyDescent="0.3">
      <c r="A6304">
        <v>6303</v>
      </c>
      <c r="B6304" t="s">
        <v>42</v>
      </c>
      <c r="C6304" t="s">
        <v>27</v>
      </c>
      <c r="D6304" t="s">
        <v>32</v>
      </c>
      <c r="E6304" t="s">
        <v>15</v>
      </c>
      <c r="F6304" t="s">
        <v>30</v>
      </c>
      <c r="G6304" t="s">
        <v>17</v>
      </c>
      <c r="H6304">
        <v>5</v>
      </c>
      <c r="I6304" t="s">
        <v>178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21</v>
      </c>
      <c r="S6304">
        <v>5</v>
      </c>
    </row>
    <row r="6305" spans="1:19" x14ac:dyDescent="0.3">
      <c r="A6305">
        <v>6304</v>
      </c>
      <c r="B6305" t="s">
        <v>23</v>
      </c>
      <c r="C6305" t="s">
        <v>27</v>
      </c>
      <c r="D6305" t="s">
        <v>38</v>
      </c>
      <c r="E6305" t="s">
        <v>36</v>
      </c>
      <c r="F6305" t="s">
        <v>25</v>
      </c>
      <c r="G6305" t="s">
        <v>17</v>
      </c>
      <c r="H6305">
        <v>10</v>
      </c>
      <c r="I6305" t="s">
        <v>176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34</v>
      </c>
      <c r="S6305">
        <v>3</v>
      </c>
    </row>
    <row r="6306" spans="1:19" x14ac:dyDescent="0.3">
      <c r="A6306">
        <v>6305</v>
      </c>
      <c r="B6306" t="s">
        <v>37</v>
      </c>
      <c r="C6306" t="s">
        <v>27</v>
      </c>
      <c r="D6306" t="s">
        <v>26</v>
      </c>
      <c r="E6306" t="s">
        <v>43</v>
      </c>
      <c r="F6306" t="s">
        <v>30</v>
      </c>
      <c r="G6306" t="s">
        <v>24</v>
      </c>
      <c r="H6306">
        <v>1</v>
      </c>
      <c r="I6306" t="s">
        <v>178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28</v>
      </c>
      <c r="S6306">
        <v>9</v>
      </c>
    </row>
    <row r="6307" spans="1:19" x14ac:dyDescent="0.3">
      <c r="A6307">
        <v>6306</v>
      </c>
      <c r="B6307" t="s">
        <v>31</v>
      </c>
      <c r="C6307" t="s">
        <v>20</v>
      </c>
      <c r="D6307" t="s">
        <v>32</v>
      </c>
      <c r="E6307" t="s">
        <v>36</v>
      </c>
      <c r="F6307" t="s">
        <v>25</v>
      </c>
      <c r="G6307" t="s">
        <v>35</v>
      </c>
      <c r="H6307">
        <v>1</v>
      </c>
      <c r="I6307" t="s">
        <v>176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28</v>
      </c>
      <c r="S6307">
        <v>8</v>
      </c>
    </row>
    <row r="6308" spans="1:19" x14ac:dyDescent="0.3">
      <c r="A6308">
        <v>6307</v>
      </c>
      <c r="B6308" t="s">
        <v>42</v>
      </c>
      <c r="C6308" t="s">
        <v>27</v>
      </c>
      <c r="D6308" t="s">
        <v>32</v>
      </c>
      <c r="E6308" t="s">
        <v>15</v>
      </c>
      <c r="F6308" t="s">
        <v>30</v>
      </c>
      <c r="G6308" t="s">
        <v>24</v>
      </c>
      <c r="H6308">
        <v>4</v>
      </c>
      <c r="I6308" t="s">
        <v>176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28</v>
      </c>
      <c r="S6308">
        <v>9</v>
      </c>
    </row>
    <row r="6309" spans="1:19" x14ac:dyDescent="0.3">
      <c r="A6309">
        <v>6308</v>
      </c>
      <c r="B6309" t="s">
        <v>31</v>
      </c>
      <c r="C6309" t="s">
        <v>20</v>
      </c>
      <c r="D6309" t="s">
        <v>19</v>
      </c>
      <c r="E6309" t="s">
        <v>41</v>
      </c>
      <c r="F6309" t="s">
        <v>18</v>
      </c>
      <c r="G6309" t="s">
        <v>24</v>
      </c>
      <c r="H6309">
        <v>0</v>
      </c>
      <c r="I6309" t="s">
        <v>176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28</v>
      </c>
      <c r="S6309">
        <v>8</v>
      </c>
    </row>
    <row r="6310" spans="1:19" x14ac:dyDescent="0.3">
      <c r="A6310">
        <v>6309</v>
      </c>
      <c r="B6310" t="s">
        <v>42</v>
      </c>
      <c r="C6310" t="s">
        <v>20</v>
      </c>
      <c r="D6310" t="s">
        <v>26</v>
      </c>
      <c r="E6310" t="s">
        <v>22</v>
      </c>
      <c r="F6310" t="s">
        <v>18</v>
      </c>
      <c r="G6310" t="s">
        <v>17</v>
      </c>
      <c r="H6310">
        <v>9</v>
      </c>
      <c r="I6310" t="s">
        <v>176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28</v>
      </c>
      <c r="S6310">
        <v>9</v>
      </c>
    </row>
    <row r="6311" spans="1:19" x14ac:dyDescent="0.3">
      <c r="A6311">
        <v>6310</v>
      </c>
      <c r="B6311" t="s">
        <v>31</v>
      </c>
      <c r="C6311" t="s">
        <v>20</v>
      </c>
      <c r="D6311" t="s">
        <v>32</v>
      </c>
      <c r="E6311" t="s">
        <v>41</v>
      </c>
      <c r="F6311" t="s">
        <v>18</v>
      </c>
      <c r="G6311" t="s">
        <v>17</v>
      </c>
      <c r="H6311">
        <v>2</v>
      </c>
      <c r="I6311" t="s">
        <v>177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28</v>
      </c>
      <c r="S6311">
        <v>7</v>
      </c>
    </row>
    <row r="6312" spans="1:19" x14ac:dyDescent="0.3">
      <c r="A6312">
        <v>6311</v>
      </c>
      <c r="B6312" t="s">
        <v>31</v>
      </c>
      <c r="C6312" t="s">
        <v>27</v>
      </c>
      <c r="D6312" t="s">
        <v>26</v>
      </c>
      <c r="E6312" t="s">
        <v>41</v>
      </c>
      <c r="F6312" t="s">
        <v>30</v>
      </c>
      <c r="G6312" t="s">
        <v>35</v>
      </c>
      <c r="H6312">
        <v>4</v>
      </c>
      <c r="I6312" t="s">
        <v>176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28</v>
      </c>
      <c r="S6312">
        <v>3</v>
      </c>
    </row>
    <row r="6313" spans="1:19" x14ac:dyDescent="0.3">
      <c r="A6313">
        <v>6312</v>
      </c>
      <c r="B6313" t="s">
        <v>42</v>
      </c>
      <c r="C6313" t="s">
        <v>34</v>
      </c>
      <c r="D6313" t="s">
        <v>32</v>
      </c>
      <c r="E6313" t="s">
        <v>43</v>
      </c>
      <c r="F6313" t="s">
        <v>25</v>
      </c>
      <c r="G6313" t="s">
        <v>35</v>
      </c>
      <c r="H6313">
        <v>9</v>
      </c>
      <c r="I6313" t="s">
        <v>178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28</v>
      </c>
      <c r="S6313">
        <v>9</v>
      </c>
    </row>
    <row r="6314" spans="1:19" x14ac:dyDescent="0.3">
      <c r="A6314">
        <v>6313</v>
      </c>
      <c r="B6314" t="s">
        <v>37</v>
      </c>
      <c r="C6314" t="s">
        <v>39</v>
      </c>
      <c r="D6314" t="s">
        <v>32</v>
      </c>
      <c r="E6314" t="s">
        <v>45</v>
      </c>
      <c r="F6314" t="s">
        <v>18</v>
      </c>
      <c r="G6314" t="s">
        <v>24</v>
      </c>
      <c r="H6314">
        <v>11</v>
      </c>
      <c r="I6314" t="s">
        <v>176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34</v>
      </c>
      <c r="S6314">
        <v>3</v>
      </c>
    </row>
    <row r="6315" spans="1:19" x14ac:dyDescent="0.3">
      <c r="A6315">
        <v>6314</v>
      </c>
      <c r="B6315" t="s">
        <v>42</v>
      </c>
      <c r="C6315" t="s">
        <v>27</v>
      </c>
      <c r="D6315" t="s">
        <v>40</v>
      </c>
      <c r="E6315" t="s">
        <v>43</v>
      </c>
      <c r="F6315" t="s">
        <v>18</v>
      </c>
      <c r="G6315" t="s">
        <v>35</v>
      </c>
      <c r="H6315">
        <v>12</v>
      </c>
      <c r="I6315" t="s">
        <v>176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28</v>
      </c>
      <c r="S6315">
        <v>7</v>
      </c>
    </row>
    <row r="6316" spans="1:19" x14ac:dyDescent="0.3">
      <c r="A6316">
        <v>6315</v>
      </c>
      <c r="B6316" t="s">
        <v>31</v>
      </c>
      <c r="C6316" t="s">
        <v>20</v>
      </c>
      <c r="D6316" t="s">
        <v>32</v>
      </c>
      <c r="E6316" t="s">
        <v>15</v>
      </c>
      <c r="F6316" t="s">
        <v>25</v>
      </c>
      <c r="G6316" t="s">
        <v>35</v>
      </c>
      <c r="H6316">
        <v>10</v>
      </c>
      <c r="I6316" t="s">
        <v>176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34</v>
      </c>
      <c r="S6316">
        <v>5</v>
      </c>
    </row>
    <row r="6317" spans="1:19" x14ac:dyDescent="0.3">
      <c r="A6317">
        <v>6316</v>
      </c>
      <c r="B6317" t="s">
        <v>23</v>
      </c>
      <c r="C6317" t="s">
        <v>39</v>
      </c>
      <c r="D6317" t="s">
        <v>44</v>
      </c>
      <c r="E6317" t="s">
        <v>41</v>
      </c>
      <c r="F6317" t="s">
        <v>18</v>
      </c>
      <c r="G6317" t="s">
        <v>17</v>
      </c>
      <c r="H6317">
        <v>1</v>
      </c>
      <c r="I6317" t="s">
        <v>176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28</v>
      </c>
      <c r="S6317">
        <v>4</v>
      </c>
    </row>
    <row r="6318" spans="1:19" x14ac:dyDescent="0.3">
      <c r="A6318">
        <v>6317</v>
      </c>
      <c r="B6318" t="s">
        <v>16</v>
      </c>
      <c r="C6318" t="s">
        <v>34</v>
      </c>
      <c r="D6318" t="s">
        <v>19</v>
      </c>
      <c r="E6318" t="s">
        <v>22</v>
      </c>
      <c r="F6318" t="s">
        <v>18</v>
      </c>
      <c r="G6318" t="s">
        <v>35</v>
      </c>
      <c r="H6318">
        <v>12</v>
      </c>
      <c r="I6318" t="s">
        <v>177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28</v>
      </c>
      <c r="S6318">
        <v>7</v>
      </c>
    </row>
    <row r="6319" spans="1:19" x14ac:dyDescent="0.3">
      <c r="A6319">
        <v>6318</v>
      </c>
      <c r="B6319" t="s">
        <v>37</v>
      </c>
      <c r="C6319" t="s">
        <v>20</v>
      </c>
      <c r="D6319" t="s">
        <v>32</v>
      </c>
      <c r="E6319" t="s">
        <v>15</v>
      </c>
      <c r="F6319" t="s">
        <v>18</v>
      </c>
      <c r="G6319" t="s">
        <v>35</v>
      </c>
      <c r="H6319">
        <v>9</v>
      </c>
      <c r="I6319" t="s">
        <v>176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28</v>
      </c>
      <c r="S6319">
        <v>8</v>
      </c>
    </row>
    <row r="6320" spans="1:19" x14ac:dyDescent="0.3">
      <c r="A6320">
        <v>6319</v>
      </c>
      <c r="B6320" t="s">
        <v>23</v>
      </c>
      <c r="C6320" t="s">
        <v>39</v>
      </c>
      <c r="D6320" t="s">
        <v>44</v>
      </c>
      <c r="E6320" t="s">
        <v>36</v>
      </c>
      <c r="F6320" t="s">
        <v>18</v>
      </c>
      <c r="G6320" t="s">
        <v>35</v>
      </c>
      <c r="H6320">
        <v>6</v>
      </c>
      <c r="I6320" t="s">
        <v>176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21</v>
      </c>
      <c r="S6320">
        <v>5</v>
      </c>
    </row>
    <row r="6321" spans="1:19" x14ac:dyDescent="0.3">
      <c r="A6321">
        <v>6320</v>
      </c>
      <c r="B6321" t="s">
        <v>23</v>
      </c>
      <c r="C6321" t="s">
        <v>34</v>
      </c>
      <c r="D6321" t="s">
        <v>26</v>
      </c>
      <c r="E6321" t="s">
        <v>43</v>
      </c>
      <c r="F6321" t="s">
        <v>30</v>
      </c>
      <c r="G6321" t="s">
        <v>35</v>
      </c>
      <c r="H6321">
        <v>10</v>
      </c>
      <c r="I6321" t="s">
        <v>178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34</v>
      </c>
      <c r="S6321">
        <v>2</v>
      </c>
    </row>
    <row r="6322" spans="1:19" x14ac:dyDescent="0.3">
      <c r="A6322">
        <v>6321</v>
      </c>
      <c r="B6322" t="s">
        <v>33</v>
      </c>
      <c r="C6322" t="s">
        <v>20</v>
      </c>
      <c r="D6322" t="s">
        <v>32</v>
      </c>
      <c r="E6322" t="s">
        <v>22</v>
      </c>
      <c r="F6322" t="s">
        <v>30</v>
      </c>
      <c r="G6322" t="s">
        <v>17</v>
      </c>
      <c r="H6322">
        <v>9</v>
      </c>
      <c r="I6322" t="s">
        <v>178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34</v>
      </c>
      <c r="S6322">
        <v>2</v>
      </c>
    </row>
    <row r="6323" spans="1:19" x14ac:dyDescent="0.3">
      <c r="A6323">
        <v>6322</v>
      </c>
      <c r="B6323" t="s">
        <v>23</v>
      </c>
      <c r="C6323" t="s">
        <v>27</v>
      </c>
      <c r="D6323" t="s">
        <v>40</v>
      </c>
      <c r="E6323" t="s">
        <v>43</v>
      </c>
      <c r="F6323" t="s">
        <v>18</v>
      </c>
      <c r="G6323" t="s">
        <v>24</v>
      </c>
      <c r="H6323">
        <v>3</v>
      </c>
      <c r="I6323" t="s">
        <v>176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28</v>
      </c>
      <c r="S6323">
        <v>1</v>
      </c>
    </row>
    <row r="6324" spans="1:19" x14ac:dyDescent="0.3">
      <c r="A6324">
        <v>6323</v>
      </c>
      <c r="B6324" t="s">
        <v>33</v>
      </c>
      <c r="C6324" t="s">
        <v>39</v>
      </c>
      <c r="D6324" t="s">
        <v>32</v>
      </c>
      <c r="E6324" t="s">
        <v>36</v>
      </c>
      <c r="F6324" t="s">
        <v>30</v>
      </c>
      <c r="G6324" t="s">
        <v>17</v>
      </c>
      <c r="H6324">
        <v>12</v>
      </c>
      <c r="I6324" t="s">
        <v>176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34</v>
      </c>
      <c r="S6324">
        <v>5</v>
      </c>
    </row>
    <row r="6325" spans="1:19" x14ac:dyDescent="0.3">
      <c r="A6325">
        <v>6324</v>
      </c>
      <c r="B6325" t="s">
        <v>23</v>
      </c>
      <c r="C6325" t="s">
        <v>39</v>
      </c>
      <c r="D6325" t="s">
        <v>26</v>
      </c>
      <c r="E6325" t="s">
        <v>36</v>
      </c>
      <c r="F6325" t="s">
        <v>18</v>
      </c>
      <c r="G6325" t="s">
        <v>24</v>
      </c>
      <c r="H6325">
        <v>10</v>
      </c>
      <c r="I6325" t="s">
        <v>177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28</v>
      </c>
      <c r="S6325">
        <v>8</v>
      </c>
    </row>
    <row r="6326" spans="1:19" x14ac:dyDescent="0.3">
      <c r="A6326">
        <v>6325</v>
      </c>
      <c r="B6326" t="s">
        <v>16</v>
      </c>
      <c r="C6326" t="s">
        <v>20</v>
      </c>
      <c r="D6326" t="s">
        <v>32</v>
      </c>
      <c r="E6326" t="s">
        <v>43</v>
      </c>
      <c r="F6326" t="s">
        <v>30</v>
      </c>
      <c r="G6326" t="s">
        <v>24</v>
      </c>
      <c r="H6326">
        <v>6</v>
      </c>
      <c r="I6326" t="s">
        <v>176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28</v>
      </c>
      <c r="S6326">
        <v>9</v>
      </c>
    </row>
    <row r="6327" spans="1:19" x14ac:dyDescent="0.3">
      <c r="A6327">
        <v>6326</v>
      </c>
      <c r="B6327" t="s">
        <v>37</v>
      </c>
      <c r="C6327" t="s">
        <v>27</v>
      </c>
      <c r="D6327" t="s">
        <v>26</v>
      </c>
      <c r="E6327" t="s">
        <v>45</v>
      </c>
      <c r="F6327" t="s">
        <v>18</v>
      </c>
      <c r="G6327" t="s">
        <v>17</v>
      </c>
      <c r="H6327">
        <v>14</v>
      </c>
      <c r="I6327" t="s">
        <v>176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34</v>
      </c>
      <c r="S6327">
        <v>5</v>
      </c>
    </row>
    <row r="6328" spans="1:19" x14ac:dyDescent="0.3">
      <c r="A6328">
        <v>6327</v>
      </c>
      <c r="B6328" t="s">
        <v>23</v>
      </c>
      <c r="C6328" t="s">
        <v>27</v>
      </c>
      <c r="D6328" t="s">
        <v>26</v>
      </c>
      <c r="E6328" t="s">
        <v>45</v>
      </c>
      <c r="F6328" t="s">
        <v>30</v>
      </c>
      <c r="G6328" t="s">
        <v>17</v>
      </c>
      <c r="H6328">
        <v>9</v>
      </c>
      <c r="I6328" t="s">
        <v>176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34</v>
      </c>
      <c r="S6328">
        <v>5</v>
      </c>
    </row>
    <row r="6329" spans="1:19" x14ac:dyDescent="0.3">
      <c r="A6329">
        <v>6328</v>
      </c>
      <c r="B6329" t="s">
        <v>23</v>
      </c>
      <c r="C6329" t="s">
        <v>39</v>
      </c>
      <c r="D6329" t="s">
        <v>38</v>
      </c>
      <c r="E6329" t="s">
        <v>43</v>
      </c>
      <c r="F6329" t="s">
        <v>25</v>
      </c>
      <c r="G6329" t="s">
        <v>35</v>
      </c>
      <c r="H6329">
        <v>11</v>
      </c>
      <c r="I6329" t="s">
        <v>178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34</v>
      </c>
      <c r="S6329">
        <v>5</v>
      </c>
    </row>
    <row r="6330" spans="1:19" x14ac:dyDescent="0.3">
      <c r="A6330">
        <v>6329</v>
      </c>
      <c r="B6330" t="s">
        <v>31</v>
      </c>
      <c r="C6330" t="s">
        <v>34</v>
      </c>
      <c r="D6330" t="s">
        <v>32</v>
      </c>
      <c r="E6330" t="s">
        <v>36</v>
      </c>
      <c r="F6330" t="s">
        <v>25</v>
      </c>
      <c r="G6330" t="s">
        <v>17</v>
      </c>
      <c r="H6330">
        <v>8</v>
      </c>
      <c r="I6330" t="s">
        <v>176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28</v>
      </c>
      <c r="S6330">
        <v>6</v>
      </c>
    </row>
    <row r="6331" spans="1:19" x14ac:dyDescent="0.3">
      <c r="A6331">
        <v>6330</v>
      </c>
      <c r="B6331" t="s">
        <v>42</v>
      </c>
      <c r="C6331" t="s">
        <v>39</v>
      </c>
      <c r="D6331" t="s">
        <v>44</v>
      </c>
      <c r="E6331" t="s">
        <v>43</v>
      </c>
      <c r="F6331" t="s">
        <v>18</v>
      </c>
      <c r="G6331" t="s">
        <v>35</v>
      </c>
      <c r="H6331">
        <v>0</v>
      </c>
      <c r="I6331" t="s">
        <v>178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21</v>
      </c>
      <c r="S6331">
        <v>1</v>
      </c>
    </row>
    <row r="6332" spans="1:19" x14ac:dyDescent="0.3">
      <c r="A6332">
        <v>6331</v>
      </c>
      <c r="B6332" t="s">
        <v>37</v>
      </c>
      <c r="C6332" t="s">
        <v>20</v>
      </c>
      <c r="D6332" t="s">
        <v>40</v>
      </c>
      <c r="E6332" t="s">
        <v>36</v>
      </c>
      <c r="F6332" t="s">
        <v>25</v>
      </c>
      <c r="G6332" t="s">
        <v>35</v>
      </c>
      <c r="H6332">
        <v>1</v>
      </c>
      <c r="I6332" t="s">
        <v>177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28</v>
      </c>
      <c r="S6332">
        <v>7</v>
      </c>
    </row>
    <row r="6333" spans="1:19" x14ac:dyDescent="0.3">
      <c r="A6333">
        <v>6332</v>
      </c>
      <c r="B6333" t="s">
        <v>42</v>
      </c>
      <c r="C6333" t="s">
        <v>39</v>
      </c>
      <c r="D6333" t="s">
        <v>19</v>
      </c>
      <c r="E6333" t="s">
        <v>15</v>
      </c>
      <c r="F6333" t="s">
        <v>25</v>
      </c>
      <c r="G6333" t="s">
        <v>17</v>
      </c>
      <c r="H6333">
        <v>14</v>
      </c>
      <c r="I6333" t="s">
        <v>178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34</v>
      </c>
      <c r="S6333">
        <v>5</v>
      </c>
    </row>
    <row r="6334" spans="1:19" x14ac:dyDescent="0.3">
      <c r="A6334">
        <v>6333</v>
      </c>
      <c r="B6334" t="s">
        <v>16</v>
      </c>
      <c r="C6334" t="s">
        <v>27</v>
      </c>
      <c r="D6334" t="s">
        <v>40</v>
      </c>
      <c r="E6334" t="s">
        <v>29</v>
      </c>
      <c r="F6334" t="s">
        <v>30</v>
      </c>
      <c r="G6334" t="s">
        <v>24</v>
      </c>
      <c r="H6334">
        <v>13</v>
      </c>
      <c r="I6334" t="s">
        <v>176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28</v>
      </c>
      <c r="S6334">
        <v>8</v>
      </c>
    </row>
    <row r="6335" spans="1:19" x14ac:dyDescent="0.3">
      <c r="A6335">
        <v>6334</v>
      </c>
      <c r="B6335" t="s">
        <v>31</v>
      </c>
      <c r="C6335" t="s">
        <v>34</v>
      </c>
      <c r="D6335" t="s">
        <v>19</v>
      </c>
      <c r="E6335" t="s">
        <v>29</v>
      </c>
      <c r="F6335" t="s">
        <v>30</v>
      </c>
      <c r="G6335" t="s">
        <v>35</v>
      </c>
      <c r="H6335">
        <v>8</v>
      </c>
      <c r="I6335" t="s">
        <v>177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34</v>
      </c>
      <c r="S6335">
        <v>4</v>
      </c>
    </row>
    <row r="6336" spans="1:19" x14ac:dyDescent="0.3">
      <c r="A6336">
        <v>6335</v>
      </c>
      <c r="B6336" t="s">
        <v>42</v>
      </c>
      <c r="C6336" t="s">
        <v>39</v>
      </c>
      <c r="D6336" t="s">
        <v>40</v>
      </c>
      <c r="E6336" t="s">
        <v>43</v>
      </c>
      <c r="F6336" t="s">
        <v>18</v>
      </c>
      <c r="G6336" t="s">
        <v>24</v>
      </c>
      <c r="H6336">
        <v>12</v>
      </c>
      <c r="I6336" t="s">
        <v>176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34</v>
      </c>
      <c r="S6336">
        <v>4</v>
      </c>
    </row>
    <row r="6337" spans="1:19" x14ac:dyDescent="0.3">
      <c r="A6337">
        <v>6336</v>
      </c>
      <c r="B6337" t="s">
        <v>37</v>
      </c>
      <c r="C6337" t="s">
        <v>34</v>
      </c>
      <c r="D6337" t="s">
        <v>19</v>
      </c>
      <c r="E6337" t="s">
        <v>41</v>
      </c>
      <c r="F6337" t="s">
        <v>18</v>
      </c>
      <c r="G6337" t="s">
        <v>24</v>
      </c>
      <c r="H6337">
        <v>11</v>
      </c>
      <c r="I6337" t="s">
        <v>178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34</v>
      </c>
      <c r="S6337">
        <v>2</v>
      </c>
    </row>
    <row r="6338" spans="1:19" x14ac:dyDescent="0.3">
      <c r="A6338">
        <v>6337</v>
      </c>
      <c r="B6338" t="s">
        <v>37</v>
      </c>
      <c r="C6338" t="s">
        <v>39</v>
      </c>
      <c r="D6338" t="s">
        <v>44</v>
      </c>
      <c r="E6338" t="s">
        <v>43</v>
      </c>
      <c r="F6338" t="s">
        <v>25</v>
      </c>
      <c r="G6338" t="s">
        <v>24</v>
      </c>
      <c r="H6338">
        <v>5</v>
      </c>
      <c r="I6338" t="s">
        <v>177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21</v>
      </c>
      <c r="S6338">
        <v>1</v>
      </c>
    </row>
    <row r="6339" spans="1:19" x14ac:dyDescent="0.3">
      <c r="A6339">
        <v>6338</v>
      </c>
      <c r="B6339" t="s">
        <v>31</v>
      </c>
      <c r="C6339" t="s">
        <v>20</v>
      </c>
      <c r="D6339" t="s">
        <v>19</v>
      </c>
      <c r="E6339" t="s">
        <v>41</v>
      </c>
      <c r="F6339" t="s">
        <v>30</v>
      </c>
      <c r="G6339" t="s">
        <v>17</v>
      </c>
      <c r="H6339">
        <v>0</v>
      </c>
      <c r="I6339" t="s">
        <v>176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21</v>
      </c>
      <c r="S6339">
        <v>6</v>
      </c>
    </row>
    <row r="6340" spans="1:19" x14ac:dyDescent="0.3">
      <c r="A6340">
        <v>6339</v>
      </c>
      <c r="B6340" t="s">
        <v>33</v>
      </c>
      <c r="C6340" t="s">
        <v>27</v>
      </c>
      <c r="D6340" t="s">
        <v>19</v>
      </c>
      <c r="E6340" t="s">
        <v>41</v>
      </c>
      <c r="F6340" t="s">
        <v>30</v>
      </c>
      <c r="G6340" t="s">
        <v>24</v>
      </c>
      <c r="H6340">
        <v>3</v>
      </c>
      <c r="I6340" t="s">
        <v>178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21</v>
      </c>
      <c r="S6340">
        <v>4</v>
      </c>
    </row>
    <row r="6341" spans="1:19" x14ac:dyDescent="0.3">
      <c r="A6341">
        <v>6340</v>
      </c>
      <c r="B6341" t="s">
        <v>23</v>
      </c>
      <c r="C6341" t="s">
        <v>34</v>
      </c>
      <c r="D6341" t="s">
        <v>32</v>
      </c>
      <c r="E6341" t="s">
        <v>22</v>
      </c>
      <c r="F6341" t="s">
        <v>18</v>
      </c>
      <c r="G6341" t="s">
        <v>17</v>
      </c>
      <c r="H6341">
        <v>6</v>
      </c>
      <c r="I6341" t="s">
        <v>176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21</v>
      </c>
      <c r="S6341">
        <v>5</v>
      </c>
    </row>
    <row r="6342" spans="1:19" x14ac:dyDescent="0.3">
      <c r="A6342">
        <v>6341</v>
      </c>
      <c r="B6342" t="s">
        <v>42</v>
      </c>
      <c r="C6342" t="s">
        <v>20</v>
      </c>
      <c r="D6342" t="s">
        <v>32</v>
      </c>
      <c r="E6342" t="s">
        <v>22</v>
      </c>
      <c r="F6342" t="s">
        <v>18</v>
      </c>
      <c r="G6342" t="s">
        <v>35</v>
      </c>
      <c r="H6342">
        <v>11</v>
      </c>
      <c r="I6342" t="s">
        <v>176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28</v>
      </c>
      <c r="S6342">
        <v>7</v>
      </c>
    </row>
    <row r="6343" spans="1:19" x14ac:dyDescent="0.3">
      <c r="A6343">
        <v>6342</v>
      </c>
      <c r="B6343" t="s">
        <v>42</v>
      </c>
      <c r="C6343" t="s">
        <v>27</v>
      </c>
      <c r="D6343" t="s">
        <v>32</v>
      </c>
      <c r="E6343" t="s">
        <v>15</v>
      </c>
      <c r="F6343" t="s">
        <v>25</v>
      </c>
      <c r="G6343" t="s">
        <v>17</v>
      </c>
      <c r="H6343">
        <v>3</v>
      </c>
      <c r="I6343" t="s">
        <v>177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21</v>
      </c>
      <c r="S6343">
        <v>6</v>
      </c>
    </row>
    <row r="6344" spans="1:19" x14ac:dyDescent="0.3">
      <c r="A6344">
        <v>6343</v>
      </c>
      <c r="B6344" t="s">
        <v>23</v>
      </c>
      <c r="C6344" t="s">
        <v>27</v>
      </c>
      <c r="D6344" t="s">
        <v>40</v>
      </c>
      <c r="E6344" t="s">
        <v>41</v>
      </c>
      <c r="F6344" t="s">
        <v>25</v>
      </c>
      <c r="G6344" t="s">
        <v>24</v>
      </c>
      <c r="H6344">
        <v>2</v>
      </c>
      <c r="I6344" t="s">
        <v>176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21</v>
      </c>
      <c r="S6344">
        <v>6</v>
      </c>
    </row>
    <row r="6345" spans="1:19" x14ac:dyDescent="0.3">
      <c r="A6345">
        <v>6344</v>
      </c>
      <c r="B6345" t="s">
        <v>33</v>
      </c>
      <c r="C6345" t="s">
        <v>20</v>
      </c>
      <c r="D6345" t="s">
        <v>19</v>
      </c>
      <c r="E6345" t="s">
        <v>15</v>
      </c>
      <c r="F6345" t="s">
        <v>18</v>
      </c>
      <c r="G6345" t="s">
        <v>35</v>
      </c>
      <c r="H6345">
        <v>6</v>
      </c>
      <c r="I6345" t="s">
        <v>176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28</v>
      </c>
      <c r="S6345">
        <v>9</v>
      </c>
    </row>
    <row r="6346" spans="1:19" x14ac:dyDescent="0.3">
      <c r="A6346">
        <v>6345</v>
      </c>
      <c r="B6346" t="s">
        <v>37</v>
      </c>
      <c r="C6346" t="s">
        <v>39</v>
      </c>
      <c r="D6346" t="s">
        <v>26</v>
      </c>
      <c r="E6346" t="s">
        <v>41</v>
      </c>
      <c r="F6346" t="s">
        <v>18</v>
      </c>
      <c r="G6346" t="s">
        <v>35</v>
      </c>
      <c r="H6346">
        <v>7</v>
      </c>
      <c r="I6346" t="s">
        <v>178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28</v>
      </c>
      <c r="S6346">
        <v>7</v>
      </c>
    </row>
    <row r="6347" spans="1:19" x14ac:dyDescent="0.3">
      <c r="A6347">
        <v>6346</v>
      </c>
      <c r="B6347" t="s">
        <v>37</v>
      </c>
      <c r="C6347" t="s">
        <v>20</v>
      </c>
      <c r="D6347" t="s">
        <v>44</v>
      </c>
      <c r="E6347" t="s">
        <v>45</v>
      </c>
      <c r="F6347" t="s">
        <v>18</v>
      </c>
      <c r="G6347" t="s">
        <v>24</v>
      </c>
      <c r="H6347">
        <v>6</v>
      </c>
      <c r="I6347" t="s">
        <v>178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28</v>
      </c>
      <c r="S6347">
        <v>7</v>
      </c>
    </row>
    <row r="6348" spans="1:19" x14ac:dyDescent="0.3">
      <c r="A6348">
        <v>6347</v>
      </c>
      <c r="B6348" t="s">
        <v>23</v>
      </c>
      <c r="C6348" t="s">
        <v>34</v>
      </c>
      <c r="D6348" t="s">
        <v>26</v>
      </c>
      <c r="E6348" t="s">
        <v>43</v>
      </c>
      <c r="F6348" t="s">
        <v>25</v>
      </c>
      <c r="G6348" t="s">
        <v>35</v>
      </c>
      <c r="H6348">
        <v>6</v>
      </c>
      <c r="I6348" t="s">
        <v>176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21</v>
      </c>
      <c r="S6348">
        <v>6</v>
      </c>
    </row>
    <row r="6349" spans="1:19" x14ac:dyDescent="0.3">
      <c r="A6349">
        <v>6348</v>
      </c>
      <c r="B6349" t="s">
        <v>16</v>
      </c>
      <c r="C6349" t="s">
        <v>27</v>
      </c>
      <c r="D6349" t="s">
        <v>26</v>
      </c>
      <c r="E6349" t="s">
        <v>43</v>
      </c>
      <c r="F6349" t="s">
        <v>30</v>
      </c>
      <c r="G6349" t="s">
        <v>35</v>
      </c>
      <c r="H6349">
        <v>11</v>
      </c>
      <c r="I6349" t="s">
        <v>178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34</v>
      </c>
      <c r="S6349">
        <v>2</v>
      </c>
    </row>
    <row r="6350" spans="1:19" x14ac:dyDescent="0.3">
      <c r="A6350">
        <v>6349</v>
      </c>
      <c r="B6350" t="s">
        <v>23</v>
      </c>
      <c r="C6350" t="s">
        <v>20</v>
      </c>
      <c r="D6350" t="s">
        <v>26</v>
      </c>
      <c r="E6350" t="s">
        <v>43</v>
      </c>
      <c r="F6350" t="s">
        <v>30</v>
      </c>
      <c r="G6350" t="s">
        <v>24</v>
      </c>
      <c r="H6350">
        <v>4</v>
      </c>
      <c r="I6350" t="s">
        <v>178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21</v>
      </c>
      <c r="S6350">
        <v>1</v>
      </c>
    </row>
    <row r="6351" spans="1:19" x14ac:dyDescent="0.3">
      <c r="A6351">
        <v>6350</v>
      </c>
      <c r="B6351" t="s">
        <v>42</v>
      </c>
      <c r="C6351" t="s">
        <v>39</v>
      </c>
      <c r="D6351" t="s">
        <v>32</v>
      </c>
      <c r="E6351" t="s">
        <v>29</v>
      </c>
      <c r="F6351" t="s">
        <v>18</v>
      </c>
      <c r="G6351" t="s">
        <v>35</v>
      </c>
      <c r="H6351">
        <v>14</v>
      </c>
      <c r="I6351" t="s">
        <v>178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28</v>
      </c>
      <c r="S6351">
        <v>9</v>
      </c>
    </row>
    <row r="6352" spans="1:19" x14ac:dyDescent="0.3">
      <c r="A6352">
        <v>6351</v>
      </c>
      <c r="B6352" t="s">
        <v>37</v>
      </c>
      <c r="C6352" t="s">
        <v>20</v>
      </c>
      <c r="D6352" t="s">
        <v>38</v>
      </c>
      <c r="E6352" t="s">
        <v>43</v>
      </c>
      <c r="F6352" t="s">
        <v>18</v>
      </c>
      <c r="G6352" t="s">
        <v>35</v>
      </c>
      <c r="H6352">
        <v>5</v>
      </c>
      <c r="I6352" t="s">
        <v>176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21</v>
      </c>
      <c r="S6352">
        <v>6</v>
      </c>
    </row>
    <row r="6353" spans="1:19" x14ac:dyDescent="0.3">
      <c r="A6353">
        <v>6352</v>
      </c>
      <c r="B6353" t="s">
        <v>16</v>
      </c>
      <c r="C6353" t="s">
        <v>34</v>
      </c>
      <c r="D6353" t="s">
        <v>26</v>
      </c>
      <c r="E6353" t="s">
        <v>45</v>
      </c>
      <c r="F6353" t="s">
        <v>18</v>
      </c>
      <c r="G6353" t="s">
        <v>24</v>
      </c>
      <c r="H6353">
        <v>4</v>
      </c>
      <c r="I6353" t="s">
        <v>176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21</v>
      </c>
      <c r="S6353">
        <v>3</v>
      </c>
    </row>
    <row r="6354" spans="1:19" x14ac:dyDescent="0.3">
      <c r="A6354">
        <v>6353</v>
      </c>
      <c r="B6354" t="s">
        <v>23</v>
      </c>
      <c r="C6354" t="s">
        <v>34</v>
      </c>
      <c r="D6354" t="s">
        <v>26</v>
      </c>
      <c r="E6354" t="s">
        <v>45</v>
      </c>
      <c r="F6354" t="s">
        <v>25</v>
      </c>
      <c r="G6354" t="s">
        <v>17</v>
      </c>
      <c r="H6354">
        <v>11</v>
      </c>
      <c r="I6354" t="s">
        <v>176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34</v>
      </c>
      <c r="S6354">
        <v>1</v>
      </c>
    </row>
    <row r="6355" spans="1:19" x14ac:dyDescent="0.3">
      <c r="A6355">
        <v>6354</v>
      </c>
      <c r="B6355" t="s">
        <v>31</v>
      </c>
      <c r="C6355" t="s">
        <v>34</v>
      </c>
      <c r="D6355" t="s">
        <v>44</v>
      </c>
      <c r="E6355" t="s">
        <v>22</v>
      </c>
      <c r="F6355" t="s">
        <v>25</v>
      </c>
      <c r="G6355" t="s">
        <v>35</v>
      </c>
      <c r="H6355">
        <v>12</v>
      </c>
      <c r="I6355" t="s">
        <v>178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28</v>
      </c>
      <c r="S6355">
        <v>9</v>
      </c>
    </row>
    <row r="6356" spans="1:19" x14ac:dyDescent="0.3">
      <c r="A6356">
        <v>6355</v>
      </c>
      <c r="B6356" t="s">
        <v>16</v>
      </c>
      <c r="C6356" t="s">
        <v>27</v>
      </c>
      <c r="D6356" t="s">
        <v>26</v>
      </c>
      <c r="E6356" t="s">
        <v>22</v>
      </c>
      <c r="F6356" t="s">
        <v>18</v>
      </c>
      <c r="G6356" t="s">
        <v>35</v>
      </c>
      <c r="H6356">
        <v>1</v>
      </c>
      <c r="I6356" t="s">
        <v>178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28</v>
      </c>
      <c r="S6356">
        <v>7</v>
      </c>
    </row>
    <row r="6357" spans="1:19" x14ac:dyDescent="0.3">
      <c r="A6357">
        <v>6356</v>
      </c>
      <c r="B6357" t="s">
        <v>23</v>
      </c>
      <c r="C6357" t="s">
        <v>39</v>
      </c>
      <c r="D6357" t="s">
        <v>40</v>
      </c>
      <c r="E6357" t="s">
        <v>29</v>
      </c>
      <c r="F6357" t="s">
        <v>30</v>
      </c>
      <c r="G6357" t="s">
        <v>17</v>
      </c>
      <c r="H6357">
        <v>10</v>
      </c>
      <c r="I6357" t="s">
        <v>178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34</v>
      </c>
      <c r="S6357">
        <v>1</v>
      </c>
    </row>
    <row r="6358" spans="1:19" x14ac:dyDescent="0.3">
      <c r="A6358">
        <v>6357</v>
      </c>
      <c r="B6358" t="s">
        <v>31</v>
      </c>
      <c r="C6358" t="s">
        <v>27</v>
      </c>
      <c r="D6358" t="s">
        <v>38</v>
      </c>
      <c r="E6358" t="s">
        <v>29</v>
      </c>
      <c r="F6358" t="s">
        <v>18</v>
      </c>
      <c r="G6358" t="s">
        <v>24</v>
      </c>
      <c r="H6358">
        <v>4</v>
      </c>
      <c r="I6358" t="s">
        <v>178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28</v>
      </c>
      <c r="S6358">
        <v>4</v>
      </c>
    </row>
    <row r="6359" spans="1:19" x14ac:dyDescent="0.3">
      <c r="A6359">
        <v>6358</v>
      </c>
      <c r="B6359" t="s">
        <v>42</v>
      </c>
      <c r="C6359" t="s">
        <v>20</v>
      </c>
      <c r="D6359" t="s">
        <v>38</v>
      </c>
      <c r="E6359" t="s">
        <v>41</v>
      </c>
      <c r="F6359" t="s">
        <v>18</v>
      </c>
      <c r="G6359" t="s">
        <v>24</v>
      </c>
      <c r="H6359">
        <v>2</v>
      </c>
      <c r="I6359" t="s">
        <v>178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28</v>
      </c>
      <c r="S6359">
        <v>8</v>
      </c>
    </row>
    <row r="6360" spans="1:19" x14ac:dyDescent="0.3">
      <c r="A6360">
        <v>6359</v>
      </c>
      <c r="B6360" t="s">
        <v>16</v>
      </c>
      <c r="C6360" t="s">
        <v>39</v>
      </c>
      <c r="D6360" t="s">
        <v>40</v>
      </c>
      <c r="E6360" t="s">
        <v>45</v>
      </c>
      <c r="F6360" t="s">
        <v>25</v>
      </c>
      <c r="G6360" t="s">
        <v>17</v>
      </c>
      <c r="H6360">
        <v>2</v>
      </c>
      <c r="I6360" t="s">
        <v>178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21</v>
      </c>
      <c r="S6360">
        <v>3</v>
      </c>
    </row>
    <row r="6361" spans="1:19" x14ac:dyDescent="0.3">
      <c r="A6361">
        <v>6360</v>
      </c>
      <c r="B6361" t="s">
        <v>16</v>
      </c>
      <c r="C6361" t="s">
        <v>27</v>
      </c>
      <c r="D6361" t="s">
        <v>26</v>
      </c>
      <c r="E6361" t="s">
        <v>45</v>
      </c>
      <c r="F6361" t="s">
        <v>25</v>
      </c>
      <c r="G6361" t="s">
        <v>17</v>
      </c>
      <c r="H6361">
        <v>0</v>
      </c>
      <c r="I6361" t="s">
        <v>176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21</v>
      </c>
      <c r="S6361">
        <v>4</v>
      </c>
    </row>
    <row r="6362" spans="1:19" x14ac:dyDescent="0.3">
      <c r="A6362">
        <v>6361</v>
      </c>
      <c r="B6362" t="s">
        <v>16</v>
      </c>
      <c r="C6362" t="s">
        <v>20</v>
      </c>
      <c r="D6362" t="s">
        <v>38</v>
      </c>
      <c r="E6362" t="s">
        <v>29</v>
      </c>
      <c r="F6362" t="s">
        <v>25</v>
      </c>
      <c r="G6362" t="s">
        <v>35</v>
      </c>
      <c r="H6362">
        <v>13</v>
      </c>
      <c r="I6362" t="s">
        <v>176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34</v>
      </c>
      <c r="S6362">
        <v>5</v>
      </c>
    </row>
    <row r="6363" spans="1:19" x14ac:dyDescent="0.3">
      <c r="A6363">
        <v>6362</v>
      </c>
      <c r="B6363" t="s">
        <v>42</v>
      </c>
      <c r="C6363" t="s">
        <v>20</v>
      </c>
      <c r="D6363" t="s">
        <v>19</v>
      </c>
      <c r="E6363" t="s">
        <v>29</v>
      </c>
      <c r="F6363" t="s">
        <v>18</v>
      </c>
      <c r="G6363" t="s">
        <v>17</v>
      </c>
      <c r="H6363">
        <v>6</v>
      </c>
      <c r="I6363" t="s">
        <v>177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21</v>
      </c>
      <c r="S6363">
        <v>5</v>
      </c>
    </row>
    <row r="6364" spans="1:19" x14ac:dyDescent="0.3">
      <c r="A6364">
        <v>6363</v>
      </c>
      <c r="B6364" t="s">
        <v>33</v>
      </c>
      <c r="C6364" t="s">
        <v>34</v>
      </c>
      <c r="D6364" t="s">
        <v>26</v>
      </c>
      <c r="E6364" t="s">
        <v>15</v>
      </c>
      <c r="F6364" t="s">
        <v>18</v>
      </c>
      <c r="G6364" t="s">
        <v>35</v>
      </c>
      <c r="H6364">
        <v>7</v>
      </c>
      <c r="I6364" t="s">
        <v>176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21</v>
      </c>
      <c r="S6364">
        <v>5</v>
      </c>
    </row>
    <row r="6365" spans="1:19" x14ac:dyDescent="0.3">
      <c r="A6365">
        <v>6364</v>
      </c>
      <c r="B6365" t="s">
        <v>31</v>
      </c>
      <c r="C6365" t="s">
        <v>39</v>
      </c>
      <c r="D6365" t="s">
        <v>38</v>
      </c>
      <c r="E6365" t="s">
        <v>22</v>
      </c>
      <c r="F6365" t="s">
        <v>30</v>
      </c>
      <c r="G6365" t="s">
        <v>17</v>
      </c>
      <c r="H6365">
        <v>7</v>
      </c>
      <c r="I6365" t="s">
        <v>176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28</v>
      </c>
      <c r="S6365">
        <v>7</v>
      </c>
    </row>
    <row r="6366" spans="1:19" x14ac:dyDescent="0.3">
      <c r="A6366">
        <v>6365</v>
      </c>
      <c r="B6366" t="s">
        <v>23</v>
      </c>
      <c r="C6366" t="s">
        <v>39</v>
      </c>
      <c r="D6366" t="s">
        <v>26</v>
      </c>
      <c r="E6366" t="s">
        <v>22</v>
      </c>
      <c r="F6366" t="s">
        <v>25</v>
      </c>
      <c r="G6366" t="s">
        <v>35</v>
      </c>
      <c r="H6366">
        <v>8</v>
      </c>
      <c r="I6366" t="s">
        <v>178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34</v>
      </c>
      <c r="S6366">
        <v>4</v>
      </c>
    </row>
    <row r="6367" spans="1:19" x14ac:dyDescent="0.3">
      <c r="A6367">
        <v>6366</v>
      </c>
      <c r="B6367" t="s">
        <v>42</v>
      </c>
      <c r="C6367" t="s">
        <v>34</v>
      </c>
      <c r="D6367" t="s">
        <v>19</v>
      </c>
      <c r="E6367" t="s">
        <v>22</v>
      </c>
      <c r="F6367" t="s">
        <v>18</v>
      </c>
      <c r="G6367" t="s">
        <v>35</v>
      </c>
      <c r="H6367">
        <v>7</v>
      </c>
      <c r="I6367" t="s">
        <v>176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21</v>
      </c>
      <c r="S6367">
        <v>2</v>
      </c>
    </row>
    <row r="6368" spans="1:19" x14ac:dyDescent="0.3">
      <c r="A6368">
        <v>6367</v>
      </c>
      <c r="B6368" t="s">
        <v>37</v>
      </c>
      <c r="C6368" t="s">
        <v>39</v>
      </c>
      <c r="D6368" t="s">
        <v>44</v>
      </c>
      <c r="E6368" t="s">
        <v>22</v>
      </c>
      <c r="F6368" t="s">
        <v>18</v>
      </c>
      <c r="G6368" t="s">
        <v>17</v>
      </c>
      <c r="H6368">
        <v>7</v>
      </c>
      <c r="I6368" t="s">
        <v>177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28</v>
      </c>
      <c r="S6368">
        <v>2</v>
      </c>
    </row>
    <row r="6369" spans="1:19" x14ac:dyDescent="0.3">
      <c r="A6369">
        <v>6368</v>
      </c>
      <c r="B6369" t="s">
        <v>23</v>
      </c>
      <c r="C6369" t="s">
        <v>39</v>
      </c>
      <c r="D6369" t="s">
        <v>26</v>
      </c>
      <c r="E6369" t="s">
        <v>22</v>
      </c>
      <c r="F6369" t="s">
        <v>25</v>
      </c>
      <c r="G6369" t="s">
        <v>24</v>
      </c>
      <c r="H6369">
        <v>3</v>
      </c>
      <c r="I6369" t="s">
        <v>176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28</v>
      </c>
      <c r="S6369">
        <v>7</v>
      </c>
    </row>
    <row r="6370" spans="1:19" x14ac:dyDescent="0.3">
      <c r="A6370">
        <v>6369</v>
      </c>
      <c r="B6370" t="s">
        <v>23</v>
      </c>
      <c r="C6370" t="s">
        <v>34</v>
      </c>
      <c r="D6370" t="s">
        <v>32</v>
      </c>
      <c r="E6370" t="s">
        <v>22</v>
      </c>
      <c r="F6370" t="s">
        <v>25</v>
      </c>
      <c r="G6370" t="s">
        <v>24</v>
      </c>
      <c r="H6370">
        <v>2</v>
      </c>
      <c r="I6370" t="s">
        <v>177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21</v>
      </c>
      <c r="S6370">
        <v>2</v>
      </c>
    </row>
    <row r="6371" spans="1:19" x14ac:dyDescent="0.3">
      <c r="A6371">
        <v>6370</v>
      </c>
      <c r="B6371" t="s">
        <v>42</v>
      </c>
      <c r="C6371" t="s">
        <v>34</v>
      </c>
      <c r="D6371" t="s">
        <v>40</v>
      </c>
      <c r="E6371" t="s">
        <v>43</v>
      </c>
      <c r="F6371" t="s">
        <v>30</v>
      </c>
      <c r="G6371" t="s">
        <v>24</v>
      </c>
      <c r="H6371">
        <v>14</v>
      </c>
      <c r="I6371" t="s">
        <v>178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34</v>
      </c>
      <c r="S6371">
        <v>5</v>
      </c>
    </row>
    <row r="6372" spans="1:19" x14ac:dyDescent="0.3">
      <c r="A6372">
        <v>6371</v>
      </c>
      <c r="B6372" t="s">
        <v>16</v>
      </c>
      <c r="C6372" t="s">
        <v>27</v>
      </c>
      <c r="D6372" t="s">
        <v>44</v>
      </c>
      <c r="E6372" t="s">
        <v>15</v>
      </c>
      <c r="F6372" t="s">
        <v>18</v>
      </c>
      <c r="G6372" t="s">
        <v>35</v>
      </c>
      <c r="H6372">
        <v>12</v>
      </c>
      <c r="I6372" t="s">
        <v>178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28</v>
      </c>
      <c r="S6372">
        <v>9</v>
      </c>
    </row>
    <row r="6373" spans="1:19" x14ac:dyDescent="0.3">
      <c r="A6373">
        <v>6372</v>
      </c>
      <c r="B6373" t="s">
        <v>37</v>
      </c>
      <c r="C6373" t="s">
        <v>20</v>
      </c>
      <c r="D6373" t="s">
        <v>40</v>
      </c>
      <c r="E6373" t="s">
        <v>45</v>
      </c>
      <c r="F6373" t="s">
        <v>30</v>
      </c>
      <c r="G6373" t="s">
        <v>35</v>
      </c>
      <c r="H6373">
        <v>7</v>
      </c>
      <c r="I6373" t="s">
        <v>176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21</v>
      </c>
      <c r="S6373">
        <v>3</v>
      </c>
    </row>
    <row r="6374" spans="1:19" x14ac:dyDescent="0.3">
      <c r="A6374">
        <v>6373</v>
      </c>
      <c r="B6374" t="s">
        <v>16</v>
      </c>
      <c r="C6374" t="s">
        <v>39</v>
      </c>
      <c r="D6374" t="s">
        <v>40</v>
      </c>
      <c r="E6374" t="s">
        <v>41</v>
      </c>
      <c r="F6374" t="s">
        <v>30</v>
      </c>
      <c r="G6374" t="s">
        <v>35</v>
      </c>
      <c r="H6374">
        <v>6</v>
      </c>
      <c r="I6374" t="s">
        <v>177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21</v>
      </c>
      <c r="S6374">
        <v>4</v>
      </c>
    </row>
    <row r="6375" spans="1:19" x14ac:dyDescent="0.3">
      <c r="A6375">
        <v>6374</v>
      </c>
      <c r="B6375" t="s">
        <v>42</v>
      </c>
      <c r="C6375" t="s">
        <v>39</v>
      </c>
      <c r="D6375" t="s">
        <v>38</v>
      </c>
      <c r="E6375" t="s">
        <v>43</v>
      </c>
      <c r="F6375" t="s">
        <v>25</v>
      </c>
      <c r="G6375" t="s">
        <v>17</v>
      </c>
      <c r="H6375">
        <v>9</v>
      </c>
      <c r="I6375" t="s">
        <v>178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28</v>
      </c>
      <c r="S6375">
        <v>7</v>
      </c>
    </row>
    <row r="6376" spans="1:19" x14ac:dyDescent="0.3">
      <c r="A6376">
        <v>6375</v>
      </c>
      <c r="B6376" t="s">
        <v>31</v>
      </c>
      <c r="C6376" t="s">
        <v>27</v>
      </c>
      <c r="D6376" t="s">
        <v>38</v>
      </c>
      <c r="E6376" t="s">
        <v>41</v>
      </c>
      <c r="F6376" t="s">
        <v>25</v>
      </c>
      <c r="G6376" t="s">
        <v>17</v>
      </c>
      <c r="H6376">
        <v>2</v>
      </c>
      <c r="I6376" t="s">
        <v>177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21</v>
      </c>
      <c r="S6376">
        <v>3</v>
      </c>
    </row>
    <row r="6377" spans="1:19" x14ac:dyDescent="0.3">
      <c r="A6377">
        <v>6376</v>
      </c>
      <c r="B6377" t="s">
        <v>31</v>
      </c>
      <c r="C6377" t="s">
        <v>27</v>
      </c>
      <c r="D6377" t="s">
        <v>26</v>
      </c>
      <c r="E6377" t="s">
        <v>45</v>
      </c>
      <c r="F6377" t="s">
        <v>25</v>
      </c>
      <c r="G6377" t="s">
        <v>24</v>
      </c>
      <c r="H6377">
        <v>9</v>
      </c>
      <c r="I6377" t="s">
        <v>178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28</v>
      </c>
      <c r="S6377">
        <v>6</v>
      </c>
    </row>
    <row r="6378" spans="1:19" x14ac:dyDescent="0.3">
      <c r="A6378">
        <v>6377</v>
      </c>
      <c r="B6378" t="s">
        <v>33</v>
      </c>
      <c r="C6378" t="s">
        <v>34</v>
      </c>
      <c r="D6378" t="s">
        <v>32</v>
      </c>
      <c r="E6378" t="s">
        <v>29</v>
      </c>
      <c r="F6378" t="s">
        <v>18</v>
      </c>
      <c r="G6378" t="s">
        <v>24</v>
      </c>
      <c r="H6378">
        <v>9</v>
      </c>
      <c r="I6378" t="s">
        <v>176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34</v>
      </c>
      <c r="S6378">
        <v>1</v>
      </c>
    </row>
    <row r="6379" spans="1:19" x14ac:dyDescent="0.3">
      <c r="A6379">
        <v>6378</v>
      </c>
      <c r="B6379" t="s">
        <v>42</v>
      </c>
      <c r="C6379" t="s">
        <v>27</v>
      </c>
      <c r="D6379" t="s">
        <v>26</v>
      </c>
      <c r="E6379" t="s">
        <v>41</v>
      </c>
      <c r="F6379" t="s">
        <v>30</v>
      </c>
      <c r="G6379" t="s">
        <v>35</v>
      </c>
      <c r="H6379">
        <v>6</v>
      </c>
      <c r="I6379" t="s">
        <v>177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21</v>
      </c>
      <c r="S6379">
        <v>1</v>
      </c>
    </row>
    <row r="6380" spans="1:19" x14ac:dyDescent="0.3">
      <c r="A6380">
        <v>6379</v>
      </c>
      <c r="B6380" t="s">
        <v>16</v>
      </c>
      <c r="C6380" t="s">
        <v>27</v>
      </c>
      <c r="D6380" t="s">
        <v>26</v>
      </c>
      <c r="E6380" t="s">
        <v>43</v>
      </c>
      <c r="F6380" t="s">
        <v>30</v>
      </c>
      <c r="G6380" t="s">
        <v>24</v>
      </c>
      <c r="H6380">
        <v>5</v>
      </c>
      <c r="I6380" t="s">
        <v>178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28</v>
      </c>
      <c r="S6380">
        <v>7</v>
      </c>
    </row>
    <row r="6381" spans="1:19" x14ac:dyDescent="0.3">
      <c r="A6381">
        <v>6380</v>
      </c>
      <c r="B6381" t="s">
        <v>23</v>
      </c>
      <c r="C6381" t="s">
        <v>27</v>
      </c>
      <c r="D6381" t="s">
        <v>32</v>
      </c>
      <c r="E6381" t="s">
        <v>45</v>
      </c>
      <c r="F6381" t="s">
        <v>18</v>
      </c>
      <c r="G6381" t="s">
        <v>35</v>
      </c>
      <c r="H6381">
        <v>3</v>
      </c>
      <c r="I6381" t="s">
        <v>176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28</v>
      </c>
      <c r="S6381">
        <v>5</v>
      </c>
    </row>
    <row r="6382" spans="1:19" x14ac:dyDescent="0.3">
      <c r="A6382">
        <v>6381</v>
      </c>
      <c r="B6382" t="s">
        <v>33</v>
      </c>
      <c r="C6382" t="s">
        <v>20</v>
      </c>
      <c r="D6382" t="s">
        <v>26</v>
      </c>
      <c r="E6382" t="s">
        <v>29</v>
      </c>
      <c r="F6382" t="s">
        <v>30</v>
      </c>
      <c r="G6382" t="s">
        <v>17</v>
      </c>
      <c r="H6382">
        <v>10</v>
      </c>
      <c r="I6382" t="s">
        <v>176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28</v>
      </c>
      <c r="S6382">
        <v>9</v>
      </c>
    </row>
    <row r="6383" spans="1:19" x14ac:dyDescent="0.3">
      <c r="A6383">
        <v>6382</v>
      </c>
      <c r="B6383" t="s">
        <v>42</v>
      </c>
      <c r="C6383" t="s">
        <v>34</v>
      </c>
      <c r="D6383" t="s">
        <v>19</v>
      </c>
      <c r="E6383" t="s">
        <v>36</v>
      </c>
      <c r="F6383" t="s">
        <v>18</v>
      </c>
      <c r="G6383" t="s">
        <v>24</v>
      </c>
      <c r="H6383">
        <v>12</v>
      </c>
      <c r="I6383" t="s">
        <v>177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34</v>
      </c>
      <c r="S6383">
        <v>2</v>
      </c>
    </row>
    <row r="6384" spans="1:19" x14ac:dyDescent="0.3">
      <c r="A6384">
        <v>6383</v>
      </c>
      <c r="B6384" t="s">
        <v>16</v>
      </c>
      <c r="C6384" t="s">
        <v>34</v>
      </c>
      <c r="D6384" t="s">
        <v>26</v>
      </c>
      <c r="E6384" t="s">
        <v>22</v>
      </c>
      <c r="F6384" t="s">
        <v>25</v>
      </c>
      <c r="G6384" t="s">
        <v>35</v>
      </c>
      <c r="H6384">
        <v>1</v>
      </c>
      <c r="I6384" t="s">
        <v>178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21</v>
      </c>
      <c r="S6384">
        <v>4</v>
      </c>
    </row>
    <row r="6385" spans="1:19" x14ac:dyDescent="0.3">
      <c r="A6385">
        <v>6384</v>
      </c>
      <c r="B6385" t="s">
        <v>23</v>
      </c>
      <c r="C6385" t="s">
        <v>34</v>
      </c>
      <c r="D6385" t="s">
        <v>32</v>
      </c>
      <c r="E6385" t="s">
        <v>41</v>
      </c>
      <c r="F6385" t="s">
        <v>18</v>
      </c>
      <c r="G6385" t="s">
        <v>35</v>
      </c>
      <c r="H6385">
        <v>6</v>
      </c>
      <c r="I6385" t="s">
        <v>176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21</v>
      </c>
      <c r="S6385">
        <v>5</v>
      </c>
    </row>
    <row r="6386" spans="1:19" x14ac:dyDescent="0.3">
      <c r="A6386">
        <v>6385</v>
      </c>
      <c r="B6386" t="s">
        <v>23</v>
      </c>
      <c r="C6386" t="s">
        <v>34</v>
      </c>
      <c r="D6386" t="s">
        <v>32</v>
      </c>
      <c r="E6386" t="s">
        <v>45</v>
      </c>
      <c r="F6386" t="s">
        <v>18</v>
      </c>
      <c r="G6386" t="s">
        <v>24</v>
      </c>
      <c r="H6386">
        <v>11</v>
      </c>
      <c r="I6386" t="s">
        <v>178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34</v>
      </c>
      <c r="S6386">
        <v>4</v>
      </c>
    </row>
    <row r="6387" spans="1:19" x14ac:dyDescent="0.3">
      <c r="A6387">
        <v>6386</v>
      </c>
      <c r="B6387" t="s">
        <v>23</v>
      </c>
      <c r="C6387" t="s">
        <v>39</v>
      </c>
      <c r="D6387" t="s">
        <v>32</v>
      </c>
      <c r="E6387" t="s">
        <v>15</v>
      </c>
      <c r="F6387" t="s">
        <v>30</v>
      </c>
      <c r="G6387" t="s">
        <v>24</v>
      </c>
      <c r="H6387">
        <v>8</v>
      </c>
      <c r="I6387" t="s">
        <v>177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34</v>
      </c>
      <c r="S6387">
        <v>3</v>
      </c>
    </row>
    <row r="6388" spans="1:19" x14ac:dyDescent="0.3">
      <c r="A6388">
        <v>6387</v>
      </c>
      <c r="B6388" t="s">
        <v>37</v>
      </c>
      <c r="C6388" t="s">
        <v>20</v>
      </c>
      <c r="D6388" t="s">
        <v>26</v>
      </c>
      <c r="E6388" t="s">
        <v>43</v>
      </c>
      <c r="F6388" t="s">
        <v>18</v>
      </c>
      <c r="G6388" t="s">
        <v>24</v>
      </c>
      <c r="H6388">
        <v>11</v>
      </c>
      <c r="I6388" t="s">
        <v>177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34</v>
      </c>
      <c r="S6388">
        <v>5</v>
      </c>
    </row>
    <row r="6389" spans="1:19" x14ac:dyDescent="0.3">
      <c r="A6389">
        <v>6388</v>
      </c>
      <c r="B6389" t="s">
        <v>33</v>
      </c>
      <c r="C6389" t="s">
        <v>27</v>
      </c>
      <c r="D6389" t="s">
        <v>19</v>
      </c>
      <c r="E6389" t="s">
        <v>36</v>
      </c>
      <c r="F6389" t="s">
        <v>25</v>
      </c>
      <c r="G6389" t="s">
        <v>17</v>
      </c>
      <c r="H6389">
        <v>1</v>
      </c>
      <c r="I6389" t="s">
        <v>177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21</v>
      </c>
      <c r="S6389">
        <v>6</v>
      </c>
    </row>
    <row r="6390" spans="1:19" x14ac:dyDescent="0.3">
      <c r="A6390">
        <v>6389</v>
      </c>
      <c r="B6390" t="s">
        <v>42</v>
      </c>
      <c r="C6390" t="s">
        <v>20</v>
      </c>
      <c r="D6390" t="s">
        <v>38</v>
      </c>
      <c r="E6390" t="s">
        <v>41</v>
      </c>
      <c r="F6390" t="s">
        <v>30</v>
      </c>
      <c r="G6390" t="s">
        <v>24</v>
      </c>
      <c r="H6390">
        <v>12</v>
      </c>
      <c r="I6390" t="s">
        <v>178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34</v>
      </c>
      <c r="S6390">
        <v>2</v>
      </c>
    </row>
    <row r="6391" spans="1:19" x14ac:dyDescent="0.3">
      <c r="A6391">
        <v>6390</v>
      </c>
      <c r="B6391" t="s">
        <v>31</v>
      </c>
      <c r="C6391" t="s">
        <v>20</v>
      </c>
      <c r="D6391" t="s">
        <v>19</v>
      </c>
      <c r="E6391" t="s">
        <v>45</v>
      </c>
      <c r="F6391" t="s">
        <v>25</v>
      </c>
      <c r="G6391" t="s">
        <v>35</v>
      </c>
      <c r="H6391">
        <v>10</v>
      </c>
      <c r="I6391" t="s">
        <v>178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34</v>
      </c>
      <c r="S6391">
        <v>4</v>
      </c>
    </row>
    <row r="6392" spans="1:19" x14ac:dyDescent="0.3">
      <c r="A6392">
        <v>6391</v>
      </c>
      <c r="B6392" t="s">
        <v>37</v>
      </c>
      <c r="C6392" t="s">
        <v>20</v>
      </c>
      <c r="D6392" t="s">
        <v>44</v>
      </c>
      <c r="E6392" t="s">
        <v>43</v>
      </c>
      <c r="F6392" t="s">
        <v>30</v>
      </c>
      <c r="G6392" t="s">
        <v>24</v>
      </c>
      <c r="H6392">
        <v>2</v>
      </c>
      <c r="I6392" t="s">
        <v>176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21</v>
      </c>
      <c r="S6392">
        <v>3</v>
      </c>
    </row>
    <row r="6393" spans="1:19" x14ac:dyDescent="0.3">
      <c r="A6393">
        <v>6392</v>
      </c>
      <c r="B6393" t="s">
        <v>33</v>
      </c>
      <c r="C6393" t="s">
        <v>39</v>
      </c>
      <c r="D6393" t="s">
        <v>38</v>
      </c>
      <c r="E6393" t="s">
        <v>29</v>
      </c>
      <c r="F6393" t="s">
        <v>18</v>
      </c>
      <c r="G6393" t="s">
        <v>24</v>
      </c>
      <c r="H6393">
        <v>1</v>
      </c>
      <c r="I6393" t="s">
        <v>178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21</v>
      </c>
      <c r="S6393">
        <v>5</v>
      </c>
    </row>
    <row r="6394" spans="1:19" x14ac:dyDescent="0.3">
      <c r="A6394">
        <v>6393</v>
      </c>
      <c r="B6394" t="s">
        <v>33</v>
      </c>
      <c r="C6394" t="s">
        <v>39</v>
      </c>
      <c r="D6394" t="s">
        <v>40</v>
      </c>
      <c r="E6394" t="s">
        <v>36</v>
      </c>
      <c r="F6394" t="s">
        <v>18</v>
      </c>
      <c r="G6394" t="s">
        <v>35</v>
      </c>
      <c r="H6394">
        <v>1</v>
      </c>
      <c r="I6394" t="s">
        <v>177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21</v>
      </c>
      <c r="S6394">
        <v>1</v>
      </c>
    </row>
    <row r="6395" spans="1:19" x14ac:dyDescent="0.3">
      <c r="A6395">
        <v>6394</v>
      </c>
      <c r="B6395" t="s">
        <v>33</v>
      </c>
      <c r="C6395" t="s">
        <v>34</v>
      </c>
      <c r="D6395" t="s">
        <v>40</v>
      </c>
      <c r="E6395" t="s">
        <v>36</v>
      </c>
      <c r="F6395" t="s">
        <v>25</v>
      </c>
      <c r="G6395" t="s">
        <v>35</v>
      </c>
      <c r="H6395">
        <v>9</v>
      </c>
      <c r="I6395" t="s">
        <v>177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34</v>
      </c>
      <c r="S6395">
        <v>5</v>
      </c>
    </row>
    <row r="6396" spans="1:19" x14ac:dyDescent="0.3">
      <c r="A6396">
        <v>6395</v>
      </c>
      <c r="B6396" t="s">
        <v>33</v>
      </c>
      <c r="C6396" t="s">
        <v>27</v>
      </c>
      <c r="D6396" t="s">
        <v>26</v>
      </c>
      <c r="E6396" t="s">
        <v>36</v>
      </c>
      <c r="F6396" t="s">
        <v>30</v>
      </c>
      <c r="G6396" t="s">
        <v>17</v>
      </c>
      <c r="H6396">
        <v>8</v>
      </c>
      <c r="I6396" t="s">
        <v>176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28</v>
      </c>
      <c r="S6396">
        <v>7</v>
      </c>
    </row>
    <row r="6397" spans="1:19" x14ac:dyDescent="0.3">
      <c r="A6397">
        <v>6396</v>
      </c>
      <c r="B6397" t="s">
        <v>37</v>
      </c>
      <c r="C6397" t="s">
        <v>27</v>
      </c>
      <c r="D6397" t="s">
        <v>38</v>
      </c>
      <c r="E6397" t="s">
        <v>45</v>
      </c>
      <c r="F6397" t="s">
        <v>25</v>
      </c>
      <c r="G6397" t="s">
        <v>24</v>
      </c>
      <c r="H6397">
        <v>9</v>
      </c>
      <c r="I6397" t="s">
        <v>178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34</v>
      </c>
      <c r="S6397">
        <v>3</v>
      </c>
    </row>
    <row r="6398" spans="1:19" x14ac:dyDescent="0.3">
      <c r="A6398">
        <v>6397</v>
      </c>
      <c r="B6398" t="s">
        <v>16</v>
      </c>
      <c r="C6398" t="s">
        <v>27</v>
      </c>
      <c r="D6398" t="s">
        <v>26</v>
      </c>
      <c r="E6398" t="s">
        <v>15</v>
      </c>
      <c r="F6398" t="s">
        <v>25</v>
      </c>
      <c r="G6398" t="s">
        <v>17</v>
      </c>
      <c r="H6398">
        <v>6</v>
      </c>
      <c r="I6398" t="s">
        <v>178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28</v>
      </c>
      <c r="S6398">
        <v>8</v>
      </c>
    </row>
    <row r="6399" spans="1:19" x14ac:dyDescent="0.3">
      <c r="A6399">
        <v>6398</v>
      </c>
      <c r="B6399" t="s">
        <v>42</v>
      </c>
      <c r="C6399" t="s">
        <v>20</v>
      </c>
      <c r="D6399" t="s">
        <v>38</v>
      </c>
      <c r="E6399" t="s">
        <v>36</v>
      </c>
      <c r="F6399" t="s">
        <v>25</v>
      </c>
      <c r="G6399" t="s">
        <v>24</v>
      </c>
      <c r="H6399">
        <v>12</v>
      </c>
      <c r="I6399" t="s">
        <v>177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28</v>
      </c>
      <c r="S6399">
        <v>2</v>
      </c>
    </row>
    <row r="6400" spans="1:19" x14ac:dyDescent="0.3">
      <c r="A6400">
        <v>6399</v>
      </c>
      <c r="B6400" t="s">
        <v>31</v>
      </c>
      <c r="C6400" t="s">
        <v>34</v>
      </c>
      <c r="D6400" t="s">
        <v>32</v>
      </c>
      <c r="E6400" t="s">
        <v>43</v>
      </c>
      <c r="F6400" t="s">
        <v>25</v>
      </c>
      <c r="G6400" t="s">
        <v>17</v>
      </c>
      <c r="H6400">
        <v>1</v>
      </c>
      <c r="I6400" t="s">
        <v>178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28</v>
      </c>
      <c r="S6400">
        <v>4</v>
      </c>
    </row>
    <row r="6401" spans="1:19" x14ac:dyDescent="0.3">
      <c r="A6401">
        <v>6400</v>
      </c>
      <c r="B6401" t="s">
        <v>42</v>
      </c>
      <c r="C6401" t="s">
        <v>34</v>
      </c>
      <c r="D6401" t="s">
        <v>38</v>
      </c>
      <c r="E6401" t="s">
        <v>41</v>
      </c>
      <c r="F6401" t="s">
        <v>30</v>
      </c>
      <c r="G6401" t="s">
        <v>35</v>
      </c>
      <c r="H6401">
        <v>12</v>
      </c>
      <c r="I6401" t="s">
        <v>178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28</v>
      </c>
      <c r="S6401">
        <v>9</v>
      </c>
    </row>
    <row r="6402" spans="1:19" x14ac:dyDescent="0.3">
      <c r="A6402">
        <v>6401</v>
      </c>
      <c r="B6402" t="s">
        <v>31</v>
      </c>
      <c r="C6402" t="s">
        <v>39</v>
      </c>
      <c r="D6402" t="s">
        <v>40</v>
      </c>
      <c r="E6402" t="s">
        <v>45</v>
      </c>
      <c r="F6402" t="s">
        <v>25</v>
      </c>
      <c r="G6402" t="s">
        <v>24</v>
      </c>
      <c r="H6402">
        <v>7</v>
      </c>
      <c r="I6402" t="s">
        <v>178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21</v>
      </c>
      <c r="S6402">
        <v>6</v>
      </c>
    </row>
    <row r="6403" spans="1:19" x14ac:dyDescent="0.3">
      <c r="A6403">
        <v>6402</v>
      </c>
      <c r="B6403" t="s">
        <v>16</v>
      </c>
      <c r="C6403" t="s">
        <v>39</v>
      </c>
      <c r="D6403" t="s">
        <v>44</v>
      </c>
      <c r="E6403" t="s">
        <v>43</v>
      </c>
      <c r="F6403" t="s">
        <v>30</v>
      </c>
      <c r="G6403" t="s">
        <v>35</v>
      </c>
      <c r="H6403">
        <v>14</v>
      </c>
      <c r="I6403" t="s">
        <v>178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34</v>
      </c>
      <c r="S6403">
        <v>2</v>
      </c>
    </row>
    <row r="6404" spans="1:19" x14ac:dyDescent="0.3">
      <c r="A6404">
        <v>6403</v>
      </c>
      <c r="B6404" t="s">
        <v>42</v>
      </c>
      <c r="C6404" t="s">
        <v>39</v>
      </c>
      <c r="D6404" t="s">
        <v>44</v>
      </c>
      <c r="E6404" t="s">
        <v>45</v>
      </c>
      <c r="F6404" t="s">
        <v>25</v>
      </c>
      <c r="G6404" t="s">
        <v>35</v>
      </c>
      <c r="H6404">
        <v>3</v>
      </c>
      <c r="I6404" t="s">
        <v>178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28</v>
      </c>
      <c r="S6404">
        <v>5</v>
      </c>
    </row>
    <row r="6405" spans="1:19" x14ac:dyDescent="0.3">
      <c r="A6405">
        <v>6404</v>
      </c>
      <c r="B6405" t="s">
        <v>31</v>
      </c>
      <c r="C6405" t="s">
        <v>27</v>
      </c>
      <c r="D6405" t="s">
        <v>40</v>
      </c>
      <c r="E6405" t="s">
        <v>43</v>
      </c>
      <c r="F6405" t="s">
        <v>18</v>
      </c>
      <c r="G6405" t="s">
        <v>24</v>
      </c>
      <c r="H6405">
        <v>10</v>
      </c>
      <c r="I6405" t="s">
        <v>176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28</v>
      </c>
      <c r="S6405">
        <v>9</v>
      </c>
    </row>
    <row r="6406" spans="1:19" x14ac:dyDescent="0.3">
      <c r="A6406">
        <v>6405</v>
      </c>
      <c r="B6406" t="s">
        <v>42</v>
      </c>
      <c r="C6406" t="s">
        <v>39</v>
      </c>
      <c r="D6406" t="s">
        <v>44</v>
      </c>
      <c r="E6406" t="s">
        <v>41</v>
      </c>
      <c r="F6406" t="s">
        <v>25</v>
      </c>
      <c r="G6406" t="s">
        <v>24</v>
      </c>
      <c r="H6406">
        <v>10</v>
      </c>
      <c r="I6406" t="s">
        <v>178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34</v>
      </c>
      <c r="S6406">
        <v>2</v>
      </c>
    </row>
    <row r="6407" spans="1:19" x14ac:dyDescent="0.3">
      <c r="A6407">
        <v>6406</v>
      </c>
      <c r="B6407" t="s">
        <v>33</v>
      </c>
      <c r="C6407" t="s">
        <v>34</v>
      </c>
      <c r="D6407" t="s">
        <v>19</v>
      </c>
      <c r="E6407" t="s">
        <v>15</v>
      </c>
      <c r="F6407" t="s">
        <v>30</v>
      </c>
      <c r="G6407" t="s">
        <v>24</v>
      </c>
      <c r="H6407">
        <v>6</v>
      </c>
      <c r="I6407" t="s">
        <v>176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21</v>
      </c>
      <c r="S6407">
        <v>3</v>
      </c>
    </row>
    <row r="6408" spans="1:19" x14ac:dyDescent="0.3">
      <c r="A6408">
        <v>6407</v>
      </c>
      <c r="B6408" t="s">
        <v>16</v>
      </c>
      <c r="C6408" t="s">
        <v>34</v>
      </c>
      <c r="D6408" t="s">
        <v>38</v>
      </c>
      <c r="E6408" t="s">
        <v>43</v>
      </c>
      <c r="F6408" t="s">
        <v>18</v>
      </c>
      <c r="G6408" t="s">
        <v>24</v>
      </c>
      <c r="H6408">
        <v>11</v>
      </c>
      <c r="I6408" t="s">
        <v>176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28</v>
      </c>
      <c r="S6408">
        <v>2</v>
      </c>
    </row>
    <row r="6409" spans="1:19" x14ac:dyDescent="0.3">
      <c r="A6409">
        <v>6408</v>
      </c>
      <c r="B6409" t="s">
        <v>31</v>
      </c>
      <c r="C6409" t="s">
        <v>39</v>
      </c>
      <c r="D6409" t="s">
        <v>32</v>
      </c>
      <c r="E6409" t="s">
        <v>22</v>
      </c>
      <c r="F6409" t="s">
        <v>30</v>
      </c>
      <c r="G6409" t="s">
        <v>17</v>
      </c>
      <c r="H6409">
        <v>11</v>
      </c>
      <c r="I6409" t="s">
        <v>178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28</v>
      </c>
      <c r="S6409">
        <v>8</v>
      </c>
    </row>
    <row r="6410" spans="1:19" x14ac:dyDescent="0.3">
      <c r="A6410">
        <v>6409</v>
      </c>
      <c r="B6410" t="s">
        <v>16</v>
      </c>
      <c r="C6410" t="s">
        <v>20</v>
      </c>
      <c r="D6410" t="s">
        <v>32</v>
      </c>
      <c r="E6410" t="s">
        <v>36</v>
      </c>
      <c r="F6410" t="s">
        <v>25</v>
      </c>
      <c r="G6410" t="s">
        <v>24</v>
      </c>
      <c r="H6410">
        <v>5</v>
      </c>
      <c r="I6410" t="s">
        <v>176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28</v>
      </c>
      <c r="S6410">
        <v>8</v>
      </c>
    </row>
    <row r="6411" spans="1:19" x14ac:dyDescent="0.3">
      <c r="A6411">
        <v>6410</v>
      </c>
      <c r="B6411" t="s">
        <v>33</v>
      </c>
      <c r="C6411" t="s">
        <v>39</v>
      </c>
      <c r="D6411" t="s">
        <v>44</v>
      </c>
      <c r="E6411" t="s">
        <v>45</v>
      </c>
      <c r="F6411" t="s">
        <v>25</v>
      </c>
      <c r="G6411" t="s">
        <v>35</v>
      </c>
      <c r="H6411">
        <v>10</v>
      </c>
      <c r="I6411" t="s">
        <v>177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28</v>
      </c>
      <c r="S6411">
        <v>5</v>
      </c>
    </row>
    <row r="6412" spans="1:19" x14ac:dyDescent="0.3">
      <c r="A6412">
        <v>6411</v>
      </c>
      <c r="B6412" t="s">
        <v>42</v>
      </c>
      <c r="C6412" t="s">
        <v>27</v>
      </c>
      <c r="D6412" t="s">
        <v>40</v>
      </c>
      <c r="E6412" t="s">
        <v>29</v>
      </c>
      <c r="F6412" t="s">
        <v>30</v>
      </c>
      <c r="G6412" t="s">
        <v>35</v>
      </c>
      <c r="H6412">
        <v>4</v>
      </c>
      <c r="I6412" t="s">
        <v>178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28</v>
      </c>
      <c r="S6412">
        <v>7</v>
      </c>
    </row>
    <row r="6413" spans="1:19" x14ac:dyDescent="0.3">
      <c r="A6413">
        <v>6412</v>
      </c>
      <c r="B6413" t="s">
        <v>23</v>
      </c>
      <c r="C6413" t="s">
        <v>39</v>
      </c>
      <c r="D6413" t="s">
        <v>32</v>
      </c>
      <c r="E6413" t="s">
        <v>15</v>
      </c>
      <c r="F6413" t="s">
        <v>25</v>
      </c>
      <c r="G6413" t="s">
        <v>24</v>
      </c>
      <c r="H6413">
        <v>0</v>
      </c>
      <c r="I6413" t="s">
        <v>176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21</v>
      </c>
      <c r="S6413">
        <v>1</v>
      </c>
    </row>
    <row r="6414" spans="1:19" x14ac:dyDescent="0.3">
      <c r="A6414">
        <v>6413</v>
      </c>
      <c r="B6414" t="s">
        <v>42</v>
      </c>
      <c r="C6414" t="s">
        <v>39</v>
      </c>
      <c r="D6414" t="s">
        <v>40</v>
      </c>
      <c r="E6414" t="s">
        <v>45</v>
      </c>
      <c r="F6414" t="s">
        <v>18</v>
      </c>
      <c r="G6414" t="s">
        <v>35</v>
      </c>
      <c r="H6414">
        <v>7</v>
      </c>
      <c r="I6414" t="s">
        <v>177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21</v>
      </c>
      <c r="S6414">
        <v>3</v>
      </c>
    </row>
    <row r="6415" spans="1:19" x14ac:dyDescent="0.3">
      <c r="A6415">
        <v>6414</v>
      </c>
      <c r="B6415" t="s">
        <v>33</v>
      </c>
      <c r="C6415" t="s">
        <v>34</v>
      </c>
      <c r="D6415" t="s">
        <v>19</v>
      </c>
      <c r="E6415" t="s">
        <v>29</v>
      </c>
      <c r="F6415" t="s">
        <v>30</v>
      </c>
      <c r="G6415" t="s">
        <v>35</v>
      </c>
      <c r="H6415">
        <v>10</v>
      </c>
      <c r="I6415" t="s">
        <v>177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28</v>
      </c>
      <c r="S6415">
        <v>9</v>
      </c>
    </row>
    <row r="6416" spans="1:19" x14ac:dyDescent="0.3">
      <c r="A6416">
        <v>6415</v>
      </c>
      <c r="B6416" t="s">
        <v>23</v>
      </c>
      <c r="C6416" t="s">
        <v>20</v>
      </c>
      <c r="D6416" t="s">
        <v>44</v>
      </c>
      <c r="E6416" t="s">
        <v>45</v>
      </c>
      <c r="F6416" t="s">
        <v>30</v>
      </c>
      <c r="G6416" t="s">
        <v>24</v>
      </c>
      <c r="H6416">
        <v>7</v>
      </c>
      <c r="I6416" t="s">
        <v>176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28</v>
      </c>
      <c r="S6416">
        <v>9</v>
      </c>
    </row>
    <row r="6417" spans="1:19" x14ac:dyDescent="0.3">
      <c r="A6417">
        <v>6416</v>
      </c>
      <c r="B6417" t="s">
        <v>37</v>
      </c>
      <c r="C6417" t="s">
        <v>34</v>
      </c>
      <c r="D6417" t="s">
        <v>32</v>
      </c>
      <c r="E6417" t="s">
        <v>29</v>
      </c>
      <c r="F6417" t="s">
        <v>30</v>
      </c>
      <c r="G6417" t="s">
        <v>24</v>
      </c>
      <c r="H6417">
        <v>12</v>
      </c>
      <c r="I6417" t="s">
        <v>176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28</v>
      </c>
      <c r="S6417">
        <v>7</v>
      </c>
    </row>
    <row r="6418" spans="1:19" x14ac:dyDescent="0.3">
      <c r="A6418">
        <v>6417</v>
      </c>
      <c r="B6418" t="s">
        <v>16</v>
      </c>
      <c r="C6418" t="s">
        <v>39</v>
      </c>
      <c r="D6418" t="s">
        <v>40</v>
      </c>
      <c r="E6418" t="s">
        <v>45</v>
      </c>
      <c r="F6418" t="s">
        <v>18</v>
      </c>
      <c r="G6418" t="s">
        <v>24</v>
      </c>
      <c r="H6418">
        <v>2</v>
      </c>
      <c r="I6418" t="s">
        <v>176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28</v>
      </c>
      <c r="S6418">
        <v>8</v>
      </c>
    </row>
    <row r="6419" spans="1:19" x14ac:dyDescent="0.3">
      <c r="A6419">
        <v>6418</v>
      </c>
      <c r="B6419" t="s">
        <v>33</v>
      </c>
      <c r="C6419" t="s">
        <v>34</v>
      </c>
      <c r="D6419" t="s">
        <v>38</v>
      </c>
      <c r="E6419" t="s">
        <v>41</v>
      </c>
      <c r="F6419" t="s">
        <v>18</v>
      </c>
      <c r="G6419" t="s">
        <v>17</v>
      </c>
      <c r="H6419">
        <v>9</v>
      </c>
      <c r="I6419" t="s">
        <v>177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28</v>
      </c>
      <c r="S6419">
        <v>4</v>
      </c>
    </row>
    <row r="6420" spans="1:19" x14ac:dyDescent="0.3">
      <c r="A6420">
        <v>6419</v>
      </c>
      <c r="B6420" t="s">
        <v>23</v>
      </c>
      <c r="C6420" t="s">
        <v>20</v>
      </c>
      <c r="D6420" t="s">
        <v>26</v>
      </c>
      <c r="E6420" t="s">
        <v>41</v>
      </c>
      <c r="F6420" t="s">
        <v>30</v>
      </c>
      <c r="G6420" t="s">
        <v>24</v>
      </c>
      <c r="H6420">
        <v>4</v>
      </c>
      <c r="I6420" t="s">
        <v>177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21</v>
      </c>
      <c r="S6420">
        <v>2</v>
      </c>
    </row>
    <row r="6421" spans="1:19" x14ac:dyDescent="0.3">
      <c r="A6421">
        <v>6420</v>
      </c>
      <c r="B6421" t="s">
        <v>23</v>
      </c>
      <c r="C6421" t="s">
        <v>27</v>
      </c>
      <c r="D6421" t="s">
        <v>40</v>
      </c>
      <c r="E6421" t="s">
        <v>22</v>
      </c>
      <c r="F6421" t="s">
        <v>18</v>
      </c>
      <c r="G6421" t="s">
        <v>35</v>
      </c>
      <c r="H6421">
        <v>11</v>
      </c>
      <c r="I6421" t="s">
        <v>178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34</v>
      </c>
      <c r="S6421">
        <v>3</v>
      </c>
    </row>
    <row r="6422" spans="1:19" x14ac:dyDescent="0.3">
      <c r="A6422">
        <v>6421</v>
      </c>
      <c r="B6422" t="s">
        <v>31</v>
      </c>
      <c r="C6422" t="s">
        <v>34</v>
      </c>
      <c r="D6422" t="s">
        <v>44</v>
      </c>
      <c r="E6422" t="s">
        <v>29</v>
      </c>
      <c r="F6422" t="s">
        <v>25</v>
      </c>
      <c r="G6422" t="s">
        <v>24</v>
      </c>
      <c r="H6422">
        <v>9</v>
      </c>
      <c r="I6422" t="s">
        <v>178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34</v>
      </c>
      <c r="S6422">
        <v>4</v>
      </c>
    </row>
    <row r="6423" spans="1:19" x14ac:dyDescent="0.3">
      <c r="A6423">
        <v>6422</v>
      </c>
      <c r="B6423" t="s">
        <v>23</v>
      </c>
      <c r="C6423" t="s">
        <v>39</v>
      </c>
      <c r="D6423" t="s">
        <v>40</v>
      </c>
      <c r="E6423" t="s">
        <v>29</v>
      </c>
      <c r="F6423" t="s">
        <v>30</v>
      </c>
      <c r="G6423" t="s">
        <v>17</v>
      </c>
      <c r="H6423">
        <v>10</v>
      </c>
      <c r="I6423" t="s">
        <v>177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28</v>
      </c>
      <c r="S6423">
        <v>2</v>
      </c>
    </row>
    <row r="6424" spans="1:19" x14ac:dyDescent="0.3">
      <c r="A6424">
        <v>6423</v>
      </c>
      <c r="B6424" t="s">
        <v>31</v>
      </c>
      <c r="C6424" t="s">
        <v>27</v>
      </c>
      <c r="D6424" t="s">
        <v>44</v>
      </c>
      <c r="E6424" t="s">
        <v>15</v>
      </c>
      <c r="F6424" t="s">
        <v>18</v>
      </c>
      <c r="G6424" t="s">
        <v>35</v>
      </c>
      <c r="H6424">
        <v>4</v>
      </c>
      <c r="I6424" t="s">
        <v>176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28</v>
      </c>
      <c r="S6424">
        <v>1</v>
      </c>
    </row>
    <row r="6425" spans="1:19" x14ac:dyDescent="0.3">
      <c r="A6425">
        <v>6424</v>
      </c>
      <c r="B6425" t="s">
        <v>16</v>
      </c>
      <c r="C6425" t="s">
        <v>39</v>
      </c>
      <c r="D6425" t="s">
        <v>44</v>
      </c>
      <c r="E6425" t="s">
        <v>43</v>
      </c>
      <c r="F6425" t="s">
        <v>25</v>
      </c>
      <c r="G6425" t="s">
        <v>17</v>
      </c>
      <c r="H6425">
        <v>2</v>
      </c>
      <c r="I6425" t="s">
        <v>178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21</v>
      </c>
      <c r="S6425">
        <v>1</v>
      </c>
    </row>
    <row r="6426" spans="1:19" x14ac:dyDescent="0.3">
      <c r="A6426">
        <v>6425</v>
      </c>
      <c r="B6426" t="s">
        <v>23</v>
      </c>
      <c r="C6426" t="s">
        <v>39</v>
      </c>
      <c r="D6426" t="s">
        <v>32</v>
      </c>
      <c r="E6426" t="s">
        <v>43</v>
      </c>
      <c r="F6426" t="s">
        <v>30</v>
      </c>
      <c r="G6426" t="s">
        <v>35</v>
      </c>
      <c r="H6426">
        <v>3</v>
      </c>
      <c r="I6426" t="s">
        <v>178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21</v>
      </c>
      <c r="S6426">
        <v>2</v>
      </c>
    </row>
    <row r="6427" spans="1:19" x14ac:dyDescent="0.3">
      <c r="A6427">
        <v>6426</v>
      </c>
      <c r="B6427" t="s">
        <v>31</v>
      </c>
      <c r="C6427" t="s">
        <v>34</v>
      </c>
      <c r="D6427" t="s">
        <v>44</v>
      </c>
      <c r="E6427" t="s">
        <v>29</v>
      </c>
      <c r="F6427" t="s">
        <v>30</v>
      </c>
      <c r="G6427" t="s">
        <v>24</v>
      </c>
      <c r="H6427">
        <v>0</v>
      </c>
      <c r="I6427" t="s">
        <v>177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28</v>
      </c>
      <c r="S6427">
        <v>1</v>
      </c>
    </row>
    <row r="6428" spans="1:19" x14ac:dyDescent="0.3">
      <c r="A6428">
        <v>6427</v>
      </c>
      <c r="B6428" t="s">
        <v>42</v>
      </c>
      <c r="C6428" t="s">
        <v>20</v>
      </c>
      <c r="D6428" t="s">
        <v>26</v>
      </c>
      <c r="E6428" t="s">
        <v>45</v>
      </c>
      <c r="F6428" t="s">
        <v>18</v>
      </c>
      <c r="G6428" t="s">
        <v>35</v>
      </c>
      <c r="H6428">
        <v>13</v>
      </c>
      <c r="I6428" t="s">
        <v>178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34</v>
      </c>
      <c r="S6428">
        <v>4</v>
      </c>
    </row>
    <row r="6429" spans="1:19" x14ac:dyDescent="0.3">
      <c r="A6429">
        <v>6428</v>
      </c>
      <c r="B6429" t="s">
        <v>16</v>
      </c>
      <c r="C6429" t="s">
        <v>27</v>
      </c>
      <c r="D6429" t="s">
        <v>44</v>
      </c>
      <c r="E6429" t="s">
        <v>22</v>
      </c>
      <c r="F6429" t="s">
        <v>30</v>
      </c>
      <c r="G6429" t="s">
        <v>35</v>
      </c>
      <c r="H6429">
        <v>2</v>
      </c>
      <c r="I6429" t="s">
        <v>176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28</v>
      </c>
      <c r="S6429">
        <v>8</v>
      </c>
    </row>
    <row r="6430" spans="1:19" x14ac:dyDescent="0.3">
      <c r="A6430">
        <v>6429</v>
      </c>
      <c r="B6430" t="s">
        <v>33</v>
      </c>
      <c r="C6430" t="s">
        <v>34</v>
      </c>
      <c r="D6430" t="s">
        <v>38</v>
      </c>
      <c r="E6430" t="s">
        <v>15</v>
      </c>
      <c r="F6430" t="s">
        <v>25</v>
      </c>
      <c r="G6430" t="s">
        <v>35</v>
      </c>
      <c r="H6430">
        <v>7</v>
      </c>
      <c r="I6430" t="s">
        <v>177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28</v>
      </c>
      <c r="S6430">
        <v>4</v>
      </c>
    </row>
    <row r="6431" spans="1:19" x14ac:dyDescent="0.3">
      <c r="A6431">
        <v>6430</v>
      </c>
      <c r="B6431" t="s">
        <v>37</v>
      </c>
      <c r="C6431" t="s">
        <v>27</v>
      </c>
      <c r="D6431" t="s">
        <v>40</v>
      </c>
      <c r="E6431" t="s">
        <v>22</v>
      </c>
      <c r="F6431" t="s">
        <v>30</v>
      </c>
      <c r="G6431" t="s">
        <v>24</v>
      </c>
      <c r="H6431">
        <v>9</v>
      </c>
      <c r="I6431" t="s">
        <v>176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34</v>
      </c>
      <c r="S6431">
        <v>6</v>
      </c>
    </row>
    <row r="6432" spans="1:19" x14ac:dyDescent="0.3">
      <c r="A6432">
        <v>6431</v>
      </c>
      <c r="B6432" t="s">
        <v>37</v>
      </c>
      <c r="C6432" t="s">
        <v>34</v>
      </c>
      <c r="D6432" t="s">
        <v>32</v>
      </c>
      <c r="E6432" t="s">
        <v>36</v>
      </c>
      <c r="F6432" t="s">
        <v>18</v>
      </c>
      <c r="G6432" t="s">
        <v>35</v>
      </c>
      <c r="H6432">
        <v>1</v>
      </c>
      <c r="I6432" t="s">
        <v>178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28</v>
      </c>
      <c r="S6432">
        <v>7</v>
      </c>
    </row>
    <row r="6433" spans="1:19" x14ac:dyDescent="0.3">
      <c r="A6433">
        <v>6432</v>
      </c>
      <c r="B6433" t="s">
        <v>37</v>
      </c>
      <c r="C6433" t="s">
        <v>34</v>
      </c>
      <c r="D6433" t="s">
        <v>19</v>
      </c>
      <c r="E6433" t="s">
        <v>41</v>
      </c>
      <c r="F6433" t="s">
        <v>18</v>
      </c>
      <c r="G6433" t="s">
        <v>24</v>
      </c>
      <c r="H6433">
        <v>13</v>
      </c>
      <c r="I6433" t="s">
        <v>178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28</v>
      </c>
      <c r="S6433">
        <v>9</v>
      </c>
    </row>
    <row r="6434" spans="1:19" x14ac:dyDescent="0.3">
      <c r="A6434">
        <v>6433</v>
      </c>
      <c r="B6434" t="s">
        <v>37</v>
      </c>
      <c r="C6434" t="s">
        <v>34</v>
      </c>
      <c r="D6434" t="s">
        <v>32</v>
      </c>
      <c r="E6434" t="s">
        <v>36</v>
      </c>
      <c r="F6434" t="s">
        <v>18</v>
      </c>
      <c r="G6434" t="s">
        <v>35</v>
      </c>
      <c r="H6434">
        <v>2</v>
      </c>
      <c r="I6434" t="s">
        <v>177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21</v>
      </c>
      <c r="S6434">
        <v>3</v>
      </c>
    </row>
    <row r="6435" spans="1:19" x14ac:dyDescent="0.3">
      <c r="A6435">
        <v>6434</v>
      </c>
      <c r="B6435" t="s">
        <v>31</v>
      </c>
      <c r="C6435" t="s">
        <v>27</v>
      </c>
      <c r="D6435" t="s">
        <v>38</v>
      </c>
      <c r="E6435" t="s">
        <v>45</v>
      </c>
      <c r="F6435" t="s">
        <v>18</v>
      </c>
      <c r="G6435" t="s">
        <v>35</v>
      </c>
      <c r="H6435">
        <v>9</v>
      </c>
      <c r="I6435" t="s">
        <v>178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28</v>
      </c>
      <c r="S6435">
        <v>7</v>
      </c>
    </row>
    <row r="6436" spans="1:19" x14ac:dyDescent="0.3">
      <c r="A6436">
        <v>6435</v>
      </c>
      <c r="B6436" t="s">
        <v>23</v>
      </c>
      <c r="C6436" t="s">
        <v>39</v>
      </c>
      <c r="D6436" t="s">
        <v>19</v>
      </c>
      <c r="E6436" t="s">
        <v>22</v>
      </c>
      <c r="F6436" t="s">
        <v>18</v>
      </c>
      <c r="G6436" t="s">
        <v>24</v>
      </c>
      <c r="H6436">
        <v>3</v>
      </c>
      <c r="I6436" t="s">
        <v>178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21</v>
      </c>
      <c r="S6436">
        <v>5</v>
      </c>
    </row>
    <row r="6437" spans="1:19" x14ac:dyDescent="0.3">
      <c r="A6437">
        <v>6436</v>
      </c>
      <c r="B6437" t="s">
        <v>37</v>
      </c>
      <c r="C6437" t="s">
        <v>27</v>
      </c>
      <c r="D6437" t="s">
        <v>40</v>
      </c>
      <c r="E6437" t="s">
        <v>43</v>
      </c>
      <c r="F6437" t="s">
        <v>30</v>
      </c>
      <c r="G6437" t="s">
        <v>35</v>
      </c>
      <c r="H6437">
        <v>14</v>
      </c>
      <c r="I6437" t="s">
        <v>177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34</v>
      </c>
      <c r="S6437">
        <v>6</v>
      </c>
    </row>
    <row r="6438" spans="1:19" x14ac:dyDescent="0.3">
      <c r="A6438">
        <v>6437</v>
      </c>
      <c r="B6438" t="s">
        <v>37</v>
      </c>
      <c r="C6438" t="s">
        <v>39</v>
      </c>
      <c r="D6438" t="s">
        <v>19</v>
      </c>
      <c r="E6438" t="s">
        <v>29</v>
      </c>
      <c r="F6438" t="s">
        <v>30</v>
      </c>
      <c r="G6438" t="s">
        <v>35</v>
      </c>
      <c r="H6438">
        <v>13</v>
      </c>
      <c r="I6438" t="s">
        <v>177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34</v>
      </c>
      <c r="S6438">
        <v>3</v>
      </c>
    </row>
    <row r="6439" spans="1:19" x14ac:dyDescent="0.3">
      <c r="A6439">
        <v>6438</v>
      </c>
      <c r="B6439" t="s">
        <v>31</v>
      </c>
      <c r="C6439" t="s">
        <v>39</v>
      </c>
      <c r="D6439" t="s">
        <v>32</v>
      </c>
      <c r="E6439" t="s">
        <v>22</v>
      </c>
      <c r="F6439" t="s">
        <v>30</v>
      </c>
      <c r="G6439" t="s">
        <v>17</v>
      </c>
      <c r="H6439">
        <v>12</v>
      </c>
      <c r="I6439" t="s">
        <v>176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34</v>
      </c>
      <c r="S6439">
        <v>4</v>
      </c>
    </row>
    <row r="6440" spans="1:19" x14ac:dyDescent="0.3">
      <c r="A6440">
        <v>6439</v>
      </c>
      <c r="B6440" t="s">
        <v>42</v>
      </c>
      <c r="C6440" t="s">
        <v>20</v>
      </c>
      <c r="D6440" t="s">
        <v>32</v>
      </c>
      <c r="E6440" t="s">
        <v>43</v>
      </c>
      <c r="F6440" t="s">
        <v>18</v>
      </c>
      <c r="G6440" t="s">
        <v>24</v>
      </c>
      <c r="H6440">
        <v>13</v>
      </c>
      <c r="I6440" t="s">
        <v>177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28</v>
      </c>
      <c r="S6440">
        <v>8</v>
      </c>
    </row>
    <row r="6441" spans="1:19" x14ac:dyDescent="0.3">
      <c r="A6441">
        <v>6440</v>
      </c>
      <c r="B6441" t="s">
        <v>33</v>
      </c>
      <c r="C6441" t="s">
        <v>20</v>
      </c>
      <c r="D6441" t="s">
        <v>40</v>
      </c>
      <c r="E6441" t="s">
        <v>43</v>
      </c>
      <c r="F6441" t="s">
        <v>25</v>
      </c>
      <c r="G6441" t="s">
        <v>24</v>
      </c>
      <c r="H6441">
        <v>1</v>
      </c>
      <c r="I6441" t="s">
        <v>176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21</v>
      </c>
      <c r="S6441">
        <v>6</v>
      </c>
    </row>
    <row r="6442" spans="1:19" x14ac:dyDescent="0.3">
      <c r="A6442">
        <v>6441</v>
      </c>
      <c r="B6442" t="s">
        <v>16</v>
      </c>
      <c r="C6442" t="s">
        <v>34</v>
      </c>
      <c r="D6442" t="s">
        <v>26</v>
      </c>
      <c r="E6442" t="s">
        <v>15</v>
      </c>
      <c r="F6442" t="s">
        <v>18</v>
      </c>
      <c r="G6442" t="s">
        <v>24</v>
      </c>
      <c r="H6442">
        <v>7</v>
      </c>
      <c r="I6442" t="s">
        <v>178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28</v>
      </c>
      <c r="S6442">
        <v>9</v>
      </c>
    </row>
    <row r="6443" spans="1:19" x14ac:dyDescent="0.3">
      <c r="A6443">
        <v>6442</v>
      </c>
      <c r="B6443" t="s">
        <v>37</v>
      </c>
      <c r="C6443" t="s">
        <v>27</v>
      </c>
      <c r="D6443" t="s">
        <v>40</v>
      </c>
      <c r="E6443" t="s">
        <v>45</v>
      </c>
      <c r="F6443" t="s">
        <v>25</v>
      </c>
      <c r="G6443" t="s">
        <v>24</v>
      </c>
      <c r="H6443">
        <v>12</v>
      </c>
      <c r="I6443" t="s">
        <v>177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34</v>
      </c>
      <c r="S6443">
        <v>3</v>
      </c>
    </row>
    <row r="6444" spans="1:19" x14ac:dyDescent="0.3">
      <c r="A6444">
        <v>6443</v>
      </c>
      <c r="B6444" t="s">
        <v>23</v>
      </c>
      <c r="C6444" t="s">
        <v>27</v>
      </c>
      <c r="D6444" t="s">
        <v>19</v>
      </c>
      <c r="E6444" t="s">
        <v>45</v>
      </c>
      <c r="F6444" t="s">
        <v>18</v>
      </c>
      <c r="G6444" t="s">
        <v>35</v>
      </c>
      <c r="H6444">
        <v>11</v>
      </c>
      <c r="I6444" t="s">
        <v>176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28</v>
      </c>
      <c r="S6444">
        <v>9</v>
      </c>
    </row>
    <row r="6445" spans="1:19" x14ac:dyDescent="0.3">
      <c r="A6445">
        <v>6444</v>
      </c>
      <c r="B6445" t="s">
        <v>33</v>
      </c>
      <c r="C6445" t="s">
        <v>27</v>
      </c>
      <c r="D6445" t="s">
        <v>26</v>
      </c>
      <c r="E6445" t="s">
        <v>43</v>
      </c>
      <c r="F6445" t="s">
        <v>18</v>
      </c>
      <c r="G6445" t="s">
        <v>17</v>
      </c>
      <c r="H6445">
        <v>2</v>
      </c>
      <c r="I6445" t="s">
        <v>176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28</v>
      </c>
      <c r="S6445">
        <v>1</v>
      </c>
    </row>
    <row r="6446" spans="1:19" x14ac:dyDescent="0.3">
      <c r="A6446">
        <v>6445</v>
      </c>
      <c r="B6446" t="s">
        <v>37</v>
      </c>
      <c r="C6446" t="s">
        <v>34</v>
      </c>
      <c r="D6446" t="s">
        <v>40</v>
      </c>
      <c r="E6446" t="s">
        <v>29</v>
      </c>
      <c r="F6446" t="s">
        <v>25</v>
      </c>
      <c r="G6446" t="s">
        <v>35</v>
      </c>
      <c r="H6446">
        <v>4</v>
      </c>
      <c r="I6446" t="s">
        <v>178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21</v>
      </c>
      <c r="S6446">
        <v>2</v>
      </c>
    </row>
    <row r="6447" spans="1:19" x14ac:dyDescent="0.3">
      <c r="A6447">
        <v>6446</v>
      </c>
      <c r="B6447" t="s">
        <v>31</v>
      </c>
      <c r="C6447" t="s">
        <v>27</v>
      </c>
      <c r="D6447" t="s">
        <v>32</v>
      </c>
      <c r="E6447" t="s">
        <v>41</v>
      </c>
      <c r="F6447" t="s">
        <v>25</v>
      </c>
      <c r="G6447" t="s">
        <v>35</v>
      </c>
      <c r="H6447">
        <v>14</v>
      </c>
      <c r="I6447" t="s">
        <v>178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34</v>
      </c>
      <c r="S6447">
        <v>5</v>
      </c>
    </row>
    <row r="6448" spans="1:19" x14ac:dyDescent="0.3">
      <c r="A6448">
        <v>6447</v>
      </c>
      <c r="B6448" t="s">
        <v>31</v>
      </c>
      <c r="C6448" t="s">
        <v>34</v>
      </c>
      <c r="D6448" t="s">
        <v>26</v>
      </c>
      <c r="E6448" t="s">
        <v>15</v>
      </c>
      <c r="F6448" t="s">
        <v>18</v>
      </c>
      <c r="G6448" t="s">
        <v>35</v>
      </c>
      <c r="H6448">
        <v>11</v>
      </c>
      <c r="I6448" t="s">
        <v>177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34</v>
      </c>
      <c r="S6448">
        <v>2</v>
      </c>
    </row>
    <row r="6449" spans="1:19" x14ac:dyDescent="0.3">
      <c r="A6449">
        <v>6448</v>
      </c>
      <c r="B6449" t="s">
        <v>16</v>
      </c>
      <c r="C6449" t="s">
        <v>20</v>
      </c>
      <c r="D6449" t="s">
        <v>40</v>
      </c>
      <c r="E6449" t="s">
        <v>15</v>
      </c>
      <c r="F6449" t="s">
        <v>18</v>
      </c>
      <c r="G6449" t="s">
        <v>17</v>
      </c>
      <c r="H6449">
        <v>8</v>
      </c>
      <c r="I6449" t="s">
        <v>176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34</v>
      </c>
      <c r="S6449">
        <v>2</v>
      </c>
    </row>
    <row r="6450" spans="1:19" x14ac:dyDescent="0.3">
      <c r="A6450">
        <v>6449</v>
      </c>
      <c r="B6450" t="s">
        <v>31</v>
      </c>
      <c r="C6450" t="s">
        <v>20</v>
      </c>
      <c r="D6450" t="s">
        <v>26</v>
      </c>
      <c r="E6450" t="s">
        <v>22</v>
      </c>
      <c r="F6450" t="s">
        <v>25</v>
      </c>
      <c r="G6450" t="s">
        <v>24</v>
      </c>
      <c r="H6450">
        <v>13</v>
      </c>
      <c r="I6450" t="s">
        <v>176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28</v>
      </c>
      <c r="S6450">
        <v>6</v>
      </c>
    </row>
    <row r="6451" spans="1:19" x14ac:dyDescent="0.3">
      <c r="A6451">
        <v>6450</v>
      </c>
      <c r="B6451" t="s">
        <v>33</v>
      </c>
      <c r="C6451" t="s">
        <v>27</v>
      </c>
      <c r="D6451" t="s">
        <v>40</v>
      </c>
      <c r="E6451" t="s">
        <v>22</v>
      </c>
      <c r="F6451" t="s">
        <v>18</v>
      </c>
      <c r="G6451" t="s">
        <v>35</v>
      </c>
      <c r="H6451">
        <v>10</v>
      </c>
      <c r="I6451" t="s">
        <v>176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28</v>
      </c>
      <c r="S6451">
        <v>1</v>
      </c>
    </row>
    <row r="6452" spans="1:19" x14ac:dyDescent="0.3">
      <c r="A6452">
        <v>6451</v>
      </c>
      <c r="B6452" t="s">
        <v>37</v>
      </c>
      <c r="C6452" t="s">
        <v>39</v>
      </c>
      <c r="D6452" t="s">
        <v>19</v>
      </c>
      <c r="E6452" t="s">
        <v>29</v>
      </c>
      <c r="F6452" t="s">
        <v>18</v>
      </c>
      <c r="G6452" t="s">
        <v>24</v>
      </c>
      <c r="H6452">
        <v>6</v>
      </c>
      <c r="I6452" t="s">
        <v>177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28</v>
      </c>
      <c r="S6452">
        <v>8</v>
      </c>
    </row>
    <row r="6453" spans="1:19" x14ac:dyDescent="0.3">
      <c r="A6453">
        <v>6452</v>
      </c>
      <c r="B6453" t="s">
        <v>23</v>
      </c>
      <c r="C6453" t="s">
        <v>27</v>
      </c>
      <c r="D6453" t="s">
        <v>32</v>
      </c>
      <c r="E6453" t="s">
        <v>43</v>
      </c>
      <c r="F6453" t="s">
        <v>25</v>
      </c>
      <c r="G6453" t="s">
        <v>17</v>
      </c>
      <c r="H6453">
        <v>4</v>
      </c>
      <c r="I6453" t="s">
        <v>176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21</v>
      </c>
      <c r="S6453">
        <v>1</v>
      </c>
    </row>
    <row r="6454" spans="1:19" x14ac:dyDescent="0.3">
      <c r="A6454">
        <v>6453</v>
      </c>
      <c r="B6454" t="s">
        <v>42</v>
      </c>
      <c r="C6454" t="s">
        <v>20</v>
      </c>
      <c r="D6454" t="s">
        <v>26</v>
      </c>
      <c r="E6454" t="s">
        <v>22</v>
      </c>
      <c r="F6454" t="s">
        <v>25</v>
      </c>
      <c r="G6454" t="s">
        <v>24</v>
      </c>
      <c r="H6454">
        <v>1</v>
      </c>
      <c r="I6454" t="s">
        <v>177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21</v>
      </c>
      <c r="S6454">
        <v>3</v>
      </c>
    </row>
    <row r="6455" spans="1:19" x14ac:dyDescent="0.3">
      <c r="A6455">
        <v>6454</v>
      </c>
      <c r="B6455" t="s">
        <v>23</v>
      </c>
      <c r="C6455" t="s">
        <v>39</v>
      </c>
      <c r="D6455" t="s">
        <v>44</v>
      </c>
      <c r="E6455" t="s">
        <v>41</v>
      </c>
      <c r="F6455" t="s">
        <v>30</v>
      </c>
      <c r="G6455" t="s">
        <v>17</v>
      </c>
      <c r="H6455">
        <v>14</v>
      </c>
      <c r="I6455" t="s">
        <v>176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34</v>
      </c>
      <c r="S6455">
        <v>2</v>
      </c>
    </row>
    <row r="6456" spans="1:19" x14ac:dyDescent="0.3">
      <c r="A6456">
        <v>6455</v>
      </c>
      <c r="B6456" t="s">
        <v>33</v>
      </c>
      <c r="C6456" t="s">
        <v>39</v>
      </c>
      <c r="D6456" t="s">
        <v>19</v>
      </c>
      <c r="E6456" t="s">
        <v>45</v>
      </c>
      <c r="F6456" t="s">
        <v>30</v>
      </c>
      <c r="G6456" t="s">
        <v>17</v>
      </c>
      <c r="H6456">
        <v>1</v>
      </c>
      <c r="I6456" t="s">
        <v>176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28</v>
      </c>
      <c r="S6456">
        <v>7</v>
      </c>
    </row>
    <row r="6457" spans="1:19" x14ac:dyDescent="0.3">
      <c r="A6457">
        <v>6456</v>
      </c>
      <c r="B6457" t="s">
        <v>33</v>
      </c>
      <c r="C6457" t="s">
        <v>39</v>
      </c>
      <c r="D6457" t="s">
        <v>32</v>
      </c>
      <c r="E6457" t="s">
        <v>22</v>
      </c>
      <c r="F6457" t="s">
        <v>30</v>
      </c>
      <c r="G6457" t="s">
        <v>35</v>
      </c>
      <c r="H6457">
        <v>6</v>
      </c>
      <c r="I6457" t="s">
        <v>176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28</v>
      </c>
      <c r="S6457">
        <v>6</v>
      </c>
    </row>
    <row r="6458" spans="1:19" x14ac:dyDescent="0.3">
      <c r="A6458">
        <v>6457</v>
      </c>
      <c r="B6458" t="s">
        <v>33</v>
      </c>
      <c r="C6458" t="s">
        <v>20</v>
      </c>
      <c r="D6458" t="s">
        <v>32</v>
      </c>
      <c r="E6458" t="s">
        <v>36</v>
      </c>
      <c r="F6458" t="s">
        <v>25</v>
      </c>
      <c r="G6458" t="s">
        <v>17</v>
      </c>
      <c r="H6458">
        <v>13</v>
      </c>
      <c r="I6458" t="s">
        <v>178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28</v>
      </c>
      <c r="S6458">
        <v>3</v>
      </c>
    </row>
    <row r="6459" spans="1:19" x14ac:dyDescent="0.3">
      <c r="A6459">
        <v>6458</v>
      </c>
      <c r="B6459" t="s">
        <v>37</v>
      </c>
      <c r="C6459" t="s">
        <v>34</v>
      </c>
      <c r="D6459" t="s">
        <v>32</v>
      </c>
      <c r="E6459" t="s">
        <v>43</v>
      </c>
      <c r="F6459" t="s">
        <v>30</v>
      </c>
      <c r="G6459" t="s">
        <v>24</v>
      </c>
      <c r="H6459">
        <v>13</v>
      </c>
      <c r="I6459" t="s">
        <v>178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34</v>
      </c>
      <c r="S6459">
        <v>1</v>
      </c>
    </row>
    <row r="6460" spans="1:19" x14ac:dyDescent="0.3">
      <c r="A6460">
        <v>6459</v>
      </c>
      <c r="B6460" t="s">
        <v>23</v>
      </c>
      <c r="C6460" t="s">
        <v>20</v>
      </c>
      <c r="D6460" t="s">
        <v>38</v>
      </c>
      <c r="E6460" t="s">
        <v>36</v>
      </c>
      <c r="F6460" t="s">
        <v>25</v>
      </c>
      <c r="G6460" t="s">
        <v>17</v>
      </c>
      <c r="H6460">
        <v>0</v>
      </c>
      <c r="I6460" t="s">
        <v>177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28</v>
      </c>
      <c r="S6460">
        <v>2</v>
      </c>
    </row>
    <row r="6461" spans="1:19" x14ac:dyDescent="0.3">
      <c r="A6461">
        <v>6460</v>
      </c>
      <c r="B6461" t="s">
        <v>33</v>
      </c>
      <c r="C6461" t="s">
        <v>27</v>
      </c>
      <c r="D6461" t="s">
        <v>38</v>
      </c>
      <c r="E6461" t="s">
        <v>43</v>
      </c>
      <c r="F6461" t="s">
        <v>18</v>
      </c>
      <c r="G6461" t="s">
        <v>24</v>
      </c>
      <c r="H6461">
        <v>5</v>
      </c>
      <c r="I6461" t="s">
        <v>176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28</v>
      </c>
      <c r="S6461">
        <v>9</v>
      </c>
    </row>
    <row r="6462" spans="1:19" x14ac:dyDescent="0.3">
      <c r="A6462">
        <v>6461</v>
      </c>
      <c r="B6462" t="s">
        <v>37</v>
      </c>
      <c r="C6462" t="s">
        <v>20</v>
      </c>
      <c r="D6462" t="s">
        <v>26</v>
      </c>
      <c r="E6462" t="s">
        <v>41</v>
      </c>
      <c r="F6462" t="s">
        <v>25</v>
      </c>
      <c r="G6462" t="s">
        <v>35</v>
      </c>
      <c r="H6462">
        <v>13</v>
      </c>
      <c r="I6462" t="s">
        <v>176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34</v>
      </c>
      <c r="S6462">
        <v>6</v>
      </c>
    </row>
    <row r="6463" spans="1:19" x14ac:dyDescent="0.3">
      <c r="A6463">
        <v>6462</v>
      </c>
      <c r="B6463" t="s">
        <v>37</v>
      </c>
      <c r="C6463" t="s">
        <v>27</v>
      </c>
      <c r="D6463" t="s">
        <v>26</v>
      </c>
      <c r="E6463" t="s">
        <v>45</v>
      </c>
      <c r="F6463" t="s">
        <v>25</v>
      </c>
      <c r="G6463" t="s">
        <v>24</v>
      </c>
      <c r="H6463">
        <v>4</v>
      </c>
      <c r="I6463" t="s">
        <v>176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21</v>
      </c>
      <c r="S6463">
        <v>3</v>
      </c>
    </row>
    <row r="6464" spans="1:19" x14ac:dyDescent="0.3">
      <c r="A6464">
        <v>6463</v>
      </c>
      <c r="B6464" t="s">
        <v>23</v>
      </c>
      <c r="C6464" t="s">
        <v>39</v>
      </c>
      <c r="D6464" t="s">
        <v>40</v>
      </c>
      <c r="E6464" t="s">
        <v>15</v>
      </c>
      <c r="F6464" t="s">
        <v>18</v>
      </c>
      <c r="G6464" t="s">
        <v>35</v>
      </c>
      <c r="H6464">
        <v>11</v>
      </c>
      <c r="I6464" t="s">
        <v>176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34</v>
      </c>
      <c r="S6464">
        <v>5</v>
      </c>
    </row>
    <row r="6465" spans="1:19" x14ac:dyDescent="0.3">
      <c r="A6465">
        <v>6464</v>
      </c>
      <c r="B6465" t="s">
        <v>31</v>
      </c>
      <c r="C6465" t="s">
        <v>27</v>
      </c>
      <c r="D6465" t="s">
        <v>40</v>
      </c>
      <c r="E6465" t="s">
        <v>15</v>
      </c>
      <c r="F6465" t="s">
        <v>18</v>
      </c>
      <c r="G6465" t="s">
        <v>17</v>
      </c>
      <c r="H6465">
        <v>8</v>
      </c>
      <c r="I6465" t="s">
        <v>177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34</v>
      </c>
      <c r="S6465">
        <v>2</v>
      </c>
    </row>
    <row r="6466" spans="1:19" x14ac:dyDescent="0.3">
      <c r="A6466">
        <v>6465</v>
      </c>
      <c r="B6466" t="s">
        <v>33</v>
      </c>
      <c r="C6466" t="s">
        <v>34</v>
      </c>
      <c r="D6466" t="s">
        <v>26</v>
      </c>
      <c r="E6466" t="s">
        <v>15</v>
      </c>
      <c r="F6466" t="s">
        <v>30</v>
      </c>
      <c r="G6466" t="s">
        <v>24</v>
      </c>
      <c r="H6466">
        <v>0</v>
      </c>
      <c r="I6466" t="s">
        <v>176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28</v>
      </c>
      <c r="S6466">
        <v>1</v>
      </c>
    </row>
    <row r="6467" spans="1:19" x14ac:dyDescent="0.3">
      <c r="A6467">
        <v>6466</v>
      </c>
      <c r="B6467" t="s">
        <v>33</v>
      </c>
      <c r="C6467" t="s">
        <v>39</v>
      </c>
      <c r="D6467" t="s">
        <v>44</v>
      </c>
      <c r="E6467" t="s">
        <v>36</v>
      </c>
      <c r="F6467" t="s">
        <v>18</v>
      </c>
      <c r="G6467" t="s">
        <v>35</v>
      </c>
      <c r="H6467">
        <v>2</v>
      </c>
      <c r="I6467" t="s">
        <v>178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21</v>
      </c>
      <c r="S6467">
        <v>2</v>
      </c>
    </row>
    <row r="6468" spans="1:19" x14ac:dyDescent="0.3">
      <c r="A6468">
        <v>6467</v>
      </c>
      <c r="B6468" t="s">
        <v>31</v>
      </c>
      <c r="C6468" t="s">
        <v>39</v>
      </c>
      <c r="D6468" t="s">
        <v>26</v>
      </c>
      <c r="E6468" t="s">
        <v>45</v>
      </c>
      <c r="F6468" t="s">
        <v>30</v>
      </c>
      <c r="G6468" t="s">
        <v>17</v>
      </c>
      <c r="H6468">
        <v>0</v>
      </c>
      <c r="I6468" t="s">
        <v>177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28</v>
      </c>
      <c r="S6468">
        <v>9</v>
      </c>
    </row>
    <row r="6469" spans="1:19" x14ac:dyDescent="0.3">
      <c r="A6469">
        <v>6468</v>
      </c>
      <c r="B6469" t="s">
        <v>31</v>
      </c>
      <c r="C6469" t="s">
        <v>39</v>
      </c>
      <c r="D6469" t="s">
        <v>44</v>
      </c>
      <c r="E6469" t="s">
        <v>45</v>
      </c>
      <c r="F6469" t="s">
        <v>25</v>
      </c>
      <c r="G6469" t="s">
        <v>35</v>
      </c>
      <c r="H6469">
        <v>7</v>
      </c>
      <c r="I6469" t="s">
        <v>176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28</v>
      </c>
      <c r="S6469">
        <v>8</v>
      </c>
    </row>
    <row r="6470" spans="1:19" x14ac:dyDescent="0.3">
      <c r="A6470">
        <v>6469</v>
      </c>
      <c r="B6470" t="s">
        <v>23</v>
      </c>
      <c r="C6470" t="s">
        <v>20</v>
      </c>
      <c r="D6470" t="s">
        <v>40</v>
      </c>
      <c r="E6470" t="s">
        <v>41</v>
      </c>
      <c r="F6470" t="s">
        <v>18</v>
      </c>
      <c r="G6470" t="s">
        <v>17</v>
      </c>
      <c r="H6470">
        <v>14</v>
      </c>
      <c r="I6470" t="s">
        <v>176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28</v>
      </c>
      <c r="S6470">
        <v>8</v>
      </c>
    </row>
    <row r="6471" spans="1:19" x14ac:dyDescent="0.3">
      <c r="A6471">
        <v>6470</v>
      </c>
      <c r="B6471" t="s">
        <v>31</v>
      </c>
      <c r="C6471" t="s">
        <v>27</v>
      </c>
      <c r="D6471" t="s">
        <v>26</v>
      </c>
      <c r="E6471" t="s">
        <v>41</v>
      </c>
      <c r="F6471" t="s">
        <v>25</v>
      </c>
      <c r="G6471" t="s">
        <v>17</v>
      </c>
      <c r="H6471">
        <v>1</v>
      </c>
      <c r="I6471" t="s">
        <v>178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21</v>
      </c>
      <c r="S6471">
        <v>1</v>
      </c>
    </row>
    <row r="6472" spans="1:19" x14ac:dyDescent="0.3">
      <c r="A6472">
        <v>6471</v>
      </c>
      <c r="B6472" t="s">
        <v>42</v>
      </c>
      <c r="C6472" t="s">
        <v>39</v>
      </c>
      <c r="D6472" t="s">
        <v>44</v>
      </c>
      <c r="E6472" t="s">
        <v>22</v>
      </c>
      <c r="F6472" t="s">
        <v>25</v>
      </c>
      <c r="G6472" t="s">
        <v>24</v>
      </c>
      <c r="H6472">
        <v>8</v>
      </c>
      <c r="I6472" t="s">
        <v>178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28</v>
      </c>
      <c r="S6472">
        <v>5</v>
      </c>
    </row>
    <row r="6473" spans="1:19" x14ac:dyDescent="0.3">
      <c r="A6473">
        <v>6472</v>
      </c>
      <c r="B6473" t="s">
        <v>31</v>
      </c>
      <c r="C6473" t="s">
        <v>27</v>
      </c>
      <c r="D6473" t="s">
        <v>32</v>
      </c>
      <c r="E6473" t="s">
        <v>22</v>
      </c>
      <c r="F6473" t="s">
        <v>18</v>
      </c>
      <c r="G6473" t="s">
        <v>17</v>
      </c>
      <c r="H6473">
        <v>3</v>
      </c>
      <c r="I6473" t="s">
        <v>176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21</v>
      </c>
      <c r="S6473">
        <v>2</v>
      </c>
    </row>
    <row r="6474" spans="1:19" x14ac:dyDescent="0.3">
      <c r="A6474">
        <v>6473</v>
      </c>
      <c r="B6474" t="s">
        <v>31</v>
      </c>
      <c r="C6474" t="s">
        <v>20</v>
      </c>
      <c r="D6474" t="s">
        <v>32</v>
      </c>
      <c r="E6474" t="s">
        <v>36</v>
      </c>
      <c r="F6474" t="s">
        <v>25</v>
      </c>
      <c r="G6474" t="s">
        <v>35</v>
      </c>
      <c r="H6474">
        <v>7</v>
      </c>
      <c r="I6474" t="s">
        <v>176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21</v>
      </c>
      <c r="S6474">
        <v>2</v>
      </c>
    </row>
    <row r="6475" spans="1:19" x14ac:dyDescent="0.3">
      <c r="A6475">
        <v>6474</v>
      </c>
      <c r="B6475" t="s">
        <v>23</v>
      </c>
      <c r="C6475" t="s">
        <v>20</v>
      </c>
      <c r="D6475" t="s">
        <v>32</v>
      </c>
      <c r="E6475" t="s">
        <v>15</v>
      </c>
      <c r="F6475" t="s">
        <v>30</v>
      </c>
      <c r="G6475" t="s">
        <v>35</v>
      </c>
      <c r="H6475">
        <v>6</v>
      </c>
      <c r="I6475" t="s">
        <v>178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21</v>
      </c>
      <c r="S6475">
        <v>1</v>
      </c>
    </row>
    <row r="6476" spans="1:19" x14ac:dyDescent="0.3">
      <c r="A6476">
        <v>6475</v>
      </c>
      <c r="B6476" t="s">
        <v>37</v>
      </c>
      <c r="C6476" t="s">
        <v>20</v>
      </c>
      <c r="D6476" t="s">
        <v>38</v>
      </c>
      <c r="E6476" t="s">
        <v>41</v>
      </c>
      <c r="F6476" t="s">
        <v>25</v>
      </c>
      <c r="G6476" t="s">
        <v>35</v>
      </c>
      <c r="H6476">
        <v>4</v>
      </c>
      <c r="I6476" t="s">
        <v>177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21</v>
      </c>
      <c r="S6476">
        <v>1</v>
      </c>
    </row>
    <row r="6477" spans="1:19" x14ac:dyDescent="0.3">
      <c r="A6477">
        <v>6476</v>
      </c>
      <c r="B6477" t="s">
        <v>23</v>
      </c>
      <c r="C6477" t="s">
        <v>34</v>
      </c>
      <c r="D6477" t="s">
        <v>44</v>
      </c>
      <c r="E6477" t="s">
        <v>22</v>
      </c>
      <c r="F6477" t="s">
        <v>18</v>
      </c>
      <c r="G6477" t="s">
        <v>17</v>
      </c>
      <c r="H6477">
        <v>6</v>
      </c>
      <c r="I6477" t="s">
        <v>177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28</v>
      </c>
      <c r="S6477">
        <v>9</v>
      </c>
    </row>
    <row r="6478" spans="1:19" x14ac:dyDescent="0.3">
      <c r="A6478">
        <v>6477</v>
      </c>
      <c r="B6478" t="s">
        <v>33</v>
      </c>
      <c r="C6478" t="s">
        <v>20</v>
      </c>
      <c r="D6478" t="s">
        <v>40</v>
      </c>
      <c r="E6478" t="s">
        <v>43</v>
      </c>
      <c r="F6478" t="s">
        <v>18</v>
      </c>
      <c r="G6478" t="s">
        <v>35</v>
      </c>
      <c r="H6478">
        <v>8</v>
      </c>
      <c r="I6478" t="s">
        <v>178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28</v>
      </c>
      <c r="S6478">
        <v>3</v>
      </c>
    </row>
    <row r="6479" spans="1:19" x14ac:dyDescent="0.3">
      <c r="A6479">
        <v>6478</v>
      </c>
      <c r="B6479" t="s">
        <v>42</v>
      </c>
      <c r="C6479" t="s">
        <v>20</v>
      </c>
      <c r="D6479" t="s">
        <v>19</v>
      </c>
      <c r="E6479" t="s">
        <v>43</v>
      </c>
      <c r="F6479" t="s">
        <v>18</v>
      </c>
      <c r="G6479" t="s">
        <v>35</v>
      </c>
      <c r="H6479">
        <v>12</v>
      </c>
      <c r="I6479" t="s">
        <v>176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28</v>
      </c>
      <c r="S6479">
        <v>7</v>
      </c>
    </row>
    <row r="6480" spans="1:19" x14ac:dyDescent="0.3">
      <c r="A6480">
        <v>6479</v>
      </c>
      <c r="B6480" t="s">
        <v>37</v>
      </c>
      <c r="C6480" t="s">
        <v>34</v>
      </c>
      <c r="D6480" t="s">
        <v>26</v>
      </c>
      <c r="E6480" t="s">
        <v>45</v>
      </c>
      <c r="F6480" t="s">
        <v>30</v>
      </c>
      <c r="G6480" t="s">
        <v>24</v>
      </c>
      <c r="H6480">
        <v>14</v>
      </c>
      <c r="I6480" t="s">
        <v>177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28</v>
      </c>
      <c r="S6480">
        <v>2</v>
      </c>
    </row>
    <row r="6481" spans="1:19" x14ac:dyDescent="0.3">
      <c r="A6481">
        <v>6480</v>
      </c>
      <c r="B6481" t="s">
        <v>37</v>
      </c>
      <c r="C6481" t="s">
        <v>27</v>
      </c>
      <c r="D6481" t="s">
        <v>32</v>
      </c>
      <c r="E6481" t="s">
        <v>45</v>
      </c>
      <c r="F6481" t="s">
        <v>18</v>
      </c>
      <c r="G6481" t="s">
        <v>24</v>
      </c>
      <c r="H6481">
        <v>13</v>
      </c>
      <c r="I6481" t="s">
        <v>177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34</v>
      </c>
      <c r="S6481">
        <v>1</v>
      </c>
    </row>
    <row r="6482" spans="1:19" x14ac:dyDescent="0.3">
      <c r="A6482">
        <v>6481</v>
      </c>
      <c r="B6482" t="s">
        <v>23</v>
      </c>
      <c r="C6482" t="s">
        <v>27</v>
      </c>
      <c r="D6482" t="s">
        <v>19</v>
      </c>
      <c r="E6482" t="s">
        <v>43</v>
      </c>
      <c r="F6482" t="s">
        <v>25</v>
      </c>
      <c r="G6482" t="s">
        <v>17</v>
      </c>
      <c r="H6482">
        <v>6</v>
      </c>
      <c r="I6482" t="s">
        <v>177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28</v>
      </c>
      <c r="S6482">
        <v>7</v>
      </c>
    </row>
    <row r="6483" spans="1:19" x14ac:dyDescent="0.3">
      <c r="A6483">
        <v>6482</v>
      </c>
      <c r="B6483" t="s">
        <v>37</v>
      </c>
      <c r="C6483" t="s">
        <v>20</v>
      </c>
      <c r="D6483" t="s">
        <v>44</v>
      </c>
      <c r="E6483" t="s">
        <v>29</v>
      </c>
      <c r="F6483" t="s">
        <v>18</v>
      </c>
      <c r="G6483" t="s">
        <v>24</v>
      </c>
      <c r="H6483">
        <v>4</v>
      </c>
      <c r="I6483" t="s">
        <v>177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21</v>
      </c>
      <c r="S6483">
        <v>3</v>
      </c>
    </row>
    <row r="6484" spans="1:19" x14ac:dyDescent="0.3">
      <c r="A6484">
        <v>6483</v>
      </c>
      <c r="B6484" t="s">
        <v>33</v>
      </c>
      <c r="C6484" t="s">
        <v>34</v>
      </c>
      <c r="D6484" t="s">
        <v>44</v>
      </c>
      <c r="E6484" t="s">
        <v>15</v>
      </c>
      <c r="F6484" t="s">
        <v>18</v>
      </c>
      <c r="G6484" t="s">
        <v>24</v>
      </c>
      <c r="H6484">
        <v>9</v>
      </c>
      <c r="I6484" t="s">
        <v>176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28</v>
      </c>
      <c r="S6484">
        <v>5</v>
      </c>
    </row>
    <row r="6485" spans="1:19" x14ac:dyDescent="0.3">
      <c r="A6485">
        <v>6484</v>
      </c>
      <c r="B6485" t="s">
        <v>31</v>
      </c>
      <c r="C6485" t="s">
        <v>20</v>
      </c>
      <c r="D6485" t="s">
        <v>26</v>
      </c>
      <c r="E6485" t="s">
        <v>41</v>
      </c>
      <c r="F6485" t="s">
        <v>30</v>
      </c>
      <c r="G6485" t="s">
        <v>35</v>
      </c>
      <c r="H6485">
        <v>3</v>
      </c>
      <c r="I6485" t="s">
        <v>177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28</v>
      </c>
      <c r="S6485">
        <v>7</v>
      </c>
    </row>
    <row r="6486" spans="1:19" x14ac:dyDescent="0.3">
      <c r="A6486">
        <v>6485</v>
      </c>
      <c r="B6486" t="s">
        <v>16</v>
      </c>
      <c r="C6486" t="s">
        <v>34</v>
      </c>
      <c r="D6486" t="s">
        <v>38</v>
      </c>
      <c r="E6486" t="s">
        <v>29</v>
      </c>
      <c r="F6486" t="s">
        <v>30</v>
      </c>
      <c r="G6486" t="s">
        <v>35</v>
      </c>
      <c r="H6486">
        <v>2</v>
      </c>
      <c r="I6486" t="s">
        <v>178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21</v>
      </c>
      <c r="S6486">
        <v>3</v>
      </c>
    </row>
    <row r="6487" spans="1:19" x14ac:dyDescent="0.3">
      <c r="A6487">
        <v>6486</v>
      </c>
      <c r="B6487" t="s">
        <v>42</v>
      </c>
      <c r="C6487" t="s">
        <v>27</v>
      </c>
      <c r="D6487" t="s">
        <v>32</v>
      </c>
      <c r="E6487" t="s">
        <v>15</v>
      </c>
      <c r="F6487" t="s">
        <v>25</v>
      </c>
      <c r="G6487" t="s">
        <v>24</v>
      </c>
      <c r="H6487">
        <v>4</v>
      </c>
      <c r="I6487" t="s">
        <v>177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28</v>
      </c>
      <c r="S6487">
        <v>7</v>
      </c>
    </row>
    <row r="6488" spans="1:19" x14ac:dyDescent="0.3">
      <c r="A6488">
        <v>6487</v>
      </c>
      <c r="B6488" t="s">
        <v>33</v>
      </c>
      <c r="C6488" t="s">
        <v>27</v>
      </c>
      <c r="D6488" t="s">
        <v>19</v>
      </c>
      <c r="E6488" t="s">
        <v>22</v>
      </c>
      <c r="F6488" t="s">
        <v>18</v>
      </c>
      <c r="G6488" t="s">
        <v>17</v>
      </c>
      <c r="H6488">
        <v>0</v>
      </c>
      <c r="I6488" t="s">
        <v>178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28</v>
      </c>
      <c r="S6488">
        <v>8</v>
      </c>
    </row>
    <row r="6489" spans="1:19" x14ac:dyDescent="0.3">
      <c r="A6489">
        <v>6488</v>
      </c>
      <c r="B6489" t="s">
        <v>42</v>
      </c>
      <c r="C6489" t="s">
        <v>20</v>
      </c>
      <c r="D6489" t="s">
        <v>38</v>
      </c>
      <c r="E6489" t="s">
        <v>15</v>
      </c>
      <c r="F6489" t="s">
        <v>30</v>
      </c>
      <c r="G6489" t="s">
        <v>24</v>
      </c>
      <c r="H6489">
        <v>12</v>
      </c>
      <c r="I6489" t="s">
        <v>176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34</v>
      </c>
      <c r="S6489">
        <v>4</v>
      </c>
    </row>
    <row r="6490" spans="1:19" x14ac:dyDescent="0.3">
      <c r="A6490">
        <v>6489</v>
      </c>
      <c r="B6490" t="s">
        <v>23</v>
      </c>
      <c r="C6490" t="s">
        <v>39</v>
      </c>
      <c r="D6490" t="s">
        <v>26</v>
      </c>
      <c r="E6490" t="s">
        <v>45</v>
      </c>
      <c r="F6490" t="s">
        <v>30</v>
      </c>
      <c r="G6490" t="s">
        <v>35</v>
      </c>
      <c r="H6490">
        <v>8</v>
      </c>
      <c r="I6490" t="s">
        <v>178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28</v>
      </c>
      <c r="S6490">
        <v>8</v>
      </c>
    </row>
    <row r="6491" spans="1:19" x14ac:dyDescent="0.3">
      <c r="A6491">
        <v>6490</v>
      </c>
      <c r="B6491" t="s">
        <v>37</v>
      </c>
      <c r="C6491" t="s">
        <v>20</v>
      </c>
      <c r="D6491" t="s">
        <v>26</v>
      </c>
      <c r="E6491" t="s">
        <v>45</v>
      </c>
      <c r="F6491" t="s">
        <v>30</v>
      </c>
      <c r="G6491" t="s">
        <v>35</v>
      </c>
      <c r="H6491">
        <v>10</v>
      </c>
      <c r="I6491" t="s">
        <v>176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34</v>
      </c>
      <c r="S6491">
        <v>1</v>
      </c>
    </row>
    <row r="6492" spans="1:19" x14ac:dyDescent="0.3">
      <c r="A6492">
        <v>6491</v>
      </c>
      <c r="B6492" t="s">
        <v>23</v>
      </c>
      <c r="C6492" t="s">
        <v>34</v>
      </c>
      <c r="D6492" t="s">
        <v>38</v>
      </c>
      <c r="E6492" t="s">
        <v>41</v>
      </c>
      <c r="F6492" t="s">
        <v>18</v>
      </c>
      <c r="G6492" t="s">
        <v>35</v>
      </c>
      <c r="H6492">
        <v>0</v>
      </c>
      <c r="I6492" t="s">
        <v>176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21</v>
      </c>
      <c r="S6492">
        <v>2</v>
      </c>
    </row>
    <row r="6493" spans="1:19" x14ac:dyDescent="0.3">
      <c r="A6493">
        <v>6492</v>
      </c>
      <c r="B6493" t="s">
        <v>42</v>
      </c>
      <c r="C6493" t="s">
        <v>20</v>
      </c>
      <c r="D6493" t="s">
        <v>26</v>
      </c>
      <c r="E6493" t="s">
        <v>45</v>
      </c>
      <c r="F6493" t="s">
        <v>25</v>
      </c>
      <c r="G6493" t="s">
        <v>24</v>
      </c>
      <c r="H6493">
        <v>12</v>
      </c>
      <c r="I6493" t="s">
        <v>178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28</v>
      </c>
      <c r="S6493">
        <v>7</v>
      </c>
    </row>
    <row r="6494" spans="1:19" x14ac:dyDescent="0.3">
      <c r="A6494">
        <v>6493</v>
      </c>
      <c r="B6494" t="s">
        <v>31</v>
      </c>
      <c r="C6494" t="s">
        <v>20</v>
      </c>
      <c r="D6494" t="s">
        <v>32</v>
      </c>
      <c r="E6494" t="s">
        <v>15</v>
      </c>
      <c r="F6494" t="s">
        <v>18</v>
      </c>
      <c r="G6494" t="s">
        <v>17</v>
      </c>
      <c r="H6494">
        <v>9</v>
      </c>
      <c r="I6494" t="s">
        <v>177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28</v>
      </c>
      <c r="S6494">
        <v>8</v>
      </c>
    </row>
    <row r="6495" spans="1:19" x14ac:dyDescent="0.3">
      <c r="A6495">
        <v>6494</v>
      </c>
      <c r="B6495" t="s">
        <v>23</v>
      </c>
      <c r="C6495" t="s">
        <v>27</v>
      </c>
      <c r="D6495" t="s">
        <v>32</v>
      </c>
      <c r="E6495" t="s">
        <v>15</v>
      </c>
      <c r="F6495" t="s">
        <v>25</v>
      </c>
      <c r="G6495" t="s">
        <v>35</v>
      </c>
      <c r="H6495">
        <v>3</v>
      </c>
      <c r="I6495" t="s">
        <v>178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28</v>
      </c>
      <c r="S6495">
        <v>4</v>
      </c>
    </row>
    <row r="6496" spans="1:19" x14ac:dyDescent="0.3">
      <c r="A6496">
        <v>6495</v>
      </c>
      <c r="B6496" t="s">
        <v>37</v>
      </c>
      <c r="C6496" t="s">
        <v>27</v>
      </c>
      <c r="D6496" t="s">
        <v>44</v>
      </c>
      <c r="E6496" t="s">
        <v>22</v>
      </c>
      <c r="F6496" t="s">
        <v>18</v>
      </c>
      <c r="G6496" t="s">
        <v>35</v>
      </c>
      <c r="H6496">
        <v>0</v>
      </c>
      <c r="I6496" t="s">
        <v>178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28</v>
      </c>
      <c r="S6496">
        <v>8</v>
      </c>
    </row>
    <row r="6497" spans="1:19" x14ac:dyDescent="0.3">
      <c r="A6497">
        <v>6496</v>
      </c>
      <c r="B6497" t="s">
        <v>31</v>
      </c>
      <c r="C6497" t="s">
        <v>34</v>
      </c>
      <c r="D6497" t="s">
        <v>38</v>
      </c>
      <c r="E6497" t="s">
        <v>29</v>
      </c>
      <c r="F6497" t="s">
        <v>18</v>
      </c>
      <c r="G6497" t="s">
        <v>35</v>
      </c>
      <c r="H6497">
        <v>10</v>
      </c>
      <c r="I6497" t="s">
        <v>178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28</v>
      </c>
      <c r="S6497">
        <v>9</v>
      </c>
    </row>
    <row r="6498" spans="1:19" x14ac:dyDescent="0.3">
      <c r="A6498">
        <v>6497</v>
      </c>
      <c r="B6498" t="s">
        <v>33</v>
      </c>
      <c r="C6498" t="s">
        <v>27</v>
      </c>
      <c r="D6498" t="s">
        <v>26</v>
      </c>
      <c r="E6498" t="s">
        <v>15</v>
      </c>
      <c r="F6498" t="s">
        <v>25</v>
      </c>
      <c r="G6498" t="s">
        <v>17</v>
      </c>
      <c r="H6498">
        <v>12</v>
      </c>
      <c r="I6498" t="s">
        <v>177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34</v>
      </c>
      <c r="S6498">
        <v>6</v>
      </c>
    </row>
    <row r="6499" spans="1:19" x14ac:dyDescent="0.3">
      <c r="A6499">
        <v>6498</v>
      </c>
      <c r="B6499" t="s">
        <v>31</v>
      </c>
      <c r="C6499" t="s">
        <v>27</v>
      </c>
      <c r="D6499" t="s">
        <v>32</v>
      </c>
      <c r="E6499" t="s">
        <v>29</v>
      </c>
      <c r="F6499" t="s">
        <v>18</v>
      </c>
      <c r="G6499" t="s">
        <v>24</v>
      </c>
      <c r="H6499">
        <v>8</v>
      </c>
      <c r="I6499" t="s">
        <v>177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28</v>
      </c>
      <c r="S6499">
        <v>8</v>
      </c>
    </row>
    <row r="6500" spans="1:19" x14ac:dyDescent="0.3">
      <c r="A6500">
        <v>6499</v>
      </c>
      <c r="B6500" t="s">
        <v>37</v>
      </c>
      <c r="C6500" t="s">
        <v>27</v>
      </c>
      <c r="D6500" t="s">
        <v>32</v>
      </c>
      <c r="E6500" t="s">
        <v>41</v>
      </c>
      <c r="F6500" t="s">
        <v>30</v>
      </c>
      <c r="G6500" t="s">
        <v>24</v>
      </c>
      <c r="H6500">
        <v>0</v>
      </c>
      <c r="I6500" t="s">
        <v>178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21</v>
      </c>
      <c r="S6500">
        <v>4</v>
      </c>
    </row>
    <row r="6501" spans="1:19" x14ac:dyDescent="0.3">
      <c r="A6501">
        <v>6500</v>
      </c>
      <c r="B6501" t="s">
        <v>16</v>
      </c>
      <c r="C6501" t="s">
        <v>39</v>
      </c>
      <c r="D6501" t="s">
        <v>26</v>
      </c>
      <c r="E6501" t="s">
        <v>29</v>
      </c>
      <c r="F6501" t="s">
        <v>30</v>
      </c>
      <c r="G6501" t="s">
        <v>17</v>
      </c>
      <c r="H6501">
        <v>12</v>
      </c>
      <c r="I6501" t="s">
        <v>176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34</v>
      </c>
      <c r="S6501">
        <v>3</v>
      </c>
    </row>
    <row r="6502" spans="1:19" x14ac:dyDescent="0.3">
      <c r="A6502">
        <v>6501</v>
      </c>
      <c r="B6502" t="s">
        <v>23</v>
      </c>
      <c r="C6502" t="s">
        <v>27</v>
      </c>
      <c r="D6502" t="s">
        <v>38</v>
      </c>
      <c r="E6502" t="s">
        <v>41</v>
      </c>
      <c r="F6502" t="s">
        <v>18</v>
      </c>
      <c r="G6502" t="s">
        <v>17</v>
      </c>
      <c r="H6502">
        <v>14</v>
      </c>
      <c r="I6502" t="s">
        <v>177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34</v>
      </c>
      <c r="S6502">
        <v>2</v>
      </c>
    </row>
    <row r="6503" spans="1:19" x14ac:dyDescent="0.3">
      <c r="A6503">
        <v>6502</v>
      </c>
      <c r="B6503" t="s">
        <v>16</v>
      </c>
      <c r="C6503" t="s">
        <v>20</v>
      </c>
      <c r="D6503" t="s">
        <v>19</v>
      </c>
      <c r="E6503" t="s">
        <v>43</v>
      </c>
      <c r="F6503" t="s">
        <v>18</v>
      </c>
      <c r="G6503" t="s">
        <v>17</v>
      </c>
      <c r="H6503">
        <v>11</v>
      </c>
      <c r="I6503" t="s">
        <v>176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28</v>
      </c>
      <c r="S6503">
        <v>9</v>
      </c>
    </row>
    <row r="6504" spans="1:19" x14ac:dyDescent="0.3">
      <c r="A6504">
        <v>6503</v>
      </c>
      <c r="B6504" t="s">
        <v>23</v>
      </c>
      <c r="C6504" t="s">
        <v>39</v>
      </c>
      <c r="D6504" t="s">
        <v>26</v>
      </c>
      <c r="E6504" t="s">
        <v>41</v>
      </c>
      <c r="F6504" t="s">
        <v>25</v>
      </c>
      <c r="G6504" t="s">
        <v>35</v>
      </c>
      <c r="H6504">
        <v>8</v>
      </c>
      <c r="I6504" t="s">
        <v>178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34</v>
      </c>
      <c r="S6504">
        <v>6</v>
      </c>
    </row>
    <row r="6505" spans="1:19" x14ac:dyDescent="0.3">
      <c r="A6505">
        <v>6504</v>
      </c>
      <c r="B6505" t="s">
        <v>33</v>
      </c>
      <c r="C6505" t="s">
        <v>20</v>
      </c>
      <c r="D6505" t="s">
        <v>19</v>
      </c>
      <c r="E6505" t="s">
        <v>22</v>
      </c>
      <c r="F6505" t="s">
        <v>30</v>
      </c>
      <c r="G6505" t="s">
        <v>35</v>
      </c>
      <c r="H6505">
        <v>13</v>
      </c>
      <c r="I6505" t="s">
        <v>177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28</v>
      </c>
      <c r="S6505">
        <v>7</v>
      </c>
    </row>
    <row r="6506" spans="1:19" x14ac:dyDescent="0.3">
      <c r="A6506">
        <v>6505</v>
      </c>
      <c r="B6506" t="s">
        <v>23</v>
      </c>
      <c r="C6506" t="s">
        <v>20</v>
      </c>
      <c r="D6506" t="s">
        <v>44</v>
      </c>
      <c r="E6506" t="s">
        <v>43</v>
      </c>
      <c r="F6506" t="s">
        <v>30</v>
      </c>
      <c r="G6506" t="s">
        <v>35</v>
      </c>
      <c r="H6506">
        <v>2</v>
      </c>
      <c r="I6506" t="s">
        <v>178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28</v>
      </c>
      <c r="S6506">
        <v>2</v>
      </c>
    </row>
    <row r="6507" spans="1:19" x14ac:dyDescent="0.3">
      <c r="A6507">
        <v>6506</v>
      </c>
      <c r="B6507" t="s">
        <v>42</v>
      </c>
      <c r="C6507" t="s">
        <v>20</v>
      </c>
      <c r="D6507" t="s">
        <v>19</v>
      </c>
      <c r="E6507" t="s">
        <v>29</v>
      </c>
      <c r="F6507" t="s">
        <v>25</v>
      </c>
      <c r="G6507" t="s">
        <v>24</v>
      </c>
      <c r="H6507">
        <v>11</v>
      </c>
      <c r="I6507" t="s">
        <v>178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28</v>
      </c>
      <c r="S6507">
        <v>9</v>
      </c>
    </row>
    <row r="6508" spans="1:19" x14ac:dyDescent="0.3">
      <c r="A6508">
        <v>6507</v>
      </c>
      <c r="B6508" t="s">
        <v>42</v>
      </c>
      <c r="C6508" t="s">
        <v>27</v>
      </c>
      <c r="D6508" t="s">
        <v>44</v>
      </c>
      <c r="E6508" t="s">
        <v>22</v>
      </c>
      <c r="F6508" t="s">
        <v>25</v>
      </c>
      <c r="G6508" t="s">
        <v>35</v>
      </c>
      <c r="H6508">
        <v>6</v>
      </c>
      <c r="I6508" t="s">
        <v>177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21</v>
      </c>
      <c r="S6508">
        <v>1</v>
      </c>
    </row>
    <row r="6509" spans="1:19" x14ac:dyDescent="0.3">
      <c r="A6509">
        <v>6508</v>
      </c>
      <c r="B6509" t="s">
        <v>23</v>
      </c>
      <c r="C6509" t="s">
        <v>20</v>
      </c>
      <c r="D6509" t="s">
        <v>32</v>
      </c>
      <c r="E6509" t="s">
        <v>43</v>
      </c>
      <c r="F6509" t="s">
        <v>30</v>
      </c>
      <c r="G6509" t="s">
        <v>17</v>
      </c>
      <c r="H6509">
        <v>5</v>
      </c>
      <c r="I6509" t="s">
        <v>177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21</v>
      </c>
      <c r="S6509">
        <v>2</v>
      </c>
    </row>
    <row r="6510" spans="1:19" x14ac:dyDescent="0.3">
      <c r="A6510">
        <v>6509</v>
      </c>
      <c r="B6510" t="s">
        <v>42</v>
      </c>
      <c r="C6510" t="s">
        <v>39</v>
      </c>
      <c r="D6510" t="s">
        <v>44</v>
      </c>
      <c r="E6510" t="s">
        <v>45</v>
      </c>
      <c r="F6510" t="s">
        <v>30</v>
      </c>
      <c r="G6510" t="s">
        <v>35</v>
      </c>
      <c r="H6510">
        <v>2</v>
      </c>
      <c r="I6510" t="s">
        <v>178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28</v>
      </c>
      <c r="S6510">
        <v>9</v>
      </c>
    </row>
    <row r="6511" spans="1:19" x14ac:dyDescent="0.3">
      <c r="A6511">
        <v>6510</v>
      </c>
      <c r="B6511" t="s">
        <v>33</v>
      </c>
      <c r="C6511" t="s">
        <v>27</v>
      </c>
      <c r="D6511" t="s">
        <v>19</v>
      </c>
      <c r="E6511" t="s">
        <v>15</v>
      </c>
      <c r="F6511" t="s">
        <v>25</v>
      </c>
      <c r="G6511" t="s">
        <v>24</v>
      </c>
      <c r="H6511">
        <v>5</v>
      </c>
      <c r="I6511" t="s">
        <v>176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21</v>
      </c>
      <c r="S6511">
        <v>1</v>
      </c>
    </row>
    <row r="6512" spans="1:19" x14ac:dyDescent="0.3">
      <c r="A6512">
        <v>6511</v>
      </c>
      <c r="B6512" t="s">
        <v>23</v>
      </c>
      <c r="C6512" t="s">
        <v>27</v>
      </c>
      <c r="D6512" t="s">
        <v>40</v>
      </c>
      <c r="E6512" t="s">
        <v>43</v>
      </c>
      <c r="F6512" t="s">
        <v>18</v>
      </c>
      <c r="G6512" t="s">
        <v>35</v>
      </c>
      <c r="H6512">
        <v>1</v>
      </c>
      <c r="I6512" t="s">
        <v>178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21</v>
      </c>
      <c r="S6512">
        <v>4</v>
      </c>
    </row>
    <row r="6513" spans="1:19" x14ac:dyDescent="0.3">
      <c r="A6513">
        <v>6512</v>
      </c>
      <c r="B6513" t="s">
        <v>31</v>
      </c>
      <c r="C6513" t="s">
        <v>34</v>
      </c>
      <c r="D6513" t="s">
        <v>32</v>
      </c>
      <c r="E6513" t="s">
        <v>15</v>
      </c>
      <c r="F6513" t="s">
        <v>30</v>
      </c>
      <c r="G6513" t="s">
        <v>17</v>
      </c>
      <c r="H6513">
        <v>4</v>
      </c>
      <c r="I6513" t="s">
        <v>176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28</v>
      </c>
      <c r="S6513">
        <v>7</v>
      </c>
    </row>
    <row r="6514" spans="1:19" x14ac:dyDescent="0.3">
      <c r="A6514">
        <v>6513</v>
      </c>
      <c r="B6514" t="s">
        <v>37</v>
      </c>
      <c r="C6514" t="s">
        <v>20</v>
      </c>
      <c r="D6514" t="s">
        <v>19</v>
      </c>
      <c r="E6514" t="s">
        <v>41</v>
      </c>
      <c r="F6514" t="s">
        <v>30</v>
      </c>
      <c r="G6514" t="s">
        <v>35</v>
      </c>
      <c r="H6514">
        <v>9</v>
      </c>
      <c r="I6514" t="s">
        <v>176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34</v>
      </c>
      <c r="S6514">
        <v>4</v>
      </c>
    </row>
    <row r="6515" spans="1:19" x14ac:dyDescent="0.3">
      <c r="A6515">
        <v>6514</v>
      </c>
      <c r="B6515" t="s">
        <v>31</v>
      </c>
      <c r="C6515" t="s">
        <v>39</v>
      </c>
      <c r="D6515" t="s">
        <v>32</v>
      </c>
      <c r="E6515" t="s">
        <v>36</v>
      </c>
      <c r="F6515" t="s">
        <v>25</v>
      </c>
      <c r="G6515" t="s">
        <v>17</v>
      </c>
      <c r="H6515">
        <v>2</v>
      </c>
      <c r="I6515" t="s">
        <v>176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28</v>
      </c>
      <c r="S6515">
        <v>8</v>
      </c>
    </row>
    <row r="6516" spans="1:19" x14ac:dyDescent="0.3">
      <c r="A6516">
        <v>6515</v>
      </c>
      <c r="B6516" t="s">
        <v>37</v>
      </c>
      <c r="C6516" t="s">
        <v>34</v>
      </c>
      <c r="D6516" t="s">
        <v>19</v>
      </c>
      <c r="E6516" t="s">
        <v>36</v>
      </c>
      <c r="F6516" t="s">
        <v>18</v>
      </c>
      <c r="G6516" t="s">
        <v>17</v>
      </c>
      <c r="H6516">
        <v>8</v>
      </c>
      <c r="I6516" t="s">
        <v>178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34</v>
      </c>
      <c r="S6516">
        <v>6</v>
      </c>
    </row>
    <row r="6517" spans="1:19" x14ac:dyDescent="0.3">
      <c r="A6517">
        <v>6516</v>
      </c>
      <c r="B6517" t="s">
        <v>33</v>
      </c>
      <c r="C6517" t="s">
        <v>34</v>
      </c>
      <c r="D6517" t="s">
        <v>26</v>
      </c>
      <c r="E6517" t="s">
        <v>22</v>
      </c>
      <c r="F6517" t="s">
        <v>30</v>
      </c>
      <c r="G6517" t="s">
        <v>35</v>
      </c>
      <c r="H6517">
        <v>5</v>
      </c>
      <c r="I6517" t="s">
        <v>178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28</v>
      </c>
      <c r="S6517">
        <v>6</v>
      </c>
    </row>
    <row r="6518" spans="1:19" x14ac:dyDescent="0.3">
      <c r="A6518">
        <v>6517</v>
      </c>
      <c r="B6518" t="s">
        <v>23</v>
      </c>
      <c r="C6518" t="s">
        <v>34</v>
      </c>
      <c r="D6518" t="s">
        <v>26</v>
      </c>
      <c r="E6518" t="s">
        <v>15</v>
      </c>
      <c r="F6518" t="s">
        <v>30</v>
      </c>
      <c r="G6518" t="s">
        <v>24</v>
      </c>
      <c r="H6518">
        <v>1</v>
      </c>
      <c r="I6518" t="s">
        <v>177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21</v>
      </c>
      <c r="S6518">
        <v>3</v>
      </c>
    </row>
    <row r="6519" spans="1:19" x14ac:dyDescent="0.3">
      <c r="A6519">
        <v>6518</v>
      </c>
      <c r="B6519" t="s">
        <v>23</v>
      </c>
      <c r="C6519" t="s">
        <v>20</v>
      </c>
      <c r="D6519" t="s">
        <v>32</v>
      </c>
      <c r="E6519" t="s">
        <v>22</v>
      </c>
      <c r="F6519" t="s">
        <v>18</v>
      </c>
      <c r="G6519" t="s">
        <v>17</v>
      </c>
      <c r="H6519">
        <v>4</v>
      </c>
      <c r="I6519" t="s">
        <v>178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28</v>
      </c>
      <c r="S6519">
        <v>9</v>
      </c>
    </row>
    <row r="6520" spans="1:19" x14ac:dyDescent="0.3">
      <c r="A6520">
        <v>6519</v>
      </c>
      <c r="B6520" t="s">
        <v>37</v>
      </c>
      <c r="C6520" t="s">
        <v>20</v>
      </c>
      <c r="D6520" t="s">
        <v>26</v>
      </c>
      <c r="E6520" t="s">
        <v>45</v>
      </c>
      <c r="F6520" t="s">
        <v>25</v>
      </c>
      <c r="G6520" t="s">
        <v>35</v>
      </c>
      <c r="H6520">
        <v>14</v>
      </c>
      <c r="I6520" t="s">
        <v>177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28</v>
      </c>
      <c r="S6520">
        <v>6</v>
      </c>
    </row>
    <row r="6521" spans="1:19" x14ac:dyDescent="0.3">
      <c r="A6521">
        <v>6520</v>
      </c>
      <c r="B6521" t="s">
        <v>23</v>
      </c>
      <c r="C6521" t="s">
        <v>27</v>
      </c>
      <c r="D6521" t="s">
        <v>40</v>
      </c>
      <c r="E6521" t="s">
        <v>15</v>
      </c>
      <c r="F6521" t="s">
        <v>25</v>
      </c>
      <c r="G6521" t="s">
        <v>17</v>
      </c>
      <c r="H6521">
        <v>9</v>
      </c>
      <c r="I6521" t="s">
        <v>177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34</v>
      </c>
      <c r="S6521">
        <v>1</v>
      </c>
    </row>
    <row r="6522" spans="1:19" x14ac:dyDescent="0.3">
      <c r="A6522">
        <v>6521</v>
      </c>
      <c r="B6522" t="s">
        <v>31</v>
      </c>
      <c r="C6522" t="s">
        <v>39</v>
      </c>
      <c r="D6522" t="s">
        <v>44</v>
      </c>
      <c r="E6522" t="s">
        <v>45</v>
      </c>
      <c r="F6522" t="s">
        <v>18</v>
      </c>
      <c r="G6522" t="s">
        <v>17</v>
      </c>
      <c r="H6522">
        <v>13</v>
      </c>
      <c r="I6522" t="s">
        <v>176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34</v>
      </c>
      <c r="S6522">
        <v>1</v>
      </c>
    </row>
    <row r="6523" spans="1:19" x14ac:dyDescent="0.3">
      <c r="A6523">
        <v>6522</v>
      </c>
      <c r="B6523" t="s">
        <v>42</v>
      </c>
      <c r="C6523" t="s">
        <v>20</v>
      </c>
      <c r="D6523" t="s">
        <v>40</v>
      </c>
      <c r="E6523" t="s">
        <v>43</v>
      </c>
      <c r="F6523" t="s">
        <v>25</v>
      </c>
      <c r="G6523" t="s">
        <v>17</v>
      </c>
      <c r="H6523">
        <v>9</v>
      </c>
      <c r="I6523" t="s">
        <v>177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34</v>
      </c>
      <c r="S6523">
        <v>6</v>
      </c>
    </row>
    <row r="6524" spans="1:19" x14ac:dyDescent="0.3">
      <c r="A6524">
        <v>6523</v>
      </c>
      <c r="B6524" t="s">
        <v>42</v>
      </c>
      <c r="C6524" t="s">
        <v>34</v>
      </c>
      <c r="D6524" t="s">
        <v>44</v>
      </c>
      <c r="E6524" t="s">
        <v>15</v>
      </c>
      <c r="F6524" t="s">
        <v>18</v>
      </c>
      <c r="G6524" t="s">
        <v>35</v>
      </c>
      <c r="H6524">
        <v>0</v>
      </c>
      <c r="I6524" t="s">
        <v>176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21</v>
      </c>
      <c r="S6524">
        <v>6</v>
      </c>
    </row>
    <row r="6525" spans="1:19" x14ac:dyDescent="0.3">
      <c r="A6525">
        <v>6524</v>
      </c>
      <c r="B6525" t="s">
        <v>42</v>
      </c>
      <c r="C6525" t="s">
        <v>39</v>
      </c>
      <c r="D6525" t="s">
        <v>38</v>
      </c>
      <c r="E6525" t="s">
        <v>36</v>
      </c>
      <c r="F6525" t="s">
        <v>25</v>
      </c>
      <c r="G6525" t="s">
        <v>24</v>
      </c>
      <c r="H6525">
        <v>4</v>
      </c>
      <c r="I6525" t="s">
        <v>178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21</v>
      </c>
      <c r="S6525">
        <v>5</v>
      </c>
    </row>
    <row r="6526" spans="1:19" x14ac:dyDescent="0.3">
      <c r="A6526">
        <v>6525</v>
      </c>
      <c r="B6526" t="s">
        <v>23</v>
      </c>
      <c r="C6526" t="s">
        <v>27</v>
      </c>
      <c r="D6526" t="s">
        <v>19</v>
      </c>
      <c r="E6526" t="s">
        <v>29</v>
      </c>
      <c r="F6526" t="s">
        <v>30</v>
      </c>
      <c r="G6526" t="s">
        <v>24</v>
      </c>
      <c r="H6526">
        <v>10</v>
      </c>
      <c r="I6526" t="s">
        <v>178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34</v>
      </c>
      <c r="S6526">
        <v>4</v>
      </c>
    </row>
    <row r="6527" spans="1:19" x14ac:dyDescent="0.3">
      <c r="A6527">
        <v>6526</v>
      </c>
      <c r="B6527" t="s">
        <v>33</v>
      </c>
      <c r="C6527" t="s">
        <v>34</v>
      </c>
      <c r="D6527" t="s">
        <v>38</v>
      </c>
      <c r="E6527" t="s">
        <v>43</v>
      </c>
      <c r="F6527" t="s">
        <v>18</v>
      </c>
      <c r="G6527" t="s">
        <v>24</v>
      </c>
      <c r="H6527">
        <v>14</v>
      </c>
      <c r="I6527" t="s">
        <v>177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34</v>
      </c>
      <c r="S6527">
        <v>2</v>
      </c>
    </row>
    <row r="6528" spans="1:19" x14ac:dyDescent="0.3">
      <c r="A6528">
        <v>6527</v>
      </c>
      <c r="B6528" t="s">
        <v>33</v>
      </c>
      <c r="C6528" t="s">
        <v>39</v>
      </c>
      <c r="D6528" t="s">
        <v>38</v>
      </c>
      <c r="E6528" t="s">
        <v>15</v>
      </c>
      <c r="F6528" t="s">
        <v>18</v>
      </c>
      <c r="G6528" t="s">
        <v>17</v>
      </c>
      <c r="H6528">
        <v>14</v>
      </c>
      <c r="I6528" t="s">
        <v>176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34</v>
      </c>
      <c r="S6528">
        <v>6</v>
      </c>
    </row>
    <row r="6529" spans="1:19" x14ac:dyDescent="0.3">
      <c r="A6529">
        <v>6528</v>
      </c>
      <c r="B6529" t="s">
        <v>37</v>
      </c>
      <c r="C6529" t="s">
        <v>39</v>
      </c>
      <c r="D6529" t="s">
        <v>32</v>
      </c>
      <c r="E6529" t="s">
        <v>22</v>
      </c>
      <c r="F6529" t="s">
        <v>30</v>
      </c>
      <c r="G6529" t="s">
        <v>24</v>
      </c>
      <c r="H6529">
        <v>12</v>
      </c>
      <c r="I6529" t="s">
        <v>178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34</v>
      </c>
      <c r="S6529">
        <v>1</v>
      </c>
    </row>
    <row r="6530" spans="1:19" x14ac:dyDescent="0.3">
      <c r="A6530">
        <v>6529</v>
      </c>
      <c r="B6530" t="s">
        <v>23</v>
      </c>
      <c r="C6530" t="s">
        <v>34</v>
      </c>
      <c r="D6530" t="s">
        <v>40</v>
      </c>
      <c r="E6530" t="s">
        <v>22</v>
      </c>
      <c r="F6530" t="s">
        <v>30</v>
      </c>
      <c r="G6530" t="s">
        <v>35</v>
      </c>
      <c r="H6530">
        <v>8</v>
      </c>
      <c r="I6530" t="s">
        <v>176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34</v>
      </c>
      <c r="S6530">
        <v>1</v>
      </c>
    </row>
    <row r="6531" spans="1:19" x14ac:dyDescent="0.3">
      <c r="A6531">
        <v>6530</v>
      </c>
      <c r="B6531" t="s">
        <v>23</v>
      </c>
      <c r="C6531" t="s">
        <v>27</v>
      </c>
      <c r="D6531" t="s">
        <v>44</v>
      </c>
      <c r="E6531" t="s">
        <v>22</v>
      </c>
      <c r="F6531" t="s">
        <v>25</v>
      </c>
      <c r="G6531" t="s">
        <v>24</v>
      </c>
      <c r="H6531">
        <v>6</v>
      </c>
      <c r="I6531" t="s">
        <v>176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28</v>
      </c>
      <c r="S6531">
        <v>7</v>
      </c>
    </row>
    <row r="6532" spans="1:19" x14ac:dyDescent="0.3">
      <c r="A6532">
        <v>6531</v>
      </c>
      <c r="B6532" t="s">
        <v>31</v>
      </c>
      <c r="C6532" t="s">
        <v>27</v>
      </c>
      <c r="D6532" t="s">
        <v>44</v>
      </c>
      <c r="E6532" t="s">
        <v>15</v>
      </c>
      <c r="F6532" t="s">
        <v>25</v>
      </c>
      <c r="G6532" t="s">
        <v>35</v>
      </c>
      <c r="H6532">
        <v>5</v>
      </c>
      <c r="I6532" t="s">
        <v>177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28</v>
      </c>
      <c r="S6532">
        <v>8</v>
      </c>
    </row>
    <row r="6533" spans="1:19" x14ac:dyDescent="0.3">
      <c r="A6533">
        <v>6532</v>
      </c>
      <c r="B6533" t="s">
        <v>42</v>
      </c>
      <c r="C6533" t="s">
        <v>27</v>
      </c>
      <c r="D6533" t="s">
        <v>40</v>
      </c>
      <c r="E6533" t="s">
        <v>22</v>
      </c>
      <c r="F6533" t="s">
        <v>25</v>
      </c>
      <c r="G6533" t="s">
        <v>24</v>
      </c>
      <c r="H6533">
        <v>6</v>
      </c>
      <c r="I6533" t="s">
        <v>178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21</v>
      </c>
      <c r="S6533">
        <v>3</v>
      </c>
    </row>
    <row r="6534" spans="1:19" x14ac:dyDescent="0.3">
      <c r="A6534">
        <v>6533</v>
      </c>
      <c r="B6534" t="s">
        <v>42</v>
      </c>
      <c r="C6534" t="s">
        <v>20</v>
      </c>
      <c r="D6534" t="s">
        <v>26</v>
      </c>
      <c r="E6534" t="s">
        <v>29</v>
      </c>
      <c r="F6534" t="s">
        <v>30</v>
      </c>
      <c r="G6534" t="s">
        <v>24</v>
      </c>
      <c r="H6534">
        <v>13</v>
      </c>
      <c r="I6534" t="s">
        <v>176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28</v>
      </c>
      <c r="S6534">
        <v>3</v>
      </c>
    </row>
    <row r="6535" spans="1:19" x14ac:dyDescent="0.3">
      <c r="A6535">
        <v>6534</v>
      </c>
      <c r="B6535" t="s">
        <v>16</v>
      </c>
      <c r="C6535" t="s">
        <v>20</v>
      </c>
      <c r="D6535" t="s">
        <v>19</v>
      </c>
      <c r="E6535" t="s">
        <v>15</v>
      </c>
      <c r="F6535" t="s">
        <v>30</v>
      </c>
      <c r="G6535" t="s">
        <v>17</v>
      </c>
      <c r="H6535">
        <v>14</v>
      </c>
      <c r="I6535" t="s">
        <v>176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34</v>
      </c>
      <c r="S6535">
        <v>1</v>
      </c>
    </row>
    <row r="6536" spans="1:19" x14ac:dyDescent="0.3">
      <c r="A6536">
        <v>6535</v>
      </c>
      <c r="B6536" t="s">
        <v>31</v>
      </c>
      <c r="C6536" t="s">
        <v>39</v>
      </c>
      <c r="D6536" t="s">
        <v>26</v>
      </c>
      <c r="E6536" t="s">
        <v>41</v>
      </c>
      <c r="F6536" t="s">
        <v>30</v>
      </c>
      <c r="G6536" t="s">
        <v>35</v>
      </c>
      <c r="H6536">
        <v>1</v>
      </c>
      <c r="I6536" t="s">
        <v>177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28</v>
      </c>
      <c r="S6536">
        <v>8</v>
      </c>
    </row>
    <row r="6537" spans="1:19" x14ac:dyDescent="0.3">
      <c r="A6537">
        <v>6536</v>
      </c>
      <c r="B6537" t="s">
        <v>33</v>
      </c>
      <c r="C6537" t="s">
        <v>34</v>
      </c>
      <c r="D6537" t="s">
        <v>19</v>
      </c>
      <c r="E6537" t="s">
        <v>41</v>
      </c>
      <c r="F6537" t="s">
        <v>30</v>
      </c>
      <c r="G6537" t="s">
        <v>24</v>
      </c>
      <c r="H6537">
        <v>0</v>
      </c>
      <c r="I6537" t="s">
        <v>177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28</v>
      </c>
      <c r="S6537">
        <v>3</v>
      </c>
    </row>
    <row r="6538" spans="1:19" x14ac:dyDescent="0.3">
      <c r="A6538">
        <v>6537</v>
      </c>
      <c r="B6538" t="s">
        <v>33</v>
      </c>
      <c r="C6538" t="s">
        <v>20</v>
      </c>
      <c r="D6538" t="s">
        <v>44</v>
      </c>
      <c r="E6538" t="s">
        <v>36</v>
      </c>
      <c r="F6538" t="s">
        <v>30</v>
      </c>
      <c r="G6538" t="s">
        <v>24</v>
      </c>
      <c r="H6538">
        <v>5</v>
      </c>
      <c r="I6538" t="s">
        <v>176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21</v>
      </c>
      <c r="S6538">
        <v>4</v>
      </c>
    </row>
    <row r="6539" spans="1:19" x14ac:dyDescent="0.3">
      <c r="A6539">
        <v>6538</v>
      </c>
      <c r="B6539" t="s">
        <v>37</v>
      </c>
      <c r="C6539" t="s">
        <v>34</v>
      </c>
      <c r="D6539" t="s">
        <v>44</v>
      </c>
      <c r="E6539" t="s">
        <v>22</v>
      </c>
      <c r="F6539" t="s">
        <v>25</v>
      </c>
      <c r="G6539" t="s">
        <v>17</v>
      </c>
      <c r="H6539">
        <v>12</v>
      </c>
      <c r="I6539" t="s">
        <v>176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28</v>
      </c>
      <c r="S6539">
        <v>7</v>
      </c>
    </row>
    <row r="6540" spans="1:19" x14ac:dyDescent="0.3">
      <c r="A6540">
        <v>6539</v>
      </c>
      <c r="B6540" t="s">
        <v>23</v>
      </c>
      <c r="C6540" t="s">
        <v>39</v>
      </c>
      <c r="D6540" t="s">
        <v>19</v>
      </c>
      <c r="E6540" t="s">
        <v>36</v>
      </c>
      <c r="F6540" t="s">
        <v>18</v>
      </c>
      <c r="G6540" t="s">
        <v>35</v>
      </c>
      <c r="H6540">
        <v>8</v>
      </c>
      <c r="I6540" t="s">
        <v>176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28</v>
      </c>
      <c r="S6540">
        <v>9</v>
      </c>
    </row>
    <row r="6541" spans="1:19" x14ac:dyDescent="0.3">
      <c r="A6541">
        <v>6540</v>
      </c>
      <c r="B6541" t="s">
        <v>16</v>
      </c>
      <c r="C6541" t="s">
        <v>27</v>
      </c>
      <c r="D6541" t="s">
        <v>40</v>
      </c>
      <c r="E6541" t="s">
        <v>41</v>
      </c>
      <c r="F6541" t="s">
        <v>25</v>
      </c>
      <c r="G6541" t="s">
        <v>24</v>
      </c>
      <c r="H6541">
        <v>2</v>
      </c>
      <c r="I6541" t="s">
        <v>176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21</v>
      </c>
      <c r="S6541">
        <v>2</v>
      </c>
    </row>
    <row r="6542" spans="1:19" x14ac:dyDescent="0.3">
      <c r="A6542">
        <v>6541</v>
      </c>
      <c r="B6542" t="s">
        <v>37</v>
      </c>
      <c r="C6542" t="s">
        <v>39</v>
      </c>
      <c r="D6542" t="s">
        <v>26</v>
      </c>
      <c r="E6542" t="s">
        <v>36</v>
      </c>
      <c r="F6542" t="s">
        <v>30</v>
      </c>
      <c r="G6542" t="s">
        <v>35</v>
      </c>
      <c r="H6542">
        <v>5</v>
      </c>
      <c r="I6542" t="s">
        <v>176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28</v>
      </c>
      <c r="S6542">
        <v>7</v>
      </c>
    </row>
    <row r="6543" spans="1:19" x14ac:dyDescent="0.3">
      <c r="A6543">
        <v>6542</v>
      </c>
      <c r="B6543" t="s">
        <v>33</v>
      </c>
      <c r="C6543" t="s">
        <v>27</v>
      </c>
      <c r="D6543" t="s">
        <v>26</v>
      </c>
      <c r="E6543" t="s">
        <v>41</v>
      </c>
      <c r="F6543" t="s">
        <v>25</v>
      </c>
      <c r="G6543" t="s">
        <v>35</v>
      </c>
      <c r="H6543">
        <v>9</v>
      </c>
      <c r="I6543" t="s">
        <v>176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28</v>
      </c>
      <c r="S6543">
        <v>3</v>
      </c>
    </row>
    <row r="6544" spans="1:19" x14ac:dyDescent="0.3">
      <c r="A6544">
        <v>6543</v>
      </c>
      <c r="B6544" t="s">
        <v>37</v>
      </c>
      <c r="C6544" t="s">
        <v>39</v>
      </c>
      <c r="D6544" t="s">
        <v>40</v>
      </c>
      <c r="E6544" t="s">
        <v>15</v>
      </c>
      <c r="F6544" t="s">
        <v>18</v>
      </c>
      <c r="G6544" t="s">
        <v>17</v>
      </c>
      <c r="H6544">
        <v>5</v>
      </c>
      <c r="I6544" t="s">
        <v>176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21</v>
      </c>
      <c r="S6544">
        <v>3</v>
      </c>
    </row>
    <row r="6545" spans="1:19" x14ac:dyDescent="0.3">
      <c r="A6545">
        <v>6544</v>
      </c>
      <c r="B6545" t="s">
        <v>42</v>
      </c>
      <c r="C6545" t="s">
        <v>39</v>
      </c>
      <c r="D6545" t="s">
        <v>40</v>
      </c>
      <c r="E6545" t="s">
        <v>41</v>
      </c>
      <c r="F6545" t="s">
        <v>18</v>
      </c>
      <c r="G6545" t="s">
        <v>35</v>
      </c>
      <c r="H6545">
        <v>0</v>
      </c>
      <c r="I6545" t="s">
        <v>176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21</v>
      </c>
      <c r="S6545">
        <v>6</v>
      </c>
    </row>
    <row r="6546" spans="1:19" x14ac:dyDescent="0.3">
      <c r="A6546">
        <v>6545</v>
      </c>
      <c r="B6546" t="s">
        <v>16</v>
      </c>
      <c r="C6546" t="s">
        <v>39</v>
      </c>
      <c r="D6546" t="s">
        <v>38</v>
      </c>
      <c r="E6546" t="s">
        <v>29</v>
      </c>
      <c r="F6546" t="s">
        <v>25</v>
      </c>
      <c r="G6546" t="s">
        <v>24</v>
      </c>
      <c r="H6546">
        <v>5</v>
      </c>
      <c r="I6546" t="s">
        <v>178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21</v>
      </c>
      <c r="S6546">
        <v>5</v>
      </c>
    </row>
    <row r="6547" spans="1:19" x14ac:dyDescent="0.3">
      <c r="A6547">
        <v>6546</v>
      </c>
      <c r="B6547" t="s">
        <v>16</v>
      </c>
      <c r="C6547" t="s">
        <v>39</v>
      </c>
      <c r="D6547" t="s">
        <v>44</v>
      </c>
      <c r="E6547" t="s">
        <v>22</v>
      </c>
      <c r="F6547" t="s">
        <v>18</v>
      </c>
      <c r="G6547" t="s">
        <v>24</v>
      </c>
      <c r="H6547">
        <v>1</v>
      </c>
      <c r="I6547" t="s">
        <v>177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28</v>
      </c>
      <c r="S6547">
        <v>9</v>
      </c>
    </row>
    <row r="6548" spans="1:19" x14ac:dyDescent="0.3">
      <c r="A6548">
        <v>6547</v>
      </c>
      <c r="B6548" t="s">
        <v>33</v>
      </c>
      <c r="C6548" t="s">
        <v>20</v>
      </c>
      <c r="D6548" t="s">
        <v>26</v>
      </c>
      <c r="E6548" t="s">
        <v>41</v>
      </c>
      <c r="F6548" t="s">
        <v>25</v>
      </c>
      <c r="G6548" t="s">
        <v>17</v>
      </c>
      <c r="H6548">
        <v>8</v>
      </c>
      <c r="I6548" t="s">
        <v>176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34</v>
      </c>
      <c r="S6548">
        <v>5</v>
      </c>
    </row>
    <row r="6549" spans="1:19" x14ac:dyDescent="0.3">
      <c r="A6549">
        <v>6548</v>
      </c>
      <c r="B6549" t="s">
        <v>42</v>
      </c>
      <c r="C6549" t="s">
        <v>39</v>
      </c>
      <c r="D6549" t="s">
        <v>26</v>
      </c>
      <c r="E6549" t="s">
        <v>22</v>
      </c>
      <c r="F6549" t="s">
        <v>18</v>
      </c>
      <c r="G6549" t="s">
        <v>24</v>
      </c>
      <c r="H6549">
        <v>4</v>
      </c>
      <c r="I6549" t="s">
        <v>176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21</v>
      </c>
      <c r="S6549">
        <v>2</v>
      </c>
    </row>
    <row r="6550" spans="1:19" x14ac:dyDescent="0.3">
      <c r="A6550">
        <v>6549</v>
      </c>
      <c r="B6550" t="s">
        <v>31</v>
      </c>
      <c r="C6550" t="s">
        <v>27</v>
      </c>
      <c r="D6550" t="s">
        <v>38</v>
      </c>
      <c r="E6550" t="s">
        <v>41</v>
      </c>
      <c r="F6550" t="s">
        <v>30</v>
      </c>
      <c r="G6550" t="s">
        <v>17</v>
      </c>
      <c r="H6550">
        <v>9</v>
      </c>
      <c r="I6550" t="s">
        <v>178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34</v>
      </c>
      <c r="S6550">
        <v>5</v>
      </c>
    </row>
    <row r="6551" spans="1:19" x14ac:dyDescent="0.3">
      <c r="A6551">
        <v>6550</v>
      </c>
      <c r="B6551" t="s">
        <v>33</v>
      </c>
      <c r="C6551" t="s">
        <v>39</v>
      </c>
      <c r="D6551" t="s">
        <v>44</v>
      </c>
      <c r="E6551" t="s">
        <v>29</v>
      </c>
      <c r="F6551" t="s">
        <v>30</v>
      </c>
      <c r="G6551" t="s">
        <v>24</v>
      </c>
      <c r="H6551">
        <v>14</v>
      </c>
      <c r="I6551" t="s">
        <v>177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34</v>
      </c>
      <c r="S6551">
        <v>4</v>
      </c>
    </row>
    <row r="6552" spans="1:19" x14ac:dyDescent="0.3">
      <c r="A6552">
        <v>6551</v>
      </c>
      <c r="B6552" t="s">
        <v>42</v>
      </c>
      <c r="C6552" t="s">
        <v>34</v>
      </c>
      <c r="D6552" t="s">
        <v>44</v>
      </c>
      <c r="E6552" t="s">
        <v>22</v>
      </c>
      <c r="F6552" t="s">
        <v>25</v>
      </c>
      <c r="G6552" t="s">
        <v>24</v>
      </c>
      <c r="H6552">
        <v>7</v>
      </c>
      <c r="I6552" t="s">
        <v>177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28</v>
      </c>
      <c r="S6552">
        <v>7</v>
      </c>
    </row>
    <row r="6553" spans="1:19" x14ac:dyDescent="0.3">
      <c r="A6553">
        <v>6552</v>
      </c>
      <c r="B6553" t="s">
        <v>37</v>
      </c>
      <c r="C6553" t="s">
        <v>39</v>
      </c>
      <c r="D6553" t="s">
        <v>19</v>
      </c>
      <c r="E6553" t="s">
        <v>41</v>
      </c>
      <c r="F6553" t="s">
        <v>25</v>
      </c>
      <c r="G6553" t="s">
        <v>35</v>
      </c>
      <c r="H6553">
        <v>0</v>
      </c>
      <c r="I6553" t="s">
        <v>178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21</v>
      </c>
      <c r="S6553">
        <v>2</v>
      </c>
    </row>
    <row r="6554" spans="1:19" x14ac:dyDescent="0.3">
      <c r="A6554">
        <v>6553</v>
      </c>
      <c r="B6554" t="s">
        <v>16</v>
      </c>
      <c r="C6554" t="s">
        <v>39</v>
      </c>
      <c r="D6554" t="s">
        <v>40</v>
      </c>
      <c r="E6554" t="s">
        <v>36</v>
      </c>
      <c r="F6554" t="s">
        <v>18</v>
      </c>
      <c r="G6554" t="s">
        <v>17</v>
      </c>
      <c r="H6554">
        <v>6</v>
      </c>
      <c r="I6554" t="s">
        <v>176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28</v>
      </c>
      <c r="S6554">
        <v>9</v>
      </c>
    </row>
    <row r="6555" spans="1:19" x14ac:dyDescent="0.3">
      <c r="A6555">
        <v>6554</v>
      </c>
      <c r="B6555" t="s">
        <v>42</v>
      </c>
      <c r="C6555" t="s">
        <v>34</v>
      </c>
      <c r="D6555" t="s">
        <v>40</v>
      </c>
      <c r="E6555" t="s">
        <v>43</v>
      </c>
      <c r="F6555" t="s">
        <v>30</v>
      </c>
      <c r="G6555" t="s">
        <v>35</v>
      </c>
      <c r="H6555">
        <v>3</v>
      </c>
      <c r="I6555" t="s">
        <v>177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21</v>
      </c>
      <c r="S6555">
        <v>1</v>
      </c>
    </row>
    <row r="6556" spans="1:19" x14ac:dyDescent="0.3">
      <c r="A6556">
        <v>6555</v>
      </c>
      <c r="B6556" t="s">
        <v>33</v>
      </c>
      <c r="C6556" t="s">
        <v>27</v>
      </c>
      <c r="D6556" t="s">
        <v>44</v>
      </c>
      <c r="E6556" t="s">
        <v>45</v>
      </c>
      <c r="F6556" t="s">
        <v>30</v>
      </c>
      <c r="G6556" t="s">
        <v>17</v>
      </c>
      <c r="H6556">
        <v>14</v>
      </c>
      <c r="I6556" t="s">
        <v>177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34</v>
      </c>
      <c r="S6556">
        <v>3</v>
      </c>
    </row>
    <row r="6557" spans="1:19" x14ac:dyDescent="0.3">
      <c r="A6557">
        <v>6556</v>
      </c>
      <c r="B6557" t="s">
        <v>31</v>
      </c>
      <c r="C6557" t="s">
        <v>27</v>
      </c>
      <c r="D6557" t="s">
        <v>44</v>
      </c>
      <c r="E6557" t="s">
        <v>43</v>
      </c>
      <c r="F6557" t="s">
        <v>18</v>
      </c>
      <c r="G6557" t="s">
        <v>35</v>
      </c>
      <c r="H6557">
        <v>10</v>
      </c>
      <c r="I6557" t="s">
        <v>177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28</v>
      </c>
      <c r="S6557">
        <v>7</v>
      </c>
    </row>
    <row r="6558" spans="1:19" x14ac:dyDescent="0.3">
      <c r="A6558">
        <v>6557</v>
      </c>
      <c r="B6558" t="s">
        <v>42</v>
      </c>
      <c r="C6558" t="s">
        <v>39</v>
      </c>
      <c r="D6558" t="s">
        <v>40</v>
      </c>
      <c r="E6558" t="s">
        <v>45</v>
      </c>
      <c r="F6558" t="s">
        <v>30</v>
      </c>
      <c r="G6558" t="s">
        <v>17</v>
      </c>
      <c r="H6558">
        <v>3</v>
      </c>
      <c r="I6558" t="s">
        <v>176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28</v>
      </c>
      <c r="S6558">
        <v>4</v>
      </c>
    </row>
    <row r="6559" spans="1:19" x14ac:dyDescent="0.3">
      <c r="A6559">
        <v>6558</v>
      </c>
      <c r="B6559" t="s">
        <v>42</v>
      </c>
      <c r="C6559" t="s">
        <v>20</v>
      </c>
      <c r="D6559" t="s">
        <v>26</v>
      </c>
      <c r="E6559" t="s">
        <v>29</v>
      </c>
      <c r="F6559" t="s">
        <v>18</v>
      </c>
      <c r="G6559" t="s">
        <v>24</v>
      </c>
      <c r="H6559">
        <v>0</v>
      </c>
      <c r="I6559" t="s">
        <v>176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28</v>
      </c>
      <c r="S6559">
        <v>8</v>
      </c>
    </row>
    <row r="6560" spans="1:19" x14ac:dyDescent="0.3">
      <c r="A6560">
        <v>6559</v>
      </c>
      <c r="B6560" t="s">
        <v>31</v>
      </c>
      <c r="C6560" t="s">
        <v>27</v>
      </c>
      <c r="D6560" t="s">
        <v>44</v>
      </c>
      <c r="E6560" t="s">
        <v>41</v>
      </c>
      <c r="F6560" t="s">
        <v>30</v>
      </c>
      <c r="G6560" t="s">
        <v>17</v>
      </c>
      <c r="H6560">
        <v>6</v>
      </c>
      <c r="I6560" t="s">
        <v>178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28</v>
      </c>
      <c r="S6560">
        <v>8</v>
      </c>
    </row>
    <row r="6561" spans="1:19" x14ac:dyDescent="0.3">
      <c r="A6561">
        <v>6560</v>
      </c>
      <c r="B6561" t="s">
        <v>23</v>
      </c>
      <c r="C6561" t="s">
        <v>20</v>
      </c>
      <c r="D6561" t="s">
        <v>40</v>
      </c>
      <c r="E6561" t="s">
        <v>36</v>
      </c>
      <c r="F6561" t="s">
        <v>18</v>
      </c>
      <c r="G6561" t="s">
        <v>35</v>
      </c>
      <c r="H6561">
        <v>14</v>
      </c>
      <c r="I6561" t="s">
        <v>176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28</v>
      </c>
      <c r="S6561">
        <v>7</v>
      </c>
    </row>
    <row r="6562" spans="1:19" x14ac:dyDescent="0.3">
      <c r="A6562">
        <v>6561</v>
      </c>
      <c r="B6562" t="s">
        <v>42</v>
      </c>
      <c r="C6562" t="s">
        <v>20</v>
      </c>
      <c r="D6562" t="s">
        <v>38</v>
      </c>
      <c r="E6562" t="s">
        <v>15</v>
      </c>
      <c r="F6562" t="s">
        <v>30</v>
      </c>
      <c r="G6562" t="s">
        <v>17</v>
      </c>
      <c r="H6562">
        <v>2</v>
      </c>
      <c r="I6562" t="s">
        <v>178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21</v>
      </c>
      <c r="S6562">
        <v>4</v>
      </c>
    </row>
    <row r="6563" spans="1:19" x14ac:dyDescent="0.3">
      <c r="A6563">
        <v>6562</v>
      </c>
      <c r="B6563" t="s">
        <v>33</v>
      </c>
      <c r="C6563" t="s">
        <v>34</v>
      </c>
      <c r="D6563" t="s">
        <v>26</v>
      </c>
      <c r="E6563" t="s">
        <v>41</v>
      </c>
      <c r="F6563" t="s">
        <v>18</v>
      </c>
      <c r="G6563" t="s">
        <v>24</v>
      </c>
      <c r="H6563">
        <v>13</v>
      </c>
      <c r="I6563" t="s">
        <v>178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34</v>
      </c>
      <c r="S6563">
        <v>2</v>
      </c>
    </row>
    <row r="6564" spans="1:19" x14ac:dyDescent="0.3">
      <c r="A6564">
        <v>6563</v>
      </c>
      <c r="B6564" t="s">
        <v>31</v>
      </c>
      <c r="C6564" t="s">
        <v>34</v>
      </c>
      <c r="D6564" t="s">
        <v>26</v>
      </c>
      <c r="E6564" t="s">
        <v>41</v>
      </c>
      <c r="F6564" t="s">
        <v>25</v>
      </c>
      <c r="G6564" t="s">
        <v>17</v>
      </c>
      <c r="H6564">
        <v>8</v>
      </c>
      <c r="I6564" t="s">
        <v>178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28</v>
      </c>
      <c r="S6564">
        <v>7</v>
      </c>
    </row>
    <row r="6565" spans="1:19" x14ac:dyDescent="0.3">
      <c r="A6565">
        <v>6564</v>
      </c>
      <c r="B6565" t="s">
        <v>37</v>
      </c>
      <c r="C6565" t="s">
        <v>34</v>
      </c>
      <c r="D6565" t="s">
        <v>26</v>
      </c>
      <c r="E6565" t="s">
        <v>45</v>
      </c>
      <c r="F6565" t="s">
        <v>18</v>
      </c>
      <c r="G6565" t="s">
        <v>35</v>
      </c>
      <c r="H6565">
        <v>7</v>
      </c>
      <c r="I6565" t="s">
        <v>176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28</v>
      </c>
      <c r="S6565">
        <v>1</v>
      </c>
    </row>
    <row r="6566" spans="1:19" x14ac:dyDescent="0.3">
      <c r="A6566">
        <v>6565</v>
      </c>
      <c r="B6566" t="s">
        <v>37</v>
      </c>
      <c r="C6566" t="s">
        <v>20</v>
      </c>
      <c r="D6566" t="s">
        <v>19</v>
      </c>
      <c r="E6566" t="s">
        <v>36</v>
      </c>
      <c r="F6566" t="s">
        <v>30</v>
      </c>
      <c r="G6566" t="s">
        <v>24</v>
      </c>
      <c r="H6566">
        <v>1</v>
      </c>
      <c r="I6566" t="s">
        <v>178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28</v>
      </c>
      <c r="S6566">
        <v>9</v>
      </c>
    </row>
    <row r="6567" spans="1:19" x14ac:dyDescent="0.3">
      <c r="A6567">
        <v>6566</v>
      </c>
      <c r="B6567" t="s">
        <v>33</v>
      </c>
      <c r="C6567" t="s">
        <v>39</v>
      </c>
      <c r="D6567" t="s">
        <v>32</v>
      </c>
      <c r="E6567" t="s">
        <v>43</v>
      </c>
      <c r="F6567" t="s">
        <v>18</v>
      </c>
      <c r="G6567" t="s">
        <v>24</v>
      </c>
      <c r="H6567">
        <v>9</v>
      </c>
      <c r="I6567" t="s">
        <v>178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28</v>
      </c>
      <c r="S6567">
        <v>8</v>
      </c>
    </row>
    <row r="6568" spans="1:19" x14ac:dyDescent="0.3">
      <c r="A6568">
        <v>6567</v>
      </c>
      <c r="B6568" t="s">
        <v>23</v>
      </c>
      <c r="C6568" t="s">
        <v>39</v>
      </c>
      <c r="D6568" t="s">
        <v>44</v>
      </c>
      <c r="E6568" t="s">
        <v>15</v>
      </c>
      <c r="F6568" t="s">
        <v>25</v>
      </c>
      <c r="G6568" t="s">
        <v>35</v>
      </c>
      <c r="H6568">
        <v>8</v>
      </c>
      <c r="I6568" t="s">
        <v>178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28</v>
      </c>
      <c r="S6568">
        <v>7</v>
      </c>
    </row>
    <row r="6569" spans="1:19" x14ac:dyDescent="0.3">
      <c r="A6569">
        <v>6568</v>
      </c>
      <c r="B6569" t="s">
        <v>23</v>
      </c>
      <c r="C6569" t="s">
        <v>39</v>
      </c>
      <c r="D6569" t="s">
        <v>44</v>
      </c>
      <c r="E6569" t="s">
        <v>36</v>
      </c>
      <c r="F6569" t="s">
        <v>18</v>
      </c>
      <c r="G6569" t="s">
        <v>24</v>
      </c>
      <c r="H6569">
        <v>13</v>
      </c>
      <c r="I6569" t="s">
        <v>178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34</v>
      </c>
      <c r="S6569">
        <v>1</v>
      </c>
    </row>
    <row r="6570" spans="1:19" x14ac:dyDescent="0.3">
      <c r="A6570">
        <v>6569</v>
      </c>
      <c r="B6570" t="s">
        <v>37</v>
      </c>
      <c r="C6570" t="s">
        <v>34</v>
      </c>
      <c r="D6570" t="s">
        <v>44</v>
      </c>
      <c r="E6570" t="s">
        <v>15</v>
      </c>
      <c r="F6570" t="s">
        <v>30</v>
      </c>
      <c r="G6570" t="s">
        <v>35</v>
      </c>
      <c r="H6570">
        <v>6</v>
      </c>
      <c r="I6570" t="s">
        <v>177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21</v>
      </c>
      <c r="S6570">
        <v>3</v>
      </c>
    </row>
    <row r="6571" spans="1:19" x14ac:dyDescent="0.3">
      <c r="A6571">
        <v>6570</v>
      </c>
      <c r="B6571" t="s">
        <v>16</v>
      </c>
      <c r="C6571" t="s">
        <v>20</v>
      </c>
      <c r="D6571" t="s">
        <v>38</v>
      </c>
      <c r="E6571" t="s">
        <v>22</v>
      </c>
      <c r="F6571" t="s">
        <v>25</v>
      </c>
      <c r="G6571" t="s">
        <v>35</v>
      </c>
      <c r="H6571">
        <v>13</v>
      </c>
      <c r="I6571" t="s">
        <v>176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34</v>
      </c>
      <c r="S6571">
        <v>5</v>
      </c>
    </row>
    <row r="6572" spans="1:19" x14ac:dyDescent="0.3">
      <c r="A6572">
        <v>6571</v>
      </c>
      <c r="B6572" t="s">
        <v>31</v>
      </c>
      <c r="C6572" t="s">
        <v>20</v>
      </c>
      <c r="D6572" t="s">
        <v>19</v>
      </c>
      <c r="E6572" t="s">
        <v>15</v>
      </c>
      <c r="F6572" t="s">
        <v>18</v>
      </c>
      <c r="G6572" t="s">
        <v>35</v>
      </c>
      <c r="H6572">
        <v>6</v>
      </c>
      <c r="I6572" t="s">
        <v>177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28</v>
      </c>
      <c r="S6572">
        <v>2</v>
      </c>
    </row>
    <row r="6573" spans="1:19" x14ac:dyDescent="0.3">
      <c r="A6573">
        <v>6572</v>
      </c>
      <c r="B6573" t="s">
        <v>33</v>
      </c>
      <c r="C6573" t="s">
        <v>34</v>
      </c>
      <c r="D6573" t="s">
        <v>19</v>
      </c>
      <c r="E6573" t="s">
        <v>43</v>
      </c>
      <c r="F6573" t="s">
        <v>18</v>
      </c>
      <c r="G6573" t="s">
        <v>24</v>
      </c>
      <c r="H6573">
        <v>2</v>
      </c>
      <c r="I6573" t="s">
        <v>176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21</v>
      </c>
      <c r="S6573">
        <v>3</v>
      </c>
    </row>
    <row r="6574" spans="1:19" x14ac:dyDescent="0.3">
      <c r="A6574">
        <v>6573</v>
      </c>
      <c r="B6574" t="s">
        <v>33</v>
      </c>
      <c r="C6574" t="s">
        <v>20</v>
      </c>
      <c r="D6574" t="s">
        <v>19</v>
      </c>
      <c r="E6574" t="s">
        <v>43</v>
      </c>
      <c r="F6574" t="s">
        <v>30</v>
      </c>
      <c r="G6574" t="s">
        <v>35</v>
      </c>
      <c r="H6574">
        <v>5</v>
      </c>
      <c r="I6574" t="s">
        <v>178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21</v>
      </c>
      <c r="S6574">
        <v>4</v>
      </c>
    </row>
    <row r="6575" spans="1:19" x14ac:dyDescent="0.3">
      <c r="A6575">
        <v>6574</v>
      </c>
      <c r="B6575" t="s">
        <v>31</v>
      </c>
      <c r="C6575" t="s">
        <v>34</v>
      </c>
      <c r="D6575" t="s">
        <v>44</v>
      </c>
      <c r="E6575" t="s">
        <v>15</v>
      </c>
      <c r="F6575" t="s">
        <v>30</v>
      </c>
      <c r="G6575" t="s">
        <v>35</v>
      </c>
      <c r="H6575">
        <v>14</v>
      </c>
      <c r="I6575" t="s">
        <v>176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28</v>
      </c>
      <c r="S6575">
        <v>8</v>
      </c>
    </row>
    <row r="6576" spans="1:19" x14ac:dyDescent="0.3">
      <c r="A6576">
        <v>6575</v>
      </c>
      <c r="B6576" t="s">
        <v>16</v>
      </c>
      <c r="C6576" t="s">
        <v>39</v>
      </c>
      <c r="D6576" t="s">
        <v>32</v>
      </c>
      <c r="E6576" t="s">
        <v>45</v>
      </c>
      <c r="F6576" t="s">
        <v>18</v>
      </c>
      <c r="G6576" t="s">
        <v>35</v>
      </c>
      <c r="H6576">
        <v>10</v>
      </c>
      <c r="I6576" t="s">
        <v>177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28</v>
      </c>
      <c r="S6576">
        <v>9</v>
      </c>
    </row>
    <row r="6577" spans="1:19" x14ac:dyDescent="0.3">
      <c r="A6577">
        <v>6576</v>
      </c>
      <c r="B6577" t="s">
        <v>33</v>
      </c>
      <c r="C6577" t="s">
        <v>27</v>
      </c>
      <c r="D6577" t="s">
        <v>26</v>
      </c>
      <c r="E6577" t="s">
        <v>29</v>
      </c>
      <c r="F6577" t="s">
        <v>25</v>
      </c>
      <c r="G6577" t="s">
        <v>35</v>
      </c>
      <c r="H6577">
        <v>2</v>
      </c>
      <c r="I6577" t="s">
        <v>178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28</v>
      </c>
      <c r="S6577">
        <v>7</v>
      </c>
    </row>
    <row r="6578" spans="1:19" x14ac:dyDescent="0.3">
      <c r="A6578">
        <v>6577</v>
      </c>
      <c r="B6578" t="s">
        <v>31</v>
      </c>
      <c r="C6578" t="s">
        <v>39</v>
      </c>
      <c r="D6578" t="s">
        <v>26</v>
      </c>
      <c r="E6578" t="s">
        <v>15</v>
      </c>
      <c r="F6578" t="s">
        <v>25</v>
      </c>
      <c r="G6578" t="s">
        <v>35</v>
      </c>
      <c r="H6578">
        <v>11</v>
      </c>
      <c r="I6578" t="s">
        <v>178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34</v>
      </c>
      <c r="S6578">
        <v>1</v>
      </c>
    </row>
    <row r="6579" spans="1:19" x14ac:dyDescent="0.3">
      <c r="A6579">
        <v>6578</v>
      </c>
      <c r="B6579" t="s">
        <v>31</v>
      </c>
      <c r="C6579" t="s">
        <v>20</v>
      </c>
      <c r="D6579" t="s">
        <v>40</v>
      </c>
      <c r="E6579" t="s">
        <v>36</v>
      </c>
      <c r="F6579" t="s">
        <v>30</v>
      </c>
      <c r="G6579" t="s">
        <v>17</v>
      </c>
      <c r="H6579">
        <v>4</v>
      </c>
      <c r="I6579" t="s">
        <v>177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21</v>
      </c>
      <c r="S6579">
        <v>2</v>
      </c>
    </row>
    <row r="6580" spans="1:19" x14ac:dyDescent="0.3">
      <c r="A6580">
        <v>6579</v>
      </c>
      <c r="B6580" t="s">
        <v>37</v>
      </c>
      <c r="C6580" t="s">
        <v>39</v>
      </c>
      <c r="D6580" t="s">
        <v>44</v>
      </c>
      <c r="E6580" t="s">
        <v>41</v>
      </c>
      <c r="F6580" t="s">
        <v>25</v>
      </c>
      <c r="G6580" t="s">
        <v>35</v>
      </c>
      <c r="H6580">
        <v>14</v>
      </c>
      <c r="I6580" t="s">
        <v>176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34</v>
      </c>
      <c r="S6580">
        <v>5</v>
      </c>
    </row>
    <row r="6581" spans="1:19" x14ac:dyDescent="0.3">
      <c r="A6581">
        <v>6580</v>
      </c>
      <c r="B6581" t="s">
        <v>37</v>
      </c>
      <c r="C6581" t="s">
        <v>34</v>
      </c>
      <c r="D6581" t="s">
        <v>26</v>
      </c>
      <c r="E6581" t="s">
        <v>15</v>
      </c>
      <c r="F6581" t="s">
        <v>30</v>
      </c>
      <c r="G6581" t="s">
        <v>24</v>
      </c>
      <c r="H6581">
        <v>3</v>
      </c>
      <c r="I6581" t="s">
        <v>176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21</v>
      </c>
      <c r="S6581">
        <v>2</v>
      </c>
    </row>
    <row r="6582" spans="1:19" x14ac:dyDescent="0.3">
      <c r="A6582">
        <v>6581</v>
      </c>
      <c r="B6582" t="s">
        <v>23</v>
      </c>
      <c r="C6582" t="s">
        <v>39</v>
      </c>
      <c r="D6582" t="s">
        <v>38</v>
      </c>
      <c r="E6582" t="s">
        <v>15</v>
      </c>
      <c r="F6582" t="s">
        <v>30</v>
      </c>
      <c r="G6582" t="s">
        <v>17</v>
      </c>
      <c r="H6582">
        <v>0</v>
      </c>
      <c r="I6582" t="s">
        <v>176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28</v>
      </c>
      <c r="S6582">
        <v>8</v>
      </c>
    </row>
    <row r="6583" spans="1:19" x14ac:dyDescent="0.3">
      <c r="A6583">
        <v>6582</v>
      </c>
      <c r="B6583" t="s">
        <v>37</v>
      </c>
      <c r="C6583" t="s">
        <v>39</v>
      </c>
      <c r="D6583" t="s">
        <v>32</v>
      </c>
      <c r="E6583" t="s">
        <v>45</v>
      </c>
      <c r="F6583" t="s">
        <v>25</v>
      </c>
      <c r="G6583" t="s">
        <v>35</v>
      </c>
      <c r="H6583">
        <v>14</v>
      </c>
      <c r="I6583" t="s">
        <v>176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28</v>
      </c>
      <c r="S6583">
        <v>4</v>
      </c>
    </row>
    <row r="6584" spans="1:19" x14ac:dyDescent="0.3">
      <c r="A6584">
        <v>6583</v>
      </c>
      <c r="B6584" t="s">
        <v>23</v>
      </c>
      <c r="C6584" t="s">
        <v>27</v>
      </c>
      <c r="D6584" t="s">
        <v>26</v>
      </c>
      <c r="E6584" t="s">
        <v>36</v>
      </c>
      <c r="F6584" t="s">
        <v>30</v>
      </c>
      <c r="G6584" t="s">
        <v>17</v>
      </c>
      <c r="H6584">
        <v>4</v>
      </c>
      <c r="I6584" t="s">
        <v>177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28</v>
      </c>
      <c r="S6584">
        <v>3</v>
      </c>
    </row>
    <row r="6585" spans="1:19" x14ac:dyDescent="0.3">
      <c r="A6585">
        <v>6584</v>
      </c>
      <c r="B6585" t="s">
        <v>23</v>
      </c>
      <c r="C6585" t="s">
        <v>39</v>
      </c>
      <c r="D6585" t="s">
        <v>26</v>
      </c>
      <c r="E6585" t="s">
        <v>45</v>
      </c>
      <c r="F6585" t="s">
        <v>25</v>
      </c>
      <c r="G6585" t="s">
        <v>17</v>
      </c>
      <c r="H6585">
        <v>7</v>
      </c>
      <c r="I6585" t="s">
        <v>176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28</v>
      </c>
      <c r="S6585">
        <v>8</v>
      </c>
    </row>
    <row r="6586" spans="1:19" x14ac:dyDescent="0.3">
      <c r="A6586">
        <v>6585</v>
      </c>
      <c r="B6586" t="s">
        <v>16</v>
      </c>
      <c r="C6586" t="s">
        <v>39</v>
      </c>
      <c r="D6586" t="s">
        <v>26</v>
      </c>
      <c r="E6586" t="s">
        <v>43</v>
      </c>
      <c r="F6586" t="s">
        <v>18</v>
      </c>
      <c r="G6586" t="s">
        <v>17</v>
      </c>
      <c r="H6586">
        <v>10</v>
      </c>
      <c r="I6586" t="s">
        <v>176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28</v>
      </c>
      <c r="S6586">
        <v>8</v>
      </c>
    </row>
    <row r="6587" spans="1:19" x14ac:dyDescent="0.3">
      <c r="A6587">
        <v>6586</v>
      </c>
      <c r="B6587" t="s">
        <v>31</v>
      </c>
      <c r="C6587" t="s">
        <v>20</v>
      </c>
      <c r="D6587" t="s">
        <v>44</v>
      </c>
      <c r="E6587" t="s">
        <v>43</v>
      </c>
      <c r="F6587" t="s">
        <v>18</v>
      </c>
      <c r="G6587" t="s">
        <v>35</v>
      </c>
      <c r="H6587">
        <v>11</v>
      </c>
      <c r="I6587" t="s">
        <v>178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28</v>
      </c>
      <c r="S6587">
        <v>1</v>
      </c>
    </row>
    <row r="6588" spans="1:19" x14ac:dyDescent="0.3">
      <c r="A6588">
        <v>6587</v>
      </c>
      <c r="B6588" t="s">
        <v>42</v>
      </c>
      <c r="C6588" t="s">
        <v>39</v>
      </c>
      <c r="D6588" t="s">
        <v>26</v>
      </c>
      <c r="E6588" t="s">
        <v>36</v>
      </c>
      <c r="F6588" t="s">
        <v>25</v>
      </c>
      <c r="G6588" t="s">
        <v>24</v>
      </c>
      <c r="H6588">
        <v>5</v>
      </c>
      <c r="I6588" t="s">
        <v>176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28</v>
      </c>
      <c r="S6588">
        <v>8</v>
      </c>
    </row>
    <row r="6589" spans="1:19" x14ac:dyDescent="0.3">
      <c r="A6589">
        <v>6588</v>
      </c>
      <c r="B6589" t="s">
        <v>23</v>
      </c>
      <c r="C6589" t="s">
        <v>39</v>
      </c>
      <c r="D6589" t="s">
        <v>19</v>
      </c>
      <c r="E6589" t="s">
        <v>36</v>
      </c>
      <c r="F6589" t="s">
        <v>25</v>
      </c>
      <c r="G6589" t="s">
        <v>35</v>
      </c>
      <c r="H6589">
        <v>14</v>
      </c>
      <c r="I6589" t="s">
        <v>177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34</v>
      </c>
      <c r="S6589">
        <v>3</v>
      </c>
    </row>
    <row r="6590" spans="1:19" x14ac:dyDescent="0.3">
      <c r="A6590">
        <v>6589</v>
      </c>
      <c r="B6590" t="s">
        <v>31</v>
      </c>
      <c r="C6590" t="s">
        <v>20</v>
      </c>
      <c r="D6590" t="s">
        <v>38</v>
      </c>
      <c r="E6590" t="s">
        <v>15</v>
      </c>
      <c r="F6590" t="s">
        <v>18</v>
      </c>
      <c r="G6590" t="s">
        <v>17</v>
      </c>
      <c r="H6590">
        <v>7</v>
      </c>
      <c r="I6590" t="s">
        <v>176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28</v>
      </c>
      <c r="S6590">
        <v>6</v>
      </c>
    </row>
    <row r="6591" spans="1:19" x14ac:dyDescent="0.3">
      <c r="A6591">
        <v>6590</v>
      </c>
      <c r="B6591" t="s">
        <v>42</v>
      </c>
      <c r="C6591" t="s">
        <v>27</v>
      </c>
      <c r="D6591" t="s">
        <v>38</v>
      </c>
      <c r="E6591" t="s">
        <v>15</v>
      </c>
      <c r="F6591" t="s">
        <v>18</v>
      </c>
      <c r="G6591" t="s">
        <v>24</v>
      </c>
      <c r="H6591">
        <v>11</v>
      </c>
      <c r="I6591" t="s">
        <v>177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28</v>
      </c>
      <c r="S6591">
        <v>7</v>
      </c>
    </row>
    <row r="6592" spans="1:19" x14ac:dyDescent="0.3">
      <c r="A6592">
        <v>6591</v>
      </c>
      <c r="B6592" t="s">
        <v>23</v>
      </c>
      <c r="C6592" t="s">
        <v>27</v>
      </c>
      <c r="D6592" t="s">
        <v>19</v>
      </c>
      <c r="E6592" t="s">
        <v>45</v>
      </c>
      <c r="F6592" t="s">
        <v>18</v>
      </c>
      <c r="G6592" t="s">
        <v>35</v>
      </c>
      <c r="H6592">
        <v>2</v>
      </c>
      <c r="I6592" t="s">
        <v>178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21</v>
      </c>
      <c r="S6592">
        <v>5</v>
      </c>
    </row>
    <row r="6593" spans="1:19" x14ac:dyDescent="0.3">
      <c r="A6593">
        <v>6592</v>
      </c>
      <c r="B6593" t="s">
        <v>16</v>
      </c>
      <c r="C6593" t="s">
        <v>20</v>
      </c>
      <c r="D6593" t="s">
        <v>38</v>
      </c>
      <c r="E6593" t="s">
        <v>15</v>
      </c>
      <c r="F6593" t="s">
        <v>18</v>
      </c>
      <c r="G6593" t="s">
        <v>35</v>
      </c>
      <c r="H6593">
        <v>7</v>
      </c>
      <c r="I6593" t="s">
        <v>177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28</v>
      </c>
      <c r="S6593">
        <v>7</v>
      </c>
    </row>
    <row r="6594" spans="1:19" x14ac:dyDescent="0.3">
      <c r="A6594">
        <v>6593</v>
      </c>
      <c r="B6594" t="s">
        <v>16</v>
      </c>
      <c r="C6594" t="s">
        <v>34</v>
      </c>
      <c r="D6594" t="s">
        <v>38</v>
      </c>
      <c r="E6594" t="s">
        <v>43</v>
      </c>
      <c r="F6594" t="s">
        <v>18</v>
      </c>
      <c r="G6594" t="s">
        <v>35</v>
      </c>
      <c r="H6594">
        <v>5</v>
      </c>
      <c r="I6594" t="s">
        <v>177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21</v>
      </c>
      <c r="S6594">
        <v>6</v>
      </c>
    </row>
    <row r="6595" spans="1:19" x14ac:dyDescent="0.3">
      <c r="A6595">
        <v>6594</v>
      </c>
      <c r="B6595" t="s">
        <v>31</v>
      </c>
      <c r="C6595" t="s">
        <v>27</v>
      </c>
      <c r="D6595" t="s">
        <v>38</v>
      </c>
      <c r="E6595" t="s">
        <v>22</v>
      </c>
      <c r="F6595" t="s">
        <v>25</v>
      </c>
      <c r="G6595" t="s">
        <v>24</v>
      </c>
      <c r="H6595">
        <v>9</v>
      </c>
      <c r="I6595" t="s">
        <v>178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34</v>
      </c>
      <c r="S6595">
        <v>6</v>
      </c>
    </row>
    <row r="6596" spans="1:19" x14ac:dyDescent="0.3">
      <c r="A6596">
        <v>6595</v>
      </c>
      <c r="B6596" t="s">
        <v>33</v>
      </c>
      <c r="C6596" t="s">
        <v>34</v>
      </c>
      <c r="D6596" t="s">
        <v>40</v>
      </c>
      <c r="E6596" t="s">
        <v>43</v>
      </c>
      <c r="F6596" t="s">
        <v>25</v>
      </c>
      <c r="G6596" t="s">
        <v>17</v>
      </c>
      <c r="H6596">
        <v>5</v>
      </c>
      <c r="I6596" t="s">
        <v>178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21</v>
      </c>
      <c r="S6596">
        <v>5</v>
      </c>
    </row>
    <row r="6597" spans="1:19" x14ac:dyDescent="0.3">
      <c r="A6597">
        <v>6596</v>
      </c>
      <c r="B6597" t="s">
        <v>16</v>
      </c>
      <c r="C6597" t="s">
        <v>20</v>
      </c>
      <c r="D6597" t="s">
        <v>32</v>
      </c>
      <c r="E6597" t="s">
        <v>29</v>
      </c>
      <c r="F6597" t="s">
        <v>25</v>
      </c>
      <c r="G6597" t="s">
        <v>17</v>
      </c>
      <c r="H6597">
        <v>1</v>
      </c>
      <c r="I6597" t="s">
        <v>176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21</v>
      </c>
      <c r="S6597">
        <v>5</v>
      </c>
    </row>
    <row r="6598" spans="1:19" x14ac:dyDescent="0.3">
      <c r="A6598">
        <v>6597</v>
      </c>
      <c r="B6598" t="s">
        <v>31</v>
      </c>
      <c r="C6598" t="s">
        <v>20</v>
      </c>
      <c r="D6598" t="s">
        <v>38</v>
      </c>
      <c r="E6598" t="s">
        <v>41</v>
      </c>
      <c r="F6598" t="s">
        <v>30</v>
      </c>
      <c r="G6598" t="s">
        <v>35</v>
      </c>
      <c r="H6598">
        <v>2</v>
      </c>
      <c r="I6598" t="s">
        <v>178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28</v>
      </c>
      <c r="S6598">
        <v>9</v>
      </c>
    </row>
    <row r="6599" spans="1:19" x14ac:dyDescent="0.3">
      <c r="A6599">
        <v>6598</v>
      </c>
      <c r="B6599" t="s">
        <v>37</v>
      </c>
      <c r="C6599" t="s">
        <v>20</v>
      </c>
      <c r="D6599" t="s">
        <v>26</v>
      </c>
      <c r="E6599" t="s">
        <v>41</v>
      </c>
      <c r="F6599" t="s">
        <v>30</v>
      </c>
      <c r="G6599" t="s">
        <v>24</v>
      </c>
      <c r="H6599">
        <v>4</v>
      </c>
      <c r="I6599" t="s">
        <v>178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21</v>
      </c>
      <c r="S6599">
        <v>5</v>
      </c>
    </row>
    <row r="6600" spans="1:19" x14ac:dyDescent="0.3">
      <c r="A6600">
        <v>6599</v>
      </c>
      <c r="B6600" t="s">
        <v>37</v>
      </c>
      <c r="C6600" t="s">
        <v>20</v>
      </c>
      <c r="D6600" t="s">
        <v>44</v>
      </c>
      <c r="E6600" t="s">
        <v>36</v>
      </c>
      <c r="F6600" t="s">
        <v>30</v>
      </c>
      <c r="G6600" t="s">
        <v>35</v>
      </c>
      <c r="H6600">
        <v>2</v>
      </c>
      <c r="I6600" t="s">
        <v>177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21</v>
      </c>
      <c r="S6600">
        <v>6</v>
      </c>
    </row>
    <row r="6601" spans="1:19" x14ac:dyDescent="0.3">
      <c r="A6601">
        <v>6600</v>
      </c>
      <c r="B6601" t="s">
        <v>23</v>
      </c>
      <c r="C6601" t="s">
        <v>39</v>
      </c>
      <c r="D6601" t="s">
        <v>26</v>
      </c>
      <c r="E6601" t="s">
        <v>36</v>
      </c>
      <c r="F6601" t="s">
        <v>18</v>
      </c>
      <c r="G6601" t="s">
        <v>24</v>
      </c>
      <c r="H6601">
        <v>3</v>
      </c>
      <c r="I6601" t="s">
        <v>178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21</v>
      </c>
      <c r="S6601">
        <v>6</v>
      </c>
    </row>
    <row r="6602" spans="1:19" x14ac:dyDescent="0.3">
      <c r="A6602">
        <v>6601</v>
      </c>
      <c r="B6602" t="s">
        <v>23</v>
      </c>
      <c r="C6602" t="s">
        <v>34</v>
      </c>
      <c r="D6602" t="s">
        <v>32</v>
      </c>
      <c r="E6602" t="s">
        <v>29</v>
      </c>
      <c r="F6602" t="s">
        <v>18</v>
      </c>
      <c r="G6602" t="s">
        <v>35</v>
      </c>
      <c r="H6602">
        <v>9</v>
      </c>
      <c r="I6602" t="s">
        <v>176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34</v>
      </c>
      <c r="S6602">
        <v>2</v>
      </c>
    </row>
    <row r="6603" spans="1:19" x14ac:dyDescent="0.3">
      <c r="A6603">
        <v>6602</v>
      </c>
      <c r="B6603" t="s">
        <v>16</v>
      </c>
      <c r="C6603" t="s">
        <v>39</v>
      </c>
      <c r="D6603" t="s">
        <v>44</v>
      </c>
      <c r="E6603" t="s">
        <v>45</v>
      </c>
      <c r="F6603" t="s">
        <v>18</v>
      </c>
      <c r="G6603" t="s">
        <v>24</v>
      </c>
      <c r="H6603">
        <v>4</v>
      </c>
      <c r="I6603" t="s">
        <v>176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21</v>
      </c>
      <c r="S6603">
        <v>5</v>
      </c>
    </row>
    <row r="6604" spans="1:19" x14ac:dyDescent="0.3">
      <c r="A6604">
        <v>6603</v>
      </c>
      <c r="B6604" t="s">
        <v>42</v>
      </c>
      <c r="C6604" t="s">
        <v>34</v>
      </c>
      <c r="D6604" t="s">
        <v>38</v>
      </c>
      <c r="E6604" t="s">
        <v>36</v>
      </c>
      <c r="F6604" t="s">
        <v>30</v>
      </c>
      <c r="G6604" t="s">
        <v>35</v>
      </c>
      <c r="H6604">
        <v>7</v>
      </c>
      <c r="I6604" t="s">
        <v>177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21</v>
      </c>
      <c r="S6604">
        <v>2</v>
      </c>
    </row>
    <row r="6605" spans="1:19" x14ac:dyDescent="0.3">
      <c r="A6605">
        <v>6604</v>
      </c>
      <c r="B6605" t="s">
        <v>23</v>
      </c>
      <c r="C6605" t="s">
        <v>34</v>
      </c>
      <c r="D6605" t="s">
        <v>38</v>
      </c>
      <c r="E6605" t="s">
        <v>41</v>
      </c>
      <c r="F6605" t="s">
        <v>30</v>
      </c>
      <c r="G6605" t="s">
        <v>24</v>
      </c>
      <c r="H6605">
        <v>2</v>
      </c>
      <c r="I6605" t="s">
        <v>178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28</v>
      </c>
      <c r="S6605">
        <v>4</v>
      </c>
    </row>
    <row r="6606" spans="1:19" x14ac:dyDescent="0.3">
      <c r="A6606">
        <v>6605</v>
      </c>
      <c r="B6606" t="s">
        <v>42</v>
      </c>
      <c r="C6606" t="s">
        <v>20</v>
      </c>
      <c r="D6606" t="s">
        <v>40</v>
      </c>
      <c r="E6606" t="s">
        <v>43</v>
      </c>
      <c r="F6606" t="s">
        <v>18</v>
      </c>
      <c r="G6606" t="s">
        <v>24</v>
      </c>
      <c r="H6606">
        <v>2</v>
      </c>
      <c r="I6606" t="s">
        <v>177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21</v>
      </c>
      <c r="S6606">
        <v>3</v>
      </c>
    </row>
    <row r="6607" spans="1:19" x14ac:dyDescent="0.3">
      <c r="A6607">
        <v>6606</v>
      </c>
      <c r="B6607" t="s">
        <v>33</v>
      </c>
      <c r="C6607" t="s">
        <v>39</v>
      </c>
      <c r="D6607" t="s">
        <v>26</v>
      </c>
      <c r="E6607" t="s">
        <v>15</v>
      </c>
      <c r="F6607" t="s">
        <v>18</v>
      </c>
      <c r="G6607" t="s">
        <v>35</v>
      </c>
      <c r="H6607">
        <v>10</v>
      </c>
      <c r="I6607" t="s">
        <v>178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28</v>
      </c>
      <c r="S6607">
        <v>5</v>
      </c>
    </row>
    <row r="6608" spans="1:19" x14ac:dyDescent="0.3">
      <c r="A6608">
        <v>6607</v>
      </c>
      <c r="B6608" t="s">
        <v>37</v>
      </c>
      <c r="C6608" t="s">
        <v>39</v>
      </c>
      <c r="D6608" t="s">
        <v>32</v>
      </c>
      <c r="E6608" t="s">
        <v>15</v>
      </c>
      <c r="F6608" t="s">
        <v>30</v>
      </c>
      <c r="G6608" t="s">
        <v>35</v>
      </c>
      <c r="H6608">
        <v>1</v>
      </c>
      <c r="I6608" t="s">
        <v>178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21</v>
      </c>
      <c r="S6608">
        <v>1</v>
      </c>
    </row>
    <row r="6609" spans="1:19" x14ac:dyDescent="0.3">
      <c r="A6609">
        <v>6608</v>
      </c>
      <c r="B6609" t="s">
        <v>37</v>
      </c>
      <c r="C6609" t="s">
        <v>27</v>
      </c>
      <c r="D6609" t="s">
        <v>38</v>
      </c>
      <c r="E6609" t="s">
        <v>15</v>
      </c>
      <c r="F6609" t="s">
        <v>18</v>
      </c>
      <c r="G6609" t="s">
        <v>17</v>
      </c>
      <c r="H6609">
        <v>7</v>
      </c>
      <c r="I6609" t="s">
        <v>177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28</v>
      </c>
      <c r="S6609">
        <v>6</v>
      </c>
    </row>
    <row r="6610" spans="1:19" x14ac:dyDescent="0.3">
      <c r="A6610">
        <v>6609</v>
      </c>
      <c r="B6610" t="s">
        <v>37</v>
      </c>
      <c r="C6610" t="s">
        <v>39</v>
      </c>
      <c r="D6610" t="s">
        <v>44</v>
      </c>
      <c r="E6610" t="s">
        <v>43</v>
      </c>
      <c r="F6610" t="s">
        <v>25</v>
      </c>
      <c r="G6610" t="s">
        <v>17</v>
      </c>
      <c r="H6610">
        <v>11</v>
      </c>
      <c r="I6610" t="s">
        <v>177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34</v>
      </c>
      <c r="S6610">
        <v>3</v>
      </c>
    </row>
    <row r="6611" spans="1:19" x14ac:dyDescent="0.3">
      <c r="A6611">
        <v>6610</v>
      </c>
      <c r="B6611" t="s">
        <v>16</v>
      </c>
      <c r="C6611" t="s">
        <v>39</v>
      </c>
      <c r="D6611" t="s">
        <v>26</v>
      </c>
      <c r="E6611" t="s">
        <v>29</v>
      </c>
      <c r="F6611" t="s">
        <v>18</v>
      </c>
      <c r="G6611" t="s">
        <v>35</v>
      </c>
      <c r="H6611">
        <v>1</v>
      </c>
      <c r="I6611" t="s">
        <v>178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28</v>
      </c>
      <c r="S6611">
        <v>5</v>
      </c>
    </row>
    <row r="6612" spans="1:19" x14ac:dyDescent="0.3">
      <c r="A6612">
        <v>6611</v>
      </c>
      <c r="B6612" t="s">
        <v>16</v>
      </c>
      <c r="C6612" t="s">
        <v>39</v>
      </c>
      <c r="D6612" t="s">
        <v>26</v>
      </c>
      <c r="E6612" t="s">
        <v>15</v>
      </c>
      <c r="F6612" t="s">
        <v>25</v>
      </c>
      <c r="G6612" t="s">
        <v>35</v>
      </c>
      <c r="H6612">
        <v>0</v>
      </c>
      <c r="I6612" t="s">
        <v>176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21</v>
      </c>
      <c r="S6612">
        <v>1</v>
      </c>
    </row>
    <row r="6613" spans="1:19" x14ac:dyDescent="0.3">
      <c r="A6613">
        <v>6612</v>
      </c>
      <c r="B6613" t="s">
        <v>42</v>
      </c>
      <c r="C6613" t="s">
        <v>34</v>
      </c>
      <c r="D6613" t="s">
        <v>38</v>
      </c>
      <c r="E6613" t="s">
        <v>29</v>
      </c>
      <c r="F6613" t="s">
        <v>18</v>
      </c>
      <c r="G6613" t="s">
        <v>35</v>
      </c>
      <c r="H6613">
        <v>11</v>
      </c>
      <c r="I6613" t="s">
        <v>178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28</v>
      </c>
      <c r="S6613">
        <v>7</v>
      </c>
    </row>
    <row r="6614" spans="1:19" x14ac:dyDescent="0.3">
      <c r="A6614">
        <v>6613</v>
      </c>
      <c r="B6614" t="s">
        <v>42</v>
      </c>
      <c r="C6614" t="s">
        <v>34</v>
      </c>
      <c r="D6614" t="s">
        <v>32</v>
      </c>
      <c r="E6614" t="s">
        <v>45</v>
      </c>
      <c r="F6614" t="s">
        <v>18</v>
      </c>
      <c r="G6614" t="s">
        <v>17</v>
      </c>
      <c r="H6614">
        <v>13</v>
      </c>
      <c r="I6614" t="s">
        <v>178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34</v>
      </c>
      <c r="S6614">
        <v>1</v>
      </c>
    </row>
    <row r="6615" spans="1:19" x14ac:dyDescent="0.3">
      <c r="A6615">
        <v>6614</v>
      </c>
      <c r="B6615" t="s">
        <v>42</v>
      </c>
      <c r="C6615" t="s">
        <v>39</v>
      </c>
      <c r="D6615" t="s">
        <v>19</v>
      </c>
      <c r="E6615" t="s">
        <v>41</v>
      </c>
      <c r="F6615" t="s">
        <v>25</v>
      </c>
      <c r="G6615" t="s">
        <v>24</v>
      </c>
      <c r="H6615">
        <v>11</v>
      </c>
      <c r="I6615" t="s">
        <v>176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28</v>
      </c>
      <c r="S6615">
        <v>9</v>
      </c>
    </row>
    <row r="6616" spans="1:19" x14ac:dyDescent="0.3">
      <c r="A6616">
        <v>6615</v>
      </c>
      <c r="B6616" t="s">
        <v>42</v>
      </c>
      <c r="C6616" t="s">
        <v>20</v>
      </c>
      <c r="D6616" t="s">
        <v>19</v>
      </c>
      <c r="E6616" t="s">
        <v>15</v>
      </c>
      <c r="F6616" t="s">
        <v>30</v>
      </c>
      <c r="G6616" t="s">
        <v>17</v>
      </c>
      <c r="H6616">
        <v>14</v>
      </c>
      <c r="I6616" t="s">
        <v>177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34</v>
      </c>
      <c r="S6616">
        <v>2</v>
      </c>
    </row>
    <row r="6617" spans="1:19" x14ac:dyDescent="0.3">
      <c r="A6617">
        <v>6616</v>
      </c>
      <c r="B6617" t="s">
        <v>16</v>
      </c>
      <c r="C6617" t="s">
        <v>39</v>
      </c>
      <c r="D6617" t="s">
        <v>40</v>
      </c>
      <c r="E6617" t="s">
        <v>22</v>
      </c>
      <c r="F6617" t="s">
        <v>18</v>
      </c>
      <c r="G6617" t="s">
        <v>17</v>
      </c>
      <c r="H6617">
        <v>2</v>
      </c>
      <c r="I6617" t="s">
        <v>178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21</v>
      </c>
      <c r="S6617">
        <v>1</v>
      </c>
    </row>
    <row r="6618" spans="1:19" x14ac:dyDescent="0.3">
      <c r="A6618">
        <v>6617</v>
      </c>
      <c r="B6618" t="s">
        <v>31</v>
      </c>
      <c r="C6618" t="s">
        <v>39</v>
      </c>
      <c r="D6618" t="s">
        <v>44</v>
      </c>
      <c r="E6618" t="s">
        <v>22</v>
      </c>
      <c r="F6618" t="s">
        <v>25</v>
      </c>
      <c r="G6618" t="s">
        <v>24</v>
      </c>
      <c r="H6618">
        <v>10</v>
      </c>
      <c r="I6618" t="s">
        <v>177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28</v>
      </c>
      <c r="S6618">
        <v>6</v>
      </c>
    </row>
    <row r="6619" spans="1:19" x14ac:dyDescent="0.3">
      <c r="A6619">
        <v>6618</v>
      </c>
      <c r="B6619" t="s">
        <v>42</v>
      </c>
      <c r="C6619" t="s">
        <v>20</v>
      </c>
      <c r="D6619" t="s">
        <v>44</v>
      </c>
      <c r="E6619" t="s">
        <v>41</v>
      </c>
      <c r="F6619" t="s">
        <v>18</v>
      </c>
      <c r="G6619" t="s">
        <v>35</v>
      </c>
      <c r="H6619">
        <v>0</v>
      </c>
      <c r="I6619" t="s">
        <v>178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21</v>
      </c>
      <c r="S6619">
        <v>2</v>
      </c>
    </row>
    <row r="6620" spans="1:19" x14ac:dyDescent="0.3">
      <c r="A6620">
        <v>6619</v>
      </c>
      <c r="B6620" t="s">
        <v>16</v>
      </c>
      <c r="C6620" t="s">
        <v>39</v>
      </c>
      <c r="D6620" t="s">
        <v>40</v>
      </c>
      <c r="E6620" t="s">
        <v>43</v>
      </c>
      <c r="F6620" t="s">
        <v>25</v>
      </c>
      <c r="G6620" t="s">
        <v>24</v>
      </c>
      <c r="H6620">
        <v>4</v>
      </c>
      <c r="I6620" t="s">
        <v>176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21</v>
      </c>
      <c r="S6620">
        <v>6</v>
      </c>
    </row>
    <row r="6621" spans="1:19" x14ac:dyDescent="0.3">
      <c r="A6621">
        <v>6620</v>
      </c>
      <c r="B6621" t="s">
        <v>42</v>
      </c>
      <c r="C6621" t="s">
        <v>34</v>
      </c>
      <c r="D6621" t="s">
        <v>32</v>
      </c>
      <c r="E6621" t="s">
        <v>45</v>
      </c>
      <c r="F6621" t="s">
        <v>18</v>
      </c>
      <c r="G6621" t="s">
        <v>17</v>
      </c>
      <c r="H6621">
        <v>13</v>
      </c>
      <c r="I6621" t="s">
        <v>178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28</v>
      </c>
      <c r="S6621">
        <v>7</v>
      </c>
    </row>
    <row r="6622" spans="1:19" x14ac:dyDescent="0.3">
      <c r="A6622">
        <v>6621</v>
      </c>
      <c r="B6622" t="s">
        <v>33</v>
      </c>
      <c r="C6622" t="s">
        <v>20</v>
      </c>
      <c r="D6622" t="s">
        <v>26</v>
      </c>
      <c r="E6622" t="s">
        <v>29</v>
      </c>
      <c r="F6622" t="s">
        <v>18</v>
      </c>
      <c r="G6622" t="s">
        <v>17</v>
      </c>
      <c r="H6622">
        <v>12</v>
      </c>
      <c r="I6622" t="s">
        <v>176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34</v>
      </c>
      <c r="S6622">
        <v>5</v>
      </c>
    </row>
    <row r="6623" spans="1:19" x14ac:dyDescent="0.3">
      <c r="A6623">
        <v>6622</v>
      </c>
      <c r="B6623" t="s">
        <v>37</v>
      </c>
      <c r="C6623" t="s">
        <v>27</v>
      </c>
      <c r="D6623" t="s">
        <v>38</v>
      </c>
      <c r="E6623" t="s">
        <v>45</v>
      </c>
      <c r="F6623" t="s">
        <v>18</v>
      </c>
      <c r="G6623" t="s">
        <v>24</v>
      </c>
      <c r="H6623">
        <v>3</v>
      </c>
      <c r="I6623" t="s">
        <v>176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28</v>
      </c>
      <c r="S6623">
        <v>8</v>
      </c>
    </row>
    <row r="6624" spans="1:19" x14ac:dyDescent="0.3">
      <c r="A6624">
        <v>6623</v>
      </c>
      <c r="B6624" t="s">
        <v>42</v>
      </c>
      <c r="C6624" t="s">
        <v>39</v>
      </c>
      <c r="D6624" t="s">
        <v>38</v>
      </c>
      <c r="E6624" t="s">
        <v>43</v>
      </c>
      <c r="F6624" t="s">
        <v>18</v>
      </c>
      <c r="G6624" t="s">
        <v>35</v>
      </c>
      <c r="H6624">
        <v>3</v>
      </c>
      <c r="I6624" t="s">
        <v>178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21</v>
      </c>
      <c r="S6624">
        <v>5</v>
      </c>
    </row>
    <row r="6625" spans="1:19" x14ac:dyDescent="0.3">
      <c r="A6625">
        <v>6624</v>
      </c>
      <c r="B6625" t="s">
        <v>23</v>
      </c>
      <c r="C6625" t="s">
        <v>34</v>
      </c>
      <c r="D6625" t="s">
        <v>26</v>
      </c>
      <c r="E6625" t="s">
        <v>22</v>
      </c>
      <c r="F6625" t="s">
        <v>25</v>
      </c>
      <c r="G6625" t="s">
        <v>35</v>
      </c>
      <c r="H6625">
        <v>12</v>
      </c>
      <c r="I6625" t="s">
        <v>176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28</v>
      </c>
      <c r="S6625">
        <v>7</v>
      </c>
    </row>
    <row r="6626" spans="1:19" x14ac:dyDescent="0.3">
      <c r="A6626">
        <v>6625</v>
      </c>
      <c r="B6626" t="s">
        <v>42</v>
      </c>
      <c r="C6626" t="s">
        <v>34</v>
      </c>
      <c r="D6626" t="s">
        <v>40</v>
      </c>
      <c r="E6626" t="s">
        <v>29</v>
      </c>
      <c r="F6626" t="s">
        <v>25</v>
      </c>
      <c r="G6626" t="s">
        <v>17</v>
      </c>
      <c r="H6626">
        <v>4</v>
      </c>
      <c r="I6626" t="s">
        <v>176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21</v>
      </c>
      <c r="S6626">
        <v>3</v>
      </c>
    </row>
    <row r="6627" spans="1:19" x14ac:dyDescent="0.3">
      <c r="A6627">
        <v>6626</v>
      </c>
      <c r="B6627" t="s">
        <v>16</v>
      </c>
      <c r="C6627" t="s">
        <v>27</v>
      </c>
      <c r="D6627" t="s">
        <v>26</v>
      </c>
      <c r="E6627" t="s">
        <v>41</v>
      </c>
      <c r="F6627" t="s">
        <v>18</v>
      </c>
      <c r="G6627" t="s">
        <v>35</v>
      </c>
      <c r="H6627">
        <v>13</v>
      </c>
      <c r="I6627" t="s">
        <v>177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28</v>
      </c>
      <c r="S6627">
        <v>7</v>
      </c>
    </row>
    <row r="6628" spans="1:19" x14ac:dyDescent="0.3">
      <c r="A6628">
        <v>6627</v>
      </c>
      <c r="B6628" t="s">
        <v>37</v>
      </c>
      <c r="C6628" t="s">
        <v>20</v>
      </c>
      <c r="D6628" t="s">
        <v>40</v>
      </c>
      <c r="E6628" t="s">
        <v>36</v>
      </c>
      <c r="F6628" t="s">
        <v>30</v>
      </c>
      <c r="G6628" t="s">
        <v>35</v>
      </c>
      <c r="H6628">
        <v>13</v>
      </c>
      <c r="I6628" t="s">
        <v>178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28</v>
      </c>
      <c r="S6628">
        <v>5</v>
      </c>
    </row>
    <row r="6629" spans="1:19" x14ac:dyDescent="0.3">
      <c r="A6629">
        <v>6628</v>
      </c>
      <c r="B6629" t="s">
        <v>42</v>
      </c>
      <c r="C6629" t="s">
        <v>34</v>
      </c>
      <c r="D6629" t="s">
        <v>38</v>
      </c>
      <c r="E6629" t="s">
        <v>22</v>
      </c>
      <c r="F6629" t="s">
        <v>18</v>
      </c>
      <c r="G6629" t="s">
        <v>17</v>
      </c>
      <c r="H6629">
        <v>7</v>
      </c>
      <c r="I6629" t="s">
        <v>177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28</v>
      </c>
      <c r="S6629">
        <v>9</v>
      </c>
    </row>
    <row r="6630" spans="1:19" x14ac:dyDescent="0.3">
      <c r="A6630">
        <v>6629</v>
      </c>
      <c r="B6630" t="s">
        <v>42</v>
      </c>
      <c r="C6630" t="s">
        <v>27</v>
      </c>
      <c r="D6630" t="s">
        <v>32</v>
      </c>
      <c r="E6630" t="s">
        <v>15</v>
      </c>
      <c r="F6630" t="s">
        <v>30</v>
      </c>
      <c r="G6630" t="s">
        <v>24</v>
      </c>
      <c r="H6630">
        <v>8</v>
      </c>
      <c r="I6630" t="s">
        <v>178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28</v>
      </c>
      <c r="S6630">
        <v>9</v>
      </c>
    </row>
    <row r="6631" spans="1:19" x14ac:dyDescent="0.3">
      <c r="A6631">
        <v>6630</v>
      </c>
      <c r="B6631" t="s">
        <v>23</v>
      </c>
      <c r="C6631" t="s">
        <v>34</v>
      </c>
      <c r="D6631" t="s">
        <v>19</v>
      </c>
      <c r="E6631" t="s">
        <v>15</v>
      </c>
      <c r="F6631" t="s">
        <v>18</v>
      </c>
      <c r="G6631" t="s">
        <v>24</v>
      </c>
      <c r="H6631">
        <v>1</v>
      </c>
      <c r="I6631" t="s">
        <v>178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21</v>
      </c>
      <c r="S6631">
        <v>4</v>
      </c>
    </row>
    <row r="6632" spans="1:19" x14ac:dyDescent="0.3">
      <c r="A6632">
        <v>6631</v>
      </c>
      <c r="B6632" t="s">
        <v>23</v>
      </c>
      <c r="C6632" t="s">
        <v>39</v>
      </c>
      <c r="D6632" t="s">
        <v>38</v>
      </c>
      <c r="E6632" t="s">
        <v>15</v>
      </c>
      <c r="F6632" t="s">
        <v>25</v>
      </c>
      <c r="G6632" t="s">
        <v>17</v>
      </c>
      <c r="H6632">
        <v>9</v>
      </c>
      <c r="I6632" t="s">
        <v>177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34</v>
      </c>
      <c r="S6632">
        <v>6</v>
      </c>
    </row>
    <row r="6633" spans="1:19" x14ac:dyDescent="0.3">
      <c r="A6633">
        <v>6632</v>
      </c>
      <c r="B6633" t="s">
        <v>23</v>
      </c>
      <c r="C6633" t="s">
        <v>20</v>
      </c>
      <c r="D6633" t="s">
        <v>32</v>
      </c>
      <c r="E6633" t="s">
        <v>29</v>
      </c>
      <c r="F6633" t="s">
        <v>25</v>
      </c>
      <c r="G6633" t="s">
        <v>35</v>
      </c>
      <c r="H6633">
        <v>6</v>
      </c>
      <c r="I6633" t="s">
        <v>177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28</v>
      </c>
      <c r="S6633">
        <v>8</v>
      </c>
    </row>
    <row r="6634" spans="1:19" x14ac:dyDescent="0.3">
      <c r="A6634">
        <v>6633</v>
      </c>
      <c r="B6634" t="s">
        <v>23</v>
      </c>
      <c r="C6634" t="s">
        <v>27</v>
      </c>
      <c r="D6634" t="s">
        <v>19</v>
      </c>
      <c r="E6634" t="s">
        <v>22</v>
      </c>
      <c r="F6634" t="s">
        <v>18</v>
      </c>
      <c r="G6634" t="s">
        <v>17</v>
      </c>
      <c r="H6634">
        <v>2</v>
      </c>
      <c r="I6634" t="s">
        <v>176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28</v>
      </c>
      <c r="S6634">
        <v>7</v>
      </c>
    </row>
    <row r="6635" spans="1:19" x14ac:dyDescent="0.3">
      <c r="A6635">
        <v>6634</v>
      </c>
      <c r="B6635" t="s">
        <v>31</v>
      </c>
      <c r="C6635" t="s">
        <v>20</v>
      </c>
      <c r="D6635" t="s">
        <v>40</v>
      </c>
      <c r="E6635" t="s">
        <v>15</v>
      </c>
      <c r="F6635" t="s">
        <v>30</v>
      </c>
      <c r="G6635" t="s">
        <v>35</v>
      </c>
      <c r="H6635">
        <v>4</v>
      </c>
      <c r="I6635" t="s">
        <v>177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21</v>
      </c>
      <c r="S6635">
        <v>5</v>
      </c>
    </row>
    <row r="6636" spans="1:19" x14ac:dyDescent="0.3">
      <c r="A6636">
        <v>6635</v>
      </c>
      <c r="B6636" t="s">
        <v>31</v>
      </c>
      <c r="C6636" t="s">
        <v>39</v>
      </c>
      <c r="D6636" t="s">
        <v>40</v>
      </c>
      <c r="E6636" t="s">
        <v>29</v>
      </c>
      <c r="F6636" t="s">
        <v>18</v>
      </c>
      <c r="G6636" t="s">
        <v>35</v>
      </c>
      <c r="H6636">
        <v>5</v>
      </c>
      <c r="I6636" t="s">
        <v>176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21</v>
      </c>
      <c r="S6636">
        <v>6</v>
      </c>
    </row>
    <row r="6637" spans="1:19" x14ac:dyDescent="0.3">
      <c r="A6637">
        <v>6636</v>
      </c>
      <c r="B6637" t="s">
        <v>31</v>
      </c>
      <c r="C6637" t="s">
        <v>34</v>
      </c>
      <c r="D6637" t="s">
        <v>26</v>
      </c>
      <c r="E6637" t="s">
        <v>29</v>
      </c>
      <c r="F6637" t="s">
        <v>25</v>
      </c>
      <c r="G6637" t="s">
        <v>24</v>
      </c>
      <c r="H6637">
        <v>4</v>
      </c>
      <c r="I6637" t="s">
        <v>176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21</v>
      </c>
      <c r="S6637">
        <v>6</v>
      </c>
    </row>
    <row r="6638" spans="1:19" x14ac:dyDescent="0.3">
      <c r="A6638">
        <v>6637</v>
      </c>
      <c r="B6638" t="s">
        <v>23</v>
      </c>
      <c r="C6638" t="s">
        <v>20</v>
      </c>
      <c r="D6638" t="s">
        <v>32</v>
      </c>
      <c r="E6638" t="s">
        <v>45</v>
      </c>
      <c r="F6638" t="s">
        <v>18</v>
      </c>
      <c r="G6638" t="s">
        <v>24</v>
      </c>
      <c r="H6638">
        <v>3</v>
      </c>
      <c r="I6638" t="s">
        <v>178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28</v>
      </c>
      <c r="S6638">
        <v>8</v>
      </c>
    </row>
    <row r="6639" spans="1:19" x14ac:dyDescent="0.3">
      <c r="A6639">
        <v>6638</v>
      </c>
      <c r="B6639" t="s">
        <v>33</v>
      </c>
      <c r="C6639" t="s">
        <v>20</v>
      </c>
      <c r="D6639" t="s">
        <v>38</v>
      </c>
      <c r="E6639" t="s">
        <v>41</v>
      </c>
      <c r="F6639" t="s">
        <v>25</v>
      </c>
      <c r="G6639" t="s">
        <v>17</v>
      </c>
      <c r="H6639">
        <v>7</v>
      </c>
      <c r="I6639" t="s">
        <v>177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21</v>
      </c>
      <c r="S6639">
        <v>2</v>
      </c>
    </row>
    <row r="6640" spans="1:19" x14ac:dyDescent="0.3">
      <c r="A6640">
        <v>6639</v>
      </c>
      <c r="B6640" t="s">
        <v>23</v>
      </c>
      <c r="C6640" t="s">
        <v>20</v>
      </c>
      <c r="D6640" t="s">
        <v>38</v>
      </c>
      <c r="E6640" t="s">
        <v>36</v>
      </c>
      <c r="F6640" t="s">
        <v>30</v>
      </c>
      <c r="G6640" t="s">
        <v>35</v>
      </c>
      <c r="H6640">
        <v>14</v>
      </c>
      <c r="I6640" t="s">
        <v>177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28</v>
      </c>
      <c r="S6640">
        <v>4</v>
      </c>
    </row>
    <row r="6641" spans="1:19" x14ac:dyDescent="0.3">
      <c r="A6641">
        <v>6640</v>
      </c>
      <c r="B6641" t="s">
        <v>37</v>
      </c>
      <c r="C6641" t="s">
        <v>20</v>
      </c>
      <c r="D6641" t="s">
        <v>38</v>
      </c>
      <c r="E6641" t="s">
        <v>15</v>
      </c>
      <c r="F6641" t="s">
        <v>25</v>
      </c>
      <c r="G6641" t="s">
        <v>17</v>
      </c>
      <c r="H6641">
        <v>13</v>
      </c>
      <c r="I6641" t="s">
        <v>178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34</v>
      </c>
      <c r="S6641">
        <v>3</v>
      </c>
    </row>
    <row r="6642" spans="1:19" x14ac:dyDescent="0.3">
      <c r="A6642">
        <v>6641</v>
      </c>
      <c r="B6642" t="s">
        <v>42</v>
      </c>
      <c r="C6642" t="s">
        <v>27</v>
      </c>
      <c r="D6642" t="s">
        <v>32</v>
      </c>
      <c r="E6642" t="s">
        <v>36</v>
      </c>
      <c r="F6642" t="s">
        <v>30</v>
      </c>
      <c r="G6642" t="s">
        <v>17</v>
      </c>
      <c r="H6642">
        <v>4</v>
      </c>
      <c r="I6642" t="s">
        <v>178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21</v>
      </c>
      <c r="S6642">
        <v>2</v>
      </c>
    </row>
    <row r="6643" spans="1:19" x14ac:dyDescent="0.3">
      <c r="A6643">
        <v>6642</v>
      </c>
      <c r="B6643" t="s">
        <v>33</v>
      </c>
      <c r="C6643" t="s">
        <v>27</v>
      </c>
      <c r="D6643" t="s">
        <v>19</v>
      </c>
      <c r="E6643" t="s">
        <v>22</v>
      </c>
      <c r="F6643" t="s">
        <v>30</v>
      </c>
      <c r="G6643" t="s">
        <v>35</v>
      </c>
      <c r="H6643">
        <v>6</v>
      </c>
      <c r="I6643" t="s">
        <v>177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21</v>
      </c>
      <c r="S6643">
        <v>6</v>
      </c>
    </row>
    <row r="6644" spans="1:19" x14ac:dyDescent="0.3">
      <c r="A6644">
        <v>6643</v>
      </c>
      <c r="B6644" t="s">
        <v>31</v>
      </c>
      <c r="C6644" t="s">
        <v>34</v>
      </c>
      <c r="D6644" t="s">
        <v>44</v>
      </c>
      <c r="E6644" t="s">
        <v>41</v>
      </c>
      <c r="F6644" t="s">
        <v>25</v>
      </c>
      <c r="G6644" t="s">
        <v>17</v>
      </c>
      <c r="H6644">
        <v>5</v>
      </c>
      <c r="I6644" t="s">
        <v>178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21</v>
      </c>
      <c r="S6644">
        <v>3</v>
      </c>
    </row>
    <row r="6645" spans="1:19" x14ac:dyDescent="0.3">
      <c r="A6645">
        <v>6644</v>
      </c>
      <c r="B6645" t="s">
        <v>33</v>
      </c>
      <c r="C6645" t="s">
        <v>34</v>
      </c>
      <c r="D6645" t="s">
        <v>44</v>
      </c>
      <c r="E6645" t="s">
        <v>36</v>
      </c>
      <c r="F6645" t="s">
        <v>18</v>
      </c>
      <c r="G6645" t="s">
        <v>17</v>
      </c>
      <c r="H6645">
        <v>11</v>
      </c>
      <c r="I6645" t="s">
        <v>176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34</v>
      </c>
      <c r="S6645">
        <v>6</v>
      </c>
    </row>
    <row r="6646" spans="1:19" x14ac:dyDescent="0.3">
      <c r="A6646">
        <v>6645</v>
      </c>
      <c r="B6646" t="s">
        <v>23</v>
      </c>
      <c r="C6646" t="s">
        <v>27</v>
      </c>
      <c r="D6646" t="s">
        <v>40</v>
      </c>
      <c r="E6646" t="s">
        <v>36</v>
      </c>
      <c r="F6646" t="s">
        <v>18</v>
      </c>
      <c r="G6646" t="s">
        <v>17</v>
      </c>
      <c r="H6646">
        <v>3</v>
      </c>
      <c r="I6646" t="s">
        <v>177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21</v>
      </c>
      <c r="S6646">
        <v>5</v>
      </c>
    </row>
    <row r="6647" spans="1:19" x14ac:dyDescent="0.3">
      <c r="A6647">
        <v>6646</v>
      </c>
      <c r="B6647" t="s">
        <v>31</v>
      </c>
      <c r="C6647" t="s">
        <v>20</v>
      </c>
      <c r="D6647" t="s">
        <v>38</v>
      </c>
      <c r="E6647" t="s">
        <v>43</v>
      </c>
      <c r="F6647" t="s">
        <v>30</v>
      </c>
      <c r="G6647" t="s">
        <v>17</v>
      </c>
      <c r="H6647">
        <v>5</v>
      </c>
      <c r="I6647" t="s">
        <v>178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21</v>
      </c>
      <c r="S6647">
        <v>5</v>
      </c>
    </row>
    <row r="6648" spans="1:19" x14ac:dyDescent="0.3">
      <c r="A6648">
        <v>6647</v>
      </c>
      <c r="B6648" t="s">
        <v>37</v>
      </c>
      <c r="C6648" t="s">
        <v>20</v>
      </c>
      <c r="D6648" t="s">
        <v>32</v>
      </c>
      <c r="E6648" t="s">
        <v>22</v>
      </c>
      <c r="F6648" t="s">
        <v>18</v>
      </c>
      <c r="G6648" t="s">
        <v>24</v>
      </c>
      <c r="H6648">
        <v>0</v>
      </c>
      <c r="I6648" t="s">
        <v>178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28</v>
      </c>
      <c r="S6648">
        <v>6</v>
      </c>
    </row>
    <row r="6649" spans="1:19" x14ac:dyDescent="0.3">
      <c r="A6649">
        <v>6648</v>
      </c>
      <c r="B6649" t="s">
        <v>23</v>
      </c>
      <c r="C6649" t="s">
        <v>27</v>
      </c>
      <c r="D6649" t="s">
        <v>19</v>
      </c>
      <c r="E6649" t="s">
        <v>29</v>
      </c>
      <c r="F6649" t="s">
        <v>25</v>
      </c>
      <c r="G6649" t="s">
        <v>35</v>
      </c>
      <c r="H6649">
        <v>11</v>
      </c>
      <c r="I6649" t="s">
        <v>176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28</v>
      </c>
      <c r="S6649">
        <v>8</v>
      </c>
    </row>
    <row r="6650" spans="1:19" x14ac:dyDescent="0.3">
      <c r="A6650">
        <v>6649</v>
      </c>
      <c r="B6650" t="s">
        <v>16</v>
      </c>
      <c r="C6650" t="s">
        <v>34</v>
      </c>
      <c r="D6650" t="s">
        <v>19</v>
      </c>
      <c r="E6650" t="s">
        <v>29</v>
      </c>
      <c r="F6650" t="s">
        <v>30</v>
      </c>
      <c r="G6650" t="s">
        <v>35</v>
      </c>
      <c r="H6650">
        <v>8</v>
      </c>
      <c r="I6650" t="s">
        <v>176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34</v>
      </c>
      <c r="S6650">
        <v>3</v>
      </c>
    </row>
    <row r="6651" spans="1:19" x14ac:dyDescent="0.3">
      <c r="A6651">
        <v>6650</v>
      </c>
      <c r="B6651" t="s">
        <v>23</v>
      </c>
      <c r="C6651" t="s">
        <v>27</v>
      </c>
      <c r="D6651" t="s">
        <v>19</v>
      </c>
      <c r="E6651" t="s">
        <v>22</v>
      </c>
      <c r="F6651" t="s">
        <v>25</v>
      </c>
      <c r="G6651" t="s">
        <v>17</v>
      </c>
      <c r="H6651">
        <v>2</v>
      </c>
      <c r="I6651" t="s">
        <v>176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28</v>
      </c>
      <c r="S6651">
        <v>7</v>
      </c>
    </row>
    <row r="6652" spans="1:19" x14ac:dyDescent="0.3">
      <c r="A6652">
        <v>6651</v>
      </c>
      <c r="B6652" t="s">
        <v>16</v>
      </c>
      <c r="C6652" t="s">
        <v>20</v>
      </c>
      <c r="D6652" t="s">
        <v>26</v>
      </c>
      <c r="E6652" t="s">
        <v>43</v>
      </c>
      <c r="F6652" t="s">
        <v>25</v>
      </c>
      <c r="G6652" t="s">
        <v>24</v>
      </c>
      <c r="H6652">
        <v>9</v>
      </c>
      <c r="I6652" t="s">
        <v>177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34</v>
      </c>
      <c r="S6652">
        <v>3</v>
      </c>
    </row>
    <row r="6653" spans="1:19" x14ac:dyDescent="0.3">
      <c r="A6653">
        <v>6652</v>
      </c>
      <c r="B6653" t="s">
        <v>31</v>
      </c>
      <c r="C6653" t="s">
        <v>34</v>
      </c>
      <c r="D6653" t="s">
        <v>38</v>
      </c>
      <c r="E6653" t="s">
        <v>15</v>
      </c>
      <c r="F6653" t="s">
        <v>30</v>
      </c>
      <c r="G6653" t="s">
        <v>24</v>
      </c>
      <c r="H6653">
        <v>4</v>
      </c>
      <c r="I6653" t="s">
        <v>177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28</v>
      </c>
      <c r="S6653">
        <v>8</v>
      </c>
    </row>
    <row r="6654" spans="1:19" x14ac:dyDescent="0.3">
      <c r="A6654">
        <v>6653</v>
      </c>
      <c r="B6654" t="s">
        <v>16</v>
      </c>
      <c r="C6654" t="s">
        <v>27</v>
      </c>
      <c r="D6654" t="s">
        <v>38</v>
      </c>
      <c r="E6654" t="s">
        <v>43</v>
      </c>
      <c r="F6654" t="s">
        <v>18</v>
      </c>
      <c r="G6654" t="s">
        <v>24</v>
      </c>
      <c r="H6654">
        <v>5</v>
      </c>
      <c r="I6654" t="s">
        <v>178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21</v>
      </c>
      <c r="S6654">
        <v>4</v>
      </c>
    </row>
    <row r="6655" spans="1:19" x14ac:dyDescent="0.3">
      <c r="A6655">
        <v>6654</v>
      </c>
      <c r="B6655" t="s">
        <v>16</v>
      </c>
      <c r="C6655" t="s">
        <v>39</v>
      </c>
      <c r="D6655" t="s">
        <v>19</v>
      </c>
      <c r="E6655" t="s">
        <v>22</v>
      </c>
      <c r="F6655" t="s">
        <v>30</v>
      </c>
      <c r="G6655" t="s">
        <v>24</v>
      </c>
      <c r="H6655">
        <v>11</v>
      </c>
      <c r="I6655" t="s">
        <v>176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34</v>
      </c>
      <c r="S6655">
        <v>3</v>
      </c>
    </row>
    <row r="6656" spans="1:19" x14ac:dyDescent="0.3">
      <c r="A6656">
        <v>6655</v>
      </c>
      <c r="B6656" t="s">
        <v>31</v>
      </c>
      <c r="C6656" t="s">
        <v>34</v>
      </c>
      <c r="D6656" t="s">
        <v>38</v>
      </c>
      <c r="E6656" t="s">
        <v>41</v>
      </c>
      <c r="F6656" t="s">
        <v>18</v>
      </c>
      <c r="G6656" t="s">
        <v>35</v>
      </c>
      <c r="H6656">
        <v>7</v>
      </c>
      <c r="I6656" t="s">
        <v>176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21</v>
      </c>
      <c r="S6656">
        <v>3</v>
      </c>
    </row>
    <row r="6657" spans="1:19" x14ac:dyDescent="0.3">
      <c r="A6657">
        <v>6656</v>
      </c>
      <c r="B6657" t="s">
        <v>23</v>
      </c>
      <c r="C6657" t="s">
        <v>27</v>
      </c>
      <c r="D6657" t="s">
        <v>19</v>
      </c>
      <c r="E6657" t="s">
        <v>22</v>
      </c>
      <c r="F6657" t="s">
        <v>30</v>
      </c>
      <c r="G6657" t="s">
        <v>35</v>
      </c>
      <c r="H6657">
        <v>3</v>
      </c>
      <c r="I6657" t="s">
        <v>178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28</v>
      </c>
      <c r="S6657">
        <v>7</v>
      </c>
    </row>
    <row r="6658" spans="1:19" x14ac:dyDescent="0.3">
      <c r="A6658">
        <v>6657</v>
      </c>
      <c r="B6658" t="s">
        <v>31</v>
      </c>
      <c r="C6658" t="s">
        <v>27</v>
      </c>
      <c r="D6658" t="s">
        <v>40</v>
      </c>
      <c r="E6658" t="s">
        <v>41</v>
      </c>
      <c r="F6658" t="s">
        <v>18</v>
      </c>
      <c r="G6658" t="s">
        <v>35</v>
      </c>
      <c r="H6658">
        <v>1</v>
      </c>
      <c r="I6658" t="s">
        <v>176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28</v>
      </c>
      <c r="S6658">
        <v>7</v>
      </c>
    </row>
    <row r="6659" spans="1:19" x14ac:dyDescent="0.3">
      <c r="A6659">
        <v>6658</v>
      </c>
      <c r="B6659" t="s">
        <v>23</v>
      </c>
      <c r="C6659" t="s">
        <v>20</v>
      </c>
      <c r="D6659" t="s">
        <v>19</v>
      </c>
      <c r="E6659" t="s">
        <v>29</v>
      </c>
      <c r="F6659" t="s">
        <v>30</v>
      </c>
      <c r="G6659" t="s">
        <v>35</v>
      </c>
      <c r="H6659">
        <v>1</v>
      </c>
      <c r="I6659" t="s">
        <v>176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21</v>
      </c>
      <c r="S6659">
        <v>3</v>
      </c>
    </row>
    <row r="6660" spans="1:19" x14ac:dyDescent="0.3">
      <c r="A6660">
        <v>6659</v>
      </c>
      <c r="B6660" t="s">
        <v>31</v>
      </c>
      <c r="C6660" t="s">
        <v>27</v>
      </c>
      <c r="D6660" t="s">
        <v>40</v>
      </c>
      <c r="E6660" t="s">
        <v>22</v>
      </c>
      <c r="F6660" t="s">
        <v>30</v>
      </c>
      <c r="G6660" t="s">
        <v>24</v>
      </c>
      <c r="H6660">
        <v>7</v>
      </c>
      <c r="I6660" t="s">
        <v>178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28</v>
      </c>
      <c r="S6660">
        <v>4</v>
      </c>
    </row>
    <row r="6661" spans="1:19" x14ac:dyDescent="0.3">
      <c r="A6661">
        <v>6660</v>
      </c>
      <c r="B6661" t="s">
        <v>31</v>
      </c>
      <c r="C6661" t="s">
        <v>20</v>
      </c>
      <c r="D6661" t="s">
        <v>38</v>
      </c>
      <c r="E6661" t="s">
        <v>15</v>
      </c>
      <c r="F6661" t="s">
        <v>18</v>
      </c>
      <c r="G6661" t="s">
        <v>17</v>
      </c>
      <c r="H6661">
        <v>6</v>
      </c>
      <c r="I6661" t="s">
        <v>177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28</v>
      </c>
      <c r="S6661">
        <v>2</v>
      </c>
    </row>
    <row r="6662" spans="1:19" x14ac:dyDescent="0.3">
      <c r="A6662">
        <v>6661</v>
      </c>
      <c r="B6662" t="s">
        <v>33</v>
      </c>
      <c r="C6662" t="s">
        <v>34</v>
      </c>
      <c r="D6662" t="s">
        <v>19</v>
      </c>
      <c r="E6662" t="s">
        <v>36</v>
      </c>
      <c r="F6662" t="s">
        <v>30</v>
      </c>
      <c r="G6662" t="s">
        <v>17</v>
      </c>
      <c r="H6662">
        <v>10</v>
      </c>
      <c r="I6662" t="s">
        <v>176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34</v>
      </c>
      <c r="S6662">
        <v>3</v>
      </c>
    </row>
    <row r="6663" spans="1:19" x14ac:dyDescent="0.3">
      <c r="A6663">
        <v>6662</v>
      </c>
      <c r="B6663" t="s">
        <v>33</v>
      </c>
      <c r="C6663" t="s">
        <v>20</v>
      </c>
      <c r="D6663" t="s">
        <v>38</v>
      </c>
      <c r="E6663" t="s">
        <v>15</v>
      </c>
      <c r="F6663" t="s">
        <v>25</v>
      </c>
      <c r="G6663" t="s">
        <v>24</v>
      </c>
      <c r="H6663">
        <v>11</v>
      </c>
      <c r="I6663" t="s">
        <v>176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34</v>
      </c>
      <c r="S6663">
        <v>6</v>
      </c>
    </row>
    <row r="6664" spans="1:19" x14ac:dyDescent="0.3">
      <c r="A6664">
        <v>6663</v>
      </c>
      <c r="B6664" t="s">
        <v>33</v>
      </c>
      <c r="C6664" t="s">
        <v>39</v>
      </c>
      <c r="D6664" t="s">
        <v>44</v>
      </c>
      <c r="E6664" t="s">
        <v>41</v>
      </c>
      <c r="F6664" t="s">
        <v>25</v>
      </c>
      <c r="G6664" t="s">
        <v>17</v>
      </c>
      <c r="H6664">
        <v>11</v>
      </c>
      <c r="I6664" t="s">
        <v>177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34</v>
      </c>
      <c r="S6664">
        <v>6</v>
      </c>
    </row>
    <row r="6665" spans="1:19" x14ac:dyDescent="0.3">
      <c r="A6665">
        <v>6664</v>
      </c>
      <c r="B6665" t="s">
        <v>23</v>
      </c>
      <c r="C6665" t="s">
        <v>34</v>
      </c>
      <c r="D6665" t="s">
        <v>32</v>
      </c>
      <c r="E6665" t="s">
        <v>45</v>
      </c>
      <c r="F6665" t="s">
        <v>18</v>
      </c>
      <c r="G6665" t="s">
        <v>17</v>
      </c>
      <c r="H6665">
        <v>4</v>
      </c>
      <c r="I6665" t="s">
        <v>176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28</v>
      </c>
      <c r="S6665">
        <v>7</v>
      </c>
    </row>
    <row r="6666" spans="1:19" x14ac:dyDescent="0.3">
      <c r="A6666">
        <v>6665</v>
      </c>
      <c r="B6666" t="s">
        <v>23</v>
      </c>
      <c r="C6666" t="s">
        <v>20</v>
      </c>
      <c r="D6666" t="s">
        <v>38</v>
      </c>
      <c r="E6666" t="s">
        <v>45</v>
      </c>
      <c r="F6666" t="s">
        <v>30</v>
      </c>
      <c r="G6666" t="s">
        <v>35</v>
      </c>
      <c r="H6666">
        <v>1</v>
      </c>
      <c r="I6666" t="s">
        <v>177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28</v>
      </c>
      <c r="S6666">
        <v>7</v>
      </c>
    </row>
    <row r="6667" spans="1:19" x14ac:dyDescent="0.3">
      <c r="A6667">
        <v>6666</v>
      </c>
      <c r="B6667" t="s">
        <v>31</v>
      </c>
      <c r="C6667" t="s">
        <v>20</v>
      </c>
      <c r="D6667" t="s">
        <v>32</v>
      </c>
      <c r="E6667" t="s">
        <v>43</v>
      </c>
      <c r="F6667" t="s">
        <v>25</v>
      </c>
      <c r="G6667" t="s">
        <v>17</v>
      </c>
      <c r="H6667">
        <v>11</v>
      </c>
      <c r="I6667" t="s">
        <v>176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34</v>
      </c>
      <c r="S6667">
        <v>5</v>
      </c>
    </row>
    <row r="6668" spans="1:19" x14ac:dyDescent="0.3">
      <c r="A6668">
        <v>6667</v>
      </c>
      <c r="B6668" t="s">
        <v>42</v>
      </c>
      <c r="C6668" t="s">
        <v>39</v>
      </c>
      <c r="D6668" t="s">
        <v>40</v>
      </c>
      <c r="E6668" t="s">
        <v>36</v>
      </c>
      <c r="F6668" t="s">
        <v>30</v>
      </c>
      <c r="G6668" t="s">
        <v>35</v>
      </c>
      <c r="H6668">
        <v>1</v>
      </c>
      <c r="I6668" t="s">
        <v>176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28</v>
      </c>
      <c r="S6668">
        <v>7</v>
      </c>
    </row>
    <row r="6669" spans="1:19" x14ac:dyDescent="0.3">
      <c r="A6669">
        <v>6668</v>
      </c>
      <c r="B6669" t="s">
        <v>31</v>
      </c>
      <c r="C6669" t="s">
        <v>39</v>
      </c>
      <c r="D6669" t="s">
        <v>19</v>
      </c>
      <c r="E6669" t="s">
        <v>36</v>
      </c>
      <c r="F6669" t="s">
        <v>18</v>
      </c>
      <c r="G6669" t="s">
        <v>24</v>
      </c>
      <c r="H6669">
        <v>4</v>
      </c>
      <c r="I6669" t="s">
        <v>176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21</v>
      </c>
      <c r="S6669">
        <v>6</v>
      </c>
    </row>
    <row r="6670" spans="1:19" x14ac:dyDescent="0.3">
      <c r="A6670">
        <v>6669</v>
      </c>
      <c r="B6670" t="s">
        <v>16</v>
      </c>
      <c r="C6670" t="s">
        <v>39</v>
      </c>
      <c r="D6670" t="s">
        <v>19</v>
      </c>
      <c r="E6670" t="s">
        <v>43</v>
      </c>
      <c r="F6670" t="s">
        <v>18</v>
      </c>
      <c r="G6670" t="s">
        <v>24</v>
      </c>
      <c r="H6670">
        <v>2</v>
      </c>
      <c r="I6670" t="s">
        <v>178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28</v>
      </c>
      <c r="S6670">
        <v>6</v>
      </c>
    </row>
    <row r="6671" spans="1:19" x14ac:dyDescent="0.3">
      <c r="A6671">
        <v>6670</v>
      </c>
      <c r="B6671" t="s">
        <v>37</v>
      </c>
      <c r="C6671" t="s">
        <v>20</v>
      </c>
      <c r="D6671" t="s">
        <v>38</v>
      </c>
      <c r="E6671" t="s">
        <v>43</v>
      </c>
      <c r="F6671" t="s">
        <v>18</v>
      </c>
      <c r="G6671" t="s">
        <v>24</v>
      </c>
      <c r="H6671">
        <v>5</v>
      </c>
      <c r="I6671" t="s">
        <v>177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28</v>
      </c>
      <c r="S6671">
        <v>7</v>
      </c>
    </row>
    <row r="6672" spans="1:19" x14ac:dyDescent="0.3">
      <c r="A6672">
        <v>6671</v>
      </c>
      <c r="B6672" t="s">
        <v>31</v>
      </c>
      <c r="C6672" t="s">
        <v>39</v>
      </c>
      <c r="D6672" t="s">
        <v>40</v>
      </c>
      <c r="E6672" t="s">
        <v>22</v>
      </c>
      <c r="F6672" t="s">
        <v>18</v>
      </c>
      <c r="G6672" t="s">
        <v>24</v>
      </c>
      <c r="H6672">
        <v>11</v>
      </c>
      <c r="I6672" t="s">
        <v>176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34</v>
      </c>
      <c r="S6672">
        <v>3</v>
      </c>
    </row>
    <row r="6673" spans="1:19" x14ac:dyDescent="0.3">
      <c r="A6673">
        <v>6672</v>
      </c>
      <c r="B6673" t="s">
        <v>16</v>
      </c>
      <c r="C6673" t="s">
        <v>27</v>
      </c>
      <c r="D6673" t="s">
        <v>44</v>
      </c>
      <c r="E6673" t="s">
        <v>29</v>
      </c>
      <c r="F6673" t="s">
        <v>30</v>
      </c>
      <c r="G6673" t="s">
        <v>17</v>
      </c>
      <c r="H6673">
        <v>14</v>
      </c>
      <c r="I6673" t="s">
        <v>177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28</v>
      </c>
      <c r="S6673">
        <v>8</v>
      </c>
    </row>
    <row r="6674" spans="1:19" x14ac:dyDescent="0.3">
      <c r="A6674">
        <v>6673</v>
      </c>
      <c r="B6674" t="s">
        <v>16</v>
      </c>
      <c r="C6674" t="s">
        <v>27</v>
      </c>
      <c r="D6674" t="s">
        <v>32</v>
      </c>
      <c r="E6674" t="s">
        <v>41</v>
      </c>
      <c r="F6674" t="s">
        <v>25</v>
      </c>
      <c r="G6674" t="s">
        <v>35</v>
      </c>
      <c r="H6674">
        <v>2</v>
      </c>
      <c r="I6674" t="s">
        <v>178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21</v>
      </c>
      <c r="S6674">
        <v>1</v>
      </c>
    </row>
    <row r="6675" spans="1:19" x14ac:dyDescent="0.3">
      <c r="A6675">
        <v>6674</v>
      </c>
      <c r="B6675" t="s">
        <v>37</v>
      </c>
      <c r="C6675" t="s">
        <v>39</v>
      </c>
      <c r="D6675" t="s">
        <v>40</v>
      </c>
      <c r="E6675" t="s">
        <v>36</v>
      </c>
      <c r="F6675" t="s">
        <v>30</v>
      </c>
      <c r="G6675" t="s">
        <v>17</v>
      </c>
      <c r="H6675">
        <v>10</v>
      </c>
      <c r="I6675" t="s">
        <v>177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28</v>
      </c>
      <c r="S6675">
        <v>7</v>
      </c>
    </row>
    <row r="6676" spans="1:19" x14ac:dyDescent="0.3">
      <c r="A6676">
        <v>6675</v>
      </c>
      <c r="B6676" t="s">
        <v>33</v>
      </c>
      <c r="C6676" t="s">
        <v>34</v>
      </c>
      <c r="D6676" t="s">
        <v>44</v>
      </c>
      <c r="E6676" t="s">
        <v>36</v>
      </c>
      <c r="F6676" t="s">
        <v>25</v>
      </c>
      <c r="G6676" t="s">
        <v>35</v>
      </c>
      <c r="H6676">
        <v>14</v>
      </c>
      <c r="I6676" t="s">
        <v>178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34</v>
      </c>
      <c r="S6676">
        <v>3</v>
      </c>
    </row>
    <row r="6677" spans="1:19" x14ac:dyDescent="0.3">
      <c r="A6677">
        <v>6676</v>
      </c>
      <c r="B6677" t="s">
        <v>16</v>
      </c>
      <c r="C6677" t="s">
        <v>34</v>
      </c>
      <c r="D6677" t="s">
        <v>40</v>
      </c>
      <c r="E6677" t="s">
        <v>36</v>
      </c>
      <c r="F6677" t="s">
        <v>30</v>
      </c>
      <c r="G6677" t="s">
        <v>17</v>
      </c>
      <c r="H6677">
        <v>0</v>
      </c>
      <c r="I6677" t="s">
        <v>177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21</v>
      </c>
      <c r="S6677">
        <v>5</v>
      </c>
    </row>
    <row r="6678" spans="1:19" x14ac:dyDescent="0.3">
      <c r="A6678">
        <v>6677</v>
      </c>
      <c r="B6678" t="s">
        <v>23</v>
      </c>
      <c r="C6678" t="s">
        <v>34</v>
      </c>
      <c r="D6678" t="s">
        <v>38</v>
      </c>
      <c r="E6678" t="s">
        <v>22</v>
      </c>
      <c r="F6678" t="s">
        <v>18</v>
      </c>
      <c r="G6678" t="s">
        <v>35</v>
      </c>
      <c r="H6678">
        <v>10</v>
      </c>
      <c r="I6678" t="s">
        <v>176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34</v>
      </c>
      <c r="S6678">
        <v>3</v>
      </c>
    </row>
    <row r="6679" spans="1:19" x14ac:dyDescent="0.3">
      <c r="A6679">
        <v>6678</v>
      </c>
      <c r="B6679" t="s">
        <v>23</v>
      </c>
      <c r="C6679" t="s">
        <v>39</v>
      </c>
      <c r="D6679" t="s">
        <v>26</v>
      </c>
      <c r="E6679" t="s">
        <v>22</v>
      </c>
      <c r="F6679" t="s">
        <v>18</v>
      </c>
      <c r="G6679" t="s">
        <v>17</v>
      </c>
      <c r="H6679">
        <v>11</v>
      </c>
      <c r="I6679" t="s">
        <v>178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34</v>
      </c>
      <c r="S6679">
        <v>3</v>
      </c>
    </row>
    <row r="6680" spans="1:19" x14ac:dyDescent="0.3">
      <c r="A6680">
        <v>6679</v>
      </c>
      <c r="B6680" t="s">
        <v>33</v>
      </c>
      <c r="C6680" t="s">
        <v>27</v>
      </c>
      <c r="D6680" t="s">
        <v>44</v>
      </c>
      <c r="E6680" t="s">
        <v>36</v>
      </c>
      <c r="F6680" t="s">
        <v>25</v>
      </c>
      <c r="G6680" t="s">
        <v>35</v>
      </c>
      <c r="H6680">
        <v>7</v>
      </c>
      <c r="I6680" t="s">
        <v>177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21</v>
      </c>
      <c r="S6680">
        <v>4</v>
      </c>
    </row>
    <row r="6681" spans="1:19" x14ac:dyDescent="0.3">
      <c r="A6681">
        <v>6680</v>
      </c>
      <c r="B6681" t="s">
        <v>16</v>
      </c>
      <c r="C6681" t="s">
        <v>27</v>
      </c>
      <c r="D6681" t="s">
        <v>32</v>
      </c>
      <c r="E6681" t="s">
        <v>29</v>
      </c>
      <c r="F6681" t="s">
        <v>18</v>
      </c>
      <c r="G6681" t="s">
        <v>24</v>
      </c>
      <c r="H6681">
        <v>2</v>
      </c>
      <c r="I6681" t="s">
        <v>178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28</v>
      </c>
      <c r="S6681">
        <v>1</v>
      </c>
    </row>
    <row r="6682" spans="1:19" x14ac:dyDescent="0.3">
      <c r="A6682">
        <v>6681</v>
      </c>
      <c r="B6682" t="s">
        <v>42</v>
      </c>
      <c r="C6682" t="s">
        <v>27</v>
      </c>
      <c r="D6682" t="s">
        <v>40</v>
      </c>
      <c r="E6682" t="s">
        <v>29</v>
      </c>
      <c r="F6682" t="s">
        <v>25</v>
      </c>
      <c r="G6682" t="s">
        <v>17</v>
      </c>
      <c r="H6682">
        <v>4</v>
      </c>
      <c r="I6682" t="s">
        <v>176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21</v>
      </c>
      <c r="S6682">
        <v>2</v>
      </c>
    </row>
    <row r="6683" spans="1:19" x14ac:dyDescent="0.3">
      <c r="A6683">
        <v>6682</v>
      </c>
      <c r="B6683" t="s">
        <v>37</v>
      </c>
      <c r="C6683" t="s">
        <v>39</v>
      </c>
      <c r="D6683" t="s">
        <v>32</v>
      </c>
      <c r="E6683" t="s">
        <v>29</v>
      </c>
      <c r="F6683" t="s">
        <v>18</v>
      </c>
      <c r="G6683" t="s">
        <v>17</v>
      </c>
      <c r="H6683">
        <v>12</v>
      </c>
      <c r="I6683" t="s">
        <v>177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34</v>
      </c>
      <c r="S6683">
        <v>1</v>
      </c>
    </row>
    <row r="6684" spans="1:19" x14ac:dyDescent="0.3">
      <c r="A6684">
        <v>6683</v>
      </c>
      <c r="B6684" t="s">
        <v>23</v>
      </c>
      <c r="C6684" t="s">
        <v>39</v>
      </c>
      <c r="D6684" t="s">
        <v>26</v>
      </c>
      <c r="E6684" t="s">
        <v>36</v>
      </c>
      <c r="F6684" t="s">
        <v>25</v>
      </c>
      <c r="G6684" t="s">
        <v>17</v>
      </c>
      <c r="H6684">
        <v>9</v>
      </c>
      <c r="I6684" t="s">
        <v>178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34</v>
      </c>
      <c r="S6684">
        <v>4</v>
      </c>
    </row>
    <row r="6685" spans="1:19" x14ac:dyDescent="0.3">
      <c r="A6685">
        <v>6684</v>
      </c>
      <c r="B6685" t="s">
        <v>16</v>
      </c>
      <c r="C6685" t="s">
        <v>27</v>
      </c>
      <c r="D6685" t="s">
        <v>38</v>
      </c>
      <c r="E6685" t="s">
        <v>29</v>
      </c>
      <c r="F6685" t="s">
        <v>18</v>
      </c>
      <c r="G6685" t="s">
        <v>24</v>
      </c>
      <c r="H6685">
        <v>7</v>
      </c>
      <c r="I6685" t="s">
        <v>177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21</v>
      </c>
      <c r="S6685">
        <v>5</v>
      </c>
    </row>
    <row r="6686" spans="1:19" x14ac:dyDescent="0.3">
      <c r="A6686">
        <v>6685</v>
      </c>
      <c r="B6686" t="s">
        <v>23</v>
      </c>
      <c r="C6686" t="s">
        <v>39</v>
      </c>
      <c r="D6686" t="s">
        <v>26</v>
      </c>
      <c r="E6686" t="s">
        <v>29</v>
      </c>
      <c r="F6686" t="s">
        <v>18</v>
      </c>
      <c r="G6686" t="s">
        <v>17</v>
      </c>
      <c r="H6686">
        <v>1</v>
      </c>
      <c r="I6686" t="s">
        <v>178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28</v>
      </c>
      <c r="S6686">
        <v>8</v>
      </c>
    </row>
    <row r="6687" spans="1:19" x14ac:dyDescent="0.3">
      <c r="A6687">
        <v>6686</v>
      </c>
      <c r="B6687" t="s">
        <v>23</v>
      </c>
      <c r="C6687" t="s">
        <v>34</v>
      </c>
      <c r="D6687" t="s">
        <v>40</v>
      </c>
      <c r="E6687" t="s">
        <v>43</v>
      </c>
      <c r="F6687" t="s">
        <v>30</v>
      </c>
      <c r="G6687" t="s">
        <v>35</v>
      </c>
      <c r="H6687">
        <v>11</v>
      </c>
      <c r="I6687" t="s">
        <v>177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34</v>
      </c>
      <c r="S6687">
        <v>4</v>
      </c>
    </row>
    <row r="6688" spans="1:19" x14ac:dyDescent="0.3">
      <c r="A6688">
        <v>6687</v>
      </c>
      <c r="B6688" t="s">
        <v>33</v>
      </c>
      <c r="C6688" t="s">
        <v>27</v>
      </c>
      <c r="D6688" t="s">
        <v>40</v>
      </c>
      <c r="E6688" t="s">
        <v>22</v>
      </c>
      <c r="F6688" t="s">
        <v>25</v>
      </c>
      <c r="G6688" t="s">
        <v>35</v>
      </c>
      <c r="H6688">
        <v>0</v>
      </c>
      <c r="I6688" t="s">
        <v>178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21</v>
      </c>
      <c r="S6688">
        <v>4</v>
      </c>
    </row>
    <row r="6689" spans="1:19" x14ac:dyDescent="0.3">
      <c r="A6689">
        <v>6688</v>
      </c>
      <c r="B6689" t="s">
        <v>42</v>
      </c>
      <c r="C6689" t="s">
        <v>20</v>
      </c>
      <c r="D6689" t="s">
        <v>32</v>
      </c>
      <c r="E6689" t="s">
        <v>22</v>
      </c>
      <c r="F6689" t="s">
        <v>18</v>
      </c>
      <c r="G6689" t="s">
        <v>35</v>
      </c>
      <c r="H6689">
        <v>0</v>
      </c>
      <c r="I6689" t="s">
        <v>176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28</v>
      </c>
      <c r="S6689">
        <v>7</v>
      </c>
    </row>
    <row r="6690" spans="1:19" x14ac:dyDescent="0.3">
      <c r="A6690">
        <v>6689</v>
      </c>
      <c r="B6690" t="s">
        <v>23</v>
      </c>
      <c r="C6690" t="s">
        <v>34</v>
      </c>
      <c r="D6690" t="s">
        <v>40</v>
      </c>
      <c r="E6690" t="s">
        <v>41</v>
      </c>
      <c r="F6690" t="s">
        <v>18</v>
      </c>
      <c r="G6690" t="s">
        <v>35</v>
      </c>
      <c r="H6690">
        <v>4</v>
      </c>
      <c r="I6690" t="s">
        <v>176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28</v>
      </c>
      <c r="S6690">
        <v>1</v>
      </c>
    </row>
    <row r="6691" spans="1:19" x14ac:dyDescent="0.3">
      <c r="A6691">
        <v>6690</v>
      </c>
      <c r="B6691" t="s">
        <v>42</v>
      </c>
      <c r="C6691" t="s">
        <v>27</v>
      </c>
      <c r="D6691" t="s">
        <v>38</v>
      </c>
      <c r="E6691" t="s">
        <v>15</v>
      </c>
      <c r="F6691" t="s">
        <v>30</v>
      </c>
      <c r="G6691" t="s">
        <v>24</v>
      </c>
      <c r="H6691">
        <v>6</v>
      </c>
      <c r="I6691" t="s">
        <v>177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28</v>
      </c>
      <c r="S6691">
        <v>9</v>
      </c>
    </row>
    <row r="6692" spans="1:19" x14ac:dyDescent="0.3">
      <c r="A6692">
        <v>6691</v>
      </c>
      <c r="B6692" t="s">
        <v>33</v>
      </c>
      <c r="C6692" t="s">
        <v>20</v>
      </c>
      <c r="D6692" t="s">
        <v>40</v>
      </c>
      <c r="E6692" t="s">
        <v>22</v>
      </c>
      <c r="F6692" t="s">
        <v>18</v>
      </c>
      <c r="G6692" t="s">
        <v>17</v>
      </c>
      <c r="H6692">
        <v>11</v>
      </c>
      <c r="I6692" t="s">
        <v>178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34</v>
      </c>
      <c r="S6692">
        <v>2</v>
      </c>
    </row>
    <row r="6693" spans="1:19" x14ac:dyDescent="0.3">
      <c r="A6693">
        <v>6692</v>
      </c>
      <c r="B6693" t="s">
        <v>42</v>
      </c>
      <c r="C6693" t="s">
        <v>27</v>
      </c>
      <c r="D6693" t="s">
        <v>19</v>
      </c>
      <c r="E6693" t="s">
        <v>45</v>
      </c>
      <c r="F6693" t="s">
        <v>18</v>
      </c>
      <c r="G6693" t="s">
        <v>17</v>
      </c>
      <c r="H6693">
        <v>12</v>
      </c>
      <c r="I6693" t="s">
        <v>178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34</v>
      </c>
      <c r="S6693">
        <v>1</v>
      </c>
    </row>
    <row r="6694" spans="1:19" x14ac:dyDescent="0.3">
      <c r="A6694">
        <v>6693</v>
      </c>
      <c r="B6694" t="s">
        <v>37</v>
      </c>
      <c r="C6694" t="s">
        <v>20</v>
      </c>
      <c r="D6694" t="s">
        <v>40</v>
      </c>
      <c r="E6694" t="s">
        <v>41</v>
      </c>
      <c r="F6694" t="s">
        <v>30</v>
      </c>
      <c r="G6694" t="s">
        <v>35</v>
      </c>
      <c r="H6694">
        <v>13</v>
      </c>
      <c r="I6694" t="s">
        <v>178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28</v>
      </c>
      <c r="S6694">
        <v>7</v>
      </c>
    </row>
    <row r="6695" spans="1:19" x14ac:dyDescent="0.3">
      <c r="A6695">
        <v>6694</v>
      </c>
      <c r="B6695" t="s">
        <v>23</v>
      </c>
      <c r="C6695" t="s">
        <v>27</v>
      </c>
      <c r="D6695" t="s">
        <v>40</v>
      </c>
      <c r="E6695" t="s">
        <v>22</v>
      </c>
      <c r="F6695" t="s">
        <v>18</v>
      </c>
      <c r="G6695" t="s">
        <v>35</v>
      </c>
      <c r="H6695">
        <v>1</v>
      </c>
      <c r="I6695" t="s">
        <v>178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21</v>
      </c>
      <c r="S6695">
        <v>2</v>
      </c>
    </row>
    <row r="6696" spans="1:19" x14ac:dyDescent="0.3">
      <c r="A6696">
        <v>6695</v>
      </c>
      <c r="B6696" t="s">
        <v>16</v>
      </c>
      <c r="C6696" t="s">
        <v>20</v>
      </c>
      <c r="D6696" t="s">
        <v>38</v>
      </c>
      <c r="E6696" t="s">
        <v>41</v>
      </c>
      <c r="F6696" t="s">
        <v>25</v>
      </c>
      <c r="G6696" t="s">
        <v>17</v>
      </c>
      <c r="H6696">
        <v>13</v>
      </c>
      <c r="I6696" t="s">
        <v>177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34</v>
      </c>
      <c r="S6696">
        <v>1</v>
      </c>
    </row>
    <row r="6697" spans="1:19" x14ac:dyDescent="0.3">
      <c r="A6697">
        <v>6696</v>
      </c>
      <c r="B6697" t="s">
        <v>23</v>
      </c>
      <c r="C6697" t="s">
        <v>27</v>
      </c>
      <c r="D6697" t="s">
        <v>19</v>
      </c>
      <c r="E6697" t="s">
        <v>36</v>
      </c>
      <c r="F6697" t="s">
        <v>30</v>
      </c>
      <c r="G6697" t="s">
        <v>17</v>
      </c>
      <c r="H6697">
        <v>8</v>
      </c>
      <c r="I6697" t="s">
        <v>176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28</v>
      </c>
      <c r="S6697">
        <v>7</v>
      </c>
    </row>
    <row r="6698" spans="1:19" x14ac:dyDescent="0.3">
      <c r="A6698">
        <v>6697</v>
      </c>
      <c r="B6698" t="s">
        <v>42</v>
      </c>
      <c r="C6698" t="s">
        <v>27</v>
      </c>
      <c r="D6698" t="s">
        <v>32</v>
      </c>
      <c r="E6698" t="s">
        <v>43</v>
      </c>
      <c r="F6698" t="s">
        <v>30</v>
      </c>
      <c r="G6698" t="s">
        <v>35</v>
      </c>
      <c r="H6698">
        <v>4</v>
      </c>
      <c r="I6698" t="s">
        <v>178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21</v>
      </c>
      <c r="S6698">
        <v>2</v>
      </c>
    </row>
    <row r="6699" spans="1:19" x14ac:dyDescent="0.3">
      <c r="A6699">
        <v>6698</v>
      </c>
      <c r="B6699" t="s">
        <v>23</v>
      </c>
      <c r="C6699" t="s">
        <v>34</v>
      </c>
      <c r="D6699" t="s">
        <v>38</v>
      </c>
      <c r="E6699" t="s">
        <v>45</v>
      </c>
      <c r="F6699" t="s">
        <v>30</v>
      </c>
      <c r="G6699" t="s">
        <v>17</v>
      </c>
      <c r="H6699">
        <v>11</v>
      </c>
      <c r="I6699" t="s">
        <v>176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28</v>
      </c>
      <c r="S6699">
        <v>9</v>
      </c>
    </row>
    <row r="6700" spans="1:19" x14ac:dyDescent="0.3">
      <c r="A6700">
        <v>6699</v>
      </c>
      <c r="B6700" t="s">
        <v>42</v>
      </c>
      <c r="C6700" t="s">
        <v>39</v>
      </c>
      <c r="D6700" t="s">
        <v>19</v>
      </c>
      <c r="E6700" t="s">
        <v>36</v>
      </c>
      <c r="F6700" t="s">
        <v>30</v>
      </c>
      <c r="G6700" t="s">
        <v>35</v>
      </c>
      <c r="H6700">
        <v>2</v>
      </c>
      <c r="I6700" t="s">
        <v>178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28</v>
      </c>
      <c r="S6700">
        <v>7</v>
      </c>
    </row>
    <row r="6701" spans="1:19" x14ac:dyDescent="0.3">
      <c r="A6701">
        <v>6700</v>
      </c>
      <c r="B6701" t="s">
        <v>37</v>
      </c>
      <c r="C6701" t="s">
        <v>34</v>
      </c>
      <c r="D6701" t="s">
        <v>19</v>
      </c>
      <c r="E6701" t="s">
        <v>36</v>
      </c>
      <c r="F6701" t="s">
        <v>25</v>
      </c>
      <c r="G6701" t="s">
        <v>24</v>
      </c>
      <c r="H6701">
        <v>0</v>
      </c>
      <c r="I6701" t="s">
        <v>177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21</v>
      </c>
      <c r="S6701">
        <v>6</v>
      </c>
    </row>
    <row r="6702" spans="1:19" x14ac:dyDescent="0.3">
      <c r="A6702">
        <v>6701</v>
      </c>
      <c r="B6702" t="s">
        <v>16</v>
      </c>
      <c r="C6702" t="s">
        <v>27</v>
      </c>
      <c r="D6702" t="s">
        <v>44</v>
      </c>
      <c r="E6702" t="s">
        <v>22</v>
      </c>
      <c r="F6702" t="s">
        <v>18</v>
      </c>
      <c r="G6702" t="s">
        <v>24</v>
      </c>
      <c r="H6702">
        <v>4</v>
      </c>
      <c r="I6702" t="s">
        <v>176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21</v>
      </c>
      <c r="S6702">
        <v>4</v>
      </c>
    </row>
    <row r="6703" spans="1:19" x14ac:dyDescent="0.3">
      <c r="A6703">
        <v>6702</v>
      </c>
      <c r="B6703" t="s">
        <v>37</v>
      </c>
      <c r="C6703" t="s">
        <v>39</v>
      </c>
      <c r="D6703" t="s">
        <v>38</v>
      </c>
      <c r="E6703" t="s">
        <v>45</v>
      </c>
      <c r="F6703" t="s">
        <v>25</v>
      </c>
      <c r="G6703" t="s">
        <v>17</v>
      </c>
      <c r="H6703">
        <v>1</v>
      </c>
      <c r="I6703" t="s">
        <v>178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21</v>
      </c>
      <c r="S6703">
        <v>3</v>
      </c>
    </row>
    <row r="6704" spans="1:19" x14ac:dyDescent="0.3">
      <c r="A6704">
        <v>6703</v>
      </c>
      <c r="B6704" t="s">
        <v>37</v>
      </c>
      <c r="C6704" t="s">
        <v>27</v>
      </c>
      <c r="D6704" t="s">
        <v>38</v>
      </c>
      <c r="E6704" t="s">
        <v>45</v>
      </c>
      <c r="F6704" t="s">
        <v>30</v>
      </c>
      <c r="G6704" t="s">
        <v>17</v>
      </c>
      <c r="H6704">
        <v>0</v>
      </c>
      <c r="I6704" t="s">
        <v>177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21</v>
      </c>
      <c r="S6704">
        <v>3</v>
      </c>
    </row>
    <row r="6705" spans="1:19" x14ac:dyDescent="0.3">
      <c r="A6705">
        <v>6704</v>
      </c>
      <c r="B6705" t="s">
        <v>31</v>
      </c>
      <c r="C6705" t="s">
        <v>39</v>
      </c>
      <c r="D6705" t="s">
        <v>38</v>
      </c>
      <c r="E6705" t="s">
        <v>45</v>
      </c>
      <c r="F6705" t="s">
        <v>25</v>
      </c>
      <c r="G6705" t="s">
        <v>24</v>
      </c>
      <c r="H6705">
        <v>11</v>
      </c>
      <c r="I6705" t="s">
        <v>177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34</v>
      </c>
      <c r="S6705">
        <v>3</v>
      </c>
    </row>
    <row r="6706" spans="1:19" x14ac:dyDescent="0.3">
      <c r="A6706">
        <v>6705</v>
      </c>
      <c r="B6706" t="s">
        <v>23</v>
      </c>
      <c r="C6706" t="s">
        <v>27</v>
      </c>
      <c r="D6706" t="s">
        <v>40</v>
      </c>
      <c r="E6706" t="s">
        <v>45</v>
      </c>
      <c r="F6706" t="s">
        <v>18</v>
      </c>
      <c r="G6706" t="s">
        <v>24</v>
      </c>
      <c r="H6706">
        <v>3</v>
      </c>
      <c r="I6706" t="s">
        <v>177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28</v>
      </c>
      <c r="S6706">
        <v>5</v>
      </c>
    </row>
    <row r="6707" spans="1:19" x14ac:dyDescent="0.3">
      <c r="A6707">
        <v>6706</v>
      </c>
      <c r="B6707" t="s">
        <v>31</v>
      </c>
      <c r="C6707" t="s">
        <v>20</v>
      </c>
      <c r="D6707" t="s">
        <v>40</v>
      </c>
      <c r="E6707" t="s">
        <v>15</v>
      </c>
      <c r="F6707" t="s">
        <v>30</v>
      </c>
      <c r="G6707" t="s">
        <v>24</v>
      </c>
      <c r="H6707">
        <v>14</v>
      </c>
      <c r="I6707" t="s">
        <v>176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34</v>
      </c>
      <c r="S6707">
        <v>2</v>
      </c>
    </row>
    <row r="6708" spans="1:19" x14ac:dyDescent="0.3">
      <c r="A6708">
        <v>6707</v>
      </c>
      <c r="B6708" t="s">
        <v>37</v>
      </c>
      <c r="C6708" t="s">
        <v>34</v>
      </c>
      <c r="D6708" t="s">
        <v>19</v>
      </c>
      <c r="E6708" t="s">
        <v>22</v>
      </c>
      <c r="F6708" t="s">
        <v>30</v>
      </c>
      <c r="G6708" t="s">
        <v>17</v>
      </c>
      <c r="H6708">
        <v>14</v>
      </c>
      <c r="I6708" t="s">
        <v>178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34</v>
      </c>
      <c r="S6708">
        <v>3</v>
      </c>
    </row>
    <row r="6709" spans="1:19" x14ac:dyDescent="0.3">
      <c r="A6709">
        <v>6708</v>
      </c>
      <c r="B6709" t="s">
        <v>23</v>
      </c>
      <c r="C6709" t="s">
        <v>27</v>
      </c>
      <c r="D6709" t="s">
        <v>19</v>
      </c>
      <c r="E6709" t="s">
        <v>22</v>
      </c>
      <c r="F6709" t="s">
        <v>30</v>
      </c>
      <c r="G6709" t="s">
        <v>17</v>
      </c>
      <c r="H6709">
        <v>0</v>
      </c>
      <c r="I6709" t="s">
        <v>177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21</v>
      </c>
      <c r="S6709">
        <v>5</v>
      </c>
    </row>
    <row r="6710" spans="1:19" x14ac:dyDescent="0.3">
      <c r="A6710">
        <v>6709</v>
      </c>
      <c r="B6710" t="s">
        <v>16</v>
      </c>
      <c r="C6710" t="s">
        <v>20</v>
      </c>
      <c r="D6710" t="s">
        <v>26</v>
      </c>
      <c r="E6710" t="s">
        <v>45</v>
      </c>
      <c r="F6710" t="s">
        <v>25</v>
      </c>
      <c r="G6710" t="s">
        <v>17</v>
      </c>
      <c r="H6710">
        <v>9</v>
      </c>
      <c r="I6710" t="s">
        <v>176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28</v>
      </c>
      <c r="S6710">
        <v>7</v>
      </c>
    </row>
    <row r="6711" spans="1:19" x14ac:dyDescent="0.3">
      <c r="A6711">
        <v>6710</v>
      </c>
      <c r="B6711" t="s">
        <v>33</v>
      </c>
      <c r="C6711" t="s">
        <v>20</v>
      </c>
      <c r="D6711" t="s">
        <v>26</v>
      </c>
      <c r="E6711" t="s">
        <v>43</v>
      </c>
      <c r="F6711" t="s">
        <v>30</v>
      </c>
      <c r="G6711" t="s">
        <v>35</v>
      </c>
      <c r="H6711">
        <v>3</v>
      </c>
      <c r="I6711" t="s">
        <v>177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21</v>
      </c>
      <c r="S6711">
        <v>1</v>
      </c>
    </row>
    <row r="6712" spans="1:19" x14ac:dyDescent="0.3">
      <c r="A6712">
        <v>6711</v>
      </c>
      <c r="B6712" t="s">
        <v>31</v>
      </c>
      <c r="C6712" t="s">
        <v>27</v>
      </c>
      <c r="D6712" t="s">
        <v>19</v>
      </c>
      <c r="E6712" t="s">
        <v>15</v>
      </c>
      <c r="F6712" t="s">
        <v>18</v>
      </c>
      <c r="G6712" t="s">
        <v>35</v>
      </c>
      <c r="H6712">
        <v>11</v>
      </c>
      <c r="I6712" t="s">
        <v>176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34</v>
      </c>
      <c r="S6712">
        <v>4</v>
      </c>
    </row>
    <row r="6713" spans="1:19" x14ac:dyDescent="0.3">
      <c r="A6713">
        <v>6712</v>
      </c>
      <c r="B6713" t="s">
        <v>42</v>
      </c>
      <c r="C6713" t="s">
        <v>34</v>
      </c>
      <c r="D6713" t="s">
        <v>38</v>
      </c>
      <c r="E6713" t="s">
        <v>43</v>
      </c>
      <c r="F6713" t="s">
        <v>25</v>
      </c>
      <c r="G6713" t="s">
        <v>17</v>
      </c>
      <c r="H6713">
        <v>7</v>
      </c>
      <c r="I6713" t="s">
        <v>176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21</v>
      </c>
      <c r="S6713">
        <v>2</v>
      </c>
    </row>
    <row r="6714" spans="1:19" x14ac:dyDescent="0.3">
      <c r="A6714">
        <v>6713</v>
      </c>
      <c r="B6714" t="s">
        <v>23</v>
      </c>
      <c r="C6714" t="s">
        <v>20</v>
      </c>
      <c r="D6714" t="s">
        <v>40</v>
      </c>
      <c r="E6714" t="s">
        <v>22</v>
      </c>
      <c r="F6714" t="s">
        <v>25</v>
      </c>
      <c r="G6714" t="s">
        <v>24</v>
      </c>
      <c r="H6714">
        <v>12</v>
      </c>
      <c r="I6714" t="s">
        <v>178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28</v>
      </c>
      <c r="S6714">
        <v>4</v>
      </c>
    </row>
    <row r="6715" spans="1:19" x14ac:dyDescent="0.3">
      <c r="A6715">
        <v>6714</v>
      </c>
      <c r="B6715" t="s">
        <v>23</v>
      </c>
      <c r="C6715" t="s">
        <v>39</v>
      </c>
      <c r="D6715" t="s">
        <v>40</v>
      </c>
      <c r="E6715" t="s">
        <v>43</v>
      </c>
      <c r="F6715" t="s">
        <v>30</v>
      </c>
      <c r="G6715" t="s">
        <v>35</v>
      </c>
      <c r="H6715">
        <v>12</v>
      </c>
      <c r="I6715" t="s">
        <v>177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34</v>
      </c>
      <c r="S6715">
        <v>5</v>
      </c>
    </row>
    <row r="6716" spans="1:19" x14ac:dyDescent="0.3">
      <c r="A6716">
        <v>6715</v>
      </c>
      <c r="B6716" t="s">
        <v>33</v>
      </c>
      <c r="C6716" t="s">
        <v>39</v>
      </c>
      <c r="D6716" t="s">
        <v>32</v>
      </c>
      <c r="E6716" t="s">
        <v>45</v>
      </c>
      <c r="F6716" t="s">
        <v>25</v>
      </c>
      <c r="G6716" t="s">
        <v>17</v>
      </c>
      <c r="H6716">
        <v>11</v>
      </c>
      <c r="I6716" t="s">
        <v>178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34</v>
      </c>
      <c r="S6716">
        <v>3</v>
      </c>
    </row>
    <row r="6717" spans="1:19" x14ac:dyDescent="0.3">
      <c r="A6717">
        <v>6716</v>
      </c>
      <c r="B6717" t="s">
        <v>16</v>
      </c>
      <c r="C6717" t="s">
        <v>20</v>
      </c>
      <c r="D6717" t="s">
        <v>38</v>
      </c>
      <c r="E6717" t="s">
        <v>29</v>
      </c>
      <c r="F6717" t="s">
        <v>25</v>
      </c>
      <c r="G6717" t="s">
        <v>24</v>
      </c>
      <c r="H6717">
        <v>4</v>
      </c>
      <c r="I6717" t="s">
        <v>177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21</v>
      </c>
      <c r="S6717">
        <v>3</v>
      </c>
    </row>
    <row r="6718" spans="1:19" x14ac:dyDescent="0.3">
      <c r="A6718">
        <v>6717</v>
      </c>
      <c r="B6718" t="s">
        <v>42</v>
      </c>
      <c r="C6718" t="s">
        <v>34</v>
      </c>
      <c r="D6718" t="s">
        <v>32</v>
      </c>
      <c r="E6718" t="s">
        <v>41</v>
      </c>
      <c r="F6718" t="s">
        <v>18</v>
      </c>
      <c r="G6718" t="s">
        <v>17</v>
      </c>
      <c r="H6718">
        <v>1</v>
      </c>
      <c r="I6718" t="s">
        <v>176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21</v>
      </c>
      <c r="S6718">
        <v>5</v>
      </c>
    </row>
    <row r="6719" spans="1:19" x14ac:dyDescent="0.3">
      <c r="A6719">
        <v>6718</v>
      </c>
      <c r="B6719" t="s">
        <v>16</v>
      </c>
      <c r="C6719" t="s">
        <v>27</v>
      </c>
      <c r="D6719" t="s">
        <v>32</v>
      </c>
      <c r="E6719" t="s">
        <v>43</v>
      </c>
      <c r="F6719" t="s">
        <v>25</v>
      </c>
      <c r="G6719" t="s">
        <v>17</v>
      </c>
      <c r="H6719">
        <v>3</v>
      </c>
      <c r="I6719" t="s">
        <v>177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21</v>
      </c>
      <c r="S6719">
        <v>3</v>
      </c>
    </row>
    <row r="6720" spans="1:19" x14ac:dyDescent="0.3">
      <c r="A6720">
        <v>6719</v>
      </c>
      <c r="B6720" t="s">
        <v>23</v>
      </c>
      <c r="C6720" t="s">
        <v>34</v>
      </c>
      <c r="D6720" t="s">
        <v>44</v>
      </c>
      <c r="E6720" t="s">
        <v>45</v>
      </c>
      <c r="F6720" t="s">
        <v>30</v>
      </c>
      <c r="G6720" t="s">
        <v>17</v>
      </c>
      <c r="H6720">
        <v>8</v>
      </c>
      <c r="I6720" t="s">
        <v>177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34</v>
      </c>
      <c r="S6720">
        <v>3</v>
      </c>
    </row>
    <row r="6721" spans="1:19" x14ac:dyDescent="0.3">
      <c r="A6721">
        <v>6720</v>
      </c>
      <c r="B6721" t="s">
        <v>16</v>
      </c>
      <c r="C6721" t="s">
        <v>20</v>
      </c>
      <c r="D6721" t="s">
        <v>26</v>
      </c>
      <c r="E6721" t="s">
        <v>43</v>
      </c>
      <c r="F6721" t="s">
        <v>18</v>
      </c>
      <c r="G6721" t="s">
        <v>24</v>
      </c>
      <c r="H6721">
        <v>7</v>
      </c>
      <c r="I6721" t="s">
        <v>176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28</v>
      </c>
      <c r="S6721">
        <v>9</v>
      </c>
    </row>
    <row r="6722" spans="1:19" x14ac:dyDescent="0.3">
      <c r="A6722">
        <v>6721</v>
      </c>
      <c r="B6722" t="s">
        <v>31</v>
      </c>
      <c r="C6722" t="s">
        <v>20</v>
      </c>
      <c r="D6722" t="s">
        <v>19</v>
      </c>
      <c r="E6722" t="s">
        <v>41</v>
      </c>
      <c r="F6722" t="s">
        <v>30</v>
      </c>
      <c r="G6722" t="s">
        <v>17</v>
      </c>
      <c r="H6722">
        <v>0</v>
      </c>
      <c r="I6722" t="s">
        <v>176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21</v>
      </c>
      <c r="S6722">
        <v>5</v>
      </c>
    </row>
    <row r="6723" spans="1:19" x14ac:dyDescent="0.3">
      <c r="A6723">
        <v>6722</v>
      </c>
      <c r="B6723" t="s">
        <v>23</v>
      </c>
      <c r="C6723" t="s">
        <v>34</v>
      </c>
      <c r="D6723" t="s">
        <v>38</v>
      </c>
      <c r="E6723" t="s">
        <v>15</v>
      </c>
      <c r="F6723" t="s">
        <v>25</v>
      </c>
      <c r="G6723" t="s">
        <v>35</v>
      </c>
      <c r="H6723">
        <v>14</v>
      </c>
      <c r="I6723" t="s">
        <v>178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28</v>
      </c>
      <c r="S6723">
        <v>7</v>
      </c>
    </row>
    <row r="6724" spans="1:19" x14ac:dyDescent="0.3">
      <c r="A6724">
        <v>6723</v>
      </c>
      <c r="B6724" t="s">
        <v>31</v>
      </c>
      <c r="C6724" t="s">
        <v>20</v>
      </c>
      <c r="D6724" t="s">
        <v>40</v>
      </c>
      <c r="E6724" t="s">
        <v>22</v>
      </c>
      <c r="F6724" t="s">
        <v>30</v>
      </c>
      <c r="G6724" t="s">
        <v>17</v>
      </c>
      <c r="H6724">
        <v>5</v>
      </c>
      <c r="I6724" t="s">
        <v>178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28</v>
      </c>
      <c r="S6724">
        <v>4</v>
      </c>
    </row>
    <row r="6725" spans="1:19" x14ac:dyDescent="0.3">
      <c r="A6725">
        <v>6724</v>
      </c>
      <c r="B6725" t="s">
        <v>16</v>
      </c>
      <c r="C6725" t="s">
        <v>20</v>
      </c>
      <c r="D6725" t="s">
        <v>32</v>
      </c>
      <c r="E6725" t="s">
        <v>41</v>
      </c>
      <c r="F6725" t="s">
        <v>18</v>
      </c>
      <c r="G6725" t="s">
        <v>17</v>
      </c>
      <c r="H6725">
        <v>10</v>
      </c>
      <c r="I6725" t="s">
        <v>178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34</v>
      </c>
      <c r="S6725">
        <v>4</v>
      </c>
    </row>
    <row r="6726" spans="1:19" x14ac:dyDescent="0.3">
      <c r="A6726">
        <v>6725</v>
      </c>
      <c r="B6726" t="s">
        <v>23</v>
      </c>
      <c r="C6726" t="s">
        <v>20</v>
      </c>
      <c r="D6726" t="s">
        <v>40</v>
      </c>
      <c r="E6726" t="s">
        <v>45</v>
      </c>
      <c r="F6726" t="s">
        <v>25</v>
      </c>
      <c r="G6726" t="s">
        <v>24</v>
      </c>
      <c r="H6726">
        <v>6</v>
      </c>
      <c r="I6726" t="s">
        <v>178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28</v>
      </c>
      <c r="S6726">
        <v>8</v>
      </c>
    </row>
    <row r="6727" spans="1:19" x14ac:dyDescent="0.3">
      <c r="A6727">
        <v>6726</v>
      </c>
      <c r="B6727" t="s">
        <v>31</v>
      </c>
      <c r="C6727" t="s">
        <v>34</v>
      </c>
      <c r="D6727" t="s">
        <v>40</v>
      </c>
      <c r="E6727" t="s">
        <v>43</v>
      </c>
      <c r="F6727" t="s">
        <v>30</v>
      </c>
      <c r="G6727" t="s">
        <v>24</v>
      </c>
      <c r="H6727">
        <v>12</v>
      </c>
      <c r="I6727" t="s">
        <v>177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28</v>
      </c>
      <c r="S6727">
        <v>7</v>
      </c>
    </row>
    <row r="6728" spans="1:19" x14ac:dyDescent="0.3">
      <c r="A6728">
        <v>6727</v>
      </c>
      <c r="B6728" t="s">
        <v>37</v>
      </c>
      <c r="C6728" t="s">
        <v>39</v>
      </c>
      <c r="D6728" t="s">
        <v>32</v>
      </c>
      <c r="E6728" t="s">
        <v>15</v>
      </c>
      <c r="F6728" t="s">
        <v>18</v>
      </c>
      <c r="G6728" t="s">
        <v>17</v>
      </c>
      <c r="H6728">
        <v>8</v>
      </c>
      <c r="I6728" t="s">
        <v>178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28</v>
      </c>
      <c r="S6728">
        <v>3</v>
      </c>
    </row>
    <row r="6729" spans="1:19" x14ac:dyDescent="0.3">
      <c r="A6729">
        <v>6728</v>
      </c>
      <c r="B6729" t="s">
        <v>16</v>
      </c>
      <c r="C6729" t="s">
        <v>20</v>
      </c>
      <c r="D6729" t="s">
        <v>40</v>
      </c>
      <c r="E6729" t="s">
        <v>45</v>
      </c>
      <c r="F6729" t="s">
        <v>25</v>
      </c>
      <c r="G6729" t="s">
        <v>35</v>
      </c>
      <c r="H6729">
        <v>12</v>
      </c>
      <c r="I6729" t="s">
        <v>178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34</v>
      </c>
      <c r="S6729">
        <v>1</v>
      </c>
    </row>
    <row r="6730" spans="1:19" x14ac:dyDescent="0.3">
      <c r="A6730">
        <v>6729</v>
      </c>
      <c r="B6730" t="s">
        <v>42</v>
      </c>
      <c r="C6730" t="s">
        <v>39</v>
      </c>
      <c r="D6730" t="s">
        <v>44</v>
      </c>
      <c r="E6730" t="s">
        <v>29</v>
      </c>
      <c r="F6730" t="s">
        <v>25</v>
      </c>
      <c r="G6730" t="s">
        <v>17</v>
      </c>
      <c r="H6730">
        <v>8</v>
      </c>
      <c r="I6730" t="s">
        <v>178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28</v>
      </c>
      <c r="S6730">
        <v>4</v>
      </c>
    </row>
    <row r="6731" spans="1:19" x14ac:dyDescent="0.3">
      <c r="A6731">
        <v>6730</v>
      </c>
      <c r="B6731" t="s">
        <v>42</v>
      </c>
      <c r="C6731" t="s">
        <v>27</v>
      </c>
      <c r="D6731" t="s">
        <v>19</v>
      </c>
      <c r="E6731" t="s">
        <v>45</v>
      </c>
      <c r="F6731" t="s">
        <v>25</v>
      </c>
      <c r="G6731" t="s">
        <v>17</v>
      </c>
      <c r="H6731">
        <v>4</v>
      </c>
      <c r="I6731" t="s">
        <v>177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28</v>
      </c>
      <c r="S6731">
        <v>1</v>
      </c>
    </row>
    <row r="6732" spans="1:19" x14ac:dyDescent="0.3">
      <c r="A6732">
        <v>6731</v>
      </c>
      <c r="B6732" t="s">
        <v>23</v>
      </c>
      <c r="C6732" t="s">
        <v>27</v>
      </c>
      <c r="D6732" t="s">
        <v>26</v>
      </c>
      <c r="E6732" t="s">
        <v>45</v>
      </c>
      <c r="F6732" t="s">
        <v>30</v>
      </c>
      <c r="G6732" t="s">
        <v>17</v>
      </c>
      <c r="H6732">
        <v>8</v>
      </c>
      <c r="I6732" t="s">
        <v>176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28</v>
      </c>
      <c r="S6732">
        <v>8</v>
      </c>
    </row>
    <row r="6733" spans="1:19" x14ac:dyDescent="0.3">
      <c r="A6733">
        <v>6732</v>
      </c>
      <c r="B6733" t="s">
        <v>37</v>
      </c>
      <c r="C6733" t="s">
        <v>34</v>
      </c>
      <c r="D6733" t="s">
        <v>38</v>
      </c>
      <c r="E6733" t="s">
        <v>45</v>
      </c>
      <c r="F6733" t="s">
        <v>30</v>
      </c>
      <c r="G6733" t="s">
        <v>35</v>
      </c>
      <c r="H6733">
        <v>13</v>
      </c>
      <c r="I6733" t="s">
        <v>176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34</v>
      </c>
      <c r="S6733">
        <v>6</v>
      </c>
    </row>
    <row r="6734" spans="1:19" x14ac:dyDescent="0.3">
      <c r="A6734">
        <v>6733</v>
      </c>
      <c r="B6734" t="s">
        <v>33</v>
      </c>
      <c r="C6734" t="s">
        <v>20</v>
      </c>
      <c r="D6734" t="s">
        <v>26</v>
      </c>
      <c r="E6734" t="s">
        <v>15</v>
      </c>
      <c r="F6734" t="s">
        <v>18</v>
      </c>
      <c r="G6734" t="s">
        <v>35</v>
      </c>
      <c r="H6734">
        <v>5</v>
      </c>
      <c r="I6734" t="s">
        <v>178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28</v>
      </c>
      <c r="S6734">
        <v>3</v>
      </c>
    </row>
    <row r="6735" spans="1:19" x14ac:dyDescent="0.3">
      <c r="A6735">
        <v>6734</v>
      </c>
      <c r="B6735" t="s">
        <v>42</v>
      </c>
      <c r="C6735" t="s">
        <v>20</v>
      </c>
      <c r="D6735" t="s">
        <v>40</v>
      </c>
      <c r="E6735" t="s">
        <v>22</v>
      </c>
      <c r="F6735" t="s">
        <v>30</v>
      </c>
      <c r="G6735" t="s">
        <v>24</v>
      </c>
      <c r="H6735">
        <v>14</v>
      </c>
      <c r="I6735" t="s">
        <v>178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28</v>
      </c>
      <c r="S6735">
        <v>6</v>
      </c>
    </row>
    <row r="6736" spans="1:19" x14ac:dyDescent="0.3">
      <c r="A6736">
        <v>6735</v>
      </c>
      <c r="B6736" t="s">
        <v>37</v>
      </c>
      <c r="C6736" t="s">
        <v>20</v>
      </c>
      <c r="D6736" t="s">
        <v>40</v>
      </c>
      <c r="E6736" t="s">
        <v>36</v>
      </c>
      <c r="F6736" t="s">
        <v>18</v>
      </c>
      <c r="G6736" t="s">
        <v>17</v>
      </c>
      <c r="H6736">
        <v>1</v>
      </c>
      <c r="I6736" t="s">
        <v>177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28</v>
      </c>
      <c r="S6736">
        <v>8</v>
      </c>
    </row>
    <row r="6737" spans="1:19" x14ac:dyDescent="0.3">
      <c r="A6737">
        <v>6736</v>
      </c>
      <c r="B6737" t="s">
        <v>33</v>
      </c>
      <c r="C6737" t="s">
        <v>27</v>
      </c>
      <c r="D6737" t="s">
        <v>40</v>
      </c>
      <c r="E6737" t="s">
        <v>41</v>
      </c>
      <c r="F6737" t="s">
        <v>18</v>
      </c>
      <c r="G6737" t="s">
        <v>17</v>
      </c>
      <c r="H6737">
        <v>12</v>
      </c>
      <c r="I6737" t="s">
        <v>176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34</v>
      </c>
      <c r="S6737">
        <v>4</v>
      </c>
    </row>
    <row r="6738" spans="1:19" x14ac:dyDescent="0.3">
      <c r="A6738">
        <v>6737</v>
      </c>
      <c r="B6738" t="s">
        <v>37</v>
      </c>
      <c r="C6738" t="s">
        <v>27</v>
      </c>
      <c r="D6738" t="s">
        <v>40</v>
      </c>
      <c r="E6738" t="s">
        <v>36</v>
      </c>
      <c r="F6738" t="s">
        <v>18</v>
      </c>
      <c r="G6738" t="s">
        <v>17</v>
      </c>
      <c r="H6738">
        <v>6</v>
      </c>
      <c r="I6738" t="s">
        <v>176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21</v>
      </c>
      <c r="S6738">
        <v>6</v>
      </c>
    </row>
    <row r="6739" spans="1:19" x14ac:dyDescent="0.3">
      <c r="A6739">
        <v>6738</v>
      </c>
      <c r="B6739" t="s">
        <v>37</v>
      </c>
      <c r="C6739" t="s">
        <v>34</v>
      </c>
      <c r="D6739" t="s">
        <v>38</v>
      </c>
      <c r="E6739" t="s">
        <v>41</v>
      </c>
      <c r="F6739" t="s">
        <v>30</v>
      </c>
      <c r="G6739" t="s">
        <v>35</v>
      </c>
      <c r="H6739">
        <v>0</v>
      </c>
      <c r="I6739" t="s">
        <v>176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28</v>
      </c>
      <c r="S6739">
        <v>9</v>
      </c>
    </row>
    <row r="6740" spans="1:19" x14ac:dyDescent="0.3">
      <c r="A6740">
        <v>6739</v>
      </c>
      <c r="B6740" t="s">
        <v>42</v>
      </c>
      <c r="C6740" t="s">
        <v>39</v>
      </c>
      <c r="D6740" t="s">
        <v>26</v>
      </c>
      <c r="E6740" t="s">
        <v>22</v>
      </c>
      <c r="F6740" t="s">
        <v>30</v>
      </c>
      <c r="G6740" t="s">
        <v>35</v>
      </c>
      <c r="H6740">
        <v>14</v>
      </c>
      <c r="I6740" t="s">
        <v>178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34</v>
      </c>
      <c r="S6740">
        <v>2</v>
      </c>
    </row>
    <row r="6741" spans="1:19" x14ac:dyDescent="0.3">
      <c r="A6741">
        <v>6740</v>
      </c>
      <c r="B6741" t="s">
        <v>16</v>
      </c>
      <c r="C6741" t="s">
        <v>34</v>
      </c>
      <c r="D6741" t="s">
        <v>26</v>
      </c>
      <c r="E6741" t="s">
        <v>22</v>
      </c>
      <c r="F6741" t="s">
        <v>18</v>
      </c>
      <c r="G6741" t="s">
        <v>35</v>
      </c>
      <c r="H6741">
        <v>14</v>
      </c>
      <c r="I6741" t="s">
        <v>176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28</v>
      </c>
      <c r="S6741">
        <v>4</v>
      </c>
    </row>
    <row r="6742" spans="1:19" x14ac:dyDescent="0.3">
      <c r="A6742">
        <v>6741</v>
      </c>
      <c r="B6742" t="s">
        <v>42</v>
      </c>
      <c r="C6742" t="s">
        <v>27</v>
      </c>
      <c r="D6742" t="s">
        <v>44</v>
      </c>
      <c r="E6742" t="s">
        <v>22</v>
      </c>
      <c r="F6742" t="s">
        <v>18</v>
      </c>
      <c r="G6742" t="s">
        <v>24</v>
      </c>
      <c r="H6742">
        <v>7</v>
      </c>
      <c r="I6742" t="s">
        <v>177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28</v>
      </c>
      <c r="S6742">
        <v>1</v>
      </c>
    </row>
    <row r="6743" spans="1:19" x14ac:dyDescent="0.3">
      <c r="A6743">
        <v>6742</v>
      </c>
      <c r="B6743" t="s">
        <v>23</v>
      </c>
      <c r="C6743" t="s">
        <v>34</v>
      </c>
      <c r="D6743" t="s">
        <v>26</v>
      </c>
      <c r="E6743" t="s">
        <v>15</v>
      </c>
      <c r="F6743" t="s">
        <v>18</v>
      </c>
      <c r="G6743" t="s">
        <v>24</v>
      </c>
      <c r="H6743">
        <v>10</v>
      </c>
      <c r="I6743" t="s">
        <v>177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34</v>
      </c>
      <c r="S6743">
        <v>2</v>
      </c>
    </row>
    <row r="6744" spans="1:19" x14ac:dyDescent="0.3">
      <c r="A6744">
        <v>6743</v>
      </c>
      <c r="B6744" t="s">
        <v>23</v>
      </c>
      <c r="C6744" t="s">
        <v>27</v>
      </c>
      <c r="D6744" t="s">
        <v>40</v>
      </c>
      <c r="E6744" t="s">
        <v>36</v>
      </c>
      <c r="F6744" t="s">
        <v>30</v>
      </c>
      <c r="G6744" t="s">
        <v>24</v>
      </c>
      <c r="H6744">
        <v>4</v>
      </c>
      <c r="I6744" t="s">
        <v>176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28</v>
      </c>
      <c r="S6744">
        <v>5</v>
      </c>
    </row>
    <row r="6745" spans="1:19" x14ac:dyDescent="0.3">
      <c r="A6745">
        <v>6744</v>
      </c>
      <c r="B6745" t="s">
        <v>42</v>
      </c>
      <c r="C6745" t="s">
        <v>34</v>
      </c>
      <c r="D6745" t="s">
        <v>26</v>
      </c>
      <c r="E6745" t="s">
        <v>15</v>
      </c>
      <c r="F6745" t="s">
        <v>18</v>
      </c>
      <c r="G6745" t="s">
        <v>24</v>
      </c>
      <c r="H6745">
        <v>1</v>
      </c>
      <c r="I6745" t="s">
        <v>176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28</v>
      </c>
      <c r="S6745">
        <v>9</v>
      </c>
    </row>
    <row r="6746" spans="1:19" x14ac:dyDescent="0.3">
      <c r="A6746">
        <v>6745</v>
      </c>
      <c r="B6746" t="s">
        <v>23</v>
      </c>
      <c r="C6746" t="s">
        <v>34</v>
      </c>
      <c r="D6746" t="s">
        <v>38</v>
      </c>
      <c r="E6746" t="s">
        <v>22</v>
      </c>
      <c r="F6746" t="s">
        <v>18</v>
      </c>
      <c r="G6746" t="s">
        <v>35</v>
      </c>
      <c r="H6746">
        <v>14</v>
      </c>
      <c r="I6746" t="s">
        <v>178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28</v>
      </c>
      <c r="S6746">
        <v>8</v>
      </c>
    </row>
    <row r="6747" spans="1:19" x14ac:dyDescent="0.3">
      <c r="A6747">
        <v>6746</v>
      </c>
      <c r="B6747" t="s">
        <v>16</v>
      </c>
      <c r="C6747" t="s">
        <v>34</v>
      </c>
      <c r="D6747" t="s">
        <v>26</v>
      </c>
      <c r="E6747" t="s">
        <v>15</v>
      </c>
      <c r="F6747" t="s">
        <v>25</v>
      </c>
      <c r="G6747" t="s">
        <v>17</v>
      </c>
      <c r="H6747">
        <v>0</v>
      </c>
      <c r="I6747" t="s">
        <v>177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21</v>
      </c>
      <c r="S6747">
        <v>3</v>
      </c>
    </row>
    <row r="6748" spans="1:19" x14ac:dyDescent="0.3">
      <c r="A6748">
        <v>6747</v>
      </c>
      <c r="B6748" t="s">
        <v>42</v>
      </c>
      <c r="C6748" t="s">
        <v>20</v>
      </c>
      <c r="D6748" t="s">
        <v>26</v>
      </c>
      <c r="E6748" t="s">
        <v>43</v>
      </c>
      <c r="F6748" t="s">
        <v>30</v>
      </c>
      <c r="G6748" t="s">
        <v>35</v>
      </c>
      <c r="H6748">
        <v>10</v>
      </c>
      <c r="I6748" t="s">
        <v>177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34</v>
      </c>
      <c r="S6748">
        <v>4</v>
      </c>
    </row>
    <row r="6749" spans="1:19" x14ac:dyDescent="0.3">
      <c r="A6749">
        <v>6748</v>
      </c>
      <c r="B6749" t="s">
        <v>42</v>
      </c>
      <c r="C6749" t="s">
        <v>27</v>
      </c>
      <c r="D6749" t="s">
        <v>38</v>
      </c>
      <c r="E6749" t="s">
        <v>15</v>
      </c>
      <c r="F6749" t="s">
        <v>18</v>
      </c>
      <c r="G6749" t="s">
        <v>17</v>
      </c>
      <c r="H6749">
        <v>5</v>
      </c>
      <c r="I6749" t="s">
        <v>176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28</v>
      </c>
      <c r="S6749">
        <v>8</v>
      </c>
    </row>
    <row r="6750" spans="1:19" x14ac:dyDescent="0.3">
      <c r="A6750">
        <v>6749</v>
      </c>
      <c r="B6750" t="s">
        <v>37</v>
      </c>
      <c r="C6750" t="s">
        <v>20</v>
      </c>
      <c r="D6750" t="s">
        <v>19</v>
      </c>
      <c r="E6750" t="s">
        <v>15</v>
      </c>
      <c r="F6750" t="s">
        <v>18</v>
      </c>
      <c r="G6750" t="s">
        <v>35</v>
      </c>
      <c r="H6750">
        <v>8</v>
      </c>
      <c r="I6750" t="s">
        <v>176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34</v>
      </c>
      <c r="S6750">
        <v>2</v>
      </c>
    </row>
    <row r="6751" spans="1:19" x14ac:dyDescent="0.3">
      <c r="A6751">
        <v>6750</v>
      </c>
      <c r="B6751" t="s">
        <v>31</v>
      </c>
      <c r="C6751" t="s">
        <v>39</v>
      </c>
      <c r="D6751" t="s">
        <v>26</v>
      </c>
      <c r="E6751" t="s">
        <v>22</v>
      </c>
      <c r="F6751" t="s">
        <v>18</v>
      </c>
      <c r="G6751" t="s">
        <v>35</v>
      </c>
      <c r="H6751">
        <v>0</v>
      </c>
      <c r="I6751" t="s">
        <v>176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28</v>
      </c>
      <c r="S6751">
        <v>9</v>
      </c>
    </row>
    <row r="6752" spans="1:19" x14ac:dyDescent="0.3">
      <c r="A6752">
        <v>6751</v>
      </c>
      <c r="B6752" t="s">
        <v>16</v>
      </c>
      <c r="C6752" t="s">
        <v>27</v>
      </c>
      <c r="D6752" t="s">
        <v>44</v>
      </c>
      <c r="E6752" t="s">
        <v>15</v>
      </c>
      <c r="F6752" t="s">
        <v>18</v>
      </c>
      <c r="G6752" t="s">
        <v>35</v>
      </c>
      <c r="H6752">
        <v>7</v>
      </c>
      <c r="I6752" t="s">
        <v>177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21</v>
      </c>
      <c r="S6752">
        <v>4</v>
      </c>
    </row>
    <row r="6753" spans="1:19" x14ac:dyDescent="0.3">
      <c r="A6753">
        <v>6752</v>
      </c>
      <c r="B6753" t="s">
        <v>33</v>
      </c>
      <c r="C6753" t="s">
        <v>39</v>
      </c>
      <c r="D6753" t="s">
        <v>19</v>
      </c>
      <c r="E6753" t="s">
        <v>36</v>
      </c>
      <c r="F6753" t="s">
        <v>30</v>
      </c>
      <c r="G6753" t="s">
        <v>35</v>
      </c>
      <c r="H6753">
        <v>5</v>
      </c>
      <c r="I6753" t="s">
        <v>178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28</v>
      </c>
      <c r="S6753">
        <v>1</v>
      </c>
    </row>
    <row r="6754" spans="1:19" x14ac:dyDescent="0.3">
      <c r="A6754">
        <v>6753</v>
      </c>
      <c r="B6754" t="s">
        <v>23</v>
      </c>
      <c r="C6754" t="s">
        <v>20</v>
      </c>
      <c r="D6754" t="s">
        <v>26</v>
      </c>
      <c r="E6754" t="s">
        <v>41</v>
      </c>
      <c r="F6754" t="s">
        <v>18</v>
      </c>
      <c r="G6754" t="s">
        <v>17</v>
      </c>
      <c r="H6754">
        <v>1</v>
      </c>
      <c r="I6754" t="s">
        <v>178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21</v>
      </c>
      <c r="S6754">
        <v>1</v>
      </c>
    </row>
    <row r="6755" spans="1:19" x14ac:dyDescent="0.3">
      <c r="A6755">
        <v>6754</v>
      </c>
      <c r="B6755" t="s">
        <v>37</v>
      </c>
      <c r="C6755" t="s">
        <v>27</v>
      </c>
      <c r="D6755" t="s">
        <v>26</v>
      </c>
      <c r="E6755" t="s">
        <v>43</v>
      </c>
      <c r="F6755" t="s">
        <v>30</v>
      </c>
      <c r="G6755" t="s">
        <v>17</v>
      </c>
      <c r="H6755">
        <v>1</v>
      </c>
      <c r="I6755" t="s">
        <v>178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28</v>
      </c>
      <c r="S6755">
        <v>9</v>
      </c>
    </row>
    <row r="6756" spans="1:19" x14ac:dyDescent="0.3">
      <c r="A6756">
        <v>6755</v>
      </c>
      <c r="B6756" t="s">
        <v>37</v>
      </c>
      <c r="C6756" t="s">
        <v>39</v>
      </c>
      <c r="D6756" t="s">
        <v>26</v>
      </c>
      <c r="E6756" t="s">
        <v>15</v>
      </c>
      <c r="F6756" t="s">
        <v>18</v>
      </c>
      <c r="G6756" t="s">
        <v>24</v>
      </c>
      <c r="H6756">
        <v>1</v>
      </c>
      <c r="I6756" t="s">
        <v>177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21</v>
      </c>
      <c r="S6756">
        <v>6</v>
      </c>
    </row>
    <row r="6757" spans="1:19" x14ac:dyDescent="0.3">
      <c r="A6757">
        <v>6756</v>
      </c>
      <c r="B6757" t="s">
        <v>16</v>
      </c>
      <c r="C6757" t="s">
        <v>27</v>
      </c>
      <c r="D6757" t="s">
        <v>44</v>
      </c>
      <c r="E6757" t="s">
        <v>43</v>
      </c>
      <c r="F6757" t="s">
        <v>18</v>
      </c>
      <c r="G6757" t="s">
        <v>35</v>
      </c>
      <c r="H6757">
        <v>11</v>
      </c>
      <c r="I6757" t="s">
        <v>176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28</v>
      </c>
      <c r="S6757">
        <v>5</v>
      </c>
    </row>
    <row r="6758" spans="1:19" x14ac:dyDescent="0.3">
      <c r="A6758">
        <v>6757</v>
      </c>
      <c r="B6758" t="s">
        <v>37</v>
      </c>
      <c r="C6758" t="s">
        <v>39</v>
      </c>
      <c r="D6758" t="s">
        <v>19</v>
      </c>
      <c r="E6758" t="s">
        <v>15</v>
      </c>
      <c r="F6758" t="s">
        <v>25</v>
      </c>
      <c r="G6758" t="s">
        <v>17</v>
      </c>
      <c r="H6758">
        <v>1</v>
      </c>
      <c r="I6758" t="s">
        <v>176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21</v>
      </c>
      <c r="S6758">
        <v>2</v>
      </c>
    </row>
    <row r="6759" spans="1:19" x14ac:dyDescent="0.3">
      <c r="A6759">
        <v>6758</v>
      </c>
      <c r="B6759" t="s">
        <v>16</v>
      </c>
      <c r="C6759" t="s">
        <v>34</v>
      </c>
      <c r="D6759" t="s">
        <v>40</v>
      </c>
      <c r="E6759" t="s">
        <v>29</v>
      </c>
      <c r="F6759" t="s">
        <v>30</v>
      </c>
      <c r="G6759" t="s">
        <v>35</v>
      </c>
      <c r="H6759">
        <v>11</v>
      </c>
      <c r="I6759" t="s">
        <v>177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34</v>
      </c>
      <c r="S6759">
        <v>5</v>
      </c>
    </row>
    <row r="6760" spans="1:19" x14ac:dyDescent="0.3">
      <c r="A6760">
        <v>6759</v>
      </c>
      <c r="B6760" t="s">
        <v>23</v>
      </c>
      <c r="C6760" t="s">
        <v>20</v>
      </c>
      <c r="D6760" t="s">
        <v>38</v>
      </c>
      <c r="E6760" t="s">
        <v>29</v>
      </c>
      <c r="F6760" t="s">
        <v>25</v>
      </c>
      <c r="G6760" t="s">
        <v>24</v>
      </c>
      <c r="H6760">
        <v>9</v>
      </c>
      <c r="I6760" t="s">
        <v>176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28</v>
      </c>
      <c r="S6760">
        <v>2</v>
      </c>
    </row>
    <row r="6761" spans="1:19" x14ac:dyDescent="0.3">
      <c r="A6761">
        <v>6760</v>
      </c>
      <c r="B6761" t="s">
        <v>16</v>
      </c>
      <c r="C6761" t="s">
        <v>34</v>
      </c>
      <c r="D6761" t="s">
        <v>19</v>
      </c>
      <c r="E6761" t="s">
        <v>43</v>
      </c>
      <c r="F6761" t="s">
        <v>30</v>
      </c>
      <c r="G6761" t="s">
        <v>24</v>
      </c>
      <c r="H6761">
        <v>8</v>
      </c>
      <c r="I6761" t="s">
        <v>178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34</v>
      </c>
      <c r="S6761">
        <v>5</v>
      </c>
    </row>
    <row r="6762" spans="1:19" x14ac:dyDescent="0.3">
      <c r="A6762">
        <v>6761</v>
      </c>
      <c r="B6762" t="s">
        <v>31</v>
      </c>
      <c r="C6762" t="s">
        <v>27</v>
      </c>
      <c r="D6762" t="s">
        <v>44</v>
      </c>
      <c r="E6762" t="s">
        <v>22</v>
      </c>
      <c r="F6762" t="s">
        <v>30</v>
      </c>
      <c r="G6762" t="s">
        <v>17</v>
      </c>
      <c r="H6762">
        <v>14</v>
      </c>
      <c r="I6762" t="s">
        <v>177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28</v>
      </c>
      <c r="S6762">
        <v>8</v>
      </c>
    </row>
    <row r="6763" spans="1:19" x14ac:dyDescent="0.3">
      <c r="A6763">
        <v>6762</v>
      </c>
      <c r="B6763" t="s">
        <v>37</v>
      </c>
      <c r="C6763" t="s">
        <v>39</v>
      </c>
      <c r="D6763" t="s">
        <v>19</v>
      </c>
      <c r="E6763" t="s">
        <v>43</v>
      </c>
      <c r="F6763" t="s">
        <v>30</v>
      </c>
      <c r="G6763" t="s">
        <v>35</v>
      </c>
      <c r="H6763">
        <v>12</v>
      </c>
      <c r="I6763" t="s">
        <v>178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28</v>
      </c>
      <c r="S6763">
        <v>8</v>
      </c>
    </row>
    <row r="6764" spans="1:19" x14ac:dyDescent="0.3">
      <c r="A6764">
        <v>6763</v>
      </c>
      <c r="B6764" t="s">
        <v>23</v>
      </c>
      <c r="C6764" t="s">
        <v>20</v>
      </c>
      <c r="D6764" t="s">
        <v>32</v>
      </c>
      <c r="E6764" t="s">
        <v>43</v>
      </c>
      <c r="F6764" t="s">
        <v>30</v>
      </c>
      <c r="G6764" t="s">
        <v>17</v>
      </c>
      <c r="H6764">
        <v>12</v>
      </c>
      <c r="I6764" t="s">
        <v>178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34</v>
      </c>
      <c r="S6764">
        <v>6</v>
      </c>
    </row>
    <row r="6765" spans="1:19" x14ac:dyDescent="0.3">
      <c r="A6765">
        <v>6764</v>
      </c>
      <c r="B6765" t="s">
        <v>16</v>
      </c>
      <c r="C6765" t="s">
        <v>20</v>
      </c>
      <c r="D6765" t="s">
        <v>38</v>
      </c>
      <c r="E6765" t="s">
        <v>22</v>
      </c>
      <c r="F6765" t="s">
        <v>30</v>
      </c>
      <c r="G6765" t="s">
        <v>24</v>
      </c>
      <c r="H6765">
        <v>13</v>
      </c>
      <c r="I6765" t="s">
        <v>177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28</v>
      </c>
      <c r="S6765">
        <v>9</v>
      </c>
    </row>
    <row r="6766" spans="1:19" x14ac:dyDescent="0.3">
      <c r="A6766">
        <v>6765</v>
      </c>
      <c r="B6766" t="s">
        <v>23</v>
      </c>
      <c r="C6766" t="s">
        <v>27</v>
      </c>
      <c r="D6766" t="s">
        <v>32</v>
      </c>
      <c r="E6766" t="s">
        <v>15</v>
      </c>
      <c r="F6766" t="s">
        <v>30</v>
      </c>
      <c r="G6766" t="s">
        <v>35</v>
      </c>
      <c r="H6766">
        <v>2</v>
      </c>
      <c r="I6766" t="s">
        <v>176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28</v>
      </c>
      <c r="S6766">
        <v>8</v>
      </c>
    </row>
    <row r="6767" spans="1:19" x14ac:dyDescent="0.3">
      <c r="A6767">
        <v>6766</v>
      </c>
      <c r="B6767" t="s">
        <v>42</v>
      </c>
      <c r="C6767" t="s">
        <v>39</v>
      </c>
      <c r="D6767" t="s">
        <v>19</v>
      </c>
      <c r="E6767" t="s">
        <v>41</v>
      </c>
      <c r="F6767" t="s">
        <v>25</v>
      </c>
      <c r="G6767" t="s">
        <v>35</v>
      </c>
      <c r="H6767">
        <v>1</v>
      </c>
      <c r="I6767" t="s">
        <v>177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21</v>
      </c>
      <c r="S6767">
        <v>4</v>
      </c>
    </row>
    <row r="6768" spans="1:19" x14ac:dyDescent="0.3">
      <c r="A6768">
        <v>6767</v>
      </c>
      <c r="B6768" t="s">
        <v>33</v>
      </c>
      <c r="C6768" t="s">
        <v>27</v>
      </c>
      <c r="D6768" t="s">
        <v>40</v>
      </c>
      <c r="E6768" t="s">
        <v>22</v>
      </c>
      <c r="F6768" t="s">
        <v>25</v>
      </c>
      <c r="G6768" t="s">
        <v>17</v>
      </c>
      <c r="H6768">
        <v>6</v>
      </c>
      <c r="I6768" t="s">
        <v>177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28</v>
      </c>
      <c r="S6768">
        <v>7</v>
      </c>
    </row>
    <row r="6769" spans="1:19" x14ac:dyDescent="0.3">
      <c r="A6769">
        <v>6768</v>
      </c>
      <c r="B6769" t="s">
        <v>23</v>
      </c>
      <c r="C6769" t="s">
        <v>27</v>
      </c>
      <c r="D6769" t="s">
        <v>32</v>
      </c>
      <c r="E6769" t="s">
        <v>45</v>
      </c>
      <c r="F6769" t="s">
        <v>25</v>
      </c>
      <c r="G6769" t="s">
        <v>17</v>
      </c>
      <c r="H6769">
        <v>8</v>
      </c>
      <c r="I6769" t="s">
        <v>176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34</v>
      </c>
      <c r="S6769">
        <v>1</v>
      </c>
    </row>
    <row r="6770" spans="1:19" x14ac:dyDescent="0.3">
      <c r="A6770">
        <v>6769</v>
      </c>
      <c r="B6770" t="s">
        <v>33</v>
      </c>
      <c r="C6770" t="s">
        <v>34</v>
      </c>
      <c r="D6770" t="s">
        <v>38</v>
      </c>
      <c r="E6770" t="s">
        <v>41</v>
      </c>
      <c r="F6770" t="s">
        <v>18</v>
      </c>
      <c r="G6770" t="s">
        <v>17</v>
      </c>
      <c r="H6770">
        <v>0</v>
      </c>
      <c r="I6770" t="s">
        <v>178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21</v>
      </c>
      <c r="S6770">
        <v>5</v>
      </c>
    </row>
    <row r="6771" spans="1:19" x14ac:dyDescent="0.3">
      <c r="A6771">
        <v>6770</v>
      </c>
      <c r="B6771" t="s">
        <v>23</v>
      </c>
      <c r="C6771" t="s">
        <v>39</v>
      </c>
      <c r="D6771" t="s">
        <v>32</v>
      </c>
      <c r="E6771" t="s">
        <v>41</v>
      </c>
      <c r="F6771" t="s">
        <v>18</v>
      </c>
      <c r="G6771" t="s">
        <v>35</v>
      </c>
      <c r="H6771">
        <v>1</v>
      </c>
      <c r="I6771" t="s">
        <v>177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21</v>
      </c>
      <c r="S6771">
        <v>1</v>
      </c>
    </row>
    <row r="6772" spans="1:19" x14ac:dyDescent="0.3">
      <c r="A6772">
        <v>6771</v>
      </c>
      <c r="B6772" t="s">
        <v>16</v>
      </c>
      <c r="C6772" t="s">
        <v>27</v>
      </c>
      <c r="D6772" t="s">
        <v>44</v>
      </c>
      <c r="E6772" t="s">
        <v>15</v>
      </c>
      <c r="F6772" t="s">
        <v>30</v>
      </c>
      <c r="G6772" t="s">
        <v>17</v>
      </c>
      <c r="H6772">
        <v>1</v>
      </c>
      <c r="I6772" t="s">
        <v>178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28</v>
      </c>
      <c r="S6772">
        <v>7</v>
      </c>
    </row>
    <row r="6773" spans="1:19" x14ac:dyDescent="0.3">
      <c r="A6773">
        <v>6772</v>
      </c>
      <c r="B6773" t="s">
        <v>37</v>
      </c>
      <c r="C6773" t="s">
        <v>20</v>
      </c>
      <c r="D6773" t="s">
        <v>32</v>
      </c>
      <c r="E6773" t="s">
        <v>43</v>
      </c>
      <c r="F6773" t="s">
        <v>25</v>
      </c>
      <c r="G6773" t="s">
        <v>35</v>
      </c>
      <c r="H6773">
        <v>11</v>
      </c>
      <c r="I6773" t="s">
        <v>178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28</v>
      </c>
      <c r="S6773">
        <v>8</v>
      </c>
    </row>
    <row r="6774" spans="1:19" x14ac:dyDescent="0.3">
      <c r="A6774">
        <v>6773</v>
      </c>
      <c r="B6774" t="s">
        <v>42</v>
      </c>
      <c r="C6774" t="s">
        <v>27</v>
      </c>
      <c r="D6774" t="s">
        <v>32</v>
      </c>
      <c r="E6774" t="s">
        <v>15</v>
      </c>
      <c r="F6774" t="s">
        <v>18</v>
      </c>
      <c r="G6774" t="s">
        <v>24</v>
      </c>
      <c r="H6774">
        <v>11</v>
      </c>
      <c r="I6774" t="s">
        <v>177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28</v>
      </c>
      <c r="S6774">
        <v>6</v>
      </c>
    </row>
    <row r="6775" spans="1:19" x14ac:dyDescent="0.3">
      <c r="A6775">
        <v>6774</v>
      </c>
      <c r="B6775" t="s">
        <v>16</v>
      </c>
      <c r="C6775" t="s">
        <v>39</v>
      </c>
      <c r="D6775" t="s">
        <v>38</v>
      </c>
      <c r="E6775" t="s">
        <v>15</v>
      </c>
      <c r="F6775" t="s">
        <v>18</v>
      </c>
      <c r="G6775" t="s">
        <v>17</v>
      </c>
      <c r="H6775">
        <v>14</v>
      </c>
      <c r="I6775" t="s">
        <v>177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28</v>
      </c>
      <c r="S6775">
        <v>9</v>
      </c>
    </row>
    <row r="6776" spans="1:19" x14ac:dyDescent="0.3">
      <c r="A6776">
        <v>6775</v>
      </c>
      <c r="B6776" t="s">
        <v>23</v>
      </c>
      <c r="C6776" t="s">
        <v>39</v>
      </c>
      <c r="D6776" t="s">
        <v>38</v>
      </c>
      <c r="E6776" t="s">
        <v>43</v>
      </c>
      <c r="F6776" t="s">
        <v>30</v>
      </c>
      <c r="G6776" t="s">
        <v>17</v>
      </c>
      <c r="H6776">
        <v>9</v>
      </c>
      <c r="I6776" t="s">
        <v>177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28</v>
      </c>
      <c r="S6776">
        <v>8</v>
      </c>
    </row>
    <row r="6777" spans="1:19" x14ac:dyDescent="0.3">
      <c r="A6777">
        <v>6776</v>
      </c>
      <c r="B6777" t="s">
        <v>37</v>
      </c>
      <c r="C6777" t="s">
        <v>34</v>
      </c>
      <c r="D6777" t="s">
        <v>38</v>
      </c>
      <c r="E6777" t="s">
        <v>29</v>
      </c>
      <c r="F6777" t="s">
        <v>18</v>
      </c>
      <c r="G6777" t="s">
        <v>35</v>
      </c>
      <c r="H6777">
        <v>4</v>
      </c>
      <c r="I6777" t="s">
        <v>178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21</v>
      </c>
      <c r="S6777">
        <v>2</v>
      </c>
    </row>
    <row r="6778" spans="1:19" x14ac:dyDescent="0.3">
      <c r="A6778">
        <v>6777</v>
      </c>
      <c r="B6778" t="s">
        <v>16</v>
      </c>
      <c r="C6778" t="s">
        <v>27</v>
      </c>
      <c r="D6778" t="s">
        <v>38</v>
      </c>
      <c r="E6778" t="s">
        <v>22</v>
      </c>
      <c r="F6778" t="s">
        <v>18</v>
      </c>
      <c r="G6778" t="s">
        <v>35</v>
      </c>
      <c r="H6778">
        <v>6</v>
      </c>
      <c r="I6778" t="s">
        <v>177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28</v>
      </c>
      <c r="S6778">
        <v>7</v>
      </c>
    </row>
    <row r="6779" spans="1:19" x14ac:dyDescent="0.3">
      <c r="A6779">
        <v>6778</v>
      </c>
      <c r="B6779" t="s">
        <v>16</v>
      </c>
      <c r="C6779" t="s">
        <v>34</v>
      </c>
      <c r="D6779" t="s">
        <v>40</v>
      </c>
      <c r="E6779" t="s">
        <v>22</v>
      </c>
      <c r="F6779" t="s">
        <v>25</v>
      </c>
      <c r="G6779" t="s">
        <v>17</v>
      </c>
      <c r="H6779">
        <v>12</v>
      </c>
      <c r="I6779" t="s">
        <v>177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34</v>
      </c>
      <c r="S6779">
        <v>5</v>
      </c>
    </row>
    <row r="6780" spans="1:19" x14ac:dyDescent="0.3">
      <c r="A6780">
        <v>6779</v>
      </c>
      <c r="B6780" t="s">
        <v>16</v>
      </c>
      <c r="C6780" t="s">
        <v>27</v>
      </c>
      <c r="D6780" t="s">
        <v>26</v>
      </c>
      <c r="E6780" t="s">
        <v>36</v>
      </c>
      <c r="F6780" t="s">
        <v>25</v>
      </c>
      <c r="G6780" t="s">
        <v>24</v>
      </c>
      <c r="H6780">
        <v>9</v>
      </c>
      <c r="I6780" t="s">
        <v>176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28</v>
      </c>
      <c r="S6780">
        <v>9</v>
      </c>
    </row>
    <row r="6781" spans="1:19" x14ac:dyDescent="0.3">
      <c r="A6781">
        <v>6780</v>
      </c>
      <c r="B6781" t="s">
        <v>37</v>
      </c>
      <c r="C6781" t="s">
        <v>39</v>
      </c>
      <c r="D6781" t="s">
        <v>44</v>
      </c>
      <c r="E6781" t="s">
        <v>36</v>
      </c>
      <c r="F6781" t="s">
        <v>25</v>
      </c>
      <c r="G6781" t="s">
        <v>35</v>
      </c>
      <c r="H6781">
        <v>9</v>
      </c>
      <c r="I6781" t="s">
        <v>178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28</v>
      </c>
      <c r="S6781">
        <v>2</v>
      </c>
    </row>
    <row r="6782" spans="1:19" x14ac:dyDescent="0.3">
      <c r="A6782">
        <v>6781</v>
      </c>
      <c r="B6782" t="s">
        <v>16</v>
      </c>
      <c r="C6782" t="s">
        <v>34</v>
      </c>
      <c r="D6782" t="s">
        <v>38</v>
      </c>
      <c r="E6782" t="s">
        <v>43</v>
      </c>
      <c r="F6782" t="s">
        <v>30</v>
      </c>
      <c r="G6782" t="s">
        <v>17</v>
      </c>
      <c r="H6782">
        <v>10</v>
      </c>
      <c r="I6782" t="s">
        <v>177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34</v>
      </c>
      <c r="S6782">
        <v>3</v>
      </c>
    </row>
    <row r="6783" spans="1:19" x14ac:dyDescent="0.3">
      <c r="A6783">
        <v>6782</v>
      </c>
      <c r="B6783" t="s">
        <v>23</v>
      </c>
      <c r="C6783" t="s">
        <v>39</v>
      </c>
      <c r="D6783" t="s">
        <v>38</v>
      </c>
      <c r="E6783" t="s">
        <v>22</v>
      </c>
      <c r="F6783" t="s">
        <v>30</v>
      </c>
      <c r="G6783" t="s">
        <v>24</v>
      </c>
      <c r="H6783">
        <v>4</v>
      </c>
      <c r="I6783" t="s">
        <v>176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28</v>
      </c>
      <c r="S6783">
        <v>8</v>
      </c>
    </row>
    <row r="6784" spans="1:19" x14ac:dyDescent="0.3">
      <c r="A6784">
        <v>6783</v>
      </c>
      <c r="B6784" t="s">
        <v>42</v>
      </c>
      <c r="C6784" t="s">
        <v>39</v>
      </c>
      <c r="D6784" t="s">
        <v>32</v>
      </c>
      <c r="E6784" t="s">
        <v>29</v>
      </c>
      <c r="F6784" t="s">
        <v>18</v>
      </c>
      <c r="G6784" t="s">
        <v>35</v>
      </c>
      <c r="H6784">
        <v>0</v>
      </c>
      <c r="I6784" t="s">
        <v>176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28</v>
      </c>
      <c r="S6784">
        <v>4</v>
      </c>
    </row>
    <row r="6785" spans="1:19" x14ac:dyDescent="0.3">
      <c r="A6785">
        <v>6784</v>
      </c>
      <c r="B6785" t="s">
        <v>42</v>
      </c>
      <c r="C6785" t="s">
        <v>34</v>
      </c>
      <c r="D6785" t="s">
        <v>38</v>
      </c>
      <c r="E6785" t="s">
        <v>22</v>
      </c>
      <c r="F6785" t="s">
        <v>18</v>
      </c>
      <c r="G6785" t="s">
        <v>17</v>
      </c>
      <c r="H6785">
        <v>14</v>
      </c>
      <c r="I6785" t="s">
        <v>177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28</v>
      </c>
      <c r="S6785">
        <v>3</v>
      </c>
    </row>
    <row r="6786" spans="1:19" x14ac:dyDescent="0.3">
      <c r="A6786">
        <v>6785</v>
      </c>
      <c r="B6786" t="s">
        <v>31</v>
      </c>
      <c r="C6786" t="s">
        <v>39</v>
      </c>
      <c r="D6786" t="s">
        <v>32</v>
      </c>
      <c r="E6786" t="s">
        <v>41</v>
      </c>
      <c r="F6786" t="s">
        <v>30</v>
      </c>
      <c r="G6786" t="s">
        <v>35</v>
      </c>
      <c r="H6786">
        <v>1</v>
      </c>
      <c r="I6786" t="s">
        <v>176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28</v>
      </c>
      <c r="S6786">
        <v>1</v>
      </c>
    </row>
    <row r="6787" spans="1:19" x14ac:dyDescent="0.3">
      <c r="A6787">
        <v>6786</v>
      </c>
      <c r="B6787" t="s">
        <v>33</v>
      </c>
      <c r="C6787" t="s">
        <v>27</v>
      </c>
      <c r="D6787" t="s">
        <v>19</v>
      </c>
      <c r="E6787" t="s">
        <v>36</v>
      </c>
      <c r="F6787" t="s">
        <v>25</v>
      </c>
      <c r="G6787" t="s">
        <v>35</v>
      </c>
      <c r="H6787">
        <v>11</v>
      </c>
      <c r="I6787" t="s">
        <v>178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34</v>
      </c>
      <c r="S6787">
        <v>3</v>
      </c>
    </row>
    <row r="6788" spans="1:19" x14ac:dyDescent="0.3">
      <c r="A6788">
        <v>6787</v>
      </c>
      <c r="B6788" t="s">
        <v>16</v>
      </c>
      <c r="C6788" t="s">
        <v>27</v>
      </c>
      <c r="D6788" t="s">
        <v>19</v>
      </c>
      <c r="E6788" t="s">
        <v>45</v>
      </c>
      <c r="F6788" t="s">
        <v>30</v>
      </c>
      <c r="G6788" t="s">
        <v>35</v>
      </c>
      <c r="H6788">
        <v>7</v>
      </c>
      <c r="I6788" t="s">
        <v>178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28</v>
      </c>
      <c r="S6788">
        <v>8</v>
      </c>
    </row>
    <row r="6789" spans="1:19" x14ac:dyDescent="0.3">
      <c r="A6789">
        <v>6788</v>
      </c>
      <c r="B6789" t="s">
        <v>16</v>
      </c>
      <c r="C6789" t="s">
        <v>34</v>
      </c>
      <c r="D6789" t="s">
        <v>40</v>
      </c>
      <c r="E6789" t="s">
        <v>15</v>
      </c>
      <c r="F6789" t="s">
        <v>18</v>
      </c>
      <c r="G6789" t="s">
        <v>35</v>
      </c>
      <c r="H6789">
        <v>3</v>
      </c>
      <c r="I6789" t="s">
        <v>177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28</v>
      </c>
      <c r="S6789">
        <v>6</v>
      </c>
    </row>
    <row r="6790" spans="1:19" x14ac:dyDescent="0.3">
      <c r="A6790">
        <v>6789</v>
      </c>
      <c r="B6790" t="s">
        <v>23</v>
      </c>
      <c r="C6790" t="s">
        <v>39</v>
      </c>
      <c r="D6790" t="s">
        <v>40</v>
      </c>
      <c r="E6790" t="s">
        <v>41</v>
      </c>
      <c r="F6790" t="s">
        <v>30</v>
      </c>
      <c r="G6790" t="s">
        <v>24</v>
      </c>
      <c r="H6790">
        <v>1</v>
      </c>
      <c r="I6790" t="s">
        <v>177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21</v>
      </c>
      <c r="S6790">
        <v>4</v>
      </c>
    </row>
    <row r="6791" spans="1:19" x14ac:dyDescent="0.3">
      <c r="A6791">
        <v>6790</v>
      </c>
      <c r="B6791" t="s">
        <v>31</v>
      </c>
      <c r="C6791" t="s">
        <v>39</v>
      </c>
      <c r="D6791" t="s">
        <v>44</v>
      </c>
      <c r="E6791" t="s">
        <v>15</v>
      </c>
      <c r="F6791" t="s">
        <v>30</v>
      </c>
      <c r="G6791" t="s">
        <v>24</v>
      </c>
      <c r="H6791">
        <v>9</v>
      </c>
      <c r="I6791" t="s">
        <v>177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28</v>
      </c>
      <c r="S6791">
        <v>6</v>
      </c>
    </row>
    <row r="6792" spans="1:19" x14ac:dyDescent="0.3">
      <c r="A6792">
        <v>6791</v>
      </c>
      <c r="B6792" t="s">
        <v>31</v>
      </c>
      <c r="C6792" t="s">
        <v>27</v>
      </c>
      <c r="D6792" t="s">
        <v>38</v>
      </c>
      <c r="E6792" t="s">
        <v>29</v>
      </c>
      <c r="F6792" t="s">
        <v>18</v>
      </c>
      <c r="G6792" t="s">
        <v>24</v>
      </c>
      <c r="H6792">
        <v>12</v>
      </c>
      <c r="I6792" t="s">
        <v>177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34</v>
      </c>
      <c r="S6792">
        <v>1</v>
      </c>
    </row>
    <row r="6793" spans="1:19" x14ac:dyDescent="0.3">
      <c r="A6793">
        <v>6792</v>
      </c>
      <c r="B6793" t="s">
        <v>42</v>
      </c>
      <c r="C6793" t="s">
        <v>39</v>
      </c>
      <c r="D6793" t="s">
        <v>32</v>
      </c>
      <c r="E6793" t="s">
        <v>22</v>
      </c>
      <c r="F6793" t="s">
        <v>18</v>
      </c>
      <c r="G6793" t="s">
        <v>35</v>
      </c>
      <c r="H6793">
        <v>7</v>
      </c>
      <c r="I6793" t="s">
        <v>177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21</v>
      </c>
      <c r="S6793">
        <v>3</v>
      </c>
    </row>
    <row r="6794" spans="1:19" x14ac:dyDescent="0.3">
      <c r="A6794">
        <v>6793</v>
      </c>
      <c r="B6794" t="s">
        <v>31</v>
      </c>
      <c r="C6794" t="s">
        <v>34</v>
      </c>
      <c r="D6794" t="s">
        <v>44</v>
      </c>
      <c r="E6794" t="s">
        <v>36</v>
      </c>
      <c r="F6794" t="s">
        <v>30</v>
      </c>
      <c r="G6794" t="s">
        <v>35</v>
      </c>
      <c r="H6794">
        <v>2</v>
      </c>
      <c r="I6794" t="s">
        <v>177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21</v>
      </c>
      <c r="S6794">
        <v>4</v>
      </c>
    </row>
    <row r="6795" spans="1:19" x14ac:dyDescent="0.3">
      <c r="A6795">
        <v>6794</v>
      </c>
      <c r="B6795" t="s">
        <v>33</v>
      </c>
      <c r="C6795" t="s">
        <v>34</v>
      </c>
      <c r="D6795" t="s">
        <v>44</v>
      </c>
      <c r="E6795" t="s">
        <v>15</v>
      </c>
      <c r="F6795" t="s">
        <v>18</v>
      </c>
      <c r="G6795" t="s">
        <v>35</v>
      </c>
      <c r="H6795">
        <v>13</v>
      </c>
      <c r="I6795" t="s">
        <v>177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34</v>
      </c>
      <c r="S6795">
        <v>2</v>
      </c>
    </row>
    <row r="6796" spans="1:19" x14ac:dyDescent="0.3">
      <c r="A6796">
        <v>6795</v>
      </c>
      <c r="B6796" t="s">
        <v>42</v>
      </c>
      <c r="C6796" t="s">
        <v>34</v>
      </c>
      <c r="D6796" t="s">
        <v>32</v>
      </c>
      <c r="E6796" t="s">
        <v>36</v>
      </c>
      <c r="F6796" t="s">
        <v>25</v>
      </c>
      <c r="G6796" t="s">
        <v>24</v>
      </c>
      <c r="H6796">
        <v>9</v>
      </c>
      <c r="I6796" t="s">
        <v>178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34</v>
      </c>
      <c r="S6796">
        <v>1</v>
      </c>
    </row>
    <row r="6797" spans="1:19" x14ac:dyDescent="0.3">
      <c r="A6797">
        <v>6796</v>
      </c>
      <c r="B6797" t="s">
        <v>33</v>
      </c>
      <c r="C6797" t="s">
        <v>20</v>
      </c>
      <c r="D6797" t="s">
        <v>32</v>
      </c>
      <c r="E6797" t="s">
        <v>43</v>
      </c>
      <c r="F6797" t="s">
        <v>30</v>
      </c>
      <c r="G6797" t="s">
        <v>35</v>
      </c>
      <c r="H6797">
        <v>2</v>
      </c>
      <c r="I6797" t="s">
        <v>178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21</v>
      </c>
      <c r="S6797">
        <v>3</v>
      </c>
    </row>
    <row r="6798" spans="1:19" x14ac:dyDescent="0.3">
      <c r="A6798">
        <v>6797</v>
      </c>
      <c r="B6798" t="s">
        <v>33</v>
      </c>
      <c r="C6798" t="s">
        <v>27</v>
      </c>
      <c r="D6798" t="s">
        <v>38</v>
      </c>
      <c r="E6798" t="s">
        <v>36</v>
      </c>
      <c r="F6798" t="s">
        <v>25</v>
      </c>
      <c r="G6798" t="s">
        <v>35</v>
      </c>
      <c r="H6798">
        <v>13</v>
      </c>
      <c r="I6798" t="s">
        <v>178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28</v>
      </c>
      <c r="S6798">
        <v>3</v>
      </c>
    </row>
    <row r="6799" spans="1:19" x14ac:dyDescent="0.3">
      <c r="A6799">
        <v>6798</v>
      </c>
      <c r="B6799" t="s">
        <v>42</v>
      </c>
      <c r="C6799" t="s">
        <v>20</v>
      </c>
      <c r="D6799" t="s">
        <v>32</v>
      </c>
      <c r="E6799" t="s">
        <v>43</v>
      </c>
      <c r="F6799" t="s">
        <v>25</v>
      </c>
      <c r="G6799" t="s">
        <v>35</v>
      </c>
      <c r="H6799">
        <v>7</v>
      </c>
      <c r="I6799" t="s">
        <v>177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28</v>
      </c>
      <c r="S6799">
        <v>7</v>
      </c>
    </row>
    <row r="6800" spans="1:19" x14ac:dyDescent="0.3">
      <c r="A6800">
        <v>6799</v>
      </c>
      <c r="B6800" t="s">
        <v>23</v>
      </c>
      <c r="C6800" t="s">
        <v>27</v>
      </c>
      <c r="D6800" t="s">
        <v>40</v>
      </c>
      <c r="E6800" t="s">
        <v>36</v>
      </c>
      <c r="F6800" t="s">
        <v>25</v>
      </c>
      <c r="G6800" t="s">
        <v>35</v>
      </c>
      <c r="H6800">
        <v>13</v>
      </c>
      <c r="I6800" t="s">
        <v>177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34</v>
      </c>
      <c r="S6800">
        <v>6</v>
      </c>
    </row>
    <row r="6801" spans="1:19" x14ac:dyDescent="0.3">
      <c r="A6801">
        <v>6800</v>
      </c>
      <c r="B6801" t="s">
        <v>33</v>
      </c>
      <c r="C6801" t="s">
        <v>34</v>
      </c>
      <c r="D6801" t="s">
        <v>40</v>
      </c>
      <c r="E6801" t="s">
        <v>15</v>
      </c>
      <c r="F6801" t="s">
        <v>18</v>
      </c>
      <c r="G6801" t="s">
        <v>17</v>
      </c>
      <c r="H6801">
        <v>1</v>
      </c>
      <c r="I6801" t="s">
        <v>177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28</v>
      </c>
      <c r="S6801">
        <v>4</v>
      </c>
    </row>
    <row r="6802" spans="1:19" x14ac:dyDescent="0.3">
      <c r="A6802">
        <v>6801</v>
      </c>
      <c r="B6802" t="s">
        <v>16</v>
      </c>
      <c r="C6802" t="s">
        <v>27</v>
      </c>
      <c r="D6802" t="s">
        <v>26</v>
      </c>
      <c r="E6802" t="s">
        <v>43</v>
      </c>
      <c r="F6802" t="s">
        <v>18</v>
      </c>
      <c r="G6802" t="s">
        <v>24</v>
      </c>
      <c r="H6802">
        <v>3</v>
      </c>
      <c r="I6802" t="s">
        <v>177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21</v>
      </c>
      <c r="S6802">
        <v>6</v>
      </c>
    </row>
    <row r="6803" spans="1:19" x14ac:dyDescent="0.3">
      <c r="A6803">
        <v>6802</v>
      </c>
      <c r="B6803" t="s">
        <v>37</v>
      </c>
      <c r="C6803" t="s">
        <v>27</v>
      </c>
      <c r="D6803" t="s">
        <v>38</v>
      </c>
      <c r="E6803" t="s">
        <v>43</v>
      </c>
      <c r="F6803" t="s">
        <v>18</v>
      </c>
      <c r="G6803" t="s">
        <v>17</v>
      </c>
      <c r="H6803">
        <v>8</v>
      </c>
      <c r="I6803" t="s">
        <v>176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34</v>
      </c>
      <c r="S6803">
        <v>4</v>
      </c>
    </row>
    <row r="6804" spans="1:19" x14ac:dyDescent="0.3">
      <c r="A6804">
        <v>6803</v>
      </c>
      <c r="B6804" t="s">
        <v>23</v>
      </c>
      <c r="C6804" t="s">
        <v>27</v>
      </c>
      <c r="D6804" t="s">
        <v>26</v>
      </c>
      <c r="E6804" t="s">
        <v>29</v>
      </c>
      <c r="F6804" t="s">
        <v>18</v>
      </c>
      <c r="G6804" t="s">
        <v>35</v>
      </c>
      <c r="H6804">
        <v>0</v>
      </c>
      <c r="I6804" t="s">
        <v>176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21</v>
      </c>
      <c r="S6804">
        <v>6</v>
      </c>
    </row>
    <row r="6805" spans="1:19" x14ac:dyDescent="0.3">
      <c r="A6805">
        <v>6804</v>
      </c>
      <c r="B6805" t="s">
        <v>16</v>
      </c>
      <c r="C6805" t="s">
        <v>20</v>
      </c>
      <c r="D6805" t="s">
        <v>38</v>
      </c>
      <c r="E6805" t="s">
        <v>36</v>
      </c>
      <c r="F6805" t="s">
        <v>18</v>
      </c>
      <c r="G6805" t="s">
        <v>35</v>
      </c>
      <c r="H6805">
        <v>3</v>
      </c>
      <c r="I6805" t="s">
        <v>176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21</v>
      </c>
      <c r="S6805">
        <v>4</v>
      </c>
    </row>
    <row r="6806" spans="1:19" x14ac:dyDescent="0.3">
      <c r="A6806">
        <v>6805</v>
      </c>
      <c r="B6806" t="s">
        <v>16</v>
      </c>
      <c r="C6806" t="s">
        <v>20</v>
      </c>
      <c r="D6806" t="s">
        <v>32</v>
      </c>
      <c r="E6806" t="s">
        <v>36</v>
      </c>
      <c r="F6806" t="s">
        <v>18</v>
      </c>
      <c r="G6806" t="s">
        <v>24</v>
      </c>
      <c r="H6806">
        <v>1</v>
      </c>
      <c r="I6806" t="s">
        <v>176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21</v>
      </c>
      <c r="S6806">
        <v>4</v>
      </c>
    </row>
    <row r="6807" spans="1:19" x14ac:dyDescent="0.3">
      <c r="A6807">
        <v>6806</v>
      </c>
      <c r="B6807" t="s">
        <v>31</v>
      </c>
      <c r="C6807" t="s">
        <v>27</v>
      </c>
      <c r="D6807" t="s">
        <v>26</v>
      </c>
      <c r="E6807" t="s">
        <v>43</v>
      </c>
      <c r="F6807" t="s">
        <v>30</v>
      </c>
      <c r="G6807" t="s">
        <v>17</v>
      </c>
      <c r="H6807">
        <v>11</v>
      </c>
      <c r="I6807" t="s">
        <v>178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28</v>
      </c>
      <c r="S6807">
        <v>7</v>
      </c>
    </row>
    <row r="6808" spans="1:19" x14ac:dyDescent="0.3">
      <c r="A6808">
        <v>6807</v>
      </c>
      <c r="B6808" t="s">
        <v>23</v>
      </c>
      <c r="C6808" t="s">
        <v>34</v>
      </c>
      <c r="D6808" t="s">
        <v>38</v>
      </c>
      <c r="E6808" t="s">
        <v>41</v>
      </c>
      <c r="F6808" t="s">
        <v>30</v>
      </c>
      <c r="G6808" t="s">
        <v>17</v>
      </c>
      <c r="H6808">
        <v>9</v>
      </c>
      <c r="I6808" t="s">
        <v>177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28</v>
      </c>
      <c r="S6808">
        <v>9</v>
      </c>
    </row>
    <row r="6809" spans="1:19" x14ac:dyDescent="0.3">
      <c r="A6809">
        <v>6808</v>
      </c>
      <c r="B6809" t="s">
        <v>16</v>
      </c>
      <c r="C6809" t="s">
        <v>27</v>
      </c>
      <c r="D6809" t="s">
        <v>19</v>
      </c>
      <c r="E6809" t="s">
        <v>29</v>
      </c>
      <c r="F6809" t="s">
        <v>18</v>
      </c>
      <c r="G6809" t="s">
        <v>17</v>
      </c>
      <c r="H6809">
        <v>7</v>
      </c>
      <c r="I6809" t="s">
        <v>176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28</v>
      </c>
      <c r="S6809">
        <v>7</v>
      </c>
    </row>
    <row r="6810" spans="1:19" x14ac:dyDescent="0.3">
      <c r="A6810">
        <v>6809</v>
      </c>
      <c r="B6810" t="s">
        <v>23</v>
      </c>
      <c r="C6810" t="s">
        <v>39</v>
      </c>
      <c r="D6810" t="s">
        <v>40</v>
      </c>
      <c r="E6810" t="s">
        <v>15</v>
      </c>
      <c r="F6810" t="s">
        <v>30</v>
      </c>
      <c r="G6810" t="s">
        <v>17</v>
      </c>
      <c r="H6810">
        <v>2</v>
      </c>
      <c r="I6810" t="s">
        <v>176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21</v>
      </c>
      <c r="S6810">
        <v>2</v>
      </c>
    </row>
    <row r="6811" spans="1:19" x14ac:dyDescent="0.3">
      <c r="A6811">
        <v>6810</v>
      </c>
      <c r="B6811" t="s">
        <v>16</v>
      </c>
      <c r="C6811" t="s">
        <v>39</v>
      </c>
      <c r="D6811" t="s">
        <v>38</v>
      </c>
      <c r="E6811" t="s">
        <v>41</v>
      </c>
      <c r="F6811" t="s">
        <v>30</v>
      </c>
      <c r="G6811" t="s">
        <v>35</v>
      </c>
      <c r="H6811">
        <v>6</v>
      </c>
      <c r="I6811" t="s">
        <v>176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28</v>
      </c>
      <c r="S6811">
        <v>8</v>
      </c>
    </row>
    <row r="6812" spans="1:19" x14ac:dyDescent="0.3">
      <c r="A6812">
        <v>6811</v>
      </c>
      <c r="B6812" t="s">
        <v>42</v>
      </c>
      <c r="C6812" t="s">
        <v>27</v>
      </c>
      <c r="D6812" t="s">
        <v>40</v>
      </c>
      <c r="E6812" t="s">
        <v>29</v>
      </c>
      <c r="F6812" t="s">
        <v>30</v>
      </c>
      <c r="G6812" t="s">
        <v>17</v>
      </c>
      <c r="H6812">
        <v>13</v>
      </c>
      <c r="I6812" t="s">
        <v>177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34</v>
      </c>
      <c r="S6812">
        <v>1</v>
      </c>
    </row>
    <row r="6813" spans="1:19" x14ac:dyDescent="0.3">
      <c r="A6813">
        <v>6812</v>
      </c>
      <c r="B6813" t="s">
        <v>42</v>
      </c>
      <c r="C6813" t="s">
        <v>39</v>
      </c>
      <c r="D6813" t="s">
        <v>40</v>
      </c>
      <c r="E6813" t="s">
        <v>43</v>
      </c>
      <c r="F6813" t="s">
        <v>18</v>
      </c>
      <c r="G6813" t="s">
        <v>17</v>
      </c>
      <c r="H6813">
        <v>6</v>
      </c>
      <c r="I6813" t="s">
        <v>177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21</v>
      </c>
      <c r="S6813">
        <v>5</v>
      </c>
    </row>
    <row r="6814" spans="1:19" x14ac:dyDescent="0.3">
      <c r="A6814">
        <v>6813</v>
      </c>
      <c r="B6814" t="s">
        <v>31</v>
      </c>
      <c r="C6814" t="s">
        <v>34</v>
      </c>
      <c r="D6814" t="s">
        <v>19</v>
      </c>
      <c r="E6814" t="s">
        <v>36</v>
      </c>
      <c r="F6814" t="s">
        <v>25</v>
      </c>
      <c r="G6814" t="s">
        <v>24</v>
      </c>
      <c r="H6814">
        <v>14</v>
      </c>
      <c r="I6814" t="s">
        <v>178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34</v>
      </c>
      <c r="S6814">
        <v>1</v>
      </c>
    </row>
    <row r="6815" spans="1:19" x14ac:dyDescent="0.3">
      <c r="A6815">
        <v>6814</v>
      </c>
      <c r="B6815" t="s">
        <v>42</v>
      </c>
      <c r="C6815" t="s">
        <v>34</v>
      </c>
      <c r="D6815" t="s">
        <v>38</v>
      </c>
      <c r="E6815" t="s">
        <v>36</v>
      </c>
      <c r="F6815" t="s">
        <v>25</v>
      </c>
      <c r="G6815" t="s">
        <v>17</v>
      </c>
      <c r="H6815">
        <v>14</v>
      </c>
      <c r="I6815" t="s">
        <v>176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28</v>
      </c>
      <c r="S6815">
        <v>9</v>
      </c>
    </row>
    <row r="6816" spans="1:19" x14ac:dyDescent="0.3">
      <c r="A6816">
        <v>6815</v>
      </c>
      <c r="B6816" t="s">
        <v>33</v>
      </c>
      <c r="C6816" t="s">
        <v>34</v>
      </c>
      <c r="D6816" t="s">
        <v>38</v>
      </c>
      <c r="E6816" t="s">
        <v>29</v>
      </c>
      <c r="F6816" t="s">
        <v>30</v>
      </c>
      <c r="G6816" t="s">
        <v>17</v>
      </c>
      <c r="H6816">
        <v>11</v>
      </c>
      <c r="I6816" t="s">
        <v>178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34</v>
      </c>
      <c r="S6816">
        <v>5</v>
      </c>
    </row>
    <row r="6817" spans="1:19" x14ac:dyDescent="0.3">
      <c r="A6817">
        <v>6816</v>
      </c>
      <c r="B6817" t="s">
        <v>33</v>
      </c>
      <c r="C6817" t="s">
        <v>20</v>
      </c>
      <c r="D6817" t="s">
        <v>26</v>
      </c>
      <c r="E6817" t="s">
        <v>29</v>
      </c>
      <c r="F6817" t="s">
        <v>18</v>
      </c>
      <c r="G6817" t="s">
        <v>35</v>
      </c>
      <c r="H6817">
        <v>9</v>
      </c>
      <c r="I6817" t="s">
        <v>178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28</v>
      </c>
      <c r="S6817">
        <v>8</v>
      </c>
    </row>
    <row r="6818" spans="1:19" x14ac:dyDescent="0.3">
      <c r="A6818">
        <v>6817</v>
      </c>
      <c r="B6818" t="s">
        <v>33</v>
      </c>
      <c r="C6818" t="s">
        <v>39</v>
      </c>
      <c r="D6818" t="s">
        <v>40</v>
      </c>
      <c r="E6818" t="s">
        <v>29</v>
      </c>
      <c r="F6818" t="s">
        <v>18</v>
      </c>
      <c r="G6818" t="s">
        <v>17</v>
      </c>
      <c r="H6818">
        <v>0</v>
      </c>
      <c r="I6818" t="s">
        <v>177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21</v>
      </c>
      <c r="S6818">
        <v>6</v>
      </c>
    </row>
    <row r="6819" spans="1:19" x14ac:dyDescent="0.3">
      <c r="A6819">
        <v>6818</v>
      </c>
      <c r="B6819" t="s">
        <v>37</v>
      </c>
      <c r="C6819" t="s">
        <v>39</v>
      </c>
      <c r="D6819" t="s">
        <v>19</v>
      </c>
      <c r="E6819" t="s">
        <v>36</v>
      </c>
      <c r="F6819" t="s">
        <v>30</v>
      </c>
      <c r="G6819" t="s">
        <v>17</v>
      </c>
      <c r="H6819">
        <v>5</v>
      </c>
      <c r="I6819" t="s">
        <v>178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28</v>
      </c>
      <c r="S6819">
        <v>7</v>
      </c>
    </row>
    <row r="6820" spans="1:19" x14ac:dyDescent="0.3">
      <c r="A6820">
        <v>6819</v>
      </c>
      <c r="B6820" t="s">
        <v>23</v>
      </c>
      <c r="C6820" t="s">
        <v>39</v>
      </c>
      <c r="D6820" t="s">
        <v>40</v>
      </c>
      <c r="E6820" t="s">
        <v>22</v>
      </c>
      <c r="F6820" t="s">
        <v>18</v>
      </c>
      <c r="G6820" t="s">
        <v>24</v>
      </c>
      <c r="H6820">
        <v>5</v>
      </c>
      <c r="I6820" t="s">
        <v>177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21</v>
      </c>
      <c r="S6820">
        <v>3</v>
      </c>
    </row>
    <row r="6821" spans="1:19" x14ac:dyDescent="0.3">
      <c r="A6821">
        <v>6820</v>
      </c>
      <c r="B6821" t="s">
        <v>42</v>
      </c>
      <c r="C6821" t="s">
        <v>34</v>
      </c>
      <c r="D6821" t="s">
        <v>44</v>
      </c>
      <c r="E6821" t="s">
        <v>36</v>
      </c>
      <c r="F6821" t="s">
        <v>30</v>
      </c>
      <c r="G6821" t="s">
        <v>17</v>
      </c>
      <c r="H6821">
        <v>10</v>
      </c>
      <c r="I6821" t="s">
        <v>176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34</v>
      </c>
      <c r="S6821">
        <v>4</v>
      </c>
    </row>
    <row r="6822" spans="1:19" x14ac:dyDescent="0.3">
      <c r="A6822">
        <v>6821</v>
      </c>
      <c r="B6822" t="s">
        <v>33</v>
      </c>
      <c r="C6822" t="s">
        <v>34</v>
      </c>
      <c r="D6822" t="s">
        <v>40</v>
      </c>
      <c r="E6822" t="s">
        <v>22</v>
      </c>
      <c r="F6822" t="s">
        <v>30</v>
      </c>
      <c r="G6822" t="s">
        <v>17</v>
      </c>
      <c r="H6822">
        <v>12</v>
      </c>
      <c r="I6822" t="s">
        <v>178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34</v>
      </c>
      <c r="S6822">
        <v>1</v>
      </c>
    </row>
    <row r="6823" spans="1:19" x14ac:dyDescent="0.3">
      <c r="A6823">
        <v>6822</v>
      </c>
      <c r="B6823" t="s">
        <v>37</v>
      </c>
      <c r="C6823" t="s">
        <v>27</v>
      </c>
      <c r="D6823" t="s">
        <v>19</v>
      </c>
      <c r="E6823" t="s">
        <v>15</v>
      </c>
      <c r="F6823" t="s">
        <v>25</v>
      </c>
      <c r="G6823" t="s">
        <v>17</v>
      </c>
      <c r="H6823">
        <v>13</v>
      </c>
      <c r="I6823" t="s">
        <v>176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34</v>
      </c>
      <c r="S6823">
        <v>1</v>
      </c>
    </row>
    <row r="6824" spans="1:19" x14ac:dyDescent="0.3">
      <c r="A6824">
        <v>6823</v>
      </c>
      <c r="B6824" t="s">
        <v>23</v>
      </c>
      <c r="C6824" t="s">
        <v>20</v>
      </c>
      <c r="D6824" t="s">
        <v>44</v>
      </c>
      <c r="E6824" t="s">
        <v>22</v>
      </c>
      <c r="F6824" t="s">
        <v>18</v>
      </c>
      <c r="G6824" t="s">
        <v>35</v>
      </c>
      <c r="H6824">
        <v>5</v>
      </c>
      <c r="I6824" t="s">
        <v>177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21</v>
      </c>
      <c r="S6824">
        <v>6</v>
      </c>
    </row>
    <row r="6825" spans="1:19" x14ac:dyDescent="0.3">
      <c r="A6825">
        <v>6824</v>
      </c>
      <c r="B6825" t="s">
        <v>37</v>
      </c>
      <c r="C6825" t="s">
        <v>39</v>
      </c>
      <c r="D6825" t="s">
        <v>40</v>
      </c>
      <c r="E6825" t="s">
        <v>36</v>
      </c>
      <c r="F6825" t="s">
        <v>18</v>
      </c>
      <c r="G6825" t="s">
        <v>17</v>
      </c>
      <c r="H6825">
        <v>12</v>
      </c>
      <c r="I6825" t="s">
        <v>178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34</v>
      </c>
      <c r="S6825">
        <v>6</v>
      </c>
    </row>
    <row r="6826" spans="1:19" x14ac:dyDescent="0.3">
      <c r="A6826">
        <v>6825</v>
      </c>
      <c r="B6826" t="s">
        <v>33</v>
      </c>
      <c r="C6826" t="s">
        <v>27</v>
      </c>
      <c r="D6826" t="s">
        <v>32</v>
      </c>
      <c r="E6826" t="s">
        <v>15</v>
      </c>
      <c r="F6826" t="s">
        <v>30</v>
      </c>
      <c r="G6826" t="s">
        <v>17</v>
      </c>
      <c r="H6826">
        <v>13</v>
      </c>
      <c r="I6826" t="s">
        <v>176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34</v>
      </c>
      <c r="S6826">
        <v>4</v>
      </c>
    </row>
    <row r="6827" spans="1:19" x14ac:dyDescent="0.3">
      <c r="A6827">
        <v>6826</v>
      </c>
      <c r="B6827" t="s">
        <v>33</v>
      </c>
      <c r="C6827" t="s">
        <v>34</v>
      </c>
      <c r="D6827" t="s">
        <v>38</v>
      </c>
      <c r="E6827" t="s">
        <v>41</v>
      </c>
      <c r="F6827" t="s">
        <v>25</v>
      </c>
      <c r="G6827" t="s">
        <v>35</v>
      </c>
      <c r="H6827">
        <v>0</v>
      </c>
      <c r="I6827" t="s">
        <v>178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21</v>
      </c>
      <c r="S6827">
        <v>4</v>
      </c>
    </row>
    <row r="6828" spans="1:19" x14ac:dyDescent="0.3">
      <c r="A6828">
        <v>6827</v>
      </c>
      <c r="B6828" t="s">
        <v>16</v>
      </c>
      <c r="C6828" t="s">
        <v>27</v>
      </c>
      <c r="D6828" t="s">
        <v>19</v>
      </c>
      <c r="E6828" t="s">
        <v>41</v>
      </c>
      <c r="F6828" t="s">
        <v>25</v>
      </c>
      <c r="G6828" t="s">
        <v>24</v>
      </c>
      <c r="H6828">
        <v>6</v>
      </c>
      <c r="I6828" t="s">
        <v>176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21</v>
      </c>
      <c r="S6828">
        <v>1</v>
      </c>
    </row>
    <row r="6829" spans="1:19" x14ac:dyDescent="0.3">
      <c r="A6829">
        <v>6828</v>
      </c>
      <c r="B6829" t="s">
        <v>31</v>
      </c>
      <c r="C6829" t="s">
        <v>34</v>
      </c>
      <c r="D6829" t="s">
        <v>32</v>
      </c>
      <c r="E6829" t="s">
        <v>29</v>
      </c>
      <c r="F6829" t="s">
        <v>25</v>
      </c>
      <c r="G6829" t="s">
        <v>24</v>
      </c>
      <c r="H6829">
        <v>0</v>
      </c>
      <c r="I6829" t="s">
        <v>178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28</v>
      </c>
      <c r="S6829">
        <v>8</v>
      </c>
    </row>
    <row r="6830" spans="1:19" x14ac:dyDescent="0.3">
      <c r="A6830">
        <v>6829</v>
      </c>
      <c r="B6830" t="s">
        <v>16</v>
      </c>
      <c r="C6830" t="s">
        <v>20</v>
      </c>
      <c r="D6830" t="s">
        <v>32</v>
      </c>
      <c r="E6830" t="s">
        <v>15</v>
      </c>
      <c r="F6830" t="s">
        <v>18</v>
      </c>
      <c r="G6830" t="s">
        <v>24</v>
      </c>
      <c r="H6830">
        <v>4</v>
      </c>
      <c r="I6830" t="s">
        <v>177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28</v>
      </c>
      <c r="S6830">
        <v>2</v>
      </c>
    </row>
    <row r="6831" spans="1:19" x14ac:dyDescent="0.3">
      <c r="A6831">
        <v>6830</v>
      </c>
      <c r="B6831" t="s">
        <v>16</v>
      </c>
      <c r="C6831" t="s">
        <v>39</v>
      </c>
      <c r="D6831" t="s">
        <v>38</v>
      </c>
      <c r="E6831" t="s">
        <v>36</v>
      </c>
      <c r="F6831" t="s">
        <v>30</v>
      </c>
      <c r="G6831" t="s">
        <v>35</v>
      </c>
      <c r="H6831">
        <v>8</v>
      </c>
      <c r="I6831" t="s">
        <v>176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28</v>
      </c>
      <c r="S6831">
        <v>7</v>
      </c>
    </row>
    <row r="6832" spans="1:19" x14ac:dyDescent="0.3">
      <c r="A6832">
        <v>6831</v>
      </c>
      <c r="B6832" t="s">
        <v>33</v>
      </c>
      <c r="C6832" t="s">
        <v>27</v>
      </c>
      <c r="D6832" t="s">
        <v>40</v>
      </c>
      <c r="E6832" t="s">
        <v>43</v>
      </c>
      <c r="F6832" t="s">
        <v>18</v>
      </c>
      <c r="G6832" t="s">
        <v>17</v>
      </c>
      <c r="H6832">
        <v>14</v>
      </c>
      <c r="I6832" t="s">
        <v>176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34</v>
      </c>
      <c r="S6832">
        <v>4</v>
      </c>
    </row>
    <row r="6833" spans="1:19" x14ac:dyDescent="0.3">
      <c r="A6833">
        <v>6832</v>
      </c>
      <c r="B6833" t="s">
        <v>33</v>
      </c>
      <c r="C6833" t="s">
        <v>27</v>
      </c>
      <c r="D6833" t="s">
        <v>44</v>
      </c>
      <c r="E6833" t="s">
        <v>22</v>
      </c>
      <c r="F6833" t="s">
        <v>18</v>
      </c>
      <c r="G6833" t="s">
        <v>17</v>
      </c>
      <c r="H6833">
        <v>12</v>
      </c>
      <c r="I6833" t="s">
        <v>177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34</v>
      </c>
      <c r="S6833">
        <v>1</v>
      </c>
    </row>
    <row r="6834" spans="1:19" x14ac:dyDescent="0.3">
      <c r="A6834">
        <v>6833</v>
      </c>
      <c r="B6834" t="s">
        <v>42</v>
      </c>
      <c r="C6834" t="s">
        <v>39</v>
      </c>
      <c r="D6834" t="s">
        <v>40</v>
      </c>
      <c r="E6834" t="s">
        <v>29</v>
      </c>
      <c r="F6834" t="s">
        <v>30</v>
      </c>
      <c r="G6834" t="s">
        <v>35</v>
      </c>
      <c r="H6834">
        <v>3</v>
      </c>
      <c r="I6834" t="s">
        <v>178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28</v>
      </c>
      <c r="S6834">
        <v>9</v>
      </c>
    </row>
    <row r="6835" spans="1:19" x14ac:dyDescent="0.3">
      <c r="A6835">
        <v>6834</v>
      </c>
      <c r="B6835" t="s">
        <v>37</v>
      </c>
      <c r="C6835" t="s">
        <v>34</v>
      </c>
      <c r="D6835" t="s">
        <v>38</v>
      </c>
      <c r="E6835" t="s">
        <v>41</v>
      </c>
      <c r="F6835" t="s">
        <v>25</v>
      </c>
      <c r="G6835" t="s">
        <v>17</v>
      </c>
      <c r="H6835">
        <v>12</v>
      </c>
      <c r="I6835" t="s">
        <v>178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28</v>
      </c>
      <c r="S6835">
        <v>7</v>
      </c>
    </row>
    <row r="6836" spans="1:19" x14ac:dyDescent="0.3">
      <c r="A6836">
        <v>6835</v>
      </c>
      <c r="B6836" t="s">
        <v>23</v>
      </c>
      <c r="C6836" t="s">
        <v>34</v>
      </c>
      <c r="D6836" t="s">
        <v>32</v>
      </c>
      <c r="E6836" t="s">
        <v>43</v>
      </c>
      <c r="F6836" t="s">
        <v>25</v>
      </c>
      <c r="G6836" t="s">
        <v>35</v>
      </c>
      <c r="H6836">
        <v>7</v>
      </c>
      <c r="I6836" t="s">
        <v>178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28</v>
      </c>
      <c r="S6836">
        <v>7</v>
      </c>
    </row>
    <row r="6837" spans="1:19" x14ac:dyDescent="0.3">
      <c r="A6837">
        <v>6836</v>
      </c>
      <c r="B6837" t="s">
        <v>31</v>
      </c>
      <c r="C6837" t="s">
        <v>20</v>
      </c>
      <c r="D6837" t="s">
        <v>32</v>
      </c>
      <c r="E6837" t="s">
        <v>22</v>
      </c>
      <c r="F6837" t="s">
        <v>25</v>
      </c>
      <c r="G6837" t="s">
        <v>24</v>
      </c>
      <c r="H6837">
        <v>14</v>
      </c>
      <c r="I6837" t="s">
        <v>178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34</v>
      </c>
      <c r="S6837">
        <v>5</v>
      </c>
    </row>
    <row r="6838" spans="1:19" x14ac:dyDescent="0.3">
      <c r="A6838">
        <v>6837</v>
      </c>
      <c r="B6838" t="s">
        <v>42</v>
      </c>
      <c r="C6838" t="s">
        <v>34</v>
      </c>
      <c r="D6838" t="s">
        <v>26</v>
      </c>
      <c r="E6838" t="s">
        <v>45</v>
      </c>
      <c r="F6838" t="s">
        <v>25</v>
      </c>
      <c r="G6838" t="s">
        <v>17</v>
      </c>
      <c r="H6838">
        <v>10</v>
      </c>
      <c r="I6838" t="s">
        <v>177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34</v>
      </c>
      <c r="S6838">
        <v>4</v>
      </c>
    </row>
    <row r="6839" spans="1:19" x14ac:dyDescent="0.3">
      <c r="A6839">
        <v>6838</v>
      </c>
      <c r="B6839" t="s">
        <v>42</v>
      </c>
      <c r="C6839" t="s">
        <v>34</v>
      </c>
      <c r="D6839" t="s">
        <v>32</v>
      </c>
      <c r="E6839" t="s">
        <v>22</v>
      </c>
      <c r="F6839" t="s">
        <v>18</v>
      </c>
      <c r="G6839" t="s">
        <v>35</v>
      </c>
      <c r="H6839">
        <v>2</v>
      </c>
      <c r="I6839" t="s">
        <v>177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28</v>
      </c>
      <c r="S6839">
        <v>7</v>
      </c>
    </row>
    <row r="6840" spans="1:19" x14ac:dyDescent="0.3">
      <c r="A6840">
        <v>6839</v>
      </c>
      <c r="B6840" t="s">
        <v>16</v>
      </c>
      <c r="C6840" t="s">
        <v>39</v>
      </c>
      <c r="D6840" t="s">
        <v>26</v>
      </c>
      <c r="E6840" t="s">
        <v>43</v>
      </c>
      <c r="F6840" t="s">
        <v>25</v>
      </c>
      <c r="G6840" t="s">
        <v>35</v>
      </c>
      <c r="H6840">
        <v>12</v>
      </c>
      <c r="I6840" t="s">
        <v>176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34</v>
      </c>
      <c r="S6840">
        <v>2</v>
      </c>
    </row>
    <row r="6841" spans="1:19" x14ac:dyDescent="0.3">
      <c r="A6841">
        <v>6840</v>
      </c>
      <c r="B6841" t="s">
        <v>16</v>
      </c>
      <c r="C6841" t="s">
        <v>20</v>
      </c>
      <c r="D6841" t="s">
        <v>44</v>
      </c>
      <c r="E6841" t="s">
        <v>36</v>
      </c>
      <c r="F6841" t="s">
        <v>18</v>
      </c>
      <c r="G6841" t="s">
        <v>35</v>
      </c>
      <c r="H6841">
        <v>7</v>
      </c>
      <c r="I6841" t="s">
        <v>178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28</v>
      </c>
      <c r="S6841">
        <v>3</v>
      </c>
    </row>
    <row r="6842" spans="1:19" x14ac:dyDescent="0.3">
      <c r="A6842">
        <v>6841</v>
      </c>
      <c r="B6842" t="s">
        <v>16</v>
      </c>
      <c r="C6842" t="s">
        <v>39</v>
      </c>
      <c r="D6842" t="s">
        <v>19</v>
      </c>
      <c r="E6842" t="s">
        <v>36</v>
      </c>
      <c r="F6842" t="s">
        <v>30</v>
      </c>
      <c r="G6842" t="s">
        <v>35</v>
      </c>
      <c r="H6842">
        <v>0</v>
      </c>
      <c r="I6842" t="s">
        <v>178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21</v>
      </c>
      <c r="S6842">
        <v>5</v>
      </c>
    </row>
    <row r="6843" spans="1:19" x14ac:dyDescent="0.3">
      <c r="A6843">
        <v>6842</v>
      </c>
      <c r="B6843" t="s">
        <v>33</v>
      </c>
      <c r="C6843" t="s">
        <v>20</v>
      </c>
      <c r="D6843" t="s">
        <v>40</v>
      </c>
      <c r="E6843" t="s">
        <v>45</v>
      </c>
      <c r="F6843" t="s">
        <v>30</v>
      </c>
      <c r="G6843" t="s">
        <v>17</v>
      </c>
      <c r="H6843">
        <v>8</v>
      </c>
      <c r="I6843" t="s">
        <v>177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34</v>
      </c>
      <c r="S6843">
        <v>5</v>
      </c>
    </row>
    <row r="6844" spans="1:19" x14ac:dyDescent="0.3">
      <c r="A6844">
        <v>6843</v>
      </c>
      <c r="B6844" t="s">
        <v>23</v>
      </c>
      <c r="C6844" t="s">
        <v>20</v>
      </c>
      <c r="D6844" t="s">
        <v>19</v>
      </c>
      <c r="E6844" t="s">
        <v>22</v>
      </c>
      <c r="F6844" t="s">
        <v>30</v>
      </c>
      <c r="G6844" t="s">
        <v>24</v>
      </c>
      <c r="H6844">
        <v>14</v>
      </c>
      <c r="I6844" t="s">
        <v>177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28</v>
      </c>
      <c r="S6844">
        <v>5</v>
      </c>
    </row>
    <row r="6845" spans="1:19" x14ac:dyDescent="0.3">
      <c r="A6845">
        <v>6844</v>
      </c>
      <c r="B6845" t="s">
        <v>16</v>
      </c>
      <c r="C6845" t="s">
        <v>39</v>
      </c>
      <c r="D6845" t="s">
        <v>38</v>
      </c>
      <c r="E6845" t="s">
        <v>22</v>
      </c>
      <c r="F6845" t="s">
        <v>25</v>
      </c>
      <c r="G6845" t="s">
        <v>17</v>
      </c>
      <c r="H6845">
        <v>14</v>
      </c>
      <c r="I6845" t="s">
        <v>178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28</v>
      </c>
      <c r="S6845">
        <v>4</v>
      </c>
    </row>
    <row r="6846" spans="1:19" x14ac:dyDescent="0.3">
      <c r="A6846">
        <v>6845</v>
      </c>
      <c r="B6846" t="s">
        <v>23</v>
      </c>
      <c r="C6846" t="s">
        <v>20</v>
      </c>
      <c r="D6846" t="s">
        <v>26</v>
      </c>
      <c r="E6846" t="s">
        <v>29</v>
      </c>
      <c r="F6846" t="s">
        <v>30</v>
      </c>
      <c r="G6846" t="s">
        <v>17</v>
      </c>
      <c r="H6846">
        <v>4</v>
      </c>
      <c r="I6846" t="s">
        <v>178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21</v>
      </c>
      <c r="S6846">
        <v>4</v>
      </c>
    </row>
    <row r="6847" spans="1:19" x14ac:dyDescent="0.3">
      <c r="A6847">
        <v>6846</v>
      </c>
      <c r="B6847" t="s">
        <v>33</v>
      </c>
      <c r="C6847" t="s">
        <v>34</v>
      </c>
      <c r="D6847" t="s">
        <v>26</v>
      </c>
      <c r="E6847" t="s">
        <v>43</v>
      </c>
      <c r="F6847" t="s">
        <v>18</v>
      </c>
      <c r="G6847" t="s">
        <v>35</v>
      </c>
      <c r="H6847">
        <v>0</v>
      </c>
      <c r="I6847" t="s">
        <v>177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21</v>
      </c>
      <c r="S6847">
        <v>2</v>
      </c>
    </row>
    <row r="6848" spans="1:19" x14ac:dyDescent="0.3">
      <c r="A6848">
        <v>6847</v>
      </c>
      <c r="B6848" t="s">
        <v>37</v>
      </c>
      <c r="C6848" t="s">
        <v>20</v>
      </c>
      <c r="D6848" t="s">
        <v>44</v>
      </c>
      <c r="E6848" t="s">
        <v>15</v>
      </c>
      <c r="F6848" t="s">
        <v>30</v>
      </c>
      <c r="G6848" t="s">
        <v>17</v>
      </c>
      <c r="H6848">
        <v>4</v>
      </c>
      <c r="I6848" t="s">
        <v>178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21</v>
      </c>
      <c r="S6848">
        <v>1</v>
      </c>
    </row>
    <row r="6849" spans="1:19" x14ac:dyDescent="0.3">
      <c r="A6849">
        <v>6848</v>
      </c>
      <c r="B6849" t="s">
        <v>16</v>
      </c>
      <c r="C6849" t="s">
        <v>27</v>
      </c>
      <c r="D6849" t="s">
        <v>32</v>
      </c>
      <c r="E6849" t="s">
        <v>45</v>
      </c>
      <c r="F6849" t="s">
        <v>30</v>
      </c>
      <c r="G6849" t="s">
        <v>24</v>
      </c>
      <c r="H6849">
        <v>11</v>
      </c>
      <c r="I6849" t="s">
        <v>177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28</v>
      </c>
      <c r="S6849">
        <v>9</v>
      </c>
    </row>
    <row r="6850" spans="1:19" x14ac:dyDescent="0.3">
      <c r="A6850">
        <v>6849</v>
      </c>
      <c r="B6850" t="s">
        <v>37</v>
      </c>
      <c r="C6850" t="s">
        <v>27</v>
      </c>
      <c r="D6850" t="s">
        <v>38</v>
      </c>
      <c r="E6850" t="s">
        <v>15</v>
      </c>
      <c r="F6850" t="s">
        <v>18</v>
      </c>
      <c r="G6850" t="s">
        <v>24</v>
      </c>
      <c r="H6850">
        <v>1</v>
      </c>
      <c r="I6850" t="s">
        <v>178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28</v>
      </c>
      <c r="S6850">
        <v>6</v>
      </c>
    </row>
    <row r="6851" spans="1:19" x14ac:dyDescent="0.3">
      <c r="A6851">
        <v>6850</v>
      </c>
      <c r="B6851" t="s">
        <v>33</v>
      </c>
      <c r="C6851" t="s">
        <v>34</v>
      </c>
      <c r="D6851" t="s">
        <v>44</v>
      </c>
      <c r="E6851" t="s">
        <v>41</v>
      </c>
      <c r="F6851" t="s">
        <v>18</v>
      </c>
      <c r="G6851" t="s">
        <v>24</v>
      </c>
      <c r="H6851">
        <v>2</v>
      </c>
      <c r="I6851" t="s">
        <v>178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28</v>
      </c>
      <c r="S6851">
        <v>7</v>
      </c>
    </row>
    <row r="6852" spans="1:19" x14ac:dyDescent="0.3">
      <c r="A6852">
        <v>6851</v>
      </c>
      <c r="B6852" t="s">
        <v>37</v>
      </c>
      <c r="C6852" t="s">
        <v>34</v>
      </c>
      <c r="D6852" t="s">
        <v>26</v>
      </c>
      <c r="E6852" t="s">
        <v>36</v>
      </c>
      <c r="F6852" t="s">
        <v>30</v>
      </c>
      <c r="G6852" t="s">
        <v>35</v>
      </c>
      <c r="H6852">
        <v>8</v>
      </c>
      <c r="I6852" t="s">
        <v>178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34</v>
      </c>
      <c r="S6852">
        <v>4</v>
      </c>
    </row>
    <row r="6853" spans="1:19" x14ac:dyDescent="0.3">
      <c r="A6853">
        <v>6852</v>
      </c>
      <c r="B6853" t="s">
        <v>37</v>
      </c>
      <c r="C6853" t="s">
        <v>20</v>
      </c>
      <c r="D6853" t="s">
        <v>26</v>
      </c>
      <c r="E6853" t="s">
        <v>29</v>
      </c>
      <c r="F6853" t="s">
        <v>18</v>
      </c>
      <c r="G6853" t="s">
        <v>24</v>
      </c>
      <c r="H6853">
        <v>14</v>
      </c>
      <c r="I6853" t="s">
        <v>178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28</v>
      </c>
      <c r="S6853">
        <v>9</v>
      </c>
    </row>
    <row r="6854" spans="1:19" x14ac:dyDescent="0.3">
      <c r="A6854">
        <v>6853</v>
      </c>
      <c r="B6854" t="s">
        <v>37</v>
      </c>
      <c r="C6854" t="s">
        <v>27</v>
      </c>
      <c r="D6854" t="s">
        <v>26</v>
      </c>
      <c r="E6854" t="s">
        <v>29</v>
      </c>
      <c r="F6854" t="s">
        <v>25</v>
      </c>
      <c r="G6854" t="s">
        <v>24</v>
      </c>
      <c r="H6854">
        <v>3</v>
      </c>
      <c r="I6854" t="s">
        <v>176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21</v>
      </c>
      <c r="S6854">
        <v>2</v>
      </c>
    </row>
    <row r="6855" spans="1:19" x14ac:dyDescent="0.3">
      <c r="A6855">
        <v>6854</v>
      </c>
      <c r="B6855" t="s">
        <v>42</v>
      </c>
      <c r="C6855" t="s">
        <v>39</v>
      </c>
      <c r="D6855" t="s">
        <v>38</v>
      </c>
      <c r="E6855" t="s">
        <v>29</v>
      </c>
      <c r="F6855" t="s">
        <v>30</v>
      </c>
      <c r="G6855" t="s">
        <v>24</v>
      </c>
      <c r="H6855">
        <v>2</v>
      </c>
      <c r="I6855" t="s">
        <v>176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28</v>
      </c>
      <c r="S6855">
        <v>9</v>
      </c>
    </row>
    <row r="6856" spans="1:19" x14ac:dyDescent="0.3">
      <c r="A6856">
        <v>6855</v>
      </c>
      <c r="B6856" t="s">
        <v>37</v>
      </c>
      <c r="C6856" t="s">
        <v>34</v>
      </c>
      <c r="D6856" t="s">
        <v>19</v>
      </c>
      <c r="E6856" t="s">
        <v>36</v>
      </c>
      <c r="F6856" t="s">
        <v>25</v>
      </c>
      <c r="G6856" t="s">
        <v>35</v>
      </c>
      <c r="H6856">
        <v>8</v>
      </c>
      <c r="I6856" t="s">
        <v>177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28</v>
      </c>
      <c r="S6856">
        <v>8</v>
      </c>
    </row>
    <row r="6857" spans="1:19" x14ac:dyDescent="0.3">
      <c r="A6857">
        <v>6856</v>
      </c>
      <c r="B6857" t="s">
        <v>37</v>
      </c>
      <c r="C6857" t="s">
        <v>34</v>
      </c>
      <c r="D6857" t="s">
        <v>44</v>
      </c>
      <c r="E6857" t="s">
        <v>43</v>
      </c>
      <c r="F6857" t="s">
        <v>25</v>
      </c>
      <c r="G6857" t="s">
        <v>17</v>
      </c>
      <c r="H6857">
        <v>7</v>
      </c>
      <c r="I6857" t="s">
        <v>177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28</v>
      </c>
      <c r="S6857">
        <v>8</v>
      </c>
    </row>
    <row r="6858" spans="1:19" x14ac:dyDescent="0.3">
      <c r="A6858">
        <v>6857</v>
      </c>
      <c r="B6858" t="s">
        <v>42</v>
      </c>
      <c r="C6858" t="s">
        <v>39</v>
      </c>
      <c r="D6858" t="s">
        <v>44</v>
      </c>
      <c r="E6858" t="s">
        <v>41</v>
      </c>
      <c r="F6858" t="s">
        <v>30</v>
      </c>
      <c r="G6858" t="s">
        <v>17</v>
      </c>
      <c r="H6858">
        <v>12</v>
      </c>
      <c r="I6858" t="s">
        <v>178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28</v>
      </c>
      <c r="S6858">
        <v>5</v>
      </c>
    </row>
    <row r="6859" spans="1:19" x14ac:dyDescent="0.3">
      <c r="A6859">
        <v>6858</v>
      </c>
      <c r="B6859" t="s">
        <v>33</v>
      </c>
      <c r="C6859" t="s">
        <v>20</v>
      </c>
      <c r="D6859" t="s">
        <v>26</v>
      </c>
      <c r="E6859" t="s">
        <v>41</v>
      </c>
      <c r="F6859" t="s">
        <v>18</v>
      </c>
      <c r="G6859" t="s">
        <v>35</v>
      </c>
      <c r="H6859">
        <v>13</v>
      </c>
      <c r="I6859" t="s">
        <v>177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34</v>
      </c>
      <c r="S6859">
        <v>6</v>
      </c>
    </row>
    <row r="6860" spans="1:19" x14ac:dyDescent="0.3">
      <c r="A6860">
        <v>6859</v>
      </c>
      <c r="B6860" t="s">
        <v>16</v>
      </c>
      <c r="C6860" t="s">
        <v>27</v>
      </c>
      <c r="D6860" t="s">
        <v>40</v>
      </c>
      <c r="E6860" t="s">
        <v>15</v>
      </c>
      <c r="F6860" t="s">
        <v>18</v>
      </c>
      <c r="G6860" t="s">
        <v>17</v>
      </c>
      <c r="H6860">
        <v>3</v>
      </c>
      <c r="I6860" t="s">
        <v>178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21</v>
      </c>
      <c r="S6860">
        <v>1</v>
      </c>
    </row>
    <row r="6861" spans="1:19" x14ac:dyDescent="0.3">
      <c r="A6861">
        <v>6860</v>
      </c>
      <c r="B6861" t="s">
        <v>42</v>
      </c>
      <c r="C6861" t="s">
        <v>39</v>
      </c>
      <c r="D6861" t="s">
        <v>26</v>
      </c>
      <c r="E6861" t="s">
        <v>36</v>
      </c>
      <c r="F6861" t="s">
        <v>25</v>
      </c>
      <c r="G6861" t="s">
        <v>17</v>
      </c>
      <c r="H6861">
        <v>2</v>
      </c>
      <c r="I6861" t="s">
        <v>176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21</v>
      </c>
      <c r="S6861">
        <v>2</v>
      </c>
    </row>
    <row r="6862" spans="1:19" x14ac:dyDescent="0.3">
      <c r="A6862">
        <v>6861</v>
      </c>
      <c r="B6862" t="s">
        <v>42</v>
      </c>
      <c r="C6862" t="s">
        <v>20</v>
      </c>
      <c r="D6862" t="s">
        <v>32</v>
      </c>
      <c r="E6862" t="s">
        <v>29</v>
      </c>
      <c r="F6862" t="s">
        <v>30</v>
      </c>
      <c r="G6862" t="s">
        <v>35</v>
      </c>
      <c r="H6862">
        <v>2</v>
      </c>
      <c r="I6862" t="s">
        <v>177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28</v>
      </c>
      <c r="S6862">
        <v>7</v>
      </c>
    </row>
    <row r="6863" spans="1:19" x14ac:dyDescent="0.3">
      <c r="A6863">
        <v>6862</v>
      </c>
      <c r="B6863" t="s">
        <v>16</v>
      </c>
      <c r="C6863" t="s">
        <v>20</v>
      </c>
      <c r="D6863" t="s">
        <v>44</v>
      </c>
      <c r="E6863" t="s">
        <v>36</v>
      </c>
      <c r="F6863" t="s">
        <v>30</v>
      </c>
      <c r="G6863" t="s">
        <v>24</v>
      </c>
      <c r="H6863">
        <v>4</v>
      </c>
      <c r="I6863" t="s">
        <v>176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28</v>
      </c>
      <c r="S6863">
        <v>7</v>
      </c>
    </row>
    <row r="6864" spans="1:19" x14ac:dyDescent="0.3">
      <c r="A6864">
        <v>6863</v>
      </c>
      <c r="B6864" t="s">
        <v>31</v>
      </c>
      <c r="C6864" t="s">
        <v>39</v>
      </c>
      <c r="D6864" t="s">
        <v>44</v>
      </c>
      <c r="E6864" t="s">
        <v>29</v>
      </c>
      <c r="F6864" t="s">
        <v>30</v>
      </c>
      <c r="G6864" t="s">
        <v>24</v>
      </c>
      <c r="H6864">
        <v>1</v>
      </c>
      <c r="I6864" t="s">
        <v>177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28</v>
      </c>
      <c r="S6864">
        <v>9</v>
      </c>
    </row>
    <row r="6865" spans="1:19" x14ac:dyDescent="0.3">
      <c r="A6865">
        <v>6864</v>
      </c>
      <c r="B6865" t="s">
        <v>16</v>
      </c>
      <c r="C6865" t="s">
        <v>27</v>
      </c>
      <c r="D6865" t="s">
        <v>19</v>
      </c>
      <c r="E6865" t="s">
        <v>45</v>
      </c>
      <c r="F6865" t="s">
        <v>18</v>
      </c>
      <c r="G6865" t="s">
        <v>24</v>
      </c>
      <c r="H6865">
        <v>8</v>
      </c>
      <c r="I6865" t="s">
        <v>176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28</v>
      </c>
      <c r="S6865">
        <v>8</v>
      </c>
    </row>
    <row r="6866" spans="1:19" x14ac:dyDescent="0.3">
      <c r="A6866">
        <v>6865</v>
      </c>
      <c r="B6866" t="s">
        <v>31</v>
      </c>
      <c r="C6866" t="s">
        <v>34</v>
      </c>
      <c r="D6866" t="s">
        <v>44</v>
      </c>
      <c r="E6866" t="s">
        <v>22</v>
      </c>
      <c r="F6866" t="s">
        <v>30</v>
      </c>
      <c r="G6866" t="s">
        <v>17</v>
      </c>
      <c r="H6866">
        <v>10</v>
      </c>
      <c r="I6866" t="s">
        <v>178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34</v>
      </c>
      <c r="S6866">
        <v>6</v>
      </c>
    </row>
    <row r="6867" spans="1:19" x14ac:dyDescent="0.3">
      <c r="A6867">
        <v>6866</v>
      </c>
      <c r="B6867" t="s">
        <v>33</v>
      </c>
      <c r="C6867" t="s">
        <v>39</v>
      </c>
      <c r="D6867" t="s">
        <v>44</v>
      </c>
      <c r="E6867" t="s">
        <v>36</v>
      </c>
      <c r="F6867" t="s">
        <v>18</v>
      </c>
      <c r="G6867" t="s">
        <v>24</v>
      </c>
      <c r="H6867">
        <v>0</v>
      </c>
      <c r="I6867" t="s">
        <v>177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21</v>
      </c>
      <c r="S6867">
        <v>2</v>
      </c>
    </row>
    <row r="6868" spans="1:19" x14ac:dyDescent="0.3">
      <c r="A6868">
        <v>6867</v>
      </c>
      <c r="B6868" t="s">
        <v>23</v>
      </c>
      <c r="C6868" t="s">
        <v>34</v>
      </c>
      <c r="D6868" t="s">
        <v>19</v>
      </c>
      <c r="E6868" t="s">
        <v>29</v>
      </c>
      <c r="F6868" t="s">
        <v>18</v>
      </c>
      <c r="G6868" t="s">
        <v>17</v>
      </c>
      <c r="H6868">
        <v>8</v>
      </c>
      <c r="I6868" t="s">
        <v>178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28</v>
      </c>
      <c r="S6868">
        <v>8</v>
      </c>
    </row>
    <row r="6869" spans="1:19" x14ac:dyDescent="0.3">
      <c r="A6869">
        <v>6868</v>
      </c>
      <c r="B6869" t="s">
        <v>42</v>
      </c>
      <c r="C6869" t="s">
        <v>20</v>
      </c>
      <c r="D6869" t="s">
        <v>19</v>
      </c>
      <c r="E6869" t="s">
        <v>15</v>
      </c>
      <c r="F6869" t="s">
        <v>18</v>
      </c>
      <c r="G6869" t="s">
        <v>17</v>
      </c>
      <c r="H6869">
        <v>6</v>
      </c>
      <c r="I6869" t="s">
        <v>177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21</v>
      </c>
      <c r="S6869">
        <v>1</v>
      </c>
    </row>
    <row r="6870" spans="1:19" x14ac:dyDescent="0.3">
      <c r="A6870">
        <v>6869</v>
      </c>
      <c r="B6870" t="s">
        <v>42</v>
      </c>
      <c r="C6870" t="s">
        <v>27</v>
      </c>
      <c r="D6870" t="s">
        <v>38</v>
      </c>
      <c r="E6870" t="s">
        <v>22</v>
      </c>
      <c r="F6870" t="s">
        <v>30</v>
      </c>
      <c r="G6870" t="s">
        <v>24</v>
      </c>
      <c r="H6870">
        <v>11</v>
      </c>
      <c r="I6870" t="s">
        <v>177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34</v>
      </c>
      <c r="S6870">
        <v>2</v>
      </c>
    </row>
    <row r="6871" spans="1:19" x14ac:dyDescent="0.3">
      <c r="A6871">
        <v>6870</v>
      </c>
      <c r="B6871" t="s">
        <v>42</v>
      </c>
      <c r="C6871" t="s">
        <v>27</v>
      </c>
      <c r="D6871" t="s">
        <v>38</v>
      </c>
      <c r="E6871" t="s">
        <v>41</v>
      </c>
      <c r="F6871" t="s">
        <v>30</v>
      </c>
      <c r="G6871" t="s">
        <v>35</v>
      </c>
      <c r="H6871">
        <v>6</v>
      </c>
      <c r="I6871" t="s">
        <v>178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21</v>
      </c>
      <c r="S6871">
        <v>4</v>
      </c>
    </row>
    <row r="6872" spans="1:19" x14ac:dyDescent="0.3">
      <c r="A6872">
        <v>6871</v>
      </c>
      <c r="B6872" t="s">
        <v>37</v>
      </c>
      <c r="C6872" t="s">
        <v>20</v>
      </c>
      <c r="D6872" t="s">
        <v>19</v>
      </c>
      <c r="E6872" t="s">
        <v>15</v>
      </c>
      <c r="F6872" t="s">
        <v>25</v>
      </c>
      <c r="G6872" t="s">
        <v>17</v>
      </c>
      <c r="H6872">
        <v>1</v>
      </c>
      <c r="I6872" t="s">
        <v>176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28</v>
      </c>
      <c r="S6872">
        <v>9</v>
      </c>
    </row>
    <row r="6873" spans="1:19" x14ac:dyDescent="0.3">
      <c r="A6873">
        <v>6872</v>
      </c>
      <c r="B6873" t="s">
        <v>42</v>
      </c>
      <c r="C6873" t="s">
        <v>34</v>
      </c>
      <c r="D6873" t="s">
        <v>40</v>
      </c>
      <c r="E6873" t="s">
        <v>36</v>
      </c>
      <c r="F6873" t="s">
        <v>30</v>
      </c>
      <c r="G6873" t="s">
        <v>24</v>
      </c>
      <c r="H6873">
        <v>9</v>
      </c>
      <c r="I6873" t="s">
        <v>178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28</v>
      </c>
      <c r="S6873">
        <v>7</v>
      </c>
    </row>
    <row r="6874" spans="1:19" x14ac:dyDescent="0.3">
      <c r="A6874">
        <v>6873</v>
      </c>
      <c r="B6874" t="s">
        <v>23</v>
      </c>
      <c r="C6874" t="s">
        <v>20</v>
      </c>
      <c r="D6874" t="s">
        <v>44</v>
      </c>
      <c r="E6874" t="s">
        <v>36</v>
      </c>
      <c r="F6874" t="s">
        <v>18</v>
      </c>
      <c r="G6874" t="s">
        <v>35</v>
      </c>
      <c r="H6874">
        <v>13</v>
      </c>
      <c r="I6874" t="s">
        <v>178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28</v>
      </c>
      <c r="S6874">
        <v>2</v>
      </c>
    </row>
    <row r="6875" spans="1:19" x14ac:dyDescent="0.3">
      <c r="A6875">
        <v>6874</v>
      </c>
      <c r="B6875" t="s">
        <v>33</v>
      </c>
      <c r="C6875" t="s">
        <v>20</v>
      </c>
      <c r="D6875" t="s">
        <v>38</v>
      </c>
      <c r="E6875" t="s">
        <v>22</v>
      </c>
      <c r="F6875" t="s">
        <v>18</v>
      </c>
      <c r="G6875" t="s">
        <v>17</v>
      </c>
      <c r="H6875">
        <v>11</v>
      </c>
      <c r="I6875" t="s">
        <v>177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28</v>
      </c>
      <c r="S6875">
        <v>9</v>
      </c>
    </row>
    <row r="6876" spans="1:19" x14ac:dyDescent="0.3">
      <c r="A6876">
        <v>6875</v>
      </c>
      <c r="B6876" t="s">
        <v>42</v>
      </c>
      <c r="C6876" t="s">
        <v>34</v>
      </c>
      <c r="D6876" t="s">
        <v>44</v>
      </c>
      <c r="E6876" t="s">
        <v>29</v>
      </c>
      <c r="F6876" t="s">
        <v>18</v>
      </c>
      <c r="G6876" t="s">
        <v>17</v>
      </c>
      <c r="H6876">
        <v>9</v>
      </c>
      <c r="I6876" t="s">
        <v>176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34</v>
      </c>
      <c r="S6876">
        <v>4</v>
      </c>
    </row>
    <row r="6877" spans="1:19" x14ac:dyDescent="0.3">
      <c r="A6877">
        <v>6876</v>
      </c>
      <c r="B6877" t="s">
        <v>37</v>
      </c>
      <c r="C6877" t="s">
        <v>20</v>
      </c>
      <c r="D6877" t="s">
        <v>44</v>
      </c>
      <c r="E6877" t="s">
        <v>22</v>
      </c>
      <c r="F6877" t="s">
        <v>30</v>
      </c>
      <c r="G6877" t="s">
        <v>35</v>
      </c>
      <c r="H6877">
        <v>0</v>
      </c>
      <c r="I6877" t="s">
        <v>176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21</v>
      </c>
      <c r="S6877">
        <v>6</v>
      </c>
    </row>
    <row r="6878" spans="1:19" x14ac:dyDescent="0.3">
      <c r="A6878">
        <v>6877</v>
      </c>
      <c r="B6878" t="s">
        <v>37</v>
      </c>
      <c r="C6878" t="s">
        <v>34</v>
      </c>
      <c r="D6878" t="s">
        <v>32</v>
      </c>
      <c r="E6878" t="s">
        <v>45</v>
      </c>
      <c r="F6878" t="s">
        <v>30</v>
      </c>
      <c r="G6878" t="s">
        <v>35</v>
      </c>
      <c r="H6878">
        <v>2</v>
      </c>
      <c r="I6878" t="s">
        <v>176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28</v>
      </c>
      <c r="S6878">
        <v>3</v>
      </c>
    </row>
    <row r="6879" spans="1:19" x14ac:dyDescent="0.3">
      <c r="A6879">
        <v>6878</v>
      </c>
      <c r="B6879" t="s">
        <v>42</v>
      </c>
      <c r="C6879" t="s">
        <v>34</v>
      </c>
      <c r="D6879" t="s">
        <v>38</v>
      </c>
      <c r="E6879" t="s">
        <v>41</v>
      </c>
      <c r="F6879" t="s">
        <v>18</v>
      </c>
      <c r="G6879" t="s">
        <v>35</v>
      </c>
      <c r="H6879">
        <v>5</v>
      </c>
      <c r="I6879" t="s">
        <v>178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21</v>
      </c>
      <c r="S6879">
        <v>4</v>
      </c>
    </row>
    <row r="6880" spans="1:19" x14ac:dyDescent="0.3">
      <c r="A6880">
        <v>6879</v>
      </c>
      <c r="B6880" t="s">
        <v>23</v>
      </c>
      <c r="C6880" t="s">
        <v>39</v>
      </c>
      <c r="D6880" t="s">
        <v>26</v>
      </c>
      <c r="E6880" t="s">
        <v>43</v>
      </c>
      <c r="F6880" t="s">
        <v>30</v>
      </c>
      <c r="G6880" t="s">
        <v>17</v>
      </c>
      <c r="H6880">
        <v>9</v>
      </c>
      <c r="I6880" t="s">
        <v>178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34</v>
      </c>
      <c r="S6880">
        <v>6</v>
      </c>
    </row>
    <row r="6881" spans="1:19" x14ac:dyDescent="0.3">
      <c r="A6881">
        <v>6880</v>
      </c>
      <c r="B6881" t="s">
        <v>31</v>
      </c>
      <c r="C6881" t="s">
        <v>39</v>
      </c>
      <c r="D6881" t="s">
        <v>38</v>
      </c>
      <c r="E6881" t="s">
        <v>29</v>
      </c>
      <c r="F6881" t="s">
        <v>30</v>
      </c>
      <c r="G6881" t="s">
        <v>24</v>
      </c>
      <c r="H6881">
        <v>2</v>
      </c>
      <c r="I6881" t="s">
        <v>177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28</v>
      </c>
      <c r="S6881">
        <v>7</v>
      </c>
    </row>
    <row r="6882" spans="1:19" x14ac:dyDescent="0.3">
      <c r="A6882">
        <v>6881</v>
      </c>
      <c r="B6882" t="s">
        <v>37</v>
      </c>
      <c r="C6882" t="s">
        <v>27</v>
      </c>
      <c r="D6882" t="s">
        <v>32</v>
      </c>
      <c r="E6882" t="s">
        <v>41</v>
      </c>
      <c r="F6882" t="s">
        <v>30</v>
      </c>
      <c r="G6882" t="s">
        <v>24</v>
      </c>
      <c r="H6882">
        <v>7</v>
      </c>
      <c r="I6882" t="s">
        <v>178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28</v>
      </c>
      <c r="S6882">
        <v>7</v>
      </c>
    </row>
    <row r="6883" spans="1:19" x14ac:dyDescent="0.3">
      <c r="A6883">
        <v>6882</v>
      </c>
      <c r="B6883" t="s">
        <v>23</v>
      </c>
      <c r="C6883" t="s">
        <v>39</v>
      </c>
      <c r="D6883" t="s">
        <v>26</v>
      </c>
      <c r="E6883" t="s">
        <v>36</v>
      </c>
      <c r="F6883" t="s">
        <v>25</v>
      </c>
      <c r="G6883" t="s">
        <v>24</v>
      </c>
      <c r="H6883">
        <v>4</v>
      </c>
      <c r="I6883" t="s">
        <v>176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28</v>
      </c>
      <c r="S6883">
        <v>9</v>
      </c>
    </row>
    <row r="6884" spans="1:19" x14ac:dyDescent="0.3">
      <c r="A6884">
        <v>6883</v>
      </c>
      <c r="B6884" t="s">
        <v>16</v>
      </c>
      <c r="C6884" t="s">
        <v>39</v>
      </c>
      <c r="D6884" t="s">
        <v>40</v>
      </c>
      <c r="E6884" t="s">
        <v>22</v>
      </c>
      <c r="F6884" t="s">
        <v>18</v>
      </c>
      <c r="G6884" t="s">
        <v>35</v>
      </c>
      <c r="H6884">
        <v>10</v>
      </c>
      <c r="I6884" t="s">
        <v>176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28</v>
      </c>
      <c r="S6884">
        <v>7</v>
      </c>
    </row>
    <row r="6885" spans="1:19" x14ac:dyDescent="0.3">
      <c r="A6885">
        <v>6884</v>
      </c>
      <c r="B6885" t="s">
        <v>37</v>
      </c>
      <c r="C6885" t="s">
        <v>34</v>
      </c>
      <c r="D6885" t="s">
        <v>40</v>
      </c>
      <c r="E6885" t="s">
        <v>45</v>
      </c>
      <c r="F6885" t="s">
        <v>18</v>
      </c>
      <c r="G6885" t="s">
        <v>17</v>
      </c>
      <c r="H6885">
        <v>5</v>
      </c>
      <c r="I6885" t="s">
        <v>176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21</v>
      </c>
      <c r="S6885">
        <v>3</v>
      </c>
    </row>
    <row r="6886" spans="1:19" x14ac:dyDescent="0.3">
      <c r="A6886">
        <v>6885</v>
      </c>
      <c r="B6886" t="s">
        <v>31</v>
      </c>
      <c r="C6886" t="s">
        <v>34</v>
      </c>
      <c r="D6886" t="s">
        <v>19</v>
      </c>
      <c r="E6886" t="s">
        <v>45</v>
      </c>
      <c r="F6886" t="s">
        <v>30</v>
      </c>
      <c r="G6886" t="s">
        <v>17</v>
      </c>
      <c r="H6886">
        <v>8</v>
      </c>
      <c r="I6886" t="s">
        <v>176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34</v>
      </c>
      <c r="S6886">
        <v>6</v>
      </c>
    </row>
    <row r="6887" spans="1:19" x14ac:dyDescent="0.3">
      <c r="A6887">
        <v>6886</v>
      </c>
      <c r="B6887" t="s">
        <v>37</v>
      </c>
      <c r="C6887" t="s">
        <v>34</v>
      </c>
      <c r="D6887" t="s">
        <v>40</v>
      </c>
      <c r="E6887" t="s">
        <v>43</v>
      </c>
      <c r="F6887" t="s">
        <v>30</v>
      </c>
      <c r="G6887" t="s">
        <v>17</v>
      </c>
      <c r="H6887">
        <v>10</v>
      </c>
      <c r="I6887" t="s">
        <v>176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28</v>
      </c>
      <c r="S6887">
        <v>9</v>
      </c>
    </row>
    <row r="6888" spans="1:19" x14ac:dyDescent="0.3">
      <c r="A6888">
        <v>6887</v>
      </c>
      <c r="B6888" t="s">
        <v>33</v>
      </c>
      <c r="C6888" t="s">
        <v>39</v>
      </c>
      <c r="D6888" t="s">
        <v>26</v>
      </c>
      <c r="E6888" t="s">
        <v>15</v>
      </c>
      <c r="F6888" t="s">
        <v>25</v>
      </c>
      <c r="G6888" t="s">
        <v>17</v>
      </c>
      <c r="H6888">
        <v>13</v>
      </c>
      <c r="I6888" t="s">
        <v>178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34</v>
      </c>
      <c r="S6888">
        <v>2</v>
      </c>
    </row>
    <row r="6889" spans="1:19" x14ac:dyDescent="0.3">
      <c r="A6889">
        <v>6888</v>
      </c>
      <c r="B6889" t="s">
        <v>33</v>
      </c>
      <c r="C6889" t="s">
        <v>34</v>
      </c>
      <c r="D6889" t="s">
        <v>44</v>
      </c>
      <c r="E6889" t="s">
        <v>45</v>
      </c>
      <c r="F6889" t="s">
        <v>25</v>
      </c>
      <c r="G6889" t="s">
        <v>24</v>
      </c>
      <c r="H6889">
        <v>4</v>
      </c>
      <c r="I6889" t="s">
        <v>178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28</v>
      </c>
      <c r="S6889">
        <v>2</v>
      </c>
    </row>
    <row r="6890" spans="1:19" x14ac:dyDescent="0.3">
      <c r="A6890">
        <v>6889</v>
      </c>
      <c r="B6890" t="s">
        <v>31</v>
      </c>
      <c r="C6890" t="s">
        <v>39</v>
      </c>
      <c r="D6890" t="s">
        <v>26</v>
      </c>
      <c r="E6890" t="s">
        <v>36</v>
      </c>
      <c r="F6890" t="s">
        <v>25</v>
      </c>
      <c r="G6890" t="s">
        <v>35</v>
      </c>
      <c r="H6890">
        <v>13</v>
      </c>
      <c r="I6890" t="s">
        <v>176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34</v>
      </c>
      <c r="S6890">
        <v>2</v>
      </c>
    </row>
    <row r="6891" spans="1:19" x14ac:dyDescent="0.3">
      <c r="A6891">
        <v>6890</v>
      </c>
      <c r="B6891" t="s">
        <v>33</v>
      </c>
      <c r="C6891" t="s">
        <v>27</v>
      </c>
      <c r="D6891" t="s">
        <v>38</v>
      </c>
      <c r="E6891" t="s">
        <v>15</v>
      </c>
      <c r="F6891" t="s">
        <v>25</v>
      </c>
      <c r="G6891" t="s">
        <v>17</v>
      </c>
      <c r="H6891">
        <v>13</v>
      </c>
      <c r="I6891" t="s">
        <v>178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34</v>
      </c>
      <c r="S6891">
        <v>4</v>
      </c>
    </row>
    <row r="6892" spans="1:19" x14ac:dyDescent="0.3">
      <c r="A6892">
        <v>6891</v>
      </c>
      <c r="B6892" t="s">
        <v>23</v>
      </c>
      <c r="C6892" t="s">
        <v>39</v>
      </c>
      <c r="D6892" t="s">
        <v>32</v>
      </c>
      <c r="E6892" t="s">
        <v>43</v>
      </c>
      <c r="F6892" t="s">
        <v>25</v>
      </c>
      <c r="G6892" t="s">
        <v>24</v>
      </c>
      <c r="H6892">
        <v>11</v>
      </c>
      <c r="I6892" t="s">
        <v>178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28</v>
      </c>
      <c r="S6892">
        <v>8</v>
      </c>
    </row>
    <row r="6893" spans="1:19" x14ac:dyDescent="0.3">
      <c r="A6893">
        <v>6892</v>
      </c>
      <c r="B6893" t="s">
        <v>33</v>
      </c>
      <c r="C6893" t="s">
        <v>39</v>
      </c>
      <c r="D6893" t="s">
        <v>40</v>
      </c>
      <c r="E6893" t="s">
        <v>36</v>
      </c>
      <c r="F6893" t="s">
        <v>25</v>
      </c>
      <c r="G6893" t="s">
        <v>24</v>
      </c>
      <c r="H6893">
        <v>1</v>
      </c>
      <c r="I6893" t="s">
        <v>178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21</v>
      </c>
      <c r="S6893">
        <v>2</v>
      </c>
    </row>
    <row r="6894" spans="1:19" x14ac:dyDescent="0.3">
      <c r="A6894">
        <v>6893</v>
      </c>
      <c r="B6894" t="s">
        <v>31</v>
      </c>
      <c r="C6894" t="s">
        <v>27</v>
      </c>
      <c r="D6894" t="s">
        <v>40</v>
      </c>
      <c r="E6894" t="s">
        <v>41</v>
      </c>
      <c r="F6894" t="s">
        <v>25</v>
      </c>
      <c r="G6894" t="s">
        <v>17</v>
      </c>
      <c r="H6894">
        <v>10</v>
      </c>
      <c r="I6894" t="s">
        <v>178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28</v>
      </c>
      <c r="S6894">
        <v>6</v>
      </c>
    </row>
    <row r="6895" spans="1:19" x14ac:dyDescent="0.3">
      <c r="A6895">
        <v>6894</v>
      </c>
      <c r="B6895" t="s">
        <v>42</v>
      </c>
      <c r="C6895" t="s">
        <v>20</v>
      </c>
      <c r="D6895" t="s">
        <v>44</v>
      </c>
      <c r="E6895" t="s">
        <v>41</v>
      </c>
      <c r="F6895" t="s">
        <v>30</v>
      </c>
      <c r="G6895" t="s">
        <v>24</v>
      </c>
      <c r="H6895">
        <v>6</v>
      </c>
      <c r="I6895" t="s">
        <v>176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21</v>
      </c>
      <c r="S6895">
        <v>4</v>
      </c>
    </row>
    <row r="6896" spans="1:19" x14ac:dyDescent="0.3">
      <c r="A6896">
        <v>6895</v>
      </c>
      <c r="B6896" t="s">
        <v>37</v>
      </c>
      <c r="C6896" t="s">
        <v>20</v>
      </c>
      <c r="D6896" t="s">
        <v>19</v>
      </c>
      <c r="E6896" t="s">
        <v>43</v>
      </c>
      <c r="F6896" t="s">
        <v>30</v>
      </c>
      <c r="G6896" t="s">
        <v>17</v>
      </c>
      <c r="H6896">
        <v>9</v>
      </c>
      <c r="I6896" t="s">
        <v>176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28</v>
      </c>
      <c r="S6896">
        <v>9</v>
      </c>
    </row>
    <row r="6897" spans="1:19" x14ac:dyDescent="0.3">
      <c r="A6897">
        <v>6896</v>
      </c>
      <c r="B6897" t="s">
        <v>16</v>
      </c>
      <c r="C6897" t="s">
        <v>39</v>
      </c>
      <c r="D6897" t="s">
        <v>19</v>
      </c>
      <c r="E6897" t="s">
        <v>41</v>
      </c>
      <c r="F6897" t="s">
        <v>18</v>
      </c>
      <c r="G6897" t="s">
        <v>35</v>
      </c>
      <c r="H6897">
        <v>9</v>
      </c>
      <c r="I6897" t="s">
        <v>178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28</v>
      </c>
      <c r="S6897">
        <v>6</v>
      </c>
    </row>
    <row r="6898" spans="1:19" x14ac:dyDescent="0.3">
      <c r="A6898">
        <v>6897</v>
      </c>
      <c r="B6898" t="s">
        <v>31</v>
      </c>
      <c r="C6898" t="s">
        <v>27</v>
      </c>
      <c r="D6898" t="s">
        <v>19</v>
      </c>
      <c r="E6898" t="s">
        <v>29</v>
      </c>
      <c r="F6898" t="s">
        <v>25</v>
      </c>
      <c r="G6898" t="s">
        <v>17</v>
      </c>
      <c r="H6898">
        <v>5</v>
      </c>
      <c r="I6898" t="s">
        <v>177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28</v>
      </c>
      <c r="S6898">
        <v>9</v>
      </c>
    </row>
    <row r="6899" spans="1:19" x14ac:dyDescent="0.3">
      <c r="A6899">
        <v>6898</v>
      </c>
      <c r="B6899" t="s">
        <v>31</v>
      </c>
      <c r="C6899" t="s">
        <v>39</v>
      </c>
      <c r="D6899" t="s">
        <v>38</v>
      </c>
      <c r="E6899" t="s">
        <v>36</v>
      </c>
      <c r="F6899" t="s">
        <v>30</v>
      </c>
      <c r="G6899" t="s">
        <v>17</v>
      </c>
      <c r="H6899">
        <v>7</v>
      </c>
      <c r="I6899" t="s">
        <v>178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21</v>
      </c>
      <c r="S6899">
        <v>6</v>
      </c>
    </row>
    <row r="6900" spans="1:19" x14ac:dyDescent="0.3">
      <c r="A6900">
        <v>6899</v>
      </c>
      <c r="B6900" t="s">
        <v>42</v>
      </c>
      <c r="C6900" t="s">
        <v>20</v>
      </c>
      <c r="D6900" t="s">
        <v>32</v>
      </c>
      <c r="E6900" t="s">
        <v>22</v>
      </c>
      <c r="F6900" t="s">
        <v>18</v>
      </c>
      <c r="G6900" t="s">
        <v>35</v>
      </c>
      <c r="H6900">
        <v>10</v>
      </c>
      <c r="I6900" t="s">
        <v>177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34</v>
      </c>
      <c r="S6900">
        <v>4</v>
      </c>
    </row>
    <row r="6901" spans="1:19" x14ac:dyDescent="0.3">
      <c r="A6901">
        <v>6900</v>
      </c>
      <c r="B6901" t="s">
        <v>33</v>
      </c>
      <c r="C6901" t="s">
        <v>34</v>
      </c>
      <c r="D6901" t="s">
        <v>19</v>
      </c>
      <c r="E6901" t="s">
        <v>15</v>
      </c>
      <c r="F6901" t="s">
        <v>25</v>
      </c>
      <c r="G6901" t="s">
        <v>17</v>
      </c>
      <c r="H6901">
        <v>10</v>
      </c>
      <c r="I6901" t="s">
        <v>176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34</v>
      </c>
      <c r="S6901">
        <v>1</v>
      </c>
    </row>
    <row r="6902" spans="1:19" x14ac:dyDescent="0.3">
      <c r="A6902">
        <v>6901</v>
      </c>
      <c r="B6902" t="s">
        <v>33</v>
      </c>
      <c r="C6902" t="s">
        <v>39</v>
      </c>
      <c r="D6902" t="s">
        <v>32</v>
      </c>
      <c r="E6902" t="s">
        <v>41</v>
      </c>
      <c r="F6902" t="s">
        <v>25</v>
      </c>
      <c r="G6902" t="s">
        <v>35</v>
      </c>
      <c r="H6902">
        <v>0</v>
      </c>
      <c r="I6902" t="s">
        <v>176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28</v>
      </c>
      <c r="S6902">
        <v>7</v>
      </c>
    </row>
    <row r="6903" spans="1:19" x14ac:dyDescent="0.3">
      <c r="A6903">
        <v>6902</v>
      </c>
      <c r="B6903" t="s">
        <v>23</v>
      </c>
      <c r="C6903" t="s">
        <v>27</v>
      </c>
      <c r="D6903" t="s">
        <v>38</v>
      </c>
      <c r="E6903" t="s">
        <v>43</v>
      </c>
      <c r="F6903" t="s">
        <v>18</v>
      </c>
      <c r="G6903" t="s">
        <v>35</v>
      </c>
      <c r="H6903">
        <v>4</v>
      </c>
      <c r="I6903" t="s">
        <v>177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28</v>
      </c>
      <c r="S6903">
        <v>8</v>
      </c>
    </row>
    <row r="6904" spans="1:19" x14ac:dyDescent="0.3">
      <c r="A6904">
        <v>6903</v>
      </c>
      <c r="B6904" t="s">
        <v>16</v>
      </c>
      <c r="C6904" t="s">
        <v>20</v>
      </c>
      <c r="D6904" t="s">
        <v>19</v>
      </c>
      <c r="E6904" t="s">
        <v>45</v>
      </c>
      <c r="F6904" t="s">
        <v>25</v>
      </c>
      <c r="G6904" t="s">
        <v>24</v>
      </c>
      <c r="H6904">
        <v>6</v>
      </c>
      <c r="I6904" t="s">
        <v>178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28</v>
      </c>
      <c r="S6904">
        <v>7</v>
      </c>
    </row>
    <row r="6905" spans="1:19" x14ac:dyDescent="0.3">
      <c r="A6905">
        <v>6904</v>
      </c>
      <c r="B6905" t="s">
        <v>33</v>
      </c>
      <c r="C6905" t="s">
        <v>34</v>
      </c>
      <c r="D6905" t="s">
        <v>38</v>
      </c>
      <c r="E6905" t="s">
        <v>41</v>
      </c>
      <c r="F6905" t="s">
        <v>25</v>
      </c>
      <c r="G6905" t="s">
        <v>35</v>
      </c>
      <c r="H6905">
        <v>10</v>
      </c>
      <c r="I6905" t="s">
        <v>177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28</v>
      </c>
      <c r="S6905">
        <v>8</v>
      </c>
    </row>
    <row r="6906" spans="1:19" x14ac:dyDescent="0.3">
      <c r="A6906">
        <v>6905</v>
      </c>
      <c r="B6906" t="s">
        <v>33</v>
      </c>
      <c r="C6906" t="s">
        <v>39</v>
      </c>
      <c r="D6906" t="s">
        <v>19</v>
      </c>
      <c r="E6906" t="s">
        <v>29</v>
      </c>
      <c r="F6906" t="s">
        <v>18</v>
      </c>
      <c r="G6906" t="s">
        <v>17</v>
      </c>
      <c r="H6906">
        <v>11</v>
      </c>
      <c r="I6906" t="s">
        <v>178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28</v>
      </c>
      <c r="S6906">
        <v>4</v>
      </c>
    </row>
    <row r="6907" spans="1:19" x14ac:dyDescent="0.3">
      <c r="A6907">
        <v>6906</v>
      </c>
      <c r="B6907" t="s">
        <v>16</v>
      </c>
      <c r="C6907" t="s">
        <v>27</v>
      </c>
      <c r="D6907" t="s">
        <v>19</v>
      </c>
      <c r="E6907" t="s">
        <v>29</v>
      </c>
      <c r="F6907" t="s">
        <v>30</v>
      </c>
      <c r="G6907" t="s">
        <v>17</v>
      </c>
      <c r="H6907">
        <v>6</v>
      </c>
      <c r="I6907" t="s">
        <v>177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21</v>
      </c>
      <c r="S6907">
        <v>2</v>
      </c>
    </row>
    <row r="6908" spans="1:19" x14ac:dyDescent="0.3">
      <c r="A6908">
        <v>6907</v>
      </c>
      <c r="B6908" t="s">
        <v>16</v>
      </c>
      <c r="C6908" t="s">
        <v>20</v>
      </c>
      <c r="D6908" t="s">
        <v>32</v>
      </c>
      <c r="E6908" t="s">
        <v>29</v>
      </c>
      <c r="F6908" t="s">
        <v>25</v>
      </c>
      <c r="G6908" t="s">
        <v>17</v>
      </c>
      <c r="H6908">
        <v>9</v>
      </c>
      <c r="I6908" t="s">
        <v>176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34</v>
      </c>
      <c r="S6908">
        <v>5</v>
      </c>
    </row>
    <row r="6909" spans="1:19" x14ac:dyDescent="0.3">
      <c r="A6909">
        <v>6908</v>
      </c>
      <c r="B6909" t="s">
        <v>33</v>
      </c>
      <c r="C6909" t="s">
        <v>39</v>
      </c>
      <c r="D6909" t="s">
        <v>44</v>
      </c>
      <c r="E6909" t="s">
        <v>41</v>
      </c>
      <c r="F6909" t="s">
        <v>18</v>
      </c>
      <c r="G6909" t="s">
        <v>35</v>
      </c>
      <c r="H6909">
        <v>7</v>
      </c>
      <c r="I6909" t="s">
        <v>177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21</v>
      </c>
      <c r="S6909">
        <v>1</v>
      </c>
    </row>
    <row r="6910" spans="1:19" x14ac:dyDescent="0.3">
      <c r="A6910">
        <v>6909</v>
      </c>
      <c r="B6910" t="s">
        <v>16</v>
      </c>
      <c r="C6910" t="s">
        <v>27</v>
      </c>
      <c r="D6910" t="s">
        <v>40</v>
      </c>
      <c r="E6910" t="s">
        <v>43</v>
      </c>
      <c r="F6910" t="s">
        <v>25</v>
      </c>
      <c r="G6910" t="s">
        <v>17</v>
      </c>
      <c r="H6910">
        <v>9</v>
      </c>
      <c r="I6910" t="s">
        <v>178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28</v>
      </c>
      <c r="S6910">
        <v>7</v>
      </c>
    </row>
    <row r="6911" spans="1:19" x14ac:dyDescent="0.3">
      <c r="A6911">
        <v>6910</v>
      </c>
      <c r="B6911" t="s">
        <v>33</v>
      </c>
      <c r="C6911" t="s">
        <v>39</v>
      </c>
      <c r="D6911" t="s">
        <v>44</v>
      </c>
      <c r="E6911" t="s">
        <v>45</v>
      </c>
      <c r="F6911" t="s">
        <v>18</v>
      </c>
      <c r="G6911" t="s">
        <v>35</v>
      </c>
      <c r="H6911">
        <v>1</v>
      </c>
      <c r="I6911" t="s">
        <v>176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28</v>
      </c>
      <c r="S6911">
        <v>9</v>
      </c>
    </row>
    <row r="6912" spans="1:19" x14ac:dyDescent="0.3">
      <c r="A6912">
        <v>6911</v>
      </c>
      <c r="B6912" t="s">
        <v>37</v>
      </c>
      <c r="C6912" t="s">
        <v>27</v>
      </c>
      <c r="D6912" t="s">
        <v>19</v>
      </c>
      <c r="E6912" t="s">
        <v>43</v>
      </c>
      <c r="F6912" t="s">
        <v>18</v>
      </c>
      <c r="G6912" t="s">
        <v>35</v>
      </c>
      <c r="H6912">
        <v>3</v>
      </c>
      <c r="I6912" t="s">
        <v>177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21</v>
      </c>
      <c r="S6912">
        <v>2</v>
      </c>
    </row>
    <row r="6913" spans="1:19" x14ac:dyDescent="0.3">
      <c r="A6913">
        <v>6912</v>
      </c>
      <c r="B6913" t="s">
        <v>31</v>
      </c>
      <c r="C6913" t="s">
        <v>20</v>
      </c>
      <c r="D6913" t="s">
        <v>26</v>
      </c>
      <c r="E6913" t="s">
        <v>45</v>
      </c>
      <c r="F6913" t="s">
        <v>30</v>
      </c>
      <c r="G6913" t="s">
        <v>17</v>
      </c>
      <c r="H6913">
        <v>9</v>
      </c>
      <c r="I6913" t="s">
        <v>177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34</v>
      </c>
      <c r="S6913">
        <v>4</v>
      </c>
    </row>
    <row r="6914" spans="1:19" x14ac:dyDescent="0.3">
      <c r="A6914">
        <v>6913</v>
      </c>
      <c r="B6914" t="s">
        <v>16</v>
      </c>
      <c r="C6914" t="s">
        <v>34</v>
      </c>
      <c r="D6914" t="s">
        <v>19</v>
      </c>
      <c r="E6914" t="s">
        <v>41</v>
      </c>
      <c r="F6914" t="s">
        <v>18</v>
      </c>
      <c r="G6914" t="s">
        <v>17</v>
      </c>
      <c r="H6914">
        <v>12</v>
      </c>
      <c r="I6914" t="s">
        <v>178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28</v>
      </c>
      <c r="S6914">
        <v>7</v>
      </c>
    </row>
    <row r="6915" spans="1:19" x14ac:dyDescent="0.3">
      <c r="A6915">
        <v>6914</v>
      </c>
      <c r="B6915" t="s">
        <v>23</v>
      </c>
      <c r="C6915" t="s">
        <v>20</v>
      </c>
      <c r="D6915" t="s">
        <v>38</v>
      </c>
      <c r="E6915" t="s">
        <v>22</v>
      </c>
      <c r="F6915" t="s">
        <v>18</v>
      </c>
      <c r="G6915" t="s">
        <v>24</v>
      </c>
      <c r="H6915">
        <v>10</v>
      </c>
      <c r="I6915" t="s">
        <v>177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28</v>
      </c>
      <c r="S6915">
        <v>9</v>
      </c>
    </row>
    <row r="6916" spans="1:19" x14ac:dyDescent="0.3">
      <c r="A6916">
        <v>6915</v>
      </c>
      <c r="B6916" t="s">
        <v>31</v>
      </c>
      <c r="C6916" t="s">
        <v>20</v>
      </c>
      <c r="D6916" t="s">
        <v>32</v>
      </c>
      <c r="E6916" t="s">
        <v>36</v>
      </c>
      <c r="F6916" t="s">
        <v>25</v>
      </c>
      <c r="G6916" t="s">
        <v>35</v>
      </c>
      <c r="H6916">
        <v>10</v>
      </c>
      <c r="I6916" t="s">
        <v>176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34</v>
      </c>
      <c r="S6916">
        <v>5</v>
      </c>
    </row>
    <row r="6917" spans="1:19" x14ac:dyDescent="0.3">
      <c r="A6917">
        <v>6916</v>
      </c>
      <c r="B6917" t="s">
        <v>23</v>
      </c>
      <c r="C6917" t="s">
        <v>20</v>
      </c>
      <c r="D6917" t="s">
        <v>38</v>
      </c>
      <c r="E6917" t="s">
        <v>41</v>
      </c>
      <c r="F6917" t="s">
        <v>25</v>
      </c>
      <c r="G6917" t="s">
        <v>24</v>
      </c>
      <c r="H6917">
        <v>0</v>
      </c>
      <c r="I6917" t="s">
        <v>178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21</v>
      </c>
      <c r="S6917">
        <v>3</v>
      </c>
    </row>
    <row r="6918" spans="1:19" x14ac:dyDescent="0.3">
      <c r="A6918">
        <v>6917</v>
      </c>
      <c r="B6918" t="s">
        <v>33</v>
      </c>
      <c r="C6918" t="s">
        <v>27</v>
      </c>
      <c r="D6918" t="s">
        <v>19</v>
      </c>
      <c r="E6918" t="s">
        <v>36</v>
      </c>
      <c r="F6918" t="s">
        <v>18</v>
      </c>
      <c r="G6918" t="s">
        <v>35</v>
      </c>
      <c r="H6918">
        <v>7</v>
      </c>
      <c r="I6918" t="s">
        <v>177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28</v>
      </c>
      <c r="S6918">
        <v>7</v>
      </c>
    </row>
    <row r="6919" spans="1:19" x14ac:dyDescent="0.3">
      <c r="A6919">
        <v>6918</v>
      </c>
      <c r="B6919" t="s">
        <v>23</v>
      </c>
      <c r="C6919" t="s">
        <v>20</v>
      </c>
      <c r="D6919" t="s">
        <v>44</v>
      </c>
      <c r="E6919" t="s">
        <v>36</v>
      </c>
      <c r="F6919" t="s">
        <v>18</v>
      </c>
      <c r="G6919" t="s">
        <v>24</v>
      </c>
      <c r="H6919">
        <v>0</v>
      </c>
      <c r="I6919" t="s">
        <v>178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21</v>
      </c>
      <c r="S6919">
        <v>5</v>
      </c>
    </row>
    <row r="6920" spans="1:19" x14ac:dyDescent="0.3">
      <c r="A6920">
        <v>6919</v>
      </c>
      <c r="B6920" t="s">
        <v>23</v>
      </c>
      <c r="C6920" t="s">
        <v>20</v>
      </c>
      <c r="D6920" t="s">
        <v>44</v>
      </c>
      <c r="E6920" t="s">
        <v>45</v>
      </c>
      <c r="F6920" t="s">
        <v>25</v>
      </c>
      <c r="G6920" t="s">
        <v>35</v>
      </c>
      <c r="H6920">
        <v>0</v>
      </c>
      <c r="I6920" t="s">
        <v>178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28</v>
      </c>
      <c r="S6920">
        <v>1</v>
      </c>
    </row>
    <row r="6921" spans="1:19" x14ac:dyDescent="0.3">
      <c r="A6921">
        <v>6920</v>
      </c>
      <c r="B6921" t="s">
        <v>37</v>
      </c>
      <c r="C6921" t="s">
        <v>20</v>
      </c>
      <c r="D6921" t="s">
        <v>40</v>
      </c>
      <c r="E6921" t="s">
        <v>41</v>
      </c>
      <c r="F6921" t="s">
        <v>30</v>
      </c>
      <c r="G6921" t="s">
        <v>17</v>
      </c>
      <c r="H6921">
        <v>7</v>
      </c>
      <c r="I6921" t="s">
        <v>177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28</v>
      </c>
      <c r="S6921">
        <v>9</v>
      </c>
    </row>
    <row r="6922" spans="1:19" x14ac:dyDescent="0.3">
      <c r="A6922">
        <v>6921</v>
      </c>
      <c r="B6922" t="s">
        <v>42</v>
      </c>
      <c r="C6922" t="s">
        <v>34</v>
      </c>
      <c r="D6922" t="s">
        <v>44</v>
      </c>
      <c r="E6922" t="s">
        <v>36</v>
      </c>
      <c r="F6922" t="s">
        <v>25</v>
      </c>
      <c r="G6922" t="s">
        <v>17</v>
      </c>
      <c r="H6922">
        <v>9</v>
      </c>
      <c r="I6922" t="s">
        <v>177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28</v>
      </c>
      <c r="S6922">
        <v>8</v>
      </c>
    </row>
    <row r="6923" spans="1:19" x14ac:dyDescent="0.3">
      <c r="A6923">
        <v>6922</v>
      </c>
      <c r="B6923" t="s">
        <v>16</v>
      </c>
      <c r="C6923" t="s">
        <v>27</v>
      </c>
      <c r="D6923" t="s">
        <v>40</v>
      </c>
      <c r="E6923" t="s">
        <v>15</v>
      </c>
      <c r="F6923" t="s">
        <v>18</v>
      </c>
      <c r="G6923" t="s">
        <v>35</v>
      </c>
      <c r="H6923">
        <v>7</v>
      </c>
      <c r="I6923" t="s">
        <v>177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28</v>
      </c>
      <c r="S6923">
        <v>7</v>
      </c>
    </row>
    <row r="6924" spans="1:19" x14ac:dyDescent="0.3">
      <c r="A6924">
        <v>6923</v>
      </c>
      <c r="B6924" t="s">
        <v>31</v>
      </c>
      <c r="C6924" t="s">
        <v>20</v>
      </c>
      <c r="D6924" t="s">
        <v>38</v>
      </c>
      <c r="E6924" t="s">
        <v>43</v>
      </c>
      <c r="F6924" t="s">
        <v>25</v>
      </c>
      <c r="G6924" t="s">
        <v>35</v>
      </c>
      <c r="H6924">
        <v>5</v>
      </c>
      <c r="I6924" t="s">
        <v>176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21</v>
      </c>
      <c r="S6924">
        <v>2</v>
      </c>
    </row>
    <row r="6925" spans="1:19" x14ac:dyDescent="0.3">
      <c r="A6925">
        <v>6924</v>
      </c>
      <c r="B6925" t="s">
        <v>16</v>
      </c>
      <c r="C6925" t="s">
        <v>34</v>
      </c>
      <c r="D6925" t="s">
        <v>19</v>
      </c>
      <c r="E6925" t="s">
        <v>36</v>
      </c>
      <c r="F6925" t="s">
        <v>30</v>
      </c>
      <c r="G6925" t="s">
        <v>35</v>
      </c>
      <c r="H6925">
        <v>1</v>
      </c>
      <c r="I6925" t="s">
        <v>178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21</v>
      </c>
      <c r="S6925">
        <v>3</v>
      </c>
    </row>
    <row r="6926" spans="1:19" x14ac:dyDescent="0.3">
      <c r="A6926">
        <v>6925</v>
      </c>
      <c r="B6926" t="s">
        <v>42</v>
      </c>
      <c r="C6926" t="s">
        <v>27</v>
      </c>
      <c r="D6926" t="s">
        <v>40</v>
      </c>
      <c r="E6926" t="s">
        <v>22</v>
      </c>
      <c r="F6926" t="s">
        <v>18</v>
      </c>
      <c r="G6926" t="s">
        <v>24</v>
      </c>
      <c r="H6926">
        <v>14</v>
      </c>
      <c r="I6926" t="s">
        <v>178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34</v>
      </c>
      <c r="S6926">
        <v>3</v>
      </c>
    </row>
    <row r="6927" spans="1:19" x14ac:dyDescent="0.3">
      <c r="A6927">
        <v>6926</v>
      </c>
      <c r="B6927" t="s">
        <v>42</v>
      </c>
      <c r="C6927" t="s">
        <v>39</v>
      </c>
      <c r="D6927" t="s">
        <v>19</v>
      </c>
      <c r="E6927" t="s">
        <v>45</v>
      </c>
      <c r="F6927" t="s">
        <v>18</v>
      </c>
      <c r="G6927" t="s">
        <v>24</v>
      </c>
      <c r="H6927">
        <v>6</v>
      </c>
      <c r="I6927" t="s">
        <v>176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21</v>
      </c>
      <c r="S6927">
        <v>3</v>
      </c>
    </row>
    <row r="6928" spans="1:19" x14ac:dyDescent="0.3">
      <c r="A6928">
        <v>6927</v>
      </c>
      <c r="B6928" t="s">
        <v>23</v>
      </c>
      <c r="C6928" t="s">
        <v>20</v>
      </c>
      <c r="D6928" t="s">
        <v>44</v>
      </c>
      <c r="E6928" t="s">
        <v>41</v>
      </c>
      <c r="F6928" t="s">
        <v>30</v>
      </c>
      <c r="G6928" t="s">
        <v>17</v>
      </c>
      <c r="H6928">
        <v>12</v>
      </c>
      <c r="I6928" t="s">
        <v>178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34</v>
      </c>
      <c r="S6928">
        <v>5</v>
      </c>
    </row>
    <row r="6929" spans="1:19" x14ac:dyDescent="0.3">
      <c r="A6929">
        <v>6928</v>
      </c>
      <c r="B6929" t="s">
        <v>37</v>
      </c>
      <c r="C6929" t="s">
        <v>34</v>
      </c>
      <c r="D6929" t="s">
        <v>19</v>
      </c>
      <c r="E6929" t="s">
        <v>43</v>
      </c>
      <c r="F6929" t="s">
        <v>25</v>
      </c>
      <c r="G6929" t="s">
        <v>35</v>
      </c>
      <c r="H6929">
        <v>3</v>
      </c>
      <c r="I6929" t="s">
        <v>176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21</v>
      </c>
      <c r="S6929">
        <v>4</v>
      </c>
    </row>
    <row r="6930" spans="1:19" x14ac:dyDescent="0.3">
      <c r="A6930">
        <v>6929</v>
      </c>
      <c r="B6930" t="s">
        <v>23</v>
      </c>
      <c r="C6930" t="s">
        <v>34</v>
      </c>
      <c r="D6930" t="s">
        <v>40</v>
      </c>
      <c r="E6930" t="s">
        <v>41</v>
      </c>
      <c r="F6930" t="s">
        <v>25</v>
      </c>
      <c r="G6930" t="s">
        <v>24</v>
      </c>
      <c r="H6930">
        <v>6</v>
      </c>
      <c r="I6930" t="s">
        <v>177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21</v>
      </c>
      <c r="S6930">
        <v>6</v>
      </c>
    </row>
    <row r="6931" spans="1:19" x14ac:dyDescent="0.3">
      <c r="A6931">
        <v>6930</v>
      </c>
      <c r="B6931" t="s">
        <v>16</v>
      </c>
      <c r="C6931" t="s">
        <v>34</v>
      </c>
      <c r="D6931" t="s">
        <v>40</v>
      </c>
      <c r="E6931" t="s">
        <v>43</v>
      </c>
      <c r="F6931" t="s">
        <v>18</v>
      </c>
      <c r="G6931" t="s">
        <v>24</v>
      </c>
      <c r="H6931">
        <v>5</v>
      </c>
      <c r="I6931" t="s">
        <v>176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28</v>
      </c>
      <c r="S6931">
        <v>4</v>
      </c>
    </row>
    <row r="6932" spans="1:19" x14ac:dyDescent="0.3">
      <c r="A6932">
        <v>6931</v>
      </c>
      <c r="B6932" t="s">
        <v>42</v>
      </c>
      <c r="C6932" t="s">
        <v>39</v>
      </c>
      <c r="D6932" t="s">
        <v>32</v>
      </c>
      <c r="E6932" t="s">
        <v>43</v>
      </c>
      <c r="F6932" t="s">
        <v>25</v>
      </c>
      <c r="G6932" t="s">
        <v>24</v>
      </c>
      <c r="H6932">
        <v>6</v>
      </c>
      <c r="I6932" t="s">
        <v>178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21</v>
      </c>
      <c r="S6932">
        <v>2</v>
      </c>
    </row>
    <row r="6933" spans="1:19" x14ac:dyDescent="0.3">
      <c r="A6933">
        <v>6932</v>
      </c>
      <c r="B6933" t="s">
        <v>31</v>
      </c>
      <c r="C6933" t="s">
        <v>39</v>
      </c>
      <c r="D6933" t="s">
        <v>38</v>
      </c>
      <c r="E6933" t="s">
        <v>22</v>
      </c>
      <c r="F6933" t="s">
        <v>30</v>
      </c>
      <c r="G6933" t="s">
        <v>35</v>
      </c>
      <c r="H6933">
        <v>2</v>
      </c>
      <c r="I6933" t="s">
        <v>176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21</v>
      </c>
      <c r="S6933">
        <v>1</v>
      </c>
    </row>
    <row r="6934" spans="1:19" x14ac:dyDescent="0.3">
      <c r="A6934">
        <v>6933</v>
      </c>
      <c r="B6934" t="s">
        <v>31</v>
      </c>
      <c r="C6934" t="s">
        <v>39</v>
      </c>
      <c r="D6934" t="s">
        <v>38</v>
      </c>
      <c r="E6934" t="s">
        <v>15</v>
      </c>
      <c r="F6934" t="s">
        <v>18</v>
      </c>
      <c r="G6934" t="s">
        <v>35</v>
      </c>
      <c r="H6934">
        <v>0</v>
      </c>
      <c r="I6934" t="s">
        <v>178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21</v>
      </c>
      <c r="S6934">
        <v>6</v>
      </c>
    </row>
    <row r="6935" spans="1:19" x14ac:dyDescent="0.3">
      <c r="A6935">
        <v>6934</v>
      </c>
      <c r="B6935" t="s">
        <v>16</v>
      </c>
      <c r="C6935" t="s">
        <v>34</v>
      </c>
      <c r="D6935" t="s">
        <v>40</v>
      </c>
      <c r="E6935" t="s">
        <v>36</v>
      </c>
      <c r="F6935" t="s">
        <v>18</v>
      </c>
      <c r="G6935" t="s">
        <v>24</v>
      </c>
      <c r="H6935">
        <v>7</v>
      </c>
      <c r="I6935" t="s">
        <v>178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28</v>
      </c>
      <c r="S6935">
        <v>1</v>
      </c>
    </row>
    <row r="6936" spans="1:19" x14ac:dyDescent="0.3">
      <c r="A6936">
        <v>6935</v>
      </c>
      <c r="B6936" t="s">
        <v>16</v>
      </c>
      <c r="C6936" t="s">
        <v>39</v>
      </c>
      <c r="D6936" t="s">
        <v>38</v>
      </c>
      <c r="E6936" t="s">
        <v>22</v>
      </c>
      <c r="F6936" t="s">
        <v>25</v>
      </c>
      <c r="G6936" t="s">
        <v>24</v>
      </c>
      <c r="H6936">
        <v>10</v>
      </c>
      <c r="I6936" t="s">
        <v>178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34</v>
      </c>
      <c r="S6936">
        <v>4</v>
      </c>
    </row>
    <row r="6937" spans="1:19" x14ac:dyDescent="0.3">
      <c r="A6937">
        <v>6936</v>
      </c>
      <c r="B6937" t="s">
        <v>33</v>
      </c>
      <c r="C6937" t="s">
        <v>27</v>
      </c>
      <c r="D6937" t="s">
        <v>44</v>
      </c>
      <c r="E6937" t="s">
        <v>45</v>
      </c>
      <c r="F6937" t="s">
        <v>25</v>
      </c>
      <c r="G6937" t="s">
        <v>17</v>
      </c>
      <c r="H6937">
        <v>1</v>
      </c>
      <c r="I6937" t="s">
        <v>176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28</v>
      </c>
      <c r="S6937">
        <v>7</v>
      </c>
    </row>
    <row r="6938" spans="1:19" x14ac:dyDescent="0.3">
      <c r="A6938">
        <v>6937</v>
      </c>
      <c r="B6938" t="s">
        <v>33</v>
      </c>
      <c r="C6938" t="s">
        <v>27</v>
      </c>
      <c r="D6938" t="s">
        <v>38</v>
      </c>
      <c r="E6938" t="s">
        <v>45</v>
      </c>
      <c r="F6938" t="s">
        <v>18</v>
      </c>
      <c r="G6938" t="s">
        <v>35</v>
      </c>
      <c r="H6938">
        <v>5</v>
      </c>
      <c r="I6938" t="s">
        <v>177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28</v>
      </c>
      <c r="S6938">
        <v>9</v>
      </c>
    </row>
    <row r="6939" spans="1:19" x14ac:dyDescent="0.3">
      <c r="A6939">
        <v>6938</v>
      </c>
      <c r="B6939" t="s">
        <v>42</v>
      </c>
      <c r="C6939" t="s">
        <v>34</v>
      </c>
      <c r="D6939" t="s">
        <v>32</v>
      </c>
      <c r="E6939" t="s">
        <v>36</v>
      </c>
      <c r="F6939" t="s">
        <v>25</v>
      </c>
      <c r="G6939" t="s">
        <v>24</v>
      </c>
      <c r="H6939">
        <v>13</v>
      </c>
      <c r="I6939" t="s">
        <v>177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28</v>
      </c>
      <c r="S6939">
        <v>8</v>
      </c>
    </row>
    <row r="6940" spans="1:19" x14ac:dyDescent="0.3">
      <c r="A6940">
        <v>6939</v>
      </c>
      <c r="B6940" t="s">
        <v>16</v>
      </c>
      <c r="C6940" t="s">
        <v>34</v>
      </c>
      <c r="D6940" t="s">
        <v>26</v>
      </c>
      <c r="E6940" t="s">
        <v>29</v>
      </c>
      <c r="F6940" t="s">
        <v>18</v>
      </c>
      <c r="G6940" t="s">
        <v>24</v>
      </c>
      <c r="H6940">
        <v>2</v>
      </c>
      <c r="I6940" t="s">
        <v>177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21</v>
      </c>
      <c r="S6940">
        <v>1</v>
      </c>
    </row>
    <row r="6941" spans="1:19" x14ac:dyDescent="0.3">
      <c r="A6941">
        <v>6940</v>
      </c>
      <c r="B6941" t="s">
        <v>37</v>
      </c>
      <c r="C6941" t="s">
        <v>20</v>
      </c>
      <c r="D6941" t="s">
        <v>19</v>
      </c>
      <c r="E6941" t="s">
        <v>15</v>
      </c>
      <c r="F6941" t="s">
        <v>18</v>
      </c>
      <c r="G6941" t="s">
        <v>17</v>
      </c>
      <c r="H6941">
        <v>8</v>
      </c>
      <c r="I6941" t="s">
        <v>178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34</v>
      </c>
      <c r="S6941">
        <v>4</v>
      </c>
    </row>
    <row r="6942" spans="1:19" x14ac:dyDescent="0.3">
      <c r="A6942">
        <v>6941</v>
      </c>
      <c r="B6942" t="s">
        <v>23</v>
      </c>
      <c r="C6942" t="s">
        <v>34</v>
      </c>
      <c r="D6942" t="s">
        <v>44</v>
      </c>
      <c r="E6942" t="s">
        <v>15</v>
      </c>
      <c r="F6942" t="s">
        <v>25</v>
      </c>
      <c r="G6942" t="s">
        <v>35</v>
      </c>
      <c r="H6942">
        <v>12</v>
      </c>
      <c r="I6942" t="s">
        <v>178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34</v>
      </c>
      <c r="S6942">
        <v>3</v>
      </c>
    </row>
    <row r="6943" spans="1:19" x14ac:dyDescent="0.3">
      <c r="A6943">
        <v>6942</v>
      </c>
      <c r="B6943" t="s">
        <v>31</v>
      </c>
      <c r="C6943" t="s">
        <v>20</v>
      </c>
      <c r="D6943" t="s">
        <v>19</v>
      </c>
      <c r="E6943" t="s">
        <v>15</v>
      </c>
      <c r="F6943" t="s">
        <v>30</v>
      </c>
      <c r="G6943" t="s">
        <v>35</v>
      </c>
      <c r="H6943">
        <v>7</v>
      </c>
      <c r="I6943" t="s">
        <v>178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21</v>
      </c>
      <c r="S6943">
        <v>5</v>
      </c>
    </row>
    <row r="6944" spans="1:19" x14ac:dyDescent="0.3">
      <c r="A6944">
        <v>6943</v>
      </c>
      <c r="B6944" t="s">
        <v>33</v>
      </c>
      <c r="C6944" t="s">
        <v>34</v>
      </c>
      <c r="D6944" t="s">
        <v>32</v>
      </c>
      <c r="E6944" t="s">
        <v>29</v>
      </c>
      <c r="F6944" t="s">
        <v>18</v>
      </c>
      <c r="G6944" t="s">
        <v>24</v>
      </c>
      <c r="H6944">
        <v>11</v>
      </c>
      <c r="I6944" t="s">
        <v>177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28</v>
      </c>
      <c r="S6944">
        <v>7</v>
      </c>
    </row>
    <row r="6945" spans="1:19" x14ac:dyDescent="0.3">
      <c r="A6945">
        <v>6944</v>
      </c>
      <c r="B6945" t="s">
        <v>42</v>
      </c>
      <c r="C6945" t="s">
        <v>20</v>
      </c>
      <c r="D6945" t="s">
        <v>19</v>
      </c>
      <c r="E6945" t="s">
        <v>29</v>
      </c>
      <c r="F6945" t="s">
        <v>25</v>
      </c>
      <c r="G6945" t="s">
        <v>17</v>
      </c>
      <c r="H6945">
        <v>8</v>
      </c>
      <c r="I6945" t="s">
        <v>177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34</v>
      </c>
      <c r="S6945">
        <v>2</v>
      </c>
    </row>
    <row r="6946" spans="1:19" x14ac:dyDescent="0.3">
      <c r="A6946">
        <v>6945</v>
      </c>
      <c r="B6946" t="s">
        <v>16</v>
      </c>
      <c r="C6946" t="s">
        <v>39</v>
      </c>
      <c r="D6946" t="s">
        <v>26</v>
      </c>
      <c r="E6946" t="s">
        <v>45</v>
      </c>
      <c r="F6946" t="s">
        <v>30</v>
      </c>
      <c r="G6946" t="s">
        <v>17</v>
      </c>
      <c r="H6946">
        <v>5</v>
      </c>
      <c r="I6946" t="s">
        <v>177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28</v>
      </c>
      <c r="S6946">
        <v>7</v>
      </c>
    </row>
    <row r="6947" spans="1:19" x14ac:dyDescent="0.3">
      <c r="A6947">
        <v>6946</v>
      </c>
      <c r="B6947" t="s">
        <v>33</v>
      </c>
      <c r="C6947" t="s">
        <v>39</v>
      </c>
      <c r="D6947" t="s">
        <v>44</v>
      </c>
      <c r="E6947" t="s">
        <v>41</v>
      </c>
      <c r="F6947" t="s">
        <v>30</v>
      </c>
      <c r="G6947" t="s">
        <v>35</v>
      </c>
      <c r="H6947">
        <v>14</v>
      </c>
      <c r="I6947" t="s">
        <v>177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34</v>
      </c>
      <c r="S6947">
        <v>2</v>
      </c>
    </row>
    <row r="6948" spans="1:19" x14ac:dyDescent="0.3">
      <c r="A6948">
        <v>6947</v>
      </c>
      <c r="B6948" t="s">
        <v>31</v>
      </c>
      <c r="C6948" t="s">
        <v>20</v>
      </c>
      <c r="D6948" t="s">
        <v>26</v>
      </c>
      <c r="E6948" t="s">
        <v>36</v>
      </c>
      <c r="F6948" t="s">
        <v>25</v>
      </c>
      <c r="G6948" t="s">
        <v>24</v>
      </c>
      <c r="H6948">
        <v>6</v>
      </c>
      <c r="I6948" t="s">
        <v>177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21</v>
      </c>
      <c r="S6948">
        <v>1</v>
      </c>
    </row>
    <row r="6949" spans="1:19" x14ac:dyDescent="0.3">
      <c r="A6949">
        <v>6948</v>
      </c>
      <c r="B6949" t="s">
        <v>42</v>
      </c>
      <c r="C6949" t="s">
        <v>39</v>
      </c>
      <c r="D6949" t="s">
        <v>32</v>
      </c>
      <c r="E6949" t="s">
        <v>43</v>
      </c>
      <c r="F6949" t="s">
        <v>30</v>
      </c>
      <c r="G6949" t="s">
        <v>35</v>
      </c>
      <c r="H6949">
        <v>0</v>
      </c>
      <c r="I6949" t="s">
        <v>176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28</v>
      </c>
      <c r="S6949">
        <v>1</v>
      </c>
    </row>
    <row r="6950" spans="1:19" x14ac:dyDescent="0.3">
      <c r="A6950">
        <v>6949</v>
      </c>
      <c r="B6950" t="s">
        <v>16</v>
      </c>
      <c r="C6950" t="s">
        <v>39</v>
      </c>
      <c r="D6950" t="s">
        <v>44</v>
      </c>
      <c r="E6950" t="s">
        <v>22</v>
      </c>
      <c r="F6950" t="s">
        <v>18</v>
      </c>
      <c r="G6950" t="s">
        <v>17</v>
      </c>
      <c r="H6950">
        <v>6</v>
      </c>
      <c r="I6950" t="s">
        <v>178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28</v>
      </c>
      <c r="S6950">
        <v>2</v>
      </c>
    </row>
    <row r="6951" spans="1:19" x14ac:dyDescent="0.3">
      <c r="A6951">
        <v>6950</v>
      </c>
      <c r="B6951" t="s">
        <v>33</v>
      </c>
      <c r="C6951" t="s">
        <v>39</v>
      </c>
      <c r="D6951" t="s">
        <v>40</v>
      </c>
      <c r="E6951" t="s">
        <v>45</v>
      </c>
      <c r="F6951" t="s">
        <v>25</v>
      </c>
      <c r="G6951" t="s">
        <v>35</v>
      </c>
      <c r="H6951">
        <v>8</v>
      </c>
      <c r="I6951" t="s">
        <v>177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34</v>
      </c>
      <c r="S6951">
        <v>2</v>
      </c>
    </row>
    <row r="6952" spans="1:19" x14ac:dyDescent="0.3">
      <c r="A6952">
        <v>6951</v>
      </c>
      <c r="B6952" t="s">
        <v>31</v>
      </c>
      <c r="C6952" t="s">
        <v>20</v>
      </c>
      <c r="D6952" t="s">
        <v>32</v>
      </c>
      <c r="E6952" t="s">
        <v>22</v>
      </c>
      <c r="F6952" t="s">
        <v>18</v>
      </c>
      <c r="G6952" t="s">
        <v>17</v>
      </c>
      <c r="H6952">
        <v>2</v>
      </c>
      <c r="I6952" t="s">
        <v>178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28</v>
      </c>
      <c r="S6952">
        <v>2</v>
      </c>
    </row>
    <row r="6953" spans="1:19" x14ac:dyDescent="0.3">
      <c r="A6953">
        <v>6952</v>
      </c>
      <c r="B6953" t="s">
        <v>37</v>
      </c>
      <c r="C6953" t="s">
        <v>39</v>
      </c>
      <c r="D6953" t="s">
        <v>44</v>
      </c>
      <c r="E6953" t="s">
        <v>15</v>
      </c>
      <c r="F6953" t="s">
        <v>18</v>
      </c>
      <c r="G6953" t="s">
        <v>35</v>
      </c>
      <c r="H6953">
        <v>10</v>
      </c>
      <c r="I6953" t="s">
        <v>176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34</v>
      </c>
      <c r="S6953">
        <v>4</v>
      </c>
    </row>
    <row r="6954" spans="1:19" x14ac:dyDescent="0.3">
      <c r="A6954">
        <v>6953</v>
      </c>
      <c r="B6954" t="s">
        <v>23</v>
      </c>
      <c r="C6954" t="s">
        <v>20</v>
      </c>
      <c r="D6954" t="s">
        <v>32</v>
      </c>
      <c r="E6954" t="s">
        <v>29</v>
      </c>
      <c r="F6954" t="s">
        <v>18</v>
      </c>
      <c r="G6954" t="s">
        <v>35</v>
      </c>
      <c r="H6954">
        <v>10</v>
      </c>
      <c r="I6954" t="s">
        <v>177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28</v>
      </c>
      <c r="S6954">
        <v>3</v>
      </c>
    </row>
    <row r="6955" spans="1:19" x14ac:dyDescent="0.3">
      <c r="A6955">
        <v>6954</v>
      </c>
      <c r="B6955" t="s">
        <v>42</v>
      </c>
      <c r="C6955" t="s">
        <v>39</v>
      </c>
      <c r="D6955" t="s">
        <v>26</v>
      </c>
      <c r="E6955" t="s">
        <v>15</v>
      </c>
      <c r="F6955" t="s">
        <v>30</v>
      </c>
      <c r="G6955" t="s">
        <v>35</v>
      </c>
      <c r="H6955">
        <v>0</v>
      </c>
      <c r="I6955" t="s">
        <v>178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28</v>
      </c>
      <c r="S6955">
        <v>8</v>
      </c>
    </row>
    <row r="6956" spans="1:19" x14ac:dyDescent="0.3">
      <c r="A6956">
        <v>6955</v>
      </c>
      <c r="B6956" t="s">
        <v>16</v>
      </c>
      <c r="C6956" t="s">
        <v>34</v>
      </c>
      <c r="D6956" t="s">
        <v>40</v>
      </c>
      <c r="E6956" t="s">
        <v>45</v>
      </c>
      <c r="F6956" t="s">
        <v>30</v>
      </c>
      <c r="G6956" t="s">
        <v>17</v>
      </c>
      <c r="H6956">
        <v>2</v>
      </c>
      <c r="I6956" t="s">
        <v>178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21</v>
      </c>
      <c r="S6956">
        <v>2</v>
      </c>
    </row>
    <row r="6957" spans="1:19" x14ac:dyDescent="0.3">
      <c r="A6957">
        <v>6956</v>
      </c>
      <c r="B6957" t="s">
        <v>31</v>
      </c>
      <c r="C6957" t="s">
        <v>27</v>
      </c>
      <c r="D6957" t="s">
        <v>40</v>
      </c>
      <c r="E6957" t="s">
        <v>43</v>
      </c>
      <c r="F6957" t="s">
        <v>30</v>
      </c>
      <c r="G6957" t="s">
        <v>35</v>
      </c>
      <c r="H6957">
        <v>7</v>
      </c>
      <c r="I6957" t="s">
        <v>178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21</v>
      </c>
      <c r="S6957">
        <v>1</v>
      </c>
    </row>
    <row r="6958" spans="1:19" x14ac:dyDescent="0.3">
      <c r="A6958">
        <v>6957</v>
      </c>
      <c r="B6958" t="s">
        <v>31</v>
      </c>
      <c r="C6958" t="s">
        <v>34</v>
      </c>
      <c r="D6958" t="s">
        <v>26</v>
      </c>
      <c r="E6958" t="s">
        <v>29</v>
      </c>
      <c r="F6958" t="s">
        <v>25</v>
      </c>
      <c r="G6958" t="s">
        <v>35</v>
      </c>
      <c r="H6958">
        <v>7</v>
      </c>
      <c r="I6958" t="s">
        <v>177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21</v>
      </c>
      <c r="S6958">
        <v>4</v>
      </c>
    </row>
    <row r="6959" spans="1:19" x14ac:dyDescent="0.3">
      <c r="A6959">
        <v>6958</v>
      </c>
      <c r="B6959" t="s">
        <v>23</v>
      </c>
      <c r="C6959" t="s">
        <v>20</v>
      </c>
      <c r="D6959" t="s">
        <v>40</v>
      </c>
      <c r="E6959" t="s">
        <v>36</v>
      </c>
      <c r="F6959" t="s">
        <v>25</v>
      </c>
      <c r="G6959" t="s">
        <v>24</v>
      </c>
      <c r="H6959">
        <v>5</v>
      </c>
      <c r="I6959" t="s">
        <v>176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21</v>
      </c>
      <c r="S6959">
        <v>3</v>
      </c>
    </row>
    <row r="6960" spans="1:19" x14ac:dyDescent="0.3">
      <c r="A6960">
        <v>6959</v>
      </c>
      <c r="B6960" t="s">
        <v>37</v>
      </c>
      <c r="C6960" t="s">
        <v>20</v>
      </c>
      <c r="D6960" t="s">
        <v>26</v>
      </c>
      <c r="E6960" t="s">
        <v>29</v>
      </c>
      <c r="F6960" t="s">
        <v>25</v>
      </c>
      <c r="G6960" t="s">
        <v>35</v>
      </c>
      <c r="H6960">
        <v>4</v>
      </c>
      <c r="I6960" t="s">
        <v>178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21</v>
      </c>
      <c r="S6960">
        <v>6</v>
      </c>
    </row>
    <row r="6961" spans="1:19" x14ac:dyDescent="0.3">
      <c r="A6961">
        <v>6960</v>
      </c>
      <c r="B6961" t="s">
        <v>31</v>
      </c>
      <c r="C6961" t="s">
        <v>27</v>
      </c>
      <c r="D6961" t="s">
        <v>19</v>
      </c>
      <c r="E6961" t="s">
        <v>43</v>
      </c>
      <c r="F6961" t="s">
        <v>25</v>
      </c>
      <c r="G6961" t="s">
        <v>35</v>
      </c>
      <c r="H6961">
        <v>6</v>
      </c>
      <c r="I6961" t="s">
        <v>177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21</v>
      </c>
      <c r="S6961">
        <v>4</v>
      </c>
    </row>
    <row r="6962" spans="1:19" x14ac:dyDescent="0.3">
      <c r="A6962">
        <v>6961</v>
      </c>
      <c r="B6962" t="s">
        <v>33</v>
      </c>
      <c r="C6962" t="s">
        <v>39</v>
      </c>
      <c r="D6962" t="s">
        <v>38</v>
      </c>
      <c r="E6962" t="s">
        <v>15</v>
      </c>
      <c r="F6962" t="s">
        <v>25</v>
      </c>
      <c r="G6962" t="s">
        <v>24</v>
      </c>
      <c r="H6962">
        <v>6</v>
      </c>
      <c r="I6962" t="s">
        <v>177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28</v>
      </c>
      <c r="S6962">
        <v>7</v>
      </c>
    </row>
    <row r="6963" spans="1:19" x14ac:dyDescent="0.3">
      <c r="A6963">
        <v>6962</v>
      </c>
      <c r="B6963" t="s">
        <v>16</v>
      </c>
      <c r="C6963" t="s">
        <v>39</v>
      </c>
      <c r="D6963" t="s">
        <v>40</v>
      </c>
      <c r="E6963" t="s">
        <v>22</v>
      </c>
      <c r="F6963" t="s">
        <v>18</v>
      </c>
      <c r="G6963" t="s">
        <v>24</v>
      </c>
      <c r="H6963">
        <v>9</v>
      </c>
      <c r="I6963" t="s">
        <v>177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34</v>
      </c>
      <c r="S6963">
        <v>4</v>
      </c>
    </row>
    <row r="6964" spans="1:19" x14ac:dyDescent="0.3">
      <c r="A6964">
        <v>6963</v>
      </c>
      <c r="B6964" t="s">
        <v>31</v>
      </c>
      <c r="C6964" t="s">
        <v>39</v>
      </c>
      <c r="D6964" t="s">
        <v>38</v>
      </c>
      <c r="E6964" t="s">
        <v>43</v>
      </c>
      <c r="F6964" t="s">
        <v>30</v>
      </c>
      <c r="G6964" t="s">
        <v>24</v>
      </c>
      <c r="H6964">
        <v>1</v>
      </c>
      <c r="I6964" t="s">
        <v>176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28</v>
      </c>
      <c r="S6964">
        <v>9</v>
      </c>
    </row>
    <row r="6965" spans="1:19" x14ac:dyDescent="0.3">
      <c r="A6965">
        <v>6964</v>
      </c>
      <c r="B6965" t="s">
        <v>23</v>
      </c>
      <c r="C6965" t="s">
        <v>27</v>
      </c>
      <c r="D6965" t="s">
        <v>40</v>
      </c>
      <c r="E6965" t="s">
        <v>43</v>
      </c>
      <c r="F6965" t="s">
        <v>25</v>
      </c>
      <c r="G6965" t="s">
        <v>17</v>
      </c>
      <c r="H6965">
        <v>6</v>
      </c>
      <c r="I6965" t="s">
        <v>176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28</v>
      </c>
      <c r="S6965">
        <v>8</v>
      </c>
    </row>
    <row r="6966" spans="1:19" x14ac:dyDescent="0.3">
      <c r="A6966">
        <v>6965</v>
      </c>
      <c r="B6966" t="s">
        <v>31</v>
      </c>
      <c r="C6966" t="s">
        <v>39</v>
      </c>
      <c r="D6966" t="s">
        <v>38</v>
      </c>
      <c r="E6966" t="s">
        <v>15</v>
      </c>
      <c r="F6966" t="s">
        <v>18</v>
      </c>
      <c r="G6966" t="s">
        <v>24</v>
      </c>
      <c r="H6966">
        <v>3</v>
      </c>
      <c r="I6966" t="s">
        <v>178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28</v>
      </c>
      <c r="S6966">
        <v>5</v>
      </c>
    </row>
    <row r="6967" spans="1:19" x14ac:dyDescent="0.3">
      <c r="A6967">
        <v>6966</v>
      </c>
      <c r="B6967" t="s">
        <v>33</v>
      </c>
      <c r="C6967" t="s">
        <v>34</v>
      </c>
      <c r="D6967" t="s">
        <v>32</v>
      </c>
      <c r="E6967" t="s">
        <v>15</v>
      </c>
      <c r="F6967" t="s">
        <v>18</v>
      </c>
      <c r="G6967" t="s">
        <v>17</v>
      </c>
      <c r="H6967">
        <v>11</v>
      </c>
      <c r="I6967" t="s">
        <v>178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34</v>
      </c>
      <c r="S6967">
        <v>5</v>
      </c>
    </row>
    <row r="6968" spans="1:19" x14ac:dyDescent="0.3">
      <c r="A6968">
        <v>6967</v>
      </c>
      <c r="B6968" t="s">
        <v>42</v>
      </c>
      <c r="C6968" t="s">
        <v>27</v>
      </c>
      <c r="D6968" t="s">
        <v>40</v>
      </c>
      <c r="E6968" t="s">
        <v>41</v>
      </c>
      <c r="F6968" t="s">
        <v>30</v>
      </c>
      <c r="G6968" t="s">
        <v>17</v>
      </c>
      <c r="H6968">
        <v>12</v>
      </c>
      <c r="I6968" t="s">
        <v>176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28</v>
      </c>
      <c r="S6968">
        <v>1</v>
      </c>
    </row>
    <row r="6969" spans="1:19" x14ac:dyDescent="0.3">
      <c r="A6969">
        <v>6968</v>
      </c>
      <c r="B6969" t="s">
        <v>31</v>
      </c>
      <c r="C6969" t="s">
        <v>39</v>
      </c>
      <c r="D6969" t="s">
        <v>40</v>
      </c>
      <c r="E6969" t="s">
        <v>29</v>
      </c>
      <c r="F6969" t="s">
        <v>25</v>
      </c>
      <c r="G6969" t="s">
        <v>17</v>
      </c>
      <c r="H6969">
        <v>7</v>
      </c>
      <c r="I6969" t="s">
        <v>178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21</v>
      </c>
      <c r="S6969">
        <v>2</v>
      </c>
    </row>
    <row r="6970" spans="1:19" x14ac:dyDescent="0.3">
      <c r="A6970">
        <v>6969</v>
      </c>
      <c r="B6970" t="s">
        <v>33</v>
      </c>
      <c r="C6970" t="s">
        <v>34</v>
      </c>
      <c r="D6970" t="s">
        <v>44</v>
      </c>
      <c r="E6970" t="s">
        <v>15</v>
      </c>
      <c r="F6970" t="s">
        <v>25</v>
      </c>
      <c r="G6970" t="s">
        <v>17</v>
      </c>
      <c r="H6970">
        <v>6</v>
      </c>
      <c r="I6970" t="s">
        <v>178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21</v>
      </c>
      <c r="S6970">
        <v>3</v>
      </c>
    </row>
    <row r="6971" spans="1:19" x14ac:dyDescent="0.3">
      <c r="A6971">
        <v>6970</v>
      </c>
      <c r="B6971" t="s">
        <v>16</v>
      </c>
      <c r="C6971" t="s">
        <v>27</v>
      </c>
      <c r="D6971" t="s">
        <v>26</v>
      </c>
      <c r="E6971" t="s">
        <v>36</v>
      </c>
      <c r="F6971" t="s">
        <v>30</v>
      </c>
      <c r="G6971" t="s">
        <v>17</v>
      </c>
      <c r="H6971">
        <v>3</v>
      </c>
      <c r="I6971" t="s">
        <v>178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28</v>
      </c>
      <c r="S6971">
        <v>8</v>
      </c>
    </row>
    <row r="6972" spans="1:19" x14ac:dyDescent="0.3">
      <c r="A6972">
        <v>6971</v>
      </c>
      <c r="B6972" t="s">
        <v>42</v>
      </c>
      <c r="C6972" t="s">
        <v>39</v>
      </c>
      <c r="D6972" t="s">
        <v>38</v>
      </c>
      <c r="E6972" t="s">
        <v>45</v>
      </c>
      <c r="F6972" t="s">
        <v>25</v>
      </c>
      <c r="G6972" t="s">
        <v>17</v>
      </c>
      <c r="H6972">
        <v>2</v>
      </c>
      <c r="I6972" t="s">
        <v>178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28</v>
      </c>
      <c r="S6972">
        <v>3</v>
      </c>
    </row>
    <row r="6973" spans="1:19" x14ac:dyDescent="0.3">
      <c r="A6973">
        <v>6972</v>
      </c>
      <c r="B6973" t="s">
        <v>42</v>
      </c>
      <c r="C6973" t="s">
        <v>34</v>
      </c>
      <c r="D6973" t="s">
        <v>44</v>
      </c>
      <c r="E6973" t="s">
        <v>36</v>
      </c>
      <c r="F6973" t="s">
        <v>25</v>
      </c>
      <c r="G6973" t="s">
        <v>17</v>
      </c>
      <c r="H6973">
        <v>4</v>
      </c>
      <c r="I6973" t="s">
        <v>178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28</v>
      </c>
      <c r="S6973">
        <v>7</v>
      </c>
    </row>
    <row r="6974" spans="1:19" x14ac:dyDescent="0.3">
      <c r="A6974">
        <v>6973</v>
      </c>
      <c r="B6974" t="s">
        <v>33</v>
      </c>
      <c r="C6974" t="s">
        <v>39</v>
      </c>
      <c r="D6974" t="s">
        <v>32</v>
      </c>
      <c r="E6974" t="s">
        <v>29</v>
      </c>
      <c r="F6974" t="s">
        <v>18</v>
      </c>
      <c r="G6974" t="s">
        <v>35</v>
      </c>
      <c r="H6974">
        <v>3</v>
      </c>
      <c r="I6974" t="s">
        <v>176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28</v>
      </c>
      <c r="S6974">
        <v>8</v>
      </c>
    </row>
    <row r="6975" spans="1:19" x14ac:dyDescent="0.3">
      <c r="A6975">
        <v>6974</v>
      </c>
      <c r="B6975" t="s">
        <v>31</v>
      </c>
      <c r="C6975" t="s">
        <v>34</v>
      </c>
      <c r="D6975" t="s">
        <v>26</v>
      </c>
      <c r="E6975" t="s">
        <v>43</v>
      </c>
      <c r="F6975" t="s">
        <v>30</v>
      </c>
      <c r="G6975" t="s">
        <v>24</v>
      </c>
      <c r="H6975">
        <v>10</v>
      </c>
      <c r="I6975" t="s">
        <v>176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34</v>
      </c>
      <c r="S6975">
        <v>2</v>
      </c>
    </row>
    <row r="6976" spans="1:19" x14ac:dyDescent="0.3">
      <c r="A6976">
        <v>6975</v>
      </c>
      <c r="B6976" t="s">
        <v>31</v>
      </c>
      <c r="C6976" t="s">
        <v>34</v>
      </c>
      <c r="D6976" t="s">
        <v>44</v>
      </c>
      <c r="E6976" t="s">
        <v>45</v>
      </c>
      <c r="F6976" t="s">
        <v>18</v>
      </c>
      <c r="G6976" t="s">
        <v>35</v>
      </c>
      <c r="H6976">
        <v>8</v>
      </c>
      <c r="I6976" t="s">
        <v>176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34</v>
      </c>
      <c r="S6976">
        <v>1</v>
      </c>
    </row>
    <row r="6977" spans="1:19" x14ac:dyDescent="0.3">
      <c r="A6977">
        <v>6976</v>
      </c>
      <c r="B6977" t="s">
        <v>42</v>
      </c>
      <c r="C6977" t="s">
        <v>20</v>
      </c>
      <c r="D6977" t="s">
        <v>19</v>
      </c>
      <c r="E6977" t="s">
        <v>43</v>
      </c>
      <c r="F6977" t="s">
        <v>25</v>
      </c>
      <c r="G6977" t="s">
        <v>24</v>
      </c>
      <c r="H6977">
        <v>1</v>
      </c>
      <c r="I6977" t="s">
        <v>178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28</v>
      </c>
      <c r="S6977">
        <v>8</v>
      </c>
    </row>
    <row r="6978" spans="1:19" x14ac:dyDescent="0.3">
      <c r="A6978">
        <v>6977</v>
      </c>
      <c r="B6978" t="s">
        <v>16</v>
      </c>
      <c r="C6978" t="s">
        <v>20</v>
      </c>
      <c r="D6978" t="s">
        <v>19</v>
      </c>
      <c r="E6978" t="s">
        <v>22</v>
      </c>
      <c r="F6978" t="s">
        <v>18</v>
      </c>
      <c r="G6978" t="s">
        <v>24</v>
      </c>
      <c r="H6978">
        <v>8</v>
      </c>
      <c r="I6978" t="s">
        <v>176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28</v>
      </c>
      <c r="S6978">
        <v>8</v>
      </c>
    </row>
    <row r="6979" spans="1:19" x14ac:dyDescent="0.3">
      <c r="A6979">
        <v>6978</v>
      </c>
      <c r="B6979" t="s">
        <v>23</v>
      </c>
      <c r="C6979" t="s">
        <v>34</v>
      </c>
      <c r="D6979" t="s">
        <v>32</v>
      </c>
      <c r="E6979" t="s">
        <v>29</v>
      </c>
      <c r="F6979" t="s">
        <v>18</v>
      </c>
      <c r="G6979" t="s">
        <v>17</v>
      </c>
      <c r="H6979">
        <v>7</v>
      </c>
      <c r="I6979" t="s">
        <v>176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21</v>
      </c>
      <c r="S6979">
        <v>1</v>
      </c>
    </row>
    <row r="6980" spans="1:19" x14ac:dyDescent="0.3">
      <c r="A6980">
        <v>6979</v>
      </c>
      <c r="B6980" t="s">
        <v>42</v>
      </c>
      <c r="C6980" t="s">
        <v>20</v>
      </c>
      <c r="D6980" t="s">
        <v>32</v>
      </c>
      <c r="E6980" t="s">
        <v>45</v>
      </c>
      <c r="F6980" t="s">
        <v>18</v>
      </c>
      <c r="G6980" t="s">
        <v>17</v>
      </c>
      <c r="H6980">
        <v>13</v>
      </c>
      <c r="I6980" t="s">
        <v>177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34</v>
      </c>
      <c r="S6980">
        <v>2</v>
      </c>
    </row>
    <row r="6981" spans="1:19" x14ac:dyDescent="0.3">
      <c r="A6981">
        <v>6980</v>
      </c>
      <c r="B6981" t="s">
        <v>16</v>
      </c>
      <c r="C6981" t="s">
        <v>34</v>
      </c>
      <c r="D6981" t="s">
        <v>38</v>
      </c>
      <c r="E6981" t="s">
        <v>45</v>
      </c>
      <c r="F6981" t="s">
        <v>30</v>
      </c>
      <c r="G6981" t="s">
        <v>17</v>
      </c>
      <c r="H6981">
        <v>9</v>
      </c>
      <c r="I6981" t="s">
        <v>177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28</v>
      </c>
      <c r="S6981">
        <v>8</v>
      </c>
    </row>
    <row r="6982" spans="1:19" x14ac:dyDescent="0.3">
      <c r="A6982">
        <v>6981</v>
      </c>
      <c r="B6982" t="s">
        <v>16</v>
      </c>
      <c r="C6982" t="s">
        <v>20</v>
      </c>
      <c r="D6982" t="s">
        <v>44</v>
      </c>
      <c r="E6982" t="s">
        <v>45</v>
      </c>
      <c r="F6982" t="s">
        <v>30</v>
      </c>
      <c r="G6982" t="s">
        <v>17</v>
      </c>
      <c r="H6982">
        <v>6</v>
      </c>
      <c r="I6982" t="s">
        <v>178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28</v>
      </c>
      <c r="S6982">
        <v>7</v>
      </c>
    </row>
    <row r="6983" spans="1:19" x14ac:dyDescent="0.3">
      <c r="A6983">
        <v>6982</v>
      </c>
      <c r="B6983" t="s">
        <v>33</v>
      </c>
      <c r="C6983" t="s">
        <v>39</v>
      </c>
      <c r="D6983" t="s">
        <v>32</v>
      </c>
      <c r="E6983" t="s">
        <v>45</v>
      </c>
      <c r="F6983" t="s">
        <v>25</v>
      </c>
      <c r="G6983" t="s">
        <v>24</v>
      </c>
      <c r="H6983">
        <v>1</v>
      </c>
      <c r="I6983" t="s">
        <v>178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21</v>
      </c>
      <c r="S6983">
        <v>1</v>
      </c>
    </row>
    <row r="6984" spans="1:19" x14ac:dyDescent="0.3">
      <c r="A6984">
        <v>6983</v>
      </c>
      <c r="B6984" t="s">
        <v>33</v>
      </c>
      <c r="C6984" t="s">
        <v>34</v>
      </c>
      <c r="D6984" t="s">
        <v>40</v>
      </c>
      <c r="E6984" t="s">
        <v>41</v>
      </c>
      <c r="F6984" t="s">
        <v>30</v>
      </c>
      <c r="G6984" t="s">
        <v>35</v>
      </c>
      <c r="H6984">
        <v>9</v>
      </c>
      <c r="I6984" t="s">
        <v>177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34</v>
      </c>
      <c r="S6984">
        <v>5</v>
      </c>
    </row>
    <row r="6985" spans="1:19" x14ac:dyDescent="0.3">
      <c r="A6985">
        <v>6984</v>
      </c>
      <c r="B6985" t="s">
        <v>33</v>
      </c>
      <c r="C6985" t="s">
        <v>20</v>
      </c>
      <c r="D6985" t="s">
        <v>38</v>
      </c>
      <c r="E6985" t="s">
        <v>22</v>
      </c>
      <c r="F6985" t="s">
        <v>18</v>
      </c>
      <c r="G6985" t="s">
        <v>17</v>
      </c>
      <c r="H6985">
        <v>6</v>
      </c>
      <c r="I6985" t="s">
        <v>178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28</v>
      </c>
      <c r="S6985">
        <v>2</v>
      </c>
    </row>
    <row r="6986" spans="1:19" x14ac:dyDescent="0.3">
      <c r="A6986">
        <v>6985</v>
      </c>
      <c r="B6986" t="s">
        <v>23</v>
      </c>
      <c r="C6986" t="s">
        <v>27</v>
      </c>
      <c r="D6986" t="s">
        <v>40</v>
      </c>
      <c r="E6986" t="s">
        <v>36</v>
      </c>
      <c r="F6986" t="s">
        <v>25</v>
      </c>
      <c r="G6986" t="s">
        <v>35</v>
      </c>
      <c r="H6986">
        <v>13</v>
      </c>
      <c r="I6986" t="s">
        <v>177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34</v>
      </c>
      <c r="S6986">
        <v>5</v>
      </c>
    </row>
    <row r="6987" spans="1:19" x14ac:dyDescent="0.3">
      <c r="A6987">
        <v>6986</v>
      </c>
      <c r="B6987" t="s">
        <v>37</v>
      </c>
      <c r="C6987" t="s">
        <v>27</v>
      </c>
      <c r="D6987" t="s">
        <v>38</v>
      </c>
      <c r="E6987" t="s">
        <v>22</v>
      </c>
      <c r="F6987" t="s">
        <v>18</v>
      </c>
      <c r="G6987" t="s">
        <v>24</v>
      </c>
      <c r="H6987">
        <v>7</v>
      </c>
      <c r="I6987" t="s">
        <v>176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21</v>
      </c>
      <c r="S6987">
        <v>5</v>
      </c>
    </row>
    <row r="6988" spans="1:19" x14ac:dyDescent="0.3">
      <c r="A6988">
        <v>6987</v>
      </c>
      <c r="B6988" t="s">
        <v>37</v>
      </c>
      <c r="C6988" t="s">
        <v>34</v>
      </c>
      <c r="D6988" t="s">
        <v>40</v>
      </c>
      <c r="E6988" t="s">
        <v>22</v>
      </c>
      <c r="F6988" t="s">
        <v>25</v>
      </c>
      <c r="G6988" t="s">
        <v>17</v>
      </c>
      <c r="H6988">
        <v>13</v>
      </c>
      <c r="I6988" t="s">
        <v>177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34</v>
      </c>
      <c r="S6988">
        <v>5</v>
      </c>
    </row>
    <row r="6989" spans="1:19" x14ac:dyDescent="0.3">
      <c r="A6989">
        <v>6988</v>
      </c>
      <c r="B6989" t="s">
        <v>42</v>
      </c>
      <c r="C6989" t="s">
        <v>34</v>
      </c>
      <c r="D6989" t="s">
        <v>38</v>
      </c>
      <c r="E6989" t="s">
        <v>29</v>
      </c>
      <c r="F6989" t="s">
        <v>30</v>
      </c>
      <c r="G6989" t="s">
        <v>24</v>
      </c>
      <c r="H6989">
        <v>7</v>
      </c>
      <c r="I6989" t="s">
        <v>177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21</v>
      </c>
      <c r="S6989">
        <v>2</v>
      </c>
    </row>
    <row r="6990" spans="1:19" x14ac:dyDescent="0.3">
      <c r="A6990">
        <v>6989</v>
      </c>
      <c r="B6990" t="s">
        <v>23</v>
      </c>
      <c r="C6990" t="s">
        <v>20</v>
      </c>
      <c r="D6990" t="s">
        <v>44</v>
      </c>
      <c r="E6990" t="s">
        <v>15</v>
      </c>
      <c r="F6990" t="s">
        <v>25</v>
      </c>
      <c r="G6990" t="s">
        <v>35</v>
      </c>
      <c r="H6990">
        <v>0</v>
      </c>
      <c r="I6990" t="s">
        <v>176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21</v>
      </c>
      <c r="S6990">
        <v>3</v>
      </c>
    </row>
    <row r="6991" spans="1:19" x14ac:dyDescent="0.3">
      <c r="A6991">
        <v>6990</v>
      </c>
      <c r="B6991" t="s">
        <v>31</v>
      </c>
      <c r="C6991" t="s">
        <v>20</v>
      </c>
      <c r="D6991" t="s">
        <v>19</v>
      </c>
      <c r="E6991" t="s">
        <v>22</v>
      </c>
      <c r="F6991" t="s">
        <v>25</v>
      </c>
      <c r="G6991" t="s">
        <v>24</v>
      </c>
      <c r="H6991">
        <v>13</v>
      </c>
      <c r="I6991" t="s">
        <v>178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28</v>
      </c>
      <c r="S6991">
        <v>7</v>
      </c>
    </row>
    <row r="6992" spans="1:19" x14ac:dyDescent="0.3">
      <c r="A6992">
        <v>6991</v>
      </c>
      <c r="B6992" t="s">
        <v>31</v>
      </c>
      <c r="C6992" t="s">
        <v>27</v>
      </c>
      <c r="D6992" t="s">
        <v>38</v>
      </c>
      <c r="E6992" t="s">
        <v>15</v>
      </c>
      <c r="F6992" t="s">
        <v>25</v>
      </c>
      <c r="G6992" t="s">
        <v>24</v>
      </c>
      <c r="H6992">
        <v>10</v>
      </c>
      <c r="I6992" t="s">
        <v>178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34</v>
      </c>
      <c r="S6992">
        <v>6</v>
      </c>
    </row>
    <row r="6993" spans="1:19" x14ac:dyDescent="0.3">
      <c r="A6993">
        <v>6992</v>
      </c>
      <c r="B6993" t="s">
        <v>33</v>
      </c>
      <c r="C6993" t="s">
        <v>34</v>
      </c>
      <c r="D6993" t="s">
        <v>40</v>
      </c>
      <c r="E6993" t="s">
        <v>41</v>
      </c>
      <c r="F6993" t="s">
        <v>18</v>
      </c>
      <c r="G6993" t="s">
        <v>24</v>
      </c>
      <c r="H6993">
        <v>1</v>
      </c>
      <c r="I6993" t="s">
        <v>177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28</v>
      </c>
      <c r="S6993">
        <v>2</v>
      </c>
    </row>
    <row r="6994" spans="1:19" x14ac:dyDescent="0.3">
      <c r="A6994">
        <v>6993</v>
      </c>
      <c r="B6994" t="s">
        <v>16</v>
      </c>
      <c r="C6994" t="s">
        <v>27</v>
      </c>
      <c r="D6994" t="s">
        <v>19</v>
      </c>
      <c r="E6994" t="s">
        <v>41</v>
      </c>
      <c r="F6994" t="s">
        <v>25</v>
      </c>
      <c r="G6994" t="s">
        <v>17</v>
      </c>
      <c r="H6994">
        <v>8</v>
      </c>
      <c r="I6994" t="s">
        <v>176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28</v>
      </c>
      <c r="S6994">
        <v>6</v>
      </c>
    </row>
    <row r="6995" spans="1:19" x14ac:dyDescent="0.3">
      <c r="A6995">
        <v>6994</v>
      </c>
      <c r="B6995" t="s">
        <v>16</v>
      </c>
      <c r="C6995" t="s">
        <v>34</v>
      </c>
      <c r="D6995" t="s">
        <v>38</v>
      </c>
      <c r="E6995" t="s">
        <v>41</v>
      </c>
      <c r="F6995" t="s">
        <v>18</v>
      </c>
      <c r="G6995" t="s">
        <v>35</v>
      </c>
      <c r="H6995">
        <v>12</v>
      </c>
      <c r="I6995" t="s">
        <v>178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28</v>
      </c>
      <c r="S6995">
        <v>3</v>
      </c>
    </row>
    <row r="6996" spans="1:19" x14ac:dyDescent="0.3">
      <c r="A6996">
        <v>6995</v>
      </c>
      <c r="B6996" t="s">
        <v>33</v>
      </c>
      <c r="C6996" t="s">
        <v>34</v>
      </c>
      <c r="D6996" t="s">
        <v>40</v>
      </c>
      <c r="E6996" t="s">
        <v>36</v>
      </c>
      <c r="F6996" t="s">
        <v>18</v>
      </c>
      <c r="G6996" t="s">
        <v>35</v>
      </c>
      <c r="H6996">
        <v>12</v>
      </c>
      <c r="I6996" t="s">
        <v>176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28</v>
      </c>
      <c r="S6996">
        <v>9</v>
      </c>
    </row>
    <row r="6997" spans="1:19" x14ac:dyDescent="0.3">
      <c r="A6997">
        <v>6996</v>
      </c>
      <c r="B6997" t="s">
        <v>37</v>
      </c>
      <c r="C6997" t="s">
        <v>34</v>
      </c>
      <c r="D6997" t="s">
        <v>44</v>
      </c>
      <c r="E6997" t="s">
        <v>43</v>
      </c>
      <c r="F6997" t="s">
        <v>18</v>
      </c>
      <c r="G6997" t="s">
        <v>24</v>
      </c>
      <c r="H6997">
        <v>0</v>
      </c>
      <c r="I6997" t="s">
        <v>176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28</v>
      </c>
      <c r="S6997">
        <v>3</v>
      </c>
    </row>
    <row r="6998" spans="1:19" x14ac:dyDescent="0.3">
      <c r="A6998">
        <v>6997</v>
      </c>
      <c r="B6998" t="s">
        <v>42</v>
      </c>
      <c r="C6998" t="s">
        <v>39</v>
      </c>
      <c r="D6998" t="s">
        <v>40</v>
      </c>
      <c r="E6998" t="s">
        <v>22</v>
      </c>
      <c r="F6998" t="s">
        <v>30</v>
      </c>
      <c r="G6998" t="s">
        <v>17</v>
      </c>
      <c r="H6998">
        <v>5</v>
      </c>
      <c r="I6998" t="s">
        <v>178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28</v>
      </c>
      <c r="S6998">
        <v>3</v>
      </c>
    </row>
    <row r="6999" spans="1:19" x14ac:dyDescent="0.3">
      <c r="A6999">
        <v>6998</v>
      </c>
      <c r="B6999" t="s">
        <v>23</v>
      </c>
      <c r="C6999" t="s">
        <v>27</v>
      </c>
      <c r="D6999" t="s">
        <v>26</v>
      </c>
      <c r="E6999" t="s">
        <v>15</v>
      </c>
      <c r="F6999" t="s">
        <v>30</v>
      </c>
      <c r="G6999" t="s">
        <v>35</v>
      </c>
      <c r="H6999">
        <v>12</v>
      </c>
      <c r="I6999" t="s">
        <v>177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34</v>
      </c>
      <c r="S6999">
        <v>3</v>
      </c>
    </row>
    <row r="7000" spans="1:19" x14ac:dyDescent="0.3">
      <c r="A7000">
        <v>6999</v>
      </c>
      <c r="B7000" t="s">
        <v>31</v>
      </c>
      <c r="C7000" t="s">
        <v>27</v>
      </c>
      <c r="D7000" t="s">
        <v>38</v>
      </c>
      <c r="E7000" t="s">
        <v>29</v>
      </c>
      <c r="F7000" t="s">
        <v>18</v>
      </c>
      <c r="G7000" t="s">
        <v>35</v>
      </c>
      <c r="H7000">
        <v>11</v>
      </c>
      <c r="I7000" t="s">
        <v>177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34</v>
      </c>
      <c r="S7000">
        <v>4</v>
      </c>
    </row>
    <row r="7001" spans="1:19" x14ac:dyDescent="0.3">
      <c r="A7001">
        <v>7000</v>
      </c>
      <c r="B7001" t="s">
        <v>42</v>
      </c>
      <c r="C7001" t="s">
        <v>39</v>
      </c>
      <c r="D7001" t="s">
        <v>19</v>
      </c>
      <c r="E7001" t="s">
        <v>22</v>
      </c>
      <c r="F7001" t="s">
        <v>25</v>
      </c>
      <c r="G7001" t="s">
        <v>35</v>
      </c>
      <c r="H7001">
        <v>12</v>
      </c>
      <c r="I7001" t="s">
        <v>176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34</v>
      </c>
      <c r="S7001">
        <v>1</v>
      </c>
    </row>
    <row r="7002" spans="1:19" x14ac:dyDescent="0.3">
      <c r="A7002">
        <v>7001</v>
      </c>
      <c r="B7002" t="s">
        <v>31</v>
      </c>
      <c r="C7002" t="s">
        <v>34</v>
      </c>
      <c r="D7002" t="s">
        <v>26</v>
      </c>
      <c r="E7002" t="s">
        <v>43</v>
      </c>
      <c r="F7002" t="s">
        <v>25</v>
      </c>
      <c r="G7002" t="s">
        <v>24</v>
      </c>
      <c r="H7002">
        <v>13</v>
      </c>
      <c r="I7002" t="s">
        <v>178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28</v>
      </c>
      <c r="S7002">
        <v>9</v>
      </c>
    </row>
    <row r="7003" spans="1:19" x14ac:dyDescent="0.3">
      <c r="A7003">
        <v>7002</v>
      </c>
      <c r="B7003" t="s">
        <v>16</v>
      </c>
      <c r="C7003" t="s">
        <v>27</v>
      </c>
      <c r="D7003" t="s">
        <v>38</v>
      </c>
      <c r="E7003" t="s">
        <v>22</v>
      </c>
      <c r="F7003" t="s">
        <v>18</v>
      </c>
      <c r="G7003" t="s">
        <v>35</v>
      </c>
      <c r="H7003">
        <v>8</v>
      </c>
      <c r="I7003" t="s">
        <v>176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34</v>
      </c>
      <c r="S7003">
        <v>4</v>
      </c>
    </row>
    <row r="7004" spans="1:19" x14ac:dyDescent="0.3">
      <c r="A7004">
        <v>7003</v>
      </c>
      <c r="B7004" t="s">
        <v>16</v>
      </c>
      <c r="C7004" t="s">
        <v>20</v>
      </c>
      <c r="D7004" t="s">
        <v>38</v>
      </c>
      <c r="E7004" t="s">
        <v>45</v>
      </c>
      <c r="F7004" t="s">
        <v>18</v>
      </c>
      <c r="G7004" t="s">
        <v>35</v>
      </c>
      <c r="H7004">
        <v>1</v>
      </c>
      <c r="I7004" t="s">
        <v>178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21</v>
      </c>
      <c r="S7004">
        <v>4</v>
      </c>
    </row>
    <row r="7005" spans="1:19" x14ac:dyDescent="0.3">
      <c r="A7005">
        <v>7004</v>
      </c>
      <c r="B7005" t="s">
        <v>37</v>
      </c>
      <c r="C7005" t="s">
        <v>27</v>
      </c>
      <c r="D7005" t="s">
        <v>44</v>
      </c>
      <c r="E7005" t="s">
        <v>45</v>
      </c>
      <c r="F7005" t="s">
        <v>30</v>
      </c>
      <c r="G7005" t="s">
        <v>35</v>
      </c>
      <c r="H7005">
        <v>12</v>
      </c>
      <c r="I7005" t="s">
        <v>176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34</v>
      </c>
      <c r="S7005">
        <v>2</v>
      </c>
    </row>
    <row r="7006" spans="1:19" x14ac:dyDescent="0.3">
      <c r="A7006">
        <v>7005</v>
      </c>
      <c r="B7006" t="s">
        <v>31</v>
      </c>
      <c r="C7006" t="s">
        <v>39</v>
      </c>
      <c r="D7006" t="s">
        <v>40</v>
      </c>
      <c r="E7006" t="s">
        <v>36</v>
      </c>
      <c r="F7006" t="s">
        <v>25</v>
      </c>
      <c r="G7006" t="s">
        <v>35</v>
      </c>
      <c r="H7006">
        <v>12</v>
      </c>
      <c r="I7006" t="s">
        <v>178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28</v>
      </c>
      <c r="S7006">
        <v>8</v>
      </c>
    </row>
    <row r="7007" spans="1:19" x14ac:dyDescent="0.3">
      <c r="A7007">
        <v>7006</v>
      </c>
      <c r="B7007" t="s">
        <v>42</v>
      </c>
      <c r="C7007" t="s">
        <v>34</v>
      </c>
      <c r="D7007" t="s">
        <v>32</v>
      </c>
      <c r="E7007" t="s">
        <v>22</v>
      </c>
      <c r="F7007" t="s">
        <v>30</v>
      </c>
      <c r="G7007" t="s">
        <v>24</v>
      </c>
      <c r="H7007">
        <v>7</v>
      </c>
      <c r="I7007" t="s">
        <v>176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21</v>
      </c>
      <c r="S7007">
        <v>1</v>
      </c>
    </row>
    <row r="7008" spans="1:19" x14ac:dyDescent="0.3">
      <c r="A7008">
        <v>7007</v>
      </c>
      <c r="B7008" t="s">
        <v>42</v>
      </c>
      <c r="C7008" t="s">
        <v>34</v>
      </c>
      <c r="D7008" t="s">
        <v>32</v>
      </c>
      <c r="E7008" t="s">
        <v>36</v>
      </c>
      <c r="F7008" t="s">
        <v>30</v>
      </c>
      <c r="G7008" t="s">
        <v>35</v>
      </c>
      <c r="H7008">
        <v>10</v>
      </c>
      <c r="I7008" t="s">
        <v>177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34</v>
      </c>
      <c r="S7008">
        <v>6</v>
      </c>
    </row>
    <row r="7009" spans="1:19" x14ac:dyDescent="0.3">
      <c r="A7009">
        <v>7008</v>
      </c>
      <c r="B7009" t="s">
        <v>33</v>
      </c>
      <c r="C7009" t="s">
        <v>20</v>
      </c>
      <c r="D7009" t="s">
        <v>44</v>
      </c>
      <c r="E7009" t="s">
        <v>15</v>
      </c>
      <c r="F7009" t="s">
        <v>18</v>
      </c>
      <c r="G7009" t="s">
        <v>35</v>
      </c>
      <c r="H7009">
        <v>5</v>
      </c>
      <c r="I7009" t="s">
        <v>178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28</v>
      </c>
      <c r="S7009">
        <v>6</v>
      </c>
    </row>
    <row r="7010" spans="1:19" x14ac:dyDescent="0.3">
      <c r="A7010">
        <v>7009</v>
      </c>
      <c r="B7010" t="s">
        <v>37</v>
      </c>
      <c r="C7010" t="s">
        <v>20</v>
      </c>
      <c r="D7010" t="s">
        <v>38</v>
      </c>
      <c r="E7010" t="s">
        <v>15</v>
      </c>
      <c r="F7010" t="s">
        <v>30</v>
      </c>
      <c r="G7010" t="s">
        <v>35</v>
      </c>
      <c r="H7010">
        <v>14</v>
      </c>
      <c r="I7010" t="s">
        <v>178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34</v>
      </c>
      <c r="S7010">
        <v>3</v>
      </c>
    </row>
    <row r="7011" spans="1:19" x14ac:dyDescent="0.3">
      <c r="A7011">
        <v>7010</v>
      </c>
      <c r="B7011" t="s">
        <v>31</v>
      </c>
      <c r="C7011" t="s">
        <v>39</v>
      </c>
      <c r="D7011" t="s">
        <v>32</v>
      </c>
      <c r="E7011" t="s">
        <v>36</v>
      </c>
      <c r="F7011" t="s">
        <v>25</v>
      </c>
      <c r="G7011" t="s">
        <v>24</v>
      </c>
      <c r="H7011">
        <v>4</v>
      </c>
      <c r="I7011" t="s">
        <v>178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21</v>
      </c>
      <c r="S7011">
        <v>2</v>
      </c>
    </row>
    <row r="7012" spans="1:19" x14ac:dyDescent="0.3">
      <c r="A7012">
        <v>7011</v>
      </c>
      <c r="B7012" t="s">
        <v>37</v>
      </c>
      <c r="C7012" t="s">
        <v>27</v>
      </c>
      <c r="D7012" t="s">
        <v>44</v>
      </c>
      <c r="E7012" t="s">
        <v>15</v>
      </c>
      <c r="F7012" t="s">
        <v>25</v>
      </c>
      <c r="G7012" t="s">
        <v>35</v>
      </c>
      <c r="H7012">
        <v>8</v>
      </c>
      <c r="I7012" t="s">
        <v>177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34</v>
      </c>
      <c r="S7012">
        <v>1</v>
      </c>
    </row>
    <row r="7013" spans="1:19" x14ac:dyDescent="0.3">
      <c r="A7013">
        <v>7012</v>
      </c>
      <c r="B7013" t="s">
        <v>42</v>
      </c>
      <c r="C7013" t="s">
        <v>27</v>
      </c>
      <c r="D7013" t="s">
        <v>32</v>
      </c>
      <c r="E7013" t="s">
        <v>36</v>
      </c>
      <c r="F7013" t="s">
        <v>25</v>
      </c>
      <c r="G7013" t="s">
        <v>35</v>
      </c>
      <c r="H7013">
        <v>13</v>
      </c>
      <c r="I7013" t="s">
        <v>178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34</v>
      </c>
      <c r="S7013">
        <v>1</v>
      </c>
    </row>
    <row r="7014" spans="1:19" x14ac:dyDescent="0.3">
      <c r="A7014">
        <v>7013</v>
      </c>
      <c r="B7014" t="s">
        <v>16</v>
      </c>
      <c r="C7014" t="s">
        <v>39</v>
      </c>
      <c r="D7014" t="s">
        <v>44</v>
      </c>
      <c r="E7014" t="s">
        <v>43</v>
      </c>
      <c r="F7014" t="s">
        <v>30</v>
      </c>
      <c r="G7014" t="s">
        <v>35</v>
      </c>
      <c r="H7014">
        <v>12</v>
      </c>
      <c r="I7014" t="s">
        <v>177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28</v>
      </c>
      <c r="S7014">
        <v>9</v>
      </c>
    </row>
    <row r="7015" spans="1:19" x14ac:dyDescent="0.3">
      <c r="A7015">
        <v>7014</v>
      </c>
      <c r="B7015" t="s">
        <v>33</v>
      </c>
      <c r="C7015" t="s">
        <v>39</v>
      </c>
      <c r="D7015" t="s">
        <v>19</v>
      </c>
      <c r="E7015" t="s">
        <v>41</v>
      </c>
      <c r="F7015" t="s">
        <v>18</v>
      </c>
      <c r="G7015" t="s">
        <v>35</v>
      </c>
      <c r="H7015">
        <v>2</v>
      </c>
      <c r="I7015" t="s">
        <v>178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21</v>
      </c>
      <c r="S7015">
        <v>2</v>
      </c>
    </row>
    <row r="7016" spans="1:19" x14ac:dyDescent="0.3">
      <c r="A7016">
        <v>7015</v>
      </c>
      <c r="B7016" t="s">
        <v>16</v>
      </c>
      <c r="C7016" t="s">
        <v>39</v>
      </c>
      <c r="D7016" t="s">
        <v>38</v>
      </c>
      <c r="E7016" t="s">
        <v>45</v>
      </c>
      <c r="F7016" t="s">
        <v>25</v>
      </c>
      <c r="G7016" t="s">
        <v>17</v>
      </c>
      <c r="H7016">
        <v>3</v>
      </c>
      <c r="I7016" t="s">
        <v>176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21</v>
      </c>
      <c r="S7016">
        <v>6</v>
      </c>
    </row>
    <row r="7017" spans="1:19" x14ac:dyDescent="0.3">
      <c r="A7017">
        <v>7016</v>
      </c>
      <c r="B7017" t="s">
        <v>37</v>
      </c>
      <c r="C7017" t="s">
        <v>27</v>
      </c>
      <c r="D7017" t="s">
        <v>19</v>
      </c>
      <c r="E7017" t="s">
        <v>36</v>
      </c>
      <c r="F7017" t="s">
        <v>25</v>
      </c>
      <c r="G7017" t="s">
        <v>24</v>
      </c>
      <c r="H7017">
        <v>2</v>
      </c>
      <c r="I7017" t="s">
        <v>177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28</v>
      </c>
      <c r="S7017">
        <v>8</v>
      </c>
    </row>
    <row r="7018" spans="1:19" x14ac:dyDescent="0.3">
      <c r="A7018">
        <v>7017</v>
      </c>
      <c r="B7018" t="s">
        <v>31</v>
      </c>
      <c r="C7018" t="s">
        <v>39</v>
      </c>
      <c r="D7018" t="s">
        <v>32</v>
      </c>
      <c r="E7018" t="s">
        <v>29</v>
      </c>
      <c r="F7018" t="s">
        <v>30</v>
      </c>
      <c r="G7018" t="s">
        <v>35</v>
      </c>
      <c r="H7018">
        <v>11</v>
      </c>
      <c r="I7018" t="s">
        <v>176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28</v>
      </c>
      <c r="S7018">
        <v>1</v>
      </c>
    </row>
    <row r="7019" spans="1:19" x14ac:dyDescent="0.3">
      <c r="A7019">
        <v>7018</v>
      </c>
      <c r="B7019" t="s">
        <v>42</v>
      </c>
      <c r="C7019" t="s">
        <v>39</v>
      </c>
      <c r="D7019" t="s">
        <v>32</v>
      </c>
      <c r="E7019" t="s">
        <v>45</v>
      </c>
      <c r="F7019" t="s">
        <v>30</v>
      </c>
      <c r="G7019" t="s">
        <v>35</v>
      </c>
      <c r="H7019">
        <v>0</v>
      </c>
      <c r="I7019" t="s">
        <v>178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28</v>
      </c>
      <c r="S7019">
        <v>7</v>
      </c>
    </row>
    <row r="7020" spans="1:19" x14ac:dyDescent="0.3">
      <c r="A7020">
        <v>7019</v>
      </c>
      <c r="B7020" t="s">
        <v>31</v>
      </c>
      <c r="C7020" t="s">
        <v>20</v>
      </c>
      <c r="D7020" t="s">
        <v>44</v>
      </c>
      <c r="E7020" t="s">
        <v>43</v>
      </c>
      <c r="F7020" t="s">
        <v>18</v>
      </c>
      <c r="G7020" t="s">
        <v>35</v>
      </c>
      <c r="H7020">
        <v>9</v>
      </c>
      <c r="I7020" t="s">
        <v>176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28</v>
      </c>
      <c r="S7020">
        <v>7</v>
      </c>
    </row>
    <row r="7021" spans="1:19" x14ac:dyDescent="0.3">
      <c r="A7021">
        <v>7020</v>
      </c>
      <c r="B7021" t="s">
        <v>23</v>
      </c>
      <c r="C7021" t="s">
        <v>34</v>
      </c>
      <c r="D7021" t="s">
        <v>26</v>
      </c>
      <c r="E7021" t="s">
        <v>36</v>
      </c>
      <c r="F7021" t="s">
        <v>25</v>
      </c>
      <c r="G7021" t="s">
        <v>35</v>
      </c>
      <c r="H7021">
        <v>13</v>
      </c>
      <c r="I7021" t="s">
        <v>177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34</v>
      </c>
      <c r="S7021">
        <v>2</v>
      </c>
    </row>
    <row r="7022" spans="1:19" x14ac:dyDescent="0.3">
      <c r="A7022">
        <v>7021</v>
      </c>
      <c r="B7022" t="s">
        <v>37</v>
      </c>
      <c r="C7022" t="s">
        <v>39</v>
      </c>
      <c r="D7022" t="s">
        <v>38</v>
      </c>
      <c r="E7022" t="s">
        <v>29</v>
      </c>
      <c r="F7022" t="s">
        <v>25</v>
      </c>
      <c r="G7022" t="s">
        <v>24</v>
      </c>
      <c r="H7022">
        <v>1</v>
      </c>
      <c r="I7022" t="s">
        <v>176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28</v>
      </c>
      <c r="S7022">
        <v>7</v>
      </c>
    </row>
    <row r="7023" spans="1:19" x14ac:dyDescent="0.3">
      <c r="A7023">
        <v>7022</v>
      </c>
      <c r="B7023" t="s">
        <v>31</v>
      </c>
      <c r="C7023" t="s">
        <v>34</v>
      </c>
      <c r="D7023" t="s">
        <v>44</v>
      </c>
      <c r="E7023" t="s">
        <v>41</v>
      </c>
      <c r="F7023" t="s">
        <v>18</v>
      </c>
      <c r="G7023" t="s">
        <v>24</v>
      </c>
      <c r="H7023">
        <v>10</v>
      </c>
      <c r="I7023" t="s">
        <v>177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28</v>
      </c>
      <c r="S7023">
        <v>9</v>
      </c>
    </row>
    <row r="7024" spans="1:19" x14ac:dyDescent="0.3">
      <c r="A7024">
        <v>7023</v>
      </c>
      <c r="B7024" t="s">
        <v>33</v>
      </c>
      <c r="C7024" t="s">
        <v>39</v>
      </c>
      <c r="D7024" t="s">
        <v>26</v>
      </c>
      <c r="E7024" t="s">
        <v>41</v>
      </c>
      <c r="F7024" t="s">
        <v>18</v>
      </c>
      <c r="G7024" t="s">
        <v>17</v>
      </c>
      <c r="H7024">
        <v>14</v>
      </c>
      <c r="I7024" t="s">
        <v>176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28</v>
      </c>
      <c r="S7024">
        <v>3</v>
      </c>
    </row>
    <row r="7025" spans="1:19" x14ac:dyDescent="0.3">
      <c r="A7025">
        <v>7024</v>
      </c>
      <c r="B7025" t="s">
        <v>42</v>
      </c>
      <c r="C7025" t="s">
        <v>20</v>
      </c>
      <c r="D7025" t="s">
        <v>38</v>
      </c>
      <c r="E7025" t="s">
        <v>36</v>
      </c>
      <c r="F7025" t="s">
        <v>30</v>
      </c>
      <c r="G7025" t="s">
        <v>35</v>
      </c>
      <c r="H7025">
        <v>6</v>
      </c>
      <c r="I7025" t="s">
        <v>176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28</v>
      </c>
      <c r="S7025">
        <v>9</v>
      </c>
    </row>
    <row r="7026" spans="1:19" x14ac:dyDescent="0.3">
      <c r="A7026">
        <v>7025</v>
      </c>
      <c r="B7026" t="s">
        <v>23</v>
      </c>
      <c r="C7026" t="s">
        <v>27</v>
      </c>
      <c r="D7026" t="s">
        <v>26</v>
      </c>
      <c r="E7026" t="s">
        <v>15</v>
      </c>
      <c r="F7026" t="s">
        <v>30</v>
      </c>
      <c r="G7026" t="s">
        <v>35</v>
      </c>
      <c r="H7026">
        <v>2</v>
      </c>
      <c r="I7026" t="s">
        <v>176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28</v>
      </c>
      <c r="S7026">
        <v>6</v>
      </c>
    </row>
    <row r="7027" spans="1:19" x14ac:dyDescent="0.3">
      <c r="A7027">
        <v>7026</v>
      </c>
      <c r="B7027" t="s">
        <v>23</v>
      </c>
      <c r="C7027" t="s">
        <v>34</v>
      </c>
      <c r="D7027" t="s">
        <v>38</v>
      </c>
      <c r="E7027" t="s">
        <v>29</v>
      </c>
      <c r="F7027" t="s">
        <v>30</v>
      </c>
      <c r="G7027" t="s">
        <v>24</v>
      </c>
      <c r="H7027">
        <v>6</v>
      </c>
      <c r="I7027" t="s">
        <v>177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28</v>
      </c>
      <c r="S7027">
        <v>5</v>
      </c>
    </row>
    <row r="7028" spans="1:19" x14ac:dyDescent="0.3">
      <c r="A7028">
        <v>7027</v>
      </c>
      <c r="B7028" t="s">
        <v>37</v>
      </c>
      <c r="C7028" t="s">
        <v>20</v>
      </c>
      <c r="D7028" t="s">
        <v>38</v>
      </c>
      <c r="E7028" t="s">
        <v>45</v>
      </c>
      <c r="F7028" t="s">
        <v>18</v>
      </c>
      <c r="G7028" t="s">
        <v>35</v>
      </c>
      <c r="H7028">
        <v>7</v>
      </c>
      <c r="I7028" t="s">
        <v>178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28</v>
      </c>
      <c r="S7028">
        <v>8</v>
      </c>
    </row>
    <row r="7029" spans="1:19" x14ac:dyDescent="0.3">
      <c r="A7029">
        <v>7028</v>
      </c>
      <c r="B7029" t="s">
        <v>31</v>
      </c>
      <c r="C7029" t="s">
        <v>27</v>
      </c>
      <c r="D7029" t="s">
        <v>40</v>
      </c>
      <c r="E7029" t="s">
        <v>45</v>
      </c>
      <c r="F7029" t="s">
        <v>25</v>
      </c>
      <c r="G7029" t="s">
        <v>35</v>
      </c>
      <c r="H7029">
        <v>8</v>
      </c>
      <c r="I7029" t="s">
        <v>178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34</v>
      </c>
      <c r="S7029">
        <v>3</v>
      </c>
    </row>
    <row r="7030" spans="1:19" x14ac:dyDescent="0.3">
      <c r="A7030">
        <v>7029</v>
      </c>
      <c r="B7030" t="s">
        <v>16</v>
      </c>
      <c r="C7030" t="s">
        <v>20</v>
      </c>
      <c r="D7030" t="s">
        <v>32</v>
      </c>
      <c r="E7030" t="s">
        <v>29</v>
      </c>
      <c r="F7030" t="s">
        <v>25</v>
      </c>
      <c r="G7030" t="s">
        <v>24</v>
      </c>
      <c r="H7030">
        <v>5</v>
      </c>
      <c r="I7030" t="s">
        <v>176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28</v>
      </c>
      <c r="S7030">
        <v>3</v>
      </c>
    </row>
    <row r="7031" spans="1:19" x14ac:dyDescent="0.3">
      <c r="A7031">
        <v>7030</v>
      </c>
      <c r="B7031" t="s">
        <v>23</v>
      </c>
      <c r="C7031" t="s">
        <v>34</v>
      </c>
      <c r="D7031" t="s">
        <v>26</v>
      </c>
      <c r="E7031" t="s">
        <v>43</v>
      </c>
      <c r="F7031" t="s">
        <v>30</v>
      </c>
      <c r="G7031" t="s">
        <v>35</v>
      </c>
      <c r="H7031">
        <v>4</v>
      </c>
      <c r="I7031" t="s">
        <v>178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21</v>
      </c>
      <c r="S7031">
        <v>4</v>
      </c>
    </row>
    <row r="7032" spans="1:19" x14ac:dyDescent="0.3">
      <c r="A7032">
        <v>7031</v>
      </c>
      <c r="B7032" t="s">
        <v>31</v>
      </c>
      <c r="C7032" t="s">
        <v>39</v>
      </c>
      <c r="D7032" t="s">
        <v>32</v>
      </c>
      <c r="E7032" t="s">
        <v>22</v>
      </c>
      <c r="F7032" t="s">
        <v>25</v>
      </c>
      <c r="G7032" t="s">
        <v>24</v>
      </c>
      <c r="H7032">
        <v>0</v>
      </c>
      <c r="I7032" t="s">
        <v>176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28</v>
      </c>
      <c r="S7032">
        <v>3</v>
      </c>
    </row>
    <row r="7033" spans="1:19" x14ac:dyDescent="0.3">
      <c r="A7033">
        <v>7032</v>
      </c>
      <c r="B7033" t="s">
        <v>16</v>
      </c>
      <c r="C7033" t="s">
        <v>27</v>
      </c>
      <c r="D7033" t="s">
        <v>44</v>
      </c>
      <c r="E7033" t="s">
        <v>41</v>
      </c>
      <c r="F7033" t="s">
        <v>30</v>
      </c>
      <c r="G7033" t="s">
        <v>17</v>
      </c>
      <c r="H7033">
        <v>13</v>
      </c>
      <c r="I7033" t="s">
        <v>178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34</v>
      </c>
      <c r="S7033">
        <v>5</v>
      </c>
    </row>
    <row r="7034" spans="1:19" x14ac:dyDescent="0.3">
      <c r="A7034">
        <v>7033</v>
      </c>
      <c r="B7034" t="s">
        <v>37</v>
      </c>
      <c r="C7034" t="s">
        <v>34</v>
      </c>
      <c r="D7034" t="s">
        <v>38</v>
      </c>
      <c r="E7034" t="s">
        <v>22</v>
      </c>
      <c r="F7034" t="s">
        <v>30</v>
      </c>
      <c r="G7034" t="s">
        <v>24</v>
      </c>
      <c r="H7034">
        <v>4</v>
      </c>
      <c r="I7034" t="s">
        <v>176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28</v>
      </c>
      <c r="S7034">
        <v>9</v>
      </c>
    </row>
    <row r="7035" spans="1:19" x14ac:dyDescent="0.3">
      <c r="A7035">
        <v>7034</v>
      </c>
      <c r="B7035" t="s">
        <v>23</v>
      </c>
      <c r="C7035" t="s">
        <v>39</v>
      </c>
      <c r="D7035" t="s">
        <v>32</v>
      </c>
      <c r="E7035" t="s">
        <v>36</v>
      </c>
      <c r="F7035" t="s">
        <v>18</v>
      </c>
      <c r="G7035" t="s">
        <v>35</v>
      </c>
      <c r="H7035">
        <v>0</v>
      </c>
      <c r="I7035" t="s">
        <v>178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21</v>
      </c>
      <c r="S7035">
        <v>5</v>
      </c>
    </row>
    <row r="7036" spans="1:19" x14ac:dyDescent="0.3">
      <c r="A7036">
        <v>7035</v>
      </c>
      <c r="B7036" t="s">
        <v>37</v>
      </c>
      <c r="C7036" t="s">
        <v>20</v>
      </c>
      <c r="D7036" t="s">
        <v>38</v>
      </c>
      <c r="E7036" t="s">
        <v>45</v>
      </c>
      <c r="F7036" t="s">
        <v>30</v>
      </c>
      <c r="G7036" t="s">
        <v>24</v>
      </c>
      <c r="H7036">
        <v>10</v>
      </c>
      <c r="I7036" t="s">
        <v>177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28</v>
      </c>
      <c r="S7036">
        <v>9</v>
      </c>
    </row>
    <row r="7037" spans="1:19" x14ac:dyDescent="0.3">
      <c r="A7037">
        <v>7036</v>
      </c>
      <c r="B7037" t="s">
        <v>37</v>
      </c>
      <c r="C7037" t="s">
        <v>20</v>
      </c>
      <c r="D7037" t="s">
        <v>26</v>
      </c>
      <c r="E7037" t="s">
        <v>45</v>
      </c>
      <c r="F7037" t="s">
        <v>18</v>
      </c>
      <c r="G7037" t="s">
        <v>24</v>
      </c>
      <c r="H7037">
        <v>7</v>
      </c>
      <c r="I7037" t="s">
        <v>176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21</v>
      </c>
      <c r="S7037">
        <v>4</v>
      </c>
    </row>
    <row r="7038" spans="1:19" x14ac:dyDescent="0.3">
      <c r="A7038">
        <v>7037</v>
      </c>
      <c r="B7038" t="s">
        <v>37</v>
      </c>
      <c r="C7038" t="s">
        <v>20</v>
      </c>
      <c r="D7038" t="s">
        <v>32</v>
      </c>
      <c r="E7038" t="s">
        <v>22</v>
      </c>
      <c r="F7038" t="s">
        <v>18</v>
      </c>
      <c r="G7038" t="s">
        <v>24</v>
      </c>
      <c r="H7038">
        <v>1</v>
      </c>
      <c r="I7038" t="s">
        <v>177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28</v>
      </c>
      <c r="S7038">
        <v>8</v>
      </c>
    </row>
    <row r="7039" spans="1:19" x14ac:dyDescent="0.3">
      <c r="A7039">
        <v>7038</v>
      </c>
      <c r="B7039" t="s">
        <v>42</v>
      </c>
      <c r="C7039" t="s">
        <v>27</v>
      </c>
      <c r="D7039" t="s">
        <v>32</v>
      </c>
      <c r="E7039" t="s">
        <v>43</v>
      </c>
      <c r="F7039" t="s">
        <v>30</v>
      </c>
      <c r="G7039" t="s">
        <v>35</v>
      </c>
      <c r="H7039">
        <v>5</v>
      </c>
      <c r="I7039" t="s">
        <v>177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21</v>
      </c>
      <c r="S7039">
        <v>6</v>
      </c>
    </row>
    <row r="7040" spans="1:19" x14ac:dyDescent="0.3">
      <c r="A7040">
        <v>7039</v>
      </c>
      <c r="B7040" t="s">
        <v>23</v>
      </c>
      <c r="C7040" t="s">
        <v>20</v>
      </c>
      <c r="D7040" t="s">
        <v>40</v>
      </c>
      <c r="E7040" t="s">
        <v>22</v>
      </c>
      <c r="F7040" t="s">
        <v>30</v>
      </c>
      <c r="G7040" t="s">
        <v>17</v>
      </c>
      <c r="H7040">
        <v>11</v>
      </c>
      <c r="I7040" t="s">
        <v>177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34</v>
      </c>
      <c r="S7040">
        <v>5</v>
      </c>
    </row>
    <row r="7041" spans="1:19" x14ac:dyDescent="0.3">
      <c r="A7041">
        <v>7040</v>
      </c>
      <c r="B7041" t="s">
        <v>23</v>
      </c>
      <c r="C7041" t="s">
        <v>27</v>
      </c>
      <c r="D7041" t="s">
        <v>19</v>
      </c>
      <c r="E7041" t="s">
        <v>36</v>
      </c>
      <c r="F7041" t="s">
        <v>25</v>
      </c>
      <c r="G7041" t="s">
        <v>17</v>
      </c>
      <c r="H7041">
        <v>3</v>
      </c>
      <c r="I7041" t="s">
        <v>177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28</v>
      </c>
      <c r="S7041">
        <v>2</v>
      </c>
    </row>
    <row r="7042" spans="1:19" x14ac:dyDescent="0.3">
      <c r="A7042">
        <v>7041</v>
      </c>
      <c r="B7042" t="s">
        <v>37</v>
      </c>
      <c r="C7042" t="s">
        <v>27</v>
      </c>
      <c r="D7042" t="s">
        <v>19</v>
      </c>
      <c r="E7042" t="s">
        <v>29</v>
      </c>
      <c r="F7042" t="s">
        <v>18</v>
      </c>
      <c r="G7042" t="s">
        <v>24</v>
      </c>
      <c r="H7042">
        <v>9</v>
      </c>
      <c r="I7042" t="s">
        <v>177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34</v>
      </c>
      <c r="S7042">
        <v>4</v>
      </c>
    </row>
    <row r="7043" spans="1:19" x14ac:dyDescent="0.3">
      <c r="A7043">
        <v>7042</v>
      </c>
      <c r="B7043" t="s">
        <v>42</v>
      </c>
      <c r="C7043" t="s">
        <v>20</v>
      </c>
      <c r="D7043" t="s">
        <v>38</v>
      </c>
      <c r="E7043" t="s">
        <v>36</v>
      </c>
      <c r="F7043" t="s">
        <v>25</v>
      </c>
      <c r="G7043" t="s">
        <v>24</v>
      </c>
      <c r="H7043">
        <v>6</v>
      </c>
      <c r="I7043" t="s">
        <v>176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28</v>
      </c>
      <c r="S7043">
        <v>8</v>
      </c>
    </row>
    <row r="7044" spans="1:19" x14ac:dyDescent="0.3">
      <c r="A7044">
        <v>7043</v>
      </c>
      <c r="B7044" t="s">
        <v>42</v>
      </c>
      <c r="C7044" t="s">
        <v>34</v>
      </c>
      <c r="D7044" t="s">
        <v>44</v>
      </c>
      <c r="E7044" t="s">
        <v>15</v>
      </c>
      <c r="F7044" t="s">
        <v>18</v>
      </c>
      <c r="G7044" t="s">
        <v>35</v>
      </c>
      <c r="H7044">
        <v>9</v>
      </c>
      <c r="I7044" t="s">
        <v>178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28</v>
      </c>
      <c r="S7044">
        <v>7</v>
      </c>
    </row>
    <row r="7045" spans="1:19" x14ac:dyDescent="0.3">
      <c r="A7045">
        <v>7044</v>
      </c>
      <c r="B7045" t="s">
        <v>23</v>
      </c>
      <c r="C7045" t="s">
        <v>27</v>
      </c>
      <c r="D7045" t="s">
        <v>38</v>
      </c>
      <c r="E7045" t="s">
        <v>15</v>
      </c>
      <c r="F7045" t="s">
        <v>30</v>
      </c>
      <c r="G7045" t="s">
        <v>24</v>
      </c>
      <c r="H7045">
        <v>9</v>
      </c>
      <c r="I7045" t="s">
        <v>178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34</v>
      </c>
      <c r="S7045">
        <v>1</v>
      </c>
    </row>
    <row r="7046" spans="1:19" x14ac:dyDescent="0.3">
      <c r="A7046">
        <v>7045</v>
      </c>
      <c r="B7046" t="s">
        <v>42</v>
      </c>
      <c r="C7046" t="s">
        <v>39</v>
      </c>
      <c r="D7046" t="s">
        <v>26</v>
      </c>
      <c r="E7046" t="s">
        <v>22</v>
      </c>
      <c r="F7046" t="s">
        <v>30</v>
      </c>
      <c r="G7046" t="s">
        <v>17</v>
      </c>
      <c r="H7046">
        <v>0</v>
      </c>
      <c r="I7046" t="s">
        <v>177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28</v>
      </c>
      <c r="S7046">
        <v>8</v>
      </c>
    </row>
    <row r="7047" spans="1:19" x14ac:dyDescent="0.3">
      <c r="A7047">
        <v>7046</v>
      </c>
      <c r="B7047" t="s">
        <v>42</v>
      </c>
      <c r="C7047" t="s">
        <v>27</v>
      </c>
      <c r="D7047" t="s">
        <v>32</v>
      </c>
      <c r="E7047" t="s">
        <v>15</v>
      </c>
      <c r="F7047" t="s">
        <v>18</v>
      </c>
      <c r="G7047" t="s">
        <v>35</v>
      </c>
      <c r="H7047">
        <v>3</v>
      </c>
      <c r="I7047" t="s">
        <v>177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28</v>
      </c>
      <c r="S7047">
        <v>8</v>
      </c>
    </row>
    <row r="7048" spans="1:19" x14ac:dyDescent="0.3">
      <c r="A7048">
        <v>7047</v>
      </c>
      <c r="B7048" t="s">
        <v>42</v>
      </c>
      <c r="C7048" t="s">
        <v>27</v>
      </c>
      <c r="D7048" t="s">
        <v>44</v>
      </c>
      <c r="E7048" t="s">
        <v>41</v>
      </c>
      <c r="F7048" t="s">
        <v>18</v>
      </c>
      <c r="G7048" t="s">
        <v>35</v>
      </c>
      <c r="H7048">
        <v>8</v>
      </c>
      <c r="I7048" t="s">
        <v>177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34</v>
      </c>
      <c r="S7048">
        <v>4</v>
      </c>
    </row>
    <row r="7049" spans="1:19" x14ac:dyDescent="0.3">
      <c r="A7049">
        <v>7048</v>
      </c>
      <c r="B7049" t="s">
        <v>31</v>
      </c>
      <c r="C7049" t="s">
        <v>27</v>
      </c>
      <c r="D7049" t="s">
        <v>19</v>
      </c>
      <c r="E7049" t="s">
        <v>43</v>
      </c>
      <c r="F7049" t="s">
        <v>18</v>
      </c>
      <c r="G7049" t="s">
        <v>35</v>
      </c>
      <c r="H7049">
        <v>0</v>
      </c>
      <c r="I7049" t="s">
        <v>178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28</v>
      </c>
      <c r="S7049">
        <v>9</v>
      </c>
    </row>
    <row r="7050" spans="1:19" x14ac:dyDescent="0.3">
      <c r="A7050">
        <v>7049</v>
      </c>
      <c r="B7050" t="s">
        <v>23</v>
      </c>
      <c r="C7050" t="s">
        <v>34</v>
      </c>
      <c r="D7050" t="s">
        <v>40</v>
      </c>
      <c r="E7050" t="s">
        <v>45</v>
      </c>
      <c r="F7050" t="s">
        <v>18</v>
      </c>
      <c r="G7050" t="s">
        <v>24</v>
      </c>
      <c r="H7050">
        <v>3</v>
      </c>
      <c r="I7050" t="s">
        <v>176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28</v>
      </c>
      <c r="S7050">
        <v>8</v>
      </c>
    </row>
    <row r="7051" spans="1:19" x14ac:dyDescent="0.3">
      <c r="A7051">
        <v>7050</v>
      </c>
      <c r="B7051" t="s">
        <v>42</v>
      </c>
      <c r="C7051" t="s">
        <v>39</v>
      </c>
      <c r="D7051" t="s">
        <v>44</v>
      </c>
      <c r="E7051" t="s">
        <v>29</v>
      </c>
      <c r="F7051" t="s">
        <v>18</v>
      </c>
      <c r="G7051" t="s">
        <v>35</v>
      </c>
      <c r="H7051">
        <v>10</v>
      </c>
      <c r="I7051" t="s">
        <v>176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34</v>
      </c>
      <c r="S7051">
        <v>2</v>
      </c>
    </row>
    <row r="7052" spans="1:19" x14ac:dyDescent="0.3">
      <c r="A7052">
        <v>7051</v>
      </c>
      <c r="B7052" t="s">
        <v>31</v>
      </c>
      <c r="C7052" t="s">
        <v>39</v>
      </c>
      <c r="D7052" t="s">
        <v>40</v>
      </c>
      <c r="E7052" t="s">
        <v>43</v>
      </c>
      <c r="F7052" t="s">
        <v>25</v>
      </c>
      <c r="G7052" t="s">
        <v>24</v>
      </c>
      <c r="H7052">
        <v>5</v>
      </c>
      <c r="I7052" t="s">
        <v>178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28</v>
      </c>
      <c r="S7052">
        <v>9</v>
      </c>
    </row>
    <row r="7053" spans="1:19" x14ac:dyDescent="0.3">
      <c r="A7053">
        <v>7052</v>
      </c>
      <c r="B7053" t="s">
        <v>37</v>
      </c>
      <c r="C7053" t="s">
        <v>20</v>
      </c>
      <c r="D7053" t="s">
        <v>40</v>
      </c>
      <c r="E7053" t="s">
        <v>41</v>
      </c>
      <c r="F7053" t="s">
        <v>18</v>
      </c>
      <c r="G7053" t="s">
        <v>24</v>
      </c>
      <c r="H7053">
        <v>7</v>
      </c>
      <c r="I7053" t="s">
        <v>177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21</v>
      </c>
      <c r="S7053">
        <v>4</v>
      </c>
    </row>
    <row r="7054" spans="1:19" x14ac:dyDescent="0.3">
      <c r="A7054">
        <v>7053</v>
      </c>
      <c r="B7054" t="s">
        <v>33</v>
      </c>
      <c r="C7054" t="s">
        <v>34</v>
      </c>
      <c r="D7054" t="s">
        <v>19</v>
      </c>
      <c r="E7054" t="s">
        <v>22</v>
      </c>
      <c r="F7054" t="s">
        <v>25</v>
      </c>
      <c r="G7054" t="s">
        <v>17</v>
      </c>
      <c r="H7054">
        <v>1</v>
      </c>
      <c r="I7054" t="s">
        <v>177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28</v>
      </c>
      <c r="S7054">
        <v>7</v>
      </c>
    </row>
    <row r="7055" spans="1:19" x14ac:dyDescent="0.3">
      <c r="A7055">
        <v>7054</v>
      </c>
      <c r="B7055" t="s">
        <v>23</v>
      </c>
      <c r="C7055" t="s">
        <v>27</v>
      </c>
      <c r="D7055" t="s">
        <v>44</v>
      </c>
      <c r="E7055" t="s">
        <v>45</v>
      </c>
      <c r="F7055" t="s">
        <v>25</v>
      </c>
      <c r="G7055" t="s">
        <v>24</v>
      </c>
      <c r="H7055">
        <v>14</v>
      </c>
      <c r="I7055" t="s">
        <v>178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28</v>
      </c>
      <c r="S7055">
        <v>7</v>
      </c>
    </row>
    <row r="7056" spans="1:19" x14ac:dyDescent="0.3">
      <c r="A7056">
        <v>7055</v>
      </c>
      <c r="B7056" t="s">
        <v>42</v>
      </c>
      <c r="C7056" t="s">
        <v>27</v>
      </c>
      <c r="D7056" t="s">
        <v>40</v>
      </c>
      <c r="E7056" t="s">
        <v>36</v>
      </c>
      <c r="F7056" t="s">
        <v>18</v>
      </c>
      <c r="G7056" t="s">
        <v>17</v>
      </c>
      <c r="H7056">
        <v>14</v>
      </c>
      <c r="I7056" t="s">
        <v>177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34</v>
      </c>
      <c r="S7056">
        <v>3</v>
      </c>
    </row>
    <row r="7057" spans="1:19" x14ac:dyDescent="0.3">
      <c r="A7057">
        <v>7056</v>
      </c>
      <c r="B7057" t="s">
        <v>42</v>
      </c>
      <c r="C7057" t="s">
        <v>27</v>
      </c>
      <c r="D7057" t="s">
        <v>19</v>
      </c>
      <c r="E7057" t="s">
        <v>15</v>
      </c>
      <c r="F7057" t="s">
        <v>25</v>
      </c>
      <c r="G7057" t="s">
        <v>17</v>
      </c>
      <c r="H7057">
        <v>13</v>
      </c>
      <c r="I7057" t="s">
        <v>178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28</v>
      </c>
      <c r="S7057">
        <v>7</v>
      </c>
    </row>
    <row r="7058" spans="1:19" x14ac:dyDescent="0.3">
      <c r="A7058">
        <v>7057</v>
      </c>
      <c r="B7058" t="s">
        <v>42</v>
      </c>
      <c r="C7058" t="s">
        <v>39</v>
      </c>
      <c r="D7058" t="s">
        <v>32</v>
      </c>
      <c r="E7058" t="s">
        <v>15</v>
      </c>
      <c r="F7058" t="s">
        <v>30</v>
      </c>
      <c r="G7058" t="s">
        <v>24</v>
      </c>
      <c r="H7058">
        <v>8</v>
      </c>
      <c r="I7058" t="s">
        <v>177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28</v>
      </c>
      <c r="S7058">
        <v>8</v>
      </c>
    </row>
    <row r="7059" spans="1:19" x14ac:dyDescent="0.3">
      <c r="A7059">
        <v>7058</v>
      </c>
      <c r="B7059" t="s">
        <v>31</v>
      </c>
      <c r="C7059" t="s">
        <v>34</v>
      </c>
      <c r="D7059" t="s">
        <v>38</v>
      </c>
      <c r="E7059" t="s">
        <v>45</v>
      </c>
      <c r="F7059" t="s">
        <v>18</v>
      </c>
      <c r="G7059" t="s">
        <v>24</v>
      </c>
      <c r="H7059">
        <v>10</v>
      </c>
      <c r="I7059" t="s">
        <v>176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28</v>
      </c>
      <c r="S7059">
        <v>9</v>
      </c>
    </row>
    <row r="7060" spans="1:19" x14ac:dyDescent="0.3">
      <c r="A7060">
        <v>7059</v>
      </c>
      <c r="B7060" t="s">
        <v>33</v>
      </c>
      <c r="C7060" t="s">
        <v>34</v>
      </c>
      <c r="D7060" t="s">
        <v>38</v>
      </c>
      <c r="E7060" t="s">
        <v>22</v>
      </c>
      <c r="F7060" t="s">
        <v>25</v>
      </c>
      <c r="G7060" t="s">
        <v>24</v>
      </c>
      <c r="H7060">
        <v>10</v>
      </c>
      <c r="I7060" t="s">
        <v>176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28</v>
      </c>
      <c r="S7060">
        <v>1</v>
      </c>
    </row>
    <row r="7061" spans="1:19" x14ac:dyDescent="0.3">
      <c r="A7061">
        <v>7060</v>
      </c>
      <c r="B7061" t="s">
        <v>31</v>
      </c>
      <c r="C7061" t="s">
        <v>34</v>
      </c>
      <c r="D7061" t="s">
        <v>44</v>
      </c>
      <c r="E7061" t="s">
        <v>43</v>
      </c>
      <c r="F7061" t="s">
        <v>25</v>
      </c>
      <c r="G7061" t="s">
        <v>24</v>
      </c>
      <c r="H7061">
        <v>8</v>
      </c>
      <c r="I7061" t="s">
        <v>176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28</v>
      </c>
      <c r="S7061">
        <v>9</v>
      </c>
    </row>
    <row r="7062" spans="1:19" x14ac:dyDescent="0.3">
      <c r="A7062">
        <v>7061</v>
      </c>
      <c r="B7062" t="s">
        <v>23</v>
      </c>
      <c r="C7062" t="s">
        <v>39</v>
      </c>
      <c r="D7062" t="s">
        <v>19</v>
      </c>
      <c r="E7062" t="s">
        <v>43</v>
      </c>
      <c r="F7062" t="s">
        <v>30</v>
      </c>
      <c r="G7062" t="s">
        <v>17</v>
      </c>
      <c r="H7062">
        <v>7</v>
      </c>
      <c r="I7062" t="s">
        <v>176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28</v>
      </c>
      <c r="S7062">
        <v>5</v>
      </c>
    </row>
    <row r="7063" spans="1:19" x14ac:dyDescent="0.3">
      <c r="A7063">
        <v>7062</v>
      </c>
      <c r="B7063" t="s">
        <v>16</v>
      </c>
      <c r="C7063" t="s">
        <v>34</v>
      </c>
      <c r="D7063" t="s">
        <v>44</v>
      </c>
      <c r="E7063" t="s">
        <v>29</v>
      </c>
      <c r="F7063" t="s">
        <v>18</v>
      </c>
      <c r="G7063" t="s">
        <v>24</v>
      </c>
      <c r="H7063">
        <v>9</v>
      </c>
      <c r="I7063" t="s">
        <v>176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34</v>
      </c>
      <c r="S7063">
        <v>5</v>
      </c>
    </row>
    <row r="7064" spans="1:19" x14ac:dyDescent="0.3">
      <c r="A7064">
        <v>7063</v>
      </c>
      <c r="B7064" t="s">
        <v>16</v>
      </c>
      <c r="C7064" t="s">
        <v>39</v>
      </c>
      <c r="D7064" t="s">
        <v>32</v>
      </c>
      <c r="E7064" t="s">
        <v>22</v>
      </c>
      <c r="F7064" t="s">
        <v>25</v>
      </c>
      <c r="G7064" t="s">
        <v>17</v>
      </c>
      <c r="H7064">
        <v>2</v>
      </c>
      <c r="I7064" t="s">
        <v>176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28</v>
      </c>
      <c r="S7064">
        <v>1</v>
      </c>
    </row>
    <row r="7065" spans="1:19" x14ac:dyDescent="0.3">
      <c r="A7065">
        <v>7064</v>
      </c>
      <c r="B7065" t="s">
        <v>23</v>
      </c>
      <c r="C7065" t="s">
        <v>20</v>
      </c>
      <c r="D7065" t="s">
        <v>19</v>
      </c>
      <c r="E7065" t="s">
        <v>43</v>
      </c>
      <c r="F7065" t="s">
        <v>25</v>
      </c>
      <c r="G7065" t="s">
        <v>35</v>
      </c>
      <c r="H7065">
        <v>10</v>
      </c>
      <c r="I7065" t="s">
        <v>177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28</v>
      </c>
      <c r="S7065">
        <v>7</v>
      </c>
    </row>
    <row r="7066" spans="1:19" x14ac:dyDescent="0.3">
      <c r="A7066">
        <v>7065</v>
      </c>
      <c r="B7066" t="s">
        <v>37</v>
      </c>
      <c r="C7066" t="s">
        <v>39</v>
      </c>
      <c r="D7066" t="s">
        <v>19</v>
      </c>
      <c r="E7066" t="s">
        <v>15</v>
      </c>
      <c r="F7066" t="s">
        <v>25</v>
      </c>
      <c r="G7066" t="s">
        <v>24</v>
      </c>
      <c r="H7066">
        <v>14</v>
      </c>
      <c r="I7066" t="s">
        <v>176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34</v>
      </c>
      <c r="S7066">
        <v>1</v>
      </c>
    </row>
    <row r="7067" spans="1:19" x14ac:dyDescent="0.3">
      <c r="A7067">
        <v>7066</v>
      </c>
      <c r="B7067" t="s">
        <v>16</v>
      </c>
      <c r="C7067" t="s">
        <v>27</v>
      </c>
      <c r="D7067" t="s">
        <v>38</v>
      </c>
      <c r="E7067" t="s">
        <v>45</v>
      </c>
      <c r="F7067" t="s">
        <v>30</v>
      </c>
      <c r="G7067" t="s">
        <v>35</v>
      </c>
      <c r="H7067">
        <v>14</v>
      </c>
      <c r="I7067" t="s">
        <v>178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34</v>
      </c>
      <c r="S7067">
        <v>6</v>
      </c>
    </row>
    <row r="7068" spans="1:19" x14ac:dyDescent="0.3">
      <c r="A7068">
        <v>7067</v>
      </c>
      <c r="B7068" t="s">
        <v>33</v>
      </c>
      <c r="C7068" t="s">
        <v>20</v>
      </c>
      <c r="D7068" t="s">
        <v>32</v>
      </c>
      <c r="E7068" t="s">
        <v>15</v>
      </c>
      <c r="F7068" t="s">
        <v>18</v>
      </c>
      <c r="G7068" t="s">
        <v>24</v>
      </c>
      <c r="H7068">
        <v>5</v>
      </c>
      <c r="I7068" t="s">
        <v>178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28</v>
      </c>
      <c r="S7068">
        <v>9</v>
      </c>
    </row>
    <row r="7069" spans="1:19" x14ac:dyDescent="0.3">
      <c r="A7069">
        <v>7068</v>
      </c>
      <c r="B7069" t="s">
        <v>42</v>
      </c>
      <c r="C7069" t="s">
        <v>27</v>
      </c>
      <c r="D7069" t="s">
        <v>19</v>
      </c>
      <c r="E7069" t="s">
        <v>45</v>
      </c>
      <c r="F7069" t="s">
        <v>30</v>
      </c>
      <c r="G7069" t="s">
        <v>35</v>
      </c>
      <c r="H7069">
        <v>3</v>
      </c>
      <c r="I7069" t="s">
        <v>176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21</v>
      </c>
      <c r="S7069">
        <v>5</v>
      </c>
    </row>
    <row r="7070" spans="1:19" x14ac:dyDescent="0.3">
      <c r="A7070">
        <v>7069</v>
      </c>
      <c r="B7070" t="s">
        <v>16</v>
      </c>
      <c r="C7070" t="s">
        <v>20</v>
      </c>
      <c r="D7070" t="s">
        <v>40</v>
      </c>
      <c r="E7070" t="s">
        <v>15</v>
      </c>
      <c r="F7070" t="s">
        <v>25</v>
      </c>
      <c r="G7070" t="s">
        <v>35</v>
      </c>
      <c r="H7070">
        <v>10</v>
      </c>
      <c r="I7070" t="s">
        <v>177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28</v>
      </c>
      <c r="S7070">
        <v>7</v>
      </c>
    </row>
    <row r="7071" spans="1:19" x14ac:dyDescent="0.3">
      <c r="A7071">
        <v>7070</v>
      </c>
      <c r="B7071" t="s">
        <v>23</v>
      </c>
      <c r="C7071" t="s">
        <v>39</v>
      </c>
      <c r="D7071" t="s">
        <v>26</v>
      </c>
      <c r="E7071" t="s">
        <v>41</v>
      </c>
      <c r="F7071" t="s">
        <v>18</v>
      </c>
      <c r="G7071" t="s">
        <v>24</v>
      </c>
      <c r="H7071">
        <v>9</v>
      </c>
      <c r="I7071" t="s">
        <v>178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34</v>
      </c>
      <c r="S7071">
        <v>4</v>
      </c>
    </row>
    <row r="7072" spans="1:19" x14ac:dyDescent="0.3">
      <c r="A7072">
        <v>7071</v>
      </c>
      <c r="B7072" t="s">
        <v>33</v>
      </c>
      <c r="C7072" t="s">
        <v>20</v>
      </c>
      <c r="D7072" t="s">
        <v>38</v>
      </c>
      <c r="E7072" t="s">
        <v>22</v>
      </c>
      <c r="F7072" t="s">
        <v>25</v>
      </c>
      <c r="G7072" t="s">
        <v>24</v>
      </c>
      <c r="H7072">
        <v>6</v>
      </c>
      <c r="I7072" t="s">
        <v>176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28</v>
      </c>
      <c r="S7072">
        <v>7</v>
      </c>
    </row>
    <row r="7073" spans="1:19" x14ac:dyDescent="0.3">
      <c r="A7073">
        <v>7072</v>
      </c>
      <c r="B7073" t="s">
        <v>33</v>
      </c>
      <c r="C7073" t="s">
        <v>34</v>
      </c>
      <c r="D7073" t="s">
        <v>44</v>
      </c>
      <c r="E7073" t="s">
        <v>41</v>
      </c>
      <c r="F7073" t="s">
        <v>25</v>
      </c>
      <c r="G7073" t="s">
        <v>24</v>
      </c>
      <c r="H7073">
        <v>0</v>
      </c>
      <c r="I7073" t="s">
        <v>176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21</v>
      </c>
      <c r="S7073">
        <v>6</v>
      </c>
    </row>
    <row r="7074" spans="1:19" x14ac:dyDescent="0.3">
      <c r="A7074">
        <v>7073</v>
      </c>
      <c r="B7074" t="s">
        <v>23</v>
      </c>
      <c r="C7074" t="s">
        <v>39</v>
      </c>
      <c r="D7074" t="s">
        <v>26</v>
      </c>
      <c r="E7074" t="s">
        <v>22</v>
      </c>
      <c r="F7074" t="s">
        <v>18</v>
      </c>
      <c r="G7074" t="s">
        <v>17</v>
      </c>
      <c r="H7074">
        <v>3</v>
      </c>
      <c r="I7074" t="s">
        <v>178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21</v>
      </c>
      <c r="S7074">
        <v>6</v>
      </c>
    </row>
    <row r="7075" spans="1:19" x14ac:dyDescent="0.3">
      <c r="A7075">
        <v>7074</v>
      </c>
      <c r="B7075" t="s">
        <v>31</v>
      </c>
      <c r="C7075" t="s">
        <v>39</v>
      </c>
      <c r="D7075" t="s">
        <v>26</v>
      </c>
      <c r="E7075" t="s">
        <v>36</v>
      </c>
      <c r="F7075" t="s">
        <v>25</v>
      </c>
      <c r="G7075" t="s">
        <v>17</v>
      </c>
      <c r="H7075">
        <v>8</v>
      </c>
      <c r="I7075" t="s">
        <v>177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28</v>
      </c>
      <c r="S7075">
        <v>8</v>
      </c>
    </row>
    <row r="7076" spans="1:19" x14ac:dyDescent="0.3">
      <c r="A7076">
        <v>7075</v>
      </c>
      <c r="B7076" t="s">
        <v>37</v>
      </c>
      <c r="C7076" t="s">
        <v>20</v>
      </c>
      <c r="D7076" t="s">
        <v>19</v>
      </c>
      <c r="E7076" t="s">
        <v>15</v>
      </c>
      <c r="F7076" t="s">
        <v>25</v>
      </c>
      <c r="G7076" t="s">
        <v>24</v>
      </c>
      <c r="H7076">
        <v>7</v>
      </c>
      <c r="I7076" t="s">
        <v>178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21</v>
      </c>
      <c r="S7076">
        <v>4</v>
      </c>
    </row>
    <row r="7077" spans="1:19" x14ac:dyDescent="0.3">
      <c r="A7077">
        <v>7076</v>
      </c>
      <c r="B7077" t="s">
        <v>23</v>
      </c>
      <c r="C7077" t="s">
        <v>39</v>
      </c>
      <c r="D7077" t="s">
        <v>19</v>
      </c>
      <c r="E7077" t="s">
        <v>29</v>
      </c>
      <c r="F7077" t="s">
        <v>25</v>
      </c>
      <c r="G7077" t="s">
        <v>24</v>
      </c>
      <c r="H7077">
        <v>12</v>
      </c>
      <c r="I7077" t="s">
        <v>177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28</v>
      </c>
      <c r="S7077">
        <v>9</v>
      </c>
    </row>
    <row r="7078" spans="1:19" x14ac:dyDescent="0.3">
      <c r="A7078">
        <v>7077</v>
      </c>
      <c r="B7078" t="s">
        <v>31</v>
      </c>
      <c r="C7078" t="s">
        <v>27</v>
      </c>
      <c r="D7078" t="s">
        <v>40</v>
      </c>
      <c r="E7078" t="s">
        <v>43</v>
      </c>
      <c r="F7078" t="s">
        <v>18</v>
      </c>
      <c r="G7078" t="s">
        <v>24</v>
      </c>
      <c r="H7078">
        <v>0</v>
      </c>
      <c r="I7078" t="s">
        <v>178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21</v>
      </c>
      <c r="S7078">
        <v>5</v>
      </c>
    </row>
    <row r="7079" spans="1:19" x14ac:dyDescent="0.3">
      <c r="A7079">
        <v>7078</v>
      </c>
      <c r="B7079" t="s">
        <v>33</v>
      </c>
      <c r="C7079" t="s">
        <v>39</v>
      </c>
      <c r="D7079" t="s">
        <v>40</v>
      </c>
      <c r="E7079" t="s">
        <v>43</v>
      </c>
      <c r="F7079" t="s">
        <v>30</v>
      </c>
      <c r="G7079" t="s">
        <v>17</v>
      </c>
      <c r="H7079">
        <v>3</v>
      </c>
      <c r="I7079" t="s">
        <v>176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28</v>
      </c>
      <c r="S7079">
        <v>9</v>
      </c>
    </row>
    <row r="7080" spans="1:19" x14ac:dyDescent="0.3">
      <c r="A7080">
        <v>7079</v>
      </c>
      <c r="B7080" t="s">
        <v>37</v>
      </c>
      <c r="C7080" t="s">
        <v>34</v>
      </c>
      <c r="D7080" t="s">
        <v>19</v>
      </c>
      <c r="E7080" t="s">
        <v>36</v>
      </c>
      <c r="F7080" t="s">
        <v>18</v>
      </c>
      <c r="G7080" t="s">
        <v>17</v>
      </c>
      <c r="H7080">
        <v>0</v>
      </c>
      <c r="I7080" t="s">
        <v>177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21</v>
      </c>
      <c r="S7080">
        <v>2</v>
      </c>
    </row>
    <row r="7081" spans="1:19" x14ac:dyDescent="0.3">
      <c r="A7081">
        <v>7080</v>
      </c>
      <c r="B7081" t="s">
        <v>33</v>
      </c>
      <c r="C7081" t="s">
        <v>39</v>
      </c>
      <c r="D7081" t="s">
        <v>19</v>
      </c>
      <c r="E7081" t="s">
        <v>22</v>
      </c>
      <c r="F7081" t="s">
        <v>18</v>
      </c>
      <c r="G7081" t="s">
        <v>17</v>
      </c>
      <c r="H7081">
        <v>2</v>
      </c>
      <c r="I7081" t="s">
        <v>177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21</v>
      </c>
      <c r="S7081">
        <v>3</v>
      </c>
    </row>
    <row r="7082" spans="1:19" x14ac:dyDescent="0.3">
      <c r="A7082">
        <v>7081</v>
      </c>
      <c r="B7082" t="s">
        <v>33</v>
      </c>
      <c r="C7082" t="s">
        <v>39</v>
      </c>
      <c r="D7082" t="s">
        <v>38</v>
      </c>
      <c r="E7082" t="s">
        <v>41</v>
      </c>
      <c r="F7082" t="s">
        <v>30</v>
      </c>
      <c r="G7082" t="s">
        <v>24</v>
      </c>
      <c r="H7082">
        <v>12</v>
      </c>
      <c r="I7082" t="s">
        <v>177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34</v>
      </c>
      <c r="S7082">
        <v>2</v>
      </c>
    </row>
    <row r="7083" spans="1:19" x14ac:dyDescent="0.3">
      <c r="A7083">
        <v>7082</v>
      </c>
      <c r="B7083" t="s">
        <v>16</v>
      </c>
      <c r="C7083" t="s">
        <v>39</v>
      </c>
      <c r="D7083" t="s">
        <v>32</v>
      </c>
      <c r="E7083" t="s">
        <v>29</v>
      </c>
      <c r="F7083" t="s">
        <v>30</v>
      </c>
      <c r="G7083" t="s">
        <v>35</v>
      </c>
      <c r="H7083">
        <v>3</v>
      </c>
      <c r="I7083" t="s">
        <v>176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28</v>
      </c>
      <c r="S7083">
        <v>1</v>
      </c>
    </row>
    <row r="7084" spans="1:19" x14ac:dyDescent="0.3">
      <c r="A7084">
        <v>7083</v>
      </c>
      <c r="B7084" t="s">
        <v>31</v>
      </c>
      <c r="C7084" t="s">
        <v>20</v>
      </c>
      <c r="D7084" t="s">
        <v>44</v>
      </c>
      <c r="E7084" t="s">
        <v>41</v>
      </c>
      <c r="F7084" t="s">
        <v>18</v>
      </c>
      <c r="G7084" t="s">
        <v>24</v>
      </c>
      <c r="H7084">
        <v>4</v>
      </c>
      <c r="I7084" t="s">
        <v>176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28</v>
      </c>
      <c r="S7084">
        <v>7</v>
      </c>
    </row>
    <row r="7085" spans="1:19" x14ac:dyDescent="0.3">
      <c r="A7085">
        <v>7084</v>
      </c>
      <c r="B7085" t="s">
        <v>37</v>
      </c>
      <c r="C7085" t="s">
        <v>27</v>
      </c>
      <c r="D7085" t="s">
        <v>40</v>
      </c>
      <c r="E7085" t="s">
        <v>29</v>
      </c>
      <c r="F7085" t="s">
        <v>25</v>
      </c>
      <c r="G7085" t="s">
        <v>24</v>
      </c>
      <c r="H7085">
        <v>12</v>
      </c>
      <c r="I7085" t="s">
        <v>176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34</v>
      </c>
      <c r="S7085">
        <v>2</v>
      </c>
    </row>
    <row r="7086" spans="1:19" x14ac:dyDescent="0.3">
      <c r="A7086">
        <v>7085</v>
      </c>
      <c r="B7086" t="s">
        <v>42</v>
      </c>
      <c r="C7086" t="s">
        <v>27</v>
      </c>
      <c r="D7086" t="s">
        <v>40</v>
      </c>
      <c r="E7086" t="s">
        <v>22</v>
      </c>
      <c r="F7086" t="s">
        <v>30</v>
      </c>
      <c r="G7086" t="s">
        <v>24</v>
      </c>
      <c r="H7086">
        <v>12</v>
      </c>
      <c r="I7086" t="s">
        <v>176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34</v>
      </c>
      <c r="S7086">
        <v>2</v>
      </c>
    </row>
    <row r="7087" spans="1:19" x14ac:dyDescent="0.3">
      <c r="A7087">
        <v>7086</v>
      </c>
      <c r="B7087" t="s">
        <v>33</v>
      </c>
      <c r="C7087" t="s">
        <v>34</v>
      </c>
      <c r="D7087" t="s">
        <v>19</v>
      </c>
      <c r="E7087" t="s">
        <v>29</v>
      </c>
      <c r="F7087" t="s">
        <v>18</v>
      </c>
      <c r="G7087" t="s">
        <v>24</v>
      </c>
      <c r="H7087">
        <v>2</v>
      </c>
      <c r="I7087" t="s">
        <v>177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28</v>
      </c>
      <c r="S7087">
        <v>8</v>
      </c>
    </row>
    <row r="7088" spans="1:19" x14ac:dyDescent="0.3">
      <c r="A7088">
        <v>7087</v>
      </c>
      <c r="B7088" t="s">
        <v>16</v>
      </c>
      <c r="C7088" t="s">
        <v>27</v>
      </c>
      <c r="D7088" t="s">
        <v>44</v>
      </c>
      <c r="E7088" t="s">
        <v>41</v>
      </c>
      <c r="F7088" t="s">
        <v>18</v>
      </c>
      <c r="G7088" t="s">
        <v>24</v>
      </c>
      <c r="H7088">
        <v>13</v>
      </c>
      <c r="I7088" t="s">
        <v>178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34</v>
      </c>
      <c r="S7088">
        <v>4</v>
      </c>
    </row>
    <row r="7089" spans="1:19" x14ac:dyDescent="0.3">
      <c r="A7089">
        <v>7088</v>
      </c>
      <c r="B7089" t="s">
        <v>31</v>
      </c>
      <c r="C7089" t="s">
        <v>20</v>
      </c>
      <c r="D7089" t="s">
        <v>38</v>
      </c>
      <c r="E7089" t="s">
        <v>29</v>
      </c>
      <c r="F7089" t="s">
        <v>30</v>
      </c>
      <c r="G7089" t="s">
        <v>35</v>
      </c>
      <c r="H7089">
        <v>7</v>
      </c>
      <c r="I7089" t="s">
        <v>177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21</v>
      </c>
      <c r="S7089">
        <v>6</v>
      </c>
    </row>
    <row r="7090" spans="1:19" x14ac:dyDescent="0.3">
      <c r="A7090">
        <v>7089</v>
      </c>
      <c r="B7090" t="s">
        <v>42</v>
      </c>
      <c r="C7090" t="s">
        <v>20</v>
      </c>
      <c r="D7090" t="s">
        <v>26</v>
      </c>
      <c r="E7090" t="s">
        <v>15</v>
      </c>
      <c r="F7090" t="s">
        <v>30</v>
      </c>
      <c r="G7090" t="s">
        <v>24</v>
      </c>
      <c r="H7090">
        <v>3</v>
      </c>
      <c r="I7090" t="s">
        <v>177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21</v>
      </c>
      <c r="S7090">
        <v>5</v>
      </c>
    </row>
    <row r="7091" spans="1:19" x14ac:dyDescent="0.3">
      <c r="A7091">
        <v>7090</v>
      </c>
      <c r="B7091" t="s">
        <v>23</v>
      </c>
      <c r="C7091" t="s">
        <v>39</v>
      </c>
      <c r="D7091" t="s">
        <v>38</v>
      </c>
      <c r="E7091" t="s">
        <v>41</v>
      </c>
      <c r="F7091" t="s">
        <v>25</v>
      </c>
      <c r="G7091" t="s">
        <v>24</v>
      </c>
      <c r="H7091">
        <v>4</v>
      </c>
      <c r="I7091" t="s">
        <v>178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21</v>
      </c>
      <c r="S7091">
        <v>5</v>
      </c>
    </row>
    <row r="7092" spans="1:19" x14ac:dyDescent="0.3">
      <c r="A7092">
        <v>7091</v>
      </c>
      <c r="B7092" t="s">
        <v>23</v>
      </c>
      <c r="C7092" t="s">
        <v>27</v>
      </c>
      <c r="D7092" t="s">
        <v>32</v>
      </c>
      <c r="E7092" t="s">
        <v>41</v>
      </c>
      <c r="F7092" t="s">
        <v>18</v>
      </c>
      <c r="G7092" t="s">
        <v>17</v>
      </c>
      <c r="H7092">
        <v>2</v>
      </c>
      <c r="I7092" t="s">
        <v>178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21</v>
      </c>
      <c r="S7092">
        <v>3</v>
      </c>
    </row>
    <row r="7093" spans="1:19" x14ac:dyDescent="0.3">
      <c r="A7093">
        <v>7092</v>
      </c>
      <c r="B7093" t="s">
        <v>33</v>
      </c>
      <c r="C7093" t="s">
        <v>20</v>
      </c>
      <c r="D7093" t="s">
        <v>38</v>
      </c>
      <c r="E7093" t="s">
        <v>43</v>
      </c>
      <c r="F7093" t="s">
        <v>25</v>
      </c>
      <c r="G7093" t="s">
        <v>24</v>
      </c>
      <c r="H7093">
        <v>2</v>
      </c>
      <c r="I7093" t="s">
        <v>177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21</v>
      </c>
      <c r="S7093">
        <v>6</v>
      </c>
    </row>
    <row r="7094" spans="1:19" x14ac:dyDescent="0.3">
      <c r="A7094">
        <v>7093</v>
      </c>
      <c r="B7094" t="s">
        <v>31</v>
      </c>
      <c r="C7094" t="s">
        <v>39</v>
      </c>
      <c r="D7094" t="s">
        <v>26</v>
      </c>
      <c r="E7094" t="s">
        <v>43</v>
      </c>
      <c r="F7094" t="s">
        <v>18</v>
      </c>
      <c r="G7094" t="s">
        <v>24</v>
      </c>
      <c r="H7094">
        <v>13</v>
      </c>
      <c r="I7094" t="s">
        <v>178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28</v>
      </c>
      <c r="S7094">
        <v>3</v>
      </c>
    </row>
    <row r="7095" spans="1:19" x14ac:dyDescent="0.3">
      <c r="A7095">
        <v>7094</v>
      </c>
      <c r="B7095" t="s">
        <v>23</v>
      </c>
      <c r="C7095" t="s">
        <v>39</v>
      </c>
      <c r="D7095" t="s">
        <v>44</v>
      </c>
      <c r="E7095" t="s">
        <v>15</v>
      </c>
      <c r="F7095" t="s">
        <v>30</v>
      </c>
      <c r="G7095" t="s">
        <v>17</v>
      </c>
      <c r="H7095">
        <v>0</v>
      </c>
      <c r="I7095" t="s">
        <v>178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28</v>
      </c>
      <c r="S7095">
        <v>2</v>
      </c>
    </row>
    <row r="7096" spans="1:19" x14ac:dyDescent="0.3">
      <c r="A7096">
        <v>7095</v>
      </c>
      <c r="B7096" t="s">
        <v>23</v>
      </c>
      <c r="C7096" t="s">
        <v>27</v>
      </c>
      <c r="D7096" t="s">
        <v>26</v>
      </c>
      <c r="E7096" t="s">
        <v>41</v>
      </c>
      <c r="F7096" t="s">
        <v>30</v>
      </c>
      <c r="G7096" t="s">
        <v>17</v>
      </c>
      <c r="H7096">
        <v>11</v>
      </c>
      <c r="I7096" t="s">
        <v>177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34</v>
      </c>
      <c r="S7096">
        <v>6</v>
      </c>
    </row>
    <row r="7097" spans="1:19" x14ac:dyDescent="0.3">
      <c r="A7097">
        <v>7096</v>
      </c>
      <c r="B7097" t="s">
        <v>31</v>
      </c>
      <c r="C7097" t="s">
        <v>34</v>
      </c>
      <c r="D7097" t="s">
        <v>40</v>
      </c>
      <c r="E7097" t="s">
        <v>36</v>
      </c>
      <c r="F7097" t="s">
        <v>30</v>
      </c>
      <c r="G7097" t="s">
        <v>17</v>
      </c>
      <c r="H7097">
        <v>0</v>
      </c>
      <c r="I7097" t="s">
        <v>177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28</v>
      </c>
      <c r="S7097">
        <v>4</v>
      </c>
    </row>
    <row r="7098" spans="1:19" x14ac:dyDescent="0.3">
      <c r="A7098">
        <v>7097</v>
      </c>
      <c r="B7098" t="s">
        <v>42</v>
      </c>
      <c r="C7098" t="s">
        <v>20</v>
      </c>
      <c r="D7098" t="s">
        <v>32</v>
      </c>
      <c r="E7098" t="s">
        <v>43</v>
      </c>
      <c r="F7098" t="s">
        <v>18</v>
      </c>
      <c r="G7098" t="s">
        <v>24</v>
      </c>
      <c r="H7098">
        <v>3</v>
      </c>
      <c r="I7098" t="s">
        <v>176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28</v>
      </c>
      <c r="S7098">
        <v>7</v>
      </c>
    </row>
    <row r="7099" spans="1:19" x14ac:dyDescent="0.3">
      <c r="A7099">
        <v>7098</v>
      </c>
      <c r="B7099" t="s">
        <v>23</v>
      </c>
      <c r="C7099" t="s">
        <v>27</v>
      </c>
      <c r="D7099" t="s">
        <v>38</v>
      </c>
      <c r="E7099" t="s">
        <v>43</v>
      </c>
      <c r="F7099" t="s">
        <v>25</v>
      </c>
      <c r="G7099" t="s">
        <v>35</v>
      </c>
      <c r="H7099">
        <v>0</v>
      </c>
      <c r="I7099" t="s">
        <v>178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28</v>
      </c>
      <c r="S7099">
        <v>7</v>
      </c>
    </row>
    <row r="7100" spans="1:19" x14ac:dyDescent="0.3">
      <c r="A7100">
        <v>7099</v>
      </c>
      <c r="B7100" t="s">
        <v>16</v>
      </c>
      <c r="C7100" t="s">
        <v>20</v>
      </c>
      <c r="D7100" t="s">
        <v>32</v>
      </c>
      <c r="E7100" t="s">
        <v>45</v>
      </c>
      <c r="F7100" t="s">
        <v>25</v>
      </c>
      <c r="G7100" t="s">
        <v>24</v>
      </c>
      <c r="H7100">
        <v>7</v>
      </c>
      <c r="I7100" t="s">
        <v>178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28</v>
      </c>
      <c r="S7100">
        <v>9</v>
      </c>
    </row>
    <row r="7101" spans="1:19" x14ac:dyDescent="0.3">
      <c r="A7101">
        <v>7100</v>
      </c>
      <c r="B7101" t="s">
        <v>37</v>
      </c>
      <c r="C7101" t="s">
        <v>39</v>
      </c>
      <c r="D7101" t="s">
        <v>44</v>
      </c>
      <c r="E7101" t="s">
        <v>41</v>
      </c>
      <c r="F7101" t="s">
        <v>25</v>
      </c>
      <c r="G7101" t="s">
        <v>17</v>
      </c>
      <c r="H7101">
        <v>2</v>
      </c>
      <c r="I7101" t="s">
        <v>176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21</v>
      </c>
      <c r="S7101">
        <v>3</v>
      </c>
    </row>
    <row r="7102" spans="1:19" x14ac:dyDescent="0.3">
      <c r="A7102">
        <v>7101</v>
      </c>
      <c r="B7102" t="s">
        <v>33</v>
      </c>
      <c r="C7102" t="s">
        <v>27</v>
      </c>
      <c r="D7102" t="s">
        <v>19</v>
      </c>
      <c r="E7102" t="s">
        <v>36</v>
      </c>
      <c r="F7102" t="s">
        <v>25</v>
      </c>
      <c r="G7102" t="s">
        <v>35</v>
      </c>
      <c r="H7102">
        <v>13</v>
      </c>
      <c r="I7102" t="s">
        <v>177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34</v>
      </c>
      <c r="S7102">
        <v>4</v>
      </c>
    </row>
    <row r="7103" spans="1:19" x14ac:dyDescent="0.3">
      <c r="A7103">
        <v>7102</v>
      </c>
      <c r="B7103" t="s">
        <v>42</v>
      </c>
      <c r="C7103" t="s">
        <v>34</v>
      </c>
      <c r="D7103" t="s">
        <v>38</v>
      </c>
      <c r="E7103" t="s">
        <v>29</v>
      </c>
      <c r="F7103" t="s">
        <v>18</v>
      </c>
      <c r="G7103" t="s">
        <v>24</v>
      </c>
      <c r="H7103">
        <v>5</v>
      </c>
      <c r="I7103" t="s">
        <v>177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21</v>
      </c>
      <c r="S7103">
        <v>4</v>
      </c>
    </row>
    <row r="7104" spans="1:19" x14ac:dyDescent="0.3">
      <c r="A7104">
        <v>7103</v>
      </c>
      <c r="B7104" t="s">
        <v>42</v>
      </c>
      <c r="C7104" t="s">
        <v>39</v>
      </c>
      <c r="D7104" t="s">
        <v>44</v>
      </c>
      <c r="E7104" t="s">
        <v>41</v>
      </c>
      <c r="F7104" t="s">
        <v>25</v>
      </c>
      <c r="G7104" t="s">
        <v>17</v>
      </c>
      <c r="H7104">
        <v>12</v>
      </c>
      <c r="I7104" t="s">
        <v>178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28</v>
      </c>
      <c r="S7104">
        <v>9</v>
      </c>
    </row>
    <row r="7105" spans="1:19" x14ac:dyDescent="0.3">
      <c r="A7105">
        <v>7104</v>
      </c>
      <c r="B7105" t="s">
        <v>16</v>
      </c>
      <c r="C7105" t="s">
        <v>27</v>
      </c>
      <c r="D7105" t="s">
        <v>26</v>
      </c>
      <c r="E7105" t="s">
        <v>45</v>
      </c>
      <c r="F7105" t="s">
        <v>18</v>
      </c>
      <c r="G7105" t="s">
        <v>24</v>
      </c>
      <c r="H7105">
        <v>6</v>
      </c>
      <c r="I7105" t="s">
        <v>176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28</v>
      </c>
      <c r="S7105">
        <v>1</v>
      </c>
    </row>
    <row r="7106" spans="1:19" x14ac:dyDescent="0.3">
      <c r="A7106">
        <v>7105</v>
      </c>
      <c r="B7106" t="s">
        <v>42</v>
      </c>
      <c r="C7106" t="s">
        <v>39</v>
      </c>
      <c r="D7106" t="s">
        <v>32</v>
      </c>
      <c r="E7106" t="s">
        <v>41</v>
      </c>
      <c r="F7106" t="s">
        <v>30</v>
      </c>
      <c r="G7106" t="s">
        <v>35</v>
      </c>
      <c r="H7106">
        <v>10</v>
      </c>
      <c r="I7106" t="s">
        <v>178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34</v>
      </c>
      <c r="S7106">
        <v>3</v>
      </c>
    </row>
    <row r="7107" spans="1:19" x14ac:dyDescent="0.3">
      <c r="A7107">
        <v>7106</v>
      </c>
      <c r="B7107" t="s">
        <v>16</v>
      </c>
      <c r="C7107" t="s">
        <v>20</v>
      </c>
      <c r="D7107" t="s">
        <v>32</v>
      </c>
      <c r="E7107" t="s">
        <v>41</v>
      </c>
      <c r="F7107" t="s">
        <v>25</v>
      </c>
      <c r="G7107" t="s">
        <v>35</v>
      </c>
      <c r="H7107">
        <v>3</v>
      </c>
      <c r="I7107" t="s">
        <v>176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21</v>
      </c>
      <c r="S7107">
        <v>6</v>
      </c>
    </row>
    <row r="7108" spans="1:19" x14ac:dyDescent="0.3">
      <c r="A7108">
        <v>7107</v>
      </c>
      <c r="B7108" t="s">
        <v>16</v>
      </c>
      <c r="C7108" t="s">
        <v>27</v>
      </c>
      <c r="D7108" t="s">
        <v>40</v>
      </c>
      <c r="E7108" t="s">
        <v>22</v>
      </c>
      <c r="F7108" t="s">
        <v>25</v>
      </c>
      <c r="G7108" t="s">
        <v>35</v>
      </c>
      <c r="H7108">
        <v>12</v>
      </c>
      <c r="I7108" t="s">
        <v>176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34</v>
      </c>
      <c r="S7108">
        <v>1</v>
      </c>
    </row>
    <row r="7109" spans="1:19" x14ac:dyDescent="0.3">
      <c r="A7109">
        <v>7108</v>
      </c>
      <c r="B7109" t="s">
        <v>16</v>
      </c>
      <c r="C7109" t="s">
        <v>39</v>
      </c>
      <c r="D7109" t="s">
        <v>38</v>
      </c>
      <c r="E7109" t="s">
        <v>29</v>
      </c>
      <c r="F7109" t="s">
        <v>30</v>
      </c>
      <c r="G7109" t="s">
        <v>17</v>
      </c>
      <c r="H7109">
        <v>3</v>
      </c>
      <c r="I7109" t="s">
        <v>178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28</v>
      </c>
      <c r="S7109">
        <v>3</v>
      </c>
    </row>
    <row r="7110" spans="1:19" x14ac:dyDescent="0.3">
      <c r="A7110">
        <v>7109</v>
      </c>
      <c r="B7110" t="s">
        <v>33</v>
      </c>
      <c r="C7110" t="s">
        <v>34</v>
      </c>
      <c r="D7110" t="s">
        <v>40</v>
      </c>
      <c r="E7110" t="s">
        <v>43</v>
      </c>
      <c r="F7110" t="s">
        <v>30</v>
      </c>
      <c r="G7110" t="s">
        <v>35</v>
      </c>
      <c r="H7110">
        <v>1</v>
      </c>
      <c r="I7110" t="s">
        <v>177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21</v>
      </c>
      <c r="S7110">
        <v>5</v>
      </c>
    </row>
    <row r="7111" spans="1:19" x14ac:dyDescent="0.3">
      <c r="A7111">
        <v>7110</v>
      </c>
      <c r="B7111" t="s">
        <v>37</v>
      </c>
      <c r="C7111" t="s">
        <v>39</v>
      </c>
      <c r="D7111" t="s">
        <v>26</v>
      </c>
      <c r="E7111" t="s">
        <v>41</v>
      </c>
      <c r="F7111" t="s">
        <v>18</v>
      </c>
      <c r="G7111" t="s">
        <v>17</v>
      </c>
      <c r="H7111">
        <v>1</v>
      </c>
      <c r="I7111" t="s">
        <v>176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28</v>
      </c>
      <c r="S7111">
        <v>2</v>
      </c>
    </row>
    <row r="7112" spans="1:19" x14ac:dyDescent="0.3">
      <c r="A7112">
        <v>7111</v>
      </c>
      <c r="B7112" t="s">
        <v>33</v>
      </c>
      <c r="C7112" t="s">
        <v>39</v>
      </c>
      <c r="D7112" t="s">
        <v>32</v>
      </c>
      <c r="E7112" t="s">
        <v>43</v>
      </c>
      <c r="F7112" t="s">
        <v>25</v>
      </c>
      <c r="G7112" t="s">
        <v>17</v>
      </c>
      <c r="H7112">
        <v>11</v>
      </c>
      <c r="I7112" t="s">
        <v>178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28</v>
      </c>
      <c r="S7112">
        <v>8</v>
      </c>
    </row>
    <row r="7113" spans="1:19" x14ac:dyDescent="0.3">
      <c r="A7113">
        <v>7112</v>
      </c>
      <c r="B7113" t="s">
        <v>31</v>
      </c>
      <c r="C7113" t="s">
        <v>20</v>
      </c>
      <c r="D7113" t="s">
        <v>40</v>
      </c>
      <c r="E7113" t="s">
        <v>36</v>
      </c>
      <c r="F7113" t="s">
        <v>25</v>
      </c>
      <c r="G7113" t="s">
        <v>35</v>
      </c>
      <c r="H7113">
        <v>1</v>
      </c>
      <c r="I7113" t="s">
        <v>177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21</v>
      </c>
      <c r="S7113">
        <v>1</v>
      </c>
    </row>
    <row r="7114" spans="1:19" x14ac:dyDescent="0.3">
      <c r="A7114">
        <v>7113</v>
      </c>
      <c r="B7114" t="s">
        <v>31</v>
      </c>
      <c r="C7114" t="s">
        <v>39</v>
      </c>
      <c r="D7114" t="s">
        <v>38</v>
      </c>
      <c r="E7114" t="s">
        <v>41</v>
      </c>
      <c r="F7114" t="s">
        <v>30</v>
      </c>
      <c r="G7114" t="s">
        <v>24</v>
      </c>
      <c r="H7114">
        <v>4</v>
      </c>
      <c r="I7114" t="s">
        <v>178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28</v>
      </c>
      <c r="S7114">
        <v>7</v>
      </c>
    </row>
    <row r="7115" spans="1:19" x14ac:dyDescent="0.3">
      <c r="A7115">
        <v>7114</v>
      </c>
      <c r="B7115" t="s">
        <v>37</v>
      </c>
      <c r="C7115" t="s">
        <v>39</v>
      </c>
      <c r="D7115" t="s">
        <v>44</v>
      </c>
      <c r="E7115" t="s">
        <v>45</v>
      </c>
      <c r="F7115" t="s">
        <v>30</v>
      </c>
      <c r="G7115" t="s">
        <v>24</v>
      </c>
      <c r="H7115">
        <v>3</v>
      </c>
      <c r="I7115" t="s">
        <v>176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28</v>
      </c>
      <c r="S7115">
        <v>2</v>
      </c>
    </row>
    <row r="7116" spans="1:19" x14ac:dyDescent="0.3">
      <c r="A7116">
        <v>7115</v>
      </c>
      <c r="B7116" t="s">
        <v>31</v>
      </c>
      <c r="C7116" t="s">
        <v>34</v>
      </c>
      <c r="D7116" t="s">
        <v>26</v>
      </c>
      <c r="E7116" t="s">
        <v>41</v>
      </c>
      <c r="F7116" t="s">
        <v>30</v>
      </c>
      <c r="G7116" t="s">
        <v>35</v>
      </c>
      <c r="H7116">
        <v>11</v>
      </c>
      <c r="I7116" t="s">
        <v>176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34</v>
      </c>
      <c r="S7116">
        <v>4</v>
      </c>
    </row>
    <row r="7117" spans="1:19" x14ac:dyDescent="0.3">
      <c r="A7117">
        <v>7116</v>
      </c>
      <c r="B7117" t="s">
        <v>23</v>
      </c>
      <c r="C7117" t="s">
        <v>39</v>
      </c>
      <c r="D7117" t="s">
        <v>38</v>
      </c>
      <c r="E7117" t="s">
        <v>41</v>
      </c>
      <c r="F7117" t="s">
        <v>25</v>
      </c>
      <c r="G7117" t="s">
        <v>17</v>
      </c>
      <c r="H7117">
        <v>3</v>
      </c>
      <c r="I7117" t="s">
        <v>176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21</v>
      </c>
      <c r="S7117">
        <v>6</v>
      </c>
    </row>
    <row r="7118" spans="1:19" x14ac:dyDescent="0.3">
      <c r="A7118">
        <v>7117</v>
      </c>
      <c r="B7118" t="s">
        <v>23</v>
      </c>
      <c r="C7118" t="s">
        <v>20</v>
      </c>
      <c r="D7118" t="s">
        <v>44</v>
      </c>
      <c r="E7118" t="s">
        <v>29</v>
      </c>
      <c r="F7118" t="s">
        <v>25</v>
      </c>
      <c r="G7118" t="s">
        <v>24</v>
      </c>
      <c r="H7118">
        <v>4</v>
      </c>
      <c r="I7118" t="s">
        <v>177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21</v>
      </c>
      <c r="S7118">
        <v>3</v>
      </c>
    </row>
    <row r="7119" spans="1:19" x14ac:dyDescent="0.3">
      <c r="A7119">
        <v>7118</v>
      </c>
      <c r="B7119" t="s">
        <v>33</v>
      </c>
      <c r="C7119" t="s">
        <v>34</v>
      </c>
      <c r="D7119" t="s">
        <v>19</v>
      </c>
      <c r="E7119" t="s">
        <v>22</v>
      </c>
      <c r="F7119" t="s">
        <v>30</v>
      </c>
      <c r="G7119" t="s">
        <v>24</v>
      </c>
      <c r="H7119">
        <v>10</v>
      </c>
      <c r="I7119" t="s">
        <v>178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28</v>
      </c>
      <c r="S7119">
        <v>7</v>
      </c>
    </row>
    <row r="7120" spans="1:19" x14ac:dyDescent="0.3">
      <c r="A7120">
        <v>7119</v>
      </c>
      <c r="B7120" t="s">
        <v>42</v>
      </c>
      <c r="C7120" t="s">
        <v>39</v>
      </c>
      <c r="D7120" t="s">
        <v>40</v>
      </c>
      <c r="E7120" t="s">
        <v>45</v>
      </c>
      <c r="F7120" t="s">
        <v>30</v>
      </c>
      <c r="G7120" t="s">
        <v>35</v>
      </c>
      <c r="H7120">
        <v>5</v>
      </c>
      <c r="I7120" t="s">
        <v>177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21</v>
      </c>
      <c r="S7120">
        <v>1</v>
      </c>
    </row>
    <row r="7121" spans="1:19" x14ac:dyDescent="0.3">
      <c r="A7121">
        <v>7120</v>
      </c>
      <c r="B7121" t="s">
        <v>23</v>
      </c>
      <c r="C7121" t="s">
        <v>34</v>
      </c>
      <c r="D7121" t="s">
        <v>44</v>
      </c>
      <c r="E7121" t="s">
        <v>36</v>
      </c>
      <c r="F7121" t="s">
        <v>18</v>
      </c>
      <c r="G7121" t="s">
        <v>35</v>
      </c>
      <c r="H7121">
        <v>5</v>
      </c>
      <c r="I7121" t="s">
        <v>176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21</v>
      </c>
      <c r="S7121">
        <v>1</v>
      </c>
    </row>
    <row r="7122" spans="1:19" x14ac:dyDescent="0.3">
      <c r="A7122">
        <v>7121</v>
      </c>
      <c r="B7122" t="s">
        <v>31</v>
      </c>
      <c r="C7122" t="s">
        <v>34</v>
      </c>
      <c r="D7122" t="s">
        <v>38</v>
      </c>
      <c r="E7122" t="s">
        <v>41</v>
      </c>
      <c r="F7122" t="s">
        <v>30</v>
      </c>
      <c r="G7122" t="s">
        <v>17</v>
      </c>
      <c r="H7122">
        <v>14</v>
      </c>
      <c r="I7122" t="s">
        <v>178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34</v>
      </c>
      <c r="S7122">
        <v>6</v>
      </c>
    </row>
    <row r="7123" spans="1:19" x14ac:dyDescent="0.3">
      <c r="A7123">
        <v>7122</v>
      </c>
      <c r="B7123" t="s">
        <v>31</v>
      </c>
      <c r="C7123" t="s">
        <v>27</v>
      </c>
      <c r="D7123" t="s">
        <v>32</v>
      </c>
      <c r="E7123" t="s">
        <v>36</v>
      </c>
      <c r="F7123" t="s">
        <v>18</v>
      </c>
      <c r="G7123" t="s">
        <v>17</v>
      </c>
      <c r="H7123">
        <v>5</v>
      </c>
      <c r="I7123" t="s">
        <v>177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21</v>
      </c>
      <c r="S7123">
        <v>1</v>
      </c>
    </row>
    <row r="7124" spans="1:19" x14ac:dyDescent="0.3">
      <c r="A7124">
        <v>7123</v>
      </c>
      <c r="B7124" t="s">
        <v>37</v>
      </c>
      <c r="C7124" t="s">
        <v>34</v>
      </c>
      <c r="D7124" t="s">
        <v>19</v>
      </c>
      <c r="E7124" t="s">
        <v>36</v>
      </c>
      <c r="F7124" t="s">
        <v>25</v>
      </c>
      <c r="G7124" t="s">
        <v>17</v>
      </c>
      <c r="H7124">
        <v>0</v>
      </c>
      <c r="I7124" t="s">
        <v>178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21</v>
      </c>
      <c r="S7124">
        <v>3</v>
      </c>
    </row>
    <row r="7125" spans="1:19" x14ac:dyDescent="0.3">
      <c r="A7125">
        <v>7124</v>
      </c>
      <c r="B7125" t="s">
        <v>42</v>
      </c>
      <c r="C7125" t="s">
        <v>27</v>
      </c>
      <c r="D7125" t="s">
        <v>19</v>
      </c>
      <c r="E7125" t="s">
        <v>15</v>
      </c>
      <c r="F7125" t="s">
        <v>25</v>
      </c>
      <c r="G7125" t="s">
        <v>17</v>
      </c>
      <c r="H7125">
        <v>8</v>
      </c>
      <c r="I7125" t="s">
        <v>177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28</v>
      </c>
      <c r="S7125">
        <v>1</v>
      </c>
    </row>
    <row r="7126" spans="1:19" x14ac:dyDescent="0.3">
      <c r="A7126">
        <v>7125</v>
      </c>
      <c r="B7126" t="s">
        <v>42</v>
      </c>
      <c r="C7126" t="s">
        <v>27</v>
      </c>
      <c r="D7126" t="s">
        <v>44</v>
      </c>
      <c r="E7126" t="s">
        <v>45</v>
      </c>
      <c r="F7126" t="s">
        <v>25</v>
      </c>
      <c r="G7126" t="s">
        <v>24</v>
      </c>
      <c r="H7126">
        <v>10</v>
      </c>
      <c r="I7126" t="s">
        <v>177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34</v>
      </c>
      <c r="S7126">
        <v>2</v>
      </c>
    </row>
    <row r="7127" spans="1:19" x14ac:dyDescent="0.3">
      <c r="A7127">
        <v>7126</v>
      </c>
      <c r="B7127" t="s">
        <v>31</v>
      </c>
      <c r="C7127" t="s">
        <v>34</v>
      </c>
      <c r="D7127" t="s">
        <v>40</v>
      </c>
      <c r="E7127" t="s">
        <v>29</v>
      </c>
      <c r="F7127" t="s">
        <v>18</v>
      </c>
      <c r="G7127" t="s">
        <v>17</v>
      </c>
      <c r="H7127">
        <v>5</v>
      </c>
      <c r="I7127" t="s">
        <v>178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21</v>
      </c>
      <c r="S7127">
        <v>2</v>
      </c>
    </row>
    <row r="7128" spans="1:19" x14ac:dyDescent="0.3">
      <c r="A7128">
        <v>7127</v>
      </c>
      <c r="B7128" t="s">
        <v>37</v>
      </c>
      <c r="C7128" t="s">
        <v>27</v>
      </c>
      <c r="D7128" t="s">
        <v>40</v>
      </c>
      <c r="E7128" t="s">
        <v>22</v>
      </c>
      <c r="F7128" t="s">
        <v>30</v>
      </c>
      <c r="G7128" t="s">
        <v>35</v>
      </c>
      <c r="H7128">
        <v>13</v>
      </c>
      <c r="I7128" t="s">
        <v>178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34</v>
      </c>
      <c r="S7128">
        <v>2</v>
      </c>
    </row>
    <row r="7129" spans="1:19" x14ac:dyDescent="0.3">
      <c r="A7129">
        <v>7128</v>
      </c>
      <c r="B7129" t="s">
        <v>23</v>
      </c>
      <c r="C7129" t="s">
        <v>39</v>
      </c>
      <c r="D7129" t="s">
        <v>40</v>
      </c>
      <c r="E7129" t="s">
        <v>41</v>
      </c>
      <c r="F7129" t="s">
        <v>30</v>
      </c>
      <c r="G7129" t="s">
        <v>35</v>
      </c>
      <c r="H7129">
        <v>3</v>
      </c>
      <c r="I7129" t="s">
        <v>177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21</v>
      </c>
      <c r="S7129">
        <v>2</v>
      </c>
    </row>
    <row r="7130" spans="1:19" x14ac:dyDescent="0.3">
      <c r="A7130">
        <v>7129</v>
      </c>
      <c r="B7130" t="s">
        <v>33</v>
      </c>
      <c r="C7130" t="s">
        <v>34</v>
      </c>
      <c r="D7130" t="s">
        <v>19</v>
      </c>
      <c r="E7130" t="s">
        <v>29</v>
      </c>
      <c r="F7130" t="s">
        <v>30</v>
      </c>
      <c r="G7130" t="s">
        <v>35</v>
      </c>
      <c r="H7130">
        <v>14</v>
      </c>
      <c r="I7130" t="s">
        <v>178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28</v>
      </c>
      <c r="S7130">
        <v>9</v>
      </c>
    </row>
    <row r="7131" spans="1:19" x14ac:dyDescent="0.3">
      <c r="A7131">
        <v>7130</v>
      </c>
      <c r="B7131" t="s">
        <v>33</v>
      </c>
      <c r="C7131" t="s">
        <v>39</v>
      </c>
      <c r="D7131" t="s">
        <v>26</v>
      </c>
      <c r="E7131" t="s">
        <v>22</v>
      </c>
      <c r="F7131" t="s">
        <v>30</v>
      </c>
      <c r="G7131" t="s">
        <v>17</v>
      </c>
      <c r="H7131">
        <v>14</v>
      </c>
      <c r="I7131" t="s">
        <v>177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28</v>
      </c>
      <c r="S7131">
        <v>8</v>
      </c>
    </row>
    <row r="7132" spans="1:19" x14ac:dyDescent="0.3">
      <c r="A7132">
        <v>7131</v>
      </c>
      <c r="B7132" t="s">
        <v>42</v>
      </c>
      <c r="C7132" t="s">
        <v>27</v>
      </c>
      <c r="D7132" t="s">
        <v>32</v>
      </c>
      <c r="E7132" t="s">
        <v>29</v>
      </c>
      <c r="F7132" t="s">
        <v>18</v>
      </c>
      <c r="G7132" t="s">
        <v>24</v>
      </c>
      <c r="H7132">
        <v>8</v>
      </c>
      <c r="I7132" t="s">
        <v>177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34</v>
      </c>
      <c r="S7132">
        <v>6</v>
      </c>
    </row>
    <row r="7133" spans="1:19" x14ac:dyDescent="0.3">
      <c r="A7133">
        <v>7132</v>
      </c>
      <c r="B7133" t="s">
        <v>23</v>
      </c>
      <c r="C7133" t="s">
        <v>27</v>
      </c>
      <c r="D7133" t="s">
        <v>19</v>
      </c>
      <c r="E7133" t="s">
        <v>29</v>
      </c>
      <c r="F7133" t="s">
        <v>18</v>
      </c>
      <c r="G7133" t="s">
        <v>24</v>
      </c>
      <c r="H7133">
        <v>11</v>
      </c>
      <c r="I7133" t="s">
        <v>177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34</v>
      </c>
      <c r="S7133">
        <v>5</v>
      </c>
    </row>
    <row r="7134" spans="1:19" x14ac:dyDescent="0.3">
      <c r="A7134">
        <v>7133</v>
      </c>
      <c r="B7134" t="s">
        <v>33</v>
      </c>
      <c r="C7134" t="s">
        <v>34</v>
      </c>
      <c r="D7134" t="s">
        <v>44</v>
      </c>
      <c r="E7134" t="s">
        <v>41</v>
      </c>
      <c r="F7134" t="s">
        <v>25</v>
      </c>
      <c r="G7134" t="s">
        <v>24</v>
      </c>
      <c r="H7134">
        <v>10</v>
      </c>
      <c r="I7134" t="s">
        <v>177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28</v>
      </c>
      <c r="S7134">
        <v>9</v>
      </c>
    </row>
    <row r="7135" spans="1:19" x14ac:dyDescent="0.3">
      <c r="A7135">
        <v>7134</v>
      </c>
      <c r="B7135" t="s">
        <v>42</v>
      </c>
      <c r="C7135" t="s">
        <v>20</v>
      </c>
      <c r="D7135" t="s">
        <v>32</v>
      </c>
      <c r="E7135" t="s">
        <v>41</v>
      </c>
      <c r="F7135" t="s">
        <v>25</v>
      </c>
      <c r="G7135" t="s">
        <v>35</v>
      </c>
      <c r="H7135">
        <v>4</v>
      </c>
      <c r="I7135" t="s">
        <v>178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28</v>
      </c>
      <c r="S7135">
        <v>9</v>
      </c>
    </row>
    <row r="7136" spans="1:19" x14ac:dyDescent="0.3">
      <c r="A7136">
        <v>7135</v>
      </c>
      <c r="B7136" t="s">
        <v>42</v>
      </c>
      <c r="C7136" t="s">
        <v>39</v>
      </c>
      <c r="D7136" t="s">
        <v>44</v>
      </c>
      <c r="E7136" t="s">
        <v>15</v>
      </c>
      <c r="F7136" t="s">
        <v>30</v>
      </c>
      <c r="G7136" t="s">
        <v>24</v>
      </c>
      <c r="H7136">
        <v>5</v>
      </c>
      <c r="I7136" t="s">
        <v>176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28</v>
      </c>
      <c r="S7136">
        <v>7</v>
      </c>
    </row>
    <row r="7137" spans="1:19" x14ac:dyDescent="0.3">
      <c r="A7137">
        <v>7136</v>
      </c>
      <c r="B7137" t="s">
        <v>23</v>
      </c>
      <c r="C7137" t="s">
        <v>20</v>
      </c>
      <c r="D7137" t="s">
        <v>32</v>
      </c>
      <c r="E7137" t="s">
        <v>36</v>
      </c>
      <c r="F7137" t="s">
        <v>25</v>
      </c>
      <c r="G7137" t="s">
        <v>17</v>
      </c>
      <c r="H7137">
        <v>11</v>
      </c>
      <c r="I7137" t="s">
        <v>176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34</v>
      </c>
      <c r="S7137">
        <v>4</v>
      </c>
    </row>
    <row r="7138" spans="1:19" x14ac:dyDescent="0.3">
      <c r="A7138">
        <v>7137</v>
      </c>
      <c r="B7138" t="s">
        <v>31</v>
      </c>
      <c r="C7138" t="s">
        <v>20</v>
      </c>
      <c r="D7138" t="s">
        <v>40</v>
      </c>
      <c r="E7138" t="s">
        <v>41</v>
      </c>
      <c r="F7138" t="s">
        <v>25</v>
      </c>
      <c r="G7138" t="s">
        <v>24</v>
      </c>
      <c r="H7138">
        <v>6</v>
      </c>
      <c r="I7138" t="s">
        <v>177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28</v>
      </c>
      <c r="S7138">
        <v>3</v>
      </c>
    </row>
    <row r="7139" spans="1:19" x14ac:dyDescent="0.3">
      <c r="A7139">
        <v>7138</v>
      </c>
      <c r="B7139" t="s">
        <v>37</v>
      </c>
      <c r="C7139" t="s">
        <v>20</v>
      </c>
      <c r="D7139" t="s">
        <v>26</v>
      </c>
      <c r="E7139" t="s">
        <v>15</v>
      </c>
      <c r="F7139" t="s">
        <v>18</v>
      </c>
      <c r="G7139" t="s">
        <v>35</v>
      </c>
      <c r="H7139">
        <v>6</v>
      </c>
      <c r="I7139" t="s">
        <v>176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21</v>
      </c>
      <c r="S7139">
        <v>5</v>
      </c>
    </row>
    <row r="7140" spans="1:19" x14ac:dyDescent="0.3">
      <c r="A7140">
        <v>7139</v>
      </c>
      <c r="B7140" t="s">
        <v>33</v>
      </c>
      <c r="C7140" t="s">
        <v>34</v>
      </c>
      <c r="D7140" t="s">
        <v>32</v>
      </c>
      <c r="E7140" t="s">
        <v>22</v>
      </c>
      <c r="F7140" t="s">
        <v>18</v>
      </c>
      <c r="G7140" t="s">
        <v>17</v>
      </c>
      <c r="H7140">
        <v>7</v>
      </c>
      <c r="I7140" t="s">
        <v>177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21</v>
      </c>
      <c r="S7140">
        <v>2</v>
      </c>
    </row>
    <row r="7141" spans="1:19" x14ac:dyDescent="0.3">
      <c r="A7141">
        <v>7140</v>
      </c>
      <c r="B7141" t="s">
        <v>37</v>
      </c>
      <c r="C7141" t="s">
        <v>27</v>
      </c>
      <c r="D7141" t="s">
        <v>38</v>
      </c>
      <c r="E7141" t="s">
        <v>41</v>
      </c>
      <c r="F7141" t="s">
        <v>30</v>
      </c>
      <c r="G7141" t="s">
        <v>17</v>
      </c>
      <c r="H7141">
        <v>14</v>
      </c>
      <c r="I7141" t="s">
        <v>178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28</v>
      </c>
      <c r="S7141">
        <v>7</v>
      </c>
    </row>
    <row r="7142" spans="1:19" x14ac:dyDescent="0.3">
      <c r="A7142">
        <v>7141</v>
      </c>
      <c r="B7142" t="s">
        <v>42</v>
      </c>
      <c r="C7142" t="s">
        <v>27</v>
      </c>
      <c r="D7142" t="s">
        <v>26</v>
      </c>
      <c r="E7142" t="s">
        <v>36</v>
      </c>
      <c r="F7142" t="s">
        <v>30</v>
      </c>
      <c r="G7142" t="s">
        <v>24</v>
      </c>
      <c r="H7142">
        <v>10</v>
      </c>
      <c r="I7142" t="s">
        <v>177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28</v>
      </c>
      <c r="S7142">
        <v>7</v>
      </c>
    </row>
    <row r="7143" spans="1:19" x14ac:dyDescent="0.3">
      <c r="A7143">
        <v>7142</v>
      </c>
      <c r="B7143" t="s">
        <v>31</v>
      </c>
      <c r="C7143" t="s">
        <v>27</v>
      </c>
      <c r="D7143" t="s">
        <v>40</v>
      </c>
      <c r="E7143" t="s">
        <v>29</v>
      </c>
      <c r="F7143" t="s">
        <v>18</v>
      </c>
      <c r="G7143" t="s">
        <v>17</v>
      </c>
      <c r="H7143">
        <v>13</v>
      </c>
      <c r="I7143" t="s">
        <v>176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28</v>
      </c>
      <c r="S7143">
        <v>7</v>
      </c>
    </row>
    <row r="7144" spans="1:19" x14ac:dyDescent="0.3">
      <c r="A7144">
        <v>7143</v>
      </c>
      <c r="B7144" t="s">
        <v>23</v>
      </c>
      <c r="C7144" t="s">
        <v>27</v>
      </c>
      <c r="D7144" t="s">
        <v>44</v>
      </c>
      <c r="E7144" t="s">
        <v>43</v>
      </c>
      <c r="F7144" t="s">
        <v>18</v>
      </c>
      <c r="G7144" t="s">
        <v>24</v>
      </c>
      <c r="H7144">
        <v>13</v>
      </c>
      <c r="I7144" t="s">
        <v>178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34</v>
      </c>
      <c r="S7144">
        <v>5</v>
      </c>
    </row>
    <row r="7145" spans="1:19" x14ac:dyDescent="0.3">
      <c r="A7145">
        <v>7144</v>
      </c>
      <c r="B7145" t="s">
        <v>37</v>
      </c>
      <c r="C7145" t="s">
        <v>27</v>
      </c>
      <c r="D7145" t="s">
        <v>19</v>
      </c>
      <c r="E7145" t="s">
        <v>29</v>
      </c>
      <c r="F7145" t="s">
        <v>18</v>
      </c>
      <c r="G7145" t="s">
        <v>17</v>
      </c>
      <c r="H7145">
        <v>13</v>
      </c>
      <c r="I7145" t="s">
        <v>178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34</v>
      </c>
      <c r="S7145">
        <v>6</v>
      </c>
    </row>
    <row r="7146" spans="1:19" x14ac:dyDescent="0.3">
      <c r="A7146">
        <v>7145</v>
      </c>
      <c r="B7146" t="s">
        <v>42</v>
      </c>
      <c r="C7146" t="s">
        <v>34</v>
      </c>
      <c r="D7146" t="s">
        <v>38</v>
      </c>
      <c r="E7146" t="s">
        <v>29</v>
      </c>
      <c r="F7146" t="s">
        <v>25</v>
      </c>
      <c r="G7146" t="s">
        <v>17</v>
      </c>
      <c r="H7146">
        <v>5</v>
      </c>
      <c r="I7146" t="s">
        <v>177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21</v>
      </c>
      <c r="S7146">
        <v>2</v>
      </c>
    </row>
    <row r="7147" spans="1:19" x14ac:dyDescent="0.3">
      <c r="A7147">
        <v>7146</v>
      </c>
      <c r="B7147" t="s">
        <v>31</v>
      </c>
      <c r="C7147" t="s">
        <v>39</v>
      </c>
      <c r="D7147" t="s">
        <v>44</v>
      </c>
      <c r="E7147" t="s">
        <v>15</v>
      </c>
      <c r="F7147" t="s">
        <v>25</v>
      </c>
      <c r="G7147" t="s">
        <v>35</v>
      </c>
      <c r="H7147">
        <v>8</v>
      </c>
      <c r="I7147" t="s">
        <v>176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34</v>
      </c>
      <c r="S7147">
        <v>4</v>
      </c>
    </row>
    <row r="7148" spans="1:19" x14ac:dyDescent="0.3">
      <c r="A7148">
        <v>7147</v>
      </c>
      <c r="B7148" t="s">
        <v>23</v>
      </c>
      <c r="C7148" t="s">
        <v>27</v>
      </c>
      <c r="D7148" t="s">
        <v>38</v>
      </c>
      <c r="E7148" t="s">
        <v>36</v>
      </c>
      <c r="F7148" t="s">
        <v>25</v>
      </c>
      <c r="G7148" t="s">
        <v>17</v>
      </c>
      <c r="H7148">
        <v>11</v>
      </c>
      <c r="I7148" t="s">
        <v>176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28</v>
      </c>
      <c r="S7148">
        <v>9</v>
      </c>
    </row>
    <row r="7149" spans="1:19" x14ac:dyDescent="0.3">
      <c r="A7149">
        <v>7148</v>
      </c>
      <c r="B7149" t="s">
        <v>31</v>
      </c>
      <c r="C7149" t="s">
        <v>20</v>
      </c>
      <c r="D7149" t="s">
        <v>40</v>
      </c>
      <c r="E7149" t="s">
        <v>22</v>
      </c>
      <c r="F7149" t="s">
        <v>30</v>
      </c>
      <c r="G7149" t="s">
        <v>17</v>
      </c>
      <c r="H7149">
        <v>11</v>
      </c>
      <c r="I7149" t="s">
        <v>176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28</v>
      </c>
      <c r="S7149">
        <v>8</v>
      </c>
    </row>
    <row r="7150" spans="1:19" x14ac:dyDescent="0.3">
      <c r="A7150">
        <v>7149</v>
      </c>
      <c r="B7150" t="s">
        <v>37</v>
      </c>
      <c r="C7150" t="s">
        <v>27</v>
      </c>
      <c r="D7150" t="s">
        <v>40</v>
      </c>
      <c r="E7150" t="s">
        <v>15</v>
      </c>
      <c r="F7150" t="s">
        <v>25</v>
      </c>
      <c r="G7150" t="s">
        <v>17</v>
      </c>
      <c r="H7150">
        <v>14</v>
      </c>
      <c r="I7150" t="s">
        <v>177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28</v>
      </c>
      <c r="S7150">
        <v>9</v>
      </c>
    </row>
    <row r="7151" spans="1:19" x14ac:dyDescent="0.3">
      <c r="A7151">
        <v>7150</v>
      </c>
      <c r="B7151" t="s">
        <v>33</v>
      </c>
      <c r="C7151" t="s">
        <v>20</v>
      </c>
      <c r="D7151" t="s">
        <v>19</v>
      </c>
      <c r="E7151" t="s">
        <v>45</v>
      </c>
      <c r="F7151" t="s">
        <v>30</v>
      </c>
      <c r="G7151" t="s">
        <v>24</v>
      </c>
      <c r="H7151">
        <v>10</v>
      </c>
      <c r="I7151" t="s">
        <v>176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28</v>
      </c>
      <c r="S7151">
        <v>3</v>
      </c>
    </row>
    <row r="7152" spans="1:19" x14ac:dyDescent="0.3">
      <c r="A7152">
        <v>7151</v>
      </c>
      <c r="B7152" t="s">
        <v>33</v>
      </c>
      <c r="C7152" t="s">
        <v>39</v>
      </c>
      <c r="D7152" t="s">
        <v>38</v>
      </c>
      <c r="E7152" t="s">
        <v>43</v>
      </c>
      <c r="F7152" t="s">
        <v>25</v>
      </c>
      <c r="G7152" t="s">
        <v>35</v>
      </c>
      <c r="H7152">
        <v>8</v>
      </c>
      <c r="I7152" t="s">
        <v>176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28</v>
      </c>
      <c r="S7152">
        <v>1</v>
      </c>
    </row>
    <row r="7153" spans="1:19" x14ac:dyDescent="0.3">
      <c r="A7153">
        <v>7152</v>
      </c>
      <c r="B7153" t="s">
        <v>23</v>
      </c>
      <c r="C7153" t="s">
        <v>34</v>
      </c>
      <c r="D7153" t="s">
        <v>19</v>
      </c>
      <c r="E7153" t="s">
        <v>29</v>
      </c>
      <c r="F7153" t="s">
        <v>25</v>
      </c>
      <c r="G7153" t="s">
        <v>24</v>
      </c>
      <c r="H7153">
        <v>13</v>
      </c>
      <c r="I7153" t="s">
        <v>178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28</v>
      </c>
      <c r="S7153">
        <v>8</v>
      </c>
    </row>
    <row r="7154" spans="1:19" x14ac:dyDescent="0.3">
      <c r="A7154">
        <v>7153</v>
      </c>
      <c r="B7154" t="s">
        <v>16</v>
      </c>
      <c r="C7154" t="s">
        <v>39</v>
      </c>
      <c r="D7154" t="s">
        <v>26</v>
      </c>
      <c r="E7154" t="s">
        <v>41</v>
      </c>
      <c r="F7154" t="s">
        <v>25</v>
      </c>
      <c r="G7154" t="s">
        <v>35</v>
      </c>
      <c r="H7154">
        <v>13</v>
      </c>
      <c r="I7154" t="s">
        <v>178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34</v>
      </c>
      <c r="S7154">
        <v>5</v>
      </c>
    </row>
    <row r="7155" spans="1:19" x14ac:dyDescent="0.3">
      <c r="A7155">
        <v>7154</v>
      </c>
      <c r="B7155" t="s">
        <v>37</v>
      </c>
      <c r="C7155" t="s">
        <v>34</v>
      </c>
      <c r="D7155" t="s">
        <v>19</v>
      </c>
      <c r="E7155" t="s">
        <v>36</v>
      </c>
      <c r="F7155" t="s">
        <v>30</v>
      </c>
      <c r="G7155" t="s">
        <v>24</v>
      </c>
      <c r="H7155">
        <v>5</v>
      </c>
      <c r="I7155" t="s">
        <v>178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28</v>
      </c>
      <c r="S7155">
        <v>9</v>
      </c>
    </row>
    <row r="7156" spans="1:19" x14ac:dyDescent="0.3">
      <c r="A7156">
        <v>7155</v>
      </c>
      <c r="B7156" t="s">
        <v>16</v>
      </c>
      <c r="C7156" t="s">
        <v>20</v>
      </c>
      <c r="D7156" t="s">
        <v>44</v>
      </c>
      <c r="E7156" t="s">
        <v>36</v>
      </c>
      <c r="F7156" t="s">
        <v>30</v>
      </c>
      <c r="G7156" t="s">
        <v>35</v>
      </c>
      <c r="H7156">
        <v>4</v>
      </c>
      <c r="I7156" t="s">
        <v>178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21</v>
      </c>
      <c r="S7156">
        <v>4</v>
      </c>
    </row>
    <row r="7157" spans="1:19" x14ac:dyDescent="0.3">
      <c r="A7157">
        <v>7156</v>
      </c>
      <c r="B7157" t="s">
        <v>31</v>
      </c>
      <c r="C7157" t="s">
        <v>27</v>
      </c>
      <c r="D7157" t="s">
        <v>32</v>
      </c>
      <c r="E7157" t="s">
        <v>41</v>
      </c>
      <c r="F7157" t="s">
        <v>30</v>
      </c>
      <c r="G7157" t="s">
        <v>17</v>
      </c>
      <c r="H7157">
        <v>3</v>
      </c>
      <c r="I7157" t="s">
        <v>177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21</v>
      </c>
      <c r="S7157">
        <v>2</v>
      </c>
    </row>
    <row r="7158" spans="1:19" x14ac:dyDescent="0.3">
      <c r="A7158">
        <v>7157</v>
      </c>
      <c r="B7158" t="s">
        <v>23</v>
      </c>
      <c r="C7158" t="s">
        <v>39</v>
      </c>
      <c r="D7158" t="s">
        <v>26</v>
      </c>
      <c r="E7158" t="s">
        <v>36</v>
      </c>
      <c r="F7158" t="s">
        <v>30</v>
      </c>
      <c r="G7158" t="s">
        <v>24</v>
      </c>
      <c r="H7158">
        <v>6</v>
      </c>
      <c r="I7158" t="s">
        <v>176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21</v>
      </c>
      <c r="S7158">
        <v>3</v>
      </c>
    </row>
    <row r="7159" spans="1:19" x14ac:dyDescent="0.3">
      <c r="A7159">
        <v>7158</v>
      </c>
      <c r="B7159" t="s">
        <v>16</v>
      </c>
      <c r="C7159" t="s">
        <v>27</v>
      </c>
      <c r="D7159" t="s">
        <v>44</v>
      </c>
      <c r="E7159" t="s">
        <v>43</v>
      </c>
      <c r="F7159" t="s">
        <v>25</v>
      </c>
      <c r="G7159" t="s">
        <v>24</v>
      </c>
      <c r="H7159">
        <v>7</v>
      </c>
      <c r="I7159" t="s">
        <v>176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21</v>
      </c>
      <c r="S7159">
        <v>3</v>
      </c>
    </row>
    <row r="7160" spans="1:19" x14ac:dyDescent="0.3">
      <c r="A7160">
        <v>7159</v>
      </c>
      <c r="B7160" t="s">
        <v>33</v>
      </c>
      <c r="C7160" t="s">
        <v>20</v>
      </c>
      <c r="D7160" t="s">
        <v>44</v>
      </c>
      <c r="E7160" t="s">
        <v>22</v>
      </c>
      <c r="F7160" t="s">
        <v>18</v>
      </c>
      <c r="G7160" t="s">
        <v>35</v>
      </c>
      <c r="H7160">
        <v>0</v>
      </c>
      <c r="I7160" t="s">
        <v>176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21</v>
      </c>
      <c r="S7160">
        <v>5</v>
      </c>
    </row>
    <row r="7161" spans="1:19" x14ac:dyDescent="0.3">
      <c r="A7161">
        <v>7160</v>
      </c>
      <c r="B7161" t="s">
        <v>37</v>
      </c>
      <c r="C7161" t="s">
        <v>39</v>
      </c>
      <c r="D7161" t="s">
        <v>19</v>
      </c>
      <c r="E7161" t="s">
        <v>43</v>
      </c>
      <c r="F7161" t="s">
        <v>25</v>
      </c>
      <c r="G7161" t="s">
        <v>17</v>
      </c>
      <c r="H7161">
        <v>13</v>
      </c>
      <c r="I7161" t="s">
        <v>178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34</v>
      </c>
      <c r="S7161">
        <v>1</v>
      </c>
    </row>
    <row r="7162" spans="1:19" x14ac:dyDescent="0.3">
      <c r="A7162">
        <v>7161</v>
      </c>
      <c r="B7162" t="s">
        <v>37</v>
      </c>
      <c r="C7162" t="s">
        <v>27</v>
      </c>
      <c r="D7162" t="s">
        <v>19</v>
      </c>
      <c r="E7162" t="s">
        <v>15</v>
      </c>
      <c r="F7162" t="s">
        <v>25</v>
      </c>
      <c r="G7162" t="s">
        <v>35</v>
      </c>
      <c r="H7162">
        <v>13</v>
      </c>
      <c r="I7162" t="s">
        <v>176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28</v>
      </c>
      <c r="S7162">
        <v>3</v>
      </c>
    </row>
    <row r="7163" spans="1:19" x14ac:dyDescent="0.3">
      <c r="A7163">
        <v>7162</v>
      </c>
      <c r="B7163" t="s">
        <v>23</v>
      </c>
      <c r="C7163" t="s">
        <v>39</v>
      </c>
      <c r="D7163" t="s">
        <v>26</v>
      </c>
      <c r="E7163" t="s">
        <v>29</v>
      </c>
      <c r="F7163" t="s">
        <v>30</v>
      </c>
      <c r="G7163" t="s">
        <v>24</v>
      </c>
      <c r="H7163">
        <v>14</v>
      </c>
      <c r="I7163" t="s">
        <v>178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34</v>
      </c>
      <c r="S7163">
        <v>1</v>
      </c>
    </row>
    <row r="7164" spans="1:19" x14ac:dyDescent="0.3">
      <c r="A7164">
        <v>7163</v>
      </c>
      <c r="B7164" t="s">
        <v>37</v>
      </c>
      <c r="C7164" t="s">
        <v>20</v>
      </c>
      <c r="D7164" t="s">
        <v>40</v>
      </c>
      <c r="E7164" t="s">
        <v>15</v>
      </c>
      <c r="F7164" t="s">
        <v>18</v>
      </c>
      <c r="G7164" t="s">
        <v>35</v>
      </c>
      <c r="H7164">
        <v>3</v>
      </c>
      <c r="I7164" t="s">
        <v>176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28</v>
      </c>
      <c r="S7164">
        <v>8</v>
      </c>
    </row>
    <row r="7165" spans="1:19" x14ac:dyDescent="0.3">
      <c r="A7165">
        <v>7164</v>
      </c>
      <c r="B7165" t="s">
        <v>37</v>
      </c>
      <c r="C7165" t="s">
        <v>39</v>
      </c>
      <c r="D7165" t="s">
        <v>19</v>
      </c>
      <c r="E7165" t="s">
        <v>22</v>
      </c>
      <c r="F7165" t="s">
        <v>30</v>
      </c>
      <c r="G7165" t="s">
        <v>35</v>
      </c>
      <c r="H7165">
        <v>11</v>
      </c>
      <c r="I7165" t="s">
        <v>178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34</v>
      </c>
      <c r="S7165">
        <v>5</v>
      </c>
    </row>
    <row r="7166" spans="1:19" x14ac:dyDescent="0.3">
      <c r="A7166">
        <v>7165</v>
      </c>
      <c r="B7166" t="s">
        <v>37</v>
      </c>
      <c r="C7166" t="s">
        <v>34</v>
      </c>
      <c r="D7166" t="s">
        <v>44</v>
      </c>
      <c r="E7166" t="s">
        <v>15</v>
      </c>
      <c r="F7166" t="s">
        <v>25</v>
      </c>
      <c r="G7166" t="s">
        <v>17</v>
      </c>
      <c r="H7166">
        <v>2</v>
      </c>
      <c r="I7166" t="s">
        <v>177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28</v>
      </c>
      <c r="S7166">
        <v>7</v>
      </c>
    </row>
    <row r="7167" spans="1:19" x14ac:dyDescent="0.3">
      <c r="A7167">
        <v>7166</v>
      </c>
      <c r="B7167" t="s">
        <v>37</v>
      </c>
      <c r="C7167" t="s">
        <v>34</v>
      </c>
      <c r="D7167" t="s">
        <v>44</v>
      </c>
      <c r="E7167" t="s">
        <v>41</v>
      </c>
      <c r="F7167" t="s">
        <v>18</v>
      </c>
      <c r="G7167" t="s">
        <v>24</v>
      </c>
      <c r="H7167">
        <v>3</v>
      </c>
      <c r="I7167" t="s">
        <v>176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28</v>
      </c>
      <c r="S7167">
        <v>8</v>
      </c>
    </row>
    <row r="7168" spans="1:19" x14ac:dyDescent="0.3">
      <c r="A7168">
        <v>7167</v>
      </c>
      <c r="B7168" t="s">
        <v>16</v>
      </c>
      <c r="C7168" t="s">
        <v>39</v>
      </c>
      <c r="D7168" t="s">
        <v>44</v>
      </c>
      <c r="E7168" t="s">
        <v>36</v>
      </c>
      <c r="F7168" t="s">
        <v>25</v>
      </c>
      <c r="G7168" t="s">
        <v>17</v>
      </c>
      <c r="H7168">
        <v>0</v>
      </c>
      <c r="I7168" t="s">
        <v>178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21</v>
      </c>
      <c r="S7168">
        <v>6</v>
      </c>
    </row>
    <row r="7169" spans="1:19" x14ac:dyDescent="0.3">
      <c r="A7169">
        <v>7168</v>
      </c>
      <c r="B7169" t="s">
        <v>31</v>
      </c>
      <c r="C7169" t="s">
        <v>39</v>
      </c>
      <c r="D7169" t="s">
        <v>38</v>
      </c>
      <c r="E7169" t="s">
        <v>15</v>
      </c>
      <c r="F7169" t="s">
        <v>30</v>
      </c>
      <c r="G7169" t="s">
        <v>17</v>
      </c>
      <c r="H7169">
        <v>10</v>
      </c>
      <c r="I7169" t="s">
        <v>176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34</v>
      </c>
      <c r="S7169">
        <v>5</v>
      </c>
    </row>
    <row r="7170" spans="1:19" x14ac:dyDescent="0.3">
      <c r="A7170">
        <v>7169</v>
      </c>
      <c r="B7170" t="s">
        <v>23</v>
      </c>
      <c r="C7170" t="s">
        <v>20</v>
      </c>
      <c r="D7170" t="s">
        <v>44</v>
      </c>
      <c r="E7170" t="s">
        <v>29</v>
      </c>
      <c r="F7170" t="s">
        <v>25</v>
      </c>
      <c r="G7170" t="s">
        <v>35</v>
      </c>
      <c r="H7170">
        <v>10</v>
      </c>
      <c r="I7170" t="s">
        <v>176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34</v>
      </c>
      <c r="S7170">
        <v>1</v>
      </c>
    </row>
    <row r="7171" spans="1:19" x14ac:dyDescent="0.3">
      <c r="A7171">
        <v>7170</v>
      </c>
      <c r="B7171" t="s">
        <v>16</v>
      </c>
      <c r="C7171" t="s">
        <v>20</v>
      </c>
      <c r="D7171" t="s">
        <v>44</v>
      </c>
      <c r="E7171" t="s">
        <v>45</v>
      </c>
      <c r="F7171" t="s">
        <v>25</v>
      </c>
      <c r="G7171" t="s">
        <v>35</v>
      </c>
      <c r="H7171">
        <v>3</v>
      </c>
      <c r="I7171" t="s">
        <v>178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28</v>
      </c>
      <c r="S7171">
        <v>9</v>
      </c>
    </row>
    <row r="7172" spans="1:19" x14ac:dyDescent="0.3">
      <c r="A7172">
        <v>7171</v>
      </c>
      <c r="B7172" t="s">
        <v>31</v>
      </c>
      <c r="C7172" t="s">
        <v>27</v>
      </c>
      <c r="D7172" t="s">
        <v>40</v>
      </c>
      <c r="E7172" t="s">
        <v>41</v>
      </c>
      <c r="F7172" t="s">
        <v>25</v>
      </c>
      <c r="G7172" t="s">
        <v>24</v>
      </c>
      <c r="H7172">
        <v>9</v>
      </c>
      <c r="I7172" t="s">
        <v>177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28</v>
      </c>
      <c r="S7172">
        <v>8</v>
      </c>
    </row>
    <row r="7173" spans="1:19" x14ac:dyDescent="0.3">
      <c r="A7173">
        <v>7172</v>
      </c>
      <c r="B7173" t="s">
        <v>42</v>
      </c>
      <c r="C7173" t="s">
        <v>34</v>
      </c>
      <c r="D7173" t="s">
        <v>19</v>
      </c>
      <c r="E7173" t="s">
        <v>41</v>
      </c>
      <c r="F7173" t="s">
        <v>18</v>
      </c>
      <c r="G7173" t="s">
        <v>24</v>
      </c>
      <c r="H7173">
        <v>0</v>
      </c>
      <c r="I7173" t="s">
        <v>178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28</v>
      </c>
      <c r="S7173">
        <v>2</v>
      </c>
    </row>
    <row r="7174" spans="1:19" x14ac:dyDescent="0.3">
      <c r="A7174">
        <v>7173</v>
      </c>
      <c r="B7174" t="s">
        <v>16</v>
      </c>
      <c r="C7174" t="s">
        <v>39</v>
      </c>
      <c r="D7174" t="s">
        <v>40</v>
      </c>
      <c r="E7174" t="s">
        <v>45</v>
      </c>
      <c r="F7174" t="s">
        <v>30</v>
      </c>
      <c r="G7174" t="s">
        <v>24</v>
      </c>
      <c r="H7174">
        <v>1</v>
      </c>
      <c r="I7174" t="s">
        <v>177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21</v>
      </c>
      <c r="S7174">
        <v>3</v>
      </c>
    </row>
    <row r="7175" spans="1:19" x14ac:dyDescent="0.3">
      <c r="A7175">
        <v>7174</v>
      </c>
      <c r="B7175" t="s">
        <v>33</v>
      </c>
      <c r="C7175" t="s">
        <v>27</v>
      </c>
      <c r="D7175" t="s">
        <v>38</v>
      </c>
      <c r="E7175" t="s">
        <v>43</v>
      </c>
      <c r="F7175" t="s">
        <v>18</v>
      </c>
      <c r="G7175" t="s">
        <v>17</v>
      </c>
      <c r="H7175">
        <v>14</v>
      </c>
      <c r="I7175" t="s">
        <v>177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34</v>
      </c>
      <c r="S7175">
        <v>1</v>
      </c>
    </row>
    <row r="7176" spans="1:19" x14ac:dyDescent="0.3">
      <c r="A7176">
        <v>7175</v>
      </c>
      <c r="B7176" t="s">
        <v>42</v>
      </c>
      <c r="C7176" t="s">
        <v>20</v>
      </c>
      <c r="D7176" t="s">
        <v>40</v>
      </c>
      <c r="E7176" t="s">
        <v>41</v>
      </c>
      <c r="F7176" t="s">
        <v>30</v>
      </c>
      <c r="G7176" t="s">
        <v>17</v>
      </c>
      <c r="H7176">
        <v>0</v>
      </c>
      <c r="I7176" t="s">
        <v>178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28</v>
      </c>
      <c r="S7176">
        <v>6</v>
      </c>
    </row>
    <row r="7177" spans="1:19" x14ac:dyDescent="0.3">
      <c r="A7177">
        <v>7176</v>
      </c>
      <c r="B7177" t="s">
        <v>37</v>
      </c>
      <c r="C7177" t="s">
        <v>27</v>
      </c>
      <c r="D7177" t="s">
        <v>19</v>
      </c>
      <c r="E7177" t="s">
        <v>45</v>
      </c>
      <c r="F7177" t="s">
        <v>30</v>
      </c>
      <c r="G7177" t="s">
        <v>35</v>
      </c>
      <c r="H7177">
        <v>5</v>
      </c>
      <c r="I7177" t="s">
        <v>177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28</v>
      </c>
      <c r="S7177">
        <v>2</v>
      </c>
    </row>
    <row r="7178" spans="1:19" x14ac:dyDescent="0.3">
      <c r="A7178">
        <v>7177</v>
      </c>
      <c r="B7178" t="s">
        <v>33</v>
      </c>
      <c r="C7178" t="s">
        <v>39</v>
      </c>
      <c r="D7178" t="s">
        <v>26</v>
      </c>
      <c r="E7178" t="s">
        <v>36</v>
      </c>
      <c r="F7178" t="s">
        <v>30</v>
      </c>
      <c r="G7178" t="s">
        <v>17</v>
      </c>
      <c r="H7178">
        <v>7</v>
      </c>
      <c r="I7178" t="s">
        <v>176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21</v>
      </c>
      <c r="S7178">
        <v>2</v>
      </c>
    </row>
    <row r="7179" spans="1:19" x14ac:dyDescent="0.3">
      <c r="A7179">
        <v>7178</v>
      </c>
      <c r="B7179" t="s">
        <v>16</v>
      </c>
      <c r="C7179" t="s">
        <v>20</v>
      </c>
      <c r="D7179" t="s">
        <v>38</v>
      </c>
      <c r="E7179" t="s">
        <v>43</v>
      </c>
      <c r="F7179" t="s">
        <v>18</v>
      </c>
      <c r="G7179" t="s">
        <v>17</v>
      </c>
      <c r="H7179">
        <v>12</v>
      </c>
      <c r="I7179" t="s">
        <v>176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28</v>
      </c>
      <c r="S7179">
        <v>9</v>
      </c>
    </row>
    <row r="7180" spans="1:19" x14ac:dyDescent="0.3">
      <c r="A7180">
        <v>7179</v>
      </c>
      <c r="B7180" t="s">
        <v>42</v>
      </c>
      <c r="C7180" t="s">
        <v>39</v>
      </c>
      <c r="D7180" t="s">
        <v>44</v>
      </c>
      <c r="E7180" t="s">
        <v>45</v>
      </c>
      <c r="F7180" t="s">
        <v>30</v>
      </c>
      <c r="G7180" t="s">
        <v>35</v>
      </c>
      <c r="H7180">
        <v>3</v>
      </c>
      <c r="I7180" t="s">
        <v>177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28</v>
      </c>
      <c r="S7180">
        <v>6</v>
      </c>
    </row>
    <row r="7181" spans="1:19" x14ac:dyDescent="0.3">
      <c r="A7181">
        <v>7180</v>
      </c>
      <c r="B7181" t="s">
        <v>42</v>
      </c>
      <c r="C7181" t="s">
        <v>39</v>
      </c>
      <c r="D7181" t="s">
        <v>40</v>
      </c>
      <c r="E7181" t="s">
        <v>43</v>
      </c>
      <c r="F7181" t="s">
        <v>25</v>
      </c>
      <c r="G7181" t="s">
        <v>24</v>
      </c>
      <c r="H7181">
        <v>0</v>
      </c>
      <c r="I7181" t="s">
        <v>178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21</v>
      </c>
      <c r="S7181">
        <v>4</v>
      </c>
    </row>
    <row r="7182" spans="1:19" x14ac:dyDescent="0.3">
      <c r="A7182">
        <v>7181</v>
      </c>
      <c r="B7182" t="s">
        <v>37</v>
      </c>
      <c r="C7182" t="s">
        <v>20</v>
      </c>
      <c r="D7182" t="s">
        <v>32</v>
      </c>
      <c r="E7182" t="s">
        <v>22</v>
      </c>
      <c r="F7182" t="s">
        <v>18</v>
      </c>
      <c r="G7182" t="s">
        <v>24</v>
      </c>
      <c r="H7182">
        <v>3</v>
      </c>
      <c r="I7182" t="s">
        <v>177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21</v>
      </c>
      <c r="S7182">
        <v>1</v>
      </c>
    </row>
    <row r="7183" spans="1:19" x14ac:dyDescent="0.3">
      <c r="A7183">
        <v>7182</v>
      </c>
      <c r="B7183" t="s">
        <v>16</v>
      </c>
      <c r="C7183" t="s">
        <v>39</v>
      </c>
      <c r="D7183" t="s">
        <v>32</v>
      </c>
      <c r="E7183" t="s">
        <v>43</v>
      </c>
      <c r="F7183" t="s">
        <v>18</v>
      </c>
      <c r="G7183" t="s">
        <v>35</v>
      </c>
      <c r="H7183">
        <v>9</v>
      </c>
      <c r="I7183" t="s">
        <v>178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34</v>
      </c>
      <c r="S7183">
        <v>3</v>
      </c>
    </row>
    <row r="7184" spans="1:19" x14ac:dyDescent="0.3">
      <c r="A7184">
        <v>7183</v>
      </c>
      <c r="B7184" t="s">
        <v>23</v>
      </c>
      <c r="C7184" t="s">
        <v>34</v>
      </c>
      <c r="D7184" t="s">
        <v>32</v>
      </c>
      <c r="E7184" t="s">
        <v>29</v>
      </c>
      <c r="F7184" t="s">
        <v>18</v>
      </c>
      <c r="G7184" t="s">
        <v>17</v>
      </c>
      <c r="H7184">
        <v>11</v>
      </c>
      <c r="I7184" t="s">
        <v>176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34</v>
      </c>
      <c r="S7184">
        <v>4</v>
      </c>
    </row>
    <row r="7185" spans="1:19" x14ac:dyDescent="0.3">
      <c r="A7185">
        <v>7184</v>
      </c>
      <c r="B7185" t="s">
        <v>23</v>
      </c>
      <c r="C7185" t="s">
        <v>34</v>
      </c>
      <c r="D7185" t="s">
        <v>19</v>
      </c>
      <c r="E7185" t="s">
        <v>45</v>
      </c>
      <c r="F7185" t="s">
        <v>30</v>
      </c>
      <c r="G7185" t="s">
        <v>35</v>
      </c>
      <c r="H7185">
        <v>10</v>
      </c>
      <c r="I7185" t="s">
        <v>178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34</v>
      </c>
      <c r="S7185">
        <v>5</v>
      </c>
    </row>
    <row r="7186" spans="1:19" x14ac:dyDescent="0.3">
      <c r="A7186">
        <v>7185</v>
      </c>
      <c r="B7186" t="s">
        <v>23</v>
      </c>
      <c r="C7186" t="s">
        <v>20</v>
      </c>
      <c r="D7186" t="s">
        <v>44</v>
      </c>
      <c r="E7186" t="s">
        <v>15</v>
      </c>
      <c r="F7186" t="s">
        <v>25</v>
      </c>
      <c r="G7186" t="s">
        <v>24</v>
      </c>
      <c r="H7186">
        <v>11</v>
      </c>
      <c r="I7186" t="s">
        <v>177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28</v>
      </c>
      <c r="S7186">
        <v>3</v>
      </c>
    </row>
    <row r="7187" spans="1:19" x14ac:dyDescent="0.3">
      <c r="A7187">
        <v>7186</v>
      </c>
      <c r="B7187" t="s">
        <v>33</v>
      </c>
      <c r="C7187" t="s">
        <v>20</v>
      </c>
      <c r="D7187" t="s">
        <v>38</v>
      </c>
      <c r="E7187" t="s">
        <v>29</v>
      </c>
      <c r="F7187" t="s">
        <v>25</v>
      </c>
      <c r="G7187" t="s">
        <v>24</v>
      </c>
      <c r="H7187">
        <v>0</v>
      </c>
      <c r="I7187" t="s">
        <v>176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21</v>
      </c>
      <c r="S7187">
        <v>1</v>
      </c>
    </row>
    <row r="7188" spans="1:19" x14ac:dyDescent="0.3">
      <c r="A7188">
        <v>7187</v>
      </c>
      <c r="B7188" t="s">
        <v>23</v>
      </c>
      <c r="C7188" t="s">
        <v>39</v>
      </c>
      <c r="D7188" t="s">
        <v>38</v>
      </c>
      <c r="E7188" t="s">
        <v>36</v>
      </c>
      <c r="F7188" t="s">
        <v>25</v>
      </c>
      <c r="G7188" t="s">
        <v>17</v>
      </c>
      <c r="H7188">
        <v>4</v>
      </c>
      <c r="I7188" t="s">
        <v>178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28</v>
      </c>
      <c r="S7188">
        <v>5</v>
      </c>
    </row>
    <row r="7189" spans="1:19" x14ac:dyDescent="0.3">
      <c r="A7189">
        <v>7188</v>
      </c>
      <c r="B7189" t="s">
        <v>31</v>
      </c>
      <c r="C7189" t="s">
        <v>27</v>
      </c>
      <c r="D7189" t="s">
        <v>38</v>
      </c>
      <c r="E7189" t="s">
        <v>45</v>
      </c>
      <c r="F7189" t="s">
        <v>30</v>
      </c>
      <c r="G7189" t="s">
        <v>24</v>
      </c>
      <c r="H7189">
        <v>9</v>
      </c>
      <c r="I7189" t="s">
        <v>177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28</v>
      </c>
      <c r="S7189">
        <v>2</v>
      </c>
    </row>
    <row r="7190" spans="1:19" x14ac:dyDescent="0.3">
      <c r="A7190">
        <v>7189</v>
      </c>
      <c r="B7190" t="s">
        <v>33</v>
      </c>
      <c r="C7190" t="s">
        <v>34</v>
      </c>
      <c r="D7190" t="s">
        <v>19</v>
      </c>
      <c r="E7190" t="s">
        <v>22</v>
      </c>
      <c r="F7190" t="s">
        <v>25</v>
      </c>
      <c r="G7190" t="s">
        <v>35</v>
      </c>
      <c r="H7190">
        <v>9</v>
      </c>
      <c r="I7190" t="s">
        <v>177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34</v>
      </c>
      <c r="S7190">
        <v>1</v>
      </c>
    </row>
    <row r="7191" spans="1:19" x14ac:dyDescent="0.3">
      <c r="A7191">
        <v>7190</v>
      </c>
      <c r="B7191" t="s">
        <v>31</v>
      </c>
      <c r="C7191" t="s">
        <v>39</v>
      </c>
      <c r="D7191" t="s">
        <v>40</v>
      </c>
      <c r="E7191" t="s">
        <v>29</v>
      </c>
      <c r="F7191" t="s">
        <v>30</v>
      </c>
      <c r="G7191" t="s">
        <v>17</v>
      </c>
      <c r="H7191">
        <v>14</v>
      </c>
      <c r="I7191" t="s">
        <v>178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28</v>
      </c>
      <c r="S7191">
        <v>8</v>
      </c>
    </row>
    <row r="7192" spans="1:19" x14ac:dyDescent="0.3">
      <c r="A7192">
        <v>7191</v>
      </c>
      <c r="B7192" t="s">
        <v>31</v>
      </c>
      <c r="C7192" t="s">
        <v>39</v>
      </c>
      <c r="D7192" t="s">
        <v>44</v>
      </c>
      <c r="E7192" t="s">
        <v>41</v>
      </c>
      <c r="F7192" t="s">
        <v>25</v>
      </c>
      <c r="G7192" t="s">
        <v>17</v>
      </c>
      <c r="H7192">
        <v>12</v>
      </c>
      <c r="I7192" t="s">
        <v>176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28</v>
      </c>
      <c r="S7192">
        <v>7</v>
      </c>
    </row>
    <row r="7193" spans="1:19" x14ac:dyDescent="0.3">
      <c r="A7193">
        <v>7192</v>
      </c>
      <c r="B7193" t="s">
        <v>31</v>
      </c>
      <c r="C7193" t="s">
        <v>27</v>
      </c>
      <c r="D7193" t="s">
        <v>26</v>
      </c>
      <c r="E7193" t="s">
        <v>45</v>
      </c>
      <c r="F7193" t="s">
        <v>30</v>
      </c>
      <c r="G7193" t="s">
        <v>35</v>
      </c>
      <c r="H7193">
        <v>14</v>
      </c>
      <c r="I7193" t="s">
        <v>176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34</v>
      </c>
      <c r="S7193">
        <v>3</v>
      </c>
    </row>
    <row r="7194" spans="1:19" x14ac:dyDescent="0.3">
      <c r="A7194">
        <v>7193</v>
      </c>
      <c r="B7194" t="s">
        <v>23</v>
      </c>
      <c r="C7194" t="s">
        <v>34</v>
      </c>
      <c r="D7194" t="s">
        <v>26</v>
      </c>
      <c r="E7194" t="s">
        <v>29</v>
      </c>
      <c r="F7194" t="s">
        <v>18</v>
      </c>
      <c r="G7194" t="s">
        <v>17</v>
      </c>
      <c r="H7194">
        <v>0</v>
      </c>
      <c r="I7194" t="s">
        <v>176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28</v>
      </c>
      <c r="S7194">
        <v>9</v>
      </c>
    </row>
    <row r="7195" spans="1:19" x14ac:dyDescent="0.3">
      <c r="A7195">
        <v>7194</v>
      </c>
      <c r="B7195" t="s">
        <v>23</v>
      </c>
      <c r="C7195" t="s">
        <v>20</v>
      </c>
      <c r="D7195" t="s">
        <v>26</v>
      </c>
      <c r="E7195" t="s">
        <v>45</v>
      </c>
      <c r="F7195" t="s">
        <v>25</v>
      </c>
      <c r="G7195" t="s">
        <v>24</v>
      </c>
      <c r="H7195">
        <v>8</v>
      </c>
      <c r="I7195" t="s">
        <v>177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34</v>
      </c>
      <c r="S7195">
        <v>2</v>
      </c>
    </row>
    <row r="7196" spans="1:19" x14ac:dyDescent="0.3">
      <c r="A7196">
        <v>7195</v>
      </c>
      <c r="B7196" t="s">
        <v>37</v>
      </c>
      <c r="C7196" t="s">
        <v>27</v>
      </c>
      <c r="D7196" t="s">
        <v>40</v>
      </c>
      <c r="E7196" t="s">
        <v>41</v>
      </c>
      <c r="F7196" t="s">
        <v>18</v>
      </c>
      <c r="G7196" t="s">
        <v>17</v>
      </c>
      <c r="H7196">
        <v>3</v>
      </c>
      <c r="I7196" t="s">
        <v>178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21</v>
      </c>
      <c r="S7196">
        <v>3</v>
      </c>
    </row>
    <row r="7197" spans="1:19" x14ac:dyDescent="0.3">
      <c r="A7197">
        <v>7196</v>
      </c>
      <c r="B7197" t="s">
        <v>37</v>
      </c>
      <c r="C7197" t="s">
        <v>39</v>
      </c>
      <c r="D7197" t="s">
        <v>19</v>
      </c>
      <c r="E7197" t="s">
        <v>36</v>
      </c>
      <c r="F7197" t="s">
        <v>30</v>
      </c>
      <c r="G7197" t="s">
        <v>24</v>
      </c>
      <c r="H7197">
        <v>11</v>
      </c>
      <c r="I7197" t="s">
        <v>176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34</v>
      </c>
      <c r="S7197">
        <v>1</v>
      </c>
    </row>
    <row r="7198" spans="1:19" x14ac:dyDescent="0.3">
      <c r="A7198">
        <v>7197</v>
      </c>
      <c r="B7198" t="s">
        <v>33</v>
      </c>
      <c r="C7198" t="s">
        <v>27</v>
      </c>
      <c r="D7198" t="s">
        <v>40</v>
      </c>
      <c r="E7198" t="s">
        <v>41</v>
      </c>
      <c r="F7198" t="s">
        <v>25</v>
      </c>
      <c r="G7198" t="s">
        <v>24</v>
      </c>
      <c r="H7198">
        <v>8</v>
      </c>
      <c r="I7198" t="s">
        <v>178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34</v>
      </c>
      <c r="S7198">
        <v>2</v>
      </c>
    </row>
    <row r="7199" spans="1:19" x14ac:dyDescent="0.3">
      <c r="A7199">
        <v>7198</v>
      </c>
      <c r="B7199" t="s">
        <v>31</v>
      </c>
      <c r="C7199" t="s">
        <v>39</v>
      </c>
      <c r="D7199" t="s">
        <v>44</v>
      </c>
      <c r="E7199" t="s">
        <v>36</v>
      </c>
      <c r="F7199" t="s">
        <v>30</v>
      </c>
      <c r="G7199" t="s">
        <v>17</v>
      </c>
      <c r="H7199">
        <v>12</v>
      </c>
      <c r="I7199" t="s">
        <v>178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34</v>
      </c>
      <c r="S7199">
        <v>4</v>
      </c>
    </row>
    <row r="7200" spans="1:19" x14ac:dyDescent="0.3">
      <c r="A7200">
        <v>7199</v>
      </c>
      <c r="B7200" t="s">
        <v>33</v>
      </c>
      <c r="C7200" t="s">
        <v>39</v>
      </c>
      <c r="D7200" t="s">
        <v>32</v>
      </c>
      <c r="E7200" t="s">
        <v>22</v>
      </c>
      <c r="F7200" t="s">
        <v>18</v>
      </c>
      <c r="G7200" t="s">
        <v>24</v>
      </c>
      <c r="H7200">
        <v>11</v>
      </c>
      <c r="I7200" t="s">
        <v>176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34</v>
      </c>
      <c r="S7200">
        <v>3</v>
      </c>
    </row>
    <row r="7201" spans="1:19" x14ac:dyDescent="0.3">
      <c r="A7201">
        <v>7200</v>
      </c>
      <c r="B7201" t="s">
        <v>31</v>
      </c>
      <c r="C7201" t="s">
        <v>20</v>
      </c>
      <c r="D7201" t="s">
        <v>40</v>
      </c>
      <c r="E7201" t="s">
        <v>41</v>
      </c>
      <c r="F7201" t="s">
        <v>30</v>
      </c>
      <c r="G7201" t="s">
        <v>35</v>
      </c>
      <c r="H7201">
        <v>10</v>
      </c>
      <c r="I7201" t="s">
        <v>176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28</v>
      </c>
      <c r="S7201">
        <v>9</v>
      </c>
    </row>
    <row r="7202" spans="1:19" x14ac:dyDescent="0.3">
      <c r="A7202">
        <v>7201</v>
      </c>
      <c r="B7202" t="s">
        <v>23</v>
      </c>
      <c r="C7202" t="s">
        <v>39</v>
      </c>
      <c r="D7202" t="s">
        <v>26</v>
      </c>
      <c r="E7202" t="s">
        <v>45</v>
      </c>
      <c r="F7202" t="s">
        <v>30</v>
      </c>
      <c r="G7202" t="s">
        <v>35</v>
      </c>
      <c r="H7202">
        <v>5</v>
      </c>
      <c r="I7202" t="s">
        <v>176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21</v>
      </c>
      <c r="S7202">
        <v>3</v>
      </c>
    </row>
    <row r="7203" spans="1:19" x14ac:dyDescent="0.3">
      <c r="A7203">
        <v>7202</v>
      </c>
      <c r="B7203" t="s">
        <v>16</v>
      </c>
      <c r="C7203" t="s">
        <v>34</v>
      </c>
      <c r="D7203" t="s">
        <v>26</v>
      </c>
      <c r="E7203" t="s">
        <v>15</v>
      </c>
      <c r="F7203" t="s">
        <v>18</v>
      </c>
      <c r="G7203" t="s">
        <v>17</v>
      </c>
      <c r="H7203">
        <v>3</v>
      </c>
      <c r="I7203" t="s">
        <v>177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21</v>
      </c>
      <c r="S7203">
        <v>4</v>
      </c>
    </row>
    <row r="7204" spans="1:19" x14ac:dyDescent="0.3">
      <c r="A7204">
        <v>7203</v>
      </c>
      <c r="B7204" t="s">
        <v>31</v>
      </c>
      <c r="C7204" t="s">
        <v>34</v>
      </c>
      <c r="D7204" t="s">
        <v>38</v>
      </c>
      <c r="E7204" t="s">
        <v>43</v>
      </c>
      <c r="F7204" t="s">
        <v>18</v>
      </c>
      <c r="G7204" t="s">
        <v>17</v>
      </c>
      <c r="H7204">
        <v>8</v>
      </c>
      <c r="I7204" t="s">
        <v>176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28</v>
      </c>
      <c r="S7204">
        <v>8</v>
      </c>
    </row>
    <row r="7205" spans="1:19" x14ac:dyDescent="0.3">
      <c r="A7205">
        <v>7204</v>
      </c>
      <c r="B7205" t="s">
        <v>33</v>
      </c>
      <c r="C7205" t="s">
        <v>20</v>
      </c>
      <c r="D7205" t="s">
        <v>32</v>
      </c>
      <c r="E7205" t="s">
        <v>29</v>
      </c>
      <c r="F7205" t="s">
        <v>18</v>
      </c>
      <c r="G7205" t="s">
        <v>24</v>
      </c>
      <c r="H7205">
        <v>8</v>
      </c>
      <c r="I7205" t="s">
        <v>177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28</v>
      </c>
      <c r="S7205">
        <v>1</v>
      </c>
    </row>
    <row r="7206" spans="1:19" x14ac:dyDescent="0.3">
      <c r="A7206">
        <v>7205</v>
      </c>
      <c r="B7206" t="s">
        <v>31</v>
      </c>
      <c r="C7206" t="s">
        <v>34</v>
      </c>
      <c r="D7206" t="s">
        <v>40</v>
      </c>
      <c r="E7206" t="s">
        <v>36</v>
      </c>
      <c r="F7206" t="s">
        <v>30</v>
      </c>
      <c r="G7206" t="s">
        <v>35</v>
      </c>
      <c r="H7206">
        <v>3</v>
      </c>
      <c r="I7206" t="s">
        <v>176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28</v>
      </c>
      <c r="S7206">
        <v>5</v>
      </c>
    </row>
    <row r="7207" spans="1:19" x14ac:dyDescent="0.3">
      <c r="A7207">
        <v>7206</v>
      </c>
      <c r="B7207" t="s">
        <v>16</v>
      </c>
      <c r="C7207" t="s">
        <v>27</v>
      </c>
      <c r="D7207" t="s">
        <v>19</v>
      </c>
      <c r="E7207" t="s">
        <v>36</v>
      </c>
      <c r="F7207" t="s">
        <v>18</v>
      </c>
      <c r="G7207" t="s">
        <v>35</v>
      </c>
      <c r="H7207">
        <v>2</v>
      </c>
      <c r="I7207" t="s">
        <v>177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21</v>
      </c>
      <c r="S7207">
        <v>5</v>
      </c>
    </row>
    <row r="7208" spans="1:19" x14ac:dyDescent="0.3">
      <c r="A7208">
        <v>7207</v>
      </c>
      <c r="B7208" t="s">
        <v>37</v>
      </c>
      <c r="C7208" t="s">
        <v>20</v>
      </c>
      <c r="D7208" t="s">
        <v>26</v>
      </c>
      <c r="E7208" t="s">
        <v>29</v>
      </c>
      <c r="F7208" t="s">
        <v>25</v>
      </c>
      <c r="G7208" t="s">
        <v>35</v>
      </c>
      <c r="H7208">
        <v>12</v>
      </c>
      <c r="I7208" t="s">
        <v>178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28</v>
      </c>
      <c r="S7208">
        <v>7</v>
      </c>
    </row>
    <row r="7209" spans="1:19" x14ac:dyDescent="0.3">
      <c r="A7209">
        <v>7208</v>
      </c>
      <c r="B7209" t="s">
        <v>23</v>
      </c>
      <c r="C7209" t="s">
        <v>34</v>
      </c>
      <c r="D7209" t="s">
        <v>44</v>
      </c>
      <c r="E7209" t="s">
        <v>45</v>
      </c>
      <c r="F7209" t="s">
        <v>30</v>
      </c>
      <c r="G7209" t="s">
        <v>17</v>
      </c>
      <c r="H7209">
        <v>10</v>
      </c>
      <c r="I7209" t="s">
        <v>178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34</v>
      </c>
      <c r="S7209">
        <v>4</v>
      </c>
    </row>
    <row r="7210" spans="1:19" x14ac:dyDescent="0.3">
      <c r="A7210">
        <v>7209</v>
      </c>
      <c r="B7210" t="s">
        <v>33</v>
      </c>
      <c r="C7210" t="s">
        <v>39</v>
      </c>
      <c r="D7210" t="s">
        <v>19</v>
      </c>
      <c r="E7210" t="s">
        <v>36</v>
      </c>
      <c r="F7210" t="s">
        <v>30</v>
      </c>
      <c r="G7210" t="s">
        <v>17</v>
      </c>
      <c r="H7210">
        <v>3</v>
      </c>
      <c r="I7210" t="s">
        <v>178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28</v>
      </c>
      <c r="S7210">
        <v>6</v>
      </c>
    </row>
    <row r="7211" spans="1:19" x14ac:dyDescent="0.3">
      <c r="A7211">
        <v>7210</v>
      </c>
      <c r="B7211" t="s">
        <v>16</v>
      </c>
      <c r="C7211" t="s">
        <v>20</v>
      </c>
      <c r="D7211" t="s">
        <v>44</v>
      </c>
      <c r="E7211" t="s">
        <v>36</v>
      </c>
      <c r="F7211" t="s">
        <v>30</v>
      </c>
      <c r="G7211" t="s">
        <v>35</v>
      </c>
      <c r="H7211">
        <v>1</v>
      </c>
      <c r="I7211" t="s">
        <v>176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28</v>
      </c>
      <c r="S7211">
        <v>1</v>
      </c>
    </row>
    <row r="7212" spans="1:19" x14ac:dyDescent="0.3">
      <c r="A7212">
        <v>7211</v>
      </c>
      <c r="B7212" t="s">
        <v>16</v>
      </c>
      <c r="C7212" t="s">
        <v>20</v>
      </c>
      <c r="D7212" t="s">
        <v>26</v>
      </c>
      <c r="E7212" t="s">
        <v>29</v>
      </c>
      <c r="F7212" t="s">
        <v>30</v>
      </c>
      <c r="G7212" t="s">
        <v>35</v>
      </c>
      <c r="H7212">
        <v>6</v>
      </c>
      <c r="I7212" t="s">
        <v>178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21</v>
      </c>
      <c r="S7212">
        <v>1</v>
      </c>
    </row>
    <row r="7213" spans="1:19" x14ac:dyDescent="0.3">
      <c r="A7213">
        <v>7212</v>
      </c>
      <c r="B7213" t="s">
        <v>16</v>
      </c>
      <c r="C7213" t="s">
        <v>27</v>
      </c>
      <c r="D7213" t="s">
        <v>19</v>
      </c>
      <c r="E7213" t="s">
        <v>29</v>
      </c>
      <c r="F7213" t="s">
        <v>25</v>
      </c>
      <c r="G7213" t="s">
        <v>17</v>
      </c>
      <c r="H7213">
        <v>5</v>
      </c>
      <c r="I7213" t="s">
        <v>177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21</v>
      </c>
      <c r="S7213">
        <v>6</v>
      </c>
    </row>
    <row r="7214" spans="1:19" x14ac:dyDescent="0.3">
      <c r="A7214">
        <v>7213</v>
      </c>
      <c r="B7214" t="s">
        <v>16</v>
      </c>
      <c r="C7214" t="s">
        <v>27</v>
      </c>
      <c r="D7214" t="s">
        <v>44</v>
      </c>
      <c r="E7214" t="s">
        <v>29</v>
      </c>
      <c r="F7214" t="s">
        <v>18</v>
      </c>
      <c r="G7214" t="s">
        <v>24</v>
      </c>
      <c r="H7214">
        <v>5</v>
      </c>
      <c r="I7214" t="s">
        <v>176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21</v>
      </c>
      <c r="S7214">
        <v>5</v>
      </c>
    </row>
    <row r="7215" spans="1:19" x14ac:dyDescent="0.3">
      <c r="A7215">
        <v>7214</v>
      </c>
      <c r="B7215" t="s">
        <v>42</v>
      </c>
      <c r="C7215" t="s">
        <v>27</v>
      </c>
      <c r="D7215" t="s">
        <v>19</v>
      </c>
      <c r="E7215" t="s">
        <v>36</v>
      </c>
      <c r="F7215" t="s">
        <v>30</v>
      </c>
      <c r="G7215" t="s">
        <v>35</v>
      </c>
      <c r="H7215">
        <v>2</v>
      </c>
      <c r="I7215" t="s">
        <v>176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28</v>
      </c>
      <c r="S7215">
        <v>8</v>
      </c>
    </row>
    <row r="7216" spans="1:19" x14ac:dyDescent="0.3">
      <c r="A7216">
        <v>7215</v>
      </c>
      <c r="B7216" t="s">
        <v>16</v>
      </c>
      <c r="C7216" t="s">
        <v>20</v>
      </c>
      <c r="D7216" t="s">
        <v>40</v>
      </c>
      <c r="E7216" t="s">
        <v>45</v>
      </c>
      <c r="F7216" t="s">
        <v>25</v>
      </c>
      <c r="G7216" t="s">
        <v>35</v>
      </c>
      <c r="H7216">
        <v>14</v>
      </c>
      <c r="I7216" t="s">
        <v>177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34</v>
      </c>
      <c r="S7216">
        <v>1</v>
      </c>
    </row>
    <row r="7217" spans="1:19" x14ac:dyDescent="0.3">
      <c r="A7217">
        <v>7216</v>
      </c>
      <c r="B7217" t="s">
        <v>31</v>
      </c>
      <c r="C7217" t="s">
        <v>20</v>
      </c>
      <c r="D7217" t="s">
        <v>40</v>
      </c>
      <c r="E7217" t="s">
        <v>15</v>
      </c>
      <c r="F7217" t="s">
        <v>25</v>
      </c>
      <c r="G7217" t="s">
        <v>35</v>
      </c>
      <c r="H7217">
        <v>2</v>
      </c>
      <c r="I7217" t="s">
        <v>178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21</v>
      </c>
      <c r="S7217">
        <v>4</v>
      </c>
    </row>
    <row r="7218" spans="1:19" x14ac:dyDescent="0.3">
      <c r="A7218">
        <v>7217</v>
      </c>
      <c r="B7218" t="s">
        <v>42</v>
      </c>
      <c r="C7218" t="s">
        <v>39</v>
      </c>
      <c r="D7218" t="s">
        <v>38</v>
      </c>
      <c r="E7218" t="s">
        <v>36</v>
      </c>
      <c r="F7218" t="s">
        <v>18</v>
      </c>
      <c r="G7218" t="s">
        <v>35</v>
      </c>
      <c r="H7218">
        <v>8</v>
      </c>
      <c r="I7218" t="s">
        <v>178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28</v>
      </c>
      <c r="S7218">
        <v>7</v>
      </c>
    </row>
    <row r="7219" spans="1:19" x14ac:dyDescent="0.3">
      <c r="A7219">
        <v>7218</v>
      </c>
      <c r="B7219" t="s">
        <v>33</v>
      </c>
      <c r="C7219" t="s">
        <v>34</v>
      </c>
      <c r="D7219" t="s">
        <v>40</v>
      </c>
      <c r="E7219" t="s">
        <v>41</v>
      </c>
      <c r="F7219" t="s">
        <v>25</v>
      </c>
      <c r="G7219" t="s">
        <v>17</v>
      </c>
      <c r="H7219">
        <v>0</v>
      </c>
      <c r="I7219" t="s">
        <v>176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28</v>
      </c>
      <c r="S7219">
        <v>1</v>
      </c>
    </row>
    <row r="7220" spans="1:19" x14ac:dyDescent="0.3">
      <c r="A7220">
        <v>7219</v>
      </c>
      <c r="B7220" t="s">
        <v>31</v>
      </c>
      <c r="C7220" t="s">
        <v>20</v>
      </c>
      <c r="D7220" t="s">
        <v>38</v>
      </c>
      <c r="E7220" t="s">
        <v>15</v>
      </c>
      <c r="F7220" t="s">
        <v>30</v>
      </c>
      <c r="G7220" t="s">
        <v>35</v>
      </c>
      <c r="H7220">
        <v>12</v>
      </c>
      <c r="I7220" t="s">
        <v>176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28</v>
      </c>
      <c r="S7220">
        <v>7</v>
      </c>
    </row>
    <row r="7221" spans="1:19" x14ac:dyDescent="0.3">
      <c r="A7221">
        <v>7220</v>
      </c>
      <c r="B7221" t="s">
        <v>16</v>
      </c>
      <c r="C7221" t="s">
        <v>20</v>
      </c>
      <c r="D7221" t="s">
        <v>40</v>
      </c>
      <c r="E7221" t="s">
        <v>22</v>
      </c>
      <c r="F7221" t="s">
        <v>25</v>
      </c>
      <c r="G7221" t="s">
        <v>35</v>
      </c>
      <c r="H7221">
        <v>9</v>
      </c>
      <c r="I7221" t="s">
        <v>177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34</v>
      </c>
      <c r="S7221">
        <v>4</v>
      </c>
    </row>
    <row r="7222" spans="1:19" x14ac:dyDescent="0.3">
      <c r="A7222">
        <v>7221</v>
      </c>
      <c r="B7222" t="s">
        <v>42</v>
      </c>
      <c r="C7222" t="s">
        <v>39</v>
      </c>
      <c r="D7222" t="s">
        <v>26</v>
      </c>
      <c r="E7222" t="s">
        <v>36</v>
      </c>
      <c r="F7222" t="s">
        <v>30</v>
      </c>
      <c r="G7222" t="s">
        <v>35</v>
      </c>
      <c r="H7222">
        <v>4</v>
      </c>
      <c r="I7222" t="s">
        <v>177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28</v>
      </c>
      <c r="S7222">
        <v>8</v>
      </c>
    </row>
    <row r="7223" spans="1:19" x14ac:dyDescent="0.3">
      <c r="A7223">
        <v>7222</v>
      </c>
      <c r="B7223" t="s">
        <v>16</v>
      </c>
      <c r="C7223" t="s">
        <v>34</v>
      </c>
      <c r="D7223" t="s">
        <v>26</v>
      </c>
      <c r="E7223" t="s">
        <v>43</v>
      </c>
      <c r="F7223" t="s">
        <v>30</v>
      </c>
      <c r="G7223" t="s">
        <v>35</v>
      </c>
      <c r="H7223">
        <v>1</v>
      </c>
      <c r="I7223" t="s">
        <v>176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21</v>
      </c>
      <c r="S7223">
        <v>4</v>
      </c>
    </row>
    <row r="7224" spans="1:19" x14ac:dyDescent="0.3">
      <c r="A7224">
        <v>7223</v>
      </c>
      <c r="B7224" t="s">
        <v>31</v>
      </c>
      <c r="C7224" t="s">
        <v>20</v>
      </c>
      <c r="D7224" t="s">
        <v>38</v>
      </c>
      <c r="E7224" t="s">
        <v>36</v>
      </c>
      <c r="F7224" t="s">
        <v>30</v>
      </c>
      <c r="G7224" t="s">
        <v>17</v>
      </c>
      <c r="H7224">
        <v>8</v>
      </c>
      <c r="I7224" t="s">
        <v>176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34</v>
      </c>
      <c r="S7224">
        <v>4</v>
      </c>
    </row>
    <row r="7225" spans="1:19" x14ac:dyDescent="0.3">
      <c r="A7225">
        <v>7224</v>
      </c>
      <c r="B7225" t="s">
        <v>37</v>
      </c>
      <c r="C7225" t="s">
        <v>34</v>
      </c>
      <c r="D7225" t="s">
        <v>32</v>
      </c>
      <c r="E7225" t="s">
        <v>29</v>
      </c>
      <c r="F7225" t="s">
        <v>25</v>
      </c>
      <c r="G7225" t="s">
        <v>35</v>
      </c>
      <c r="H7225">
        <v>14</v>
      </c>
      <c r="I7225" t="s">
        <v>177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34</v>
      </c>
      <c r="S7225">
        <v>1</v>
      </c>
    </row>
    <row r="7226" spans="1:19" x14ac:dyDescent="0.3">
      <c r="A7226">
        <v>7225</v>
      </c>
      <c r="B7226" t="s">
        <v>31</v>
      </c>
      <c r="C7226" t="s">
        <v>20</v>
      </c>
      <c r="D7226" t="s">
        <v>32</v>
      </c>
      <c r="E7226" t="s">
        <v>36</v>
      </c>
      <c r="F7226" t="s">
        <v>30</v>
      </c>
      <c r="G7226" t="s">
        <v>35</v>
      </c>
      <c r="H7226">
        <v>4</v>
      </c>
      <c r="I7226" t="s">
        <v>176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21</v>
      </c>
      <c r="S7226">
        <v>3</v>
      </c>
    </row>
    <row r="7227" spans="1:19" x14ac:dyDescent="0.3">
      <c r="A7227">
        <v>7226</v>
      </c>
      <c r="B7227" t="s">
        <v>31</v>
      </c>
      <c r="C7227" t="s">
        <v>20</v>
      </c>
      <c r="D7227" t="s">
        <v>19</v>
      </c>
      <c r="E7227" t="s">
        <v>41</v>
      </c>
      <c r="F7227" t="s">
        <v>18</v>
      </c>
      <c r="G7227" t="s">
        <v>24</v>
      </c>
      <c r="H7227">
        <v>1</v>
      </c>
      <c r="I7227" t="s">
        <v>176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28</v>
      </c>
      <c r="S7227">
        <v>9</v>
      </c>
    </row>
    <row r="7228" spans="1:19" x14ac:dyDescent="0.3">
      <c r="A7228">
        <v>7227</v>
      </c>
      <c r="B7228" t="s">
        <v>23</v>
      </c>
      <c r="C7228" t="s">
        <v>39</v>
      </c>
      <c r="D7228" t="s">
        <v>26</v>
      </c>
      <c r="E7228" t="s">
        <v>29</v>
      </c>
      <c r="F7228" t="s">
        <v>25</v>
      </c>
      <c r="G7228" t="s">
        <v>24</v>
      </c>
      <c r="H7228">
        <v>4</v>
      </c>
      <c r="I7228" t="s">
        <v>176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28</v>
      </c>
      <c r="S7228">
        <v>8</v>
      </c>
    </row>
    <row r="7229" spans="1:19" x14ac:dyDescent="0.3">
      <c r="A7229">
        <v>7228</v>
      </c>
      <c r="B7229" t="s">
        <v>16</v>
      </c>
      <c r="C7229" t="s">
        <v>20</v>
      </c>
      <c r="D7229" t="s">
        <v>44</v>
      </c>
      <c r="E7229" t="s">
        <v>45</v>
      </c>
      <c r="F7229" t="s">
        <v>25</v>
      </c>
      <c r="G7229" t="s">
        <v>17</v>
      </c>
      <c r="H7229">
        <v>0</v>
      </c>
      <c r="I7229" t="s">
        <v>178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21</v>
      </c>
      <c r="S7229">
        <v>2</v>
      </c>
    </row>
    <row r="7230" spans="1:19" x14ac:dyDescent="0.3">
      <c r="A7230">
        <v>7229</v>
      </c>
      <c r="B7230" t="s">
        <v>42</v>
      </c>
      <c r="C7230" t="s">
        <v>34</v>
      </c>
      <c r="D7230" t="s">
        <v>32</v>
      </c>
      <c r="E7230" t="s">
        <v>36</v>
      </c>
      <c r="F7230" t="s">
        <v>18</v>
      </c>
      <c r="G7230" t="s">
        <v>35</v>
      </c>
      <c r="H7230">
        <v>7</v>
      </c>
      <c r="I7230" t="s">
        <v>176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28</v>
      </c>
      <c r="S7230">
        <v>2</v>
      </c>
    </row>
    <row r="7231" spans="1:19" x14ac:dyDescent="0.3">
      <c r="A7231">
        <v>7230</v>
      </c>
      <c r="B7231" t="s">
        <v>42</v>
      </c>
      <c r="C7231" t="s">
        <v>27</v>
      </c>
      <c r="D7231" t="s">
        <v>19</v>
      </c>
      <c r="E7231" t="s">
        <v>43</v>
      </c>
      <c r="F7231" t="s">
        <v>30</v>
      </c>
      <c r="G7231" t="s">
        <v>24</v>
      </c>
      <c r="H7231">
        <v>12</v>
      </c>
      <c r="I7231" t="s">
        <v>177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28</v>
      </c>
      <c r="S7231">
        <v>9</v>
      </c>
    </row>
    <row r="7232" spans="1:19" x14ac:dyDescent="0.3">
      <c r="A7232">
        <v>7231</v>
      </c>
      <c r="B7232" t="s">
        <v>31</v>
      </c>
      <c r="C7232" t="s">
        <v>20</v>
      </c>
      <c r="D7232" t="s">
        <v>32</v>
      </c>
      <c r="E7232" t="s">
        <v>36</v>
      </c>
      <c r="F7232" t="s">
        <v>18</v>
      </c>
      <c r="G7232" t="s">
        <v>17</v>
      </c>
      <c r="H7232">
        <v>14</v>
      </c>
      <c r="I7232" t="s">
        <v>178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34</v>
      </c>
      <c r="S7232">
        <v>2</v>
      </c>
    </row>
    <row r="7233" spans="1:19" x14ac:dyDescent="0.3">
      <c r="A7233">
        <v>7232</v>
      </c>
      <c r="B7233" t="s">
        <v>42</v>
      </c>
      <c r="C7233" t="s">
        <v>27</v>
      </c>
      <c r="D7233" t="s">
        <v>32</v>
      </c>
      <c r="E7233" t="s">
        <v>45</v>
      </c>
      <c r="F7233" t="s">
        <v>18</v>
      </c>
      <c r="G7233" t="s">
        <v>17</v>
      </c>
      <c r="H7233">
        <v>8</v>
      </c>
      <c r="I7233" t="s">
        <v>177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28</v>
      </c>
      <c r="S7233">
        <v>8</v>
      </c>
    </row>
    <row r="7234" spans="1:19" x14ac:dyDescent="0.3">
      <c r="A7234">
        <v>7233</v>
      </c>
      <c r="B7234" t="s">
        <v>37</v>
      </c>
      <c r="C7234" t="s">
        <v>34</v>
      </c>
      <c r="D7234" t="s">
        <v>40</v>
      </c>
      <c r="E7234" t="s">
        <v>45</v>
      </c>
      <c r="F7234" t="s">
        <v>18</v>
      </c>
      <c r="G7234" t="s">
        <v>35</v>
      </c>
      <c r="H7234">
        <v>11</v>
      </c>
      <c r="I7234" t="s">
        <v>176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28</v>
      </c>
      <c r="S7234">
        <v>4</v>
      </c>
    </row>
    <row r="7235" spans="1:19" x14ac:dyDescent="0.3">
      <c r="A7235">
        <v>7234</v>
      </c>
      <c r="B7235" t="s">
        <v>33</v>
      </c>
      <c r="C7235" t="s">
        <v>34</v>
      </c>
      <c r="D7235" t="s">
        <v>26</v>
      </c>
      <c r="E7235" t="s">
        <v>22</v>
      </c>
      <c r="F7235" t="s">
        <v>25</v>
      </c>
      <c r="G7235" t="s">
        <v>35</v>
      </c>
      <c r="H7235">
        <v>10</v>
      </c>
      <c r="I7235" t="s">
        <v>176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34</v>
      </c>
      <c r="S7235">
        <v>3</v>
      </c>
    </row>
    <row r="7236" spans="1:19" x14ac:dyDescent="0.3">
      <c r="A7236">
        <v>7235</v>
      </c>
      <c r="B7236" t="s">
        <v>42</v>
      </c>
      <c r="C7236" t="s">
        <v>27</v>
      </c>
      <c r="D7236" t="s">
        <v>40</v>
      </c>
      <c r="E7236" t="s">
        <v>36</v>
      </c>
      <c r="F7236" t="s">
        <v>18</v>
      </c>
      <c r="G7236" t="s">
        <v>17</v>
      </c>
      <c r="H7236">
        <v>3</v>
      </c>
      <c r="I7236" t="s">
        <v>177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21</v>
      </c>
      <c r="S7236">
        <v>6</v>
      </c>
    </row>
    <row r="7237" spans="1:19" x14ac:dyDescent="0.3">
      <c r="A7237">
        <v>7236</v>
      </c>
      <c r="B7237" t="s">
        <v>33</v>
      </c>
      <c r="C7237" t="s">
        <v>20</v>
      </c>
      <c r="D7237" t="s">
        <v>32</v>
      </c>
      <c r="E7237" t="s">
        <v>45</v>
      </c>
      <c r="F7237" t="s">
        <v>30</v>
      </c>
      <c r="G7237" t="s">
        <v>35</v>
      </c>
      <c r="H7237">
        <v>11</v>
      </c>
      <c r="I7237" t="s">
        <v>176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28</v>
      </c>
      <c r="S7237">
        <v>8</v>
      </c>
    </row>
    <row r="7238" spans="1:19" x14ac:dyDescent="0.3">
      <c r="A7238">
        <v>7237</v>
      </c>
      <c r="B7238" t="s">
        <v>33</v>
      </c>
      <c r="C7238" t="s">
        <v>34</v>
      </c>
      <c r="D7238" t="s">
        <v>44</v>
      </c>
      <c r="E7238" t="s">
        <v>22</v>
      </c>
      <c r="F7238" t="s">
        <v>30</v>
      </c>
      <c r="G7238" t="s">
        <v>24</v>
      </c>
      <c r="H7238">
        <v>14</v>
      </c>
      <c r="I7238" t="s">
        <v>178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28</v>
      </c>
      <c r="S7238">
        <v>8</v>
      </c>
    </row>
    <row r="7239" spans="1:19" x14ac:dyDescent="0.3">
      <c r="A7239">
        <v>7238</v>
      </c>
      <c r="B7239" t="s">
        <v>37</v>
      </c>
      <c r="C7239" t="s">
        <v>39</v>
      </c>
      <c r="D7239" t="s">
        <v>19</v>
      </c>
      <c r="E7239" t="s">
        <v>43</v>
      </c>
      <c r="F7239" t="s">
        <v>25</v>
      </c>
      <c r="G7239" t="s">
        <v>35</v>
      </c>
      <c r="H7239">
        <v>9</v>
      </c>
      <c r="I7239" t="s">
        <v>177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34</v>
      </c>
      <c r="S7239">
        <v>1</v>
      </c>
    </row>
    <row r="7240" spans="1:19" x14ac:dyDescent="0.3">
      <c r="A7240">
        <v>7239</v>
      </c>
      <c r="B7240" t="s">
        <v>37</v>
      </c>
      <c r="C7240" t="s">
        <v>20</v>
      </c>
      <c r="D7240" t="s">
        <v>38</v>
      </c>
      <c r="E7240" t="s">
        <v>41</v>
      </c>
      <c r="F7240" t="s">
        <v>25</v>
      </c>
      <c r="G7240" t="s">
        <v>17</v>
      </c>
      <c r="H7240">
        <v>6</v>
      </c>
      <c r="I7240" t="s">
        <v>176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28</v>
      </c>
      <c r="S7240">
        <v>8</v>
      </c>
    </row>
    <row r="7241" spans="1:19" x14ac:dyDescent="0.3">
      <c r="A7241">
        <v>7240</v>
      </c>
      <c r="B7241" t="s">
        <v>42</v>
      </c>
      <c r="C7241" t="s">
        <v>20</v>
      </c>
      <c r="D7241" t="s">
        <v>26</v>
      </c>
      <c r="E7241" t="s">
        <v>41</v>
      </c>
      <c r="F7241" t="s">
        <v>18</v>
      </c>
      <c r="G7241" t="s">
        <v>24</v>
      </c>
      <c r="H7241">
        <v>1</v>
      </c>
      <c r="I7241" t="s">
        <v>178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21</v>
      </c>
      <c r="S7241">
        <v>4</v>
      </c>
    </row>
    <row r="7242" spans="1:19" x14ac:dyDescent="0.3">
      <c r="A7242">
        <v>7241</v>
      </c>
      <c r="B7242" t="s">
        <v>33</v>
      </c>
      <c r="C7242" t="s">
        <v>39</v>
      </c>
      <c r="D7242" t="s">
        <v>26</v>
      </c>
      <c r="E7242" t="s">
        <v>36</v>
      </c>
      <c r="F7242" t="s">
        <v>18</v>
      </c>
      <c r="G7242" t="s">
        <v>24</v>
      </c>
      <c r="H7242">
        <v>3</v>
      </c>
      <c r="I7242" t="s">
        <v>178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21</v>
      </c>
      <c r="S7242">
        <v>5</v>
      </c>
    </row>
    <row r="7243" spans="1:19" x14ac:dyDescent="0.3">
      <c r="A7243">
        <v>7242</v>
      </c>
      <c r="B7243" t="s">
        <v>23</v>
      </c>
      <c r="C7243" t="s">
        <v>20</v>
      </c>
      <c r="D7243" t="s">
        <v>40</v>
      </c>
      <c r="E7243" t="s">
        <v>45</v>
      </c>
      <c r="F7243" t="s">
        <v>25</v>
      </c>
      <c r="G7243" t="s">
        <v>35</v>
      </c>
      <c r="H7243">
        <v>1</v>
      </c>
      <c r="I7243" t="s">
        <v>178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21</v>
      </c>
      <c r="S7243">
        <v>6</v>
      </c>
    </row>
    <row r="7244" spans="1:19" x14ac:dyDescent="0.3">
      <c r="A7244">
        <v>7243</v>
      </c>
      <c r="B7244" t="s">
        <v>33</v>
      </c>
      <c r="C7244" t="s">
        <v>34</v>
      </c>
      <c r="D7244" t="s">
        <v>38</v>
      </c>
      <c r="E7244" t="s">
        <v>43</v>
      </c>
      <c r="F7244" t="s">
        <v>18</v>
      </c>
      <c r="G7244" t="s">
        <v>17</v>
      </c>
      <c r="H7244">
        <v>11</v>
      </c>
      <c r="I7244" t="s">
        <v>177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28</v>
      </c>
      <c r="S7244">
        <v>5</v>
      </c>
    </row>
    <row r="7245" spans="1:19" x14ac:dyDescent="0.3">
      <c r="A7245">
        <v>7244</v>
      </c>
      <c r="B7245" t="s">
        <v>37</v>
      </c>
      <c r="C7245" t="s">
        <v>34</v>
      </c>
      <c r="D7245" t="s">
        <v>19</v>
      </c>
      <c r="E7245" t="s">
        <v>22</v>
      </c>
      <c r="F7245" t="s">
        <v>18</v>
      </c>
      <c r="G7245" t="s">
        <v>24</v>
      </c>
      <c r="H7245">
        <v>4</v>
      </c>
      <c r="I7245" t="s">
        <v>177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21</v>
      </c>
      <c r="S7245">
        <v>3</v>
      </c>
    </row>
    <row r="7246" spans="1:19" x14ac:dyDescent="0.3">
      <c r="A7246">
        <v>7245</v>
      </c>
      <c r="B7246" t="s">
        <v>23</v>
      </c>
      <c r="C7246" t="s">
        <v>27</v>
      </c>
      <c r="D7246" t="s">
        <v>26</v>
      </c>
      <c r="E7246" t="s">
        <v>15</v>
      </c>
      <c r="F7246" t="s">
        <v>25</v>
      </c>
      <c r="G7246" t="s">
        <v>35</v>
      </c>
      <c r="H7246">
        <v>0</v>
      </c>
      <c r="I7246" t="s">
        <v>178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28</v>
      </c>
      <c r="S7246">
        <v>4</v>
      </c>
    </row>
    <row r="7247" spans="1:19" x14ac:dyDescent="0.3">
      <c r="A7247">
        <v>7246</v>
      </c>
      <c r="B7247" t="s">
        <v>23</v>
      </c>
      <c r="C7247" t="s">
        <v>27</v>
      </c>
      <c r="D7247" t="s">
        <v>32</v>
      </c>
      <c r="E7247" t="s">
        <v>43</v>
      </c>
      <c r="F7247" t="s">
        <v>25</v>
      </c>
      <c r="G7247" t="s">
        <v>35</v>
      </c>
      <c r="H7247">
        <v>5</v>
      </c>
      <c r="I7247" t="s">
        <v>176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21</v>
      </c>
      <c r="S7247">
        <v>2</v>
      </c>
    </row>
    <row r="7248" spans="1:19" x14ac:dyDescent="0.3">
      <c r="A7248">
        <v>7247</v>
      </c>
      <c r="B7248" t="s">
        <v>23</v>
      </c>
      <c r="C7248" t="s">
        <v>34</v>
      </c>
      <c r="D7248" t="s">
        <v>19</v>
      </c>
      <c r="E7248" t="s">
        <v>15</v>
      </c>
      <c r="F7248" t="s">
        <v>18</v>
      </c>
      <c r="G7248" t="s">
        <v>35</v>
      </c>
      <c r="H7248">
        <v>7</v>
      </c>
      <c r="I7248" t="s">
        <v>176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21</v>
      </c>
      <c r="S7248">
        <v>2</v>
      </c>
    </row>
    <row r="7249" spans="1:19" x14ac:dyDescent="0.3">
      <c r="A7249">
        <v>7248</v>
      </c>
      <c r="B7249" t="s">
        <v>23</v>
      </c>
      <c r="C7249" t="s">
        <v>34</v>
      </c>
      <c r="D7249" t="s">
        <v>40</v>
      </c>
      <c r="E7249" t="s">
        <v>22</v>
      </c>
      <c r="F7249" t="s">
        <v>25</v>
      </c>
      <c r="G7249" t="s">
        <v>17</v>
      </c>
      <c r="H7249">
        <v>12</v>
      </c>
      <c r="I7249" t="s">
        <v>178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34</v>
      </c>
      <c r="S7249">
        <v>1</v>
      </c>
    </row>
    <row r="7250" spans="1:19" x14ac:dyDescent="0.3">
      <c r="A7250">
        <v>7249</v>
      </c>
      <c r="B7250" t="s">
        <v>16</v>
      </c>
      <c r="C7250" t="s">
        <v>20</v>
      </c>
      <c r="D7250" t="s">
        <v>19</v>
      </c>
      <c r="E7250" t="s">
        <v>29</v>
      </c>
      <c r="F7250" t="s">
        <v>30</v>
      </c>
      <c r="G7250" t="s">
        <v>24</v>
      </c>
      <c r="H7250">
        <v>10</v>
      </c>
      <c r="I7250" t="s">
        <v>176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28</v>
      </c>
      <c r="S7250">
        <v>1</v>
      </c>
    </row>
    <row r="7251" spans="1:19" x14ac:dyDescent="0.3">
      <c r="A7251">
        <v>7250</v>
      </c>
      <c r="B7251" t="s">
        <v>23</v>
      </c>
      <c r="C7251" t="s">
        <v>20</v>
      </c>
      <c r="D7251" t="s">
        <v>44</v>
      </c>
      <c r="E7251" t="s">
        <v>29</v>
      </c>
      <c r="F7251" t="s">
        <v>18</v>
      </c>
      <c r="G7251" t="s">
        <v>17</v>
      </c>
      <c r="H7251">
        <v>9</v>
      </c>
      <c r="I7251" t="s">
        <v>177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34</v>
      </c>
      <c r="S7251">
        <v>4</v>
      </c>
    </row>
    <row r="7252" spans="1:19" x14ac:dyDescent="0.3">
      <c r="A7252">
        <v>7251</v>
      </c>
      <c r="B7252" t="s">
        <v>42</v>
      </c>
      <c r="C7252" t="s">
        <v>27</v>
      </c>
      <c r="D7252" t="s">
        <v>38</v>
      </c>
      <c r="E7252" t="s">
        <v>43</v>
      </c>
      <c r="F7252" t="s">
        <v>25</v>
      </c>
      <c r="G7252" t="s">
        <v>24</v>
      </c>
      <c r="H7252">
        <v>4</v>
      </c>
      <c r="I7252" t="s">
        <v>178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28</v>
      </c>
      <c r="S7252">
        <v>9</v>
      </c>
    </row>
    <row r="7253" spans="1:19" x14ac:dyDescent="0.3">
      <c r="A7253">
        <v>7252</v>
      </c>
      <c r="B7253" t="s">
        <v>37</v>
      </c>
      <c r="C7253" t="s">
        <v>20</v>
      </c>
      <c r="D7253" t="s">
        <v>26</v>
      </c>
      <c r="E7253" t="s">
        <v>45</v>
      </c>
      <c r="F7253" t="s">
        <v>18</v>
      </c>
      <c r="G7253" t="s">
        <v>17</v>
      </c>
      <c r="H7253">
        <v>6</v>
      </c>
      <c r="I7253" t="s">
        <v>177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21</v>
      </c>
      <c r="S7253">
        <v>2</v>
      </c>
    </row>
    <row r="7254" spans="1:19" x14ac:dyDescent="0.3">
      <c r="A7254">
        <v>7253</v>
      </c>
      <c r="B7254" t="s">
        <v>16</v>
      </c>
      <c r="C7254" t="s">
        <v>27</v>
      </c>
      <c r="D7254" t="s">
        <v>32</v>
      </c>
      <c r="E7254" t="s">
        <v>45</v>
      </c>
      <c r="F7254" t="s">
        <v>18</v>
      </c>
      <c r="G7254" t="s">
        <v>24</v>
      </c>
      <c r="H7254">
        <v>2</v>
      </c>
      <c r="I7254" t="s">
        <v>177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28</v>
      </c>
      <c r="S7254">
        <v>4</v>
      </c>
    </row>
    <row r="7255" spans="1:19" x14ac:dyDescent="0.3">
      <c r="A7255">
        <v>7254</v>
      </c>
      <c r="B7255" t="s">
        <v>33</v>
      </c>
      <c r="C7255" t="s">
        <v>27</v>
      </c>
      <c r="D7255" t="s">
        <v>38</v>
      </c>
      <c r="E7255" t="s">
        <v>43</v>
      </c>
      <c r="F7255" t="s">
        <v>18</v>
      </c>
      <c r="G7255" t="s">
        <v>35</v>
      </c>
      <c r="H7255">
        <v>1</v>
      </c>
      <c r="I7255" t="s">
        <v>177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21</v>
      </c>
      <c r="S7255">
        <v>4</v>
      </c>
    </row>
    <row r="7256" spans="1:19" x14ac:dyDescent="0.3">
      <c r="A7256">
        <v>7255</v>
      </c>
      <c r="B7256" t="s">
        <v>23</v>
      </c>
      <c r="C7256" t="s">
        <v>39</v>
      </c>
      <c r="D7256" t="s">
        <v>40</v>
      </c>
      <c r="E7256" t="s">
        <v>29</v>
      </c>
      <c r="F7256" t="s">
        <v>25</v>
      </c>
      <c r="G7256" t="s">
        <v>17</v>
      </c>
      <c r="H7256">
        <v>8</v>
      </c>
      <c r="I7256" t="s">
        <v>178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28</v>
      </c>
      <c r="S7256">
        <v>5</v>
      </c>
    </row>
    <row r="7257" spans="1:19" x14ac:dyDescent="0.3">
      <c r="A7257">
        <v>7256</v>
      </c>
      <c r="B7257" t="s">
        <v>37</v>
      </c>
      <c r="C7257" t="s">
        <v>39</v>
      </c>
      <c r="D7257" t="s">
        <v>19</v>
      </c>
      <c r="E7257" t="s">
        <v>29</v>
      </c>
      <c r="F7257" t="s">
        <v>18</v>
      </c>
      <c r="G7257" t="s">
        <v>24</v>
      </c>
      <c r="H7257">
        <v>5</v>
      </c>
      <c r="I7257" t="s">
        <v>176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28</v>
      </c>
      <c r="S7257">
        <v>5</v>
      </c>
    </row>
    <row r="7258" spans="1:19" x14ac:dyDescent="0.3">
      <c r="A7258">
        <v>7257</v>
      </c>
      <c r="B7258" t="s">
        <v>23</v>
      </c>
      <c r="C7258" t="s">
        <v>27</v>
      </c>
      <c r="D7258" t="s">
        <v>38</v>
      </c>
      <c r="E7258" t="s">
        <v>43</v>
      </c>
      <c r="F7258" t="s">
        <v>30</v>
      </c>
      <c r="G7258" t="s">
        <v>24</v>
      </c>
      <c r="H7258">
        <v>4</v>
      </c>
      <c r="I7258" t="s">
        <v>177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21</v>
      </c>
      <c r="S7258">
        <v>1</v>
      </c>
    </row>
    <row r="7259" spans="1:19" x14ac:dyDescent="0.3">
      <c r="A7259">
        <v>7258</v>
      </c>
      <c r="B7259" t="s">
        <v>16</v>
      </c>
      <c r="C7259" t="s">
        <v>39</v>
      </c>
      <c r="D7259" t="s">
        <v>26</v>
      </c>
      <c r="E7259" t="s">
        <v>36</v>
      </c>
      <c r="F7259" t="s">
        <v>25</v>
      </c>
      <c r="G7259" t="s">
        <v>35</v>
      </c>
      <c r="H7259">
        <v>12</v>
      </c>
      <c r="I7259" t="s">
        <v>176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34</v>
      </c>
      <c r="S7259">
        <v>5</v>
      </c>
    </row>
    <row r="7260" spans="1:19" x14ac:dyDescent="0.3">
      <c r="A7260">
        <v>7259</v>
      </c>
      <c r="B7260" t="s">
        <v>23</v>
      </c>
      <c r="C7260" t="s">
        <v>34</v>
      </c>
      <c r="D7260" t="s">
        <v>19</v>
      </c>
      <c r="E7260" t="s">
        <v>36</v>
      </c>
      <c r="F7260" t="s">
        <v>30</v>
      </c>
      <c r="G7260" t="s">
        <v>17</v>
      </c>
      <c r="H7260">
        <v>11</v>
      </c>
      <c r="I7260" t="s">
        <v>176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34</v>
      </c>
      <c r="S7260">
        <v>4</v>
      </c>
    </row>
    <row r="7261" spans="1:19" x14ac:dyDescent="0.3">
      <c r="A7261">
        <v>7260</v>
      </c>
      <c r="B7261" t="s">
        <v>16</v>
      </c>
      <c r="C7261" t="s">
        <v>20</v>
      </c>
      <c r="D7261" t="s">
        <v>44</v>
      </c>
      <c r="E7261" t="s">
        <v>36</v>
      </c>
      <c r="F7261" t="s">
        <v>18</v>
      </c>
      <c r="G7261" t="s">
        <v>17</v>
      </c>
      <c r="H7261">
        <v>1</v>
      </c>
      <c r="I7261" t="s">
        <v>177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28</v>
      </c>
      <c r="S7261">
        <v>5</v>
      </c>
    </row>
    <row r="7262" spans="1:19" x14ac:dyDescent="0.3">
      <c r="A7262">
        <v>7261</v>
      </c>
      <c r="B7262" t="s">
        <v>23</v>
      </c>
      <c r="C7262" t="s">
        <v>27</v>
      </c>
      <c r="D7262" t="s">
        <v>44</v>
      </c>
      <c r="E7262" t="s">
        <v>43</v>
      </c>
      <c r="F7262" t="s">
        <v>25</v>
      </c>
      <c r="G7262" t="s">
        <v>17</v>
      </c>
      <c r="H7262">
        <v>14</v>
      </c>
      <c r="I7262" t="s">
        <v>178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28</v>
      </c>
      <c r="S7262">
        <v>2</v>
      </c>
    </row>
    <row r="7263" spans="1:19" x14ac:dyDescent="0.3">
      <c r="A7263">
        <v>7262</v>
      </c>
      <c r="B7263" t="s">
        <v>33</v>
      </c>
      <c r="C7263" t="s">
        <v>27</v>
      </c>
      <c r="D7263" t="s">
        <v>44</v>
      </c>
      <c r="E7263" t="s">
        <v>36</v>
      </c>
      <c r="F7263" t="s">
        <v>25</v>
      </c>
      <c r="G7263" t="s">
        <v>35</v>
      </c>
      <c r="H7263">
        <v>1</v>
      </c>
      <c r="I7263" t="s">
        <v>178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28</v>
      </c>
      <c r="S7263">
        <v>3</v>
      </c>
    </row>
    <row r="7264" spans="1:19" x14ac:dyDescent="0.3">
      <c r="A7264">
        <v>7263</v>
      </c>
      <c r="B7264" t="s">
        <v>31</v>
      </c>
      <c r="C7264" t="s">
        <v>20</v>
      </c>
      <c r="D7264" t="s">
        <v>40</v>
      </c>
      <c r="E7264" t="s">
        <v>36</v>
      </c>
      <c r="F7264" t="s">
        <v>18</v>
      </c>
      <c r="G7264" t="s">
        <v>17</v>
      </c>
      <c r="H7264">
        <v>7</v>
      </c>
      <c r="I7264" t="s">
        <v>178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21</v>
      </c>
      <c r="S7264">
        <v>4</v>
      </c>
    </row>
    <row r="7265" spans="1:19" x14ac:dyDescent="0.3">
      <c r="A7265">
        <v>7264</v>
      </c>
      <c r="B7265" t="s">
        <v>31</v>
      </c>
      <c r="C7265" t="s">
        <v>27</v>
      </c>
      <c r="D7265" t="s">
        <v>26</v>
      </c>
      <c r="E7265" t="s">
        <v>41</v>
      </c>
      <c r="F7265" t="s">
        <v>18</v>
      </c>
      <c r="G7265" t="s">
        <v>24</v>
      </c>
      <c r="H7265">
        <v>2</v>
      </c>
      <c r="I7265" t="s">
        <v>178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21</v>
      </c>
      <c r="S7265">
        <v>3</v>
      </c>
    </row>
    <row r="7266" spans="1:19" x14ac:dyDescent="0.3">
      <c r="A7266">
        <v>7265</v>
      </c>
      <c r="B7266" t="s">
        <v>37</v>
      </c>
      <c r="C7266" t="s">
        <v>27</v>
      </c>
      <c r="D7266" t="s">
        <v>44</v>
      </c>
      <c r="E7266" t="s">
        <v>22</v>
      </c>
      <c r="F7266" t="s">
        <v>25</v>
      </c>
      <c r="G7266" t="s">
        <v>35</v>
      </c>
      <c r="H7266">
        <v>12</v>
      </c>
      <c r="I7266" t="s">
        <v>178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28</v>
      </c>
      <c r="S7266">
        <v>9</v>
      </c>
    </row>
    <row r="7267" spans="1:19" x14ac:dyDescent="0.3">
      <c r="A7267">
        <v>7266</v>
      </c>
      <c r="B7267" t="s">
        <v>37</v>
      </c>
      <c r="C7267" t="s">
        <v>27</v>
      </c>
      <c r="D7267" t="s">
        <v>32</v>
      </c>
      <c r="E7267" t="s">
        <v>22</v>
      </c>
      <c r="F7267" t="s">
        <v>18</v>
      </c>
      <c r="G7267" t="s">
        <v>35</v>
      </c>
      <c r="H7267">
        <v>2</v>
      </c>
      <c r="I7267" t="s">
        <v>178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28</v>
      </c>
      <c r="S7267">
        <v>8</v>
      </c>
    </row>
    <row r="7268" spans="1:19" x14ac:dyDescent="0.3">
      <c r="A7268">
        <v>7267</v>
      </c>
      <c r="B7268" t="s">
        <v>42</v>
      </c>
      <c r="C7268" t="s">
        <v>27</v>
      </c>
      <c r="D7268" t="s">
        <v>40</v>
      </c>
      <c r="E7268" t="s">
        <v>29</v>
      </c>
      <c r="F7268" t="s">
        <v>18</v>
      </c>
      <c r="G7268" t="s">
        <v>35</v>
      </c>
      <c r="H7268">
        <v>10</v>
      </c>
      <c r="I7268" t="s">
        <v>176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34</v>
      </c>
      <c r="S7268">
        <v>3</v>
      </c>
    </row>
    <row r="7269" spans="1:19" x14ac:dyDescent="0.3">
      <c r="A7269">
        <v>7268</v>
      </c>
      <c r="B7269" t="s">
        <v>33</v>
      </c>
      <c r="C7269" t="s">
        <v>27</v>
      </c>
      <c r="D7269" t="s">
        <v>32</v>
      </c>
      <c r="E7269" t="s">
        <v>29</v>
      </c>
      <c r="F7269" t="s">
        <v>30</v>
      </c>
      <c r="G7269" t="s">
        <v>35</v>
      </c>
      <c r="H7269">
        <v>6</v>
      </c>
      <c r="I7269" t="s">
        <v>176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21</v>
      </c>
      <c r="S7269">
        <v>2</v>
      </c>
    </row>
    <row r="7270" spans="1:19" x14ac:dyDescent="0.3">
      <c r="A7270">
        <v>7269</v>
      </c>
      <c r="B7270" t="s">
        <v>31</v>
      </c>
      <c r="C7270" t="s">
        <v>27</v>
      </c>
      <c r="D7270" t="s">
        <v>19</v>
      </c>
      <c r="E7270" t="s">
        <v>36</v>
      </c>
      <c r="F7270" t="s">
        <v>18</v>
      </c>
      <c r="G7270" t="s">
        <v>24</v>
      </c>
      <c r="H7270">
        <v>12</v>
      </c>
      <c r="I7270" t="s">
        <v>178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34</v>
      </c>
      <c r="S7270">
        <v>4</v>
      </c>
    </row>
    <row r="7271" spans="1:19" x14ac:dyDescent="0.3">
      <c r="A7271">
        <v>7270</v>
      </c>
      <c r="B7271" t="s">
        <v>37</v>
      </c>
      <c r="C7271" t="s">
        <v>34</v>
      </c>
      <c r="D7271" t="s">
        <v>19</v>
      </c>
      <c r="E7271" t="s">
        <v>22</v>
      </c>
      <c r="F7271" t="s">
        <v>18</v>
      </c>
      <c r="G7271" t="s">
        <v>17</v>
      </c>
      <c r="H7271">
        <v>3</v>
      </c>
      <c r="I7271" t="s">
        <v>178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28</v>
      </c>
      <c r="S7271">
        <v>9</v>
      </c>
    </row>
    <row r="7272" spans="1:19" x14ac:dyDescent="0.3">
      <c r="A7272">
        <v>7271</v>
      </c>
      <c r="B7272" t="s">
        <v>33</v>
      </c>
      <c r="C7272" t="s">
        <v>27</v>
      </c>
      <c r="D7272" t="s">
        <v>32</v>
      </c>
      <c r="E7272" t="s">
        <v>22</v>
      </c>
      <c r="F7272" t="s">
        <v>18</v>
      </c>
      <c r="G7272" t="s">
        <v>35</v>
      </c>
      <c r="H7272">
        <v>5</v>
      </c>
      <c r="I7272" t="s">
        <v>178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21</v>
      </c>
      <c r="S7272">
        <v>1</v>
      </c>
    </row>
    <row r="7273" spans="1:19" x14ac:dyDescent="0.3">
      <c r="A7273">
        <v>7272</v>
      </c>
      <c r="B7273" t="s">
        <v>33</v>
      </c>
      <c r="C7273" t="s">
        <v>20</v>
      </c>
      <c r="D7273" t="s">
        <v>32</v>
      </c>
      <c r="E7273" t="s">
        <v>45</v>
      </c>
      <c r="F7273" t="s">
        <v>30</v>
      </c>
      <c r="G7273" t="s">
        <v>24</v>
      </c>
      <c r="H7273">
        <v>9</v>
      </c>
      <c r="I7273" t="s">
        <v>177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28</v>
      </c>
      <c r="S7273">
        <v>7</v>
      </c>
    </row>
    <row r="7274" spans="1:19" x14ac:dyDescent="0.3">
      <c r="A7274">
        <v>7273</v>
      </c>
      <c r="B7274" t="s">
        <v>37</v>
      </c>
      <c r="C7274" t="s">
        <v>39</v>
      </c>
      <c r="D7274" t="s">
        <v>38</v>
      </c>
      <c r="E7274" t="s">
        <v>36</v>
      </c>
      <c r="F7274" t="s">
        <v>18</v>
      </c>
      <c r="G7274" t="s">
        <v>24</v>
      </c>
      <c r="H7274">
        <v>6</v>
      </c>
      <c r="I7274" t="s">
        <v>178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21</v>
      </c>
      <c r="S7274">
        <v>4</v>
      </c>
    </row>
    <row r="7275" spans="1:19" x14ac:dyDescent="0.3">
      <c r="A7275">
        <v>7274</v>
      </c>
      <c r="B7275" t="s">
        <v>31</v>
      </c>
      <c r="C7275" t="s">
        <v>27</v>
      </c>
      <c r="D7275" t="s">
        <v>32</v>
      </c>
      <c r="E7275" t="s">
        <v>22</v>
      </c>
      <c r="F7275" t="s">
        <v>18</v>
      </c>
      <c r="G7275" t="s">
        <v>35</v>
      </c>
      <c r="H7275">
        <v>8</v>
      </c>
      <c r="I7275" t="s">
        <v>176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34</v>
      </c>
      <c r="S7275">
        <v>3</v>
      </c>
    </row>
    <row r="7276" spans="1:19" x14ac:dyDescent="0.3">
      <c r="A7276">
        <v>7275</v>
      </c>
      <c r="B7276" t="s">
        <v>31</v>
      </c>
      <c r="C7276" t="s">
        <v>20</v>
      </c>
      <c r="D7276" t="s">
        <v>32</v>
      </c>
      <c r="E7276" t="s">
        <v>29</v>
      </c>
      <c r="F7276" t="s">
        <v>25</v>
      </c>
      <c r="G7276" t="s">
        <v>35</v>
      </c>
      <c r="H7276">
        <v>10</v>
      </c>
      <c r="I7276" t="s">
        <v>177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28</v>
      </c>
      <c r="S7276">
        <v>8</v>
      </c>
    </row>
    <row r="7277" spans="1:19" x14ac:dyDescent="0.3">
      <c r="A7277">
        <v>7276</v>
      </c>
      <c r="B7277" t="s">
        <v>23</v>
      </c>
      <c r="C7277" t="s">
        <v>34</v>
      </c>
      <c r="D7277" t="s">
        <v>26</v>
      </c>
      <c r="E7277" t="s">
        <v>29</v>
      </c>
      <c r="F7277" t="s">
        <v>18</v>
      </c>
      <c r="G7277" t="s">
        <v>35</v>
      </c>
      <c r="H7277">
        <v>0</v>
      </c>
      <c r="I7277" t="s">
        <v>178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28</v>
      </c>
      <c r="S7277">
        <v>5</v>
      </c>
    </row>
    <row r="7278" spans="1:19" x14ac:dyDescent="0.3">
      <c r="A7278">
        <v>7277</v>
      </c>
      <c r="B7278" t="s">
        <v>31</v>
      </c>
      <c r="C7278" t="s">
        <v>20</v>
      </c>
      <c r="D7278" t="s">
        <v>38</v>
      </c>
      <c r="E7278" t="s">
        <v>41</v>
      </c>
      <c r="F7278" t="s">
        <v>30</v>
      </c>
      <c r="G7278" t="s">
        <v>35</v>
      </c>
      <c r="H7278">
        <v>13</v>
      </c>
      <c r="I7278" t="s">
        <v>178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28</v>
      </c>
      <c r="S7278">
        <v>8</v>
      </c>
    </row>
    <row r="7279" spans="1:19" x14ac:dyDescent="0.3">
      <c r="A7279">
        <v>7278</v>
      </c>
      <c r="B7279" t="s">
        <v>16</v>
      </c>
      <c r="C7279" t="s">
        <v>39</v>
      </c>
      <c r="D7279" t="s">
        <v>44</v>
      </c>
      <c r="E7279" t="s">
        <v>29</v>
      </c>
      <c r="F7279" t="s">
        <v>25</v>
      </c>
      <c r="G7279" t="s">
        <v>35</v>
      </c>
      <c r="H7279">
        <v>10</v>
      </c>
      <c r="I7279" t="s">
        <v>177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34</v>
      </c>
      <c r="S7279">
        <v>3</v>
      </c>
    </row>
    <row r="7280" spans="1:19" x14ac:dyDescent="0.3">
      <c r="A7280">
        <v>7279</v>
      </c>
      <c r="B7280" t="s">
        <v>23</v>
      </c>
      <c r="C7280" t="s">
        <v>39</v>
      </c>
      <c r="D7280" t="s">
        <v>32</v>
      </c>
      <c r="E7280" t="s">
        <v>45</v>
      </c>
      <c r="F7280" t="s">
        <v>18</v>
      </c>
      <c r="G7280" t="s">
        <v>24</v>
      </c>
      <c r="H7280">
        <v>1</v>
      </c>
      <c r="I7280" t="s">
        <v>176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21</v>
      </c>
      <c r="S7280">
        <v>4</v>
      </c>
    </row>
    <row r="7281" spans="1:19" x14ac:dyDescent="0.3">
      <c r="A7281">
        <v>7280</v>
      </c>
      <c r="B7281" t="s">
        <v>42</v>
      </c>
      <c r="C7281" t="s">
        <v>20</v>
      </c>
      <c r="D7281" t="s">
        <v>19</v>
      </c>
      <c r="E7281" t="s">
        <v>29</v>
      </c>
      <c r="F7281" t="s">
        <v>18</v>
      </c>
      <c r="G7281" t="s">
        <v>17</v>
      </c>
      <c r="H7281">
        <v>11</v>
      </c>
      <c r="I7281" t="s">
        <v>177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34</v>
      </c>
      <c r="S7281">
        <v>1</v>
      </c>
    </row>
    <row r="7282" spans="1:19" x14ac:dyDescent="0.3">
      <c r="A7282">
        <v>7281</v>
      </c>
      <c r="B7282" t="s">
        <v>23</v>
      </c>
      <c r="C7282" t="s">
        <v>34</v>
      </c>
      <c r="D7282" t="s">
        <v>38</v>
      </c>
      <c r="E7282" t="s">
        <v>36</v>
      </c>
      <c r="F7282" t="s">
        <v>18</v>
      </c>
      <c r="G7282" t="s">
        <v>17</v>
      </c>
      <c r="H7282">
        <v>5</v>
      </c>
      <c r="I7282" t="s">
        <v>177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21</v>
      </c>
      <c r="S7282">
        <v>2</v>
      </c>
    </row>
    <row r="7283" spans="1:19" x14ac:dyDescent="0.3">
      <c r="A7283">
        <v>7282</v>
      </c>
      <c r="B7283" t="s">
        <v>37</v>
      </c>
      <c r="C7283" t="s">
        <v>20</v>
      </c>
      <c r="D7283" t="s">
        <v>26</v>
      </c>
      <c r="E7283" t="s">
        <v>15</v>
      </c>
      <c r="F7283" t="s">
        <v>25</v>
      </c>
      <c r="G7283" t="s">
        <v>24</v>
      </c>
      <c r="H7283">
        <v>1</v>
      </c>
      <c r="I7283" t="s">
        <v>178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21</v>
      </c>
      <c r="S7283">
        <v>6</v>
      </c>
    </row>
    <row r="7284" spans="1:19" x14ac:dyDescent="0.3">
      <c r="A7284">
        <v>7283</v>
      </c>
      <c r="B7284" t="s">
        <v>37</v>
      </c>
      <c r="C7284" t="s">
        <v>39</v>
      </c>
      <c r="D7284" t="s">
        <v>40</v>
      </c>
      <c r="E7284" t="s">
        <v>29</v>
      </c>
      <c r="F7284" t="s">
        <v>18</v>
      </c>
      <c r="G7284" t="s">
        <v>17</v>
      </c>
      <c r="H7284">
        <v>1</v>
      </c>
      <c r="I7284" t="s">
        <v>176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28</v>
      </c>
      <c r="S7284">
        <v>9</v>
      </c>
    </row>
    <row r="7285" spans="1:19" x14ac:dyDescent="0.3">
      <c r="A7285">
        <v>7284</v>
      </c>
      <c r="B7285" t="s">
        <v>31</v>
      </c>
      <c r="C7285" t="s">
        <v>27</v>
      </c>
      <c r="D7285" t="s">
        <v>38</v>
      </c>
      <c r="E7285" t="s">
        <v>22</v>
      </c>
      <c r="F7285" t="s">
        <v>18</v>
      </c>
      <c r="G7285" t="s">
        <v>17</v>
      </c>
      <c r="H7285">
        <v>4</v>
      </c>
      <c r="I7285" t="s">
        <v>178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28</v>
      </c>
      <c r="S7285">
        <v>9</v>
      </c>
    </row>
    <row r="7286" spans="1:19" x14ac:dyDescent="0.3">
      <c r="A7286">
        <v>7285</v>
      </c>
      <c r="B7286" t="s">
        <v>33</v>
      </c>
      <c r="C7286" t="s">
        <v>27</v>
      </c>
      <c r="D7286" t="s">
        <v>26</v>
      </c>
      <c r="E7286" t="s">
        <v>36</v>
      </c>
      <c r="F7286" t="s">
        <v>25</v>
      </c>
      <c r="G7286" t="s">
        <v>24</v>
      </c>
      <c r="H7286">
        <v>0</v>
      </c>
      <c r="I7286" t="s">
        <v>176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21</v>
      </c>
      <c r="S7286">
        <v>1</v>
      </c>
    </row>
    <row r="7287" spans="1:19" x14ac:dyDescent="0.3">
      <c r="A7287">
        <v>7286</v>
      </c>
      <c r="B7287" t="s">
        <v>31</v>
      </c>
      <c r="C7287" t="s">
        <v>20</v>
      </c>
      <c r="D7287" t="s">
        <v>44</v>
      </c>
      <c r="E7287" t="s">
        <v>41</v>
      </c>
      <c r="F7287" t="s">
        <v>18</v>
      </c>
      <c r="G7287" t="s">
        <v>35</v>
      </c>
      <c r="H7287">
        <v>9</v>
      </c>
      <c r="I7287" t="s">
        <v>178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34</v>
      </c>
      <c r="S7287">
        <v>3</v>
      </c>
    </row>
    <row r="7288" spans="1:19" x14ac:dyDescent="0.3">
      <c r="A7288">
        <v>7287</v>
      </c>
      <c r="B7288" t="s">
        <v>31</v>
      </c>
      <c r="C7288" t="s">
        <v>39</v>
      </c>
      <c r="D7288" t="s">
        <v>38</v>
      </c>
      <c r="E7288" t="s">
        <v>15</v>
      </c>
      <c r="F7288" t="s">
        <v>25</v>
      </c>
      <c r="G7288" t="s">
        <v>24</v>
      </c>
      <c r="H7288">
        <v>2</v>
      </c>
      <c r="I7288" t="s">
        <v>177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28</v>
      </c>
      <c r="S7288">
        <v>4</v>
      </c>
    </row>
    <row r="7289" spans="1:19" x14ac:dyDescent="0.3">
      <c r="A7289">
        <v>7288</v>
      </c>
      <c r="B7289" t="s">
        <v>37</v>
      </c>
      <c r="C7289" t="s">
        <v>27</v>
      </c>
      <c r="D7289" t="s">
        <v>38</v>
      </c>
      <c r="E7289" t="s">
        <v>41</v>
      </c>
      <c r="F7289" t="s">
        <v>25</v>
      </c>
      <c r="G7289" t="s">
        <v>35</v>
      </c>
      <c r="H7289">
        <v>5</v>
      </c>
      <c r="I7289" t="s">
        <v>177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28</v>
      </c>
      <c r="S7289">
        <v>9</v>
      </c>
    </row>
    <row r="7290" spans="1:19" x14ac:dyDescent="0.3">
      <c r="A7290">
        <v>7289</v>
      </c>
      <c r="B7290" t="s">
        <v>23</v>
      </c>
      <c r="C7290" t="s">
        <v>34</v>
      </c>
      <c r="D7290" t="s">
        <v>38</v>
      </c>
      <c r="E7290" t="s">
        <v>15</v>
      </c>
      <c r="F7290" t="s">
        <v>18</v>
      </c>
      <c r="G7290" t="s">
        <v>24</v>
      </c>
      <c r="H7290">
        <v>6</v>
      </c>
      <c r="I7290" t="s">
        <v>176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21</v>
      </c>
      <c r="S7290">
        <v>3</v>
      </c>
    </row>
    <row r="7291" spans="1:19" x14ac:dyDescent="0.3">
      <c r="A7291">
        <v>7290</v>
      </c>
      <c r="B7291" t="s">
        <v>31</v>
      </c>
      <c r="C7291" t="s">
        <v>39</v>
      </c>
      <c r="D7291" t="s">
        <v>38</v>
      </c>
      <c r="E7291" t="s">
        <v>15</v>
      </c>
      <c r="F7291" t="s">
        <v>30</v>
      </c>
      <c r="G7291" t="s">
        <v>17</v>
      </c>
      <c r="H7291">
        <v>4</v>
      </c>
      <c r="I7291" t="s">
        <v>177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21</v>
      </c>
      <c r="S7291">
        <v>1</v>
      </c>
    </row>
    <row r="7292" spans="1:19" x14ac:dyDescent="0.3">
      <c r="A7292">
        <v>7291</v>
      </c>
      <c r="B7292" t="s">
        <v>16</v>
      </c>
      <c r="C7292" t="s">
        <v>27</v>
      </c>
      <c r="D7292" t="s">
        <v>38</v>
      </c>
      <c r="E7292" t="s">
        <v>22</v>
      </c>
      <c r="F7292" t="s">
        <v>18</v>
      </c>
      <c r="G7292" t="s">
        <v>35</v>
      </c>
      <c r="H7292">
        <v>8</v>
      </c>
      <c r="I7292" t="s">
        <v>178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28</v>
      </c>
      <c r="S7292">
        <v>8</v>
      </c>
    </row>
    <row r="7293" spans="1:19" x14ac:dyDescent="0.3">
      <c r="A7293">
        <v>7292</v>
      </c>
      <c r="B7293" t="s">
        <v>23</v>
      </c>
      <c r="C7293" t="s">
        <v>27</v>
      </c>
      <c r="D7293" t="s">
        <v>38</v>
      </c>
      <c r="E7293" t="s">
        <v>22</v>
      </c>
      <c r="F7293" t="s">
        <v>30</v>
      </c>
      <c r="G7293" t="s">
        <v>24</v>
      </c>
      <c r="H7293">
        <v>2</v>
      </c>
      <c r="I7293" t="s">
        <v>178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28</v>
      </c>
      <c r="S7293">
        <v>9</v>
      </c>
    </row>
    <row r="7294" spans="1:19" x14ac:dyDescent="0.3">
      <c r="A7294">
        <v>7293</v>
      </c>
      <c r="B7294" t="s">
        <v>37</v>
      </c>
      <c r="C7294" t="s">
        <v>34</v>
      </c>
      <c r="D7294" t="s">
        <v>19</v>
      </c>
      <c r="E7294" t="s">
        <v>36</v>
      </c>
      <c r="F7294" t="s">
        <v>18</v>
      </c>
      <c r="G7294" t="s">
        <v>17</v>
      </c>
      <c r="H7294">
        <v>5</v>
      </c>
      <c r="I7294" t="s">
        <v>177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21</v>
      </c>
      <c r="S7294">
        <v>1</v>
      </c>
    </row>
    <row r="7295" spans="1:19" x14ac:dyDescent="0.3">
      <c r="A7295">
        <v>7294</v>
      </c>
      <c r="B7295" t="s">
        <v>33</v>
      </c>
      <c r="C7295" t="s">
        <v>27</v>
      </c>
      <c r="D7295" t="s">
        <v>26</v>
      </c>
      <c r="E7295" t="s">
        <v>45</v>
      </c>
      <c r="F7295" t="s">
        <v>25</v>
      </c>
      <c r="G7295" t="s">
        <v>17</v>
      </c>
      <c r="H7295">
        <v>9</v>
      </c>
      <c r="I7295" t="s">
        <v>177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28</v>
      </c>
      <c r="S7295">
        <v>9</v>
      </c>
    </row>
    <row r="7296" spans="1:19" x14ac:dyDescent="0.3">
      <c r="A7296">
        <v>7295</v>
      </c>
      <c r="B7296" t="s">
        <v>42</v>
      </c>
      <c r="C7296" t="s">
        <v>27</v>
      </c>
      <c r="D7296" t="s">
        <v>19</v>
      </c>
      <c r="E7296" t="s">
        <v>29</v>
      </c>
      <c r="F7296" t="s">
        <v>18</v>
      </c>
      <c r="G7296" t="s">
        <v>35</v>
      </c>
      <c r="H7296">
        <v>11</v>
      </c>
      <c r="I7296" t="s">
        <v>176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28</v>
      </c>
      <c r="S7296">
        <v>5</v>
      </c>
    </row>
    <row r="7297" spans="1:19" x14ac:dyDescent="0.3">
      <c r="A7297">
        <v>7296</v>
      </c>
      <c r="B7297" t="s">
        <v>16</v>
      </c>
      <c r="C7297" t="s">
        <v>34</v>
      </c>
      <c r="D7297" t="s">
        <v>26</v>
      </c>
      <c r="E7297" t="s">
        <v>45</v>
      </c>
      <c r="F7297" t="s">
        <v>18</v>
      </c>
      <c r="G7297" t="s">
        <v>17</v>
      </c>
      <c r="H7297">
        <v>4</v>
      </c>
      <c r="I7297" t="s">
        <v>178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28</v>
      </c>
      <c r="S7297">
        <v>7</v>
      </c>
    </row>
    <row r="7298" spans="1:19" x14ac:dyDescent="0.3">
      <c r="A7298">
        <v>7297</v>
      </c>
      <c r="B7298" t="s">
        <v>42</v>
      </c>
      <c r="C7298" t="s">
        <v>39</v>
      </c>
      <c r="D7298" t="s">
        <v>38</v>
      </c>
      <c r="E7298" t="s">
        <v>41</v>
      </c>
      <c r="F7298" t="s">
        <v>25</v>
      </c>
      <c r="G7298" t="s">
        <v>24</v>
      </c>
      <c r="H7298">
        <v>14</v>
      </c>
      <c r="I7298" t="s">
        <v>176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28</v>
      </c>
      <c r="S7298">
        <v>8</v>
      </c>
    </row>
    <row r="7299" spans="1:19" x14ac:dyDescent="0.3">
      <c r="A7299">
        <v>7298</v>
      </c>
      <c r="B7299" t="s">
        <v>33</v>
      </c>
      <c r="C7299" t="s">
        <v>34</v>
      </c>
      <c r="D7299" t="s">
        <v>26</v>
      </c>
      <c r="E7299" t="s">
        <v>45</v>
      </c>
      <c r="F7299" t="s">
        <v>25</v>
      </c>
      <c r="G7299" t="s">
        <v>17</v>
      </c>
      <c r="H7299">
        <v>5</v>
      </c>
      <c r="I7299" t="s">
        <v>177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28</v>
      </c>
      <c r="S7299">
        <v>9</v>
      </c>
    </row>
    <row r="7300" spans="1:19" x14ac:dyDescent="0.3">
      <c r="A7300">
        <v>7299</v>
      </c>
      <c r="B7300" t="s">
        <v>31</v>
      </c>
      <c r="C7300" t="s">
        <v>20</v>
      </c>
      <c r="D7300" t="s">
        <v>44</v>
      </c>
      <c r="E7300" t="s">
        <v>36</v>
      </c>
      <c r="F7300" t="s">
        <v>18</v>
      </c>
      <c r="G7300" t="s">
        <v>35</v>
      </c>
      <c r="H7300">
        <v>10</v>
      </c>
      <c r="I7300" t="s">
        <v>178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34</v>
      </c>
      <c r="S7300">
        <v>2</v>
      </c>
    </row>
    <row r="7301" spans="1:19" x14ac:dyDescent="0.3">
      <c r="A7301">
        <v>7300</v>
      </c>
      <c r="B7301" t="s">
        <v>23</v>
      </c>
      <c r="C7301" t="s">
        <v>27</v>
      </c>
      <c r="D7301" t="s">
        <v>26</v>
      </c>
      <c r="E7301" t="s">
        <v>36</v>
      </c>
      <c r="F7301" t="s">
        <v>25</v>
      </c>
      <c r="G7301" t="s">
        <v>24</v>
      </c>
      <c r="H7301">
        <v>10</v>
      </c>
      <c r="I7301" t="s">
        <v>176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34</v>
      </c>
      <c r="S7301">
        <v>2</v>
      </c>
    </row>
    <row r="7302" spans="1:19" x14ac:dyDescent="0.3">
      <c r="A7302">
        <v>7301</v>
      </c>
      <c r="B7302" t="s">
        <v>33</v>
      </c>
      <c r="C7302" t="s">
        <v>39</v>
      </c>
      <c r="D7302" t="s">
        <v>26</v>
      </c>
      <c r="E7302" t="s">
        <v>22</v>
      </c>
      <c r="F7302" t="s">
        <v>18</v>
      </c>
      <c r="G7302" t="s">
        <v>17</v>
      </c>
      <c r="H7302">
        <v>13</v>
      </c>
      <c r="I7302" t="s">
        <v>177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34</v>
      </c>
      <c r="S7302">
        <v>1</v>
      </c>
    </row>
    <row r="7303" spans="1:19" x14ac:dyDescent="0.3">
      <c r="A7303">
        <v>7302</v>
      </c>
      <c r="B7303" t="s">
        <v>23</v>
      </c>
      <c r="C7303" t="s">
        <v>27</v>
      </c>
      <c r="D7303" t="s">
        <v>32</v>
      </c>
      <c r="E7303" t="s">
        <v>45</v>
      </c>
      <c r="F7303" t="s">
        <v>25</v>
      </c>
      <c r="G7303" t="s">
        <v>24</v>
      </c>
      <c r="H7303">
        <v>6</v>
      </c>
      <c r="I7303" t="s">
        <v>177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28</v>
      </c>
      <c r="S7303">
        <v>9</v>
      </c>
    </row>
    <row r="7304" spans="1:19" x14ac:dyDescent="0.3">
      <c r="A7304">
        <v>7303</v>
      </c>
      <c r="B7304" t="s">
        <v>31</v>
      </c>
      <c r="C7304" t="s">
        <v>20</v>
      </c>
      <c r="D7304" t="s">
        <v>26</v>
      </c>
      <c r="E7304" t="s">
        <v>45</v>
      </c>
      <c r="F7304" t="s">
        <v>30</v>
      </c>
      <c r="G7304" t="s">
        <v>17</v>
      </c>
      <c r="H7304">
        <v>8</v>
      </c>
      <c r="I7304" t="s">
        <v>178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28</v>
      </c>
      <c r="S7304">
        <v>7</v>
      </c>
    </row>
    <row r="7305" spans="1:19" x14ac:dyDescent="0.3">
      <c r="A7305">
        <v>7304</v>
      </c>
      <c r="B7305" t="s">
        <v>42</v>
      </c>
      <c r="C7305" t="s">
        <v>20</v>
      </c>
      <c r="D7305" t="s">
        <v>26</v>
      </c>
      <c r="E7305" t="s">
        <v>45</v>
      </c>
      <c r="F7305" t="s">
        <v>25</v>
      </c>
      <c r="G7305" t="s">
        <v>24</v>
      </c>
      <c r="H7305">
        <v>3</v>
      </c>
      <c r="I7305" t="s">
        <v>178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28</v>
      </c>
      <c r="S7305">
        <v>7</v>
      </c>
    </row>
    <row r="7306" spans="1:19" x14ac:dyDescent="0.3">
      <c r="A7306">
        <v>7305</v>
      </c>
      <c r="B7306" t="s">
        <v>33</v>
      </c>
      <c r="C7306" t="s">
        <v>34</v>
      </c>
      <c r="D7306" t="s">
        <v>40</v>
      </c>
      <c r="E7306" t="s">
        <v>22</v>
      </c>
      <c r="F7306" t="s">
        <v>25</v>
      </c>
      <c r="G7306" t="s">
        <v>35</v>
      </c>
      <c r="H7306">
        <v>0</v>
      </c>
      <c r="I7306" t="s">
        <v>176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21</v>
      </c>
      <c r="S7306">
        <v>5</v>
      </c>
    </row>
    <row r="7307" spans="1:19" x14ac:dyDescent="0.3">
      <c r="A7307">
        <v>7306</v>
      </c>
      <c r="B7307" t="s">
        <v>42</v>
      </c>
      <c r="C7307" t="s">
        <v>39</v>
      </c>
      <c r="D7307" t="s">
        <v>44</v>
      </c>
      <c r="E7307" t="s">
        <v>43</v>
      </c>
      <c r="F7307" t="s">
        <v>30</v>
      </c>
      <c r="G7307" t="s">
        <v>17</v>
      </c>
      <c r="H7307">
        <v>9</v>
      </c>
      <c r="I7307" t="s">
        <v>178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34</v>
      </c>
      <c r="S7307">
        <v>4</v>
      </c>
    </row>
    <row r="7308" spans="1:19" x14ac:dyDescent="0.3">
      <c r="A7308">
        <v>7307</v>
      </c>
      <c r="B7308" t="s">
        <v>31</v>
      </c>
      <c r="C7308" t="s">
        <v>20</v>
      </c>
      <c r="D7308" t="s">
        <v>26</v>
      </c>
      <c r="E7308" t="s">
        <v>41</v>
      </c>
      <c r="F7308" t="s">
        <v>25</v>
      </c>
      <c r="G7308" t="s">
        <v>17</v>
      </c>
      <c r="H7308">
        <v>9</v>
      </c>
      <c r="I7308" t="s">
        <v>178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34</v>
      </c>
      <c r="S7308">
        <v>1</v>
      </c>
    </row>
    <row r="7309" spans="1:19" x14ac:dyDescent="0.3">
      <c r="A7309">
        <v>7308</v>
      </c>
      <c r="B7309" t="s">
        <v>42</v>
      </c>
      <c r="C7309" t="s">
        <v>20</v>
      </c>
      <c r="D7309" t="s">
        <v>19</v>
      </c>
      <c r="E7309" t="s">
        <v>41</v>
      </c>
      <c r="F7309" t="s">
        <v>18</v>
      </c>
      <c r="G7309" t="s">
        <v>24</v>
      </c>
      <c r="H7309">
        <v>13</v>
      </c>
      <c r="I7309" t="s">
        <v>178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28</v>
      </c>
      <c r="S7309">
        <v>7</v>
      </c>
    </row>
    <row r="7310" spans="1:19" x14ac:dyDescent="0.3">
      <c r="A7310">
        <v>7309</v>
      </c>
      <c r="B7310" t="s">
        <v>23</v>
      </c>
      <c r="C7310" t="s">
        <v>27</v>
      </c>
      <c r="D7310" t="s">
        <v>44</v>
      </c>
      <c r="E7310" t="s">
        <v>43</v>
      </c>
      <c r="F7310" t="s">
        <v>30</v>
      </c>
      <c r="G7310" t="s">
        <v>24</v>
      </c>
      <c r="H7310">
        <v>0</v>
      </c>
      <c r="I7310" t="s">
        <v>176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21</v>
      </c>
      <c r="S7310">
        <v>1</v>
      </c>
    </row>
    <row r="7311" spans="1:19" x14ac:dyDescent="0.3">
      <c r="A7311">
        <v>7310</v>
      </c>
      <c r="B7311" t="s">
        <v>23</v>
      </c>
      <c r="C7311" t="s">
        <v>20</v>
      </c>
      <c r="D7311" t="s">
        <v>44</v>
      </c>
      <c r="E7311" t="s">
        <v>15</v>
      </c>
      <c r="F7311" t="s">
        <v>25</v>
      </c>
      <c r="G7311" t="s">
        <v>17</v>
      </c>
      <c r="H7311">
        <v>13</v>
      </c>
      <c r="I7311" t="s">
        <v>176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28</v>
      </c>
      <c r="S7311">
        <v>8</v>
      </c>
    </row>
    <row r="7312" spans="1:19" x14ac:dyDescent="0.3">
      <c r="A7312">
        <v>7311</v>
      </c>
      <c r="B7312" t="s">
        <v>42</v>
      </c>
      <c r="C7312" t="s">
        <v>27</v>
      </c>
      <c r="D7312" t="s">
        <v>32</v>
      </c>
      <c r="E7312" t="s">
        <v>22</v>
      </c>
      <c r="F7312" t="s">
        <v>30</v>
      </c>
      <c r="G7312" t="s">
        <v>24</v>
      </c>
      <c r="H7312">
        <v>5</v>
      </c>
      <c r="I7312" t="s">
        <v>178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21</v>
      </c>
      <c r="S7312">
        <v>4</v>
      </c>
    </row>
    <row r="7313" spans="1:19" x14ac:dyDescent="0.3">
      <c r="A7313">
        <v>7312</v>
      </c>
      <c r="B7313" t="s">
        <v>23</v>
      </c>
      <c r="C7313" t="s">
        <v>27</v>
      </c>
      <c r="D7313" t="s">
        <v>44</v>
      </c>
      <c r="E7313" t="s">
        <v>41</v>
      </c>
      <c r="F7313" t="s">
        <v>30</v>
      </c>
      <c r="G7313" t="s">
        <v>35</v>
      </c>
      <c r="H7313">
        <v>6</v>
      </c>
      <c r="I7313" t="s">
        <v>176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21</v>
      </c>
      <c r="S7313">
        <v>1</v>
      </c>
    </row>
    <row r="7314" spans="1:19" x14ac:dyDescent="0.3">
      <c r="A7314">
        <v>7313</v>
      </c>
      <c r="B7314" t="s">
        <v>31</v>
      </c>
      <c r="C7314" t="s">
        <v>27</v>
      </c>
      <c r="D7314" t="s">
        <v>32</v>
      </c>
      <c r="E7314" t="s">
        <v>45</v>
      </c>
      <c r="F7314" t="s">
        <v>18</v>
      </c>
      <c r="G7314" t="s">
        <v>24</v>
      </c>
      <c r="H7314">
        <v>14</v>
      </c>
      <c r="I7314" t="s">
        <v>177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34</v>
      </c>
      <c r="S7314">
        <v>3</v>
      </c>
    </row>
    <row r="7315" spans="1:19" x14ac:dyDescent="0.3">
      <c r="A7315">
        <v>7314</v>
      </c>
      <c r="B7315" t="s">
        <v>16</v>
      </c>
      <c r="C7315" t="s">
        <v>34</v>
      </c>
      <c r="D7315" t="s">
        <v>40</v>
      </c>
      <c r="E7315" t="s">
        <v>29</v>
      </c>
      <c r="F7315" t="s">
        <v>25</v>
      </c>
      <c r="G7315" t="s">
        <v>24</v>
      </c>
      <c r="H7315">
        <v>12</v>
      </c>
      <c r="I7315" t="s">
        <v>177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28</v>
      </c>
      <c r="S7315">
        <v>7</v>
      </c>
    </row>
    <row r="7316" spans="1:19" x14ac:dyDescent="0.3">
      <c r="A7316">
        <v>7315</v>
      </c>
      <c r="B7316" t="s">
        <v>16</v>
      </c>
      <c r="C7316" t="s">
        <v>39</v>
      </c>
      <c r="D7316" t="s">
        <v>32</v>
      </c>
      <c r="E7316" t="s">
        <v>43</v>
      </c>
      <c r="F7316" t="s">
        <v>25</v>
      </c>
      <c r="G7316" t="s">
        <v>35</v>
      </c>
      <c r="H7316">
        <v>12</v>
      </c>
      <c r="I7316" t="s">
        <v>178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28</v>
      </c>
      <c r="S7316">
        <v>6</v>
      </c>
    </row>
    <row r="7317" spans="1:19" x14ac:dyDescent="0.3">
      <c r="A7317">
        <v>7316</v>
      </c>
      <c r="B7317" t="s">
        <v>16</v>
      </c>
      <c r="C7317" t="s">
        <v>27</v>
      </c>
      <c r="D7317" t="s">
        <v>44</v>
      </c>
      <c r="E7317" t="s">
        <v>15</v>
      </c>
      <c r="F7317" t="s">
        <v>30</v>
      </c>
      <c r="G7317" t="s">
        <v>24</v>
      </c>
      <c r="H7317">
        <v>2</v>
      </c>
      <c r="I7317" t="s">
        <v>178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28</v>
      </c>
      <c r="S7317">
        <v>7</v>
      </c>
    </row>
    <row r="7318" spans="1:19" x14ac:dyDescent="0.3">
      <c r="A7318">
        <v>7317</v>
      </c>
      <c r="B7318" t="s">
        <v>31</v>
      </c>
      <c r="C7318" t="s">
        <v>39</v>
      </c>
      <c r="D7318" t="s">
        <v>40</v>
      </c>
      <c r="E7318" t="s">
        <v>15</v>
      </c>
      <c r="F7318" t="s">
        <v>25</v>
      </c>
      <c r="G7318" t="s">
        <v>24</v>
      </c>
      <c r="H7318">
        <v>13</v>
      </c>
      <c r="I7318" t="s">
        <v>178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28</v>
      </c>
      <c r="S7318">
        <v>3</v>
      </c>
    </row>
    <row r="7319" spans="1:19" x14ac:dyDescent="0.3">
      <c r="A7319">
        <v>7318</v>
      </c>
      <c r="B7319" t="s">
        <v>37</v>
      </c>
      <c r="C7319" t="s">
        <v>20</v>
      </c>
      <c r="D7319" t="s">
        <v>38</v>
      </c>
      <c r="E7319" t="s">
        <v>36</v>
      </c>
      <c r="F7319" t="s">
        <v>30</v>
      </c>
      <c r="G7319" t="s">
        <v>35</v>
      </c>
      <c r="H7319">
        <v>9</v>
      </c>
      <c r="I7319" t="s">
        <v>178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34</v>
      </c>
      <c r="S7319">
        <v>5</v>
      </c>
    </row>
    <row r="7320" spans="1:19" x14ac:dyDescent="0.3">
      <c r="A7320">
        <v>7319</v>
      </c>
      <c r="B7320" t="s">
        <v>16</v>
      </c>
      <c r="C7320" t="s">
        <v>20</v>
      </c>
      <c r="D7320" t="s">
        <v>26</v>
      </c>
      <c r="E7320" t="s">
        <v>29</v>
      </c>
      <c r="F7320" t="s">
        <v>18</v>
      </c>
      <c r="G7320" t="s">
        <v>17</v>
      </c>
      <c r="H7320">
        <v>1</v>
      </c>
      <c r="I7320" t="s">
        <v>176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21</v>
      </c>
      <c r="S7320">
        <v>4</v>
      </c>
    </row>
    <row r="7321" spans="1:19" x14ac:dyDescent="0.3">
      <c r="A7321">
        <v>7320</v>
      </c>
      <c r="B7321" t="s">
        <v>16</v>
      </c>
      <c r="C7321" t="s">
        <v>27</v>
      </c>
      <c r="D7321" t="s">
        <v>40</v>
      </c>
      <c r="E7321" t="s">
        <v>22</v>
      </c>
      <c r="F7321" t="s">
        <v>30</v>
      </c>
      <c r="G7321" t="s">
        <v>24</v>
      </c>
      <c r="H7321">
        <v>14</v>
      </c>
      <c r="I7321" t="s">
        <v>177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28</v>
      </c>
      <c r="S7321">
        <v>9</v>
      </c>
    </row>
    <row r="7322" spans="1:19" x14ac:dyDescent="0.3">
      <c r="A7322">
        <v>7321</v>
      </c>
      <c r="B7322" t="s">
        <v>37</v>
      </c>
      <c r="C7322" t="s">
        <v>20</v>
      </c>
      <c r="D7322" t="s">
        <v>44</v>
      </c>
      <c r="E7322" t="s">
        <v>41</v>
      </c>
      <c r="F7322" t="s">
        <v>18</v>
      </c>
      <c r="G7322" t="s">
        <v>17</v>
      </c>
      <c r="H7322">
        <v>12</v>
      </c>
      <c r="I7322" t="s">
        <v>178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34</v>
      </c>
      <c r="S7322">
        <v>1</v>
      </c>
    </row>
    <row r="7323" spans="1:19" x14ac:dyDescent="0.3">
      <c r="A7323">
        <v>7322</v>
      </c>
      <c r="B7323" t="s">
        <v>31</v>
      </c>
      <c r="C7323" t="s">
        <v>39</v>
      </c>
      <c r="D7323" t="s">
        <v>38</v>
      </c>
      <c r="E7323" t="s">
        <v>15</v>
      </c>
      <c r="F7323" t="s">
        <v>18</v>
      </c>
      <c r="G7323" t="s">
        <v>24</v>
      </c>
      <c r="H7323">
        <v>7</v>
      </c>
      <c r="I7323" t="s">
        <v>178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21</v>
      </c>
      <c r="S7323">
        <v>2</v>
      </c>
    </row>
    <row r="7324" spans="1:19" x14ac:dyDescent="0.3">
      <c r="A7324">
        <v>7323</v>
      </c>
      <c r="B7324" t="s">
        <v>31</v>
      </c>
      <c r="C7324" t="s">
        <v>34</v>
      </c>
      <c r="D7324" t="s">
        <v>38</v>
      </c>
      <c r="E7324" t="s">
        <v>43</v>
      </c>
      <c r="F7324" t="s">
        <v>30</v>
      </c>
      <c r="G7324" t="s">
        <v>17</v>
      </c>
      <c r="H7324">
        <v>8</v>
      </c>
      <c r="I7324" t="s">
        <v>176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34</v>
      </c>
      <c r="S7324">
        <v>6</v>
      </c>
    </row>
    <row r="7325" spans="1:19" x14ac:dyDescent="0.3">
      <c r="A7325">
        <v>7324</v>
      </c>
      <c r="B7325" t="s">
        <v>23</v>
      </c>
      <c r="C7325" t="s">
        <v>39</v>
      </c>
      <c r="D7325" t="s">
        <v>38</v>
      </c>
      <c r="E7325" t="s">
        <v>22</v>
      </c>
      <c r="F7325" t="s">
        <v>30</v>
      </c>
      <c r="G7325" t="s">
        <v>35</v>
      </c>
      <c r="H7325">
        <v>3</v>
      </c>
      <c r="I7325" t="s">
        <v>176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21</v>
      </c>
      <c r="S7325">
        <v>4</v>
      </c>
    </row>
    <row r="7326" spans="1:19" x14ac:dyDescent="0.3">
      <c r="A7326">
        <v>7325</v>
      </c>
      <c r="B7326" t="s">
        <v>16</v>
      </c>
      <c r="C7326" t="s">
        <v>20</v>
      </c>
      <c r="D7326" t="s">
        <v>40</v>
      </c>
      <c r="E7326" t="s">
        <v>22</v>
      </c>
      <c r="F7326" t="s">
        <v>30</v>
      </c>
      <c r="G7326" t="s">
        <v>35</v>
      </c>
      <c r="H7326">
        <v>14</v>
      </c>
      <c r="I7326" t="s">
        <v>176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28</v>
      </c>
      <c r="S7326">
        <v>7</v>
      </c>
    </row>
    <row r="7327" spans="1:19" x14ac:dyDescent="0.3">
      <c r="A7327">
        <v>7326</v>
      </c>
      <c r="B7327" t="s">
        <v>42</v>
      </c>
      <c r="C7327" t="s">
        <v>20</v>
      </c>
      <c r="D7327" t="s">
        <v>32</v>
      </c>
      <c r="E7327" t="s">
        <v>43</v>
      </c>
      <c r="F7327" t="s">
        <v>25</v>
      </c>
      <c r="G7327" t="s">
        <v>35</v>
      </c>
      <c r="H7327">
        <v>8</v>
      </c>
      <c r="I7327" t="s">
        <v>176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34</v>
      </c>
      <c r="S7327">
        <v>3</v>
      </c>
    </row>
    <row r="7328" spans="1:19" x14ac:dyDescent="0.3">
      <c r="A7328">
        <v>7327</v>
      </c>
      <c r="B7328" t="s">
        <v>31</v>
      </c>
      <c r="C7328" t="s">
        <v>34</v>
      </c>
      <c r="D7328" t="s">
        <v>44</v>
      </c>
      <c r="E7328" t="s">
        <v>45</v>
      </c>
      <c r="F7328" t="s">
        <v>30</v>
      </c>
      <c r="G7328" t="s">
        <v>24</v>
      </c>
      <c r="H7328">
        <v>10</v>
      </c>
      <c r="I7328" t="s">
        <v>178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34</v>
      </c>
      <c r="S7328">
        <v>6</v>
      </c>
    </row>
    <row r="7329" spans="1:19" x14ac:dyDescent="0.3">
      <c r="A7329">
        <v>7328</v>
      </c>
      <c r="B7329" t="s">
        <v>16</v>
      </c>
      <c r="C7329" t="s">
        <v>27</v>
      </c>
      <c r="D7329" t="s">
        <v>44</v>
      </c>
      <c r="E7329" t="s">
        <v>22</v>
      </c>
      <c r="F7329" t="s">
        <v>30</v>
      </c>
      <c r="G7329" t="s">
        <v>17</v>
      </c>
      <c r="H7329">
        <v>6</v>
      </c>
      <c r="I7329" t="s">
        <v>176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28</v>
      </c>
      <c r="S7329">
        <v>8</v>
      </c>
    </row>
    <row r="7330" spans="1:19" x14ac:dyDescent="0.3">
      <c r="A7330">
        <v>7329</v>
      </c>
      <c r="B7330" t="s">
        <v>23</v>
      </c>
      <c r="C7330" t="s">
        <v>34</v>
      </c>
      <c r="D7330" t="s">
        <v>26</v>
      </c>
      <c r="E7330" t="s">
        <v>29</v>
      </c>
      <c r="F7330" t="s">
        <v>18</v>
      </c>
      <c r="G7330" t="s">
        <v>35</v>
      </c>
      <c r="H7330">
        <v>5</v>
      </c>
      <c r="I7330" t="s">
        <v>178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28</v>
      </c>
      <c r="S7330">
        <v>6</v>
      </c>
    </row>
    <row r="7331" spans="1:19" x14ac:dyDescent="0.3">
      <c r="A7331">
        <v>7330</v>
      </c>
      <c r="B7331" t="s">
        <v>42</v>
      </c>
      <c r="C7331" t="s">
        <v>27</v>
      </c>
      <c r="D7331" t="s">
        <v>44</v>
      </c>
      <c r="E7331" t="s">
        <v>43</v>
      </c>
      <c r="F7331" t="s">
        <v>18</v>
      </c>
      <c r="G7331" t="s">
        <v>17</v>
      </c>
      <c r="H7331">
        <v>12</v>
      </c>
      <c r="I7331" t="s">
        <v>176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28</v>
      </c>
      <c r="S7331">
        <v>9</v>
      </c>
    </row>
    <row r="7332" spans="1:19" x14ac:dyDescent="0.3">
      <c r="A7332">
        <v>7331</v>
      </c>
      <c r="B7332" t="s">
        <v>31</v>
      </c>
      <c r="C7332" t="s">
        <v>34</v>
      </c>
      <c r="D7332" t="s">
        <v>32</v>
      </c>
      <c r="E7332" t="s">
        <v>22</v>
      </c>
      <c r="F7332" t="s">
        <v>18</v>
      </c>
      <c r="G7332" t="s">
        <v>24</v>
      </c>
      <c r="H7332">
        <v>12</v>
      </c>
      <c r="I7332" t="s">
        <v>177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28</v>
      </c>
      <c r="S7332">
        <v>5</v>
      </c>
    </row>
    <row r="7333" spans="1:19" x14ac:dyDescent="0.3">
      <c r="A7333">
        <v>7332</v>
      </c>
      <c r="B7333" t="s">
        <v>37</v>
      </c>
      <c r="C7333" t="s">
        <v>39</v>
      </c>
      <c r="D7333" t="s">
        <v>44</v>
      </c>
      <c r="E7333" t="s">
        <v>22</v>
      </c>
      <c r="F7333" t="s">
        <v>25</v>
      </c>
      <c r="G7333" t="s">
        <v>17</v>
      </c>
      <c r="H7333">
        <v>5</v>
      </c>
      <c r="I7333" t="s">
        <v>178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28</v>
      </c>
      <c r="S7333">
        <v>8</v>
      </c>
    </row>
    <row r="7334" spans="1:19" x14ac:dyDescent="0.3">
      <c r="A7334">
        <v>7333</v>
      </c>
      <c r="B7334" t="s">
        <v>16</v>
      </c>
      <c r="C7334" t="s">
        <v>27</v>
      </c>
      <c r="D7334" t="s">
        <v>19</v>
      </c>
      <c r="E7334" t="s">
        <v>15</v>
      </c>
      <c r="F7334" t="s">
        <v>25</v>
      </c>
      <c r="G7334" t="s">
        <v>17</v>
      </c>
      <c r="H7334">
        <v>1</v>
      </c>
      <c r="I7334" t="s">
        <v>177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28</v>
      </c>
      <c r="S7334">
        <v>4</v>
      </c>
    </row>
    <row r="7335" spans="1:19" x14ac:dyDescent="0.3">
      <c r="A7335">
        <v>7334</v>
      </c>
      <c r="B7335" t="s">
        <v>16</v>
      </c>
      <c r="C7335" t="s">
        <v>39</v>
      </c>
      <c r="D7335" t="s">
        <v>40</v>
      </c>
      <c r="E7335" t="s">
        <v>15</v>
      </c>
      <c r="F7335" t="s">
        <v>30</v>
      </c>
      <c r="G7335" t="s">
        <v>17</v>
      </c>
      <c r="H7335">
        <v>4</v>
      </c>
      <c r="I7335" t="s">
        <v>176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21</v>
      </c>
      <c r="S7335">
        <v>5</v>
      </c>
    </row>
    <row r="7336" spans="1:19" x14ac:dyDescent="0.3">
      <c r="A7336">
        <v>7335</v>
      </c>
      <c r="B7336" t="s">
        <v>37</v>
      </c>
      <c r="C7336" t="s">
        <v>20</v>
      </c>
      <c r="D7336" t="s">
        <v>40</v>
      </c>
      <c r="E7336" t="s">
        <v>45</v>
      </c>
      <c r="F7336" t="s">
        <v>25</v>
      </c>
      <c r="G7336" t="s">
        <v>24</v>
      </c>
      <c r="H7336">
        <v>13</v>
      </c>
      <c r="I7336" t="s">
        <v>176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34</v>
      </c>
      <c r="S7336">
        <v>3</v>
      </c>
    </row>
    <row r="7337" spans="1:19" x14ac:dyDescent="0.3">
      <c r="A7337">
        <v>7336</v>
      </c>
      <c r="B7337" t="s">
        <v>23</v>
      </c>
      <c r="C7337" t="s">
        <v>34</v>
      </c>
      <c r="D7337" t="s">
        <v>44</v>
      </c>
      <c r="E7337" t="s">
        <v>43</v>
      </c>
      <c r="F7337" t="s">
        <v>25</v>
      </c>
      <c r="G7337" t="s">
        <v>24</v>
      </c>
      <c r="H7337">
        <v>6</v>
      </c>
      <c r="I7337" t="s">
        <v>177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28</v>
      </c>
      <c r="S7337">
        <v>8</v>
      </c>
    </row>
    <row r="7338" spans="1:19" x14ac:dyDescent="0.3">
      <c r="A7338">
        <v>7337</v>
      </c>
      <c r="B7338" t="s">
        <v>37</v>
      </c>
      <c r="C7338" t="s">
        <v>20</v>
      </c>
      <c r="D7338" t="s">
        <v>32</v>
      </c>
      <c r="E7338" t="s">
        <v>22</v>
      </c>
      <c r="F7338" t="s">
        <v>25</v>
      </c>
      <c r="G7338" t="s">
        <v>17</v>
      </c>
      <c r="H7338">
        <v>3</v>
      </c>
      <c r="I7338" t="s">
        <v>178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21</v>
      </c>
      <c r="S7338">
        <v>4</v>
      </c>
    </row>
    <row r="7339" spans="1:19" x14ac:dyDescent="0.3">
      <c r="A7339">
        <v>7338</v>
      </c>
      <c r="B7339" t="s">
        <v>33</v>
      </c>
      <c r="C7339" t="s">
        <v>27</v>
      </c>
      <c r="D7339" t="s">
        <v>44</v>
      </c>
      <c r="E7339" t="s">
        <v>45</v>
      </c>
      <c r="F7339" t="s">
        <v>30</v>
      </c>
      <c r="G7339" t="s">
        <v>17</v>
      </c>
      <c r="H7339">
        <v>1</v>
      </c>
      <c r="I7339" t="s">
        <v>177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21</v>
      </c>
      <c r="S7339">
        <v>3</v>
      </c>
    </row>
    <row r="7340" spans="1:19" x14ac:dyDescent="0.3">
      <c r="A7340">
        <v>7339</v>
      </c>
      <c r="B7340" t="s">
        <v>42</v>
      </c>
      <c r="C7340" t="s">
        <v>34</v>
      </c>
      <c r="D7340" t="s">
        <v>38</v>
      </c>
      <c r="E7340" t="s">
        <v>41</v>
      </c>
      <c r="F7340" t="s">
        <v>30</v>
      </c>
      <c r="G7340" t="s">
        <v>35</v>
      </c>
      <c r="H7340">
        <v>1</v>
      </c>
      <c r="I7340" t="s">
        <v>178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28</v>
      </c>
      <c r="S7340">
        <v>8</v>
      </c>
    </row>
    <row r="7341" spans="1:19" x14ac:dyDescent="0.3">
      <c r="A7341">
        <v>7340</v>
      </c>
      <c r="B7341" t="s">
        <v>37</v>
      </c>
      <c r="C7341" t="s">
        <v>20</v>
      </c>
      <c r="D7341" t="s">
        <v>44</v>
      </c>
      <c r="E7341" t="s">
        <v>22</v>
      </c>
      <c r="F7341" t="s">
        <v>25</v>
      </c>
      <c r="G7341" t="s">
        <v>35</v>
      </c>
      <c r="H7341">
        <v>10</v>
      </c>
      <c r="I7341" t="s">
        <v>178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34</v>
      </c>
      <c r="S7341">
        <v>1</v>
      </c>
    </row>
    <row r="7342" spans="1:19" x14ac:dyDescent="0.3">
      <c r="A7342">
        <v>7341</v>
      </c>
      <c r="B7342" t="s">
        <v>16</v>
      </c>
      <c r="C7342" t="s">
        <v>20</v>
      </c>
      <c r="D7342" t="s">
        <v>26</v>
      </c>
      <c r="E7342" t="s">
        <v>36</v>
      </c>
      <c r="F7342" t="s">
        <v>25</v>
      </c>
      <c r="G7342" t="s">
        <v>35</v>
      </c>
      <c r="H7342">
        <v>11</v>
      </c>
      <c r="I7342" t="s">
        <v>177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34</v>
      </c>
      <c r="S7342">
        <v>3</v>
      </c>
    </row>
    <row r="7343" spans="1:19" x14ac:dyDescent="0.3">
      <c r="A7343">
        <v>7342</v>
      </c>
      <c r="B7343" t="s">
        <v>42</v>
      </c>
      <c r="C7343" t="s">
        <v>20</v>
      </c>
      <c r="D7343" t="s">
        <v>26</v>
      </c>
      <c r="E7343" t="s">
        <v>15</v>
      </c>
      <c r="F7343" t="s">
        <v>25</v>
      </c>
      <c r="G7343" t="s">
        <v>17</v>
      </c>
      <c r="H7343">
        <v>5</v>
      </c>
      <c r="I7343" t="s">
        <v>177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28</v>
      </c>
      <c r="S7343">
        <v>8</v>
      </c>
    </row>
    <row r="7344" spans="1:19" x14ac:dyDescent="0.3">
      <c r="A7344">
        <v>7343</v>
      </c>
      <c r="B7344" t="s">
        <v>37</v>
      </c>
      <c r="C7344" t="s">
        <v>20</v>
      </c>
      <c r="D7344" t="s">
        <v>40</v>
      </c>
      <c r="E7344" t="s">
        <v>45</v>
      </c>
      <c r="F7344" t="s">
        <v>25</v>
      </c>
      <c r="G7344" t="s">
        <v>35</v>
      </c>
      <c r="H7344">
        <v>10</v>
      </c>
      <c r="I7344" t="s">
        <v>177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28</v>
      </c>
      <c r="S7344">
        <v>7</v>
      </c>
    </row>
    <row r="7345" spans="1:19" x14ac:dyDescent="0.3">
      <c r="A7345">
        <v>7344</v>
      </c>
      <c r="B7345" t="s">
        <v>33</v>
      </c>
      <c r="C7345" t="s">
        <v>39</v>
      </c>
      <c r="D7345" t="s">
        <v>19</v>
      </c>
      <c r="E7345" t="s">
        <v>29</v>
      </c>
      <c r="F7345" t="s">
        <v>30</v>
      </c>
      <c r="G7345" t="s">
        <v>17</v>
      </c>
      <c r="H7345">
        <v>13</v>
      </c>
      <c r="I7345" t="s">
        <v>176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28</v>
      </c>
      <c r="S7345">
        <v>9</v>
      </c>
    </row>
    <row r="7346" spans="1:19" x14ac:dyDescent="0.3">
      <c r="A7346">
        <v>7345</v>
      </c>
      <c r="B7346" t="s">
        <v>31</v>
      </c>
      <c r="C7346" t="s">
        <v>20</v>
      </c>
      <c r="D7346" t="s">
        <v>32</v>
      </c>
      <c r="E7346" t="s">
        <v>43</v>
      </c>
      <c r="F7346" t="s">
        <v>25</v>
      </c>
      <c r="G7346" t="s">
        <v>35</v>
      </c>
      <c r="H7346">
        <v>10</v>
      </c>
      <c r="I7346" t="s">
        <v>176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34</v>
      </c>
      <c r="S7346">
        <v>4</v>
      </c>
    </row>
    <row r="7347" spans="1:19" x14ac:dyDescent="0.3">
      <c r="A7347">
        <v>7346</v>
      </c>
      <c r="B7347" t="s">
        <v>42</v>
      </c>
      <c r="C7347" t="s">
        <v>39</v>
      </c>
      <c r="D7347" t="s">
        <v>40</v>
      </c>
      <c r="E7347" t="s">
        <v>41</v>
      </c>
      <c r="F7347" t="s">
        <v>30</v>
      </c>
      <c r="G7347" t="s">
        <v>17</v>
      </c>
      <c r="H7347">
        <v>6</v>
      </c>
      <c r="I7347" t="s">
        <v>176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21</v>
      </c>
      <c r="S7347">
        <v>1</v>
      </c>
    </row>
    <row r="7348" spans="1:19" x14ac:dyDescent="0.3">
      <c r="A7348">
        <v>7347</v>
      </c>
      <c r="B7348" t="s">
        <v>31</v>
      </c>
      <c r="C7348" t="s">
        <v>27</v>
      </c>
      <c r="D7348" t="s">
        <v>38</v>
      </c>
      <c r="E7348" t="s">
        <v>41</v>
      </c>
      <c r="F7348" t="s">
        <v>18</v>
      </c>
      <c r="G7348" t="s">
        <v>24</v>
      </c>
      <c r="H7348">
        <v>0</v>
      </c>
      <c r="I7348" t="s">
        <v>176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28</v>
      </c>
      <c r="S7348">
        <v>6</v>
      </c>
    </row>
    <row r="7349" spans="1:19" x14ac:dyDescent="0.3">
      <c r="A7349">
        <v>7348</v>
      </c>
      <c r="B7349" t="s">
        <v>31</v>
      </c>
      <c r="C7349" t="s">
        <v>27</v>
      </c>
      <c r="D7349" t="s">
        <v>32</v>
      </c>
      <c r="E7349" t="s">
        <v>45</v>
      </c>
      <c r="F7349" t="s">
        <v>25</v>
      </c>
      <c r="G7349" t="s">
        <v>24</v>
      </c>
      <c r="H7349">
        <v>0</v>
      </c>
      <c r="I7349" t="s">
        <v>177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28</v>
      </c>
      <c r="S7349">
        <v>7</v>
      </c>
    </row>
    <row r="7350" spans="1:19" x14ac:dyDescent="0.3">
      <c r="A7350">
        <v>7349</v>
      </c>
      <c r="B7350" t="s">
        <v>16</v>
      </c>
      <c r="C7350" t="s">
        <v>39</v>
      </c>
      <c r="D7350" t="s">
        <v>38</v>
      </c>
      <c r="E7350" t="s">
        <v>29</v>
      </c>
      <c r="F7350" t="s">
        <v>30</v>
      </c>
      <c r="G7350" t="s">
        <v>35</v>
      </c>
      <c r="H7350">
        <v>0</v>
      </c>
      <c r="I7350" t="s">
        <v>176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28</v>
      </c>
      <c r="S7350">
        <v>7</v>
      </c>
    </row>
    <row r="7351" spans="1:19" x14ac:dyDescent="0.3">
      <c r="A7351">
        <v>7350</v>
      </c>
      <c r="B7351" t="s">
        <v>42</v>
      </c>
      <c r="C7351" t="s">
        <v>34</v>
      </c>
      <c r="D7351" t="s">
        <v>38</v>
      </c>
      <c r="E7351" t="s">
        <v>36</v>
      </c>
      <c r="F7351" t="s">
        <v>25</v>
      </c>
      <c r="G7351" t="s">
        <v>35</v>
      </c>
      <c r="H7351">
        <v>6</v>
      </c>
      <c r="I7351" t="s">
        <v>178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21</v>
      </c>
      <c r="S7351">
        <v>2</v>
      </c>
    </row>
    <row r="7352" spans="1:19" x14ac:dyDescent="0.3">
      <c r="A7352">
        <v>7351</v>
      </c>
      <c r="B7352" t="s">
        <v>16</v>
      </c>
      <c r="C7352" t="s">
        <v>27</v>
      </c>
      <c r="D7352" t="s">
        <v>38</v>
      </c>
      <c r="E7352" t="s">
        <v>41</v>
      </c>
      <c r="F7352" t="s">
        <v>18</v>
      </c>
      <c r="G7352" t="s">
        <v>24</v>
      </c>
      <c r="H7352">
        <v>1</v>
      </c>
      <c r="I7352" t="s">
        <v>177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28</v>
      </c>
      <c r="S7352">
        <v>6</v>
      </c>
    </row>
    <row r="7353" spans="1:19" x14ac:dyDescent="0.3">
      <c r="A7353">
        <v>7352</v>
      </c>
      <c r="B7353" t="s">
        <v>16</v>
      </c>
      <c r="C7353" t="s">
        <v>20</v>
      </c>
      <c r="D7353" t="s">
        <v>44</v>
      </c>
      <c r="E7353" t="s">
        <v>43</v>
      </c>
      <c r="F7353" t="s">
        <v>25</v>
      </c>
      <c r="G7353" t="s">
        <v>24</v>
      </c>
      <c r="H7353">
        <v>2</v>
      </c>
      <c r="I7353" t="s">
        <v>178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28</v>
      </c>
      <c r="S7353">
        <v>1</v>
      </c>
    </row>
    <row r="7354" spans="1:19" x14ac:dyDescent="0.3">
      <c r="A7354">
        <v>7353</v>
      </c>
      <c r="B7354" t="s">
        <v>31</v>
      </c>
      <c r="C7354" t="s">
        <v>20</v>
      </c>
      <c r="D7354" t="s">
        <v>38</v>
      </c>
      <c r="E7354" t="s">
        <v>22</v>
      </c>
      <c r="F7354" t="s">
        <v>30</v>
      </c>
      <c r="G7354" t="s">
        <v>24</v>
      </c>
      <c r="H7354">
        <v>0</v>
      </c>
      <c r="I7354" t="s">
        <v>178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28</v>
      </c>
      <c r="S7354">
        <v>3</v>
      </c>
    </row>
    <row r="7355" spans="1:19" x14ac:dyDescent="0.3">
      <c r="A7355">
        <v>7354</v>
      </c>
      <c r="B7355" t="s">
        <v>31</v>
      </c>
      <c r="C7355" t="s">
        <v>20</v>
      </c>
      <c r="D7355" t="s">
        <v>26</v>
      </c>
      <c r="E7355" t="s">
        <v>41</v>
      </c>
      <c r="F7355" t="s">
        <v>18</v>
      </c>
      <c r="G7355" t="s">
        <v>24</v>
      </c>
      <c r="H7355">
        <v>14</v>
      </c>
      <c r="I7355" t="s">
        <v>176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28</v>
      </c>
      <c r="S7355">
        <v>7</v>
      </c>
    </row>
    <row r="7356" spans="1:19" x14ac:dyDescent="0.3">
      <c r="A7356">
        <v>7355</v>
      </c>
      <c r="B7356" t="s">
        <v>23</v>
      </c>
      <c r="C7356" t="s">
        <v>39</v>
      </c>
      <c r="D7356" t="s">
        <v>19</v>
      </c>
      <c r="E7356" t="s">
        <v>15</v>
      </c>
      <c r="F7356" t="s">
        <v>18</v>
      </c>
      <c r="G7356" t="s">
        <v>24</v>
      </c>
      <c r="H7356">
        <v>5</v>
      </c>
      <c r="I7356" t="s">
        <v>177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21</v>
      </c>
      <c r="S7356">
        <v>1</v>
      </c>
    </row>
    <row r="7357" spans="1:19" x14ac:dyDescent="0.3">
      <c r="A7357">
        <v>7356</v>
      </c>
      <c r="B7357" t="s">
        <v>23</v>
      </c>
      <c r="C7357" t="s">
        <v>20</v>
      </c>
      <c r="D7357" t="s">
        <v>26</v>
      </c>
      <c r="E7357" t="s">
        <v>36</v>
      </c>
      <c r="F7357" t="s">
        <v>25</v>
      </c>
      <c r="G7357" t="s">
        <v>17</v>
      </c>
      <c r="H7357">
        <v>3</v>
      </c>
      <c r="I7357" t="s">
        <v>178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28</v>
      </c>
      <c r="S7357">
        <v>4</v>
      </c>
    </row>
    <row r="7358" spans="1:19" x14ac:dyDescent="0.3">
      <c r="A7358">
        <v>7357</v>
      </c>
      <c r="B7358" t="s">
        <v>23</v>
      </c>
      <c r="C7358" t="s">
        <v>39</v>
      </c>
      <c r="D7358" t="s">
        <v>44</v>
      </c>
      <c r="E7358" t="s">
        <v>29</v>
      </c>
      <c r="F7358" t="s">
        <v>18</v>
      </c>
      <c r="G7358" t="s">
        <v>24</v>
      </c>
      <c r="H7358">
        <v>10</v>
      </c>
      <c r="I7358" t="s">
        <v>178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34</v>
      </c>
      <c r="S7358">
        <v>6</v>
      </c>
    </row>
    <row r="7359" spans="1:19" x14ac:dyDescent="0.3">
      <c r="A7359">
        <v>7358</v>
      </c>
      <c r="B7359" t="s">
        <v>33</v>
      </c>
      <c r="C7359" t="s">
        <v>34</v>
      </c>
      <c r="D7359" t="s">
        <v>38</v>
      </c>
      <c r="E7359" t="s">
        <v>45</v>
      </c>
      <c r="F7359" t="s">
        <v>30</v>
      </c>
      <c r="G7359" t="s">
        <v>35</v>
      </c>
      <c r="H7359">
        <v>2</v>
      </c>
      <c r="I7359" t="s">
        <v>178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21</v>
      </c>
      <c r="S7359">
        <v>3</v>
      </c>
    </row>
    <row r="7360" spans="1:19" x14ac:dyDescent="0.3">
      <c r="A7360">
        <v>7359</v>
      </c>
      <c r="B7360" t="s">
        <v>23</v>
      </c>
      <c r="C7360" t="s">
        <v>20</v>
      </c>
      <c r="D7360" t="s">
        <v>40</v>
      </c>
      <c r="E7360" t="s">
        <v>45</v>
      </c>
      <c r="F7360" t="s">
        <v>25</v>
      </c>
      <c r="G7360" t="s">
        <v>35</v>
      </c>
      <c r="H7360">
        <v>2</v>
      </c>
      <c r="I7360" t="s">
        <v>177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21</v>
      </c>
      <c r="S7360">
        <v>2</v>
      </c>
    </row>
    <row r="7361" spans="1:19" x14ac:dyDescent="0.3">
      <c r="A7361">
        <v>7360</v>
      </c>
      <c r="B7361" t="s">
        <v>42</v>
      </c>
      <c r="C7361" t="s">
        <v>34</v>
      </c>
      <c r="D7361" t="s">
        <v>26</v>
      </c>
      <c r="E7361" t="s">
        <v>45</v>
      </c>
      <c r="F7361" t="s">
        <v>25</v>
      </c>
      <c r="G7361" t="s">
        <v>24</v>
      </c>
      <c r="H7361">
        <v>9</v>
      </c>
      <c r="I7361" t="s">
        <v>176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34</v>
      </c>
      <c r="S7361">
        <v>5</v>
      </c>
    </row>
    <row r="7362" spans="1:19" x14ac:dyDescent="0.3">
      <c r="A7362">
        <v>7361</v>
      </c>
      <c r="B7362" t="s">
        <v>23</v>
      </c>
      <c r="C7362" t="s">
        <v>39</v>
      </c>
      <c r="D7362" t="s">
        <v>19</v>
      </c>
      <c r="E7362" t="s">
        <v>15</v>
      </c>
      <c r="F7362" t="s">
        <v>25</v>
      </c>
      <c r="G7362" t="s">
        <v>17</v>
      </c>
      <c r="H7362">
        <v>1</v>
      </c>
      <c r="I7362" t="s">
        <v>178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28</v>
      </c>
      <c r="S7362">
        <v>5</v>
      </c>
    </row>
    <row r="7363" spans="1:19" x14ac:dyDescent="0.3">
      <c r="A7363">
        <v>7362</v>
      </c>
      <c r="B7363" t="s">
        <v>31</v>
      </c>
      <c r="C7363" t="s">
        <v>27</v>
      </c>
      <c r="D7363" t="s">
        <v>32</v>
      </c>
      <c r="E7363" t="s">
        <v>29</v>
      </c>
      <c r="F7363" t="s">
        <v>18</v>
      </c>
      <c r="G7363" t="s">
        <v>17</v>
      </c>
      <c r="H7363">
        <v>0</v>
      </c>
      <c r="I7363" t="s">
        <v>178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21</v>
      </c>
      <c r="S7363">
        <v>2</v>
      </c>
    </row>
    <row r="7364" spans="1:19" x14ac:dyDescent="0.3">
      <c r="A7364">
        <v>7363</v>
      </c>
      <c r="B7364" t="s">
        <v>31</v>
      </c>
      <c r="C7364" t="s">
        <v>27</v>
      </c>
      <c r="D7364" t="s">
        <v>26</v>
      </c>
      <c r="E7364" t="s">
        <v>22</v>
      </c>
      <c r="F7364" t="s">
        <v>30</v>
      </c>
      <c r="G7364" t="s">
        <v>17</v>
      </c>
      <c r="H7364">
        <v>7</v>
      </c>
      <c r="I7364" t="s">
        <v>176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21</v>
      </c>
      <c r="S7364">
        <v>5</v>
      </c>
    </row>
    <row r="7365" spans="1:19" x14ac:dyDescent="0.3">
      <c r="A7365">
        <v>7364</v>
      </c>
      <c r="B7365" t="s">
        <v>31</v>
      </c>
      <c r="C7365" t="s">
        <v>20</v>
      </c>
      <c r="D7365" t="s">
        <v>38</v>
      </c>
      <c r="E7365" t="s">
        <v>45</v>
      </c>
      <c r="F7365" t="s">
        <v>18</v>
      </c>
      <c r="G7365" t="s">
        <v>35</v>
      </c>
      <c r="H7365">
        <v>11</v>
      </c>
      <c r="I7365" t="s">
        <v>178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28</v>
      </c>
      <c r="S7365">
        <v>8</v>
      </c>
    </row>
    <row r="7366" spans="1:19" x14ac:dyDescent="0.3">
      <c r="A7366">
        <v>7365</v>
      </c>
      <c r="B7366" t="s">
        <v>16</v>
      </c>
      <c r="C7366" t="s">
        <v>34</v>
      </c>
      <c r="D7366" t="s">
        <v>19</v>
      </c>
      <c r="E7366" t="s">
        <v>22</v>
      </c>
      <c r="F7366" t="s">
        <v>18</v>
      </c>
      <c r="G7366" t="s">
        <v>24</v>
      </c>
      <c r="H7366">
        <v>8</v>
      </c>
      <c r="I7366" t="s">
        <v>178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28</v>
      </c>
      <c r="S7366">
        <v>9</v>
      </c>
    </row>
    <row r="7367" spans="1:19" x14ac:dyDescent="0.3">
      <c r="A7367">
        <v>7366</v>
      </c>
      <c r="B7367" t="s">
        <v>31</v>
      </c>
      <c r="C7367" t="s">
        <v>20</v>
      </c>
      <c r="D7367" t="s">
        <v>44</v>
      </c>
      <c r="E7367" t="s">
        <v>45</v>
      </c>
      <c r="F7367" t="s">
        <v>25</v>
      </c>
      <c r="G7367" t="s">
        <v>35</v>
      </c>
      <c r="H7367">
        <v>1</v>
      </c>
      <c r="I7367" t="s">
        <v>177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28</v>
      </c>
      <c r="S7367">
        <v>9</v>
      </c>
    </row>
    <row r="7368" spans="1:19" x14ac:dyDescent="0.3">
      <c r="A7368">
        <v>7367</v>
      </c>
      <c r="B7368" t="s">
        <v>37</v>
      </c>
      <c r="C7368" t="s">
        <v>39</v>
      </c>
      <c r="D7368" t="s">
        <v>40</v>
      </c>
      <c r="E7368" t="s">
        <v>41</v>
      </c>
      <c r="F7368" t="s">
        <v>30</v>
      </c>
      <c r="G7368" t="s">
        <v>24</v>
      </c>
      <c r="H7368">
        <v>12</v>
      </c>
      <c r="I7368" t="s">
        <v>176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34</v>
      </c>
      <c r="S7368">
        <v>2</v>
      </c>
    </row>
    <row r="7369" spans="1:19" x14ac:dyDescent="0.3">
      <c r="A7369">
        <v>7368</v>
      </c>
      <c r="B7369" t="s">
        <v>33</v>
      </c>
      <c r="C7369" t="s">
        <v>39</v>
      </c>
      <c r="D7369" t="s">
        <v>40</v>
      </c>
      <c r="E7369" t="s">
        <v>22</v>
      </c>
      <c r="F7369" t="s">
        <v>25</v>
      </c>
      <c r="G7369" t="s">
        <v>24</v>
      </c>
      <c r="H7369">
        <v>5</v>
      </c>
      <c r="I7369" t="s">
        <v>176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21</v>
      </c>
      <c r="S7369">
        <v>3</v>
      </c>
    </row>
    <row r="7370" spans="1:19" x14ac:dyDescent="0.3">
      <c r="A7370">
        <v>7369</v>
      </c>
      <c r="B7370" t="s">
        <v>31</v>
      </c>
      <c r="C7370" t="s">
        <v>27</v>
      </c>
      <c r="D7370" t="s">
        <v>19</v>
      </c>
      <c r="E7370" t="s">
        <v>43</v>
      </c>
      <c r="F7370" t="s">
        <v>25</v>
      </c>
      <c r="G7370" t="s">
        <v>24</v>
      </c>
      <c r="H7370">
        <v>5</v>
      </c>
      <c r="I7370" t="s">
        <v>178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28</v>
      </c>
      <c r="S7370">
        <v>5</v>
      </c>
    </row>
    <row r="7371" spans="1:19" x14ac:dyDescent="0.3">
      <c r="A7371">
        <v>7370</v>
      </c>
      <c r="B7371" t="s">
        <v>37</v>
      </c>
      <c r="C7371" t="s">
        <v>34</v>
      </c>
      <c r="D7371" t="s">
        <v>32</v>
      </c>
      <c r="E7371" t="s">
        <v>43</v>
      </c>
      <c r="F7371" t="s">
        <v>18</v>
      </c>
      <c r="G7371" t="s">
        <v>24</v>
      </c>
      <c r="H7371">
        <v>9</v>
      </c>
      <c r="I7371" t="s">
        <v>177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34</v>
      </c>
      <c r="S7371">
        <v>3</v>
      </c>
    </row>
    <row r="7372" spans="1:19" x14ac:dyDescent="0.3">
      <c r="A7372">
        <v>7371</v>
      </c>
      <c r="B7372" t="s">
        <v>37</v>
      </c>
      <c r="C7372" t="s">
        <v>39</v>
      </c>
      <c r="D7372" t="s">
        <v>19</v>
      </c>
      <c r="E7372" t="s">
        <v>41</v>
      </c>
      <c r="F7372" t="s">
        <v>25</v>
      </c>
      <c r="G7372" t="s">
        <v>24</v>
      </c>
      <c r="H7372">
        <v>4</v>
      </c>
      <c r="I7372" t="s">
        <v>178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21</v>
      </c>
      <c r="S7372">
        <v>1</v>
      </c>
    </row>
    <row r="7373" spans="1:19" x14ac:dyDescent="0.3">
      <c r="A7373">
        <v>7372</v>
      </c>
      <c r="B7373" t="s">
        <v>33</v>
      </c>
      <c r="C7373" t="s">
        <v>34</v>
      </c>
      <c r="D7373" t="s">
        <v>19</v>
      </c>
      <c r="E7373" t="s">
        <v>45</v>
      </c>
      <c r="F7373" t="s">
        <v>25</v>
      </c>
      <c r="G7373" t="s">
        <v>24</v>
      </c>
      <c r="H7373">
        <v>11</v>
      </c>
      <c r="I7373" t="s">
        <v>176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34</v>
      </c>
      <c r="S7373">
        <v>4</v>
      </c>
    </row>
    <row r="7374" spans="1:19" x14ac:dyDescent="0.3">
      <c r="A7374">
        <v>7373</v>
      </c>
      <c r="B7374" t="s">
        <v>16</v>
      </c>
      <c r="C7374" t="s">
        <v>34</v>
      </c>
      <c r="D7374" t="s">
        <v>40</v>
      </c>
      <c r="E7374" t="s">
        <v>36</v>
      </c>
      <c r="F7374" t="s">
        <v>18</v>
      </c>
      <c r="G7374" t="s">
        <v>35</v>
      </c>
      <c r="H7374">
        <v>8</v>
      </c>
      <c r="I7374" t="s">
        <v>178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34</v>
      </c>
      <c r="S7374">
        <v>5</v>
      </c>
    </row>
    <row r="7375" spans="1:19" x14ac:dyDescent="0.3">
      <c r="A7375">
        <v>7374</v>
      </c>
      <c r="B7375" t="s">
        <v>23</v>
      </c>
      <c r="C7375" t="s">
        <v>20</v>
      </c>
      <c r="D7375" t="s">
        <v>44</v>
      </c>
      <c r="E7375" t="s">
        <v>36</v>
      </c>
      <c r="F7375" t="s">
        <v>18</v>
      </c>
      <c r="G7375" t="s">
        <v>35</v>
      </c>
      <c r="H7375">
        <v>13</v>
      </c>
      <c r="I7375" t="s">
        <v>178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28</v>
      </c>
      <c r="S7375">
        <v>7</v>
      </c>
    </row>
    <row r="7376" spans="1:19" x14ac:dyDescent="0.3">
      <c r="A7376">
        <v>7375</v>
      </c>
      <c r="B7376" t="s">
        <v>23</v>
      </c>
      <c r="C7376" t="s">
        <v>39</v>
      </c>
      <c r="D7376" t="s">
        <v>38</v>
      </c>
      <c r="E7376" t="s">
        <v>41</v>
      </c>
      <c r="F7376" t="s">
        <v>25</v>
      </c>
      <c r="G7376" t="s">
        <v>35</v>
      </c>
      <c r="H7376">
        <v>12</v>
      </c>
      <c r="I7376" t="s">
        <v>176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34</v>
      </c>
      <c r="S7376">
        <v>3</v>
      </c>
    </row>
    <row r="7377" spans="1:19" x14ac:dyDescent="0.3">
      <c r="A7377">
        <v>7376</v>
      </c>
      <c r="B7377" t="s">
        <v>37</v>
      </c>
      <c r="C7377" t="s">
        <v>34</v>
      </c>
      <c r="D7377" t="s">
        <v>32</v>
      </c>
      <c r="E7377" t="s">
        <v>45</v>
      </c>
      <c r="F7377" t="s">
        <v>18</v>
      </c>
      <c r="G7377" t="s">
        <v>17</v>
      </c>
      <c r="H7377">
        <v>12</v>
      </c>
      <c r="I7377" t="s">
        <v>178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34</v>
      </c>
      <c r="S7377">
        <v>2</v>
      </c>
    </row>
    <row r="7378" spans="1:19" x14ac:dyDescent="0.3">
      <c r="A7378">
        <v>7377</v>
      </c>
      <c r="B7378" t="s">
        <v>23</v>
      </c>
      <c r="C7378" t="s">
        <v>27</v>
      </c>
      <c r="D7378" t="s">
        <v>19</v>
      </c>
      <c r="E7378" t="s">
        <v>15</v>
      </c>
      <c r="F7378" t="s">
        <v>25</v>
      </c>
      <c r="G7378" t="s">
        <v>35</v>
      </c>
      <c r="H7378">
        <v>11</v>
      </c>
      <c r="I7378" t="s">
        <v>178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28</v>
      </c>
      <c r="S7378">
        <v>1</v>
      </c>
    </row>
    <row r="7379" spans="1:19" x14ac:dyDescent="0.3">
      <c r="A7379">
        <v>7378</v>
      </c>
      <c r="B7379" t="s">
        <v>16</v>
      </c>
      <c r="C7379" t="s">
        <v>20</v>
      </c>
      <c r="D7379" t="s">
        <v>40</v>
      </c>
      <c r="E7379" t="s">
        <v>41</v>
      </c>
      <c r="F7379" t="s">
        <v>25</v>
      </c>
      <c r="G7379" t="s">
        <v>17</v>
      </c>
      <c r="H7379">
        <v>6</v>
      </c>
      <c r="I7379" t="s">
        <v>176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21</v>
      </c>
      <c r="S7379">
        <v>4</v>
      </c>
    </row>
    <row r="7380" spans="1:19" x14ac:dyDescent="0.3">
      <c r="A7380">
        <v>7379</v>
      </c>
      <c r="B7380" t="s">
        <v>42</v>
      </c>
      <c r="C7380" t="s">
        <v>34</v>
      </c>
      <c r="D7380" t="s">
        <v>19</v>
      </c>
      <c r="E7380" t="s">
        <v>36</v>
      </c>
      <c r="F7380" t="s">
        <v>25</v>
      </c>
      <c r="G7380" t="s">
        <v>24</v>
      </c>
      <c r="H7380">
        <v>12</v>
      </c>
      <c r="I7380" t="s">
        <v>178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34</v>
      </c>
      <c r="S7380">
        <v>6</v>
      </c>
    </row>
    <row r="7381" spans="1:19" x14ac:dyDescent="0.3">
      <c r="A7381">
        <v>7380</v>
      </c>
      <c r="B7381" t="s">
        <v>42</v>
      </c>
      <c r="C7381" t="s">
        <v>39</v>
      </c>
      <c r="D7381" t="s">
        <v>19</v>
      </c>
      <c r="E7381" t="s">
        <v>45</v>
      </c>
      <c r="F7381" t="s">
        <v>18</v>
      </c>
      <c r="G7381" t="s">
        <v>17</v>
      </c>
      <c r="H7381">
        <v>10</v>
      </c>
      <c r="I7381" t="s">
        <v>177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34</v>
      </c>
      <c r="S7381">
        <v>5</v>
      </c>
    </row>
    <row r="7382" spans="1:19" x14ac:dyDescent="0.3">
      <c r="A7382">
        <v>7381</v>
      </c>
      <c r="B7382" t="s">
        <v>37</v>
      </c>
      <c r="C7382" t="s">
        <v>27</v>
      </c>
      <c r="D7382" t="s">
        <v>40</v>
      </c>
      <c r="E7382" t="s">
        <v>43</v>
      </c>
      <c r="F7382" t="s">
        <v>25</v>
      </c>
      <c r="G7382" t="s">
        <v>24</v>
      </c>
      <c r="H7382">
        <v>2</v>
      </c>
      <c r="I7382" t="s">
        <v>176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21</v>
      </c>
      <c r="S7382">
        <v>2</v>
      </c>
    </row>
    <row r="7383" spans="1:19" x14ac:dyDescent="0.3">
      <c r="A7383">
        <v>7382</v>
      </c>
      <c r="B7383" t="s">
        <v>31</v>
      </c>
      <c r="C7383" t="s">
        <v>20</v>
      </c>
      <c r="D7383" t="s">
        <v>26</v>
      </c>
      <c r="E7383" t="s">
        <v>45</v>
      </c>
      <c r="F7383" t="s">
        <v>18</v>
      </c>
      <c r="G7383" t="s">
        <v>24</v>
      </c>
      <c r="H7383">
        <v>1</v>
      </c>
      <c r="I7383" t="s">
        <v>176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28</v>
      </c>
      <c r="S7383">
        <v>1</v>
      </c>
    </row>
    <row r="7384" spans="1:19" x14ac:dyDescent="0.3">
      <c r="A7384">
        <v>7383</v>
      </c>
      <c r="B7384" t="s">
        <v>23</v>
      </c>
      <c r="C7384" t="s">
        <v>39</v>
      </c>
      <c r="D7384" t="s">
        <v>40</v>
      </c>
      <c r="E7384" t="s">
        <v>15</v>
      </c>
      <c r="F7384" t="s">
        <v>30</v>
      </c>
      <c r="G7384" t="s">
        <v>24</v>
      </c>
      <c r="H7384">
        <v>10</v>
      </c>
      <c r="I7384" t="s">
        <v>178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34</v>
      </c>
      <c r="S7384">
        <v>5</v>
      </c>
    </row>
    <row r="7385" spans="1:19" x14ac:dyDescent="0.3">
      <c r="A7385">
        <v>7384</v>
      </c>
      <c r="B7385" t="s">
        <v>16</v>
      </c>
      <c r="C7385" t="s">
        <v>27</v>
      </c>
      <c r="D7385" t="s">
        <v>26</v>
      </c>
      <c r="E7385" t="s">
        <v>29</v>
      </c>
      <c r="F7385" t="s">
        <v>30</v>
      </c>
      <c r="G7385" t="s">
        <v>17</v>
      </c>
      <c r="H7385">
        <v>0</v>
      </c>
      <c r="I7385" t="s">
        <v>176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21</v>
      </c>
      <c r="S7385">
        <v>3</v>
      </c>
    </row>
    <row r="7386" spans="1:19" x14ac:dyDescent="0.3">
      <c r="A7386">
        <v>7385</v>
      </c>
      <c r="B7386" t="s">
        <v>23</v>
      </c>
      <c r="C7386" t="s">
        <v>34</v>
      </c>
      <c r="D7386" t="s">
        <v>26</v>
      </c>
      <c r="E7386" t="s">
        <v>29</v>
      </c>
      <c r="F7386" t="s">
        <v>25</v>
      </c>
      <c r="G7386" t="s">
        <v>24</v>
      </c>
      <c r="H7386">
        <v>1</v>
      </c>
      <c r="I7386" t="s">
        <v>178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28</v>
      </c>
      <c r="S7386">
        <v>7</v>
      </c>
    </row>
    <row r="7387" spans="1:19" x14ac:dyDescent="0.3">
      <c r="A7387">
        <v>7386</v>
      </c>
      <c r="B7387" t="s">
        <v>42</v>
      </c>
      <c r="C7387" t="s">
        <v>20</v>
      </c>
      <c r="D7387" t="s">
        <v>44</v>
      </c>
      <c r="E7387" t="s">
        <v>41</v>
      </c>
      <c r="F7387" t="s">
        <v>30</v>
      </c>
      <c r="G7387" t="s">
        <v>24</v>
      </c>
      <c r="H7387">
        <v>12</v>
      </c>
      <c r="I7387" t="s">
        <v>178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34</v>
      </c>
      <c r="S7387">
        <v>4</v>
      </c>
    </row>
    <row r="7388" spans="1:19" x14ac:dyDescent="0.3">
      <c r="A7388">
        <v>7387</v>
      </c>
      <c r="B7388" t="s">
        <v>16</v>
      </c>
      <c r="C7388" t="s">
        <v>20</v>
      </c>
      <c r="D7388" t="s">
        <v>40</v>
      </c>
      <c r="E7388" t="s">
        <v>29</v>
      </c>
      <c r="F7388" t="s">
        <v>18</v>
      </c>
      <c r="G7388" t="s">
        <v>17</v>
      </c>
      <c r="H7388">
        <v>14</v>
      </c>
      <c r="I7388" t="s">
        <v>177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28</v>
      </c>
      <c r="S7388">
        <v>1</v>
      </c>
    </row>
    <row r="7389" spans="1:19" x14ac:dyDescent="0.3">
      <c r="A7389">
        <v>7388</v>
      </c>
      <c r="B7389" t="s">
        <v>33</v>
      </c>
      <c r="C7389" t="s">
        <v>20</v>
      </c>
      <c r="D7389" t="s">
        <v>32</v>
      </c>
      <c r="E7389" t="s">
        <v>41</v>
      </c>
      <c r="F7389" t="s">
        <v>30</v>
      </c>
      <c r="G7389" t="s">
        <v>17</v>
      </c>
      <c r="H7389">
        <v>12</v>
      </c>
      <c r="I7389" t="s">
        <v>176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28</v>
      </c>
      <c r="S7389">
        <v>6</v>
      </c>
    </row>
    <row r="7390" spans="1:19" x14ac:dyDescent="0.3">
      <c r="A7390">
        <v>7389</v>
      </c>
      <c r="B7390" t="s">
        <v>33</v>
      </c>
      <c r="C7390" t="s">
        <v>39</v>
      </c>
      <c r="D7390" t="s">
        <v>26</v>
      </c>
      <c r="E7390" t="s">
        <v>36</v>
      </c>
      <c r="F7390" t="s">
        <v>18</v>
      </c>
      <c r="G7390" t="s">
        <v>24</v>
      </c>
      <c r="H7390">
        <v>0</v>
      </c>
      <c r="I7390" t="s">
        <v>177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21</v>
      </c>
      <c r="S7390">
        <v>5</v>
      </c>
    </row>
    <row r="7391" spans="1:19" x14ac:dyDescent="0.3">
      <c r="A7391">
        <v>7390</v>
      </c>
      <c r="B7391" t="s">
        <v>16</v>
      </c>
      <c r="C7391" t="s">
        <v>39</v>
      </c>
      <c r="D7391" t="s">
        <v>38</v>
      </c>
      <c r="E7391" t="s">
        <v>15</v>
      </c>
      <c r="F7391" t="s">
        <v>25</v>
      </c>
      <c r="G7391" t="s">
        <v>17</v>
      </c>
      <c r="H7391">
        <v>1</v>
      </c>
      <c r="I7391" t="s">
        <v>178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28</v>
      </c>
      <c r="S7391">
        <v>3</v>
      </c>
    </row>
    <row r="7392" spans="1:19" x14ac:dyDescent="0.3">
      <c r="A7392">
        <v>7391</v>
      </c>
      <c r="B7392" t="s">
        <v>23</v>
      </c>
      <c r="C7392" t="s">
        <v>39</v>
      </c>
      <c r="D7392" t="s">
        <v>40</v>
      </c>
      <c r="E7392" t="s">
        <v>43</v>
      </c>
      <c r="F7392" t="s">
        <v>25</v>
      </c>
      <c r="G7392" t="s">
        <v>24</v>
      </c>
      <c r="H7392">
        <v>2</v>
      </c>
      <c r="I7392" t="s">
        <v>177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28</v>
      </c>
      <c r="S7392">
        <v>9</v>
      </c>
    </row>
    <row r="7393" spans="1:19" x14ac:dyDescent="0.3">
      <c r="A7393">
        <v>7392</v>
      </c>
      <c r="B7393" t="s">
        <v>37</v>
      </c>
      <c r="C7393" t="s">
        <v>27</v>
      </c>
      <c r="D7393" t="s">
        <v>26</v>
      </c>
      <c r="E7393" t="s">
        <v>15</v>
      </c>
      <c r="F7393" t="s">
        <v>30</v>
      </c>
      <c r="G7393" t="s">
        <v>35</v>
      </c>
      <c r="H7393">
        <v>5</v>
      </c>
      <c r="I7393" t="s">
        <v>178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21</v>
      </c>
      <c r="S7393">
        <v>5</v>
      </c>
    </row>
    <row r="7394" spans="1:19" x14ac:dyDescent="0.3">
      <c r="A7394">
        <v>7393</v>
      </c>
      <c r="B7394" t="s">
        <v>31</v>
      </c>
      <c r="C7394" t="s">
        <v>27</v>
      </c>
      <c r="D7394" t="s">
        <v>26</v>
      </c>
      <c r="E7394" t="s">
        <v>43</v>
      </c>
      <c r="F7394" t="s">
        <v>18</v>
      </c>
      <c r="G7394" t="s">
        <v>17</v>
      </c>
      <c r="H7394">
        <v>5</v>
      </c>
      <c r="I7394" t="s">
        <v>177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21</v>
      </c>
      <c r="S7394">
        <v>6</v>
      </c>
    </row>
    <row r="7395" spans="1:19" x14ac:dyDescent="0.3">
      <c r="A7395">
        <v>7394</v>
      </c>
      <c r="B7395" t="s">
        <v>37</v>
      </c>
      <c r="C7395" t="s">
        <v>39</v>
      </c>
      <c r="D7395" t="s">
        <v>19</v>
      </c>
      <c r="E7395" t="s">
        <v>36</v>
      </c>
      <c r="F7395" t="s">
        <v>18</v>
      </c>
      <c r="G7395" t="s">
        <v>17</v>
      </c>
      <c r="H7395">
        <v>2</v>
      </c>
      <c r="I7395" t="s">
        <v>178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28</v>
      </c>
      <c r="S7395">
        <v>6</v>
      </c>
    </row>
    <row r="7396" spans="1:19" x14ac:dyDescent="0.3">
      <c r="A7396">
        <v>7395</v>
      </c>
      <c r="B7396" t="s">
        <v>33</v>
      </c>
      <c r="C7396" t="s">
        <v>27</v>
      </c>
      <c r="D7396" t="s">
        <v>44</v>
      </c>
      <c r="E7396" t="s">
        <v>22</v>
      </c>
      <c r="F7396" t="s">
        <v>30</v>
      </c>
      <c r="G7396" t="s">
        <v>17</v>
      </c>
      <c r="H7396">
        <v>5</v>
      </c>
      <c r="I7396" t="s">
        <v>178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28</v>
      </c>
      <c r="S7396">
        <v>2</v>
      </c>
    </row>
    <row r="7397" spans="1:19" x14ac:dyDescent="0.3">
      <c r="A7397">
        <v>7396</v>
      </c>
      <c r="B7397" t="s">
        <v>16</v>
      </c>
      <c r="C7397" t="s">
        <v>34</v>
      </c>
      <c r="D7397" t="s">
        <v>44</v>
      </c>
      <c r="E7397" t="s">
        <v>15</v>
      </c>
      <c r="F7397" t="s">
        <v>25</v>
      </c>
      <c r="G7397" t="s">
        <v>35</v>
      </c>
      <c r="H7397">
        <v>1</v>
      </c>
      <c r="I7397" t="s">
        <v>177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28</v>
      </c>
      <c r="S7397">
        <v>9</v>
      </c>
    </row>
    <row r="7398" spans="1:19" x14ac:dyDescent="0.3">
      <c r="A7398">
        <v>7397</v>
      </c>
      <c r="B7398" t="s">
        <v>23</v>
      </c>
      <c r="C7398" t="s">
        <v>27</v>
      </c>
      <c r="D7398" t="s">
        <v>32</v>
      </c>
      <c r="E7398" t="s">
        <v>22</v>
      </c>
      <c r="F7398" t="s">
        <v>18</v>
      </c>
      <c r="G7398" t="s">
        <v>35</v>
      </c>
      <c r="H7398">
        <v>3</v>
      </c>
      <c r="I7398" t="s">
        <v>176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21</v>
      </c>
      <c r="S7398">
        <v>2</v>
      </c>
    </row>
    <row r="7399" spans="1:19" x14ac:dyDescent="0.3">
      <c r="A7399">
        <v>7398</v>
      </c>
      <c r="B7399" t="s">
        <v>42</v>
      </c>
      <c r="C7399" t="s">
        <v>34</v>
      </c>
      <c r="D7399" t="s">
        <v>40</v>
      </c>
      <c r="E7399" t="s">
        <v>41</v>
      </c>
      <c r="F7399" t="s">
        <v>25</v>
      </c>
      <c r="G7399" t="s">
        <v>17</v>
      </c>
      <c r="H7399">
        <v>14</v>
      </c>
      <c r="I7399" t="s">
        <v>177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34</v>
      </c>
      <c r="S7399">
        <v>2</v>
      </c>
    </row>
    <row r="7400" spans="1:19" x14ac:dyDescent="0.3">
      <c r="A7400">
        <v>7399</v>
      </c>
      <c r="B7400" t="s">
        <v>37</v>
      </c>
      <c r="C7400" t="s">
        <v>27</v>
      </c>
      <c r="D7400" t="s">
        <v>32</v>
      </c>
      <c r="E7400" t="s">
        <v>29</v>
      </c>
      <c r="F7400" t="s">
        <v>18</v>
      </c>
      <c r="G7400" t="s">
        <v>35</v>
      </c>
      <c r="H7400">
        <v>3</v>
      </c>
      <c r="I7400" t="s">
        <v>177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28</v>
      </c>
      <c r="S7400">
        <v>1</v>
      </c>
    </row>
    <row r="7401" spans="1:19" x14ac:dyDescent="0.3">
      <c r="A7401">
        <v>7400</v>
      </c>
      <c r="B7401" t="s">
        <v>31</v>
      </c>
      <c r="C7401" t="s">
        <v>39</v>
      </c>
      <c r="D7401" t="s">
        <v>32</v>
      </c>
      <c r="E7401" t="s">
        <v>29</v>
      </c>
      <c r="F7401" t="s">
        <v>30</v>
      </c>
      <c r="G7401" t="s">
        <v>35</v>
      </c>
      <c r="H7401">
        <v>13</v>
      </c>
      <c r="I7401" t="s">
        <v>178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34</v>
      </c>
      <c r="S7401">
        <v>3</v>
      </c>
    </row>
    <row r="7402" spans="1:19" x14ac:dyDescent="0.3">
      <c r="A7402">
        <v>7401</v>
      </c>
      <c r="B7402" t="s">
        <v>33</v>
      </c>
      <c r="C7402" t="s">
        <v>34</v>
      </c>
      <c r="D7402" t="s">
        <v>44</v>
      </c>
      <c r="E7402" t="s">
        <v>43</v>
      </c>
      <c r="F7402" t="s">
        <v>25</v>
      </c>
      <c r="G7402" t="s">
        <v>17</v>
      </c>
      <c r="H7402">
        <v>2</v>
      </c>
      <c r="I7402" t="s">
        <v>176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28</v>
      </c>
      <c r="S7402">
        <v>7</v>
      </c>
    </row>
    <row r="7403" spans="1:19" x14ac:dyDescent="0.3">
      <c r="A7403">
        <v>7402</v>
      </c>
      <c r="B7403" t="s">
        <v>31</v>
      </c>
      <c r="C7403" t="s">
        <v>20</v>
      </c>
      <c r="D7403" t="s">
        <v>26</v>
      </c>
      <c r="E7403" t="s">
        <v>22</v>
      </c>
      <c r="F7403" t="s">
        <v>30</v>
      </c>
      <c r="G7403" t="s">
        <v>35</v>
      </c>
      <c r="H7403">
        <v>5</v>
      </c>
      <c r="I7403" t="s">
        <v>176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21</v>
      </c>
      <c r="S7403">
        <v>6</v>
      </c>
    </row>
    <row r="7404" spans="1:19" x14ac:dyDescent="0.3">
      <c r="A7404">
        <v>7403</v>
      </c>
      <c r="B7404" t="s">
        <v>31</v>
      </c>
      <c r="C7404" t="s">
        <v>39</v>
      </c>
      <c r="D7404" t="s">
        <v>44</v>
      </c>
      <c r="E7404" t="s">
        <v>29</v>
      </c>
      <c r="F7404" t="s">
        <v>18</v>
      </c>
      <c r="G7404" t="s">
        <v>17</v>
      </c>
      <c r="H7404">
        <v>13</v>
      </c>
      <c r="I7404" t="s">
        <v>176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34</v>
      </c>
      <c r="S7404">
        <v>6</v>
      </c>
    </row>
    <row r="7405" spans="1:19" x14ac:dyDescent="0.3">
      <c r="A7405">
        <v>7404</v>
      </c>
      <c r="B7405" t="s">
        <v>31</v>
      </c>
      <c r="C7405" t="s">
        <v>27</v>
      </c>
      <c r="D7405" t="s">
        <v>40</v>
      </c>
      <c r="E7405" t="s">
        <v>15</v>
      </c>
      <c r="F7405" t="s">
        <v>30</v>
      </c>
      <c r="G7405" t="s">
        <v>35</v>
      </c>
      <c r="H7405">
        <v>5</v>
      </c>
      <c r="I7405" t="s">
        <v>177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21</v>
      </c>
      <c r="S7405">
        <v>3</v>
      </c>
    </row>
    <row r="7406" spans="1:19" x14ac:dyDescent="0.3">
      <c r="A7406">
        <v>7405</v>
      </c>
      <c r="B7406" t="s">
        <v>37</v>
      </c>
      <c r="C7406" t="s">
        <v>34</v>
      </c>
      <c r="D7406" t="s">
        <v>19</v>
      </c>
      <c r="E7406" t="s">
        <v>41</v>
      </c>
      <c r="F7406" t="s">
        <v>18</v>
      </c>
      <c r="G7406" t="s">
        <v>35</v>
      </c>
      <c r="H7406">
        <v>7</v>
      </c>
      <c r="I7406" t="s">
        <v>177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28</v>
      </c>
      <c r="S7406">
        <v>7</v>
      </c>
    </row>
    <row r="7407" spans="1:19" x14ac:dyDescent="0.3">
      <c r="A7407">
        <v>7406</v>
      </c>
      <c r="B7407" t="s">
        <v>23</v>
      </c>
      <c r="C7407" t="s">
        <v>20</v>
      </c>
      <c r="D7407" t="s">
        <v>32</v>
      </c>
      <c r="E7407" t="s">
        <v>22</v>
      </c>
      <c r="F7407" t="s">
        <v>18</v>
      </c>
      <c r="G7407" t="s">
        <v>24</v>
      </c>
      <c r="H7407">
        <v>8</v>
      </c>
      <c r="I7407" t="s">
        <v>178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28</v>
      </c>
      <c r="S7407">
        <v>8</v>
      </c>
    </row>
    <row r="7408" spans="1:19" x14ac:dyDescent="0.3">
      <c r="A7408">
        <v>7407</v>
      </c>
      <c r="B7408" t="s">
        <v>37</v>
      </c>
      <c r="C7408" t="s">
        <v>34</v>
      </c>
      <c r="D7408" t="s">
        <v>32</v>
      </c>
      <c r="E7408" t="s">
        <v>41</v>
      </c>
      <c r="F7408" t="s">
        <v>30</v>
      </c>
      <c r="G7408" t="s">
        <v>17</v>
      </c>
      <c r="H7408">
        <v>9</v>
      </c>
      <c r="I7408" t="s">
        <v>176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34</v>
      </c>
      <c r="S7408">
        <v>5</v>
      </c>
    </row>
    <row r="7409" spans="1:19" x14ac:dyDescent="0.3">
      <c r="A7409">
        <v>7408</v>
      </c>
      <c r="B7409" t="s">
        <v>37</v>
      </c>
      <c r="C7409" t="s">
        <v>27</v>
      </c>
      <c r="D7409" t="s">
        <v>38</v>
      </c>
      <c r="E7409" t="s">
        <v>36</v>
      </c>
      <c r="F7409" t="s">
        <v>25</v>
      </c>
      <c r="G7409" t="s">
        <v>17</v>
      </c>
      <c r="H7409">
        <v>8</v>
      </c>
      <c r="I7409" t="s">
        <v>176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28</v>
      </c>
      <c r="S7409">
        <v>7</v>
      </c>
    </row>
    <row r="7410" spans="1:19" x14ac:dyDescent="0.3">
      <c r="A7410">
        <v>7409</v>
      </c>
      <c r="B7410" t="s">
        <v>31</v>
      </c>
      <c r="C7410" t="s">
        <v>34</v>
      </c>
      <c r="D7410" t="s">
        <v>26</v>
      </c>
      <c r="E7410" t="s">
        <v>45</v>
      </c>
      <c r="F7410" t="s">
        <v>30</v>
      </c>
      <c r="G7410" t="s">
        <v>17</v>
      </c>
      <c r="H7410">
        <v>10</v>
      </c>
      <c r="I7410" t="s">
        <v>177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28</v>
      </c>
      <c r="S7410">
        <v>3</v>
      </c>
    </row>
    <row r="7411" spans="1:19" x14ac:dyDescent="0.3">
      <c r="A7411">
        <v>7410</v>
      </c>
      <c r="B7411" t="s">
        <v>33</v>
      </c>
      <c r="C7411" t="s">
        <v>34</v>
      </c>
      <c r="D7411" t="s">
        <v>32</v>
      </c>
      <c r="E7411" t="s">
        <v>45</v>
      </c>
      <c r="F7411" t="s">
        <v>25</v>
      </c>
      <c r="G7411" t="s">
        <v>24</v>
      </c>
      <c r="H7411">
        <v>10</v>
      </c>
      <c r="I7411" t="s">
        <v>177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34</v>
      </c>
      <c r="S7411">
        <v>5</v>
      </c>
    </row>
    <row r="7412" spans="1:19" x14ac:dyDescent="0.3">
      <c r="A7412">
        <v>7411</v>
      </c>
      <c r="B7412" t="s">
        <v>37</v>
      </c>
      <c r="C7412" t="s">
        <v>34</v>
      </c>
      <c r="D7412" t="s">
        <v>38</v>
      </c>
      <c r="E7412" t="s">
        <v>43</v>
      </c>
      <c r="F7412" t="s">
        <v>18</v>
      </c>
      <c r="G7412" t="s">
        <v>24</v>
      </c>
      <c r="H7412">
        <v>0</v>
      </c>
      <c r="I7412" t="s">
        <v>176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28</v>
      </c>
      <c r="S7412">
        <v>8</v>
      </c>
    </row>
    <row r="7413" spans="1:19" x14ac:dyDescent="0.3">
      <c r="A7413">
        <v>7412</v>
      </c>
      <c r="B7413" t="s">
        <v>33</v>
      </c>
      <c r="C7413" t="s">
        <v>39</v>
      </c>
      <c r="D7413" t="s">
        <v>19</v>
      </c>
      <c r="E7413" t="s">
        <v>29</v>
      </c>
      <c r="F7413" t="s">
        <v>25</v>
      </c>
      <c r="G7413" t="s">
        <v>17</v>
      </c>
      <c r="H7413">
        <v>10</v>
      </c>
      <c r="I7413" t="s">
        <v>178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28</v>
      </c>
      <c r="S7413">
        <v>7</v>
      </c>
    </row>
    <row r="7414" spans="1:19" x14ac:dyDescent="0.3">
      <c r="A7414">
        <v>7413</v>
      </c>
      <c r="B7414" t="s">
        <v>16</v>
      </c>
      <c r="C7414" t="s">
        <v>39</v>
      </c>
      <c r="D7414" t="s">
        <v>44</v>
      </c>
      <c r="E7414" t="s">
        <v>41</v>
      </c>
      <c r="F7414" t="s">
        <v>18</v>
      </c>
      <c r="G7414" t="s">
        <v>17</v>
      </c>
      <c r="H7414">
        <v>4</v>
      </c>
      <c r="I7414" t="s">
        <v>177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28</v>
      </c>
      <c r="S7414">
        <v>6</v>
      </c>
    </row>
    <row r="7415" spans="1:19" x14ac:dyDescent="0.3">
      <c r="A7415">
        <v>7414</v>
      </c>
      <c r="B7415" t="s">
        <v>23</v>
      </c>
      <c r="C7415" t="s">
        <v>39</v>
      </c>
      <c r="D7415" t="s">
        <v>19</v>
      </c>
      <c r="E7415" t="s">
        <v>43</v>
      </c>
      <c r="F7415" t="s">
        <v>18</v>
      </c>
      <c r="G7415" t="s">
        <v>17</v>
      </c>
      <c r="H7415">
        <v>2</v>
      </c>
      <c r="I7415" t="s">
        <v>178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28</v>
      </c>
      <c r="S7415">
        <v>8</v>
      </c>
    </row>
    <row r="7416" spans="1:19" x14ac:dyDescent="0.3">
      <c r="A7416">
        <v>7415</v>
      </c>
      <c r="B7416" t="s">
        <v>23</v>
      </c>
      <c r="C7416" t="s">
        <v>39</v>
      </c>
      <c r="D7416" t="s">
        <v>19</v>
      </c>
      <c r="E7416" t="s">
        <v>43</v>
      </c>
      <c r="F7416" t="s">
        <v>25</v>
      </c>
      <c r="G7416" t="s">
        <v>17</v>
      </c>
      <c r="H7416">
        <v>13</v>
      </c>
      <c r="I7416" t="s">
        <v>176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34</v>
      </c>
      <c r="S7416">
        <v>4</v>
      </c>
    </row>
    <row r="7417" spans="1:19" x14ac:dyDescent="0.3">
      <c r="A7417">
        <v>7416</v>
      </c>
      <c r="B7417" t="s">
        <v>31</v>
      </c>
      <c r="C7417" t="s">
        <v>34</v>
      </c>
      <c r="D7417" t="s">
        <v>40</v>
      </c>
      <c r="E7417" t="s">
        <v>41</v>
      </c>
      <c r="F7417" t="s">
        <v>18</v>
      </c>
      <c r="G7417" t="s">
        <v>35</v>
      </c>
      <c r="H7417">
        <v>8</v>
      </c>
      <c r="I7417" t="s">
        <v>178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34</v>
      </c>
      <c r="S7417">
        <v>4</v>
      </c>
    </row>
    <row r="7418" spans="1:19" x14ac:dyDescent="0.3">
      <c r="A7418">
        <v>7417</v>
      </c>
      <c r="B7418" t="s">
        <v>37</v>
      </c>
      <c r="C7418" t="s">
        <v>27</v>
      </c>
      <c r="D7418" t="s">
        <v>26</v>
      </c>
      <c r="E7418" t="s">
        <v>29</v>
      </c>
      <c r="F7418" t="s">
        <v>18</v>
      </c>
      <c r="G7418" t="s">
        <v>17</v>
      </c>
      <c r="H7418">
        <v>9</v>
      </c>
      <c r="I7418" t="s">
        <v>178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28</v>
      </c>
      <c r="S7418">
        <v>9</v>
      </c>
    </row>
    <row r="7419" spans="1:19" x14ac:dyDescent="0.3">
      <c r="A7419">
        <v>7418</v>
      </c>
      <c r="B7419" t="s">
        <v>16</v>
      </c>
      <c r="C7419" t="s">
        <v>34</v>
      </c>
      <c r="D7419" t="s">
        <v>26</v>
      </c>
      <c r="E7419" t="s">
        <v>36</v>
      </c>
      <c r="F7419" t="s">
        <v>25</v>
      </c>
      <c r="G7419" t="s">
        <v>17</v>
      </c>
      <c r="H7419">
        <v>6</v>
      </c>
      <c r="I7419" t="s">
        <v>177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21</v>
      </c>
      <c r="S7419">
        <v>3</v>
      </c>
    </row>
    <row r="7420" spans="1:19" x14ac:dyDescent="0.3">
      <c r="A7420">
        <v>7419</v>
      </c>
      <c r="B7420" t="s">
        <v>31</v>
      </c>
      <c r="C7420" t="s">
        <v>20</v>
      </c>
      <c r="D7420" t="s">
        <v>38</v>
      </c>
      <c r="E7420" t="s">
        <v>45</v>
      </c>
      <c r="F7420" t="s">
        <v>18</v>
      </c>
      <c r="G7420" t="s">
        <v>17</v>
      </c>
      <c r="H7420">
        <v>1</v>
      </c>
      <c r="I7420" t="s">
        <v>178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28</v>
      </c>
      <c r="S7420">
        <v>5</v>
      </c>
    </row>
    <row r="7421" spans="1:19" x14ac:dyDescent="0.3">
      <c r="A7421">
        <v>7420</v>
      </c>
      <c r="B7421" t="s">
        <v>16</v>
      </c>
      <c r="C7421" t="s">
        <v>27</v>
      </c>
      <c r="D7421" t="s">
        <v>44</v>
      </c>
      <c r="E7421" t="s">
        <v>15</v>
      </c>
      <c r="F7421" t="s">
        <v>25</v>
      </c>
      <c r="G7421" t="s">
        <v>35</v>
      </c>
      <c r="H7421">
        <v>1</v>
      </c>
      <c r="I7421" t="s">
        <v>176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21</v>
      </c>
      <c r="S7421">
        <v>1</v>
      </c>
    </row>
    <row r="7422" spans="1:19" x14ac:dyDescent="0.3">
      <c r="A7422">
        <v>7421</v>
      </c>
      <c r="B7422" t="s">
        <v>31</v>
      </c>
      <c r="C7422" t="s">
        <v>27</v>
      </c>
      <c r="D7422" t="s">
        <v>26</v>
      </c>
      <c r="E7422" t="s">
        <v>45</v>
      </c>
      <c r="F7422" t="s">
        <v>18</v>
      </c>
      <c r="G7422" t="s">
        <v>35</v>
      </c>
      <c r="H7422">
        <v>6</v>
      </c>
      <c r="I7422" t="s">
        <v>177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28</v>
      </c>
      <c r="S7422">
        <v>8</v>
      </c>
    </row>
    <row r="7423" spans="1:19" x14ac:dyDescent="0.3">
      <c r="A7423">
        <v>7422</v>
      </c>
      <c r="B7423" t="s">
        <v>42</v>
      </c>
      <c r="C7423" t="s">
        <v>27</v>
      </c>
      <c r="D7423" t="s">
        <v>40</v>
      </c>
      <c r="E7423" t="s">
        <v>45</v>
      </c>
      <c r="F7423" t="s">
        <v>18</v>
      </c>
      <c r="G7423" t="s">
        <v>17</v>
      </c>
      <c r="H7423">
        <v>3</v>
      </c>
      <c r="I7423" t="s">
        <v>176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21</v>
      </c>
      <c r="S7423">
        <v>5</v>
      </c>
    </row>
    <row r="7424" spans="1:19" x14ac:dyDescent="0.3">
      <c r="A7424">
        <v>7423</v>
      </c>
      <c r="B7424" t="s">
        <v>37</v>
      </c>
      <c r="C7424" t="s">
        <v>34</v>
      </c>
      <c r="D7424" t="s">
        <v>19</v>
      </c>
      <c r="E7424" t="s">
        <v>22</v>
      </c>
      <c r="F7424" t="s">
        <v>25</v>
      </c>
      <c r="G7424" t="s">
        <v>17</v>
      </c>
      <c r="H7424">
        <v>6</v>
      </c>
      <c r="I7424" t="s">
        <v>178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21</v>
      </c>
      <c r="S7424">
        <v>4</v>
      </c>
    </row>
    <row r="7425" spans="1:19" x14ac:dyDescent="0.3">
      <c r="A7425">
        <v>7424</v>
      </c>
      <c r="B7425" t="s">
        <v>16</v>
      </c>
      <c r="C7425" t="s">
        <v>34</v>
      </c>
      <c r="D7425" t="s">
        <v>40</v>
      </c>
      <c r="E7425" t="s">
        <v>22</v>
      </c>
      <c r="F7425" t="s">
        <v>25</v>
      </c>
      <c r="G7425" t="s">
        <v>24</v>
      </c>
      <c r="H7425">
        <v>6</v>
      </c>
      <c r="I7425" t="s">
        <v>176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28</v>
      </c>
      <c r="S7425">
        <v>7</v>
      </c>
    </row>
    <row r="7426" spans="1:19" x14ac:dyDescent="0.3">
      <c r="A7426">
        <v>7425</v>
      </c>
      <c r="B7426" t="s">
        <v>33</v>
      </c>
      <c r="C7426" t="s">
        <v>20</v>
      </c>
      <c r="D7426" t="s">
        <v>44</v>
      </c>
      <c r="E7426" t="s">
        <v>22</v>
      </c>
      <c r="F7426" t="s">
        <v>30</v>
      </c>
      <c r="G7426" t="s">
        <v>24</v>
      </c>
      <c r="H7426">
        <v>4</v>
      </c>
      <c r="I7426" t="s">
        <v>176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21</v>
      </c>
      <c r="S7426">
        <v>6</v>
      </c>
    </row>
    <row r="7427" spans="1:19" x14ac:dyDescent="0.3">
      <c r="A7427">
        <v>7426</v>
      </c>
      <c r="B7427" t="s">
        <v>33</v>
      </c>
      <c r="C7427" t="s">
        <v>27</v>
      </c>
      <c r="D7427" t="s">
        <v>26</v>
      </c>
      <c r="E7427" t="s">
        <v>22</v>
      </c>
      <c r="F7427" t="s">
        <v>30</v>
      </c>
      <c r="G7427" t="s">
        <v>35</v>
      </c>
      <c r="H7427">
        <v>3</v>
      </c>
      <c r="I7427" t="s">
        <v>177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21</v>
      </c>
      <c r="S7427">
        <v>5</v>
      </c>
    </row>
    <row r="7428" spans="1:19" x14ac:dyDescent="0.3">
      <c r="A7428">
        <v>7427</v>
      </c>
      <c r="B7428" t="s">
        <v>23</v>
      </c>
      <c r="C7428" t="s">
        <v>27</v>
      </c>
      <c r="D7428" t="s">
        <v>32</v>
      </c>
      <c r="E7428" t="s">
        <v>45</v>
      </c>
      <c r="F7428" t="s">
        <v>30</v>
      </c>
      <c r="G7428" t="s">
        <v>24</v>
      </c>
      <c r="H7428">
        <v>8</v>
      </c>
      <c r="I7428" t="s">
        <v>176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34</v>
      </c>
      <c r="S7428">
        <v>3</v>
      </c>
    </row>
    <row r="7429" spans="1:19" x14ac:dyDescent="0.3">
      <c r="A7429">
        <v>7428</v>
      </c>
      <c r="B7429" t="s">
        <v>37</v>
      </c>
      <c r="C7429" t="s">
        <v>20</v>
      </c>
      <c r="D7429" t="s">
        <v>19</v>
      </c>
      <c r="E7429" t="s">
        <v>29</v>
      </c>
      <c r="F7429" t="s">
        <v>30</v>
      </c>
      <c r="G7429" t="s">
        <v>17</v>
      </c>
      <c r="H7429">
        <v>7</v>
      </c>
      <c r="I7429" t="s">
        <v>177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21</v>
      </c>
      <c r="S7429">
        <v>1</v>
      </c>
    </row>
    <row r="7430" spans="1:19" x14ac:dyDescent="0.3">
      <c r="A7430">
        <v>7429</v>
      </c>
      <c r="B7430" t="s">
        <v>33</v>
      </c>
      <c r="C7430" t="s">
        <v>39</v>
      </c>
      <c r="D7430" t="s">
        <v>38</v>
      </c>
      <c r="E7430" t="s">
        <v>36</v>
      </c>
      <c r="F7430" t="s">
        <v>18</v>
      </c>
      <c r="G7430" t="s">
        <v>24</v>
      </c>
      <c r="H7430">
        <v>8</v>
      </c>
      <c r="I7430" t="s">
        <v>176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34</v>
      </c>
      <c r="S7430">
        <v>5</v>
      </c>
    </row>
    <row r="7431" spans="1:19" x14ac:dyDescent="0.3">
      <c r="A7431">
        <v>7430</v>
      </c>
      <c r="B7431" t="s">
        <v>33</v>
      </c>
      <c r="C7431" t="s">
        <v>39</v>
      </c>
      <c r="D7431" t="s">
        <v>40</v>
      </c>
      <c r="E7431" t="s">
        <v>43</v>
      </c>
      <c r="F7431" t="s">
        <v>30</v>
      </c>
      <c r="G7431" t="s">
        <v>24</v>
      </c>
      <c r="H7431">
        <v>13</v>
      </c>
      <c r="I7431" t="s">
        <v>176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28</v>
      </c>
      <c r="S7431">
        <v>9</v>
      </c>
    </row>
    <row r="7432" spans="1:19" x14ac:dyDescent="0.3">
      <c r="A7432">
        <v>7431</v>
      </c>
      <c r="B7432" t="s">
        <v>31</v>
      </c>
      <c r="C7432" t="s">
        <v>20</v>
      </c>
      <c r="D7432" t="s">
        <v>32</v>
      </c>
      <c r="E7432" t="s">
        <v>36</v>
      </c>
      <c r="F7432" t="s">
        <v>30</v>
      </c>
      <c r="G7432" t="s">
        <v>17</v>
      </c>
      <c r="H7432">
        <v>11</v>
      </c>
      <c r="I7432" t="s">
        <v>176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34</v>
      </c>
      <c r="S7432">
        <v>5</v>
      </c>
    </row>
    <row r="7433" spans="1:19" x14ac:dyDescent="0.3">
      <c r="A7433">
        <v>7432</v>
      </c>
      <c r="B7433" t="s">
        <v>33</v>
      </c>
      <c r="C7433" t="s">
        <v>39</v>
      </c>
      <c r="D7433" t="s">
        <v>32</v>
      </c>
      <c r="E7433" t="s">
        <v>41</v>
      </c>
      <c r="F7433" t="s">
        <v>25</v>
      </c>
      <c r="G7433" t="s">
        <v>35</v>
      </c>
      <c r="H7433">
        <v>4</v>
      </c>
      <c r="I7433" t="s">
        <v>178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28</v>
      </c>
      <c r="S7433">
        <v>7</v>
      </c>
    </row>
    <row r="7434" spans="1:19" x14ac:dyDescent="0.3">
      <c r="A7434">
        <v>7433</v>
      </c>
      <c r="B7434" t="s">
        <v>42</v>
      </c>
      <c r="C7434" t="s">
        <v>39</v>
      </c>
      <c r="D7434" t="s">
        <v>32</v>
      </c>
      <c r="E7434" t="s">
        <v>22</v>
      </c>
      <c r="F7434" t="s">
        <v>30</v>
      </c>
      <c r="G7434" t="s">
        <v>35</v>
      </c>
      <c r="H7434">
        <v>12</v>
      </c>
      <c r="I7434" t="s">
        <v>176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34</v>
      </c>
      <c r="S7434">
        <v>4</v>
      </c>
    </row>
    <row r="7435" spans="1:19" x14ac:dyDescent="0.3">
      <c r="A7435">
        <v>7434</v>
      </c>
      <c r="B7435" t="s">
        <v>23</v>
      </c>
      <c r="C7435" t="s">
        <v>27</v>
      </c>
      <c r="D7435" t="s">
        <v>44</v>
      </c>
      <c r="E7435" t="s">
        <v>45</v>
      </c>
      <c r="F7435" t="s">
        <v>25</v>
      </c>
      <c r="G7435" t="s">
        <v>35</v>
      </c>
      <c r="H7435">
        <v>12</v>
      </c>
      <c r="I7435" t="s">
        <v>177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34</v>
      </c>
      <c r="S7435">
        <v>4</v>
      </c>
    </row>
    <row r="7436" spans="1:19" x14ac:dyDescent="0.3">
      <c r="A7436">
        <v>7435</v>
      </c>
      <c r="B7436" t="s">
        <v>33</v>
      </c>
      <c r="C7436" t="s">
        <v>20</v>
      </c>
      <c r="D7436" t="s">
        <v>44</v>
      </c>
      <c r="E7436" t="s">
        <v>29</v>
      </c>
      <c r="F7436" t="s">
        <v>18</v>
      </c>
      <c r="G7436" t="s">
        <v>17</v>
      </c>
      <c r="H7436">
        <v>12</v>
      </c>
      <c r="I7436" t="s">
        <v>176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34</v>
      </c>
      <c r="S7436">
        <v>6</v>
      </c>
    </row>
    <row r="7437" spans="1:19" x14ac:dyDescent="0.3">
      <c r="A7437">
        <v>7436</v>
      </c>
      <c r="B7437" t="s">
        <v>31</v>
      </c>
      <c r="C7437" t="s">
        <v>34</v>
      </c>
      <c r="D7437" t="s">
        <v>38</v>
      </c>
      <c r="E7437" t="s">
        <v>43</v>
      </c>
      <c r="F7437" t="s">
        <v>30</v>
      </c>
      <c r="G7437" t="s">
        <v>17</v>
      </c>
      <c r="H7437">
        <v>12</v>
      </c>
      <c r="I7437" t="s">
        <v>178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28</v>
      </c>
      <c r="S7437">
        <v>7</v>
      </c>
    </row>
    <row r="7438" spans="1:19" x14ac:dyDescent="0.3">
      <c r="A7438">
        <v>7437</v>
      </c>
      <c r="B7438" t="s">
        <v>42</v>
      </c>
      <c r="C7438" t="s">
        <v>34</v>
      </c>
      <c r="D7438" t="s">
        <v>40</v>
      </c>
      <c r="E7438" t="s">
        <v>22</v>
      </c>
      <c r="F7438" t="s">
        <v>18</v>
      </c>
      <c r="G7438" t="s">
        <v>24</v>
      </c>
      <c r="H7438">
        <v>6</v>
      </c>
      <c r="I7438" t="s">
        <v>177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28</v>
      </c>
      <c r="S7438">
        <v>1</v>
      </c>
    </row>
    <row r="7439" spans="1:19" x14ac:dyDescent="0.3">
      <c r="A7439">
        <v>7438</v>
      </c>
      <c r="B7439" t="s">
        <v>37</v>
      </c>
      <c r="C7439" t="s">
        <v>27</v>
      </c>
      <c r="D7439" t="s">
        <v>40</v>
      </c>
      <c r="E7439" t="s">
        <v>22</v>
      </c>
      <c r="F7439" t="s">
        <v>18</v>
      </c>
      <c r="G7439" t="s">
        <v>35</v>
      </c>
      <c r="H7439">
        <v>9</v>
      </c>
      <c r="I7439" t="s">
        <v>177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34</v>
      </c>
      <c r="S7439">
        <v>4</v>
      </c>
    </row>
    <row r="7440" spans="1:19" x14ac:dyDescent="0.3">
      <c r="A7440">
        <v>7439</v>
      </c>
      <c r="B7440" t="s">
        <v>31</v>
      </c>
      <c r="C7440" t="s">
        <v>34</v>
      </c>
      <c r="D7440" t="s">
        <v>38</v>
      </c>
      <c r="E7440" t="s">
        <v>41</v>
      </c>
      <c r="F7440" t="s">
        <v>30</v>
      </c>
      <c r="G7440" t="s">
        <v>35</v>
      </c>
      <c r="H7440">
        <v>8</v>
      </c>
      <c r="I7440" t="s">
        <v>178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34</v>
      </c>
      <c r="S7440">
        <v>2</v>
      </c>
    </row>
    <row r="7441" spans="1:19" x14ac:dyDescent="0.3">
      <c r="A7441">
        <v>7440</v>
      </c>
      <c r="B7441" t="s">
        <v>31</v>
      </c>
      <c r="C7441" t="s">
        <v>34</v>
      </c>
      <c r="D7441" t="s">
        <v>38</v>
      </c>
      <c r="E7441" t="s">
        <v>45</v>
      </c>
      <c r="F7441" t="s">
        <v>18</v>
      </c>
      <c r="G7441" t="s">
        <v>17</v>
      </c>
      <c r="H7441">
        <v>2</v>
      </c>
      <c r="I7441" t="s">
        <v>177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21</v>
      </c>
      <c r="S7441">
        <v>3</v>
      </c>
    </row>
    <row r="7442" spans="1:19" x14ac:dyDescent="0.3">
      <c r="A7442">
        <v>7441</v>
      </c>
      <c r="B7442" t="s">
        <v>31</v>
      </c>
      <c r="C7442" t="s">
        <v>27</v>
      </c>
      <c r="D7442" t="s">
        <v>38</v>
      </c>
      <c r="E7442" t="s">
        <v>43</v>
      </c>
      <c r="F7442" t="s">
        <v>30</v>
      </c>
      <c r="G7442" t="s">
        <v>35</v>
      </c>
      <c r="H7442">
        <v>9</v>
      </c>
      <c r="I7442" t="s">
        <v>176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34</v>
      </c>
      <c r="S7442">
        <v>2</v>
      </c>
    </row>
    <row r="7443" spans="1:19" x14ac:dyDescent="0.3">
      <c r="A7443">
        <v>7442</v>
      </c>
      <c r="B7443" t="s">
        <v>37</v>
      </c>
      <c r="C7443" t="s">
        <v>20</v>
      </c>
      <c r="D7443" t="s">
        <v>40</v>
      </c>
      <c r="E7443" t="s">
        <v>43</v>
      </c>
      <c r="F7443" t="s">
        <v>18</v>
      </c>
      <c r="G7443" t="s">
        <v>24</v>
      </c>
      <c r="H7443">
        <v>1</v>
      </c>
      <c r="I7443" t="s">
        <v>176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28</v>
      </c>
      <c r="S7443">
        <v>3</v>
      </c>
    </row>
    <row r="7444" spans="1:19" x14ac:dyDescent="0.3">
      <c r="A7444">
        <v>7443</v>
      </c>
      <c r="B7444" t="s">
        <v>37</v>
      </c>
      <c r="C7444" t="s">
        <v>34</v>
      </c>
      <c r="D7444" t="s">
        <v>38</v>
      </c>
      <c r="E7444" t="s">
        <v>29</v>
      </c>
      <c r="F7444" t="s">
        <v>25</v>
      </c>
      <c r="G7444" t="s">
        <v>35</v>
      </c>
      <c r="H7444">
        <v>14</v>
      </c>
      <c r="I7444" t="s">
        <v>177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28</v>
      </c>
      <c r="S7444">
        <v>8</v>
      </c>
    </row>
    <row r="7445" spans="1:19" x14ac:dyDescent="0.3">
      <c r="A7445">
        <v>7444</v>
      </c>
      <c r="B7445" t="s">
        <v>16</v>
      </c>
      <c r="C7445" t="s">
        <v>39</v>
      </c>
      <c r="D7445" t="s">
        <v>44</v>
      </c>
      <c r="E7445" t="s">
        <v>15</v>
      </c>
      <c r="F7445" t="s">
        <v>30</v>
      </c>
      <c r="G7445" t="s">
        <v>35</v>
      </c>
      <c r="H7445">
        <v>3</v>
      </c>
      <c r="I7445" t="s">
        <v>177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21</v>
      </c>
      <c r="S7445">
        <v>5</v>
      </c>
    </row>
    <row r="7446" spans="1:19" x14ac:dyDescent="0.3">
      <c r="A7446">
        <v>7445</v>
      </c>
      <c r="B7446" t="s">
        <v>16</v>
      </c>
      <c r="C7446" t="s">
        <v>27</v>
      </c>
      <c r="D7446" t="s">
        <v>19</v>
      </c>
      <c r="E7446" t="s">
        <v>15</v>
      </c>
      <c r="F7446" t="s">
        <v>18</v>
      </c>
      <c r="G7446" t="s">
        <v>35</v>
      </c>
      <c r="H7446">
        <v>0</v>
      </c>
      <c r="I7446" t="s">
        <v>176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28</v>
      </c>
      <c r="S7446">
        <v>9</v>
      </c>
    </row>
    <row r="7447" spans="1:19" x14ac:dyDescent="0.3">
      <c r="A7447">
        <v>7446</v>
      </c>
      <c r="B7447" t="s">
        <v>37</v>
      </c>
      <c r="C7447" t="s">
        <v>27</v>
      </c>
      <c r="D7447" t="s">
        <v>44</v>
      </c>
      <c r="E7447" t="s">
        <v>29</v>
      </c>
      <c r="F7447" t="s">
        <v>30</v>
      </c>
      <c r="G7447" t="s">
        <v>24</v>
      </c>
      <c r="H7447">
        <v>7</v>
      </c>
      <c r="I7447" t="s">
        <v>176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28</v>
      </c>
      <c r="S7447">
        <v>7</v>
      </c>
    </row>
    <row r="7448" spans="1:19" x14ac:dyDescent="0.3">
      <c r="A7448">
        <v>7447</v>
      </c>
      <c r="B7448" t="s">
        <v>31</v>
      </c>
      <c r="C7448" t="s">
        <v>27</v>
      </c>
      <c r="D7448" t="s">
        <v>32</v>
      </c>
      <c r="E7448" t="s">
        <v>36</v>
      </c>
      <c r="F7448" t="s">
        <v>25</v>
      </c>
      <c r="G7448" t="s">
        <v>35</v>
      </c>
      <c r="H7448">
        <v>0</v>
      </c>
      <c r="I7448" t="s">
        <v>178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28</v>
      </c>
      <c r="S7448">
        <v>7</v>
      </c>
    </row>
    <row r="7449" spans="1:19" x14ac:dyDescent="0.3">
      <c r="A7449">
        <v>7448</v>
      </c>
      <c r="B7449" t="s">
        <v>37</v>
      </c>
      <c r="C7449" t="s">
        <v>27</v>
      </c>
      <c r="D7449" t="s">
        <v>40</v>
      </c>
      <c r="E7449" t="s">
        <v>22</v>
      </c>
      <c r="F7449" t="s">
        <v>25</v>
      </c>
      <c r="G7449" t="s">
        <v>35</v>
      </c>
      <c r="H7449">
        <v>6</v>
      </c>
      <c r="I7449" t="s">
        <v>176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21</v>
      </c>
      <c r="S7449">
        <v>6</v>
      </c>
    </row>
    <row r="7450" spans="1:19" x14ac:dyDescent="0.3">
      <c r="A7450">
        <v>7449</v>
      </c>
      <c r="B7450" t="s">
        <v>33</v>
      </c>
      <c r="C7450" t="s">
        <v>34</v>
      </c>
      <c r="D7450" t="s">
        <v>26</v>
      </c>
      <c r="E7450" t="s">
        <v>41</v>
      </c>
      <c r="F7450" t="s">
        <v>30</v>
      </c>
      <c r="G7450" t="s">
        <v>17</v>
      </c>
      <c r="H7450">
        <v>1</v>
      </c>
      <c r="I7450" t="s">
        <v>176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21</v>
      </c>
      <c r="S7450">
        <v>4</v>
      </c>
    </row>
    <row r="7451" spans="1:19" x14ac:dyDescent="0.3">
      <c r="A7451">
        <v>7450</v>
      </c>
      <c r="B7451" t="s">
        <v>42</v>
      </c>
      <c r="C7451" t="s">
        <v>20</v>
      </c>
      <c r="D7451" t="s">
        <v>19</v>
      </c>
      <c r="E7451" t="s">
        <v>22</v>
      </c>
      <c r="F7451" t="s">
        <v>30</v>
      </c>
      <c r="G7451" t="s">
        <v>35</v>
      </c>
      <c r="H7451">
        <v>10</v>
      </c>
      <c r="I7451" t="s">
        <v>178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28</v>
      </c>
      <c r="S7451">
        <v>9</v>
      </c>
    </row>
    <row r="7452" spans="1:19" x14ac:dyDescent="0.3">
      <c r="A7452">
        <v>7451</v>
      </c>
      <c r="B7452" t="s">
        <v>37</v>
      </c>
      <c r="C7452" t="s">
        <v>27</v>
      </c>
      <c r="D7452" t="s">
        <v>26</v>
      </c>
      <c r="E7452" t="s">
        <v>45</v>
      </c>
      <c r="F7452" t="s">
        <v>18</v>
      </c>
      <c r="G7452" t="s">
        <v>17</v>
      </c>
      <c r="H7452">
        <v>1</v>
      </c>
      <c r="I7452" t="s">
        <v>178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28</v>
      </c>
      <c r="S7452">
        <v>9</v>
      </c>
    </row>
    <row r="7453" spans="1:19" x14ac:dyDescent="0.3">
      <c r="A7453">
        <v>7452</v>
      </c>
      <c r="B7453" t="s">
        <v>16</v>
      </c>
      <c r="C7453" t="s">
        <v>27</v>
      </c>
      <c r="D7453" t="s">
        <v>32</v>
      </c>
      <c r="E7453" t="s">
        <v>22</v>
      </c>
      <c r="F7453" t="s">
        <v>18</v>
      </c>
      <c r="G7453" t="s">
        <v>35</v>
      </c>
      <c r="H7453">
        <v>2</v>
      </c>
      <c r="I7453" t="s">
        <v>176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28</v>
      </c>
      <c r="S7453">
        <v>4</v>
      </c>
    </row>
    <row r="7454" spans="1:19" x14ac:dyDescent="0.3">
      <c r="A7454">
        <v>7453</v>
      </c>
      <c r="B7454" t="s">
        <v>23</v>
      </c>
      <c r="C7454" t="s">
        <v>34</v>
      </c>
      <c r="D7454" t="s">
        <v>32</v>
      </c>
      <c r="E7454" t="s">
        <v>29</v>
      </c>
      <c r="F7454" t="s">
        <v>30</v>
      </c>
      <c r="G7454" t="s">
        <v>17</v>
      </c>
      <c r="H7454">
        <v>13</v>
      </c>
      <c r="I7454" t="s">
        <v>177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28</v>
      </c>
      <c r="S7454">
        <v>4</v>
      </c>
    </row>
    <row r="7455" spans="1:19" x14ac:dyDescent="0.3">
      <c r="A7455">
        <v>7454</v>
      </c>
      <c r="B7455" t="s">
        <v>16</v>
      </c>
      <c r="C7455" t="s">
        <v>34</v>
      </c>
      <c r="D7455" t="s">
        <v>38</v>
      </c>
      <c r="E7455" t="s">
        <v>22</v>
      </c>
      <c r="F7455" t="s">
        <v>25</v>
      </c>
      <c r="G7455" t="s">
        <v>24</v>
      </c>
      <c r="H7455">
        <v>4</v>
      </c>
      <c r="I7455" t="s">
        <v>178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21</v>
      </c>
      <c r="S7455">
        <v>3</v>
      </c>
    </row>
    <row r="7456" spans="1:19" x14ac:dyDescent="0.3">
      <c r="A7456">
        <v>7455</v>
      </c>
      <c r="B7456" t="s">
        <v>37</v>
      </c>
      <c r="C7456" t="s">
        <v>34</v>
      </c>
      <c r="D7456" t="s">
        <v>38</v>
      </c>
      <c r="E7456" t="s">
        <v>45</v>
      </c>
      <c r="F7456" t="s">
        <v>18</v>
      </c>
      <c r="G7456" t="s">
        <v>17</v>
      </c>
      <c r="H7456">
        <v>8</v>
      </c>
      <c r="I7456" t="s">
        <v>176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34</v>
      </c>
      <c r="S7456">
        <v>2</v>
      </c>
    </row>
    <row r="7457" spans="1:19" x14ac:dyDescent="0.3">
      <c r="A7457">
        <v>7456</v>
      </c>
      <c r="B7457" t="s">
        <v>42</v>
      </c>
      <c r="C7457" t="s">
        <v>20</v>
      </c>
      <c r="D7457" t="s">
        <v>32</v>
      </c>
      <c r="E7457" t="s">
        <v>29</v>
      </c>
      <c r="F7457" t="s">
        <v>30</v>
      </c>
      <c r="G7457" t="s">
        <v>17</v>
      </c>
      <c r="H7457">
        <v>3</v>
      </c>
      <c r="I7457" t="s">
        <v>178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21</v>
      </c>
      <c r="S7457">
        <v>2</v>
      </c>
    </row>
    <row r="7458" spans="1:19" x14ac:dyDescent="0.3">
      <c r="A7458">
        <v>7457</v>
      </c>
      <c r="B7458" t="s">
        <v>33</v>
      </c>
      <c r="C7458" t="s">
        <v>20</v>
      </c>
      <c r="D7458" t="s">
        <v>40</v>
      </c>
      <c r="E7458" t="s">
        <v>15</v>
      </c>
      <c r="F7458" t="s">
        <v>18</v>
      </c>
      <c r="G7458" t="s">
        <v>17</v>
      </c>
      <c r="H7458">
        <v>5</v>
      </c>
      <c r="I7458" t="s">
        <v>178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28</v>
      </c>
      <c r="S7458">
        <v>7</v>
      </c>
    </row>
    <row r="7459" spans="1:19" x14ac:dyDescent="0.3">
      <c r="A7459">
        <v>7458</v>
      </c>
      <c r="B7459" t="s">
        <v>31</v>
      </c>
      <c r="C7459" t="s">
        <v>34</v>
      </c>
      <c r="D7459" t="s">
        <v>32</v>
      </c>
      <c r="E7459" t="s">
        <v>41</v>
      </c>
      <c r="F7459" t="s">
        <v>25</v>
      </c>
      <c r="G7459" t="s">
        <v>24</v>
      </c>
      <c r="H7459">
        <v>14</v>
      </c>
      <c r="I7459" t="s">
        <v>177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28</v>
      </c>
      <c r="S7459">
        <v>9</v>
      </c>
    </row>
    <row r="7460" spans="1:19" x14ac:dyDescent="0.3">
      <c r="A7460">
        <v>7459</v>
      </c>
      <c r="B7460" t="s">
        <v>33</v>
      </c>
      <c r="C7460" t="s">
        <v>27</v>
      </c>
      <c r="D7460" t="s">
        <v>32</v>
      </c>
      <c r="E7460" t="s">
        <v>41</v>
      </c>
      <c r="F7460" t="s">
        <v>18</v>
      </c>
      <c r="G7460" t="s">
        <v>24</v>
      </c>
      <c r="H7460">
        <v>7</v>
      </c>
      <c r="I7460" t="s">
        <v>177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21</v>
      </c>
      <c r="S7460">
        <v>1</v>
      </c>
    </row>
    <row r="7461" spans="1:19" x14ac:dyDescent="0.3">
      <c r="A7461">
        <v>7460</v>
      </c>
      <c r="B7461" t="s">
        <v>42</v>
      </c>
      <c r="C7461" t="s">
        <v>39</v>
      </c>
      <c r="D7461" t="s">
        <v>44</v>
      </c>
      <c r="E7461" t="s">
        <v>41</v>
      </c>
      <c r="F7461" t="s">
        <v>18</v>
      </c>
      <c r="G7461" t="s">
        <v>35</v>
      </c>
      <c r="H7461">
        <v>11</v>
      </c>
      <c r="I7461" t="s">
        <v>178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28</v>
      </c>
      <c r="S7461">
        <v>5</v>
      </c>
    </row>
    <row r="7462" spans="1:19" x14ac:dyDescent="0.3">
      <c r="A7462">
        <v>7461</v>
      </c>
      <c r="B7462" t="s">
        <v>23</v>
      </c>
      <c r="C7462" t="s">
        <v>20</v>
      </c>
      <c r="D7462" t="s">
        <v>26</v>
      </c>
      <c r="E7462" t="s">
        <v>22</v>
      </c>
      <c r="F7462" t="s">
        <v>30</v>
      </c>
      <c r="G7462" t="s">
        <v>24</v>
      </c>
      <c r="H7462">
        <v>6</v>
      </c>
      <c r="I7462" t="s">
        <v>176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21</v>
      </c>
      <c r="S7462">
        <v>2</v>
      </c>
    </row>
    <row r="7463" spans="1:19" x14ac:dyDescent="0.3">
      <c r="A7463">
        <v>7462</v>
      </c>
      <c r="B7463" t="s">
        <v>16</v>
      </c>
      <c r="C7463" t="s">
        <v>39</v>
      </c>
      <c r="D7463" t="s">
        <v>44</v>
      </c>
      <c r="E7463" t="s">
        <v>41</v>
      </c>
      <c r="F7463" t="s">
        <v>25</v>
      </c>
      <c r="G7463" t="s">
        <v>17</v>
      </c>
      <c r="H7463">
        <v>3</v>
      </c>
      <c r="I7463" t="s">
        <v>178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21</v>
      </c>
      <c r="S7463">
        <v>6</v>
      </c>
    </row>
    <row r="7464" spans="1:19" x14ac:dyDescent="0.3">
      <c r="A7464">
        <v>7463</v>
      </c>
      <c r="B7464" t="s">
        <v>42</v>
      </c>
      <c r="C7464" t="s">
        <v>27</v>
      </c>
      <c r="D7464" t="s">
        <v>38</v>
      </c>
      <c r="E7464" t="s">
        <v>45</v>
      </c>
      <c r="F7464" t="s">
        <v>18</v>
      </c>
      <c r="G7464" t="s">
        <v>35</v>
      </c>
      <c r="H7464">
        <v>9</v>
      </c>
      <c r="I7464" t="s">
        <v>177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34</v>
      </c>
      <c r="S7464">
        <v>5</v>
      </c>
    </row>
    <row r="7465" spans="1:19" x14ac:dyDescent="0.3">
      <c r="A7465">
        <v>7464</v>
      </c>
      <c r="B7465" t="s">
        <v>37</v>
      </c>
      <c r="C7465" t="s">
        <v>27</v>
      </c>
      <c r="D7465" t="s">
        <v>32</v>
      </c>
      <c r="E7465" t="s">
        <v>45</v>
      </c>
      <c r="F7465" t="s">
        <v>30</v>
      </c>
      <c r="G7465" t="s">
        <v>35</v>
      </c>
      <c r="H7465">
        <v>7</v>
      </c>
      <c r="I7465" t="s">
        <v>176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21</v>
      </c>
      <c r="S7465">
        <v>2</v>
      </c>
    </row>
    <row r="7466" spans="1:19" x14ac:dyDescent="0.3">
      <c r="A7466">
        <v>7465</v>
      </c>
      <c r="B7466" t="s">
        <v>16</v>
      </c>
      <c r="C7466" t="s">
        <v>34</v>
      </c>
      <c r="D7466" t="s">
        <v>44</v>
      </c>
      <c r="E7466" t="s">
        <v>41</v>
      </c>
      <c r="F7466" t="s">
        <v>25</v>
      </c>
      <c r="G7466" t="s">
        <v>35</v>
      </c>
      <c r="H7466">
        <v>6</v>
      </c>
      <c r="I7466" t="s">
        <v>178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21</v>
      </c>
      <c r="S7466">
        <v>5</v>
      </c>
    </row>
    <row r="7467" spans="1:19" x14ac:dyDescent="0.3">
      <c r="A7467">
        <v>7466</v>
      </c>
      <c r="B7467" t="s">
        <v>42</v>
      </c>
      <c r="C7467" t="s">
        <v>34</v>
      </c>
      <c r="D7467" t="s">
        <v>40</v>
      </c>
      <c r="E7467" t="s">
        <v>22</v>
      </c>
      <c r="F7467" t="s">
        <v>18</v>
      </c>
      <c r="G7467" t="s">
        <v>17</v>
      </c>
      <c r="H7467">
        <v>3</v>
      </c>
      <c r="I7467" t="s">
        <v>176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21</v>
      </c>
      <c r="S7467">
        <v>2</v>
      </c>
    </row>
    <row r="7468" spans="1:19" x14ac:dyDescent="0.3">
      <c r="A7468">
        <v>7467</v>
      </c>
      <c r="B7468" t="s">
        <v>33</v>
      </c>
      <c r="C7468" t="s">
        <v>20</v>
      </c>
      <c r="D7468" t="s">
        <v>32</v>
      </c>
      <c r="E7468" t="s">
        <v>45</v>
      </c>
      <c r="F7468" t="s">
        <v>25</v>
      </c>
      <c r="G7468" t="s">
        <v>17</v>
      </c>
      <c r="H7468">
        <v>13</v>
      </c>
      <c r="I7468" t="s">
        <v>178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28</v>
      </c>
      <c r="S7468">
        <v>8</v>
      </c>
    </row>
    <row r="7469" spans="1:19" x14ac:dyDescent="0.3">
      <c r="A7469">
        <v>7468</v>
      </c>
      <c r="B7469" t="s">
        <v>33</v>
      </c>
      <c r="C7469" t="s">
        <v>34</v>
      </c>
      <c r="D7469" t="s">
        <v>32</v>
      </c>
      <c r="E7469" t="s">
        <v>15</v>
      </c>
      <c r="F7469" t="s">
        <v>30</v>
      </c>
      <c r="G7469" t="s">
        <v>24</v>
      </c>
      <c r="H7469">
        <v>1</v>
      </c>
      <c r="I7469" t="s">
        <v>176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28</v>
      </c>
      <c r="S7469">
        <v>9</v>
      </c>
    </row>
    <row r="7470" spans="1:19" x14ac:dyDescent="0.3">
      <c r="A7470">
        <v>7469</v>
      </c>
      <c r="B7470" t="s">
        <v>31</v>
      </c>
      <c r="C7470" t="s">
        <v>39</v>
      </c>
      <c r="D7470" t="s">
        <v>44</v>
      </c>
      <c r="E7470" t="s">
        <v>29</v>
      </c>
      <c r="F7470" t="s">
        <v>25</v>
      </c>
      <c r="G7470" t="s">
        <v>35</v>
      </c>
      <c r="H7470">
        <v>6</v>
      </c>
      <c r="I7470" t="s">
        <v>177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21</v>
      </c>
      <c r="S7470">
        <v>2</v>
      </c>
    </row>
    <row r="7471" spans="1:19" x14ac:dyDescent="0.3">
      <c r="A7471">
        <v>7470</v>
      </c>
      <c r="B7471" t="s">
        <v>31</v>
      </c>
      <c r="C7471" t="s">
        <v>34</v>
      </c>
      <c r="D7471" t="s">
        <v>32</v>
      </c>
      <c r="E7471" t="s">
        <v>29</v>
      </c>
      <c r="F7471" t="s">
        <v>30</v>
      </c>
      <c r="G7471" t="s">
        <v>17</v>
      </c>
      <c r="H7471">
        <v>8</v>
      </c>
      <c r="I7471" t="s">
        <v>177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34</v>
      </c>
      <c r="S7471">
        <v>6</v>
      </c>
    </row>
    <row r="7472" spans="1:19" x14ac:dyDescent="0.3">
      <c r="A7472">
        <v>7471</v>
      </c>
      <c r="B7472" t="s">
        <v>31</v>
      </c>
      <c r="C7472" t="s">
        <v>39</v>
      </c>
      <c r="D7472" t="s">
        <v>32</v>
      </c>
      <c r="E7472" t="s">
        <v>15</v>
      </c>
      <c r="F7472" t="s">
        <v>30</v>
      </c>
      <c r="G7472" t="s">
        <v>35</v>
      </c>
      <c r="H7472">
        <v>6</v>
      </c>
      <c r="I7472" t="s">
        <v>177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28</v>
      </c>
      <c r="S7472">
        <v>7</v>
      </c>
    </row>
    <row r="7473" spans="1:19" x14ac:dyDescent="0.3">
      <c r="A7473">
        <v>7472</v>
      </c>
      <c r="B7473" t="s">
        <v>33</v>
      </c>
      <c r="C7473" t="s">
        <v>20</v>
      </c>
      <c r="D7473" t="s">
        <v>40</v>
      </c>
      <c r="E7473" t="s">
        <v>15</v>
      </c>
      <c r="F7473" t="s">
        <v>25</v>
      </c>
      <c r="G7473" t="s">
        <v>24</v>
      </c>
      <c r="H7473">
        <v>7</v>
      </c>
      <c r="I7473" t="s">
        <v>176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28</v>
      </c>
      <c r="S7473">
        <v>8</v>
      </c>
    </row>
    <row r="7474" spans="1:19" x14ac:dyDescent="0.3">
      <c r="A7474">
        <v>7473</v>
      </c>
      <c r="B7474" t="s">
        <v>16</v>
      </c>
      <c r="C7474" t="s">
        <v>20</v>
      </c>
      <c r="D7474" t="s">
        <v>32</v>
      </c>
      <c r="E7474" t="s">
        <v>29</v>
      </c>
      <c r="F7474" t="s">
        <v>25</v>
      </c>
      <c r="G7474" t="s">
        <v>35</v>
      </c>
      <c r="H7474">
        <v>11</v>
      </c>
      <c r="I7474" t="s">
        <v>178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34</v>
      </c>
      <c r="S7474">
        <v>5</v>
      </c>
    </row>
    <row r="7475" spans="1:19" x14ac:dyDescent="0.3">
      <c r="A7475">
        <v>7474</v>
      </c>
      <c r="B7475" t="s">
        <v>31</v>
      </c>
      <c r="C7475" t="s">
        <v>39</v>
      </c>
      <c r="D7475" t="s">
        <v>19</v>
      </c>
      <c r="E7475" t="s">
        <v>43</v>
      </c>
      <c r="F7475" t="s">
        <v>30</v>
      </c>
      <c r="G7475" t="s">
        <v>35</v>
      </c>
      <c r="H7475">
        <v>7</v>
      </c>
      <c r="I7475" t="s">
        <v>177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21</v>
      </c>
      <c r="S7475">
        <v>2</v>
      </c>
    </row>
    <row r="7476" spans="1:19" x14ac:dyDescent="0.3">
      <c r="A7476">
        <v>7475</v>
      </c>
      <c r="B7476" t="s">
        <v>42</v>
      </c>
      <c r="C7476" t="s">
        <v>27</v>
      </c>
      <c r="D7476" t="s">
        <v>44</v>
      </c>
      <c r="E7476" t="s">
        <v>29</v>
      </c>
      <c r="F7476" t="s">
        <v>18</v>
      </c>
      <c r="G7476" t="s">
        <v>35</v>
      </c>
      <c r="H7476">
        <v>7</v>
      </c>
      <c r="I7476" t="s">
        <v>178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21</v>
      </c>
      <c r="S7476">
        <v>3</v>
      </c>
    </row>
    <row r="7477" spans="1:19" x14ac:dyDescent="0.3">
      <c r="A7477">
        <v>7476</v>
      </c>
      <c r="B7477" t="s">
        <v>31</v>
      </c>
      <c r="C7477" t="s">
        <v>34</v>
      </c>
      <c r="D7477" t="s">
        <v>19</v>
      </c>
      <c r="E7477" t="s">
        <v>41</v>
      </c>
      <c r="F7477" t="s">
        <v>18</v>
      </c>
      <c r="G7477" t="s">
        <v>17</v>
      </c>
      <c r="H7477">
        <v>4</v>
      </c>
      <c r="I7477" t="s">
        <v>176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28</v>
      </c>
      <c r="S7477">
        <v>9</v>
      </c>
    </row>
    <row r="7478" spans="1:19" x14ac:dyDescent="0.3">
      <c r="A7478">
        <v>7477</v>
      </c>
      <c r="B7478" t="s">
        <v>42</v>
      </c>
      <c r="C7478" t="s">
        <v>27</v>
      </c>
      <c r="D7478" t="s">
        <v>44</v>
      </c>
      <c r="E7478" t="s">
        <v>43</v>
      </c>
      <c r="F7478" t="s">
        <v>30</v>
      </c>
      <c r="G7478" t="s">
        <v>24</v>
      </c>
      <c r="H7478">
        <v>12</v>
      </c>
      <c r="I7478" t="s">
        <v>178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34</v>
      </c>
      <c r="S7478">
        <v>1</v>
      </c>
    </row>
    <row r="7479" spans="1:19" x14ac:dyDescent="0.3">
      <c r="A7479">
        <v>7478</v>
      </c>
      <c r="B7479" t="s">
        <v>23</v>
      </c>
      <c r="C7479" t="s">
        <v>20</v>
      </c>
      <c r="D7479" t="s">
        <v>38</v>
      </c>
      <c r="E7479" t="s">
        <v>36</v>
      </c>
      <c r="F7479" t="s">
        <v>30</v>
      </c>
      <c r="G7479" t="s">
        <v>35</v>
      </c>
      <c r="H7479">
        <v>6</v>
      </c>
      <c r="I7479" t="s">
        <v>178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28</v>
      </c>
      <c r="S7479">
        <v>7</v>
      </c>
    </row>
    <row r="7480" spans="1:19" x14ac:dyDescent="0.3">
      <c r="A7480">
        <v>7479</v>
      </c>
      <c r="B7480" t="s">
        <v>23</v>
      </c>
      <c r="C7480" t="s">
        <v>20</v>
      </c>
      <c r="D7480" t="s">
        <v>38</v>
      </c>
      <c r="E7480" t="s">
        <v>41</v>
      </c>
      <c r="F7480" t="s">
        <v>18</v>
      </c>
      <c r="G7480" t="s">
        <v>24</v>
      </c>
      <c r="H7480">
        <v>2</v>
      </c>
      <c r="I7480" t="s">
        <v>177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28</v>
      </c>
      <c r="S7480">
        <v>9</v>
      </c>
    </row>
    <row r="7481" spans="1:19" x14ac:dyDescent="0.3">
      <c r="A7481">
        <v>7480</v>
      </c>
      <c r="B7481" t="s">
        <v>33</v>
      </c>
      <c r="C7481" t="s">
        <v>27</v>
      </c>
      <c r="D7481" t="s">
        <v>19</v>
      </c>
      <c r="E7481" t="s">
        <v>41</v>
      </c>
      <c r="F7481" t="s">
        <v>25</v>
      </c>
      <c r="G7481" t="s">
        <v>17</v>
      </c>
      <c r="H7481">
        <v>5</v>
      </c>
      <c r="I7481" t="s">
        <v>178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28</v>
      </c>
      <c r="S7481">
        <v>6</v>
      </c>
    </row>
    <row r="7482" spans="1:19" x14ac:dyDescent="0.3">
      <c r="A7482">
        <v>7481</v>
      </c>
      <c r="B7482" t="s">
        <v>37</v>
      </c>
      <c r="C7482" t="s">
        <v>34</v>
      </c>
      <c r="D7482" t="s">
        <v>26</v>
      </c>
      <c r="E7482" t="s">
        <v>43</v>
      </c>
      <c r="F7482" t="s">
        <v>30</v>
      </c>
      <c r="G7482" t="s">
        <v>24</v>
      </c>
      <c r="H7482">
        <v>10</v>
      </c>
      <c r="I7482" t="s">
        <v>177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28</v>
      </c>
      <c r="S7482">
        <v>7</v>
      </c>
    </row>
    <row r="7483" spans="1:19" x14ac:dyDescent="0.3">
      <c r="A7483">
        <v>7482</v>
      </c>
      <c r="B7483" t="s">
        <v>42</v>
      </c>
      <c r="C7483" t="s">
        <v>27</v>
      </c>
      <c r="D7483" t="s">
        <v>44</v>
      </c>
      <c r="E7483" t="s">
        <v>43</v>
      </c>
      <c r="F7483" t="s">
        <v>25</v>
      </c>
      <c r="G7483" t="s">
        <v>24</v>
      </c>
      <c r="H7483">
        <v>5</v>
      </c>
      <c r="I7483" t="s">
        <v>176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21</v>
      </c>
      <c r="S7483">
        <v>4</v>
      </c>
    </row>
    <row r="7484" spans="1:19" x14ac:dyDescent="0.3">
      <c r="A7484">
        <v>7483</v>
      </c>
      <c r="B7484" t="s">
        <v>16</v>
      </c>
      <c r="C7484" t="s">
        <v>34</v>
      </c>
      <c r="D7484" t="s">
        <v>32</v>
      </c>
      <c r="E7484" t="s">
        <v>41</v>
      </c>
      <c r="F7484" t="s">
        <v>18</v>
      </c>
      <c r="G7484" t="s">
        <v>35</v>
      </c>
      <c r="H7484">
        <v>13</v>
      </c>
      <c r="I7484" t="s">
        <v>177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28</v>
      </c>
      <c r="S7484">
        <v>6</v>
      </c>
    </row>
    <row r="7485" spans="1:19" x14ac:dyDescent="0.3">
      <c r="A7485">
        <v>7484</v>
      </c>
      <c r="B7485" t="s">
        <v>42</v>
      </c>
      <c r="C7485" t="s">
        <v>39</v>
      </c>
      <c r="D7485" t="s">
        <v>19</v>
      </c>
      <c r="E7485" t="s">
        <v>29</v>
      </c>
      <c r="F7485" t="s">
        <v>30</v>
      </c>
      <c r="G7485" t="s">
        <v>35</v>
      </c>
      <c r="H7485">
        <v>11</v>
      </c>
      <c r="I7485" t="s">
        <v>176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34</v>
      </c>
      <c r="S7485">
        <v>4</v>
      </c>
    </row>
    <row r="7486" spans="1:19" x14ac:dyDescent="0.3">
      <c r="A7486">
        <v>7485</v>
      </c>
      <c r="B7486" t="s">
        <v>37</v>
      </c>
      <c r="C7486" t="s">
        <v>20</v>
      </c>
      <c r="D7486" t="s">
        <v>44</v>
      </c>
      <c r="E7486" t="s">
        <v>22</v>
      </c>
      <c r="F7486" t="s">
        <v>30</v>
      </c>
      <c r="G7486" t="s">
        <v>35</v>
      </c>
      <c r="H7486">
        <v>5</v>
      </c>
      <c r="I7486" t="s">
        <v>178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28</v>
      </c>
      <c r="S7486">
        <v>6</v>
      </c>
    </row>
    <row r="7487" spans="1:19" x14ac:dyDescent="0.3">
      <c r="A7487">
        <v>7486</v>
      </c>
      <c r="B7487" t="s">
        <v>37</v>
      </c>
      <c r="C7487" t="s">
        <v>27</v>
      </c>
      <c r="D7487" t="s">
        <v>40</v>
      </c>
      <c r="E7487" t="s">
        <v>45</v>
      </c>
      <c r="F7487" t="s">
        <v>30</v>
      </c>
      <c r="G7487" t="s">
        <v>35</v>
      </c>
      <c r="H7487">
        <v>13</v>
      </c>
      <c r="I7487" t="s">
        <v>178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34</v>
      </c>
      <c r="S7487">
        <v>1</v>
      </c>
    </row>
    <row r="7488" spans="1:19" x14ac:dyDescent="0.3">
      <c r="A7488">
        <v>7487</v>
      </c>
      <c r="B7488" t="s">
        <v>33</v>
      </c>
      <c r="C7488" t="s">
        <v>20</v>
      </c>
      <c r="D7488" t="s">
        <v>40</v>
      </c>
      <c r="E7488" t="s">
        <v>22</v>
      </c>
      <c r="F7488" t="s">
        <v>18</v>
      </c>
      <c r="G7488" t="s">
        <v>24</v>
      </c>
      <c r="H7488">
        <v>9</v>
      </c>
      <c r="I7488" t="s">
        <v>177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28</v>
      </c>
      <c r="S7488">
        <v>6</v>
      </c>
    </row>
    <row r="7489" spans="1:19" x14ac:dyDescent="0.3">
      <c r="A7489">
        <v>7488</v>
      </c>
      <c r="B7489" t="s">
        <v>16</v>
      </c>
      <c r="C7489" t="s">
        <v>39</v>
      </c>
      <c r="D7489" t="s">
        <v>38</v>
      </c>
      <c r="E7489" t="s">
        <v>22</v>
      </c>
      <c r="F7489" t="s">
        <v>18</v>
      </c>
      <c r="G7489" t="s">
        <v>17</v>
      </c>
      <c r="H7489">
        <v>8</v>
      </c>
      <c r="I7489" t="s">
        <v>177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34</v>
      </c>
      <c r="S7489">
        <v>2</v>
      </c>
    </row>
    <row r="7490" spans="1:19" x14ac:dyDescent="0.3">
      <c r="A7490">
        <v>7489</v>
      </c>
      <c r="B7490" t="s">
        <v>42</v>
      </c>
      <c r="C7490" t="s">
        <v>39</v>
      </c>
      <c r="D7490" t="s">
        <v>19</v>
      </c>
      <c r="E7490" t="s">
        <v>45</v>
      </c>
      <c r="F7490" t="s">
        <v>30</v>
      </c>
      <c r="G7490" t="s">
        <v>35</v>
      </c>
      <c r="H7490">
        <v>12</v>
      </c>
      <c r="I7490" t="s">
        <v>177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34</v>
      </c>
      <c r="S7490">
        <v>4</v>
      </c>
    </row>
    <row r="7491" spans="1:19" x14ac:dyDescent="0.3">
      <c r="A7491">
        <v>7490</v>
      </c>
      <c r="B7491" t="s">
        <v>23</v>
      </c>
      <c r="C7491" t="s">
        <v>34</v>
      </c>
      <c r="D7491" t="s">
        <v>19</v>
      </c>
      <c r="E7491" t="s">
        <v>22</v>
      </c>
      <c r="F7491" t="s">
        <v>25</v>
      </c>
      <c r="G7491" t="s">
        <v>35</v>
      </c>
      <c r="H7491">
        <v>14</v>
      </c>
      <c r="I7491" t="s">
        <v>176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28</v>
      </c>
      <c r="S7491">
        <v>5</v>
      </c>
    </row>
    <row r="7492" spans="1:19" x14ac:dyDescent="0.3">
      <c r="A7492">
        <v>7491</v>
      </c>
      <c r="B7492" t="s">
        <v>16</v>
      </c>
      <c r="C7492" t="s">
        <v>20</v>
      </c>
      <c r="D7492" t="s">
        <v>19</v>
      </c>
      <c r="E7492" t="s">
        <v>15</v>
      </c>
      <c r="F7492" t="s">
        <v>18</v>
      </c>
      <c r="G7492" t="s">
        <v>35</v>
      </c>
      <c r="H7492">
        <v>11</v>
      </c>
      <c r="I7492" t="s">
        <v>178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28</v>
      </c>
      <c r="S7492">
        <v>5</v>
      </c>
    </row>
    <row r="7493" spans="1:19" x14ac:dyDescent="0.3">
      <c r="A7493">
        <v>7492</v>
      </c>
      <c r="B7493" t="s">
        <v>16</v>
      </c>
      <c r="C7493" t="s">
        <v>27</v>
      </c>
      <c r="D7493" t="s">
        <v>38</v>
      </c>
      <c r="E7493" t="s">
        <v>36</v>
      </c>
      <c r="F7493" t="s">
        <v>18</v>
      </c>
      <c r="G7493" t="s">
        <v>17</v>
      </c>
      <c r="H7493">
        <v>11</v>
      </c>
      <c r="I7493" t="s">
        <v>177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34</v>
      </c>
      <c r="S7493">
        <v>1</v>
      </c>
    </row>
    <row r="7494" spans="1:19" x14ac:dyDescent="0.3">
      <c r="A7494">
        <v>7493</v>
      </c>
      <c r="B7494" t="s">
        <v>33</v>
      </c>
      <c r="C7494" t="s">
        <v>20</v>
      </c>
      <c r="D7494" t="s">
        <v>38</v>
      </c>
      <c r="E7494" t="s">
        <v>45</v>
      </c>
      <c r="F7494" t="s">
        <v>18</v>
      </c>
      <c r="G7494" t="s">
        <v>24</v>
      </c>
      <c r="H7494">
        <v>4</v>
      </c>
      <c r="I7494" t="s">
        <v>176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28</v>
      </c>
      <c r="S7494">
        <v>8</v>
      </c>
    </row>
    <row r="7495" spans="1:19" x14ac:dyDescent="0.3">
      <c r="A7495">
        <v>7494</v>
      </c>
      <c r="B7495" t="s">
        <v>23</v>
      </c>
      <c r="C7495" t="s">
        <v>34</v>
      </c>
      <c r="D7495" t="s">
        <v>19</v>
      </c>
      <c r="E7495" t="s">
        <v>15</v>
      </c>
      <c r="F7495" t="s">
        <v>25</v>
      </c>
      <c r="G7495" t="s">
        <v>35</v>
      </c>
      <c r="H7495">
        <v>7</v>
      </c>
      <c r="I7495" t="s">
        <v>176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21</v>
      </c>
      <c r="S7495">
        <v>4</v>
      </c>
    </row>
    <row r="7496" spans="1:19" x14ac:dyDescent="0.3">
      <c r="A7496">
        <v>7495</v>
      </c>
      <c r="B7496" t="s">
        <v>33</v>
      </c>
      <c r="C7496" t="s">
        <v>39</v>
      </c>
      <c r="D7496" t="s">
        <v>19</v>
      </c>
      <c r="E7496" t="s">
        <v>29</v>
      </c>
      <c r="F7496" t="s">
        <v>25</v>
      </c>
      <c r="G7496" t="s">
        <v>24</v>
      </c>
      <c r="H7496">
        <v>7</v>
      </c>
      <c r="I7496" t="s">
        <v>177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21</v>
      </c>
      <c r="S7496">
        <v>5</v>
      </c>
    </row>
    <row r="7497" spans="1:19" x14ac:dyDescent="0.3">
      <c r="A7497">
        <v>7496</v>
      </c>
      <c r="B7497" t="s">
        <v>31</v>
      </c>
      <c r="C7497" t="s">
        <v>39</v>
      </c>
      <c r="D7497" t="s">
        <v>26</v>
      </c>
      <c r="E7497" t="s">
        <v>29</v>
      </c>
      <c r="F7497" t="s">
        <v>18</v>
      </c>
      <c r="G7497" t="s">
        <v>24</v>
      </c>
      <c r="H7497">
        <v>12</v>
      </c>
      <c r="I7497" t="s">
        <v>178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34</v>
      </c>
      <c r="S7497">
        <v>3</v>
      </c>
    </row>
    <row r="7498" spans="1:19" x14ac:dyDescent="0.3">
      <c r="A7498">
        <v>7497</v>
      </c>
      <c r="B7498" t="s">
        <v>37</v>
      </c>
      <c r="C7498" t="s">
        <v>20</v>
      </c>
      <c r="D7498" t="s">
        <v>26</v>
      </c>
      <c r="E7498" t="s">
        <v>29</v>
      </c>
      <c r="F7498" t="s">
        <v>25</v>
      </c>
      <c r="G7498" t="s">
        <v>17</v>
      </c>
      <c r="H7498">
        <v>7</v>
      </c>
      <c r="I7498" t="s">
        <v>177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28</v>
      </c>
      <c r="S7498">
        <v>7</v>
      </c>
    </row>
    <row r="7499" spans="1:19" x14ac:dyDescent="0.3">
      <c r="A7499">
        <v>7498</v>
      </c>
      <c r="B7499" t="s">
        <v>37</v>
      </c>
      <c r="C7499" t="s">
        <v>39</v>
      </c>
      <c r="D7499" t="s">
        <v>32</v>
      </c>
      <c r="E7499" t="s">
        <v>36</v>
      </c>
      <c r="F7499" t="s">
        <v>18</v>
      </c>
      <c r="G7499" t="s">
        <v>24</v>
      </c>
      <c r="H7499">
        <v>9</v>
      </c>
      <c r="I7499" t="s">
        <v>178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34</v>
      </c>
      <c r="S7499">
        <v>3</v>
      </c>
    </row>
    <row r="7500" spans="1:19" x14ac:dyDescent="0.3">
      <c r="A7500">
        <v>7499</v>
      </c>
      <c r="B7500" t="s">
        <v>33</v>
      </c>
      <c r="C7500" t="s">
        <v>20</v>
      </c>
      <c r="D7500" t="s">
        <v>44</v>
      </c>
      <c r="E7500" t="s">
        <v>15</v>
      </c>
      <c r="F7500" t="s">
        <v>30</v>
      </c>
      <c r="G7500" t="s">
        <v>35</v>
      </c>
      <c r="H7500">
        <v>11</v>
      </c>
      <c r="I7500" t="s">
        <v>178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28</v>
      </c>
      <c r="S7500">
        <v>9</v>
      </c>
    </row>
    <row r="7501" spans="1:19" x14ac:dyDescent="0.3">
      <c r="A7501">
        <v>7500</v>
      </c>
      <c r="B7501" t="s">
        <v>16</v>
      </c>
      <c r="C7501" t="s">
        <v>27</v>
      </c>
      <c r="D7501" t="s">
        <v>40</v>
      </c>
      <c r="E7501" t="s">
        <v>43</v>
      </c>
      <c r="F7501" t="s">
        <v>18</v>
      </c>
      <c r="G7501" t="s">
        <v>35</v>
      </c>
      <c r="H7501">
        <v>9</v>
      </c>
      <c r="I7501" t="s">
        <v>178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34</v>
      </c>
      <c r="S7501">
        <v>4</v>
      </c>
    </row>
    <row r="7502" spans="1:19" x14ac:dyDescent="0.3">
      <c r="A7502">
        <v>7501</v>
      </c>
      <c r="B7502" t="s">
        <v>23</v>
      </c>
      <c r="C7502" t="s">
        <v>34</v>
      </c>
      <c r="D7502" t="s">
        <v>26</v>
      </c>
      <c r="E7502" t="s">
        <v>43</v>
      </c>
      <c r="F7502" t="s">
        <v>25</v>
      </c>
      <c r="G7502" t="s">
        <v>17</v>
      </c>
      <c r="H7502">
        <v>14</v>
      </c>
      <c r="I7502" t="s">
        <v>177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28</v>
      </c>
      <c r="S7502">
        <v>7</v>
      </c>
    </row>
    <row r="7503" spans="1:19" x14ac:dyDescent="0.3">
      <c r="A7503">
        <v>7502</v>
      </c>
      <c r="B7503" t="s">
        <v>23</v>
      </c>
      <c r="C7503" t="s">
        <v>27</v>
      </c>
      <c r="D7503" t="s">
        <v>26</v>
      </c>
      <c r="E7503" t="s">
        <v>41</v>
      </c>
      <c r="F7503" t="s">
        <v>18</v>
      </c>
      <c r="G7503" t="s">
        <v>17</v>
      </c>
      <c r="H7503">
        <v>7</v>
      </c>
      <c r="I7503" t="s">
        <v>177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21</v>
      </c>
      <c r="S7503">
        <v>3</v>
      </c>
    </row>
    <row r="7504" spans="1:19" x14ac:dyDescent="0.3">
      <c r="A7504">
        <v>7503</v>
      </c>
      <c r="B7504" t="s">
        <v>37</v>
      </c>
      <c r="C7504" t="s">
        <v>27</v>
      </c>
      <c r="D7504" t="s">
        <v>19</v>
      </c>
      <c r="E7504" t="s">
        <v>43</v>
      </c>
      <c r="F7504" t="s">
        <v>18</v>
      </c>
      <c r="G7504" t="s">
        <v>17</v>
      </c>
      <c r="H7504">
        <v>12</v>
      </c>
      <c r="I7504" t="s">
        <v>178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34</v>
      </c>
      <c r="S7504">
        <v>1</v>
      </c>
    </row>
    <row r="7505" spans="1:19" x14ac:dyDescent="0.3">
      <c r="A7505">
        <v>7504</v>
      </c>
      <c r="B7505" t="s">
        <v>23</v>
      </c>
      <c r="C7505" t="s">
        <v>39</v>
      </c>
      <c r="D7505" t="s">
        <v>19</v>
      </c>
      <c r="E7505" t="s">
        <v>22</v>
      </c>
      <c r="F7505" t="s">
        <v>18</v>
      </c>
      <c r="G7505" t="s">
        <v>35</v>
      </c>
      <c r="H7505">
        <v>3</v>
      </c>
      <c r="I7505" t="s">
        <v>176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21</v>
      </c>
      <c r="S7505">
        <v>1</v>
      </c>
    </row>
    <row r="7506" spans="1:19" x14ac:dyDescent="0.3">
      <c r="A7506">
        <v>7505</v>
      </c>
      <c r="B7506" t="s">
        <v>16</v>
      </c>
      <c r="C7506" t="s">
        <v>34</v>
      </c>
      <c r="D7506" t="s">
        <v>19</v>
      </c>
      <c r="E7506" t="s">
        <v>22</v>
      </c>
      <c r="F7506" t="s">
        <v>25</v>
      </c>
      <c r="G7506" t="s">
        <v>24</v>
      </c>
      <c r="H7506">
        <v>7</v>
      </c>
      <c r="I7506" t="s">
        <v>178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28</v>
      </c>
      <c r="S7506">
        <v>8</v>
      </c>
    </row>
    <row r="7507" spans="1:19" x14ac:dyDescent="0.3">
      <c r="A7507">
        <v>7506</v>
      </c>
      <c r="B7507" t="s">
        <v>23</v>
      </c>
      <c r="C7507" t="s">
        <v>20</v>
      </c>
      <c r="D7507" t="s">
        <v>32</v>
      </c>
      <c r="E7507" t="s">
        <v>36</v>
      </c>
      <c r="F7507" t="s">
        <v>18</v>
      </c>
      <c r="G7507" t="s">
        <v>24</v>
      </c>
      <c r="H7507">
        <v>3</v>
      </c>
      <c r="I7507" t="s">
        <v>177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28</v>
      </c>
      <c r="S7507">
        <v>7</v>
      </c>
    </row>
    <row r="7508" spans="1:19" x14ac:dyDescent="0.3">
      <c r="A7508">
        <v>7507</v>
      </c>
      <c r="B7508" t="s">
        <v>33</v>
      </c>
      <c r="C7508" t="s">
        <v>20</v>
      </c>
      <c r="D7508" t="s">
        <v>32</v>
      </c>
      <c r="E7508" t="s">
        <v>29</v>
      </c>
      <c r="F7508" t="s">
        <v>18</v>
      </c>
      <c r="G7508" t="s">
        <v>17</v>
      </c>
      <c r="H7508">
        <v>10</v>
      </c>
      <c r="I7508" t="s">
        <v>176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28</v>
      </c>
      <c r="S7508">
        <v>2</v>
      </c>
    </row>
    <row r="7509" spans="1:19" x14ac:dyDescent="0.3">
      <c r="A7509">
        <v>7508</v>
      </c>
      <c r="B7509" t="s">
        <v>23</v>
      </c>
      <c r="C7509" t="s">
        <v>20</v>
      </c>
      <c r="D7509" t="s">
        <v>26</v>
      </c>
      <c r="E7509" t="s">
        <v>41</v>
      </c>
      <c r="F7509" t="s">
        <v>25</v>
      </c>
      <c r="G7509" t="s">
        <v>35</v>
      </c>
      <c r="H7509">
        <v>7</v>
      </c>
      <c r="I7509" t="s">
        <v>176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28</v>
      </c>
      <c r="S7509">
        <v>4</v>
      </c>
    </row>
    <row r="7510" spans="1:19" x14ac:dyDescent="0.3">
      <c r="A7510">
        <v>7509</v>
      </c>
      <c r="B7510" t="s">
        <v>31</v>
      </c>
      <c r="C7510" t="s">
        <v>34</v>
      </c>
      <c r="D7510" t="s">
        <v>40</v>
      </c>
      <c r="E7510" t="s">
        <v>41</v>
      </c>
      <c r="F7510" t="s">
        <v>30</v>
      </c>
      <c r="G7510" t="s">
        <v>17</v>
      </c>
      <c r="H7510">
        <v>1</v>
      </c>
      <c r="I7510" t="s">
        <v>177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21</v>
      </c>
      <c r="S7510">
        <v>6</v>
      </c>
    </row>
    <row r="7511" spans="1:19" x14ac:dyDescent="0.3">
      <c r="A7511">
        <v>7510</v>
      </c>
      <c r="B7511" t="s">
        <v>37</v>
      </c>
      <c r="C7511" t="s">
        <v>27</v>
      </c>
      <c r="D7511" t="s">
        <v>38</v>
      </c>
      <c r="E7511" t="s">
        <v>41</v>
      </c>
      <c r="F7511" t="s">
        <v>30</v>
      </c>
      <c r="G7511" t="s">
        <v>35</v>
      </c>
      <c r="H7511">
        <v>10</v>
      </c>
      <c r="I7511" t="s">
        <v>178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28</v>
      </c>
      <c r="S7511">
        <v>7</v>
      </c>
    </row>
    <row r="7512" spans="1:19" x14ac:dyDescent="0.3">
      <c r="A7512">
        <v>7511</v>
      </c>
      <c r="B7512" t="s">
        <v>42</v>
      </c>
      <c r="C7512" t="s">
        <v>39</v>
      </c>
      <c r="D7512" t="s">
        <v>19</v>
      </c>
      <c r="E7512" t="s">
        <v>43</v>
      </c>
      <c r="F7512" t="s">
        <v>18</v>
      </c>
      <c r="G7512" t="s">
        <v>24</v>
      </c>
      <c r="H7512">
        <v>0</v>
      </c>
      <c r="I7512" t="s">
        <v>178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21</v>
      </c>
      <c r="S7512">
        <v>3</v>
      </c>
    </row>
    <row r="7513" spans="1:19" x14ac:dyDescent="0.3">
      <c r="A7513">
        <v>7512</v>
      </c>
      <c r="B7513" t="s">
        <v>31</v>
      </c>
      <c r="C7513" t="s">
        <v>27</v>
      </c>
      <c r="D7513" t="s">
        <v>26</v>
      </c>
      <c r="E7513" t="s">
        <v>36</v>
      </c>
      <c r="F7513" t="s">
        <v>18</v>
      </c>
      <c r="G7513" t="s">
        <v>24</v>
      </c>
      <c r="H7513">
        <v>0</v>
      </c>
      <c r="I7513" t="s">
        <v>177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28</v>
      </c>
      <c r="S7513">
        <v>8</v>
      </c>
    </row>
    <row r="7514" spans="1:19" x14ac:dyDescent="0.3">
      <c r="A7514">
        <v>7513</v>
      </c>
      <c r="B7514" t="s">
        <v>31</v>
      </c>
      <c r="C7514" t="s">
        <v>39</v>
      </c>
      <c r="D7514" t="s">
        <v>26</v>
      </c>
      <c r="E7514" t="s">
        <v>29</v>
      </c>
      <c r="F7514" t="s">
        <v>25</v>
      </c>
      <c r="G7514" t="s">
        <v>24</v>
      </c>
      <c r="H7514">
        <v>9</v>
      </c>
      <c r="I7514" t="s">
        <v>177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28</v>
      </c>
      <c r="S7514">
        <v>7</v>
      </c>
    </row>
    <row r="7515" spans="1:19" x14ac:dyDescent="0.3">
      <c r="A7515">
        <v>7514</v>
      </c>
      <c r="B7515" t="s">
        <v>37</v>
      </c>
      <c r="C7515" t="s">
        <v>39</v>
      </c>
      <c r="D7515" t="s">
        <v>19</v>
      </c>
      <c r="E7515" t="s">
        <v>36</v>
      </c>
      <c r="F7515" t="s">
        <v>18</v>
      </c>
      <c r="G7515" t="s">
        <v>17</v>
      </c>
      <c r="H7515">
        <v>2</v>
      </c>
      <c r="I7515" t="s">
        <v>176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28</v>
      </c>
      <c r="S7515">
        <v>9</v>
      </c>
    </row>
    <row r="7516" spans="1:19" x14ac:dyDescent="0.3">
      <c r="A7516">
        <v>7515</v>
      </c>
      <c r="B7516" t="s">
        <v>23</v>
      </c>
      <c r="C7516" t="s">
        <v>39</v>
      </c>
      <c r="D7516" t="s">
        <v>38</v>
      </c>
      <c r="E7516" t="s">
        <v>43</v>
      </c>
      <c r="F7516" t="s">
        <v>30</v>
      </c>
      <c r="G7516" t="s">
        <v>24</v>
      </c>
      <c r="H7516">
        <v>12</v>
      </c>
      <c r="I7516" t="s">
        <v>178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28</v>
      </c>
      <c r="S7516">
        <v>2</v>
      </c>
    </row>
    <row r="7517" spans="1:19" x14ac:dyDescent="0.3">
      <c r="A7517">
        <v>7516</v>
      </c>
      <c r="B7517" t="s">
        <v>23</v>
      </c>
      <c r="C7517" t="s">
        <v>20</v>
      </c>
      <c r="D7517" t="s">
        <v>40</v>
      </c>
      <c r="E7517" t="s">
        <v>36</v>
      </c>
      <c r="F7517" t="s">
        <v>18</v>
      </c>
      <c r="G7517" t="s">
        <v>17</v>
      </c>
      <c r="H7517">
        <v>7</v>
      </c>
      <c r="I7517" t="s">
        <v>176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28</v>
      </c>
      <c r="S7517">
        <v>5</v>
      </c>
    </row>
    <row r="7518" spans="1:19" x14ac:dyDescent="0.3">
      <c r="A7518">
        <v>7517</v>
      </c>
      <c r="B7518" t="s">
        <v>42</v>
      </c>
      <c r="C7518" t="s">
        <v>39</v>
      </c>
      <c r="D7518" t="s">
        <v>44</v>
      </c>
      <c r="E7518" t="s">
        <v>43</v>
      </c>
      <c r="F7518" t="s">
        <v>25</v>
      </c>
      <c r="G7518" t="s">
        <v>35</v>
      </c>
      <c r="H7518">
        <v>1</v>
      </c>
      <c r="I7518" t="s">
        <v>176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28</v>
      </c>
      <c r="S7518">
        <v>3</v>
      </c>
    </row>
    <row r="7519" spans="1:19" x14ac:dyDescent="0.3">
      <c r="A7519">
        <v>7518</v>
      </c>
      <c r="B7519" t="s">
        <v>31</v>
      </c>
      <c r="C7519" t="s">
        <v>20</v>
      </c>
      <c r="D7519" t="s">
        <v>32</v>
      </c>
      <c r="E7519" t="s">
        <v>41</v>
      </c>
      <c r="F7519" t="s">
        <v>25</v>
      </c>
      <c r="G7519" t="s">
        <v>24</v>
      </c>
      <c r="H7519">
        <v>10</v>
      </c>
      <c r="I7519" t="s">
        <v>178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34</v>
      </c>
      <c r="S7519">
        <v>2</v>
      </c>
    </row>
    <row r="7520" spans="1:19" x14ac:dyDescent="0.3">
      <c r="A7520">
        <v>7519</v>
      </c>
      <c r="B7520" t="s">
        <v>23</v>
      </c>
      <c r="C7520" t="s">
        <v>27</v>
      </c>
      <c r="D7520" t="s">
        <v>32</v>
      </c>
      <c r="E7520" t="s">
        <v>41</v>
      </c>
      <c r="F7520" t="s">
        <v>30</v>
      </c>
      <c r="G7520" t="s">
        <v>24</v>
      </c>
      <c r="H7520">
        <v>4</v>
      </c>
      <c r="I7520" t="s">
        <v>177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21</v>
      </c>
      <c r="S7520">
        <v>4</v>
      </c>
    </row>
    <row r="7521" spans="1:19" x14ac:dyDescent="0.3">
      <c r="A7521">
        <v>7520</v>
      </c>
      <c r="B7521" t="s">
        <v>37</v>
      </c>
      <c r="C7521" t="s">
        <v>34</v>
      </c>
      <c r="D7521" t="s">
        <v>19</v>
      </c>
      <c r="E7521" t="s">
        <v>29</v>
      </c>
      <c r="F7521" t="s">
        <v>25</v>
      </c>
      <c r="G7521" t="s">
        <v>35</v>
      </c>
      <c r="H7521">
        <v>13</v>
      </c>
      <c r="I7521" t="s">
        <v>177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34</v>
      </c>
      <c r="S7521">
        <v>5</v>
      </c>
    </row>
    <row r="7522" spans="1:19" x14ac:dyDescent="0.3">
      <c r="A7522">
        <v>7521</v>
      </c>
      <c r="B7522" t="s">
        <v>31</v>
      </c>
      <c r="C7522" t="s">
        <v>34</v>
      </c>
      <c r="D7522" t="s">
        <v>40</v>
      </c>
      <c r="E7522" t="s">
        <v>43</v>
      </c>
      <c r="F7522" t="s">
        <v>30</v>
      </c>
      <c r="G7522" t="s">
        <v>24</v>
      </c>
      <c r="H7522">
        <v>8</v>
      </c>
      <c r="I7522" t="s">
        <v>177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28</v>
      </c>
      <c r="S7522">
        <v>6</v>
      </c>
    </row>
    <row r="7523" spans="1:19" x14ac:dyDescent="0.3">
      <c r="A7523">
        <v>7522</v>
      </c>
      <c r="B7523" t="s">
        <v>16</v>
      </c>
      <c r="C7523" t="s">
        <v>27</v>
      </c>
      <c r="D7523" t="s">
        <v>19</v>
      </c>
      <c r="E7523" t="s">
        <v>45</v>
      </c>
      <c r="F7523" t="s">
        <v>25</v>
      </c>
      <c r="G7523" t="s">
        <v>17</v>
      </c>
      <c r="H7523">
        <v>13</v>
      </c>
      <c r="I7523" t="s">
        <v>178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28</v>
      </c>
      <c r="S7523">
        <v>7</v>
      </c>
    </row>
    <row r="7524" spans="1:19" x14ac:dyDescent="0.3">
      <c r="A7524">
        <v>7523</v>
      </c>
      <c r="B7524" t="s">
        <v>23</v>
      </c>
      <c r="C7524" t="s">
        <v>20</v>
      </c>
      <c r="D7524" t="s">
        <v>19</v>
      </c>
      <c r="E7524" t="s">
        <v>22</v>
      </c>
      <c r="F7524" t="s">
        <v>30</v>
      </c>
      <c r="G7524" t="s">
        <v>35</v>
      </c>
      <c r="H7524">
        <v>2</v>
      </c>
      <c r="I7524" t="s">
        <v>176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28</v>
      </c>
      <c r="S7524">
        <v>7</v>
      </c>
    </row>
    <row r="7525" spans="1:19" x14ac:dyDescent="0.3">
      <c r="A7525">
        <v>7524</v>
      </c>
      <c r="B7525" t="s">
        <v>31</v>
      </c>
      <c r="C7525" t="s">
        <v>20</v>
      </c>
      <c r="D7525" t="s">
        <v>40</v>
      </c>
      <c r="E7525" t="s">
        <v>22</v>
      </c>
      <c r="F7525" t="s">
        <v>18</v>
      </c>
      <c r="G7525" t="s">
        <v>35</v>
      </c>
      <c r="H7525">
        <v>13</v>
      </c>
      <c r="I7525" t="s">
        <v>178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28</v>
      </c>
      <c r="S7525">
        <v>9</v>
      </c>
    </row>
    <row r="7526" spans="1:19" x14ac:dyDescent="0.3">
      <c r="A7526">
        <v>7525</v>
      </c>
      <c r="B7526" t="s">
        <v>37</v>
      </c>
      <c r="C7526" t="s">
        <v>20</v>
      </c>
      <c r="D7526" t="s">
        <v>19</v>
      </c>
      <c r="E7526" t="s">
        <v>29</v>
      </c>
      <c r="F7526" t="s">
        <v>30</v>
      </c>
      <c r="G7526" t="s">
        <v>17</v>
      </c>
      <c r="H7526">
        <v>12</v>
      </c>
      <c r="I7526" t="s">
        <v>177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34</v>
      </c>
      <c r="S7526">
        <v>2</v>
      </c>
    </row>
    <row r="7527" spans="1:19" x14ac:dyDescent="0.3">
      <c r="A7527">
        <v>7526</v>
      </c>
      <c r="B7527" t="s">
        <v>16</v>
      </c>
      <c r="C7527" t="s">
        <v>27</v>
      </c>
      <c r="D7527" t="s">
        <v>32</v>
      </c>
      <c r="E7527" t="s">
        <v>36</v>
      </c>
      <c r="F7527" t="s">
        <v>30</v>
      </c>
      <c r="G7527" t="s">
        <v>24</v>
      </c>
      <c r="H7527">
        <v>3</v>
      </c>
      <c r="I7527" t="s">
        <v>177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28</v>
      </c>
      <c r="S7527">
        <v>5</v>
      </c>
    </row>
    <row r="7528" spans="1:19" x14ac:dyDescent="0.3">
      <c r="A7528">
        <v>7527</v>
      </c>
      <c r="B7528" t="s">
        <v>23</v>
      </c>
      <c r="C7528" t="s">
        <v>39</v>
      </c>
      <c r="D7528" t="s">
        <v>38</v>
      </c>
      <c r="E7528" t="s">
        <v>36</v>
      </c>
      <c r="F7528" t="s">
        <v>30</v>
      </c>
      <c r="G7528" t="s">
        <v>17</v>
      </c>
      <c r="H7528">
        <v>10</v>
      </c>
      <c r="I7528" t="s">
        <v>177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34</v>
      </c>
      <c r="S7528">
        <v>1</v>
      </c>
    </row>
    <row r="7529" spans="1:19" x14ac:dyDescent="0.3">
      <c r="A7529">
        <v>7528</v>
      </c>
      <c r="B7529" t="s">
        <v>37</v>
      </c>
      <c r="C7529" t="s">
        <v>20</v>
      </c>
      <c r="D7529" t="s">
        <v>44</v>
      </c>
      <c r="E7529" t="s">
        <v>41</v>
      </c>
      <c r="F7529" t="s">
        <v>25</v>
      </c>
      <c r="G7529" t="s">
        <v>17</v>
      </c>
      <c r="H7529">
        <v>5</v>
      </c>
      <c r="I7529" t="s">
        <v>177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21</v>
      </c>
      <c r="S7529">
        <v>2</v>
      </c>
    </row>
    <row r="7530" spans="1:19" x14ac:dyDescent="0.3">
      <c r="A7530">
        <v>7529</v>
      </c>
      <c r="B7530" t="s">
        <v>31</v>
      </c>
      <c r="C7530" t="s">
        <v>27</v>
      </c>
      <c r="D7530" t="s">
        <v>40</v>
      </c>
      <c r="E7530" t="s">
        <v>41</v>
      </c>
      <c r="F7530" t="s">
        <v>25</v>
      </c>
      <c r="G7530" t="s">
        <v>24</v>
      </c>
      <c r="H7530">
        <v>5</v>
      </c>
      <c r="I7530" t="s">
        <v>177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28</v>
      </c>
      <c r="S7530">
        <v>6</v>
      </c>
    </row>
    <row r="7531" spans="1:19" x14ac:dyDescent="0.3">
      <c r="A7531">
        <v>7530</v>
      </c>
      <c r="B7531" t="s">
        <v>16</v>
      </c>
      <c r="C7531" t="s">
        <v>20</v>
      </c>
      <c r="D7531" t="s">
        <v>40</v>
      </c>
      <c r="E7531" t="s">
        <v>22</v>
      </c>
      <c r="F7531" t="s">
        <v>30</v>
      </c>
      <c r="G7531" t="s">
        <v>17</v>
      </c>
      <c r="H7531">
        <v>3</v>
      </c>
      <c r="I7531" t="s">
        <v>178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21</v>
      </c>
      <c r="S7531">
        <v>4</v>
      </c>
    </row>
    <row r="7532" spans="1:19" x14ac:dyDescent="0.3">
      <c r="A7532">
        <v>7531</v>
      </c>
      <c r="B7532" t="s">
        <v>23</v>
      </c>
      <c r="C7532" t="s">
        <v>39</v>
      </c>
      <c r="D7532" t="s">
        <v>44</v>
      </c>
      <c r="E7532" t="s">
        <v>36</v>
      </c>
      <c r="F7532" t="s">
        <v>25</v>
      </c>
      <c r="G7532" t="s">
        <v>24</v>
      </c>
      <c r="H7532">
        <v>10</v>
      </c>
      <c r="I7532" t="s">
        <v>178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34</v>
      </c>
      <c r="S7532">
        <v>1</v>
      </c>
    </row>
    <row r="7533" spans="1:19" x14ac:dyDescent="0.3">
      <c r="A7533">
        <v>7532</v>
      </c>
      <c r="B7533" t="s">
        <v>23</v>
      </c>
      <c r="C7533" t="s">
        <v>27</v>
      </c>
      <c r="D7533" t="s">
        <v>44</v>
      </c>
      <c r="E7533" t="s">
        <v>43</v>
      </c>
      <c r="F7533" t="s">
        <v>25</v>
      </c>
      <c r="G7533" t="s">
        <v>35</v>
      </c>
      <c r="H7533">
        <v>14</v>
      </c>
      <c r="I7533" t="s">
        <v>178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34</v>
      </c>
      <c r="S7533">
        <v>5</v>
      </c>
    </row>
    <row r="7534" spans="1:19" x14ac:dyDescent="0.3">
      <c r="A7534">
        <v>7533</v>
      </c>
      <c r="B7534" t="s">
        <v>37</v>
      </c>
      <c r="C7534" t="s">
        <v>20</v>
      </c>
      <c r="D7534" t="s">
        <v>40</v>
      </c>
      <c r="E7534" t="s">
        <v>43</v>
      </c>
      <c r="F7534" t="s">
        <v>30</v>
      </c>
      <c r="G7534" t="s">
        <v>24</v>
      </c>
      <c r="H7534">
        <v>10</v>
      </c>
      <c r="I7534" t="s">
        <v>176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28</v>
      </c>
      <c r="S7534">
        <v>7</v>
      </c>
    </row>
    <row r="7535" spans="1:19" x14ac:dyDescent="0.3">
      <c r="A7535">
        <v>7534</v>
      </c>
      <c r="B7535" t="s">
        <v>23</v>
      </c>
      <c r="C7535" t="s">
        <v>27</v>
      </c>
      <c r="D7535" t="s">
        <v>38</v>
      </c>
      <c r="E7535" t="s">
        <v>43</v>
      </c>
      <c r="F7535" t="s">
        <v>18</v>
      </c>
      <c r="G7535" t="s">
        <v>24</v>
      </c>
      <c r="H7535">
        <v>9</v>
      </c>
      <c r="I7535" t="s">
        <v>178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34</v>
      </c>
      <c r="S7535">
        <v>1</v>
      </c>
    </row>
    <row r="7536" spans="1:19" x14ac:dyDescent="0.3">
      <c r="A7536">
        <v>7535</v>
      </c>
      <c r="B7536" t="s">
        <v>16</v>
      </c>
      <c r="C7536" t="s">
        <v>39</v>
      </c>
      <c r="D7536" t="s">
        <v>19</v>
      </c>
      <c r="E7536" t="s">
        <v>22</v>
      </c>
      <c r="F7536" t="s">
        <v>25</v>
      </c>
      <c r="G7536" t="s">
        <v>35</v>
      </c>
      <c r="H7536">
        <v>4</v>
      </c>
      <c r="I7536" t="s">
        <v>178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21</v>
      </c>
      <c r="S7536">
        <v>5</v>
      </c>
    </row>
    <row r="7537" spans="1:19" x14ac:dyDescent="0.3">
      <c r="A7537">
        <v>7536</v>
      </c>
      <c r="B7537" t="s">
        <v>42</v>
      </c>
      <c r="C7537" t="s">
        <v>34</v>
      </c>
      <c r="D7537" t="s">
        <v>32</v>
      </c>
      <c r="E7537" t="s">
        <v>45</v>
      </c>
      <c r="F7537" t="s">
        <v>25</v>
      </c>
      <c r="G7537" t="s">
        <v>17</v>
      </c>
      <c r="H7537">
        <v>14</v>
      </c>
      <c r="I7537" t="s">
        <v>176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28</v>
      </c>
      <c r="S7537">
        <v>4</v>
      </c>
    </row>
    <row r="7538" spans="1:19" x14ac:dyDescent="0.3">
      <c r="A7538">
        <v>7537</v>
      </c>
      <c r="B7538" t="s">
        <v>37</v>
      </c>
      <c r="C7538" t="s">
        <v>39</v>
      </c>
      <c r="D7538" t="s">
        <v>38</v>
      </c>
      <c r="E7538" t="s">
        <v>41</v>
      </c>
      <c r="F7538" t="s">
        <v>25</v>
      </c>
      <c r="G7538" t="s">
        <v>35</v>
      </c>
      <c r="H7538">
        <v>1</v>
      </c>
      <c r="I7538" t="s">
        <v>176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21</v>
      </c>
      <c r="S7538">
        <v>6</v>
      </c>
    </row>
    <row r="7539" spans="1:19" x14ac:dyDescent="0.3">
      <c r="A7539">
        <v>7538</v>
      </c>
      <c r="B7539" t="s">
        <v>37</v>
      </c>
      <c r="C7539" t="s">
        <v>34</v>
      </c>
      <c r="D7539" t="s">
        <v>19</v>
      </c>
      <c r="E7539" t="s">
        <v>22</v>
      </c>
      <c r="F7539" t="s">
        <v>18</v>
      </c>
      <c r="G7539" t="s">
        <v>17</v>
      </c>
      <c r="H7539">
        <v>1</v>
      </c>
      <c r="I7539" t="s">
        <v>177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28</v>
      </c>
      <c r="S7539">
        <v>9</v>
      </c>
    </row>
    <row r="7540" spans="1:19" x14ac:dyDescent="0.3">
      <c r="A7540">
        <v>7539</v>
      </c>
      <c r="B7540" t="s">
        <v>37</v>
      </c>
      <c r="C7540" t="s">
        <v>39</v>
      </c>
      <c r="D7540" t="s">
        <v>38</v>
      </c>
      <c r="E7540" t="s">
        <v>15</v>
      </c>
      <c r="F7540" t="s">
        <v>25</v>
      </c>
      <c r="G7540" t="s">
        <v>17</v>
      </c>
      <c r="H7540">
        <v>13</v>
      </c>
      <c r="I7540" t="s">
        <v>176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28</v>
      </c>
      <c r="S7540">
        <v>8</v>
      </c>
    </row>
    <row r="7541" spans="1:19" x14ac:dyDescent="0.3">
      <c r="A7541">
        <v>7540</v>
      </c>
      <c r="B7541" t="s">
        <v>31</v>
      </c>
      <c r="C7541" t="s">
        <v>39</v>
      </c>
      <c r="D7541" t="s">
        <v>38</v>
      </c>
      <c r="E7541" t="s">
        <v>15</v>
      </c>
      <c r="F7541" t="s">
        <v>30</v>
      </c>
      <c r="G7541" t="s">
        <v>35</v>
      </c>
      <c r="H7541">
        <v>12</v>
      </c>
      <c r="I7541" t="s">
        <v>176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28</v>
      </c>
      <c r="S7541">
        <v>7</v>
      </c>
    </row>
    <row r="7542" spans="1:19" x14ac:dyDescent="0.3">
      <c r="A7542">
        <v>7541</v>
      </c>
      <c r="B7542" t="s">
        <v>37</v>
      </c>
      <c r="C7542" t="s">
        <v>39</v>
      </c>
      <c r="D7542" t="s">
        <v>38</v>
      </c>
      <c r="E7542" t="s">
        <v>36</v>
      </c>
      <c r="F7542" t="s">
        <v>25</v>
      </c>
      <c r="G7542" t="s">
        <v>24</v>
      </c>
      <c r="H7542">
        <v>0</v>
      </c>
      <c r="I7542" t="s">
        <v>176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21</v>
      </c>
      <c r="S7542">
        <v>3</v>
      </c>
    </row>
    <row r="7543" spans="1:19" x14ac:dyDescent="0.3">
      <c r="A7543">
        <v>7542</v>
      </c>
      <c r="B7543" t="s">
        <v>33</v>
      </c>
      <c r="C7543" t="s">
        <v>39</v>
      </c>
      <c r="D7543" t="s">
        <v>40</v>
      </c>
      <c r="E7543" t="s">
        <v>43</v>
      </c>
      <c r="F7543" t="s">
        <v>30</v>
      </c>
      <c r="G7543" t="s">
        <v>24</v>
      </c>
      <c r="H7543">
        <v>10</v>
      </c>
      <c r="I7543" t="s">
        <v>176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34</v>
      </c>
      <c r="S7543">
        <v>3</v>
      </c>
    </row>
    <row r="7544" spans="1:19" x14ac:dyDescent="0.3">
      <c r="A7544">
        <v>7543</v>
      </c>
      <c r="B7544" t="s">
        <v>42</v>
      </c>
      <c r="C7544" t="s">
        <v>27</v>
      </c>
      <c r="D7544" t="s">
        <v>40</v>
      </c>
      <c r="E7544" t="s">
        <v>43</v>
      </c>
      <c r="F7544" t="s">
        <v>18</v>
      </c>
      <c r="G7544" t="s">
        <v>17</v>
      </c>
      <c r="H7544">
        <v>1</v>
      </c>
      <c r="I7544" t="s">
        <v>177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28</v>
      </c>
      <c r="S7544">
        <v>2</v>
      </c>
    </row>
    <row r="7545" spans="1:19" x14ac:dyDescent="0.3">
      <c r="A7545">
        <v>7544</v>
      </c>
      <c r="B7545" t="s">
        <v>33</v>
      </c>
      <c r="C7545" t="s">
        <v>34</v>
      </c>
      <c r="D7545" t="s">
        <v>40</v>
      </c>
      <c r="E7545" t="s">
        <v>41</v>
      </c>
      <c r="F7545" t="s">
        <v>18</v>
      </c>
      <c r="G7545" t="s">
        <v>17</v>
      </c>
      <c r="H7545">
        <v>2</v>
      </c>
      <c r="I7545" t="s">
        <v>177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28</v>
      </c>
      <c r="S7545">
        <v>7</v>
      </c>
    </row>
    <row r="7546" spans="1:19" x14ac:dyDescent="0.3">
      <c r="A7546">
        <v>7545</v>
      </c>
      <c r="B7546" t="s">
        <v>23</v>
      </c>
      <c r="C7546" t="s">
        <v>34</v>
      </c>
      <c r="D7546" t="s">
        <v>32</v>
      </c>
      <c r="E7546" t="s">
        <v>15</v>
      </c>
      <c r="F7546" t="s">
        <v>18</v>
      </c>
      <c r="G7546" t="s">
        <v>24</v>
      </c>
      <c r="H7546">
        <v>14</v>
      </c>
      <c r="I7546" t="s">
        <v>176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28</v>
      </c>
      <c r="S7546">
        <v>7</v>
      </c>
    </row>
    <row r="7547" spans="1:19" x14ac:dyDescent="0.3">
      <c r="A7547">
        <v>7546</v>
      </c>
      <c r="B7547" t="s">
        <v>23</v>
      </c>
      <c r="C7547" t="s">
        <v>39</v>
      </c>
      <c r="D7547" t="s">
        <v>38</v>
      </c>
      <c r="E7547" t="s">
        <v>15</v>
      </c>
      <c r="F7547" t="s">
        <v>25</v>
      </c>
      <c r="G7547" t="s">
        <v>35</v>
      </c>
      <c r="H7547">
        <v>11</v>
      </c>
      <c r="I7547" t="s">
        <v>177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28</v>
      </c>
      <c r="S7547">
        <v>8</v>
      </c>
    </row>
    <row r="7548" spans="1:19" x14ac:dyDescent="0.3">
      <c r="A7548">
        <v>7547</v>
      </c>
      <c r="B7548" t="s">
        <v>16</v>
      </c>
      <c r="C7548" t="s">
        <v>27</v>
      </c>
      <c r="D7548" t="s">
        <v>44</v>
      </c>
      <c r="E7548" t="s">
        <v>45</v>
      </c>
      <c r="F7548" t="s">
        <v>25</v>
      </c>
      <c r="G7548" t="s">
        <v>17</v>
      </c>
      <c r="H7548">
        <v>12</v>
      </c>
      <c r="I7548" t="s">
        <v>177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34</v>
      </c>
      <c r="S7548">
        <v>3</v>
      </c>
    </row>
    <row r="7549" spans="1:19" x14ac:dyDescent="0.3">
      <c r="A7549">
        <v>7548</v>
      </c>
      <c r="B7549" t="s">
        <v>31</v>
      </c>
      <c r="C7549" t="s">
        <v>20</v>
      </c>
      <c r="D7549" t="s">
        <v>32</v>
      </c>
      <c r="E7549" t="s">
        <v>15</v>
      </c>
      <c r="F7549" t="s">
        <v>25</v>
      </c>
      <c r="G7549" t="s">
        <v>35</v>
      </c>
      <c r="H7549">
        <v>5</v>
      </c>
      <c r="I7549" t="s">
        <v>177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28</v>
      </c>
      <c r="S7549">
        <v>7</v>
      </c>
    </row>
    <row r="7550" spans="1:19" x14ac:dyDescent="0.3">
      <c r="A7550">
        <v>7549</v>
      </c>
      <c r="B7550" t="s">
        <v>31</v>
      </c>
      <c r="C7550" t="s">
        <v>39</v>
      </c>
      <c r="D7550" t="s">
        <v>44</v>
      </c>
      <c r="E7550" t="s">
        <v>15</v>
      </c>
      <c r="F7550" t="s">
        <v>30</v>
      </c>
      <c r="G7550" t="s">
        <v>35</v>
      </c>
      <c r="H7550">
        <v>1</v>
      </c>
      <c r="I7550" t="s">
        <v>176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21</v>
      </c>
      <c r="S7550">
        <v>4</v>
      </c>
    </row>
    <row r="7551" spans="1:19" x14ac:dyDescent="0.3">
      <c r="A7551">
        <v>7550</v>
      </c>
      <c r="B7551" t="s">
        <v>42</v>
      </c>
      <c r="C7551" t="s">
        <v>20</v>
      </c>
      <c r="D7551" t="s">
        <v>26</v>
      </c>
      <c r="E7551" t="s">
        <v>15</v>
      </c>
      <c r="F7551" t="s">
        <v>30</v>
      </c>
      <c r="G7551" t="s">
        <v>17</v>
      </c>
      <c r="H7551">
        <v>5</v>
      </c>
      <c r="I7551" t="s">
        <v>178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21</v>
      </c>
      <c r="S7551">
        <v>3</v>
      </c>
    </row>
    <row r="7552" spans="1:19" x14ac:dyDescent="0.3">
      <c r="A7552">
        <v>7551</v>
      </c>
      <c r="B7552" t="s">
        <v>31</v>
      </c>
      <c r="C7552" t="s">
        <v>34</v>
      </c>
      <c r="D7552" t="s">
        <v>44</v>
      </c>
      <c r="E7552" t="s">
        <v>41</v>
      </c>
      <c r="F7552" t="s">
        <v>25</v>
      </c>
      <c r="G7552" t="s">
        <v>17</v>
      </c>
      <c r="H7552">
        <v>10</v>
      </c>
      <c r="I7552" t="s">
        <v>177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34</v>
      </c>
      <c r="S7552">
        <v>3</v>
      </c>
    </row>
    <row r="7553" spans="1:19" x14ac:dyDescent="0.3">
      <c r="A7553">
        <v>7552</v>
      </c>
      <c r="B7553" t="s">
        <v>37</v>
      </c>
      <c r="C7553" t="s">
        <v>20</v>
      </c>
      <c r="D7553" t="s">
        <v>44</v>
      </c>
      <c r="E7553" t="s">
        <v>22</v>
      </c>
      <c r="F7553" t="s">
        <v>25</v>
      </c>
      <c r="G7553" t="s">
        <v>17</v>
      </c>
      <c r="H7553">
        <v>7</v>
      </c>
      <c r="I7553" t="s">
        <v>178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21</v>
      </c>
      <c r="S7553">
        <v>3</v>
      </c>
    </row>
    <row r="7554" spans="1:19" x14ac:dyDescent="0.3">
      <c r="A7554">
        <v>7553</v>
      </c>
      <c r="B7554" t="s">
        <v>37</v>
      </c>
      <c r="C7554" t="s">
        <v>34</v>
      </c>
      <c r="D7554" t="s">
        <v>38</v>
      </c>
      <c r="E7554" t="s">
        <v>43</v>
      </c>
      <c r="F7554" t="s">
        <v>30</v>
      </c>
      <c r="G7554" t="s">
        <v>35</v>
      </c>
      <c r="H7554">
        <v>13</v>
      </c>
      <c r="I7554" t="s">
        <v>178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34</v>
      </c>
      <c r="S7554">
        <v>4</v>
      </c>
    </row>
    <row r="7555" spans="1:19" x14ac:dyDescent="0.3">
      <c r="A7555">
        <v>7554</v>
      </c>
      <c r="B7555" t="s">
        <v>42</v>
      </c>
      <c r="C7555" t="s">
        <v>20</v>
      </c>
      <c r="D7555" t="s">
        <v>19</v>
      </c>
      <c r="E7555" t="s">
        <v>15</v>
      </c>
      <c r="F7555" t="s">
        <v>25</v>
      </c>
      <c r="G7555" t="s">
        <v>35</v>
      </c>
      <c r="H7555">
        <v>10</v>
      </c>
      <c r="I7555" t="s">
        <v>177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28</v>
      </c>
      <c r="S7555">
        <v>9</v>
      </c>
    </row>
    <row r="7556" spans="1:19" x14ac:dyDescent="0.3">
      <c r="A7556">
        <v>7555</v>
      </c>
      <c r="B7556" t="s">
        <v>31</v>
      </c>
      <c r="C7556" t="s">
        <v>27</v>
      </c>
      <c r="D7556" t="s">
        <v>26</v>
      </c>
      <c r="E7556" t="s">
        <v>45</v>
      </c>
      <c r="F7556" t="s">
        <v>30</v>
      </c>
      <c r="G7556" t="s">
        <v>24</v>
      </c>
      <c r="H7556">
        <v>1</v>
      </c>
      <c r="I7556" t="s">
        <v>178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28</v>
      </c>
      <c r="S7556">
        <v>3</v>
      </c>
    </row>
    <row r="7557" spans="1:19" x14ac:dyDescent="0.3">
      <c r="A7557">
        <v>7556</v>
      </c>
      <c r="B7557" t="s">
        <v>33</v>
      </c>
      <c r="C7557" t="s">
        <v>20</v>
      </c>
      <c r="D7557" t="s">
        <v>38</v>
      </c>
      <c r="E7557" t="s">
        <v>45</v>
      </c>
      <c r="F7557" t="s">
        <v>18</v>
      </c>
      <c r="G7557" t="s">
        <v>35</v>
      </c>
      <c r="H7557">
        <v>6</v>
      </c>
      <c r="I7557" t="s">
        <v>176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28</v>
      </c>
      <c r="S7557">
        <v>7</v>
      </c>
    </row>
    <row r="7558" spans="1:19" x14ac:dyDescent="0.3">
      <c r="A7558">
        <v>7557</v>
      </c>
      <c r="B7558" t="s">
        <v>16</v>
      </c>
      <c r="C7558" t="s">
        <v>20</v>
      </c>
      <c r="D7558" t="s">
        <v>40</v>
      </c>
      <c r="E7558" t="s">
        <v>29</v>
      </c>
      <c r="F7558" t="s">
        <v>18</v>
      </c>
      <c r="G7558" t="s">
        <v>24</v>
      </c>
      <c r="H7558">
        <v>9</v>
      </c>
      <c r="I7558" t="s">
        <v>178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28</v>
      </c>
      <c r="S7558">
        <v>5</v>
      </c>
    </row>
    <row r="7559" spans="1:19" x14ac:dyDescent="0.3">
      <c r="A7559">
        <v>7558</v>
      </c>
      <c r="B7559" t="s">
        <v>31</v>
      </c>
      <c r="C7559" t="s">
        <v>39</v>
      </c>
      <c r="D7559" t="s">
        <v>26</v>
      </c>
      <c r="E7559" t="s">
        <v>29</v>
      </c>
      <c r="F7559" t="s">
        <v>25</v>
      </c>
      <c r="G7559" t="s">
        <v>24</v>
      </c>
      <c r="H7559">
        <v>2</v>
      </c>
      <c r="I7559" t="s">
        <v>178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21</v>
      </c>
      <c r="S7559">
        <v>4</v>
      </c>
    </row>
    <row r="7560" spans="1:19" x14ac:dyDescent="0.3">
      <c r="A7560">
        <v>7559</v>
      </c>
      <c r="B7560" t="s">
        <v>16</v>
      </c>
      <c r="C7560" t="s">
        <v>34</v>
      </c>
      <c r="D7560" t="s">
        <v>40</v>
      </c>
      <c r="E7560" t="s">
        <v>43</v>
      </c>
      <c r="F7560" t="s">
        <v>30</v>
      </c>
      <c r="G7560" t="s">
        <v>17</v>
      </c>
      <c r="H7560">
        <v>7</v>
      </c>
      <c r="I7560" t="s">
        <v>178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21</v>
      </c>
      <c r="S7560">
        <v>5</v>
      </c>
    </row>
    <row r="7561" spans="1:19" x14ac:dyDescent="0.3">
      <c r="A7561">
        <v>7560</v>
      </c>
      <c r="B7561" t="s">
        <v>23</v>
      </c>
      <c r="C7561" t="s">
        <v>34</v>
      </c>
      <c r="D7561" t="s">
        <v>26</v>
      </c>
      <c r="E7561" t="s">
        <v>22</v>
      </c>
      <c r="F7561" t="s">
        <v>25</v>
      </c>
      <c r="G7561" t="s">
        <v>17</v>
      </c>
      <c r="H7561">
        <v>4</v>
      </c>
      <c r="I7561" t="s">
        <v>177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28</v>
      </c>
      <c r="S7561">
        <v>7</v>
      </c>
    </row>
    <row r="7562" spans="1:19" x14ac:dyDescent="0.3">
      <c r="A7562">
        <v>7561</v>
      </c>
      <c r="B7562" t="s">
        <v>42</v>
      </c>
      <c r="C7562" t="s">
        <v>39</v>
      </c>
      <c r="D7562" t="s">
        <v>44</v>
      </c>
      <c r="E7562" t="s">
        <v>15</v>
      </c>
      <c r="F7562" t="s">
        <v>18</v>
      </c>
      <c r="G7562" t="s">
        <v>24</v>
      </c>
      <c r="H7562">
        <v>7</v>
      </c>
      <c r="I7562" t="s">
        <v>176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21</v>
      </c>
      <c r="S7562">
        <v>4</v>
      </c>
    </row>
    <row r="7563" spans="1:19" x14ac:dyDescent="0.3">
      <c r="A7563">
        <v>7562</v>
      </c>
      <c r="B7563" t="s">
        <v>31</v>
      </c>
      <c r="C7563" t="s">
        <v>27</v>
      </c>
      <c r="D7563" t="s">
        <v>26</v>
      </c>
      <c r="E7563" t="s">
        <v>45</v>
      </c>
      <c r="F7563" t="s">
        <v>25</v>
      </c>
      <c r="G7563" t="s">
        <v>35</v>
      </c>
      <c r="H7563">
        <v>0</v>
      </c>
      <c r="I7563" t="s">
        <v>176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21</v>
      </c>
      <c r="S7563">
        <v>1</v>
      </c>
    </row>
    <row r="7564" spans="1:19" x14ac:dyDescent="0.3">
      <c r="A7564">
        <v>7563</v>
      </c>
      <c r="B7564" t="s">
        <v>42</v>
      </c>
      <c r="C7564" t="s">
        <v>20</v>
      </c>
      <c r="D7564" t="s">
        <v>19</v>
      </c>
      <c r="E7564" t="s">
        <v>15</v>
      </c>
      <c r="F7564" t="s">
        <v>25</v>
      </c>
      <c r="G7564" t="s">
        <v>17</v>
      </c>
      <c r="H7564">
        <v>10</v>
      </c>
      <c r="I7564" t="s">
        <v>178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34</v>
      </c>
      <c r="S7564">
        <v>5</v>
      </c>
    </row>
    <row r="7565" spans="1:19" x14ac:dyDescent="0.3">
      <c r="A7565">
        <v>7564</v>
      </c>
      <c r="B7565" t="s">
        <v>31</v>
      </c>
      <c r="C7565" t="s">
        <v>20</v>
      </c>
      <c r="D7565" t="s">
        <v>32</v>
      </c>
      <c r="E7565" t="s">
        <v>45</v>
      </c>
      <c r="F7565" t="s">
        <v>25</v>
      </c>
      <c r="G7565" t="s">
        <v>17</v>
      </c>
      <c r="H7565">
        <v>9</v>
      </c>
      <c r="I7565" t="s">
        <v>176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34</v>
      </c>
      <c r="S7565">
        <v>4</v>
      </c>
    </row>
    <row r="7566" spans="1:19" x14ac:dyDescent="0.3">
      <c r="A7566">
        <v>7565</v>
      </c>
      <c r="B7566" t="s">
        <v>42</v>
      </c>
      <c r="C7566" t="s">
        <v>27</v>
      </c>
      <c r="D7566" t="s">
        <v>32</v>
      </c>
      <c r="E7566" t="s">
        <v>45</v>
      </c>
      <c r="F7566" t="s">
        <v>30</v>
      </c>
      <c r="G7566" t="s">
        <v>35</v>
      </c>
      <c r="H7566">
        <v>4</v>
      </c>
      <c r="I7566" t="s">
        <v>178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21</v>
      </c>
      <c r="S7566">
        <v>1</v>
      </c>
    </row>
    <row r="7567" spans="1:19" x14ac:dyDescent="0.3">
      <c r="A7567">
        <v>7566</v>
      </c>
      <c r="B7567" t="s">
        <v>42</v>
      </c>
      <c r="C7567" t="s">
        <v>34</v>
      </c>
      <c r="D7567" t="s">
        <v>38</v>
      </c>
      <c r="E7567" t="s">
        <v>15</v>
      </c>
      <c r="F7567" t="s">
        <v>25</v>
      </c>
      <c r="G7567" t="s">
        <v>35</v>
      </c>
      <c r="H7567">
        <v>3</v>
      </c>
      <c r="I7567" t="s">
        <v>178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28</v>
      </c>
      <c r="S7567">
        <v>8</v>
      </c>
    </row>
    <row r="7568" spans="1:19" x14ac:dyDescent="0.3">
      <c r="A7568">
        <v>7567</v>
      </c>
      <c r="B7568" t="s">
        <v>23</v>
      </c>
      <c r="C7568" t="s">
        <v>39</v>
      </c>
      <c r="D7568" t="s">
        <v>40</v>
      </c>
      <c r="E7568" t="s">
        <v>36</v>
      </c>
      <c r="F7568" t="s">
        <v>30</v>
      </c>
      <c r="G7568" t="s">
        <v>35</v>
      </c>
      <c r="H7568">
        <v>11</v>
      </c>
      <c r="I7568" t="s">
        <v>176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28</v>
      </c>
      <c r="S7568">
        <v>8</v>
      </c>
    </row>
    <row r="7569" spans="1:19" x14ac:dyDescent="0.3">
      <c r="A7569">
        <v>7568</v>
      </c>
      <c r="B7569" t="s">
        <v>23</v>
      </c>
      <c r="C7569" t="s">
        <v>39</v>
      </c>
      <c r="D7569" t="s">
        <v>44</v>
      </c>
      <c r="E7569" t="s">
        <v>36</v>
      </c>
      <c r="F7569" t="s">
        <v>30</v>
      </c>
      <c r="G7569" t="s">
        <v>35</v>
      </c>
      <c r="H7569">
        <v>11</v>
      </c>
      <c r="I7569" t="s">
        <v>178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34</v>
      </c>
      <c r="S7569">
        <v>2</v>
      </c>
    </row>
    <row r="7570" spans="1:19" x14ac:dyDescent="0.3">
      <c r="A7570">
        <v>7569</v>
      </c>
      <c r="B7570" t="s">
        <v>42</v>
      </c>
      <c r="C7570" t="s">
        <v>27</v>
      </c>
      <c r="D7570" t="s">
        <v>26</v>
      </c>
      <c r="E7570" t="s">
        <v>29</v>
      </c>
      <c r="F7570" t="s">
        <v>25</v>
      </c>
      <c r="G7570" t="s">
        <v>35</v>
      </c>
      <c r="H7570">
        <v>9</v>
      </c>
      <c r="I7570" t="s">
        <v>176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34</v>
      </c>
      <c r="S7570">
        <v>3</v>
      </c>
    </row>
    <row r="7571" spans="1:19" x14ac:dyDescent="0.3">
      <c r="A7571">
        <v>7570</v>
      </c>
      <c r="B7571" t="s">
        <v>42</v>
      </c>
      <c r="C7571" t="s">
        <v>27</v>
      </c>
      <c r="D7571" t="s">
        <v>38</v>
      </c>
      <c r="E7571" t="s">
        <v>15</v>
      </c>
      <c r="F7571" t="s">
        <v>30</v>
      </c>
      <c r="G7571" t="s">
        <v>35</v>
      </c>
      <c r="H7571">
        <v>12</v>
      </c>
      <c r="I7571" t="s">
        <v>177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34</v>
      </c>
      <c r="S7571">
        <v>4</v>
      </c>
    </row>
    <row r="7572" spans="1:19" x14ac:dyDescent="0.3">
      <c r="A7572">
        <v>7571</v>
      </c>
      <c r="B7572" t="s">
        <v>31</v>
      </c>
      <c r="C7572" t="s">
        <v>20</v>
      </c>
      <c r="D7572" t="s">
        <v>19</v>
      </c>
      <c r="E7572" t="s">
        <v>45</v>
      </c>
      <c r="F7572" t="s">
        <v>25</v>
      </c>
      <c r="G7572" t="s">
        <v>35</v>
      </c>
      <c r="H7572">
        <v>5</v>
      </c>
      <c r="I7572" t="s">
        <v>178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28</v>
      </c>
      <c r="S7572">
        <v>8</v>
      </c>
    </row>
    <row r="7573" spans="1:19" x14ac:dyDescent="0.3">
      <c r="A7573">
        <v>7572</v>
      </c>
      <c r="B7573" t="s">
        <v>42</v>
      </c>
      <c r="C7573" t="s">
        <v>20</v>
      </c>
      <c r="D7573" t="s">
        <v>40</v>
      </c>
      <c r="E7573" t="s">
        <v>36</v>
      </c>
      <c r="F7573" t="s">
        <v>30</v>
      </c>
      <c r="G7573" t="s">
        <v>17</v>
      </c>
      <c r="H7573">
        <v>4</v>
      </c>
      <c r="I7573" t="s">
        <v>177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21</v>
      </c>
      <c r="S7573">
        <v>6</v>
      </c>
    </row>
    <row r="7574" spans="1:19" x14ac:dyDescent="0.3">
      <c r="A7574">
        <v>7573</v>
      </c>
      <c r="B7574" t="s">
        <v>37</v>
      </c>
      <c r="C7574" t="s">
        <v>39</v>
      </c>
      <c r="D7574" t="s">
        <v>19</v>
      </c>
      <c r="E7574" t="s">
        <v>22</v>
      </c>
      <c r="F7574" t="s">
        <v>25</v>
      </c>
      <c r="G7574" t="s">
        <v>17</v>
      </c>
      <c r="H7574">
        <v>13</v>
      </c>
      <c r="I7574" t="s">
        <v>178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28</v>
      </c>
      <c r="S7574">
        <v>3</v>
      </c>
    </row>
    <row r="7575" spans="1:19" x14ac:dyDescent="0.3">
      <c r="A7575">
        <v>7574</v>
      </c>
      <c r="B7575" t="s">
        <v>42</v>
      </c>
      <c r="C7575" t="s">
        <v>27</v>
      </c>
      <c r="D7575" t="s">
        <v>40</v>
      </c>
      <c r="E7575" t="s">
        <v>43</v>
      </c>
      <c r="F7575" t="s">
        <v>30</v>
      </c>
      <c r="G7575" t="s">
        <v>35</v>
      </c>
      <c r="H7575">
        <v>7</v>
      </c>
      <c r="I7575" t="s">
        <v>177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28</v>
      </c>
      <c r="S7575">
        <v>7</v>
      </c>
    </row>
    <row r="7576" spans="1:19" x14ac:dyDescent="0.3">
      <c r="A7576">
        <v>7575</v>
      </c>
      <c r="B7576" t="s">
        <v>23</v>
      </c>
      <c r="C7576" t="s">
        <v>34</v>
      </c>
      <c r="D7576" t="s">
        <v>32</v>
      </c>
      <c r="E7576" t="s">
        <v>43</v>
      </c>
      <c r="F7576" t="s">
        <v>25</v>
      </c>
      <c r="G7576" t="s">
        <v>35</v>
      </c>
      <c r="H7576">
        <v>9</v>
      </c>
      <c r="I7576" t="s">
        <v>178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28</v>
      </c>
      <c r="S7576">
        <v>5</v>
      </c>
    </row>
    <row r="7577" spans="1:19" x14ac:dyDescent="0.3">
      <c r="A7577">
        <v>7576</v>
      </c>
      <c r="B7577" t="s">
        <v>37</v>
      </c>
      <c r="C7577" t="s">
        <v>20</v>
      </c>
      <c r="D7577" t="s">
        <v>40</v>
      </c>
      <c r="E7577" t="s">
        <v>15</v>
      </c>
      <c r="F7577" t="s">
        <v>30</v>
      </c>
      <c r="G7577" t="s">
        <v>35</v>
      </c>
      <c r="H7577">
        <v>9</v>
      </c>
      <c r="I7577" t="s">
        <v>178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34</v>
      </c>
      <c r="S7577">
        <v>1</v>
      </c>
    </row>
    <row r="7578" spans="1:19" x14ac:dyDescent="0.3">
      <c r="A7578">
        <v>7577</v>
      </c>
      <c r="B7578" t="s">
        <v>42</v>
      </c>
      <c r="C7578" t="s">
        <v>20</v>
      </c>
      <c r="D7578" t="s">
        <v>19</v>
      </c>
      <c r="E7578" t="s">
        <v>15</v>
      </c>
      <c r="F7578" t="s">
        <v>30</v>
      </c>
      <c r="G7578" t="s">
        <v>35</v>
      </c>
      <c r="H7578">
        <v>14</v>
      </c>
      <c r="I7578" t="s">
        <v>176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28</v>
      </c>
      <c r="S7578">
        <v>1</v>
      </c>
    </row>
    <row r="7579" spans="1:19" x14ac:dyDescent="0.3">
      <c r="A7579">
        <v>7578</v>
      </c>
      <c r="B7579" t="s">
        <v>31</v>
      </c>
      <c r="C7579" t="s">
        <v>20</v>
      </c>
      <c r="D7579" t="s">
        <v>26</v>
      </c>
      <c r="E7579" t="s">
        <v>22</v>
      </c>
      <c r="F7579" t="s">
        <v>25</v>
      </c>
      <c r="G7579" t="s">
        <v>35</v>
      </c>
      <c r="H7579">
        <v>11</v>
      </c>
      <c r="I7579" t="s">
        <v>176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34</v>
      </c>
      <c r="S7579">
        <v>5</v>
      </c>
    </row>
    <row r="7580" spans="1:19" x14ac:dyDescent="0.3">
      <c r="A7580">
        <v>7579</v>
      </c>
      <c r="B7580" t="s">
        <v>31</v>
      </c>
      <c r="C7580" t="s">
        <v>34</v>
      </c>
      <c r="D7580" t="s">
        <v>38</v>
      </c>
      <c r="E7580" t="s">
        <v>15</v>
      </c>
      <c r="F7580" t="s">
        <v>18</v>
      </c>
      <c r="G7580" t="s">
        <v>17</v>
      </c>
      <c r="H7580">
        <v>14</v>
      </c>
      <c r="I7580" t="s">
        <v>178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34</v>
      </c>
      <c r="S7580">
        <v>3</v>
      </c>
    </row>
    <row r="7581" spans="1:19" x14ac:dyDescent="0.3">
      <c r="A7581">
        <v>7580</v>
      </c>
      <c r="B7581" t="s">
        <v>23</v>
      </c>
      <c r="C7581" t="s">
        <v>20</v>
      </c>
      <c r="D7581" t="s">
        <v>38</v>
      </c>
      <c r="E7581" t="s">
        <v>36</v>
      </c>
      <c r="F7581" t="s">
        <v>18</v>
      </c>
      <c r="G7581" t="s">
        <v>17</v>
      </c>
      <c r="H7581">
        <v>9</v>
      </c>
      <c r="I7581" t="s">
        <v>177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34</v>
      </c>
      <c r="S7581">
        <v>6</v>
      </c>
    </row>
    <row r="7582" spans="1:19" x14ac:dyDescent="0.3">
      <c r="A7582">
        <v>7581</v>
      </c>
      <c r="B7582" t="s">
        <v>31</v>
      </c>
      <c r="C7582" t="s">
        <v>27</v>
      </c>
      <c r="D7582" t="s">
        <v>26</v>
      </c>
      <c r="E7582" t="s">
        <v>45</v>
      </c>
      <c r="F7582" t="s">
        <v>18</v>
      </c>
      <c r="G7582" t="s">
        <v>24</v>
      </c>
      <c r="H7582">
        <v>11</v>
      </c>
      <c r="I7582" t="s">
        <v>178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28</v>
      </c>
      <c r="S7582">
        <v>9</v>
      </c>
    </row>
    <row r="7583" spans="1:19" x14ac:dyDescent="0.3">
      <c r="A7583">
        <v>7582</v>
      </c>
      <c r="B7583" t="s">
        <v>33</v>
      </c>
      <c r="C7583" t="s">
        <v>34</v>
      </c>
      <c r="D7583" t="s">
        <v>26</v>
      </c>
      <c r="E7583" t="s">
        <v>22</v>
      </c>
      <c r="F7583" t="s">
        <v>30</v>
      </c>
      <c r="G7583" t="s">
        <v>17</v>
      </c>
      <c r="H7583">
        <v>2</v>
      </c>
      <c r="I7583" t="s">
        <v>176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21</v>
      </c>
      <c r="S7583">
        <v>1</v>
      </c>
    </row>
    <row r="7584" spans="1:19" x14ac:dyDescent="0.3">
      <c r="A7584">
        <v>7583</v>
      </c>
      <c r="B7584" t="s">
        <v>16</v>
      </c>
      <c r="C7584" t="s">
        <v>39</v>
      </c>
      <c r="D7584" t="s">
        <v>32</v>
      </c>
      <c r="E7584" t="s">
        <v>45</v>
      </c>
      <c r="F7584" t="s">
        <v>30</v>
      </c>
      <c r="G7584" t="s">
        <v>17</v>
      </c>
      <c r="H7584">
        <v>3</v>
      </c>
      <c r="I7584" t="s">
        <v>177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28</v>
      </c>
      <c r="S7584">
        <v>8</v>
      </c>
    </row>
    <row r="7585" spans="1:19" x14ac:dyDescent="0.3">
      <c r="A7585">
        <v>7584</v>
      </c>
      <c r="B7585" t="s">
        <v>37</v>
      </c>
      <c r="C7585" t="s">
        <v>39</v>
      </c>
      <c r="D7585" t="s">
        <v>26</v>
      </c>
      <c r="E7585" t="s">
        <v>22</v>
      </c>
      <c r="F7585" t="s">
        <v>30</v>
      </c>
      <c r="G7585" t="s">
        <v>24</v>
      </c>
      <c r="H7585">
        <v>8</v>
      </c>
      <c r="I7585" t="s">
        <v>176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34</v>
      </c>
      <c r="S7585">
        <v>3</v>
      </c>
    </row>
    <row r="7586" spans="1:19" x14ac:dyDescent="0.3">
      <c r="A7586">
        <v>7585</v>
      </c>
      <c r="B7586" t="s">
        <v>16</v>
      </c>
      <c r="C7586" t="s">
        <v>27</v>
      </c>
      <c r="D7586" t="s">
        <v>40</v>
      </c>
      <c r="E7586" t="s">
        <v>29</v>
      </c>
      <c r="F7586" t="s">
        <v>30</v>
      </c>
      <c r="G7586" t="s">
        <v>35</v>
      </c>
      <c r="H7586">
        <v>9</v>
      </c>
      <c r="I7586" t="s">
        <v>176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34</v>
      </c>
      <c r="S7586">
        <v>5</v>
      </c>
    </row>
    <row r="7587" spans="1:19" x14ac:dyDescent="0.3">
      <c r="A7587">
        <v>7586</v>
      </c>
      <c r="B7587" t="s">
        <v>31</v>
      </c>
      <c r="C7587" t="s">
        <v>34</v>
      </c>
      <c r="D7587" t="s">
        <v>19</v>
      </c>
      <c r="E7587" t="s">
        <v>22</v>
      </c>
      <c r="F7587" t="s">
        <v>18</v>
      </c>
      <c r="G7587" t="s">
        <v>24</v>
      </c>
      <c r="H7587">
        <v>7</v>
      </c>
      <c r="I7587" t="s">
        <v>178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21</v>
      </c>
      <c r="S7587">
        <v>1</v>
      </c>
    </row>
    <row r="7588" spans="1:19" x14ac:dyDescent="0.3">
      <c r="A7588">
        <v>7587</v>
      </c>
      <c r="B7588" t="s">
        <v>16</v>
      </c>
      <c r="C7588" t="s">
        <v>39</v>
      </c>
      <c r="D7588" t="s">
        <v>26</v>
      </c>
      <c r="E7588" t="s">
        <v>36</v>
      </c>
      <c r="F7588" t="s">
        <v>18</v>
      </c>
      <c r="G7588" t="s">
        <v>24</v>
      </c>
      <c r="H7588">
        <v>11</v>
      </c>
      <c r="I7588" t="s">
        <v>177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34</v>
      </c>
      <c r="S7588">
        <v>4</v>
      </c>
    </row>
    <row r="7589" spans="1:19" x14ac:dyDescent="0.3">
      <c r="A7589">
        <v>7588</v>
      </c>
      <c r="B7589" t="s">
        <v>31</v>
      </c>
      <c r="C7589" t="s">
        <v>34</v>
      </c>
      <c r="D7589" t="s">
        <v>32</v>
      </c>
      <c r="E7589" t="s">
        <v>41</v>
      </c>
      <c r="F7589" t="s">
        <v>18</v>
      </c>
      <c r="G7589" t="s">
        <v>17</v>
      </c>
      <c r="H7589">
        <v>4</v>
      </c>
      <c r="I7589" t="s">
        <v>178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21</v>
      </c>
      <c r="S7589">
        <v>1</v>
      </c>
    </row>
    <row r="7590" spans="1:19" x14ac:dyDescent="0.3">
      <c r="A7590">
        <v>7589</v>
      </c>
      <c r="B7590" t="s">
        <v>42</v>
      </c>
      <c r="C7590" t="s">
        <v>39</v>
      </c>
      <c r="D7590" t="s">
        <v>40</v>
      </c>
      <c r="E7590" t="s">
        <v>45</v>
      </c>
      <c r="F7590" t="s">
        <v>18</v>
      </c>
      <c r="G7590" t="s">
        <v>35</v>
      </c>
      <c r="H7590">
        <v>8</v>
      </c>
      <c r="I7590" t="s">
        <v>178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34</v>
      </c>
      <c r="S7590">
        <v>1</v>
      </c>
    </row>
    <row r="7591" spans="1:19" x14ac:dyDescent="0.3">
      <c r="A7591">
        <v>7590</v>
      </c>
      <c r="B7591" t="s">
        <v>37</v>
      </c>
      <c r="C7591" t="s">
        <v>20</v>
      </c>
      <c r="D7591" t="s">
        <v>26</v>
      </c>
      <c r="E7591" t="s">
        <v>36</v>
      </c>
      <c r="F7591" t="s">
        <v>30</v>
      </c>
      <c r="G7591" t="s">
        <v>24</v>
      </c>
      <c r="H7591">
        <v>13</v>
      </c>
      <c r="I7591" t="s">
        <v>177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34</v>
      </c>
      <c r="S7591">
        <v>6</v>
      </c>
    </row>
    <row r="7592" spans="1:19" x14ac:dyDescent="0.3">
      <c r="A7592">
        <v>7591</v>
      </c>
      <c r="B7592" t="s">
        <v>31</v>
      </c>
      <c r="C7592" t="s">
        <v>20</v>
      </c>
      <c r="D7592" t="s">
        <v>26</v>
      </c>
      <c r="E7592" t="s">
        <v>45</v>
      </c>
      <c r="F7592" t="s">
        <v>30</v>
      </c>
      <c r="G7592" t="s">
        <v>17</v>
      </c>
      <c r="H7592">
        <v>5</v>
      </c>
      <c r="I7592" t="s">
        <v>177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21</v>
      </c>
      <c r="S7592">
        <v>3</v>
      </c>
    </row>
    <row r="7593" spans="1:19" x14ac:dyDescent="0.3">
      <c r="A7593">
        <v>7592</v>
      </c>
      <c r="B7593" t="s">
        <v>33</v>
      </c>
      <c r="C7593" t="s">
        <v>27</v>
      </c>
      <c r="D7593" t="s">
        <v>40</v>
      </c>
      <c r="E7593" t="s">
        <v>22</v>
      </c>
      <c r="F7593" t="s">
        <v>25</v>
      </c>
      <c r="G7593" t="s">
        <v>35</v>
      </c>
      <c r="H7593">
        <v>4</v>
      </c>
      <c r="I7593" t="s">
        <v>177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28</v>
      </c>
      <c r="S7593">
        <v>7</v>
      </c>
    </row>
    <row r="7594" spans="1:19" x14ac:dyDescent="0.3">
      <c r="A7594">
        <v>7593</v>
      </c>
      <c r="B7594" t="s">
        <v>42</v>
      </c>
      <c r="C7594" t="s">
        <v>34</v>
      </c>
      <c r="D7594" t="s">
        <v>38</v>
      </c>
      <c r="E7594" t="s">
        <v>29</v>
      </c>
      <c r="F7594" t="s">
        <v>18</v>
      </c>
      <c r="G7594" t="s">
        <v>35</v>
      </c>
      <c r="H7594">
        <v>11</v>
      </c>
      <c r="I7594" t="s">
        <v>177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28</v>
      </c>
      <c r="S7594">
        <v>7</v>
      </c>
    </row>
    <row r="7595" spans="1:19" x14ac:dyDescent="0.3">
      <c r="A7595">
        <v>7594</v>
      </c>
      <c r="B7595" t="s">
        <v>33</v>
      </c>
      <c r="C7595" t="s">
        <v>20</v>
      </c>
      <c r="D7595" t="s">
        <v>19</v>
      </c>
      <c r="E7595" t="s">
        <v>43</v>
      </c>
      <c r="F7595" t="s">
        <v>30</v>
      </c>
      <c r="G7595" t="s">
        <v>24</v>
      </c>
      <c r="H7595">
        <v>5</v>
      </c>
      <c r="I7595" t="s">
        <v>177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28</v>
      </c>
      <c r="S7595">
        <v>2</v>
      </c>
    </row>
    <row r="7596" spans="1:19" x14ac:dyDescent="0.3">
      <c r="A7596">
        <v>7595</v>
      </c>
      <c r="B7596" t="s">
        <v>16</v>
      </c>
      <c r="C7596" t="s">
        <v>27</v>
      </c>
      <c r="D7596" t="s">
        <v>32</v>
      </c>
      <c r="E7596" t="s">
        <v>22</v>
      </c>
      <c r="F7596" t="s">
        <v>18</v>
      </c>
      <c r="G7596" t="s">
        <v>24</v>
      </c>
      <c r="H7596">
        <v>4</v>
      </c>
      <c r="I7596" t="s">
        <v>178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28</v>
      </c>
      <c r="S7596">
        <v>7</v>
      </c>
    </row>
    <row r="7597" spans="1:19" x14ac:dyDescent="0.3">
      <c r="A7597">
        <v>7596</v>
      </c>
      <c r="B7597" t="s">
        <v>16</v>
      </c>
      <c r="C7597" t="s">
        <v>34</v>
      </c>
      <c r="D7597" t="s">
        <v>40</v>
      </c>
      <c r="E7597" t="s">
        <v>36</v>
      </c>
      <c r="F7597" t="s">
        <v>30</v>
      </c>
      <c r="G7597" t="s">
        <v>35</v>
      </c>
      <c r="H7597">
        <v>2</v>
      </c>
      <c r="I7597" t="s">
        <v>178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21</v>
      </c>
      <c r="S7597">
        <v>2</v>
      </c>
    </row>
    <row r="7598" spans="1:19" x14ac:dyDescent="0.3">
      <c r="A7598">
        <v>7597</v>
      </c>
      <c r="B7598" t="s">
        <v>37</v>
      </c>
      <c r="C7598" t="s">
        <v>20</v>
      </c>
      <c r="D7598" t="s">
        <v>32</v>
      </c>
      <c r="E7598" t="s">
        <v>15</v>
      </c>
      <c r="F7598" t="s">
        <v>18</v>
      </c>
      <c r="G7598" t="s">
        <v>17</v>
      </c>
      <c r="H7598">
        <v>10</v>
      </c>
      <c r="I7598" t="s">
        <v>176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28</v>
      </c>
      <c r="S7598">
        <v>1</v>
      </c>
    </row>
    <row r="7599" spans="1:19" x14ac:dyDescent="0.3">
      <c r="A7599">
        <v>7598</v>
      </c>
      <c r="B7599" t="s">
        <v>42</v>
      </c>
      <c r="C7599" t="s">
        <v>39</v>
      </c>
      <c r="D7599" t="s">
        <v>44</v>
      </c>
      <c r="E7599" t="s">
        <v>15</v>
      </c>
      <c r="F7599" t="s">
        <v>30</v>
      </c>
      <c r="G7599" t="s">
        <v>35</v>
      </c>
      <c r="H7599">
        <v>13</v>
      </c>
      <c r="I7599" t="s">
        <v>178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28</v>
      </c>
      <c r="S7599">
        <v>8</v>
      </c>
    </row>
    <row r="7600" spans="1:19" x14ac:dyDescent="0.3">
      <c r="A7600">
        <v>7599</v>
      </c>
      <c r="B7600" t="s">
        <v>37</v>
      </c>
      <c r="C7600" t="s">
        <v>34</v>
      </c>
      <c r="D7600" t="s">
        <v>32</v>
      </c>
      <c r="E7600" t="s">
        <v>43</v>
      </c>
      <c r="F7600" t="s">
        <v>18</v>
      </c>
      <c r="G7600" t="s">
        <v>17</v>
      </c>
      <c r="H7600">
        <v>5</v>
      </c>
      <c r="I7600" t="s">
        <v>178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28</v>
      </c>
      <c r="S7600">
        <v>5</v>
      </c>
    </row>
    <row r="7601" spans="1:19" x14ac:dyDescent="0.3">
      <c r="A7601">
        <v>7600</v>
      </c>
      <c r="B7601" t="s">
        <v>42</v>
      </c>
      <c r="C7601" t="s">
        <v>27</v>
      </c>
      <c r="D7601" t="s">
        <v>40</v>
      </c>
      <c r="E7601" t="s">
        <v>15</v>
      </c>
      <c r="F7601" t="s">
        <v>18</v>
      </c>
      <c r="G7601" t="s">
        <v>17</v>
      </c>
      <c r="H7601">
        <v>2</v>
      </c>
      <c r="I7601" t="s">
        <v>176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21</v>
      </c>
      <c r="S7601">
        <v>5</v>
      </c>
    </row>
    <row r="7602" spans="1:19" x14ac:dyDescent="0.3">
      <c r="A7602">
        <v>7601</v>
      </c>
      <c r="B7602" t="s">
        <v>33</v>
      </c>
      <c r="C7602" t="s">
        <v>39</v>
      </c>
      <c r="D7602" t="s">
        <v>44</v>
      </c>
      <c r="E7602" t="s">
        <v>43</v>
      </c>
      <c r="F7602" t="s">
        <v>30</v>
      </c>
      <c r="G7602" t="s">
        <v>35</v>
      </c>
      <c r="H7602">
        <v>2</v>
      </c>
      <c r="I7602" t="s">
        <v>177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21</v>
      </c>
      <c r="S7602">
        <v>1</v>
      </c>
    </row>
    <row r="7603" spans="1:19" x14ac:dyDescent="0.3">
      <c r="A7603">
        <v>7602</v>
      </c>
      <c r="B7603" t="s">
        <v>31</v>
      </c>
      <c r="C7603" t="s">
        <v>34</v>
      </c>
      <c r="D7603" t="s">
        <v>26</v>
      </c>
      <c r="E7603" t="s">
        <v>43</v>
      </c>
      <c r="F7603" t="s">
        <v>18</v>
      </c>
      <c r="G7603" t="s">
        <v>35</v>
      </c>
      <c r="H7603">
        <v>9</v>
      </c>
      <c r="I7603" t="s">
        <v>176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34</v>
      </c>
      <c r="S7603">
        <v>5</v>
      </c>
    </row>
    <row r="7604" spans="1:19" x14ac:dyDescent="0.3">
      <c r="A7604">
        <v>7603</v>
      </c>
      <c r="B7604" t="s">
        <v>37</v>
      </c>
      <c r="C7604" t="s">
        <v>34</v>
      </c>
      <c r="D7604" t="s">
        <v>38</v>
      </c>
      <c r="E7604" t="s">
        <v>29</v>
      </c>
      <c r="F7604" t="s">
        <v>18</v>
      </c>
      <c r="G7604" t="s">
        <v>24</v>
      </c>
      <c r="H7604">
        <v>9</v>
      </c>
      <c r="I7604" t="s">
        <v>178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34</v>
      </c>
      <c r="S7604">
        <v>6</v>
      </c>
    </row>
    <row r="7605" spans="1:19" x14ac:dyDescent="0.3">
      <c r="A7605">
        <v>7604</v>
      </c>
      <c r="B7605" t="s">
        <v>37</v>
      </c>
      <c r="C7605" t="s">
        <v>27</v>
      </c>
      <c r="D7605" t="s">
        <v>32</v>
      </c>
      <c r="E7605" t="s">
        <v>41</v>
      </c>
      <c r="F7605" t="s">
        <v>18</v>
      </c>
      <c r="G7605" t="s">
        <v>35</v>
      </c>
      <c r="H7605">
        <v>13</v>
      </c>
      <c r="I7605" t="s">
        <v>178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34</v>
      </c>
      <c r="S7605">
        <v>5</v>
      </c>
    </row>
    <row r="7606" spans="1:19" x14ac:dyDescent="0.3">
      <c r="A7606">
        <v>7605</v>
      </c>
      <c r="B7606" t="s">
        <v>31</v>
      </c>
      <c r="C7606" t="s">
        <v>39</v>
      </c>
      <c r="D7606" t="s">
        <v>19</v>
      </c>
      <c r="E7606" t="s">
        <v>45</v>
      </c>
      <c r="F7606" t="s">
        <v>25</v>
      </c>
      <c r="G7606" t="s">
        <v>17</v>
      </c>
      <c r="H7606">
        <v>0</v>
      </c>
      <c r="I7606" t="s">
        <v>178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21</v>
      </c>
      <c r="S7606">
        <v>5</v>
      </c>
    </row>
    <row r="7607" spans="1:19" x14ac:dyDescent="0.3">
      <c r="A7607">
        <v>7606</v>
      </c>
      <c r="B7607" t="s">
        <v>31</v>
      </c>
      <c r="C7607" t="s">
        <v>34</v>
      </c>
      <c r="D7607" t="s">
        <v>44</v>
      </c>
      <c r="E7607" t="s">
        <v>45</v>
      </c>
      <c r="F7607" t="s">
        <v>18</v>
      </c>
      <c r="G7607" t="s">
        <v>35</v>
      </c>
      <c r="H7607">
        <v>3</v>
      </c>
      <c r="I7607" t="s">
        <v>177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21</v>
      </c>
      <c r="S7607">
        <v>1</v>
      </c>
    </row>
    <row r="7608" spans="1:19" x14ac:dyDescent="0.3">
      <c r="A7608">
        <v>7607</v>
      </c>
      <c r="B7608" t="s">
        <v>33</v>
      </c>
      <c r="C7608" t="s">
        <v>27</v>
      </c>
      <c r="D7608" t="s">
        <v>44</v>
      </c>
      <c r="E7608" t="s">
        <v>36</v>
      </c>
      <c r="F7608" t="s">
        <v>18</v>
      </c>
      <c r="G7608" t="s">
        <v>35</v>
      </c>
      <c r="H7608">
        <v>7</v>
      </c>
      <c r="I7608" t="s">
        <v>176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21</v>
      </c>
      <c r="S7608">
        <v>2</v>
      </c>
    </row>
    <row r="7609" spans="1:19" x14ac:dyDescent="0.3">
      <c r="A7609">
        <v>7608</v>
      </c>
      <c r="B7609" t="s">
        <v>33</v>
      </c>
      <c r="C7609" t="s">
        <v>20</v>
      </c>
      <c r="D7609" t="s">
        <v>26</v>
      </c>
      <c r="E7609" t="s">
        <v>45</v>
      </c>
      <c r="F7609" t="s">
        <v>25</v>
      </c>
      <c r="G7609" t="s">
        <v>24</v>
      </c>
      <c r="H7609">
        <v>1</v>
      </c>
      <c r="I7609" t="s">
        <v>178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28</v>
      </c>
      <c r="S7609">
        <v>7</v>
      </c>
    </row>
    <row r="7610" spans="1:19" x14ac:dyDescent="0.3">
      <c r="A7610">
        <v>7609</v>
      </c>
      <c r="B7610" t="s">
        <v>37</v>
      </c>
      <c r="C7610" t="s">
        <v>27</v>
      </c>
      <c r="D7610" t="s">
        <v>19</v>
      </c>
      <c r="E7610" t="s">
        <v>43</v>
      </c>
      <c r="F7610" t="s">
        <v>25</v>
      </c>
      <c r="G7610" t="s">
        <v>17</v>
      </c>
      <c r="H7610">
        <v>8</v>
      </c>
      <c r="I7610" t="s">
        <v>176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28</v>
      </c>
      <c r="S7610">
        <v>8</v>
      </c>
    </row>
    <row r="7611" spans="1:19" x14ac:dyDescent="0.3">
      <c r="A7611">
        <v>7610</v>
      </c>
      <c r="B7611" t="s">
        <v>37</v>
      </c>
      <c r="C7611" t="s">
        <v>20</v>
      </c>
      <c r="D7611" t="s">
        <v>44</v>
      </c>
      <c r="E7611" t="s">
        <v>29</v>
      </c>
      <c r="F7611" t="s">
        <v>18</v>
      </c>
      <c r="G7611" t="s">
        <v>35</v>
      </c>
      <c r="H7611">
        <v>2</v>
      </c>
      <c r="I7611" t="s">
        <v>178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21</v>
      </c>
      <c r="S7611">
        <v>2</v>
      </c>
    </row>
    <row r="7612" spans="1:19" x14ac:dyDescent="0.3">
      <c r="A7612">
        <v>7611</v>
      </c>
      <c r="B7612" t="s">
        <v>31</v>
      </c>
      <c r="C7612" t="s">
        <v>27</v>
      </c>
      <c r="D7612" t="s">
        <v>38</v>
      </c>
      <c r="E7612" t="s">
        <v>22</v>
      </c>
      <c r="F7612" t="s">
        <v>30</v>
      </c>
      <c r="G7612" t="s">
        <v>35</v>
      </c>
      <c r="H7612">
        <v>13</v>
      </c>
      <c r="I7612" t="s">
        <v>178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28</v>
      </c>
      <c r="S7612">
        <v>8</v>
      </c>
    </row>
    <row r="7613" spans="1:19" x14ac:dyDescent="0.3">
      <c r="A7613">
        <v>7612</v>
      </c>
      <c r="B7613" t="s">
        <v>31</v>
      </c>
      <c r="C7613" t="s">
        <v>20</v>
      </c>
      <c r="D7613" t="s">
        <v>32</v>
      </c>
      <c r="E7613" t="s">
        <v>45</v>
      </c>
      <c r="F7613" t="s">
        <v>30</v>
      </c>
      <c r="G7613" t="s">
        <v>35</v>
      </c>
      <c r="H7613">
        <v>4</v>
      </c>
      <c r="I7613" t="s">
        <v>178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21</v>
      </c>
      <c r="S7613">
        <v>6</v>
      </c>
    </row>
    <row r="7614" spans="1:19" x14ac:dyDescent="0.3">
      <c r="A7614">
        <v>7613</v>
      </c>
      <c r="B7614" t="s">
        <v>37</v>
      </c>
      <c r="C7614" t="s">
        <v>20</v>
      </c>
      <c r="D7614" t="s">
        <v>19</v>
      </c>
      <c r="E7614" t="s">
        <v>43</v>
      </c>
      <c r="F7614" t="s">
        <v>30</v>
      </c>
      <c r="G7614" t="s">
        <v>17</v>
      </c>
      <c r="H7614">
        <v>6</v>
      </c>
      <c r="I7614" t="s">
        <v>176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28</v>
      </c>
      <c r="S7614">
        <v>8</v>
      </c>
    </row>
    <row r="7615" spans="1:19" x14ac:dyDescent="0.3">
      <c r="A7615">
        <v>7614</v>
      </c>
      <c r="B7615" t="s">
        <v>16</v>
      </c>
      <c r="C7615" t="s">
        <v>34</v>
      </c>
      <c r="D7615" t="s">
        <v>44</v>
      </c>
      <c r="E7615" t="s">
        <v>15</v>
      </c>
      <c r="F7615" t="s">
        <v>30</v>
      </c>
      <c r="G7615" t="s">
        <v>24</v>
      </c>
      <c r="H7615">
        <v>6</v>
      </c>
      <c r="I7615" t="s">
        <v>178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21</v>
      </c>
      <c r="S7615">
        <v>1</v>
      </c>
    </row>
    <row r="7616" spans="1:19" x14ac:dyDescent="0.3">
      <c r="A7616">
        <v>7615</v>
      </c>
      <c r="B7616" t="s">
        <v>31</v>
      </c>
      <c r="C7616" t="s">
        <v>27</v>
      </c>
      <c r="D7616" t="s">
        <v>38</v>
      </c>
      <c r="E7616" t="s">
        <v>36</v>
      </c>
      <c r="F7616" t="s">
        <v>25</v>
      </c>
      <c r="G7616" t="s">
        <v>17</v>
      </c>
      <c r="H7616">
        <v>8</v>
      </c>
      <c r="I7616" t="s">
        <v>176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34</v>
      </c>
      <c r="S7616">
        <v>4</v>
      </c>
    </row>
    <row r="7617" spans="1:19" x14ac:dyDescent="0.3">
      <c r="A7617">
        <v>7616</v>
      </c>
      <c r="B7617" t="s">
        <v>42</v>
      </c>
      <c r="C7617" t="s">
        <v>20</v>
      </c>
      <c r="D7617" t="s">
        <v>40</v>
      </c>
      <c r="E7617" t="s">
        <v>15</v>
      </c>
      <c r="F7617" t="s">
        <v>18</v>
      </c>
      <c r="G7617" t="s">
        <v>24</v>
      </c>
      <c r="H7617">
        <v>7</v>
      </c>
      <c r="I7617" t="s">
        <v>176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28</v>
      </c>
      <c r="S7617">
        <v>1</v>
      </c>
    </row>
    <row r="7618" spans="1:19" x14ac:dyDescent="0.3">
      <c r="A7618">
        <v>7617</v>
      </c>
      <c r="B7618" t="s">
        <v>42</v>
      </c>
      <c r="C7618" t="s">
        <v>39</v>
      </c>
      <c r="D7618" t="s">
        <v>44</v>
      </c>
      <c r="E7618" t="s">
        <v>45</v>
      </c>
      <c r="F7618" t="s">
        <v>25</v>
      </c>
      <c r="G7618" t="s">
        <v>35</v>
      </c>
      <c r="H7618">
        <v>0</v>
      </c>
      <c r="I7618" t="s">
        <v>178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28</v>
      </c>
      <c r="S7618">
        <v>9</v>
      </c>
    </row>
    <row r="7619" spans="1:19" x14ac:dyDescent="0.3">
      <c r="A7619">
        <v>7618</v>
      </c>
      <c r="B7619" t="s">
        <v>42</v>
      </c>
      <c r="C7619" t="s">
        <v>20</v>
      </c>
      <c r="D7619" t="s">
        <v>32</v>
      </c>
      <c r="E7619" t="s">
        <v>15</v>
      </c>
      <c r="F7619" t="s">
        <v>30</v>
      </c>
      <c r="G7619" t="s">
        <v>17</v>
      </c>
      <c r="H7619">
        <v>12</v>
      </c>
      <c r="I7619" t="s">
        <v>176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34</v>
      </c>
      <c r="S7619">
        <v>6</v>
      </c>
    </row>
    <row r="7620" spans="1:19" x14ac:dyDescent="0.3">
      <c r="A7620">
        <v>7619</v>
      </c>
      <c r="B7620" t="s">
        <v>42</v>
      </c>
      <c r="C7620" t="s">
        <v>39</v>
      </c>
      <c r="D7620" t="s">
        <v>38</v>
      </c>
      <c r="E7620" t="s">
        <v>41</v>
      </c>
      <c r="F7620" t="s">
        <v>18</v>
      </c>
      <c r="G7620" t="s">
        <v>35</v>
      </c>
      <c r="H7620">
        <v>4</v>
      </c>
      <c r="I7620" t="s">
        <v>177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28</v>
      </c>
      <c r="S7620">
        <v>8</v>
      </c>
    </row>
    <row r="7621" spans="1:19" x14ac:dyDescent="0.3">
      <c r="A7621">
        <v>7620</v>
      </c>
      <c r="B7621" t="s">
        <v>23</v>
      </c>
      <c r="C7621" t="s">
        <v>27</v>
      </c>
      <c r="D7621" t="s">
        <v>19</v>
      </c>
      <c r="E7621" t="s">
        <v>43</v>
      </c>
      <c r="F7621" t="s">
        <v>30</v>
      </c>
      <c r="G7621" t="s">
        <v>35</v>
      </c>
      <c r="H7621">
        <v>10</v>
      </c>
      <c r="I7621" t="s">
        <v>176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34</v>
      </c>
      <c r="S7621">
        <v>4</v>
      </c>
    </row>
    <row r="7622" spans="1:19" x14ac:dyDescent="0.3">
      <c r="A7622">
        <v>7621</v>
      </c>
      <c r="B7622" t="s">
        <v>33</v>
      </c>
      <c r="C7622" t="s">
        <v>27</v>
      </c>
      <c r="D7622" t="s">
        <v>32</v>
      </c>
      <c r="E7622" t="s">
        <v>22</v>
      </c>
      <c r="F7622" t="s">
        <v>30</v>
      </c>
      <c r="G7622" t="s">
        <v>35</v>
      </c>
      <c r="H7622">
        <v>12</v>
      </c>
      <c r="I7622" t="s">
        <v>176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28</v>
      </c>
      <c r="S7622">
        <v>5</v>
      </c>
    </row>
    <row r="7623" spans="1:19" x14ac:dyDescent="0.3">
      <c r="A7623">
        <v>7622</v>
      </c>
      <c r="B7623" t="s">
        <v>33</v>
      </c>
      <c r="C7623" t="s">
        <v>39</v>
      </c>
      <c r="D7623" t="s">
        <v>40</v>
      </c>
      <c r="E7623" t="s">
        <v>36</v>
      </c>
      <c r="F7623" t="s">
        <v>30</v>
      </c>
      <c r="G7623" t="s">
        <v>17</v>
      </c>
      <c r="H7623">
        <v>8</v>
      </c>
      <c r="I7623" t="s">
        <v>176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34</v>
      </c>
      <c r="S7623">
        <v>4</v>
      </c>
    </row>
    <row r="7624" spans="1:19" x14ac:dyDescent="0.3">
      <c r="A7624">
        <v>7623</v>
      </c>
      <c r="B7624" t="s">
        <v>42</v>
      </c>
      <c r="C7624" t="s">
        <v>39</v>
      </c>
      <c r="D7624" t="s">
        <v>32</v>
      </c>
      <c r="E7624" t="s">
        <v>41</v>
      </c>
      <c r="F7624" t="s">
        <v>25</v>
      </c>
      <c r="G7624" t="s">
        <v>24</v>
      </c>
      <c r="H7624">
        <v>10</v>
      </c>
      <c r="I7624" t="s">
        <v>178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28</v>
      </c>
      <c r="S7624">
        <v>8</v>
      </c>
    </row>
    <row r="7625" spans="1:19" x14ac:dyDescent="0.3">
      <c r="A7625">
        <v>7624</v>
      </c>
      <c r="B7625" t="s">
        <v>33</v>
      </c>
      <c r="C7625" t="s">
        <v>27</v>
      </c>
      <c r="D7625" t="s">
        <v>40</v>
      </c>
      <c r="E7625" t="s">
        <v>22</v>
      </c>
      <c r="F7625" t="s">
        <v>30</v>
      </c>
      <c r="G7625" t="s">
        <v>17</v>
      </c>
      <c r="H7625">
        <v>5</v>
      </c>
      <c r="I7625" t="s">
        <v>178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28</v>
      </c>
      <c r="S7625">
        <v>7</v>
      </c>
    </row>
    <row r="7626" spans="1:19" x14ac:dyDescent="0.3">
      <c r="A7626">
        <v>7625</v>
      </c>
      <c r="B7626" t="s">
        <v>33</v>
      </c>
      <c r="C7626" t="s">
        <v>20</v>
      </c>
      <c r="D7626" t="s">
        <v>19</v>
      </c>
      <c r="E7626" t="s">
        <v>43</v>
      </c>
      <c r="F7626" t="s">
        <v>18</v>
      </c>
      <c r="G7626" t="s">
        <v>35</v>
      </c>
      <c r="H7626">
        <v>0</v>
      </c>
      <c r="I7626" t="s">
        <v>178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21</v>
      </c>
      <c r="S7626">
        <v>6</v>
      </c>
    </row>
    <row r="7627" spans="1:19" x14ac:dyDescent="0.3">
      <c r="A7627">
        <v>7626</v>
      </c>
      <c r="B7627" t="s">
        <v>42</v>
      </c>
      <c r="C7627" t="s">
        <v>20</v>
      </c>
      <c r="D7627" t="s">
        <v>32</v>
      </c>
      <c r="E7627" t="s">
        <v>29</v>
      </c>
      <c r="F7627" t="s">
        <v>18</v>
      </c>
      <c r="G7627" t="s">
        <v>17</v>
      </c>
      <c r="H7627">
        <v>14</v>
      </c>
      <c r="I7627" t="s">
        <v>176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34</v>
      </c>
      <c r="S7627">
        <v>3</v>
      </c>
    </row>
    <row r="7628" spans="1:19" x14ac:dyDescent="0.3">
      <c r="A7628">
        <v>7627</v>
      </c>
      <c r="B7628" t="s">
        <v>37</v>
      </c>
      <c r="C7628" t="s">
        <v>39</v>
      </c>
      <c r="D7628" t="s">
        <v>38</v>
      </c>
      <c r="E7628" t="s">
        <v>22</v>
      </c>
      <c r="F7628" t="s">
        <v>18</v>
      </c>
      <c r="G7628" t="s">
        <v>24</v>
      </c>
      <c r="H7628">
        <v>8</v>
      </c>
      <c r="I7628" t="s">
        <v>178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28</v>
      </c>
      <c r="S7628">
        <v>1</v>
      </c>
    </row>
    <row r="7629" spans="1:19" x14ac:dyDescent="0.3">
      <c r="A7629">
        <v>7628</v>
      </c>
      <c r="B7629" t="s">
        <v>42</v>
      </c>
      <c r="C7629" t="s">
        <v>39</v>
      </c>
      <c r="D7629" t="s">
        <v>32</v>
      </c>
      <c r="E7629" t="s">
        <v>15</v>
      </c>
      <c r="F7629" t="s">
        <v>18</v>
      </c>
      <c r="G7629" t="s">
        <v>17</v>
      </c>
      <c r="H7629">
        <v>9</v>
      </c>
      <c r="I7629" t="s">
        <v>178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28</v>
      </c>
      <c r="S7629">
        <v>2</v>
      </c>
    </row>
    <row r="7630" spans="1:19" x14ac:dyDescent="0.3">
      <c r="A7630">
        <v>7629</v>
      </c>
      <c r="B7630" t="s">
        <v>42</v>
      </c>
      <c r="C7630" t="s">
        <v>34</v>
      </c>
      <c r="D7630" t="s">
        <v>44</v>
      </c>
      <c r="E7630" t="s">
        <v>43</v>
      </c>
      <c r="F7630" t="s">
        <v>18</v>
      </c>
      <c r="G7630" t="s">
        <v>24</v>
      </c>
      <c r="H7630">
        <v>10</v>
      </c>
      <c r="I7630" t="s">
        <v>178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28</v>
      </c>
      <c r="S7630">
        <v>9</v>
      </c>
    </row>
    <row r="7631" spans="1:19" x14ac:dyDescent="0.3">
      <c r="A7631">
        <v>7630</v>
      </c>
      <c r="B7631" t="s">
        <v>31</v>
      </c>
      <c r="C7631" t="s">
        <v>27</v>
      </c>
      <c r="D7631" t="s">
        <v>32</v>
      </c>
      <c r="E7631" t="s">
        <v>43</v>
      </c>
      <c r="F7631" t="s">
        <v>25</v>
      </c>
      <c r="G7631" t="s">
        <v>24</v>
      </c>
      <c r="H7631">
        <v>13</v>
      </c>
      <c r="I7631" t="s">
        <v>178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34</v>
      </c>
      <c r="S7631">
        <v>2</v>
      </c>
    </row>
    <row r="7632" spans="1:19" x14ac:dyDescent="0.3">
      <c r="A7632">
        <v>7631</v>
      </c>
      <c r="B7632" t="s">
        <v>31</v>
      </c>
      <c r="C7632" t="s">
        <v>34</v>
      </c>
      <c r="D7632" t="s">
        <v>19</v>
      </c>
      <c r="E7632" t="s">
        <v>43</v>
      </c>
      <c r="F7632" t="s">
        <v>25</v>
      </c>
      <c r="G7632" t="s">
        <v>24</v>
      </c>
      <c r="H7632">
        <v>2</v>
      </c>
      <c r="I7632" t="s">
        <v>176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28</v>
      </c>
      <c r="S7632">
        <v>3</v>
      </c>
    </row>
    <row r="7633" spans="1:19" x14ac:dyDescent="0.3">
      <c r="A7633">
        <v>7632</v>
      </c>
      <c r="B7633" t="s">
        <v>33</v>
      </c>
      <c r="C7633" t="s">
        <v>39</v>
      </c>
      <c r="D7633" t="s">
        <v>26</v>
      </c>
      <c r="E7633" t="s">
        <v>29</v>
      </c>
      <c r="F7633" t="s">
        <v>30</v>
      </c>
      <c r="G7633" t="s">
        <v>17</v>
      </c>
      <c r="H7633">
        <v>8</v>
      </c>
      <c r="I7633" t="s">
        <v>176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28</v>
      </c>
      <c r="S7633">
        <v>6</v>
      </c>
    </row>
    <row r="7634" spans="1:19" x14ac:dyDescent="0.3">
      <c r="A7634">
        <v>7633</v>
      </c>
      <c r="B7634" t="s">
        <v>37</v>
      </c>
      <c r="C7634" t="s">
        <v>27</v>
      </c>
      <c r="D7634" t="s">
        <v>32</v>
      </c>
      <c r="E7634" t="s">
        <v>15</v>
      </c>
      <c r="F7634" t="s">
        <v>30</v>
      </c>
      <c r="G7634" t="s">
        <v>35</v>
      </c>
      <c r="H7634">
        <v>3</v>
      </c>
      <c r="I7634" t="s">
        <v>176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28</v>
      </c>
      <c r="S7634">
        <v>7</v>
      </c>
    </row>
    <row r="7635" spans="1:19" x14ac:dyDescent="0.3">
      <c r="A7635">
        <v>7634</v>
      </c>
      <c r="B7635" t="s">
        <v>33</v>
      </c>
      <c r="C7635" t="s">
        <v>34</v>
      </c>
      <c r="D7635" t="s">
        <v>38</v>
      </c>
      <c r="E7635" t="s">
        <v>22</v>
      </c>
      <c r="F7635" t="s">
        <v>25</v>
      </c>
      <c r="G7635" t="s">
        <v>24</v>
      </c>
      <c r="H7635">
        <v>6</v>
      </c>
      <c r="I7635" t="s">
        <v>176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28</v>
      </c>
      <c r="S7635">
        <v>2</v>
      </c>
    </row>
    <row r="7636" spans="1:19" x14ac:dyDescent="0.3">
      <c r="A7636">
        <v>7635</v>
      </c>
      <c r="B7636" t="s">
        <v>16</v>
      </c>
      <c r="C7636" t="s">
        <v>34</v>
      </c>
      <c r="D7636" t="s">
        <v>19</v>
      </c>
      <c r="E7636" t="s">
        <v>45</v>
      </c>
      <c r="F7636" t="s">
        <v>18</v>
      </c>
      <c r="G7636" t="s">
        <v>24</v>
      </c>
      <c r="H7636">
        <v>10</v>
      </c>
      <c r="I7636" t="s">
        <v>177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34</v>
      </c>
      <c r="S7636">
        <v>5</v>
      </c>
    </row>
    <row r="7637" spans="1:19" x14ac:dyDescent="0.3">
      <c r="A7637">
        <v>7636</v>
      </c>
      <c r="B7637" t="s">
        <v>33</v>
      </c>
      <c r="C7637" t="s">
        <v>39</v>
      </c>
      <c r="D7637" t="s">
        <v>32</v>
      </c>
      <c r="E7637" t="s">
        <v>15</v>
      </c>
      <c r="F7637" t="s">
        <v>30</v>
      </c>
      <c r="G7637" t="s">
        <v>17</v>
      </c>
      <c r="H7637">
        <v>9</v>
      </c>
      <c r="I7637" t="s">
        <v>176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34</v>
      </c>
      <c r="S7637">
        <v>6</v>
      </c>
    </row>
    <row r="7638" spans="1:19" x14ac:dyDescent="0.3">
      <c r="A7638">
        <v>7637</v>
      </c>
      <c r="B7638" t="s">
        <v>16</v>
      </c>
      <c r="C7638" t="s">
        <v>20</v>
      </c>
      <c r="D7638" t="s">
        <v>19</v>
      </c>
      <c r="E7638" t="s">
        <v>15</v>
      </c>
      <c r="F7638" t="s">
        <v>25</v>
      </c>
      <c r="G7638" t="s">
        <v>17</v>
      </c>
      <c r="H7638">
        <v>14</v>
      </c>
      <c r="I7638" t="s">
        <v>176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28</v>
      </c>
      <c r="S7638">
        <v>7</v>
      </c>
    </row>
    <row r="7639" spans="1:19" x14ac:dyDescent="0.3">
      <c r="A7639">
        <v>7638</v>
      </c>
      <c r="B7639" t="s">
        <v>42</v>
      </c>
      <c r="C7639" t="s">
        <v>27</v>
      </c>
      <c r="D7639" t="s">
        <v>38</v>
      </c>
      <c r="E7639" t="s">
        <v>22</v>
      </c>
      <c r="F7639" t="s">
        <v>30</v>
      </c>
      <c r="G7639" t="s">
        <v>35</v>
      </c>
      <c r="H7639">
        <v>9</v>
      </c>
      <c r="I7639" t="s">
        <v>176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34</v>
      </c>
      <c r="S7639">
        <v>2</v>
      </c>
    </row>
    <row r="7640" spans="1:19" x14ac:dyDescent="0.3">
      <c r="A7640">
        <v>7639</v>
      </c>
      <c r="B7640" t="s">
        <v>23</v>
      </c>
      <c r="C7640" t="s">
        <v>39</v>
      </c>
      <c r="D7640" t="s">
        <v>40</v>
      </c>
      <c r="E7640" t="s">
        <v>41</v>
      </c>
      <c r="F7640" t="s">
        <v>18</v>
      </c>
      <c r="G7640" t="s">
        <v>17</v>
      </c>
      <c r="H7640">
        <v>10</v>
      </c>
      <c r="I7640" t="s">
        <v>176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28</v>
      </c>
      <c r="S7640">
        <v>5</v>
      </c>
    </row>
    <row r="7641" spans="1:19" x14ac:dyDescent="0.3">
      <c r="A7641">
        <v>7640</v>
      </c>
      <c r="B7641" t="s">
        <v>16</v>
      </c>
      <c r="C7641" t="s">
        <v>34</v>
      </c>
      <c r="D7641" t="s">
        <v>26</v>
      </c>
      <c r="E7641" t="s">
        <v>22</v>
      </c>
      <c r="F7641" t="s">
        <v>25</v>
      </c>
      <c r="G7641" t="s">
        <v>35</v>
      </c>
      <c r="H7641">
        <v>14</v>
      </c>
      <c r="I7641" t="s">
        <v>176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34</v>
      </c>
      <c r="S7641">
        <v>1</v>
      </c>
    </row>
    <row r="7642" spans="1:19" x14ac:dyDescent="0.3">
      <c r="A7642">
        <v>7641</v>
      </c>
      <c r="B7642" t="s">
        <v>37</v>
      </c>
      <c r="C7642" t="s">
        <v>27</v>
      </c>
      <c r="D7642" t="s">
        <v>44</v>
      </c>
      <c r="E7642" t="s">
        <v>15</v>
      </c>
      <c r="F7642" t="s">
        <v>18</v>
      </c>
      <c r="G7642" t="s">
        <v>24</v>
      </c>
      <c r="H7642">
        <v>13</v>
      </c>
      <c r="I7642" t="s">
        <v>177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34</v>
      </c>
      <c r="S7642">
        <v>6</v>
      </c>
    </row>
    <row r="7643" spans="1:19" x14ac:dyDescent="0.3">
      <c r="A7643">
        <v>7642</v>
      </c>
      <c r="B7643" t="s">
        <v>16</v>
      </c>
      <c r="C7643" t="s">
        <v>34</v>
      </c>
      <c r="D7643" t="s">
        <v>38</v>
      </c>
      <c r="E7643" t="s">
        <v>36</v>
      </c>
      <c r="F7643" t="s">
        <v>25</v>
      </c>
      <c r="G7643" t="s">
        <v>35</v>
      </c>
      <c r="H7643">
        <v>9</v>
      </c>
      <c r="I7643" t="s">
        <v>178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28</v>
      </c>
      <c r="S7643">
        <v>5</v>
      </c>
    </row>
    <row r="7644" spans="1:19" x14ac:dyDescent="0.3">
      <c r="A7644">
        <v>7643</v>
      </c>
      <c r="B7644" t="s">
        <v>37</v>
      </c>
      <c r="C7644" t="s">
        <v>39</v>
      </c>
      <c r="D7644" t="s">
        <v>32</v>
      </c>
      <c r="E7644" t="s">
        <v>45</v>
      </c>
      <c r="F7644" t="s">
        <v>30</v>
      </c>
      <c r="G7644" t="s">
        <v>35</v>
      </c>
      <c r="H7644">
        <v>2</v>
      </c>
      <c r="I7644" t="s">
        <v>177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28</v>
      </c>
      <c r="S7644">
        <v>1</v>
      </c>
    </row>
    <row r="7645" spans="1:19" x14ac:dyDescent="0.3">
      <c r="A7645">
        <v>7644</v>
      </c>
      <c r="B7645" t="s">
        <v>33</v>
      </c>
      <c r="C7645" t="s">
        <v>27</v>
      </c>
      <c r="D7645" t="s">
        <v>40</v>
      </c>
      <c r="E7645" t="s">
        <v>41</v>
      </c>
      <c r="F7645" t="s">
        <v>18</v>
      </c>
      <c r="G7645" t="s">
        <v>24</v>
      </c>
      <c r="H7645">
        <v>0</v>
      </c>
      <c r="I7645" t="s">
        <v>178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28</v>
      </c>
      <c r="S7645">
        <v>9</v>
      </c>
    </row>
    <row r="7646" spans="1:19" x14ac:dyDescent="0.3">
      <c r="A7646">
        <v>7645</v>
      </c>
      <c r="B7646" t="s">
        <v>31</v>
      </c>
      <c r="C7646" t="s">
        <v>39</v>
      </c>
      <c r="D7646" t="s">
        <v>44</v>
      </c>
      <c r="E7646" t="s">
        <v>36</v>
      </c>
      <c r="F7646" t="s">
        <v>25</v>
      </c>
      <c r="G7646" t="s">
        <v>24</v>
      </c>
      <c r="H7646">
        <v>11</v>
      </c>
      <c r="I7646" t="s">
        <v>178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28</v>
      </c>
      <c r="S7646">
        <v>7</v>
      </c>
    </row>
    <row r="7647" spans="1:19" x14ac:dyDescent="0.3">
      <c r="A7647">
        <v>7646</v>
      </c>
      <c r="B7647" t="s">
        <v>31</v>
      </c>
      <c r="C7647" t="s">
        <v>20</v>
      </c>
      <c r="D7647" t="s">
        <v>38</v>
      </c>
      <c r="E7647" t="s">
        <v>29</v>
      </c>
      <c r="F7647" t="s">
        <v>18</v>
      </c>
      <c r="G7647" t="s">
        <v>17</v>
      </c>
      <c r="H7647">
        <v>10</v>
      </c>
      <c r="I7647" t="s">
        <v>177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28</v>
      </c>
      <c r="S7647">
        <v>7</v>
      </c>
    </row>
    <row r="7648" spans="1:19" x14ac:dyDescent="0.3">
      <c r="A7648">
        <v>7647</v>
      </c>
      <c r="B7648" t="s">
        <v>31</v>
      </c>
      <c r="C7648" t="s">
        <v>27</v>
      </c>
      <c r="D7648" t="s">
        <v>32</v>
      </c>
      <c r="E7648" t="s">
        <v>43</v>
      </c>
      <c r="F7648" t="s">
        <v>25</v>
      </c>
      <c r="G7648" t="s">
        <v>35</v>
      </c>
      <c r="H7648">
        <v>2</v>
      </c>
      <c r="I7648" t="s">
        <v>178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21</v>
      </c>
      <c r="S7648">
        <v>1</v>
      </c>
    </row>
    <row r="7649" spans="1:19" x14ac:dyDescent="0.3">
      <c r="A7649">
        <v>7648</v>
      </c>
      <c r="B7649" t="s">
        <v>37</v>
      </c>
      <c r="C7649" t="s">
        <v>20</v>
      </c>
      <c r="D7649" t="s">
        <v>38</v>
      </c>
      <c r="E7649" t="s">
        <v>22</v>
      </c>
      <c r="F7649" t="s">
        <v>18</v>
      </c>
      <c r="G7649" t="s">
        <v>24</v>
      </c>
      <c r="H7649">
        <v>4</v>
      </c>
      <c r="I7649" t="s">
        <v>177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28</v>
      </c>
      <c r="S7649">
        <v>7</v>
      </c>
    </row>
    <row r="7650" spans="1:19" x14ac:dyDescent="0.3">
      <c r="A7650">
        <v>7649</v>
      </c>
      <c r="B7650" t="s">
        <v>31</v>
      </c>
      <c r="C7650" t="s">
        <v>20</v>
      </c>
      <c r="D7650" t="s">
        <v>26</v>
      </c>
      <c r="E7650" t="s">
        <v>29</v>
      </c>
      <c r="F7650" t="s">
        <v>30</v>
      </c>
      <c r="G7650" t="s">
        <v>24</v>
      </c>
      <c r="H7650">
        <v>10</v>
      </c>
      <c r="I7650" t="s">
        <v>177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34</v>
      </c>
      <c r="S7650">
        <v>6</v>
      </c>
    </row>
    <row r="7651" spans="1:19" x14ac:dyDescent="0.3">
      <c r="A7651">
        <v>7650</v>
      </c>
      <c r="B7651" t="s">
        <v>23</v>
      </c>
      <c r="C7651" t="s">
        <v>39</v>
      </c>
      <c r="D7651" t="s">
        <v>38</v>
      </c>
      <c r="E7651" t="s">
        <v>22</v>
      </c>
      <c r="F7651" t="s">
        <v>18</v>
      </c>
      <c r="G7651" t="s">
        <v>35</v>
      </c>
      <c r="H7651">
        <v>7</v>
      </c>
      <c r="I7651" t="s">
        <v>176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28</v>
      </c>
      <c r="S7651">
        <v>7</v>
      </c>
    </row>
    <row r="7652" spans="1:19" x14ac:dyDescent="0.3">
      <c r="A7652">
        <v>7651</v>
      </c>
      <c r="B7652" t="s">
        <v>16</v>
      </c>
      <c r="C7652" t="s">
        <v>39</v>
      </c>
      <c r="D7652" t="s">
        <v>44</v>
      </c>
      <c r="E7652" t="s">
        <v>45</v>
      </c>
      <c r="F7652" t="s">
        <v>25</v>
      </c>
      <c r="G7652" t="s">
        <v>17</v>
      </c>
      <c r="H7652">
        <v>4</v>
      </c>
      <c r="I7652" t="s">
        <v>176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28</v>
      </c>
      <c r="S7652">
        <v>9</v>
      </c>
    </row>
    <row r="7653" spans="1:19" x14ac:dyDescent="0.3">
      <c r="A7653">
        <v>7652</v>
      </c>
      <c r="B7653" t="s">
        <v>37</v>
      </c>
      <c r="C7653" t="s">
        <v>39</v>
      </c>
      <c r="D7653" t="s">
        <v>19</v>
      </c>
      <c r="E7653" t="s">
        <v>29</v>
      </c>
      <c r="F7653" t="s">
        <v>25</v>
      </c>
      <c r="G7653" t="s">
        <v>17</v>
      </c>
      <c r="H7653">
        <v>0</v>
      </c>
      <c r="I7653" t="s">
        <v>177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21</v>
      </c>
      <c r="S7653">
        <v>6</v>
      </c>
    </row>
    <row r="7654" spans="1:19" x14ac:dyDescent="0.3">
      <c r="A7654">
        <v>7653</v>
      </c>
      <c r="B7654" t="s">
        <v>31</v>
      </c>
      <c r="C7654" t="s">
        <v>20</v>
      </c>
      <c r="D7654" t="s">
        <v>19</v>
      </c>
      <c r="E7654" t="s">
        <v>36</v>
      </c>
      <c r="F7654" t="s">
        <v>30</v>
      </c>
      <c r="G7654" t="s">
        <v>17</v>
      </c>
      <c r="H7654">
        <v>7</v>
      </c>
      <c r="I7654" t="s">
        <v>178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21</v>
      </c>
      <c r="S7654">
        <v>6</v>
      </c>
    </row>
    <row r="7655" spans="1:19" x14ac:dyDescent="0.3">
      <c r="A7655">
        <v>7654</v>
      </c>
      <c r="B7655" t="s">
        <v>42</v>
      </c>
      <c r="C7655" t="s">
        <v>39</v>
      </c>
      <c r="D7655" t="s">
        <v>40</v>
      </c>
      <c r="E7655" t="s">
        <v>41</v>
      </c>
      <c r="F7655" t="s">
        <v>18</v>
      </c>
      <c r="G7655" t="s">
        <v>24</v>
      </c>
      <c r="H7655">
        <v>13</v>
      </c>
      <c r="I7655" t="s">
        <v>178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28</v>
      </c>
      <c r="S7655">
        <v>1</v>
      </c>
    </row>
    <row r="7656" spans="1:19" x14ac:dyDescent="0.3">
      <c r="A7656">
        <v>7655</v>
      </c>
      <c r="B7656" t="s">
        <v>23</v>
      </c>
      <c r="C7656" t="s">
        <v>34</v>
      </c>
      <c r="D7656" t="s">
        <v>26</v>
      </c>
      <c r="E7656" t="s">
        <v>36</v>
      </c>
      <c r="F7656" t="s">
        <v>30</v>
      </c>
      <c r="G7656" t="s">
        <v>35</v>
      </c>
      <c r="H7656">
        <v>7</v>
      </c>
      <c r="I7656" t="s">
        <v>178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28</v>
      </c>
      <c r="S7656">
        <v>9</v>
      </c>
    </row>
    <row r="7657" spans="1:19" x14ac:dyDescent="0.3">
      <c r="A7657">
        <v>7656</v>
      </c>
      <c r="B7657" t="s">
        <v>33</v>
      </c>
      <c r="C7657" t="s">
        <v>39</v>
      </c>
      <c r="D7657" t="s">
        <v>32</v>
      </c>
      <c r="E7657" t="s">
        <v>36</v>
      </c>
      <c r="F7657" t="s">
        <v>25</v>
      </c>
      <c r="G7657" t="s">
        <v>17</v>
      </c>
      <c r="H7657">
        <v>10</v>
      </c>
      <c r="I7657" t="s">
        <v>176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34</v>
      </c>
      <c r="S7657">
        <v>2</v>
      </c>
    </row>
    <row r="7658" spans="1:19" x14ac:dyDescent="0.3">
      <c r="A7658">
        <v>7657</v>
      </c>
      <c r="B7658" t="s">
        <v>37</v>
      </c>
      <c r="C7658" t="s">
        <v>39</v>
      </c>
      <c r="D7658" t="s">
        <v>38</v>
      </c>
      <c r="E7658" t="s">
        <v>41</v>
      </c>
      <c r="F7658" t="s">
        <v>30</v>
      </c>
      <c r="G7658" t="s">
        <v>35</v>
      </c>
      <c r="H7658">
        <v>9</v>
      </c>
      <c r="I7658" t="s">
        <v>177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34</v>
      </c>
      <c r="S7658">
        <v>1</v>
      </c>
    </row>
    <row r="7659" spans="1:19" x14ac:dyDescent="0.3">
      <c r="A7659">
        <v>7658</v>
      </c>
      <c r="B7659" t="s">
        <v>31</v>
      </c>
      <c r="C7659" t="s">
        <v>34</v>
      </c>
      <c r="D7659" t="s">
        <v>26</v>
      </c>
      <c r="E7659" t="s">
        <v>45</v>
      </c>
      <c r="F7659" t="s">
        <v>18</v>
      </c>
      <c r="G7659" t="s">
        <v>24</v>
      </c>
      <c r="H7659">
        <v>9</v>
      </c>
      <c r="I7659" t="s">
        <v>177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28</v>
      </c>
      <c r="S7659">
        <v>5</v>
      </c>
    </row>
    <row r="7660" spans="1:19" x14ac:dyDescent="0.3">
      <c r="A7660">
        <v>7659</v>
      </c>
      <c r="B7660" t="s">
        <v>31</v>
      </c>
      <c r="C7660" t="s">
        <v>27</v>
      </c>
      <c r="D7660" t="s">
        <v>40</v>
      </c>
      <c r="E7660" t="s">
        <v>15</v>
      </c>
      <c r="F7660" t="s">
        <v>25</v>
      </c>
      <c r="G7660" t="s">
        <v>35</v>
      </c>
      <c r="H7660">
        <v>3</v>
      </c>
      <c r="I7660" t="s">
        <v>176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21</v>
      </c>
      <c r="S7660">
        <v>6</v>
      </c>
    </row>
    <row r="7661" spans="1:19" x14ac:dyDescent="0.3">
      <c r="A7661">
        <v>7660</v>
      </c>
      <c r="B7661" t="s">
        <v>42</v>
      </c>
      <c r="C7661" t="s">
        <v>39</v>
      </c>
      <c r="D7661" t="s">
        <v>44</v>
      </c>
      <c r="E7661" t="s">
        <v>43</v>
      </c>
      <c r="F7661" t="s">
        <v>18</v>
      </c>
      <c r="G7661" t="s">
        <v>17</v>
      </c>
      <c r="H7661">
        <v>10</v>
      </c>
      <c r="I7661" t="s">
        <v>176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34</v>
      </c>
      <c r="S7661">
        <v>3</v>
      </c>
    </row>
    <row r="7662" spans="1:19" x14ac:dyDescent="0.3">
      <c r="A7662">
        <v>7661</v>
      </c>
      <c r="B7662" t="s">
        <v>31</v>
      </c>
      <c r="C7662" t="s">
        <v>39</v>
      </c>
      <c r="D7662" t="s">
        <v>38</v>
      </c>
      <c r="E7662" t="s">
        <v>41</v>
      </c>
      <c r="F7662" t="s">
        <v>25</v>
      </c>
      <c r="G7662" t="s">
        <v>17</v>
      </c>
      <c r="H7662">
        <v>12</v>
      </c>
      <c r="I7662" t="s">
        <v>177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28</v>
      </c>
      <c r="S7662">
        <v>9</v>
      </c>
    </row>
    <row r="7663" spans="1:19" x14ac:dyDescent="0.3">
      <c r="A7663">
        <v>7662</v>
      </c>
      <c r="B7663" t="s">
        <v>23</v>
      </c>
      <c r="C7663" t="s">
        <v>39</v>
      </c>
      <c r="D7663" t="s">
        <v>44</v>
      </c>
      <c r="E7663" t="s">
        <v>29</v>
      </c>
      <c r="F7663" t="s">
        <v>25</v>
      </c>
      <c r="G7663" t="s">
        <v>35</v>
      </c>
      <c r="H7663">
        <v>13</v>
      </c>
      <c r="I7663" t="s">
        <v>176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28</v>
      </c>
      <c r="S7663">
        <v>7</v>
      </c>
    </row>
    <row r="7664" spans="1:19" x14ac:dyDescent="0.3">
      <c r="A7664">
        <v>7663</v>
      </c>
      <c r="B7664" t="s">
        <v>23</v>
      </c>
      <c r="C7664" t="s">
        <v>27</v>
      </c>
      <c r="D7664" t="s">
        <v>38</v>
      </c>
      <c r="E7664" t="s">
        <v>43</v>
      </c>
      <c r="F7664" t="s">
        <v>30</v>
      </c>
      <c r="G7664" t="s">
        <v>24</v>
      </c>
      <c r="H7664">
        <v>14</v>
      </c>
      <c r="I7664" t="s">
        <v>177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34</v>
      </c>
      <c r="S7664">
        <v>5</v>
      </c>
    </row>
    <row r="7665" spans="1:19" x14ac:dyDescent="0.3">
      <c r="A7665">
        <v>7664</v>
      </c>
      <c r="B7665" t="s">
        <v>42</v>
      </c>
      <c r="C7665" t="s">
        <v>39</v>
      </c>
      <c r="D7665" t="s">
        <v>19</v>
      </c>
      <c r="E7665" t="s">
        <v>36</v>
      </c>
      <c r="F7665" t="s">
        <v>30</v>
      </c>
      <c r="G7665" t="s">
        <v>35</v>
      </c>
      <c r="H7665">
        <v>10</v>
      </c>
      <c r="I7665" t="s">
        <v>177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34</v>
      </c>
      <c r="S7665">
        <v>2</v>
      </c>
    </row>
    <row r="7666" spans="1:19" x14ac:dyDescent="0.3">
      <c r="A7666">
        <v>7665</v>
      </c>
      <c r="B7666" t="s">
        <v>37</v>
      </c>
      <c r="C7666" t="s">
        <v>34</v>
      </c>
      <c r="D7666" t="s">
        <v>26</v>
      </c>
      <c r="E7666" t="s">
        <v>45</v>
      </c>
      <c r="F7666" t="s">
        <v>30</v>
      </c>
      <c r="G7666" t="s">
        <v>35</v>
      </c>
      <c r="H7666">
        <v>1</v>
      </c>
      <c r="I7666" t="s">
        <v>177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28</v>
      </c>
      <c r="S7666">
        <v>1</v>
      </c>
    </row>
    <row r="7667" spans="1:19" x14ac:dyDescent="0.3">
      <c r="A7667">
        <v>7666</v>
      </c>
      <c r="B7667" t="s">
        <v>42</v>
      </c>
      <c r="C7667" t="s">
        <v>27</v>
      </c>
      <c r="D7667" t="s">
        <v>26</v>
      </c>
      <c r="E7667" t="s">
        <v>43</v>
      </c>
      <c r="F7667" t="s">
        <v>18</v>
      </c>
      <c r="G7667" t="s">
        <v>24</v>
      </c>
      <c r="H7667">
        <v>5</v>
      </c>
      <c r="I7667" t="s">
        <v>177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28</v>
      </c>
      <c r="S7667">
        <v>7</v>
      </c>
    </row>
    <row r="7668" spans="1:19" x14ac:dyDescent="0.3">
      <c r="A7668">
        <v>7667</v>
      </c>
      <c r="B7668" t="s">
        <v>33</v>
      </c>
      <c r="C7668" t="s">
        <v>20</v>
      </c>
      <c r="D7668" t="s">
        <v>38</v>
      </c>
      <c r="E7668" t="s">
        <v>36</v>
      </c>
      <c r="F7668" t="s">
        <v>18</v>
      </c>
      <c r="G7668" t="s">
        <v>24</v>
      </c>
      <c r="H7668">
        <v>11</v>
      </c>
      <c r="I7668" t="s">
        <v>176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34</v>
      </c>
      <c r="S7668">
        <v>6</v>
      </c>
    </row>
    <row r="7669" spans="1:19" x14ac:dyDescent="0.3">
      <c r="A7669">
        <v>7668</v>
      </c>
      <c r="B7669" t="s">
        <v>37</v>
      </c>
      <c r="C7669" t="s">
        <v>27</v>
      </c>
      <c r="D7669" t="s">
        <v>19</v>
      </c>
      <c r="E7669" t="s">
        <v>36</v>
      </c>
      <c r="F7669" t="s">
        <v>18</v>
      </c>
      <c r="G7669" t="s">
        <v>35</v>
      </c>
      <c r="H7669">
        <v>2</v>
      </c>
      <c r="I7669" t="s">
        <v>176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28</v>
      </c>
      <c r="S7669">
        <v>5</v>
      </c>
    </row>
    <row r="7670" spans="1:19" x14ac:dyDescent="0.3">
      <c r="A7670">
        <v>7669</v>
      </c>
      <c r="B7670" t="s">
        <v>42</v>
      </c>
      <c r="C7670" t="s">
        <v>20</v>
      </c>
      <c r="D7670" t="s">
        <v>19</v>
      </c>
      <c r="E7670" t="s">
        <v>45</v>
      </c>
      <c r="F7670" t="s">
        <v>30</v>
      </c>
      <c r="G7670" t="s">
        <v>17</v>
      </c>
      <c r="H7670">
        <v>8</v>
      </c>
      <c r="I7670" t="s">
        <v>176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34</v>
      </c>
      <c r="S7670">
        <v>5</v>
      </c>
    </row>
    <row r="7671" spans="1:19" x14ac:dyDescent="0.3">
      <c r="A7671">
        <v>7670</v>
      </c>
      <c r="B7671" t="s">
        <v>37</v>
      </c>
      <c r="C7671" t="s">
        <v>20</v>
      </c>
      <c r="D7671" t="s">
        <v>32</v>
      </c>
      <c r="E7671" t="s">
        <v>36</v>
      </c>
      <c r="F7671" t="s">
        <v>18</v>
      </c>
      <c r="G7671" t="s">
        <v>35</v>
      </c>
      <c r="H7671">
        <v>8</v>
      </c>
      <c r="I7671" t="s">
        <v>176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34</v>
      </c>
      <c r="S7671">
        <v>2</v>
      </c>
    </row>
    <row r="7672" spans="1:19" x14ac:dyDescent="0.3">
      <c r="A7672">
        <v>7671</v>
      </c>
      <c r="B7672" t="s">
        <v>31</v>
      </c>
      <c r="C7672" t="s">
        <v>27</v>
      </c>
      <c r="D7672" t="s">
        <v>38</v>
      </c>
      <c r="E7672" t="s">
        <v>22</v>
      </c>
      <c r="F7672" t="s">
        <v>25</v>
      </c>
      <c r="G7672" t="s">
        <v>24</v>
      </c>
      <c r="H7672">
        <v>6</v>
      </c>
      <c r="I7672" t="s">
        <v>178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21</v>
      </c>
      <c r="S7672">
        <v>5</v>
      </c>
    </row>
    <row r="7673" spans="1:19" x14ac:dyDescent="0.3">
      <c r="A7673">
        <v>7672</v>
      </c>
      <c r="B7673" t="s">
        <v>42</v>
      </c>
      <c r="C7673" t="s">
        <v>34</v>
      </c>
      <c r="D7673" t="s">
        <v>32</v>
      </c>
      <c r="E7673" t="s">
        <v>36</v>
      </c>
      <c r="F7673" t="s">
        <v>18</v>
      </c>
      <c r="G7673" t="s">
        <v>17</v>
      </c>
      <c r="H7673">
        <v>3</v>
      </c>
      <c r="I7673" t="s">
        <v>177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28</v>
      </c>
      <c r="S7673">
        <v>7</v>
      </c>
    </row>
    <row r="7674" spans="1:19" x14ac:dyDescent="0.3">
      <c r="A7674">
        <v>7673</v>
      </c>
      <c r="B7674" t="s">
        <v>37</v>
      </c>
      <c r="C7674" t="s">
        <v>27</v>
      </c>
      <c r="D7674" t="s">
        <v>40</v>
      </c>
      <c r="E7674" t="s">
        <v>43</v>
      </c>
      <c r="F7674" t="s">
        <v>30</v>
      </c>
      <c r="G7674" t="s">
        <v>35</v>
      </c>
      <c r="H7674">
        <v>12</v>
      </c>
      <c r="I7674" t="s">
        <v>176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28</v>
      </c>
      <c r="S7674">
        <v>7</v>
      </c>
    </row>
    <row r="7675" spans="1:19" x14ac:dyDescent="0.3">
      <c r="A7675">
        <v>7674</v>
      </c>
      <c r="B7675" t="s">
        <v>16</v>
      </c>
      <c r="C7675" t="s">
        <v>20</v>
      </c>
      <c r="D7675" t="s">
        <v>38</v>
      </c>
      <c r="E7675" t="s">
        <v>22</v>
      </c>
      <c r="F7675" t="s">
        <v>18</v>
      </c>
      <c r="G7675" t="s">
        <v>35</v>
      </c>
      <c r="H7675">
        <v>2</v>
      </c>
      <c r="I7675" t="s">
        <v>177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28</v>
      </c>
      <c r="S7675">
        <v>7</v>
      </c>
    </row>
    <row r="7676" spans="1:19" x14ac:dyDescent="0.3">
      <c r="A7676">
        <v>7675</v>
      </c>
      <c r="B7676" t="s">
        <v>37</v>
      </c>
      <c r="C7676" t="s">
        <v>39</v>
      </c>
      <c r="D7676" t="s">
        <v>38</v>
      </c>
      <c r="E7676" t="s">
        <v>29</v>
      </c>
      <c r="F7676" t="s">
        <v>30</v>
      </c>
      <c r="G7676" t="s">
        <v>24</v>
      </c>
      <c r="H7676">
        <v>1</v>
      </c>
      <c r="I7676" t="s">
        <v>176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21</v>
      </c>
      <c r="S7676">
        <v>4</v>
      </c>
    </row>
    <row r="7677" spans="1:19" x14ac:dyDescent="0.3">
      <c r="A7677">
        <v>7676</v>
      </c>
      <c r="B7677" t="s">
        <v>42</v>
      </c>
      <c r="C7677" t="s">
        <v>20</v>
      </c>
      <c r="D7677" t="s">
        <v>32</v>
      </c>
      <c r="E7677" t="s">
        <v>43</v>
      </c>
      <c r="F7677" t="s">
        <v>18</v>
      </c>
      <c r="G7677" t="s">
        <v>17</v>
      </c>
      <c r="H7677">
        <v>2</v>
      </c>
      <c r="I7677" t="s">
        <v>177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21</v>
      </c>
      <c r="S7677">
        <v>4</v>
      </c>
    </row>
    <row r="7678" spans="1:19" x14ac:dyDescent="0.3">
      <c r="A7678">
        <v>7677</v>
      </c>
      <c r="B7678" t="s">
        <v>31</v>
      </c>
      <c r="C7678" t="s">
        <v>20</v>
      </c>
      <c r="D7678" t="s">
        <v>44</v>
      </c>
      <c r="E7678" t="s">
        <v>15</v>
      </c>
      <c r="F7678" t="s">
        <v>30</v>
      </c>
      <c r="G7678" t="s">
        <v>35</v>
      </c>
      <c r="H7678">
        <v>1</v>
      </c>
      <c r="I7678" t="s">
        <v>177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28</v>
      </c>
      <c r="S7678">
        <v>7</v>
      </c>
    </row>
    <row r="7679" spans="1:19" x14ac:dyDescent="0.3">
      <c r="A7679">
        <v>7678</v>
      </c>
      <c r="B7679" t="s">
        <v>42</v>
      </c>
      <c r="C7679" t="s">
        <v>34</v>
      </c>
      <c r="D7679" t="s">
        <v>44</v>
      </c>
      <c r="E7679" t="s">
        <v>41</v>
      </c>
      <c r="F7679" t="s">
        <v>18</v>
      </c>
      <c r="G7679" t="s">
        <v>17</v>
      </c>
      <c r="H7679">
        <v>2</v>
      </c>
      <c r="I7679" t="s">
        <v>176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28</v>
      </c>
      <c r="S7679">
        <v>9</v>
      </c>
    </row>
    <row r="7680" spans="1:19" x14ac:dyDescent="0.3">
      <c r="A7680">
        <v>7679</v>
      </c>
      <c r="B7680" t="s">
        <v>16</v>
      </c>
      <c r="C7680" t="s">
        <v>20</v>
      </c>
      <c r="D7680" t="s">
        <v>32</v>
      </c>
      <c r="E7680" t="s">
        <v>41</v>
      </c>
      <c r="F7680" t="s">
        <v>30</v>
      </c>
      <c r="G7680" t="s">
        <v>17</v>
      </c>
      <c r="H7680">
        <v>3</v>
      </c>
      <c r="I7680" t="s">
        <v>178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21</v>
      </c>
      <c r="S7680">
        <v>6</v>
      </c>
    </row>
    <row r="7681" spans="1:19" x14ac:dyDescent="0.3">
      <c r="A7681">
        <v>7680</v>
      </c>
      <c r="B7681" t="s">
        <v>33</v>
      </c>
      <c r="C7681" t="s">
        <v>39</v>
      </c>
      <c r="D7681" t="s">
        <v>26</v>
      </c>
      <c r="E7681" t="s">
        <v>15</v>
      </c>
      <c r="F7681" t="s">
        <v>25</v>
      </c>
      <c r="G7681" t="s">
        <v>17</v>
      </c>
      <c r="H7681">
        <v>0</v>
      </c>
      <c r="I7681" t="s">
        <v>177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21</v>
      </c>
      <c r="S7681">
        <v>5</v>
      </c>
    </row>
    <row r="7682" spans="1:19" x14ac:dyDescent="0.3">
      <c r="A7682">
        <v>7681</v>
      </c>
      <c r="B7682" t="s">
        <v>31</v>
      </c>
      <c r="C7682" t="s">
        <v>27</v>
      </c>
      <c r="D7682" t="s">
        <v>32</v>
      </c>
      <c r="E7682" t="s">
        <v>43</v>
      </c>
      <c r="F7682" t="s">
        <v>18</v>
      </c>
      <c r="G7682" t="s">
        <v>24</v>
      </c>
      <c r="H7682">
        <v>4</v>
      </c>
      <c r="I7682" t="s">
        <v>176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21</v>
      </c>
      <c r="S7682">
        <v>3</v>
      </c>
    </row>
    <row r="7683" spans="1:19" x14ac:dyDescent="0.3">
      <c r="A7683">
        <v>7682</v>
      </c>
      <c r="B7683" t="s">
        <v>31</v>
      </c>
      <c r="C7683" t="s">
        <v>39</v>
      </c>
      <c r="D7683" t="s">
        <v>44</v>
      </c>
      <c r="E7683" t="s">
        <v>36</v>
      </c>
      <c r="F7683" t="s">
        <v>18</v>
      </c>
      <c r="G7683" t="s">
        <v>35</v>
      </c>
      <c r="H7683">
        <v>9</v>
      </c>
      <c r="I7683" t="s">
        <v>177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34</v>
      </c>
      <c r="S7683">
        <v>3</v>
      </c>
    </row>
    <row r="7684" spans="1:19" x14ac:dyDescent="0.3">
      <c r="A7684">
        <v>7683</v>
      </c>
      <c r="B7684" t="s">
        <v>16</v>
      </c>
      <c r="C7684" t="s">
        <v>27</v>
      </c>
      <c r="D7684" t="s">
        <v>40</v>
      </c>
      <c r="E7684" t="s">
        <v>36</v>
      </c>
      <c r="F7684" t="s">
        <v>30</v>
      </c>
      <c r="G7684" t="s">
        <v>35</v>
      </c>
      <c r="H7684">
        <v>4</v>
      </c>
      <c r="I7684" t="s">
        <v>176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28</v>
      </c>
      <c r="S7684">
        <v>4</v>
      </c>
    </row>
    <row r="7685" spans="1:19" x14ac:dyDescent="0.3">
      <c r="A7685">
        <v>7684</v>
      </c>
      <c r="B7685" t="s">
        <v>23</v>
      </c>
      <c r="C7685" t="s">
        <v>34</v>
      </c>
      <c r="D7685" t="s">
        <v>26</v>
      </c>
      <c r="E7685" t="s">
        <v>41</v>
      </c>
      <c r="F7685" t="s">
        <v>25</v>
      </c>
      <c r="G7685" t="s">
        <v>17</v>
      </c>
      <c r="H7685">
        <v>11</v>
      </c>
      <c r="I7685" t="s">
        <v>176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28</v>
      </c>
      <c r="S7685">
        <v>9</v>
      </c>
    </row>
    <row r="7686" spans="1:19" x14ac:dyDescent="0.3">
      <c r="A7686">
        <v>7685</v>
      </c>
      <c r="B7686" t="s">
        <v>31</v>
      </c>
      <c r="C7686" t="s">
        <v>39</v>
      </c>
      <c r="D7686" t="s">
        <v>44</v>
      </c>
      <c r="E7686" t="s">
        <v>36</v>
      </c>
      <c r="F7686" t="s">
        <v>18</v>
      </c>
      <c r="G7686" t="s">
        <v>17</v>
      </c>
      <c r="H7686">
        <v>9</v>
      </c>
      <c r="I7686" t="s">
        <v>176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34</v>
      </c>
      <c r="S7686">
        <v>6</v>
      </c>
    </row>
    <row r="7687" spans="1:19" x14ac:dyDescent="0.3">
      <c r="A7687">
        <v>7686</v>
      </c>
      <c r="B7687" t="s">
        <v>31</v>
      </c>
      <c r="C7687" t="s">
        <v>34</v>
      </c>
      <c r="D7687" t="s">
        <v>26</v>
      </c>
      <c r="E7687" t="s">
        <v>29</v>
      </c>
      <c r="F7687" t="s">
        <v>25</v>
      </c>
      <c r="G7687" t="s">
        <v>17</v>
      </c>
      <c r="H7687">
        <v>7</v>
      </c>
      <c r="I7687" t="s">
        <v>177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21</v>
      </c>
      <c r="S7687">
        <v>6</v>
      </c>
    </row>
    <row r="7688" spans="1:19" x14ac:dyDescent="0.3">
      <c r="A7688">
        <v>7687</v>
      </c>
      <c r="B7688" t="s">
        <v>16</v>
      </c>
      <c r="C7688" t="s">
        <v>34</v>
      </c>
      <c r="D7688" t="s">
        <v>32</v>
      </c>
      <c r="E7688" t="s">
        <v>45</v>
      </c>
      <c r="F7688" t="s">
        <v>30</v>
      </c>
      <c r="G7688" t="s">
        <v>24</v>
      </c>
      <c r="H7688">
        <v>5</v>
      </c>
      <c r="I7688" t="s">
        <v>176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28</v>
      </c>
      <c r="S7688">
        <v>2</v>
      </c>
    </row>
    <row r="7689" spans="1:19" x14ac:dyDescent="0.3">
      <c r="A7689">
        <v>7688</v>
      </c>
      <c r="B7689" t="s">
        <v>31</v>
      </c>
      <c r="C7689" t="s">
        <v>39</v>
      </c>
      <c r="D7689" t="s">
        <v>38</v>
      </c>
      <c r="E7689" t="s">
        <v>43</v>
      </c>
      <c r="F7689" t="s">
        <v>18</v>
      </c>
      <c r="G7689" t="s">
        <v>17</v>
      </c>
      <c r="H7689">
        <v>0</v>
      </c>
      <c r="I7689" t="s">
        <v>177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28</v>
      </c>
      <c r="S7689">
        <v>9</v>
      </c>
    </row>
    <row r="7690" spans="1:19" x14ac:dyDescent="0.3">
      <c r="A7690">
        <v>7689</v>
      </c>
      <c r="B7690" t="s">
        <v>31</v>
      </c>
      <c r="C7690" t="s">
        <v>20</v>
      </c>
      <c r="D7690" t="s">
        <v>38</v>
      </c>
      <c r="E7690" t="s">
        <v>41</v>
      </c>
      <c r="F7690" t="s">
        <v>18</v>
      </c>
      <c r="G7690" t="s">
        <v>24</v>
      </c>
      <c r="H7690">
        <v>1</v>
      </c>
      <c r="I7690" t="s">
        <v>177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28</v>
      </c>
      <c r="S7690">
        <v>8</v>
      </c>
    </row>
    <row r="7691" spans="1:19" x14ac:dyDescent="0.3">
      <c r="A7691">
        <v>7690</v>
      </c>
      <c r="B7691" t="s">
        <v>33</v>
      </c>
      <c r="C7691" t="s">
        <v>39</v>
      </c>
      <c r="D7691" t="s">
        <v>32</v>
      </c>
      <c r="E7691" t="s">
        <v>22</v>
      </c>
      <c r="F7691" t="s">
        <v>30</v>
      </c>
      <c r="G7691" t="s">
        <v>35</v>
      </c>
      <c r="H7691">
        <v>6</v>
      </c>
      <c r="I7691" t="s">
        <v>178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28</v>
      </c>
      <c r="S7691">
        <v>3</v>
      </c>
    </row>
    <row r="7692" spans="1:19" x14ac:dyDescent="0.3">
      <c r="A7692">
        <v>7691</v>
      </c>
      <c r="B7692" t="s">
        <v>42</v>
      </c>
      <c r="C7692" t="s">
        <v>20</v>
      </c>
      <c r="D7692" t="s">
        <v>38</v>
      </c>
      <c r="E7692" t="s">
        <v>22</v>
      </c>
      <c r="F7692" t="s">
        <v>30</v>
      </c>
      <c r="G7692" t="s">
        <v>24</v>
      </c>
      <c r="H7692">
        <v>5</v>
      </c>
      <c r="I7692" t="s">
        <v>177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28</v>
      </c>
      <c r="S7692">
        <v>9</v>
      </c>
    </row>
    <row r="7693" spans="1:19" x14ac:dyDescent="0.3">
      <c r="A7693">
        <v>7692</v>
      </c>
      <c r="B7693" t="s">
        <v>37</v>
      </c>
      <c r="C7693" t="s">
        <v>20</v>
      </c>
      <c r="D7693" t="s">
        <v>44</v>
      </c>
      <c r="E7693" t="s">
        <v>45</v>
      </c>
      <c r="F7693" t="s">
        <v>18</v>
      </c>
      <c r="G7693" t="s">
        <v>17</v>
      </c>
      <c r="H7693">
        <v>11</v>
      </c>
      <c r="I7693" t="s">
        <v>176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34</v>
      </c>
      <c r="S7693">
        <v>6</v>
      </c>
    </row>
    <row r="7694" spans="1:19" x14ac:dyDescent="0.3">
      <c r="A7694">
        <v>7693</v>
      </c>
      <c r="B7694" t="s">
        <v>42</v>
      </c>
      <c r="C7694" t="s">
        <v>20</v>
      </c>
      <c r="D7694" t="s">
        <v>44</v>
      </c>
      <c r="E7694" t="s">
        <v>43</v>
      </c>
      <c r="F7694" t="s">
        <v>18</v>
      </c>
      <c r="G7694" t="s">
        <v>35</v>
      </c>
      <c r="H7694">
        <v>9</v>
      </c>
      <c r="I7694" t="s">
        <v>176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34</v>
      </c>
      <c r="S7694">
        <v>4</v>
      </c>
    </row>
    <row r="7695" spans="1:19" x14ac:dyDescent="0.3">
      <c r="A7695">
        <v>7694</v>
      </c>
      <c r="B7695" t="s">
        <v>16</v>
      </c>
      <c r="C7695" t="s">
        <v>20</v>
      </c>
      <c r="D7695" t="s">
        <v>19</v>
      </c>
      <c r="E7695" t="s">
        <v>29</v>
      </c>
      <c r="F7695" t="s">
        <v>18</v>
      </c>
      <c r="G7695" t="s">
        <v>24</v>
      </c>
      <c r="H7695">
        <v>10</v>
      </c>
      <c r="I7695" t="s">
        <v>176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28</v>
      </c>
      <c r="S7695">
        <v>8</v>
      </c>
    </row>
    <row r="7696" spans="1:19" x14ac:dyDescent="0.3">
      <c r="A7696">
        <v>7695</v>
      </c>
      <c r="B7696" t="s">
        <v>31</v>
      </c>
      <c r="C7696" t="s">
        <v>39</v>
      </c>
      <c r="D7696" t="s">
        <v>38</v>
      </c>
      <c r="E7696" t="s">
        <v>36</v>
      </c>
      <c r="F7696" t="s">
        <v>30</v>
      </c>
      <c r="G7696" t="s">
        <v>35</v>
      </c>
      <c r="H7696">
        <v>3</v>
      </c>
      <c r="I7696" t="s">
        <v>177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28</v>
      </c>
      <c r="S7696">
        <v>4</v>
      </c>
    </row>
    <row r="7697" spans="1:19" x14ac:dyDescent="0.3">
      <c r="A7697">
        <v>7696</v>
      </c>
      <c r="B7697" t="s">
        <v>42</v>
      </c>
      <c r="C7697" t="s">
        <v>27</v>
      </c>
      <c r="D7697" t="s">
        <v>26</v>
      </c>
      <c r="E7697" t="s">
        <v>22</v>
      </c>
      <c r="F7697" t="s">
        <v>18</v>
      </c>
      <c r="G7697" t="s">
        <v>17</v>
      </c>
      <c r="H7697">
        <v>0</v>
      </c>
      <c r="I7697" t="s">
        <v>177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21</v>
      </c>
      <c r="S7697">
        <v>4</v>
      </c>
    </row>
    <row r="7698" spans="1:19" x14ac:dyDescent="0.3">
      <c r="A7698">
        <v>7697</v>
      </c>
      <c r="B7698" t="s">
        <v>42</v>
      </c>
      <c r="C7698" t="s">
        <v>20</v>
      </c>
      <c r="D7698" t="s">
        <v>19</v>
      </c>
      <c r="E7698" t="s">
        <v>36</v>
      </c>
      <c r="F7698" t="s">
        <v>25</v>
      </c>
      <c r="G7698" t="s">
        <v>17</v>
      </c>
      <c r="H7698">
        <v>8</v>
      </c>
      <c r="I7698" t="s">
        <v>178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28</v>
      </c>
      <c r="S7698">
        <v>7</v>
      </c>
    </row>
    <row r="7699" spans="1:19" x14ac:dyDescent="0.3">
      <c r="A7699">
        <v>7698</v>
      </c>
      <c r="B7699" t="s">
        <v>23</v>
      </c>
      <c r="C7699" t="s">
        <v>27</v>
      </c>
      <c r="D7699" t="s">
        <v>32</v>
      </c>
      <c r="E7699" t="s">
        <v>15</v>
      </c>
      <c r="F7699" t="s">
        <v>25</v>
      </c>
      <c r="G7699" t="s">
        <v>24</v>
      </c>
      <c r="H7699">
        <v>0</v>
      </c>
      <c r="I7699" t="s">
        <v>178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28</v>
      </c>
      <c r="S7699">
        <v>7</v>
      </c>
    </row>
    <row r="7700" spans="1:19" x14ac:dyDescent="0.3">
      <c r="A7700">
        <v>7699</v>
      </c>
      <c r="B7700" t="s">
        <v>16</v>
      </c>
      <c r="C7700" t="s">
        <v>20</v>
      </c>
      <c r="D7700" t="s">
        <v>32</v>
      </c>
      <c r="E7700" t="s">
        <v>45</v>
      </c>
      <c r="F7700" t="s">
        <v>30</v>
      </c>
      <c r="G7700" t="s">
        <v>17</v>
      </c>
      <c r="H7700">
        <v>12</v>
      </c>
      <c r="I7700" t="s">
        <v>177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34</v>
      </c>
      <c r="S7700">
        <v>6</v>
      </c>
    </row>
    <row r="7701" spans="1:19" x14ac:dyDescent="0.3">
      <c r="A7701">
        <v>7700</v>
      </c>
      <c r="B7701" t="s">
        <v>37</v>
      </c>
      <c r="C7701" t="s">
        <v>34</v>
      </c>
      <c r="D7701" t="s">
        <v>26</v>
      </c>
      <c r="E7701" t="s">
        <v>43</v>
      </c>
      <c r="F7701" t="s">
        <v>30</v>
      </c>
      <c r="G7701" t="s">
        <v>35</v>
      </c>
      <c r="H7701">
        <v>1</v>
      </c>
      <c r="I7701" t="s">
        <v>176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28</v>
      </c>
      <c r="S7701">
        <v>7</v>
      </c>
    </row>
    <row r="7702" spans="1:19" x14ac:dyDescent="0.3">
      <c r="A7702">
        <v>7701</v>
      </c>
      <c r="B7702" t="s">
        <v>23</v>
      </c>
      <c r="C7702" t="s">
        <v>34</v>
      </c>
      <c r="D7702" t="s">
        <v>40</v>
      </c>
      <c r="E7702" t="s">
        <v>15</v>
      </c>
      <c r="F7702" t="s">
        <v>18</v>
      </c>
      <c r="G7702" t="s">
        <v>35</v>
      </c>
      <c r="H7702">
        <v>2</v>
      </c>
      <c r="I7702" t="s">
        <v>176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28</v>
      </c>
      <c r="S7702">
        <v>2</v>
      </c>
    </row>
    <row r="7703" spans="1:19" x14ac:dyDescent="0.3">
      <c r="A7703">
        <v>7702</v>
      </c>
      <c r="B7703" t="s">
        <v>23</v>
      </c>
      <c r="C7703" t="s">
        <v>20</v>
      </c>
      <c r="D7703" t="s">
        <v>38</v>
      </c>
      <c r="E7703" t="s">
        <v>22</v>
      </c>
      <c r="F7703" t="s">
        <v>30</v>
      </c>
      <c r="G7703" t="s">
        <v>24</v>
      </c>
      <c r="H7703">
        <v>2</v>
      </c>
      <c r="I7703" t="s">
        <v>176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21</v>
      </c>
      <c r="S7703">
        <v>2</v>
      </c>
    </row>
    <row r="7704" spans="1:19" x14ac:dyDescent="0.3">
      <c r="A7704">
        <v>7703</v>
      </c>
      <c r="B7704" t="s">
        <v>42</v>
      </c>
      <c r="C7704" t="s">
        <v>39</v>
      </c>
      <c r="D7704" t="s">
        <v>38</v>
      </c>
      <c r="E7704" t="s">
        <v>41</v>
      </c>
      <c r="F7704" t="s">
        <v>30</v>
      </c>
      <c r="G7704" t="s">
        <v>17</v>
      </c>
      <c r="H7704">
        <v>3</v>
      </c>
      <c r="I7704" t="s">
        <v>178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21</v>
      </c>
      <c r="S7704">
        <v>2</v>
      </c>
    </row>
    <row r="7705" spans="1:19" x14ac:dyDescent="0.3">
      <c r="A7705">
        <v>7704</v>
      </c>
      <c r="B7705" t="s">
        <v>23</v>
      </c>
      <c r="C7705" t="s">
        <v>20</v>
      </c>
      <c r="D7705" t="s">
        <v>38</v>
      </c>
      <c r="E7705" t="s">
        <v>36</v>
      </c>
      <c r="F7705" t="s">
        <v>25</v>
      </c>
      <c r="G7705" t="s">
        <v>17</v>
      </c>
      <c r="H7705">
        <v>8</v>
      </c>
      <c r="I7705" t="s">
        <v>177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34</v>
      </c>
      <c r="S7705">
        <v>2</v>
      </c>
    </row>
    <row r="7706" spans="1:19" x14ac:dyDescent="0.3">
      <c r="A7706">
        <v>7705</v>
      </c>
      <c r="B7706" t="s">
        <v>23</v>
      </c>
      <c r="C7706" t="s">
        <v>34</v>
      </c>
      <c r="D7706" t="s">
        <v>26</v>
      </c>
      <c r="E7706" t="s">
        <v>43</v>
      </c>
      <c r="F7706" t="s">
        <v>18</v>
      </c>
      <c r="G7706" t="s">
        <v>24</v>
      </c>
      <c r="H7706">
        <v>11</v>
      </c>
      <c r="I7706" t="s">
        <v>176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28</v>
      </c>
      <c r="S7706">
        <v>7</v>
      </c>
    </row>
    <row r="7707" spans="1:19" x14ac:dyDescent="0.3">
      <c r="A7707">
        <v>7706</v>
      </c>
      <c r="B7707" t="s">
        <v>37</v>
      </c>
      <c r="C7707" t="s">
        <v>34</v>
      </c>
      <c r="D7707" t="s">
        <v>26</v>
      </c>
      <c r="E7707" t="s">
        <v>36</v>
      </c>
      <c r="F7707" t="s">
        <v>18</v>
      </c>
      <c r="G7707" t="s">
        <v>17</v>
      </c>
      <c r="H7707">
        <v>1</v>
      </c>
      <c r="I7707" t="s">
        <v>176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21</v>
      </c>
      <c r="S7707">
        <v>3</v>
      </c>
    </row>
    <row r="7708" spans="1:19" x14ac:dyDescent="0.3">
      <c r="A7708">
        <v>7707</v>
      </c>
      <c r="B7708" t="s">
        <v>42</v>
      </c>
      <c r="C7708" t="s">
        <v>27</v>
      </c>
      <c r="D7708" t="s">
        <v>32</v>
      </c>
      <c r="E7708" t="s">
        <v>29</v>
      </c>
      <c r="F7708" t="s">
        <v>30</v>
      </c>
      <c r="G7708" t="s">
        <v>35</v>
      </c>
      <c r="H7708">
        <v>7</v>
      </c>
      <c r="I7708" t="s">
        <v>177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21</v>
      </c>
      <c r="S7708">
        <v>1</v>
      </c>
    </row>
    <row r="7709" spans="1:19" x14ac:dyDescent="0.3">
      <c r="A7709">
        <v>7708</v>
      </c>
      <c r="B7709" t="s">
        <v>31</v>
      </c>
      <c r="C7709" t="s">
        <v>20</v>
      </c>
      <c r="D7709" t="s">
        <v>26</v>
      </c>
      <c r="E7709" t="s">
        <v>22</v>
      </c>
      <c r="F7709" t="s">
        <v>25</v>
      </c>
      <c r="G7709" t="s">
        <v>17</v>
      </c>
      <c r="H7709">
        <v>11</v>
      </c>
      <c r="I7709" t="s">
        <v>176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34</v>
      </c>
      <c r="S7709">
        <v>4</v>
      </c>
    </row>
    <row r="7710" spans="1:19" x14ac:dyDescent="0.3">
      <c r="A7710">
        <v>7709</v>
      </c>
      <c r="B7710" t="s">
        <v>31</v>
      </c>
      <c r="C7710" t="s">
        <v>39</v>
      </c>
      <c r="D7710" t="s">
        <v>32</v>
      </c>
      <c r="E7710" t="s">
        <v>15</v>
      </c>
      <c r="F7710" t="s">
        <v>25</v>
      </c>
      <c r="G7710" t="s">
        <v>35</v>
      </c>
      <c r="H7710">
        <v>3</v>
      </c>
      <c r="I7710" t="s">
        <v>177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21</v>
      </c>
      <c r="S7710">
        <v>1</v>
      </c>
    </row>
    <row r="7711" spans="1:19" x14ac:dyDescent="0.3">
      <c r="A7711">
        <v>7710</v>
      </c>
      <c r="B7711" t="s">
        <v>31</v>
      </c>
      <c r="C7711" t="s">
        <v>39</v>
      </c>
      <c r="D7711" t="s">
        <v>44</v>
      </c>
      <c r="E7711" t="s">
        <v>36</v>
      </c>
      <c r="F7711" t="s">
        <v>18</v>
      </c>
      <c r="G7711" t="s">
        <v>35</v>
      </c>
      <c r="H7711">
        <v>2</v>
      </c>
      <c r="I7711" t="s">
        <v>177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28</v>
      </c>
      <c r="S7711">
        <v>8</v>
      </c>
    </row>
    <row r="7712" spans="1:19" x14ac:dyDescent="0.3">
      <c r="A7712">
        <v>7711</v>
      </c>
      <c r="B7712" t="s">
        <v>16</v>
      </c>
      <c r="C7712" t="s">
        <v>20</v>
      </c>
      <c r="D7712" t="s">
        <v>26</v>
      </c>
      <c r="E7712" t="s">
        <v>22</v>
      </c>
      <c r="F7712" t="s">
        <v>18</v>
      </c>
      <c r="G7712" t="s">
        <v>24</v>
      </c>
      <c r="H7712">
        <v>3</v>
      </c>
      <c r="I7712" t="s">
        <v>178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21</v>
      </c>
      <c r="S7712">
        <v>4</v>
      </c>
    </row>
    <row r="7713" spans="1:19" x14ac:dyDescent="0.3">
      <c r="A7713">
        <v>7712</v>
      </c>
      <c r="B7713" t="s">
        <v>16</v>
      </c>
      <c r="C7713" t="s">
        <v>20</v>
      </c>
      <c r="D7713" t="s">
        <v>44</v>
      </c>
      <c r="E7713" t="s">
        <v>45</v>
      </c>
      <c r="F7713" t="s">
        <v>30</v>
      </c>
      <c r="G7713" t="s">
        <v>17</v>
      </c>
      <c r="H7713">
        <v>13</v>
      </c>
      <c r="I7713" t="s">
        <v>177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28</v>
      </c>
      <c r="S7713">
        <v>3</v>
      </c>
    </row>
    <row r="7714" spans="1:19" x14ac:dyDescent="0.3">
      <c r="A7714">
        <v>7713</v>
      </c>
      <c r="B7714" t="s">
        <v>37</v>
      </c>
      <c r="C7714" t="s">
        <v>34</v>
      </c>
      <c r="D7714" t="s">
        <v>40</v>
      </c>
      <c r="E7714" t="s">
        <v>43</v>
      </c>
      <c r="F7714" t="s">
        <v>30</v>
      </c>
      <c r="G7714" t="s">
        <v>35</v>
      </c>
      <c r="H7714">
        <v>0</v>
      </c>
      <c r="I7714" t="s">
        <v>176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21</v>
      </c>
      <c r="S7714">
        <v>5</v>
      </c>
    </row>
    <row r="7715" spans="1:19" x14ac:dyDescent="0.3">
      <c r="A7715">
        <v>7714</v>
      </c>
      <c r="B7715" t="s">
        <v>37</v>
      </c>
      <c r="C7715" t="s">
        <v>39</v>
      </c>
      <c r="D7715" t="s">
        <v>32</v>
      </c>
      <c r="E7715" t="s">
        <v>29</v>
      </c>
      <c r="F7715" t="s">
        <v>18</v>
      </c>
      <c r="G7715" t="s">
        <v>24</v>
      </c>
      <c r="H7715">
        <v>9</v>
      </c>
      <c r="I7715" t="s">
        <v>176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34</v>
      </c>
      <c r="S7715">
        <v>6</v>
      </c>
    </row>
    <row r="7716" spans="1:19" x14ac:dyDescent="0.3">
      <c r="A7716">
        <v>7715</v>
      </c>
      <c r="B7716" t="s">
        <v>16</v>
      </c>
      <c r="C7716" t="s">
        <v>20</v>
      </c>
      <c r="D7716" t="s">
        <v>32</v>
      </c>
      <c r="E7716" t="s">
        <v>22</v>
      </c>
      <c r="F7716" t="s">
        <v>25</v>
      </c>
      <c r="G7716" t="s">
        <v>35</v>
      </c>
      <c r="H7716">
        <v>5</v>
      </c>
      <c r="I7716" t="s">
        <v>178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28</v>
      </c>
      <c r="S7716">
        <v>6</v>
      </c>
    </row>
    <row r="7717" spans="1:19" x14ac:dyDescent="0.3">
      <c r="A7717">
        <v>7716</v>
      </c>
      <c r="B7717" t="s">
        <v>33</v>
      </c>
      <c r="C7717" t="s">
        <v>39</v>
      </c>
      <c r="D7717" t="s">
        <v>26</v>
      </c>
      <c r="E7717" t="s">
        <v>45</v>
      </c>
      <c r="F7717" t="s">
        <v>30</v>
      </c>
      <c r="G7717" t="s">
        <v>24</v>
      </c>
      <c r="H7717">
        <v>5</v>
      </c>
      <c r="I7717" t="s">
        <v>178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21</v>
      </c>
      <c r="S7717">
        <v>3</v>
      </c>
    </row>
    <row r="7718" spans="1:19" x14ac:dyDescent="0.3">
      <c r="A7718">
        <v>7717</v>
      </c>
      <c r="B7718" t="s">
        <v>31</v>
      </c>
      <c r="C7718" t="s">
        <v>34</v>
      </c>
      <c r="D7718" t="s">
        <v>38</v>
      </c>
      <c r="E7718" t="s">
        <v>22</v>
      </c>
      <c r="F7718" t="s">
        <v>30</v>
      </c>
      <c r="G7718" t="s">
        <v>35</v>
      </c>
      <c r="H7718">
        <v>3</v>
      </c>
      <c r="I7718" t="s">
        <v>176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21</v>
      </c>
      <c r="S7718">
        <v>6</v>
      </c>
    </row>
    <row r="7719" spans="1:19" x14ac:dyDescent="0.3">
      <c r="A7719">
        <v>7718</v>
      </c>
      <c r="B7719" t="s">
        <v>16</v>
      </c>
      <c r="C7719" t="s">
        <v>27</v>
      </c>
      <c r="D7719" t="s">
        <v>32</v>
      </c>
      <c r="E7719" t="s">
        <v>22</v>
      </c>
      <c r="F7719" t="s">
        <v>25</v>
      </c>
      <c r="G7719" t="s">
        <v>17</v>
      </c>
      <c r="H7719">
        <v>1</v>
      </c>
      <c r="I7719" t="s">
        <v>176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21</v>
      </c>
      <c r="S7719">
        <v>3</v>
      </c>
    </row>
    <row r="7720" spans="1:19" x14ac:dyDescent="0.3">
      <c r="A7720">
        <v>7719</v>
      </c>
      <c r="B7720" t="s">
        <v>16</v>
      </c>
      <c r="C7720" t="s">
        <v>34</v>
      </c>
      <c r="D7720" t="s">
        <v>38</v>
      </c>
      <c r="E7720" t="s">
        <v>29</v>
      </c>
      <c r="F7720" t="s">
        <v>18</v>
      </c>
      <c r="G7720" t="s">
        <v>35</v>
      </c>
      <c r="H7720">
        <v>13</v>
      </c>
      <c r="I7720" t="s">
        <v>176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34</v>
      </c>
      <c r="S7720">
        <v>5</v>
      </c>
    </row>
    <row r="7721" spans="1:19" x14ac:dyDescent="0.3">
      <c r="A7721">
        <v>7720</v>
      </c>
      <c r="B7721" t="s">
        <v>23</v>
      </c>
      <c r="C7721" t="s">
        <v>20</v>
      </c>
      <c r="D7721" t="s">
        <v>19</v>
      </c>
      <c r="E7721" t="s">
        <v>22</v>
      </c>
      <c r="F7721" t="s">
        <v>18</v>
      </c>
      <c r="G7721" t="s">
        <v>24</v>
      </c>
      <c r="H7721">
        <v>12</v>
      </c>
      <c r="I7721" t="s">
        <v>178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34</v>
      </c>
      <c r="S7721">
        <v>2</v>
      </c>
    </row>
    <row r="7722" spans="1:19" x14ac:dyDescent="0.3">
      <c r="A7722">
        <v>7721</v>
      </c>
      <c r="B7722" t="s">
        <v>23</v>
      </c>
      <c r="C7722" t="s">
        <v>27</v>
      </c>
      <c r="D7722" t="s">
        <v>32</v>
      </c>
      <c r="E7722" t="s">
        <v>15</v>
      </c>
      <c r="F7722" t="s">
        <v>18</v>
      </c>
      <c r="G7722" t="s">
        <v>17</v>
      </c>
      <c r="H7722">
        <v>7</v>
      </c>
      <c r="I7722" t="s">
        <v>177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21</v>
      </c>
      <c r="S7722">
        <v>2</v>
      </c>
    </row>
    <row r="7723" spans="1:19" x14ac:dyDescent="0.3">
      <c r="A7723">
        <v>7722</v>
      </c>
      <c r="B7723" t="s">
        <v>23</v>
      </c>
      <c r="C7723" t="s">
        <v>39</v>
      </c>
      <c r="D7723" t="s">
        <v>26</v>
      </c>
      <c r="E7723" t="s">
        <v>15</v>
      </c>
      <c r="F7723" t="s">
        <v>25</v>
      </c>
      <c r="G7723" t="s">
        <v>17</v>
      </c>
      <c r="H7723">
        <v>9</v>
      </c>
      <c r="I7723" t="s">
        <v>176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34</v>
      </c>
      <c r="S7723">
        <v>1</v>
      </c>
    </row>
    <row r="7724" spans="1:19" x14ac:dyDescent="0.3">
      <c r="A7724">
        <v>7723</v>
      </c>
      <c r="B7724" t="s">
        <v>16</v>
      </c>
      <c r="C7724" t="s">
        <v>27</v>
      </c>
      <c r="D7724" t="s">
        <v>26</v>
      </c>
      <c r="E7724" t="s">
        <v>41</v>
      </c>
      <c r="F7724" t="s">
        <v>18</v>
      </c>
      <c r="G7724" t="s">
        <v>17</v>
      </c>
      <c r="H7724">
        <v>4</v>
      </c>
      <c r="I7724" t="s">
        <v>177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21</v>
      </c>
      <c r="S7724">
        <v>1</v>
      </c>
    </row>
    <row r="7725" spans="1:19" x14ac:dyDescent="0.3">
      <c r="A7725">
        <v>7724</v>
      </c>
      <c r="B7725" t="s">
        <v>33</v>
      </c>
      <c r="C7725" t="s">
        <v>39</v>
      </c>
      <c r="D7725" t="s">
        <v>44</v>
      </c>
      <c r="E7725" t="s">
        <v>43</v>
      </c>
      <c r="F7725" t="s">
        <v>30</v>
      </c>
      <c r="G7725" t="s">
        <v>35</v>
      </c>
      <c r="H7725">
        <v>10</v>
      </c>
      <c r="I7725" t="s">
        <v>176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28</v>
      </c>
      <c r="S7725">
        <v>4</v>
      </c>
    </row>
    <row r="7726" spans="1:19" x14ac:dyDescent="0.3">
      <c r="A7726">
        <v>7725</v>
      </c>
      <c r="B7726" t="s">
        <v>42</v>
      </c>
      <c r="C7726" t="s">
        <v>39</v>
      </c>
      <c r="D7726" t="s">
        <v>44</v>
      </c>
      <c r="E7726" t="s">
        <v>15</v>
      </c>
      <c r="F7726" t="s">
        <v>25</v>
      </c>
      <c r="G7726" t="s">
        <v>35</v>
      </c>
      <c r="H7726">
        <v>0</v>
      </c>
      <c r="I7726" t="s">
        <v>178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28</v>
      </c>
      <c r="S7726">
        <v>7</v>
      </c>
    </row>
    <row r="7727" spans="1:19" x14ac:dyDescent="0.3">
      <c r="A7727">
        <v>7726</v>
      </c>
      <c r="B7727" t="s">
        <v>16</v>
      </c>
      <c r="C7727" t="s">
        <v>20</v>
      </c>
      <c r="D7727" t="s">
        <v>44</v>
      </c>
      <c r="E7727" t="s">
        <v>36</v>
      </c>
      <c r="F7727" t="s">
        <v>30</v>
      </c>
      <c r="G7727" t="s">
        <v>24</v>
      </c>
      <c r="H7727">
        <v>11</v>
      </c>
      <c r="I7727" t="s">
        <v>178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28</v>
      </c>
      <c r="S7727">
        <v>9</v>
      </c>
    </row>
    <row r="7728" spans="1:19" x14ac:dyDescent="0.3">
      <c r="A7728">
        <v>7727</v>
      </c>
      <c r="B7728" t="s">
        <v>16</v>
      </c>
      <c r="C7728" t="s">
        <v>20</v>
      </c>
      <c r="D7728" t="s">
        <v>19</v>
      </c>
      <c r="E7728" t="s">
        <v>43</v>
      </c>
      <c r="F7728" t="s">
        <v>30</v>
      </c>
      <c r="G7728" t="s">
        <v>17</v>
      </c>
      <c r="H7728">
        <v>3</v>
      </c>
      <c r="I7728" t="s">
        <v>177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21</v>
      </c>
      <c r="S7728">
        <v>4</v>
      </c>
    </row>
    <row r="7729" spans="1:19" x14ac:dyDescent="0.3">
      <c r="A7729">
        <v>7728</v>
      </c>
      <c r="B7729" t="s">
        <v>37</v>
      </c>
      <c r="C7729" t="s">
        <v>20</v>
      </c>
      <c r="D7729" t="s">
        <v>32</v>
      </c>
      <c r="E7729" t="s">
        <v>43</v>
      </c>
      <c r="F7729" t="s">
        <v>30</v>
      </c>
      <c r="G7729" t="s">
        <v>24</v>
      </c>
      <c r="H7729">
        <v>7</v>
      </c>
      <c r="I7729" t="s">
        <v>178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28</v>
      </c>
      <c r="S7729">
        <v>9</v>
      </c>
    </row>
    <row r="7730" spans="1:19" x14ac:dyDescent="0.3">
      <c r="A7730">
        <v>7729</v>
      </c>
      <c r="B7730" t="s">
        <v>33</v>
      </c>
      <c r="C7730" t="s">
        <v>20</v>
      </c>
      <c r="D7730" t="s">
        <v>44</v>
      </c>
      <c r="E7730" t="s">
        <v>29</v>
      </c>
      <c r="F7730" t="s">
        <v>25</v>
      </c>
      <c r="G7730" t="s">
        <v>24</v>
      </c>
      <c r="H7730">
        <v>9</v>
      </c>
      <c r="I7730" t="s">
        <v>177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28</v>
      </c>
      <c r="S7730">
        <v>2</v>
      </c>
    </row>
    <row r="7731" spans="1:19" x14ac:dyDescent="0.3">
      <c r="A7731">
        <v>7730</v>
      </c>
      <c r="B7731" t="s">
        <v>42</v>
      </c>
      <c r="C7731" t="s">
        <v>39</v>
      </c>
      <c r="D7731" t="s">
        <v>44</v>
      </c>
      <c r="E7731" t="s">
        <v>43</v>
      </c>
      <c r="F7731" t="s">
        <v>18</v>
      </c>
      <c r="G7731" t="s">
        <v>24</v>
      </c>
      <c r="H7731">
        <v>0</v>
      </c>
      <c r="I7731" t="s">
        <v>177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28</v>
      </c>
      <c r="S7731">
        <v>7</v>
      </c>
    </row>
    <row r="7732" spans="1:19" x14ac:dyDescent="0.3">
      <c r="A7732">
        <v>7731</v>
      </c>
      <c r="B7732" t="s">
        <v>37</v>
      </c>
      <c r="C7732" t="s">
        <v>27</v>
      </c>
      <c r="D7732" t="s">
        <v>26</v>
      </c>
      <c r="E7732" t="s">
        <v>43</v>
      </c>
      <c r="F7732" t="s">
        <v>25</v>
      </c>
      <c r="G7732" t="s">
        <v>17</v>
      </c>
      <c r="H7732">
        <v>4</v>
      </c>
      <c r="I7732" t="s">
        <v>178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21</v>
      </c>
      <c r="S7732">
        <v>4</v>
      </c>
    </row>
    <row r="7733" spans="1:19" x14ac:dyDescent="0.3">
      <c r="A7733">
        <v>7732</v>
      </c>
      <c r="B7733" t="s">
        <v>42</v>
      </c>
      <c r="C7733" t="s">
        <v>27</v>
      </c>
      <c r="D7733" t="s">
        <v>32</v>
      </c>
      <c r="E7733" t="s">
        <v>22</v>
      </c>
      <c r="F7733" t="s">
        <v>25</v>
      </c>
      <c r="G7733" t="s">
        <v>35</v>
      </c>
      <c r="H7733">
        <v>1</v>
      </c>
      <c r="I7733" t="s">
        <v>177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28</v>
      </c>
      <c r="S7733">
        <v>9</v>
      </c>
    </row>
    <row r="7734" spans="1:19" x14ac:dyDescent="0.3">
      <c r="A7734">
        <v>7733</v>
      </c>
      <c r="B7734" t="s">
        <v>33</v>
      </c>
      <c r="C7734" t="s">
        <v>27</v>
      </c>
      <c r="D7734" t="s">
        <v>32</v>
      </c>
      <c r="E7734" t="s">
        <v>22</v>
      </c>
      <c r="F7734" t="s">
        <v>25</v>
      </c>
      <c r="G7734" t="s">
        <v>35</v>
      </c>
      <c r="H7734">
        <v>9</v>
      </c>
      <c r="I7734" t="s">
        <v>176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28</v>
      </c>
      <c r="S7734">
        <v>9</v>
      </c>
    </row>
    <row r="7735" spans="1:19" x14ac:dyDescent="0.3">
      <c r="A7735">
        <v>7734</v>
      </c>
      <c r="B7735" t="s">
        <v>37</v>
      </c>
      <c r="C7735" t="s">
        <v>39</v>
      </c>
      <c r="D7735" t="s">
        <v>32</v>
      </c>
      <c r="E7735" t="s">
        <v>36</v>
      </c>
      <c r="F7735" t="s">
        <v>30</v>
      </c>
      <c r="G7735" t="s">
        <v>17</v>
      </c>
      <c r="H7735">
        <v>12</v>
      </c>
      <c r="I7735" t="s">
        <v>178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28</v>
      </c>
      <c r="S7735">
        <v>5</v>
      </c>
    </row>
    <row r="7736" spans="1:19" x14ac:dyDescent="0.3">
      <c r="A7736">
        <v>7735</v>
      </c>
      <c r="B7736" t="s">
        <v>16</v>
      </c>
      <c r="C7736" t="s">
        <v>20</v>
      </c>
      <c r="D7736" t="s">
        <v>26</v>
      </c>
      <c r="E7736" t="s">
        <v>41</v>
      </c>
      <c r="F7736" t="s">
        <v>25</v>
      </c>
      <c r="G7736" t="s">
        <v>17</v>
      </c>
      <c r="H7736">
        <v>14</v>
      </c>
      <c r="I7736" t="s">
        <v>178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28</v>
      </c>
      <c r="S7736">
        <v>4</v>
      </c>
    </row>
    <row r="7737" spans="1:19" x14ac:dyDescent="0.3">
      <c r="A7737">
        <v>7736</v>
      </c>
      <c r="B7737" t="s">
        <v>16</v>
      </c>
      <c r="C7737" t="s">
        <v>20</v>
      </c>
      <c r="D7737" t="s">
        <v>44</v>
      </c>
      <c r="E7737" t="s">
        <v>22</v>
      </c>
      <c r="F7737" t="s">
        <v>18</v>
      </c>
      <c r="G7737" t="s">
        <v>35</v>
      </c>
      <c r="H7737">
        <v>10</v>
      </c>
      <c r="I7737" t="s">
        <v>178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28</v>
      </c>
      <c r="S7737">
        <v>7</v>
      </c>
    </row>
    <row r="7738" spans="1:19" x14ac:dyDescent="0.3">
      <c r="A7738">
        <v>7737</v>
      </c>
      <c r="B7738" t="s">
        <v>23</v>
      </c>
      <c r="C7738" t="s">
        <v>27</v>
      </c>
      <c r="D7738" t="s">
        <v>19</v>
      </c>
      <c r="E7738" t="s">
        <v>43</v>
      </c>
      <c r="F7738" t="s">
        <v>18</v>
      </c>
      <c r="G7738" t="s">
        <v>24</v>
      </c>
      <c r="H7738">
        <v>7</v>
      </c>
      <c r="I7738" t="s">
        <v>177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21</v>
      </c>
      <c r="S7738">
        <v>6</v>
      </c>
    </row>
    <row r="7739" spans="1:19" x14ac:dyDescent="0.3">
      <c r="A7739">
        <v>7738</v>
      </c>
      <c r="B7739" t="s">
        <v>23</v>
      </c>
      <c r="C7739" t="s">
        <v>34</v>
      </c>
      <c r="D7739" t="s">
        <v>32</v>
      </c>
      <c r="E7739" t="s">
        <v>43</v>
      </c>
      <c r="F7739" t="s">
        <v>30</v>
      </c>
      <c r="G7739" t="s">
        <v>35</v>
      </c>
      <c r="H7739">
        <v>9</v>
      </c>
      <c r="I7739" t="s">
        <v>176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34</v>
      </c>
      <c r="S7739">
        <v>3</v>
      </c>
    </row>
    <row r="7740" spans="1:19" x14ac:dyDescent="0.3">
      <c r="A7740">
        <v>7739</v>
      </c>
      <c r="B7740" t="s">
        <v>16</v>
      </c>
      <c r="C7740" t="s">
        <v>27</v>
      </c>
      <c r="D7740" t="s">
        <v>32</v>
      </c>
      <c r="E7740" t="s">
        <v>43</v>
      </c>
      <c r="F7740" t="s">
        <v>25</v>
      </c>
      <c r="G7740" t="s">
        <v>35</v>
      </c>
      <c r="H7740">
        <v>4</v>
      </c>
      <c r="I7740" t="s">
        <v>178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21</v>
      </c>
      <c r="S7740">
        <v>6</v>
      </c>
    </row>
    <row r="7741" spans="1:19" x14ac:dyDescent="0.3">
      <c r="A7741">
        <v>7740</v>
      </c>
      <c r="B7741" t="s">
        <v>42</v>
      </c>
      <c r="C7741" t="s">
        <v>39</v>
      </c>
      <c r="D7741" t="s">
        <v>32</v>
      </c>
      <c r="E7741" t="s">
        <v>29</v>
      </c>
      <c r="F7741" t="s">
        <v>30</v>
      </c>
      <c r="G7741" t="s">
        <v>35</v>
      </c>
      <c r="H7741">
        <v>11</v>
      </c>
      <c r="I7741" t="s">
        <v>177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28</v>
      </c>
      <c r="S7741">
        <v>9</v>
      </c>
    </row>
    <row r="7742" spans="1:19" x14ac:dyDescent="0.3">
      <c r="A7742">
        <v>7741</v>
      </c>
      <c r="B7742" t="s">
        <v>33</v>
      </c>
      <c r="C7742" t="s">
        <v>20</v>
      </c>
      <c r="D7742" t="s">
        <v>26</v>
      </c>
      <c r="E7742" t="s">
        <v>22</v>
      </c>
      <c r="F7742" t="s">
        <v>25</v>
      </c>
      <c r="G7742" t="s">
        <v>17</v>
      </c>
      <c r="H7742">
        <v>0</v>
      </c>
      <c r="I7742" t="s">
        <v>177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21</v>
      </c>
      <c r="S7742">
        <v>2</v>
      </c>
    </row>
    <row r="7743" spans="1:19" x14ac:dyDescent="0.3">
      <c r="A7743">
        <v>7742</v>
      </c>
      <c r="B7743" t="s">
        <v>31</v>
      </c>
      <c r="C7743" t="s">
        <v>39</v>
      </c>
      <c r="D7743" t="s">
        <v>32</v>
      </c>
      <c r="E7743" t="s">
        <v>29</v>
      </c>
      <c r="F7743" t="s">
        <v>30</v>
      </c>
      <c r="G7743" t="s">
        <v>17</v>
      </c>
      <c r="H7743">
        <v>10</v>
      </c>
      <c r="I7743" t="s">
        <v>178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28</v>
      </c>
      <c r="S7743">
        <v>1</v>
      </c>
    </row>
    <row r="7744" spans="1:19" x14ac:dyDescent="0.3">
      <c r="A7744">
        <v>7743</v>
      </c>
      <c r="B7744" t="s">
        <v>16</v>
      </c>
      <c r="C7744" t="s">
        <v>20</v>
      </c>
      <c r="D7744" t="s">
        <v>38</v>
      </c>
      <c r="E7744" t="s">
        <v>15</v>
      </c>
      <c r="F7744" t="s">
        <v>18</v>
      </c>
      <c r="G7744" t="s">
        <v>24</v>
      </c>
      <c r="H7744">
        <v>8</v>
      </c>
      <c r="I7744" t="s">
        <v>176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34</v>
      </c>
      <c r="S7744">
        <v>5</v>
      </c>
    </row>
    <row r="7745" spans="1:19" x14ac:dyDescent="0.3">
      <c r="A7745">
        <v>7744</v>
      </c>
      <c r="B7745" t="s">
        <v>42</v>
      </c>
      <c r="C7745" t="s">
        <v>34</v>
      </c>
      <c r="D7745" t="s">
        <v>38</v>
      </c>
      <c r="E7745" t="s">
        <v>29</v>
      </c>
      <c r="F7745" t="s">
        <v>25</v>
      </c>
      <c r="G7745" t="s">
        <v>24</v>
      </c>
      <c r="H7745">
        <v>9</v>
      </c>
      <c r="I7745" t="s">
        <v>177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34</v>
      </c>
      <c r="S7745">
        <v>2</v>
      </c>
    </row>
    <row r="7746" spans="1:19" x14ac:dyDescent="0.3">
      <c r="A7746">
        <v>7745</v>
      </c>
      <c r="B7746" t="s">
        <v>16</v>
      </c>
      <c r="C7746" t="s">
        <v>39</v>
      </c>
      <c r="D7746" t="s">
        <v>38</v>
      </c>
      <c r="E7746" t="s">
        <v>43</v>
      </c>
      <c r="F7746" t="s">
        <v>18</v>
      </c>
      <c r="G7746" t="s">
        <v>17</v>
      </c>
      <c r="H7746">
        <v>1</v>
      </c>
      <c r="I7746" t="s">
        <v>177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21</v>
      </c>
      <c r="S7746">
        <v>4</v>
      </c>
    </row>
    <row r="7747" spans="1:19" x14ac:dyDescent="0.3">
      <c r="A7747">
        <v>7746</v>
      </c>
      <c r="B7747" t="s">
        <v>31</v>
      </c>
      <c r="C7747" t="s">
        <v>27</v>
      </c>
      <c r="D7747" t="s">
        <v>19</v>
      </c>
      <c r="E7747" t="s">
        <v>22</v>
      </c>
      <c r="F7747" t="s">
        <v>18</v>
      </c>
      <c r="G7747" t="s">
        <v>35</v>
      </c>
      <c r="H7747">
        <v>3</v>
      </c>
      <c r="I7747" t="s">
        <v>178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21</v>
      </c>
      <c r="S7747">
        <v>3</v>
      </c>
    </row>
    <row r="7748" spans="1:19" x14ac:dyDescent="0.3">
      <c r="A7748">
        <v>7747</v>
      </c>
      <c r="B7748" t="s">
        <v>31</v>
      </c>
      <c r="C7748" t="s">
        <v>20</v>
      </c>
      <c r="D7748" t="s">
        <v>26</v>
      </c>
      <c r="E7748" t="s">
        <v>15</v>
      </c>
      <c r="F7748" t="s">
        <v>18</v>
      </c>
      <c r="G7748" t="s">
        <v>35</v>
      </c>
      <c r="H7748">
        <v>1</v>
      </c>
      <c r="I7748" t="s">
        <v>177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28</v>
      </c>
      <c r="S7748">
        <v>9</v>
      </c>
    </row>
    <row r="7749" spans="1:19" x14ac:dyDescent="0.3">
      <c r="A7749">
        <v>7748</v>
      </c>
      <c r="B7749" t="s">
        <v>33</v>
      </c>
      <c r="C7749" t="s">
        <v>27</v>
      </c>
      <c r="D7749" t="s">
        <v>38</v>
      </c>
      <c r="E7749" t="s">
        <v>15</v>
      </c>
      <c r="F7749" t="s">
        <v>18</v>
      </c>
      <c r="G7749" t="s">
        <v>24</v>
      </c>
      <c r="H7749">
        <v>14</v>
      </c>
      <c r="I7749" t="s">
        <v>177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28</v>
      </c>
      <c r="S7749">
        <v>3</v>
      </c>
    </row>
    <row r="7750" spans="1:19" x14ac:dyDescent="0.3">
      <c r="A7750">
        <v>7749</v>
      </c>
      <c r="B7750" t="s">
        <v>23</v>
      </c>
      <c r="C7750" t="s">
        <v>34</v>
      </c>
      <c r="D7750" t="s">
        <v>44</v>
      </c>
      <c r="E7750" t="s">
        <v>36</v>
      </c>
      <c r="F7750" t="s">
        <v>30</v>
      </c>
      <c r="G7750" t="s">
        <v>17</v>
      </c>
      <c r="H7750">
        <v>1</v>
      </c>
      <c r="I7750" t="s">
        <v>177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21</v>
      </c>
      <c r="S7750">
        <v>1</v>
      </c>
    </row>
    <row r="7751" spans="1:19" x14ac:dyDescent="0.3">
      <c r="A7751">
        <v>7750</v>
      </c>
      <c r="B7751" t="s">
        <v>37</v>
      </c>
      <c r="C7751" t="s">
        <v>27</v>
      </c>
      <c r="D7751" t="s">
        <v>44</v>
      </c>
      <c r="E7751" t="s">
        <v>43</v>
      </c>
      <c r="F7751" t="s">
        <v>30</v>
      </c>
      <c r="G7751" t="s">
        <v>17</v>
      </c>
      <c r="H7751">
        <v>5</v>
      </c>
      <c r="I7751" t="s">
        <v>178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28</v>
      </c>
      <c r="S7751">
        <v>8</v>
      </c>
    </row>
    <row r="7752" spans="1:19" x14ac:dyDescent="0.3">
      <c r="A7752">
        <v>7751</v>
      </c>
      <c r="B7752" t="s">
        <v>16</v>
      </c>
      <c r="C7752" t="s">
        <v>34</v>
      </c>
      <c r="D7752" t="s">
        <v>26</v>
      </c>
      <c r="E7752" t="s">
        <v>41</v>
      </c>
      <c r="F7752" t="s">
        <v>30</v>
      </c>
      <c r="G7752" t="s">
        <v>35</v>
      </c>
      <c r="H7752">
        <v>5</v>
      </c>
      <c r="I7752" t="s">
        <v>176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28</v>
      </c>
      <c r="S7752">
        <v>3</v>
      </c>
    </row>
    <row r="7753" spans="1:19" x14ac:dyDescent="0.3">
      <c r="A7753">
        <v>7752</v>
      </c>
      <c r="B7753" t="s">
        <v>42</v>
      </c>
      <c r="C7753" t="s">
        <v>34</v>
      </c>
      <c r="D7753" t="s">
        <v>44</v>
      </c>
      <c r="E7753" t="s">
        <v>45</v>
      </c>
      <c r="F7753" t="s">
        <v>18</v>
      </c>
      <c r="G7753" t="s">
        <v>35</v>
      </c>
      <c r="H7753">
        <v>0</v>
      </c>
      <c r="I7753" t="s">
        <v>178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21</v>
      </c>
      <c r="S7753">
        <v>4</v>
      </c>
    </row>
    <row r="7754" spans="1:19" x14ac:dyDescent="0.3">
      <c r="A7754">
        <v>7753</v>
      </c>
      <c r="B7754" t="s">
        <v>31</v>
      </c>
      <c r="C7754" t="s">
        <v>20</v>
      </c>
      <c r="D7754" t="s">
        <v>32</v>
      </c>
      <c r="E7754" t="s">
        <v>45</v>
      </c>
      <c r="F7754" t="s">
        <v>25</v>
      </c>
      <c r="G7754" t="s">
        <v>35</v>
      </c>
      <c r="H7754">
        <v>4</v>
      </c>
      <c r="I7754" t="s">
        <v>176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28</v>
      </c>
      <c r="S7754">
        <v>2</v>
      </c>
    </row>
    <row r="7755" spans="1:19" x14ac:dyDescent="0.3">
      <c r="A7755">
        <v>7754</v>
      </c>
      <c r="B7755" t="s">
        <v>16</v>
      </c>
      <c r="C7755" t="s">
        <v>34</v>
      </c>
      <c r="D7755" t="s">
        <v>32</v>
      </c>
      <c r="E7755" t="s">
        <v>29</v>
      </c>
      <c r="F7755" t="s">
        <v>18</v>
      </c>
      <c r="G7755" t="s">
        <v>17</v>
      </c>
      <c r="H7755">
        <v>8</v>
      </c>
      <c r="I7755" t="s">
        <v>178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34</v>
      </c>
      <c r="S7755">
        <v>2</v>
      </c>
    </row>
    <row r="7756" spans="1:19" x14ac:dyDescent="0.3">
      <c r="A7756">
        <v>7755</v>
      </c>
      <c r="B7756" t="s">
        <v>31</v>
      </c>
      <c r="C7756" t="s">
        <v>27</v>
      </c>
      <c r="D7756" t="s">
        <v>40</v>
      </c>
      <c r="E7756" t="s">
        <v>36</v>
      </c>
      <c r="F7756" t="s">
        <v>25</v>
      </c>
      <c r="G7756" t="s">
        <v>35</v>
      </c>
      <c r="H7756">
        <v>8</v>
      </c>
      <c r="I7756" t="s">
        <v>177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28</v>
      </c>
      <c r="S7756">
        <v>9</v>
      </c>
    </row>
    <row r="7757" spans="1:19" x14ac:dyDescent="0.3">
      <c r="A7757">
        <v>7756</v>
      </c>
      <c r="B7757" t="s">
        <v>42</v>
      </c>
      <c r="C7757" t="s">
        <v>20</v>
      </c>
      <c r="D7757" t="s">
        <v>44</v>
      </c>
      <c r="E7757" t="s">
        <v>43</v>
      </c>
      <c r="F7757" t="s">
        <v>25</v>
      </c>
      <c r="G7757" t="s">
        <v>17</v>
      </c>
      <c r="H7757">
        <v>1</v>
      </c>
      <c r="I7757" t="s">
        <v>176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28</v>
      </c>
      <c r="S7757">
        <v>1</v>
      </c>
    </row>
    <row r="7758" spans="1:19" x14ac:dyDescent="0.3">
      <c r="A7758">
        <v>7757</v>
      </c>
      <c r="B7758" t="s">
        <v>37</v>
      </c>
      <c r="C7758" t="s">
        <v>20</v>
      </c>
      <c r="D7758" t="s">
        <v>19</v>
      </c>
      <c r="E7758" t="s">
        <v>22</v>
      </c>
      <c r="F7758" t="s">
        <v>18</v>
      </c>
      <c r="G7758" t="s">
        <v>35</v>
      </c>
      <c r="H7758">
        <v>6</v>
      </c>
      <c r="I7758" t="s">
        <v>178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21</v>
      </c>
      <c r="S7758">
        <v>4</v>
      </c>
    </row>
    <row r="7759" spans="1:19" x14ac:dyDescent="0.3">
      <c r="A7759">
        <v>7758</v>
      </c>
      <c r="B7759" t="s">
        <v>16</v>
      </c>
      <c r="C7759" t="s">
        <v>39</v>
      </c>
      <c r="D7759" t="s">
        <v>40</v>
      </c>
      <c r="E7759" t="s">
        <v>29</v>
      </c>
      <c r="F7759" t="s">
        <v>18</v>
      </c>
      <c r="G7759" t="s">
        <v>35</v>
      </c>
      <c r="H7759">
        <v>6</v>
      </c>
      <c r="I7759" t="s">
        <v>176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21</v>
      </c>
      <c r="S7759">
        <v>1</v>
      </c>
    </row>
    <row r="7760" spans="1:19" x14ac:dyDescent="0.3">
      <c r="A7760">
        <v>7759</v>
      </c>
      <c r="B7760" t="s">
        <v>42</v>
      </c>
      <c r="C7760" t="s">
        <v>27</v>
      </c>
      <c r="D7760" t="s">
        <v>38</v>
      </c>
      <c r="E7760" t="s">
        <v>45</v>
      </c>
      <c r="F7760" t="s">
        <v>18</v>
      </c>
      <c r="G7760" t="s">
        <v>24</v>
      </c>
      <c r="H7760">
        <v>2</v>
      </c>
      <c r="I7760" t="s">
        <v>176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21</v>
      </c>
      <c r="S7760">
        <v>4</v>
      </c>
    </row>
    <row r="7761" spans="1:19" x14ac:dyDescent="0.3">
      <c r="A7761">
        <v>7760</v>
      </c>
      <c r="B7761" t="s">
        <v>16</v>
      </c>
      <c r="C7761" t="s">
        <v>34</v>
      </c>
      <c r="D7761" t="s">
        <v>40</v>
      </c>
      <c r="E7761" t="s">
        <v>15</v>
      </c>
      <c r="F7761" t="s">
        <v>30</v>
      </c>
      <c r="G7761" t="s">
        <v>35</v>
      </c>
      <c r="H7761">
        <v>3</v>
      </c>
      <c r="I7761" t="s">
        <v>176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28</v>
      </c>
      <c r="S7761">
        <v>3</v>
      </c>
    </row>
    <row r="7762" spans="1:19" x14ac:dyDescent="0.3">
      <c r="A7762">
        <v>7761</v>
      </c>
      <c r="B7762" t="s">
        <v>33</v>
      </c>
      <c r="C7762" t="s">
        <v>20</v>
      </c>
      <c r="D7762" t="s">
        <v>38</v>
      </c>
      <c r="E7762" t="s">
        <v>22</v>
      </c>
      <c r="F7762" t="s">
        <v>18</v>
      </c>
      <c r="G7762" t="s">
        <v>35</v>
      </c>
      <c r="H7762">
        <v>6</v>
      </c>
      <c r="I7762" t="s">
        <v>178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28</v>
      </c>
      <c r="S7762">
        <v>3</v>
      </c>
    </row>
    <row r="7763" spans="1:19" x14ac:dyDescent="0.3">
      <c r="A7763">
        <v>7762</v>
      </c>
      <c r="B7763" t="s">
        <v>16</v>
      </c>
      <c r="C7763" t="s">
        <v>39</v>
      </c>
      <c r="D7763" t="s">
        <v>38</v>
      </c>
      <c r="E7763" t="s">
        <v>45</v>
      </c>
      <c r="F7763" t="s">
        <v>30</v>
      </c>
      <c r="G7763" t="s">
        <v>35</v>
      </c>
      <c r="H7763">
        <v>0</v>
      </c>
      <c r="I7763" t="s">
        <v>178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21</v>
      </c>
      <c r="S7763">
        <v>5</v>
      </c>
    </row>
    <row r="7764" spans="1:19" x14ac:dyDescent="0.3">
      <c r="A7764">
        <v>7763</v>
      </c>
      <c r="B7764" t="s">
        <v>42</v>
      </c>
      <c r="C7764" t="s">
        <v>27</v>
      </c>
      <c r="D7764" t="s">
        <v>38</v>
      </c>
      <c r="E7764" t="s">
        <v>41</v>
      </c>
      <c r="F7764" t="s">
        <v>30</v>
      </c>
      <c r="G7764" t="s">
        <v>24</v>
      </c>
      <c r="H7764">
        <v>10</v>
      </c>
      <c r="I7764" t="s">
        <v>177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28</v>
      </c>
      <c r="S7764">
        <v>1</v>
      </c>
    </row>
    <row r="7765" spans="1:19" x14ac:dyDescent="0.3">
      <c r="A7765">
        <v>7764</v>
      </c>
      <c r="B7765" t="s">
        <v>42</v>
      </c>
      <c r="C7765" t="s">
        <v>20</v>
      </c>
      <c r="D7765" t="s">
        <v>44</v>
      </c>
      <c r="E7765" t="s">
        <v>43</v>
      </c>
      <c r="F7765" t="s">
        <v>25</v>
      </c>
      <c r="G7765" t="s">
        <v>17</v>
      </c>
      <c r="H7765">
        <v>13</v>
      </c>
      <c r="I7765" t="s">
        <v>178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34</v>
      </c>
      <c r="S7765">
        <v>6</v>
      </c>
    </row>
    <row r="7766" spans="1:19" x14ac:dyDescent="0.3">
      <c r="A7766">
        <v>7765</v>
      </c>
      <c r="B7766" t="s">
        <v>31</v>
      </c>
      <c r="C7766" t="s">
        <v>34</v>
      </c>
      <c r="D7766" t="s">
        <v>19</v>
      </c>
      <c r="E7766" t="s">
        <v>15</v>
      </c>
      <c r="F7766" t="s">
        <v>18</v>
      </c>
      <c r="G7766" t="s">
        <v>17</v>
      </c>
      <c r="H7766">
        <v>14</v>
      </c>
      <c r="I7766" t="s">
        <v>177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34</v>
      </c>
      <c r="S7766">
        <v>5</v>
      </c>
    </row>
    <row r="7767" spans="1:19" x14ac:dyDescent="0.3">
      <c r="A7767">
        <v>7766</v>
      </c>
      <c r="B7767" t="s">
        <v>37</v>
      </c>
      <c r="C7767" t="s">
        <v>20</v>
      </c>
      <c r="D7767" t="s">
        <v>44</v>
      </c>
      <c r="E7767" t="s">
        <v>22</v>
      </c>
      <c r="F7767" t="s">
        <v>18</v>
      </c>
      <c r="G7767" t="s">
        <v>24</v>
      </c>
      <c r="H7767">
        <v>9</v>
      </c>
      <c r="I7767" t="s">
        <v>176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28</v>
      </c>
      <c r="S7767">
        <v>8</v>
      </c>
    </row>
    <row r="7768" spans="1:19" x14ac:dyDescent="0.3">
      <c r="A7768">
        <v>7767</v>
      </c>
      <c r="B7768" t="s">
        <v>16</v>
      </c>
      <c r="C7768" t="s">
        <v>20</v>
      </c>
      <c r="D7768" t="s">
        <v>32</v>
      </c>
      <c r="E7768" t="s">
        <v>15</v>
      </c>
      <c r="F7768" t="s">
        <v>30</v>
      </c>
      <c r="G7768" t="s">
        <v>17</v>
      </c>
      <c r="H7768">
        <v>12</v>
      </c>
      <c r="I7768" t="s">
        <v>176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28</v>
      </c>
      <c r="S7768">
        <v>7</v>
      </c>
    </row>
    <row r="7769" spans="1:19" x14ac:dyDescent="0.3">
      <c r="A7769">
        <v>7768</v>
      </c>
      <c r="B7769" t="s">
        <v>23</v>
      </c>
      <c r="C7769" t="s">
        <v>20</v>
      </c>
      <c r="D7769" t="s">
        <v>44</v>
      </c>
      <c r="E7769" t="s">
        <v>41</v>
      </c>
      <c r="F7769" t="s">
        <v>30</v>
      </c>
      <c r="G7769" t="s">
        <v>24</v>
      </c>
      <c r="H7769">
        <v>0</v>
      </c>
      <c r="I7769" t="s">
        <v>177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21</v>
      </c>
      <c r="S7769">
        <v>1</v>
      </c>
    </row>
    <row r="7770" spans="1:19" x14ac:dyDescent="0.3">
      <c r="A7770">
        <v>7769</v>
      </c>
      <c r="B7770" t="s">
        <v>37</v>
      </c>
      <c r="C7770" t="s">
        <v>39</v>
      </c>
      <c r="D7770" t="s">
        <v>26</v>
      </c>
      <c r="E7770" t="s">
        <v>36</v>
      </c>
      <c r="F7770" t="s">
        <v>30</v>
      </c>
      <c r="G7770" t="s">
        <v>17</v>
      </c>
      <c r="H7770">
        <v>11</v>
      </c>
      <c r="I7770" t="s">
        <v>176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34</v>
      </c>
      <c r="S7770">
        <v>6</v>
      </c>
    </row>
    <row r="7771" spans="1:19" x14ac:dyDescent="0.3">
      <c r="A7771">
        <v>7770</v>
      </c>
      <c r="B7771" t="s">
        <v>42</v>
      </c>
      <c r="C7771" t="s">
        <v>34</v>
      </c>
      <c r="D7771" t="s">
        <v>38</v>
      </c>
      <c r="E7771" t="s">
        <v>36</v>
      </c>
      <c r="F7771" t="s">
        <v>30</v>
      </c>
      <c r="G7771" t="s">
        <v>35</v>
      </c>
      <c r="H7771">
        <v>1</v>
      </c>
      <c r="I7771" t="s">
        <v>176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21</v>
      </c>
      <c r="S7771">
        <v>4</v>
      </c>
    </row>
    <row r="7772" spans="1:19" x14ac:dyDescent="0.3">
      <c r="A7772">
        <v>7771</v>
      </c>
      <c r="B7772" t="s">
        <v>31</v>
      </c>
      <c r="C7772" t="s">
        <v>34</v>
      </c>
      <c r="D7772" t="s">
        <v>40</v>
      </c>
      <c r="E7772" t="s">
        <v>36</v>
      </c>
      <c r="F7772" t="s">
        <v>30</v>
      </c>
      <c r="G7772" t="s">
        <v>24</v>
      </c>
      <c r="H7772">
        <v>11</v>
      </c>
      <c r="I7772" t="s">
        <v>178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34</v>
      </c>
      <c r="S7772">
        <v>4</v>
      </c>
    </row>
    <row r="7773" spans="1:19" x14ac:dyDescent="0.3">
      <c r="A7773">
        <v>7772</v>
      </c>
      <c r="B7773" t="s">
        <v>33</v>
      </c>
      <c r="C7773" t="s">
        <v>27</v>
      </c>
      <c r="D7773" t="s">
        <v>38</v>
      </c>
      <c r="E7773" t="s">
        <v>45</v>
      </c>
      <c r="F7773" t="s">
        <v>30</v>
      </c>
      <c r="G7773" t="s">
        <v>35</v>
      </c>
      <c r="H7773">
        <v>13</v>
      </c>
      <c r="I7773" t="s">
        <v>176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34</v>
      </c>
      <c r="S7773">
        <v>6</v>
      </c>
    </row>
    <row r="7774" spans="1:19" x14ac:dyDescent="0.3">
      <c r="A7774">
        <v>7773</v>
      </c>
      <c r="B7774" t="s">
        <v>37</v>
      </c>
      <c r="C7774" t="s">
        <v>20</v>
      </c>
      <c r="D7774" t="s">
        <v>44</v>
      </c>
      <c r="E7774" t="s">
        <v>41</v>
      </c>
      <c r="F7774" t="s">
        <v>18</v>
      </c>
      <c r="G7774" t="s">
        <v>35</v>
      </c>
      <c r="H7774">
        <v>4</v>
      </c>
      <c r="I7774" t="s">
        <v>176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28</v>
      </c>
      <c r="S7774">
        <v>1</v>
      </c>
    </row>
    <row r="7775" spans="1:19" x14ac:dyDescent="0.3">
      <c r="A7775">
        <v>7774</v>
      </c>
      <c r="B7775" t="s">
        <v>16</v>
      </c>
      <c r="C7775" t="s">
        <v>39</v>
      </c>
      <c r="D7775" t="s">
        <v>40</v>
      </c>
      <c r="E7775" t="s">
        <v>36</v>
      </c>
      <c r="F7775" t="s">
        <v>30</v>
      </c>
      <c r="G7775" t="s">
        <v>35</v>
      </c>
      <c r="H7775">
        <v>5</v>
      </c>
      <c r="I7775" t="s">
        <v>178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21</v>
      </c>
      <c r="S7775">
        <v>1</v>
      </c>
    </row>
    <row r="7776" spans="1:19" x14ac:dyDescent="0.3">
      <c r="A7776">
        <v>7775</v>
      </c>
      <c r="B7776" t="s">
        <v>37</v>
      </c>
      <c r="C7776" t="s">
        <v>27</v>
      </c>
      <c r="D7776" t="s">
        <v>32</v>
      </c>
      <c r="E7776" t="s">
        <v>29</v>
      </c>
      <c r="F7776" t="s">
        <v>30</v>
      </c>
      <c r="G7776" t="s">
        <v>17</v>
      </c>
      <c r="H7776">
        <v>14</v>
      </c>
      <c r="I7776" t="s">
        <v>177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28</v>
      </c>
      <c r="S7776">
        <v>4</v>
      </c>
    </row>
    <row r="7777" spans="1:19" x14ac:dyDescent="0.3">
      <c r="A7777">
        <v>7776</v>
      </c>
      <c r="B7777" t="s">
        <v>33</v>
      </c>
      <c r="C7777" t="s">
        <v>27</v>
      </c>
      <c r="D7777" t="s">
        <v>38</v>
      </c>
      <c r="E7777" t="s">
        <v>41</v>
      </c>
      <c r="F7777" t="s">
        <v>18</v>
      </c>
      <c r="G7777" t="s">
        <v>35</v>
      </c>
      <c r="H7777">
        <v>5</v>
      </c>
      <c r="I7777" t="s">
        <v>176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28</v>
      </c>
      <c r="S7777">
        <v>7</v>
      </c>
    </row>
    <row r="7778" spans="1:19" x14ac:dyDescent="0.3">
      <c r="A7778">
        <v>7777</v>
      </c>
      <c r="B7778" t="s">
        <v>42</v>
      </c>
      <c r="C7778" t="s">
        <v>20</v>
      </c>
      <c r="D7778" t="s">
        <v>32</v>
      </c>
      <c r="E7778" t="s">
        <v>36</v>
      </c>
      <c r="F7778" t="s">
        <v>25</v>
      </c>
      <c r="G7778" t="s">
        <v>24</v>
      </c>
      <c r="H7778">
        <v>3</v>
      </c>
      <c r="I7778" t="s">
        <v>176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28</v>
      </c>
      <c r="S7778">
        <v>7</v>
      </c>
    </row>
    <row r="7779" spans="1:19" x14ac:dyDescent="0.3">
      <c r="A7779">
        <v>7778</v>
      </c>
      <c r="B7779" t="s">
        <v>31</v>
      </c>
      <c r="C7779" t="s">
        <v>34</v>
      </c>
      <c r="D7779" t="s">
        <v>40</v>
      </c>
      <c r="E7779" t="s">
        <v>43</v>
      </c>
      <c r="F7779" t="s">
        <v>18</v>
      </c>
      <c r="G7779" t="s">
        <v>17</v>
      </c>
      <c r="H7779">
        <v>13</v>
      </c>
      <c r="I7779" t="s">
        <v>176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28</v>
      </c>
      <c r="S7779">
        <v>8</v>
      </c>
    </row>
    <row r="7780" spans="1:19" x14ac:dyDescent="0.3">
      <c r="A7780">
        <v>7779</v>
      </c>
      <c r="B7780" t="s">
        <v>16</v>
      </c>
      <c r="C7780" t="s">
        <v>20</v>
      </c>
      <c r="D7780" t="s">
        <v>19</v>
      </c>
      <c r="E7780" t="s">
        <v>45</v>
      </c>
      <c r="F7780" t="s">
        <v>25</v>
      </c>
      <c r="G7780" t="s">
        <v>35</v>
      </c>
      <c r="H7780">
        <v>12</v>
      </c>
      <c r="I7780" t="s">
        <v>176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28</v>
      </c>
      <c r="S7780">
        <v>4</v>
      </c>
    </row>
    <row r="7781" spans="1:19" x14ac:dyDescent="0.3">
      <c r="A7781">
        <v>7780</v>
      </c>
      <c r="B7781" t="s">
        <v>42</v>
      </c>
      <c r="C7781" t="s">
        <v>34</v>
      </c>
      <c r="D7781" t="s">
        <v>38</v>
      </c>
      <c r="E7781" t="s">
        <v>36</v>
      </c>
      <c r="F7781" t="s">
        <v>18</v>
      </c>
      <c r="G7781" t="s">
        <v>24</v>
      </c>
      <c r="H7781">
        <v>6</v>
      </c>
      <c r="I7781" t="s">
        <v>177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28</v>
      </c>
      <c r="S7781">
        <v>9</v>
      </c>
    </row>
    <row r="7782" spans="1:19" x14ac:dyDescent="0.3">
      <c r="A7782">
        <v>7781</v>
      </c>
      <c r="B7782" t="s">
        <v>37</v>
      </c>
      <c r="C7782" t="s">
        <v>20</v>
      </c>
      <c r="D7782" t="s">
        <v>44</v>
      </c>
      <c r="E7782" t="s">
        <v>29</v>
      </c>
      <c r="F7782" t="s">
        <v>18</v>
      </c>
      <c r="G7782" t="s">
        <v>24</v>
      </c>
      <c r="H7782">
        <v>8</v>
      </c>
      <c r="I7782" t="s">
        <v>178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34</v>
      </c>
      <c r="S7782">
        <v>4</v>
      </c>
    </row>
    <row r="7783" spans="1:19" x14ac:dyDescent="0.3">
      <c r="A7783">
        <v>7782</v>
      </c>
      <c r="B7783" t="s">
        <v>16</v>
      </c>
      <c r="C7783" t="s">
        <v>27</v>
      </c>
      <c r="D7783" t="s">
        <v>19</v>
      </c>
      <c r="E7783" t="s">
        <v>45</v>
      </c>
      <c r="F7783" t="s">
        <v>30</v>
      </c>
      <c r="G7783" t="s">
        <v>24</v>
      </c>
      <c r="H7783">
        <v>4</v>
      </c>
      <c r="I7783" t="s">
        <v>176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28</v>
      </c>
      <c r="S7783">
        <v>8</v>
      </c>
    </row>
    <row r="7784" spans="1:19" x14ac:dyDescent="0.3">
      <c r="A7784">
        <v>7783</v>
      </c>
      <c r="B7784" t="s">
        <v>31</v>
      </c>
      <c r="C7784" t="s">
        <v>27</v>
      </c>
      <c r="D7784" t="s">
        <v>32</v>
      </c>
      <c r="E7784" t="s">
        <v>45</v>
      </c>
      <c r="F7784" t="s">
        <v>25</v>
      </c>
      <c r="G7784" t="s">
        <v>17</v>
      </c>
      <c r="H7784">
        <v>6</v>
      </c>
      <c r="I7784" t="s">
        <v>177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21</v>
      </c>
      <c r="S7784">
        <v>4</v>
      </c>
    </row>
    <row r="7785" spans="1:19" x14ac:dyDescent="0.3">
      <c r="A7785">
        <v>7784</v>
      </c>
      <c r="B7785" t="s">
        <v>37</v>
      </c>
      <c r="C7785" t="s">
        <v>34</v>
      </c>
      <c r="D7785" t="s">
        <v>32</v>
      </c>
      <c r="E7785" t="s">
        <v>15</v>
      </c>
      <c r="F7785" t="s">
        <v>25</v>
      </c>
      <c r="G7785" t="s">
        <v>17</v>
      </c>
      <c r="H7785">
        <v>14</v>
      </c>
      <c r="I7785" t="s">
        <v>177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28</v>
      </c>
      <c r="S7785">
        <v>4</v>
      </c>
    </row>
    <row r="7786" spans="1:19" x14ac:dyDescent="0.3">
      <c r="A7786">
        <v>7785</v>
      </c>
      <c r="B7786" t="s">
        <v>37</v>
      </c>
      <c r="C7786" t="s">
        <v>20</v>
      </c>
      <c r="D7786" t="s">
        <v>40</v>
      </c>
      <c r="E7786" t="s">
        <v>36</v>
      </c>
      <c r="F7786" t="s">
        <v>25</v>
      </c>
      <c r="G7786" t="s">
        <v>17</v>
      </c>
      <c r="H7786">
        <v>4</v>
      </c>
      <c r="I7786" t="s">
        <v>176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28</v>
      </c>
      <c r="S7786">
        <v>2</v>
      </c>
    </row>
    <row r="7787" spans="1:19" x14ac:dyDescent="0.3">
      <c r="A7787">
        <v>7786</v>
      </c>
      <c r="B7787" t="s">
        <v>33</v>
      </c>
      <c r="C7787" t="s">
        <v>27</v>
      </c>
      <c r="D7787" t="s">
        <v>32</v>
      </c>
      <c r="E7787" t="s">
        <v>29</v>
      </c>
      <c r="F7787" t="s">
        <v>30</v>
      </c>
      <c r="G7787" t="s">
        <v>24</v>
      </c>
      <c r="H7787">
        <v>4</v>
      </c>
      <c r="I7787" t="s">
        <v>177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28</v>
      </c>
      <c r="S7787">
        <v>7</v>
      </c>
    </row>
    <row r="7788" spans="1:19" x14ac:dyDescent="0.3">
      <c r="A7788">
        <v>7787</v>
      </c>
      <c r="B7788" t="s">
        <v>31</v>
      </c>
      <c r="C7788" t="s">
        <v>34</v>
      </c>
      <c r="D7788" t="s">
        <v>40</v>
      </c>
      <c r="E7788" t="s">
        <v>22</v>
      </c>
      <c r="F7788" t="s">
        <v>25</v>
      </c>
      <c r="G7788" t="s">
        <v>24</v>
      </c>
      <c r="H7788">
        <v>9</v>
      </c>
      <c r="I7788" t="s">
        <v>178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28</v>
      </c>
      <c r="S7788">
        <v>8</v>
      </c>
    </row>
    <row r="7789" spans="1:19" x14ac:dyDescent="0.3">
      <c r="A7789">
        <v>7788</v>
      </c>
      <c r="B7789" t="s">
        <v>42</v>
      </c>
      <c r="C7789" t="s">
        <v>27</v>
      </c>
      <c r="D7789" t="s">
        <v>32</v>
      </c>
      <c r="E7789" t="s">
        <v>45</v>
      </c>
      <c r="F7789" t="s">
        <v>30</v>
      </c>
      <c r="G7789" t="s">
        <v>24</v>
      </c>
      <c r="H7789">
        <v>11</v>
      </c>
      <c r="I7789" t="s">
        <v>178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34</v>
      </c>
      <c r="S7789">
        <v>3</v>
      </c>
    </row>
    <row r="7790" spans="1:19" x14ac:dyDescent="0.3">
      <c r="A7790">
        <v>7789</v>
      </c>
      <c r="B7790" t="s">
        <v>33</v>
      </c>
      <c r="C7790" t="s">
        <v>20</v>
      </c>
      <c r="D7790" t="s">
        <v>32</v>
      </c>
      <c r="E7790" t="s">
        <v>45</v>
      </c>
      <c r="F7790" t="s">
        <v>18</v>
      </c>
      <c r="G7790" t="s">
        <v>35</v>
      </c>
      <c r="H7790">
        <v>2</v>
      </c>
      <c r="I7790" t="s">
        <v>178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21</v>
      </c>
      <c r="S7790">
        <v>1</v>
      </c>
    </row>
    <row r="7791" spans="1:19" x14ac:dyDescent="0.3">
      <c r="A7791">
        <v>7790</v>
      </c>
      <c r="B7791" t="s">
        <v>16</v>
      </c>
      <c r="C7791" t="s">
        <v>34</v>
      </c>
      <c r="D7791" t="s">
        <v>32</v>
      </c>
      <c r="E7791" t="s">
        <v>43</v>
      </c>
      <c r="F7791" t="s">
        <v>18</v>
      </c>
      <c r="G7791" t="s">
        <v>17</v>
      </c>
      <c r="H7791">
        <v>8</v>
      </c>
      <c r="I7791" t="s">
        <v>177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34</v>
      </c>
      <c r="S7791">
        <v>2</v>
      </c>
    </row>
    <row r="7792" spans="1:19" x14ac:dyDescent="0.3">
      <c r="A7792">
        <v>7791</v>
      </c>
      <c r="B7792" t="s">
        <v>33</v>
      </c>
      <c r="C7792" t="s">
        <v>34</v>
      </c>
      <c r="D7792" t="s">
        <v>26</v>
      </c>
      <c r="E7792" t="s">
        <v>36</v>
      </c>
      <c r="F7792" t="s">
        <v>18</v>
      </c>
      <c r="G7792" t="s">
        <v>35</v>
      </c>
      <c r="H7792">
        <v>4</v>
      </c>
      <c r="I7792" t="s">
        <v>178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28</v>
      </c>
      <c r="S7792">
        <v>8</v>
      </c>
    </row>
    <row r="7793" spans="1:19" x14ac:dyDescent="0.3">
      <c r="A7793">
        <v>7792</v>
      </c>
      <c r="B7793" t="s">
        <v>23</v>
      </c>
      <c r="C7793" t="s">
        <v>27</v>
      </c>
      <c r="D7793" t="s">
        <v>26</v>
      </c>
      <c r="E7793" t="s">
        <v>29</v>
      </c>
      <c r="F7793" t="s">
        <v>18</v>
      </c>
      <c r="G7793" t="s">
        <v>24</v>
      </c>
      <c r="H7793">
        <v>6</v>
      </c>
      <c r="I7793" t="s">
        <v>176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21</v>
      </c>
      <c r="S7793">
        <v>6</v>
      </c>
    </row>
    <row r="7794" spans="1:19" x14ac:dyDescent="0.3">
      <c r="A7794">
        <v>7793</v>
      </c>
      <c r="B7794" t="s">
        <v>37</v>
      </c>
      <c r="C7794" t="s">
        <v>34</v>
      </c>
      <c r="D7794" t="s">
        <v>32</v>
      </c>
      <c r="E7794" t="s">
        <v>15</v>
      </c>
      <c r="F7794" t="s">
        <v>25</v>
      </c>
      <c r="G7794" t="s">
        <v>35</v>
      </c>
      <c r="H7794">
        <v>12</v>
      </c>
      <c r="I7794" t="s">
        <v>177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28</v>
      </c>
      <c r="S7794">
        <v>8</v>
      </c>
    </row>
    <row r="7795" spans="1:19" x14ac:dyDescent="0.3">
      <c r="A7795">
        <v>7794</v>
      </c>
      <c r="B7795" t="s">
        <v>33</v>
      </c>
      <c r="C7795" t="s">
        <v>20</v>
      </c>
      <c r="D7795" t="s">
        <v>19</v>
      </c>
      <c r="E7795" t="s">
        <v>22</v>
      </c>
      <c r="F7795" t="s">
        <v>30</v>
      </c>
      <c r="G7795" t="s">
        <v>24</v>
      </c>
      <c r="H7795">
        <v>13</v>
      </c>
      <c r="I7795" t="s">
        <v>177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28</v>
      </c>
      <c r="S7795">
        <v>7</v>
      </c>
    </row>
    <row r="7796" spans="1:19" x14ac:dyDescent="0.3">
      <c r="A7796">
        <v>7795</v>
      </c>
      <c r="B7796" t="s">
        <v>31</v>
      </c>
      <c r="C7796" t="s">
        <v>27</v>
      </c>
      <c r="D7796" t="s">
        <v>26</v>
      </c>
      <c r="E7796" t="s">
        <v>36</v>
      </c>
      <c r="F7796" t="s">
        <v>18</v>
      </c>
      <c r="G7796" t="s">
        <v>35</v>
      </c>
      <c r="H7796">
        <v>9</v>
      </c>
      <c r="I7796" t="s">
        <v>178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34</v>
      </c>
      <c r="S7796">
        <v>6</v>
      </c>
    </row>
    <row r="7797" spans="1:19" x14ac:dyDescent="0.3">
      <c r="A7797">
        <v>7796</v>
      </c>
      <c r="B7797" t="s">
        <v>16</v>
      </c>
      <c r="C7797" t="s">
        <v>27</v>
      </c>
      <c r="D7797" t="s">
        <v>38</v>
      </c>
      <c r="E7797" t="s">
        <v>36</v>
      </c>
      <c r="F7797" t="s">
        <v>25</v>
      </c>
      <c r="G7797" t="s">
        <v>24</v>
      </c>
      <c r="H7797">
        <v>7</v>
      </c>
      <c r="I7797" t="s">
        <v>176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21</v>
      </c>
      <c r="S7797">
        <v>6</v>
      </c>
    </row>
    <row r="7798" spans="1:19" x14ac:dyDescent="0.3">
      <c r="A7798">
        <v>7797</v>
      </c>
      <c r="B7798" t="s">
        <v>33</v>
      </c>
      <c r="C7798" t="s">
        <v>27</v>
      </c>
      <c r="D7798" t="s">
        <v>44</v>
      </c>
      <c r="E7798" t="s">
        <v>43</v>
      </c>
      <c r="F7798" t="s">
        <v>25</v>
      </c>
      <c r="G7798" t="s">
        <v>24</v>
      </c>
      <c r="H7798">
        <v>12</v>
      </c>
      <c r="I7798" t="s">
        <v>177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28</v>
      </c>
      <c r="S7798">
        <v>7</v>
      </c>
    </row>
    <row r="7799" spans="1:19" x14ac:dyDescent="0.3">
      <c r="A7799">
        <v>7798</v>
      </c>
      <c r="B7799" t="s">
        <v>33</v>
      </c>
      <c r="C7799" t="s">
        <v>27</v>
      </c>
      <c r="D7799" t="s">
        <v>44</v>
      </c>
      <c r="E7799" t="s">
        <v>36</v>
      </c>
      <c r="F7799" t="s">
        <v>30</v>
      </c>
      <c r="G7799" t="s">
        <v>35</v>
      </c>
      <c r="H7799">
        <v>11</v>
      </c>
      <c r="I7799" t="s">
        <v>176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34</v>
      </c>
      <c r="S7799">
        <v>3</v>
      </c>
    </row>
    <row r="7800" spans="1:19" x14ac:dyDescent="0.3">
      <c r="A7800">
        <v>7799</v>
      </c>
      <c r="B7800" t="s">
        <v>16</v>
      </c>
      <c r="C7800" t="s">
        <v>27</v>
      </c>
      <c r="D7800" t="s">
        <v>38</v>
      </c>
      <c r="E7800" t="s">
        <v>22</v>
      </c>
      <c r="F7800" t="s">
        <v>18</v>
      </c>
      <c r="G7800" t="s">
        <v>24</v>
      </c>
      <c r="H7800">
        <v>8</v>
      </c>
      <c r="I7800" t="s">
        <v>178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28</v>
      </c>
      <c r="S7800">
        <v>5</v>
      </c>
    </row>
    <row r="7801" spans="1:19" x14ac:dyDescent="0.3">
      <c r="A7801">
        <v>7800</v>
      </c>
      <c r="B7801" t="s">
        <v>23</v>
      </c>
      <c r="C7801" t="s">
        <v>27</v>
      </c>
      <c r="D7801" t="s">
        <v>44</v>
      </c>
      <c r="E7801" t="s">
        <v>45</v>
      </c>
      <c r="F7801" t="s">
        <v>30</v>
      </c>
      <c r="G7801" t="s">
        <v>35</v>
      </c>
      <c r="H7801">
        <v>7</v>
      </c>
      <c r="I7801" t="s">
        <v>176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21</v>
      </c>
      <c r="S7801">
        <v>4</v>
      </c>
    </row>
    <row r="7802" spans="1:19" x14ac:dyDescent="0.3">
      <c r="A7802">
        <v>7801</v>
      </c>
      <c r="B7802" t="s">
        <v>37</v>
      </c>
      <c r="C7802" t="s">
        <v>39</v>
      </c>
      <c r="D7802" t="s">
        <v>40</v>
      </c>
      <c r="E7802" t="s">
        <v>36</v>
      </c>
      <c r="F7802" t="s">
        <v>18</v>
      </c>
      <c r="G7802" t="s">
        <v>35</v>
      </c>
      <c r="H7802">
        <v>2</v>
      </c>
      <c r="I7802" t="s">
        <v>176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28</v>
      </c>
      <c r="S7802">
        <v>8</v>
      </c>
    </row>
    <row r="7803" spans="1:19" x14ac:dyDescent="0.3">
      <c r="A7803">
        <v>7802</v>
      </c>
      <c r="B7803" t="s">
        <v>37</v>
      </c>
      <c r="C7803" t="s">
        <v>34</v>
      </c>
      <c r="D7803" t="s">
        <v>19</v>
      </c>
      <c r="E7803" t="s">
        <v>36</v>
      </c>
      <c r="F7803" t="s">
        <v>30</v>
      </c>
      <c r="G7803" t="s">
        <v>17</v>
      </c>
      <c r="H7803">
        <v>9</v>
      </c>
      <c r="I7803" t="s">
        <v>176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28</v>
      </c>
      <c r="S7803">
        <v>9</v>
      </c>
    </row>
    <row r="7804" spans="1:19" x14ac:dyDescent="0.3">
      <c r="A7804">
        <v>7803</v>
      </c>
      <c r="B7804" t="s">
        <v>42</v>
      </c>
      <c r="C7804" t="s">
        <v>27</v>
      </c>
      <c r="D7804" t="s">
        <v>38</v>
      </c>
      <c r="E7804" t="s">
        <v>43</v>
      </c>
      <c r="F7804" t="s">
        <v>25</v>
      </c>
      <c r="G7804" t="s">
        <v>17</v>
      </c>
      <c r="H7804">
        <v>12</v>
      </c>
      <c r="I7804" t="s">
        <v>176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34</v>
      </c>
      <c r="S7804">
        <v>3</v>
      </c>
    </row>
    <row r="7805" spans="1:19" x14ac:dyDescent="0.3">
      <c r="A7805">
        <v>7804</v>
      </c>
      <c r="B7805" t="s">
        <v>31</v>
      </c>
      <c r="C7805" t="s">
        <v>39</v>
      </c>
      <c r="D7805" t="s">
        <v>19</v>
      </c>
      <c r="E7805" t="s">
        <v>22</v>
      </c>
      <c r="F7805" t="s">
        <v>25</v>
      </c>
      <c r="G7805" t="s">
        <v>35</v>
      </c>
      <c r="H7805">
        <v>8</v>
      </c>
      <c r="I7805" t="s">
        <v>176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28</v>
      </c>
      <c r="S7805">
        <v>8</v>
      </c>
    </row>
    <row r="7806" spans="1:19" x14ac:dyDescent="0.3">
      <c r="A7806">
        <v>7805</v>
      </c>
      <c r="B7806" t="s">
        <v>31</v>
      </c>
      <c r="C7806" t="s">
        <v>34</v>
      </c>
      <c r="D7806" t="s">
        <v>44</v>
      </c>
      <c r="E7806" t="s">
        <v>22</v>
      </c>
      <c r="F7806" t="s">
        <v>25</v>
      </c>
      <c r="G7806" t="s">
        <v>35</v>
      </c>
      <c r="H7806">
        <v>12</v>
      </c>
      <c r="I7806" t="s">
        <v>177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28</v>
      </c>
      <c r="S7806">
        <v>9</v>
      </c>
    </row>
    <row r="7807" spans="1:19" x14ac:dyDescent="0.3">
      <c r="A7807">
        <v>7806</v>
      </c>
      <c r="B7807" t="s">
        <v>33</v>
      </c>
      <c r="C7807" t="s">
        <v>39</v>
      </c>
      <c r="D7807" t="s">
        <v>19</v>
      </c>
      <c r="E7807" t="s">
        <v>45</v>
      </c>
      <c r="F7807" t="s">
        <v>30</v>
      </c>
      <c r="G7807" t="s">
        <v>35</v>
      </c>
      <c r="H7807">
        <v>0</v>
      </c>
      <c r="I7807" t="s">
        <v>177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21</v>
      </c>
      <c r="S7807">
        <v>6</v>
      </c>
    </row>
    <row r="7808" spans="1:19" x14ac:dyDescent="0.3">
      <c r="A7808">
        <v>7807</v>
      </c>
      <c r="B7808" t="s">
        <v>23</v>
      </c>
      <c r="C7808" t="s">
        <v>27</v>
      </c>
      <c r="D7808" t="s">
        <v>32</v>
      </c>
      <c r="E7808" t="s">
        <v>22</v>
      </c>
      <c r="F7808" t="s">
        <v>30</v>
      </c>
      <c r="G7808" t="s">
        <v>24</v>
      </c>
      <c r="H7808">
        <v>0</v>
      </c>
      <c r="I7808" t="s">
        <v>176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21</v>
      </c>
      <c r="S7808">
        <v>6</v>
      </c>
    </row>
    <row r="7809" spans="1:19" x14ac:dyDescent="0.3">
      <c r="A7809">
        <v>7808</v>
      </c>
      <c r="B7809" t="s">
        <v>31</v>
      </c>
      <c r="C7809" t="s">
        <v>27</v>
      </c>
      <c r="D7809" t="s">
        <v>26</v>
      </c>
      <c r="E7809" t="s">
        <v>36</v>
      </c>
      <c r="F7809" t="s">
        <v>30</v>
      </c>
      <c r="G7809" t="s">
        <v>35</v>
      </c>
      <c r="H7809">
        <v>0</v>
      </c>
      <c r="I7809" t="s">
        <v>176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28</v>
      </c>
      <c r="S7809">
        <v>8</v>
      </c>
    </row>
    <row r="7810" spans="1:19" x14ac:dyDescent="0.3">
      <c r="A7810">
        <v>7809</v>
      </c>
      <c r="B7810" t="s">
        <v>31</v>
      </c>
      <c r="C7810" t="s">
        <v>27</v>
      </c>
      <c r="D7810" t="s">
        <v>32</v>
      </c>
      <c r="E7810" t="s">
        <v>41</v>
      </c>
      <c r="F7810" t="s">
        <v>30</v>
      </c>
      <c r="G7810" t="s">
        <v>24</v>
      </c>
      <c r="H7810">
        <v>9</v>
      </c>
      <c r="I7810" t="s">
        <v>177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28</v>
      </c>
      <c r="S7810">
        <v>5</v>
      </c>
    </row>
    <row r="7811" spans="1:19" x14ac:dyDescent="0.3">
      <c r="A7811">
        <v>7810</v>
      </c>
      <c r="B7811" t="s">
        <v>33</v>
      </c>
      <c r="C7811" t="s">
        <v>20</v>
      </c>
      <c r="D7811" t="s">
        <v>38</v>
      </c>
      <c r="E7811" t="s">
        <v>43</v>
      </c>
      <c r="F7811" t="s">
        <v>30</v>
      </c>
      <c r="G7811" t="s">
        <v>24</v>
      </c>
      <c r="H7811">
        <v>1</v>
      </c>
      <c r="I7811" t="s">
        <v>178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28</v>
      </c>
      <c r="S7811">
        <v>7</v>
      </c>
    </row>
    <row r="7812" spans="1:19" x14ac:dyDescent="0.3">
      <c r="A7812">
        <v>7811</v>
      </c>
      <c r="B7812" t="s">
        <v>23</v>
      </c>
      <c r="C7812" t="s">
        <v>39</v>
      </c>
      <c r="D7812" t="s">
        <v>26</v>
      </c>
      <c r="E7812" t="s">
        <v>29</v>
      </c>
      <c r="F7812" t="s">
        <v>25</v>
      </c>
      <c r="G7812" t="s">
        <v>35</v>
      </c>
      <c r="H7812">
        <v>9</v>
      </c>
      <c r="I7812" t="s">
        <v>178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28</v>
      </c>
      <c r="S7812">
        <v>8</v>
      </c>
    </row>
    <row r="7813" spans="1:19" x14ac:dyDescent="0.3">
      <c r="A7813">
        <v>7812</v>
      </c>
      <c r="B7813" t="s">
        <v>42</v>
      </c>
      <c r="C7813" t="s">
        <v>34</v>
      </c>
      <c r="D7813" t="s">
        <v>38</v>
      </c>
      <c r="E7813" t="s">
        <v>15</v>
      </c>
      <c r="F7813" t="s">
        <v>30</v>
      </c>
      <c r="G7813" t="s">
        <v>24</v>
      </c>
      <c r="H7813">
        <v>8</v>
      </c>
      <c r="I7813" t="s">
        <v>178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34</v>
      </c>
      <c r="S7813">
        <v>3</v>
      </c>
    </row>
    <row r="7814" spans="1:19" x14ac:dyDescent="0.3">
      <c r="A7814">
        <v>7813</v>
      </c>
      <c r="B7814" t="s">
        <v>16</v>
      </c>
      <c r="C7814" t="s">
        <v>34</v>
      </c>
      <c r="D7814" t="s">
        <v>40</v>
      </c>
      <c r="E7814" t="s">
        <v>43</v>
      </c>
      <c r="F7814" t="s">
        <v>18</v>
      </c>
      <c r="G7814" t="s">
        <v>17</v>
      </c>
      <c r="H7814">
        <v>8</v>
      </c>
      <c r="I7814" t="s">
        <v>178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28</v>
      </c>
      <c r="S7814">
        <v>9</v>
      </c>
    </row>
    <row r="7815" spans="1:19" x14ac:dyDescent="0.3">
      <c r="A7815">
        <v>7814</v>
      </c>
      <c r="B7815" t="s">
        <v>37</v>
      </c>
      <c r="C7815" t="s">
        <v>20</v>
      </c>
      <c r="D7815" t="s">
        <v>19</v>
      </c>
      <c r="E7815" t="s">
        <v>29</v>
      </c>
      <c r="F7815" t="s">
        <v>30</v>
      </c>
      <c r="G7815" t="s">
        <v>35</v>
      </c>
      <c r="H7815">
        <v>9</v>
      </c>
      <c r="I7815" t="s">
        <v>176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28</v>
      </c>
      <c r="S7815">
        <v>8</v>
      </c>
    </row>
    <row r="7816" spans="1:19" x14ac:dyDescent="0.3">
      <c r="A7816">
        <v>7815</v>
      </c>
      <c r="B7816" t="s">
        <v>31</v>
      </c>
      <c r="C7816" t="s">
        <v>39</v>
      </c>
      <c r="D7816" t="s">
        <v>26</v>
      </c>
      <c r="E7816" t="s">
        <v>43</v>
      </c>
      <c r="F7816" t="s">
        <v>30</v>
      </c>
      <c r="G7816" t="s">
        <v>17</v>
      </c>
      <c r="H7816">
        <v>2</v>
      </c>
      <c r="I7816" t="s">
        <v>176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28</v>
      </c>
      <c r="S7816">
        <v>7</v>
      </c>
    </row>
    <row r="7817" spans="1:19" x14ac:dyDescent="0.3">
      <c r="A7817">
        <v>7816</v>
      </c>
      <c r="B7817" t="s">
        <v>37</v>
      </c>
      <c r="C7817" t="s">
        <v>34</v>
      </c>
      <c r="D7817" t="s">
        <v>32</v>
      </c>
      <c r="E7817" t="s">
        <v>29</v>
      </c>
      <c r="F7817" t="s">
        <v>18</v>
      </c>
      <c r="G7817" t="s">
        <v>24</v>
      </c>
      <c r="H7817">
        <v>4</v>
      </c>
      <c r="I7817" t="s">
        <v>177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28</v>
      </c>
      <c r="S7817">
        <v>9</v>
      </c>
    </row>
    <row r="7818" spans="1:19" x14ac:dyDescent="0.3">
      <c r="A7818">
        <v>7817</v>
      </c>
      <c r="B7818" t="s">
        <v>42</v>
      </c>
      <c r="C7818" t="s">
        <v>20</v>
      </c>
      <c r="D7818" t="s">
        <v>26</v>
      </c>
      <c r="E7818" t="s">
        <v>22</v>
      </c>
      <c r="F7818" t="s">
        <v>25</v>
      </c>
      <c r="G7818" t="s">
        <v>17</v>
      </c>
      <c r="H7818">
        <v>0</v>
      </c>
      <c r="I7818" t="s">
        <v>178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21</v>
      </c>
      <c r="S7818">
        <v>2</v>
      </c>
    </row>
    <row r="7819" spans="1:19" x14ac:dyDescent="0.3">
      <c r="A7819">
        <v>7818</v>
      </c>
      <c r="B7819" t="s">
        <v>33</v>
      </c>
      <c r="C7819" t="s">
        <v>34</v>
      </c>
      <c r="D7819" t="s">
        <v>19</v>
      </c>
      <c r="E7819" t="s">
        <v>43</v>
      </c>
      <c r="F7819" t="s">
        <v>25</v>
      </c>
      <c r="G7819" t="s">
        <v>24</v>
      </c>
      <c r="H7819">
        <v>3</v>
      </c>
      <c r="I7819" t="s">
        <v>177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28</v>
      </c>
      <c r="S7819">
        <v>6</v>
      </c>
    </row>
    <row r="7820" spans="1:19" x14ac:dyDescent="0.3">
      <c r="A7820">
        <v>7819</v>
      </c>
      <c r="B7820" t="s">
        <v>42</v>
      </c>
      <c r="C7820" t="s">
        <v>20</v>
      </c>
      <c r="D7820" t="s">
        <v>38</v>
      </c>
      <c r="E7820" t="s">
        <v>43</v>
      </c>
      <c r="F7820" t="s">
        <v>18</v>
      </c>
      <c r="G7820" t="s">
        <v>17</v>
      </c>
      <c r="H7820">
        <v>10</v>
      </c>
      <c r="I7820" t="s">
        <v>176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28</v>
      </c>
      <c r="S7820">
        <v>7</v>
      </c>
    </row>
    <row r="7821" spans="1:19" x14ac:dyDescent="0.3">
      <c r="A7821">
        <v>7820</v>
      </c>
      <c r="B7821" t="s">
        <v>37</v>
      </c>
      <c r="C7821" t="s">
        <v>20</v>
      </c>
      <c r="D7821" t="s">
        <v>32</v>
      </c>
      <c r="E7821" t="s">
        <v>43</v>
      </c>
      <c r="F7821" t="s">
        <v>25</v>
      </c>
      <c r="G7821" t="s">
        <v>17</v>
      </c>
      <c r="H7821">
        <v>4</v>
      </c>
      <c r="I7821" t="s">
        <v>177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28</v>
      </c>
      <c r="S7821">
        <v>6</v>
      </c>
    </row>
    <row r="7822" spans="1:19" x14ac:dyDescent="0.3">
      <c r="A7822">
        <v>7821</v>
      </c>
      <c r="B7822" t="s">
        <v>31</v>
      </c>
      <c r="C7822" t="s">
        <v>20</v>
      </c>
      <c r="D7822" t="s">
        <v>44</v>
      </c>
      <c r="E7822" t="s">
        <v>36</v>
      </c>
      <c r="F7822" t="s">
        <v>25</v>
      </c>
      <c r="G7822" t="s">
        <v>35</v>
      </c>
      <c r="H7822">
        <v>9</v>
      </c>
      <c r="I7822" t="s">
        <v>176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28</v>
      </c>
      <c r="S7822">
        <v>9</v>
      </c>
    </row>
    <row r="7823" spans="1:19" x14ac:dyDescent="0.3">
      <c r="A7823">
        <v>7822</v>
      </c>
      <c r="B7823" t="s">
        <v>37</v>
      </c>
      <c r="C7823" t="s">
        <v>20</v>
      </c>
      <c r="D7823" t="s">
        <v>19</v>
      </c>
      <c r="E7823" t="s">
        <v>15</v>
      </c>
      <c r="F7823" t="s">
        <v>18</v>
      </c>
      <c r="G7823" t="s">
        <v>35</v>
      </c>
      <c r="H7823">
        <v>12</v>
      </c>
      <c r="I7823" t="s">
        <v>176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34</v>
      </c>
      <c r="S7823">
        <v>1</v>
      </c>
    </row>
    <row r="7824" spans="1:19" x14ac:dyDescent="0.3">
      <c r="A7824">
        <v>7823</v>
      </c>
      <c r="B7824" t="s">
        <v>16</v>
      </c>
      <c r="C7824" t="s">
        <v>39</v>
      </c>
      <c r="D7824" t="s">
        <v>32</v>
      </c>
      <c r="E7824" t="s">
        <v>41</v>
      </c>
      <c r="F7824" t="s">
        <v>18</v>
      </c>
      <c r="G7824" t="s">
        <v>24</v>
      </c>
      <c r="H7824">
        <v>6</v>
      </c>
      <c r="I7824" t="s">
        <v>177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21</v>
      </c>
      <c r="S7824">
        <v>3</v>
      </c>
    </row>
    <row r="7825" spans="1:19" x14ac:dyDescent="0.3">
      <c r="A7825">
        <v>7824</v>
      </c>
      <c r="B7825" t="s">
        <v>31</v>
      </c>
      <c r="C7825" t="s">
        <v>39</v>
      </c>
      <c r="D7825" t="s">
        <v>26</v>
      </c>
      <c r="E7825" t="s">
        <v>43</v>
      </c>
      <c r="F7825" t="s">
        <v>30</v>
      </c>
      <c r="G7825" t="s">
        <v>17</v>
      </c>
      <c r="H7825">
        <v>2</v>
      </c>
      <c r="I7825" t="s">
        <v>176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21</v>
      </c>
      <c r="S7825">
        <v>6</v>
      </c>
    </row>
    <row r="7826" spans="1:19" x14ac:dyDescent="0.3">
      <c r="A7826">
        <v>7825</v>
      </c>
      <c r="B7826" t="s">
        <v>31</v>
      </c>
      <c r="C7826" t="s">
        <v>27</v>
      </c>
      <c r="D7826" t="s">
        <v>44</v>
      </c>
      <c r="E7826" t="s">
        <v>41</v>
      </c>
      <c r="F7826" t="s">
        <v>25</v>
      </c>
      <c r="G7826" t="s">
        <v>17</v>
      </c>
      <c r="H7826">
        <v>2</v>
      </c>
      <c r="I7826" t="s">
        <v>176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28</v>
      </c>
      <c r="S7826">
        <v>9</v>
      </c>
    </row>
    <row r="7827" spans="1:19" x14ac:dyDescent="0.3">
      <c r="A7827">
        <v>7826</v>
      </c>
      <c r="B7827" t="s">
        <v>23</v>
      </c>
      <c r="C7827" t="s">
        <v>34</v>
      </c>
      <c r="D7827" t="s">
        <v>26</v>
      </c>
      <c r="E7827" t="s">
        <v>41</v>
      </c>
      <c r="F7827" t="s">
        <v>18</v>
      </c>
      <c r="G7827" t="s">
        <v>35</v>
      </c>
      <c r="H7827">
        <v>3</v>
      </c>
      <c r="I7827" t="s">
        <v>176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21</v>
      </c>
      <c r="S7827">
        <v>1</v>
      </c>
    </row>
    <row r="7828" spans="1:19" x14ac:dyDescent="0.3">
      <c r="A7828">
        <v>7827</v>
      </c>
      <c r="B7828" t="s">
        <v>16</v>
      </c>
      <c r="C7828" t="s">
        <v>20</v>
      </c>
      <c r="D7828" t="s">
        <v>40</v>
      </c>
      <c r="E7828" t="s">
        <v>43</v>
      </c>
      <c r="F7828" t="s">
        <v>18</v>
      </c>
      <c r="G7828" t="s">
        <v>17</v>
      </c>
      <c r="H7828">
        <v>12</v>
      </c>
      <c r="I7828" t="s">
        <v>176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28</v>
      </c>
      <c r="S7828">
        <v>9</v>
      </c>
    </row>
    <row r="7829" spans="1:19" x14ac:dyDescent="0.3">
      <c r="A7829">
        <v>7828</v>
      </c>
      <c r="B7829" t="s">
        <v>42</v>
      </c>
      <c r="C7829" t="s">
        <v>34</v>
      </c>
      <c r="D7829" t="s">
        <v>32</v>
      </c>
      <c r="E7829" t="s">
        <v>29</v>
      </c>
      <c r="F7829" t="s">
        <v>30</v>
      </c>
      <c r="G7829" t="s">
        <v>35</v>
      </c>
      <c r="H7829">
        <v>2</v>
      </c>
      <c r="I7829" t="s">
        <v>178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21</v>
      </c>
      <c r="S7829">
        <v>4</v>
      </c>
    </row>
    <row r="7830" spans="1:19" x14ac:dyDescent="0.3">
      <c r="A7830">
        <v>7829</v>
      </c>
      <c r="B7830" t="s">
        <v>16</v>
      </c>
      <c r="C7830" t="s">
        <v>39</v>
      </c>
      <c r="D7830" t="s">
        <v>32</v>
      </c>
      <c r="E7830" t="s">
        <v>41</v>
      </c>
      <c r="F7830" t="s">
        <v>30</v>
      </c>
      <c r="G7830" t="s">
        <v>17</v>
      </c>
      <c r="H7830">
        <v>5</v>
      </c>
      <c r="I7830" t="s">
        <v>176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28</v>
      </c>
      <c r="S7830">
        <v>9</v>
      </c>
    </row>
    <row r="7831" spans="1:19" x14ac:dyDescent="0.3">
      <c r="A7831">
        <v>7830</v>
      </c>
      <c r="B7831" t="s">
        <v>31</v>
      </c>
      <c r="C7831" t="s">
        <v>34</v>
      </c>
      <c r="D7831" t="s">
        <v>44</v>
      </c>
      <c r="E7831" t="s">
        <v>45</v>
      </c>
      <c r="F7831" t="s">
        <v>30</v>
      </c>
      <c r="G7831" t="s">
        <v>35</v>
      </c>
      <c r="H7831">
        <v>10</v>
      </c>
      <c r="I7831" t="s">
        <v>176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28</v>
      </c>
      <c r="S7831">
        <v>9</v>
      </c>
    </row>
    <row r="7832" spans="1:19" x14ac:dyDescent="0.3">
      <c r="A7832">
        <v>7831</v>
      </c>
      <c r="B7832" t="s">
        <v>23</v>
      </c>
      <c r="C7832" t="s">
        <v>20</v>
      </c>
      <c r="D7832" t="s">
        <v>32</v>
      </c>
      <c r="E7832" t="s">
        <v>41</v>
      </c>
      <c r="F7832" t="s">
        <v>18</v>
      </c>
      <c r="G7832" t="s">
        <v>24</v>
      </c>
      <c r="H7832">
        <v>1</v>
      </c>
      <c r="I7832" t="s">
        <v>176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28</v>
      </c>
      <c r="S7832">
        <v>2</v>
      </c>
    </row>
    <row r="7833" spans="1:19" x14ac:dyDescent="0.3">
      <c r="A7833">
        <v>7832</v>
      </c>
      <c r="B7833" t="s">
        <v>16</v>
      </c>
      <c r="C7833" t="s">
        <v>34</v>
      </c>
      <c r="D7833" t="s">
        <v>32</v>
      </c>
      <c r="E7833" t="s">
        <v>15</v>
      </c>
      <c r="F7833" t="s">
        <v>30</v>
      </c>
      <c r="G7833" t="s">
        <v>24</v>
      </c>
      <c r="H7833">
        <v>6</v>
      </c>
      <c r="I7833" t="s">
        <v>177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21</v>
      </c>
      <c r="S7833">
        <v>3</v>
      </c>
    </row>
    <row r="7834" spans="1:19" x14ac:dyDescent="0.3">
      <c r="A7834">
        <v>7833</v>
      </c>
      <c r="B7834" t="s">
        <v>31</v>
      </c>
      <c r="C7834" t="s">
        <v>34</v>
      </c>
      <c r="D7834" t="s">
        <v>44</v>
      </c>
      <c r="E7834" t="s">
        <v>29</v>
      </c>
      <c r="F7834" t="s">
        <v>18</v>
      </c>
      <c r="G7834" t="s">
        <v>17</v>
      </c>
      <c r="H7834">
        <v>0</v>
      </c>
      <c r="I7834" t="s">
        <v>176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28</v>
      </c>
      <c r="S7834">
        <v>7</v>
      </c>
    </row>
    <row r="7835" spans="1:19" x14ac:dyDescent="0.3">
      <c r="A7835">
        <v>7834</v>
      </c>
      <c r="B7835" t="s">
        <v>23</v>
      </c>
      <c r="C7835" t="s">
        <v>39</v>
      </c>
      <c r="D7835" t="s">
        <v>19</v>
      </c>
      <c r="E7835" t="s">
        <v>29</v>
      </c>
      <c r="F7835" t="s">
        <v>25</v>
      </c>
      <c r="G7835" t="s">
        <v>35</v>
      </c>
      <c r="H7835">
        <v>8</v>
      </c>
      <c r="I7835" t="s">
        <v>177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34</v>
      </c>
      <c r="S7835">
        <v>1</v>
      </c>
    </row>
    <row r="7836" spans="1:19" x14ac:dyDescent="0.3">
      <c r="A7836">
        <v>7835</v>
      </c>
      <c r="B7836" t="s">
        <v>31</v>
      </c>
      <c r="C7836" t="s">
        <v>34</v>
      </c>
      <c r="D7836" t="s">
        <v>38</v>
      </c>
      <c r="E7836" t="s">
        <v>22</v>
      </c>
      <c r="F7836" t="s">
        <v>30</v>
      </c>
      <c r="G7836" t="s">
        <v>35</v>
      </c>
      <c r="H7836">
        <v>9</v>
      </c>
      <c r="I7836" t="s">
        <v>177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34</v>
      </c>
      <c r="S7836">
        <v>4</v>
      </c>
    </row>
    <row r="7837" spans="1:19" x14ac:dyDescent="0.3">
      <c r="A7837">
        <v>7836</v>
      </c>
      <c r="B7837" t="s">
        <v>23</v>
      </c>
      <c r="C7837" t="s">
        <v>34</v>
      </c>
      <c r="D7837" t="s">
        <v>38</v>
      </c>
      <c r="E7837" t="s">
        <v>29</v>
      </c>
      <c r="F7837" t="s">
        <v>30</v>
      </c>
      <c r="G7837" t="s">
        <v>17</v>
      </c>
      <c r="H7837">
        <v>12</v>
      </c>
      <c r="I7837" t="s">
        <v>176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28</v>
      </c>
      <c r="S7837">
        <v>4</v>
      </c>
    </row>
    <row r="7838" spans="1:19" x14ac:dyDescent="0.3">
      <c r="A7838">
        <v>7837</v>
      </c>
      <c r="B7838" t="s">
        <v>16</v>
      </c>
      <c r="C7838" t="s">
        <v>20</v>
      </c>
      <c r="D7838" t="s">
        <v>32</v>
      </c>
      <c r="E7838" t="s">
        <v>22</v>
      </c>
      <c r="F7838" t="s">
        <v>25</v>
      </c>
      <c r="G7838" t="s">
        <v>24</v>
      </c>
      <c r="H7838">
        <v>9</v>
      </c>
      <c r="I7838" t="s">
        <v>178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28</v>
      </c>
      <c r="S7838">
        <v>3</v>
      </c>
    </row>
    <row r="7839" spans="1:19" x14ac:dyDescent="0.3">
      <c r="A7839">
        <v>7838</v>
      </c>
      <c r="B7839" t="s">
        <v>33</v>
      </c>
      <c r="C7839" t="s">
        <v>34</v>
      </c>
      <c r="D7839" t="s">
        <v>38</v>
      </c>
      <c r="E7839" t="s">
        <v>29</v>
      </c>
      <c r="F7839" t="s">
        <v>18</v>
      </c>
      <c r="G7839" t="s">
        <v>17</v>
      </c>
      <c r="H7839">
        <v>6</v>
      </c>
      <c r="I7839" t="s">
        <v>178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21</v>
      </c>
      <c r="S7839">
        <v>4</v>
      </c>
    </row>
    <row r="7840" spans="1:19" x14ac:dyDescent="0.3">
      <c r="A7840">
        <v>7839</v>
      </c>
      <c r="B7840" t="s">
        <v>37</v>
      </c>
      <c r="C7840" t="s">
        <v>34</v>
      </c>
      <c r="D7840" t="s">
        <v>38</v>
      </c>
      <c r="E7840" t="s">
        <v>45</v>
      </c>
      <c r="F7840" t="s">
        <v>25</v>
      </c>
      <c r="G7840" t="s">
        <v>17</v>
      </c>
      <c r="H7840">
        <v>2</v>
      </c>
      <c r="I7840" t="s">
        <v>176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28</v>
      </c>
      <c r="S7840">
        <v>9</v>
      </c>
    </row>
    <row r="7841" spans="1:19" x14ac:dyDescent="0.3">
      <c r="A7841">
        <v>7840</v>
      </c>
      <c r="B7841" t="s">
        <v>42</v>
      </c>
      <c r="C7841" t="s">
        <v>39</v>
      </c>
      <c r="D7841" t="s">
        <v>32</v>
      </c>
      <c r="E7841" t="s">
        <v>41</v>
      </c>
      <c r="F7841" t="s">
        <v>30</v>
      </c>
      <c r="G7841" t="s">
        <v>17</v>
      </c>
      <c r="H7841">
        <v>14</v>
      </c>
      <c r="I7841" t="s">
        <v>178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28</v>
      </c>
      <c r="S7841">
        <v>7</v>
      </c>
    </row>
    <row r="7842" spans="1:19" x14ac:dyDescent="0.3">
      <c r="A7842">
        <v>7841</v>
      </c>
      <c r="B7842" t="s">
        <v>31</v>
      </c>
      <c r="C7842" t="s">
        <v>27</v>
      </c>
      <c r="D7842" t="s">
        <v>40</v>
      </c>
      <c r="E7842" t="s">
        <v>36</v>
      </c>
      <c r="F7842" t="s">
        <v>30</v>
      </c>
      <c r="G7842" t="s">
        <v>35</v>
      </c>
      <c r="H7842">
        <v>11</v>
      </c>
      <c r="I7842" t="s">
        <v>176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28</v>
      </c>
      <c r="S7842">
        <v>6</v>
      </c>
    </row>
    <row r="7843" spans="1:19" x14ac:dyDescent="0.3">
      <c r="A7843">
        <v>7842</v>
      </c>
      <c r="B7843" t="s">
        <v>37</v>
      </c>
      <c r="C7843" t="s">
        <v>34</v>
      </c>
      <c r="D7843" t="s">
        <v>32</v>
      </c>
      <c r="E7843" t="s">
        <v>22</v>
      </c>
      <c r="F7843" t="s">
        <v>25</v>
      </c>
      <c r="G7843" t="s">
        <v>35</v>
      </c>
      <c r="H7843">
        <v>5</v>
      </c>
      <c r="I7843" t="s">
        <v>176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21</v>
      </c>
      <c r="S7843">
        <v>3</v>
      </c>
    </row>
    <row r="7844" spans="1:19" x14ac:dyDescent="0.3">
      <c r="A7844">
        <v>7843</v>
      </c>
      <c r="B7844" t="s">
        <v>37</v>
      </c>
      <c r="C7844" t="s">
        <v>27</v>
      </c>
      <c r="D7844" t="s">
        <v>32</v>
      </c>
      <c r="E7844" t="s">
        <v>15</v>
      </c>
      <c r="F7844" t="s">
        <v>25</v>
      </c>
      <c r="G7844" t="s">
        <v>35</v>
      </c>
      <c r="H7844">
        <v>5</v>
      </c>
      <c r="I7844" t="s">
        <v>176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21</v>
      </c>
      <c r="S7844">
        <v>4</v>
      </c>
    </row>
    <row r="7845" spans="1:19" x14ac:dyDescent="0.3">
      <c r="A7845">
        <v>7844</v>
      </c>
      <c r="B7845" t="s">
        <v>42</v>
      </c>
      <c r="C7845" t="s">
        <v>27</v>
      </c>
      <c r="D7845" t="s">
        <v>44</v>
      </c>
      <c r="E7845" t="s">
        <v>22</v>
      </c>
      <c r="F7845" t="s">
        <v>18</v>
      </c>
      <c r="G7845" t="s">
        <v>35</v>
      </c>
      <c r="H7845">
        <v>13</v>
      </c>
      <c r="I7845" t="s">
        <v>176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34</v>
      </c>
      <c r="S7845">
        <v>6</v>
      </c>
    </row>
    <row r="7846" spans="1:19" x14ac:dyDescent="0.3">
      <c r="A7846">
        <v>7845</v>
      </c>
      <c r="B7846" t="s">
        <v>31</v>
      </c>
      <c r="C7846" t="s">
        <v>34</v>
      </c>
      <c r="D7846" t="s">
        <v>32</v>
      </c>
      <c r="E7846" t="s">
        <v>22</v>
      </c>
      <c r="F7846" t="s">
        <v>25</v>
      </c>
      <c r="G7846" t="s">
        <v>17</v>
      </c>
      <c r="H7846">
        <v>0</v>
      </c>
      <c r="I7846" t="s">
        <v>176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28</v>
      </c>
      <c r="S7846">
        <v>8</v>
      </c>
    </row>
    <row r="7847" spans="1:19" x14ac:dyDescent="0.3">
      <c r="A7847">
        <v>7846</v>
      </c>
      <c r="B7847" t="s">
        <v>42</v>
      </c>
      <c r="C7847" t="s">
        <v>20</v>
      </c>
      <c r="D7847" t="s">
        <v>38</v>
      </c>
      <c r="E7847" t="s">
        <v>36</v>
      </c>
      <c r="F7847" t="s">
        <v>18</v>
      </c>
      <c r="G7847" t="s">
        <v>24</v>
      </c>
      <c r="H7847">
        <v>6</v>
      </c>
      <c r="I7847" t="s">
        <v>177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28</v>
      </c>
      <c r="S7847">
        <v>7</v>
      </c>
    </row>
    <row r="7848" spans="1:19" x14ac:dyDescent="0.3">
      <c r="A7848">
        <v>7847</v>
      </c>
      <c r="B7848" t="s">
        <v>33</v>
      </c>
      <c r="C7848" t="s">
        <v>39</v>
      </c>
      <c r="D7848" t="s">
        <v>19</v>
      </c>
      <c r="E7848" t="s">
        <v>45</v>
      </c>
      <c r="F7848" t="s">
        <v>30</v>
      </c>
      <c r="G7848" t="s">
        <v>17</v>
      </c>
      <c r="H7848">
        <v>8</v>
      </c>
      <c r="I7848" t="s">
        <v>177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28</v>
      </c>
      <c r="S7848">
        <v>7</v>
      </c>
    </row>
    <row r="7849" spans="1:19" x14ac:dyDescent="0.3">
      <c r="A7849">
        <v>7848</v>
      </c>
      <c r="B7849" t="s">
        <v>42</v>
      </c>
      <c r="C7849" t="s">
        <v>34</v>
      </c>
      <c r="D7849" t="s">
        <v>40</v>
      </c>
      <c r="E7849" t="s">
        <v>41</v>
      </c>
      <c r="F7849" t="s">
        <v>30</v>
      </c>
      <c r="G7849" t="s">
        <v>24</v>
      </c>
      <c r="H7849">
        <v>3</v>
      </c>
      <c r="I7849" t="s">
        <v>177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21</v>
      </c>
      <c r="S7849">
        <v>3</v>
      </c>
    </row>
    <row r="7850" spans="1:19" x14ac:dyDescent="0.3">
      <c r="A7850">
        <v>7849</v>
      </c>
      <c r="B7850" t="s">
        <v>23</v>
      </c>
      <c r="C7850" t="s">
        <v>20</v>
      </c>
      <c r="D7850" t="s">
        <v>19</v>
      </c>
      <c r="E7850" t="s">
        <v>45</v>
      </c>
      <c r="F7850" t="s">
        <v>18</v>
      </c>
      <c r="G7850" t="s">
        <v>17</v>
      </c>
      <c r="H7850">
        <v>8</v>
      </c>
      <c r="I7850" t="s">
        <v>177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28</v>
      </c>
      <c r="S7850">
        <v>7</v>
      </c>
    </row>
    <row r="7851" spans="1:19" x14ac:dyDescent="0.3">
      <c r="A7851">
        <v>7850</v>
      </c>
      <c r="B7851" t="s">
        <v>16</v>
      </c>
      <c r="C7851" t="s">
        <v>20</v>
      </c>
      <c r="D7851" t="s">
        <v>32</v>
      </c>
      <c r="E7851" t="s">
        <v>41</v>
      </c>
      <c r="F7851" t="s">
        <v>30</v>
      </c>
      <c r="G7851" t="s">
        <v>24</v>
      </c>
      <c r="H7851">
        <v>14</v>
      </c>
      <c r="I7851" t="s">
        <v>177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34</v>
      </c>
      <c r="S7851">
        <v>3</v>
      </c>
    </row>
    <row r="7852" spans="1:19" x14ac:dyDescent="0.3">
      <c r="A7852">
        <v>7851</v>
      </c>
      <c r="B7852" t="s">
        <v>16</v>
      </c>
      <c r="C7852" t="s">
        <v>20</v>
      </c>
      <c r="D7852" t="s">
        <v>44</v>
      </c>
      <c r="E7852" t="s">
        <v>45</v>
      </c>
      <c r="F7852" t="s">
        <v>18</v>
      </c>
      <c r="G7852" t="s">
        <v>35</v>
      </c>
      <c r="H7852">
        <v>5</v>
      </c>
      <c r="I7852" t="s">
        <v>178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28</v>
      </c>
      <c r="S7852">
        <v>9</v>
      </c>
    </row>
    <row r="7853" spans="1:19" x14ac:dyDescent="0.3">
      <c r="A7853">
        <v>7852</v>
      </c>
      <c r="B7853" t="s">
        <v>37</v>
      </c>
      <c r="C7853" t="s">
        <v>27</v>
      </c>
      <c r="D7853" t="s">
        <v>38</v>
      </c>
      <c r="E7853" t="s">
        <v>29</v>
      </c>
      <c r="F7853" t="s">
        <v>18</v>
      </c>
      <c r="G7853" t="s">
        <v>17</v>
      </c>
      <c r="H7853">
        <v>10</v>
      </c>
      <c r="I7853" t="s">
        <v>176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28</v>
      </c>
      <c r="S7853">
        <v>3</v>
      </c>
    </row>
    <row r="7854" spans="1:19" x14ac:dyDescent="0.3">
      <c r="A7854">
        <v>7853</v>
      </c>
      <c r="B7854" t="s">
        <v>33</v>
      </c>
      <c r="C7854" t="s">
        <v>39</v>
      </c>
      <c r="D7854" t="s">
        <v>44</v>
      </c>
      <c r="E7854" t="s">
        <v>15</v>
      </c>
      <c r="F7854" t="s">
        <v>18</v>
      </c>
      <c r="G7854" t="s">
        <v>24</v>
      </c>
      <c r="H7854">
        <v>7</v>
      </c>
      <c r="I7854" t="s">
        <v>176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28</v>
      </c>
      <c r="S7854">
        <v>9</v>
      </c>
    </row>
    <row r="7855" spans="1:19" x14ac:dyDescent="0.3">
      <c r="A7855">
        <v>7854</v>
      </c>
      <c r="B7855" t="s">
        <v>33</v>
      </c>
      <c r="C7855" t="s">
        <v>20</v>
      </c>
      <c r="D7855" t="s">
        <v>40</v>
      </c>
      <c r="E7855" t="s">
        <v>41</v>
      </c>
      <c r="F7855" t="s">
        <v>25</v>
      </c>
      <c r="G7855" t="s">
        <v>17</v>
      </c>
      <c r="H7855">
        <v>10</v>
      </c>
      <c r="I7855" t="s">
        <v>176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34</v>
      </c>
      <c r="S7855">
        <v>5</v>
      </c>
    </row>
    <row r="7856" spans="1:19" x14ac:dyDescent="0.3">
      <c r="A7856">
        <v>7855</v>
      </c>
      <c r="B7856" t="s">
        <v>23</v>
      </c>
      <c r="C7856" t="s">
        <v>27</v>
      </c>
      <c r="D7856" t="s">
        <v>32</v>
      </c>
      <c r="E7856" t="s">
        <v>29</v>
      </c>
      <c r="F7856" t="s">
        <v>25</v>
      </c>
      <c r="G7856" t="s">
        <v>17</v>
      </c>
      <c r="H7856">
        <v>14</v>
      </c>
      <c r="I7856" t="s">
        <v>177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34</v>
      </c>
      <c r="S7856">
        <v>2</v>
      </c>
    </row>
    <row r="7857" spans="1:19" x14ac:dyDescent="0.3">
      <c r="A7857">
        <v>7856</v>
      </c>
      <c r="B7857" t="s">
        <v>37</v>
      </c>
      <c r="C7857" t="s">
        <v>20</v>
      </c>
      <c r="D7857" t="s">
        <v>44</v>
      </c>
      <c r="E7857" t="s">
        <v>36</v>
      </c>
      <c r="F7857" t="s">
        <v>25</v>
      </c>
      <c r="G7857" t="s">
        <v>24</v>
      </c>
      <c r="H7857">
        <v>3</v>
      </c>
      <c r="I7857" t="s">
        <v>176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28</v>
      </c>
      <c r="S7857">
        <v>6</v>
      </c>
    </row>
    <row r="7858" spans="1:19" x14ac:dyDescent="0.3">
      <c r="A7858">
        <v>7857</v>
      </c>
      <c r="B7858" t="s">
        <v>23</v>
      </c>
      <c r="C7858" t="s">
        <v>20</v>
      </c>
      <c r="D7858" t="s">
        <v>19</v>
      </c>
      <c r="E7858" t="s">
        <v>43</v>
      </c>
      <c r="F7858" t="s">
        <v>25</v>
      </c>
      <c r="G7858" t="s">
        <v>35</v>
      </c>
      <c r="H7858">
        <v>9</v>
      </c>
      <c r="I7858" t="s">
        <v>177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28</v>
      </c>
      <c r="S7858">
        <v>9</v>
      </c>
    </row>
    <row r="7859" spans="1:19" x14ac:dyDescent="0.3">
      <c r="A7859">
        <v>7858</v>
      </c>
      <c r="B7859" t="s">
        <v>37</v>
      </c>
      <c r="C7859" t="s">
        <v>27</v>
      </c>
      <c r="D7859" t="s">
        <v>44</v>
      </c>
      <c r="E7859" t="s">
        <v>43</v>
      </c>
      <c r="F7859" t="s">
        <v>25</v>
      </c>
      <c r="G7859" t="s">
        <v>24</v>
      </c>
      <c r="H7859">
        <v>8</v>
      </c>
      <c r="I7859" t="s">
        <v>178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28</v>
      </c>
      <c r="S7859">
        <v>5</v>
      </c>
    </row>
    <row r="7860" spans="1:19" x14ac:dyDescent="0.3">
      <c r="A7860">
        <v>7859</v>
      </c>
      <c r="B7860" t="s">
        <v>23</v>
      </c>
      <c r="C7860" t="s">
        <v>34</v>
      </c>
      <c r="D7860" t="s">
        <v>32</v>
      </c>
      <c r="E7860" t="s">
        <v>29</v>
      </c>
      <c r="F7860" t="s">
        <v>30</v>
      </c>
      <c r="G7860" t="s">
        <v>24</v>
      </c>
      <c r="H7860">
        <v>4</v>
      </c>
      <c r="I7860" t="s">
        <v>176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21</v>
      </c>
      <c r="S7860">
        <v>4</v>
      </c>
    </row>
    <row r="7861" spans="1:19" x14ac:dyDescent="0.3">
      <c r="A7861">
        <v>7860</v>
      </c>
      <c r="B7861" t="s">
        <v>16</v>
      </c>
      <c r="C7861" t="s">
        <v>27</v>
      </c>
      <c r="D7861" t="s">
        <v>40</v>
      </c>
      <c r="E7861" t="s">
        <v>29</v>
      </c>
      <c r="F7861" t="s">
        <v>25</v>
      </c>
      <c r="G7861" t="s">
        <v>17</v>
      </c>
      <c r="H7861">
        <v>8</v>
      </c>
      <c r="I7861" t="s">
        <v>177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28</v>
      </c>
      <c r="S7861">
        <v>9</v>
      </c>
    </row>
    <row r="7862" spans="1:19" x14ac:dyDescent="0.3">
      <c r="A7862">
        <v>7861</v>
      </c>
      <c r="B7862" t="s">
        <v>31</v>
      </c>
      <c r="C7862" t="s">
        <v>20</v>
      </c>
      <c r="D7862" t="s">
        <v>38</v>
      </c>
      <c r="E7862" t="s">
        <v>22</v>
      </c>
      <c r="F7862" t="s">
        <v>18</v>
      </c>
      <c r="G7862" t="s">
        <v>17</v>
      </c>
      <c r="H7862">
        <v>14</v>
      </c>
      <c r="I7862" t="s">
        <v>176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34</v>
      </c>
      <c r="S7862">
        <v>6</v>
      </c>
    </row>
    <row r="7863" spans="1:19" x14ac:dyDescent="0.3">
      <c r="A7863">
        <v>7862</v>
      </c>
      <c r="B7863" t="s">
        <v>33</v>
      </c>
      <c r="C7863" t="s">
        <v>34</v>
      </c>
      <c r="D7863" t="s">
        <v>19</v>
      </c>
      <c r="E7863" t="s">
        <v>41</v>
      </c>
      <c r="F7863" t="s">
        <v>25</v>
      </c>
      <c r="G7863" t="s">
        <v>17</v>
      </c>
      <c r="H7863">
        <v>5</v>
      </c>
      <c r="I7863" t="s">
        <v>178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28</v>
      </c>
      <c r="S7863">
        <v>9</v>
      </c>
    </row>
    <row r="7864" spans="1:19" x14ac:dyDescent="0.3">
      <c r="A7864">
        <v>7863</v>
      </c>
      <c r="B7864" t="s">
        <v>23</v>
      </c>
      <c r="C7864" t="s">
        <v>34</v>
      </c>
      <c r="D7864" t="s">
        <v>26</v>
      </c>
      <c r="E7864" t="s">
        <v>43</v>
      </c>
      <c r="F7864" t="s">
        <v>30</v>
      </c>
      <c r="G7864" t="s">
        <v>35</v>
      </c>
      <c r="H7864">
        <v>13</v>
      </c>
      <c r="I7864" t="s">
        <v>176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34</v>
      </c>
      <c r="S7864">
        <v>1</v>
      </c>
    </row>
    <row r="7865" spans="1:19" x14ac:dyDescent="0.3">
      <c r="A7865">
        <v>7864</v>
      </c>
      <c r="B7865" t="s">
        <v>42</v>
      </c>
      <c r="C7865" t="s">
        <v>27</v>
      </c>
      <c r="D7865" t="s">
        <v>19</v>
      </c>
      <c r="E7865" t="s">
        <v>22</v>
      </c>
      <c r="F7865" t="s">
        <v>18</v>
      </c>
      <c r="G7865" t="s">
        <v>24</v>
      </c>
      <c r="H7865">
        <v>3</v>
      </c>
      <c r="I7865" t="s">
        <v>178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21</v>
      </c>
      <c r="S7865">
        <v>5</v>
      </c>
    </row>
    <row r="7866" spans="1:19" x14ac:dyDescent="0.3">
      <c r="A7866">
        <v>7865</v>
      </c>
      <c r="B7866" t="s">
        <v>16</v>
      </c>
      <c r="C7866" t="s">
        <v>39</v>
      </c>
      <c r="D7866" t="s">
        <v>19</v>
      </c>
      <c r="E7866" t="s">
        <v>22</v>
      </c>
      <c r="F7866" t="s">
        <v>18</v>
      </c>
      <c r="G7866" t="s">
        <v>17</v>
      </c>
      <c r="H7866">
        <v>5</v>
      </c>
      <c r="I7866" t="s">
        <v>176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21</v>
      </c>
      <c r="S7866">
        <v>4</v>
      </c>
    </row>
    <row r="7867" spans="1:19" x14ac:dyDescent="0.3">
      <c r="A7867">
        <v>7866</v>
      </c>
      <c r="B7867" t="s">
        <v>33</v>
      </c>
      <c r="C7867" t="s">
        <v>20</v>
      </c>
      <c r="D7867" t="s">
        <v>26</v>
      </c>
      <c r="E7867" t="s">
        <v>45</v>
      </c>
      <c r="F7867" t="s">
        <v>18</v>
      </c>
      <c r="G7867" t="s">
        <v>17</v>
      </c>
      <c r="H7867">
        <v>10</v>
      </c>
      <c r="I7867" t="s">
        <v>177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28</v>
      </c>
      <c r="S7867">
        <v>7</v>
      </c>
    </row>
    <row r="7868" spans="1:19" x14ac:dyDescent="0.3">
      <c r="A7868">
        <v>7867</v>
      </c>
      <c r="B7868" t="s">
        <v>42</v>
      </c>
      <c r="C7868" t="s">
        <v>34</v>
      </c>
      <c r="D7868" t="s">
        <v>32</v>
      </c>
      <c r="E7868" t="s">
        <v>36</v>
      </c>
      <c r="F7868" t="s">
        <v>18</v>
      </c>
      <c r="G7868" t="s">
        <v>17</v>
      </c>
      <c r="H7868">
        <v>7</v>
      </c>
      <c r="I7868" t="s">
        <v>178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21</v>
      </c>
      <c r="S7868">
        <v>2</v>
      </c>
    </row>
    <row r="7869" spans="1:19" x14ac:dyDescent="0.3">
      <c r="A7869">
        <v>7868</v>
      </c>
      <c r="B7869" t="s">
        <v>42</v>
      </c>
      <c r="C7869" t="s">
        <v>39</v>
      </c>
      <c r="D7869" t="s">
        <v>26</v>
      </c>
      <c r="E7869" t="s">
        <v>29</v>
      </c>
      <c r="F7869" t="s">
        <v>18</v>
      </c>
      <c r="G7869" t="s">
        <v>17</v>
      </c>
      <c r="H7869">
        <v>12</v>
      </c>
      <c r="I7869" t="s">
        <v>177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28</v>
      </c>
      <c r="S7869">
        <v>6</v>
      </c>
    </row>
    <row r="7870" spans="1:19" x14ac:dyDescent="0.3">
      <c r="A7870">
        <v>7869</v>
      </c>
      <c r="B7870" t="s">
        <v>31</v>
      </c>
      <c r="C7870" t="s">
        <v>34</v>
      </c>
      <c r="D7870" t="s">
        <v>26</v>
      </c>
      <c r="E7870" t="s">
        <v>45</v>
      </c>
      <c r="F7870" t="s">
        <v>30</v>
      </c>
      <c r="G7870" t="s">
        <v>17</v>
      </c>
      <c r="H7870">
        <v>10</v>
      </c>
      <c r="I7870" t="s">
        <v>177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28</v>
      </c>
      <c r="S7870">
        <v>7</v>
      </c>
    </row>
    <row r="7871" spans="1:19" x14ac:dyDescent="0.3">
      <c r="A7871">
        <v>7870</v>
      </c>
      <c r="B7871" t="s">
        <v>31</v>
      </c>
      <c r="C7871" t="s">
        <v>39</v>
      </c>
      <c r="D7871" t="s">
        <v>32</v>
      </c>
      <c r="E7871" t="s">
        <v>29</v>
      </c>
      <c r="F7871" t="s">
        <v>30</v>
      </c>
      <c r="G7871" t="s">
        <v>35</v>
      </c>
      <c r="H7871">
        <v>1</v>
      </c>
      <c r="I7871" t="s">
        <v>176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28</v>
      </c>
      <c r="S7871">
        <v>8</v>
      </c>
    </row>
    <row r="7872" spans="1:19" x14ac:dyDescent="0.3">
      <c r="A7872">
        <v>7871</v>
      </c>
      <c r="B7872" t="s">
        <v>16</v>
      </c>
      <c r="C7872" t="s">
        <v>34</v>
      </c>
      <c r="D7872" t="s">
        <v>26</v>
      </c>
      <c r="E7872" t="s">
        <v>43</v>
      </c>
      <c r="F7872" t="s">
        <v>25</v>
      </c>
      <c r="G7872" t="s">
        <v>17</v>
      </c>
      <c r="H7872">
        <v>8</v>
      </c>
      <c r="I7872" t="s">
        <v>177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28</v>
      </c>
      <c r="S7872">
        <v>9</v>
      </c>
    </row>
    <row r="7873" spans="1:19" x14ac:dyDescent="0.3">
      <c r="A7873">
        <v>7872</v>
      </c>
      <c r="B7873" t="s">
        <v>23</v>
      </c>
      <c r="C7873" t="s">
        <v>27</v>
      </c>
      <c r="D7873" t="s">
        <v>32</v>
      </c>
      <c r="E7873" t="s">
        <v>41</v>
      </c>
      <c r="F7873" t="s">
        <v>25</v>
      </c>
      <c r="G7873" t="s">
        <v>24</v>
      </c>
      <c r="H7873">
        <v>5</v>
      </c>
      <c r="I7873" t="s">
        <v>177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21</v>
      </c>
      <c r="S7873">
        <v>2</v>
      </c>
    </row>
    <row r="7874" spans="1:19" x14ac:dyDescent="0.3">
      <c r="A7874">
        <v>7873</v>
      </c>
      <c r="B7874" t="s">
        <v>37</v>
      </c>
      <c r="C7874" t="s">
        <v>39</v>
      </c>
      <c r="D7874" t="s">
        <v>40</v>
      </c>
      <c r="E7874" t="s">
        <v>29</v>
      </c>
      <c r="F7874" t="s">
        <v>30</v>
      </c>
      <c r="G7874" t="s">
        <v>17</v>
      </c>
      <c r="H7874">
        <v>4</v>
      </c>
      <c r="I7874" t="s">
        <v>177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28</v>
      </c>
      <c r="S7874">
        <v>7</v>
      </c>
    </row>
    <row r="7875" spans="1:19" x14ac:dyDescent="0.3">
      <c r="A7875">
        <v>7874</v>
      </c>
      <c r="B7875" t="s">
        <v>16</v>
      </c>
      <c r="C7875" t="s">
        <v>20</v>
      </c>
      <c r="D7875" t="s">
        <v>26</v>
      </c>
      <c r="E7875" t="s">
        <v>36</v>
      </c>
      <c r="F7875" t="s">
        <v>25</v>
      </c>
      <c r="G7875" t="s">
        <v>24</v>
      </c>
      <c r="H7875">
        <v>4</v>
      </c>
      <c r="I7875" t="s">
        <v>176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28</v>
      </c>
      <c r="S7875">
        <v>3</v>
      </c>
    </row>
    <row r="7876" spans="1:19" x14ac:dyDescent="0.3">
      <c r="A7876">
        <v>7875</v>
      </c>
      <c r="B7876" t="s">
        <v>31</v>
      </c>
      <c r="C7876" t="s">
        <v>34</v>
      </c>
      <c r="D7876" t="s">
        <v>38</v>
      </c>
      <c r="E7876" t="s">
        <v>15</v>
      </c>
      <c r="F7876" t="s">
        <v>30</v>
      </c>
      <c r="G7876" t="s">
        <v>24</v>
      </c>
      <c r="H7876">
        <v>13</v>
      </c>
      <c r="I7876" t="s">
        <v>177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28</v>
      </c>
      <c r="S7876">
        <v>3</v>
      </c>
    </row>
    <row r="7877" spans="1:19" x14ac:dyDescent="0.3">
      <c r="A7877">
        <v>7876</v>
      </c>
      <c r="B7877" t="s">
        <v>23</v>
      </c>
      <c r="C7877" t="s">
        <v>27</v>
      </c>
      <c r="D7877" t="s">
        <v>40</v>
      </c>
      <c r="E7877" t="s">
        <v>22</v>
      </c>
      <c r="F7877" t="s">
        <v>30</v>
      </c>
      <c r="G7877" t="s">
        <v>17</v>
      </c>
      <c r="H7877">
        <v>13</v>
      </c>
      <c r="I7877" t="s">
        <v>176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28</v>
      </c>
      <c r="S7877">
        <v>8</v>
      </c>
    </row>
    <row r="7878" spans="1:19" x14ac:dyDescent="0.3">
      <c r="A7878">
        <v>7877</v>
      </c>
      <c r="B7878" t="s">
        <v>42</v>
      </c>
      <c r="C7878" t="s">
        <v>39</v>
      </c>
      <c r="D7878" t="s">
        <v>44</v>
      </c>
      <c r="E7878" t="s">
        <v>43</v>
      </c>
      <c r="F7878" t="s">
        <v>30</v>
      </c>
      <c r="G7878" t="s">
        <v>24</v>
      </c>
      <c r="H7878">
        <v>3</v>
      </c>
      <c r="I7878" t="s">
        <v>178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21</v>
      </c>
      <c r="S7878">
        <v>3</v>
      </c>
    </row>
    <row r="7879" spans="1:19" x14ac:dyDescent="0.3">
      <c r="A7879">
        <v>7878</v>
      </c>
      <c r="B7879" t="s">
        <v>42</v>
      </c>
      <c r="C7879" t="s">
        <v>34</v>
      </c>
      <c r="D7879" t="s">
        <v>44</v>
      </c>
      <c r="E7879" t="s">
        <v>22</v>
      </c>
      <c r="F7879" t="s">
        <v>25</v>
      </c>
      <c r="G7879" t="s">
        <v>35</v>
      </c>
      <c r="H7879">
        <v>7</v>
      </c>
      <c r="I7879" t="s">
        <v>176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28</v>
      </c>
      <c r="S7879">
        <v>7</v>
      </c>
    </row>
    <row r="7880" spans="1:19" x14ac:dyDescent="0.3">
      <c r="A7880">
        <v>7879</v>
      </c>
      <c r="B7880" t="s">
        <v>16</v>
      </c>
      <c r="C7880" t="s">
        <v>39</v>
      </c>
      <c r="D7880" t="s">
        <v>38</v>
      </c>
      <c r="E7880" t="s">
        <v>36</v>
      </c>
      <c r="F7880" t="s">
        <v>25</v>
      </c>
      <c r="G7880" t="s">
        <v>17</v>
      </c>
      <c r="H7880">
        <v>8</v>
      </c>
      <c r="I7880" t="s">
        <v>177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28</v>
      </c>
      <c r="S7880">
        <v>2</v>
      </c>
    </row>
    <row r="7881" spans="1:19" x14ac:dyDescent="0.3">
      <c r="A7881">
        <v>7880</v>
      </c>
      <c r="B7881" t="s">
        <v>23</v>
      </c>
      <c r="C7881" t="s">
        <v>20</v>
      </c>
      <c r="D7881" t="s">
        <v>32</v>
      </c>
      <c r="E7881" t="s">
        <v>43</v>
      </c>
      <c r="F7881" t="s">
        <v>18</v>
      </c>
      <c r="G7881" t="s">
        <v>24</v>
      </c>
      <c r="H7881">
        <v>12</v>
      </c>
      <c r="I7881" t="s">
        <v>176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34</v>
      </c>
      <c r="S7881">
        <v>2</v>
      </c>
    </row>
    <row r="7882" spans="1:19" x14ac:dyDescent="0.3">
      <c r="A7882">
        <v>7881</v>
      </c>
      <c r="B7882" t="s">
        <v>42</v>
      </c>
      <c r="C7882" t="s">
        <v>20</v>
      </c>
      <c r="D7882" t="s">
        <v>32</v>
      </c>
      <c r="E7882" t="s">
        <v>43</v>
      </c>
      <c r="F7882" t="s">
        <v>25</v>
      </c>
      <c r="G7882" t="s">
        <v>17</v>
      </c>
      <c r="H7882">
        <v>5</v>
      </c>
      <c r="I7882" t="s">
        <v>177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28</v>
      </c>
      <c r="S7882">
        <v>9</v>
      </c>
    </row>
    <row r="7883" spans="1:19" x14ac:dyDescent="0.3">
      <c r="A7883">
        <v>7882</v>
      </c>
      <c r="B7883" t="s">
        <v>42</v>
      </c>
      <c r="C7883" t="s">
        <v>20</v>
      </c>
      <c r="D7883" t="s">
        <v>40</v>
      </c>
      <c r="E7883" t="s">
        <v>36</v>
      </c>
      <c r="F7883" t="s">
        <v>25</v>
      </c>
      <c r="G7883" t="s">
        <v>35</v>
      </c>
      <c r="H7883">
        <v>0</v>
      </c>
      <c r="I7883" t="s">
        <v>177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28</v>
      </c>
      <c r="S7883">
        <v>5</v>
      </c>
    </row>
    <row r="7884" spans="1:19" x14ac:dyDescent="0.3">
      <c r="A7884">
        <v>7883</v>
      </c>
      <c r="B7884" t="s">
        <v>37</v>
      </c>
      <c r="C7884" t="s">
        <v>34</v>
      </c>
      <c r="D7884" t="s">
        <v>38</v>
      </c>
      <c r="E7884" t="s">
        <v>45</v>
      </c>
      <c r="F7884" t="s">
        <v>30</v>
      </c>
      <c r="G7884" t="s">
        <v>24</v>
      </c>
      <c r="H7884">
        <v>2</v>
      </c>
      <c r="I7884" t="s">
        <v>176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28</v>
      </c>
      <c r="S7884">
        <v>7</v>
      </c>
    </row>
    <row r="7885" spans="1:19" x14ac:dyDescent="0.3">
      <c r="A7885">
        <v>7884</v>
      </c>
      <c r="B7885" t="s">
        <v>23</v>
      </c>
      <c r="C7885" t="s">
        <v>20</v>
      </c>
      <c r="D7885" t="s">
        <v>19</v>
      </c>
      <c r="E7885" t="s">
        <v>41</v>
      </c>
      <c r="F7885" t="s">
        <v>25</v>
      </c>
      <c r="G7885" t="s">
        <v>35</v>
      </c>
      <c r="H7885">
        <v>4</v>
      </c>
      <c r="I7885" t="s">
        <v>177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28</v>
      </c>
      <c r="S7885">
        <v>7</v>
      </c>
    </row>
    <row r="7886" spans="1:19" x14ac:dyDescent="0.3">
      <c r="A7886">
        <v>7885</v>
      </c>
      <c r="B7886" t="s">
        <v>31</v>
      </c>
      <c r="C7886" t="s">
        <v>39</v>
      </c>
      <c r="D7886" t="s">
        <v>26</v>
      </c>
      <c r="E7886" t="s">
        <v>22</v>
      </c>
      <c r="F7886" t="s">
        <v>25</v>
      </c>
      <c r="G7886" t="s">
        <v>35</v>
      </c>
      <c r="H7886">
        <v>6</v>
      </c>
      <c r="I7886" t="s">
        <v>176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21</v>
      </c>
      <c r="S7886">
        <v>6</v>
      </c>
    </row>
    <row r="7887" spans="1:19" x14ac:dyDescent="0.3">
      <c r="A7887">
        <v>7886</v>
      </c>
      <c r="B7887" t="s">
        <v>33</v>
      </c>
      <c r="C7887" t="s">
        <v>20</v>
      </c>
      <c r="D7887" t="s">
        <v>19</v>
      </c>
      <c r="E7887" t="s">
        <v>29</v>
      </c>
      <c r="F7887" t="s">
        <v>25</v>
      </c>
      <c r="G7887" t="s">
        <v>35</v>
      </c>
      <c r="H7887">
        <v>6</v>
      </c>
      <c r="I7887" t="s">
        <v>176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21</v>
      </c>
      <c r="S7887">
        <v>2</v>
      </c>
    </row>
    <row r="7888" spans="1:19" x14ac:dyDescent="0.3">
      <c r="A7888">
        <v>7887</v>
      </c>
      <c r="B7888" t="s">
        <v>23</v>
      </c>
      <c r="C7888" t="s">
        <v>20</v>
      </c>
      <c r="D7888" t="s">
        <v>40</v>
      </c>
      <c r="E7888" t="s">
        <v>45</v>
      </c>
      <c r="F7888" t="s">
        <v>25</v>
      </c>
      <c r="G7888" t="s">
        <v>17</v>
      </c>
      <c r="H7888">
        <v>14</v>
      </c>
      <c r="I7888" t="s">
        <v>176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28</v>
      </c>
      <c r="S7888">
        <v>1</v>
      </c>
    </row>
    <row r="7889" spans="1:19" x14ac:dyDescent="0.3">
      <c r="A7889">
        <v>7888</v>
      </c>
      <c r="B7889" t="s">
        <v>42</v>
      </c>
      <c r="C7889" t="s">
        <v>39</v>
      </c>
      <c r="D7889" t="s">
        <v>19</v>
      </c>
      <c r="E7889" t="s">
        <v>45</v>
      </c>
      <c r="F7889" t="s">
        <v>30</v>
      </c>
      <c r="G7889" t="s">
        <v>17</v>
      </c>
      <c r="H7889">
        <v>7</v>
      </c>
      <c r="I7889" t="s">
        <v>177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21</v>
      </c>
      <c r="S7889">
        <v>4</v>
      </c>
    </row>
    <row r="7890" spans="1:19" x14ac:dyDescent="0.3">
      <c r="A7890">
        <v>7889</v>
      </c>
      <c r="B7890" t="s">
        <v>31</v>
      </c>
      <c r="C7890" t="s">
        <v>39</v>
      </c>
      <c r="D7890" t="s">
        <v>26</v>
      </c>
      <c r="E7890" t="s">
        <v>43</v>
      </c>
      <c r="F7890" t="s">
        <v>30</v>
      </c>
      <c r="G7890" t="s">
        <v>17</v>
      </c>
      <c r="H7890">
        <v>9</v>
      </c>
      <c r="I7890" t="s">
        <v>176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34</v>
      </c>
      <c r="S7890">
        <v>6</v>
      </c>
    </row>
    <row r="7891" spans="1:19" x14ac:dyDescent="0.3">
      <c r="A7891">
        <v>7890</v>
      </c>
      <c r="B7891" t="s">
        <v>31</v>
      </c>
      <c r="C7891" t="s">
        <v>34</v>
      </c>
      <c r="D7891" t="s">
        <v>26</v>
      </c>
      <c r="E7891" t="s">
        <v>22</v>
      </c>
      <c r="F7891" t="s">
        <v>25</v>
      </c>
      <c r="G7891" t="s">
        <v>17</v>
      </c>
      <c r="H7891">
        <v>14</v>
      </c>
      <c r="I7891" t="s">
        <v>176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28</v>
      </c>
      <c r="S7891">
        <v>7</v>
      </c>
    </row>
    <row r="7892" spans="1:19" x14ac:dyDescent="0.3">
      <c r="A7892">
        <v>7891</v>
      </c>
      <c r="B7892" t="s">
        <v>33</v>
      </c>
      <c r="C7892" t="s">
        <v>27</v>
      </c>
      <c r="D7892" t="s">
        <v>19</v>
      </c>
      <c r="E7892" t="s">
        <v>15</v>
      </c>
      <c r="F7892" t="s">
        <v>30</v>
      </c>
      <c r="G7892" t="s">
        <v>24</v>
      </c>
      <c r="H7892">
        <v>14</v>
      </c>
      <c r="I7892" t="s">
        <v>177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28</v>
      </c>
      <c r="S7892">
        <v>9</v>
      </c>
    </row>
    <row r="7893" spans="1:19" x14ac:dyDescent="0.3">
      <c r="A7893">
        <v>7892</v>
      </c>
      <c r="B7893" t="s">
        <v>37</v>
      </c>
      <c r="C7893" t="s">
        <v>34</v>
      </c>
      <c r="D7893" t="s">
        <v>44</v>
      </c>
      <c r="E7893" t="s">
        <v>36</v>
      </c>
      <c r="F7893" t="s">
        <v>25</v>
      </c>
      <c r="G7893" t="s">
        <v>24</v>
      </c>
      <c r="H7893">
        <v>9</v>
      </c>
      <c r="I7893" t="s">
        <v>177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34</v>
      </c>
      <c r="S7893">
        <v>3</v>
      </c>
    </row>
    <row r="7894" spans="1:19" x14ac:dyDescent="0.3">
      <c r="A7894">
        <v>7893</v>
      </c>
      <c r="B7894" t="s">
        <v>16</v>
      </c>
      <c r="C7894" t="s">
        <v>27</v>
      </c>
      <c r="D7894" t="s">
        <v>26</v>
      </c>
      <c r="E7894" t="s">
        <v>29</v>
      </c>
      <c r="F7894" t="s">
        <v>25</v>
      </c>
      <c r="G7894" t="s">
        <v>35</v>
      </c>
      <c r="H7894">
        <v>8</v>
      </c>
      <c r="I7894" t="s">
        <v>178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28</v>
      </c>
      <c r="S7894">
        <v>5</v>
      </c>
    </row>
    <row r="7895" spans="1:19" x14ac:dyDescent="0.3">
      <c r="A7895">
        <v>7894</v>
      </c>
      <c r="B7895" t="s">
        <v>31</v>
      </c>
      <c r="C7895" t="s">
        <v>20</v>
      </c>
      <c r="D7895" t="s">
        <v>19</v>
      </c>
      <c r="E7895" t="s">
        <v>15</v>
      </c>
      <c r="F7895" t="s">
        <v>30</v>
      </c>
      <c r="G7895" t="s">
        <v>35</v>
      </c>
      <c r="H7895">
        <v>9</v>
      </c>
      <c r="I7895" t="s">
        <v>177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34</v>
      </c>
      <c r="S7895">
        <v>2</v>
      </c>
    </row>
    <row r="7896" spans="1:19" x14ac:dyDescent="0.3">
      <c r="A7896">
        <v>7895</v>
      </c>
      <c r="B7896" t="s">
        <v>31</v>
      </c>
      <c r="C7896" t="s">
        <v>27</v>
      </c>
      <c r="D7896" t="s">
        <v>38</v>
      </c>
      <c r="E7896" t="s">
        <v>41</v>
      </c>
      <c r="F7896" t="s">
        <v>18</v>
      </c>
      <c r="G7896" t="s">
        <v>17</v>
      </c>
      <c r="H7896">
        <v>12</v>
      </c>
      <c r="I7896" t="s">
        <v>176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34</v>
      </c>
      <c r="S7896">
        <v>2</v>
      </c>
    </row>
    <row r="7897" spans="1:19" x14ac:dyDescent="0.3">
      <c r="A7897">
        <v>7896</v>
      </c>
      <c r="B7897" t="s">
        <v>16</v>
      </c>
      <c r="C7897" t="s">
        <v>20</v>
      </c>
      <c r="D7897" t="s">
        <v>44</v>
      </c>
      <c r="E7897" t="s">
        <v>29</v>
      </c>
      <c r="F7897" t="s">
        <v>25</v>
      </c>
      <c r="G7897" t="s">
        <v>17</v>
      </c>
      <c r="H7897">
        <v>7</v>
      </c>
      <c r="I7897" t="s">
        <v>177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28</v>
      </c>
      <c r="S7897">
        <v>7</v>
      </c>
    </row>
    <row r="7898" spans="1:19" x14ac:dyDescent="0.3">
      <c r="A7898">
        <v>7897</v>
      </c>
      <c r="B7898" t="s">
        <v>31</v>
      </c>
      <c r="C7898" t="s">
        <v>34</v>
      </c>
      <c r="D7898" t="s">
        <v>44</v>
      </c>
      <c r="E7898" t="s">
        <v>45</v>
      </c>
      <c r="F7898" t="s">
        <v>30</v>
      </c>
      <c r="G7898" t="s">
        <v>35</v>
      </c>
      <c r="H7898">
        <v>3</v>
      </c>
      <c r="I7898" t="s">
        <v>176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28</v>
      </c>
      <c r="S7898">
        <v>1</v>
      </c>
    </row>
    <row r="7899" spans="1:19" x14ac:dyDescent="0.3">
      <c r="A7899">
        <v>7898</v>
      </c>
      <c r="B7899" t="s">
        <v>33</v>
      </c>
      <c r="C7899" t="s">
        <v>20</v>
      </c>
      <c r="D7899" t="s">
        <v>32</v>
      </c>
      <c r="E7899" t="s">
        <v>29</v>
      </c>
      <c r="F7899" t="s">
        <v>18</v>
      </c>
      <c r="G7899" t="s">
        <v>17</v>
      </c>
      <c r="H7899">
        <v>8</v>
      </c>
      <c r="I7899" t="s">
        <v>177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28</v>
      </c>
      <c r="S7899">
        <v>7</v>
      </c>
    </row>
    <row r="7900" spans="1:19" x14ac:dyDescent="0.3">
      <c r="A7900">
        <v>7899</v>
      </c>
      <c r="B7900" t="s">
        <v>16</v>
      </c>
      <c r="C7900" t="s">
        <v>27</v>
      </c>
      <c r="D7900" t="s">
        <v>26</v>
      </c>
      <c r="E7900" t="s">
        <v>36</v>
      </c>
      <c r="F7900" t="s">
        <v>25</v>
      </c>
      <c r="G7900" t="s">
        <v>24</v>
      </c>
      <c r="H7900">
        <v>9</v>
      </c>
      <c r="I7900" t="s">
        <v>177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34</v>
      </c>
      <c r="S7900">
        <v>1</v>
      </c>
    </row>
    <row r="7901" spans="1:19" x14ac:dyDescent="0.3">
      <c r="A7901">
        <v>7900</v>
      </c>
      <c r="B7901" t="s">
        <v>23</v>
      </c>
      <c r="C7901" t="s">
        <v>34</v>
      </c>
      <c r="D7901" t="s">
        <v>32</v>
      </c>
      <c r="E7901" t="s">
        <v>15</v>
      </c>
      <c r="F7901" t="s">
        <v>30</v>
      </c>
      <c r="G7901" t="s">
        <v>24</v>
      </c>
      <c r="H7901">
        <v>0</v>
      </c>
      <c r="I7901" t="s">
        <v>177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28</v>
      </c>
      <c r="S7901">
        <v>4</v>
      </c>
    </row>
    <row r="7902" spans="1:19" x14ac:dyDescent="0.3">
      <c r="A7902">
        <v>7901</v>
      </c>
      <c r="B7902" t="s">
        <v>33</v>
      </c>
      <c r="C7902" t="s">
        <v>34</v>
      </c>
      <c r="D7902" t="s">
        <v>44</v>
      </c>
      <c r="E7902" t="s">
        <v>15</v>
      </c>
      <c r="F7902" t="s">
        <v>18</v>
      </c>
      <c r="G7902" t="s">
        <v>24</v>
      </c>
      <c r="H7902">
        <v>10</v>
      </c>
      <c r="I7902" t="s">
        <v>177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28</v>
      </c>
      <c r="S7902">
        <v>2</v>
      </c>
    </row>
    <row r="7903" spans="1:19" x14ac:dyDescent="0.3">
      <c r="A7903">
        <v>7902</v>
      </c>
      <c r="B7903" t="s">
        <v>42</v>
      </c>
      <c r="C7903" t="s">
        <v>20</v>
      </c>
      <c r="D7903" t="s">
        <v>19</v>
      </c>
      <c r="E7903" t="s">
        <v>29</v>
      </c>
      <c r="F7903" t="s">
        <v>25</v>
      </c>
      <c r="G7903" t="s">
        <v>24</v>
      </c>
      <c r="H7903">
        <v>12</v>
      </c>
      <c r="I7903" t="s">
        <v>178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34</v>
      </c>
      <c r="S7903">
        <v>4</v>
      </c>
    </row>
    <row r="7904" spans="1:19" x14ac:dyDescent="0.3">
      <c r="A7904">
        <v>7903</v>
      </c>
      <c r="B7904" t="s">
        <v>31</v>
      </c>
      <c r="C7904" t="s">
        <v>20</v>
      </c>
      <c r="D7904" t="s">
        <v>32</v>
      </c>
      <c r="E7904" t="s">
        <v>22</v>
      </c>
      <c r="F7904" t="s">
        <v>25</v>
      </c>
      <c r="G7904" t="s">
        <v>17</v>
      </c>
      <c r="H7904">
        <v>13</v>
      </c>
      <c r="I7904" t="s">
        <v>176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28</v>
      </c>
      <c r="S7904">
        <v>1</v>
      </c>
    </row>
    <row r="7905" spans="1:19" x14ac:dyDescent="0.3">
      <c r="A7905">
        <v>7904</v>
      </c>
      <c r="B7905" t="s">
        <v>37</v>
      </c>
      <c r="C7905" t="s">
        <v>27</v>
      </c>
      <c r="D7905" t="s">
        <v>26</v>
      </c>
      <c r="E7905" t="s">
        <v>43</v>
      </c>
      <c r="F7905" t="s">
        <v>30</v>
      </c>
      <c r="G7905" t="s">
        <v>17</v>
      </c>
      <c r="H7905">
        <v>11</v>
      </c>
      <c r="I7905" t="s">
        <v>177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34</v>
      </c>
      <c r="S7905">
        <v>6</v>
      </c>
    </row>
    <row r="7906" spans="1:19" x14ac:dyDescent="0.3">
      <c r="A7906">
        <v>7905</v>
      </c>
      <c r="B7906" t="s">
        <v>37</v>
      </c>
      <c r="C7906" t="s">
        <v>27</v>
      </c>
      <c r="D7906" t="s">
        <v>38</v>
      </c>
      <c r="E7906" t="s">
        <v>36</v>
      </c>
      <c r="F7906" t="s">
        <v>25</v>
      </c>
      <c r="G7906" t="s">
        <v>17</v>
      </c>
      <c r="H7906">
        <v>9</v>
      </c>
      <c r="I7906" t="s">
        <v>177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28</v>
      </c>
      <c r="S7906">
        <v>7</v>
      </c>
    </row>
    <row r="7907" spans="1:19" x14ac:dyDescent="0.3">
      <c r="A7907">
        <v>7906</v>
      </c>
      <c r="B7907" t="s">
        <v>16</v>
      </c>
      <c r="C7907" t="s">
        <v>27</v>
      </c>
      <c r="D7907" t="s">
        <v>44</v>
      </c>
      <c r="E7907" t="s">
        <v>22</v>
      </c>
      <c r="F7907" t="s">
        <v>25</v>
      </c>
      <c r="G7907" t="s">
        <v>24</v>
      </c>
      <c r="H7907">
        <v>14</v>
      </c>
      <c r="I7907" t="s">
        <v>178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34</v>
      </c>
      <c r="S7907">
        <v>2</v>
      </c>
    </row>
    <row r="7908" spans="1:19" x14ac:dyDescent="0.3">
      <c r="A7908">
        <v>7907</v>
      </c>
      <c r="B7908" t="s">
        <v>42</v>
      </c>
      <c r="C7908" t="s">
        <v>20</v>
      </c>
      <c r="D7908" t="s">
        <v>26</v>
      </c>
      <c r="E7908" t="s">
        <v>43</v>
      </c>
      <c r="F7908" t="s">
        <v>25</v>
      </c>
      <c r="G7908" t="s">
        <v>17</v>
      </c>
      <c r="H7908">
        <v>1</v>
      </c>
      <c r="I7908" t="s">
        <v>177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21</v>
      </c>
      <c r="S7908">
        <v>6</v>
      </c>
    </row>
    <row r="7909" spans="1:19" x14ac:dyDescent="0.3">
      <c r="A7909">
        <v>7908</v>
      </c>
      <c r="B7909" t="s">
        <v>23</v>
      </c>
      <c r="C7909" t="s">
        <v>39</v>
      </c>
      <c r="D7909" t="s">
        <v>40</v>
      </c>
      <c r="E7909" t="s">
        <v>45</v>
      </c>
      <c r="F7909" t="s">
        <v>18</v>
      </c>
      <c r="G7909" t="s">
        <v>17</v>
      </c>
      <c r="H7909">
        <v>8</v>
      </c>
      <c r="I7909" t="s">
        <v>177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28</v>
      </c>
      <c r="S7909">
        <v>8</v>
      </c>
    </row>
    <row r="7910" spans="1:19" x14ac:dyDescent="0.3">
      <c r="A7910">
        <v>7909</v>
      </c>
      <c r="B7910" t="s">
        <v>33</v>
      </c>
      <c r="C7910" t="s">
        <v>34</v>
      </c>
      <c r="D7910" t="s">
        <v>32</v>
      </c>
      <c r="E7910" t="s">
        <v>36</v>
      </c>
      <c r="F7910" t="s">
        <v>25</v>
      </c>
      <c r="G7910" t="s">
        <v>24</v>
      </c>
      <c r="H7910">
        <v>8</v>
      </c>
      <c r="I7910" t="s">
        <v>177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28</v>
      </c>
      <c r="S7910">
        <v>9</v>
      </c>
    </row>
    <row r="7911" spans="1:19" x14ac:dyDescent="0.3">
      <c r="A7911">
        <v>7910</v>
      </c>
      <c r="B7911" t="s">
        <v>31</v>
      </c>
      <c r="C7911" t="s">
        <v>27</v>
      </c>
      <c r="D7911" t="s">
        <v>38</v>
      </c>
      <c r="E7911" t="s">
        <v>43</v>
      </c>
      <c r="F7911" t="s">
        <v>30</v>
      </c>
      <c r="G7911" t="s">
        <v>24</v>
      </c>
      <c r="H7911">
        <v>1</v>
      </c>
      <c r="I7911" t="s">
        <v>177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28</v>
      </c>
      <c r="S7911">
        <v>9</v>
      </c>
    </row>
    <row r="7912" spans="1:19" x14ac:dyDescent="0.3">
      <c r="A7912">
        <v>7911</v>
      </c>
      <c r="B7912" t="s">
        <v>23</v>
      </c>
      <c r="C7912" t="s">
        <v>27</v>
      </c>
      <c r="D7912" t="s">
        <v>32</v>
      </c>
      <c r="E7912" t="s">
        <v>45</v>
      </c>
      <c r="F7912" t="s">
        <v>25</v>
      </c>
      <c r="G7912" t="s">
        <v>17</v>
      </c>
      <c r="H7912">
        <v>7</v>
      </c>
      <c r="I7912" t="s">
        <v>178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28</v>
      </c>
      <c r="S7912">
        <v>7</v>
      </c>
    </row>
    <row r="7913" spans="1:19" x14ac:dyDescent="0.3">
      <c r="A7913">
        <v>7912</v>
      </c>
      <c r="B7913" t="s">
        <v>42</v>
      </c>
      <c r="C7913" t="s">
        <v>39</v>
      </c>
      <c r="D7913" t="s">
        <v>40</v>
      </c>
      <c r="E7913" t="s">
        <v>43</v>
      </c>
      <c r="F7913" t="s">
        <v>18</v>
      </c>
      <c r="G7913" t="s">
        <v>17</v>
      </c>
      <c r="H7913">
        <v>4</v>
      </c>
      <c r="I7913" t="s">
        <v>176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28</v>
      </c>
      <c r="S7913">
        <v>9</v>
      </c>
    </row>
    <row r="7914" spans="1:19" x14ac:dyDescent="0.3">
      <c r="A7914">
        <v>7913</v>
      </c>
      <c r="B7914" t="s">
        <v>31</v>
      </c>
      <c r="C7914" t="s">
        <v>27</v>
      </c>
      <c r="D7914" t="s">
        <v>26</v>
      </c>
      <c r="E7914" t="s">
        <v>15</v>
      </c>
      <c r="F7914" t="s">
        <v>25</v>
      </c>
      <c r="G7914" t="s">
        <v>17</v>
      </c>
      <c r="H7914">
        <v>11</v>
      </c>
      <c r="I7914" t="s">
        <v>178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34</v>
      </c>
      <c r="S7914">
        <v>2</v>
      </c>
    </row>
    <row r="7915" spans="1:19" x14ac:dyDescent="0.3">
      <c r="A7915">
        <v>7914</v>
      </c>
      <c r="B7915" t="s">
        <v>33</v>
      </c>
      <c r="C7915" t="s">
        <v>34</v>
      </c>
      <c r="D7915" t="s">
        <v>40</v>
      </c>
      <c r="E7915" t="s">
        <v>45</v>
      </c>
      <c r="F7915" t="s">
        <v>30</v>
      </c>
      <c r="G7915" t="s">
        <v>35</v>
      </c>
      <c r="H7915">
        <v>0</v>
      </c>
      <c r="I7915" t="s">
        <v>177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28</v>
      </c>
      <c r="S7915">
        <v>4</v>
      </c>
    </row>
    <row r="7916" spans="1:19" x14ac:dyDescent="0.3">
      <c r="A7916">
        <v>7915</v>
      </c>
      <c r="B7916" t="s">
        <v>23</v>
      </c>
      <c r="C7916" t="s">
        <v>34</v>
      </c>
      <c r="D7916" t="s">
        <v>26</v>
      </c>
      <c r="E7916" t="s">
        <v>29</v>
      </c>
      <c r="F7916" t="s">
        <v>18</v>
      </c>
      <c r="G7916" t="s">
        <v>35</v>
      </c>
      <c r="H7916">
        <v>0</v>
      </c>
      <c r="I7916" t="s">
        <v>176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21</v>
      </c>
      <c r="S7916">
        <v>1</v>
      </c>
    </row>
    <row r="7917" spans="1:19" x14ac:dyDescent="0.3">
      <c r="A7917">
        <v>7916</v>
      </c>
      <c r="B7917" t="s">
        <v>33</v>
      </c>
      <c r="C7917" t="s">
        <v>27</v>
      </c>
      <c r="D7917" t="s">
        <v>44</v>
      </c>
      <c r="E7917" t="s">
        <v>29</v>
      </c>
      <c r="F7917" t="s">
        <v>30</v>
      </c>
      <c r="G7917" t="s">
        <v>35</v>
      </c>
      <c r="H7917">
        <v>5</v>
      </c>
      <c r="I7917" t="s">
        <v>178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28</v>
      </c>
      <c r="S7917">
        <v>8</v>
      </c>
    </row>
    <row r="7918" spans="1:19" x14ac:dyDescent="0.3">
      <c r="A7918">
        <v>7917</v>
      </c>
      <c r="B7918" t="s">
        <v>42</v>
      </c>
      <c r="C7918" t="s">
        <v>39</v>
      </c>
      <c r="D7918" t="s">
        <v>44</v>
      </c>
      <c r="E7918" t="s">
        <v>43</v>
      </c>
      <c r="F7918" t="s">
        <v>30</v>
      </c>
      <c r="G7918" t="s">
        <v>17</v>
      </c>
      <c r="H7918">
        <v>3</v>
      </c>
      <c r="I7918" t="s">
        <v>176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21</v>
      </c>
      <c r="S7918">
        <v>5</v>
      </c>
    </row>
    <row r="7919" spans="1:19" x14ac:dyDescent="0.3">
      <c r="A7919">
        <v>7918</v>
      </c>
      <c r="B7919" t="s">
        <v>37</v>
      </c>
      <c r="C7919" t="s">
        <v>39</v>
      </c>
      <c r="D7919" t="s">
        <v>19</v>
      </c>
      <c r="E7919" t="s">
        <v>41</v>
      </c>
      <c r="F7919" t="s">
        <v>25</v>
      </c>
      <c r="G7919" t="s">
        <v>17</v>
      </c>
      <c r="H7919">
        <v>3</v>
      </c>
      <c r="I7919" t="s">
        <v>176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28</v>
      </c>
      <c r="S7919">
        <v>6</v>
      </c>
    </row>
    <row r="7920" spans="1:19" x14ac:dyDescent="0.3">
      <c r="A7920">
        <v>7919</v>
      </c>
      <c r="B7920" t="s">
        <v>37</v>
      </c>
      <c r="C7920" t="s">
        <v>39</v>
      </c>
      <c r="D7920" t="s">
        <v>32</v>
      </c>
      <c r="E7920" t="s">
        <v>22</v>
      </c>
      <c r="F7920" t="s">
        <v>30</v>
      </c>
      <c r="G7920" t="s">
        <v>17</v>
      </c>
      <c r="H7920">
        <v>14</v>
      </c>
      <c r="I7920" t="s">
        <v>177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34</v>
      </c>
      <c r="S7920">
        <v>3</v>
      </c>
    </row>
    <row r="7921" spans="1:19" x14ac:dyDescent="0.3">
      <c r="A7921">
        <v>7920</v>
      </c>
      <c r="B7921" t="s">
        <v>42</v>
      </c>
      <c r="C7921" t="s">
        <v>27</v>
      </c>
      <c r="D7921" t="s">
        <v>32</v>
      </c>
      <c r="E7921" t="s">
        <v>41</v>
      </c>
      <c r="F7921" t="s">
        <v>18</v>
      </c>
      <c r="G7921" t="s">
        <v>17</v>
      </c>
      <c r="H7921">
        <v>0</v>
      </c>
      <c r="I7921" t="s">
        <v>176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21</v>
      </c>
      <c r="S7921">
        <v>1</v>
      </c>
    </row>
    <row r="7922" spans="1:19" x14ac:dyDescent="0.3">
      <c r="A7922">
        <v>7921</v>
      </c>
      <c r="B7922" t="s">
        <v>31</v>
      </c>
      <c r="C7922" t="s">
        <v>27</v>
      </c>
      <c r="D7922" t="s">
        <v>38</v>
      </c>
      <c r="E7922" t="s">
        <v>45</v>
      </c>
      <c r="F7922" t="s">
        <v>25</v>
      </c>
      <c r="G7922" t="s">
        <v>17</v>
      </c>
      <c r="H7922">
        <v>3</v>
      </c>
      <c r="I7922" t="s">
        <v>177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28</v>
      </c>
      <c r="S7922">
        <v>9</v>
      </c>
    </row>
    <row r="7923" spans="1:19" x14ac:dyDescent="0.3">
      <c r="A7923">
        <v>7922</v>
      </c>
      <c r="B7923" t="s">
        <v>42</v>
      </c>
      <c r="C7923" t="s">
        <v>39</v>
      </c>
      <c r="D7923" t="s">
        <v>19</v>
      </c>
      <c r="E7923" t="s">
        <v>15</v>
      </c>
      <c r="F7923" t="s">
        <v>30</v>
      </c>
      <c r="G7923" t="s">
        <v>17</v>
      </c>
      <c r="H7923">
        <v>9</v>
      </c>
      <c r="I7923" t="s">
        <v>177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34</v>
      </c>
      <c r="S7923">
        <v>1</v>
      </c>
    </row>
    <row r="7924" spans="1:19" x14ac:dyDescent="0.3">
      <c r="A7924">
        <v>7923</v>
      </c>
      <c r="B7924" t="s">
        <v>33</v>
      </c>
      <c r="C7924" t="s">
        <v>20</v>
      </c>
      <c r="D7924" t="s">
        <v>19</v>
      </c>
      <c r="E7924" t="s">
        <v>29</v>
      </c>
      <c r="F7924" t="s">
        <v>30</v>
      </c>
      <c r="G7924" t="s">
        <v>17</v>
      </c>
      <c r="H7924">
        <v>2</v>
      </c>
      <c r="I7924" t="s">
        <v>176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21</v>
      </c>
      <c r="S7924">
        <v>6</v>
      </c>
    </row>
    <row r="7925" spans="1:19" x14ac:dyDescent="0.3">
      <c r="A7925">
        <v>7924</v>
      </c>
      <c r="B7925" t="s">
        <v>33</v>
      </c>
      <c r="C7925" t="s">
        <v>39</v>
      </c>
      <c r="D7925" t="s">
        <v>26</v>
      </c>
      <c r="E7925" t="s">
        <v>15</v>
      </c>
      <c r="F7925" t="s">
        <v>18</v>
      </c>
      <c r="G7925" t="s">
        <v>24</v>
      </c>
      <c r="H7925">
        <v>9</v>
      </c>
      <c r="I7925" t="s">
        <v>178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34</v>
      </c>
      <c r="S7925">
        <v>5</v>
      </c>
    </row>
    <row r="7926" spans="1:19" x14ac:dyDescent="0.3">
      <c r="A7926">
        <v>7925</v>
      </c>
      <c r="B7926" t="s">
        <v>23</v>
      </c>
      <c r="C7926" t="s">
        <v>39</v>
      </c>
      <c r="D7926" t="s">
        <v>32</v>
      </c>
      <c r="E7926" t="s">
        <v>36</v>
      </c>
      <c r="F7926" t="s">
        <v>30</v>
      </c>
      <c r="G7926" t="s">
        <v>24</v>
      </c>
      <c r="H7926">
        <v>3</v>
      </c>
      <c r="I7926" t="s">
        <v>176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28</v>
      </c>
      <c r="S7926">
        <v>8</v>
      </c>
    </row>
    <row r="7927" spans="1:19" x14ac:dyDescent="0.3">
      <c r="A7927">
        <v>7926</v>
      </c>
      <c r="B7927" t="s">
        <v>23</v>
      </c>
      <c r="C7927" t="s">
        <v>34</v>
      </c>
      <c r="D7927" t="s">
        <v>19</v>
      </c>
      <c r="E7927" t="s">
        <v>43</v>
      </c>
      <c r="F7927" t="s">
        <v>25</v>
      </c>
      <c r="G7927" t="s">
        <v>17</v>
      </c>
      <c r="H7927">
        <v>4</v>
      </c>
      <c r="I7927" t="s">
        <v>176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28</v>
      </c>
      <c r="S7927">
        <v>7</v>
      </c>
    </row>
    <row r="7928" spans="1:19" x14ac:dyDescent="0.3">
      <c r="A7928">
        <v>7927</v>
      </c>
      <c r="B7928" t="s">
        <v>23</v>
      </c>
      <c r="C7928" t="s">
        <v>34</v>
      </c>
      <c r="D7928" t="s">
        <v>19</v>
      </c>
      <c r="E7928" t="s">
        <v>22</v>
      </c>
      <c r="F7928" t="s">
        <v>25</v>
      </c>
      <c r="G7928" t="s">
        <v>24</v>
      </c>
      <c r="H7928">
        <v>9</v>
      </c>
      <c r="I7928" t="s">
        <v>176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34</v>
      </c>
      <c r="S7928">
        <v>2</v>
      </c>
    </row>
    <row r="7929" spans="1:19" x14ac:dyDescent="0.3">
      <c r="A7929">
        <v>7928</v>
      </c>
      <c r="B7929" t="s">
        <v>23</v>
      </c>
      <c r="C7929" t="s">
        <v>27</v>
      </c>
      <c r="D7929" t="s">
        <v>26</v>
      </c>
      <c r="E7929" t="s">
        <v>29</v>
      </c>
      <c r="F7929" t="s">
        <v>25</v>
      </c>
      <c r="G7929" t="s">
        <v>17</v>
      </c>
      <c r="H7929">
        <v>11</v>
      </c>
      <c r="I7929" t="s">
        <v>178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34</v>
      </c>
      <c r="S7929">
        <v>4</v>
      </c>
    </row>
    <row r="7930" spans="1:19" x14ac:dyDescent="0.3">
      <c r="A7930">
        <v>7929</v>
      </c>
      <c r="B7930" t="s">
        <v>16</v>
      </c>
      <c r="C7930" t="s">
        <v>39</v>
      </c>
      <c r="D7930" t="s">
        <v>40</v>
      </c>
      <c r="E7930" t="s">
        <v>15</v>
      </c>
      <c r="F7930" t="s">
        <v>18</v>
      </c>
      <c r="G7930" t="s">
        <v>17</v>
      </c>
      <c r="H7930">
        <v>8</v>
      </c>
      <c r="I7930" t="s">
        <v>176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28</v>
      </c>
      <c r="S7930">
        <v>7</v>
      </c>
    </row>
    <row r="7931" spans="1:19" x14ac:dyDescent="0.3">
      <c r="A7931">
        <v>7930</v>
      </c>
      <c r="B7931" t="s">
        <v>33</v>
      </c>
      <c r="C7931" t="s">
        <v>34</v>
      </c>
      <c r="D7931" t="s">
        <v>26</v>
      </c>
      <c r="E7931" t="s">
        <v>15</v>
      </c>
      <c r="F7931" t="s">
        <v>18</v>
      </c>
      <c r="G7931" t="s">
        <v>35</v>
      </c>
      <c r="H7931">
        <v>11</v>
      </c>
      <c r="I7931" t="s">
        <v>178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34</v>
      </c>
      <c r="S7931">
        <v>4</v>
      </c>
    </row>
    <row r="7932" spans="1:19" x14ac:dyDescent="0.3">
      <c r="A7932">
        <v>7931</v>
      </c>
      <c r="B7932" t="s">
        <v>37</v>
      </c>
      <c r="C7932" t="s">
        <v>34</v>
      </c>
      <c r="D7932" t="s">
        <v>32</v>
      </c>
      <c r="E7932" t="s">
        <v>15</v>
      </c>
      <c r="F7932" t="s">
        <v>18</v>
      </c>
      <c r="G7932" t="s">
        <v>35</v>
      </c>
      <c r="H7932">
        <v>10</v>
      </c>
      <c r="I7932" t="s">
        <v>176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28</v>
      </c>
      <c r="S7932">
        <v>9</v>
      </c>
    </row>
    <row r="7933" spans="1:19" x14ac:dyDescent="0.3">
      <c r="A7933">
        <v>7932</v>
      </c>
      <c r="B7933" t="s">
        <v>16</v>
      </c>
      <c r="C7933" t="s">
        <v>20</v>
      </c>
      <c r="D7933" t="s">
        <v>32</v>
      </c>
      <c r="E7933" t="s">
        <v>41</v>
      </c>
      <c r="F7933" t="s">
        <v>30</v>
      </c>
      <c r="G7933" t="s">
        <v>17</v>
      </c>
      <c r="H7933">
        <v>14</v>
      </c>
      <c r="I7933" t="s">
        <v>178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28</v>
      </c>
      <c r="S7933">
        <v>2</v>
      </c>
    </row>
    <row r="7934" spans="1:19" x14ac:dyDescent="0.3">
      <c r="A7934">
        <v>7933</v>
      </c>
      <c r="B7934" t="s">
        <v>42</v>
      </c>
      <c r="C7934" t="s">
        <v>34</v>
      </c>
      <c r="D7934" t="s">
        <v>44</v>
      </c>
      <c r="E7934" t="s">
        <v>29</v>
      </c>
      <c r="F7934" t="s">
        <v>18</v>
      </c>
      <c r="G7934" t="s">
        <v>17</v>
      </c>
      <c r="H7934">
        <v>7</v>
      </c>
      <c r="I7934" t="s">
        <v>176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21</v>
      </c>
      <c r="S7934">
        <v>5</v>
      </c>
    </row>
    <row r="7935" spans="1:19" x14ac:dyDescent="0.3">
      <c r="A7935">
        <v>7934</v>
      </c>
      <c r="B7935" t="s">
        <v>31</v>
      </c>
      <c r="C7935" t="s">
        <v>20</v>
      </c>
      <c r="D7935" t="s">
        <v>40</v>
      </c>
      <c r="E7935" t="s">
        <v>29</v>
      </c>
      <c r="F7935" t="s">
        <v>30</v>
      </c>
      <c r="G7935" t="s">
        <v>35</v>
      </c>
      <c r="H7935">
        <v>7</v>
      </c>
      <c r="I7935" t="s">
        <v>178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21</v>
      </c>
      <c r="S7935">
        <v>1</v>
      </c>
    </row>
    <row r="7936" spans="1:19" x14ac:dyDescent="0.3">
      <c r="A7936">
        <v>7935</v>
      </c>
      <c r="B7936" t="s">
        <v>42</v>
      </c>
      <c r="C7936" t="s">
        <v>27</v>
      </c>
      <c r="D7936" t="s">
        <v>38</v>
      </c>
      <c r="E7936" t="s">
        <v>45</v>
      </c>
      <c r="F7936" t="s">
        <v>30</v>
      </c>
      <c r="G7936" t="s">
        <v>24</v>
      </c>
      <c r="H7936">
        <v>13</v>
      </c>
      <c r="I7936" t="s">
        <v>177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28</v>
      </c>
      <c r="S7936">
        <v>9</v>
      </c>
    </row>
    <row r="7937" spans="1:19" x14ac:dyDescent="0.3">
      <c r="A7937">
        <v>7936</v>
      </c>
      <c r="B7937" t="s">
        <v>37</v>
      </c>
      <c r="C7937" t="s">
        <v>39</v>
      </c>
      <c r="D7937" t="s">
        <v>19</v>
      </c>
      <c r="E7937" t="s">
        <v>36</v>
      </c>
      <c r="F7937" t="s">
        <v>30</v>
      </c>
      <c r="G7937" t="s">
        <v>17</v>
      </c>
      <c r="H7937">
        <v>13</v>
      </c>
      <c r="I7937" t="s">
        <v>177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28</v>
      </c>
      <c r="S7937">
        <v>9</v>
      </c>
    </row>
    <row r="7938" spans="1:19" x14ac:dyDescent="0.3">
      <c r="A7938">
        <v>7937</v>
      </c>
      <c r="B7938" t="s">
        <v>31</v>
      </c>
      <c r="C7938" t="s">
        <v>20</v>
      </c>
      <c r="D7938" t="s">
        <v>40</v>
      </c>
      <c r="E7938" t="s">
        <v>43</v>
      </c>
      <c r="F7938" t="s">
        <v>25</v>
      </c>
      <c r="G7938" t="s">
        <v>17</v>
      </c>
      <c r="H7938">
        <v>7</v>
      </c>
      <c r="I7938" t="s">
        <v>176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28</v>
      </c>
      <c r="S7938">
        <v>7</v>
      </c>
    </row>
    <row r="7939" spans="1:19" x14ac:dyDescent="0.3">
      <c r="A7939">
        <v>7938</v>
      </c>
      <c r="B7939" t="s">
        <v>42</v>
      </c>
      <c r="C7939" t="s">
        <v>34</v>
      </c>
      <c r="D7939" t="s">
        <v>38</v>
      </c>
      <c r="E7939" t="s">
        <v>22</v>
      </c>
      <c r="F7939" t="s">
        <v>18</v>
      </c>
      <c r="G7939" t="s">
        <v>35</v>
      </c>
      <c r="H7939">
        <v>5</v>
      </c>
      <c r="I7939" t="s">
        <v>177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28</v>
      </c>
      <c r="S7939">
        <v>9</v>
      </c>
    </row>
    <row r="7940" spans="1:19" x14ac:dyDescent="0.3">
      <c r="A7940">
        <v>7939</v>
      </c>
      <c r="B7940" t="s">
        <v>33</v>
      </c>
      <c r="C7940" t="s">
        <v>39</v>
      </c>
      <c r="D7940" t="s">
        <v>40</v>
      </c>
      <c r="E7940" t="s">
        <v>45</v>
      </c>
      <c r="F7940" t="s">
        <v>30</v>
      </c>
      <c r="G7940" t="s">
        <v>24</v>
      </c>
      <c r="H7940">
        <v>13</v>
      </c>
      <c r="I7940" t="s">
        <v>177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34</v>
      </c>
      <c r="S7940">
        <v>3</v>
      </c>
    </row>
    <row r="7941" spans="1:19" x14ac:dyDescent="0.3">
      <c r="A7941">
        <v>7940</v>
      </c>
      <c r="B7941" t="s">
        <v>31</v>
      </c>
      <c r="C7941" t="s">
        <v>20</v>
      </c>
      <c r="D7941" t="s">
        <v>38</v>
      </c>
      <c r="E7941" t="s">
        <v>15</v>
      </c>
      <c r="F7941" t="s">
        <v>18</v>
      </c>
      <c r="G7941" t="s">
        <v>35</v>
      </c>
      <c r="H7941">
        <v>10</v>
      </c>
      <c r="I7941" t="s">
        <v>178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28</v>
      </c>
      <c r="S7941">
        <v>7</v>
      </c>
    </row>
    <row r="7942" spans="1:19" x14ac:dyDescent="0.3">
      <c r="A7942">
        <v>7941</v>
      </c>
      <c r="B7942" t="s">
        <v>31</v>
      </c>
      <c r="C7942" t="s">
        <v>27</v>
      </c>
      <c r="D7942" t="s">
        <v>32</v>
      </c>
      <c r="E7942" t="s">
        <v>45</v>
      </c>
      <c r="F7942" t="s">
        <v>25</v>
      </c>
      <c r="G7942" t="s">
        <v>35</v>
      </c>
      <c r="H7942">
        <v>12</v>
      </c>
      <c r="I7942" t="s">
        <v>178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28</v>
      </c>
      <c r="S7942">
        <v>1</v>
      </c>
    </row>
    <row r="7943" spans="1:19" x14ac:dyDescent="0.3">
      <c r="A7943">
        <v>7942</v>
      </c>
      <c r="B7943" t="s">
        <v>37</v>
      </c>
      <c r="C7943" t="s">
        <v>39</v>
      </c>
      <c r="D7943" t="s">
        <v>40</v>
      </c>
      <c r="E7943" t="s">
        <v>36</v>
      </c>
      <c r="F7943" t="s">
        <v>25</v>
      </c>
      <c r="G7943" t="s">
        <v>17</v>
      </c>
      <c r="H7943">
        <v>4</v>
      </c>
      <c r="I7943" t="s">
        <v>177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28</v>
      </c>
      <c r="S7943">
        <v>2</v>
      </c>
    </row>
    <row r="7944" spans="1:19" x14ac:dyDescent="0.3">
      <c r="A7944">
        <v>7943</v>
      </c>
      <c r="B7944" t="s">
        <v>37</v>
      </c>
      <c r="C7944" t="s">
        <v>20</v>
      </c>
      <c r="D7944" t="s">
        <v>44</v>
      </c>
      <c r="E7944" t="s">
        <v>41</v>
      </c>
      <c r="F7944" t="s">
        <v>18</v>
      </c>
      <c r="G7944" t="s">
        <v>17</v>
      </c>
      <c r="H7944">
        <v>8</v>
      </c>
      <c r="I7944" t="s">
        <v>178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28</v>
      </c>
      <c r="S7944">
        <v>3</v>
      </c>
    </row>
    <row r="7945" spans="1:19" x14ac:dyDescent="0.3">
      <c r="A7945">
        <v>7944</v>
      </c>
      <c r="B7945" t="s">
        <v>16</v>
      </c>
      <c r="C7945" t="s">
        <v>20</v>
      </c>
      <c r="D7945" t="s">
        <v>32</v>
      </c>
      <c r="E7945" t="s">
        <v>36</v>
      </c>
      <c r="F7945" t="s">
        <v>18</v>
      </c>
      <c r="G7945" t="s">
        <v>35</v>
      </c>
      <c r="H7945">
        <v>1</v>
      </c>
      <c r="I7945" t="s">
        <v>176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21</v>
      </c>
      <c r="S7945">
        <v>4</v>
      </c>
    </row>
    <row r="7946" spans="1:19" x14ac:dyDescent="0.3">
      <c r="A7946">
        <v>7945</v>
      </c>
      <c r="B7946" t="s">
        <v>42</v>
      </c>
      <c r="C7946" t="s">
        <v>39</v>
      </c>
      <c r="D7946" t="s">
        <v>40</v>
      </c>
      <c r="E7946" t="s">
        <v>36</v>
      </c>
      <c r="F7946" t="s">
        <v>25</v>
      </c>
      <c r="G7946" t="s">
        <v>35</v>
      </c>
      <c r="H7946">
        <v>5</v>
      </c>
      <c r="I7946" t="s">
        <v>178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28</v>
      </c>
      <c r="S7946">
        <v>9</v>
      </c>
    </row>
    <row r="7947" spans="1:19" x14ac:dyDescent="0.3">
      <c r="A7947">
        <v>7946</v>
      </c>
      <c r="B7947" t="s">
        <v>33</v>
      </c>
      <c r="C7947" t="s">
        <v>34</v>
      </c>
      <c r="D7947" t="s">
        <v>40</v>
      </c>
      <c r="E7947" t="s">
        <v>22</v>
      </c>
      <c r="F7947" t="s">
        <v>25</v>
      </c>
      <c r="G7947" t="s">
        <v>17</v>
      </c>
      <c r="H7947">
        <v>6</v>
      </c>
      <c r="I7947" t="s">
        <v>177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21</v>
      </c>
      <c r="S7947">
        <v>5</v>
      </c>
    </row>
    <row r="7948" spans="1:19" x14ac:dyDescent="0.3">
      <c r="A7948">
        <v>7947</v>
      </c>
      <c r="B7948" t="s">
        <v>31</v>
      </c>
      <c r="C7948" t="s">
        <v>34</v>
      </c>
      <c r="D7948" t="s">
        <v>38</v>
      </c>
      <c r="E7948" t="s">
        <v>15</v>
      </c>
      <c r="F7948" t="s">
        <v>18</v>
      </c>
      <c r="G7948" t="s">
        <v>24</v>
      </c>
      <c r="H7948">
        <v>9</v>
      </c>
      <c r="I7948" t="s">
        <v>178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28</v>
      </c>
      <c r="S7948">
        <v>9</v>
      </c>
    </row>
    <row r="7949" spans="1:19" x14ac:dyDescent="0.3">
      <c r="A7949">
        <v>7948</v>
      </c>
      <c r="B7949" t="s">
        <v>16</v>
      </c>
      <c r="C7949" t="s">
        <v>27</v>
      </c>
      <c r="D7949" t="s">
        <v>19</v>
      </c>
      <c r="E7949" t="s">
        <v>15</v>
      </c>
      <c r="F7949" t="s">
        <v>18</v>
      </c>
      <c r="G7949" t="s">
        <v>35</v>
      </c>
      <c r="H7949">
        <v>4</v>
      </c>
      <c r="I7949" t="s">
        <v>177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28</v>
      </c>
      <c r="S7949">
        <v>6</v>
      </c>
    </row>
    <row r="7950" spans="1:19" x14ac:dyDescent="0.3">
      <c r="A7950">
        <v>7949</v>
      </c>
      <c r="B7950" t="s">
        <v>31</v>
      </c>
      <c r="C7950" t="s">
        <v>20</v>
      </c>
      <c r="D7950" t="s">
        <v>40</v>
      </c>
      <c r="E7950" t="s">
        <v>36</v>
      </c>
      <c r="F7950" t="s">
        <v>30</v>
      </c>
      <c r="G7950" t="s">
        <v>17</v>
      </c>
      <c r="H7950">
        <v>6</v>
      </c>
      <c r="I7950" t="s">
        <v>178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21</v>
      </c>
      <c r="S7950">
        <v>4</v>
      </c>
    </row>
    <row r="7951" spans="1:19" x14ac:dyDescent="0.3">
      <c r="A7951">
        <v>7950</v>
      </c>
      <c r="B7951" t="s">
        <v>16</v>
      </c>
      <c r="C7951" t="s">
        <v>39</v>
      </c>
      <c r="D7951" t="s">
        <v>40</v>
      </c>
      <c r="E7951" t="s">
        <v>15</v>
      </c>
      <c r="F7951" t="s">
        <v>25</v>
      </c>
      <c r="G7951" t="s">
        <v>17</v>
      </c>
      <c r="H7951">
        <v>8</v>
      </c>
      <c r="I7951" t="s">
        <v>176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28</v>
      </c>
      <c r="S7951">
        <v>7</v>
      </c>
    </row>
    <row r="7952" spans="1:19" x14ac:dyDescent="0.3">
      <c r="A7952">
        <v>7951</v>
      </c>
      <c r="B7952" t="s">
        <v>33</v>
      </c>
      <c r="C7952" t="s">
        <v>34</v>
      </c>
      <c r="D7952" t="s">
        <v>26</v>
      </c>
      <c r="E7952" t="s">
        <v>29</v>
      </c>
      <c r="F7952" t="s">
        <v>18</v>
      </c>
      <c r="G7952" t="s">
        <v>24</v>
      </c>
      <c r="H7952">
        <v>2</v>
      </c>
      <c r="I7952" t="s">
        <v>178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21</v>
      </c>
      <c r="S7952">
        <v>5</v>
      </c>
    </row>
    <row r="7953" spans="1:19" x14ac:dyDescent="0.3">
      <c r="A7953">
        <v>7952</v>
      </c>
      <c r="B7953" t="s">
        <v>31</v>
      </c>
      <c r="C7953" t="s">
        <v>39</v>
      </c>
      <c r="D7953" t="s">
        <v>32</v>
      </c>
      <c r="E7953" t="s">
        <v>43</v>
      </c>
      <c r="F7953" t="s">
        <v>18</v>
      </c>
      <c r="G7953" t="s">
        <v>17</v>
      </c>
      <c r="H7953">
        <v>5</v>
      </c>
      <c r="I7953" t="s">
        <v>176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28</v>
      </c>
      <c r="S7953">
        <v>4</v>
      </c>
    </row>
    <row r="7954" spans="1:19" x14ac:dyDescent="0.3">
      <c r="A7954">
        <v>7953</v>
      </c>
      <c r="B7954" t="s">
        <v>23</v>
      </c>
      <c r="C7954" t="s">
        <v>34</v>
      </c>
      <c r="D7954" t="s">
        <v>40</v>
      </c>
      <c r="E7954" t="s">
        <v>41</v>
      </c>
      <c r="F7954" t="s">
        <v>30</v>
      </c>
      <c r="G7954" t="s">
        <v>35</v>
      </c>
      <c r="H7954">
        <v>3</v>
      </c>
      <c r="I7954" t="s">
        <v>176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28</v>
      </c>
      <c r="S7954">
        <v>7</v>
      </c>
    </row>
    <row r="7955" spans="1:19" x14ac:dyDescent="0.3">
      <c r="A7955">
        <v>7954</v>
      </c>
      <c r="B7955" t="s">
        <v>33</v>
      </c>
      <c r="C7955" t="s">
        <v>39</v>
      </c>
      <c r="D7955" t="s">
        <v>32</v>
      </c>
      <c r="E7955" t="s">
        <v>22</v>
      </c>
      <c r="F7955" t="s">
        <v>18</v>
      </c>
      <c r="G7955" t="s">
        <v>17</v>
      </c>
      <c r="H7955">
        <v>12</v>
      </c>
      <c r="I7955" t="s">
        <v>178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28</v>
      </c>
      <c r="S7955">
        <v>8</v>
      </c>
    </row>
    <row r="7956" spans="1:19" x14ac:dyDescent="0.3">
      <c r="A7956">
        <v>7955</v>
      </c>
      <c r="B7956" t="s">
        <v>16</v>
      </c>
      <c r="C7956" t="s">
        <v>27</v>
      </c>
      <c r="D7956" t="s">
        <v>32</v>
      </c>
      <c r="E7956" t="s">
        <v>15</v>
      </c>
      <c r="F7956" t="s">
        <v>30</v>
      </c>
      <c r="G7956" t="s">
        <v>35</v>
      </c>
      <c r="H7956">
        <v>14</v>
      </c>
      <c r="I7956" t="s">
        <v>176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34</v>
      </c>
      <c r="S7956">
        <v>2</v>
      </c>
    </row>
    <row r="7957" spans="1:19" x14ac:dyDescent="0.3">
      <c r="A7957">
        <v>7956</v>
      </c>
      <c r="B7957" t="s">
        <v>33</v>
      </c>
      <c r="C7957" t="s">
        <v>34</v>
      </c>
      <c r="D7957" t="s">
        <v>32</v>
      </c>
      <c r="E7957" t="s">
        <v>22</v>
      </c>
      <c r="F7957" t="s">
        <v>25</v>
      </c>
      <c r="G7957" t="s">
        <v>35</v>
      </c>
      <c r="H7957">
        <v>9</v>
      </c>
      <c r="I7957" t="s">
        <v>176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34</v>
      </c>
      <c r="S7957">
        <v>6</v>
      </c>
    </row>
    <row r="7958" spans="1:19" x14ac:dyDescent="0.3">
      <c r="A7958">
        <v>7957</v>
      </c>
      <c r="B7958" t="s">
        <v>37</v>
      </c>
      <c r="C7958" t="s">
        <v>20</v>
      </c>
      <c r="D7958" t="s">
        <v>38</v>
      </c>
      <c r="E7958" t="s">
        <v>43</v>
      </c>
      <c r="F7958" t="s">
        <v>25</v>
      </c>
      <c r="G7958" t="s">
        <v>17</v>
      </c>
      <c r="H7958">
        <v>12</v>
      </c>
      <c r="I7958" t="s">
        <v>176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28</v>
      </c>
      <c r="S7958">
        <v>6</v>
      </c>
    </row>
    <row r="7959" spans="1:19" x14ac:dyDescent="0.3">
      <c r="A7959">
        <v>7958</v>
      </c>
      <c r="B7959" t="s">
        <v>23</v>
      </c>
      <c r="C7959" t="s">
        <v>20</v>
      </c>
      <c r="D7959" t="s">
        <v>40</v>
      </c>
      <c r="E7959" t="s">
        <v>36</v>
      </c>
      <c r="F7959" t="s">
        <v>30</v>
      </c>
      <c r="G7959" t="s">
        <v>24</v>
      </c>
      <c r="H7959">
        <v>9</v>
      </c>
      <c r="I7959" t="s">
        <v>176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28</v>
      </c>
      <c r="S7959">
        <v>8</v>
      </c>
    </row>
    <row r="7960" spans="1:19" x14ac:dyDescent="0.3">
      <c r="A7960">
        <v>7959</v>
      </c>
      <c r="B7960" t="s">
        <v>16</v>
      </c>
      <c r="C7960" t="s">
        <v>39</v>
      </c>
      <c r="D7960" t="s">
        <v>32</v>
      </c>
      <c r="E7960" t="s">
        <v>43</v>
      </c>
      <c r="F7960" t="s">
        <v>18</v>
      </c>
      <c r="G7960" t="s">
        <v>17</v>
      </c>
      <c r="H7960">
        <v>7</v>
      </c>
      <c r="I7960" t="s">
        <v>177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21</v>
      </c>
      <c r="S7960">
        <v>1</v>
      </c>
    </row>
    <row r="7961" spans="1:19" x14ac:dyDescent="0.3">
      <c r="A7961">
        <v>7960</v>
      </c>
      <c r="B7961" t="s">
        <v>33</v>
      </c>
      <c r="C7961" t="s">
        <v>27</v>
      </c>
      <c r="D7961" t="s">
        <v>32</v>
      </c>
      <c r="E7961" t="s">
        <v>45</v>
      </c>
      <c r="F7961" t="s">
        <v>18</v>
      </c>
      <c r="G7961" t="s">
        <v>17</v>
      </c>
      <c r="H7961">
        <v>6</v>
      </c>
      <c r="I7961" t="s">
        <v>176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28</v>
      </c>
      <c r="S7961">
        <v>9</v>
      </c>
    </row>
    <row r="7962" spans="1:19" x14ac:dyDescent="0.3">
      <c r="A7962">
        <v>7961</v>
      </c>
      <c r="B7962" t="s">
        <v>16</v>
      </c>
      <c r="C7962" t="s">
        <v>39</v>
      </c>
      <c r="D7962" t="s">
        <v>40</v>
      </c>
      <c r="E7962" t="s">
        <v>43</v>
      </c>
      <c r="F7962" t="s">
        <v>18</v>
      </c>
      <c r="G7962" t="s">
        <v>17</v>
      </c>
      <c r="H7962">
        <v>3</v>
      </c>
      <c r="I7962" t="s">
        <v>177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21</v>
      </c>
      <c r="S7962">
        <v>3</v>
      </c>
    </row>
    <row r="7963" spans="1:19" x14ac:dyDescent="0.3">
      <c r="A7963">
        <v>7962</v>
      </c>
      <c r="B7963" t="s">
        <v>16</v>
      </c>
      <c r="C7963" t="s">
        <v>20</v>
      </c>
      <c r="D7963" t="s">
        <v>40</v>
      </c>
      <c r="E7963" t="s">
        <v>15</v>
      </c>
      <c r="F7963" t="s">
        <v>18</v>
      </c>
      <c r="G7963" t="s">
        <v>24</v>
      </c>
      <c r="H7963">
        <v>11</v>
      </c>
      <c r="I7963" t="s">
        <v>177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34</v>
      </c>
      <c r="S7963">
        <v>1</v>
      </c>
    </row>
    <row r="7964" spans="1:19" x14ac:dyDescent="0.3">
      <c r="A7964">
        <v>7963</v>
      </c>
      <c r="B7964" t="s">
        <v>16</v>
      </c>
      <c r="C7964" t="s">
        <v>39</v>
      </c>
      <c r="D7964" t="s">
        <v>26</v>
      </c>
      <c r="E7964" t="s">
        <v>29</v>
      </c>
      <c r="F7964" t="s">
        <v>18</v>
      </c>
      <c r="G7964" t="s">
        <v>24</v>
      </c>
      <c r="H7964">
        <v>11</v>
      </c>
      <c r="I7964" t="s">
        <v>178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34</v>
      </c>
      <c r="S7964">
        <v>5</v>
      </c>
    </row>
    <row r="7965" spans="1:19" x14ac:dyDescent="0.3">
      <c r="A7965">
        <v>7964</v>
      </c>
      <c r="B7965" t="s">
        <v>23</v>
      </c>
      <c r="C7965" t="s">
        <v>34</v>
      </c>
      <c r="D7965" t="s">
        <v>44</v>
      </c>
      <c r="E7965" t="s">
        <v>43</v>
      </c>
      <c r="F7965" t="s">
        <v>18</v>
      </c>
      <c r="G7965" t="s">
        <v>24</v>
      </c>
      <c r="H7965">
        <v>6</v>
      </c>
      <c r="I7965" t="s">
        <v>178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28</v>
      </c>
      <c r="S7965">
        <v>7</v>
      </c>
    </row>
    <row r="7966" spans="1:19" x14ac:dyDescent="0.3">
      <c r="A7966">
        <v>7965</v>
      </c>
      <c r="B7966" t="s">
        <v>42</v>
      </c>
      <c r="C7966" t="s">
        <v>39</v>
      </c>
      <c r="D7966" t="s">
        <v>40</v>
      </c>
      <c r="E7966" t="s">
        <v>36</v>
      </c>
      <c r="F7966" t="s">
        <v>30</v>
      </c>
      <c r="G7966" t="s">
        <v>35</v>
      </c>
      <c r="H7966">
        <v>9</v>
      </c>
      <c r="I7966" t="s">
        <v>176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34</v>
      </c>
      <c r="S7966">
        <v>1</v>
      </c>
    </row>
    <row r="7967" spans="1:19" x14ac:dyDescent="0.3">
      <c r="A7967">
        <v>7966</v>
      </c>
      <c r="B7967" t="s">
        <v>16</v>
      </c>
      <c r="C7967" t="s">
        <v>27</v>
      </c>
      <c r="D7967" t="s">
        <v>19</v>
      </c>
      <c r="E7967" t="s">
        <v>45</v>
      </c>
      <c r="F7967" t="s">
        <v>18</v>
      </c>
      <c r="G7967" t="s">
        <v>24</v>
      </c>
      <c r="H7967">
        <v>12</v>
      </c>
      <c r="I7967" t="s">
        <v>176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34</v>
      </c>
      <c r="S7967">
        <v>1</v>
      </c>
    </row>
    <row r="7968" spans="1:19" x14ac:dyDescent="0.3">
      <c r="A7968">
        <v>7967</v>
      </c>
      <c r="B7968" t="s">
        <v>33</v>
      </c>
      <c r="C7968" t="s">
        <v>34</v>
      </c>
      <c r="D7968" t="s">
        <v>44</v>
      </c>
      <c r="E7968" t="s">
        <v>22</v>
      </c>
      <c r="F7968" t="s">
        <v>18</v>
      </c>
      <c r="G7968" t="s">
        <v>24</v>
      </c>
      <c r="H7968">
        <v>9</v>
      </c>
      <c r="I7968" t="s">
        <v>176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34</v>
      </c>
      <c r="S7968">
        <v>4</v>
      </c>
    </row>
    <row r="7969" spans="1:19" x14ac:dyDescent="0.3">
      <c r="A7969">
        <v>7968</v>
      </c>
      <c r="B7969" t="s">
        <v>33</v>
      </c>
      <c r="C7969" t="s">
        <v>27</v>
      </c>
      <c r="D7969" t="s">
        <v>40</v>
      </c>
      <c r="E7969" t="s">
        <v>15</v>
      </c>
      <c r="F7969" t="s">
        <v>18</v>
      </c>
      <c r="G7969" t="s">
        <v>17</v>
      </c>
      <c r="H7969">
        <v>4</v>
      </c>
      <c r="I7969" t="s">
        <v>176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21</v>
      </c>
      <c r="S7969">
        <v>1</v>
      </c>
    </row>
    <row r="7970" spans="1:19" x14ac:dyDescent="0.3">
      <c r="A7970">
        <v>7969</v>
      </c>
      <c r="B7970" t="s">
        <v>16</v>
      </c>
      <c r="C7970" t="s">
        <v>34</v>
      </c>
      <c r="D7970" t="s">
        <v>40</v>
      </c>
      <c r="E7970" t="s">
        <v>41</v>
      </c>
      <c r="F7970" t="s">
        <v>18</v>
      </c>
      <c r="G7970" t="s">
        <v>35</v>
      </c>
      <c r="H7970">
        <v>12</v>
      </c>
      <c r="I7970" t="s">
        <v>176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28</v>
      </c>
      <c r="S7970">
        <v>6</v>
      </c>
    </row>
    <row r="7971" spans="1:19" x14ac:dyDescent="0.3">
      <c r="A7971">
        <v>7970</v>
      </c>
      <c r="B7971" t="s">
        <v>23</v>
      </c>
      <c r="C7971" t="s">
        <v>34</v>
      </c>
      <c r="D7971" t="s">
        <v>44</v>
      </c>
      <c r="E7971" t="s">
        <v>29</v>
      </c>
      <c r="F7971" t="s">
        <v>18</v>
      </c>
      <c r="G7971" t="s">
        <v>35</v>
      </c>
      <c r="H7971">
        <v>14</v>
      </c>
      <c r="I7971" t="s">
        <v>177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28</v>
      </c>
      <c r="S7971">
        <v>8</v>
      </c>
    </row>
    <row r="7972" spans="1:19" x14ac:dyDescent="0.3">
      <c r="A7972">
        <v>7971</v>
      </c>
      <c r="B7972" t="s">
        <v>42</v>
      </c>
      <c r="C7972" t="s">
        <v>27</v>
      </c>
      <c r="D7972" t="s">
        <v>19</v>
      </c>
      <c r="E7972" t="s">
        <v>15</v>
      </c>
      <c r="F7972" t="s">
        <v>18</v>
      </c>
      <c r="G7972" t="s">
        <v>35</v>
      </c>
      <c r="H7972">
        <v>0</v>
      </c>
      <c r="I7972" t="s">
        <v>177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21</v>
      </c>
      <c r="S7972">
        <v>2</v>
      </c>
    </row>
    <row r="7973" spans="1:19" x14ac:dyDescent="0.3">
      <c r="A7973">
        <v>7972</v>
      </c>
      <c r="B7973" t="s">
        <v>37</v>
      </c>
      <c r="C7973" t="s">
        <v>34</v>
      </c>
      <c r="D7973" t="s">
        <v>26</v>
      </c>
      <c r="E7973" t="s">
        <v>15</v>
      </c>
      <c r="F7973" t="s">
        <v>18</v>
      </c>
      <c r="G7973" t="s">
        <v>35</v>
      </c>
      <c r="H7973">
        <v>2</v>
      </c>
      <c r="I7973" t="s">
        <v>176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28</v>
      </c>
      <c r="S7973">
        <v>8</v>
      </c>
    </row>
    <row r="7974" spans="1:19" x14ac:dyDescent="0.3">
      <c r="A7974">
        <v>7973</v>
      </c>
      <c r="B7974" t="s">
        <v>42</v>
      </c>
      <c r="C7974" t="s">
        <v>27</v>
      </c>
      <c r="D7974" t="s">
        <v>26</v>
      </c>
      <c r="E7974" t="s">
        <v>22</v>
      </c>
      <c r="F7974" t="s">
        <v>18</v>
      </c>
      <c r="G7974" t="s">
        <v>17</v>
      </c>
      <c r="H7974">
        <v>6</v>
      </c>
      <c r="I7974" t="s">
        <v>178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21</v>
      </c>
      <c r="S7974">
        <v>6</v>
      </c>
    </row>
    <row r="7975" spans="1:19" x14ac:dyDescent="0.3">
      <c r="A7975">
        <v>7974</v>
      </c>
      <c r="B7975" t="s">
        <v>37</v>
      </c>
      <c r="C7975" t="s">
        <v>34</v>
      </c>
      <c r="D7975" t="s">
        <v>26</v>
      </c>
      <c r="E7975" t="s">
        <v>29</v>
      </c>
      <c r="F7975" t="s">
        <v>18</v>
      </c>
      <c r="G7975" t="s">
        <v>35</v>
      </c>
      <c r="H7975">
        <v>4</v>
      </c>
      <c r="I7975" t="s">
        <v>178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28</v>
      </c>
      <c r="S7975">
        <v>8</v>
      </c>
    </row>
    <row r="7976" spans="1:19" x14ac:dyDescent="0.3">
      <c r="A7976">
        <v>7975</v>
      </c>
      <c r="B7976" t="s">
        <v>16</v>
      </c>
      <c r="C7976" t="s">
        <v>34</v>
      </c>
      <c r="D7976" t="s">
        <v>26</v>
      </c>
      <c r="E7976" t="s">
        <v>41</v>
      </c>
      <c r="F7976" t="s">
        <v>30</v>
      </c>
      <c r="G7976" t="s">
        <v>24</v>
      </c>
      <c r="H7976">
        <v>13</v>
      </c>
      <c r="I7976" t="s">
        <v>177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28</v>
      </c>
      <c r="S7976">
        <v>7</v>
      </c>
    </row>
    <row r="7977" spans="1:19" x14ac:dyDescent="0.3">
      <c r="A7977">
        <v>7976</v>
      </c>
      <c r="B7977" t="s">
        <v>33</v>
      </c>
      <c r="C7977" t="s">
        <v>20</v>
      </c>
      <c r="D7977" t="s">
        <v>26</v>
      </c>
      <c r="E7977" t="s">
        <v>36</v>
      </c>
      <c r="F7977" t="s">
        <v>25</v>
      </c>
      <c r="G7977" t="s">
        <v>17</v>
      </c>
      <c r="H7977">
        <v>4</v>
      </c>
      <c r="I7977" t="s">
        <v>178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28</v>
      </c>
      <c r="S7977">
        <v>9</v>
      </c>
    </row>
    <row r="7978" spans="1:19" x14ac:dyDescent="0.3">
      <c r="A7978">
        <v>7977</v>
      </c>
      <c r="B7978" t="s">
        <v>23</v>
      </c>
      <c r="C7978" t="s">
        <v>34</v>
      </c>
      <c r="D7978" t="s">
        <v>40</v>
      </c>
      <c r="E7978" t="s">
        <v>36</v>
      </c>
      <c r="F7978" t="s">
        <v>25</v>
      </c>
      <c r="G7978" t="s">
        <v>24</v>
      </c>
      <c r="H7978">
        <v>7</v>
      </c>
      <c r="I7978" t="s">
        <v>176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28</v>
      </c>
      <c r="S7978">
        <v>2</v>
      </c>
    </row>
    <row r="7979" spans="1:19" x14ac:dyDescent="0.3">
      <c r="A7979">
        <v>7978</v>
      </c>
      <c r="B7979" t="s">
        <v>37</v>
      </c>
      <c r="C7979" t="s">
        <v>39</v>
      </c>
      <c r="D7979" t="s">
        <v>19</v>
      </c>
      <c r="E7979" t="s">
        <v>22</v>
      </c>
      <c r="F7979" t="s">
        <v>30</v>
      </c>
      <c r="G7979" t="s">
        <v>35</v>
      </c>
      <c r="H7979">
        <v>1</v>
      </c>
      <c r="I7979" t="s">
        <v>178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28</v>
      </c>
      <c r="S7979">
        <v>6</v>
      </c>
    </row>
    <row r="7980" spans="1:19" x14ac:dyDescent="0.3">
      <c r="A7980">
        <v>7979</v>
      </c>
      <c r="B7980" t="s">
        <v>37</v>
      </c>
      <c r="C7980" t="s">
        <v>34</v>
      </c>
      <c r="D7980" t="s">
        <v>38</v>
      </c>
      <c r="E7980" t="s">
        <v>15</v>
      </c>
      <c r="F7980" t="s">
        <v>18</v>
      </c>
      <c r="G7980" t="s">
        <v>35</v>
      </c>
      <c r="H7980">
        <v>1</v>
      </c>
      <c r="I7980" t="s">
        <v>176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21</v>
      </c>
      <c r="S7980">
        <v>3</v>
      </c>
    </row>
    <row r="7981" spans="1:19" x14ac:dyDescent="0.3">
      <c r="A7981">
        <v>7980</v>
      </c>
      <c r="B7981" t="s">
        <v>16</v>
      </c>
      <c r="C7981" t="s">
        <v>39</v>
      </c>
      <c r="D7981" t="s">
        <v>19</v>
      </c>
      <c r="E7981" t="s">
        <v>41</v>
      </c>
      <c r="F7981" t="s">
        <v>30</v>
      </c>
      <c r="G7981" t="s">
        <v>35</v>
      </c>
      <c r="H7981">
        <v>13</v>
      </c>
      <c r="I7981" t="s">
        <v>178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34</v>
      </c>
      <c r="S7981">
        <v>5</v>
      </c>
    </row>
    <row r="7982" spans="1:19" x14ac:dyDescent="0.3">
      <c r="A7982">
        <v>7981</v>
      </c>
      <c r="B7982" t="s">
        <v>31</v>
      </c>
      <c r="C7982" t="s">
        <v>20</v>
      </c>
      <c r="D7982" t="s">
        <v>40</v>
      </c>
      <c r="E7982" t="s">
        <v>43</v>
      </c>
      <c r="F7982" t="s">
        <v>30</v>
      </c>
      <c r="G7982" t="s">
        <v>24</v>
      </c>
      <c r="H7982">
        <v>7</v>
      </c>
      <c r="I7982" t="s">
        <v>177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21</v>
      </c>
      <c r="S7982">
        <v>1</v>
      </c>
    </row>
    <row r="7983" spans="1:19" x14ac:dyDescent="0.3">
      <c r="A7983">
        <v>7982</v>
      </c>
      <c r="B7983" t="s">
        <v>16</v>
      </c>
      <c r="C7983" t="s">
        <v>39</v>
      </c>
      <c r="D7983" t="s">
        <v>26</v>
      </c>
      <c r="E7983" t="s">
        <v>41</v>
      </c>
      <c r="F7983" t="s">
        <v>30</v>
      </c>
      <c r="G7983" t="s">
        <v>17</v>
      </c>
      <c r="H7983">
        <v>6</v>
      </c>
      <c r="I7983" t="s">
        <v>178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28</v>
      </c>
      <c r="S7983">
        <v>9</v>
      </c>
    </row>
    <row r="7984" spans="1:19" x14ac:dyDescent="0.3">
      <c r="A7984">
        <v>7983</v>
      </c>
      <c r="B7984" t="s">
        <v>16</v>
      </c>
      <c r="C7984" t="s">
        <v>39</v>
      </c>
      <c r="D7984" t="s">
        <v>40</v>
      </c>
      <c r="E7984" t="s">
        <v>41</v>
      </c>
      <c r="F7984" t="s">
        <v>18</v>
      </c>
      <c r="G7984" t="s">
        <v>35</v>
      </c>
      <c r="H7984">
        <v>11</v>
      </c>
      <c r="I7984" t="s">
        <v>177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34</v>
      </c>
      <c r="S7984">
        <v>3</v>
      </c>
    </row>
    <row r="7985" spans="1:19" x14ac:dyDescent="0.3">
      <c r="A7985">
        <v>7984</v>
      </c>
      <c r="B7985" t="s">
        <v>23</v>
      </c>
      <c r="C7985" t="s">
        <v>27</v>
      </c>
      <c r="D7985" t="s">
        <v>40</v>
      </c>
      <c r="E7985" t="s">
        <v>36</v>
      </c>
      <c r="F7985" t="s">
        <v>25</v>
      </c>
      <c r="G7985" t="s">
        <v>24</v>
      </c>
      <c r="H7985">
        <v>4</v>
      </c>
      <c r="I7985" t="s">
        <v>176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21</v>
      </c>
      <c r="S7985">
        <v>3</v>
      </c>
    </row>
    <row r="7986" spans="1:19" x14ac:dyDescent="0.3">
      <c r="A7986">
        <v>7985</v>
      </c>
      <c r="B7986" t="s">
        <v>42</v>
      </c>
      <c r="C7986" t="s">
        <v>39</v>
      </c>
      <c r="D7986" t="s">
        <v>26</v>
      </c>
      <c r="E7986" t="s">
        <v>29</v>
      </c>
      <c r="F7986" t="s">
        <v>18</v>
      </c>
      <c r="G7986" t="s">
        <v>24</v>
      </c>
      <c r="H7986">
        <v>11</v>
      </c>
      <c r="I7986" t="s">
        <v>177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34</v>
      </c>
      <c r="S7986">
        <v>4</v>
      </c>
    </row>
    <row r="7987" spans="1:19" x14ac:dyDescent="0.3">
      <c r="A7987">
        <v>7986</v>
      </c>
      <c r="B7987" t="s">
        <v>33</v>
      </c>
      <c r="C7987" t="s">
        <v>27</v>
      </c>
      <c r="D7987" t="s">
        <v>44</v>
      </c>
      <c r="E7987" t="s">
        <v>41</v>
      </c>
      <c r="F7987" t="s">
        <v>25</v>
      </c>
      <c r="G7987" t="s">
        <v>35</v>
      </c>
      <c r="H7987">
        <v>5</v>
      </c>
      <c r="I7987" t="s">
        <v>176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28</v>
      </c>
      <c r="S7987">
        <v>4</v>
      </c>
    </row>
    <row r="7988" spans="1:19" x14ac:dyDescent="0.3">
      <c r="A7988">
        <v>7987</v>
      </c>
      <c r="B7988" t="s">
        <v>31</v>
      </c>
      <c r="C7988" t="s">
        <v>27</v>
      </c>
      <c r="D7988" t="s">
        <v>44</v>
      </c>
      <c r="E7988" t="s">
        <v>22</v>
      </c>
      <c r="F7988" t="s">
        <v>18</v>
      </c>
      <c r="G7988" t="s">
        <v>24</v>
      </c>
      <c r="H7988">
        <v>1</v>
      </c>
      <c r="I7988" t="s">
        <v>176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28</v>
      </c>
      <c r="S7988">
        <v>7</v>
      </c>
    </row>
    <row r="7989" spans="1:19" x14ac:dyDescent="0.3">
      <c r="A7989">
        <v>7988</v>
      </c>
      <c r="B7989" t="s">
        <v>37</v>
      </c>
      <c r="C7989" t="s">
        <v>27</v>
      </c>
      <c r="D7989" t="s">
        <v>40</v>
      </c>
      <c r="E7989" t="s">
        <v>22</v>
      </c>
      <c r="F7989" t="s">
        <v>25</v>
      </c>
      <c r="G7989" t="s">
        <v>24</v>
      </c>
      <c r="H7989">
        <v>8</v>
      </c>
      <c r="I7989" t="s">
        <v>177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28</v>
      </c>
      <c r="S7989">
        <v>9</v>
      </c>
    </row>
    <row r="7990" spans="1:19" x14ac:dyDescent="0.3">
      <c r="A7990">
        <v>7989</v>
      </c>
      <c r="B7990" t="s">
        <v>16</v>
      </c>
      <c r="C7990" t="s">
        <v>20</v>
      </c>
      <c r="D7990" t="s">
        <v>44</v>
      </c>
      <c r="E7990" t="s">
        <v>29</v>
      </c>
      <c r="F7990" t="s">
        <v>18</v>
      </c>
      <c r="G7990" t="s">
        <v>24</v>
      </c>
      <c r="H7990">
        <v>2</v>
      </c>
      <c r="I7990" t="s">
        <v>178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21</v>
      </c>
      <c r="S7990">
        <v>4</v>
      </c>
    </row>
    <row r="7991" spans="1:19" x14ac:dyDescent="0.3">
      <c r="A7991">
        <v>7990</v>
      </c>
      <c r="B7991" t="s">
        <v>33</v>
      </c>
      <c r="C7991" t="s">
        <v>20</v>
      </c>
      <c r="D7991" t="s">
        <v>40</v>
      </c>
      <c r="E7991" t="s">
        <v>36</v>
      </c>
      <c r="F7991" t="s">
        <v>30</v>
      </c>
      <c r="G7991" t="s">
        <v>24</v>
      </c>
      <c r="H7991">
        <v>10</v>
      </c>
      <c r="I7991" t="s">
        <v>177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34</v>
      </c>
      <c r="S7991">
        <v>6</v>
      </c>
    </row>
    <row r="7992" spans="1:19" x14ac:dyDescent="0.3">
      <c r="A7992">
        <v>7991</v>
      </c>
      <c r="B7992" t="s">
        <v>16</v>
      </c>
      <c r="C7992" t="s">
        <v>34</v>
      </c>
      <c r="D7992" t="s">
        <v>26</v>
      </c>
      <c r="E7992" t="s">
        <v>43</v>
      </c>
      <c r="F7992" t="s">
        <v>30</v>
      </c>
      <c r="G7992" t="s">
        <v>24</v>
      </c>
      <c r="H7992">
        <v>12</v>
      </c>
      <c r="I7992" t="s">
        <v>177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28</v>
      </c>
      <c r="S7992">
        <v>9</v>
      </c>
    </row>
    <row r="7993" spans="1:19" x14ac:dyDescent="0.3">
      <c r="A7993">
        <v>7992</v>
      </c>
      <c r="B7993" t="s">
        <v>33</v>
      </c>
      <c r="C7993" t="s">
        <v>34</v>
      </c>
      <c r="D7993" t="s">
        <v>32</v>
      </c>
      <c r="E7993" t="s">
        <v>45</v>
      </c>
      <c r="F7993" t="s">
        <v>25</v>
      </c>
      <c r="G7993" t="s">
        <v>35</v>
      </c>
      <c r="H7993">
        <v>3</v>
      </c>
      <c r="I7993" t="s">
        <v>176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21</v>
      </c>
      <c r="S7993">
        <v>2</v>
      </c>
    </row>
    <row r="7994" spans="1:19" x14ac:dyDescent="0.3">
      <c r="A7994">
        <v>7993</v>
      </c>
      <c r="B7994" t="s">
        <v>31</v>
      </c>
      <c r="C7994" t="s">
        <v>27</v>
      </c>
      <c r="D7994" t="s">
        <v>19</v>
      </c>
      <c r="E7994" t="s">
        <v>41</v>
      </c>
      <c r="F7994" t="s">
        <v>30</v>
      </c>
      <c r="G7994" t="s">
        <v>24</v>
      </c>
      <c r="H7994">
        <v>1</v>
      </c>
      <c r="I7994" t="s">
        <v>178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21</v>
      </c>
      <c r="S7994">
        <v>5</v>
      </c>
    </row>
    <row r="7995" spans="1:19" x14ac:dyDescent="0.3">
      <c r="A7995">
        <v>7994</v>
      </c>
      <c r="B7995" t="s">
        <v>33</v>
      </c>
      <c r="C7995" t="s">
        <v>27</v>
      </c>
      <c r="D7995" t="s">
        <v>38</v>
      </c>
      <c r="E7995" t="s">
        <v>43</v>
      </c>
      <c r="F7995" t="s">
        <v>18</v>
      </c>
      <c r="G7995" t="s">
        <v>24</v>
      </c>
      <c r="H7995">
        <v>5</v>
      </c>
      <c r="I7995" t="s">
        <v>176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21</v>
      </c>
      <c r="S7995">
        <v>3</v>
      </c>
    </row>
    <row r="7996" spans="1:19" x14ac:dyDescent="0.3">
      <c r="A7996">
        <v>7995</v>
      </c>
      <c r="B7996" t="s">
        <v>16</v>
      </c>
      <c r="C7996" t="s">
        <v>20</v>
      </c>
      <c r="D7996" t="s">
        <v>32</v>
      </c>
      <c r="E7996" t="s">
        <v>41</v>
      </c>
      <c r="F7996" t="s">
        <v>18</v>
      </c>
      <c r="G7996" t="s">
        <v>24</v>
      </c>
      <c r="H7996">
        <v>9</v>
      </c>
      <c r="I7996" t="s">
        <v>178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28</v>
      </c>
      <c r="S7996">
        <v>8</v>
      </c>
    </row>
    <row r="7997" spans="1:19" x14ac:dyDescent="0.3">
      <c r="A7997">
        <v>7996</v>
      </c>
      <c r="B7997" t="s">
        <v>31</v>
      </c>
      <c r="C7997" t="s">
        <v>39</v>
      </c>
      <c r="D7997" t="s">
        <v>26</v>
      </c>
      <c r="E7997" t="s">
        <v>43</v>
      </c>
      <c r="F7997" t="s">
        <v>18</v>
      </c>
      <c r="G7997" t="s">
        <v>35</v>
      </c>
      <c r="H7997">
        <v>0</v>
      </c>
      <c r="I7997" t="s">
        <v>178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28</v>
      </c>
      <c r="S7997">
        <v>8</v>
      </c>
    </row>
    <row r="7998" spans="1:19" x14ac:dyDescent="0.3">
      <c r="A7998">
        <v>7997</v>
      </c>
      <c r="B7998" t="s">
        <v>23</v>
      </c>
      <c r="C7998" t="s">
        <v>20</v>
      </c>
      <c r="D7998" t="s">
        <v>44</v>
      </c>
      <c r="E7998" t="s">
        <v>15</v>
      </c>
      <c r="F7998" t="s">
        <v>25</v>
      </c>
      <c r="G7998" t="s">
        <v>35</v>
      </c>
      <c r="H7998">
        <v>2</v>
      </c>
      <c r="I7998" t="s">
        <v>177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28</v>
      </c>
      <c r="S7998">
        <v>8</v>
      </c>
    </row>
    <row r="7999" spans="1:19" x14ac:dyDescent="0.3">
      <c r="A7999">
        <v>7998</v>
      </c>
      <c r="B7999" t="s">
        <v>31</v>
      </c>
      <c r="C7999" t="s">
        <v>34</v>
      </c>
      <c r="D7999" t="s">
        <v>38</v>
      </c>
      <c r="E7999" t="s">
        <v>29</v>
      </c>
      <c r="F7999" t="s">
        <v>18</v>
      </c>
      <c r="G7999" t="s">
        <v>17</v>
      </c>
      <c r="H7999">
        <v>13</v>
      </c>
      <c r="I7999" t="s">
        <v>177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28</v>
      </c>
      <c r="S7999">
        <v>7</v>
      </c>
    </row>
    <row r="8000" spans="1:19" x14ac:dyDescent="0.3">
      <c r="A8000">
        <v>7999</v>
      </c>
      <c r="B8000" t="s">
        <v>31</v>
      </c>
      <c r="C8000" t="s">
        <v>20</v>
      </c>
      <c r="D8000" t="s">
        <v>26</v>
      </c>
      <c r="E8000" t="s">
        <v>36</v>
      </c>
      <c r="F8000" t="s">
        <v>30</v>
      </c>
      <c r="G8000" t="s">
        <v>17</v>
      </c>
      <c r="H8000">
        <v>9</v>
      </c>
      <c r="I8000" t="s">
        <v>178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34</v>
      </c>
      <c r="S8000">
        <v>5</v>
      </c>
    </row>
    <row r="8001" spans="1:19" x14ac:dyDescent="0.3">
      <c r="A8001">
        <v>8000</v>
      </c>
      <c r="B8001" t="s">
        <v>33</v>
      </c>
      <c r="C8001" t="s">
        <v>20</v>
      </c>
      <c r="D8001" t="s">
        <v>26</v>
      </c>
      <c r="E8001" t="s">
        <v>29</v>
      </c>
      <c r="F8001" t="s">
        <v>18</v>
      </c>
      <c r="G8001" t="s">
        <v>35</v>
      </c>
      <c r="H8001">
        <v>5</v>
      </c>
      <c r="I8001" t="s">
        <v>176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21</v>
      </c>
      <c r="S8001">
        <v>2</v>
      </c>
    </row>
    <row r="8002" spans="1:19" x14ac:dyDescent="0.3">
      <c r="A8002">
        <v>8001</v>
      </c>
      <c r="B8002" t="s">
        <v>37</v>
      </c>
      <c r="C8002" t="s">
        <v>39</v>
      </c>
      <c r="D8002" t="s">
        <v>32</v>
      </c>
      <c r="E8002" t="s">
        <v>22</v>
      </c>
      <c r="F8002" t="s">
        <v>25</v>
      </c>
      <c r="G8002" t="s">
        <v>24</v>
      </c>
      <c r="H8002">
        <v>6</v>
      </c>
      <c r="I8002" t="s">
        <v>177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28</v>
      </c>
      <c r="S8002">
        <v>7</v>
      </c>
    </row>
    <row r="8003" spans="1:19" x14ac:dyDescent="0.3">
      <c r="A8003">
        <v>8002</v>
      </c>
      <c r="B8003" t="s">
        <v>31</v>
      </c>
      <c r="C8003" t="s">
        <v>39</v>
      </c>
      <c r="D8003" t="s">
        <v>44</v>
      </c>
      <c r="E8003" t="s">
        <v>43</v>
      </c>
      <c r="F8003" t="s">
        <v>30</v>
      </c>
      <c r="G8003" t="s">
        <v>24</v>
      </c>
      <c r="H8003">
        <v>8</v>
      </c>
      <c r="I8003" t="s">
        <v>178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28</v>
      </c>
      <c r="S8003">
        <v>7</v>
      </c>
    </row>
    <row r="8004" spans="1:19" x14ac:dyDescent="0.3">
      <c r="A8004">
        <v>8003</v>
      </c>
      <c r="B8004" t="s">
        <v>23</v>
      </c>
      <c r="C8004" t="s">
        <v>34</v>
      </c>
      <c r="D8004" t="s">
        <v>32</v>
      </c>
      <c r="E8004" t="s">
        <v>36</v>
      </c>
      <c r="F8004" t="s">
        <v>25</v>
      </c>
      <c r="G8004" t="s">
        <v>35</v>
      </c>
      <c r="H8004">
        <v>7</v>
      </c>
      <c r="I8004" t="s">
        <v>176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21</v>
      </c>
      <c r="S8004">
        <v>6</v>
      </c>
    </row>
    <row r="8005" spans="1:19" x14ac:dyDescent="0.3">
      <c r="A8005">
        <v>8004</v>
      </c>
      <c r="B8005" t="s">
        <v>33</v>
      </c>
      <c r="C8005" t="s">
        <v>20</v>
      </c>
      <c r="D8005" t="s">
        <v>40</v>
      </c>
      <c r="E8005" t="s">
        <v>22</v>
      </c>
      <c r="F8005" t="s">
        <v>18</v>
      </c>
      <c r="G8005" t="s">
        <v>24</v>
      </c>
      <c r="H8005">
        <v>14</v>
      </c>
      <c r="I8005" t="s">
        <v>176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34</v>
      </c>
      <c r="S8005">
        <v>6</v>
      </c>
    </row>
    <row r="8006" spans="1:19" x14ac:dyDescent="0.3">
      <c r="A8006">
        <v>8005</v>
      </c>
      <c r="B8006" t="s">
        <v>33</v>
      </c>
      <c r="C8006" t="s">
        <v>34</v>
      </c>
      <c r="D8006" t="s">
        <v>26</v>
      </c>
      <c r="E8006" t="s">
        <v>22</v>
      </c>
      <c r="F8006" t="s">
        <v>18</v>
      </c>
      <c r="G8006" t="s">
        <v>35</v>
      </c>
      <c r="H8006">
        <v>8</v>
      </c>
      <c r="I8006" t="s">
        <v>177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28</v>
      </c>
      <c r="S8006">
        <v>6</v>
      </c>
    </row>
    <row r="8007" spans="1:19" x14ac:dyDescent="0.3">
      <c r="A8007">
        <v>8006</v>
      </c>
      <c r="B8007" t="s">
        <v>23</v>
      </c>
      <c r="C8007" t="s">
        <v>20</v>
      </c>
      <c r="D8007" t="s">
        <v>26</v>
      </c>
      <c r="E8007" t="s">
        <v>36</v>
      </c>
      <c r="F8007" t="s">
        <v>30</v>
      </c>
      <c r="G8007" t="s">
        <v>35</v>
      </c>
      <c r="H8007">
        <v>2</v>
      </c>
      <c r="I8007" t="s">
        <v>177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28</v>
      </c>
      <c r="S8007">
        <v>7</v>
      </c>
    </row>
    <row r="8008" spans="1:19" x14ac:dyDescent="0.3">
      <c r="A8008">
        <v>8007</v>
      </c>
      <c r="B8008" t="s">
        <v>33</v>
      </c>
      <c r="C8008" t="s">
        <v>39</v>
      </c>
      <c r="D8008" t="s">
        <v>44</v>
      </c>
      <c r="E8008" t="s">
        <v>41</v>
      </c>
      <c r="F8008" t="s">
        <v>25</v>
      </c>
      <c r="G8008" t="s">
        <v>35</v>
      </c>
      <c r="H8008">
        <v>13</v>
      </c>
      <c r="I8008" t="s">
        <v>176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28</v>
      </c>
      <c r="S8008">
        <v>9</v>
      </c>
    </row>
    <row r="8009" spans="1:19" x14ac:dyDescent="0.3">
      <c r="A8009">
        <v>8008</v>
      </c>
      <c r="B8009" t="s">
        <v>23</v>
      </c>
      <c r="C8009" t="s">
        <v>39</v>
      </c>
      <c r="D8009" t="s">
        <v>38</v>
      </c>
      <c r="E8009" t="s">
        <v>41</v>
      </c>
      <c r="F8009" t="s">
        <v>30</v>
      </c>
      <c r="G8009" t="s">
        <v>35</v>
      </c>
      <c r="H8009">
        <v>6</v>
      </c>
      <c r="I8009" t="s">
        <v>177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21</v>
      </c>
      <c r="S8009">
        <v>1</v>
      </c>
    </row>
    <row r="8010" spans="1:19" x14ac:dyDescent="0.3">
      <c r="A8010">
        <v>8009</v>
      </c>
      <c r="B8010" t="s">
        <v>42</v>
      </c>
      <c r="C8010" t="s">
        <v>20</v>
      </c>
      <c r="D8010" t="s">
        <v>19</v>
      </c>
      <c r="E8010" t="s">
        <v>43</v>
      </c>
      <c r="F8010" t="s">
        <v>25</v>
      </c>
      <c r="G8010" t="s">
        <v>24</v>
      </c>
      <c r="H8010">
        <v>6</v>
      </c>
      <c r="I8010" t="s">
        <v>177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21</v>
      </c>
      <c r="S8010">
        <v>3</v>
      </c>
    </row>
    <row r="8011" spans="1:19" x14ac:dyDescent="0.3">
      <c r="A8011">
        <v>8010</v>
      </c>
      <c r="B8011" t="s">
        <v>23</v>
      </c>
      <c r="C8011" t="s">
        <v>20</v>
      </c>
      <c r="D8011" t="s">
        <v>40</v>
      </c>
      <c r="E8011" t="s">
        <v>22</v>
      </c>
      <c r="F8011" t="s">
        <v>30</v>
      </c>
      <c r="G8011" t="s">
        <v>35</v>
      </c>
      <c r="H8011">
        <v>6</v>
      </c>
      <c r="I8011" t="s">
        <v>176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28</v>
      </c>
      <c r="S8011">
        <v>8</v>
      </c>
    </row>
    <row r="8012" spans="1:19" x14ac:dyDescent="0.3">
      <c r="A8012">
        <v>8011</v>
      </c>
      <c r="B8012" t="s">
        <v>31</v>
      </c>
      <c r="C8012" t="s">
        <v>34</v>
      </c>
      <c r="D8012" t="s">
        <v>19</v>
      </c>
      <c r="E8012" t="s">
        <v>15</v>
      </c>
      <c r="F8012" t="s">
        <v>25</v>
      </c>
      <c r="G8012" t="s">
        <v>35</v>
      </c>
      <c r="H8012">
        <v>13</v>
      </c>
      <c r="I8012" t="s">
        <v>178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28</v>
      </c>
      <c r="S8012">
        <v>7</v>
      </c>
    </row>
    <row r="8013" spans="1:19" x14ac:dyDescent="0.3">
      <c r="A8013">
        <v>8012</v>
      </c>
      <c r="B8013" t="s">
        <v>23</v>
      </c>
      <c r="C8013" t="s">
        <v>27</v>
      </c>
      <c r="D8013" t="s">
        <v>40</v>
      </c>
      <c r="E8013" t="s">
        <v>22</v>
      </c>
      <c r="F8013" t="s">
        <v>18</v>
      </c>
      <c r="G8013" t="s">
        <v>24</v>
      </c>
      <c r="H8013">
        <v>6</v>
      </c>
      <c r="I8013" t="s">
        <v>178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21</v>
      </c>
      <c r="S8013">
        <v>4</v>
      </c>
    </row>
    <row r="8014" spans="1:19" x14ac:dyDescent="0.3">
      <c r="A8014">
        <v>8013</v>
      </c>
      <c r="B8014" t="s">
        <v>33</v>
      </c>
      <c r="C8014" t="s">
        <v>27</v>
      </c>
      <c r="D8014" t="s">
        <v>32</v>
      </c>
      <c r="E8014" t="s">
        <v>41</v>
      </c>
      <c r="F8014" t="s">
        <v>25</v>
      </c>
      <c r="G8014" t="s">
        <v>17</v>
      </c>
      <c r="H8014">
        <v>10</v>
      </c>
      <c r="I8014" t="s">
        <v>178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28</v>
      </c>
      <c r="S8014">
        <v>8</v>
      </c>
    </row>
    <row r="8015" spans="1:19" x14ac:dyDescent="0.3">
      <c r="A8015">
        <v>8014</v>
      </c>
      <c r="B8015" t="s">
        <v>33</v>
      </c>
      <c r="C8015" t="s">
        <v>34</v>
      </c>
      <c r="D8015" t="s">
        <v>44</v>
      </c>
      <c r="E8015" t="s">
        <v>41</v>
      </c>
      <c r="F8015" t="s">
        <v>18</v>
      </c>
      <c r="G8015" t="s">
        <v>35</v>
      </c>
      <c r="H8015">
        <v>6</v>
      </c>
      <c r="I8015" t="s">
        <v>178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28</v>
      </c>
      <c r="S8015">
        <v>9</v>
      </c>
    </row>
    <row r="8016" spans="1:19" x14ac:dyDescent="0.3">
      <c r="A8016">
        <v>8015</v>
      </c>
      <c r="B8016" t="s">
        <v>33</v>
      </c>
      <c r="C8016" t="s">
        <v>39</v>
      </c>
      <c r="D8016" t="s">
        <v>32</v>
      </c>
      <c r="E8016" t="s">
        <v>29</v>
      </c>
      <c r="F8016" t="s">
        <v>30</v>
      </c>
      <c r="G8016" t="s">
        <v>35</v>
      </c>
      <c r="H8016">
        <v>5</v>
      </c>
      <c r="I8016" t="s">
        <v>176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28</v>
      </c>
      <c r="S8016">
        <v>9</v>
      </c>
    </row>
    <row r="8017" spans="1:19" x14ac:dyDescent="0.3">
      <c r="A8017">
        <v>8016</v>
      </c>
      <c r="B8017" t="s">
        <v>31</v>
      </c>
      <c r="C8017" t="s">
        <v>20</v>
      </c>
      <c r="D8017" t="s">
        <v>38</v>
      </c>
      <c r="E8017" t="s">
        <v>22</v>
      </c>
      <c r="F8017" t="s">
        <v>18</v>
      </c>
      <c r="G8017" t="s">
        <v>17</v>
      </c>
      <c r="H8017">
        <v>2</v>
      </c>
      <c r="I8017" t="s">
        <v>176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21</v>
      </c>
      <c r="S8017">
        <v>4</v>
      </c>
    </row>
    <row r="8018" spans="1:19" x14ac:dyDescent="0.3">
      <c r="A8018">
        <v>8017</v>
      </c>
      <c r="B8018" t="s">
        <v>42</v>
      </c>
      <c r="C8018" t="s">
        <v>20</v>
      </c>
      <c r="D8018" t="s">
        <v>26</v>
      </c>
      <c r="E8018" t="s">
        <v>29</v>
      </c>
      <c r="F8018" t="s">
        <v>25</v>
      </c>
      <c r="G8018" t="s">
        <v>35</v>
      </c>
      <c r="H8018">
        <v>14</v>
      </c>
      <c r="I8018" t="s">
        <v>178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28</v>
      </c>
      <c r="S8018">
        <v>6</v>
      </c>
    </row>
    <row r="8019" spans="1:19" x14ac:dyDescent="0.3">
      <c r="A8019">
        <v>8018</v>
      </c>
      <c r="B8019" t="s">
        <v>16</v>
      </c>
      <c r="C8019" t="s">
        <v>34</v>
      </c>
      <c r="D8019" t="s">
        <v>44</v>
      </c>
      <c r="E8019" t="s">
        <v>22</v>
      </c>
      <c r="F8019" t="s">
        <v>30</v>
      </c>
      <c r="G8019" t="s">
        <v>24</v>
      </c>
      <c r="H8019">
        <v>6</v>
      </c>
      <c r="I8019" t="s">
        <v>176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21</v>
      </c>
      <c r="S8019">
        <v>4</v>
      </c>
    </row>
    <row r="8020" spans="1:19" x14ac:dyDescent="0.3">
      <c r="A8020">
        <v>8019</v>
      </c>
      <c r="B8020" t="s">
        <v>16</v>
      </c>
      <c r="C8020" t="s">
        <v>34</v>
      </c>
      <c r="D8020" t="s">
        <v>32</v>
      </c>
      <c r="E8020" t="s">
        <v>15</v>
      </c>
      <c r="F8020" t="s">
        <v>25</v>
      </c>
      <c r="G8020" t="s">
        <v>35</v>
      </c>
      <c r="H8020">
        <v>0</v>
      </c>
      <c r="I8020" t="s">
        <v>178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21</v>
      </c>
      <c r="S8020">
        <v>1</v>
      </c>
    </row>
    <row r="8021" spans="1:19" x14ac:dyDescent="0.3">
      <c r="A8021">
        <v>8020</v>
      </c>
      <c r="B8021" t="s">
        <v>16</v>
      </c>
      <c r="C8021" t="s">
        <v>39</v>
      </c>
      <c r="D8021" t="s">
        <v>44</v>
      </c>
      <c r="E8021" t="s">
        <v>45</v>
      </c>
      <c r="F8021" t="s">
        <v>18</v>
      </c>
      <c r="G8021" t="s">
        <v>17</v>
      </c>
      <c r="H8021">
        <v>7</v>
      </c>
      <c r="I8021" t="s">
        <v>178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28</v>
      </c>
      <c r="S8021">
        <v>4</v>
      </c>
    </row>
    <row r="8022" spans="1:19" x14ac:dyDescent="0.3">
      <c r="A8022">
        <v>8021</v>
      </c>
      <c r="B8022" t="s">
        <v>33</v>
      </c>
      <c r="C8022" t="s">
        <v>34</v>
      </c>
      <c r="D8022" t="s">
        <v>44</v>
      </c>
      <c r="E8022" t="s">
        <v>15</v>
      </c>
      <c r="F8022" t="s">
        <v>30</v>
      </c>
      <c r="G8022" t="s">
        <v>17</v>
      </c>
      <c r="H8022">
        <v>4</v>
      </c>
      <c r="I8022" t="s">
        <v>178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21</v>
      </c>
      <c r="S8022">
        <v>1</v>
      </c>
    </row>
    <row r="8023" spans="1:19" x14ac:dyDescent="0.3">
      <c r="A8023">
        <v>8022</v>
      </c>
      <c r="B8023" t="s">
        <v>23</v>
      </c>
      <c r="C8023" t="s">
        <v>39</v>
      </c>
      <c r="D8023" t="s">
        <v>44</v>
      </c>
      <c r="E8023" t="s">
        <v>41</v>
      </c>
      <c r="F8023" t="s">
        <v>30</v>
      </c>
      <c r="G8023" t="s">
        <v>17</v>
      </c>
      <c r="H8023">
        <v>3</v>
      </c>
      <c r="I8023" t="s">
        <v>177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28</v>
      </c>
      <c r="S8023">
        <v>8</v>
      </c>
    </row>
    <row r="8024" spans="1:19" x14ac:dyDescent="0.3">
      <c r="A8024">
        <v>8023</v>
      </c>
      <c r="B8024" t="s">
        <v>33</v>
      </c>
      <c r="C8024" t="s">
        <v>39</v>
      </c>
      <c r="D8024" t="s">
        <v>44</v>
      </c>
      <c r="E8024" t="s">
        <v>43</v>
      </c>
      <c r="F8024" t="s">
        <v>30</v>
      </c>
      <c r="G8024" t="s">
        <v>17</v>
      </c>
      <c r="H8024">
        <v>10</v>
      </c>
      <c r="I8024" t="s">
        <v>177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34</v>
      </c>
      <c r="S8024">
        <v>1</v>
      </c>
    </row>
    <row r="8025" spans="1:19" x14ac:dyDescent="0.3">
      <c r="A8025">
        <v>8024</v>
      </c>
      <c r="B8025" t="s">
        <v>23</v>
      </c>
      <c r="C8025" t="s">
        <v>27</v>
      </c>
      <c r="D8025" t="s">
        <v>44</v>
      </c>
      <c r="E8025" t="s">
        <v>29</v>
      </c>
      <c r="F8025" t="s">
        <v>25</v>
      </c>
      <c r="G8025" t="s">
        <v>35</v>
      </c>
      <c r="H8025">
        <v>14</v>
      </c>
      <c r="I8025" t="s">
        <v>176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34</v>
      </c>
      <c r="S8025">
        <v>3</v>
      </c>
    </row>
    <row r="8026" spans="1:19" x14ac:dyDescent="0.3">
      <c r="A8026">
        <v>8025</v>
      </c>
      <c r="B8026" t="s">
        <v>33</v>
      </c>
      <c r="C8026" t="s">
        <v>27</v>
      </c>
      <c r="D8026" t="s">
        <v>38</v>
      </c>
      <c r="E8026" t="s">
        <v>36</v>
      </c>
      <c r="F8026" t="s">
        <v>30</v>
      </c>
      <c r="G8026" t="s">
        <v>35</v>
      </c>
      <c r="H8026">
        <v>10</v>
      </c>
      <c r="I8026" t="s">
        <v>176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34</v>
      </c>
      <c r="S8026">
        <v>5</v>
      </c>
    </row>
    <row r="8027" spans="1:19" x14ac:dyDescent="0.3">
      <c r="A8027">
        <v>8026</v>
      </c>
      <c r="B8027" t="s">
        <v>37</v>
      </c>
      <c r="C8027" t="s">
        <v>20</v>
      </c>
      <c r="D8027" t="s">
        <v>38</v>
      </c>
      <c r="E8027" t="s">
        <v>22</v>
      </c>
      <c r="F8027" t="s">
        <v>25</v>
      </c>
      <c r="G8027" t="s">
        <v>24</v>
      </c>
      <c r="H8027">
        <v>11</v>
      </c>
      <c r="I8027" t="s">
        <v>176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34</v>
      </c>
      <c r="S8027">
        <v>2</v>
      </c>
    </row>
    <row r="8028" spans="1:19" x14ac:dyDescent="0.3">
      <c r="A8028">
        <v>8027</v>
      </c>
      <c r="B8028" t="s">
        <v>23</v>
      </c>
      <c r="C8028" t="s">
        <v>27</v>
      </c>
      <c r="D8028" t="s">
        <v>44</v>
      </c>
      <c r="E8028" t="s">
        <v>22</v>
      </c>
      <c r="F8028" t="s">
        <v>25</v>
      </c>
      <c r="G8028" t="s">
        <v>24</v>
      </c>
      <c r="H8028">
        <v>12</v>
      </c>
      <c r="I8028" t="s">
        <v>178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34</v>
      </c>
      <c r="S8028">
        <v>1</v>
      </c>
    </row>
    <row r="8029" spans="1:19" x14ac:dyDescent="0.3">
      <c r="A8029">
        <v>8028</v>
      </c>
      <c r="B8029" t="s">
        <v>37</v>
      </c>
      <c r="C8029" t="s">
        <v>39</v>
      </c>
      <c r="D8029" t="s">
        <v>32</v>
      </c>
      <c r="E8029" t="s">
        <v>15</v>
      </c>
      <c r="F8029" t="s">
        <v>25</v>
      </c>
      <c r="G8029" t="s">
        <v>24</v>
      </c>
      <c r="H8029">
        <v>11</v>
      </c>
      <c r="I8029" t="s">
        <v>177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34</v>
      </c>
      <c r="S8029">
        <v>5</v>
      </c>
    </row>
    <row r="8030" spans="1:19" x14ac:dyDescent="0.3">
      <c r="A8030">
        <v>8029</v>
      </c>
      <c r="B8030" t="s">
        <v>33</v>
      </c>
      <c r="C8030" t="s">
        <v>20</v>
      </c>
      <c r="D8030" t="s">
        <v>19</v>
      </c>
      <c r="E8030" t="s">
        <v>43</v>
      </c>
      <c r="F8030" t="s">
        <v>30</v>
      </c>
      <c r="G8030" t="s">
        <v>24</v>
      </c>
      <c r="H8030">
        <v>7</v>
      </c>
      <c r="I8030" t="s">
        <v>178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21</v>
      </c>
      <c r="S8030">
        <v>6</v>
      </c>
    </row>
    <row r="8031" spans="1:19" x14ac:dyDescent="0.3">
      <c r="A8031">
        <v>8030</v>
      </c>
      <c r="B8031" t="s">
        <v>33</v>
      </c>
      <c r="C8031" t="s">
        <v>20</v>
      </c>
      <c r="D8031" t="s">
        <v>19</v>
      </c>
      <c r="E8031" t="s">
        <v>45</v>
      </c>
      <c r="F8031" t="s">
        <v>18</v>
      </c>
      <c r="G8031" t="s">
        <v>24</v>
      </c>
      <c r="H8031">
        <v>13</v>
      </c>
      <c r="I8031" t="s">
        <v>178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28</v>
      </c>
      <c r="S8031">
        <v>7</v>
      </c>
    </row>
    <row r="8032" spans="1:19" x14ac:dyDescent="0.3">
      <c r="A8032">
        <v>8031</v>
      </c>
      <c r="B8032" t="s">
        <v>31</v>
      </c>
      <c r="C8032" t="s">
        <v>34</v>
      </c>
      <c r="D8032" t="s">
        <v>40</v>
      </c>
      <c r="E8032" t="s">
        <v>36</v>
      </c>
      <c r="F8032" t="s">
        <v>30</v>
      </c>
      <c r="G8032" t="s">
        <v>24</v>
      </c>
      <c r="H8032">
        <v>3</v>
      </c>
      <c r="I8032" t="s">
        <v>176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21</v>
      </c>
      <c r="S8032">
        <v>4</v>
      </c>
    </row>
    <row r="8033" spans="1:19" x14ac:dyDescent="0.3">
      <c r="A8033">
        <v>8032</v>
      </c>
      <c r="B8033" t="s">
        <v>16</v>
      </c>
      <c r="C8033" t="s">
        <v>20</v>
      </c>
      <c r="D8033" t="s">
        <v>38</v>
      </c>
      <c r="E8033" t="s">
        <v>43</v>
      </c>
      <c r="F8033" t="s">
        <v>18</v>
      </c>
      <c r="G8033" t="s">
        <v>24</v>
      </c>
      <c r="H8033">
        <v>11</v>
      </c>
      <c r="I8033" t="s">
        <v>178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34</v>
      </c>
      <c r="S8033">
        <v>1</v>
      </c>
    </row>
    <row r="8034" spans="1:19" x14ac:dyDescent="0.3">
      <c r="A8034">
        <v>8033</v>
      </c>
      <c r="B8034" t="s">
        <v>42</v>
      </c>
      <c r="C8034" t="s">
        <v>34</v>
      </c>
      <c r="D8034" t="s">
        <v>40</v>
      </c>
      <c r="E8034" t="s">
        <v>29</v>
      </c>
      <c r="F8034" t="s">
        <v>25</v>
      </c>
      <c r="G8034" t="s">
        <v>17</v>
      </c>
      <c r="H8034">
        <v>8</v>
      </c>
      <c r="I8034" t="s">
        <v>176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28</v>
      </c>
      <c r="S8034">
        <v>3</v>
      </c>
    </row>
    <row r="8035" spans="1:19" x14ac:dyDescent="0.3">
      <c r="A8035">
        <v>8034</v>
      </c>
      <c r="B8035" t="s">
        <v>42</v>
      </c>
      <c r="C8035" t="s">
        <v>39</v>
      </c>
      <c r="D8035" t="s">
        <v>19</v>
      </c>
      <c r="E8035" t="s">
        <v>22</v>
      </c>
      <c r="F8035" t="s">
        <v>30</v>
      </c>
      <c r="G8035" t="s">
        <v>35</v>
      </c>
      <c r="H8035">
        <v>1</v>
      </c>
      <c r="I8035" t="s">
        <v>176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28</v>
      </c>
      <c r="S8035">
        <v>6</v>
      </c>
    </row>
    <row r="8036" spans="1:19" x14ac:dyDescent="0.3">
      <c r="A8036">
        <v>8035</v>
      </c>
      <c r="B8036" t="s">
        <v>31</v>
      </c>
      <c r="C8036" t="s">
        <v>34</v>
      </c>
      <c r="D8036" t="s">
        <v>40</v>
      </c>
      <c r="E8036" t="s">
        <v>41</v>
      </c>
      <c r="F8036" t="s">
        <v>18</v>
      </c>
      <c r="G8036" t="s">
        <v>24</v>
      </c>
      <c r="H8036">
        <v>1</v>
      </c>
      <c r="I8036" t="s">
        <v>177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28</v>
      </c>
      <c r="S8036">
        <v>4</v>
      </c>
    </row>
    <row r="8037" spans="1:19" x14ac:dyDescent="0.3">
      <c r="A8037">
        <v>8036</v>
      </c>
      <c r="B8037" t="s">
        <v>33</v>
      </c>
      <c r="C8037" t="s">
        <v>20</v>
      </c>
      <c r="D8037" t="s">
        <v>32</v>
      </c>
      <c r="E8037" t="s">
        <v>45</v>
      </c>
      <c r="F8037" t="s">
        <v>30</v>
      </c>
      <c r="G8037" t="s">
        <v>17</v>
      </c>
      <c r="H8037">
        <v>1</v>
      </c>
      <c r="I8037" t="s">
        <v>177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28</v>
      </c>
      <c r="S8037">
        <v>9</v>
      </c>
    </row>
    <row r="8038" spans="1:19" x14ac:dyDescent="0.3">
      <c r="A8038">
        <v>8037</v>
      </c>
      <c r="B8038" t="s">
        <v>33</v>
      </c>
      <c r="C8038" t="s">
        <v>20</v>
      </c>
      <c r="D8038" t="s">
        <v>38</v>
      </c>
      <c r="E8038" t="s">
        <v>41</v>
      </c>
      <c r="F8038" t="s">
        <v>18</v>
      </c>
      <c r="G8038" t="s">
        <v>17</v>
      </c>
      <c r="H8038">
        <v>5</v>
      </c>
      <c r="I8038" t="s">
        <v>177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28</v>
      </c>
      <c r="S8038">
        <v>7</v>
      </c>
    </row>
    <row r="8039" spans="1:19" x14ac:dyDescent="0.3">
      <c r="A8039">
        <v>8038</v>
      </c>
      <c r="B8039" t="s">
        <v>16</v>
      </c>
      <c r="C8039" t="s">
        <v>20</v>
      </c>
      <c r="D8039" t="s">
        <v>19</v>
      </c>
      <c r="E8039" t="s">
        <v>45</v>
      </c>
      <c r="F8039" t="s">
        <v>18</v>
      </c>
      <c r="G8039" t="s">
        <v>17</v>
      </c>
      <c r="H8039">
        <v>5</v>
      </c>
      <c r="I8039" t="s">
        <v>176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28</v>
      </c>
      <c r="S8039">
        <v>7</v>
      </c>
    </row>
    <row r="8040" spans="1:19" x14ac:dyDescent="0.3">
      <c r="A8040">
        <v>8039</v>
      </c>
      <c r="B8040" t="s">
        <v>37</v>
      </c>
      <c r="C8040" t="s">
        <v>39</v>
      </c>
      <c r="D8040" t="s">
        <v>40</v>
      </c>
      <c r="E8040" t="s">
        <v>41</v>
      </c>
      <c r="F8040" t="s">
        <v>25</v>
      </c>
      <c r="G8040" t="s">
        <v>17</v>
      </c>
      <c r="H8040">
        <v>2</v>
      </c>
      <c r="I8040" t="s">
        <v>178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28</v>
      </c>
      <c r="S8040">
        <v>5</v>
      </c>
    </row>
    <row r="8041" spans="1:19" x14ac:dyDescent="0.3">
      <c r="A8041">
        <v>8040</v>
      </c>
      <c r="B8041" t="s">
        <v>42</v>
      </c>
      <c r="C8041" t="s">
        <v>27</v>
      </c>
      <c r="D8041" t="s">
        <v>26</v>
      </c>
      <c r="E8041" t="s">
        <v>41</v>
      </c>
      <c r="F8041" t="s">
        <v>18</v>
      </c>
      <c r="G8041" t="s">
        <v>17</v>
      </c>
      <c r="H8041">
        <v>1</v>
      </c>
      <c r="I8041" t="s">
        <v>177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21</v>
      </c>
      <c r="S8041">
        <v>6</v>
      </c>
    </row>
    <row r="8042" spans="1:19" x14ac:dyDescent="0.3">
      <c r="A8042">
        <v>8041</v>
      </c>
      <c r="B8042" t="s">
        <v>33</v>
      </c>
      <c r="C8042" t="s">
        <v>27</v>
      </c>
      <c r="D8042" t="s">
        <v>44</v>
      </c>
      <c r="E8042" t="s">
        <v>36</v>
      </c>
      <c r="F8042" t="s">
        <v>18</v>
      </c>
      <c r="G8042" t="s">
        <v>35</v>
      </c>
      <c r="H8042">
        <v>11</v>
      </c>
      <c r="I8042" t="s">
        <v>177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34</v>
      </c>
      <c r="S8042">
        <v>6</v>
      </c>
    </row>
    <row r="8043" spans="1:19" x14ac:dyDescent="0.3">
      <c r="A8043">
        <v>8042</v>
      </c>
      <c r="B8043" t="s">
        <v>37</v>
      </c>
      <c r="C8043" t="s">
        <v>34</v>
      </c>
      <c r="D8043" t="s">
        <v>26</v>
      </c>
      <c r="E8043" t="s">
        <v>41</v>
      </c>
      <c r="F8043" t="s">
        <v>18</v>
      </c>
      <c r="G8043" t="s">
        <v>35</v>
      </c>
      <c r="H8043">
        <v>10</v>
      </c>
      <c r="I8043" t="s">
        <v>176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28</v>
      </c>
      <c r="S8043">
        <v>7</v>
      </c>
    </row>
    <row r="8044" spans="1:19" x14ac:dyDescent="0.3">
      <c r="A8044">
        <v>8043</v>
      </c>
      <c r="B8044" t="s">
        <v>31</v>
      </c>
      <c r="C8044" t="s">
        <v>34</v>
      </c>
      <c r="D8044" t="s">
        <v>40</v>
      </c>
      <c r="E8044" t="s">
        <v>15</v>
      </c>
      <c r="F8044" t="s">
        <v>18</v>
      </c>
      <c r="G8044" t="s">
        <v>17</v>
      </c>
      <c r="H8044">
        <v>8</v>
      </c>
      <c r="I8044" t="s">
        <v>178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34</v>
      </c>
      <c r="S8044">
        <v>6</v>
      </c>
    </row>
    <row r="8045" spans="1:19" x14ac:dyDescent="0.3">
      <c r="A8045">
        <v>8044</v>
      </c>
      <c r="B8045" t="s">
        <v>37</v>
      </c>
      <c r="C8045" t="s">
        <v>27</v>
      </c>
      <c r="D8045" t="s">
        <v>26</v>
      </c>
      <c r="E8045" t="s">
        <v>22</v>
      </c>
      <c r="F8045" t="s">
        <v>25</v>
      </c>
      <c r="G8045" t="s">
        <v>17</v>
      </c>
      <c r="H8045">
        <v>8</v>
      </c>
      <c r="I8045" t="s">
        <v>176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28</v>
      </c>
      <c r="S8045">
        <v>9</v>
      </c>
    </row>
    <row r="8046" spans="1:19" x14ac:dyDescent="0.3">
      <c r="A8046">
        <v>8045</v>
      </c>
      <c r="B8046" t="s">
        <v>31</v>
      </c>
      <c r="C8046" t="s">
        <v>39</v>
      </c>
      <c r="D8046" t="s">
        <v>26</v>
      </c>
      <c r="E8046" t="s">
        <v>43</v>
      </c>
      <c r="F8046" t="s">
        <v>18</v>
      </c>
      <c r="G8046" t="s">
        <v>17</v>
      </c>
      <c r="H8046">
        <v>11</v>
      </c>
      <c r="I8046" t="s">
        <v>178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34</v>
      </c>
      <c r="S8046">
        <v>6</v>
      </c>
    </row>
    <row r="8047" spans="1:19" x14ac:dyDescent="0.3">
      <c r="A8047">
        <v>8046</v>
      </c>
      <c r="B8047" t="s">
        <v>42</v>
      </c>
      <c r="C8047" t="s">
        <v>34</v>
      </c>
      <c r="D8047" t="s">
        <v>19</v>
      </c>
      <c r="E8047" t="s">
        <v>15</v>
      </c>
      <c r="F8047" t="s">
        <v>30</v>
      </c>
      <c r="G8047" t="s">
        <v>24</v>
      </c>
      <c r="H8047">
        <v>6</v>
      </c>
      <c r="I8047" t="s">
        <v>177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28</v>
      </c>
      <c r="S8047">
        <v>3</v>
      </c>
    </row>
    <row r="8048" spans="1:19" x14ac:dyDescent="0.3">
      <c r="A8048">
        <v>8047</v>
      </c>
      <c r="B8048" t="s">
        <v>31</v>
      </c>
      <c r="C8048" t="s">
        <v>39</v>
      </c>
      <c r="D8048" t="s">
        <v>44</v>
      </c>
      <c r="E8048" t="s">
        <v>45</v>
      </c>
      <c r="F8048" t="s">
        <v>30</v>
      </c>
      <c r="G8048" t="s">
        <v>17</v>
      </c>
      <c r="H8048">
        <v>0</v>
      </c>
      <c r="I8048" t="s">
        <v>176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21</v>
      </c>
      <c r="S8048">
        <v>3</v>
      </c>
    </row>
    <row r="8049" spans="1:19" x14ac:dyDescent="0.3">
      <c r="A8049">
        <v>8048</v>
      </c>
      <c r="B8049" t="s">
        <v>23</v>
      </c>
      <c r="C8049" t="s">
        <v>20</v>
      </c>
      <c r="D8049" t="s">
        <v>40</v>
      </c>
      <c r="E8049" t="s">
        <v>45</v>
      </c>
      <c r="F8049" t="s">
        <v>25</v>
      </c>
      <c r="G8049" t="s">
        <v>35</v>
      </c>
      <c r="H8049">
        <v>3</v>
      </c>
      <c r="I8049" t="s">
        <v>177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21</v>
      </c>
      <c r="S8049">
        <v>1</v>
      </c>
    </row>
    <row r="8050" spans="1:19" x14ac:dyDescent="0.3">
      <c r="A8050">
        <v>8049</v>
      </c>
      <c r="B8050" t="s">
        <v>42</v>
      </c>
      <c r="C8050" t="s">
        <v>34</v>
      </c>
      <c r="D8050" t="s">
        <v>19</v>
      </c>
      <c r="E8050" t="s">
        <v>41</v>
      </c>
      <c r="F8050" t="s">
        <v>30</v>
      </c>
      <c r="G8050" t="s">
        <v>24</v>
      </c>
      <c r="H8050">
        <v>4</v>
      </c>
      <c r="I8050" t="s">
        <v>177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21</v>
      </c>
      <c r="S8050">
        <v>3</v>
      </c>
    </row>
    <row r="8051" spans="1:19" x14ac:dyDescent="0.3">
      <c r="A8051">
        <v>8050</v>
      </c>
      <c r="B8051" t="s">
        <v>42</v>
      </c>
      <c r="C8051" t="s">
        <v>34</v>
      </c>
      <c r="D8051" t="s">
        <v>44</v>
      </c>
      <c r="E8051" t="s">
        <v>29</v>
      </c>
      <c r="F8051" t="s">
        <v>18</v>
      </c>
      <c r="G8051" t="s">
        <v>17</v>
      </c>
      <c r="H8051">
        <v>8</v>
      </c>
      <c r="I8051" t="s">
        <v>177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28</v>
      </c>
      <c r="S8051">
        <v>9</v>
      </c>
    </row>
    <row r="8052" spans="1:19" x14ac:dyDescent="0.3">
      <c r="A8052">
        <v>8051</v>
      </c>
      <c r="B8052" t="s">
        <v>23</v>
      </c>
      <c r="C8052" t="s">
        <v>20</v>
      </c>
      <c r="D8052" t="s">
        <v>19</v>
      </c>
      <c r="E8052" t="s">
        <v>45</v>
      </c>
      <c r="F8052" t="s">
        <v>25</v>
      </c>
      <c r="G8052" t="s">
        <v>24</v>
      </c>
      <c r="H8052">
        <v>3</v>
      </c>
      <c r="I8052" t="s">
        <v>177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28</v>
      </c>
      <c r="S8052">
        <v>7</v>
      </c>
    </row>
    <row r="8053" spans="1:19" x14ac:dyDescent="0.3">
      <c r="A8053">
        <v>8052</v>
      </c>
      <c r="B8053" t="s">
        <v>42</v>
      </c>
      <c r="C8053" t="s">
        <v>20</v>
      </c>
      <c r="D8053" t="s">
        <v>44</v>
      </c>
      <c r="E8053" t="s">
        <v>45</v>
      </c>
      <c r="F8053" t="s">
        <v>25</v>
      </c>
      <c r="G8053" t="s">
        <v>35</v>
      </c>
      <c r="H8053">
        <v>9</v>
      </c>
      <c r="I8053" t="s">
        <v>176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28</v>
      </c>
      <c r="S8053">
        <v>9</v>
      </c>
    </row>
    <row r="8054" spans="1:19" x14ac:dyDescent="0.3">
      <c r="A8054">
        <v>8053</v>
      </c>
      <c r="B8054" t="s">
        <v>31</v>
      </c>
      <c r="C8054" t="s">
        <v>20</v>
      </c>
      <c r="D8054" t="s">
        <v>19</v>
      </c>
      <c r="E8054" t="s">
        <v>41</v>
      </c>
      <c r="F8054" t="s">
        <v>18</v>
      </c>
      <c r="G8054" t="s">
        <v>35</v>
      </c>
      <c r="H8054">
        <v>11</v>
      </c>
      <c r="I8054" t="s">
        <v>178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34</v>
      </c>
      <c r="S8054">
        <v>1</v>
      </c>
    </row>
    <row r="8055" spans="1:19" x14ac:dyDescent="0.3">
      <c r="A8055">
        <v>8054</v>
      </c>
      <c r="B8055" t="s">
        <v>16</v>
      </c>
      <c r="C8055" t="s">
        <v>20</v>
      </c>
      <c r="D8055" t="s">
        <v>38</v>
      </c>
      <c r="E8055" t="s">
        <v>29</v>
      </c>
      <c r="F8055" t="s">
        <v>30</v>
      </c>
      <c r="G8055" t="s">
        <v>35</v>
      </c>
      <c r="H8055">
        <v>12</v>
      </c>
      <c r="I8055" t="s">
        <v>178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28</v>
      </c>
      <c r="S8055">
        <v>5</v>
      </c>
    </row>
    <row r="8056" spans="1:19" x14ac:dyDescent="0.3">
      <c r="A8056">
        <v>8055</v>
      </c>
      <c r="B8056" t="s">
        <v>23</v>
      </c>
      <c r="C8056" t="s">
        <v>34</v>
      </c>
      <c r="D8056" t="s">
        <v>19</v>
      </c>
      <c r="E8056" t="s">
        <v>45</v>
      </c>
      <c r="F8056" t="s">
        <v>18</v>
      </c>
      <c r="G8056" t="s">
        <v>17</v>
      </c>
      <c r="H8056">
        <v>11</v>
      </c>
      <c r="I8056" t="s">
        <v>177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28</v>
      </c>
      <c r="S8056">
        <v>9</v>
      </c>
    </row>
    <row r="8057" spans="1:19" x14ac:dyDescent="0.3">
      <c r="A8057">
        <v>8056</v>
      </c>
      <c r="B8057" t="s">
        <v>31</v>
      </c>
      <c r="C8057" t="s">
        <v>39</v>
      </c>
      <c r="D8057" t="s">
        <v>26</v>
      </c>
      <c r="E8057" t="s">
        <v>15</v>
      </c>
      <c r="F8057" t="s">
        <v>30</v>
      </c>
      <c r="G8057" t="s">
        <v>24</v>
      </c>
      <c r="H8057">
        <v>7</v>
      </c>
      <c r="I8057" t="s">
        <v>176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21</v>
      </c>
      <c r="S8057">
        <v>3</v>
      </c>
    </row>
    <row r="8058" spans="1:19" x14ac:dyDescent="0.3">
      <c r="A8058">
        <v>8057</v>
      </c>
      <c r="B8058" t="s">
        <v>23</v>
      </c>
      <c r="C8058" t="s">
        <v>27</v>
      </c>
      <c r="D8058" t="s">
        <v>32</v>
      </c>
      <c r="E8058" t="s">
        <v>22</v>
      </c>
      <c r="F8058" t="s">
        <v>18</v>
      </c>
      <c r="G8058" t="s">
        <v>35</v>
      </c>
      <c r="H8058">
        <v>9</v>
      </c>
      <c r="I8058" t="s">
        <v>176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28</v>
      </c>
      <c r="S8058">
        <v>7</v>
      </c>
    </row>
    <row r="8059" spans="1:19" x14ac:dyDescent="0.3">
      <c r="A8059">
        <v>8058</v>
      </c>
      <c r="B8059" t="s">
        <v>33</v>
      </c>
      <c r="C8059" t="s">
        <v>27</v>
      </c>
      <c r="D8059" t="s">
        <v>32</v>
      </c>
      <c r="E8059" t="s">
        <v>45</v>
      </c>
      <c r="F8059" t="s">
        <v>30</v>
      </c>
      <c r="G8059" t="s">
        <v>17</v>
      </c>
      <c r="H8059">
        <v>3</v>
      </c>
      <c r="I8059" t="s">
        <v>178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21</v>
      </c>
      <c r="S8059">
        <v>3</v>
      </c>
    </row>
    <row r="8060" spans="1:19" x14ac:dyDescent="0.3">
      <c r="A8060">
        <v>8059</v>
      </c>
      <c r="B8060" t="s">
        <v>31</v>
      </c>
      <c r="C8060" t="s">
        <v>34</v>
      </c>
      <c r="D8060" t="s">
        <v>32</v>
      </c>
      <c r="E8060" t="s">
        <v>45</v>
      </c>
      <c r="F8060" t="s">
        <v>25</v>
      </c>
      <c r="G8060" t="s">
        <v>24</v>
      </c>
      <c r="H8060">
        <v>2</v>
      </c>
      <c r="I8060" t="s">
        <v>176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28</v>
      </c>
      <c r="S8060">
        <v>8</v>
      </c>
    </row>
    <row r="8061" spans="1:19" x14ac:dyDescent="0.3">
      <c r="A8061">
        <v>8060</v>
      </c>
      <c r="B8061" t="s">
        <v>31</v>
      </c>
      <c r="C8061" t="s">
        <v>39</v>
      </c>
      <c r="D8061" t="s">
        <v>44</v>
      </c>
      <c r="E8061" t="s">
        <v>36</v>
      </c>
      <c r="F8061" t="s">
        <v>25</v>
      </c>
      <c r="G8061" t="s">
        <v>24</v>
      </c>
      <c r="H8061">
        <v>12</v>
      </c>
      <c r="I8061" t="s">
        <v>177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34</v>
      </c>
      <c r="S8061">
        <v>6</v>
      </c>
    </row>
    <row r="8062" spans="1:19" x14ac:dyDescent="0.3">
      <c r="A8062">
        <v>8061</v>
      </c>
      <c r="B8062" t="s">
        <v>31</v>
      </c>
      <c r="C8062" t="s">
        <v>39</v>
      </c>
      <c r="D8062" t="s">
        <v>26</v>
      </c>
      <c r="E8062" t="s">
        <v>36</v>
      </c>
      <c r="F8062" t="s">
        <v>18</v>
      </c>
      <c r="G8062" t="s">
        <v>24</v>
      </c>
      <c r="H8062">
        <v>12</v>
      </c>
      <c r="I8062" t="s">
        <v>176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28</v>
      </c>
      <c r="S8062">
        <v>6</v>
      </c>
    </row>
    <row r="8063" spans="1:19" x14ac:dyDescent="0.3">
      <c r="A8063">
        <v>8062</v>
      </c>
      <c r="B8063" t="s">
        <v>31</v>
      </c>
      <c r="C8063" t="s">
        <v>27</v>
      </c>
      <c r="D8063" t="s">
        <v>32</v>
      </c>
      <c r="E8063" t="s">
        <v>22</v>
      </c>
      <c r="F8063" t="s">
        <v>18</v>
      </c>
      <c r="G8063" t="s">
        <v>17</v>
      </c>
      <c r="H8063">
        <v>11</v>
      </c>
      <c r="I8063" t="s">
        <v>178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28</v>
      </c>
      <c r="S8063">
        <v>3</v>
      </c>
    </row>
    <row r="8064" spans="1:19" x14ac:dyDescent="0.3">
      <c r="A8064">
        <v>8063</v>
      </c>
      <c r="B8064" t="s">
        <v>33</v>
      </c>
      <c r="C8064" t="s">
        <v>27</v>
      </c>
      <c r="D8064" t="s">
        <v>26</v>
      </c>
      <c r="E8064" t="s">
        <v>36</v>
      </c>
      <c r="F8064" t="s">
        <v>18</v>
      </c>
      <c r="G8064" t="s">
        <v>24</v>
      </c>
      <c r="H8064">
        <v>12</v>
      </c>
      <c r="I8064" t="s">
        <v>178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28</v>
      </c>
      <c r="S8064">
        <v>8</v>
      </c>
    </row>
    <row r="8065" spans="1:19" x14ac:dyDescent="0.3">
      <c r="A8065">
        <v>8064</v>
      </c>
      <c r="B8065" t="s">
        <v>37</v>
      </c>
      <c r="C8065" t="s">
        <v>27</v>
      </c>
      <c r="D8065" t="s">
        <v>44</v>
      </c>
      <c r="E8065" t="s">
        <v>22</v>
      </c>
      <c r="F8065" t="s">
        <v>18</v>
      </c>
      <c r="G8065" t="s">
        <v>35</v>
      </c>
      <c r="H8065">
        <v>3</v>
      </c>
      <c r="I8065" t="s">
        <v>177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28</v>
      </c>
      <c r="S8065">
        <v>8</v>
      </c>
    </row>
    <row r="8066" spans="1:19" x14ac:dyDescent="0.3">
      <c r="A8066">
        <v>8065</v>
      </c>
      <c r="B8066" t="s">
        <v>16</v>
      </c>
      <c r="C8066" t="s">
        <v>27</v>
      </c>
      <c r="D8066" t="s">
        <v>19</v>
      </c>
      <c r="E8066" t="s">
        <v>36</v>
      </c>
      <c r="F8066" t="s">
        <v>30</v>
      </c>
      <c r="G8066" t="s">
        <v>35</v>
      </c>
      <c r="H8066">
        <v>11</v>
      </c>
      <c r="I8066" t="s">
        <v>176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28</v>
      </c>
      <c r="S8066">
        <v>6</v>
      </c>
    </row>
    <row r="8067" spans="1:19" x14ac:dyDescent="0.3">
      <c r="A8067">
        <v>8066</v>
      </c>
      <c r="B8067" t="s">
        <v>16</v>
      </c>
      <c r="C8067" t="s">
        <v>20</v>
      </c>
      <c r="D8067" t="s">
        <v>19</v>
      </c>
      <c r="E8067" t="s">
        <v>41</v>
      </c>
      <c r="F8067" t="s">
        <v>30</v>
      </c>
      <c r="G8067" t="s">
        <v>35</v>
      </c>
      <c r="H8067">
        <v>11</v>
      </c>
      <c r="I8067" t="s">
        <v>176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28</v>
      </c>
      <c r="S8067">
        <v>2</v>
      </c>
    </row>
    <row r="8068" spans="1:19" x14ac:dyDescent="0.3">
      <c r="A8068">
        <v>8067</v>
      </c>
      <c r="B8068" t="s">
        <v>42</v>
      </c>
      <c r="C8068" t="s">
        <v>39</v>
      </c>
      <c r="D8068" t="s">
        <v>19</v>
      </c>
      <c r="E8068" t="s">
        <v>36</v>
      </c>
      <c r="F8068" t="s">
        <v>25</v>
      </c>
      <c r="G8068" t="s">
        <v>17</v>
      </c>
      <c r="H8068">
        <v>5</v>
      </c>
      <c r="I8068" t="s">
        <v>177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21</v>
      </c>
      <c r="S8068">
        <v>2</v>
      </c>
    </row>
    <row r="8069" spans="1:19" x14ac:dyDescent="0.3">
      <c r="A8069">
        <v>8068</v>
      </c>
      <c r="B8069" t="s">
        <v>42</v>
      </c>
      <c r="C8069" t="s">
        <v>27</v>
      </c>
      <c r="D8069" t="s">
        <v>38</v>
      </c>
      <c r="E8069" t="s">
        <v>22</v>
      </c>
      <c r="F8069" t="s">
        <v>30</v>
      </c>
      <c r="G8069" t="s">
        <v>24</v>
      </c>
      <c r="H8069">
        <v>8</v>
      </c>
      <c r="I8069" t="s">
        <v>176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34</v>
      </c>
      <c r="S8069">
        <v>3</v>
      </c>
    </row>
    <row r="8070" spans="1:19" x14ac:dyDescent="0.3">
      <c r="A8070">
        <v>8069</v>
      </c>
      <c r="B8070" t="s">
        <v>31</v>
      </c>
      <c r="C8070" t="s">
        <v>20</v>
      </c>
      <c r="D8070" t="s">
        <v>38</v>
      </c>
      <c r="E8070" t="s">
        <v>45</v>
      </c>
      <c r="F8070" t="s">
        <v>25</v>
      </c>
      <c r="G8070" t="s">
        <v>24</v>
      </c>
      <c r="H8070">
        <v>1</v>
      </c>
      <c r="I8070" t="s">
        <v>176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21</v>
      </c>
      <c r="S8070">
        <v>2</v>
      </c>
    </row>
    <row r="8071" spans="1:19" x14ac:dyDescent="0.3">
      <c r="A8071">
        <v>8070</v>
      </c>
      <c r="B8071" t="s">
        <v>31</v>
      </c>
      <c r="C8071" t="s">
        <v>34</v>
      </c>
      <c r="D8071" t="s">
        <v>19</v>
      </c>
      <c r="E8071" t="s">
        <v>45</v>
      </c>
      <c r="F8071" t="s">
        <v>18</v>
      </c>
      <c r="G8071" t="s">
        <v>17</v>
      </c>
      <c r="H8071">
        <v>13</v>
      </c>
      <c r="I8071" t="s">
        <v>176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28</v>
      </c>
      <c r="S8071">
        <v>9</v>
      </c>
    </row>
    <row r="8072" spans="1:19" x14ac:dyDescent="0.3">
      <c r="A8072">
        <v>8071</v>
      </c>
      <c r="B8072" t="s">
        <v>37</v>
      </c>
      <c r="C8072" t="s">
        <v>20</v>
      </c>
      <c r="D8072" t="s">
        <v>26</v>
      </c>
      <c r="E8072" t="s">
        <v>15</v>
      </c>
      <c r="F8072" t="s">
        <v>18</v>
      </c>
      <c r="G8072" t="s">
        <v>17</v>
      </c>
      <c r="H8072">
        <v>4</v>
      </c>
      <c r="I8072" t="s">
        <v>177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21</v>
      </c>
      <c r="S8072">
        <v>2</v>
      </c>
    </row>
    <row r="8073" spans="1:19" x14ac:dyDescent="0.3">
      <c r="A8073">
        <v>8072</v>
      </c>
      <c r="B8073" t="s">
        <v>37</v>
      </c>
      <c r="C8073" t="s">
        <v>20</v>
      </c>
      <c r="D8073" t="s">
        <v>44</v>
      </c>
      <c r="E8073" t="s">
        <v>15</v>
      </c>
      <c r="F8073" t="s">
        <v>25</v>
      </c>
      <c r="G8073" t="s">
        <v>35</v>
      </c>
      <c r="H8073">
        <v>12</v>
      </c>
      <c r="I8073" t="s">
        <v>176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34</v>
      </c>
      <c r="S8073">
        <v>1</v>
      </c>
    </row>
    <row r="8074" spans="1:19" x14ac:dyDescent="0.3">
      <c r="A8074">
        <v>8073</v>
      </c>
      <c r="B8074" t="s">
        <v>16</v>
      </c>
      <c r="C8074" t="s">
        <v>27</v>
      </c>
      <c r="D8074" t="s">
        <v>26</v>
      </c>
      <c r="E8074" t="s">
        <v>36</v>
      </c>
      <c r="F8074" t="s">
        <v>18</v>
      </c>
      <c r="G8074" t="s">
        <v>35</v>
      </c>
      <c r="H8074">
        <v>5</v>
      </c>
      <c r="I8074" t="s">
        <v>178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21</v>
      </c>
      <c r="S8074">
        <v>6</v>
      </c>
    </row>
    <row r="8075" spans="1:19" x14ac:dyDescent="0.3">
      <c r="A8075">
        <v>8074</v>
      </c>
      <c r="B8075" t="s">
        <v>37</v>
      </c>
      <c r="C8075" t="s">
        <v>27</v>
      </c>
      <c r="D8075" t="s">
        <v>44</v>
      </c>
      <c r="E8075" t="s">
        <v>36</v>
      </c>
      <c r="F8075" t="s">
        <v>25</v>
      </c>
      <c r="G8075" t="s">
        <v>35</v>
      </c>
      <c r="H8075">
        <v>2</v>
      </c>
      <c r="I8075" t="s">
        <v>176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21</v>
      </c>
      <c r="S8075">
        <v>6</v>
      </c>
    </row>
    <row r="8076" spans="1:19" x14ac:dyDescent="0.3">
      <c r="A8076">
        <v>8075</v>
      </c>
      <c r="B8076" t="s">
        <v>31</v>
      </c>
      <c r="C8076" t="s">
        <v>39</v>
      </c>
      <c r="D8076" t="s">
        <v>40</v>
      </c>
      <c r="E8076" t="s">
        <v>43</v>
      </c>
      <c r="F8076" t="s">
        <v>18</v>
      </c>
      <c r="G8076" t="s">
        <v>24</v>
      </c>
      <c r="H8076">
        <v>12</v>
      </c>
      <c r="I8076" t="s">
        <v>177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28</v>
      </c>
      <c r="S8076">
        <v>8</v>
      </c>
    </row>
    <row r="8077" spans="1:19" x14ac:dyDescent="0.3">
      <c r="A8077">
        <v>8076</v>
      </c>
      <c r="B8077" t="s">
        <v>16</v>
      </c>
      <c r="C8077" t="s">
        <v>20</v>
      </c>
      <c r="D8077" t="s">
        <v>38</v>
      </c>
      <c r="E8077" t="s">
        <v>15</v>
      </c>
      <c r="F8077" t="s">
        <v>30</v>
      </c>
      <c r="G8077" t="s">
        <v>35</v>
      </c>
      <c r="H8077">
        <v>9</v>
      </c>
      <c r="I8077" t="s">
        <v>178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28</v>
      </c>
      <c r="S8077">
        <v>9</v>
      </c>
    </row>
    <row r="8078" spans="1:19" x14ac:dyDescent="0.3">
      <c r="A8078">
        <v>8077</v>
      </c>
      <c r="B8078" t="s">
        <v>37</v>
      </c>
      <c r="C8078" t="s">
        <v>34</v>
      </c>
      <c r="D8078" t="s">
        <v>44</v>
      </c>
      <c r="E8078" t="s">
        <v>43</v>
      </c>
      <c r="F8078" t="s">
        <v>18</v>
      </c>
      <c r="G8078" t="s">
        <v>35</v>
      </c>
      <c r="H8078">
        <v>9</v>
      </c>
      <c r="I8078" t="s">
        <v>177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34</v>
      </c>
      <c r="S8078">
        <v>5</v>
      </c>
    </row>
    <row r="8079" spans="1:19" x14ac:dyDescent="0.3">
      <c r="A8079">
        <v>8078</v>
      </c>
      <c r="B8079" t="s">
        <v>16</v>
      </c>
      <c r="C8079" t="s">
        <v>34</v>
      </c>
      <c r="D8079" t="s">
        <v>19</v>
      </c>
      <c r="E8079" t="s">
        <v>45</v>
      </c>
      <c r="F8079" t="s">
        <v>30</v>
      </c>
      <c r="G8079" t="s">
        <v>35</v>
      </c>
      <c r="H8079">
        <v>7</v>
      </c>
      <c r="I8079" t="s">
        <v>177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21</v>
      </c>
      <c r="S8079">
        <v>6</v>
      </c>
    </row>
    <row r="8080" spans="1:19" x14ac:dyDescent="0.3">
      <c r="A8080">
        <v>8079</v>
      </c>
      <c r="B8080" t="s">
        <v>42</v>
      </c>
      <c r="C8080" t="s">
        <v>27</v>
      </c>
      <c r="D8080" t="s">
        <v>19</v>
      </c>
      <c r="E8080" t="s">
        <v>45</v>
      </c>
      <c r="F8080" t="s">
        <v>25</v>
      </c>
      <c r="G8080" t="s">
        <v>17</v>
      </c>
      <c r="H8080">
        <v>3</v>
      </c>
      <c r="I8080" t="s">
        <v>178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21</v>
      </c>
      <c r="S8080">
        <v>1</v>
      </c>
    </row>
    <row r="8081" spans="1:19" x14ac:dyDescent="0.3">
      <c r="A8081">
        <v>8080</v>
      </c>
      <c r="B8081" t="s">
        <v>33</v>
      </c>
      <c r="C8081" t="s">
        <v>27</v>
      </c>
      <c r="D8081" t="s">
        <v>32</v>
      </c>
      <c r="E8081" t="s">
        <v>41</v>
      </c>
      <c r="F8081" t="s">
        <v>30</v>
      </c>
      <c r="G8081" t="s">
        <v>35</v>
      </c>
      <c r="H8081">
        <v>14</v>
      </c>
      <c r="I8081" t="s">
        <v>177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34</v>
      </c>
      <c r="S8081">
        <v>3</v>
      </c>
    </row>
    <row r="8082" spans="1:19" x14ac:dyDescent="0.3">
      <c r="A8082">
        <v>8081</v>
      </c>
      <c r="B8082" t="s">
        <v>42</v>
      </c>
      <c r="C8082" t="s">
        <v>39</v>
      </c>
      <c r="D8082" t="s">
        <v>26</v>
      </c>
      <c r="E8082" t="s">
        <v>22</v>
      </c>
      <c r="F8082" t="s">
        <v>30</v>
      </c>
      <c r="G8082" t="s">
        <v>35</v>
      </c>
      <c r="H8082">
        <v>8</v>
      </c>
      <c r="I8082" t="s">
        <v>178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28</v>
      </c>
      <c r="S8082">
        <v>7</v>
      </c>
    </row>
    <row r="8083" spans="1:19" x14ac:dyDescent="0.3">
      <c r="A8083">
        <v>8082</v>
      </c>
      <c r="B8083" t="s">
        <v>16</v>
      </c>
      <c r="C8083" t="s">
        <v>39</v>
      </c>
      <c r="D8083" t="s">
        <v>40</v>
      </c>
      <c r="E8083" t="s">
        <v>43</v>
      </c>
      <c r="F8083" t="s">
        <v>18</v>
      </c>
      <c r="G8083" t="s">
        <v>24</v>
      </c>
      <c r="H8083">
        <v>5</v>
      </c>
      <c r="I8083" t="s">
        <v>176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28</v>
      </c>
      <c r="S8083">
        <v>4</v>
      </c>
    </row>
    <row r="8084" spans="1:19" x14ac:dyDescent="0.3">
      <c r="A8084">
        <v>8083</v>
      </c>
      <c r="B8084" t="s">
        <v>33</v>
      </c>
      <c r="C8084" t="s">
        <v>39</v>
      </c>
      <c r="D8084" t="s">
        <v>40</v>
      </c>
      <c r="E8084" t="s">
        <v>36</v>
      </c>
      <c r="F8084" t="s">
        <v>25</v>
      </c>
      <c r="G8084" t="s">
        <v>17</v>
      </c>
      <c r="H8084">
        <v>2</v>
      </c>
      <c r="I8084" t="s">
        <v>177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28</v>
      </c>
      <c r="S8084">
        <v>7</v>
      </c>
    </row>
    <row r="8085" spans="1:19" x14ac:dyDescent="0.3">
      <c r="A8085">
        <v>8084</v>
      </c>
      <c r="B8085" t="s">
        <v>23</v>
      </c>
      <c r="C8085" t="s">
        <v>27</v>
      </c>
      <c r="D8085" t="s">
        <v>40</v>
      </c>
      <c r="E8085" t="s">
        <v>43</v>
      </c>
      <c r="F8085" t="s">
        <v>18</v>
      </c>
      <c r="G8085" t="s">
        <v>17</v>
      </c>
      <c r="H8085">
        <v>3</v>
      </c>
      <c r="I8085" t="s">
        <v>176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28</v>
      </c>
      <c r="S8085">
        <v>6</v>
      </c>
    </row>
    <row r="8086" spans="1:19" x14ac:dyDescent="0.3">
      <c r="A8086">
        <v>8085</v>
      </c>
      <c r="B8086" t="s">
        <v>42</v>
      </c>
      <c r="C8086" t="s">
        <v>20</v>
      </c>
      <c r="D8086" t="s">
        <v>38</v>
      </c>
      <c r="E8086" t="s">
        <v>15</v>
      </c>
      <c r="F8086" t="s">
        <v>30</v>
      </c>
      <c r="G8086" t="s">
        <v>24</v>
      </c>
      <c r="H8086">
        <v>8</v>
      </c>
      <c r="I8086" t="s">
        <v>176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28</v>
      </c>
      <c r="S8086">
        <v>9</v>
      </c>
    </row>
    <row r="8087" spans="1:19" x14ac:dyDescent="0.3">
      <c r="A8087">
        <v>8086</v>
      </c>
      <c r="B8087" t="s">
        <v>23</v>
      </c>
      <c r="C8087" t="s">
        <v>39</v>
      </c>
      <c r="D8087" t="s">
        <v>44</v>
      </c>
      <c r="E8087" t="s">
        <v>36</v>
      </c>
      <c r="F8087" t="s">
        <v>25</v>
      </c>
      <c r="G8087" t="s">
        <v>17</v>
      </c>
      <c r="H8087">
        <v>14</v>
      </c>
      <c r="I8087" t="s">
        <v>178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34</v>
      </c>
      <c r="S8087">
        <v>1</v>
      </c>
    </row>
    <row r="8088" spans="1:19" x14ac:dyDescent="0.3">
      <c r="A8088">
        <v>8087</v>
      </c>
      <c r="B8088" t="s">
        <v>37</v>
      </c>
      <c r="C8088" t="s">
        <v>34</v>
      </c>
      <c r="D8088" t="s">
        <v>44</v>
      </c>
      <c r="E8088" t="s">
        <v>45</v>
      </c>
      <c r="F8088" t="s">
        <v>18</v>
      </c>
      <c r="G8088" t="s">
        <v>35</v>
      </c>
      <c r="H8088">
        <v>5</v>
      </c>
      <c r="I8088" t="s">
        <v>176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21</v>
      </c>
      <c r="S8088">
        <v>2</v>
      </c>
    </row>
    <row r="8089" spans="1:19" x14ac:dyDescent="0.3">
      <c r="A8089">
        <v>8088</v>
      </c>
      <c r="B8089" t="s">
        <v>31</v>
      </c>
      <c r="C8089" t="s">
        <v>34</v>
      </c>
      <c r="D8089" t="s">
        <v>19</v>
      </c>
      <c r="E8089" t="s">
        <v>45</v>
      </c>
      <c r="F8089" t="s">
        <v>30</v>
      </c>
      <c r="G8089" t="s">
        <v>35</v>
      </c>
      <c r="H8089">
        <v>4</v>
      </c>
      <c r="I8089" t="s">
        <v>176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28</v>
      </c>
      <c r="S8089">
        <v>7</v>
      </c>
    </row>
    <row r="8090" spans="1:19" x14ac:dyDescent="0.3">
      <c r="A8090">
        <v>8089</v>
      </c>
      <c r="B8090" t="s">
        <v>37</v>
      </c>
      <c r="C8090" t="s">
        <v>34</v>
      </c>
      <c r="D8090" t="s">
        <v>32</v>
      </c>
      <c r="E8090" t="s">
        <v>45</v>
      </c>
      <c r="F8090" t="s">
        <v>18</v>
      </c>
      <c r="G8090" t="s">
        <v>24</v>
      </c>
      <c r="H8090">
        <v>13</v>
      </c>
      <c r="I8090" t="s">
        <v>178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34</v>
      </c>
      <c r="S8090">
        <v>2</v>
      </c>
    </row>
    <row r="8091" spans="1:19" x14ac:dyDescent="0.3">
      <c r="A8091">
        <v>8090</v>
      </c>
      <c r="B8091" t="s">
        <v>31</v>
      </c>
      <c r="C8091" t="s">
        <v>39</v>
      </c>
      <c r="D8091" t="s">
        <v>44</v>
      </c>
      <c r="E8091" t="s">
        <v>45</v>
      </c>
      <c r="F8091" t="s">
        <v>30</v>
      </c>
      <c r="G8091" t="s">
        <v>24</v>
      </c>
      <c r="H8091">
        <v>5</v>
      </c>
      <c r="I8091" t="s">
        <v>178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28</v>
      </c>
      <c r="S8091">
        <v>9</v>
      </c>
    </row>
    <row r="8092" spans="1:19" x14ac:dyDescent="0.3">
      <c r="A8092">
        <v>8091</v>
      </c>
      <c r="B8092" t="s">
        <v>33</v>
      </c>
      <c r="C8092" t="s">
        <v>20</v>
      </c>
      <c r="D8092" t="s">
        <v>19</v>
      </c>
      <c r="E8092" t="s">
        <v>45</v>
      </c>
      <c r="F8092" t="s">
        <v>30</v>
      </c>
      <c r="G8092" t="s">
        <v>24</v>
      </c>
      <c r="H8092">
        <v>10</v>
      </c>
      <c r="I8092" t="s">
        <v>178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28</v>
      </c>
      <c r="S8092">
        <v>6</v>
      </c>
    </row>
    <row r="8093" spans="1:19" x14ac:dyDescent="0.3">
      <c r="A8093">
        <v>8092</v>
      </c>
      <c r="B8093" t="s">
        <v>42</v>
      </c>
      <c r="C8093" t="s">
        <v>27</v>
      </c>
      <c r="D8093" t="s">
        <v>38</v>
      </c>
      <c r="E8093" t="s">
        <v>36</v>
      </c>
      <c r="F8093" t="s">
        <v>30</v>
      </c>
      <c r="G8093" t="s">
        <v>24</v>
      </c>
      <c r="H8093">
        <v>1</v>
      </c>
      <c r="I8093" t="s">
        <v>178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21</v>
      </c>
      <c r="S8093">
        <v>2</v>
      </c>
    </row>
    <row r="8094" spans="1:19" x14ac:dyDescent="0.3">
      <c r="A8094">
        <v>8093</v>
      </c>
      <c r="B8094" t="s">
        <v>42</v>
      </c>
      <c r="C8094" t="s">
        <v>39</v>
      </c>
      <c r="D8094" t="s">
        <v>44</v>
      </c>
      <c r="E8094" t="s">
        <v>36</v>
      </c>
      <c r="F8094" t="s">
        <v>25</v>
      </c>
      <c r="G8094" t="s">
        <v>24</v>
      </c>
      <c r="H8094">
        <v>2</v>
      </c>
      <c r="I8094" t="s">
        <v>177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21</v>
      </c>
      <c r="S8094">
        <v>5</v>
      </c>
    </row>
    <row r="8095" spans="1:19" x14ac:dyDescent="0.3">
      <c r="A8095">
        <v>8094</v>
      </c>
      <c r="B8095" t="s">
        <v>23</v>
      </c>
      <c r="C8095" t="s">
        <v>39</v>
      </c>
      <c r="D8095" t="s">
        <v>38</v>
      </c>
      <c r="E8095" t="s">
        <v>45</v>
      </c>
      <c r="F8095" t="s">
        <v>18</v>
      </c>
      <c r="G8095" t="s">
        <v>35</v>
      </c>
      <c r="H8095">
        <v>10</v>
      </c>
      <c r="I8095" t="s">
        <v>176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28</v>
      </c>
      <c r="S8095">
        <v>8</v>
      </c>
    </row>
    <row r="8096" spans="1:19" x14ac:dyDescent="0.3">
      <c r="A8096">
        <v>8095</v>
      </c>
      <c r="B8096" t="s">
        <v>37</v>
      </c>
      <c r="C8096" t="s">
        <v>20</v>
      </c>
      <c r="D8096" t="s">
        <v>26</v>
      </c>
      <c r="E8096" t="s">
        <v>36</v>
      </c>
      <c r="F8096" t="s">
        <v>30</v>
      </c>
      <c r="G8096" t="s">
        <v>24</v>
      </c>
      <c r="H8096">
        <v>1</v>
      </c>
      <c r="I8096" t="s">
        <v>177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28</v>
      </c>
      <c r="S8096">
        <v>9</v>
      </c>
    </row>
    <row r="8097" spans="1:19" x14ac:dyDescent="0.3">
      <c r="A8097">
        <v>8096</v>
      </c>
      <c r="B8097" t="s">
        <v>31</v>
      </c>
      <c r="C8097" t="s">
        <v>27</v>
      </c>
      <c r="D8097" t="s">
        <v>38</v>
      </c>
      <c r="E8097" t="s">
        <v>45</v>
      </c>
      <c r="F8097" t="s">
        <v>30</v>
      </c>
      <c r="G8097" t="s">
        <v>24</v>
      </c>
      <c r="H8097">
        <v>2</v>
      </c>
      <c r="I8097" t="s">
        <v>178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28</v>
      </c>
      <c r="S8097">
        <v>9</v>
      </c>
    </row>
    <row r="8098" spans="1:19" x14ac:dyDescent="0.3">
      <c r="A8098">
        <v>8097</v>
      </c>
      <c r="B8098" t="s">
        <v>33</v>
      </c>
      <c r="C8098" t="s">
        <v>20</v>
      </c>
      <c r="D8098" t="s">
        <v>40</v>
      </c>
      <c r="E8098" t="s">
        <v>43</v>
      </c>
      <c r="F8098" t="s">
        <v>25</v>
      </c>
      <c r="G8098" t="s">
        <v>35</v>
      </c>
      <c r="H8098">
        <v>8</v>
      </c>
      <c r="I8098" t="s">
        <v>176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28</v>
      </c>
      <c r="S8098">
        <v>8</v>
      </c>
    </row>
    <row r="8099" spans="1:19" x14ac:dyDescent="0.3">
      <c r="A8099">
        <v>8098</v>
      </c>
      <c r="B8099" t="s">
        <v>33</v>
      </c>
      <c r="C8099" t="s">
        <v>34</v>
      </c>
      <c r="D8099" t="s">
        <v>40</v>
      </c>
      <c r="E8099" t="s">
        <v>29</v>
      </c>
      <c r="F8099" t="s">
        <v>30</v>
      </c>
      <c r="G8099" t="s">
        <v>24</v>
      </c>
      <c r="H8099">
        <v>1</v>
      </c>
      <c r="I8099" t="s">
        <v>178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28</v>
      </c>
      <c r="S8099">
        <v>6</v>
      </c>
    </row>
    <row r="8100" spans="1:19" x14ac:dyDescent="0.3">
      <c r="A8100">
        <v>8099</v>
      </c>
      <c r="B8100" t="s">
        <v>16</v>
      </c>
      <c r="C8100" t="s">
        <v>27</v>
      </c>
      <c r="D8100" t="s">
        <v>26</v>
      </c>
      <c r="E8100" t="s">
        <v>43</v>
      </c>
      <c r="F8100" t="s">
        <v>25</v>
      </c>
      <c r="G8100" t="s">
        <v>35</v>
      </c>
      <c r="H8100">
        <v>3</v>
      </c>
      <c r="I8100" t="s">
        <v>178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28</v>
      </c>
      <c r="S8100">
        <v>9</v>
      </c>
    </row>
    <row r="8101" spans="1:19" x14ac:dyDescent="0.3">
      <c r="A8101">
        <v>8100</v>
      </c>
      <c r="B8101" t="s">
        <v>31</v>
      </c>
      <c r="C8101" t="s">
        <v>39</v>
      </c>
      <c r="D8101" t="s">
        <v>44</v>
      </c>
      <c r="E8101" t="s">
        <v>29</v>
      </c>
      <c r="F8101" t="s">
        <v>30</v>
      </c>
      <c r="G8101" t="s">
        <v>17</v>
      </c>
      <c r="H8101">
        <v>7</v>
      </c>
      <c r="I8101" t="s">
        <v>177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21</v>
      </c>
      <c r="S8101">
        <v>4</v>
      </c>
    </row>
    <row r="8102" spans="1:19" x14ac:dyDescent="0.3">
      <c r="A8102">
        <v>8101</v>
      </c>
      <c r="B8102" t="s">
        <v>16</v>
      </c>
      <c r="C8102" t="s">
        <v>39</v>
      </c>
      <c r="D8102" t="s">
        <v>26</v>
      </c>
      <c r="E8102" t="s">
        <v>41</v>
      </c>
      <c r="F8102" t="s">
        <v>25</v>
      </c>
      <c r="G8102" t="s">
        <v>24</v>
      </c>
      <c r="H8102">
        <v>2</v>
      </c>
      <c r="I8102" t="s">
        <v>178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28</v>
      </c>
      <c r="S8102">
        <v>5</v>
      </c>
    </row>
    <row r="8103" spans="1:19" x14ac:dyDescent="0.3">
      <c r="A8103">
        <v>8102</v>
      </c>
      <c r="B8103" t="s">
        <v>31</v>
      </c>
      <c r="C8103" t="s">
        <v>34</v>
      </c>
      <c r="D8103" t="s">
        <v>40</v>
      </c>
      <c r="E8103" t="s">
        <v>15</v>
      </c>
      <c r="F8103" t="s">
        <v>25</v>
      </c>
      <c r="G8103" t="s">
        <v>24</v>
      </c>
      <c r="H8103">
        <v>1</v>
      </c>
      <c r="I8103" t="s">
        <v>176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21</v>
      </c>
      <c r="S8103">
        <v>5</v>
      </c>
    </row>
    <row r="8104" spans="1:19" x14ac:dyDescent="0.3">
      <c r="A8104">
        <v>8103</v>
      </c>
      <c r="B8104" t="s">
        <v>31</v>
      </c>
      <c r="C8104" t="s">
        <v>39</v>
      </c>
      <c r="D8104" t="s">
        <v>26</v>
      </c>
      <c r="E8104" t="s">
        <v>45</v>
      </c>
      <c r="F8104" t="s">
        <v>25</v>
      </c>
      <c r="G8104" t="s">
        <v>17</v>
      </c>
      <c r="H8104">
        <v>6</v>
      </c>
      <c r="I8104" t="s">
        <v>176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28</v>
      </c>
      <c r="S8104">
        <v>8</v>
      </c>
    </row>
    <row r="8105" spans="1:19" x14ac:dyDescent="0.3">
      <c r="A8105">
        <v>8104</v>
      </c>
      <c r="B8105" t="s">
        <v>33</v>
      </c>
      <c r="C8105" t="s">
        <v>39</v>
      </c>
      <c r="D8105" t="s">
        <v>32</v>
      </c>
      <c r="E8105" t="s">
        <v>29</v>
      </c>
      <c r="F8105" t="s">
        <v>25</v>
      </c>
      <c r="G8105" t="s">
        <v>24</v>
      </c>
      <c r="H8105">
        <v>4</v>
      </c>
      <c r="I8105" t="s">
        <v>176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21</v>
      </c>
      <c r="S8105">
        <v>3</v>
      </c>
    </row>
    <row r="8106" spans="1:19" x14ac:dyDescent="0.3">
      <c r="A8106">
        <v>8105</v>
      </c>
      <c r="B8106" t="s">
        <v>16</v>
      </c>
      <c r="C8106" t="s">
        <v>34</v>
      </c>
      <c r="D8106" t="s">
        <v>38</v>
      </c>
      <c r="E8106" t="s">
        <v>41</v>
      </c>
      <c r="F8106" t="s">
        <v>18</v>
      </c>
      <c r="G8106" t="s">
        <v>24</v>
      </c>
      <c r="H8106">
        <v>8</v>
      </c>
      <c r="I8106" t="s">
        <v>176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28</v>
      </c>
      <c r="S8106">
        <v>7</v>
      </c>
    </row>
    <row r="8107" spans="1:19" x14ac:dyDescent="0.3">
      <c r="A8107">
        <v>8106</v>
      </c>
      <c r="B8107" t="s">
        <v>31</v>
      </c>
      <c r="C8107" t="s">
        <v>27</v>
      </c>
      <c r="D8107" t="s">
        <v>40</v>
      </c>
      <c r="E8107" t="s">
        <v>15</v>
      </c>
      <c r="F8107" t="s">
        <v>18</v>
      </c>
      <c r="G8107" t="s">
        <v>24</v>
      </c>
      <c r="H8107">
        <v>4</v>
      </c>
      <c r="I8107" t="s">
        <v>177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28</v>
      </c>
      <c r="S8107">
        <v>7</v>
      </c>
    </row>
    <row r="8108" spans="1:19" x14ac:dyDescent="0.3">
      <c r="A8108">
        <v>8107</v>
      </c>
      <c r="B8108" t="s">
        <v>42</v>
      </c>
      <c r="C8108" t="s">
        <v>20</v>
      </c>
      <c r="D8108" t="s">
        <v>32</v>
      </c>
      <c r="E8108" t="s">
        <v>15</v>
      </c>
      <c r="F8108" t="s">
        <v>25</v>
      </c>
      <c r="G8108" t="s">
        <v>17</v>
      </c>
      <c r="H8108">
        <v>13</v>
      </c>
      <c r="I8108" t="s">
        <v>177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34</v>
      </c>
      <c r="S8108">
        <v>1</v>
      </c>
    </row>
    <row r="8109" spans="1:19" x14ac:dyDescent="0.3">
      <c r="A8109">
        <v>8108</v>
      </c>
      <c r="B8109" t="s">
        <v>31</v>
      </c>
      <c r="C8109" t="s">
        <v>20</v>
      </c>
      <c r="D8109" t="s">
        <v>19</v>
      </c>
      <c r="E8109" t="s">
        <v>15</v>
      </c>
      <c r="F8109" t="s">
        <v>18</v>
      </c>
      <c r="G8109" t="s">
        <v>17</v>
      </c>
      <c r="H8109">
        <v>8</v>
      </c>
      <c r="I8109" t="s">
        <v>177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34</v>
      </c>
      <c r="S8109">
        <v>4</v>
      </c>
    </row>
    <row r="8110" spans="1:19" x14ac:dyDescent="0.3">
      <c r="A8110">
        <v>8109</v>
      </c>
      <c r="B8110" t="s">
        <v>23</v>
      </c>
      <c r="C8110" t="s">
        <v>39</v>
      </c>
      <c r="D8110" t="s">
        <v>19</v>
      </c>
      <c r="E8110" t="s">
        <v>15</v>
      </c>
      <c r="F8110" t="s">
        <v>18</v>
      </c>
      <c r="G8110" t="s">
        <v>17</v>
      </c>
      <c r="H8110">
        <v>7</v>
      </c>
      <c r="I8110" t="s">
        <v>178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28</v>
      </c>
      <c r="S8110">
        <v>9</v>
      </c>
    </row>
    <row r="8111" spans="1:19" x14ac:dyDescent="0.3">
      <c r="A8111">
        <v>8110</v>
      </c>
      <c r="B8111" t="s">
        <v>37</v>
      </c>
      <c r="C8111" t="s">
        <v>20</v>
      </c>
      <c r="D8111" t="s">
        <v>44</v>
      </c>
      <c r="E8111" t="s">
        <v>22</v>
      </c>
      <c r="F8111" t="s">
        <v>30</v>
      </c>
      <c r="G8111" t="s">
        <v>17</v>
      </c>
      <c r="H8111">
        <v>0</v>
      </c>
      <c r="I8111" t="s">
        <v>177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21</v>
      </c>
      <c r="S8111">
        <v>6</v>
      </c>
    </row>
    <row r="8112" spans="1:19" x14ac:dyDescent="0.3">
      <c r="A8112">
        <v>8111</v>
      </c>
      <c r="B8112" t="s">
        <v>31</v>
      </c>
      <c r="C8112" t="s">
        <v>34</v>
      </c>
      <c r="D8112" t="s">
        <v>40</v>
      </c>
      <c r="E8112" t="s">
        <v>22</v>
      </c>
      <c r="F8112" t="s">
        <v>25</v>
      </c>
      <c r="G8112" t="s">
        <v>35</v>
      </c>
      <c r="H8112">
        <v>7</v>
      </c>
      <c r="I8112" t="s">
        <v>177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28</v>
      </c>
      <c r="S8112">
        <v>4</v>
      </c>
    </row>
    <row r="8113" spans="1:19" x14ac:dyDescent="0.3">
      <c r="A8113">
        <v>8112</v>
      </c>
      <c r="B8113" t="s">
        <v>33</v>
      </c>
      <c r="C8113" t="s">
        <v>34</v>
      </c>
      <c r="D8113" t="s">
        <v>32</v>
      </c>
      <c r="E8113" t="s">
        <v>15</v>
      </c>
      <c r="F8113" t="s">
        <v>30</v>
      </c>
      <c r="G8113" t="s">
        <v>17</v>
      </c>
      <c r="H8113">
        <v>4</v>
      </c>
      <c r="I8113" t="s">
        <v>177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28</v>
      </c>
      <c r="S8113">
        <v>8</v>
      </c>
    </row>
    <row r="8114" spans="1:19" x14ac:dyDescent="0.3">
      <c r="A8114">
        <v>8113</v>
      </c>
      <c r="B8114" t="s">
        <v>23</v>
      </c>
      <c r="C8114" t="s">
        <v>27</v>
      </c>
      <c r="D8114" t="s">
        <v>19</v>
      </c>
      <c r="E8114" t="s">
        <v>43</v>
      </c>
      <c r="F8114" t="s">
        <v>18</v>
      </c>
      <c r="G8114" t="s">
        <v>17</v>
      </c>
      <c r="H8114">
        <v>2</v>
      </c>
      <c r="I8114" t="s">
        <v>178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21</v>
      </c>
      <c r="S8114">
        <v>3</v>
      </c>
    </row>
    <row r="8115" spans="1:19" x14ac:dyDescent="0.3">
      <c r="A8115">
        <v>8114</v>
      </c>
      <c r="B8115" t="s">
        <v>33</v>
      </c>
      <c r="C8115" t="s">
        <v>27</v>
      </c>
      <c r="D8115" t="s">
        <v>19</v>
      </c>
      <c r="E8115" t="s">
        <v>29</v>
      </c>
      <c r="F8115" t="s">
        <v>25</v>
      </c>
      <c r="G8115" t="s">
        <v>17</v>
      </c>
      <c r="H8115">
        <v>2</v>
      </c>
      <c r="I8115" t="s">
        <v>176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28</v>
      </c>
      <c r="S8115">
        <v>8</v>
      </c>
    </row>
    <row r="8116" spans="1:19" x14ac:dyDescent="0.3">
      <c r="A8116">
        <v>8115</v>
      </c>
      <c r="B8116" t="s">
        <v>31</v>
      </c>
      <c r="C8116" t="s">
        <v>20</v>
      </c>
      <c r="D8116" t="s">
        <v>26</v>
      </c>
      <c r="E8116" t="s">
        <v>36</v>
      </c>
      <c r="F8116" t="s">
        <v>30</v>
      </c>
      <c r="G8116" t="s">
        <v>17</v>
      </c>
      <c r="H8116">
        <v>11</v>
      </c>
      <c r="I8116" t="s">
        <v>178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28</v>
      </c>
      <c r="S8116">
        <v>9</v>
      </c>
    </row>
    <row r="8117" spans="1:19" x14ac:dyDescent="0.3">
      <c r="A8117">
        <v>8116</v>
      </c>
      <c r="B8117" t="s">
        <v>37</v>
      </c>
      <c r="C8117" t="s">
        <v>27</v>
      </c>
      <c r="D8117" t="s">
        <v>40</v>
      </c>
      <c r="E8117" t="s">
        <v>29</v>
      </c>
      <c r="F8117" t="s">
        <v>30</v>
      </c>
      <c r="G8117" t="s">
        <v>17</v>
      </c>
      <c r="H8117">
        <v>2</v>
      </c>
      <c r="I8117" t="s">
        <v>178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21</v>
      </c>
      <c r="S8117">
        <v>5</v>
      </c>
    </row>
    <row r="8118" spans="1:19" x14ac:dyDescent="0.3">
      <c r="A8118">
        <v>8117</v>
      </c>
      <c r="B8118" t="s">
        <v>42</v>
      </c>
      <c r="C8118" t="s">
        <v>27</v>
      </c>
      <c r="D8118" t="s">
        <v>26</v>
      </c>
      <c r="E8118" t="s">
        <v>45</v>
      </c>
      <c r="F8118" t="s">
        <v>18</v>
      </c>
      <c r="G8118" t="s">
        <v>35</v>
      </c>
      <c r="H8118">
        <v>9</v>
      </c>
      <c r="I8118" t="s">
        <v>177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34</v>
      </c>
      <c r="S8118">
        <v>5</v>
      </c>
    </row>
    <row r="8119" spans="1:19" x14ac:dyDescent="0.3">
      <c r="A8119">
        <v>8118</v>
      </c>
      <c r="B8119" t="s">
        <v>33</v>
      </c>
      <c r="C8119" t="s">
        <v>20</v>
      </c>
      <c r="D8119" t="s">
        <v>26</v>
      </c>
      <c r="E8119" t="s">
        <v>15</v>
      </c>
      <c r="F8119" t="s">
        <v>18</v>
      </c>
      <c r="G8119" t="s">
        <v>17</v>
      </c>
      <c r="H8119">
        <v>8</v>
      </c>
      <c r="I8119" t="s">
        <v>176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28</v>
      </c>
      <c r="S8119">
        <v>3</v>
      </c>
    </row>
    <row r="8120" spans="1:19" x14ac:dyDescent="0.3">
      <c r="A8120">
        <v>8119</v>
      </c>
      <c r="B8120" t="s">
        <v>23</v>
      </c>
      <c r="C8120" t="s">
        <v>27</v>
      </c>
      <c r="D8120" t="s">
        <v>44</v>
      </c>
      <c r="E8120" t="s">
        <v>45</v>
      </c>
      <c r="F8120" t="s">
        <v>18</v>
      </c>
      <c r="G8120" t="s">
        <v>24</v>
      </c>
      <c r="H8120">
        <v>13</v>
      </c>
      <c r="I8120" t="s">
        <v>176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34</v>
      </c>
      <c r="S8120">
        <v>1</v>
      </c>
    </row>
    <row r="8121" spans="1:19" x14ac:dyDescent="0.3">
      <c r="A8121">
        <v>8120</v>
      </c>
      <c r="B8121" t="s">
        <v>37</v>
      </c>
      <c r="C8121" t="s">
        <v>34</v>
      </c>
      <c r="D8121" t="s">
        <v>44</v>
      </c>
      <c r="E8121" t="s">
        <v>41</v>
      </c>
      <c r="F8121" t="s">
        <v>25</v>
      </c>
      <c r="G8121" t="s">
        <v>24</v>
      </c>
      <c r="H8121">
        <v>12</v>
      </c>
      <c r="I8121" t="s">
        <v>176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34</v>
      </c>
      <c r="S8121">
        <v>2</v>
      </c>
    </row>
    <row r="8122" spans="1:19" x14ac:dyDescent="0.3">
      <c r="A8122">
        <v>8121</v>
      </c>
      <c r="B8122" t="s">
        <v>23</v>
      </c>
      <c r="C8122" t="s">
        <v>27</v>
      </c>
      <c r="D8122" t="s">
        <v>38</v>
      </c>
      <c r="E8122" t="s">
        <v>45</v>
      </c>
      <c r="F8122" t="s">
        <v>18</v>
      </c>
      <c r="G8122" t="s">
        <v>17</v>
      </c>
      <c r="H8122">
        <v>4</v>
      </c>
      <c r="I8122" t="s">
        <v>178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21</v>
      </c>
      <c r="S8122">
        <v>3</v>
      </c>
    </row>
    <row r="8123" spans="1:19" x14ac:dyDescent="0.3">
      <c r="A8123">
        <v>8122</v>
      </c>
      <c r="B8123" t="s">
        <v>37</v>
      </c>
      <c r="C8123" t="s">
        <v>20</v>
      </c>
      <c r="D8123" t="s">
        <v>44</v>
      </c>
      <c r="E8123" t="s">
        <v>41</v>
      </c>
      <c r="F8123" t="s">
        <v>25</v>
      </c>
      <c r="G8123" t="s">
        <v>24</v>
      </c>
      <c r="H8123">
        <v>11</v>
      </c>
      <c r="I8123" t="s">
        <v>177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28</v>
      </c>
      <c r="S8123">
        <v>4</v>
      </c>
    </row>
    <row r="8124" spans="1:19" x14ac:dyDescent="0.3">
      <c r="A8124">
        <v>8123</v>
      </c>
      <c r="B8124" t="s">
        <v>33</v>
      </c>
      <c r="C8124" t="s">
        <v>34</v>
      </c>
      <c r="D8124" t="s">
        <v>44</v>
      </c>
      <c r="E8124" t="s">
        <v>43</v>
      </c>
      <c r="F8124" t="s">
        <v>18</v>
      </c>
      <c r="G8124" t="s">
        <v>24</v>
      </c>
      <c r="H8124">
        <v>3</v>
      </c>
      <c r="I8124" t="s">
        <v>176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21</v>
      </c>
      <c r="S8124">
        <v>6</v>
      </c>
    </row>
    <row r="8125" spans="1:19" x14ac:dyDescent="0.3">
      <c r="A8125">
        <v>8124</v>
      </c>
      <c r="B8125" t="s">
        <v>33</v>
      </c>
      <c r="C8125" t="s">
        <v>20</v>
      </c>
      <c r="D8125" t="s">
        <v>26</v>
      </c>
      <c r="E8125" t="s">
        <v>41</v>
      </c>
      <c r="F8125" t="s">
        <v>25</v>
      </c>
      <c r="G8125" t="s">
        <v>35</v>
      </c>
      <c r="H8125">
        <v>7</v>
      </c>
      <c r="I8125" t="s">
        <v>177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28</v>
      </c>
      <c r="S8125">
        <v>4</v>
      </c>
    </row>
    <row r="8126" spans="1:19" x14ac:dyDescent="0.3">
      <c r="A8126">
        <v>8125</v>
      </c>
      <c r="B8126" t="s">
        <v>33</v>
      </c>
      <c r="C8126" t="s">
        <v>34</v>
      </c>
      <c r="D8126" t="s">
        <v>32</v>
      </c>
      <c r="E8126" t="s">
        <v>45</v>
      </c>
      <c r="F8126" t="s">
        <v>18</v>
      </c>
      <c r="G8126" t="s">
        <v>17</v>
      </c>
      <c r="H8126">
        <v>12</v>
      </c>
      <c r="I8126" t="s">
        <v>178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28</v>
      </c>
      <c r="S8126">
        <v>9</v>
      </c>
    </row>
    <row r="8127" spans="1:19" x14ac:dyDescent="0.3">
      <c r="A8127">
        <v>8126</v>
      </c>
      <c r="B8127" t="s">
        <v>23</v>
      </c>
      <c r="C8127" t="s">
        <v>20</v>
      </c>
      <c r="D8127" t="s">
        <v>32</v>
      </c>
      <c r="E8127" t="s">
        <v>41</v>
      </c>
      <c r="F8127" t="s">
        <v>30</v>
      </c>
      <c r="G8127" t="s">
        <v>24</v>
      </c>
      <c r="H8127">
        <v>5</v>
      </c>
      <c r="I8127" t="s">
        <v>176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21</v>
      </c>
      <c r="S8127">
        <v>5</v>
      </c>
    </row>
    <row r="8128" spans="1:19" x14ac:dyDescent="0.3">
      <c r="A8128">
        <v>8127</v>
      </c>
      <c r="B8128" t="s">
        <v>16</v>
      </c>
      <c r="C8128" t="s">
        <v>34</v>
      </c>
      <c r="D8128" t="s">
        <v>32</v>
      </c>
      <c r="E8128" t="s">
        <v>29</v>
      </c>
      <c r="F8128" t="s">
        <v>18</v>
      </c>
      <c r="G8128" t="s">
        <v>24</v>
      </c>
      <c r="H8128">
        <v>2</v>
      </c>
      <c r="I8128" t="s">
        <v>178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21</v>
      </c>
      <c r="S8128">
        <v>2</v>
      </c>
    </row>
    <row r="8129" spans="1:19" x14ac:dyDescent="0.3">
      <c r="A8129">
        <v>8128</v>
      </c>
      <c r="B8129" t="s">
        <v>31</v>
      </c>
      <c r="C8129" t="s">
        <v>39</v>
      </c>
      <c r="D8129" t="s">
        <v>32</v>
      </c>
      <c r="E8129" t="s">
        <v>41</v>
      </c>
      <c r="F8129" t="s">
        <v>30</v>
      </c>
      <c r="G8129" t="s">
        <v>17</v>
      </c>
      <c r="H8129">
        <v>3</v>
      </c>
      <c r="I8129" t="s">
        <v>177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28</v>
      </c>
      <c r="S8129">
        <v>8</v>
      </c>
    </row>
    <row r="8130" spans="1:19" x14ac:dyDescent="0.3">
      <c r="A8130">
        <v>8129</v>
      </c>
      <c r="B8130" t="s">
        <v>33</v>
      </c>
      <c r="C8130" t="s">
        <v>27</v>
      </c>
      <c r="D8130" t="s">
        <v>40</v>
      </c>
      <c r="E8130" t="s">
        <v>29</v>
      </c>
      <c r="F8130" t="s">
        <v>30</v>
      </c>
      <c r="G8130" t="s">
        <v>17</v>
      </c>
      <c r="H8130">
        <v>1</v>
      </c>
      <c r="I8130" t="s">
        <v>178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21</v>
      </c>
      <c r="S8130">
        <v>3</v>
      </c>
    </row>
    <row r="8131" spans="1:19" x14ac:dyDescent="0.3">
      <c r="A8131">
        <v>8130</v>
      </c>
      <c r="B8131" t="s">
        <v>23</v>
      </c>
      <c r="C8131" t="s">
        <v>39</v>
      </c>
      <c r="D8131" t="s">
        <v>32</v>
      </c>
      <c r="E8131" t="s">
        <v>29</v>
      </c>
      <c r="F8131" t="s">
        <v>18</v>
      </c>
      <c r="G8131" t="s">
        <v>24</v>
      </c>
      <c r="H8131">
        <v>7</v>
      </c>
      <c r="I8131" t="s">
        <v>176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21</v>
      </c>
      <c r="S8131">
        <v>6</v>
      </c>
    </row>
    <row r="8132" spans="1:19" x14ac:dyDescent="0.3">
      <c r="A8132">
        <v>8131</v>
      </c>
      <c r="B8132" t="s">
        <v>37</v>
      </c>
      <c r="C8132" t="s">
        <v>27</v>
      </c>
      <c r="D8132" t="s">
        <v>38</v>
      </c>
      <c r="E8132" t="s">
        <v>41</v>
      </c>
      <c r="F8132" t="s">
        <v>25</v>
      </c>
      <c r="G8132" t="s">
        <v>35</v>
      </c>
      <c r="H8132">
        <v>2</v>
      </c>
      <c r="I8132" t="s">
        <v>177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28</v>
      </c>
      <c r="S8132">
        <v>8</v>
      </c>
    </row>
    <row r="8133" spans="1:19" x14ac:dyDescent="0.3">
      <c r="A8133">
        <v>8132</v>
      </c>
      <c r="B8133" t="s">
        <v>37</v>
      </c>
      <c r="C8133" t="s">
        <v>20</v>
      </c>
      <c r="D8133" t="s">
        <v>44</v>
      </c>
      <c r="E8133" t="s">
        <v>41</v>
      </c>
      <c r="F8133" t="s">
        <v>25</v>
      </c>
      <c r="G8133" t="s">
        <v>17</v>
      </c>
      <c r="H8133">
        <v>8</v>
      </c>
      <c r="I8133" t="s">
        <v>178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28</v>
      </c>
      <c r="S8133">
        <v>9</v>
      </c>
    </row>
    <row r="8134" spans="1:19" x14ac:dyDescent="0.3">
      <c r="A8134">
        <v>8133</v>
      </c>
      <c r="B8134" t="s">
        <v>31</v>
      </c>
      <c r="C8134" t="s">
        <v>20</v>
      </c>
      <c r="D8134" t="s">
        <v>26</v>
      </c>
      <c r="E8134" t="s">
        <v>36</v>
      </c>
      <c r="F8134" t="s">
        <v>18</v>
      </c>
      <c r="G8134" t="s">
        <v>17</v>
      </c>
      <c r="H8134">
        <v>5</v>
      </c>
      <c r="I8134" t="s">
        <v>178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21</v>
      </c>
      <c r="S8134">
        <v>3</v>
      </c>
    </row>
    <row r="8135" spans="1:19" x14ac:dyDescent="0.3">
      <c r="A8135">
        <v>8134</v>
      </c>
      <c r="B8135" t="s">
        <v>33</v>
      </c>
      <c r="C8135" t="s">
        <v>34</v>
      </c>
      <c r="D8135" t="s">
        <v>44</v>
      </c>
      <c r="E8135" t="s">
        <v>22</v>
      </c>
      <c r="F8135" t="s">
        <v>25</v>
      </c>
      <c r="G8135" t="s">
        <v>35</v>
      </c>
      <c r="H8135">
        <v>3</v>
      </c>
      <c r="I8135" t="s">
        <v>177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21</v>
      </c>
      <c r="S8135">
        <v>5</v>
      </c>
    </row>
    <row r="8136" spans="1:19" x14ac:dyDescent="0.3">
      <c r="A8136">
        <v>8135</v>
      </c>
      <c r="B8136" t="s">
        <v>33</v>
      </c>
      <c r="C8136" t="s">
        <v>20</v>
      </c>
      <c r="D8136" t="s">
        <v>19</v>
      </c>
      <c r="E8136" t="s">
        <v>36</v>
      </c>
      <c r="F8136" t="s">
        <v>18</v>
      </c>
      <c r="G8136" t="s">
        <v>24</v>
      </c>
      <c r="H8136">
        <v>0</v>
      </c>
      <c r="I8136" t="s">
        <v>178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21</v>
      </c>
      <c r="S8136">
        <v>5</v>
      </c>
    </row>
    <row r="8137" spans="1:19" x14ac:dyDescent="0.3">
      <c r="A8137">
        <v>8136</v>
      </c>
      <c r="B8137" t="s">
        <v>33</v>
      </c>
      <c r="C8137" t="s">
        <v>34</v>
      </c>
      <c r="D8137" t="s">
        <v>32</v>
      </c>
      <c r="E8137" t="s">
        <v>22</v>
      </c>
      <c r="F8137" t="s">
        <v>25</v>
      </c>
      <c r="G8137" t="s">
        <v>24</v>
      </c>
      <c r="H8137">
        <v>12</v>
      </c>
      <c r="I8137" t="s">
        <v>177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28</v>
      </c>
      <c r="S8137">
        <v>8</v>
      </c>
    </row>
    <row r="8138" spans="1:19" x14ac:dyDescent="0.3">
      <c r="A8138">
        <v>8137</v>
      </c>
      <c r="B8138" t="s">
        <v>37</v>
      </c>
      <c r="C8138" t="s">
        <v>27</v>
      </c>
      <c r="D8138" t="s">
        <v>40</v>
      </c>
      <c r="E8138" t="s">
        <v>22</v>
      </c>
      <c r="F8138" t="s">
        <v>30</v>
      </c>
      <c r="G8138" t="s">
        <v>17</v>
      </c>
      <c r="H8138">
        <v>1</v>
      </c>
      <c r="I8138" t="s">
        <v>178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28</v>
      </c>
      <c r="S8138">
        <v>2</v>
      </c>
    </row>
    <row r="8139" spans="1:19" x14ac:dyDescent="0.3">
      <c r="A8139">
        <v>8138</v>
      </c>
      <c r="B8139" t="s">
        <v>23</v>
      </c>
      <c r="C8139" t="s">
        <v>20</v>
      </c>
      <c r="D8139" t="s">
        <v>38</v>
      </c>
      <c r="E8139" t="s">
        <v>22</v>
      </c>
      <c r="F8139" t="s">
        <v>30</v>
      </c>
      <c r="G8139" t="s">
        <v>35</v>
      </c>
      <c r="H8139">
        <v>12</v>
      </c>
      <c r="I8139" t="s">
        <v>178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34</v>
      </c>
      <c r="S8139">
        <v>5</v>
      </c>
    </row>
    <row r="8140" spans="1:19" x14ac:dyDescent="0.3">
      <c r="A8140">
        <v>8139</v>
      </c>
      <c r="B8140" t="s">
        <v>23</v>
      </c>
      <c r="C8140" t="s">
        <v>27</v>
      </c>
      <c r="D8140" t="s">
        <v>26</v>
      </c>
      <c r="E8140" t="s">
        <v>22</v>
      </c>
      <c r="F8140" t="s">
        <v>18</v>
      </c>
      <c r="G8140" t="s">
        <v>35</v>
      </c>
      <c r="H8140">
        <v>12</v>
      </c>
      <c r="I8140" t="s">
        <v>178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28</v>
      </c>
      <c r="S8140">
        <v>1</v>
      </c>
    </row>
    <row r="8141" spans="1:19" x14ac:dyDescent="0.3">
      <c r="A8141">
        <v>8140</v>
      </c>
      <c r="B8141" t="s">
        <v>23</v>
      </c>
      <c r="C8141" t="s">
        <v>39</v>
      </c>
      <c r="D8141" t="s">
        <v>32</v>
      </c>
      <c r="E8141" t="s">
        <v>45</v>
      </c>
      <c r="F8141" t="s">
        <v>30</v>
      </c>
      <c r="G8141" t="s">
        <v>24</v>
      </c>
      <c r="H8141">
        <v>8</v>
      </c>
      <c r="I8141" t="s">
        <v>178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28</v>
      </c>
      <c r="S8141">
        <v>9</v>
      </c>
    </row>
    <row r="8142" spans="1:19" x14ac:dyDescent="0.3">
      <c r="A8142">
        <v>8141</v>
      </c>
      <c r="B8142" t="s">
        <v>23</v>
      </c>
      <c r="C8142" t="s">
        <v>27</v>
      </c>
      <c r="D8142" t="s">
        <v>26</v>
      </c>
      <c r="E8142" t="s">
        <v>29</v>
      </c>
      <c r="F8142" t="s">
        <v>25</v>
      </c>
      <c r="G8142" t="s">
        <v>24</v>
      </c>
      <c r="H8142">
        <v>7</v>
      </c>
      <c r="I8142" t="s">
        <v>177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21</v>
      </c>
      <c r="S8142">
        <v>5</v>
      </c>
    </row>
    <row r="8143" spans="1:19" x14ac:dyDescent="0.3">
      <c r="A8143">
        <v>8142</v>
      </c>
      <c r="B8143" t="s">
        <v>16</v>
      </c>
      <c r="C8143" t="s">
        <v>39</v>
      </c>
      <c r="D8143" t="s">
        <v>38</v>
      </c>
      <c r="E8143" t="s">
        <v>36</v>
      </c>
      <c r="F8143" t="s">
        <v>30</v>
      </c>
      <c r="G8143" t="s">
        <v>35</v>
      </c>
      <c r="H8143">
        <v>0</v>
      </c>
      <c r="I8143" t="s">
        <v>178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21</v>
      </c>
      <c r="S8143">
        <v>3</v>
      </c>
    </row>
    <row r="8144" spans="1:19" x14ac:dyDescent="0.3">
      <c r="A8144">
        <v>8143</v>
      </c>
      <c r="B8144" t="s">
        <v>42</v>
      </c>
      <c r="C8144" t="s">
        <v>27</v>
      </c>
      <c r="D8144" t="s">
        <v>44</v>
      </c>
      <c r="E8144" t="s">
        <v>15</v>
      </c>
      <c r="F8144" t="s">
        <v>30</v>
      </c>
      <c r="G8144" t="s">
        <v>24</v>
      </c>
      <c r="H8144">
        <v>6</v>
      </c>
      <c r="I8144" t="s">
        <v>178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28</v>
      </c>
      <c r="S8144">
        <v>9</v>
      </c>
    </row>
    <row r="8145" spans="1:19" x14ac:dyDescent="0.3">
      <c r="A8145">
        <v>8144</v>
      </c>
      <c r="B8145" t="s">
        <v>37</v>
      </c>
      <c r="C8145" t="s">
        <v>20</v>
      </c>
      <c r="D8145" t="s">
        <v>26</v>
      </c>
      <c r="E8145" t="s">
        <v>15</v>
      </c>
      <c r="F8145" t="s">
        <v>30</v>
      </c>
      <c r="G8145" t="s">
        <v>35</v>
      </c>
      <c r="H8145">
        <v>5</v>
      </c>
      <c r="I8145" t="s">
        <v>177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21</v>
      </c>
      <c r="S8145">
        <v>1</v>
      </c>
    </row>
    <row r="8146" spans="1:19" x14ac:dyDescent="0.3">
      <c r="A8146">
        <v>8145</v>
      </c>
      <c r="B8146" t="s">
        <v>37</v>
      </c>
      <c r="C8146" t="s">
        <v>27</v>
      </c>
      <c r="D8146" t="s">
        <v>40</v>
      </c>
      <c r="E8146" t="s">
        <v>36</v>
      </c>
      <c r="F8146" t="s">
        <v>30</v>
      </c>
      <c r="G8146" t="s">
        <v>17</v>
      </c>
      <c r="H8146">
        <v>2</v>
      </c>
      <c r="I8146" t="s">
        <v>178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21</v>
      </c>
      <c r="S8146">
        <v>1</v>
      </c>
    </row>
    <row r="8147" spans="1:19" x14ac:dyDescent="0.3">
      <c r="A8147">
        <v>8146</v>
      </c>
      <c r="B8147" t="s">
        <v>23</v>
      </c>
      <c r="C8147" t="s">
        <v>39</v>
      </c>
      <c r="D8147" t="s">
        <v>44</v>
      </c>
      <c r="E8147" t="s">
        <v>45</v>
      </c>
      <c r="F8147" t="s">
        <v>25</v>
      </c>
      <c r="G8147" t="s">
        <v>17</v>
      </c>
      <c r="H8147">
        <v>11</v>
      </c>
      <c r="I8147" t="s">
        <v>177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34</v>
      </c>
      <c r="S8147">
        <v>3</v>
      </c>
    </row>
    <row r="8148" spans="1:19" x14ac:dyDescent="0.3">
      <c r="A8148">
        <v>8147</v>
      </c>
      <c r="B8148" t="s">
        <v>16</v>
      </c>
      <c r="C8148" t="s">
        <v>20</v>
      </c>
      <c r="D8148" t="s">
        <v>32</v>
      </c>
      <c r="E8148" t="s">
        <v>45</v>
      </c>
      <c r="F8148" t="s">
        <v>30</v>
      </c>
      <c r="G8148" t="s">
        <v>24</v>
      </c>
      <c r="H8148">
        <v>3</v>
      </c>
      <c r="I8148" t="s">
        <v>178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21</v>
      </c>
      <c r="S8148">
        <v>2</v>
      </c>
    </row>
    <row r="8149" spans="1:19" x14ac:dyDescent="0.3">
      <c r="A8149">
        <v>8148</v>
      </c>
      <c r="B8149" t="s">
        <v>16</v>
      </c>
      <c r="C8149" t="s">
        <v>39</v>
      </c>
      <c r="D8149" t="s">
        <v>44</v>
      </c>
      <c r="E8149" t="s">
        <v>43</v>
      </c>
      <c r="F8149" t="s">
        <v>18</v>
      </c>
      <c r="G8149" t="s">
        <v>24</v>
      </c>
      <c r="H8149">
        <v>1</v>
      </c>
      <c r="I8149" t="s">
        <v>176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21</v>
      </c>
      <c r="S8149">
        <v>2</v>
      </c>
    </row>
    <row r="8150" spans="1:19" x14ac:dyDescent="0.3">
      <c r="A8150">
        <v>8149</v>
      </c>
      <c r="B8150" t="s">
        <v>42</v>
      </c>
      <c r="C8150" t="s">
        <v>27</v>
      </c>
      <c r="D8150" t="s">
        <v>32</v>
      </c>
      <c r="E8150" t="s">
        <v>41</v>
      </c>
      <c r="F8150" t="s">
        <v>18</v>
      </c>
      <c r="G8150" t="s">
        <v>35</v>
      </c>
      <c r="H8150">
        <v>14</v>
      </c>
      <c r="I8150" t="s">
        <v>177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28</v>
      </c>
      <c r="S8150">
        <v>7</v>
      </c>
    </row>
    <row r="8151" spans="1:19" x14ac:dyDescent="0.3">
      <c r="A8151">
        <v>8150</v>
      </c>
      <c r="B8151" t="s">
        <v>33</v>
      </c>
      <c r="C8151" t="s">
        <v>27</v>
      </c>
      <c r="D8151" t="s">
        <v>38</v>
      </c>
      <c r="E8151" t="s">
        <v>41</v>
      </c>
      <c r="F8151" t="s">
        <v>30</v>
      </c>
      <c r="G8151" t="s">
        <v>24</v>
      </c>
      <c r="H8151">
        <v>8</v>
      </c>
      <c r="I8151" t="s">
        <v>178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34</v>
      </c>
      <c r="S8151">
        <v>5</v>
      </c>
    </row>
    <row r="8152" spans="1:19" x14ac:dyDescent="0.3">
      <c r="A8152">
        <v>8151</v>
      </c>
      <c r="B8152" t="s">
        <v>23</v>
      </c>
      <c r="C8152" t="s">
        <v>20</v>
      </c>
      <c r="D8152" t="s">
        <v>38</v>
      </c>
      <c r="E8152" t="s">
        <v>45</v>
      </c>
      <c r="F8152" t="s">
        <v>30</v>
      </c>
      <c r="G8152" t="s">
        <v>35</v>
      </c>
      <c r="H8152">
        <v>14</v>
      </c>
      <c r="I8152" t="s">
        <v>178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34</v>
      </c>
      <c r="S8152">
        <v>6</v>
      </c>
    </row>
    <row r="8153" spans="1:19" x14ac:dyDescent="0.3">
      <c r="A8153">
        <v>8152</v>
      </c>
      <c r="B8153" t="s">
        <v>23</v>
      </c>
      <c r="C8153" t="s">
        <v>27</v>
      </c>
      <c r="D8153" t="s">
        <v>44</v>
      </c>
      <c r="E8153" t="s">
        <v>29</v>
      </c>
      <c r="F8153" t="s">
        <v>30</v>
      </c>
      <c r="G8153" t="s">
        <v>35</v>
      </c>
      <c r="H8153">
        <v>9</v>
      </c>
      <c r="I8153" t="s">
        <v>177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34</v>
      </c>
      <c r="S8153">
        <v>4</v>
      </c>
    </row>
    <row r="8154" spans="1:19" x14ac:dyDescent="0.3">
      <c r="A8154">
        <v>8153</v>
      </c>
      <c r="B8154" t="s">
        <v>16</v>
      </c>
      <c r="C8154" t="s">
        <v>39</v>
      </c>
      <c r="D8154" t="s">
        <v>32</v>
      </c>
      <c r="E8154" t="s">
        <v>15</v>
      </c>
      <c r="F8154" t="s">
        <v>30</v>
      </c>
      <c r="G8154" t="s">
        <v>35</v>
      </c>
      <c r="H8154">
        <v>11</v>
      </c>
      <c r="I8154" t="s">
        <v>178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28</v>
      </c>
      <c r="S8154">
        <v>4</v>
      </c>
    </row>
    <row r="8155" spans="1:19" x14ac:dyDescent="0.3">
      <c r="A8155">
        <v>8154</v>
      </c>
      <c r="B8155" t="s">
        <v>23</v>
      </c>
      <c r="C8155" t="s">
        <v>27</v>
      </c>
      <c r="D8155" t="s">
        <v>40</v>
      </c>
      <c r="E8155" t="s">
        <v>29</v>
      </c>
      <c r="F8155" t="s">
        <v>18</v>
      </c>
      <c r="G8155" t="s">
        <v>35</v>
      </c>
      <c r="H8155">
        <v>7</v>
      </c>
      <c r="I8155" t="s">
        <v>176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28</v>
      </c>
      <c r="S8155">
        <v>7</v>
      </c>
    </row>
    <row r="8156" spans="1:19" x14ac:dyDescent="0.3">
      <c r="A8156">
        <v>8155</v>
      </c>
      <c r="B8156" t="s">
        <v>16</v>
      </c>
      <c r="C8156" t="s">
        <v>39</v>
      </c>
      <c r="D8156" t="s">
        <v>40</v>
      </c>
      <c r="E8156" t="s">
        <v>41</v>
      </c>
      <c r="F8156" t="s">
        <v>25</v>
      </c>
      <c r="G8156" t="s">
        <v>17</v>
      </c>
      <c r="H8156">
        <v>12</v>
      </c>
      <c r="I8156" t="s">
        <v>178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28</v>
      </c>
      <c r="S8156">
        <v>8</v>
      </c>
    </row>
    <row r="8157" spans="1:19" x14ac:dyDescent="0.3">
      <c r="A8157">
        <v>8156</v>
      </c>
      <c r="B8157" t="s">
        <v>16</v>
      </c>
      <c r="C8157" t="s">
        <v>34</v>
      </c>
      <c r="D8157" t="s">
        <v>26</v>
      </c>
      <c r="E8157" t="s">
        <v>22</v>
      </c>
      <c r="F8157" t="s">
        <v>25</v>
      </c>
      <c r="G8157" t="s">
        <v>35</v>
      </c>
      <c r="H8157">
        <v>1</v>
      </c>
      <c r="I8157" t="s">
        <v>178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21</v>
      </c>
      <c r="S8157">
        <v>2</v>
      </c>
    </row>
    <row r="8158" spans="1:19" x14ac:dyDescent="0.3">
      <c r="A8158">
        <v>8157</v>
      </c>
      <c r="B8158" t="s">
        <v>31</v>
      </c>
      <c r="C8158" t="s">
        <v>34</v>
      </c>
      <c r="D8158" t="s">
        <v>38</v>
      </c>
      <c r="E8158" t="s">
        <v>15</v>
      </c>
      <c r="F8158" t="s">
        <v>30</v>
      </c>
      <c r="G8158" t="s">
        <v>17</v>
      </c>
      <c r="H8158">
        <v>3</v>
      </c>
      <c r="I8158" t="s">
        <v>176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21</v>
      </c>
      <c r="S8158">
        <v>6</v>
      </c>
    </row>
    <row r="8159" spans="1:19" x14ac:dyDescent="0.3">
      <c r="A8159">
        <v>8158</v>
      </c>
      <c r="B8159" t="s">
        <v>23</v>
      </c>
      <c r="C8159" t="s">
        <v>20</v>
      </c>
      <c r="D8159" t="s">
        <v>26</v>
      </c>
      <c r="E8159" t="s">
        <v>29</v>
      </c>
      <c r="F8159" t="s">
        <v>18</v>
      </c>
      <c r="G8159" t="s">
        <v>35</v>
      </c>
      <c r="H8159">
        <v>7</v>
      </c>
      <c r="I8159" t="s">
        <v>178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21</v>
      </c>
      <c r="S8159">
        <v>5</v>
      </c>
    </row>
    <row r="8160" spans="1:19" x14ac:dyDescent="0.3">
      <c r="A8160">
        <v>8159</v>
      </c>
      <c r="B8160" t="s">
        <v>23</v>
      </c>
      <c r="C8160" t="s">
        <v>39</v>
      </c>
      <c r="D8160" t="s">
        <v>26</v>
      </c>
      <c r="E8160" t="s">
        <v>29</v>
      </c>
      <c r="F8160" t="s">
        <v>18</v>
      </c>
      <c r="G8160" t="s">
        <v>35</v>
      </c>
      <c r="H8160">
        <v>11</v>
      </c>
      <c r="I8160" t="s">
        <v>178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28</v>
      </c>
      <c r="S8160">
        <v>9</v>
      </c>
    </row>
    <row r="8161" spans="1:19" x14ac:dyDescent="0.3">
      <c r="A8161">
        <v>8160</v>
      </c>
      <c r="B8161" t="s">
        <v>31</v>
      </c>
      <c r="C8161" t="s">
        <v>34</v>
      </c>
      <c r="D8161" t="s">
        <v>26</v>
      </c>
      <c r="E8161" t="s">
        <v>41</v>
      </c>
      <c r="F8161" t="s">
        <v>18</v>
      </c>
      <c r="G8161" t="s">
        <v>35</v>
      </c>
      <c r="H8161">
        <v>11</v>
      </c>
      <c r="I8161" t="s">
        <v>178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28</v>
      </c>
      <c r="S8161">
        <v>7</v>
      </c>
    </row>
    <row r="8162" spans="1:19" x14ac:dyDescent="0.3">
      <c r="A8162">
        <v>8161</v>
      </c>
      <c r="B8162" t="s">
        <v>37</v>
      </c>
      <c r="C8162" t="s">
        <v>20</v>
      </c>
      <c r="D8162" t="s">
        <v>32</v>
      </c>
      <c r="E8162" t="s">
        <v>45</v>
      </c>
      <c r="F8162" t="s">
        <v>18</v>
      </c>
      <c r="G8162" t="s">
        <v>17</v>
      </c>
      <c r="H8162">
        <v>7</v>
      </c>
      <c r="I8162" t="s">
        <v>177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21</v>
      </c>
      <c r="S8162">
        <v>6</v>
      </c>
    </row>
    <row r="8163" spans="1:19" x14ac:dyDescent="0.3">
      <c r="A8163">
        <v>8162</v>
      </c>
      <c r="B8163" t="s">
        <v>33</v>
      </c>
      <c r="C8163" t="s">
        <v>27</v>
      </c>
      <c r="D8163" t="s">
        <v>38</v>
      </c>
      <c r="E8163" t="s">
        <v>22</v>
      </c>
      <c r="F8163" t="s">
        <v>30</v>
      </c>
      <c r="G8163" t="s">
        <v>17</v>
      </c>
      <c r="H8163">
        <v>11</v>
      </c>
      <c r="I8163" t="s">
        <v>177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28</v>
      </c>
      <c r="S8163">
        <v>7</v>
      </c>
    </row>
    <row r="8164" spans="1:19" x14ac:dyDescent="0.3">
      <c r="A8164">
        <v>8163</v>
      </c>
      <c r="B8164" t="s">
        <v>23</v>
      </c>
      <c r="C8164" t="s">
        <v>20</v>
      </c>
      <c r="D8164" t="s">
        <v>32</v>
      </c>
      <c r="E8164" t="s">
        <v>36</v>
      </c>
      <c r="F8164" t="s">
        <v>18</v>
      </c>
      <c r="G8164" t="s">
        <v>24</v>
      </c>
      <c r="H8164">
        <v>4</v>
      </c>
      <c r="I8164" t="s">
        <v>178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21</v>
      </c>
      <c r="S8164">
        <v>3</v>
      </c>
    </row>
    <row r="8165" spans="1:19" x14ac:dyDescent="0.3">
      <c r="A8165">
        <v>8164</v>
      </c>
      <c r="B8165" t="s">
        <v>37</v>
      </c>
      <c r="C8165" t="s">
        <v>20</v>
      </c>
      <c r="D8165" t="s">
        <v>44</v>
      </c>
      <c r="E8165" t="s">
        <v>15</v>
      </c>
      <c r="F8165" t="s">
        <v>18</v>
      </c>
      <c r="G8165" t="s">
        <v>35</v>
      </c>
      <c r="H8165">
        <v>14</v>
      </c>
      <c r="I8165" t="s">
        <v>178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34</v>
      </c>
      <c r="S8165">
        <v>2</v>
      </c>
    </row>
    <row r="8166" spans="1:19" x14ac:dyDescent="0.3">
      <c r="A8166">
        <v>8165</v>
      </c>
      <c r="B8166" t="s">
        <v>16</v>
      </c>
      <c r="C8166" t="s">
        <v>39</v>
      </c>
      <c r="D8166" t="s">
        <v>32</v>
      </c>
      <c r="E8166" t="s">
        <v>43</v>
      </c>
      <c r="F8166" t="s">
        <v>30</v>
      </c>
      <c r="G8166" t="s">
        <v>17</v>
      </c>
      <c r="H8166">
        <v>3</v>
      </c>
      <c r="I8166" t="s">
        <v>176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21</v>
      </c>
      <c r="S8166">
        <v>1</v>
      </c>
    </row>
    <row r="8167" spans="1:19" x14ac:dyDescent="0.3">
      <c r="A8167">
        <v>8166</v>
      </c>
      <c r="B8167" t="s">
        <v>16</v>
      </c>
      <c r="C8167" t="s">
        <v>39</v>
      </c>
      <c r="D8167" t="s">
        <v>32</v>
      </c>
      <c r="E8167" t="s">
        <v>15</v>
      </c>
      <c r="F8167" t="s">
        <v>25</v>
      </c>
      <c r="G8167" t="s">
        <v>24</v>
      </c>
      <c r="H8167">
        <v>5</v>
      </c>
      <c r="I8167" t="s">
        <v>178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28</v>
      </c>
      <c r="S8167">
        <v>1</v>
      </c>
    </row>
    <row r="8168" spans="1:19" x14ac:dyDescent="0.3">
      <c r="A8168">
        <v>8167</v>
      </c>
      <c r="B8168" t="s">
        <v>37</v>
      </c>
      <c r="C8168" t="s">
        <v>39</v>
      </c>
      <c r="D8168" t="s">
        <v>26</v>
      </c>
      <c r="E8168" t="s">
        <v>43</v>
      </c>
      <c r="F8168" t="s">
        <v>30</v>
      </c>
      <c r="G8168" t="s">
        <v>35</v>
      </c>
      <c r="H8168">
        <v>3</v>
      </c>
      <c r="I8168" t="s">
        <v>178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28</v>
      </c>
      <c r="S8168">
        <v>4</v>
      </c>
    </row>
    <row r="8169" spans="1:19" x14ac:dyDescent="0.3">
      <c r="A8169">
        <v>8168</v>
      </c>
      <c r="B8169" t="s">
        <v>16</v>
      </c>
      <c r="C8169" t="s">
        <v>20</v>
      </c>
      <c r="D8169" t="s">
        <v>40</v>
      </c>
      <c r="E8169" t="s">
        <v>29</v>
      </c>
      <c r="F8169" t="s">
        <v>30</v>
      </c>
      <c r="G8169" t="s">
        <v>24</v>
      </c>
      <c r="H8169">
        <v>8</v>
      </c>
      <c r="I8169" t="s">
        <v>178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34</v>
      </c>
      <c r="S8169">
        <v>3</v>
      </c>
    </row>
    <row r="8170" spans="1:19" x14ac:dyDescent="0.3">
      <c r="A8170">
        <v>8169</v>
      </c>
      <c r="B8170" t="s">
        <v>31</v>
      </c>
      <c r="C8170" t="s">
        <v>20</v>
      </c>
      <c r="D8170" t="s">
        <v>38</v>
      </c>
      <c r="E8170" t="s">
        <v>43</v>
      </c>
      <c r="F8170" t="s">
        <v>30</v>
      </c>
      <c r="G8170" t="s">
        <v>35</v>
      </c>
      <c r="H8170">
        <v>4</v>
      </c>
      <c r="I8170" t="s">
        <v>177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21</v>
      </c>
      <c r="S8170">
        <v>2</v>
      </c>
    </row>
    <row r="8171" spans="1:19" x14ac:dyDescent="0.3">
      <c r="A8171">
        <v>8170</v>
      </c>
      <c r="B8171" t="s">
        <v>33</v>
      </c>
      <c r="C8171" t="s">
        <v>27</v>
      </c>
      <c r="D8171" t="s">
        <v>32</v>
      </c>
      <c r="E8171" t="s">
        <v>15</v>
      </c>
      <c r="F8171" t="s">
        <v>18</v>
      </c>
      <c r="G8171" t="s">
        <v>35</v>
      </c>
      <c r="H8171">
        <v>1</v>
      </c>
      <c r="I8171" t="s">
        <v>176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21</v>
      </c>
      <c r="S8171">
        <v>4</v>
      </c>
    </row>
    <row r="8172" spans="1:19" x14ac:dyDescent="0.3">
      <c r="A8172">
        <v>8171</v>
      </c>
      <c r="B8172" t="s">
        <v>37</v>
      </c>
      <c r="C8172" t="s">
        <v>27</v>
      </c>
      <c r="D8172" t="s">
        <v>19</v>
      </c>
      <c r="E8172" t="s">
        <v>29</v>
      </c>
      <c r="F8172" t="s">
        <v>18</v>
      </c>
      <c r="G8172" t="s">
        <v>35</v>
      </c>
      <c r="H8172">
        <v>12</v>
      </c>
      <c r="I8172" t="s">
        <v>177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28</v>
      </c>
      <c r="S8172">
        <v>9</v>
      </c>
    </row>
    <row r="8173" spans="1:19" x14ac:dyDescent="0.3">
      <c r="A8173">
        <v>8172</v>
      </c>
      <c r="B8173" t="s">
        <v>16</v>
      </c>
      <c r="C8173" t="s">
        <v>27</v>
      </c>
      <c r="D8173" t="s">
        <v>38</v>
      </c>
      <c r="E8173" t="s">
        <v>43</v>
      </c>
      <c r="F8173" t="s">
        <v>25</v>
      </c>
      <c r="G8173" t="s">
        <v>17</v>
      </c>
      <c r="H8173">
        <v>7</v>
      </c>
      <c r="I8173" t="s">
        <v>178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28</v>
      </c>
      <c r="S8173">
        <v>7</v>
      </c>
    </row>
    <row r="8174" spans="1:19" x14ac:dyDescent="0.3">
      <c r="A8174">
        <v>8173</v>
      </c>
      <c r="B8174" t="s">
        <v>23</v>
      </c>
      <c r="C8174" t="s">
        <v>20</v>
      </c>
      <c r="D8174" t="s">
        <v>40</v>
      </c>
      <c r="E8174" t="s">
        <v>36</v>
      </c>
      <c r="F8174" t="s">
        <v>18</v>
      </c>
      <c r="G8174" t="s">
        <v>17</v>
      </c>
      <c r="H8174">
        <v>8</v>
      </c>
      <c r="I8174" t="s">
        <v>176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28</v>
      </c>
      <c r="S8174">
        <v>9</v>
      </c>
    </row>
    <row r="8175" spans="1:19" x14ac:dyDescent="0.3">
      <c r="A8175">
        <v>8174</v>
      </c>
      <c r="B8175" t="s">
        <v>42</v>
      </c>
      <c r="C8175" t="s">
        <v>34</v>
      </c>
      <c r="D8175" t="s">
        <v>32</v>
      </c>
      <c r="E8175" t="s">
        <v>22</v>
      </c>
      <c r="F8175" t="s">
        <v>25</v>
      </c>
      <c r="G8175" t="s">
        <v>35</v>
      </c>
      <c r="H8175">
        <v>12</v>
      </c>
      <c r="I8175" t="s">
        <v>176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34</v>
      </c>
      <c r="S8175">
        <v>4</v>
      </c>
    </row>
    <row r="8176" spans="1:19" x14ac:dyDescent="0.3">
      <c r="A8176">
        <v>8175</v>
      </c>
      <c r="B8176" t="s">
        <v>42</v>
      </c>
      <c r="C8176" t="s">
        <v>34</v>
      </c>
      <c r="D8176" t="s">
        <v>19</v>
      </c>
      <c r="E8176" t="s">
        <v>41</v>
      </c>
      <c r="F8176" t="s">
        <v>18</v>
      </c>
      <c r="G8176" t="s">
        <v>35</v>
      </c>
      <c r="H8176">
        <v>11</v>
      </c>
      <c r="I8176" t="s">
        <v>177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28</v>
      </c>
      <c r="S8176">
        <v>8</v>
      </c>
    </row>
    <row r="8177" spans="1:19" x14ac:dyDescent="0.3">
      <c r="A8177">
        <v>8176</v>
      </c>
      <c r="B8177" t="s">
        <v>37</v>
      </c>
      <c r="C8177" t="s">
        <v>20</v>
      </c>
      <c r="D8177" t="s">
        <v>40</v>
      </c>
      <c r="E8177" t="s">
        <v>29</v>
      </c>
      <c r="F8177" t="s">
        <v>18</v>
      </c>
      <c r="G8177" t="s">
        <v>35</v>
      </c>
      <c r="H8177">
        <v>10</v>
      </c>
      <c r="I8177" t="s">
        <v>176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28</v>
      </c>
      <c r="S8177">
        <v>7</v>
      </c>
    </row>
    <row r="8178" spans="1:19" x14ac:dyDescent="0.3">
      <c r="A8178">
        <v>8177</v>
      </c>
      <c r="B8178" t="s">
        <v>16</v>
      </c>
      <c r="C8178" t="s">
        <v>34</v>
      </c>
      <c r="D8178" t="s">
        <v>19</v>
      </c>
      <c r="E8178" t="s">
        <v>41</v>
      </c>
      <c r="F8178" t="s">
        <v>25</v>
      </c>
      <c r="G8178" t="s">
        <v>35</v>
      </c>
      <c r="H8178">
        <v>13</v>
      </c>
      <c r="I8178" t="s">
        <v>176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28</v>
      </c>
      <c r="S8178">
        <v>4</v>
      </c>
    </row>
    <row r="8179" spans="1:19" x14ac:dyDescent="0.3">
      <c r="A8179">
        <v>8178</v>
      </c>
      <c r="B8179" t="s">
        <v>33</v>
      </c>
      <c r="C8179" t="s">
        <v>34</v>
      </c>
      <c r="D8179" t="s">
        <v>26</v>
      </c>
      <c r="E8179" t="s">
        <v>22</v>
      </c>
      <c r="F8179" t="s">
        <v>30</v>
      </c>
      <c r="G8179" t="s">
        <v>35</v>
      </c>
      <c r="H8179">
        <v>2</v>
      </c>
      <c r="I8179" t="s">
        <v>177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21</v>
      </c>
      <c r="S8179">
        <v>3</v>
      </c>
    </row>
    <row r="8180" spans="1:19" x14ac:dyDescent="0.3">
      <c r="A8180">
        <v>8179</v>
      </c>
      <c r="B8180" t="s">
        <v>37</v>
      </c>
      <c r="C8180" t="s">
        <v>27</v>
      </c>
      <c r="D8180" t="s">
        <v>19</v>
      </c>
      <c r="E8180" t="s">
        <v>29</v>
      </c>
      <c r="F8180" t="s">
        <v>30</v>
      </c>
      <c r="G8180" t="s">
        <v>35</v>
      </c>
      <c r="H8180">
        <v>7</v>
      </c>
      <c r="I8180" t="s">
        <v>178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21</v>
      </c>
      <c r="S8180">
        <v>2</v>
      </c>
    </row>
    <row r="8181" spans="1:19" x14ac:dyDescent="0.3">
      <c r="A8181">
        <v>8180</v>
      </c>
      <c r="B8181" t="s">
        <v>33</v>
      </c>
      <c r="C8181" t="s">
        <v>39</v>
      </c>
      <c r="D8181" t="s">
        <v>40</v>
      </c>
      <c r="E8181" t="s">
        <v>29</v>
      </c>
      <c r="F8181" t="s">
        <v>30</v>
      </c>
      <c r="G8181" t="s">
        <v>24</v>
      </c>
      <c r="H8181">
        <v>9</v>
      </c>
      <c r="I8181" t="s">
        <v>178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28</v>
      </c>
      <c r="S8181">
        <v>7</v>
      </c>
    </row>
    <row r="8182" spans="1:19" x14ac:dyDescent="0.3">
      <c r="A8182">
        <v>8181</v>
      </c>
      <c r="B8182" t="s">
        <v>33</v>
      </c>
      <c r="C8182" t="s">
        <v>39</v>
      </c>
      <c r="D8182" t="s">
        <v>40</v>
      </c>
      <c r="E8182" t="s">
        <v>43</v>
      </c>
      <c r="F8182" t="s">
        <v>25</v>
      </c>
      <c r="G8182" t="s">
        <v>35</v>
      </c>
      <c r="H8182">
        <v>11</v>
      </c>
      <c r="I8182" t="s">
        <v>178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34</v>
      </c>
      <c r="S8182">
        <v>5</v>
      </c>
    </row>
    <row r="8183" spans="1:19" x14ac:dyDescent="0.3">
      <c r="A8183">
        <v>8182</v>
      </c>
      <c r="B8183" t="s">
        <v>31</v>
      </c>
      <c r="C8183" t="s">
        <v>39</v>
      </c>
      <c r="D8183" t="s">
        <v>38</v>
      </c>
      <c r="E8183" t="s">
        <v>29</v>
      </c>
      <c r="F8183" t="s">
        <v>18</v>
      </c>
      <c r="G8183" t="s">
        <v>17</v>
      </c>
      <c r="H8183">
        <v>12</v>
      </c>
      <c r="I8183" t="s">
        <v>176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34</v>
      </c>
      <c r="S8183">
        <v>4</v>
      </c>
    </row>
    <row r="8184" spans="1:19" x14ac:dyDescent="0.3">
      <c r="A8184">
        <v>8183</v>
      </c>
      <c r="B8184" t="s">
        <v>42</v>
      </c>
      <c r="C8184" t="s">
        <v>39</v>
      </c>
      <c r="D8184" t="s">
        <v>40</v>
      </c>
      <c r="E8184" t="s">
        <v>29</v>
      </c>
      <c r="F8184" t="s">
        <v>25</v>
      </c>
      <c r="G8184" t="s">
        <v>35</v>
      </c>
      <c r="H8184">
        <v>8</v>
      </c>
      <c r="I8184" t="s">
        <v>177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34</v>
      </c>
      <c r="S8184">
        <v>5</v>
      </c>
    </row>
    <row r="8185" spans="1:19" x14ac:dyDescent="0.3">
      <c r="A8185">
        <v>8184</v>
      </c>
      <c r="B8185" t="s">
        <v>37</v>
      </c>
      <c r="C8185" t="s">
        <v>20</v>
      </c>
      <c r="D8185" t="s">
        <v>19</v>
      </c>
      <c r="E8185" t="s">
        <v>45</v>
      </c>
      <c r="F8185" t="s">
        <v>25</v>
      </c>
      <c r="G8185" t="s">
        <v>35</v>
      </c>
      <c r="H8185">
        <v>4</v>
      </c>
      <c r="I8185" t="s">
        <v>178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21</v>
      </c>
      <c r="S8185">
        <v>4</v>
      </c>
    </row>
    <row r="8186" spans="1:19" x14ac:dyDescent="0.3">
      <c r="A8186">
        <v>8185</v>
      </c>
      <c r="B8186" t="s">
        <v>33</v>
      </c>
      <c r="C8186" t="s">
        <v>27</v>
      </c>
      <c r="D8186" t="s">
        <v>19</v>
      </c>
      <c r="E8186" t="s">
        <v>29</v>
      </c>
      <c r="F8186" t="s">
        <v>30</v>
      </c>
      <c r="G8186" t="s">
        <v>24</v>
      </c>
      <c r="H8186">
        <v>13</v>
      </c>
      <c r="I8186" t="s">
        <v>176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28</v>
      </c>
      <c r="S8186">
        <v>2</v>
      </c>
    </row>
    <row r="8187" spans="1:19" x14ac:dyDescent="0.3">
      <c r="A8187">
        <v>8186</v>
      </c>
      <c r="B8187" t="s">
        <v>33</v>
      </c>
      <c r="C8187" t="s">
        <v>27</v>
      </c>
      <c r="D8187" t="s">
        <v>40</v>
      </c>
      <c r="E8187" t="s">
        <v>36</v>
      </c>
      <c r="F8187" t="s">
        <v>30</v>
      </c>
      <c r="G8187" t="s">
        <v>35</v>
      </c>
      <c r="H8187">
        <v>0</v>
      </c>
      <c r="I8187" t="s">
        <v>176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28</v>
      </c>
      <c r="S8187">
        <v>9</v>
      </c>
    </row>
    <row r="8188" spans="1:19" x14ac:dyDescent="0.3">
      <c r="A8188">
        <v>8187</v>
      </c>
      <c r="B8188" t="s">
        <v>23</v>
      </c>
      <c r="C8188" t="s">
        <v>27</v>
      </c>
      <c r="D8188" t="s">
        <v>26</v>
      </c>
      <c r="E8188" t="s">
        <v>45</v>
      </c>
      <c r="F8188" t="s">
        <v>30</v>
      </c>
      <c r="G8188" t="s">
        <v>24</v>
      </c>
      <c r="H8188">
        <v>9</v>
      </c>
      <c r="I8188" t="s">
        <v>178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28</v>
      </c>
      <c r="S8188">
        <v>9</v>
      </c>
    </row>
    <row r="8189" spans="1:19" x14ac:dyDescent="0.3">
      <c r="A8189">
        <v>8188</v>
      </c>
      <c r="B8189" t="s">
        <v>37</v>
      </c>
      <c r="C8189" t="s">
        <v>20</v>
      </c>
      <c r="D8189" t="s">
        <v>26</v>
      </c>
      <c r="E8189" t="s">
        <v>36</v>
      </c>
      <c r="F8189" t="s">
        <v>30</v>
      </c>
      <c r="G8189" t="s">
        <v>35</v>
      </c>
      <c r="H8189">
        <v>7</v>
      </c>
      <c r="I8189" t="s">
        <v>178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28</v>
      </c>
      <c r="S8189">
        <v>8</v>
      </c>
    </row>
    <row r="8190" spans="1:19" x14ac:dyDescent="0.3">
      <c r="A8190">
        <v>8189</v>
      </c>
      <c r="B8190" t="s">
        <v>42</v>
      </c>
      <c r="C8190" t="s">
        <v>39</v>
      </c>
      <c r="D8190" t="s">
        <v>19</v>
      </c>
      <c r="E8190" t="s">
        <v>36</v>
      </c>
      <c r="F8190" t="s">
        <v>18</v>
      </c>
      <c r="G8190" t="s">
        <v>17</v>
      </c>
      <c r="H8190">
        <v>14</v>
      </c>
      <c r="I8190" t="s">
        <v>176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28</v>
      </c>
      <c r="S8190">
        <v>9</v>
      </c>
    </row>
    <row r="8191" spans="1:19" x14ac:dyDescent="0.3">
      <c r="A8191">
        <v>8190</v>
      </c>
      <c r="B8191" t="s">
        <v>37</v>
      </c>
      <c r="C8191" t="s">
        <v>20</v>
      </c>
      <c r="D8191" t="s">
        <v>26</v>
      </c>
      <c r="E8191" t="s">
        <v>36</v>
      </c>
      <c r="F8191" t="s">
        <v>18</v>
      </c>
      <c r="G8191" t="s">
        <v>35</v>
      </c>
      <c r="H8191">
        <v>9</v>
      </c>
      <c r="I8191" t="s">
        <v>176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28</v>
      </c>
      <c r="S8191">
        <v>7</v>
      </c>
    </row>
    <row r="8192" spans="1:19" x14ac:dyDescent="0.3">
      <c r="A8192">
        <v>8191</v>
      </c>
      <c r="B8192" t="s">
        <v>37</v>
      </c>
      <c r="C8192" t="s">
        <v>34</v>
      </c>
      <c r="D8192" t="s">
        <v>44</v>
      </c>
      <c r="E8192" t="s">
        <v>36</v>
      </c>
      <c r="F8192" t="s">
        <v>25</v>
      </c>
      <c r="G8192" t="s">
        <v>35</v>
      </c>
      <c r="H8192">
        <v>9</v>
      </c>
      <c r="I8192" t="s">
        <v>178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34</v>
      </c>
      <c r="S8192">
        <v>1</v>
      </c>
    </row>
    <row r="8193" spans="1:19" x14ac:dyDescent="0.3">
      <c r="A8193">
        <v>8192</v>
      </c>
      <c r="B8193" t="s">
        <v>31</v>
      </c>
      <c r="C8193" t="s">
        <v>20</v>
      </c>
      <c r="D8193" t="s">
        <v>32</v>
      </c>
      <c r="E8193" t="s">
        <v>29</v>
      </c>
      <c r="F8193" t="s">
        <v>30</v>
      </c>
      <c r="G8193" t="s">
        <v>17</v>
      </c>
      <c r="H8193">
        <v>1</v>
      </c>
      <c r="I8193" t="s">
        <v>178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21</v>
      </c>
      <c r="S8193">
        <v>5</v>
      </c>
    </row>
    <row r="8194" spans="1:19" x14ac:dyDescent="0.3">
      <c r="A8194">
        <v>8193</v>
      </c>
      <c r="B8194" t="s">
        <v>33</v>
      </c>
      <c r="C8194" t="s">
        <v>34</v>
      </c>
      <c r="D8194" t="s">
        <v>26</v>
      </c>
      <c r="E8194" t="s">
        <v>22</v>
      </c>
      <c r="F8194" t="s">
        <v>30</v>
      </c>
      <c r="G8194" t="s">
        <v>35</v>
      </c>
      <c r="H8194">
        <v>0</v>
      </c>
      <c r="I8194" t="s">
        <v>177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28</v>
      </c>
      <c r="S8194">
        <v>4</v>
      </c>
    </row>
    <row r="8195" spans="1:19" x14ac:dyDescent="0.3">
      <c r="A8195">
        <v>8194</v>
      </c>
      <c r="B8195" t="s">
        <v>16</v>
      </c>
      <c r="C8195" t="s">
        <v>34</v>
      </c>
      <c r="D8195" t="s">
        <v>32</v>
      </c>
      <c r="E8195" t="s">
        <v>41</v>
      </c>
      <c r="F8195" t="s">
        <v>18</v>
      </c>
      <c r="G8195" t="s">
        <v>35</v>
      </c>
      <c r="H8195">
        <v>6</v>
      </c>
      <c r="I8195" t="s">
        <v>177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28</v>
      </c>
      <c r="S8195">
        <v>2</v>
      </c>
    </row>
    <row r="8196" spans="1:19" x14ac:dyDescent="0.3">
      <c r="A8196">
        <v>8195</v>
      </c>
      <c r="B8196" t="s">
        <v>33</v>
      </c>
      <c r="C8196" t="s">
        <v>27</v>
      </c>
      <c r="D8196" t="s">
        <v>19</v>
      </c>
      <c r="E8196" t="s">
        <v>45</v>
      </c>
      <c r="F8196" t="s">
        <v>25</v>
      </c>
      <c r="G8196" t="s">
        <v>35</v>
      </c>
      <c r="H8196">
        <v>3</v>
      </c>
      <c r="I8196" t="s">
        <v>176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28</v>
      </c>
      <c r="S8196">
        <v>8</v>
      </c>
    </row>
    <row r="8197" spans="1:19" x14ac:dyDescent="0.3">
      <c r="A8197">
        <v>8196</v>
      </c>
      <c r="B8197" t="s">
        <v>37</v>
      </c>
      <c r="C8197" t="s">
        <v>34</v>
      </c>
      <c r="D8197" t="s">
        <v>38</v>
      </c>
      <c r="E8197" t="s">
        <v>29</v>
      </c>
      <c r="F8197" t="s">
        <v>25</v>
      </c>
      <c r="G8197" t="s">
        <v>17</v>
      </c>
      <c r="H8197">
        <v>9</v>
      </c>
      <c r="I8197" t="s">
        <v>177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34</v>
      </c>
      <c r="S8197">
        <v>2</v>
      </c>
    </row>
    <row r="8198" spans="1:19" x14ac:dyDescent="0.3">
      <c r="A8198">
        <v>8197</v>
      </c>
      <c r="B8198" t="s">
        <v>37</v>
      </c>
      <c r="C8198" t="s">
        <v>39</v>
      </c>
      <c r="D8198" t="s">
        <v>40</v>
      </c>
      <c r="E8198" t="s">
        <v>22</v>
      </c>
      <c r="F8198" t="s">
        <v>30</v>
      </c>
      <c r="G8198" t="s">
        <v>35</v>
      </c>
      <c r="H8198">
        <v>12</v>
      </c>
      <c r="I8198" t="s">
        <v>178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34</v>
      </c>
      <c r="S8198">
        <v>4</v>
      </c>
    </row>
    <row r="8199" spans="1:19" x14ac:dyDescent="0.3">
      <c r="A8199">
        <v>8198</v>
      </c>
      <c r="B8199" t="s">
        <v>31</v>
      </c>
      <c r="C8199" t="s">
        <v>34</v>
      </c>
      <c r="D8199" t="s">
        <v>44</v>
      </c>
      <c r="E8199" t="s">
        <v>41</v>
      </c>
      <c r="F8199" t="s">
        <v>18</v>
      </c>
      <c r="G8199" t="s">
        <v>35</v>
      </c>
      <c r="H8199">
        <v>1</v>
      </c>
      <c r="I8199" t="s">
        <v>177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28</v>
      </c>
      <c r="S8199">
        <v>8</v>
      </c>
    </row>
    <row r="8200" spans="1:19" x14ac:dyDescent="0.3">
      <c r="A8200">
        <v>8199</v>
      </c>
      <c r="B8200" t="s">
        <v>42</v>
      </c>
      <c r="C8200" t="s">
        <v>39</v>
      </c>
      <c r="D8200" t="s">
        <v>26</v>
      </c>
      <c r="E8200" t="s">
        <v>29</v>
      </c>
      <c r="F8200" t="s">
        <v>30</v>
      </c>
      <c r="G8200" t="s">
        <v>24</v>
      </c>
      <c r="H8200">
        <v>4</v>
      </c>
      <c r="I8200" t="s">
        <v>178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28</v>
      </c>
      <c r="S8200">
        <v>5</v>
      </c>
    </row>
    <row r="8201" spans="1:19" x14ac:dyDescent="0.3">
      <c r="A8201">
        <v>8200</v>
      </c>
      <c r="B8201" t="s">
        <v>31</v>
      </c>
      <c r="C8201" t="s">
        <v>20</v>
      </c>
      <c r="D8201" t="s">
        <v>44</v>
      </c>
      <c r="E8201" t="s">
        <v>43</v>
      </c>
      <c r="F8201" t="s">
        <v>18</v>
      </c>
      <c r="G8201" t="s">
        <v>17</v>
      </c>
      <c r="H8201">
        <v>1</v>
      </c>
      <c r="I8201" t="s">
        <v>176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21</v>
      </c>
      <c r="S8201">
        <v>6</v>
      </c>
    </row>
    <row r="8202" spans="1:19" x14ac:dyDescent="0.3">
      <c r="A8202">
        <v>8201</v>
      </c>
      <c r="B8202" t="s">
        <v>42</v>
      </c>
      <c r="C8202" t="s">
        <v>34</v>
      </c>
      <c r="D8202" t="s">
        <v>38</v>
      </c>
      <c r="E8202" t="s">
        <v>41</v>
      </c>
      <c r="F8202" t="s">
        <v>30</v>
      </c>
      <c r="G8202" t="s">
        <v>35</v>
      </c>
      <c r="H8202">
        <v>6</v>
      </c>
      <c r="I8202" t="s">
        <v>176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21</v>
      </c>
      <c r="S8202">
        <v>1</v>
      </c>
    </row>
    <row r="8203" spans="1:19" x14ac:dyDescent="0.3">
      <c r="A8203">
        <v>8202</v>
      </c>
      <c r="B8203" t="s">
        <v>31</v>
      </c>
      <c r="C8203" t="s">
        <v>20</v>
      </c>
      <c r="D8203" t="s">
        <v>44</v>
      </c>
      <c r="E8203" t="s">
        <v>43</v>
      </c>
      <c r="F8203" t="s">
        <v>25</v>
      </c>
      <c r="G8203" t="s">
        <v>17</v>
      </c>
      <c r="H8203">
        <v>0</v>
      </c>
      <c r="I8203" t="s">
        <v>178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21</v>
      </c>
      <c r="S8203">
        <v>5</v>
      </c>
    </row>
    <row r="8204" spans="1:19" x14ac:dyDescent="0.3">
      <c r="A8204">
        <v>8203</v>
      </c>
      <c r="B8204" t="s">
        <v>16</v>
      </c>
      <c r="C8204" t="s">
        <v>27</v>
      </c>
      <c r="D8204" t="s">
        <v>19</v>
      </c>
      <c r="E8204" t="s">
        <v>43</v>
      </c>
      <c r="F8204" t="s">
        <v>18</v>
      </c>
      <c r="G8204" t="s">
        <v>24</v>
      </c>
      <c r="H8204">
        <v>2</v>
      </c>
      <c r="I8204" t="s">
        <v>176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21</v>
      </c>
      <c r="S8204">
        <v>1</v>
      </c>
    </row>
    <row r="8205" spans="1:19" x14ac:dyDescent="0.3">
      <c r="A8205">
        <v>8204</v>
      </c>
      <c r="B8205" t="s">
        <v>31</v>
      </c>
      <c r="C8205" t="s">
        <v>39</v>
      </c>
      <c r="D8205" t="s">
        <v>44</v>
      </c>
      <c r="E8205" t="s">
        <v>45</v>
      </c>
      <c r="F8205" t="s">
        <v>18</v>
      </c>
      <c r="G8205" t="s">
        <v>17</v>
      </c>
      <c r="H8205">
        <v>14</v>
      </c>
      <c r="I8205" t="s">
        <v>178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34</v>
      </c>
      <c r="S8205">
        <v>3</v>
      </c>
    </row>
    <row r="8206" spans="1:19" x14ac:dyDescent="0.3">
      <c r="A8206">
        <v>8205</v>
      </c>
      <c r="B8206" t="s">
        <v>42</v>
      </c>
      <c r="C8206" t="s">
        <v>39</v>
      </c>
      <c r="D8206" t="s">
        <v>32</v>
      </c>
      <c r="E8206" t="s">
        <v>41</v>
      </c>
      <c r="F8206" t="s">
        <v>25</v>
      </c>
      <c r="G8206" t="s">
        <v>35</v>
      </c>
      <c r="H8206">
        <v>1</v>
      </c>
      <c r="I8206" t="s">
        <v>178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21</v>
      </c>
      <c r="S8206">
        <v>4</v>
      </c>
    </row>
    <row r="8207" spans="1:19" x14ac:dyDescent="0.3">
      <c r="A8207">
        <v>8206</v>
      </c>
      <c r="B8207" t="s">
        <v>33</v>
      </c>
      <c r="C8207" t="s">
        <v>27</v>
      </c>
      <c r="D8207" t="s">
        <v>38</v>
      </c>
      <c r="E8207" t="s">
        <v>43</v>
      </c>
      <c r="F8207" t="s">
        <v>25</v>
      </c>
      <c r="G8207" t="s">
        <v>24</v>
      </c>
      <c r="H8207">
        <v>9</v>
      </c>
      <c r="I8207" t="s">
        <v>178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28</v>
      </c>
      <c r="S8207">
        <v>8</v>
      </c>
    </row>
    <row r="8208" spans="1:19" x14ac:dyDescent="0.3">
      <c r="A8208">
        <v>8207</v>
      </c>
      <c r="B8208" t="s">
        <v>37</v>
      </c>
      <c r="C8208" t="s">
        <v>34</v>
      </c>
      <c r="D8208" t="s">
        <v>26</v>
      </c>
      <c r="E8208" t="s">
        <v>15</v>
      </c>
      <c r="F8208" t="s">
        <v>30</v>
      </c>
      <c r="G8208" t="s">
        <v>35</v>
      </c>
      <c r="H8208">
        <v>2</v>
      </c>
      <c r="I8208" t="s">
        <v>177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28</v>
      </c>
      <c r="S8208">
        <v>5</v>
      </c>
    </row>
    <row r="8209" spans="1:19" x14ac:dyDescent="0.3">
      <c r="A8209">
        <v>8208</v>
      </c>
      <c r="B8209" t="s">
        <v>33</v>
      </c>
      <c r="C8209" t="s">
        <v>27</v>
      </c>
      <c r="D8209" t="s">
        <v>40</v>
      </c>
      <c r="E8209" t="s">
        <v>41</v>
      </c>
      <c r="F8209" t="s">
        <v>18</v>
      </c>
      <c r="G8209" t="s">
        <v>24</v>
      </c>
      <c r="H8209">
        <v>2</v>
      </c>
      <c r="I8209" t="s">
        <v>178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28</v>
      </c>
      <c r="S8209">
        <v>9</v>
      </c>
    </row>
    <row r="8210" spans="1:19" x14ac:dyDescent="0.3">
      <c r="A8210">
        <v>8209</v>
      </c>
      <c r="B8210" t="s">
        <v>42</v>
      </c>
      <c r="C8210" t="s">
        <v>34</v>
      </c>
      <c r="D8210" t="s">
        <v>38</v>
      </c>
      <c r="E8210" t="s">
        <v>45</v>
      </c>
      <c r="F8210" t="s">
        <v>30</v>
      </c>
      <c r="G8210" t="s">
        <v>24</v>
      </c>
      <c r="H8210">
        <v>14</v>
      </c>
      <c r="I8210" t="s">
        <v>177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34</v>
      </c>
      <c r="S8210">
        <v>6</v>
      </c>
    </row>
    <row r="8211" spans="1:19" x14ac:dyDescent="0.3">
      <c r="A8211">
        <v>8210</v>
      </c>
      <c r="B8211" t="s">
        <v>33</v>
      </c>
      <c r="C8211" t="s">
        <v>34</v>
      </c>
      <c r="D8211" t="s">
        <v>26</v>
      </c>
      <c r="E8211" t="s">
        <v>41</v>
      </c>
      <c r="F8211" t="s">
        <v>18</v>
      </c>
      <c r="G8211" t="s">
        <v>17</v>
      </c>
      <c r="H8211">
        <v>1</v>
      </c>
      <c r="I8211" t="s">
        <v>177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28</v>
      </c>
      <c r="S8211">
        <v>8</v>
      </c>
    </row>
    <row r="8212" spans="1:19" x14ac:dyDescent="0.3">
      <c r="A8212">
        <v>8211</v>
      </c>
      <c r="B8212" t="s">
        <v>23</v>
      </c>
      <c r="C8212" t="s">
        <v>20</v>
      </c>
      <c r="D8212" t="s">
        <v>19</v>
      </c>
      <c r="E8212" t="s">
        <v>41</v>
      </c>
      <c r="F8212" t="s">
        <v>25</v>
      </c>
      <c r="G8212" t="s">
        <v>35</v>
      </c>
      <c r="H8212">
        <v>13</v>
      </c>
      <c r="I8212" t="s">
        <v>178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28</v>
      </c>
      <c r="S8212">
        <v>6</v>
      </c>
    </row>
    <row r="8213" spans="1:19" x14ac:dyDescent="0.3">
      <c r="A8213">
        <v>8212</v>
      </c>
      <c r="B8213" t="s">
        <v>42</v>
      </c>
      <c r="C8213" t="s">
        <v>39</v>
      </c>
      <c r="D8213" t="s">
        <v>38</v>
      </c>
      <c r="E8213" t="s">
        <v>45</v>
      </c>
      <c r="F8213" t="s">
        <v>25</v>
      </c>
      <c r="G8213" t="s">
        <v>35</v>
      </c>
      <c r="H8213">
        <v>8</v>
      </c>
      <c r="I8213" t="s">
        <v>178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28</v>
      </c>
      <c r="S8213">
        <v>8</v>
      </c>
    </row>
    <row r="8214" spans="1:19" x14ac:dyDescent="0.3">
      <c r="A8214">
        <v>8213</v>
      </c>
      <c r="B8214" t="s">
        <v>23</v>
      </c>
      <c r="C8214" t="s">
        <v>27</v>
      </c>
      <c r="D8214" t="s">
        <v>44</v>
      </c>
      <c r="E8214" t="s">
        <v>45</v>
      </c>
      <c r="F8214" t="s">
        <v>18</v>
      </c>
      <c r="G8214" t="s">
        <v>35</v>
      </c>
      <c r="H8214">
        <v>4</v>
      </c>
      <c r="I8214" t="s">
        <v>177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21</v>
      </c>
      <c r="S8214">
        <v>2</v>
      </c>
    </row>
    <row r="8215" spans="1:19" x14ac:dyDescent="0.3">
      <c r="A8215">
        <v>8214</v>
      </c>
      <c r="B8215" t="s">
        <v>16</v>
      </c>
      <c r="C8215" t="s">
        <v>39</v>
      </c>
      <c r="D8215" t="s">
        <v>26</v>
      </c>
      <c r="E8215" t="s">
        <v>41</v>
      </c>
      <c r="F8215" t="s">
        <v>25</v>
      </c>
      <c r="G8215" t="s">
        <v>35</v>
      </c>
      <c r="H8215">
        <v>9</v>
      </c>
      <c r="I8215" t="s">
        <v>178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28</v>
      </c>
      <c r="S8215">
        <v>9</v>
      </c>
    </row>
    <row r="8216" spans="1:19" x14ac:dyDescent="0.3">
      <c r="A8216">
        <v>8215</v>
      </c>
      <c r="B8216" t="s">
        <v>33</v>
      </c>
      <c r="C8216" t="s">
        <v>34</v>
      </c>
      <c r="D8216" t="s">
        <v>44</v>
      </c>
      <c r="E8216" t="s">
        <v>22</v>
      </c>
      <c r="F8216" t="s">
        <v>30</v>
      </c>
      <c r="G8216" t="s">
        <v>17</v>
      </c>
      <c r="H8216">
        <v>6</v>
      </c>
      <c r="I8216" t="s">
        <v>178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21</v>
      </c>
      <c r="S8216">
        <v>5</v>
      </c>
    </row>
    <row r="8217" spans="1:19" x14ac:dyDescent="0.3">
      <c r="A8217">
        <v>8216</v>
      </c>
      <c r="B8217" t="s">
        <v>16</v>
      </c>
      <c r="C8217" t="s">
        <v>20</v>
      </c>
      <c r="D8217" t="s">
        <v>40</v>
      </c>
      <c r="E8217" t="s">
        <v>41</v>
      </c>
      <c r="F8217" t="s">
        <v>18</v>
      </c>
      <c r="G8217" t="s">
        <v>24</v>
      </c>
      <c r="H8217">
        <v>8</v>
      </c>
      <c r="I8217" t="s">
        <v>177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34</v>
      </c>
      <c r="S8217">
        <v>3</v>
      </c>
    </row>
    <row r="8218" spans="1:19" x14ac:dyDescent="0.3">
      <c r="A8218">
        <v>8217</v>
      </c>
      <c r="B8218" t="s">
        <v>37</v>
      </c>
      <c r="C8218" t="s">
        <v>20</v>
      </c>
      <c r="D8218" t="s">
        <v>32</v>
      </c>
      <c r="E8218" t="s">
        <v>36</v>
      </c>
      <c r="F8218" t="s">
        <v>18</v>
      </c>
      <c r="G8218" t="s">
        <v>35</v>
      </c>
      <c r="H8218">
        <v>13</v>
      </c>
      <c r="I8218" t="s">
        <v>177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34</v>
      </c>
      <c r="S8218">
        <v>3</v>
      </c>
    </row>
    <row r="8219" spans="1:19" x14ac:dyDescent="0.3">
      <c r="A8219">
        <v>8218</v>
      </c>
      <c r="B8219" t="s">
        <v>16</v>
      </c>
      <c r="C8219" t="s">
        <v>39</v>
      </c>
      <c r="D8219" t="s">
        <v>32</v>
      </c>
      <c r="E8219" t="s">
        <v>43</v>
      </c>
      <c r="F8219" t="s">
        <v>30</v>
      </c>
      <c r="G8219" t="s">
        <v>17</v>
      </c>
      <c r="H8219">
        <v>1</v>
      </c>
      <c r="I8219" t="s">
        <v>177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28</v>
      </c>
      <c r="S8219">
        <v>7</v>
      </c>
    </row>
    <row r="8220" spans="1:19" x14ac:dyDescent="0.3">
      <c r="A8220">
        <v>8219</v>
      </c>
      <c r="B8220" t="s">
        <v>42</v>
      </c>
      <c r="C8220" t="s">
        <v>27</v>
      </c>
      <c r="D8220" t="s">
        <v>38</v>
      </c>
      <c r="E8220" t="s">
        <v>29</v>
      </c>
      <c r="F8220" t="s">
        <v>18</v>
      </c>
      <c r="G8220" t="s">
        <v>35</v>
      </c>
      <c r="H8220">
        <v>4</v>
      </c>
      <c r="I8220" t="s">
        <v>176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28</v>
      </c>
      <c r="S8220">
        <v>2</v>
      </c>
    </row>
    <row r="8221" spans="1:19" x14ac:dyDescent="0.3">
      <c r="A8221">
        <v>8220</v>
      </c>
      <c r="B8221" t="s">
        <v>37</v>
      </c>
      <c r="C8221" t="s">
        <v>39</v>
      </c>
      <c r="D8221" t="s">
        <v>26</v>
      </c>
      <c r="E8221" t="s">
        <v>36</v>
      </c>
      <c r="F8221" t="s">
        <v>25</v>
      </c>
      <c r="G8221" t="s">
        <v>17</v>
      </c>
      <c r="H8221">
        <v>2</v>
      </c>
      <c r="I8221" t="s">
        <v>177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21</v>
      </c>
      <c r="S8221">
        <v>2</v>
      </c>
    </row>
    <row r="8222" spans="1:19" x14ac:dyDescent="0.3">
      <c r="A8222">
        <v>8221</v>
      </c>
      <c r="B8222" t="s">
        <v>31</v>
      </c>
      <c r="C8222" t="s">
        <v>27</v>
      </c>
      <c r="D8222" t="s">
        <v>26</v>
      </c>
      <c r="E8222" t="s">
        <v>43</v>
      </c>
      <c r="F8222" t="s">
        <v>30</v>
      </c>
      <c r="G8222" t="s">
        <v>35</v>
      </c>
      <c r="H8222">
        <v>10</v>
      </c>
      <c r="I8222" t="s">
        <v>176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34</v>
      </c>
      <c r="S8222">
        <v>4</v>
      </c>
    </row>
    <row r="8223" spans="1:19" x14ac:dyDescent="0.3">
      <c r="A8223">
        <v>8222</v>
      </c>
      <c r="B8223" t="s">
        <v>37</v>
      </c>
      <c r="C8223" t="s">
        <v>20</v>
      </c>
      <c r="D8223" t="s">
        <v>19</v>
      </c>
      <c r="E8223" t="s">
        <v>36</v>
      </c>
      <c r="F8223" t="s">
        <v>30</v>
      </c>
      <c r="G8223" t="s">
        <v>35</v>
      </c>
      <c r="H8223">
        <v>14</v>
      </c>
      <c r="I8223" t="s">
        <v>177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28</v>
      </c>
      <c r="S8223">
        <v>6</v>
      </c>
    </row>
    <row r="8224" spans="1:19" x14ac:dyDescent="0.3">
      <c r="A8224">
        <v>8223</v>
      </c>
      <c r="B8224" t="s">
        <v>42</v>
      </c>
      <c r="C8224" t="s">
        <v>27</v>
      </c>
      <c r="D8224" t="s">
        <v>44</v>
      </c>
      <c r="E8224" t="s">
        <v>43</v>
      </c>
      <c r="F8224" t="s">
        <v>25</v>
      </c>
      <c r="G8224" t="s">
        <v>35</v>
      </c>
      <c r="H8224">
        <v>8</v>
      </c>
      <c r="I8224" t="s">
        <v>176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34</v>
      </c>
      <c r="S8224">
        <v>3</v>
      </c>
    </row>
    <row r="8225" spans="1:19" x14ac:dyDescent="0.3">
      <c r="A8225">
        <v>8224</v>
      </c>
      <c r="B8225" t="s">
        <v>37</v>
      </c>
      <c r="C8225" t="s">
        <v>27</v>
      </c>
      <c r="D8225" t="s">
        <v>26</v>
      </c>
      <c r="E8225" t="s">
        <v>36</v>
      </c>
      <c r="F8225" t="s">
        <v>30</v>
      </c>
      <c r="G8225" t="s">
        <v>24</v>
      </c>
      <c r="H8225">
        <v>14</v>
      </c>
      <c r="I8225" t="s">
        <v>176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34</v>
      </c>
      <c r="S8225">
        <v>4</v>
      </c>
    </row>
    <row r="8226" spans="1:19" x14ac:dyDescent="0.3">
      <c r="A8226">
        <v>8225</v>
      </c>
      <c r="B8226" t="s">
        <v>23</v>
      </c>
      <c r="C8226" t="s">
        <v>34</v>
      </c>
      <c r="D8226" t="s">
        <v>19</v>
      </c>
      <c r="E8226" t="s">
        <v>45</v>
      </c>
      <c r="F8226" t="s">
        <v>30</v>
      </c>
      <c r="G8226" t="s">
        <v>17</v>
      </c>
      <c r="H8226">
        <v>10</v>
      </c>
      <c r="I8226" t="s">
        <v>178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34</v>
      </c>
      <c r="S8226">
        <v>3</v>
      </c>
    </row>
    <row r="8227" spans="1:19" x14ac:dyDescent="0.3">
      <c r="A8227">
        <v>8226</v>
      </c>
      <c r="B8227" t="s">
        <v>37</v>
      </c>
      <c r="C8227" t="s">
        <v>27</v>
      </c>
      <c r="D8227" t="s">
        <v>38</v>
      </c>
      <c r="E8227" t="s">
        <v>41</v>
      </c>
      <c r="F8227" t="s">
        <v>25</v>
      </c>
      <c r="G8227" t="s">
        <v>17</v>
      </c>
      <c r="H8227">
        <v>6</v>
      </c>
      <c r="I8227" t="s">
        <v>176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28</v>
      </c>
      <c r="S8227">
        <v>8</v>
      </c>
    </row>
    <row r="8228" spans="1:19" x14ac:dyDescent="0.3">
      <c r="A8228">
        <v>8227</v>
      </c>
      <c r="B8228" t="s">
        <v>33</v>
      </c>
      <c r="C8228" t="s">
        <v>34</v>
      </c>
      <c r="D8228" t="s">
        <v>32</v>
      </c>
      <c r="E8228" t="s">
        <v>29</v>
      </c>
      <c r="F8228" t="s">
        <v>18</v>
      </c>
      <c r="G8228" t="s">
        <v>24</v>
      </c>
      <c r="H8228">
        <v>13</v>
      </c>
      <c r="I8228" t="s">
        <v>177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34</v>
      </c>
      <c r="S8228">
        <v>6</v>
      </c>
    </row>
    <row r="8229" spans="1:19" x14ac:dyDescent="0.3">
      <c r="A8229">
        <v>8228</v>
      </c>
      <c r="B8229" t="s">
        <v>31</v>
      </c>
      <c r="C8229" t="s">
        <v>20</v>
      </c>
      <c r="D8229" t="s">
        <v>26</v>
      </c>
      <c r="E8229" t="s">
        <v>41</v>
      </c>
      <c r="F8229" t="s">
        <v>25</v>
      </c>
      <c r="G8229" t="s">
        <v>17</v>
      </c>
      <c r="H8229">
        <v>11</v>
      </c>
      <c r="I8229" t="s">
        <v>178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28</v>
      </c>
      <c r="S8229">
        <v>2</v>
      </c>
    </row>
    <row r="8230" spans="1:19" x14ac:dyDescent="0.3">
      <c r="A8230">
        <v>8229</v>
      </c>
      <c r="B8230" t="s">
        <v>23</v>
      </c>
      <c r="C8230" t="s">
        <v>34</v>
      </c>
      <c r="D8230" t="s">
        <v>32</v>
      </c>
      <c r="E8230" t="s">
        <v>22</v>
      </c>
      <c r="F8230" t="s">
        <v>30</v>
      </c>
      <c r="G8230" t="s">
        <v>35</v>
      </c>
      <c r="H8230">
        <v>14</v>
      </c>
      <c r="I8230" t="s">
        <v>176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28</v>
      </c>
      <c r="S8230">
        <v>8</v>
      </c>
    </row>
    <row r="8231" spans="1:19" x14ac:dyDescent="0.3">
      <c r="A8231">
        <v>8230</v>
      </c>
      <c r="B8231" t="s">
        <v>16</v>
      </c>
      <c r="C8231" t="s">
        <v>39</v>
      </c>
      <c r="D8231" t="s">
        <v>32</v>
      </c>
      <c r="E8231" t="s">
        <v>43</v>
      </c>
      <c r="F8231" t="s">
        <v>30</v>
      </c>
      <c r="G8231" t="s">
        <v>24</v>
      </c>
      <c r="H8231">
        <v>12</v>
      </c>
      <c r="I8231" t="s">
        <v>177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34</v>
      </c>
      <c r="S8231">
        <v>2</v>
      </c>
    </row>
    <row r="8232" spans="1:19" x14ac:dyDescent="0.3">
      <c r="A8232">
        <v>8231</v>
      </c>
      <c r="B8232" t="s">
        <v>42</v>
      </c>
      <c r="C8232" t="s">
        <v>34</v>
      </c>
      <c r="D8232" t="s">
        <v>19</v>
      </c>
      <c r="E8232" t="s">
        <v>43</v>
      </c>
      <c r="F8232" t="s">
        <v>18</v>
      </c>
      <c r="G8232" t="s">
        <v>35</v>
      </c>
      <c r="H8232">
        <v>5</v>
      </c>
      <c r="I8232" t="s">
        <v>178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21</v>
      </c>
      <c r="S8232">
        <v>6</v>
      </c>
    </row>
    <row r="8233" spans="1:19" x14ac:dyDescent="0.3">
      <c r="A8233">
        <v>8232</v>
      </c>
      <c r="B8233" t="s">
        <v>23</v>
      </c>
      <c r="C8233" t="s">
        <v>20</v>
      </c>
      <c r="D8233" t="s">
        <v>32</v>
      </c>
      <c r="E8233" t="s">
        <v>43</v>
      </c>
      <c r="F8233" t="s">
        <v>30</v>
      </c>
      <c r="G8233" t="s">
        <v>24</v>
      </c>
      <c r="H8233">
        <v>2</v>
      </c>
      <c r="I8233" t="s">
        <v>178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21</v>
      </c>
      <c r="S8233">
        <v>6</v>
      </c>
    </row>
    <row r="8234" spans="1:19" x14ac:dyDescent="0.3">
      <c r="A8234">
        <v>8233</v>
      </c>
      <c r="B8234" t="s">
        <v>33</v>
      </c>
      <c r="C8234" t="s">
        <v>27</v>
      </c>
      <c r="D8234" t="s">
        <v>26</v>
      </c>
      <c r="E8234" t="s">
        <v>41</v>
      </c>
      <c r="F8234" t="s">
        <v>25</v>
      </c>
      <c r="G8234" t="s">
        <v>35</v>
      </c>
      <c r="H8234">
        <v>1</v>
      </c>
      <c r="I8234" t="s">
        <v>177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28</v>
      </c>
      <c r="S8234">
        <v>7</v>
      </c>
    </row>
    <row r="8235" spans="1:19" x14ac:dyDescent="0.3">
      <c r="A8235">
        <v>8234</v>
      </c>
      <c r="B8235" t="s">
        <v>33</v>
      </c>
      <c r="C8235" t="s">
        <v>34</v>
      </c>
      <c r="D8235" t="s">
        <v>26</v>
      </c>
      <c r="E8235" t="s">
        <v>36</v>
      </c>
      <c r="F8235" t="s">
        <v>25</v>
      </c>
      <c r="G8235" t="s">
        <v>24</v>
      </c>
      <c r="H8235">
        <v>2</v>
      </c>
      <c r="I8235" t="s">
        <v>178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21</v>
      </c>
      <c r="S8235">
        <v>5</v>
      </c>
    </row>
    <row r="8236" spans="1:19" x14ac:dyDescent="0.3">
      <c r="A8236">
        <v>8235</v>
      </c>
      <c r="B8236" t="s">
        <v>37</v>
      </c>
      <c r="C8236" t="s">
        <v>34</v>
      </c>
      <c r="D8236" t="s">
        <v>19</v>
      </c>
      <c r="E8236" t="s">
        <v>22</v>
      </c>
      <c r="F8236" t="s">
        <v>30</v>
      </c>
      <c r="G8236" t="s">
        <v>17</v>
      </c>
      <c r="H8236">
        <v>12</v>
      </c>
      <c r="I8236" t="s">
        <v>177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28</v>
      </c>
      <c r="S8236">
        <v>8</v>
      </c>
    </row>
    <row r="8237" spans="1:19" x14ac:dyDescent="0.3">
      <c r="A8237">
        <v>8236</v>
      </c>
      <c r="B8237" t="s">
        <v>23</v>
      </c>
      <c r="C8237" t="s">
        <v>39</v>
      </c>
      <c r="D8237" t="s">
        <v>40</v>
      </c>
      <c r="E8237" t="s">
        <v>41</v>
      </c>
      <c r="F8237" t="s">
        <v>18</v>
      </c>
      <c r="G8237" t="s">
        <v>24</v>
      </c>
      <c r="H8237">
        <v>0</v>
      </c>
      <c r="I8237" t="s">
        <v>176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21</v>
      </c>
      <c r="S8237">
        <v>3</v>
      </c>
    </row>
    <row r="8238" spans="1:19" x14ac:dyDescent="0.3">
      <c r="A8238">
        <v>8237</v>
      </c>
      <c r="B8238" t="s">
        <v>33</v>
      </c>
      <c r="C8238" t="s">
        <v>27</v>
      </c>
      <c r="D8238" t="s">
        <v>38</v>
      </c>
      <c r="E8238" t="s">
        <v>45</v>
      </c>
      <c r="F8238" t="s">
        <v>25</v>
      </c>
      <c r="G8238" t="s">
        <v>17</v>
      </c>
      <c r="H8238">
        <v>14</v>
      </c>
      <c r="I8238" t="s">
        <v>177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34</v>
      </c>
      <c r="S8238">
        <v>3</v>
      </c>
    </row>
    <row r="8239" spans="1:19" x14ac:dyDescent="0.3">
      <c r="A8239">
        <v>8238</v>
      </c>
      <c r="B8239" t="s">
        <v>42</v>
      </c>
      <c r="C8239" t="s">
        <v>34</v>
      </c>
      <c r="D8239" t="s">
        <v>40</v>
      </c>
      <c r="E8239" t="s">
        <v>22</v>
      </c>
      <c r="F8239" t="s">
        <v>18</v>
      </c>
      <c r="G8239" t="s">
        <v>24</v>
      </c>
      <c r="H8239">
        <v>2</v>
      </c>
      <c r="I8239" t="s">
        <v>178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28</v>
      </c>
      <c r="S8239">
        <v>7</v>
      </c>
    </row>
    <row r="8240" spans="1:19" x14ac:dyDescent="0.3">
      <c r="A8240">
        <v>8239</v>
      </c>
      <c r="B8240" t="s">
        <v>33</v>
      </c>
      <c r="C8240" t="s">
        <v>39</v>
      </c>
      <c r="D8240" t="s">
        <v>26</v>
      </c>
      <c r="E8240" t="s">
        <v>43</v>
      </c>
      <c r="F8240" t="s">
        <v>25</v>
      </c>
      <c r="G8240" t="s">
        <v>17</v>
      </c>
      <c r="H8240">
        <v>5</v>
      </c>
      <c r="I8240" t="s">
        <v>176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21</v>
      </c>
      <c r="S8240">
        <v>6</v>
      </c>
    </row>
    <row r="8241" spans="1:19" x14ac:dyDescent="0.3">
      <c r="A8241">
        <v>8240</v>
      </c>
      <c r="B8241" t="s">
        <v>37</v>
      </c>
      <c r="C8241" t="s">
        <v>34</v>
      </c>
      <c r="D8241" t="s">
        <v>32</v>
      </c>
      <c r="E8241" t="s">
        <v>29</v>
      </c>
      <c r="F8241" t="s">
        <v>18</v>
      </c>
      <c r="G8241" t="s">
        <v>35</v>
      </c>
      <c r="H8241">
        <v>9</v>
      </c>
      <c r="I8241" t="s">
        <v>178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28</v>
      </c>
      <c r="S8241">
        <v>9</v>
      </c>
    </row>
    <row r="8242" spans="1:19" x14ac:dyDescent="0.3">
      <c r="A8242">
        <v>8241</v>
      </c>
      <c r="B8242" t="s">
        <v>31</v>
      </c>
      <c r="C8242" t="s">
        <v>27</v>
      </c>
      <c r="D8242" t="s">
        <v>32</v>
      </c>
      <c r="E8242" t="s">
        <v>22</v>
      </c>
      <c r="F8242" t="s">
        <v>30</v>
      </c>
      <c r="G8242" t="s">
        <v>17</v>
      </c>
      <c r="H8242">
        <v>14</v>
      </c>
      <c r="I8242" t="s">
        <v>177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28</v>
      </c>
      <c r="S8242">
        <v>8</v>
      </c>
    </row>
    <row r="8243" spans="1:19" x14ac:dyDescent="0.3">
      <c r="A8243">
        <v>8242</v>
      </c>
      <c r="B8243" t="s">
        <v>16</v>
      </c>
      <c r="C8243" t="s">
        <v>34</v>
      </c>
      <c r="D8243" t="s">
        <v>44</v>
      </c>
      <c r="E8243" t="s">
        <v>15</v>
      </c>
      <c r="F8243" t="s">
        <v>30</v>
      </c>
      <c r="G8243" t="s">
        <v>17</v>
      </c>
      <c r="H8243">
        <v>6</v>
      </c>
      <c r="I8243" t="s">
        <v>178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21</v>
      </c>
      <c r="S8243">
        <v>2</v>
      </c>
    </row>
    <row r="8244" spans="1:19" x14ac:dyDescent="0.3">
      <c r="A8244">
        <v>8243</v>
      </c>
      <c r="B8244" t="s">
        <v>42</v>
      </c>
      <c r="C8244" t="s">
        <v>27</v>
      </c>
      <c r="D8244" t="s">
        <v>32</v>
      </c>
      <c r="E8244" t="s">
        <v>15</v>
      </c>
      <c r="F8244" t="s">
        <v>25</v>
      </c>
      <c r="G8244" t="s">
        <v>35</v>
      </c>
      <c r="H8244">
        <v>1</v>
      </c>
      <c r="I8244" t="s">
        <v>177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21</v>
      </c>
      <c r="S8244">
        <v>3</v>
      </c>
    </row>
    <row r="8245" spans="1:19" x14ac:dyDescent="0.3">
      <c r="A8245">
        <v>8244</v>
      </c>
      <c r="B8245" t="s">
        <v>23</v>
      </c>
      <c r="C8245" t="s">
        <v>27</v>
      </c>
      <c r="D8245" t="s">
        <v>19</v>
      </c>
      <c r="E8245" t="s">
        <v>36</v>
      </c>
      <c r="F8245" t="s">
        <v>18</v>
      </c>
      <c r="G8245" t="s">
        <v>17</v>
      </c>
      <c r="H8245">
        <v>14</v>
      </c>
      <c r="I8245" t="s">
        <v>177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34</v>
      </c>
      <c r="S8245">
        <v>3</v>
      </c>
    </row>
    <row r="8246" spans="1:19" x14ac:dyDescent="0.3">
      <c r="A8246">
        <v>8245</v>
      </c>
      <c r="B8246" t="s">
        <v>31</v>
      </c>
      <c r="C8246" t="s">
        <v>27</v>
      </c>
      <c r="D8246" t="s">
        <v>40</v>
      </c>
      <c r="E8246" t="s">
        <v>43</v>
      </c>
      <c r="F8246" t="s">
        <v>18</v>
      </c>
      <c r="G8246" t="s">
        <v>17</v>
      </c>
      <c r="H8246">
        <v>14</v>
      </c>
      <c r="I8246" t="s">
        <v>176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28</v>
      </c>
      <c r="S8246">
        <v>1</v>
      </c>
    </row>
    <row r="8247" spans="1:19" x14ac:dyDescent="0.3">
      <c r="A8247">
        <v>8246</v>
      </c>
      <c r="B8247" t="s">
        <v>23</v>
      </c>
      <c r="C8247" t="s">
        <v>27</v>
      </c>
      <c r="D8247" t="s">
        <v>19</v>
      </c>
      <c r="E8247" t="s">
        <v>43</v>
      </c>
      <c r="F8247" t="s">
        <v>30</v>
      </c>
      <c r="G8247" t="s">
        <v>35</v>
      </c>
      <c r="H8247">
        <v>13</v>
      </c>
      <c r="I8247" t="s">
        <v>176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34</v>
      </c>
      <c r="S8247">
        <v>2</v>
      </c>
    </row>
    <row r="8248" spans="1:19" x14ac:dyDescent="0.3">
      <c r="A8248">
        <v>8247</v>
      </c>
      <c r="B8248" t="s">
        <v>31</v>
      </c>
      <c r="C8248" t="s">
        <v>20</v>
      </c>
      <c r="D8248" t="s">
        <v>44</v>
      </c>
      <c r="E8248" t="s">
        <v>36</v>
      </c>
      <c r="F8248" t="s">
        <v>25</v>
      </c>
      <c r="G8248" t="s">
        <v>24</v>
      </c>
      <c r="H8248">
        <v>7</v>
      </c>
      <c r="I8248" t="s">
        <v>178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28</v>
      </c>
      <c r="S8248">
        <v>2</v>
      </c>
    </row>
    <row r="8249" spans="1:19" x14ac:dyDescent="0.3">
      <c r="A8249">
        <v>8248</v>
      </c>
      <c r="B8249" t="s">
        <v>16</v>
      </c>
      <c r="C8249" t="s">
        <v>27</v>
      </c>
      <c r="D8249" t="s">
        <v>19</v>
      </c>
      <c r="E8249" t="s">
        <v>36</v>
      </c>
      <c r="F8249" t="s">
        <v>18</v>
      </c>
      <c r="G8249" t="s">
        <v>35</v>
      </c>
      <c r="H8249">
        <v>4</v>
      </c>
      <c r="I8249" t="s">
        <v>178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28</v>
      </c>
      <c r="S8249">
        <v>3</v>
      </c>
    </row>
    <row r="8250" spans="1:19" x14ac:dyDescent="0.3">
      <c r="A8250">
        <v>8249</v>
      </c>
      <c r="B8250" t="s">
        <v>16</v>
      </c>
      <c r="C8250" t="s">
        <v>27</v>
      </c>
      <c r="D8250" t="s">
        <v>19</v>
      </c>
      <c r="E8250" t="s">
        <v>22</v>
      </c>
      <c r="F8250" t="s">
        <v>30</v>
      </c>
      <c r="G8250" t="s">
        <v>24</v>
      </c>
      <c r="H8250">
        <v>13</v>
      </c>
      <c r="I8250" t="s">
        <v>177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28</v>
      </c>
      <c r="S8250">
        <v>7</v>
      </c>
    </row>
    <row r="8251" spans="1:19" x14ac:dyDescent="0.3">
      <c r="A8251">
        <v>8250</v>
      </c>
      <c r="B8251" t="s">
        <v>33</v>
      </c>
      <c r="C8251" t="s">
        <v>39</v>
      </c>
      <c r="D8251" t="s">
        <v>19</v>
      </c>
      <c r="E8251" t="s">
        <v>36</v>
      </c>
      <c r="F8251" t="s">
        <v>25</v>
      </c>
      <c r="G8251" t="s">
        <v>24</v>
      </c>
      <c r="H8251">
        <v>12</v>
      </c>
      <c r="I8251" t="s">
        <v>176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34</v>
      </c>
      <c r="S8251">
        <v>5</v>
      </c>
    </row>
    <row r="8252" spans="1:19" x14ac:dyDescent="0.3">
      <c r="A8252">
        <v>8251</v>
      </c>
      <c r="B8252" t="s">
        <v>37</v>
      </c>
      <c r="C8252" t="s">
        <v>34</v>
      </c>
      <c r="D8252" t="s">
        <v>44</v>
      </c>
      <c r="E8252" t="s">
        <v>15</v>
      </c>
      <c r="F8252" t="s">
        <v>18</v>
      </c>
      <c r="G8252" t="s">
        <v>24</v>
      </c>
      <c r="H8252">
        <v>10</v>
      </c>
      <c r="I8252" t="s">
        <v>176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34</v>
      </c>
      <c r="S8252">
        <v>2</v>
      </c>
    </row>
    <row r="8253" spans="1:19" x14ac:dyDescent="0.3">
      <c r="A8253">
        <v>8252</v>
      </c>
      <c r="B8253" t="s">
        <v>37</v>
      </c>
      <c r="C8253" t="s">
        <v>39</v>
      </c>
      <c r="D8253" t="s">
        <v>26</v>
      </c>
      <c r="E8253" t="s">
        <v>36</v>
      </c>
      <c r="F8253" t="s">
        <v>30</v>
      </c>
      <c r="G8253" t="s">
        <v>17</v>
      </c>
      <c r="H8253">
        <v>8</v>
      </c>
      <c r="I8253" t="s">
        <v>177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28</v>
      </c>
      <c r="S8253">
        <v>2</v>
      </c>
    </row>
    <row r="8254" spans="1:19" x14ac:dyDescent="0.3">
      <c r="A8254">
        <v>8253</v>
      </c>
      <c r="B8254" t="s">
        <v>23</v>
      </c>
      <c r="C8254" t="s">
        <v>20</v>
      </c>
      <c r="D8254" t="s">
        <v>38</v>
      </c>
      <c r="E8254" t="s">
        <v>41</v>
      </c>
      <c r="F8254" t="s">
        <v>25</v>
      </c>
      <c r="G8254" t="s">
        <v>17</v>
      </c>
      <c r="H8254">
        <v>0</v>
      </c>
      <c r="I8254" t="s">
        <v>176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28</v>
      </c>
      <c r="S8254">
        <v>7</v>
      </c>
    </row>
    <row r="8255" spans="1:19" x14ac:dyDescent="0.3">
      <c r="A8255">
        <v>8254</v>
      </c>
      <c r="B8255" t="s">
        <v>33</v>
      </c>
      <c r="C8255" t="s">
        <v>34</v>
      </c>
      <c r="D8255" t="s">
        <v>26</v>
      </c>
      <c r="E8255" t="s">
        <v>29</v>
      </c>
      <c r="F8255" t="s">
        <v>18</v>
      </c>
      <c r="G8255" t="s">
        <v>17</v>
      </c>
      <c r="H8255">
        <v>14</v>
      </c>
      <c r="I8255" t="s">
        <v>176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28</v>
      </c>
      <c r="S8255">
        <v>4</v>
      </c>
    </row>
    <row r="8256" spans="1:19" x14ac:dyDescent="0.3">
      <c r="A8256">
        <v>8255</v>
      </c>
      <c r="B8256" t="s">
        <v>33</v>
      </c>
      <c r="C8256" t="s">
        <v>34</v>
      </c>
      <c r="D8256" t="s">
        <v>38</v>
      </c>
      <c r="E8256" t="s">
        <v>41</v>
      </c>
      <c r="F8256" t="s">
        <v>25</v>
      </c>
      <c r="G8256" t="s">
        <v>35</v>
      </c>
      <c r="H8256">
        <v>5</v>
      </c>
      <c r="I8256" t="s">
        <v>178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21</v>
      </c>
      <c r="S8256">
        <v>1</v>
      </c>
    </row>
    <row r="8257" spans="1:19" x14ac:dyDescent="0.3">
      <c r="A8257">
        <v>8256</v>
      </c>
      <c r="B8257" t="s">
        <v>31</v>
      </c>
      <c r="C8257" t="s">
        <v>20</v>
      </c>
      <c r="D8257" t="s">
        <v>32</v>
      </c>
      <c r="E8257" t="s">
        <v>41</v>
      </c>
      <c r="F8257" t="s">
        <v>18</v>
      </c>
      <c r="G8257" t="s">
        <v>24</v>
      </c>
      <c r="H8257">
        <v>3</v>
      </c>
      <c r="I8257" t="s">
        <v>176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28</v>
      </c>
      <c r="S8257">
        <v>7</v>
      </c>
    </row>
    <row r="8258" spans="1:19" x14ac:dyDescent="0.3">
      <c r="A8258">
        <v>8257</v>
      </c>
      <c r="B8258" t="s">
        <v>37</v>
      </c>
      <c r="C8258" t="s">
        <v>20</v>
      </c>
      <c r="D8258" t="s">
        <v>32</v>
      </c>
      <c r="E8258" t="s">
        <v>45</v>
      </c>
      <c r="F8258" t="s">
        <v>30</v>
      </c>
      <c r="G8258" t="s">
        <v>24</v>
      </c>
      <c r="H8258">
        <v>2</v>
      </c>
      <c r="I8258" t="s">
        <v>178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28</v>
      </c>
      <c r="S8258">
        <v>3</v>
      </c>
    </row>
    <row r="8259" spans="1:19" x14ac:dyDescent="0.3">
      <c r="A8259">
        <v>8258</v>
      </c>
      <c r="B8259" t="s">
        <v>31</v>
      </c>
      <c r="C8259" t="s">
        <v>20</v>
      </c>
      <c r="D8259" t="s">
        <v>44</v>
      </c>
      <c r="E8259" t="s">
        <v>22</v>
      </c>
      <c r="F8259" t="s">
        <v>30</v>
      </c>
      <c r="G8259" t="s">
        <v>17</v>
      </c>
      <c r="H8259">
        <v>4</v>
      </c>
      <c r="I8259" t="s">
        <v>178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21</v>
      </c>
      <c r="S8259">
        <v>4</v>
      </c>
    </row>
    <row r="8260" spans="1:19" x14ac:dyDescent="0.3">
      <c r="A8260">
        <v>8259</v>
      </c>
      <c r="B8260" t="s">
        <v>23</v>
      </c>
      <c r="C8260" t="s">
        <v>34</v>
      </c>
      <c r="D8260" t="s">
        <v>26</v>
      </c>
      <c r="E8260" t="s">
        <v>41</v>
      </c>
      <c r="F8260" t="s">
        <v>25</v>
      </c>
      <c r="G8260" t="s">
        <v>35</v>
      </c>
      <c r="H8260">
        <v>9</v>
      </c>
      <c r="I8260" t="s">
        <v>176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34</v>
      </c>
      <c r="S8260">
        <v>6</v>
      </c>
    </row>
    <row r="8261" spans="1:19" x14ac:dyDescent="0.3">
      <c r="A8261">
        <v>8260</v>
      </c>
      <c r="B8261" t="s">
        <v>23</v>
      </c>
      <c r="C8261" t="s">
        <v>34</v>
      </c>
      <c r="D8261" t="s">
        <v>38</v>
      </c>
      <c r="E8261" t="s">
        <v>43</v>
      </c>
      <c r="F8261" t="s">
        <v>25</v>
      </c>
      <c r="G8261" t="s">
        <v>35</v>
      </c>
      <c r="H8261">
        <v>0</v>
      </c>
      <c r="I8261" t="s">
        <v>176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28</v>
      </c>
      <c r="S8261">
        <v>5</v>
      </c>
    </row>
    <row r="8262" spans="1:19" x14ac:dyDescent="0.3">
      <c r="A8262">
        <v>8261</v>
      </c>
      <c r="B8262" t="s">
        <v>37</v>
      </c>
      <c r="C8262" t="s">
        <v>27</v>
      </c>
      <c r="D8262" t="s">
        <v>32</v>
      </c>
      <c r="E8262" t="s">
        <v>43</v>
      </c>
      <c r="F8262" t="s">
        <v>18</v>
      </c>
      <c r="G8262" t="s">
        <v>35</v>
      </c>
      <c r="H8262">
        <v>3</v>
      </c>
      <c r="I8262" t="s">
        <v>178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21</v>
      </c>
      <c r="S8262">
        <v>4</v>
      </c>
    </row>
    <row r="8263" spans="1:19" x14ac:dyDescent="0.3">
      <c r="A8263">
        <v>8262</v>
      </c>
      <c r="B8263" t="s">
        <v>23</v>
      </c>
      <c r="C8263" t="s">
        <v>27</v>
      </c>
      <c r="D8263" t="s">
        <v>19</v>
      </c>
      <c r="E8263" t="s">
        <v>45</v>
      </c>
      <c r="F8263" t="s">
        <v>25</v>
      </c>
      <c r="G8263" t="s">
        <v>24</v>
      </c>
      <c r="H8263">
        <v>3</v>
      </c>
      <c r="I8263" t="s">
        <v>177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21</v>
      </c>
      <c r="S8263">
        <v>1</v>
      </c>
    </row>
    <row r="8264" spans="1:19" x14ac:dyDescent="0.3">
      <c r="A8264">
        <v>8263</v>
      </c>
      <c r="B8264" t="s">
        <v>33</v>
      </c>
      <c r="C8264" t="s">
        <v>34</v>
      </c>
      <c r="D8264" t="s">
        <v>40</v>
      </c>
      <c r="E8264" t="s">
        <v>29</v>
      </c>
      <c r="F8264" t="s">
        <v>25</v>
      </c>
      <c r="G8264" t="s">
        <v>35</v>
      </c>
      <c r="H8264">
        <v>7</v>
      </c>
      <c r="I8264" t="s">
        <v>177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21</v>
      </c>
      <c r="S8264">
        <v>2</v>
      </c>
    </row>
    <row r="8265" spans="1:19" x14ac:dyDescent="0.3">
      <c r="A8265">
        <v>8264</v>
      </c>
      <c r="B8265" t="s">
        <v>23</v>
      </c>
      <c r="C8265" t="s">
        <v>39</v>
      </c>
      <c r="D8265" t="s">
        <v>26</v>
      </c>
      <c r="E8265" t="s">
        <v>36</v>
      </c>
      <c r="F8265" t="s">
        <v>18</v>
      </c>
      <c r="G8265" t="s">
        <v>35</v>
      </c>
      <c r="H8265">
        <v>7</v>
      </c>
      <c r="I8265" t="s">
        <v>177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21</v>
      </c>
      <c r="S8265">
        <v>4</v>
      </c>
    </row>
    <row r="8266" spans="1:19" x14ac:dyDescent="0.3">
      <c r="A8266">
        <v>8265</v>
      </c>
      <c r="B8266" t="s">
        <v>37</v>
      </c>
      <c r="C8266" t="s">
        <v>39</v>
      </c>
      <c r="D8266" t="s">
        <v>44</v>
      </c>
      <c r="E8266" t="s">
        <v>22</v>
      </c>
      <c r="F8266" t="s">
        <v>30</v>
      </c>
      <c r="G8266" t="s">
        <v>35</v>
      </c>
      <c r="H8266">
        <v>13</v>
      </c>
      <c r="I8266" t="s">
        <v>176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28</v>
      </c>
      <c r="S8266">
        <v>8</v>
      </c>
    </row>
    <row r="8267" spans="1:19" x14ac:dyDescent="0.3">
      <c r="A8267">
        <v>8266</v>
      </c>
      <c r="B8267" t="s">
        <v>23</v>
      </c>
      <c r="C8267" t="s">
        <v>34</v>
      </c>
      <c r="D8267" t="s">
        <v>38</v>
      </c>
      <c r="E8267" t="s">
        <v>29</v>
      </c>
      <c r="F8267" t="s">
        <v>18</v>
      </c>
      <c r="G8267" t="s">
        <v>24</v>
      </c>
      <c r="H8267">
        <v>14</v>
      </c>
      <c r="I8267" t="s">
        <v>178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28</v>
      </c>
      <c r="S8267">
        <v>2</v>
      </c>
    </row>
    <row r="8268" spans="1:19" x14ac:dyDescent="0.3">
      <c r="A8268">
        <v>8267</v>
      </c>
      <c r="B8268" t="s">
        <v>42</v>
      </c>
      <c r="C8268" t="s">
        <v>34</v>
      </c>
      <c r="D8268" t="s">
        <v>44</v>
      </c>
      <c r="E8268" t="s">
        <v>15</v>
      </c>
      <c r="F8268" t="s">
        <v>30</v>
      </c>
      <c r="G8268" t="s">
        <v>35</v>
      </c>
      <c r="H8268">
        <v>2</v>
      </c>
      <c r="I8268" t="s">
        <v>178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28</v>
      </c>
      <c r="S8268">
        <v>8</v>
      </c>
    </row>
    <row r="8269" spans="1:19" x14ac:dyDescent="0.3">
      <c r="A8269">
        <v>8268</v>
      </c>
      <c r="B8269" t="s">
        <v>37</v>
      </c>
      <c r="C8269" t="s">
        <v>27</v>
      </c>
      <c r="D8269" t="s">
        <v>44</v>
      </c>
      <c r="E8269" t="s">
        <v>43</v>
      </c>
      <c r="F8269" t="s">
        <v>18</v>
      </c>
      <c r="G8269" t="s">
        <v>35</v>
      </c>
      <c r="H8269">
        <v>12</v>
      </c>
      <c r="I8269" t="s">
        <v>177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28</v>
      </c>
      <c r="S8269">
        <v>4</v>
      </c>
    </row>
    <row r="8270" spans="1:19" x14ac:dyDescent="0.3">
      <c r="A8270">
        <v>8269</v>
      </c>
      <c r="B8270" t="s">
        <v>23</v>
      </c>
      <c r="C8270" t="s">
        <v>27</v>
      </c>
      <c r="D8270" t="s">
        <v>38</v>
      </c>
      <c r="E8270" t="s">
        <v>29</v>
      </c>
      <c r="F8270" t="s">
        <v>18</v>
      </c>
      <c r="G8270" t="s">
        <v>24</v>
      </c>
      <c r="H8270">
        <v>0</v>
      </c>
      <c r="I8270" t="s">
        <v>176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28</v>
      </c>
      <c r="S8270">
        <v>7</v>
      </c>
    </row>
    <row r="8271" spans="1:19" x14ac:dyDescent="0.3">
      <c r="A8271">
        <v>8270</v>
      </c>
      <c r="B8271" t="s">
        <v>42</v>
      </c>
      <c r="C8271" t="s">
        <v>27</v>
      </c>
      <c r="D8271" t="s">
        <v>44</v>
      </c>
      <c r="E8271" t="s">
        <v>45</v>
      </c>
      <c r="F8271" t="s">
        <v>18</v>
      </c>
      <c r="G8271" t="s">
        <v>35</v>
      </c>
      <c r="H8271">
        <v>2</v>
      </c>
      <c r="I8271" t="s">
        <v>177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21</v>
      </c>
      <c r="S8271">
        <v>3</v>
      </c>
    </row>
    <row r="8272" spans="1:19" x14ac:dyDescent="0.3">
      <c r="A8272">
        <v>8271</v>
      </c>
      <c r="B8272" t="s">
        <v>16</v>
      </c>
      <c r="C8272" t="s">
        <v>27</v>
      </c>
      <c r="D8272" t="s">
        <v>32</v>
      </c>
      <c r="E8272" t="s">
        <v>45</v>
      </c>
      <c r="F8272" t="s">
        <v>25</v>
      </c>
      <c r="G8272" t="s">
        <v>35</v>
      </c>
      <c r="H8272">
        <v>5</v>
      </c>
      <c r="I8272" t="s">
        <v>176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21</v>
      </c>
      <c r="S8272">
        <v>4</v>
      </c>
    </row>
    <row r="8273" spans="1:19" x14ac:dyDescent="0.3">
      <c r="A8273">
        <v>8272</v>
      </c>
      <c r="B8273" t="s">
        <v>42</v>
      </c>
      <c r="C8273" t="s">
        <v>27</v>
      </c>
      <c r="D8273" t="s">
        <v>26</v>
      </c>
      <c r="E8273" t="s">
        <v>22</v>
      </c>
      <c r="F8273" t="s">
        <v>18</v>
      </c>
      <c r="G8273" t="s">
        <v>24</v>
      </c>
      <c r="H8273">
        <v>5</v>
      </c>
      <c r="I8273" t="s">
        <v>178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21</v>
      </c>
      <c r="S8273">
        <v>6</v>
      </c>
    </row>
    <row r="8274" spans="1:19" x14ac:dyDescent="0.3">
      <c r="A8274">
        <v>8273</v>
      </c>
      <c r="B8274" t="s">
        <v>33</v>
      </c>
      <c r="C8274" t="s">
        <v>20</v>
      </c>
      <c r="D8274" t="s">
        <v>26</v>
      </c>
      <c r="E8274" t="s">
        <v>45</v>
      </c>
      <c r="F8274" t="s">
        <v>30</v>
      </c>
      <c r="G8274" t="s">
        <v>17</v>
      </c>
      <c r="H8274">
        <v>5</v>
      </c>
      <c r="I8274" t="s">
        <v>178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28</v>
      </c>
      <c r="S8274">
        <v>9</v>
      </c>
    </row>
    <row r="8275" spans="1:19" x14ac:dyDescent="0.3">
      <c r="A8275">
        <v>8274</v>
      </c>
      <c r="B8275" t="s">
        <v>37</v>
      </c>
      <c r="C8275" t="s">
        <v>34</v>
      </c>
      <c r="D8275" t="s">
        <v>19</v>
      </c>
      <c r="E8275" t="s">
        <v>43</v>
      </c>
      <c r="F8275" t="s">
        <v>30</v>
      </c>
      <c r="G8275" t="s">
        <v>24</v>
      </c>
      <c r="H8275">
        <v>14</v>
      </c>
      <c r="I8275" t="s">
        <v>176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34</v>
      </c>
      <c r="S8275">
        <v>6</v>
      </c>
    </row>
    <row r="8276" spans="1:19" x14ac:dyDescent="0.3">
      <c r="A8276">
        <v>8275</v>
      </c>
      <c r="B8276" t="s">
        <v>23</v>
      </c>
      <c r="C8276" t="s">
        <v>20</v>
      </c>
      <c r="D8276" t="s">
        <v>40</v>
      </c>
      <c r="E8276" t="s">
        <v>41</v>
      </c>
      <c r="F8276" t="s">
        <v>18</v>
      </c>
      <c r="G8276" t="s">
        <v>17</v>
      </c>
      <c r="H8276">
        <v>2</v>
      </c>
      <c r="I8276" t="s">
        <v>176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21</v>
      </c>
      <c r="S8276">
        <v>1</v>
      </c>
    </row>
    <row r="8277" spans="1:19" x14ac:dyDescent="0.3">
      <c r="A8277">
        <v>8276</v>
      </c>
      <c r="B8277" t="s">
        <v>23</v>
      </c>
      <c r="C8277" t="s">
        <v>20</v>
      </c>
      <c r="D8277" t="s">
        <v>32</v>
      </c>
      <c r="E8277" t="s">
        <v>29</v>
      </c>
      <c r="F8277" t="s">
        <v>30</v>
      </c>
      <c r="G8277" t="s">
        <v>35</v>
      </c>
      <c r="H8277">
        <v>1</v>
      </c>
      <c r="I8277" t="s">
        <v>176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28</v>
      </c>
      <c r="S8277">
        <v>8</v>
      </c>
    </row>
    <row r="8278" spans="1:19" x14ac:dyDescent="0.3">
      <c r="A8278">
        <v>8277</v>
      </c>
      <c r="B8278" t="s">
        <v>31</v>
      </c>
      <c r="C8278" t="s">
        <v>27</v>
      </c>
      <c r="D8278" t="s">
        <v>26</v>
      </c>
      <c r="E8278" t="s">
        <v>15</v>
      </c>
      <c r="F8278" t="s">
        <v>30</v>
      </c>
      <c r="G8278" t="s">
        <v>35</v>
      </c>
      <c r="H8278">
        <v>0</v>
      </c>
      <c r="I8278" t="s">
        <v>177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28</v>
      </c>
      <c r="S8278">
        <v>9</v>
      </c>
    </row>
    <row r="8279" spans="1:19" x14ac:dyDescent="0.3">
      <c r="A8279">
        <v>8278</v>
      </c>
      <c r="B8279" t="s">
        <v>42</v>
      </c>
      <c r="C8279" t="s">
        <v>34</v>
      </c>
      <c r="D8279" t="s">
        <v>32</v>
      </c>
      <c r="E8279" t="s">
        <v>29</v>
      </c>
      <c r="F8279" t="s">
        <v>30</v>
      </c>
      <c r="G8279" t="s">
        <v>17</v>
      </c>
      <c r="H8279">
        <v>11</v>
      </c>
      <c r="I8279" t="s">
        <v>177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28</v>
      </c>
      <c r="S8279">
        <v>8</v>
      </c>
    </row>
    <row r="8280" spans="1:19" x14ac:dyDescent="0.3">
      <c r="A8280">
        <v>8279</v>
      </c>
      <c r="B8280" t="s">
        <v>37</v>
      </c>
      <c r="C8280" t="s">
        <v>20</v>
      </c>
      <c r="D8280" t="s">
        <v>32</v>
      </c>
      <c r="E8280" t="s">
        <v>29</v>
      </c>
      <c r="F8280" t="s">
        <v>25</v>
      </c>
      <c r="G8280" t="s">
        <v>24</v>
      </c>
      <c r="H8280">
        <v>4</v>
      </c>
      <c r="I8280" t="s">
        <v>178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28</v>
      </c>
      <c r="S8280">
        <v>7</v>
      </c>
    </row>
    <row r="8281" spans="1:19" x14ac:dyDescent="0.3">
      <c r="A8281">
        <v>8280</v>
      </c>
      <c r="B8281" t="s">
        <v>23</v>
      </c>
      <c r="C8281" t="s">
        <v>34</v>
      </c>
      <c r="D8281" t="s">
        <v>32</v>
      </c>
      <c r="E8281" t="s">
        <v>22</v>
      </c>
      <c r="F8281" t="s">
        <v>30</v>
      </c>
      <c r="G8281" t="s">
        <v>17</v>
      </c>
      <c r="H8281">
        <v>0</v>
      </c>
      <c r="I8281" t="s">
        <v>177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28</v>
      </c>
      <c r="S8281">
        <v>7</v>
      </c>
    </row>
    <row r="8282" spans="1:19" x14ac:dyDescent="0.3">
      <c r="A8282">
        <v>8281</v>
      </c>
      <c r="B8282" t="s">
        <v>23</v>
      </c>
      <c r="C8282" t="s">
        <v>20</v>
      </c>
      <c r="D8282" t="s">
        <v>44</v>
      </c>
      <c r="E8282" t="s">
        <v>36</v>
      </c>
      <c r="F8282" t="s">
        <v>30</v>
      </c>
      <c r="G8282" t="s">
        <v>24</v>
      </c>
      <c r="H8282">
        <v>14</v>
      </c>
      <c r="I8282" t="s">
        <v>176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28</v>
      </c>
      <c r="S8282">
        <v>8</v>
      </c>
    </row>
    <row r="8283" spans="1:19" x14ac:dyDescent="0.3">
      <c r="A8283">
        <v>8282</v>
      </c>
      <c r="B8283" t="s">
        <v>33</v>
      </c>
      <c r="C8283" t="s">
        <v>34</v>
      </c>
      <c r="D8283" t="s">
        <v>26</v>
      </c>
      <c r="E8283" t="s">
        <v>15</v>
      </c>
      <c r="F8283" t="s">
        <v>18</v>
      </c>
      <c r="G8283" t="s">
        <v>35</v>
      </c>
      <c r="H8283">
        <v>14</v>
      </c>
      <c r="I8283" t="s">
        <v>177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34</v>
      </c>
      <c r="S8283">
        <v>1</v>
      </c>
    </row>
    <row r="8284" spans="1:19" x14ac:dyDescent="0.3">
      <c r="A8284">
        <v>8283</v>
      </c>
      <c r="B8284" t="s">
        <v>31</v>
      </c>
      <c r="C8284" t="s">
        <v>20</v>
      </c>
      <c r="D8284" t="s">
        <v>32</v>
      </c>
      <c r="E8284" t="s">
        <v>41</v>
      </c>
      <c r="F8284" t="s">
        <v>25</v>
      </c>
      <c r="G8284" t="s">
        <v>17</v>
      </c>
      <c r="H8284">
        <v>7</v>
      </c>
      <c r="I8284" t="s">
        <v>178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21</v>
      </c>
      <c r="S8284">
        <v>2</v>
      </c>
    </row>
    <row r="8285" spans="1:19" x14ac:dyDescent="0.3">
      <c r="A8285">
        <v>8284</v>
      </c>
      <c r="B8285" t="s">
        <v>33</v>
      </c>
      <c r="C8285" t="s">
        <v>39</v>
      </c>
      <c r="D8285" t="s">
        <v>38</v>
      </c>
      <c r="E8285" t="s">
        <v>43</v>
      </c>
      <c r="F8285" t="s">
        <v>18</v>
      </c>
      <c r="G8285" t="s">
        <v>24</v>
      </c>
      <c r="H8285">
        <v>8</v>
      </c>
      <c r="I8285" t="s">
        <v>176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34</v>
      </c>
      <c r="S8285">
        <v>6</v>
      </c>
    </row>
    <row r="8286" spans="1:19" x14ac:dyDescent="0.3">
      <c r="A8286">
        <v>8285</v>
      </c>
      <c r="B8286" t="s">
        <v>31</v>
      </c>
      <c r="C8286" t="s">
        <v>39</v>
      </c>
      <c r="D8286" t="s">
        <v>26</v>
      </c>
      <c r="E8286" t="s">
        <v>22</v>
      </c>
      <c r="F8286" t="s">
        <v>18</v>
      </c>
      <c r="G8286" t="s">
        <v>17</v>
      </c>
      <c r="H8286">
        <v>0</v>
      </c>
      <c r="I8286" t="s">
        <v>177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28</v>
      </c>
      <c r="S8286">
        <v>8</v>
      </c>
    </row>
    <row r="8287" spans="1:19" x14ac:dyDescent="0.3">
      <c r="A8287">
        <v>8286</v>
      </c>
      <c r="B8287" t="s">
        <v>37</v>
      </c>
      <c r="C8287" t="s">
        <v>27</v>
      </c>
      <c r="D8287" t="s">
        <v>40</v>
      </c>
      <c r="E8287" t="s">
        <v>45</v>
      </c>
      <c r="F8287" t="s">
        <v>30</v>
      </c>
      <c r="G8287" t="s">
        <v>24</v>
      </c>
      <c r="H8287">
        <v>1</v>
      </c>
      <c r="I8287" t="s">
        <v>178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21</v>
      </c>
      <c r="S8287">
        <v>1</v>
      </c>
    </row>
    <row r="8288" spans="1:19" x14ac:dyDescent="0.3">
      <c r="A8288">
        <v>8287</v>
      </c>
      <c r="B8288" t="s">
        <v>42</v>
      </c>
      <c r="C8288" t="s">
        <v>39</v>
      </c>
      <c r="D8288" t="s">
        <v>44</v>
      </c>
      <c r="E8288" t="s">
        <v>45</v>
      </c>
      <c r="F8288" t="s">
        <v>25</v>
      </c>
      <c r="G8288" t="s">
        <v>24</v>
      </c>
      <c r="H8288">
        <v>11</v>
      </c>
      <c r="I8288" t="s">
        <v>177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34</v>
      </c>
      <c r="S8288">
        <v>6</v>
      </c>
    </row>
    <row r="8289" spans="1:19" x14ac:dyDescent="0.3">
      <c r="A8289">
        <v>8288</v>
      </c>
      <c r="B8289" t="s">
        <v>33</v>
      </c>
      <c r="C8289" t="s">
        <v>27</v>
      </c>
      <c r="D8289" t="s">
        <v>38</v>
      </c>
      <c r="E8289" t="s">
        <v>29</v>
      </c>
      <c r="F8289" t="s">
        <v>18</v>
      </c>
      <c r="G8289" t="s">
        <v>17</v>
      </c>
      <c r="H8289">
        <v>9</v>
      </c>
      <c r="I8289" t="s">
        <v>178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34</v>
      </c>
      <c r="S8289">
        <v>5</v>
      </c>
    </row>
    <row r="8290" spans="1:19" x14ac:dyDescent="0.3">
      <c r="A8290">
        <v>8289</v>
      </c>
      <c r="B8290" t="s">
        <v>31</v>
      </c>
      <c r="C8290" t="s">
        <v>34</v>
      </c>
      <c r="D8290" t="s">
        <v>26</v>
      </c>
      <c r="E8290" t="s">
        <v>15</v>
      </c>
      <c r="F8290" t="s">
        <v>25</v>
      </c>
      <c r="G8290" t="s">
        <v>35</v>
      </c>
      <c r="H8290">
        <v>11</v>
      </c>
      <c r="I8290" t="s">
        <v>176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34</v>
      </c>
      <c r="S8290">
        <v>3</v>
      </c>
    </row>
    <row r="8291" spans="1:19" x14ac:dyDescent="0.3">
      <c r="A8291">
        <v>8290</v>
      </c>
      <c r="B8291" t="s">
        <v>16</v>
      </c>
      <c r="C8291" t="s">
        <v>34</v>
      </c>
      <c r="D8291" t="s">
        <v>32</v>
      </c>
      <c r="E8291" t="s">
        <v>22</v>
      </c>
      <c r="F8291" t="s">
        <v>30</v>
      </c>
      <c r="G8291" t="s">
        <v>17</v>
      </c>
      <c r="H8291">
        <v>8</v>
      </c>
      <c r="I8291" t="s">
        <v>178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28</v>
      </c>
      <c r="S8291">
        <v>2</v>
      </c>
    </row>
    <row r="8292" spans="1:19" x14ac:dyDescent="0.3">
      <c r="A8292">
        <v>8291</v>
      </c>
      <c r="B8292" t="s">
        <v>37</v>
      </c>
      <c r="C8292" t="s">
        <v>20</v>
      </c>
      <c r="D8292" t="s">
        <v>38</v>
      </c>
      <c r="E8292" t="s">
        <v>29</v>
      </c>
      <c r="F8292" t="s">
        <v>25</v>
      </c>
      <c r="G8292" t="s">
        <v>17</v>
      </c>
      <c r="H8292">
        <v>11</v>
      </c>
      <c r="I8292" t="s">
        <v>178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34</v>
      </c>
      <c r="S8292">
        <v>1</v>
      </c>
    </row>
    <row r="8293" spans="1:19" x14ac:dyDescent="0.3">
      <c r="A8293">
        <v>8292</v>
      </c>
      <c r="B8293" t="s">
        <v>42</v>
      </c>
      <c r="C8293" t="s">
        <v>20</v>
      </c>
      <c r="D8293" t="s">
        <v>19</v>
      </c>
      <c r="E8293" t="s">
        <v>43</v>
      </c>
      <c r="F8293" t="s">
        <v>25</v>
      </c>
      <c r="G8293" t="s">
        <v>35</v>
      </c>
      <c r="H8293">
        <v>6</v>
      </c>
      <c r="I8293" t="s">
        <v>176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28</v>
      </c>
      <c r="S8293">
        <v>8</v>
      </c>
    </row>
    <row r="8294" spans="1:19" x14ac:dyDescent="0.3">
      <c r="A8294">
        <v>8293</v>
      </c>
      <c r="B8294" t="s">
        <v>16</v>
      </c>
      <c r="C8294" t="s">
        <v>27</v>
      </c>
      <c r="D8294" t="s">
        <v>40</v>
      </c>
      <c r="E8294" t="s">
        <v>15</v>
      </c>
      <c r="F8294" t="s">
        <v>25</v>
      </c>
      <c r="G8294" t="s">
        <v>35</v>
      </c>
      <c r="H8294">
        <v>13</v>
      </c>
      <c r="I8294" t="s">
        <v>176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28</v>
      </c>
      <c r="S8294">
        <v>5</v>
      </c>
    </row>
    <row r="8295" spans="1:19" x14ac:dyDescent="0.3">
      <c r="A8295">
        <v>8294</v>
      </c>
      <c r="B8295" t="s">
        <v>42</v>
      </c>
      <c r="C8295" t="s">
        <v>34</v>
      </c>
      <c r="D8295" t="s">
        <v>19</v>
      </c>
      <c r="E8295" t="s">
        <v>41</v>
      </c>
      <c r="F8295" t="s">
        <v>30</v>
      </c>
      <c r="G8295" t="s">
        <v>24</v>
      </c>
      <c r="H8295">
        <v>9</v>
      </c>
      <c r="I8295" t="s">
        <v>177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34</v>
      </c>
      <c r="S8295">
        <v>2</v>
      </c>
    </row>
    <row r="8296" spans="1:19" x14ac:dyDescent="0.3">
      <c r="A8296">
        <v>8295</v>
      </c>
      <c r="B8296" t="s">
        <v>37</v>
      </c>
      <c r="C8296" t="s">
        <v>27</v>
      </c>
      <c r="D8296" t="s">
        <v>44</v>
      </c>
      <c r="E8296" t="s">
        <v>22</v>
      </c>
      <c r="F8296" t="s">
        <v>30</v>
      </c>
      <c r="G8296" t="s">
        <v>17</v>
      </c>
      <c r="H8296">
        <v>9</v>
      </c>
      <c r="I8296" t="s">
        <v>178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28</v>
      </c>
      <c r="S8296">
        <v>7</v>
      </c>
    </row>
    <row r="8297" spans="1:19" x14ac:dyDescent="0.3">
      <c r="A8297">
        <v>8296</v>
      </c>
      <c r="B8297" t="s">
        <v>31</v>
      </c>
      <c r="C8297" t="s">
        <v>27</v>
      </c>
      <c r="D8297" t="s">
        <v>40</v>
      </c>
      <c r="E8297" t="s">
        <v>36</v>
      </c>
      <c r="F8297" t="s">
        <v>18</v>
      </c>
      <c r="G8297" t="s">
        <v>17</v>
      </c>
      <c r="H8297">
        <v>0</v>
      </c>
      <c r="I8297" t="s">
        <v>176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28</v>
      </c>
      <c r="S8297">
        <v>8</v>
      </c>
    </row>
    <row r="8298" spans="1:19" x14ac:dyDescent="0.3">
      <c r="A8298">
        <v>8297</v>
      </c>
      <c r="B8298" t="s">
        <v>16</v>
      </c>
      <c r="C8298" t="s">
        <v>34</v>
      </c>
      <c r="D8298" t="s">
        <v>38</v>
      </c>
      <c r="E8298" t="s">
        <v>15</v>
      </c>
      <c r="F8298" t="s">
        <v>30</v>
      </c>
      <c r="G8298" t="s">
        <v>24</v>
      </c>
      <c r="H8298">
        <v>0</v>
      </c>
      <c r="I8298" t="s">
        <v>177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28</v>
      </c>
      <c r="S8298">
        <v>4</v>
      </c>
    </row>
    <row r="8299" spans="1:19" x14ac:dyDescent="0.3">
      <c r="A8299">
        <v>8298</v>
      </c>
      <c r="B8299" t="s">
        <v>33</v>
      </c>
      <c r="C8299" t="s">
        <v>27</v>
      </c>
      <c r="D8299" t="s">
        <v>32</v>
      </c>
      <c r="E8299" t="s">
        <v>15</v>
      </c>
      <c r="F8299" t="s">
        <v>30</v>
      </c>
      <c r="G8299" t="s">
        <v>17</v>
      </c>
      <c r="H8299">
        <v>5</v>
      </c>
      <c r="I8299" t="s">
        <v>176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21</v>
      </c>
      <c r="S8299">
        <v>6</v>
      </c>
    </row>
    <row r="8300" spans="1:19" x14ac:dyDescent="0.3">
      <c r="A8300">
        <v>8299</v>
      </c>
      <c r="B8300" t="s">
        <v>16</v>
      </c>
      <c r="C8300" t="s">
        <v>39</v>
      </c>
      <c r="D8300" t="s">
        <v>40</v>
      </c>
      <c r="E8300" t="s">
        <v>29</v>
      </c>
      <c r="F8300" t="s">
        <v>25</v>
      </c>
      <c r="G8300" t="s">
        <v>35</v>
      </c>
      <c r="H8300">
        <v>11</v>
      </c>
      <c r="I8300" t="s">
        <v>178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34</v>
      </c>
      <c r="S8300">
        <v>4</v>
      </c>
    </row>
    <row r="8301" spans="1:19" x14ac:dyDescent="0.3">
      <c r="A8301">
        <v>8300</v>
      </c>
      <c r="B8301" t="s">
        <v>42</v>
      </c>
      <c r="C8301" t="s">
        <v>20</v>
      </c>
      <c r="D8301" t="s">
        <v>44</v>
      </c>
      <c r="E8301" t="s">
        <v>43</v>
      </c>
      <c r="F8301" t="s">
        <v>18</v>
      </c>
      <c r="G8301" t="s">
        <v>24</v>
      </c>
      <c r="H8301">
        <v>9</v>
      </c>
      <c r="I8301" t="s">
        <v>178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34</v>
      </c>
      <c r="S8301">
        <v>2</v>
      </c>
    </row>
    <row r="8302" spans="1:19" x14ac:dyDescent="0.3">
      <c r="A8302">
        <v>8301</v>
      </c>
      <c r="B8302" t="s">
        <v>37</v>
      </c>
      <c r="C8302" t="s">
        <v>20</v>
      </c>
      <c r="D8302" t="s">
        <v>32</v>
      </c>
      <c r="E8302" t="s">
        <v>29</v>
      </c>
      <c r="F8302" t="s">
        <v>30</v>
      </c>
      <c r="G8302" t="s">
        <v>17</v>
      </c>
      <c r="H8302">
        <v>10</v>
      </c>
      <c r="I8302" t="s">
        <v>178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34</v>
      </c>
      <c r="S8302">
        <v>5</v>
      </c>
    </row>
    <row r="8303" spans="1:19" x14ac:dyDescent="0.3">
      <c r="A8303">
        <v>8302</v>
      </c>
      <c r="B8303" t="s">
        <v>16</v>
      </c>
      <c r="C8303" t="s">
        <v>39</v>
      </c>
      <c r="D8303" t="s">
        <v>44</v>
      </c>
      <c r="E8303" t="s">
        <v>45</v>
      </c>
      <c r="F8303" t="s">
        <v>25</v>
      </c>
      <c r="G8303" t="s">
        <v>24</v>
      </c>
      <c r="H8303">
        <v>12</v>
      </c>
      <c r="I8303" t="s">
        <v>177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28</v>
      </c>
      <c r="S8303">
        <v>8</v>
      </c>
    </row>
    <row r="8304" spans="1:19" x14ac:dyDescent="0.3">
      <c r="A8304">
        <v>8303</v>
      </c>
      <c r="B8304" t="s">
        <v>31</v>
      </c>
      <c r="C8304" t="s">
        <v>39</v>
      </c>
      <c r="D8304" t="s">
        <v>26</v>
      </c>
      <c r="E8304" t="s">
        <v>45</v>
      </c>
      <c r="F8304" t="s">
        <v>18</v>
      </c>
      <c r="G8304" t="s">
        <v>35</v>
      </c>
      <c r="H8304">
        <v>14</v>
      </c>
      <c r="I8304" t="s">
        <v>178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28</v>
      </c>
      <c r="S8304">
        <v>7</v>
      </c>
    </row>
    <row r="8305" spans="1:19" x14ac:dyDescent="0.3">
      <c r="A8305">
        <v>8304</v>
      </c>
      <c r="B8305" t="s">
        <v>31</v>
      </c>
      <c r="C8305" t="s">
        <v>27</v>
      </c>
      <c r="D8305" t="s">
        <v>32</v>
      </c>
      <c r="E8305" t="s">
        <v>15</v>
      </c>
      <c r="F8305" t="s">
        <v>18</v>
      </c>
      <c r="G8305" t="s">
        <v>35</v>
      </c>
      <c r="H8305">
        <v>12</v>
      </c>
      <c r="I8305" t="s">
        <v>177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34</v>
      </c>
      <c r="S8305">
        <v>1</v>
      </c>
    </row>
    <row r="8306" spans="1:19" x14ac:dyDescent="0.3">
      <c r="A8306">
        <v>8305</v>
      </c>
      <c r="B8306" t="s">
        <v>23</v>
      </c>
      <c r="C8306" t="s">
        <v>34</v>
      </c>
      <c r="D8306" t="s">
        <v>44</v>
      </c>
      <c r="E8306" t="s">
        <v>45</v>
      </c>
      <c r="F8306" t="s">
        <v>18</v>
      </c>
      <c r="G8306" t="s">
        <v>17</v>
      </c>
      <c r="H8306">
        <v>6</v>
      </c>
      <c r="I8306" t="s">
        <v>176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28</v>
      </c>
      <c r="S8306">
        <v>9</v>
      </c>
    </row>
    <row r="8307" spans="1:19" x14ac:dyDescent="0.3">
      <c r="A8307">
        <v>8306</v>
      </c>
      <c r="B8307" t="s">
        <v>37</v>
      </c>
      <c r="C8307" t="s">
        <v>34</v>
      </c>
      <c r="D8307" t="s">
        <v>19</v>
      </c>
      <c r="E8307" t="s">
        <v>22</v>
      </c>
      <c r="F8307" t="s">
        <v>30</v>
      </c>
      <c r="G8307" t="s">
        <v>24</v>
      </c>
      <c r="H8307">
        <v>1</v>
      </c>
      <c r="I8307" t="s">
        <v>178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28</v>
      </c>
      <c r="S8307">
        <v>5</v>
      </c>
    </row>
    <row r="8308" spans="1:19" x14ac:dyDescent="0.3">
      <c r="A8308">
        <v>8307</v>
      </c>
      <c r="B8308" t="s">
        <v>23</v>
      </c>
      <c r="C8308" t="s">
        <v>20</v>
      </c>
      <c r="D8308" t="s">
        <v>38</v>
      </c>
      <c r="E8308" t="s">
        <v>41</v>
      </c>
      <c r="F8308" t="s">
        <v>30</v>
      </c>
      <c r="G8308" t="s">
        <v>35</v>
      </c>
      <c r="H8308">
        <v>5</v>
      </c>
      <c r="I8308" t="s">
        <v>178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28</v>
      </c>
      <c r="S8308">
        <v>3</v>
      </c>
    </row>
    <row r="8309" spans="1:19" x14ac:dyDescent="0.3">
      <c r="A8309">
        <v>8308</v>
      </c>
      <c r="B8309" t="s">
        <v>37</v>
      </c>
      <c r="C8309" t="s">
        <v>34</v>
      </c>
      <c r="D8309" t="s">
        <v>38</v>
      </c>
      <c r="E8309" t="s">
        <v>22</v>
      </c>
      <c r="F8309" t="s">
        <v>25</v>
      </c>
      <c r="G8309" t="s">
        <v>35</v>
      </c>
      <c r="H8309">
        <v>9</v>
      </c>
      <c r="I8309" t="s">
        <v>178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34</v>
      </c>
      <c r="S8309">
        <v>5</v>
      </c>
    </row>
    <row r="8310" spans="1:19" x14ac:dyDescent="0.3">
      <c r="A8310">
        <v>8309</v>
      </c>
      <c r="B8310" t="s">
        <v>16</v>
      </c>
      <c r="C8310" t="s">
        <v>20</v>
      </c>
      <c r="D8310" t="s">
        <v>44</v>
      </c>
      <c r="E8310" t="s">
        <v>15</v>
      </c>
      <c r="F8310" t="s">
        <v>30</v>
      </c>
      <c r="G8310" t="s">
        <v>24</v>
      </c>
      <c r="H8310">
        <v>10</v>
      </c>
      <c r="I8310" t="s">
        <v>177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34</v>
      </c>
      <c r="S8310">
        <v>4</v>
      </c>
    </row>
    <row r="8311" spans="1:19" x14ac:dyDescent="0.3">
      <c r="A8311">
        <v>8310</v>
      </c>
      <c r="B8311" t="s">
        <v>23</v>
      </c>
      <c r="C8311" t="s">
        <v>39</v>
      </c>
      <c r="D8311" t="s">
        <v>32</v>
      </c>
      <c r="E8311" t="s">
        <v>45</v>
      </c>
      <c r="F8311" t="s">
        <v>25</v>
      </c>
      <c r="G8311" t="s">
        <v>35</v>
      </c>
      <c r="H8311">
        <v>7</v>
      </c>
      <c r="I8311" t="s">
        <v>178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28</v>
      </c>
      <c r="S8311">
        <v>4</v>
      </c>
    </row>
    <row r="8312" spans="1:19" x14ac:dyDescent="0.3">
      <c r="A8312">
        <v>8311</v>
      </c>
      <c r="B8312" t="s">
        <v>31</v>
      </c>
      <c r="C8312" t="s">
        <v>39</v>
      </c>
      <c r="D8312" t="s">
        <v>44</v>
      </c>
      <c r="E8312" t="s">
        <v>41</v>
      </c>
      <c r="F8312" t="s">
        <v>18</v>
      </c>
      <c r="G8312" t="s">
        <v>24</v>
      </c>
      <c r="H8312">
        <v>3</v>
      </c>
      <c r="I8312" t="s">
        <v>177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28</v>
      </c>
      <c r="S8312">
        <v>9</v>
      </c>
    </row>
    <row r="8313" spans="1:19" x14ac:dyDescent="0.3">
      <c r="A8313">
        <v>8312</v>
      </c>
      <c r="B8313" t="s">
        <v>16</v>
      </c>
      <c r="C8313" t="s">
        <v>20</v>
      </c>
      <c r="D8313" t="s">
        <v>40</v>
      </c>
      <c r="E8313" t="s">
        <v>36</v>
      </c>
      <c r="F8313" t="s">
        <v>30</v>
      </c>
      <c r="G8313" t="s">
        <v>17</v>
      </c>
      <c r="H8313">
        <v>1</v>
      </c>
      <c r="I8313" t="s">
        <v>178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21</v>
      </c>
      <c r="S8313">
        <v>3</v>
      </c>
    </row>
    <row r="8314" spans="1:19" x14ac:dyDescent="0.3">
      <c r="A8314">
        <v>8313</v>
      </c>
      <c r="B8314" t="s">
        <v>37</v>
      </c>
      <c r="C8314" t="s">
        <v>27</v>
      </c>
      <c r="D8314" t="s">
        <v>19</v>
      </c>
      <c r="E8314" t="s">
        <v>43</v>
      </c>
      <c r="F8314" t="s">
        <v>25</v>
      </c>
      <c r="G8314" t="s">
        <v>17</v>
      </c>
      <c r="H8314">
        <v>5</v>
      </c>
      <c r="I8314" t="s">
        <v>176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21</v>
      </c>
      <c r="S8314">
        <v>3</v>
      </c>
    </row>
    <row r="8315" spans="1:19" x14ac:dyDescent="0.3">
      <c r="A8315">
        <v>8314</v>
      </c>
      <c r="B8315" t="s">
        <v>31</v>
      </c>
      <c r="C8315" t="s">
        <v>34</v>
      </c>
      <c r="D8315" t="s">
        <v>19</v>
      </c>
      <c r="E8315" t="s">
        <v>45</v>
      </c>
      <c r="F8315" t="s">
        <v>30</v>
      </c>
      <c r="G8315" t="s">
        <v>35</v>
      </c>
      <c r="H8315">
        <v>12</v>
      </c>
      <c r="I8315" t="s">
        <v>176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28</v>
      </c>
      <c r="S8315">
        <v>6</v>
      </c>
    </row>
    <row r="8316" spans="1:19" x14ac:dyDescent="0.3">
      <c r="A8316">
        <v>8315</v>
      </c>
      <c r="B8316" t="s">
        <v>31</v>
      </c>
      <c r="C8316" t="s">
        <v>39</v>
      </c>
      <c r="D8316" t="s">
        <v>38</v>
      </c>
      <c r="E8316" t="s">
        <v>43</v>
      </c>
      <c r="F8316" t="s">
        <v>18</v>
      </c>
      <c r="G8316" t="s">
        <v>17</v>
      </c>
      <c r="H8316">
        <v>2</v>
      </c>
      <c r="I8316" t="s">
        <v>177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28</v>
      </c>
      <c r="S8316">
        <v>9</v>
      </c>
    </row>
    <row r="8317" spans="1:19" x14ac:dyDescent="0.3">
      <c r="A8317">
        <v>8316</v>
      </c>
      <c r="B8317" t="s">
        <v>42</v>
      </c>
      <c r="C8317" t="s">
        <v>34</v>
      </c>
      <c r="D8317" t="s">
        <v>44</v>
      </c>
      <c r="E8317" t="s">
        <v>45</v>
      </c>
      <c r="F8317" t="s">
        <v>18</v>
      </c>
      <c r="G8317" t="s">
        <v>24</v>
      </c>
      <c r="H8317">
        <v>0</v>
      </c>
      <c r="I8317" t="s">
        <v>176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21</v>
      </c>
      <c r="S8317">
        <v>5</v>
      </c>
    </row>
    <row r="8318" spans="1:19" x14ac:dyDescent="0.3">
      <c r="A8318">
        <v>8317</v>
      </c>
      <c r="B8318" t="s">
        <v>16</v>
      </c>
      <c r="C8318" t="s">
        <v>34</v>
      </c>
      <c r="D8318" t="s">
        <v>40</v>
      </c>
      <c r="E8318" t="s">
        <v>15</v>
      </c>
      <c r="F8318" t="s">
        <v>18</v>
      </c>
      <c r="G8318" t="s">
        <v>17</v>
      </c>
      <c r="H8318">
        <v>6</v>
      </c>
      <c r="I8318" t="s">
        <v>178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28</v>
      </c>
      <c r="S8318">
        <v>9</v>
      </c>
    </row>
    <row r="8319" spans="1:19" x14ac:dyDescent="0.3">
      <c r="A8319">
        <v>8318</v>
      </c>
      <c r="B8319" t="s">
        <v>31</v>
      </c>
      <c r="C8319" t="s">
        <v>27</v>
      </c>
      <c r="D8319" t="s">
        <v>40</v>
      </c>
      <c r="E8319" t="s">
        <v>45</v>
      </c>
      <c r="F8319" t="s">
        <v>30</v>
      </c>
      <c r="G8319" t="s">
        <v>35</v>
      </c>
      <c r="H8319">
        <v>13</v>
      </c>
      <c r="I8319" t="s">
        <v>176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28</v>
      </c>
      <c r="S8319">
        <v>7</v>
      </c>
    </row>
    <row r="8320" spans="1:19" x14ac:dyDescent="0.3">
      <c r="A8320">
        <v>8319</v>
      </c>
      <c r="B8320" t="s">
        <v>31</v>
      </c>
      <c r="C8320" t="s">
        <v>39</v>
      </c>
      <c r="D8320" t="s">
        <v>32</v>
      </c>
      <c r="E8320" t="s">
        <v>43</v>
      </c>
      <c r="F8320" t="s">
        <v>30</v>
      </c>
      <c r="G8320" t="s">
        <v>35</v>
      </c>
      <c r="H8320">
        <v>5</v>
      </c>
      <c r="I8320" t="s">
        <v>177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28</v>
      </c>
      <c r="S8320">
        <v>9</v>
      </c>
    </row>
    <row r="8321" spans="1:19" x14ac:dyDescent="0.3">
      <c r="A8321">
        <v>8320</v>
      </c>
      <c r="B8321" t="s">
        <v>16</v>
      </c>
      <c r="C8321" t="s">
        <v>39</v>
      </c>
      <c r="D8321" t="s">
        <v>26</v>
      </c>
      <c r="E8321" t="s">
        <v>15</v>
      </c>
      <c r="F8321" t="s">
        <v>30</v>
      </c>
      <c r="G8321" t="s">
        <v>17</v>
      </c>
      <c r="H8321">
        <v>11</v>
      </c>
      <c r="I8321" t="s">
        <v>176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28</v>
      </c>
      <c r="S8321">
        <v>9</v>
      </c>
    </row>
    <row r="8322" spans="1:19" x14ac:dyDescent="0.3">
      <c r="A8322">
        <v>8321</v>
      </c>
      <c r="B8322" t="s">
        <v>31</v>
      </c>
      <c r="C8322" t="s">
        <v>39</v>
      </c>
      <c r="D8322" t="s">
        <v>32</v>
      </c>
      <c r="E8322" t="s">
        <v>36</v>
      </c>
      <c r="F8322" t="s">
        <v>18</v>
      </c>
      <c r="G8322" t="s">
        <v>24</v>
      </c>
      <c r="H8322">
        <v>13</v>
      </c>
      <c r="I8322" t="s">
        <v>178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34</v>
      </c>
      <c r="S8322">
        <v>2</v>
      </c>
    </row>
    <row r="8323" spans="1:19" x14ac:dyDescent="0.3">
      <c r="A8323">
        <v>8322</v>
      </c>
      <c r="B8323" t="s">
        <v>37</v>
      </c>
      <c r="C8323" t="s">
        <v>27</v>
      </c>
      <c r="D8323" t="s">
        <v>26</v>
      </c>
      <c r="E8323" t="s">
        <v>29</v>
      </c>
      <c r="F8323" t="s">
        <v>18</v>
      </c>
      <c r="G8323" t="s">
        <v>35</v>
      </c>
      <c r="H8323">
        <v>4</v>
      </c>
      <c r="I8323" t="s">
        <v>176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28</v>
      </c>
      <c r="S8323">
        <v>7</v>
      </c>
    </row>
    <row r="8324" spans="1:19" x14ac:dyDescent="0.3">
      <c r="A8324">
        <v>8323</v>
      </c>
      <c r="B8324" t="s">
        <v>33</v>
      </c>
      <c r="C8324" t="s">
        <v>27</v>
      </c>
      <c r="D8324" t="s">
        <v>44</v>
      </c>
      <c r="E8324" t="s">
        <v>43</v>
      </c>
      <c r="F8324" t="s">
        <v>25</v>
      </c>
      <c r="G8324" t="s">
        <v>24</v>
      </c>
      <c r="H8324">
        <v>8</v>
      </c>
      <c r="I8324" t="s">
        <v>178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34</v>
      </c>
      <c r="S8324">
        <v>1</v>
      </c>
    </row>
    <row r="8325" spans="1:19" x14ac:dyDescent="0.3">
      <c r="A8325">
        <v>8324</v>
      </c>
      <c r="B8325" t="s">
        <v>37</v>
      </c>
      <c r="C8325" t="s">
        <v>39</v>
      </c>
      <c r="D8325" t="s">
        <v>26</v>
      </c>
      <c r="E8325" t="s">
        <v>22</v>
      </c>
      <c r="F8325" t="s">
        <v>18</v>
      </c>
      <c r="G8325" t="s">
        <v>35</v>
      </c>
      <c r="H8325">
        <v>5</v>
      </c>
      <c r="I8325" t="s">
        <v>176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28</v>
      </c>
      <c r="S8325">
        <v>7</v>
      </c>
    </row>
    <row r="8326" spans="1:19" x14ac:dyDescent="0.3">
      <c r="A8326">
        <v>8325</v>
      </c>
      <c r="B8326" t="s">
        <v>23</v>
      </c>
      <c r="C8326" t="s">
        <v>27</v>
      </c>
      <c r="D8326" t="s">
        <v>19</v>
      </c>
      <c r="E8326" t="s">
        <v>29</v>
      </c>
      <c r="F8326" t="s">
        <v>25</v>
      </c>
      <c r="G8326" t="s">
        <v>17</v>
      </c>
      <c r="H8326">
        <v>3</v>
      </c>
      <c r="I8326" t="s">
        <v>177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21</v>
      </c>
      <c r="S8326">
        <v>4</v>
      </c>
    </row>
    <row r="8327" spans="1:19" x14ac:dyDescent="0.3">
      <c r="A8327">
        <v>8326</v>
      </c>
      <c r="B8327" t="s">
        <v>37</v>
      </c>
      <c r="C8327" t="s">
        <v>27</v>
      </c>
      <c r="D8327" t="s">
        <v>44</v>
      </c>
      <c r="E8327" t="s">
        <v>29</v>
      </c>
      <c r="F8327" t="s">
        <v>25</v>
      </c>
      <c r="G8327" t="s">
        <v>17</v>
      </c>
      <c r="H8327">
        <v>0</v>
      </c>
      <c r="I8327" t="s">
        <v>178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21</v>
      </c>
      <c r="S8327">
        <v>3</v>
      </c>
    </row>
    <row r="8328" spans="1:19" x14ac:dyDescent="0.3">
      <c r="A8328">
        <v>8327</v>
      </c>
      <c r="B8328" t="s">
        <v>23</v>
      </c>
      <c r="C8328" t="s">
        <v>20</v>
      </c>
      <c r="D8328" t="s">
        <v>32</v>
      </c>
      <c r="E8328" t="s">
        <v>29</v>
      </c>
      <c r="F8328" t="s">
        <v>30</v>
      </c>
      <c r="G8328" t="s">
        <v>35</v>
      </c>
      <c r="H8328">
        <v>5</v>
      </c>
      <c r="I8328" t="s">
        <v>176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21</v>
      </c>
      <c r="S8328">
        <v>3</v>
      </c>
    </row>
    <row r="8329" spans="1:19" x14ac:dyDescent="0.3">
      <c r="A8329">
        <v>8328</v>
      </c>
      <c r="B8329" t="s">
        <v>42</v>
      </c>
      <c r="C8329" t="s">
        <v>27</v>
      </c>
      <c r="D8329" t="s">
        <v>38</v>
      </c>
      <c r="E8329" t="s">
        <v>45</v>
      </c>
      <c r="F8329" t="s">
        <v>30</v>
      </c>
      <c r="G8329" t="s">
        <v>35</v>
      </c>
      <c r="H8329">
        <v>9</v>
      </c>
      <c r="I8329" t="s">
        <v>177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34</v>
      </c>
      <c r="S8329">
        <v>2</v>
      </c>
    </row>
    <row r="8330" spans="1:19" x14ac:dyDescent="0.3">
      <c r="A8330">
        <v>8329</v>
      </c>
      <c r="B8330" t="s">
        <v>37</v>
      </c>
      <c r="C8330" t="s">
        <v>39</v>
      </c>
      <c r="D8330" t="s">
        <v>44</v>
      </c>
      <c r="E8330" t="s">
        <v>41</v>
      </c>
      <c r="F8330" t="s">
        <v>30</v>
      </c>
      <c r="G8330" t="s">
        <v>17</v>
      </c>
      <c r="H8330">
        <v>3</v>
      </c>
      <c r="I8330" t="s">
        <v>177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21</v>
      </c>
      <c r="S8330">
        <v>1</v>
      </c>
    </row>
    <row r="8331" spans="1:19" x14ac:dyDescent="0.3">
      <c r="A8331">
        <v>8330</v>
      </c>
      <c r="B8331" t="s">
        <v>23</v>
      </c>
      <c r="C8331" t="s">
        <v>34</v>
      </c>
      <c r="D8331" t="s">
        <v>44</v>
      </c>
      <c r="E8331" t="s">
        <v>36</v>
      </c>
      <c r="F8331" t="s">
        <v>25</v>
      </c>
      <c r="G8331" t="s">
        <v>24</v>
      </c>
      <c r="H8331">
        <v>0</v>
      </c>
      <c r="I8331" t="s">
        <v>176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21</v>
      </c>
      <c r="S8331">
        <v>1</v>
      </c>
    </row>
    <row r="8332" spans="1:19" x14ac:dyDescent="0.3">
      <c r="A8332">
        <v>8331</v>
      </c>
      <c r="B8332" t="s">
        <v>23</v>
      </c>
      <c r="C8332" t="s">
        <v>27</v>
      </c>
      <c r="D8332" t="s">
        <v>26</v>
      </c>
      <c r="E8332" t="s">
        <v>43</v>
      </c>
      <c r="F8332" t="s">
        <v>25</v>
      </c>
      <c r="G8332" t="s">
        <v>17</v>
      </c>
      <c r="H8332">
        <v>7</v>
      </c>
      <c r="I8332" t="s">
        <v>176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21</v>
      </c>
      <c r="S8332">
        <v>4</v>
      </c>
    </row>
    <row r="8333" spans="1:19" x14ac:dyDescent="0.3">
      <c r="A8333">
        <v>8332</v>
      </c>
      <c r="B8333" t="s">
        <v>31</v>
      </c>
      <c r="C8333" t="s">
        <v>34</v>
      </c>
      <c r="D8333" t="s">
        <v>38</v>
      </c>
      <c r="E8333" t="s">
        <v>29</v>
      </c>
      <c r="F8333" t="s">
        <v>25</v>
      </c>
      <c r="G8333" t="s">
        <v>35</v>
      </c>
      <c r="H8333">
        <v>13</v>
      </c>
      <c r="I8333" t="s">
        <v>178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28</v>
      </c>
      <c r="S8333">
        <v>4</v>
      </c>
    </row>
    <row r="8334" spans="1:19" x14ac:dyDescent="0.3">
      <c r="A8334">
        <v>8333</v>
      </c>
      <c r="B8334" t="s">
        <v>23</v>
      </c>
      <c r="C8334" t="s">
        <v>39</v>
      </c>
      <c r="D8334" t="s">
        <v>32</v>
      </c>
      <c r="E8334" t="s">
        <v>15</v>
      </c>
      <c r="F8334" t="s">
        <v>25</v>
      </c>
      <c r="G8334" t="s">
        <v>17</v>
      </c>
      <c r="H8334">
        <v>7</v>
      </c>
      <c r="I8334" t="s">
        <v>178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21</v>
      </c>
      <c r="S8334">
        <v>3</v>
      </c>
    </row>
    <row r="8335" spans="1:19" x14ac:dyDescent="0.3">
      <c r="A8335">
        <v>8334</v>
      </c>
      <c r="B8335" t="s">
        <v>37</v>
      </c>
      <c r="C8335" t="s">
        <v>34</v>
      </c>
      <c r="D8335" t="s">
        <v>26</v>
      </c>
      <c r="E8335" t="s">
        <v>22</v>
      </c>
      <c r="F8335" t="s">
        <v>25</v>
      </c>
      <c r="G8335" t="s">
        <v>24</v>
      </c>
      <c r="H8335">
        <v>12</v>
      </c>
      <c r="I8335" t="s">
        <v>177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28</v>
      </c>
      <c r="S8335">
        <v>7</v>
      </c>
    </row>
    <row r="8336" spans="1:19" x14ac:dyDescent="0.3">
      <c r="A8336">
        <v>8335</v>
      </c>
      <c r="B8336" t="s">
        <v>16</v>
      </c>
      <c r="C8336" t="s">
        <v>20</v>
      </c>
      <c r="D8336" t="s">
        <v>44</v>
      </c>
      <c r="E8336" t="s">
        <v>45</v>
      </c>
      <c r="F8336" t="s">
        <v>18</v>
      </c>
      <c r="G8336" t="s">
        <v>35</v>
      </c>
      <c r="H8336">
        <v>5</v>
      </c>
      <c r="I8336" t="s">
        <v>177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21</v>
      </c>
      <c r="S8336">
        <v>5</v>
      </c>
    </row>
    <row r="8337" spans="1:19" x14ac:dyDescent="0.3">
      <c r="A8337">
        <v>8336</v>
      </c>
      <c r="B8337" t="s">
        <v>42</v>
      </c>
      <c r="C8337" t="s">
        <v>39</v>
      </c>
      <c r="D8337" t="s">
        <v>44</v>
      </c>
      <c r="E8337" t="s">
        <v>15</v>
      </c>
      <c r="F8337" t="s">
        <v>18</v>
      </c>
      <c r="G8337" t="s">
        <v>24</v>
      </c>
      <c r="H8337">
        <v>1</v>
      </c>
      <c r="I8337" t="s">
        <v>176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21</v>
      </c>
      <c r="S8337">
        <v>6</v>
      </c>
    </row>
    <row r="8338" spans="1:19" x14ac:dyDescent="0.3">
      <c r="A8338">
        <v>8337</v>
      </c>
      <c r="B8338" t="s">
        <v>16</v>
      </c>
      <c r="C8338" t="s">
        <v>20</v>
      </c>
      <c r="D8338" t="s">
        <v>26</v>
      </c>
      <c r="E8338" t="s">
        <v>36</v>
      </c>
      <c r="F8338" t="s">
        <v>18</v>
      </c>
      <c r="G8338" t="s">
        <v>17</v>
      </c>
      <c r="H8338">
        <v>13</v>
      </c>
      <c r="I8338" t="s">
        <v>177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28</v>
      </c>
      <c r="S8338">
        <v>6</v>
      </c>
    </row>
    <row r="8339" spans="1:19" x14ac:dyDescent="0.3">
      <c r="A8339">
        <v>8338</v>
      </c>
      <c r="B8339" t="s">
        <v>37</v>
      </c>
      <c r="C8339" t="s">
        <v>34</v>
      </c>
      <c r="D8339" t="s">
        <v>26</v>
      </c>
      <c r="E8339" t="s">
        <v>36</v>
      </c>
      <c r="F8339" t="s">
        <v>18</v>
      </c>
      <c r="G8339" t="s">
        <v>17</v>
      </c>
      <c r="H8339">
        <v>7</v>
      </c>
      <c r="I8339" t="s">
        <v>177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28</v>
      </c>
      <c r="S8339">
        <v>3</v>
      </c>
    </row>
    <row r="8340" spans="1:19" x14ac:dyDescent="0.3">
      <c r="A8340">
        <v>8339</v>
      </c>
      <c r="B8340" t="s">
        <v>23</v>
      </c>
      <c r="C8340" t="s">
        <v>20</v>
      </c>
      <c r="D8340" t="s">
        <v>32</v>
      </c>
      <c r="E8340" t="s">
        <v>36</v>
      </c>
      <c r="F8340" t="s">
        <v>30</v>
      </c>
      <c r="G8340" t="s">
        <v>35</v>
      </c>
      <c r="H8340">
        <v>3</v>
      </c>
      <c r="I8340" t="s">
        <v>177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28</v>
      </c>
      <c r="S8340">
        <v>2</v>
      </c>
    </row>
    <row r="8341" spans="1:19" x14ac:dyDescent="0.3">
      <c r="A8341">
        <v>8340</v>
      </c>
      <c r="B8341" t="s">
        <v>31</v>
      </c>
      <c r="C8341" t="s">
        <v>39</v>
      </c>
      <c r="D8341" t="s">
        <v>26</v>
      </c>
      <c r="E8341" t="s">
        <v>36</v>
      </c>
      <c r="F8341" t="s">
        <v>25</v>
      </c>
      <c r="G8341" t="s">
        <v>24</v>
      </c>
      <c r="H8341">
        <v>8</v>
      </c>
      <c r="I8341" t="s">
        <v>178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28</v>
      </c>
      <c r="S8341">
        <v>9</v>
      </c>
    </row>
    <row r="8342" spans="1:19" x14ac:dyDescent="0.3">
      <c r="A8342">
        <v>8341</v>
      </c>
      <c r="B8342" t="s">
        <v>31</v>
      </c>
      <c r="C8342" t="s">
        <v>27</v>
      </c>
      <c r="D8342" t="s">
        <v>40</v>
      </c>
      <c r="E8342" t="s">
        <v>41</v>
      </c>
      <c r="F8342" t="s">
        <v>30</v>
      </c>
      <c r="G8342" t="s">
        <v>24</v>
      </c>
      <c r="H8342">
        <v>13</v>
      </c>
      <c r="I8342" t="s">
        <v>176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28</v>
      </c>
      <c r="S8342">
        <v>3</v>
      </c>
    </row>
    <row r="8343" spans="1:19" x14ac:dyDescent="0.3">
      <c r="A8343">
        <v>8342</v>
      </c>
      <c r="B8343" t="s">
        <v>16</v>
      </c>
      <c r="C8343" t="s">
        <v>34</v>
      </c>
      <c r="D8343" t="s">
        <v>26</v>
      </c>
      <c r="E8343" t="s">
        <v>15</v>
      </c>
      <c r="F8343" t="s">
        <v>25</v>
      </c>
      <c r="G8343" t="s">
        <v>17</v>
      </c>
      <c r="H8343">
        <v>10</v>
      </c>
      <c r="I8343" t="s">
        <v>176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34</v>
      </c>
      <c r="S8343">
        <v>5</v>
      </c>
    </row>
    <row r="8344" spans="1:19" x14ac:dyDescent="0.3">
      <c r="A8344">
        <v>8343</v>
      </c>
      <c r="B8344" t="s">
        <v>37</v>
      </c>
      <c r="C8344" t="s">
        <v>27</v>
      </c>
      <c r="D8344" t="s">
        <v>19</v>
      </c>
      <c r="E8344" t="s">
        <v>45</v>
      </c>
      <c r="F8344" t="s">
        <v>30</v>
      </c>
      <c r="G8344" t="s">
        <v>24</v>
      </c>
      <c r="H8344">
        <v>12</v>
      </c>
      <c r="I8344" t="s">
        <v>178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28</v>
      </c>
      <c r="S8344">
        <v>1</v>
      </c>
    </row>
    <row r="8345" spans="1:19" x14ac:dyDescent="0.3">
      <c r="A8345">
        <v>8344</v>
      </c>
      <c r="B8345" t="s">
        <v>16</v>
      </c>
      <c r="C8345" t="s">
        <v>20</v>
      </c>
      <c r="D8345" t="s">
        <v>32</v>
      </c>
      <c r="E8345" t="s">
        <v>29</v>
      </c>
      <c r="F8345" t="s">
        <v>18</v>
      </c>
      <c r="G8345" t="s">
        <v>35</v>
      </c>
      <c r="H8345">
        <v>13</v>
      </c>
      <c r="I8345" t="s">
        <v>176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28</v>
      </c>
      <c r="S8345">
        <v>9</v>
      </c>
    </row>
    <row r="8346" spans="1:19" x14ac:dyDescent="0.3">
      <c r="A8346">
        <v>8345</v>
      </c>
      <c r="B8346" t="s">
        <v>33</v>
      </c>
      <c r="C8346" t="s">
        <v>39</v>
      </c>
      <c r="D8346" t="s">
        <v>44</v>
      </c>
      <c r="E8346" t="s">
        <v>43</v>
      </c>
      <c r="F8346" t="s">
        <v>25</v>
      </c>
      <c r="G8346" t="s">
        <v>35</v>
      </c>
      <c r="H8346">
        <v>7</v>
      </c>
      <c r="I8346" t="s">
        <v>177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21</v>
      </c>
      <c r="S8346">
        <v>6</v>
      </c>
    </row>
    <row r="8347" spans="1:19" x14ac:dyDescent="0.3">
      <c r="A8347">
        <v>8346</v>
      </c>
      <c r="B8347" t="s">
        <v>33</v>
      </c>
      <c r="C8347" t="s">
        <v>27</v>
      </c>
      <c r="D8347" t="s">
        <v>38</v>
      </c>
      <c r="E8347" t="s">
        <v>22</v>
      </c>
      <c r="F8347" t="s">
        <v>30</v>
      </c>
      <c r="G8347" t="s">
        <v>35</v>
      </c>
      <c r="H8347">
        <v>14</v>
      </c>
      <c r="I8347" t="s">
        <v>177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28</v>
      </c>
      <c r="S8347">
        <v>7</v>
      </c>
    </row>
    <row r="8348" spans="1:19" x14ac:dyDescent="0.3">
      <c r="A8348">
        <v>8347</v>
      </c>
      <c r="B8348" t="s">
        <v>42</v>
      </c>
      <c r="C8348" t="s">
        <v>20</v>
      </c>
      <c r="D8348" t="s">
        <v>26</v>
      </c>
      <c r="E8348" t="s">
        <v>15</v>
      </c>
      <c r="F8348" t="s">
        <v>30</v>
      </c>
      <c r="G8348" t="s">
        <v>17</v>
      </c>
      <c r="H8348">
        <v>3</v>
      </c>
      <c r="I8348" t="s">
        <v>176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21</v>
      </c>
      <c r="S8348">
        <v>4</v>
      </c>
    </row>
    <row r="8349" spans="1:19" x14ac:dyDescent="0.3">
      <c r="A8349">
        <v>8348</v>
      </c>
      <c r="B8349" t="s">
        <v>23</v>
      </c>
      <c r="C8349" t="s">
        <v>39</v>
      </c>
      <c r="D8349" t="s">
        <v>26</v>
      </c>
      <c r="E8349" t="s">
        <v>22</v>
      </c>
      <c r="F8349" t="s">
        <v>30</v>
      </c>
      <c r="G8349" t="s">
        <v>35</v>
      </c>
      <c r="H8349">
        <v>5</v>
      </c>
      <c r="I8349" t="s">
        <v>178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28</v>
      </c>
      <c r="S8349">
        <v>8</v>
      </c>
    </row>
    <row r="8350" spans="1:19" x14ac:dyDescent="0.3">
      <c r="A8350">
        <v>8349</v>
      </c>
      <c r="B8350" t="s">
        <v>37</v>
      </c>
      <c r="C8350" t="s">
        <v>27</v>
      </c>
      <c r="D8350" t="s">
        <v>19</v>
      </c>
      <c r="E8350" t="s">
        <v>43</v>
      </c>
      <c r="F8350" t="s">
        <v>25</v>
      </c>
      <c r="G8350" t="s">
        <v>17</v>
      </c>
      <c r="H8350">
        <v>12</v>
      </c>
      <c r="I8350" t="s">
        <v>178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28</v>
      </c>
      <c r="S8350">
        <v>7</v>
      </c>
    </row>
    <row r="8351" spans="1:19" x14ac:dyDescent="0.3">
      <c r="A8351">
        <v>8350</v>
      </c>
      <c r="B8351" t="s">
        <v>31</v>
      </c>
      <c r="C8351" t="s">
        <v>27</v>
      </c>
      <c r="D8351" t="s">
        <v>40</v>
      </c>
      <c r="E8351" t="s">
        <v>45</v>
      </c>
      <c r="F8351" t="s">
        <v>30</v>
      </c>
      <c r="G8351" t="s">
        <v>35</v>
      </c>
      <c r="H8351">
        <v>2</v>
      </c>
      <c r="I8351" t="s">
        <v>177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21</v>
      </c>
      <c r="S8351">
        <v>3</v>
      </c>
    </row>
    <row r="8352" spans="1:19" x14ac:dyDescent="0.3">
      <c r="A8352">
        <v>8351</v>
      </c>
      <c r="B8352" t="s">
        <v>42</v>
      </c>
      <c r="C8352" t="s">
        <v>34</v>
      </c>
      <c r="D8352" t="s">
        <v>40</v>
      </c>
      <c r="E8352" t="s">
        <v>43</v>
      </c>
      <c r="F8352" t="s">
        <v>18</v>
      </c>
      <c r="G8352" t="s">
        <v>24</v>
      </c>
      <c r="H8352">
        <v>12</v>
      </c>
      <c r="I8352" t="s">
        <v>176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28</v>
      </c>
      <c r="S8352">
        <v>7</v>
      </c>
    </row>
    <row r="8353" spans="1:19" x14ac:dyDescent="0.3">
      <c r="A8353">
        <v>8352</v>
      </c>
      <c r="B8353" t="s">
        <v>42</v>
      </c>
      <c r="C8353" t="s">
        <v>39</v>
      </c>
      <c r="D8353" t="s">
        <v>40</v>
      </c>
      <c r="E8353" t="s">
        <v>15</v>
      </c>
      <c r="F8353" t="s">
        <v>18</v>
      </c>
      <c r="G8353" t="s">
        <v>35</v>
      </c>
      <c r="H8353">
        <v>13</v>
      </c>
      <c r="I8353" t="s">
        <v>178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28</v>
      </c>
      <c r="S8353">
        <v>8</v>
      </c>
    </row>
    <row r="8354" spans="1:19" x14ac:dyDescent="0.3">
      <c r="A8354">
        <v>8353</v>
      </c>
      <c r="B8354" t="s">
        <v>31</v>
      </c>
      <c r="C8354" t="s">
        <v>27</v>
      </c>
      <c r="D8354" t="s">
        <v>32</v>
      </c>
      <c r="E8354" t="s">
        <v>22</v>
      </c>
      <c r="F8354" t="s">
        <v>25</v>
      </c>
      <c r="G8354" t="s">
        <v>17</v>
      </c>
      <c r="H8354">
        <v>14</v>
      </c>
      <c r="I8354" t="s">
        <v>178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34</v>
      </c>
      <c r="S8354">
        <v>4</v>
      </c>
    </row>
    <row r="8355" spans="1:19" x14ac:dyDescent="0.3">
      <c r="A8355">
        <v>8354</v>
      </c>
      <c r="B8355" t="s">
        <v>23</v>
      </c>
      <c r="C8355" t="s">
        <v>20</v>
      </c>
      <c r="D8355" t="s">
        <v>26</v>
      </c>
      <c r="E8355" t="s">
        <v>45</v>
      </c>
      <c r="F8355" t="s">
        <v>30</v>
      </c>
      <c r="G8355" t="s">
        <v>24</v>
      </c>
      <c r="H8355">
        <v>6</v>
      </c>
      <c r="I8355" t="s">
        <v>177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28</v>
      </c>
      <c r="S8355">
        <v>8</v>
      </c>
    </row>
    <row r="8356" spans="1:19" x14ac:dyDescent="0.3">
      <c r="A8356">
        <v>8355</v>
      </c>
      <c r="B8356" t="s">
        <v>31</v>
      </c>
      <c r="C8356" t="s">
        <v>34</v>
      </c>
      <c r="D8356" t="s">
        <v>38</v>
      </c>
      <c r="E8356" t="s">
        <v>45</v>
      </c>
      <c r="F8356" t="s">
        <v>30</v>
      </c>
      <c r="G8356" t="s">
        <v>24</v>
      </c>
      <c r="H8356">
        <v>4</v>
      </c>
      <c r="I8356" t="s">
        <v>176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21</v>
      </c>
      <c r="S8356">
        <v>4</v>
      </c>
    </row>
    <row r="8357" spans="1:19" x14ac:dyDescent="0.3">
      <c r="A8357">
        <v>8356</v>
      </c>
      <c r="B8357" t="s">
        <v>37</v>
      </c>
      <c r="C8357" t="s">
        <v>39</v>
      </c>
      <c r="D8357" t="s">
        <v>38</v>
      </c>
      <c r="E8357" t="s">
        <v>15</v>
      </c>
      <c r="F8357" t="s">
        <v>18</v>
      </c>
      <c r="G8357" t="s">
        <v>35</v>
      </c>
      <c r="H8357">
        <v>11</v>
      </c>
      <c r="I8357" t="s">
        <v>176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34</v>
      </c>
      <c r="S8357">
        <v>1</v>
      </c>
    </row>
    <row r="8358" spans="1:19" x14ac:dyDescent="0.3">
      <c r="A8358">
        <v>8357</v>
      </c>
      <c r="B8358" t="s">
        <v>16</v>
      </c>
      <c r="C8358" t="s">
        <v>20</v>
      </c>
      <c r="D8358" t="s">
        <v>32</v>
      </c>
      <c r="E8358" t="s">
        <v>43</v>
      </c>
      <c r="F8358" t="s">
        <v>18</v>
      </c>
      <c r="G8358" t="s">
        <v>35</v>
      </c>
      <c r="H8358">
        <v>9</v>
      </c>
      <c r="I8358" t="s">
        <v>177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28</v>
      </c>
      <c r="S8358">
        <v>9</v>
      </c>
    </row>
    <row r="8359" spans="1:19" x14ac:dyDescent="0.3">
      <c r="A8359">
        <v>8358</v>
      </c>
      <c r="B8359" t="s">
        <v>31</v>
      </c>
      <c r="C8359" t="s">
        <v>20</v>
      </c>
      <c r="D8359" t="s">
        <v>38</v>
      </c>
      <c r="E8359" t="s">
        <v>15</v>
      </c>
      <c r="F8359" t="s">
        <v>18</v>
      </c>
      <c r="G8359" t="s">
        <v>35</v>
      </c>
      <c r="H8359">
        <v>10</v>
      </c>
      <c r="I8359" t="s">
        <v>178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28</v>
      </c>
      <c r="S8359">
        <v>3</v>
      </c>
    </row>
    <row r="8360" spans="1:19" x14ac:dyDescent="0.3">
      <c r="A8360">
        <v>8359</v>
      </c>
      <c r="B8360" t="s">
        <v>42</v>
      </c>
      <c r="C8360" t="s">
        <v>39</v>
      </c>
      <c r="D8360" t="s">
        <v>44</v>
      </c>
      <c r="E8360" t="s">
        <v>43</v>
      </c>
      <c r="F8360" t="s">
        <v>30</v>
      </c>
      <c r="G8360" t="s">
        <v>35</v>
      </c>
      <c r="H8360">
        <v>6</v>
      </c>
      <c r="I8360" t="s">
        <v>177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28</v>
      </c>
      <c r="S8360">
        <v>2</v>
      </c>
    </row>
    <row r="8361" spans="1:19" x14ac:dyDescent="0.3">
      <c r="A8361">
        <v>8360</v>
      </c>
      <c r="B8361" t="s">
        <v>37</v>
      </c>
      <c r="C8361" t="s">
        <v>20</v>
      </c>
      <c r="D8361" t="s">
        <v>32</v>
      </c>
      <c r="E8361" t="s">
        <v>36</v>
      </c>
      <c r="F8361" t="s">
        <v>25</v>
      </c>
      <c r="G8361" t="s">
        <v>24</v>
      </c>
      <c r="H8361">
        <v>3</v>
      </c>
      <c r="I8361" t="s">
        <v>176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21</v>
      </c>
      <c r="S8361">
        <v>1</v>
      </c>
    </row>
    <row r="8362" spans="1:19" x14ac:dyDescent="0.3">
      <c r="A8362">
        <v>8361</v>
      </c>
      <c r="B8362" t="s">
        <v>37</v>
      </c>
      <c r="C8362" t="s">
        <v>39</v>
      </c>
      <c r="D8362" t="s">
        <v>38</v>
      </c>
      <c r="E8362" t="s">
        <v>22</v>
      </c>
      <c r="F8362" t="s">
        <v>30</v>
      </c>
      <c r="G8362" t="s">
        <v>35</v>
      </c>
      <c r="H8362">
        <v>3</v>
      </c>
      <c r="I8362" t="s">
        <v>178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21</v>
      </c>
      <c r="S8362">
        <v>5</v>
      </c>
    </row>
    <row r="8363" spans="1:19" x14ac:dyDescent="0.3">
      <c r="A8363">
        <v>8362</v>
      </c>
      <c r="B8363" t="s">
        <v>37</v>
      </c>
      <c r="C8363" t="s">
        <v>39</v>
      </c>
      <c r="D8363" t="s">
        <v>19</v>
      </c>
      <c r="E8363" t="s">
        <v>43</v>
      </c>
      <c r="F8363" t="s">
        <v>25</v>
      </c>
      <c r="G8363" t="s">
        <v>24</v>
      </c>
      <c r="H8363">
        <v>6</v>
      </c>
      <c r="I8363" t="s">
        <v>178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21</v>
      </c>
      <c r="S8363">
        <v>5</v>
      </c>
    </row>
    <row r="8364" spans="1:19" x14ac:dyDescent="0.3">
      <c r="A8364">
        <v>8363</v>
      </c>
      <c r="B8364" t="s">
        <v>42</v>
      </c>
      <c r="C8364" t="s">
        <v>39</v>
      </c>
      <c r="D8364" t="s">
        <v>19</v>
      </c>
      <c r="E8364" t="s">
        <v>45</v>
      </c>
      <c r="F8364" t="s">
        <v>30</v>
      </c>
      <c r="G8364" t="s">
        <v>24</v>
      </c>
      <c r="H8364">
        <v>1</v>
      </c>
      <c r="I8364" t="s">
        <v>176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21</v>
      </c>
      <c r="S8364">
        <v>5</v>
      </c>
    </row>
    <row r="8365" spans="1:19" x14ac:dyDescent="0.3">
      <c r="A8365">
        <v>8364</v>
      </c>
      <c r="B8365" t="s">
        <v>16</v>
      </c>
      <c r="C8365" t="s">
        <v>20</v>
      </c>
      <c r="D8365" t="s">
        <v>38</v>
      </c>
      <c r="E8365" t="s">
        <v>29</v>
      </c>
      <c r="F8365" t="s">
        <v>25</v>
      </c>
      <c r="G8365" t="s">
        <v>17</v>
      </c>
      <c r="H8365">
        <v>4</v>
      </c>
      <c r="I8365" t="s">
        <v>177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21</v>
      </c>
      <c r="S8365">
        <v>1</v>
      </c>
    </row>
    <row r="8366" spans="1:19" x14ac:dyDescent="0.3">
      <c r="A8366">
        <v>8365</v>
      </c>
      <c r="B8366" t="s">
        <v>37</v>
      </c>
      <c r="C8366" t="s">
        <v>27</v>
      </c>
      <c r="D8366" t="s">
        <v>26</v>
      </c>
      <c r="E8366" t="s">
        <v>29</v>
      </c>
      <c r="F8366" t="s">
        <v>25</v>
      </c>
      <c r="G8366" t="s">
        <v>35</v>
      </c>
      <c r="H8366">
        <v>3</v>
      </c>
      <c r="I8366" t="s">
        <v>177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28</v>
      </c>
      <c r="S8366">
        <v>9</v>
      </c>
    </row>
    <row r="8367" spans="1:19" x14ac:dyDescent="0.3">
      <c r="A8367">
        <v>8366</v>
      </c>
      <c r="B8367" t="s">
        <v>23</v>
      </c>
      <c r="C8367" t="s">
        <v>27</v>
      </c>
      <c r="D8367" t="s">
        <v>32</v>
      </c>
      <c r="E8367" t="s">
        <v>45</v>
      </c>
      <c r="F8367" t="s">
        <v>18</v>
      </c>
      <c r="G8367" t="s">
        <v>35</v>
      </c>
      <c r="H8367">
        <v>12</v>
      </c>
      <c r="I8367" t="s">
        <v>177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34</v>
      </c>
      <c r="S8367">
        <v>4</v>
      </c>
    </row>
    <row r="8368" spans="1:19" x14ac:dyDescent="0.3">
      <c r="A8368">
        <v>8367</v>
      </c>
      <c r="B8368" t="s">
        <v>23</v>
      </c>
      <c r="C8368" t="s">
        <v>39</v>
      </c>
      <c r="D8368" t="s">
        <v>19</v>
      </c>
      <c r="E8368" t="s">
        <v>15</v>
      </c>
      <c r="F8368" t="s">
        <v>18</v>
      </c>
      <c r="G8368" t="s">
        <v>17</v>
      </c>
      <c r="H8368">
        <v>3</v>
      </c>
      <c r="I8368" t="s">
        <v>178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28</v>
      </c>
      <c r="S8368">
        <v>4</v>
      </c>
    </row>
    <row r="8369" spans="1:19" x14ac:dyDescent="0.3">
      <c r="A8369">
        <v>8368</v>
      </c>
      <c r="B8369" t="s">
        <v>16</v>
      </c>
      <c r="C8369" t="s">
        <v>39</v>
      </c>
      <c r="D8369" t="s">
        <v>44</v>
      </c>
      <c r="E8369" t="s">
        <v>36</v>
      </c>
      <c r="F8369" t="s">
        <v>30</v>
      </c>
      <c r="G8369" t="s">
        <v>24</v>
      </c>
      <c r="H8369">
        <v>7</v>
      </c>
      <c r="I8369" t="s">
        <v>178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21</v>
      </c>
      <c r="S8369">
        <v>4</v>
      </c>
    </row>
    <row r="8370" spans="1:19" x14ac:dyDescent="0.3">
      <c r="A8370">
        <v>8369</v>
      </c>
      <c r="B8370" t="s">
        <v>37</v>
      </c>
      <c r="C8370" t="s">
        <v>27</v>
      </c>
      <c r="D8370" t="s">
        <v>44</v>
      </c>
      <c r="E8370" t="s">
        <v>45</v>
      </c>
      <c r="F8370" t="s">
        <v>30</v>
      </c>
      <c r="G8370" t="s">
        <v>17</v>
      </c>
      <c r="H8370">
        <v>14</v>
      </c>
      <c r="I8370" t="s">
        <v>177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28</v>
      </c>
      <c r="S8370">
        <v>3</v>
      </c>
    </row>
    <row r="8371" spans="1:19" x14ac:dyDescent="0.3">
      <c r="A8371">
        <v>8370</v>
      </c>
      <c r="B8371" t="s">
        <v>33</v>
      </c>
      <c r="C8371" t="s">
        <v>34</v>
      </c>
      <c r="D8371" t="s">
        <v>32</v>
      </c>
      <c r="E8371" t="s">
        <v>43</v>
      </c>
      <c r="F8371" t="s">
        <v>25</v>
      </c>
      <c r="G8371" t="s">
        <v>17</v>
      </c>
      <c r="H8371">
        <v>10</v>
      </c>
      <c r="I8371" t="s">
        <v>178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34</v>
      </c>
      <c r="S8371">
        <v>1</v>
      </c>
    </row>
    <row r="8372" spans="1:19" x14ac:dyDescent="0.3">
      <c r="A8372">
        <v>8371</v>
      </c>
      <c r="B8372" t="s">
        <v>31</v>
      </c>
      <c r="C8372" t="s">
        <v>34</v>
      </c>
      <c r="D8372" t="s">
        <v>38</v>
      </c>
      <c r="E8372" t="s">
        <v>22</v>
      </c>
      <c r="F8372" t="s">
        <v>25</v>
      </c>
      <c r="G8372" t="s">
        <v>17</v>
      </c>
      <c r="H8372">
        <v>12</v>
      </c>
      <c r="I8372" t="s">
        <v>177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34</v>
      </c>
      <c r="S8372">
        <v>2</v>
      </c>
    </row>
    <row r="8373" spans="1:19" x14ac:dyDescent="0.3">
      <c r="A8373">
        <v>8372</v>
      </c>
      <c r="B8373" t="s">
        <v>16</v>
      </c>
      <c r="C8373" t="s">
        <v>34</v>
      </c>
      <c r="D8373" t="s">
        <v>44</v>
      </c>
      <c r="E8373" t="s">
        <v>45</v>
      </c>
      <c r="F8373" t="s">
        <v>18</v>
      </c>
      <c r="G8373" t="s">
        <v>35</v>
      </c>
      <c r="H8373">
        <v>8</v>
      </c>
      <c r="I8373" t="s">
        <v>177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28</v>
      </c>
      <c r="S8373">
        <v>8</v>
      </c>
    </row>
    <row r="8374" spans="1:19" x14ac:dyDescent="0.3">
      <c r="A8374">
        <v>8373</v>
      </c>
      <c r="B8374" t="s">
        <v>23</v>
      </c>
      <c r="C8374" t="s">
        <v>27</v>
      </c>
      <c r="D8374" t="s">
        <v>19</v>
      </c>
      <c r="E8374" t="s">
        <v>45</v>
      </c>
      <c r="F8374" t="s">
        <v>18</v>
      </c>
      <c r="G8374" t="s">
        <v>24</v>
      </c>
      <c r="H8374">
        <v>2</v>
      </c>
      <c r="I8374" t="s">
        <v>177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21</v>
      </c>
      <c r="S8374">
        <v>3</v>
      </c>
    </row>
    <row r="8375" spans="1:19" x14ac:dyDescent="0.3">
      <c r="A8375">
        <v>8374</v>
      </c>
      <c r="B8375" t="s">
        <v>42</v>
      </c>
      <c r="C8375" t="s">
        <v>20</v>
      </c>
      <c r="D8375" t="s">
        <v>32</v>
      </c>
      <c r="E8375" t="s">
        <v>22</v>
      </c>
      <c r="F8375" t="s">
        <v>25</v>
      </c>
      <c r="G8375" t="s">
        <v>17</v>
      </c>
      <c r="H8375">
        <v>5</v>
      </c>
      <c r="I8375" t="s">
        <v>178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21</v>
      </c>
      <c r="S8375">
        <v>6</v>
      </c>
    </row>
    <row r="8376" spans="1:19" x14ac:dyDescent="0.3">
      <c r="A8376">
        <v>8375</v>
      </c>
      <c r="B8376" t="s">
        <v>23</v>
      </c>
      <c r="C8376" t="s">
        <v>39</v>
      </c>
      <c r="D8376" t="s">
        <v>40</v>
      </c>
      <c r="E8376" t="s">
        <v>22</v>
      </c>
      <c r="F8376" t="s">
        <v>25</v>
      </c>
      <c r="G8376" t="s">
        <v>35</v>
      </c>
      <c r="H8376">
        <v>14</v>
      </c>
      <c r="I8376" t="s">
        <v>177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28</v>
      </c>
      <c r="S8376">
        <v>8</v>
      </c>
    </row>
    <row r="8377" spans="1:19" x14ac:dyDescent="0.3">
      <c r="A8377">
        <v>8376</v>
      </c>
      <c r="B8377" t="s">
        <v>42</v>
      </c>
      <c r="C8377" t="s">
        <v>34</v>
      </c>
      <c r="D8377" t="s">
        <v>44</v>
      </c>
      <c r="E8377" t="s">
        <v>15</v>
      </c>
      <c r="F8377" t="s">
        <v>18</v>
      </c>
      <c r="G8377" t="s">
        <v>35</v>
      </c>
      <c r="H8377">
        <v>1</v>
      </c>
      <c r="I8377" t="s">
        <v>178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28</v>
      </c>
      <c r="S8377">
        <v>6</v>
      </c>
    </row>
    <row r="8378" spans="1:19" x14ac:dyDescent="0.3">
      <c r="A8378">
        <v>8377</v>
      </c>
      <c r="B8378" t="s">
        <v>16</v>
      </c>
      <c r="C8378" t="s">
        <v>39</v>
      </c>
      <c r="D8378" t="s">
        <v>26</v>
      </c>
      <c r="E8378" t="s">
        <v>45</v>
      </c>
      <c r="F8378" t="s">
        <v>30</v>
      </c>
      <c r="G8378" t="s">
        <v>17</v>
      </c>
      <c r="H8378">
        <v>10</v>
      </c>
      <c r="I8378" t="s">
        <v>178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28</v>
      </c>
      <c r="S8378">
        <v>5</v>
      </c>
    </row>
    <row r="8379" spans="1:19" x14ac:dyDescent="0.3">
      <c r="A8379">
        <v>8378</v>
      </c>
      <c r="B8379" t="s">
        <v>31</v>
      </c>
      <c r="C8379" t="s">
        <v>20</v>
      </c>
      <c r="D8379" t="s">
        <v>40</v>
      </c>
      <c r="E8379" t="s">
        <v>41</v>
      </c>
      <c r="F8379" t="s">
        <v>25</v>
      </c>
      <c r="G8379" t="s">
        <v>35</v>
      </c>
      <c r="H8379">
        <v>10</v>
      </c>
      <c r="I8379" t="s">
        <v>178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34</v>
      </c>
      <c r="S8379">
        <v>5</v>
      </c>
    </row>
    <row r="8380" spans="1:19" x14ac:dyDescent="0.3">
      <c r="A8380">
        <v>8379</v>
      </c>
      <c r="B8380" t="s">
        <v>23</v>
      </c>
      <c r="C8380" t="s">
        <v>27</v>
      </c>
      <c r="D8380" t="s">
        <v>38</v>
      </c>
      <c r="E8380" t="s">
        <v>29</v>
      </c>
      <c r="F8380" t="s">
        <v>25</v>
      </c>
      <c r="G8380" t="s">
        <v>24</v>
      </c>
      <c r="H8380">
        <v>6</v>
      </c>
      <c r="I8380" t="s">
        <v>178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28</v>
      </c>
      <c r="S8380">
        <v>7</v>
      </c>
    </row>
    <row r="8381" spans="1:19" x14ac:dyDescent="0.3">
      <c r="A8381">
        <v>8380</v>
      </c>
      <c r="B8381" t="s">
        <v>33</v>
      </c>
      <c r="C8381" t="s">
        <v>27</v>
      </c>
      <c r="D8381" t="s">
        <v>38</v>
      </c>
      <c r="E8381" t="s">
        <v>36</v>
      </c>
      <c r="F8381" t="s">
        <v>30</v>
      </c>
      <c r="G8381" t="s">
        <v>24</v>
      </c>
      <c r="H8381">
        <v>14</v>
      </c>
      <c r="I8381" t="s">
        <v>178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34</v>
      </c>
      <c r="S8381">
        <v>2</v>
      </c>
    </row>
    <row r="8382" spans="1:19" x14ac:dyDescent="0.3">
      <c r="A8382">
        <v>8381</v>
      </c>
      <c r="B8382" t="s">
        <v>23</v>
      </c>
      <c r="C8382" t="s">
        <v>39</v>
      </c>
      <c r="D8382" t="s">
        <v>32</v>
      </c>
      <c r="E8382" t="s">
        <v>22</v>
      </c>
      <c r="F8382" t="s">
        <v>18</v>
      </c>
      <c r="G8382" t="s">
        <v>24</v>
      </c>
      <c r="H8382">
        <v>8</v>
      </c>
      <c r="I8382" t="s">
        <v>178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28</v>
      </c>
      <c r="S8382">
        <v>9</v>
      </c>
    </row>
    <row r="8383" spans="1:19" x14ac:dyDescent="0.3">
      <c r="A8383">
        <v>8382</v>
      </c>
      <c r="B8383" t="s">
        <v>31</v>
      </c>
      <c r="C8383" t="s">
        <v>34</v>
      </c>
      <c r="D8383" t="s">
        <v>19</v>
      </c>
      <c r="E8383" t="s">
        <v>45</v>
      </c>
      <c r="F8383" t="s">
        <v>30</v>
      </c>
      <c r="G8383" t="s">
        <v>17</v>
      </c>
      <c r="H8383">
        <v>4</v>
      </c>
      <c r="I8383" t="s">
        <v>178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21</v>
      </c>
      <c r="S8383">
        <v>5</v>
      </c>
    </row>
    <row r="8384" spans="1:19" x14ac:dyDescent="0.3">
      <c r="A8384">
        <v>8383</v>
      </c>
      <c r="B8384" t="s">
        <v>16</v>
      </c>
      <c r="C8384" t="s">
        <v>39</v>
      </c>
      <c r="D8384" t="s">
        <v>19</v>
      </c>
      <c r="E8384" t="s">
        <v>29</v>
      </c>
      <c r="F8384" t="s">
        <v>30</v>
      </c>
      <c r="G8384" t="s">
        <v>35</v>
      </c>
      <c r="H8384">
        <v>0</v>
      </c>
      <c r="I8384" t="s">
        <v>178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28</v>
      </c>
      <c r="S8384">
        <v>8</v>
      </c>
    </row>
    <row r="8385" spans="1:19" x14ac:dyDescent="0.3">
      <c r="A8385">
        <v>8384</v>
      </c>
      <c r="B8385" t="s">
        <v>31</v>
      </c>
      <c r="C8385" t="s">
        <v>39</v>
      </c>
      <c r="D8385" t="s">
        <v>19</v>
      </c>
      <c r="E8385" t="s">
        <v>43</v>
      </c>
      <c r="F8385" t="s">
        <v>18</v>
      </c>
      <c r="G8385" t="s">
        <v>17</v>
      </c>
      <c r="H8385">
        <v>9</v>
      </c>
      <c r="I8385" t="s">
        <v>176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34</v>
      </c>
      <c r="S8385">
        <v>6</v>
      </c>
    </row>
    <row r="8386" spans="1:19" x14ac:dyDescent="0.3">
      <c r="A8386">
        <v>8385</v>
      </c>
      <c r="B8386" t="s">
        <v>42</v>
      </c>
      <c r="C8386" t="s">
        <v>20</v>
      </c>
      <c r="D8386" t="s">
        <v>26</v>
      </c>
      <c r="E8386" t="s">
        <v>15</v>
      </c>
      <c r="F8386" t="s">
        <v>25</v>
      </c>
      <c r="G8386" t="s">
        <v>35</v>
      </c>
      <c r="H8386">
        <v>2</v>
      </c>
      <c r="I8386" t="s">
        <v>178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28</v>
      </c>
      <c r="S8386">
        <v>7</v>
      </c>
    </row>
    <row r="8387" spans="1:19" x14ac:dyDescent="0.3">
      <c r="A8387">
        <v>8386</v>
      </c>
      <c r="B8387" t="s">
        <v>31</v>
      </c>
      <c r="C8387" t="s">
        <v>20</v>
      </c>
      <c r="D8387" t="s">
        <v>40</v>
      </c>
      <c r="E8387" t="s">
        <v>41</v>
      </c>
      <c r="F8387" t="s">
        <v>25</v>
      </c>
      <c r="G8387" t="s">
        <v>24</v>
      </c>
      <c r="H8387">
        <v>1</v>
      </c>
      <c r="I8387" t="s">
        <v>177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28</v>
      </c>
      <c r="S8387">
        <v>8</v>
      </c>
    </row>
    <row r="8388" spans="1:19" x14ac:dyDescent="0.3">
      <c r="A8388">
        <v>8387</v>
      </c>
      <c r="B8388" t="s">
        <v>31</v>
      </c>
      <c r="C8388" t="s">
        <v>39</v>
      </c>
      <c r="D8388" t="s">
        <v>38</v>
      </c>
      <c r="E8388" t="s">
        <v>22</v>
      </c>
      <c r="F8388" t="s">
        <v>25</v>
      </c>
      <c r="G8388" t="s">
        <v>17</v>
      </c>
      <c r="H8388">
        <v>0</v>
      </c>
      <c r="I8388" t="s">
        <v>178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21</v>
      </c>
      <c r="S8388">
        <v>6</v>
      </c>
    </row>
    <row r="8389" spans="1:19" x14ac:dyDescent="0.3">
      <c r="A8389">
        <v>8388</v>
      </c>
      <c r="B8389" t="s">
        <v>37</v>
      </c>
      <c r="C8389" t="s">
        <v>20</v>
      </c>
      <c r="D8389" t="s">
        <v>32</v>
      </c>
      <c r="E8389" t="s">
        <v>22</v>
      </c>
      <c r="F8389" t="s">
        <v>18</v>
      </c>
      <c r="G8389" t="s">
        <v>24</v>
      </c>
      <c r="H8389">
        <v>12</v>
      </c>
      <c r="I8389" t="s">
        <v>177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28</v>
      </c>
      <c r="S8389">
        <v>9</v>
      </c>
    </row>
    <row r="8390" spans="1:19" x14ac:dyDescent="0.3">
      <c r="A8390">
        <v>8389</v>
      </c>
      <c r="B8390" t="s">
        <v>37</v>
      </c>
      <c r="C8390" t="s">
        <v>39</v>
      </c>
      <c r="D8390" t="s">
        <v>26</v>
      </c>
      <c r="E8390" t="s">
        <v>36</v>
      </c>
      <c r="F8390" t="s">
        <v>18</v>
      </c>
      <c r="G8390" t="s">
        <v>24</v>
      </c>
      <c r="H8390">
        <v>13</v>
      </c>
      <c r="I8390" t="s">
        <v>176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28</v>
      </c>
      <c r="S8390">
        <v>9</v>
      </c>
    </row>
    <row r="8391" spans="1:19" x14ac:dyDescent="0.3">
      <c r="A8391">
        <v>8390</v>
      </c>
      <c r="B8391" t="s">
        <v>16</v>
      </c>
      <c r="C8391" t="s">
        <v>20</v>
      </c>
      <c r="D8391" t="s">
        <v>44</v>
      </c>
      <c r="E8391" t="s">
        <v>22</v>
      </c>
      <c r="F8391" t="s">
        <v>30</v>
      </c>
      <c r="G8391" t="s">
        <v>17</v>
      </c>
      <c r="H8391">
        <v>1</v>
      </c>
      <c r="I8391" t="s">
        <v>177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21</v>
      </c>
      <c r="S8391">
        <v>4</v>
      </c>
    </row>
    <row r="8392" spans="1:19" x14ac:dyDescent="0.3">
      <c r="A8392">
        <v>8391</v>
      </c>
      <c r="B8392" t="s">
        <v>37</v>
      </c>
      <c r="C8392" t="s">
        <v>39</v>
      </c>
      <c r="D8392" t="s">
        <v>40</v>
      </c>
      <c r="E8392" t="s">
        <v>43</v>
      </c>
      <c r="F8392" t="s">
        <v>18</v>
      </c>
      <c r="G8392" t="s">
        <v>24</v>
      </c>
      <c r="H8392">
        <v>13</v>
      </c>
      <c r="I8392" t="s">
        <v>178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34</v>
      </c>
      <c r="S8392">
        <v>2</v>
      </c>
    </row>
    <row r="8393" spans="1:19" x14ac:dyDescent="0.3">
      <c r="A8393">
        <v>8392</v>
      </c>
      <c r="B8393" t="s">
        <v>16</v>
      </c>
      <c r="C8393" t="s">
        <v>20</v>
      </c>
      <c r="D8393" t="s">
        <v>38</v>
      </c>
      <c r="E8393" t="s">
        <v>15</v>
      </c>
      <c r="F8393" t="s">
        <v>18</v>
      </c>
      <c r="G8393" t="s">
        <v>17</v>
      </c>
      <c r="H8393">
        <v>1</v>
      </c>
      <c r="I8393" t="s">
        <v>177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21</v>
      </c>
      <c r="S8393">
        <v>4</v>
      </c>
    </row>
    <row r="8394" spans="1:19" x14ac:dyDescent="0.3">
      <c r="A8394">
        <v>8393</v>
      </c>
      <c r="B8394" t="s">
        <v>31</v>
      </c>
      <c r="C8394" t="s">
        <v>39</v>
      </c>
      <c r="D8394" t="s">
        <v>32</v>
      </c>
      <c r="E8394" t="s">
        <v>43</v>
      </c>
      <c r="F8394" t="s">
        <v>30</v>
      </c>
      <c r="G8394" t="s">
        <v>17</v>
      </c>
      <c r="H8394">
        <v>10</v>
      </c>
      <c r="I8394" t="s">
        <v>176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34</v>
      </c>
      <c r="S8394">
        <v>3</v>
      </c>
    </row>
    <row r="8395" spans="1:19" x14ac:dyDescent="0.3">
      <c r="A8395">
        <v>8394</v>
      </c>
      <c r="B8395" t="s">
        <v>31</v>
      </c>
      <c r="C8395" t="s">
        <v>39</v>
      </c>
      <c r="D8395" t="s">
        <v>19</v>
      </c>
      <c r="E8395" t="s">
        <v>43</v>
      </c>
      <c r="F8395" t="s">
        <v>18</v>
      </c>
      <c r="G8395" t="s">
        <v>24</v>
      </c>
      <c r="H8395">
        <v>7</v>
      </c>
      <c r="I8395" t="s">
        <v>176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28</v>
      </c>
      <c r="S8395">
        <v>2</v>
      </c>
    </row>
    <row r="8396" spans="1:19" x14ac:dyDescent="0.3">
      <c r="A8396">
        <v>8395</v>
      </c>
      <c r="B8396" t="s">
        <v>37</v>
      </c>
      <c r="C8396" t="s">
        <v>20</v>
      </c>
      <c r="D8396" t="s">
        <v>19</v>
      </c>
      <c r="E8396" t="s">
        <v>15</v>
      </c>
      <c r="F8396" t="s">
        <v>30</v>
      </c>
      <c r="G8396" t="s">
        <v>17</v>
      </c>
      <c r="H8396">
        <v>11</v>
      </c>
      <c r="I8396" t="s">
        <v>177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28</v>
      </c>
      <c r="S8396">
        <v>3</v>
      </c>
    </row>
    <row r="8397" spans="1:19" x14ac:dyDescent="0.3">
      <c r="A8397">
        <v>8396</v>
      </c>
      <c r="B8397" t="s">
        <v>23</v>
      </c>
      <c r="C8397" t="s">
        <v>20</v>
      </c>
      <c r="D8397" t="s">
        <v>32</v>
      </c>
      <c r="E8397" t="s">
        <v>22</v>
      </c>
      <c r="F8397" t="s">
        <v>25</v>
      </c>
      <c r="G8397" t="s">
        <v>17</v>
      </c>
      <c r="H8397">
        <v>5</v>
      </c>
      <c r="I8397" t="s">
        <v>177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28</v>
      </c>
      <c r="S8397">
        <v>8</v>
      </c>
    </row>
    <row r="8398" spans="1:19" x14ac:dyDescent="0.3">
      <c r="A8398">
        <v>8397</v>
      </c>
      <c r="B8398" t="s">
        <v>23</v>
      </c>
      <c r="C8398" t="s">
        <v>39</v>
      </c>
      <c r="D8398" t="s">
        <v>40</v>
      </c>
      <c r="E8398" t="s">
        <v>29</v>
      </c>
      <c r="F8398" t="s">
        <v>30</v>
      </c>
      <c r="G8398" t="s">
        <v>24</v>
      </c>
      <c r="H8398">
        <v>7</v>
      </c>
      <c r="I8398" t="s">
        <v>177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21</v>
      </c>
      <c r="S8398">
        <v>1</v>
      </c>
    </row>
    <row r="8399" spans="1:19" x14ac:dyDescent="0.3">
      <c r="A8399">
        <v>8398</v>
      </c>
      <c r="B8399" t="s">
        <v>23</v>
      </c>
      <c r="C8399" t="s">
        <v>20</v>
      </c>
      <c r="D8399" t="s">
        <v>26</v>
      </c>
      <c r="E8399" t="s">
        <v>41</v>
      </c>
      <c r="F8399" t="s">
        <v>30</v>
      </c>
      <c r="G8399" t="s">
        <v>24</v>
      </c>
      <c r="H8399">
        <v>7</v>
      </c>
      <c r="I8399" t="s">
        <v>178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21</v>
      </c>
      <c r="S8399">
        <v>6</v>
      </c>
    </row>
    <row r="8400" spans="1:19" x14ac:dyDescent="0.3">
      <c r="A8400">
        <v>8399</v>
      </c>
      <c r="B8400" t="s">
        <v>33</v>
      </c>
      <c r="C8400" t="s">
        <v>34</v>
      </c>
      <c r="D8400" t="s">
        <v>38</v>
      </c>
      <c r="E8400" t="s">
        <v>29</v>
      </c>
      <c r="F8400" t="s">
        <v>30</v>
      </c>
      <c r="G8400" t="s">
        <v>24</v>
      </c>
      <c r="H8400">
        <v>7</v>
      </c>
      <c r="I8400" t="s">
        <v>178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21</v>
      </c>
      <c r="S8400">
        <v>6</v>
      </c>
    </row>
    <row r="8401" spans="1:19" x14ac:dyDescent="0.3">
      <c r="A8401">
        <v>8400</v>
      </c>
      <c r="B8401" t="s">
        <v>16</v>
      </c>
      <c r="C8401" t="s">
        <v>20</v>
      </c>
      <c r="D8401" t="s">
        <v>40</v>
      </c>
      <c r="E8401" t="s">
        <v>15</v>
      </c>
      <c r="F8401" t="s">
        <v>18</v>
      </c>
      <c r="G8401" t="s">
        <v>35</v>
      </c>
      <c r="H8401">
        <v>5</v>
      </c>
      <c r="I8401" t="s">
        <v>177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21</v>
      </c>
      <c r="S8401">
        <v>5</v>
      </c>
    </row>
    <row r="8402" spans="1:19" x14ac:dyDescent="0.3">
      <c r="A8402">
        <v>8401</v>
      </c>
      <c r="B8402" t="s">
        <v>42</v>
      </c>
      <c r="C8402" t="s">
        <v>39</v>
      </c>
      <c r="D8402" t="s">
        <v>40</v>
      </c>
      <c r="E8402" t="s">
        <v>29</v>
      </c>
      <c r="F8402" t="s">
        <v>30</v>
      </c>
      <c r="G8402" t="s">
        <v>17</v>
      </c>
      <c r="H8402">
        <v>2</v>
      </c>
      <c r="I8402" t="s">
        <v>176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28</v>
      </c>
      <c r="S8402">
        <v>9</v>
      </c>
    </row>
    <row r="8403" spans="1:19" x14ac:dyDescent="0.3">
      <c r="A8403">
        <v>8402</v>
      </c>
      <c r="B8403" t="s">
        <v>42</v>
      </c>
      <c r="C8403" t="s">
        <v>27</v>
      </c>
      <c r="D8403" t="s">
        <v>40</v>
      </c>
      <c r="E8403" t="s">
        <v>29</v>
      </c>
      <c r="F8403" t="s">
        <v>18</v>
      </c>
      <c r="G8403" t="s">
        <v>35</v>
      </c>
      <c r="H8403">
        <v>8</v>
      </c>
      <c r="I8403" t="s">
        <v>177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28</v>
      </c>
      <c r="S8403">
        <v>7</v>
      </c>
    </row>
    <row r="8404" spans="1:19" x14ac:dyDescent="0.3">
      <c r="A8404">
        <v>8403</v>
      </c>
      <c r="B8404" t="s">
        <v>37</v>
      </c>
      <c r="C8404" t="s">
        <v>27</v>
      </c>
      <c r="D8404" t="s">
        <v>32</v>
      </c>
      <c r="E8404" t="s">
        <v>29</v>
      </c>
      <c r="F8404" t="s">
        <v>30</v>
      </c>
      <c r="G8404" t="s">
        <v>35</v>
      </c>
      <c r="H8404">
        <v>5</v>
      </c>
      <c r="I8404" t="s">
        <v>177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28</v>
      </c>
      <c r="S8404">
        <v>7</v>
      </c>
    </row>
    <row r="8405" spans="1:19" x14ac:dyDescent="0.3">
      <c r="A8405">
        <v>8404</v>
      </c>
      <c r="B8405" t="s">
        <v>16</v>
      </c>
      <c r="C8405" t="s">
        <v>20</v>
      </c>
      <c r="D8405" t="s">
        <v>19</v>
      </c>
      <c r="E8405" t="s">
        <v>22</v>
      </c>
      <c r="F8405" t="s">
        <v>25</v>
      </c>
      <c r="G8405" t="s">
        <v>17</v>
      </c>
      <c r="H8405">
        <v>14</v>
      </c>
      <c r="I8405" t="s">
        <v>178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28</v>
      </c>
      <c r="S8405">
        <v>2</v>
      </c>
    </row>
    <row r="8406" spans="1:19" x14ac:dyDescent="0.3">
      <c r="A8406">
        <v>8405</v>
      </c>
      <c r="B8406" t="s">
        <v>31</v>
      </c>
      <c r="C8406" t="s">
        <v>34</v>
      </c>
      <c r="D8406" t="s">
        <v>40</v>
      </c>
      <c r="E8406" t="s">
        <v>36</v>
      </c>
      <c r="F8406" t="s">
        <v>25</v>
      </c>
      <c r="G8406" t="s">
        <v>24</v>
      </c>
      <c r="H8406">
        <v>13</v>
      </c>
      <c r="I8406" t="s">
        <v>178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28</v>
      </c>
      <c r="S8406">
        <v>9</v>
      </c>
    </row>
    <row r="8407" spans="1:19" x14ac:dyDescent="0.3">
      <c r="A8407">
        <v>8406</v>
      </c>
      <c r="B8407" t="s">
        <v>23</v>
      </c>
      <c r="C8407" t="s">
        <v>34</v>
      </c>
      <c r="D8407" t="s">
        <v>26</v>
      </c>
      <c r="E8407" t="s">
        <v>29</v>
      </c>
      <c r="F8407" t="s">
        <v>25</v>
      </c>
      <c r="G8407" t="s">
        <v>24</v>
      </c>
      <c r="H8407">
        <v>10</v>
      </c>
      <c r="I8407" t="s">
        <v>178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28</v>
      </c>
      <c r="S8407">
        <v>7</v>
      </c>
    </row>
    <row r="8408" spans="1:19" x14ac:dyDescent="0.3">
      <c r="A8408">
        <v>8407</v>
      </c>
      <c r="B8408" t="s">
        <v>23</v>
      </c>
      <c r="C8408" t="s">
        <v>39</v>
      </c>
      <c r="D8408" t="s">
        <v>32</v>
      </c>
      <c r="E8408" t="s">
        <v>15</v>
      </c>
      <c r="F8408" t="s">
        <v>25</v>
      </c>
      <c r="G8408" t="s">
        <v>35</v>
      </c>
      <c r="H8408">
        <v>7</v>
      </c>
      <c r="I8408" t="s">
        <v>177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21</v>
      </c>
      <c r="S8408">
        <v>1</v>
      </c>
    </row>
    <row r="8409" spans="1:19" x14ac:dyDescent="0.3">
      <c r="A8409">
        <v>8408</v>
      </c>
      <c r="B8409" t="s">
        <v>33</v>
      </c>
      <c r="C8409" t="s">
        <v>20</v>
      </c>
      <c r="D8409" t="s">
        <v>44</v>
      </c>
      <c r="E8409" t="s">
        <v>29</v>
      </c>
      <c r="F8409" t="s">
        <v>30</v>
      </c>
      <c r="G8409" t="s">
        <v>24</v>
      </c>
      <c r="H8409">
        <v>10</v>
      </c>
      <c r="I8409" t="s">
        <v>176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34</v>
      </c>
      <c r="S8409">
        <v>2</v>
      </c>
    </row>
    <row r="8410" spans="1:19" x14ac:dyDescent="0.3">
      <c r="A8410">
        <v>8409</v>
      </c>
      <c r="B8410" t="s">
        <v>37</v>
      </c>
      <c r="C8410" t="s">
        <v>39</v>
      </c>
      <c r="D8410" t="s">
        <v>44</v>
      </c>
      <c r="E8410" t="s">
        <v>45</v>
      </c>
      <c r="F8410" t="s">
        <v>25</v>
      </c>
      <c r="G8410" t="s">
        <v>24</v>
      </c>
      <c r="H8410">
        <v>10</v>
      </c>
      <c r="I8410" t="s">
        <v>176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28</v>
      </c>
      <c r="S8410">
        <v>8</v>
      </c>
    </row>
    <row r="8411" spans="1:19" x14ac:dyDescent="0.3">
      <c r="A8411">
        <v>8410</v>
      </c>
      <c r="B8411" t="s">
        <v>31</v>
      </c>
      <c r="C8411" t="s">
        <v>39</v>
      </c>
      <c r="D8411" t="s">
        <v>38</v>
      </c>
      <c r="E8411" t="s">
        <v>43</v>
      </c>
      <c r="F8411" t="s">
        <v>30</v>
      </c>
      <c r="G8411" t="s">
        <v>24</v>
      </c>
      <c r="H8411">
        <v>5</v>
      </c>
      <c r="I8411" t="s">
        <v>178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21</v>
      </c>
      <c r="S8411">
        <v>3</v>
      </c>
    </row>
    <row r="8412" spans="1:19" x14ac:dyDescent="0.3">
      <c r="A8412">
        <v>8411</v>
      </c>
      <c r="B8412" t="s">
        <v>37</v>
      </c>
      <c r="C8412" t="s">
        <v>27</v>
      </c>
      <c r="D8412" t="s">
        <v>38</v>
      </c>
      <c r="E8412" t="s">
        <v>29</v>
      </c>
      <c r="F8412" t="s">
        <v>18</v>
      </c>
      <c r="G8412" t="s">
        <v>35</v>
      </c>
      <c r="H8412">
        <v>10</v>
      </c>
      <c r="I8412" t="s">
        <v>176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34</v>
      </c>
      <c r="S8412">
        <v>2</v>
      </c>
    </row>
    <row r="8413" spans="1:19" x14ac:dyDescent="0.3">
      <c r="A8413">
        <v>8412</v>
      </c>
      <c r="B8413" t="s">
        <v>33</v>
      </c>
      <c r="C8413" t="s">
        <v>20</v>
      </c>
      <c r="D8413" t="s">
        <v>26</v>
      </c>
      <c r="E8413" t="s">
        <v>43</v>
      </c>
      <c r="F8413" t="s">
        <v>25</v>
      </c>
      <c r="G8413" t="s">
        <v>17</v>
      </c>
      <c r="H8413">
        <v>1</v>
      </c>
      <c r="I8413" t="s">
        <v>176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21</v>
      </c>
      <c r="S8413">
        <v>3</v>
      </c>
    </row>
    <row r="8414" spans="1:19" x14ac:dyDescent="0.3">
      <c r="A8414">
        <v>8413</v>
      </c>
      <c r="B8414" t="s">
        <v>31</v>
      </c>
      <c r="C8414" t="s">
        <v>20</v>
      </c>
      <c r="D8414" t="s">
        <v>19</v>
      </c>
      <c r="E8414" t="s">
        <v>41</v>
      </c>
      <c r="F8414" t="s">
        <v>25</v>
      </c>
      <c r="G8414" t="s">
        <v>35</v>
      </c>
      <c r="H8414">
        <v>1</v>
      </c>
      <c r="I8414" t="s">
        <v>178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21</v>
      </c>
      <c r="S8414">
        <v>6</v>
      </c>
    </row>
    <row r="8415" spans="1:19" x14ac:dyDescent="0.3">
      <c r="A8415">
        <v>8414</v>
      </c>
      <c r="B8415" t="s">
        <v>23</v>
      </c>
      <c r="C8415" t="s">
        <v>34</v>
      </c>
      <c r="D8415" t="s">
        <v>38</v>
      </c>
      <c r="E8415" t="s">
        <v>41</v>
      </c>
      <c r="F8415" t="s">
        <v>30</v>
      </c>
      <c r="G8415" t="s">
        <v>35</v>
      </c>
      <c r="H8415">
        <v>3</v>
      </c>
      <c r="I8415" t="s">
        <v>177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21</v>
      </c>
      <c r="S8415">
        <v>2</v>
      </c>
    </row>
    <row r="8416" spans="1:19" x14ac:dyDescent="0.3">
      <c r="A8416">
        <v>8415</v>
      </c>
      <c r="B8416" t="s">
        <v>16</v>
      </c>
      <c r="C8416" t="s">
        <v>39</v>
      </c>
      <c r="D8416" t="s">
        <v>26</v>
      </c>
      <c r="E8416" t="s">
        <v>43</v>
      </c>
      <c r="F8416" t="s">
        <v>30</v>
      </c>
      <c r="G8416" t="s">
        <v>24</v>
      </c>
      <c r="H8416">
        <v>9</v>
      </c>
      <c r="I8416" t="s">
        <v>178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34</v>
      </c>
      <c r="S8416">
        <v>4</v>
      </c>
    </row>
    <row r="8417" spans="1:19" x14ac:dyDescent="0.3">
      <c r="A8417">
        <v>8416</v>
      </c>
      <c r="B8417" t="s">
        <v>31</v>
      </c>
      <c r="C8417" t="s">
        <v>20</v>
      </c>
      <c r="D8417" t="s">
        <v>32</v>
      </c>
      <c r="E8417" t="s">
        <v>45</v>
      </c>
      <c r="F8417" t="s">
        <v>25</v>
      </c>
      <c r="G8417" t="s">
        <v>24</v>
      </c>
      <c r="H8417">
        <v>8</v>
      </c>
      <c r="I8417" t="s">
        <v>176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28</v>
      </c>
      <c r="S8417">
        <v>7</v>
      </c>
    </row>
    <row r="8418" spans="1:19" x14ac:dyDescent="0.3">
      <c r="A8418">
        <v>8417</v>
      </c>
      <c r="B8418" t="s">
        <v>33</v>
      </c>
      <c r="C8418" t="s">
        <v>20</v>
      </c>
      <c r="D8418" t="s">
        <v>19</v>
      </c>
      <c r="E8418" t="s">
        <v>15</v>
      </c>
      <c r="F8418" t="s">
        <v>25</v>
      </c>
      <c r="G8418" t="s">
        <v>35</v>
      </c>
      <c r="H8418">
        <v>14</v>
      </c>
      <c r="I8418" t="s">
        <v>177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34</v>
      </c>
      <c r="S8418">
        <v>4</v>
      </c>
    </row>
    <row r="8419" spans="1:19" x14ac:dyDescent="0.3">
      <c r="A8419">
        <v>8418</v>
      </c>
      <c r="B8419" t="s">
        <v>16</v>
      </c>
      <c r="C8419" t="s">
        <v>34</v>
      </c>
      <c r="D8419" t="s">
        <v>26</v>
      </c>
      <c r="E8419" t="s">
        <v>29</v>
      </c>
      <c r="F8419" t="s">
        <v>25</v>
      </c>
      <c r="G8419" t="s">
        <v>35</v>
      </c>
      <c r="H8419">
        <v>10</v>
      </c>
      <c r="I8419" t="s">
        <v>177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34</v>
      </c>
      <c r="S8419">
        <v>6</v>
      </c>
    </row>
    <row r="8420" spans="1:19" x14ac:dyDescent="0.3">
      <c r="A8420">
        <v>8419</v>
      </c>
      <c r="B8420" t="s">
        <v>16</v>
      </c>
      <c r="C8420" t="s">
        <v>27</v>
      </c>
      <c r="D8420" t="s">
        <v>40</v>
      </c>
      <c r="E8420" t="s">
        <v>29</v>
      </c>
      <c r="F8420" t="s">
        <v>25</v>
      </c>
      <c r="G8420" t="s">
        <v>17</v>
      </c>
      <c r="H8420">
        <v>4</v>
      </c>
      <c r="I8420" t="s">
        <v>177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21</v>
      </c>
      <c r="S8420">
        <v>4</v>
      </c>
    </row>
    <row r="8421" spans="1:19" x14ac:dyDescent="0.3">
      <c r="A8421">
        <v>8420</v>
      </c>
      <c r="B8421" t="s">
        <v>42</v>
      </c>
      <c r="C8421" t="s">
        <v>34</v>
      </c>
      <c r="D8421" t="s">
        <v>26</v>
      </c>
      <c r="E8421" t="s">
        <v>29</v>
      </c>
      <c r="F8421" t="s">
        <v>25</v>
      </c>
      <c r="G8421" t="s">
        <v>17</v>
      </c>
      <c r="H8421">
        <v>10</v>
      </c>
      <c r="I8421" t="s">
        <v>178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34</v>
      </c>
      <c r="S8421">
        <v>1</v>
      </c>
    </row>
    <row r="8422" spans="1:19" x14ac:dyDescent="0.3">
      <c r="A8422">
        <v>8421</v>
      </c>
      <c r="B8422" t="s">
        <v>16</v>
      </c>
      <c r="C8422" t="s">
        <v>39</v>
      </c>
      <c r="D8422" t="s">
        <v>40</v>
      </c>
      <c r="E8422" t="s">
        <v>36</v>
      </c>
      <c r="F8422" t="s">
        <v>30</v>
      </c>
      <c r="G8422" t="s">
        <v>35</v>
      </c>
      <c r="H8422">
        <v>12</v>
      </c>
      <c r="I8422" t="s">
        <v>176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34</v>
      </c>
      <c r="S8422">
        <v>3</v>
      </c>
    </row>
    <row r="8423" spans="1:19" x14ac:dyDescent="0.3">
      <c r="A8423">
        <v>8422</v>
      </c>
      <c r="B8423" t="s">
        <v>37</v>
      </c>
      <c r="C8423" t="s">
        <v>20</v>
      </c>
      <c r="D8423" t="s">
        <v>26</v>
      </c>
      <c r="E8423" t="s">
        <v>41</v>
      </c>
      <c r="F8423" t="s">
        <v>30</v>
      </c>
      <c r="G8423" t="s">
        <v>35</v>
      </c>
      <c r="H8423">
        <v>7</v>
      </c>
      <c r="I8423" t="s">
        <v>178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21</v>
      </c>
      <c r="S8423">
        <v>1</v>
      </c>
    </row>
    <row r="8424" spans="1:19" x14ac:dyDescent="0.3">
      <c r="A8424">
        <v>8423</v>
      </c>
      <c r="B8424" t="s">
        <v>23</v>
      </c>
      <c r="C8424" t="s">
        <v>20</v>
      </c>
      <c r="D8424" t="s">
        <v>32</v>
      </c>
      <c r="E8424" t="s">
        <v>41</v>
      </c>
      <c r="F8424" t="s">
        <v>25</v>
      </c>
      <c r="G8424" t="s">
        <v>17</v>
      </c>
      <c r="H8424">
        <v>7</v>
      </c>
      <c r="I8424" t="s">
        <v>176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28</v>
      </c>
      <c r="S8424">
        <v>8</v>
      </c>
    </row>
    <row r="8425" spans="1:19" x14ac:dyDescent="0.3">
      <c r="A8425">
        <v>8424</v>
      </c>
      <c r="B8425" t="s">
        <v>33</v>
      </c>
      <c r="C8425" t="s">
        <v>34</v>
      </c>
      <c r="D8425" t="s">
        <v>32</v>
      </c>
      <c r="E8425" t="s">
        <v>29</v>
      </c>
      <c r="F8425" t="s">
        <v>30</v>
      </c>
      <c r="G8425" t="s">
        <v>17</v>
      </c>
      <c r="H8425">
        <v>14</v>
      </c>
      <c r="I8425" t="s">
        <v>177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28</v>
      </c>
      <c r="S8425">
        <v>8</v>
      </c>
    </row>
    <row r="8426" spans="1:19" x14ac:dyDescent="0.3">
      <c r="A8426">
        <v>8425</v>
      </c>
      <c r="B8426" t="s">
        <v>37</v>
      </c>
      <c r="C8426" t="s">
        <v>39</v>
      </c>
      <c r="D8426" t="s">
        <v>44</v>
      </c>
      <c r="E8426" t="s">
        <v>29</v>
      </c>
      <c r="F8426" t="s">
        <v>30</v>
      </c>
      <c r="G8426" t="s">
        <v>35</v>
      </c>
      <c r="H8426">
        <v>12</v>
      </c>
      <c r="I8426" t="s">
        <v>178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28</v>
      </c>
      <c r="S8426">
        <v>8</v>
      </c>
    </row>
    <row r="8427" spans="1:19" x14ac:dyDescent="0.3">
      <c r="A8427">
        <v>8426</v>
      </c>
      <c r="B8427" t="s">
        <v>33</v>
      </c>
      <c r="C8427" t="s">
        <v>34</v>
      </c>
      <c r="D8427" t="s">
        <v>32</v>
      </c>
      <c r="E8427" t="s">
        <v>15</v>
      </c>
      <c r="F8427" t="s">
        <v>25</v>
      </c>
      <c r="G8427" t="s">
        <v>17</v>
      </c>
      <c r="H8427">
        <v>2</v>
      </c>
      <c r="I8427" t="s">
        <v>176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21</v>
      </c>
      <c r="S8427">
        <v>5</v>
      </c>
    </row>
    <row r="8428" spans="1:19" x14ac:dyDescent="0.3">
      <c r="A8428">
        <v>8427</v>
      </c>
      <c r="B8428" t="s">
        <v>42</v>
      </c>
      <c r="C8428" t="s">
        <v>39</v>
      </c>
      <c r="D8428" t="s">
        <v>44</v>
      </c>
      <c r="E8428" t="s">
        <v>36</v>
      </c>
      <c r="F8428" t="s">
        <v>30</v>
      </c>
      <c r="G8428" t="s">
        <v>24</v>
      </c>
      <c r="H8428">
        <v>2</v>
      </c>
      <c r="I8428" t="s">
        <v>178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28</v>
      </c>
      <c r="S8428">
        <v>7</v>
      </c>
    </row>
    <row r="8429" spans="1:19" x14ac:dyDescent="0.3">
      <c r="A8429">
        <v>8428</v>
      </c>
      <c r="B8429" t="s">
        <v>37</v>
      </c>
      <c r="C8429" t="s">
        <v>34</v>
      </c>
      <c r="D8429" t="s">
        <v>38</v>
      </c>
      <c r="E8429" t="s">
        <v>15</v>
      </c>
      <c r="F8429" t="s">
        <v>25</v>
      </c>
      <c r="G8429" t="s">
        <v>35</v>
      </c>
      <c r="H8429">
        <v>12</v>
      </c>
      <c r="I8429" t="s">
        <v>176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28</v>
      </c>
      <c r="S8429">
        <v>9</v>
      </c>
    </row>
    <row r="8430" spans="1:19" x14ac:dyDescent="0.3">
      <c r="A8430">
        <v>8429</v>
      </c>
      <c r="B8430" t="s">
        <v>16</v>
      </c>
      <c r="C8430" t="s">
        <v>27</v>
      </c>
      <c r="D8430" t="s">
        <v>44</v>
      </c>
      <c r="E8430" t="s">
        <v>36</v>
      </c>
      <c r="F8430" t="s">
        <v>25</v>
      </c>
      <c r="G8430" t="s">
        <v>24</v>
      </c>
      <c r="H8430">
        <v>2</v>
      </c>
      <c r="I8430" t="s">
        <v>178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28</v>
      </c>
      <c r="S8430">
        <v>9</v>
      </c>
    </row>
    <row r="8431" spans="1:19" x14ac:dyDescent="0.3">
      <c r="A8431">
        <v>8430</v>
      </c>
      <c r="B8431" t="s">
        <v>33</v>
      </c>
      <c r="C8431" t="s">
        <v>39</v>
      </c>
      <c r="D8431" t="s">
        <v>32</v>
      </c>
      <c r="E8431" t="s">
        <v>45</v>
      </c>
      <c r="F8431" t="s">
        <v>25</v>
      </c>
      <c r="G8431" t="s">
        <v>35</v>
      </c>
      <c r="H8431">
        <v>1</v>
      </c>
      <c r="I8431" t="s">
        <v>177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28</v>
      </c>
      <c r="S8431">
        <v>7</v>
      </c>
    </row>
    <row r="8432" spans="1:19" x14ac:dyDescent="0.3">
      <c r="A8432">
        <v>8431</v>
      </c>
      <c r="B8432" t="s">
        <v>33</v>
      </c>
      <c r="C8432" t="s">
        <v>39</v>
      </c>
      <c r="D8432" t="s">
        <v>40</v>
      </c>
      <c r="E8432" t="s">
        <v>29</v>
      </c>
      <c r="F8432" t="s">
        <v>25</v>
      </c>
      <c r="G8432" t="s">
        <v>24</v>
      </c>
      <c r="H8432">
        <v>14</v>
      </c>
      <c r="I8432" t="s">
        <v>176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28</v>
      </c>
      <c r="S8432">
        <v>7</v>
      </c>
    </row>
    <row r="8433" spans="1:19" x14ac:dyDescent="0.3">
      <c r="A8433">
        <v>8432</v>
      </c>
      <c r="B8433" t="s">
        <v>31</v>
      </c>
      <c r="C8433" t="s">
        <v>34</v>
      </c>
      <c r="D8433" t="s">
        <v>44</v>
      </c>
      <c r="E8433" t="s">
        <v>36</v>
      </c>
      <c r="F8433" t="s">
        <v>30</v>
      </c>
      <c r="G8433" t="s">
        <v>35</v>
      </c>
      <c r="H8433">
        <v>13</v>
      </c>
      <c r="I8433" t="s">
        <v>176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28</v>
      </c>
      <c r="S8433">
        <v>7</v>
      </c>
    </row>
    <row r="8434" spans="1:19" x14ac:dyDescent="0.3">
      <c r="A8434">
        <v>8433</v>
      </c>
      <c r="B8434" t="s">
        <v>37</v>
      </c>
      <c r="C8434" t="s">
        <v>39</v>
      </c>
      <c r="D8434" t="s">
        <v>19</v>
      </c>
      <c r="E8434" t="s">
        <v>36</v>
      </c>
      <c r="F8434" t="s">
        <v>25</v>
      </c>
      <c r="G8434" t="s">
        <v>24</v>
      </c>
      <c r="H8434">
        <v>0</v>
      </c>
      <c r="I8434" t="s">
        <v>178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28</v>
      </c>
      <c r="S8434">
        <v>7</v>
      </c>
    </row>
    <row r="8435" spans="1:19" x14ac:dyDescent="0.3">
      <c r="A8435">
        <v>8434</v>
      </c>
      <c r="B8435" t="s">
        <v>33</v>
      </c>
      <c r="C8435" t="s">
        <v>39</v>
      </c>
      <c r="D8435" t="s">
        <v>44</v>
      </c>
      <c r="E8435" t="s">
        <v>22</v>
      </c>
      <c r="F8435" t="s">
        <v>30</v>
      </c>
      <c r="G8435" t="s">
        <v>17</v>
      </c>
      <c r="H8435">
        <v>13</v>
      </c>
      <c r="I8435" t="s">
        <v>177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28</v>
      </c>
      <c r="S8435">
        <v>9</v>
      </c>
    </row>
    <row r="8436" spans="1:19" x14ac:dyDescent="0.3">
      <c r="A8436">
        <v>8435</v>
      </c>
      <c r="B8436" t="s">
        <v>16</v>
      </c>
      <c r="C8436" t="s">
        <v>27</v>
      </c>
      <c r="D8436" t="s">
        <v>38</v>
      </c>
      <c r="E8436" t="s">
        <v>22</v>
      </c>
      <c r="F8436" t="s">
        <v>18</v>
      </c>
      <c r="G8436" t="s">
        <v>24</v>
      </c>
      <c r="H8436">
        <v>14</v>
      </c>
      <c r="I8436" t="s">
        <v>177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34</v>
      </c>
      <c r="S8436">
        <v>4</v>
      </c>
    </row>
    <row r="8437" spans="1:19" x14ac:dyDescent="0.3">
      <c r="A8437">
        <v>8436</v>
      </c>
      <c r="B8437" t="s">
        <v>16</v>
      </c>
      <c r="C8437" t="s">
        <v>27</v>
      </c>
      <c r="D8437" t="s">
        <v>38</v>
      </c>
      <c r="E8437" t="s">
        <v>29</v>
      </c>
      <c r="F8437" t="s">
        <v>30</v>
      </c>
      <c r="G8437" t="s">
        <v>35</v>
      </c>
      <c r="H8437">
        <v>9</v>
      </c>
      <c r="I8437" t="s">
        <v>177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28</v>
      </c>
      <c r="S8437">
        <v>9</v>
      </c>
    </row>
    <row r="8438" spans="1:19" x14ac:dyDescent="0.3">
      <c r="A8438">
        <v>8437</v>
      </c>
      <c r="B8438" t="s">
        <v>37</v>
      </c>
      <c r="C8438" t="s">
        <v>34</v>
      </c>
      <c r="D8438" t="s">
        <v>38</v>
      </c>
      <c r="E8438" t="s">
        <v>43</v>
      </c>
      <c r="F8438" t="s">
        <v>30</v>
      </c>
      <c r="G8438" t="s">
        <v>35</v>
      </c>
      <c r="H8438">
        <v>13</v>
      </c>
      <c r="I8438" t="s">
        <v>177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28</v>
      </c>
      <c r="S8438">
        <v>7</v>
      </c>
    </row>
    <row r="8439" spans="1:19" x14ac:dyDescent="0.3">
      <c r="A8439">
        <v>8438</v>
      </c>
      <c r="B8439" t="s">
        <v>33</v>
      </c>
      <c r="C8439" t="s">
        <v>20</v>
      </c>
      <c r="D8439" t="s">
        <v>32</v>
      </c>
      <c r="E8439" t="s">
        <v>22</v>
      </c>
      <c r="F8439" t="s">
        <v>25</v>
      </c>
      <c r="G8439" t="s">
        <v>17</v>
      </c>
      <c r="H8439">
        <v>14</v>
      </c>
      <c r="I8439" t="s">
        <v>176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34</v>
      </c>
      <c r="S8439">
        <v>2</v>
      </c>
    </row>
    <row r="8440" spans="1:19" x14ac:dyDescent="0.3">
      <c r="A8440">
        <v>8439</v>
      </c>
      <c r="B8440" t="s">
        <v>23</v>
      </c>
      <c r="C8440" t="s">
        <v>27</v>
      </c>
      <c r="D8440" t="s">
        <v>40</v>
      </c>
      <c r="E8440" t="s">
        <v>41</v>
      </c>
      <c r="F8440" t="s">
        <v>25</v>
      </c>
      <c r="G8440" t="s">
        <v>35</v>
      </c>
      <c r="H8440">
        <v>14</v>
      </c>
      <c r="I8440" t="s">
        <v>178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28</v>
      </c>
      <c r="S8440">
        <v>9</v>
      </c>
    </row>
    <row r="8441" spans="1:19" x14ac:dyDescent="0.3">
      <c r="A8441">
        <v>8440</v>
      </c>
      <c r="B8441" t="s">
        <v>37</v>
      </c>
      <c r="C8441" t="s">
        <v>27</v>
      </c>
      <c r="D8441" t="s">
        <v>19</v>
      </c>
      <c r="E8441" t="s">
        <v>41</v>
      </c>
      <c r="F8441" t="s">
        <v>18</v>
      </c>
      <c r="G8441" t="s">
        <v>17</v>
      </c>
      <c r="H8441">
        <v>6</v>
      </c>
      <c r="I8441" t="s">
        <v>176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28</v>
      </c>
      <c r="S8441">
        <v>1</v>
      </c>
    </row>
    <row r="8442" spans="1:19" x14ac:dyDescent="0.3">
      <c r="A8442">
        <v>8441</v>
      </c>
      <c r="B8442" t="s">
        <v>42</v>
      </c>
      <c r="C8442" t="s">
        <v>27</v>
      </c>
      <c r="D8442" t="s">
        <v>38</v>
      </c>
      <c r="E8442" t="s">
        <v>41</v>
      </c>
      <c r="F8442" t="s">
        <v>25</v>
      </c>
      <c r="G8442" t="s">
        <v>17</v>
      </c>
      <c r="H8442">
        <v>12</v>
      </c>
      <c r="I8442" t="s">
        <v>177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28</v>
      </c>
      <c r="S8442">
        <v>1</v>
      </c>
    </row>
    <row r="8443" spans="1:19" x14ac:dyDescent="0.3">
      <c r="A8443">
        <v>8442</v>
      </c>
      <c r="B8443" t="s">
        <v>16</v>
      </c>
      <c r="C8443" t="s">
        <v>20</v>
      </c>
      <c r="D8443" t="s">
        <v>40</v>
      </c>
      <c r="E8443" t="s">
        <v>45</v>
      </c>
      <c r="F8443" t="s">
        <v>25</v>
      </c>
      <c r="G8443" t="s">
        <v>35</v>
      </c>
      <c r="H8443">
        <v>10</v>
      </c>
      <c r="I8443" t="s">
        <v>176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34</v>
      </c>
      <c r="S8443">
        <v>1</v>
      </c>
    </row>
    <row r="8444" spans="1:19" x14ac:dyDescent="0.3">
      <c r="A8444">
        <v>8443</v>
      </c>
      <c r="B8444" t="s">
        <v>31</v>
      </c>
      <c r="C8444" t="s">
        <v>27</v>
      </c>
      <c r="D8444" t="s">
        <v>44</v>
      </c>
      <c r="E8444" t="s">
        <v>45</v>
      </c>
      <c r="F8444" t="s">
        <v>18</v>
      </c>
      <c r="G8444" t="s">
        <v>24</v>
      </c>
      <c r="H8444">
        <v>1</v>
      </c>
      <c r="I8444" t="s">
        <v>176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28</v>
      </c>
      <c r="S8444">
        <v>8</v>
      </c>
    </row>
    <row r="8445" spans="1:19" x14ac:dyDescent="0.3">
      <c r="A8445">
        <v>8444</v>
      </c>
      <c r="B8445" t="s">
        <v>23</v>
      </c>
      <c r="C8445" t="s">
        <v>39</v>
      </c>
      <c r="D8445" t="s">
        <v>32</v>
      </c>
      <c r="E8445" t="s">
        <v>22</v>
      </c>
      <c r="F8445" t="s">
        <v>30</v>
      </c>
      <c r="G8445" t="s">
        <v>17</v>
      </c>
      <c r="H8445">
        <v>9</v>
      </c>
      <c r="I8445" t="s">
        <v>176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34</v>
      </c>
      <c r="S8445">
        <v>5</v>
      </c>
    </row>
    <row r="8446" spans="1:19" x14ac:dyDescent="0.3">
      <c r="A8446">
        <v>8445</v>
      </c>
      <c r="B8446" t="s">
        <v>16</v>
      </c>
      <c r="C8446" t="s">
        <v>20</v>
      </c>
      <c r="D8446" t="s">
        <v>32</v>
      </c>
      <c r="E8446" t="s">
        <v>41</v>
      </c>
      <c r="F8446" t="s">
        <v>18</v>
      </c>
      <c r="G8446" t="s">
        <v>24</v>
      </c>
      <c r="H8446">
        <v>3</v>
      </c>
      <c r="I8446" t="s">
        <v>176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21</v>
      </c>
      <c r="S8446">
        <v>1</v>
      </c>
    </row>
    <row r="8447" spans="1:19" x14ac:dyDescent="0.3">
      <c r="A8447">
        <v>8446</v>
      </c>
      <c r="B8447" t="s">
        <v>23</v>
      </c>
      <c r="C8447" t="s">
        <v>39</v>
      </c>
      <c r="D8447" t="s">
        <v>44</v>
      </c>
      <c r="E8447" t="s">
        <v>43</v>
      </c>
      <c r="F8447" t="s">
        <v>18</v>
      </c>
      <c r="G8447" t="s">
        <v>17</v>
      </c>
      <c r="H8447">
        <v>3</v>
      </c>
      <c r="I8447" t="s">
        <v>176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28</v>
      </c>
      <c r="S8447">
        <v>7</v>
      </c>
    </row>
    <row r="8448" spans="1:19" x14ac:dyDescent="0.3">
      <c r="A8448">
        <v>8447</v>
      </c>
      <c r="B8448" t="s">
        <v>37</v>
      </c>
      <c r="C8448" t="s">
        <v>39</v>
      </c>
      <c r="D8448" t="s">
        <v>32</v>
      </c>
      <c r="E8448" t="s">
        <v>22</v>
      </c>
      <c r="F8448" t="s">
        <v>25</v>
      </c>
      <c r="G8448" t="s">
        <v>17</v>
      </c>
      <c r="H8448">
        <v>0</v>
      </c>
      <c r="I8448" t="s">
        <v>176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28</v>
      </c>
      <c r="S8448">
        <v>9</v>
      </c>
    </row>
    <row r="8449" spans="1:19" x14ac:dyDescent="0.3">
      <c r="A8449">
        <v>8448</v>
      </c>
      <c r="B8449" t="s">
        <v>33</v>
      </c>
      <c r="C8449" t="s">
        <v>34</v>
      </c>
      <c r="D8449" t="s">
        <v>40</v>
      </c>
      <c r="E8449" t="s">
        <v>36</v>
      </c>
      <c r="F8449" t="s">
        <v>25</v>
      </c>
      <c r="G8449" t="s">
        <v>17</v>
      </c>
      <c r="H8449">
        <v>7</v>
      </c>
      <c r="I8449" t="s">
        <v>178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28</v>
      </c>
      <c r="S8449">
        <v>7</v>
      </c>
    </row>
    <row r="8450" spans="1:19" x14ac:dyDescent="0.3">
      <c r="A8450">
        <v>8449</v>
      </c>
      <c r="B8450" t="s">
        <v>31</v>
      </c>
      <c r="C8450" t="s">
        <v>34</v>
      </c>
      <c r="D8450" t="s">
        <v>19</v>
      </c>
      <c r="E8450" t="s">
        <v>45</v>
      </c>
      <c r="F8450" t="s">
        <v>18</v>
      </c>
      <c r="G8450" t="s">
        <v>17</v>
      </c>
      <c r="H8450">
        <v>4</v>
      </c>
      <c r="I8450" t="s">
        <v>177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28</v>
      </c>
      <c r="S8450">
        <v>8</v>
      </c>
    </row>
    <row r="8451" spans="1:19" x14ac:dyDescent="0.3">
      <c r="A8451">
        <v>8450</v>
      </c>
      <c r="B8451" t="s">
        <v>23</v>
      </c>
      <c r="C8451" t="s">
        <v>39</v>
      </c>
      <c r="D8451" t="s">
        <v>26</v>
      </c>
      <c r="E8451" t="s">
        <v>22</v>
      </c>
      <c r="F8451" t="s">
        <v>18</v>
      </c>
      <c r="G8451" t="s">
        <v>35</v>
      </c>
      <c r="H8451">
        <v>5</v>
      </c>
      <c r="I8451" t="s">
        <v>176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21</v>
      </c>
      <c r="S8451">
        <v>1</v>
      </c>
    </row>
    <row r="8452" spans="1:19" x14ac:dyDescent="0.3">
      <c r="A8452">
        <v>8451</v>
      </c>
      <c r="B8452" t="s">
        <v>42</v>
      </c>
      <c r="C8452" t="s">
        <v>27</v>
      </c>
      <c r="D8452" t="s">
        <v>19</v>
      </c>
      <c r="E8452" t="s">
        <v>43</v>
      </c>
      <c r="F8452" t="s">
        <v>18</v>
      </c>
      <c r="G8452" t="s">
        <v>35</v>
      </c>
      <c r="H8452">
        <v>11</v>
      </c>
      <c r="I8452" t="s">
        <v>177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28</v>
      </c>
      <c r="S8452">
        <v>9</v>
      </c>
    </row>
    <row r="8453" spans="1:19" x14ac:dyDescent="0.3">
      <c r="A8453">
        <v>8452</v>
      </c>
      <c r="B8453" t="s">
        <v>16</v>
      </c>
      <c r="C8453" t="s">
        <v>20</v>
      </c>
      <c r="D8453" t="s">
        <v>40</v>
      </c>
      <c r="E8453" t="s">
        <v>41</v>
      </c>
      <c r="F8453" t="s">
        <v>25</v>
      </c>
      <c r="G8453" t="s">
        <v>35</v>
      </c>
      <c r="H8453">
        <v>2</v>
      </c>
      <c r="I8453" t="s">
        <v>176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21</v>
      </c>
      <c r="S8453">
        <v>3</v>
      </c>
    </row>
    <row r="8454" spans="1:19" x14ac:dyDescent="0.3">
      <c r="A8454">
        <v>8453</v>
      </c>
      <c r="B8454" t="s">
        <v>31</v>
      </c>
      <c r="C8454" t="s">
        <v>39</v>
      </c>
      <c r="D8454" t="s">
        <v>19</v>
      </c>
      <c r="E8454" t="s">
        <v>41</v>
      </c>
      <c r="F8454" t="s">
        <v>25</v>
      </c>
      <c r="G8454" t="s">
        <v>17</v>
      </c>
      <c r="H8454">
        <v>4</v>
      </c>
      <c r="I8454" t="s">
        <v>177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21</v>
      </c>
      <c r="S8454">
        <v>3</v>
      </c>
    </row>
    <row r="8455" spans="1:19" x14ac:dyDescent="0.3">
      <c r="A8455">
        <v>8454</v>
      </c>
      <c r="B8455" t="s">
        <v>16</v>
      </c>
      <c r="C8455" t="s">
        <v>27</v>
      </c>
      <c r="D8455" t="s">
        <v>38</v>
      </c>
      <c r="E8455" t="s">
        <v>29</v>
      </c>
      <c r="F8455" t="s">
        <v>25</v>
      </c>
      <c r="G8455" t="s">
        <v>17</v>
      </c>
      <c r="H8455">
        <v>0</v>
      </c>
      <c r="I8455" t="s">
        <v>178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21</v>
      </c>
      <c r="S8455">
        <v>4</v>
      </c>
    </row>
    <row r="8456" spans="1:19" x14ac:dyDescent="0.3">
      <c r="A8456">
        <v>8455</v>
      </c>
      <c r="B8456" t="s">
        <v>42</v>
      </c>
      <c r="C8456" t="s">
        <v>39</v>
      </c>
      <c r="D8456" t="s">
        <v>44</v>
      </c>
      <c r="E8456" t="s">
        <v>43</v>
      </c>
      <c r="F8456" t="s">
        <v>30</v>
      </c>
      <c r="G8456" t="s">
        <v>17</v>
      </c>
      <c r="H8456">
        <v>3</v>
      </c>
      <c r="I8456" t="s">
        <v>177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21</v>
      </c>
      <c r="S8456">
        <v>3</v>
      </c>
    </row>
    <row r="8457" spans="1:19" x14ac:dyDescent="0.3">
      <c r="A8457">
        <v>8456</v>
      </c>
      <c r="B8457" t="s">
        <v>42</v>
      </c>
      <c r="C8457" t="s">
        <v>27</v>
      </c>
      <c r="D8457" t="s">
        <v>44</v>
      </c>
      <c r="E8457" t="s">
        <v>36</v>
      </c>
      <c r="F8457" t="s">
        <v>30</v>
      </c>
      <c r="G8457" t="s">
        <v>35</v>
      </c>
      <c r="H8457">
        <v>8</v>
      </c>
      <c r="I8457" t="s">
        <v>176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34</v>
      </c>
      <c r="S8457">
        <v>4</v>
      </c>
    </row>
    <row r="8458" spans="1:19" x14ac:dyDescent="0.3">
      <c r="A8458">
        <v>8457</v>
      </c>
      <c r="B8458" t="s">
        <v>33</v>
      </c>
      <c r="C8458" t="s">
        <v>20</v>
      </c>
      <c r="D8458" t="s">
        <v>38</v>
      </c>
      <c r="E8458" t="s">
        <v>15</v>
      </c>
      <c r="F8458" t="s">
        <v>25</v>
      </c>
      <c r="G8458" t="s">
        <v>17</v>
      </c>
      <c r="H8458">
        <v>6</v>
      </c>
      <c r="I8458" t="s">
        <v>176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28</v>
      </c>
      <c r="S8458">
        <v>7</v>
      </c>
    </row>
    <row r="8459" spans="1:19" x14ac:dyDescent="0.3">
      <c r="A8459">
        <v>8458</v>
      </c>
      <c r="B8459" t="s">
        <v>23</v>
      </c>
      <c r="C8459" t="s">
        <v>20</v>
      </c>
      <c r="D8459" t="s">
        <v>26</v>
      </c>
      <c r="E8459" t="s">
        <v>41</v>
      </c>
      <c r="F8459" t="s">
        <v>30</v>
      </c>
      <c r="G8459" t="s">
        <v>17</v>
      </c>
      <c r="H8459">
        <v>13</v>
      </c>
      <c r="I8459" t="s">
        <v>178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28</v>
      </c>
      <c r="S8459">
        <v>8</v>
      </c>
    </row>
    <row r="8460" spans="1:19" x14ac:dyDescent="0.3">
      <c r="A8460">
        <v>8459</v>
      </c>
      <c r="B8460" t="s">
        <v>31</v>
      </c>
      <c r="C8460" t="s">
        <v>39</v>
      </c>
      <c r="D8460" t="s">
        <v>44</v>
      </c>
      <c r="E8460" t="s">
        <v>22</v>
      </c>
      <c r="F8460" t="s">
        <v>30</v>
      </c>
      <c r="G8460" t="s">
        <v>17</v>
      </c>
      <c r="H8460">
        <v>9</v>
      </c>
      <c r="I8460" t="s">
        <v>177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34</v>
      </c>
      <c r="S8460">
        <v>2</v>
      </c>
    </row>
    <row r="8461" spans="1:19" x14ac:dyDescent="0.3">
      <c r="A8461">
        <v>8460</v>
      </c>
      <c r="B8461" t="s">
        <v>37</v>
      </c>
      <c r="C8461" t="s">
        <v>39</v>
      </c>
      <c r="D8461" t="s">
        <v>32</v>
      </c>
      <c r="E8461" t="s">
        <v>43</v>
      </c>
      <c r="F8461" t="s">
        <v>25</v>
      </c>
      <c r="G8461" t="s">
        <v>17</v>
      </c>
      <c r="H8461">
        <v>6</v>
      </c>
      <c r="I8461" t="s">
        <v>176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21</v>
      </c>
      <c r="S8461">
        <v>6</v>
      </c>
    </row>
    <row r="8462" spans="1:19" x14ac:dyDescent="0.3">
      <c r="A8462">
        <v>8461</v>
      </c>
      <c r="B8462" t="s">
        <v>31</v>
      </c>
      <c r="C8462" t="s">
        <v>39</v>
      </c>
      <c r="D8462" t="s">
        <v>44</v>
      </c>
      <c r="E8462" t="s">
        <v>15</v>
      </c>
      <c r="F8462" t="s">
        <v>18</v>
      </c>
      <c r="G8462" t="s">
        <v>24</v>
      </c>
      <c r="H8462">
        <v>0</v>
      </c>
      <c r="I8462" t="s">
        <v>176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21</v>
      </c>
      <c r="S8462">
        <v>1</v>
      </c>
    </row>
    <row r="8463" spans="1:19" x14ac:dyDescent="0.3">
      <c r="A8463">
        <v>8462</v>
      </c>
      <c r="B8463" t="s">
        <v>37</v>
      </c>
      <c r="C8463" t="s">
        <v>27</v>
      </c>
      <c r="D8463" t="s">
        <v>26</v>
      </c>
      <c r="E8463" t="s">
        <v>22</v>
      </c>
      <c r="F8463" t="s">
        <v>30</v>
      </c>
      <c r="G8463" t="s">
        <v>17</v>
      </c>
      <c r="H8463">
        <v>1</v>
      </c>
      <c r="I8463" t="s">
        <v>178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21</v>
      </c>
      <c r="S8463">
        <v>6</v>
      </c>
    </row>
    <row r="8464" spans="1:19" x14ac:dyDescent="0.3">
      <c r="A8464">
        <v>8463</v>
      </c>
      <c r="B8464" t="s">
        <v>37</v>
      </c>
      <c r="C8464" t="s">
        <v>27</v>
      </c>
      <c r="D8464" t="s">
        <v>38</v>
      </c>
      <c r="E8464" t="s">
        <v>36</v>
      </c>
      <c r="F8464" t="s">
        <v>30</v>
      </c>
      <c r="G8464" t="s">
        <v>17</v>
      </c>
      <c r="H8464">
        <v>14</v>
      </c>
      <c r="I8464" t="s">
        <v>178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34</v>
      </c>
      <c r="S8464">
        <v>5</v>
      </c>
    </row>
    <row r="8465" spans="1:19" x14ac:dyDescent="0.3">
      <c r="A8465">
        <v>8464</v>
      </c>
      <c r="B8465" t="s">
        <v>33</v>
      </c>
      <c r="C8465" t="s">
        <v>20</v>
      </c>
      <c r="D8465" t="s">
        <v>26</v>
      </c>
      <c r="E8465" t="s">
        <v>41</v>
      </c>
      <c r="F8465" t="s">
        <v>30</v>
      </c>
      <c r="G8465" t="s">
        <v>35</v>
      </c>
      <c r="H8465">
        <v>1</v>
      </c>
      <c r="I8465" t="s">
        <v>176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21</v>
      </c>
      <c r="S8465">
        <v>6</v>
      </c>
    </row>
    <row r="8466" spans="1:19" x14ac:dyDescent="0.3">
      <c r="A8466">
        <v>8465</v>
      </c>
      <c r="B8466" t="s">
        <v>33</v>
      </c>
      <c r="C8466" t="s">
        <v>20</v>
      </c>
      <c r="D8466" t="s">
        <v>44</v>
      </c>
      <c r="E8466" t="s">
        <v>15</v>
      </c>
      <c r="F8466" t="s">
        <v>18</v>
      </c>
      <c r="G8466" t="s">
        <v>35</v>
      </c>
      <c r="H8466">
        <v>9</v>
      </c>
      <c r="I8466" t="s">
        <v>177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34</v>
      </c>
      <c r="S8466">
        <v>6</v>
      </c>
    </row>
    <row r="8467" spans="1:19" x14ac:dyDescent="0.3">
      <c r="A8467">
        <v>8466</v>
      </c>
      <c r="B8467" t="s">
        <v>31</v>
      </c>
      <c r="C8467" t="s">
        <v>20</v>
      </c>
      <c r="D8467" t="s">
        <v>44</v>
      </c>
      <c r="E8467" t="s">
        <v>36</v>
      </c>
      <c r="F8467" t="s">
        <v>30</v>
      </c>
      <c r="G8467" t="s">
        <v>35</v>
      </c>
      <c r="H8467">
        <v>3</v>
      </c>
      <c r="I8467" t="s">
        <v>177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21</v>
      </c>
      <c r="S8467">
        <v>3</v>
      </c>
    </row>
    <row r="8468" spans="1:19" x14ac:dyDescent="0.3">
      <c r="A8468">
        <v>8467</v>
      </c>
      <c r="B8468" t="s">
        <v>37</v>
      </c>
      <c r="C8468" t="s">
        <v>34</v>
      </c>
      <c r="D8468" t="s">
        <v>19</v>
      </c>
      <c r="E8468" t="s">
        <v>15</v>
      </c>
      <c r="F8468" t="s">
        <v>30</v>
      </c>
      <c r="G8468" t="s">
        <v>17</v>
      </c>
      <c r="H8468">
        <v>0</v>
      </c>
      <c r="I8468" t="s">
        <v>177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28</v>
      </c>
      <c r="S8468">
        <v>8</v>
      </c>
    </row>
    <row r="8469" spans="1:19" x14ac:dyDescent="0.3">
      <c r="A8469">
        <v>8468</v>
      </c>
      <c r="B8469" t="s">
        <v>37</v>
      </c>
      <c r="C8469" t="s">
        <v>39</v>
      </c>
      <c r="D8469" t="s">
        <v>32</v>
      </c>
      <c r="E8469" t="s">
        <v>41</v>
      </c>
      <c r="F8469" t="s">
        <v>30</v>
      </c>
      <c r="G8469" t="s">
        <v>35</v>
      </c>
      <c r="H8469">
        <v>4</v>
      </c>
      <c r="I8469" t="s">
        <v>176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28</v>
      </c>
      <c r="S8469">
        <v>8</v>
      </c>
    </row>
    <row r="8470" spans="1:19" x14ac:dyDescent="0.3">
      <c r="A8470">
        <v>8469</v>
      </c>
      <c r="B8470" t="s">
        <v>31</v>
      </c>
      <c r="C8470" t="s">
        <v>34</v>
      </c>
      <c r="D8470" t="s">
        <v>32</v>
      </c>
      <c r="E8470" t="s">
        <v>29</v>
      </c>
      <c r="F8470" t="s">
        <v>18</v>
      </c>
      <c r="G8470" t="s">
        <v>35</v>
      </c>
      <c r="H8470">
        <v>9</v>
      </c>
      <c r="I8470" t="s">
        <v>177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34</v>
      </c>
      <c r="S8470">
        <v>3</v>
      </c>
    </row>
    <row r="8471" spans="1:19" x14ac:dyDescent="0.3">
      <c r="A8471">
        <v>8470</v>
      </c>
      <c r="B8471" t="s">
        <v>33</v>
      </c>
      <c r="C8471" t="s">
        <v>39</v>
      </c>
      <c r="D8471" t="s">
        <v>32</v>
      </c>
      <c r="E8471" t="s">
        <v>43</v>
      </c>
      <c r="F8471" t="s">
        <v>25</v>
      </c>
      <c r="G8471" t="s">
        <v>17</v>
      </c>
      <c r="H8471">
        <v>6</v>
      </c>
      <c r="I8471" t="s">
        <v>177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21</v>
      </c>
      <c r="S8471">
        <v>6</v>
      </c>
    </row>
    <row r="8472" spans="1:19" x14ac:dyDescent="0.3">
      <c r="A8472">
        <v>8471</v>
      </c>
      <c r="B8472" t="s">
        <v>16</v>
      </c>
      <c r="C8472" t="s">
        <v>20</v>
      </c>
      <c r="D8472" t="s">
        <v>26</v>
      </c>
      <c r="E8472" t="s">
        <v>36</v>
      </c>
      <c r="F8472" t="s">
        <v>30</v>
      </c>
      <c r="G8472" t="s">
        <v>24</v>
      </c>
      <c r="H8472">
        <v>11</v>
      </c>
      <c r="I8472" t="s">
        <v>176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34</v>
      </c>
      <c r="S8472">
        <v>6</v>
      </c>
    </row>
    <row r="8473" spans="1:19" x14ac:dyDescent="0.3">
      <c r="A8473">
        <v>8472</v>
      </c>
      <c r="B8473" t="s">
        <v>33</v>
      </c>
      <c r="C8473" t="s">
        <v>39</v>
      </c>
      <c r="D8473" t="s">
        <v>38</v>
      </c>
      <c r="E8473" t="s">
        <v>36</v>
      </c>
      <c r="F8473" t="s">
        <v>30</v>
      </c>
      <c r="G8473" t="s">
        <v>24</v>
      </c>
      <c r="H8473">
        <v>7</v>
      </c>
      <c r="I8473" t="s">
        <v>177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28</v>
      </c>
      <c r="S8473">
        <v>8</v>
      </c>
    </row>
    <row r="8474" spans="1:19" x14ac:dyDescent="0.3">
      <c r="A8474">
        <v>8473</v>
      </c>
      <c r="B8474" t="s">
        <v>37</v>
      </c>
      <c r="C8474" t="s">
        <v>20</v>
      </c>
      <c r="D8474" t="s">
        <v>32</v>
      </c>
      <c r="E8474" t="s">
        <v>29</v>
      </c>
      <c r="F8474" t="s">
        <v>25</v>
      </c>
      <c r="G8474" t="s">
        <v>17</v>
      </c>
      <c r="H8474">
        <v>2</v>
      </c>
      <c r="I8474" t="s">
        <v>178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28</v>
      </c>
      <c r="S8474">
        <v>6</v>
      </c>
    </row>
    <row r="8475" spans="1:19" x14ac:dyDescent="0.3">
      <c r="A8475">
        <v>8474</v>
      </c>
      <c r="B8475" t="s">
        <v>23</v>
      </c>
      <c r="C8475" t="s">
        <v>20</v>
      </c>
      <c r="D8475" t="s">
        <v>26</v>
      </c>
      <c r="E8475" t="s">
        <v>43</v>
      </c>
      <c r="F8475" t="s">
        <v>25</v>
      </c>
      <c r="G8475" t="s">
        <v>17</v>
      </c>
      <c r="H8475">
        <v>14</v>
      </c>
      <c r="I8475" t="s">
        <v>176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28</v>
      </c>
      <c r="S8475">
        <v>8</v>
      </c>
    </row>
    <row r="8476" spans="1:19" x14ac:dyDescent="0.3">
      <c r="A8476">
        <v>8475</v>
      </c>
      <c r="B8476" t="s">
        <v>31</v>
      </c>
      <c r="C8476" t="s">
        <v>20</v>
      </c>
      <c r="D8476" t="s">
        <v>38</v>
      </c>
      <c r="E8476" t="s">
        <v>41</v>
      </c>
      <c r="F8476" t="s">
        <v>18</v>
      </c>
      <c r="G8476" t="s">
        <v>35</v>
      </c>
      <c r="H8476">
        <v>4</v>
      </c>
      <c r="I8476" t="s">
        <v>178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28</v>
      </c>
      <c r="S8476">
        <v>4</v>
      </c>
    </row>
    <row r="8477" spans="1:19" x14ac:dyDescent="0.3">
      <c r="A8477">
        <v>8476</v>
      </c>
      <c r="B8477" t="s">
        <v>37</v>
      </c>
      <c r="C8477" t="s">
        <v>39</v>
      </c>
      <c r="D8477" t="s">
        <v>26</v>
      </c>
      <c r="E8477" t="s">
        <v>15</v>
      </c>
      <c r="F8477" t="s">
        <v>25</v>
      </c>
      <c r="G8477" t="s">
        <v>17</v>
      </c>
      <c r="H8477">
        <v>10</v>
      </c>
      <c r="I8477" t="s">
        <v>176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34</v>
      </c>
      <c r="S8477">
        <v>2</v>
      </c>
    </row>
    <row r="8478" spans="1:19" x14ac:dyDescent="0.3">
      <c r="A8478">
        <v>8477</v>
      </c>
      <c r="B8478" t="s">
        <v>42</v>
      </c>
      <c r="C8478" t="s">
        <v>34</v>
      </c>
      <c r="D8478" t="s">
        <v>38</v>
      </c>
      <c r="E8478" t="s">
        <v>45</v>
      </c>
      <c r="F8478" t="s">
        <v>30</v>
      </c>
      <c r="G8478" t="s">
        <v>35</v>
      </c>
      <c r="H8478">
        <v>0</v>
      </c>
      <c r="I8478" t="s">
        <v>177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21</v>
      </c>
      <c r="S8478">
        <v>3</v>
      </c>
    </row>
    <row r="8479" spans="1:19" x14ac:dyDescent="0.3">
      <c r="A8479">
        <v>8478</v>
      </c>
      <c r="B8479" t="s">
        <v>33</v>
      </c>
      <c r="C8479" t="s">
        <v>27</v>
      </c>
      <c r="D8479" t="s">
        <v>38</v>
      </c>
      <c r="E8479" t="s">
        <v>36</v>
      </c>
      <c r="F8479" t="s">
        <v>25</v>
      </c>
      <c r="G8479" t="s">
        <v>24</v>
      </c>
      <c r="H8479">
        <v>7</v>
      </c>
      <c r="I8479" t="s">
        <v>178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28</v>
      </c>
      <c r="S8479">
        <v>7</v>
      </c>
    </row>
    <row r="8480" spans="1:19" x14ac:dyDescent="0.3">
      <c r="A8480">
        <v>8479</v>
      </c>
      <c r="B8480" t="s">
        <v>23</v>
      </c>
      <c r="C8480" t="s">
        <v>20</v>
      </c>
      <c r="D8480" t="s">
        <v>19</v>
      </c>
      <c r="E8480" t="s">
        <v>43</v>
      </c>
      <c r="F8480" t="s">
        <v>30</v>
      </c>
      <c r="G8480" t="s">
        <v>24</v>
      </c>
      <c r="H8480">
        <v>0</v>
      </c>
      <c r="I8480" t="s">
        <v>177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28</v>
      </c>
      <c r="S8480">
        <v>9</v>
      </c>
    </row>
    <row r="8481" spans="1:19" x14ac:dyDescent="0.3">
      <c r="A8481">
        <v>8480</v>
      </c>
      <c r="B8481" t="s">
        <v>16</v>
      </c>
      <c r="C8481" t="s">
        <v>39</v>
      </c>
      <c r="D8481" t="s">
        <v>32</v>
      </c>
      <c r="E8481" t="s">
        <v>22</v>
      </c>
      <c r="F8481" t="s">
        <v>25</v>
      </c>
      <c r="G8481" t="s">
        <v>35</v>
      </c>
      <c r="H8481">
        <v>5</v>
      </c>
      <c r="I8481" t="s">
        <v>177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21</v>
      </c>
      <c r="S8481">
        <v>4</v>
      </c>
    </row>
    <row r="8482" spans="1:19" x14ac:dyDescent="0.3">
      <c r="A8482">
        <v>8481</v>
      </c>
      <c r="B8482" t="s">
        <v>16</v>
      </c>
      <c r="C8482" t="s">
        <v>20</v>
      </c>
      <c r="D8482" t="s">
        <v>44</v>
      </c>
      <c r="E8482" t="s">
        <v>45</v>
      </c>
      <c r="F8482" t="s">
        <v>30</v>
      </c>
      <c r="G8482" t="s">
        <v>35</v>
      </c>
      <c r="H8482">
        <v>7</v>
      </c>
      <c r="I8482" t="s">
        <v>178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28</v>
      </c>
      <c r="S8482">
        <v>8</v>
      </c>
    </row>
    <row r="8483" spans="1:19" x14ac:dyDescent="0.3">
      <c r="A8483">
        <v>8482</v>
      </c>
      <c r="B8483" t="s">
        <v>16</v>
      </c>
      <c r="C8483" t="s">
        <v>20</v>
      </c>
      <c r="D8483" t="s">
        <v>19</v>
      </c>
      <c r="E8483" t="s">
        <v>29</v>
      </c>
      <c r="F8483" t="s">
        <v>18</v>
      </c>
      <c r="G8483" t="s">
        <v>17</v>
      </c>
      <c r="H8483">
        <v>1</v>
      </c>
      <c r="I8483" t="s">
        <v>176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21</v>
      </c>
      <c r="S8483">
        <v>2</v>
      </c>
    </row>
    <row r="8484" spans="1:19" x14ac:dyDescent="0.3">
      <c r="A8484">
        <v>8483</v>
      </c>
      <c r="B8484" t="s">
        <v>31</v>
      </c>
      <c r="C8484" t="s">
        <v>34</v>
      </c>
      <c r="D8484" t="s">
        <v>32</v>
      </c>
      <c r="E8484" t="s">
        <v>15</v>
      </c>
      <c r="F8484" t="s">
        <v>30</v>
      </c>
      <c r="G8484" t="s">
        <v>35</v>
      </c>
      <c r="H8484">
        <v>6</v>
      </c>
      <c r="I8484" t="s">
        <v>176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28</v>
      </c>
      <c r="S8484">
        <v>8</v>
      </c>
    </row>
    <row r="8485" spans="1:19" x14ac:dyDescent="0.3">
      <c r="A8485">
        <v>8484</v>
      </c>
      <c r="B8485" t="s">
        <v>31</v>
      </c>
      <c r="C8485" t="s">
        <v>27</v>
      </c>
      <c r="D8485" t="s">
        <v>26</v>
      </c>
      <c r="E8485" t="s">
        <v>15</v>
      </c>
      <c r="F8485" t="s">
        <v>25</v>
      </c>
      <c r="G8485" t="s">
        <v>24</v>
      </c>
      <c r="H8485">
        <v>11</v>
      </c>
      <c r="I8485" t="s">
        <v>178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34</v>
      </c>
      <c r="S8485">
        <v>1</v>
      </c>
    </row>
    <row r="8486" spans="1:19" x14ac:dyDescent="0.3">
      <c r="A8486">
        <v>8485</v>
      </c>
      <c r="B8486" t="s">
        <v>37</v>
      </c>
      <c r="C8486" t="s">
        <v>27</v>
      </c>
      <c r="D8486" t="s">
        <v>40</v>
      </c>
      <c r="E8486" t="s">
        <v>22</v>
      </c>
      <c r="F8486" t="s">
        <v>30</v>
      </c>
      <c r="G8486" t="s">
        <v>24</v>
      </c>
      <c r="H8486">
        <v>7</v>
      </c>
      <c r="I8486" t="s">
        <v>177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21</v>
      </c>
      <c r="S8486">
        <v>3</v>
      </c>
    </row>
    <row r="8487" spans="1:19" x14ac:dyDescent="0.3">
      <c r="A8487">
        <v>8486</v>
      </c>
      <c r="B8487" t="s">
        <v>23</v>
      </c>
      <c r="C8487" t="s">
        <v>20</v>
      </c>
      <c r="D8487" t="s">
        <v>40</v>
      </c>
      <c r="E8487" t="s">
        <v>29</v>
      </c>
      <c r="F8487" t="s">
        <v>18</v>
      </c>
      <c r="G8487" t="s">
        <v>24</v>
      </c>
      <c r="H8487">
        <v>10</v>
      </c>
      <c r="I8487" t="s">
        <v>177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28</v>
      </c>
      <c r="S8487">
        <v>8</v>
      </c>
    </row>
    <row r="8488" spans="1:19" x14ac:dyDescent="0.3">
      <c r="A8488">
        <v>8487</v>
      </c>
      <c r="B8488" t="s">
        <v>16</v>
      </c>
      <c r="C8488" t="s">
        <v>20</v>
      </c>
      <c r="D8488" t="s">
        <v>32</v>
      </c>
      <c r="E8488" t="s">
        <v>36</v>
      </c>
      <c r="F8488" t="s">
        <v>18</v>
      </c>
      <c r="G8488" t="s">
        <v>17</v>
      </c>
      <c r="H8488">
        <v>5</v>
      </c>
      <c r="I8488" t="s">
        <v>177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28</v>
      </c>
      <c r="S8488">
        <v>8</v>
      </c>
    </row>
    <row r="8489" spans="1:19" x14ac:dyDescent="0.3">
      <c r="A8489">
        <v>8488</v>
      </c>
      <c r="B8489" t="s">
        <v>23</v>
      </c>
      <c r="C8489" t="s">
        <v>27</v>
      </c>
      <c r="D8489" t="s">
        <v>40</v>
      </c>
      <c r="E8489" t="s">
        <v>29</v>
      </c>
      <c r="F8489" t="s">
        <v>25</v>
      </c>
      <c r="G8489" t="s">
        <v>24</v>
      </c>
      <c r="H8489">
        <v>9</v>
      </c>
      <c r="I8489" t="s">
        <v>176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34</v>
      </c>
      <c r="S8489">
        <v>1</v>
      </c>
    </row>
    <row r="8490" spans="1:19" x14ac:dyDescent="0.3">
      <c r="A8490">
        <v>8489</v>
      </c>
      <c r="B8490" t="s">
        <v>37</v>
      </c>
      <c r="C8490" t="s">
        <v>20</v>
      </c>
      <c r="D8490" t="s">
        <v>26</v>
      </c>
      <c r="E8490" t="s">
        <v>41</v>
      </c>
      <c r="F8490" t="s">
        <v>30</v>
      </c>
      <c r="G8490" t="s">
        <v>17</v>
      </c>
      <c r="H8490">
        <v>9</v>
      </c>
      <c r="I8490" t="s">
        <v>177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28</v>
      </c>
      <c r="S8490">
        <v>9</v>
      </c>
    </row>
    <row r="8491" spans="1:19" x14ac:dyDescent="0.3">
      <c r="A8491">
        <v>8490</v>
      </c>
      <c r="B8491" t="s">
        <v>33</v>
      </c>
      <c r="C8491" t="s">
        <v>20</v>
      </c>
      <c r="D8491" t="s">
        <v>32</v>
      </c>
      <c r="E8491" t="s">
        <v>29</v>
      </c>
      <c r="F8491" t="s">
        <v>18</v>
      </c>
      <c r="G8491" t="s">
        <v>35</v>
      </c>
      <c r="H8491">
        <v>10</v>
      </c>
      <c r="I8491" t="s">
        <v>177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34</v>
      </c>
      <c r="S8491">
        <v>6</v>
      </c>
    </row>
    <row r="8492" spans="1:19" x14ac:dyDescent="0.3">
      <c r="A8492">
        <v>8491</v>
      </c>
      <c r="B8492" t="s">
        <v>33</v>
      </c>
      <c r="C8492" t="s">
        <v>20</v>
      </c>
      <c r="D8492" t="s">
        <v>40</v>
      </c>
      <c r="E8492" t="s">
        <v>15</v>
      </c>
      <c r="F8492" t="s">
        <v>30</v>
      </c>
      <c r="G8492" t="s">
        <v>17</v>
      </c>
      <c r="H8492">
        <v>14</v>
      </c>
      <c r="I8492" t="s">
        <v>178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34</v>
      </c>
      <c r="S8492">
        <v>5</v>
      </c>
    </row>
    <row r="8493" spans="1:19" x14ac:dyDescent="0.3">
      <c r="A8493">
        <v>8492</v>
      </c>
      <c r="B8493" t="s">
        <v>42</v>
      </c>
      <c r="C8493" t="s">
        <v>27</v>
      </c>
      <c r="D8493" t="s">
        <v>44</v>
      </c>
      <c r="E8493" t="s">
        <v>22</v>
      </c>
      <c r="F8493" t="s">
        <v>18</v>
      </c>
      <c r="G8493" t="s">
        <v>17</v>
      </c>
      <c r="H8493">
        <v>8</v>
      </c>
      <c r="I8493" t="s">
        <v>178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28</v>
      </c>
      <c r="S8493">
        <v>7</v>
      </c>
    </row>
    <row r="8494" spans="1:19" x14ac:dyDescent="0.3">
      <c r="A8494">
        <v>8493</v>
      </c>
      <c r="B8494" t="s">
        <v>31</v>
      </c>
      <c r="C8494" t="s">
        <v>34</v>
      </c>
      <c r="D8494" t="s">
        <v>19</v>
      </c>
      <c r="E8494" t="s">
        <v>15</v>
      </c>
      <c r="F8494" t="s">
        <v>25</v>
      </c>
      <c r="G8494" t="s">
        <v>24</v>
      </c>
      <c r="H8494">
        <v>3</v>
      </c>
      <c r="I8494" t="s">
        <v>178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21</v>
      </c>
      <c r="S8494">
        <v>3</v>
      </c>
    </row>
    <row r="8495" spans="1:19" x14ac:dyDescent="0.3">
      <c r="A8495">
        <v>8494</v>
      </c>
      <c r="B8495" t="s">
        <v>42</v>
      </c>
      <c r="C8495" t="s">
        <v>27</v>
      </c>
      <c r="D8495" t="s">
        <v>32</v>
      </c>
      <c r="E8495" t="s">
        <v>22</v>
      </c>
      <c r="F8495" t="s">
        <v>25</v>
      </c>
      <c r="G8495" t="s">
        <v>24</v>
      </c>
      <c r="H8495">
        <v>9</v>
      </c>
      <c r="I8495" t="s">
        <v>177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28</v>
      </c>
      <c r="S8495">
        <v>8</v>
      </c>
    </row>
    <row r="8496" spans="1:19" x14ac:dyDescent="0.3">
      <c r="A8496">
        <v>8495</v>
      </c>
      <c r="B8496" t="s">
        <v>37</v>
      </c>
      <c r="C8496" t="s">
        <v>34</v>
      </c>
      <c r="D8496" t="s">
        <v>26</v>
      </c>
      <c r="E8496" t="s">
        <v>41</v>
      </c>
      <c r="F8496" t="s">
        <v>30</v>
      </c>
      <c r="G8496" t="s">
        <v>24</v>
      </c>
      <c r="H8496">
        <v>12</v>
      </c>
      <c r="I8496" t="s">
        <v>177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34</v>
      </c>
      <c r="S8496">
        <v>4</v>
      </c>
    </row>
    <row r="8497" spans="1:19" x14ac:dyDescent="0.3">
      <c r="A8497">
        <v>8496</v>
      </c>
      <c r="B8497" t="s">
        <v>23</v>
      </c>
      <c r="C8497" t="s">
        <v>20</v>
      </c>
      <c r="D8497" t="s">
        <v>44</v>
      </c>
      <c r="E8497" t="s">
        <v>22</v>
      </c>
      <c r="F8497" t="s">
        <v>18</v>
      </c>
      <c r="G8497" t="s">
        <v>24</v>
      </c>
      <c r="H8497">
        <v>2</v>
      </c>
      <c r="I8497" t="s">
        <v>176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28</v>
      </c>
      <c r="S8497">
        <v>9</v>
      </c>
    </row>
    <row r="8498" spans="1:19" x14ac:dyDescent="0.3">
      <c r="A8498">
        <v>8497</v>
      </c>
      <c r="B8498" t="s">
        <v>42</v>
      </c>
      <c r="C8498" t="s">
        <v>34</v>
      </c>
      <c r="D8498" t="s">
        <v>44</v>
      </c>
      <c r="E8498" t="s">
        <v>41</v>
      </c>
      <c r="F8498" t="s">
        <v>30</v>
      </c>
      <c r="G8498" t="s">
        <v>24</v>
      </c>
      <c r="H8498">
        <v>10</v>
      </c>
      <c r="I8498" t="s">
        <v>176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28</v>
      </c>
      <c r="S8498">
        <v>9</v>
      </c>
    </row>
    <row r="8499" spans="1:19" x14ac:dyDescent="0.3">
      <c r="A8499">
        <v>8498</v>
      </c>
      <c r="B8499" t="s">
        <v>23</v>
      </c>
      <c r="C8499" t="s">
        <v>27</v>
      </c>
      <c r="D8499" t="s">
        <v>32</v>
      </c>
      <c r="E8499" t="s">
        <v>36</v>
      </c>
      <c r="F8499" t="s">
        <v>18</v>
      </c>
      <c r="G8499" t="s">
        <v>17</v>
      </c>
      <c r="H8499">
        <v>13</v>
      </c>
      <c r="I8499" t="s">
        <v>178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34</v>
      </c>
      <c r="S8499">
        <v>3</v>
      </c>
    </row>
    <row r="8500" spans="1:19" x14ac:dyDescent="0.3">
      <c r="A8500">
        <v>8499</v>
      </c>
      <c r="B8500" t="s">
        <v>31</v>
      </c>
      <c r="C8500" t="s">
        <v>20</v>
      </c>
      <c r="D8500" t="s">
        <v>19</v>
      </c>
      <c r="E8500" t="s">
        <v>29</v>
      </c>
      <c r="F8500" t="s">
        <v>30</v>
      </c>
      <c r="G8500" t="s">
        <v>35</v>
      </c>
      <c r="H8500">
        <v>1</v>
      </c>
      <c r="I8500" t="s">
        <v>178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28</v>
      </c>
      <c r="S8500">
        <v>8</v>
      </c>
    </row>
    <row r="8501" spans="1:19" x14ac:dyDescent="0.3">
      <c r="A8501">
        <v>8500</v>
      </c>
      <c r="B8501" t="s">
        <v>42</v>
      </c>
      <c r="C8501" t="s">
        <v>39</v>
      </c>
      <c r="D8501" t="s">
        <v>40</v>
      </c>
      <c r="E8501" t="s">
        <v>22</v>
      </c>
      <c r="F8501" t="s">
        <v>18</v>
      </c>
      <c r="G8501" t="s">
        <v>24</v>
      </c>
      <c r="H8501">
        <v>10</v>
      </c>
      <c r="I8501" t="s">
        <v>176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34</v>
      </c>
      <c r="S8501">
        <v>4</v>
      </c>
    </row>
    <row r="8502" spans="1:19" x14ac:dyDescent="0.3">
      <c r="A8502">
        <v>8501</v>
      </c>
      <c r="B8502" t="s">
        <v>23</v>
      </c>
      <c r="C8502" t="s">
        <v>20</v>
      </c>
      <c r="D8502" t="s">
        <v>19</v>
      </c>
      <c r="E8502" t="s">
        <v>36</v>
      </c>
      <c r="F8502" t="s">
        <v>30</v>
      </c>
      <c r="G8502" t="s">
        <v>17</v>
      </c>
      <c r="H8502">
        <v>8</v>
      </c>
      <c r="I8502" t="s">
        <v>177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34</v>
      </c>
      <c r="S8502">
        <v>3</v>
      </c>
    </row>
    <row r="8503" spans="1:19" x14ac:dyDescent="0.3">
      <c r="A8503">
        <v>8502</v>
      </c>
      <c r="B8503" t="s">
        <v>31</v>
      </c>
      <c r="C8503" t="s">
        <v>27</v>
      </c>
      <c r="D8503" t="s">
        <v>38</v>
      </c>
      <c r="E8503" t="s">
        <v>43</v>
      </c>
      <c r="F8503" t="s">
        <v>25</v>
      </c>
      <c r="G8503" t="s">
        <v>35</v>
      </c>
      <c r="H8503">
        <v>11</v>
      </c>
      <c r="I8503" t="s">
        <v>176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34</v>
      </c>
      <c r="S8503">
        <v>4</v>
      </c>
    </row>
    <row r="8504" spans="1:19" x14ac:dyDescent="0.3">
      <c r="A8504">
        <v>8503</v>
      </c>
      <c r="B8504" t="s">
        <v>23</v>
      </c>
      <c r="C8504" t="s">
        <v>34</v>
      </c>
      <c r="D8504" t="s">
        <v>26</v>
      </c>
      <c r="E8504" t="s">
        <v>41</v>
      </c>
      <c r="F8504" t="s">
        <v>18</v>
      </c>
      <c r="G8504" t="s">
        <v>35</v>
      </c>
      <c r="H8504">
        <v>5</v>
      </c>
      <c r="I8504" t="s">
        <v>176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28</v>
      </c>
      <c r="S8504">
        <v>9</v>
      </c>
    </row>
    <row r="8505" spans="1:19" x14ac:dyDescent="0.3">
      <c r="A8505">
        <v>8504</v>
      </c>
      <c r="B8505" t="s">
        <v>31</v>
      </c>
      <c r="C8505" t="s">
        <v>39</v>
      </c>
      <c r="D8505" t="s">
        <v>19</v>
      </c>
      <c r="E8505" t="s">
        <v>22</v>
      </c>
      <c r="F8505" t="s">
        <v>30</v>
      </c>
      <c r="G8505" t="s">
        <v>35</v>
      </c>
      <c r="H8505">
        <v>11</v>
      </c>
      <c r="I8505" t="s">
        <v>177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28</v>
      </c>
      <c r="S8505">
        <v>7</v>
      </c>
    </row>
    <row r="8506" spans="1:19" x14ac:dyDescent="0.3">
      <c r="A8506">
        <v>8505</v>
      </c>
      <c r="B8506" t="s">
        <v>42</v>
      </c>
      <c r="C8506" t="s">
        <v>39</v>
      </c>
      <c r="D8506" t="s">
        <v>19</v>
      </c>
      <c r="E8506" t="s">
        <v>29</v>
      </c>
      <c r="F8506" t="s">
        <v>25</v>
      </c>
      <c r="G8506" t="s">
        <v>24</v>
      </c>
      <c r="H8506">
        <v>1</v>
      </c>
      <c r="I8506" t="s">
        <v>178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28</v>
      </c>
      <c r="S8506">
        <v>5</v>
      </c>
    </row>
    <row r="8507" spans="1:19" x14ac:dyDescent="0.3">
      <c r="A8507">
        <v>8506</v>
      </c>
      <c r="B8507" t="s">
        <v>42</v>
      </c>
      <c r="C8507" t="s">
        <v>34</v>
      </c>
      <c r="D8507" t="s">
        <v>38</v>
      </c>
      <c r="E8507" t="s">
        <v>45</v>
      </c>
      <c r="F8507" t="s">
        <v>18</v>
      </c>
      <c r="G8507" t="s">
        <v>24</v>
      </c>
      <c r="H8507">
        <v>3</v>
      </c>
      <c r="I8507" t="s">
        <v>178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28</v>
      </c>
      <c r="S8507">
        <v>9</v>
      </c>
    </row>
    <row r="8508" spans="1:19" x14ac:dyDescent="0.3">
      <c r="A8508">
        <v>8507</v>
      </c>
      <c r="B8508" t="s">
        <v>33</v>
      </c>
      <c r="C8508" t="s">
        <v>27</v>
      </c>
      <c r="D8508" t="s">
        <v>40</v>
      </c>
      <c r="E8508" t="s">
        <v>45</v>
      </c>
      <c r="F8508" t="s">
        <v>25</v>
      </c>
      <c r="G8508" t="s">
        <v>35</v>
      </c>
      <c r="H8508">
        <v>7</v>
      </c>
      <c r="I8508" t="s">
        <v>176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21</v>
      </c>
      <c r="S8508">
        <v>4</v>
      </c>
    </row>
    <row r="8509" spans="1:19" x14ac:dyDescent="0.3">
      <c r="A8509">
        <v>8508</v>
      </c>
      <c r="B8509" t="s">
        <v>33</v>
      </c>
      <c r="C8509" t="s">
        <v>20</v>
      </c>
      <c r="D8509" t="s">
        <v>19</v>
      </c>
      <c r="E8509" t="s">
        <v>43</v>
      </c>
      <c r="F8509" t="s">
        <v>25</v>
      </c>
      <c r="G8509" t="s">
        <v>24</v>
      </c>
      <c r="H8509">
        <v>3</v>
      </c>
      <c r="I8509" t="s">
        <v>178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21</v>
      </c>
      <c r="S8509">
        <v>5</v>
      </c>
    </row>
    <row r="8510" spans="1:19" x14ac:dyDescent="0.3">
      <c r="A8510">
        <v>8509</v>
      </c>
      <c r="B8510" t="s">
        <v>16</v>
      </c>
      <c r="C8510" t="s">
        <v>39</v>
      </c>
      <c r="D8510" t="s">
        <v>32</v>
      </c>
      <c r="E8510" t="s">
        <v>43</v>
      </c>
      <c r="F8510" t="s">
        <v>18</v>
      </c>
      <c r="G8510" t="s">
        <v>35</v>
      </c>
      <c r="H8510">
        <v>10</v>
      </c>
      <c r="I8510" t="s">
        <v>176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28</v>
      </c>
      <c r="S8510">
        <v>8</v>
      </c>
    </row>
    <row r="8511" spans="1:19" x14ac:dyDescent="0.3">
      <c r="A8511">
        <v>8510</v>
      </c>
      <c r="B8511" t="s">
        <v>31</v>
      </c>
      <c r="C8511" t="s">
        <v>20</v>
      </c>
      <c r="D8511" t="s">
        <v>38</v>
      </c>
      <c r="E8511" t="s">
        <v>45</v>
      </c>
      <c r="F8511" t="s">
        <v>25</v>
      </c>
      <c r="G8511" t="s">
        <v>35</v>
      </c>
      <c r="H8511">
        <v>12</v>
      </c>
      <c r="I8511" t="s">
        <v>176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34</v>
      </c>
      <c r="S8511">
        <v>2</v>
      </c>
    </row>
    <row r="8512" spans="1:19" x14ac:dyDescent="0.3">
      <c r="A8512">
        <v>8511</v>
      </c>
      <c r="B8512" t="s">
        <v>16</v>
      </c>
      <c r="C8512" t="s">
        <v>27</v>
      </c>
      <c r="D8512" t="s">
        <v>44</v>
      </c>
      <c r="E8512" t="s">
        <v>15</v>
      </c>
      <c r="F8512" t="s">
        <v>30</v>
      </c>
      <c r="G8512" t="s">
        <v>35</v>
      </c>
      <c r="H8512">
        <v>13</v>
      </c>
      <c r="I8512" t="s">
        <v>178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34</v>
      </c>
      <c r="S8512">
        <v>2</v>
      </c>
    </row>
    <row r="8513" spans="1:19" x14ac:dyDescent="0.3">
      <c r="A8513">
        <v>8512</v>
      </c>
      <c r="B8513" t="s">
        <v>37</v>
      </c>
      <c r="C8513" t="s">
        <v>39</v>
      </c>
      <c r="D8513" t="s">
        <v>19</v>
      </c>
      <c r="E8513" t="s">
        <v>22</v>
      </c>
      <c r="F8513" t="s">
        <v>18</v>
      </c>
      <c r="G8513" t="s">
        <v>24</v>
      </c>
      <c r="H8513">
        <v>4</v>
      </c>
      <c r="I8513" t="s">
        <v>177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28</v>
      </c>
      <c r="S8513">
        <v>9</v>
      </c>
    </row>
    <row r="8514" spans="1:19" x14ac:dyDescent="0.3">
      <c r="A8514">
        <v>8513</v>
      </c>
      <c r="B8514" t="s">
        <v>16</v>
      </c>
      <c r="C8514" t="s">
        <v>27</v>
      </c>
      <c r="D8514" t="s">
        <v>19</v>
      </c>
      <c r="E8514" t="s">
        <v>15</v>
      </c>
      <c r="F8514" t="s">
        <v>30</v>
      </c>
      <c r="G8514" t="s">
        <v>35</v>
      </c>
      <c r="H8514">
        <v>12</v>
      </c>
      <c r="I8514" t="s">
        <v>177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34</v>
      </c>
      <c r="S8514">
        <v>5</v>
      </c>
    </row>
    <row r="8515" spans="1:19" x14ac:dyDescent="0.3">
      <c r="A8515">
        <v>8514</v>
      </c>
      <c r="B8515" t="s">
        <v>16</v>
      </c>
      <c r="C8515" t="s">
        <v>34</v>
      </c>
      <c r="D8515" t="s">
        <v>19</v>
      </c>
      <c r="E8515" t="s">
        <v>29</v>
      </c>
      <c r="F8515" t="s">
        <v>18</v>
      </c>
      <c r="G8515" t="s">
        <v>24</v>
      </c>
      <c r="H8515">
        <v>1</v>
      </c>
      <c r="I8515" t="s">
        <v>176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21</v>
      </c>
      <c r="S8515">
        <v>5</v>
      </c>
    </row>
    <row r="8516" spans="1:19" x14ac:dyDescent="0.3">
      <c r="A8516">
        <v>8515</v>
      </c>
      <c r="B8516" t="s">
        <v>31</v>
      </c>
      <c r="C8516" t="s">
        <v>39</v>
      </c>
      <c r="D8516" t="s">
        <v>44</v>
      </c>
      <c r="E8516" t="s">
        <v>22</v>
      </c>
      <c r="F8516" t="s">
        <v>25</v>
      </c>
      <c r="G8516" t="s">
        <v>17</v>
      </c>
      <c r="H8516">
        <v>8</v>
      </c>
      <c r="I8516" t="s">
        <v>177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34</v>
      </c>
      <c r="S8516">
        <v>5</v>
      </c>
    </row>
    <row r="8517" spans="1:19" x14ac:dyDescent="0.3">
      <c r="A8517">
        <v>8516</v>
      </c>
      <c r="B8517" t="s">
        <v>31</v>
      </c>
      <c r="C8517" t="s">
        <v>27</v>
      </c>
      <c r="D8517" t="s">
        <v>26</v>
      </c>
      <c r="E8517" t="s">
        <v>45</v>
      </c>
      <c r="F8517" t="s">
        <v>25</v>
      </c>
      <c r="G8517" t="s">
        <v>17</v>
      </c>
      <c r="H8517">
        <v>7</v>
      </c>
      <c r="I8517" t="s">
        <v>178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21</v>
      </c>
      <c r="S8517">
        <v>6</v>
      </c>
    </row>
    <row r="8518" spans="1:19" x14ac:dyDescent="0.3">
      <c r="A8518">
        <v>8517</v>
      </c>
      <c r="B8518" t="s">
        <v>37</v>
      </c>
      <c r="C8518" t="s">
        <v>20</v>
      </c>
      <c r="D8518" t="s">
        <v>40</v>
      </c>
      <c r="E8518" t="s">
        <v>36</v>
      </c>
      <c r="F8518" t="s">
        <v>25</v>
      </c>
      <c r="G8518" t="s">
        <v>24</v>
      </c>
      <c r="H8518">
        <v>13</v>
      </c>
      <c r="I8518" t="s">
        <v>176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34</v>
      </c>
      <c r="S8518">
        <v>4</v>
      </c>
    </row>
    <row r="8519" spans="1:19" x14ac:dyDescent="0.3">
      <c r="A8519">
        <v>8518</v>
      </c>
      <c r="B8519" t="s">
        <v>42</v>
      </c>
      <c r="C8519" t="s">
        <v>34</v>
      </c>
      <c r="D8519" t="s">
        <v>26</v>
      </c>
      <c r="E8519" t="s">
        <v>36</v>
      </c>
      <c r="F8519" t="s">
        <v>18</v>
      </c>
      <c r="G8519" t="s">
        <v>35</v>
      </c>
      <c r="H8519">
        <v>5</v>
      </c>
      <c r="I8519" t="s">
        <v>177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28</v>
      </c>
      <c r="S8519">
        <v>9</v>
      </c>
    </row>
    <row r="8520" spans="1:19" x14ac:dyDescent="0.3">
      <c r="A8520">
        <v>8519</v>
      </c>
      <c r="B8520" t="s">
        <v>33</v>
      </c>
      <c r="C8520" t="s">
        <v>34</v>
      </c>
      <c r="D8520" t="s">
        <v>44</v>
      </c>
      <c r="E8520" t="s">
        <v>43</v>
      </c>
      <c r="F8520" t="s">
        <v>25</v>
      </c>
      <c r="G8520" t="s">
        <v>24</v>
      </c>
      <c r="H8520">
        <v>11</v>
      </c>
      <c r="I8520" t="s">
        <v>177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34</v>
      </c>
      <c r="S8520">
        <v>1</v>
      </c>
    </row>
    <row r="8521" spans="1:19" x14ac:dyDescent="0.3">
      <c r="A8521">
        <v>8520</v>
      </c>
      <c r="B8521" t="s">
        <v>31</v>
      </c>
      <c r="C8521" t="s">
        <v>20</v>
      </c>
      <c r="D8521" t="s">
        <v>26</v>
      </c>
      <c r="E8521" t="s">
        <v>29</v>
      </c>
      <c r="F8521" t="s">
        <v>30</v>
      </c>
      <c r="G8521" t="s">
        <v>17</v>
      </c>
      <c r="H8521">
        <v>13</v>
      </c>
      <c r="I8521" t="s">
        <v>176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28</v>
      </c>
      <c r="S8521">
        <v>3</v>
      </c>
    </row>
    <row r="8522" spans="1:19" x14ac:dyDescent="0.3">
      <c r="A8522">
        <v>8521</v>
      </c>
      <c r="B8522" t="s">
        <v>31</v>
      </c>
      <c r="C8522" t="s">
        <v>39</v>
      </c>
      <c r="D8522" t="s">
        <v>32</v>
      </c>
      <c r="E8522" t="s">
        <v>36</v>
      </c>
      <c r="F8522" t="s">
        <v>25</v>
      </c>
      <c r="G8522" t="s">
        <v>24</v>
      </c>
      <c r="H8522">
        <v>8</v>
      </c>
      <c r="I8522" t="s">
        <v>178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28</v>
      </c>
      <c r="S8522">
        <v>7</v>
      </c>
    </row>
    <row r="8523" spans="1:19" x14ac:dyDescent="0.3">
      <c r="A8523">
        <v>8522</v>
      </c>
      <c r="B8523" t="s">
        <v>37</v>
      </c>
      <c r="C8523" t="s">
        <v>27</v>
      </c>
      <c r="D8523" t="s">
        <v>44</v>
      </c>
      <c r="E8523" t="s">
        <v>29</v>
      </c>
      <c r="F8523" t="s">
        <v>25</v>
      </c>
      <c r="G8523" t="s">
        <v>35</v>
      </c>
      <c r="H8523">
        <v>11</v>
      </c>
      <c r="I8523" t="s">
        <v>177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34</v>
      </c>
      <c r="S8523">
        <v>2</v>
      </c>
    </row>
    <row r="8524" spans="1:19" x14ac:dyDescent="0.3">
      <c r="A8524">
        <v>8523</v>
      </c>
      <c r="B8524" t="s">
        <v>37</v>
      </c>
      <c r="C8524" t="s">
        <v>39</v>
      </c>
      <c r="D8524" t="s">
        <v>26</v>
      </c>
      <c r="E8524" t="s">
        <v>29</v>
      </c>
      <c r="F8524" t="s">
        <v>30</v>
      </c>
      <c r="G8524" t="s">
        <v>24</v>
      </c>
      <c r="H8524">
        <v>4</v>
      </c>
      <c r="I8524" t="s">
        <v>178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28</v>
      </c>
      <c r="S8524">
        <v>9</v>
      </c>
    </row>
    <row r="8525" spans="1:19" x14ac:dyDescent="0.3">
      <c r="A8525">
        <v>8524</v>
      </c>
      <c r="B8525" t="s">
        <v>37</v>
      </c>
      <c r="C8525" t="s">
        <v>20</v>
      </c>
      <c r="D8525" t="s">
        <v>38</v>
      </c>
      <c r="E8525" t="s">
        <v>45</v>
      </c>
      <c r="F8525" t="s">
        <v>30</v>
      </c>
      <c r="G8525" t="s">
        <v>17</v>
      </c>
      <c r="H8525">
        <v>13</v>
      </c>
      <c r="I8525" t="s">
        <v>176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28</v>
      </c>
      <c r="S8525">
        <v>9</v>
      </c>
    </row>
    <row r="8526" spans="1:19" x14ac:dyDescent="0.3">
      <c r="A8526">
        <v>8525</v>
      </c>
      <c r="B8526" t="s">
        <v>42</v>
      </c>
      <c r="C8526" t="s">
        <v>39</v>
      </c>
      <c r="D8526" t="s">
        <v>44</v>
      </c>
      <c r="E8526" t="s">
        <v>43</v>
      </c>
      <c r="F8526" t="s">
        <v>30</v>
      </c>
      <c r="G8526" t="s">
        <v>17</v>
      </c>
      <c r="H8526">
        <v>14</v>
      </c>
      <c r="I8526" t="s">
        <v>177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28</v>
      </c>
      <c r="S8526">
        <v>6</v>
      </c>
    </row>
    <row r="8527" spans="1:19" x14ac:dyDescent="0.3">
      <c r="A8527">
        <v>8526</v>
      </c>
      <c r="B8527" t="s">
        <v>31</v>
      </c>
      <c r="C8527" t="s">
        <v>20</v>
      </c>
      <c r="D8527" t="s">
        <v>26</v>
      </c>
      <c r="E8527" t="s">
        <v>45</v>
      </c>
      <c r="F8527" t="s">
        <v>25</v>
      </c>
      <c r="G8527" t="s">
        <v>35</v>
      </c>
      <c r="H8527">
        <v>2</v>
      </c>
      <c r="I8527" t="s">
        <v>176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28</v>
      </c>
      <c r="S8527">
        <v>8</v>
      </c>
    </row>
    <row r="8528" spans="1:19" x14ac:dyDescent="0.3">
      <c r="A8528">
        <v>8527</v>
      </c>
      <c r="B8528" t="s">
        <v>16</v>
      </c>
      <c r="C8528" t="s">
        <v>27</v>
      </c>
      <c r="D8528" t="s">
        <v>44</v>
      </c>
      <c r="E8528" t="s">
        <v>15</v>
      </c>
      <c r="F8528" t="s">
        <v>30</v>
      </c>
      <c r="G8528" t="s">
        <v>24</v>
      </c>
      <c r="H8528">
        <v>8</v>
      </c>
      <c r="I8528" t="s">
        <v>176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34</v>
      </c>
      <c r="S8528">
        <v>5</v>
      </c>
    </row>
    <row r="8529" spans="1:19" x14ac:dyDescent="0.3">
      <c r="A8529">
        <v>8528</v>
      </c>
      <c r="B8529" t="s">
        <v>33</v>
      </c>
      <c r="C8529" t="s">
        <v>20</v>
      </c>
      <c r="D8529" t="s">
        <v>19</v>
      </c>
      <c r="E8529" t="s">
        <v>45</v>
      </c>
      <c r="F8529" t="s">
        <v>18</v>
      </c>
      <c r="G8529" t="s">
        <v>24</v>
      </c>
      <c r="H8529">
        <v>3</v>
      </c>
      <c r="I8529" t="s">
        <v>177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28</v>
      </c>
      <c r="S8529">
        <v>8</v>
      </c>
    </row>
    <row r="8530" spans="1:19" x14ac:dyDescent="0.3">
      <c r="A8530">
        <v>8529</v>
      </c>
      <c r="B8530" t="s">
        <v>42</v>
      </c>
      <c r="C8530" t="s">
        <v>39</v>
      </c>
      <c r="D8530" t="s">
        <v>44</v>
      </c>
      <c r="E8530" t="s">
        <v>29</v>
      </c>
      <c r="F8530" t="s">
        <v>18</v>
      </c>
      <c r="G8530" t="s">
        <v>24</v>
      </c>
      <c r="H8530">
        <v>14</v>
      </c>
      <c r="I8530" t="s">
        <v>178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34</v>
      </c>
      <c r="S8530">
        <v>2</v>
      </c>
    </row>
    <row r="8531" spans="1:19" x14ac:dyDescent="0.3">
      <c r="A8531">
        <v>8530</v>
      </c>
      <c r="B8531" t="s">
        <v>33</v>
      </c>
      <c r="C8531" t="s">
        <v>27</v>
      </c>
      <c r="D8531" t="s">
        <v>19</v>
      </c>
      <c r="E8531" t="s">
        <v>15</v>
      </c>
      <c r="F8531" t="s">
        <v>30</v>
      </c>
      <c r="G8531" t="s">
        <v>35</v>
      </c>
      <c r="H8531">
        <v>2</v>
      </c>
      <c r="I8531" t="s">
        <v>177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28</v>
      </c>
      <c r="S8531">
        <v>9</v>
      </c>
    </row>
    <row r="8532" spans="1:19" x14ac:dyDescent="0.3">
      <c r="A8532">
        <v>8531</v>
      </c>
      <c r="B8532" t="s">
        <v>23</v>
      </c>
      <c r="C8532" t="s">
        <v>39</v>
      </c>
      <c r="D8532" t="s">
        <v>38</v>
      </c>
      <c r="E8532" t="s">
        <v>22</v>
      </c>
      <c r="F8532" t="s">
        <v>18</v>
      </c>
      <c r="G8532" t="s">
        <v>35</v>
      </c>
      <c r="H8532">
        <v>7</v>
      </c>
      <c r="I8532" t="s">
        <v>178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28</v>
      </c>
      <c r="S8532">
        <v>9</v>
      </c>
    </row>
    <row r="8533" spans="1:19" x14ac:dyDescent="0.3">
      <c r="A8533">
        <v>8532</v>
      </c>
      <c r="B8533" t="s">
        <v>23</v>
      </c>
      <c r="C8533" t="s">
        <v>39</v>
      </c>
      <c r="D8533" t="s">
        <v>32</v>
      </c>
      <c r="E8533" t="s">
        <v>43</v>
      </c>
      <c r="F8533" t="s">
        <v>18</v>
      </c>
      <c r="G8533" t="s">
        <v>17</v>
      </c>
      <c r="H8533">
        <v>3</v>
      </c>
      <c r="I8533" t="s">
        <v>176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21</v>
      </c>
      <c r="S8533">
        <v>4</v>
      </c>
    </row>
    <row r="8534" spans="1:19" x14ac:dyDescent="0.3">
      <c r="A8534">
        <v>8533</v>
      </c>
      <c r="B8534" t="s">
        <v>16</v>
      </c>
      <c r="C8534" t="s">
        <v>27</v>
      </c>
      <c r="D8534" t="s">
        <v>44</v>
      </c>
      <c r="E8534" t="s">
        <v>45</v>
      </c>
      <c r="F8534" t="s">
        <v>18</v>
      </c>
      <c r="G8534" t="s">
        <v>24</v>
      </c>
      <c r="H8534">
        <v>12</v>
      </c>
      <c r="I8534" t="s">
        <v>178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34</v>
      </c>
      <c r="S8534">
        <v>1</v>
      </c>
    </row>
    <row r="8535" spans="1:19" x14ac:dyDescent="0.3">
      <c r="A8535">
        <v>8534</v>
      </c>
      <c r="B8535" t="s">
        <v>33</v>
      </c>
      <c r="C8535" t="s">
        <v>34</v>
      </c>
      <c r="D8535" t="s">
        <v>38</v>
      </c>
      <c r="E8535" t="s">
        <v>22</v>
      </c>
      <c r="F8535" t="s">
        <v>30</v>
      </c>
      <c r="G8535" t="s">
        <v>24</v>
      </c>
      <c r="H8535">
        <v>14</v>
      </c>
      <c r="I8535" t="s">
        <v>177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34</v>
      </c>
      <c r="S8535">
        <v>3</v>
      </c>
    </row>
    <row r="8536" spans="1:19" x14ac:dyDescent="0.3">
      <c r="A8536">
        <v>8535</v>
      </c>
      <c r="B8536" t="s">
        <v>37</v>
      </c>
      <c r="C8536" t="s">
        <v>39</v>
      </c>
      <c r="D8536" t="s">
        <v>32</v>
      </c>
      <c r="E8536" t="s">
        <v>43</v>
      </c>
      <c r="F8536" t="s">
        <v>30</v>
      </c>
      <c r="G8536" t="s">
        <v>17</v>
      </c>
      <c r="H8536">
        <v>8</v>
      </c>
      <c r="I8536" t="s">
        <v>178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28</v>
      </c>
      <c r="S8536">
        <v>8</v>
      </c>
    </row>
    <row r="8537" spans="1:19" x14ac:dyDescent="0.3">
      <c r="A8537">
        <v>8536</v>
      </c>
      <c r="B8537" t="s">
        <v>31</v>
      </c>
      <c r="C8537" t="s">
        <v>27</v>
      </c>
      <c r="D8537" t="s">
        <v>19</v>
      </c>
      <c r="E8537" t="s">
        <v>29</v>
      </c>
      <c r="F8537" t="s">
        <v>18</v>
      </c>
      <c r="G8537" t="s">
        <v>17</v>
      </c>
      <c r="H8537">
        <v>1</v>
      </c>
      <c r="I8537" t="s">
        <v>176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21</v>
      </c>
      <c r="S8537">
        <v>3</v>
      </c>
    </row>
    <row r="8538" spans="1:19" x14ac:dyDescent="0.3">
      <c r="A8538">
        <v>8537</v>
      </c>
      <c r="B8538" t="s">
        <v>33</v>
      </c>
      <c r="C8538" t="s">
        <v>27</v>
      </c>
      <c r="D8538" t="s">
        <v>32</v>
      </c>
      <c r="E8538" t="s">
        <v>43</v>
      </c>
      <c r="F8538" t="s">
        <v>25</v>
      </c>
      <c r="G8538" t="s">
        <v>24</v>
      </c>
      <c r="H8538">
        <v>14</v>
      </c>
      <c r="I8538" t="s">
        <v>177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34</v>
      </c>
      <c r="S8538">
        <v>2</v>
      </c>
    </row>
    <row r="8539" spans="1:19" x14ac:dyDescent="0.3">
      <c r="A8539">
        <v>8538</v>
      </c>
      <c r="B8539" t="s">
        <v>33</v>
      </c>
      <c r="C8539" t="s">
        <v>27</v>
      </c>
      <c r="D8539" t="s">
        <v>40</v>
      </c>
      <c r="E8539" t="s">
        <v>15</v>
      </c>
      <c r="F8539" t="s">
        <v>30</v>
      </c>
      <c r="G8539" t="s">
        <v>24</v>
      </c>
      <c r="H8539">
        <v>0</v>
      </c>
      <c r="I8539" t="s">
        <v>176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28</v>
      </c>
      <c r="S8539">
        <v>9</v>
      </c>
    </row>
    <row r="8540" spans="1:19" x14ac:dyDescent="0.3">
      <c r="A8540">
        <v>8539</v>
      </c>
      <c r="B8540" t="s">
        <v>16</v>
      </c>
      <c r="C8540" t="s">
        <v>34</v>
      </c>
      <c r="D8540" t="s">
        <v>26</v>
      </c>
      <c r="E8540" t="s">
        <v>43</v>
      </c>
      <c r="F8540" t="s">
        <v>18</v>
      </c>
      <c r="G8540" t="s">
        <v>24</v>
      </c>
      <c r="H8540">
        <v>9</v>
      </c>
      <c r="I8540" t="s">
        <v>178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34</v>
      </c>
      <c r="S8540">
        <v>1</v>
      </c>
    </row>
    <row r="8541" spans="1:19" x14ac:dyDescent="0.3">
      <c r="A8541">
        <v>8540</v>
      </c>
      <c r="B8541" t="s">
        <v>31</v>
      </c>
      <c r="C8541" t="s">
        <v>34</v>
      </c>
      <c r="D8541" t="s">
        <v>38</v>
      </c>
      <c r="E8541" t="s">
        <v>22</v>
      </c>
      <c r="F8541" t="s">
        <v>30</v>
      </c>
      <c r="G8541" t="s">
        <v>24</v>
      </c>
      <c r="H8541">
        <v>4</v>
      </c>
      <c r="I8541" t="s">
        <v>178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28</v>
      </c>
      <c r="S8541">
        <v>7</v>
      </c>
    </row>
    <row r="8542" spans="1:19" x14ac:dyDescent="0.3">
      <c r="A8542">
        <v>8541</v>
      </c>
      <c r="B8542" t="s">
        <v>42</v>
      </c>
      <c r="C8542" t="s">
        <v>39</v>
      </c>
      <c r="D8542" t="s">
        <v>32</v>
      </c>
      <c r="E8542" t="s">
        <v>43</v>
      </c>
      <c r="F8542" t="s">
        <v>25</v>
      </c>
      <c r="G8542" t="s">
        <v>24</v>
      </c>
      <c r="H8542">
        <v>1</v>
      </c>
      <c r="I8542" t="s">
        <v>178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21</v>
      </c>
      <c r="S8542">
        <v>6</v>
      </c>
    </row>
    <row r="8543" spans="1:19" x14ac:dyDescent="0.3">
      <c r="A8543">
        <v>8542</v>
      </c>
      <c r="B8543" t="s">
        <v>16</v>
      </c>
      <c r="C8543" t="s">
        <v>34</v>
      </c>
      <c r="D8543" t="s">
        <v>26</v>
      </c>
      <c r="E8543" t="s">
        <v>29</v>
      </c>
      <c r="F8543" t="s">
        <v>18</v>
      </c>
      <c r="G8543" t="s">
        <v>17</v>
      </c>
      <c r="H8543">
        <v>3</v>
      </c>
      <c r="I8543" t="s">
        <v>176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21</v>
      </c>
      <c r="S8543">
        <v>3</v>
      </c>
    </row>
    <row r="8544" spans="1:19" x14ac:dyDescent="0.3">
      <c r="A8544">
        <v>8543</v>
      </c>
      <c r="B8544" t="s">
        <v>33</v>
      </c>
      <c r="C8544" t="s">
        <v>34</v>
      </c>
      <c r="D8544" t="s">
        <v>19</v>
      </c>
      <c r="E8544" t="s">
        <v>45</v>
      </c>
      <c r="F8544" t="s">
        <v>30</v>
      </c>
      <c r="G8544" t="s">
        <v>17</v>
      </c>
      <c r="H8544">
        <v>5</v>
      </c>
      <c r="I8544" t="s">
        <v>177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28</v>
      </c>
      <c r="S8544">
        <v>7</v>
      </c>
    </row>
    <row r="8545" spans="1:19" x14ac:dyDescent="0.3">
      <c r="A8545">
        <v>8544</v>
      </c>
      <c r="B8545" t="s">
        <v>23</v>
      </c>
      <c r="C8545" t="s">
        <v>39</v>
      </c>
      <c r="D8545" t="s">
        <v>32</v>
      </c>
      <c r="E8545" t="s">
        <v>29</v>
      </c>
      <c r="F8545" t="s">
        <v>18</v>
      </c>
      <c r="G8545" t="s">
        <v>35</v>
      </c>
      <c r="H8545">
        <v>10</v>
      </c>
      <c r="I8545" t="s">
        <v>178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34</v>
      </c>
      <c r="S8545">
        <v>6</v>
      </c>
    </row>
    <row r="8546" spans="1:19" x14ac:dyDescent="0.3">
      <c r="A8546">
        <v>8545</v>
      </c>
      <c r="B8546" t="s">
        <v>31</v>
      </c>
      <c r="C8546" t="s">
        <v>39</v>
      </c>
      <c r="D8546" t="s">
        <v>38</v>
      </c>
      <c r="E8546" t="s">
        <v>45</v>
      </c>
      <c r="F8546" t="s">
        <v>25</v>
      </c>
      <c r="G8546" t="s">
        <v>17</v>
      </c>
      <c r="H8546">
        <v>0</v>
      </c>
      <c r="I8546" t="s">
        <v>177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28</v>
      </c>
      <c r="S8546">
        <v>4</v>
      </c>
    </row>
    <row r="8547" spans="1:19" x14ac:dyDescent="0.3">
      <c r="A8547">
        <v>8546</v>
      </c>
      <c r="B8547" t="s">
        <v>33</v>
      </c>
      <c r="C8547" t="s">
        <v>27</v>
      </c>
      <c r="D8547" t="s">
        <v>26</v>
      </c>
      <c r="E8547" t="s">
        <v>29</v>
      </c>
      <c r="F8547" t="s">
        <v>18</v>
      </c>
      <c r="G8547" t="s">
        <v>17</v>
      </c>
      <c r="H8547">
        <v>1</v>
      </c>
      <c r="I8547" t="s">
        <v>176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28</v>
      </c>
      <c r="S8547">
        <v>7</v>
      </c>
    </row>
    <row r="8548" spans="1:19" x14ac:dyDescent="0.3">
      <c r="A8548">
        <v>8547</v>
      </c>
      <c r="B8548" t="s">
        <v>31</v>
      </c>
      <c r="C8548" t="s">
        <v>27</v>
      </c>
      <c r="D8548" t="s">
        <v>32</v>
      </c>
      <c r="E8548" t="s">
        <v>36</v>
      </c>
      <c r="F8548" t="s">
        <v>25</v>
      </c>
      <c r="G8548" t="s">
        <v>24</v>
      </c>
      <c r="H8548">
        <v>7</v>
      </c>
      <c r="I8548" t="s">
        <v>178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28</v>
      </c>
      <c r="S8548">
        <v>5</v>
      </c>
    </row>
    <row r="8549" spans="1:19" x14ac:dyDescent="0.3">
      <c r="A8549">
        <v>8548</v>
      </c>
      <c r="B8549" t="s">
        <v>23</v>
      </c>
      <c r="C8549" t="s">
        <v>27</v>
      </c>
      <c r="D8549" t="s">
        <v>38</v>
      </c>
      <c r="E8549" t="s">
        <v>43</v>
      </c>
      <c r="F8549" t="s">
        <v>18</v>
      </c>
      <c r="G8549" t="s">
        <v>17</v>
      </c>
      <c r="H8549">
        <v>13</v>
      </c>
      <c r="I8549" t="s">
        <v>178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34</v>
      </c>
      <c r="S8549">
        <v>2</v>
      </c>
    </row>
    <row r="8550" spans="1:19" x14ac:dyDescent="0.3">
      <c r="A8550">
        <v>8549</v>
      </c>
      <c r="B8550" t="s">
        <v>37</v>
      </c>
      <c r="C8550" t="s">
        <v>39</v>
      </c>
      <c r="D8550" t="s">
        <v>44</v>
      </c>
      <c r="E8550" t="s">
        <v>45</v>
      </c>
      <c r="F8550" t="s">
        <v>30</v>
      </c>
      <c r="G8550" t="s">
        <v>35</v>
      </c>
      <c r="H8550">
        <v>7</v>
      </c>
      <c r="I8550" t="s">
        <v>178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21</v>
      </c>
      <c r="S8550">
        <v>2</v>
      </c>
    </row>
    <row r="8551" spans="1:19" x14ac:dyDescent="0.3">
      <c r="A8551">
        <v>8550</v>
      </c>
      <c r="B8551" t="s">
        <v>33</v>
      </c>
      <c r="C8551" t="s">
        <v>27</v>
      </c>
      <c r="D8551" t="s">
        <v>40</v>
      </c>
      <c r="E8551" t="s">
        <v>15</v>
      </c>
      <c r="F8551" t="s">
        <v>25</v>
      </c>
      <c r="G8551" t="s">
        <v>35</v>
      </c>
      <c r="H8551">
        <v>0</v>
      </c>
      <c r="I8551" t="s">
        <v>176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21</v>
      </c>
      <c r="S8551">
        <v>3</v>
      </c>
    </row>
    <row r="8552" spans="1:19" x14ac:dyDescent="0.3">
      <c r="A8552">
        <v>8551</v>
      </c>
      <c r="B8552" t="s">
        <v>42</v>
      </c>
      <c r="C8552" t="s">
        <v>34</v>
      </c>
      <c r="D8552" t="s">
        <v>26</v>
      </c>
      <c r="E8552" t="s">
        <v>29</v>
      </c>
      <c r="F8552" t="s">
        <v>25</v>
      </c>
      <c r="G8552" t="s">
        <v>17</v>
      </c>
      <c r="H8552">
        <v>5</v>
      </c>
      <c r="I8552" t="s">
        <v>178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21</v>
      </c>
      <c r="S8552">
        <v>4</v>
      </c>
    </row>
    <row r="8553" spans="1:19" x14ac:dyDescent="0.3">
      <c r="A8553">
        <v>8552</v>
      </c>
      <c r="B8553" t="s">
        <v>16</v>
      </c>
      <c r="C8553" t="s">
        <v>34</v>
      </c>
      <c r="D8553" t="s">
        <v>26</v>
      </c>
      <c r="E8553" t="s">
        <v>36</v>
      </c>
      <c r="F8553" t="s">
        <v>30</v>
      </c>
      <c r="G8553" t="s">
        <v>35</v>
      </c>
      <c r="H8553">
        <v>3</v>
      </c>
      <c r="I8553" t="s">
        <v>177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28</v>
      </c>
      <c r="S8553">
        <v>7</v>
      </c>
    </row>
    <row r="8554" spans="1:19" x14ac:dyDescent="0.3">
      <c r="A8554">
        <v>8553</v>
      </c>
      <c r="B8554" t="s">
        <v>16</v>
      </c>
      <c r="C8554" t="s">
        <v>39</v>
      </c>
      <c r="D8554" t="s">
        <v>44</v>
      </c>
      <c r="E8554" t="s">
        <v>43</v>
      </c>
      <c r="F8554" t="s">
        <v>18</v>
      </c>
      <c r="G8554" t="s">
        <v>35</v>
      </c>
      <c r="H8554">
        <v>4</v>
      </c>
      <c r="I8554" t="s">
        <v>178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21</v>
      </c>
      <c r="S8554">
        <v>5</v>
      </c>
    </row>
    <row r="8555" spans="1:19" x14ac:dyDescent="0.3">
      <c r="A8555">
        <v>8554</v>
      </c>
      <c r="B8555" t="s">
        <v>33</v>
      </c>
      <c r="C8555" t="s">
        <v>39</v>
      </c>
      <c r="D8555" t="s">
        <v>44</v>
      </c>
      <c r="E8555" t="s">
        <v>45</v>
      </c>
      <c r="F8555" t="s">
        <v>18</v>
      </c>
      <c r="G8555" t="s">
        <v>35</v>
      </c>
      <c r="H8555">
        <v>11</v>
      </c>
      <c r="I8555" t="s">
        <v>177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34</v>
      </c>
      <c r="S8555">
        <v>1</v>
      </c>
    </row>
    <row r="8556" spans="1:19" x14ac:dyDescent="0.3">
      <c r="A8556">
        <v>8555</v>
      </c>
      <c r="B8556" t="s">
        <v>37</v>
      </c>
      <c r="C8556" t="s">
        <v>20</v>
      </c>
      <c r="D8556" t="s">
        <v>32</v>
      </c>
      <c r="E8556" t="s">
        <v>43</v>
      </c>
      <c r="F8556" t="s">
        <v>30</v>
      </c>
      <c r="G8556" t="s">
        <v>35</v>
      </c>
      <c r="H8556">
        <v>13</v>
      </c>
      <c r="I8556" t="s">
        <v>176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34</v>
      </c>
      <c r="S8556">
        <v>1</v>
      </c>
    </row>
    <row r="8557" spans="1:19" x14ac:dyDescent="0.3">
      <c r="A8557">
        <v>8556</v>
      </c>
      <c r="B8557" t="s">
        <v>33</v>
      </c>
      <c r="C8557" t="s">
        <v>34</v>
      </c>
      <c r="D8557" t="s">
        <v>38</v>
      </c>
      <c r="E8557" t="s">
        <v>45</v>
      </c>
      <c r="F8557" t="s">
        <v>18</v>
      </c>
      <c r="G8557" t="s">
        <v>35</v>
      </c>
      <c r="H8557">
        <v>2</v>
      </c>
      <c r="I8557" t="s">
        <v>178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28</v>
      </c>
      <c r="S8557">
        <v>5</v>
      </c>
    </row>
    <row r="8558" spans="1:19" x14ac:dyDescent="0.3">
      <c r="A8558">
        <v>8557</v>
      </c>
      <c r="B8558" t="s">
        <v>37</v>
      </c>
      <c r="C8558" t="s">
        <v>34</v>
      </c>
      <c r="D8558" t="s">
        <v>26</v>
      </c>
      <c r="E8558" t="s">
        <v>22</v>
      </c>
      <c r="F8558" t="s">
        <v>25</v>
      </c>
      <c r="G8558" t="s">
        <v>17</v>
      </c>
      <c r="H8558">
        <v>8</v>
      </c>
      <c r="I8558" t="s">
        <v>177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28</v>
      </c>
      <c r="S8558">
        <v>7</v>
      </c>
    </row>
    <row r="8559" spans="1:19" x14ac:dyDescent="0.3">
      <c r="A8559">
        <v>8558</v>
      </c>
      <c r="B8559" t="s">
        <v>37</v>
      </c>
      <c r="C8559" t="s">
        <v>34</v>
      </c>
      <c r="D8559" t="s">
        <v>40</v>
      </c>
      <c r="E8559" t="s">
        <v>15</v>
      </c>
      <c r="F8559" t="s">
        <v>18</v>
      </c>
      <c r="G8559" t="s">
        <v>24</v>
      </c>
      <c r="H8559">
        <v>5</v>
      </c>
      <c r="I8559" t="s">
        <v>178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28</v>
      </c>
      <c r="S8559">
        <v>8</v>
      </c>
    </row>
    <row r="8560" spans="1:19" x14ac:dyDescent="0.3">
      <c r="A8560">
        <v>8559</v>
      </c>
      <c r="B8560" t="s">
        <v>31</v>
      </c>
      <c r="C8560" t="s">
        <v>39</v>
      </c>
      <c r="D8560" t="s">
        <v>40</v>
      </c>
      <c r="E8560" t="s">
        <v>36</v>
      </c>
      <c r="F8560" t="s">
        <v>18</v>
      </c>
      <c r="G8560" t="s">
        <v>24</v>
      </c>
      <c r="H8560">
        <v>10</v>
      </c>
      <c r="I8560" t="s">
        <v>178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28</v>
      </c>
      <c r="S8560">
        <v>9</v>
      </c>
    </row>
    <row r="8561" spans="1:19" x14ac:dyDescent="0.3">
      <c r="A8561">
        <v>8560</v>
      </c>
      <c r="B8561" t="s">
        <v>33</v>
      </c>
      <c r="C8561" t="s">
        <v>34</v>
      </c>
      <c r="D8561" t="s">
        <v>19</v>
      </c>
      <c r="E8561" t="s">
        <v>29</v>
      </c>
      <c r="F8561" t="s">
        <v>18</v>
      </c>
      <c r="G8561" t="s">
        <v>17</v>
      </c>
      <c r="H8561">
        <v>3</v>
      </c>
      <c r="I8561" t="s">
        <v>178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21</v>
      </c>
      <c r="S8561">
        <v>5</v>
      </c>
    </row>
    <row r="8562" spans="1:19" x14ac:dyDescent="0.3">
      <c r="A8562">
        <v>8561</v>
      </c>
      <c r="B8562" t="s">
        <v>33</v>
      </c>
      <c r="C8562" t="s">
        <v>27</v>
      </c>
      <c r="D8562" t="s">
        <v>44</v>
      </c>
      <c r="E8562" t="s">
        <v>36</v>
      </c>
      <c r="F8562" t="s">
        <v>25</v>
      </c>
      <c r="G8562" t="s">
        <v>17</v>
      </c>
      <c r="H8562">
        <v>3</v>
      </c>
      <c r="I8562" t="s">
        <v>177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21</v>
      </c>
      <c r="S8562">
        <v>2</v>
      </c>
    </row>
    <row r="8563" spans="1:19" x14ac:dyDescent="0.3">
      <c r="A8563">
        <v>8562</v>
      </c>
      <c r="B8563" t="s">
        <v>23</v>
      </c>
      <c r="C8563" t="s">
        <v>39</v>
      </c>
      <c r="D8563" t="s">
        <v>19</v>
      </c>
      <c r="E8563" t="s">
        <v>22</v>
      </c>
      <c r="F8563" t="s">
        <v>30</v>
      </c>
      <c r="G8563" t="s">
        <v>24</v>
      </c>
      <c r="H8563">
        <v>2</v>
      </c>
      <c r="I8563" t="s">
        <v>177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21</v>
      </c>
      <c r="S8563">
        <v>2</v>
      </c>
    </row>
    <row r="8564" spans="1:19" x14ac:dyDescent="0.3">
      <c r="A8564">
        <v>8563</v>
      </c>
      <c r="B8564" t="s">
        <v>42</v>
      </c>
      <c r="C8564" t="s">
        <v>27</v>
      </c>
      <c r="D8564" t="s">
        <v>26</v>
      </c>
      <c r="E8564" t="s">
        <v>15</v>
      </c>
      <c r="F8564" t="s">
        <v>30</v>
      </c>
      <c r="G8564" t="s">
        <v>24</v>
      </c>
      <c r="H8564">
        <v>8</v>
      </c>
      <c r="I8564" t="s">
        <v>176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34</v>
      </c>
      <c r="S8564">
        <v>3</v>
      </c>
    </row>
    <row r="8565" spans="1:19" x14ac:dyDescent="0.3">
      <c r="A8565">
        <v>8564</v>
      </c>
      <c r="B8565" t="s">
        <v>31</v>
      </c>
      <c r="C8565" t="s">
        <v>27</v>
      </c>
      <c r="D8565" t="s">
        <v>38</v>
      </c>
      <c r="E8565" t="s">
        <v>36</v>
      </c>
      <c r="F8565" t="s">
        <v>30</v>
      </c>
      <c r="G8565" t="s">
        <v>24</v>
      </c>
      <c r="H8565">
        <v>0</v>
      </c>
      <c r="I8565" t="s">
        <v>176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28</v>
      </c>
      <c r="S8565">
        <v>7</v>
      </c>
    </row>
    <row r="8566" spans="1:19" x14ac:dyDescent="0.3">
      <c r="A8566">
        <v>8565</v>
      </c>
      <c r="B8566" t="s">
        <v>33</v>
      </c>
      <c r="C8566" t="s">
        <v>39</v>
      </c>
      <c r="D8566" t="s">
        <v>38</v>
      </c>
      <c r="E8566" t="s">
        <v>29</v>
      </c>
      <c r="F8566" t="s">
        <v>25</v>
      </c>
      <c r="G8566" t="s">
        <v>24</v>
      </c>
      <c r="H8566">
        <v>4</v>
      </c>
      <c r="I8566" t="s">
        <v>176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21</v>
      </c>
      <c r="S8566">
        <v>1</v>
      </c>
    </row>
    <row r="8567" spans="1:19" x14ac:dyDescent="0.3">
      <c r="A8567">
        <v>8566</v>
      </c>
      <c r="B8567" t="s">
        <v>33</v>
      </c>
      <c r="C8567" t="s">
        <v>27</v>
      </c>
      <c r="D8567" t="s">
        <v>44</v>
      </c>
      <c r="E8567" t="s">
        <v>36</v>
      </c>
      <c r="F8567" t="s">
        <v>18</v>
      </c>
      <c r="G8567" t="s">
        <v>17</v>
      </c>
      <c r="H8567">
        <v>13</v>
      </c>
      <c r="I8567" t="s">
        <v>177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28</v>
      </c>
      <c r="S8567">
        <v>7</v>
      </c>
    </row>
    <row r="8568" spans="1:19" x14ac:dyDescent="0.3">
      <c r="A8568">
        <v>8567</v>
      </c>
      <c r="B8568" t="s">
        <v>42</v>
      </c>
      <c r="C8568" t="s">
        <v>27</v>
      </c>
      <c r="D8568" t="s">
        <v>19</v>
      </c>
      <c r="E8568" t="s">
        <v>15</v>
      </c>
      <c r="F8568" t="s">
        <v>25</v>
      </c>
      <c r="G8568" t="s">
        <v>24</v>
      </c>
      <c r="H8568">
        <v>14</v>
      </c>
      <c r="I8568" t="s">
        <v>178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28</v>
      </c>
      <c r="S8568">
        <v>8</v>
      </c>
    </row>
    <row r="8569" spans="1:19" x14ac:dyDescent="0.3">
      <c r="A8569">
        <v>8568</v>
      </c>
      <c r="B8569" t="s">
        <v>23</v>
      </c>
      <c r="C8569" t="s">
        <v>20</v>
      </c>
      <c r="D8569" t="s">
        <v>40</v>
      </c>
      <c r="E8569" t="s">
        <v>29</v>
      </c>
      <c r="F8569" t="s">
        <v>18</v>
      </c>
      <c r="G8569" t="s">
        <v>24</v>
      </c>
      <c r="H8569">
        <v>8</v>
      </c>
      <c r="I8569" t="s">
        <v>176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34</v>
      </c>
      <c r="S8569">
        <v>4</v>
      </c>
    </row>
    <row r="8570" spans="1:19" x14ac:dyDescent="0.3">
      <c r="A8570">
        <v>8569</v>
      </c>
      <c r="B8570" t="s">
        <v>33</v>
      </c>
      <c r="C8570" t="s">
        <v>39</v>
      </c>
      <c r="D8570" t="s">
        <v>38</v>
      </c>
      <c r="E8570" t="s">
        <v>15</v>
      </c>
      <c r="F8570" t="s">
        <v>30</v>
      </c>
      <c r="G8570" t="s">
        <v>17</v>
      </c>
      <c r="H8570">
        <v>2</v>
      </c>
      <c r="I8570" t="s">
        <v>177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28</v>
      </c>
      <c r="S8570">
        <v>3</v>
      </c>
    </row>
    <row r="8571" spans="1:19" x14ac:dyDescent="0.3">
      <c r="A8571">
        <v>8570</v>
      </c>
      <c r="B8571" t="s">
        <v>23</v>
      </c>
      <c r="C8571" t="s">
        <v>27</v>
      </c>
      <c r="D8571" t="s">
        <v>38</v>
      </c>
      <c r="E8571" t="s">
        <v>29</v>
      </c>
      <c r="F8571" t="s">
        <v>25</v>
      </c>
      <c r="G8571" t="s">
        <v>35</v>
      </c>
      <c r="H8571">
        <v>6</v>
      </c>
      <c r="I8571" t="s">
        <v>178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21</v>
      </c>
      <c r="S8571">
        <v>5</v>
      </c>
    </row>
    <row r="8572" spans="1:19" x14ac:dyDescent="0.3">
      <c r="A8572">
        <v>8571</v>
      </c>
      <c r="B8572" t="s">
        <v>31</v>
      </c>
      <c r="C8572" t="s">
        <v>27</v>
      </c>
      <c r="D8572" t="s">
        <v>26</v>
      </c>
      <c r="E8572" t="s">
        <v>15</v>
      </c>
      <c r="F8572" t="s">
        <v>30</v>
      </c>
      <c r="G8572" t="s">
        <v>24</v>
      </c>
      <c r="H8572">
        <v>4</v>
      </c>
      <c r="I8572" t="s">
        <v>177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21</v>
      </c>
      <c r="S8572">
        <v>6</v>
      </c>
    </row>
    <row r="8573" spans="1:19" x14ac:dyDescent="0.3">
      <c r="A8573">
        <v>8572</v>
      </c>
      <c r="B8573" t="s">
        <v>23</v>
      </c>
      <c r="C8573" t="s">
        <v>34</v>
      </c>
      <c r="D8573" t="s">
        <v>44</v>
      </c>
      <c r="E8573" t="s">
        <v>41</v>
      </c>
      <c r="F8573" t="s">
        <v>30</v>
      </c>
      <c r="G8573" t="s">
        <v>35</v>
      </c>
      <c r="H8573">
        <v>7</v>
      </c>
      <c r="I8573" t="s">
        <v>177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21</v>
      </c>
      <c r="S8573">
        <v>5</v>
      </c>
    </row>
    <row r="8574" spans="1:19" x14ac:dyDescent="0.3">
      <c r="A8574">
        <v>8573</v>
      </c>
      <c r="B8574" t="s">
        <v>31</v>
      </c>
      <c r="C8574" t="s">
        <v>34</v>
      </c>
      <c r="D8574" t="s">
        <v>44</v>
      </c>
      <c r="E8574" t="s">
        <v>45</v>
      </c>
      <c r="F8574" t="s">
        <v>18</v>
      </c>
      <c r="G8574" t="s">
        <v>24</v>
      </c>
      <c r="H8574">
        <v>11</v>
      </c>
      <c r="I8574" t="s">
        <v>176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34</v>
      </c>
      <c r="S8574">
        <v>4</v>
      </c>
    </row>
    <row r="8575" spans="1:19" x14ac:dyDescent="0.3">
      <c r="A8575">
        <v>8574</v>
      </c>
      <c r="B8575" t="s">
        <v>23</v>
      </c>
      <c r="C8575" t="s">
        <v>27</v>
      </c>
      <c r="D8575" t="s">
        <v>40</v>
      </c>
      <c r="E8575" t="s">
        <v>36</v>
      </c>
      <c r="F8575" t="s">
        <v>30</v>
      </c>
      <c r="G8575" t="s">
        <v>24</v>
      </c>
      <c r="H8575">
        <v>7</v>
      </c>
      <c r="I8575" t="s">
        <v>177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21</v>
      </c>
      <c r="S8575">
        <v>4</v>
      </c>
    </row>
    <row r="8576" spans="1:19" x14ac:dyDescent="0.3">
      <c r="A8576">
        <v>8575</v>
      </c>
      <c r="B8576" t="s">
        <v>42</v>
      </c>
      <c r="C8576" t="s">
        <v>34</v>
      </c>
      <c r="D8576" t="s">
        <v>32</v>
      </c>
      <c r="E8576" t="s">
        <v>15</v>
      </c>
      <c r="F8576" t="s">
        <v>18</v>
      </c>
      <c r="G8576" t="s">
        <v>35</v>
      </c>
      <c r="H8576">
        <v>2</v>
      </c>
      <c r="I8576" t="s">
        <v>177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28</v>
      </c>
      <c r="S8576">
        <v>8</v>
      </c>
    </row>
    <row r="8577" spans="1:19" x14ac:dyDescent="0.3">
      <c r="A8577">
        <v>8576</v>
      </c>
      <c r="B8577" t="s">
        <v>37</v>
      </c>
      <c r="C8577" t="s">
        <v>39</v>
      </c>
      <c r="D8577" t="s">
        <v>19</v>
      </c>
      <c r="E8577" t="s">
        <v>15</v>
      </c>
      <c r="F8577" t="s">
        <v>18</v>
      </c>
      <c r="G8577" t="s">
        <v>24</v>
      </c>
      <c r="H8577">
        <v>5</v>
      </c>
      <c r="I8577" t="s">
        <v>176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21</v>
      </c>
      <c r="S8577">
        <v>5</v>
      </c>
    </row>
    <row r="8578" spans="1:19" x14ac:dyDescent="0.3">
      <c r="A8578">
        <v>8577</v>
      </c>
      <c r="B8578" t="s">
        <v>33</v>
      </c>
      <c r="C8578" t="s">
        <v>20</v>
      </c>
      <c r="D8578" t="s">
        <v>26</v>
      </c>
      <c r="E8578" t="s">
        <v>43</v>
      </c>
      <c r="F8578" t="s">
        <v>18</v>
      </c>
      <c r="G8578" t="s">
        <v>24</v>
      </c>
      <c r="H8578">
        <v>3</v>
      </c>
      <c r="I8578" t="s">
        <v>177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28</v>
      </c>
      <c r="S8578">
        <v>9</v>
      </c>
    </row>
    <row r="8579" spans="1:19" x14ac:dyDescent="0.3">
      <c r="A8579">
        <v>8578</v>
      </c>
      <c r="B8579" t="s">
        <v>31</v>
      </c>
      <c r="C8579" t="s">
        <v>27</v>
      </c>
      <c r="D8579" t="s">
        <v>26</v>
      </c>
      <c r="E8579" t="s">
        <v>41</v>
      </c>
      <c r="F8579" t="s">
        <v>30</v>
      </c>
      <c r="G8579" t="s">
        <v>17</v>
      </c>
      <c r="H8579">
        <v>8</v>
      </c>
      <c r="I8579" t="s">
        <v>177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28</v>
      </c>
      <c r="S8579">
        <v>8</v>
      </c>
    </row>
    <row r="8580" spans="1:19" x14ac:dyDescent="0.3">
      <c r="A8580">
        <v>8579</v>
      </c>
      <c r="B8580" t="s">
        <v>23</v>
      </c>
      <c r="C8580" t="s">
        <v>20</v>
      </c>
      <c r="D8580" t="s">
        <v>19</v>
      </c>
      <c r="E8580" t="s">
        <v>41</v>
      </c>
      <c r="F8580" t="s">
        <v>18</v>
      </c>
      <c r="G8580" t="s">
        <v>17</v>
      </c>
      <c r="H8580">
        <v>11</v>
      </c>
      <c r="I8580" t="s">
        <v>178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28</v>
      </c>
      <c r="S8580">
        <v>1</v>
      </c>
    </row>
    <row r="8581" spans="1:19" x14ac:dyDescent="0.3">
      <c r="A8581">
        <v>8580</v>
      </c>
      <c r="B8581" t="s">
        <v>16</v>
      </c>
      <c r="C8581" t="s">
        <v>27</v>
      </c>
      <c r="D8581" t="s">
        <v>40</v>
      </c>
      <c r="E8581" t="s">
        <v>45</v>
      </c>
      <c r="F8581" t="s">
        <v>25</v>
      </c>
      <c r="G8581" t="s">
        <v>17</v>
      </c>
      <c r="H8581">
        <v>4</v>
      </c>
      <c r="I8581" t="s">
        <v>176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28</v>
      </c>
      <c r="S8581">
        <v>6</v>
      </c>
    </row>
    <row r="8582" spans="1:19" x14ac:dyDescent="0.3">
      <c r="A8582">
        <v>8581</v>
      </c>
      <c r="B8582" t="s">
        <v>42</v>
      </c>
      <c r="C8582" t="s">
        <v>27</v>
      </c>
      <c r="D8582" t="s">
        <v>19</v>
      </c>
      <c r="E8582" t="s">
        <v>29</v>
      </c>
      <c r="F8582" t="s">
        <v>25</v>
      </c>
      <c r="G8582" t="s">
        <v>24</v>
      </c>
      <c r="H8582">
        <v>8</v>
      </c>
      <c r="I8582" t="s">
        <v>176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34</v>
      </c>
      <c r="S8582">
        <v>6</v>
      </c>
    </row>
    <row r="8583" spans="1:19" x14ac:dyDescent="0.3">
      <c r="A8583">
        <v>8582</v>
      </c>
      <c r="B8583" t="s">
        <v>31</v>
      </c>
      <c r="C8583" t="s">
        <v>34</v>
      </c>
      <c r="D8583" t="s">
        <v>32</v>
      </c>
      <c r="E8583" t="s">
        <v>41</v>
      </c>
      <c r="F8583" t="s">
        <v>18</v>
      </c>
      <c r="G8583" t="s">
        <v>17</v>
      </c>
      <c r="H8583">
        <v>6</v>
      </c>
      <c r="I8583" t="s">
        <v>177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21</v>
      </c>
      <c r="S8583">
        <v>5</v>
      </c>
    </row>
    <row r="8584" spans="1:19" x14ac:dyDescent="0.3">
      <c r="A8584">
        <v>8583</v>
      </c>
      <c r="B8584" t="s">
        <v>16</v>
      </c>
      <c r="C8584" t="s">
        <v>34</v>
      </c>
      <c r="D8584" t="s">
        <v>26</v>
      </c>
      <c r="E8584" t="s">
        <v>22</v>
      </c>
      <c r="F8584" t="s">
        <v>30</v>
      </c>
      <c r="G8584" t="s">
        <v>35</v>
      </c>
      <c r="H8584">
        <v>13</v>
      </c>
      <c r="I8584" t="s">
        <v>177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34</v>
      </c>
      <c r="S8584">
        <v>1</v>
      </c>
    </row>
    <row r="8585" spans="1:19" x14ac:dyDescent="0.3">
      <c r="A8585">
        <v>8584</v>
      </c>
      <c r="B8585" t="s">
        <v>37</v>
      </c>
      <c r="C8585" t="s">
        <v>34</v>
      </c>
      <c r="D8585" t="s">
        <v>32</v>
      </c>
      <c r="E8585" t="s">
        <v>22</v>
      </c>
      <c r="F8585" t="s">
        <v>30</v>
      </c>
      <c r="G8585" t="s">
        <v>24</v>
      </c>
      <c r="H8585">
        <v>9</v>
      </c>
      <c r="I8585" t="s">
        <v>176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28</v>
      </c>
      <c r="S8585">
        <v>9</v>
      </c>
    </row>
    <row r="8586" spans="1:19" x14ac:dyDescent="0.3">
      <c r="A8586">
        <v>8585</v>
      </c>
      <c r="B8586" t="s">
        <v>42</v>
      </c>
      <c r="C8586" t="s">
        <v>39</v>
      </c>
      <c r="D8586" t="s">
        <v>44</v>
      </c>
      <c r="E8586" t="s">
        <v>45</v>
      </c>
      <c r="F8586" t="s">
        <v>30</v>
      </c>
      <c r="G8586" t="s">
        <v>17</v>
      </c>
      <c r="H8586">
        <v>11</v>
      </c>
      <c r="I8586" t="s">
        <v>177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34</v>
      </c>
      <c r="S8586">
        <v>4</v>
      </c>
    </row>
    <row r="8587" spans="1:19" x14ac:dyDescent="0.3">
      <c r="A8587">
        <v>8586</v>
      </c>
      <c r="B8587" t="s">
        <v>37</v>
      </c>
      <c r="C8587" t="s">
        <v>34</v>
      </c>
      <c r="D8587" t="s">
        <v>38</v>
      </c>
      <c r="E8587" t="s">
        <v>15</v>
      </c>
      <c r="F8587" t="s">
        <v>18</v>
      </c>
      <c r="G8587" t="s">
        <v>35</v>
      </c>
      <c r="H8587">
        <v>6</v>
      </c>
      <c r="I8587" t="s">
        <v>177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21</v>
      </c>
      <c r="S8587">
        <v>2</v>
      </c>
    </row>
    <row r="8588" spans="1:19" x14ac:dyDescent="0.3">
      <c r="A8588">
        <v>8587</v>
      </c>
      <c r="B8588" t="s">
        <v>16</v>
      </c>
      <c r="C8588" t="s">
        <v>20</v>
      </c>
      <c r="D8588" t="s">
        <v>44</v>
      </c>
      <c r="E8588" t="s">
        <v>41</v>
      </c>
      <c r="F8588" t="s">
        <v>25</v>
      </c>
      <c r="G8588" t="s">
        <v>35</v>
      </c>
      <c r="H8588">
        <v>4</v>
      </c>
      <c r="I8588" t="s">
        <v>178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21</v>
      </c>
      <c r="S8588">
        <v>5</v>
      </c>
    </row>
    <row r="8589" spans="1:19" x14ac:dyDescent="0.3">
      <c r="A8589">
        <v>8588</v>
      </c>
      <c r="B8589" t="s">
        <v>31</v>
      </c>
      <c r="C8589" t="s">
        <v>27</v>
      </c>
      <c r="D8589" t="s">
        <v>26</v>
      </c>
      <c r="E8589" t="s">
        <v>45</v>
      </c>
      <c r="F8589" t="s">
        <v>25</v>
      </c>
      <c r="G8589" t="s">
        <v>35</v>
      </c>
      <c r="H8589">
        <v>3</v>
      </c>
      <c r="I8589" t="s">
        <v>177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28</v>
      </c>
      <c r="S8589">
        <v>7</v>
      </c>
    </row>
    <row r="8590" spans="1:19" x14ac:dyDescent="0.3">
      <c r="A8590">
        <v>8589</v>
      </c>
      <c r="B8590" t="s">
        <v>37</v>
      </c>
      <c r="C8590" t="s">
        <v>34</v>
      </c>
      <c r="D8590" t="s">
        <v>38</v>
      </c>
      <c r="E8590" t="s">
        <v>45</v>
      </c>
      <c r="F8590" t="s">
        <v>18</v>
      </c>
      <c r="G8590" t="s">
        <v>35</v>
      </c>
      <c r="H8590">
        <v>3</v>
      </c>
      <c r="I8590" t="s">
        <v>177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21</v>
      </c>
      <c r="S8590">
        <v>2</v>
      </c>
    </row>
    <row r="8591" spans="1:19" x14ac:dyDescent="0.3">
      <c r="A8591">
        <v>8590</v>
      </c>
      <c r="B8591" t="s">
        <v>37</v>
      </c>
      <c r="C8591" t="s">
        <v>20</v>
      </c>
      <c r="D8591" t="s">
        <v>40</v>
      </c>
      <c r="E8591" t="s">
        <v>29</v>
      </c>
      <c r="F8591" t="s">
        <v>30</v>
      </c>
      <c r="G8591" t="s">
        <v>17</v>
      </c>
      <c r="H8591">
        <v>5</v>
      </c>
      <c r="I8591" t="s">
        <v>178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28</v>
      </c>
      <c r="S8591">
        <v>5</v>
      </c>
    </row>
    <row r="8592" spans="1:19" x14ac:dyDescent="0.3">
      <c r="A8592">
        <v>8591</v>
      </c>
      <c r="B8592" t="s">
        <v>33</v>
      </c>
      <c r="C8592" t="s">
        <v>20</v>
      </c>
      <c r="D8592" t="s">
        <v>26</v>
      </c>
      <c r="E8592" t="s">
        <v>29</v>
      </c>
      <c r="F8592" t="s">
        <v>30</v>
      </c>
      <c r="G8592" t="s">
        <v>17</v>
      </c>
      <c r="H8592">
        <v>14</v>
      </c>
      <c r="I8592" t="s">
        <v>176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28</v>
      </c>
      <c r="S8592">
        <v>7</v>
      </c>
    </row>
    <row r="8593" spans="1:19" x14ac:dyDescent="0.3">
      <c r="A8593">
        <v>8592</v>
      </c>
      <c r="B8593" t="s">
        <v>33</v>
      </c>
      <c r="C8593" t="s">
        <v>39</v>
      </c>
      <c r="D8593" t="s">
        <v>32</v>
      </c>
      <c r="E8593" t="s">
        <v>22</v>
      </c>
      <c r="F8593" t="s">
        <v>25</v>
      </c>
      <c r="G8593" t="s">
        <v>35</v>
      </c>
      <c r="H8593">
        <v>9</v>
      </c>
      <c r="I8593" t="s">
        <v>177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34</v>
      </c>
      <c r="S8593">
        <v>5</v>
      </c>
    </row>
    <row r="8594" spans="1:19" x14ac:dyDescent="0.3">
      <c r="A8594">
        <v>8593</v>
      </c>
      <c r="B8594" t="s">
        <v>37</v>
      </c>
      <c r="C8594" t="s">
        <v>27</v>
      </c>
      <c r="D8594" t="s">
        <v>44</v>
      </c>
      <c r="E8594" t="s">
        <v>41</v>
      </c>
      <c r="F8594" t="s">
        <v>30</v>
      </c>
      <c r="G8594" t="s">
        <v>35</v>
      </c>
      <c r="H8594">
        <v>1</v>
      </c>
      <c r="I8594" t="s">
        <v>176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28</v>
      </c>
      <c r="S8594">
        <v>9</v>
      </c>
    </row>
    <row r="8595" spans="1:19" x14ac:dyDescent="0.3">
      <c r="A8595">
        <v>8594</v>
      </c>
      <c r="B8595" t="s">
        <v>42</v>
      </c>
      <c r="C8595" t="s">
        <v>27</v>
      </c>
      <c r="D8595" t="s">
        <v>38</v>
      </c>
      <c r="E8595" t="s">
        <v>45</v>
      </c>
      <c r="F8595" t="s">
        <v>25</v>
      </c>
      <c r="G8595" t="s">
        <v>35</v>
      </c>
      <c r="H8595">
        <v>0</v>
      </c>
      <c r="I8595" t="s">
        <v>176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21</v>
      </c>
      <c r="S8595">
        <v>2</v>
      </c>
    </row>
    <row r="8596" spans="1:19" x14ac:dyDescent="0.3">
      <c r="A8596">
        <v>8595</v>
      </c>
      <c r="B8596" t="s">
        <v>16</v>
      </c>
      <c r="C8596" t="s">
        <v>34</v>
      </c>
      <c r="D8596" t="s">
        <v>26</v>
      </c>
      <c r="E8596" t="s">
        <v>36</v>
      </c>
      <c r="F8596" t="s">
        <v>30</v>
      </c>
      <c r="G8596" t="s">
        <v>17</v>
      </c>
      <c r="H8596">
        <v>8</v>
      </c>
      <c r="I8596" t="s">
        <v>176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28</v>
      </c>
      <c r="S8596">
        <v>2</v>
      </c>
    </row>
    <row r="8597" spans="1:19" x14ac:dyDescent="0.3">
      <c r="A8597">
        <v>8596</v>
      </c>
      <c r="B8597" t="s">
        <v>42</v>
      </c>
      <c r="C8597" t="s">
        <v>20</v>
      </c>
      <c r="D8597" t="s">
        <v>38</v>
      </c>
      <c r="E8597" t="s">
        <v>36</v>
      </c>
      <c r="F8597" t="s">
        <v>18</v>
      </c>
      <c r="G8597" t="s">
        <v>24</v>
      </c>
      <c r="H8597">
        <v>14</v>
      </c>
      <c r="I8597" t="s">
        <v>177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34</v>
      </c>
      <c r="S8597">
        <v>1</v>
      </c>
    </row>
    <row r="8598" spans="1:19" x14ac:dyDescent="0.3">
      <c r="A8598">
        <v>8597</v>
      </c>
      <c r="B8598" t="s">
        <v>42</v>
      </c>
      <c r="C8598" t="s">
        <v>39</v>
      </c>
      <c r="D8598" t="s">
        <v>44</v>
      </c>
      <c r="E8598" t="s">
        <v>22</v>
      </c>
      <c r="F8598" t="s">
        <v>30</v>
      </c>
      <c r="G8598" t="s">
        <v>17</v>
      </c>
      <c r="H8598">
        <v>8</v>
      </c>
      <c r="I8598" t="s">
        <v>178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28</v>
      </c>
      <c r="S8598">
        <v>9</v>
      </c>
    </row>
    <row r="8599" spans="1:19" x14ac:dyDescent="0.3">
      <c r="A8599">
        <v>8598</v>
      </c>
      <c r="B8599" t="s">
        <v>33</v>
      </c>
      <c r="C8599" t="s">
        <v>27</v>
      </c>
      <c r="D8599" t="s">
        <v>32</v>
      </c>
      <c r="E8599" t="s">
        <v>45</v>
      </c>
      <c r="F8599" t="s">
        <v>30</v>
      </c>
      <c r="G8599" t="s">
        <v>35</v>
      </c>
      <c r="H8599">
        <v>14</v>
      </c>
      <c r="I8599" t="s">
        <v>176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34</v>
      </c>
      <c r="S8599">
        <v>4</v>
      </c>
    </row>
    <row r="8600" spans="1:19" x14ac:dyDescent="0.3">
      <c r="A8600">
        <v>8599</v>
      </c>
      <c r="B8600" t="s">
        <v>37</v>
      </c>
      <c r="C8600" t="s">
        <v>20</v>
      </c>
      <c r="D8600" t="s">
        <v>26</v>
      </c>
      <c r="E8600" t="s">
        <v>15</v>
      </c>
      <c r="F8600" t="s">
        <v>25</v>
      </c>
      <c r="G8600" t="s">
        <v>24</v>
      </c>
      <c r="H8600">
        <v>2</v>
      </c>
      <c r="I8600" t="s">
        <v>178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21</v>
      </c>
      <c r="S8600">
        <v>6</v>
      </c>
    </row>
    <row r="8601" spans="1:19" x14ac:dyDescent="0.3">
      <c r="A8601">
        <v>8600</v>
      </c>
      <c r="B8601" t="s">
        <v>33</v>
      </c>
      <c r="C8601" t="s">
        <v>34</v>
      </c>
      <c r="D8601" t="s">
        <v>32</v>
      </c>
      <c r="E8601" t="s">
        <v>15</v>
      </c>
      <c r="F8601" t="s">
        <v>18</v>
      </c>
      <c r="G8601" t="s">
        <v>35</v>
      </c>
      <c r="H8601">
        <v>3</v>
      </c>
      <c r="I8601" t="s">
        <v>178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21</v>
      </c>
      <c r="S8601">
        <v>6</v>
      </c>
    </row>
    <row r="8602" spans="1:19" x14ac:dyDescent="0.3">
      <c r="A8602">
        <v>8601</v>
      </c>
      <c r="B8602" t="s">
        <v>33</v>
      </c>
      <c r="C8602" t="s">
        <v>27</v>
      </c>
      <c r="D8602" t="s">
        <v>40</v>
      </c>
      <c r="E8602" t="s">
        <v>22</v>
      </c>
      <c r="F8602" t="s">
        <v>30</v>
      </c>
      <c r="G8602" t="s">
        <v>35</v>
      </c>
      <c r="H8602">
        <v>12</v>
      </c>
      <c r="I8602" t="s">
        <v>176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34</v>
      </c>
      <c r="S8602">
        <v>3</v>
      </c>
    </row>
    <row r="8603" spans="1:19" x14ac:dyDescent="0.3">
      <c r="A8603">
        <v>8602</v>
      </c>
      <c r="B8603" t="s">
        <v>42</v>
      </c>
      <c r="C8603" t="s">
        <v>39</v>
      </c>
      <c r="D8603" t="s">
        <v>26</v>
      </c>
      <c r="E8603" t="s">
        <v>41</v>
      </c>
      <c r="F8603" t="s">
        <v>30</v>
      </c>
      <c r="G8603" t="s">
        <v>35</v>
      </c>
      <c r="H8603">
        <v>11</v>
      </c>
      <c r="I8603" t="s">
        <v>177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28</v>
      </c>
      <c r="S8603">
        <v>7</v>
      </c>
    </row>
    <row r="8604" spans="1:19" x14ac:dyDescent="0.3">
      <c r="A8604">
        <v>8603</v>
      </c>
      <c r="B8604" t="s">
        <v>23</v>
      </c>
      <c r="C8604" t="s">
        <v>34</v>
      </c>
      <c r="D8604" t="s">
        <v>26</v>
      </c>
      <c r="E8604" t="s">
        <v>43</v>
      </c>
      <c r="F8604" t="s">
        <v>18</v>
      </c>
      <c r="G8604" t="s">
        <v>24</v>
      </c>
      <c r="H8604">
        <v>6</v>
      </c>
      <c r="I8604" t="s">
        <v>176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21</v>
      </c>
      <c r="S8604">
        <v>5</v>
      </c>
    </row>
    <row r="8605" spans="1:19" x14ac:dyDescent="0.3">
      <c r="A8605">
        <v>8604</v>
      </c>
      <c r="B8605" t="s">
        <v>23</v>
      </c>
      <c r="C8605" t="s">
        <v>20</v>
      </c>
      <c r="D8605" t="s">
        <v>19</v>
      </c>
      <c r="E8605" t="s">
        <v>45</v>
      </c>
      <c r="F8605" t="s">
        <v>30</v>
      </c>
      <c r="G8605" t="s">
        <v>17</v>
      </c>
      <c r="H8605">
        <v>2</v>
      </c>
      <c r="I8605" t="s">
        <v>177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28</v>
      </c>
      <c r="S8605">
        <v>7</v>
      </c>
    </row>
    <row r="8606" spans="1:19" x14ac:dyDescent="0.3">
      <c r="A8606">
        <v>8605</v>
      </c>
      <c r="B8606" t="s">
        <v>42</v>
      </c>
      <c r="C8606" t="s">
        <v>27</v>
      </c>
      <c r="D8606" t="s">
        <v>44</v>
      </c>
      <c r="E8606" t="s">
        <v>36</v>
      </c>
      <c r="F8606" t="s">
        <v>25</v>
      </c>
      <c r="G8606" t="s">
        <v>35</v>
      </c>
      <c r="H8606">
        <v>2</v>
      </c>
      <c r="I8606" t="s">
        <v>177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21</v>
      </c>
      <c r="S8606">
        <v>4</v>
      </c>
    </row>
    <row r="8607" spans="1:19" x14ac:dyDescent="0.3">
      <c r="A8607">
        <v>8606</v>
      </c>
      <c r="B8607" t="s">
        <v>31</v>
      </c>
      <c r="C8607" t="s">
        <v>20</v>
      </c>
      <c r="D8607" t="s">
        <v>26</v>
      </c>
      <c r="E8607" t="s">
        <v>29</v>
      </c>
      <c r="F8607" t="s">
        <v>18</v>
      </c>
      <c r="G8607" t="s">
        <v>35</v>
      </c>
      <c r="H8607">
        <v>13</v>
      </c>
      <c r="I8607" t="s">
        <v>178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34</v>
      </c>
      <c r="S8607">
        <v>5</v>
      </c>
    </row>
    <row r="8608" spans="1:19" x14ac:dyDescent="0.3">
      <c r="A8608">
        <v>8607</v>
      </c>
      <c r="B8608" t="s">
        <v>31</v>
      </c>
      <c r="C8608" t="s">
        <v>34</v>
      </c>
      <c r="D8608" t="s">
        <v>26</v>
      </c>
      <c r="E8608" t="s">
        <v>45</v>
      </c>
      <c r="F8608" t="s">
        <v>30</v>
      </c>
      <c r="G8608" t="s">
        <v>17</v>
      </c>
      <c r="H8608">
        <v>14</v>
      </c>
      <c r="I8608" t="s">
        <v>176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34</v>
      </c>
      <c r="S8608">
        <v>1</v>
      </c>
    </row>
    <row r="8609" spans="1:19" x14ac:dyDescent="0.3">
      <c r="A8609">
        <v>8608</v>
      </c>
      <c r="B8609" t="s">
        <v>16</v>
      </c>
      <c r="C8609" t="s">
        <v>34</v>
      </c>
      <c r="D8609" t="s">
        <v>19</v>
      </c>
      <c r="E8609" t="s">
        <v>43</v>
      </c>
      <c r="F8609" t="s">
        <v>30</v>
      </c>
      <c r="G8609" t="s">
        <v>35</v>
      </c>
      <c r="H8609">
        <v>5</v>
      </c>
      <c r="I8609" t="s">
        <v>178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21</v>
      </c>
      <c r="S8609">
        <v>2</v>
      </c>
    </row>
    <row r="8610" spans="1:19" x14ac:dyDescent="0.3">
      <c r="A8610">
        <v>8609</v>
      </c>
      <c r="B8610" t="s">
        <v>31</v>
      </c>
      <c r="C8610" t="s">
        <v>34</v>
      </c>
      <c r="D8610" t="s">
        <v>38</v>
      </c>
      <c r="E8610" t="s">
        <v>15</v>
      </c>
      <c r="F8610" t="s">
        <v>18</v>
      </c>
      <c r="G8610" t="s">
        <v>35</v>
      </c>
      <c r="H8610">
        <v>0</v>
      </c>
      <c r="I8610" t="s">
        <v>176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28</v>
      </c>
      <c r="S8610">
        <v>7</v>
      </c>
    </row>
    <row r="8611" spans="1:19" x14ac:dyDescent="0.3">
      <c r="A8611">
        <v>8610</v>
      </c>
      <c r="B8611" t="s">
        <v>42</v>
      </c>
      <c r="C8611" t="s">
        <v>20</v>
      </c>
      <c r="D8611" t="s">
        <v>40</v>
      </c>
      <c r="E8611" t="s">
        <v>29</v>
      </c>
      <c r="F8611" t="s">
        <v>25</v>
      </c>
      <c r="G8611" t="s">
        <v>35</v>
      </c>
      <c r="H8611">
        <v>8</v>
      </c>
      <c r="I8611" t="s">
        <v>178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34</v>
      </c>
      <c r="S8611">
        <v>5</v>
      </c>
    </row>
    <row r="8612" spans="1:19" x14ac:dyDescent="0.3">
      <c r="A8612">
        <v>8611</v>
      </c>
      <c r="B8612" t="s">
        <v>33</v>
      </c>
      <c r="C8612" t="s">
        <v>27</v>
      </c>
      <c r="D8612" t="s">
        <v>40</v>
      </c>
      <c r="E8612" t="s">
        <v>41</v>
      </c>
      <c r="F8612" t="s">
        <v>18</v>
      </c>
      <c r="G8612" t="s">
        <v>24</v>
      </c>
      <c r="H8612">
        <v>5</v>
      </c>
      <c r="I8612" t="s">
        <v>176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21</v>
      </c>
      <c r="S8612">
        <v>5</v>
      </c>
    </row>
    <row r="8613" spans="1:19" x14ac:dyDescent="0.3">
      <c r="A8613">
        <v>8612</v>
      </c>
      <c r="B8613" t="s">
        <v>33</v>
      </c>
      <c r="C8613" t="s">
        <v>27</v>
      </c>
      <c r="D8613" t="s">
        <v>32</v>
      </c>
      <c r="E8613" t="s">
        <v>43</v>
      </c>
      <c r="F8613" t="s">
        <v>30</v>
      </c>
      <c r="G8613" t="s">
        <v>17</v>
      </c>
      <c r="H8613">
        <v>3</v>
      </c>
      <c r="I8613" t="s">
        <v>177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21</v>
      </c>
      <c r="S8613">
        <v>5</v>
      </c>
    </row>
    <row r="8614" spans="1:19" x14ac:dyDescent="0.3">
      <c r="A8614">
        <v>8613</v>
      </c>
      <c r="B8614" t="s">
        <v>31</v>
      </c>
      <c r="C8614" t="s">
        <v>34</v>
      </c>
      <c r="D8614" t="s">
        <v>44</v>
      </c>
      <c r="E8614" t="s">
        <v>43</v>
      </c>
      <c r="F8614" t="s">
        <v>18</v>
      </c>
      <c r="G8614" t="s">
        <v>35</v>
      </c>
      <c r="H8614">
        <v>14</v>
      </c>
      <c r="I8614" t="s">
        <v>178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34</v>
      </c>
      <c r="S8614">
        <v>6</v>
      </c>
    </row>
    <row r="8615" spans="1:19" x14ac:dyDescent="0.3">
      <c r="A8615">
        <v>8614</v>
      </c>
      <c r="B8615" t="s">
        <v>33</v>
      </c>
      <c r="C8615" t="s">
        <v>34</v>
      </c>
      <c r="D8615" t="s">
        <v>38</v>
      </c>
      <c r="E8615" t="s">
        <v>36</v>
      </c>
      <c r="F8615" t="s">
        <v>30</v>
      </c>
      <c r="G8615" t="s">
        <v>24</v>
      </c>
      <c r="H8615">
        <v>3</v>
      </c>
      <c r="I8615" t="s">
        <v>177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21</v>
      </c>
      <c r="S8615">
        <v>6</v>
      </c>
    </row>
    <row r="8616" spans="1:19" x14ac:dyDescent="0.3">
      <c r="A8616">
        <v>8615</v>
      </c>
      <c r="B8616" t="s">
        <v>42</v>
      </c>
      <c r="C8616" t="s">
        <v>27</v>
      </c>
      <c r="D8616" t="s">
        <v>26</v>
      </c>
      <c r="E8616" t="s">
        <v>43</v>
      </c>
      <c r="F8616" t="s">
        <v>18</v>
      </c>
      <c r="G8616" t="s">
        <v>35</v>
      </c>
      <c r="H8616">
        <v>13</v>
      </c>
      <c r="I8616" t="s">
        <v>178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28</v>
      </c>
      <c r="S8616">
        <v>7</v>
      </c>
    </row>
    <row r="8617" spans="1:19" x14ac:dyDescent="0.3">
      <c r="A8617">
        <v>8616</v>
      </c>
      <c r="B8617" t="s">
        <v>33</v>
      </c>
      <c r="C8617" t="s">
        <v>34</v>
      </c>
      <c r="D8617" t="s">
        <v>32</v>
      </c>
      <c r="E8617" t="s">
        <v>29</v>
      </c>
      <c r="F8617" t="s">
        <v>25</v>
      </c>
      <c r="G8617" t="s">
        <v>24</v>
      </c>
      <c r="H8617">
        <v>4</v>
      </c>
      <c r="I8617" t="s">
        <v>176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28</v>
      </c>
      <c r="S8617">
        <v>8</v>
      </c>
    </row>
    <row r="8618" spans="1:19" x14ac:dyDescent="0.3">
      <c r="A8618">
        <v>8617</v>
      </c>
      <c r="B8618" t="s">
        <v>33</v>
      </c>
      <c r="C8618" t="s">
        <v>27</v>
      </c>
      <c r="D8618" t="s">
        <v>32</v>
      </c>
      <c r="E8618" t="s">
        <v>45</v>
      </c>
      <c r="F8618" t="s">
        <v>30</v>
      </c>
      <c r="G8618" t="s">
        <v>24</v>
      </c>
      <c r="H8618">
        <v>8</v>
      </c>
      <c r="I8618" t="s">
        <v>177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28</v>
      </c>
      <c r="S8618">
        <v>8</v>
      </c>
    </row>
    <row r="8619" spans="1:19" x14ac:dyDescent="0.3">
      <c r="A8619">
        <v>8618</v>
      </c>
      <c r="B8619" t="s">
        <v>16</v>
      </c>
      <c r="C8619" t="s">
        <v>34</v>
      </c>
      <c r="D8619" t="s">
        <v>40</v>
      </c>
      <c r="E8619" t="s">
        <v>41</v>
      </c>
      <c r="F8619" t="s">
        <v>18</v>
      </c>
      <c r="G8619" t="s">
        <v>35</v>
      </c>
      <c r="H8619">
        <v>13</v>
      </c>
      <c r="I8619" t="s">
        <v>178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34</v>
      </c>
      <c r="S8619">
        <v>1</v>
      </c>
    </row>
    <row r="8620" spans="1:19" x14ac:dyDescent="0.3">
      <c r="A8620">
        <v>8619</v>
      </c>
      <c r="B8620" t="s">
        <v>23</v>
      </c>
      <c r="C8620" t="s">
        <v>39</v>
      </c>
      <c r="D8620" t="s">
        <v>26</v>
      </c>
      <c r="E8620" t="s">
        <v>45</v>
      </c>
      <c r="F8620" t="s">
        <v>25</v>
      </c>
      <c r="G8620" t="s">
        <v>24</v>
      </c>
      <c r="H8620">
        <v>5</v>
      </c>
      <c r="I8620" t="s">
        <v>178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21</v>
      </c>
      <c r="S8620">
        <v>4</v>
      </c>
    </row>
    <row r="8621" spans="1:19" x14ac:dyDescent="0.3">
      <c r="A8621">
        <v>8620</v>
      </c>
      <c r="B8621" t="s">
        <v>16</v>
      </c>
      <c r="C8621" t="s">
        <v>20</v>
      </c>
      <c r="D8621" t="s">
        <v>26</v>
      </c>
      <c r="E8621" t="s">
        <v>41</v>
      </c>
      <c r="F8621" t="s">
        <v>30</v>
      </c>
      <c r="G8621" t="s">
        <v>35</v>
      </c>
      <c r="H8621">
        <v>10</v>
      </c>
      <c r="I8621" t="s">
        <v>177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34</v>
      </c>
      <c r="S8621">
        <v>5</v>
      </c>
    </row>
    <row r="8622" spans="1:19" x14ac:dyDescent="0.3">
      <c r="A8622">
        <v>8621</v>
      </c>
      <c r="B8622" t="s">
        <v>16</v>
      </c>
      <c r="C8622" t="s">
        <v>27</v>
      </c>
      <c r="D8622" t="s">
        <v>19</v>
      </c>
      <c r="E8622" t="s">
        <v>41</v>
      </c>
      <c r="F8622" t="s">
        <v>30</v>
      </c>
      <c r="G8622" t="s">
        <v>24</v>
      </c>
      <c r="H8622">
        <v>14</v>
      </c>
      <c r="I8622" t="s">
        <v>177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34</v>
      </c>
      <c r="S8622">
        <v>1</v>
      </c>
    </row>
    <row r="8623" spans="1:19" x14ac:dyDescent="0.3">
      <c r="A8623">
        <v>8622</v>
      </c>
      <c r="B8623" t="s">
        <v>23</v>
      </c>
      <c r="C8623" t="s">
        <v>27</v>
      </c>
      <c r="D8623" t="s">
        <v>19</v>
      </c>
      <c r="E8623" t="s">
        <v>15</v>
      </c>
      <c r="F8623" t="s">
        <v>25</v>
      </c>
      <c r="G8623" t="s">
        <v>24</v>
      </c>
      <c r="H8623">
        <v>6</v>
      </c>
      <c r="I8623" t="s">
        <v>176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28</v>
      </c>
      <c r="S8623">
        <v>8</v>
      </c>
    </row>
    <row r="8624" spans="1:19" x14ac:dyDescent="0.3">
      <c r="A8624">
        <v>8623</v>
      </c>
      <c r="B8624" t="s">
        <v>16</v>
      </c>
      <c r="C8624" t="s">
        <v>39</v>
      </c>
      <c r="D8624" t="s">
        <v>26</v>
      </c>
      <c r="E8624" t="s">
        <v>45</v>
      </c>
      <c r="F8624" t="s">
        <v>30</v>
      </c>
      <c r="G8624" t="s">
        <v>24</v>
      </c>
      <c r="H8624">
        <v>6</v>
      </c>
      <c r="I8624" t="s">
        <v>177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28</v>
      </c>
      <c r="S8624">
        <v>8</v>
      </c>
    </row>
    <row r="8625" spans="1:19" x14ac:dyDescent="0.3">
      <c r="A8625">
        <v>8624</v>
      </c>
      <c r="B8625" t="s">
        <v>16</v>
      </c>
      <c r="C8625" t="s">
        <v>39</v>
      </c>
      <c r="D8625" t="s">
        <v>19</v>
      </c>
      <c r="E8625" t="s">
        <v>43</v>
      </c>
      <c r="F8625" t="s">
        <v>25</v>
      </c>
      <c r="G8625" t="s">
        <v>35</v>
      </c>
      <c r="H8625">
        <v>9</v>
      </c>
      <c r="I8625" t="s">
        <v>176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34</v>
      </c>
      <c r="S8625">
        <v>5</v>
      </c>
    </row>
    <row r="8626" spans="1:19" x14ac:dyDescent="0.3">
      <c r="A8626">
        <v>8625</v>
      </c>
      <c r="B8626" t="s">
        <v>33</v>
      </c>
      <c r="C8626" t="s">
        <v>39</v>
      </c>
      <c r="D8626" t="s">
        <v>32</v>
      </c>
      <c r="E8626" t="s">
        <v>15</v>
      </c>
      <c r="F8626" t="s">
        <v>30</v>
      </c>
      <c r="G8626" t="s">
        <v>17</v>
      </c>
      <c r="H8626">
        <v>6</v>
      </c>
      <c r="I8626" t="s">
        <v>176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28</v>
      </c>
      <c r="S8626">
        <v>9</v>
      </c>
    </row>
    <row r="8627" spans="1:19" x14ac:dyDescent="0.3">
      <c r="A8627">
        <v>8626</v>
      </c>
      <c r="B8627" t="s">
        <v>23</v>
      </c>
      <c r="C8627" t="s">
        <v>34</v>
      </c>
      <c r="D8627" t="s">
        <v>44</v>
      </c>
      <c r="E8627" t="s">
        <v>45</v>
      </c>
      <c r="F8627" t="s">
        <v>18</v>
      </c>
      <c r="G8627" t="s">
        <v>24</v>
      </c>
      <c r="H8627">
        <v>12</v>
      </c>
      <c r="I8627" t="s">
        <v>178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28</v>
      </c>
      <c r="S8627">
        <v>9</v>
      </c>
    </row>
    <row r="8628" spans="1:19" x14ac:dyDescent="0.3">
      <c r="A8628">
        <v>8627</v>
      </c>
      <c r="B8628" t="s">
        <v>42</v>
      </c>
      <c r="C8628" t="s">
        <v>27</v>
      </c>
      <c r="D8628" t="s">
        <v>19</v>
      </c>
      <c r="E8628" t="s">
        <v>29</v>
      </c>
      <c r="F8628" t="s">
        <v>25</v>
      </c>
      <c r="G8628" t="s">
        <v>35</v>
      </c>
      <c r="H8628">
        <v>4</v>
      </c>
      <c r="I8628" t="s">
        <v>177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28</v>
      </c>
      <c r="S8628">
        <v>5</v>
      </c>
    </row>
    <row r="8629" spans="1:19" x14ac:dyDescent="0.3">
      <c r="A8629">
        <v>8628</v>
      </c>
      <c r="B8629" t="s">
        <v>23</v>
      </c>
      <c r="C8629" t="s">
        <v>27</v>
      </c>
      <c r="D8629" t="s">
        <v>44</v>
      </c>
      <c r="E8629" t="s">
        <v>22</v>
      </c>
      <c r="F8629" t="s">
        <v>18</v>
      </c>
      <c r="G8629" t="s">
        <v>17</v>
      </c>
      <c r="H8629">
        <v>12</v>
      </c>
      <c r="I8629" t="s">
        <v>178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28</v>
      </c>
      <c r="S8629">
        <v>7</v>
      </c>
    </row>
    <row r="8630" spans="1:19" x14ac:dyDescent="0.3">
      <c r="A8630">
        <v>8629</v>
      </c>
      <c r="B8630" t="s">
        <v>37</v>
      </c>
      <c r="C8630" t="s">
        <v>20</v>
      </c>
      <c r="D8630" t="s">
        <v>40</v>
      </c>
      <c r="E8630" t="s">
        <v>45</v>
      </c>
      <c r="F8630" t="s">
        <v>25</v>
      </c>
      <c r="G8630" t="s">
        <v>17</v>
      </c>
      <c r="H8630">
        <v>5</v>
      </c>
      <c r="I8630" t="s">
        <v>177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28</v>
      </c>
      <c r="S8630">
        <v>8</v>
      </c>
    </row>
    <row r="8631" spans="1:19" x14ac:dyDescent="0.3">
      <c r="A8631">
        <v>8630</v>
      </c>
      <c r="B8631" t="s">
        <v>31</v>
      </c>
      <c r="C8631" t="s">
        <v>34</v>
      </c>
      <c r="D8631" t="s">
        <v>44</v>
      </c>
      <c r="E8631" t="s">
        <v>29</v>
      </c>
      <c r="F8631" t="s">
        <v>18</v>
      </c>
      <c r="G8631" t="s">
        <v>35</v>
      </c>
      <c r="H8631">
        <v>9</v>
      </c>
      <c r="I8631" t="s">
        <v>177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34</v>
      </c>
      <c r="S8631">
        <v>4</v>
      </c>
    </row>
    <row r="8632" spans="1:19" x14ac:dyDescent="0.3">
      <c r="A8632">
        <v>8631</v>
      </c>
      <c r="B8632" t="s">
        <v>31</v>
      </c>
      <c r="C8632" t="s">
        <v>20</v>
      </c>
      <c r="D8632" t="s">
        <v>32</v>
      </c>
      <c r="E8632" t="s">
        <v>41</v>
      </c>
      <c r="F8632" t="s">
        <v>25</v>
      </c>
      <c r="G8632" t="s">
        <v>35</v>
      </c>
      <c r="H8632">
        <v>12</v>
      </c>
      <c r="I8632" t="s">
        <v>178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34</v>
      </c>
      <c r="S8632">
        <v>2</v>
      </c>
    </row>
    <row r="8633" spans="1:19" x14ac:dyDescent="0.3">
      <c r="A8633">
        <v>8632</v>
      </c>
      <c r="B8633" t="s">
        <v>42</v>
      </c>
      <c r="C8633" t="s">
        <v>20</v>
      </c>
      <c r="D8633" t="s">
        <v>38</v>
      </c>
      <c r="E8633" t="s">
        <v>36</v>
      </c>
      <c r="F8633" t="s">
        <v>18</v>
      </c>
      <c r="G8633" t="s">
        <v>35</v>
      </c>
      <c r="H8633">
        <v>10</v>
      </c>
      <c r="I8633" t="s">
        <v>178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28</v>
      </c>
      <c r="S8633">
        <v>3</v>
      </c>
    </row>
    <row r="8634" spans="1:19" x14ac:dyDescent="0.3">
      <c r="A8634">
        <v>8633</v>
      </c>
      <c r="B8634" t="s">
        <v>42</v>
      </c>
      <c r="C8634" t="s">
        <v>20</v>
      </c>
      <c r="D8634" t="s">
        <v>44</v>
      </c>
      <c r="E8634" t="s">
        <v>36</v>
      </c>
      <c r="F8634" t="s">
        <v>25</v>
      </c>
      <c r="G8634" t="s">
        <v>35</v>
      </c>
      <c r="H8634">
        <v>11</v>
      </c>
      <c r="I8634" t="s">
        <v>176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34</v>
      </c>
      <c r="S8634">
        <v>6</v>
      </c>
    </row>
    <row r="8635" spans="1:19" x14ac:dyDescent="0.3">
      <c r="A8635">
        <v>8634</v>
      </c>
      <c r="B8635" t="s">
        <v>31</v>
      </c>
      <c r="C8635" t="s">
        <v>39</v>
      </c>
      <c r="D8635" t="s">
        <v>38</v>
      </c>
      <c r="E8635" t="s">
        <v>22</v>
      </c>
      <c r="F8635" t="s">
        <v>30</v>
      </c>
      <c r="G8635" t="s">
        <v>17</v>
      </c>
      <c r="H8635">
        <v>11</v>
      </c>
      <c r="I8635" t="s">
        <v>177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28</v>
      </c>
      <c r="S8635">
        <v>6</v>
      </c>
    </row>
    <row r="8636" spans="1:19" x14ac:dyDescent="0.3">
      <c r="A8636">
        <v>8635</v>
      </c>
      <c r="B8636" t="s">
        <v>23</v>
      </c>
      <c r="C8636" t="s">
        <v>39</v>
      </c>
      <c r="D8636" t="s">
        <v>26</v>
      </c>
      <c r="E8636" t="s">
        <v>36</v>
      </c>
      <c r="F8636" t="s">
        <v>30</v>
      </c>
      <c r="G8636" t="s">
        <v>35</v>
      </c>
      <c r="H8636">
        <v>9</v>
      </c>
      <c r="I8636" t="s">
        <v>178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28</v>
      </c>
      <c r="S8636">
        <v>8</v>
      </c>
    </row>
    <row r="8637" spans="1:19" x14ac:dyDescent="0.3">
      <c r="A8637">
        <v>8636</v>
      </c>
      <c r="B8637" t="s">
        <v>16</v>
      </c>
      <c r="C8637" t="s">
        <v>20</v>
      </c>
      <c r="D8637" t="s">
        <v>40</v>
      </c>
      <c r="E8637" t="s">
        <v>15</v>
      </c>
      <c r="F8637" t="s">
        <v>30</v>
      </c>
      <c r="G8637" t="s">
        <v>35</v>
      </c>
      <c r="H8637">
        <v>12</v>
      </c>
      <c r="I8637" t="s">
        <v>177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34</v>
      </c>
      <c r="S8637">
        <v>5</v>
      </c>
    </row>
    <row r="8638" spans="1:19" x14ac:dyDescent="0.3">
      <c r="A8638">
        <v>8637</v>
      </c>
      <c r="B8638" t="s">
        <v>31</v>
      </c>
      <c r="C8638" t="s">
        <v>27</v>
      </c>
      <c r="D8638" t="s">
        <v>26</v>
      </c>
      <c r="E8638" t="s">
        <v>29</v>
      </c>
      <c r="F8638" t="s">
        <v>30</v>
      </c>
      <c r="G8638" t="s">
        <v>24</v>
      </c>
      <c r="H8638">
        <v>6</v>
      </c>
      <c r="I8638" t="s">
        <v>177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21</v>
      </c>
      <c r="S8638">
        <v>1</v>
      </c>
    </row>
    <row r="8639" spans="1:19" x14ac:dyDescent="0.3">
      <c r="A8639">
        <v>8638</v>
      </c>
      <c r="B8639" t="s">
        <v>33</v>
      </c>
      <c r="C8639" t="s">
        <v>20</v>
      </c>
      <c r="D8639" t="s">
        <v>44</v>
      </c>
      <c r="E8639" t="s">
        <v>36</v>
      </c>
      <c r="F8639" t="s">
        <v>30</v>
      </c>
      <c r="G8639" t="s">
        <v>24</v>
      </c>
      <c r="H8639">
        <v>10</v>
      </c>
      <c r="I8639" t="s">
        <v>176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28</v>
      </c>
      <c r="S8639">
        <v>9</v>
      </c>
    </row>
    <row r="8640" spans="1:19" x14ac:dyDescent="0.3">
      <c r="A8640">
        <v>8639</v>
      </c>
      <c r="B8640" t="s">
        <v>37</v>
      </c>
      <c r="C8640" t="s">
        <v>27</v>
      </c>
      <c r="D8640" t="s">
        <v>40</v>
      </c>
      <c r="E8640" t="s">
        <v>41</v>
      </c>
      <c r="F8640" t="s">
        <v>25</v>
      </c>
      <c r="G8640" t="s">
        <v>24</v>
      </c>
      <c r="H8640">
        <v>1</v>
      </c>
      <c r="I8640" t="s">
        <v>178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21</v>
      </c>
      <c r="S8640">
        <v>3</v>
      </c>
    </row>
    <row r="8641" spans="1:19" x14ac:dyDescent="0.3">
      <c r="A8641">
        <v>8640</v>
      </c>
      <c r="B8641" t="s">
        <v>31</v>
      </c>
      <c r="C8641" t="s">
        <v>34</v>
      </c>
      <c r="D8641" t="s">
        <v>44</v>
      </c>
      <c r="E8641" t="s">
        <v>41</v>
      </c>
      <c r="F8641" t="s">
        <v>18</v>
      </c>
      <c r="G8641" t="s">
        <v>24</v>
      </c>
      <c r="H8641">
        <v>2</v>
      </c>
      <c r="I8641" t="s">
        <v>176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21</v>
      </c>
      <c r="S8641">
        <v>1</v>
      </c>
    </row>
    <row r="8642" spans="1:19" x14ac:dyDescent="0.3">
      <c r="A8642">
        <v>8641</v>
      </c>
      <c r="B8642" t="s">
        <v>33</v>
      </c>
      <c r="C8642" t="s">
        <v>27</v>
      </c>
      <c r="D8642" t="s">
        <v>32</v>
      </c>
      <c r="E8642" t="s">
        <v>45</v>
      </c>
      <c r="F8642" t="s">
        <v>25</v>
      </c>
      <c r="G8642" t="s">
        <v>35</v>
      </c>
      <c r="H8642">
        <v>6</v>
      </c>
      <c r="I8642" t="s">
        <v>178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21</v>
      </c>
      <c r="S8642">
        <v>6</v>
      </c>
    </row>
    <row r="8643" spans="1:19" x14ac:dyDescent="0.3">
      <c r="A8643">
        <v>8642</v>
      </c>
      <c r="B8643" t="s">
        <v>37</v>
      </c>
      <c r="C8643" t="s">
        <v>20</v>
      </c>
      <c r="D8643" t="s">
        <v>32</v>
      </c>
      <c r="E8643" t="s">
        <v>41</v>
      </c>
      <c r="F8643" t="s">
        <v>30</v>
      </c>
      <c r="G8643" t="s">
        <v>17</v>
      </c>
      <c r="H8643">
        <v>6</v>
      </c>
      <c r="I8643" t="s">
        <v>176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21</v>
      </c>
      <c r="S8643">
        <v>4</v>
      </c>
    </row>
    <row r="8644" spans="1:19" x14ac:dyDescent="0.3">
      <c r="A8644">
        <v>8643</v>
      </c>
      <c r="B8644" t="s">
        <v>16</v>
      </c>
      <c r="C8644" t="s">
        <v>39</v>
      </c>
      <c r="D8644" t="s">
        <v>38</v>
      </c>
      <c r="E8644" t="s">
        <v>15</v>
      </c>
      <c r="F8644" t="s">
        <v>30</v>
      </c>
      <c r="G8644" t="s">
        <v>24</v>
      </c>
      <c r="H8644">
        <v>9</v>
      </c>
      <c r="I8644" t="s">
        <v>177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28</v>
      </c>
      <c r="S8644">
        <v>7</v>
      </c>
    </row>
    <row r="8645" spans="1:19" x14ac:dyDescent="0.3">
      <c r="A8645">
        <v>8644</v>
      </c>
      <c r="B8645" t="s">
        <v>37</v>
      </c>
      <c r="C8645" t="s">
        <v>39</v>
      </c>
      <c r="D8645" t="s">
        <v>32</v>
      </c>
      <c r="E8645" t="s">
        <v>41</v>
      </c>
      <c r="F8645" t="s">
        <v>25</v>
      </c>
      <c r="G8645" t="s">
        <v>24</v>
      </c>
      <c r="H8645">
        <v>7</v>
      </c>
      <c r="I8645" t="s">
        <v>176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28</v>
      </c>
      <c r="S8645">
        <v>7</v>
      </c>
    </row>
    <row r="8646" spans="1:19" x14ac:dyDescent="0.3">
      <c r="A8646">
        <v>8645</v>
      </c>
      <c r="B8646" t="s">
        <v>16</v>
      </c>
      <c r="C8646" t="s">
        <v>34</v>
      </c>
      <c r="D8646" t="s">
        <v>44</v>
      </c>
      <c r="E8646" t="s">
        <v>45</v>
      </c>
      <c r="F8646" t="s">
        <v>25</v>
      </c>
      <c r="G8646" t="s">
        <v>17</v>
      </c>
      <c r="H8646">
        <v>3</v>
      </c>
      <c r="I8646" t="s">
        <v>177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21</v>
      </c>
      <c r="S8646">
        <v>3</v>
      </c>
    </row>
    <row r="8647" spans="1:19" x14ac:dyDescent="0.3">
      <c r="A8647">
        <v>8646</v>
      </c>
      <c r="B8647" t="s">
        <v>23</v>
      </c>
      <c r="C8647" t="s">
        <v>27</v>
      </c>
      <c r="D8647" t="s">
        <v>19</v>
      </c>
      <c r="E8647" t="s">
        <v>36</v>
      </c>
      <c r="F8647" t="s">
        <v>25</v>
      </c>
      <c r="G8647" t="s">
        <v>24</v>
      </c>
      <c r="H8647">
        <v>4</v>
      </c>
      <c r="I8647" t="s">
        <v>176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28</v>
      </c>
      <c r="S8647">
        <v>7</v>
      </c>
    </row>
    <row r="8648" spans="1:19" x14ac:dyDescent="0.3">
      <c r="A8648">
        <v>8647</v>
      </c>
      <c r="B8648" t="s">
        <v>31</v>
      </c>
      <c r="C8648" t="s">
        <v>34</v>
      </c>
      <c r="D8648" t="s">
        <v>26</v>
      </c>
      <c r="E8648" t="s">
        <v>15</v>
      </c>
      <c r="F8648" t="s">
        <v>30</v>
      </c>
      <c r="G8648" t="s">
        <v>17</v>
      </c>
      <c r="H8648">
        <v>0</v>
      </c>
      <c r="I8648" t="s">
        <v>178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21</v>
      </c>
      <c r="S8648">
        <v>4</v>
      </c>
    </row>
    <row r="8649" spans="1:19" x14ac:dyDescent="0.3">
      <c r="A8649">
        <v>8648</v>
      </c>
      <c r="B8649" t="s">
        <v>23</v>
      </c>
      <c r="C8649" t="s">
        <v>39</v>
      </c>
      <c r="D8649" t="s">
        <v>26</v>
      </c>
      <c r="E8649" t="s">
        <v>22</v>
      </c>
      <c r="F8649" t="s">
        <v>18</v>
      </c>
      <c r="G8649" t="s">
        <v>24</v>
      </c>
      <c r="H8649">
        <v>9</v>
      </c>
      <c r="I8649" t="s">
        <v>177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34</v>
      </c>
      <c r="S8649">
        <v>5</v>
      </c>
    </row>
    <row r="8650" spans="1:19" x14ac:dyDescent="0.3">
      <c r="A8650">
        <v>8649</v>
      </c>
      <c r="B8650" t="s">
        <v>42</v>
      </c>
      <c r="C8650" t="s">
        <v>39</v>
      </c>
      <c r="D8650" t="s">
        <v>32</v>
      </c>
      <c r="E8650" t="s">
        <v>43</v>
      </c>
      <c r="F8650" t="s">
        <v>30</v>
      </c>
      <c r="G8650" t="s">
        <v>24</v>
      </c>
      <c r="H8650">
        <v>9</v>
      </c>
      <c r="I8650" t="s">
        <v>177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34</v>
      </c>
      <c r="S8650">
        <v>3</v>
      </c>
    </row>
    <row r="8651" spans="1:19" x14ac:dyDescent="0.3">
      <c r="A8651">
        <v>8650</v>
      </c>
      <c r="B8651" t="s">
        <v>33</v>
      </c>
      <c r="C8651" t="s">
        <v>34</v>
      </c>
      <c r="D8651" t="s">
        <v>32</v>
      </c>
      <c r="E8651" t="s">
        <v>43</v>
      </c>
      <c r="F8651" t="s">
        <v>25</v>
      </c>
      <c r="G8651" t="s">
        <v>17</v>
      </c>
      <c r="H8651">
        <v>6</v>
      </c>
      <c r="I8651" t="s">
        <v>176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21</v>
      </c>
      <c r="S8651">
        <v>1</v>
      </c>
    </row>
    <row r="8652" spans="1:19" x14ac:dyDescent="0.3">
      <c r="A8652">
        <v>8651</v>
      </c>
      <c r="B8652" t="s">
        <v>23</v>
      </c>
      <c r="C8652" t="s">
        <v>34</v>
      </c>
      <c r="D8652" t="s">
        <v>26</v>
      </c>
      <c r="E8652" t="s">
        <v>29</v>
      </c>
      <c r="F8652" t="s">
        <v>30</v>
      </c>
      <c r="G8652" t="s">
        <v>17</v>
      </c>
      <c r="H8652">
        <v>9</v>
      </c>
      <c r="I8652" t="s">
        <v>177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28</v>
      </c>
      <c r="S8652">
        <v>6</v>
      </c>
    </row>
    <row r="8653" spans="1:19" x14ac:dyDescent="0.3">
      <c r="A8653">
        <v>8652</v>
      </c>
      <c r="B8653" t="s">
        <v>31</v>
      </c>
      <c r="C8653" t="s">
        <v>34</v>
      </c>
      <c r="D8653" t="s">
        <v>26</v>
      </c>
      <c r="E8653" t="s">
        <v>41</v>
      </c>
      <c r="F8653" t="s">
        <v>30</v>
      </c>
      <c r="G8653" t="s">
        <v>24</v>
      </c>
      <c r="H8653">
        <v>12</v>
      </c>
      <c r="I8653" t="s">
        <v>176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28</v>
      </c>
      <c r="S8653">
        <v>9</v>
      </c>
    </row>
    <row r="8654" spans="1:19" x14ac:dyDescent="0.3">
      <c r="A8654">
        <v>8653</v>
      </c>
      <c r="B8654" t="s">
        <v>37</v>
      </c>
      <c r="C8654" t="s">
        <v>34</v>
      </c>
      <c r="D8654" t="s">
        <v>19</v>
      </c>
      <c r="E8654" t="s">
        <v>41</v>
      </c>
      <c r="F8654" t="s">
        <v>18</v>
      </c>
      <c r="G8654" t="s">
        <v>17</v>
      </c>
      <c r="H8654">
        <v>5</v>
      </c>
      <c r="I8654" t="s">
        <v>177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21</v>
      </c>
      <c r="S8654">
        <v>5</v>
      </c>
    </row>
    <row r="8655" spans="1:19" x14ac:dyDescent="0.3">
      <c r="A8655">
        <v>8654</v>
      </c>
      <c r="B8655" t="s">
        <v>37</v>
      </c>
      <c r="C8655" t="s">
        <v>39</v>
      </c>
      <c r="D8655" t="s">
        <v>32</v>
      </c>
      <c r="E8655" t="s">
        <v>22</v>
      </c>
      <c r="F8655" t="s">
        <v>30</v>
      </c>
      <c r="G8655" t="s">
        <v>35</v>
      </c>
      <c r="H8655">
        <v>2</v>
      </c>
      <c r="I8655" t="s">
        <v>178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21</v>
      </c>
      <c r="S8655">
        <v>1</v>
      </c>
    </row>
    <row r="8656" spans="1:19" x14ac:dyDescent="0.3">
      <c r="A8656">
        <v>8655</v>
      </c>
      <c r="B8656" t="s">
        <v>16</v>
      </c>
      <c r="C8656" t="s">
        <v>27</v>
      </c>
      <c r="D8656" t="s">
        <v>44</v>
      </c>
      <c r="E8656" t="s">
        <v>22</v>
      </c>
      <c r="F8656" t="s">
        <v>30</v>
      </c>
      <c r="G8656" t="s">
        <v>17</v>
      </c>
      <c r="H8656">
        <v>4</v>
      </c>
      <c r="I8656" t="s">
        <v>178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28</v>
      </c>
      <c r="S8656">
        <v>7</v>
      </c>
    </row>
    <row r="8657" spans="1:19" x14ac:dyDescent="0.3">
      <c r="A8657">
        <v>8656</v>
      </c>
      <c r="B8657" t="s">
        <v>16</v>
      </c>
      <c r="C8657" t="s">
        <v>20</v>
      </c>
      <c r="D8657" t="s">
        <v>40</v>
      </c>
      <c r="E8657" t="s">
        <v>45</v>
      </c>
      <c r="F8657" t="s">
        <v>25</v>
      </c>
      <c r="G8657" t="s">
        <v>24</v>
      </c>
      <c r="H8657">
        <v>1</v>
      </c>
      <c r="I8657" t="s">
        <v>178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21</v>
      </c>
      <c r="S8657">
        <v>2</v>
      </c>
    </row>
    <row r="8658" spans="1:19" x14ac:dyDescent="0.3">
      <c r="A8658">
        <v>8657</v>
      </c>
      <c r="B8658" t="s">
        <v>31</v>
      </c>
      <c r="C8658" t="s">
        <v>34</v>
      </c>
      <c r="D8658" t="s">
        <v>44</v>
      </c>
      <c r="E8658" t="s">
        <v>36</v>
      </c>
      <c r="F8658" t="s">
        <v>25</v>
      </c>
      <c r="G8658" t="s">
        <v>35</v>
      </c>
      <c r="H8658">
        <v>10</v>
      </c>
      <c r="I8658" t="s">
        <v>176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34</v>
      </c>
      <c r="S8658">
        <v>3</v>
      </c>
    </row>
    <row r="8659" spans="1:19" x14ac:dyDescent="0.3">
      <c r="A8659">
        <v>8658</v>
      </c>
      <c r="B8659" t="s">
        <v>37</v>
      </c>
      <c r="C8659" t="s">
        <v>34</v>
      </c>
      <c r="D8659" t="s">
        <v>19</v>
      </c>
      <c r="E8659" t="s">
        <v>15</v>
      </c>
      <c r="F8659" t="s">
        <v>30</v>
      </c>
      <c r="G8659" t="s">
        <v>24</v>
      </c>
      <c r="H8659">
        <v>13</v>
      </c>
      <c r="I8659" t="s">
        <v>178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34</v>
      </c>
      <c r="S8659">
        <v>2</v>
      </c>
    </row>
    <row r="8660" spans="1:19" x14ac:dyDescent="0.3">
      <c r="A8660">
        <v>8659</v>
      </c>
      <c r="B8660" t="s">
        <v>23</v>
      </c>
      <c r="C8660" t="s">
        <v>27</v>
      </c>
      <c r="D8660" t="s">
        <v>38</v>
      </c>
      <c r="E8660" t="s">
        <v>36</v>
      </c>
      <c r="F8660" t="s">
        <v>25</v>
      </c>
      <c r="G8660" t="s">
        <v>17</v>
      </c>
      <c r="H8660">
        <v>2</v>
      </c>
      <c r="I8660" t="s">
        <v>177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28</v>
      </c>
      <c r="S8660">
        <v>6</v>
      </c>
    </row>
    <row r="8661" spans="1:19" x14ac:dyDescent="0.3">
      <c r="A8661">
        <v>8660</v>
      </c>
      <c r="B8661" t="s">
        <v>31</v>
      </c>
      <c r="C8661" t="s">
        <v>27</v>
      </c>
      <c r="D8661" t="s">
        <v>26</v>
      </c>
      <c r="E8661" t="s">
        <v>36</v>
      </c>
      <c r="F8661" t="s">
        <v>25</v>
      </c>
      <c r="G8661" t="s">
        <v>24</v>
      </c>
      <c r="H8661">
        <v>13</v>
      </c>
      <c r="I8661" t="s">
        <v>178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34</v>
      </c>
      <c r="S8661">
        <v>5</v>
      </c>
    </row>
    <row r="8662" spans="1:19" x14ac:dyDescent="0.3">
      <c r="A8662">
        <v>8661</v>
      </c>
      <c r="B8662" t="s">
        <v>23</v>
      </c>
      <c r="C8662" t="s">
        <v>27</v>
      </c>
      <c r="D8662" t="s">
        <v>26</v>
      </c>
      <c r="E8662" t="s">
        <v>36</v>
      </c>
      <c r="F8662" t="s">
        <v>25</v>
      </c>
      <c r="G8662" t="s">
        <v>35</v>
      </c>
      <c r="H8662">
        <v>14</v>
      </c>
      <c r="I8662" t="s">
        <v>178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34</v>
      </c>
      <c r="S8662">
        <v>3</v>
      </c>
    </row>
    <row r="8663" spans="1:19" x14ac:dyDescent="0.3">
      <c r="A8663">
        <v>8662</v>
      </c>
      <c r="B8663" t="s">
        <v>23</v>
      </c>
      <c r="C8663" t="s">
        <v>39</v>
      </c>
      <c r="D8663" t="s">
        <v>19</v>
      </c>
      <c r="E8663" t="s">
        <v>45</v>
      </c>
      <c r="F8663" t="s">
        <v>30</v>
      </c>
      <c r="G8663" t="s">
        <v>17</v>
      </c>
      <c r="H8663">
        <v>7</v>
      </c>
      <c r="I8663" t="s">
        <v>177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21</v>
      </c>
      <c r="S8663">
        <v>2</v>
      </c>
    </row>
    <row r="8664" spans="1:19" x14ac:dyDescent="0.3">
      <c r="A8664">
        <v>8663</v>
      </c>
      <c r="B8664" t="s">
        <v>37</v>
      </c>
      <c r="C8664" t="s">
        <v>34</v>
      </c>
      <c r="D8664" t="s">
        <v>19</v>
      </c>
      <c r="E8664" t="s">
        <v>22</v>
      </c>
      <c r="F8664" t="s">
        <v>30</v>
      </c>
      <c r="G8664" t="s">
        <v>17</v>
      </c>
      <c r="H8664">
        <v>1</v>
      </c>
      <c r="I8664" t="s">
        <v>176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21</v>
      </c>
      <c r="S8664">
        <v>1</v>
      </c>
    </row>
    <row r="8665" spans="1:19" x14ac:dyDescent="0.3">
      <c r="A8665">
        <v>8664</v>
      </c>
      <c r="B8665" t="s">
        <v>42</v>
      </c>
      <c r="C8665" t="s">
        <v>34</v>
      </c>
      <c r="D8665" t="s">
        <v>40</v>
      </c>
      <c r="E8665" t="s">
        <v>36</v>
      </c>
      <c r="F8665" t="s">
        <v>30</v>
      </c>
      <c r="G8665" t="s">
        <v>35</v>
      </c>
      <c r="H8665">
        <v>11</v>
      </c>
      <c r="I8665" t="s">
        <v>177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34</v>
      </c>
      <c r="S8665">
        <v>2</v>
      </c>
    </row>
    <row r="8666" spans="1:19" x14ac:dyDescent="0.3">
      <c r="A8666">
        <v>8665</v>
      </c>
      <c r="B8666" t="s">
        <v>37</v>
      </c>
      <c r="C8666" t="s">
        <v>39</v>
      </c>
      <c r="D8666" t="s">
        <v>44</v>
      </c>
      <c r="E8666" t="s">
        <v>29</v>
      </c>
      <c r="F8666" t="s">
        <v>25</v>
      </c>
      <c r="G8666" t="s">
        <v>35</v>
      </c>
      <c r="H8666">
        <v>1</v>
      </c>
      <c r="I8666" t="s">
        <v>177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28</v>
      </c>
      <c r="S8666">
        <v>7</v>
      </c>
    </row>
    <row r="8667" spans="1:19" x14ac:dyDescent="0.3">
      <c r="A8667">
        <v>8666</v>
      </c>
      <c r="B8667" t="s">
        <v>23</v>
      </c>
      <c r="C8667" t="s">
        <v>39</v>
      </c>
      <c r="D8667" t="s">
        <v>19</v>
      </c>
      <c r="E8667" t="s">
        <v>22</v>
      </c>
      <c r="F8667" t="s">
        <v>25</v>
      </c>
      <c r="G8667" t="s">
        <v>17</v>
      </c>
      <c r="H8667">
        <v>12</v>
      </c>
      <c r="I8667" t="s">
        <v>176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34</v>
      </c>
      <c r="S8667">
        <v>2</v>
      </c>
    </row>
    <row r="8668" spans="1:19" x14ac:dyDescent="0.3">
      <c r="A8668">
        <v>8667</v>
      </c>
      <c r="B8668" t="s">
        <v>33</v>
      </c>
      <c r="C8668" t="s">
        <v>20</v>
      </c>
      <c r="D8668" t="s">
        <v>40</v>
      </c>
      <c r="E8668" t="s">
        <v>45</v>
      </c>
      <c r="F8668" t="s">
        <v>25</v>
      </c>
      <c r="G8668" t="s">
        <v>35</v>
      </c>
      <c r="H8668">
        <v>5</v>
      </c>
      <c r="I8668" t="s">
        <v>176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28</v>
      </c>
      <c r="S8668">
        <v>8</v>
      </c>
    </row>
    <row r="8669" spans="1:19" x14ac:dyDescent="0.3">
      <c r="A8669">
        <v>8668</v>
      </c>
      <c r="B8669" t="s">
        <v>42</v>
      </c>
      <c r="C8669" t="s">
        <v>34</v>
      </c>
      <c r="D8669" t="s">
        <v>38</v>
      </c>
      <c r="E8669" t="s">
        <v>15</v>
      </c>
      <c r="F8669" t="s">
        <v>18</v>
      </c>
      <c r="G8669" t="s">
        <v>35</v>
      </c>
      <c r="H8669">
        <v>9</v>
      </c>
      <c r="I8669" t="s">
        <v>177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28</v>
      </c>
      <c r="S8669">
        <v>9</v>
      </c>
    </row>
    <row r="8670" spans="1:19" x14ac:dyDescent="0.3">
      <c r="A8670">
        <v>8669</v>
      </c>
      <c r="B8670" t="s">
        <v>33</v>
      </c>
      <c r="C8670" t="s">
        <v>27</v>
      </c>
      <c r="D8670" t="s">
        <v>32</v>
      </c>
      <c r="E8670" t="s">
        <v>22</v>
      </c>
      <c r="F8670" t="s">
        <v>18</v>
      </c>
      <c r="G8670" t="s">
        <v>24</v>
      </c>
      <c r="H8670">
        <v>0</v>
      </c>
      <c r="I8670" t="s">
        <v>178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21</v>
      </c>
      <c r="S8670">
        <v>5</v>
      </c>
    </row>
    <row r="8671" spans="1:19" x14ac:dyDescent="0.3">
      <c r="A8671">
        <v>8670</v>
      </c>
      <c r="B8671" t="s">
        <v>16</v>
      </c>
      <c r="C8671" t="s">
        <v>27</v>
      </c>
      <c r="D8671" t="s">
        <v>19</v>
      </c>
      <c r="E8671" t="s">
        <v>15</v>
      </c>
      <c r="F8671" t="s">
        <v>18</v>
      </c>
      <c r="G8671" t="s">
        <v>17</v>
      </c>
      <c r="H8671">
        <v>11</v>
      </c>
      <c r="I8671" t="s">
        <v>176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28</v>
      </c>
      <c r="S8671">
        <v>8</v>
      </c>
    </row>
    <row r="8672" spans="1:19" x14ac:dyDescent="0.3">
      <c r="A8672">
        <v>8671</v>
      </c>
      <c r="B8672" t="s">
        <v>37</v>
      </c>
      <c r="C8672" t="s">
        <v>34</v>
      </c>
      <c r="D8672" t="s">
        <v>40</v>
      </c>
      <c r="E8672" t="s">
        <v>15</v>
      </c>
      <c r="F8672" t="s">
        <v>25</v>
      </c>
      <c r="G8672" t="s">
        <v>35</v>
      </c>
      <c r="H8672">
        <v>7</v>
      </c>
      <c r="I8672" t="s">
        <v>177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28</v>
      </c>
      <c r="S8672">
        <v>5</v>
      </c>
    </row>
    <row r="8673" spans="1:19" x14ac:dyDescent="0.3">
      <c r="A8673">
        <v>8672</v>
      </c>
      <c r="B8673" t="s">
        <v>33</v>
      </c>
      <c r="C8673" t="s">
        <v>20</v>
      </c>
      <c r="D8673" t="s">
        <v>44</v>
      </c>
      <c r="E8673" t="s">
        <v>43</v>
      </c>
      <c r="F8673" t="s">
        <v>30</v>
      </c>
      <c r="G8673" t="s">
        <v>24</v>
      </c>
      <c r="H8673">
        <v>1</v>
      </c>
      <c r="I8673" t="s">
        <v>178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21</v>
      </c>
      <c r="S8673">
        <v>3</v>
      </c>
    </row>
    <row r="8674" spans="1:19" x14ac:dyDescent="0.3">
      <c r="A8674">
        <v>8673</v>
      </c>
      <c r="B8674" t="s">
        <v>16</v>
      </c>
      <c r="C8674" t="s">
        <v>34</v>
      </c>
      <c r="D8674" t="s">
        <v>32</v>
      </c>
      <c r="E8674" t="s">
        <v>15</v>
      </c>
      <c r="F8674" t="s">
        <v>25</v>
      </c>
      <c r="G8674" t="s">
        <v>35</v>
      </c>
      <c r="H8674">
        <v>6</v>
      </c>
      <c r="I8674" t="s">
        <v>178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28</v>
      </c>
      <c r="S8674">
        <v>7</v>
      </c>
    </row>
    <row r="8675" spans="1:19" x14ac:dyDescent="0.3">
      <c r="A8675">
        <v>8674</v>
      </c>
      <c r="B8675" t="s">
        <v>37</v>
      </c>
      <c r="C8675" t="s">
        <v>27</v>
      </c>
      <c r="D8675" t="s">
        <v>44</v>
      </c>
      <c r="E8675" t="s">
        <v>43</v>
      </c>
      <c r="F8675" t="s">
        <v>25</v>
      </c>
      <c r="G8675" t="s">
        <v>24</v>
      </c>
      <c r="H8675">
        <v>7</v>
      </c>
      <c r="I8675" t="s">
        <v>177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28</v>
      </c>
      <c r="S8675">
        <v>4</v>
      </c>
    </row>
    <row r="8676" spans="1:19" x14ac:dyDescent="0.3">
      <c r="A8676">
        <v>8675</v>
      </c>
      <c r="B8676" t="s">
        <v>33</v>
      </c>
      <c r="C8676" t="s">
        <v>39</v>
      </c>
      <c r="D8676" t="s">
        <v>44</v>
      </c>
      <c r="E8676" t="s">
        <v>45</v>
      </c>
      <c r="F8676" t="s">
        <v>18</v>
      </c>
      <c r="G8676" t="s">
        <v>35</v>
      </c>
      <c r="H8676">
        <v>12</v>
      </c>
      <c r="I8676" t="s">
        <v>176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28</v>
      </c>
      <c r="S8676">
        <v>7</v>
      </c>
    </row>
    <row r="8677" spans="1:19" x14ac:dyDescent="0.3">
      <c r="A8677">
        <v>8676</v>
      </c>
      <c r="B8677" t="s">
        <v>16</v>
      </c>
      <c r="C8677" t="s">
        <v>39</v>
      </c>
      <c r="D8677" t="s">
        <v>40</v>
      </c>
      <c r="E8677" t="s">
        <v>45</v>
      </c>
      <c r="F8677" t="s">
        <v>18</v>
      </c>
      <c r="G8677" t="s">
        <v>35</v>
      </c>
      <c r="H8677">
        <v>2</v>
      </c>
      <c r="I8677" t="s">
        <v>176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21</v>
      </c>
      <c r="S8677">
        <v>2</v>
      </c>
    </row>
    <row r="8678" spans="1:19" x14ac:dyDescent="0.3">
      <c r="A8678">
        <v>8677</v>
      </c>
      <c r="B8678" t="s">
        <v>16</v>
      </c>
      <c r="C8678" t="s">
        <v>20</v>
      </c>
      <c r="D8678" t="s">
        <v>38</v>
      </c>
      <c r="E8678" t="s">
        <v>43</v>
      </c>
      <c r="F8678" t="s">
        <v>25</v>
      </c>
      <c r="G8678" t="s">
        <v>35</v>
      </c>
      <c r="H8678">
        <v>10</v>
      </c>
      <c r="I8678" t="s">
        <v>178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34</v>
      </c>
      <c r="S8678">
        <v>6</v>
      </c>
    </row>
    <row r="8679" spans="1:19" x14ac:dyDescent="0.3">
      <c r="A8679">
        <v>8678</v>
      </c>
      <c r="B8679" t="s">
        <v>37</v>
      </c>
      <c r="C8679" t="s">
        <v>20</v>
      </c>
      <c r="D8679" t="s">
        <v>40</v>
      </c>
      <c r="E8679" t="s">
        <v>36</v>
      </c>
      <c r="F8679" t="s">
        <v>18</v>
      </c>
      <c r="G8679" t="s">
        <v>35</v>
      </c>
      <c r="H8679">
        <v>8</v>
      </c>
      <c r="I8679" t="s">
        <v>176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28</v>
      </c>
      <c r="S8679">
        <v>1</v>
      </c>
    </row>
    <row r="8680" spans="1:19" x14ac:dyDescent="0.3">
      <c r="A8680">
        <v>8679</v>
      </c>
      <c r="B8680" t="s">
        <v>16</v>
      </c>
      <c r="C8680" t="s">
        <v>20</v>
      </c>
      <c r="D8680" t="s">
        <v>32</v>
      </c>
      <c r="E8680" t="s">
        <v>41</v>
      </c>
      <c r="F8680" t="s">
        <v>18</v>
      </c>
      <c r="G8680" t="s">
        <v>17</v>
      </c>
      <c r="H8680">
        <v>1</v>
      </c>
      <c r="I8680" t="s">
        <v>177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21</v>
      </c>
      <c r="S8680">
        <v>3</v>
      </c>
    </row>
    <row r="8681" spans="1:19" x14ac:dyDescent="0.3">
      <c r="A8681">
        <v>8680</v>
      </c>
      <c r="B8681" t="s">
        <v>23</v>
      </c>
      <c r="C8681" t="s">
        <v>20</v>
      </c>
      <c r="D8681" t="s">
        <v>26</v>
      </c>
      <c r="E8681" t="s">
        <v>41</v>
      </c>
      <c r="F8681" t="s">
        <v>30</v>
      </c>
      <c r="G8681" t="s">
        <v>24</v>
      </c>
      <c r="H8681">
        <v>3</v>
      </c>
      <c r="I8681" t="s">
        <v>176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21</v>
      </c>
      <c r="S8681">
        <v>5</v>
      </c>
    </row>
    <row r="8682" spans="1:19" x14ac:dyDescent="0.3">
      <c r="A8682">
        <v>8681</v>
      </c>
      <c r="B8682" t="s">
        <v>23</v>
      </c>
      <c r="C8682" t="s">
        <v>27</v>
      </c>
      <c r="D8682" t="s">
        <v>32</v>
      </c>
      <c r="E8682" t="s">
        <v>36</v>
      </c>
      <c r="F8682" t="s">
        <v>30</v>
      </c>
      <c r="G8682" t="s">
        <v>24</v>
      </c>
      <c r="H8682">
        <v>12</v>
      </c>
      <c r="I8682" t="s">
        <v>176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28</v>
      </c>
      <c r="S8682">
        <v>6</v>
      </c>
    </row>
    <row r="8683" spans="1:19" x14ac:dyDescent="0.3">
      <c r="A8683">
        <v>8682</v>
      </c>
      <c r="B8683" t="s">
        <v>31</v>
      </c>
      <c r="C8683" t="s">
        <v>20</v>
      </c>
      <c r="D8683" t="s">
        <v>19</v>
      </c>
      <c r="E8683" t="s">
        <v>41</v>
      </c>
      <c r="F8683" t="s">
        <v>30</v>
      </c>
      <c r="G8683" t="s">
        <v>35</v>
      </c>
      <c r="H8683">
        <v>0</v>
      </c>
      <c r="I8683" t="s">
        <v>178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28</v>
      </c>
      <c r="S8683">
        <v>8</v>
      </c>
    </row>
    <row r="8684" spans="1:19" x14ac:dyDescent="0.3">
      <c r="A8684">
        <v>8683</v>
      </c>
      <c r="B8684" t="s">
        <v>33</v>
      </c>
      <c r="C8684" t="s">
        <v>34</v>
      </c>
      <c r="D8684" t="s">
        <v>32</v>
      </c>
      <c r="E8684" t="s">
        <v>29</v>
      </c>
      <c r="F8684" t="s">
        <v>25</v>
      </c>
      <c r="G8684" t="s">
        <v>35</v>
      </c>
      <c r="H8684">
        <v>0</v>
      </c>
      <c r="I8684" t="s">
        <v>178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21</v>
      </c>
      <c r="S8684">
        <v>3</v>
      </c>
    </row>
    <row r="8685" spans="1:19" x14ac:dyDescent="0.3">
      <c r="A8685">
        <v>8684</v>
      </c>
      <c r="B8685" t="s">
        <v>16</v>
      </c>
      <c r="C8685" t="s">
        <v>20</v>
      </c>
      <c r="D8685" t="s">
        <v>38</v>
      </c>
      <c r="E8685" t="s">
        <v>29</v>
      </c>
      <c r="F8685" t="s">
        <v>25</v>
      </c>
      <c r="G8685" t="s">
        <v>17</v>
      </c>
      <c r="H8685">
        <v>12</v>
      </c>
      <c r="I8685" t="s">
        <v>176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34</v>
      </c>
      <c r="S8685">
        <v>4</v>
      </c>
    </row>
    <row r="8686" spans="1:19" x14ac:dyDescent="0.3">
      <c r="A8686">
        <v>8685</v>
      </c>
      <c r="B8686" t="s">
        <v>42</v>
      </c>
      <c r="C8686" t="s">
        <v>34</v>
      </c>
      <c r="D8686" t="s">
        <v>40</v>
      </c>
      <c r="E8686" t="s">
        <v>43</v>
      </c>
      <c r="F8686" t="s">
        <v>18</v>
      </c>
      <c r="G8686" t="s">
        <v>35</v>
      </c>
      <c r="H8686">
        <v>2</v>
      </c>
      <c r="I8686" t="s">
        <v>178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28</v>
      </c>
      <c r="S8686">
        <v>5</v>
      </c>
    </row>
    <row r="8687" spans="1:19" x14ac:dyDescent="0.3">
      <c r="A8687">
        <v>8686</v>
      </c>
      <c r="B8687" t="s">
        <v>23</v>
      </c>
      <c r="C8687" t="s">
        <v>20</v>
      </c>
      <c r="D8687" t="s">
        <v>19</v>
      </c>
      <c r="E8687" t="s">
        <v>36</v>
      </c>
      <c r="F8687" t="s">
        <v>30</v>
      </c>
      <c r="G8687" t="s">
        <v>35</v>
      </c>
      <c r="H8687">
        <v>9</v>
      </c>
      <c r="I8687" t="s">
        <v>177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28</v>
      </c>
      <c r="S8687">
        <v>9</v>
      </c>
    </row>
    <row r="8688" spans="1:19" x14ac:dyDescent="0.3">
      <c r="A8688">
        <v>8687</v>
      </c>
      <c r="B8688" t="s">
        <v>31</v>
      </c>
      <c r="C8688" t="s">
        <v>34</v>
      </c>
      <c r="D8688" t="s">
        <v>26</v>
      </c>
      <c r="E8688" t="s">
        <v>22</v>
      </c>
      <c r="F8688" t="s">
        <v>30</v>
      </c>
      <c r="G8688" t="s">
        <v>17</v>
      </c>
      <c r="H8688">
        <v>5</v>
      </c>
      <c r="I8688" t="s">
        <v>178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28</v>
      </c>
      <c r="S8688">
        <v>4</v>
      </c>
    </row>
    <row r="8689" spans="1:19" x14ac:dyDescent="0.3">
      <c r="A8689">
        <v>8688</v>
      </c>
      <c r="B8689" t="s">
        <v>31</v>
      </c>
      <c r="C8689" t="s">
        <v>34</v>
      </c>
      <c r="D8689" t="s">
        <v>44</v>
      </c>
      <c r="E8689" t="s">
        <v>29</v>
      </c>
      <c r="F8689" t="s">
        <v>30</v>
      </c>
      <c r="G8689" t="s">
        <v>35</v>
      </c>
      <c r="H8689">
        <v>4</v>
      </c>
      <c r="I8689" t="s">
        <v>178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21</v>
      </c>
      <c r="S8689">
        <v>1</v>
      </c>
    </row>
    <row r="8690" spans="1:19" x14ac:dyDescent="0.3">
      <c r="A8690">
        <v>8689</v>
      </c>
      <c r="B8690" t="s">
        <v>23</v>
      </c>
      <c r="C8690" t="s">
        <v>34</v>
      </c>
      <c r="D8690" t="s">
        <v>44</v>
      </c>
      <c r="E8690" t="s">
        <v>36</v>
      </c>
      <c r="F8690" t="s">
        <v>25</v>
      </c>
      <c r="G8690" t="s">
        <v>35</v>
      </c>
      <c r="H8690">
        <v>13</v>
      </c>
      <c r="I8690" t="s">
        <v>177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34</v>
      </c>
      <c r="S8690">
        <v>2</v>
      </c>
    </row>
    <row r="8691" spans="1:19" x14ac:dyDescent="0.3">
      <c r="A8691">
        <v>8690</v>
      </c>
      <c r="B8691" t="s">
        <v>16</v>
      </c>
      <c r="C8691" t="s">
        <v>34</v>
      </c>
      <c r="D8691" t="s">
        <v>26</v>
      </c>
      <c r="E8691" t="s">
        <v>29</v>
      </c>
      <c r="F8691" t="s">
        <v>18</v>
      </c>
      <c r="G8691" t="s">
        <v>24</v>
      </c>
      <c r="H8691">
        <v>4</v>
      </c>
      <c r="I8691" t="s">
        <v>177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28</v>
      </c>
      <c r="S8691">
        <v>8</v>
      </c>
    </row>
    <row r="8692" spans="1:19" x14ac:dyDescent="0.3">
      <c r="A8692">
        <v>8691</v>
      </c>
      <c r="B8692" t="s">
        <v>31</v>
      </c>
      <c r="C8692" t="s">
        <v>39</v>
      </c>
      <c r="D8692" t="s">
        <v>32</v>
      </c>
      <c r="E8692" t="s">
        <v>45</v>
      </c>
      <c r="F8692" t="s">
        <v>30</v>
      </c>
      <c r="G8692" t="s">
        <v>24</v>
      </c>
      <c r="H8692">
        <v>2</v>
      </c>
      <c r="I8692" t="s">
        <v>178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21</v>
      </c>
      <c r="S8692">
        <v>1</v>
      </c>
    </row>
    <row r="8693" spans="1:19" x14ac:dyDescent="0.3">
      <c r="A8693">
        <v>8692</v>
      </c>
      <c r="B8693" t="s">
        <v>42</v>
      </c>
      <c r="C8693" t="s">
        <v>27</v>
      </c>
      <c r="D8693" t="s">
        <v>40</v>
      </c>
      <c r="E8693" t="s">
        <v>15</v>
      </c>
      <c r="F8693" t="s">
        <v>30</v>
      </c>
      <c r="G8693" t="s">
        <v>35</v>
      </c>
      <c r="H8693">
        <v>7</v>
      </c>
      <c r="I8693" t="s">
        <v>178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28</v>
      </c>
      <c r="S8693">
        <v>7</v>
      </c>
    </row>
    <row r="8694" spans="1:19" x14ac:dyDescent="0.3">
      <c r="A8694">
        <v>8693</v>
      </c>
      <c r="B8694" t="s">
        <v>16</v>
      </c>
      <c r="C8694" t="s">
        <v>27</v>
      </c>
      <c r="D8694" t="s">
        <v>40</v>
      </c>
      <c r="E8694" t="s">
        <v>29</v>
      </c>
      <c r="F8694" t="s">
        <v>30</v>
      </c>
      <c r="G8694" t="s">
        <v>17</v>
      </c>
      <c r="H8694">
        <v>5</v>
      </c>
      <c r="I8694" t="s">
        <v>178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28</v>
      </c>
      <c r="S8694">
        <v>5</v>
      </c>
    </row>
    <row r="8695" spans="1:19" x14ac:dyDescent="0.3">
      <c r="A8695">
        <v>8694</v>
      </c>
      <c r="B8695" t="s">
        <v>37</v>
      </c>
      <c r="C8695" t="s">
        <v>20</v>
      </c>
      <c r="D8695" t="s">
        <v>38</v>
      </c>
      <c r="E8695" t="s">
        <v>41</v>
      </c>
      <c r="F8695" t="s">
        <v>25</v>
      </c>
      <c r="G8695" t="s">
        <v>24</v>
      </c>
      <c r="H8695">
        <v>10</v>
      </c>
      <c r="I8695" t="s">
        <v>177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28</v>
      </c>
      <c r="S8695">
        <v>9</v>
      </c>
    </row>
    <row r="8696" spans="1:19" x14ac:dyDescent="0.3">
      <c r="A8696">
        <v>8695</v>
      </c>
      <c r="B8696" t="s">
        <v>42</v>
      </c>
      <c r="C8696" t="s">
        <v>39</v>
      </c>
      <c r="D8696" t="s">
        <v>32</v>
      </c>
      <c r="E8696" t="s">
        <v>22</v>
      </c>
      <c r="F8696" t="s">
        <v>30</v>
      </c>
      <c r="G8696" t="s">
        <v>17</v>
      </c>
      <c r="H8696">
        <v>2</v>
      </c>
      <c r="I8696" t="s">
        <v>176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28</v>
      </c>
      <c r="S8696">
        <v>1</v>
      </c>
    </row>
    <row r="8697" spans="1:19" x14ac:dyDescent="0.3">
      <c r="A8697">
        <v>8696</v>
      </c>
      <c r="B8697" t="s">
        <v>42</v>
      </c>
      <c r="C8697" t="s">
        <v>27</v>
      </c>
      <c r="D8697" t="s">
        <v>26</v>
      </c>
      <c r="E8697" t="s">
        <v>15</v>
      </c>
      <c r="F8697" t="s">
        <v>18</v>
      </c>
      <c r="G8697" t="s">
        <v>24</v>
      </c>
      <c r="H8697">
        <v>1</v>
      </c>
      <c r="I8697" t="s">
        <v>177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21</v>
      </c>
      <c r="S8697">
        <v>4</v>
      </c>
    </row>
    <row r="8698" spans="1:19" x14ac:dyDescent="0.3">
      <c r="A8698">
        <v>8697</v>
      </c>
      <c r="B8698" t="s">
        <v>31</v>
      </c>
      <c r="C8698" t="s">
        <v>39</v>
      </c>
      <c r="D8698" t="s">
        <v>26</v>
      </c>
      <c r="E8698" t="s">
        <v>29</v>
      </c>
      <c r="F8698" t="s">
        <v>30</v>
      </c>
      <c r="G8698" t="s">
        <v>35</v>
      </c>
      <c r="H8698">
        <v>10</v>
      </c>
      <c r="I8698" t="s">
        <v>176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34</v>
      </c>
      <c r="S8698">
        <v>3</v>
      </c>
    </row>
    <row r="8699" spans="1:19" x14ac:dyDescent="0.3">
      <c r="A8699">
        <v>8698</v>
      </c>
      <c r="B8699" t="s">
        <v>42</v>
      </c>
      <c r="C8699" t="s">
        <v>20</v>
      </c>
      <c r="D8699" t="s">
        <v>44</v>
      </c>
      <c r="E8699" t="s">
        <v>29</v>
      </c>
      <c r="F8699" t="s">
        <v>25</v>
      </c>
      <c r="G8699" t="s">
        <v>35</v>
      </c>
      <c r="H8699">
        <v>11</v>
      </c>
      <c r="I8699" t="s">
        <v>177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34</v>
      </c>
      <c r="S8699">
        <v>6</v>
      </c>
    </row>
    <row r="8700" spans="1:19" x14ac:dyDescent="0.3">
      <c r="A8700">
        <v>8699</v>
      </c>
      <c r="B8700" t="s">
        <v>31</v>
      </c>
      <c r="C8700" t="s">
        <v>39</v>
      </c>
      <c r="D8700" t="s">
        <v>40</v>
      </c>
      <c r="E8700" t="s">
        <v>41</v>
      </c>
      <c r="F8700" t="s">
        <v>30</v>
      </c>
      <c r="G8700" t="s">
        <v>24</v>
      </c>
      <c r="H8700">
        <v>4</v>
      </c>
      <c r="I8700" t="s">
        <v>178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28</v>
      </c>
      <c r="S8700">
        <v>9</v>
      </c>
    </row>
    <row r="8701" spans="1:19" x14ac:dyDescent="0.3">
      <c r="A8701">
        <v>8700</v>
      </c>
      <c r="B8701" t="s">
        <v>31</v>
      </c>
      <c r="C8701" t="s">
        <v>39</v>
      </c>
      <c r="D8701" t="s">
        <v>19</v>
      </c>
      <c r="E8701" t="s">
        <v>22</v>
      </c>
      <c r="F8701" t="s">
        <v>30</v>
      </c>
      <c r="G8701" t="s">
        <v>17</v>
      </c>
      <c r="H8701">
        <v>9</v>
      </c>
      <c r="I8701" t="s">
        <v>177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28</v>
      </c>
      <c r="S8701">
        <v>7</v>
      </c>
    </row>
    <row r="8702" spans="1:19" x14ac:dyDescent="0.3">
      <c r="A8702">
        <v>8701</v>
      </c>
      <c r="B8702" t="s">
        <v>31</v>
      </c>
      <c r="C8702" t="s">
        <v>27</v>
      </c>
      <c r="D8702" t="s">
        <v>26</v>
      </c>
      <c r="E8702" t="s">
        <v>45</v>
      </c>
      <c r="F8702" t="s">
        <v>25</v>
      </c>
      <c r="G8702" t="s">
        <v>35</v>
      </c>
      <c r="H8702">
        <v>0</v>
      </c>
      <c r="I8702" t="s">
        <v>176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21</v>
      </c>
      <c r="S8702">
        <v>1</v>
      </c>
    </row>
    <row r="8703" spans="1:19" x14ac:dyDescent="0.3">
      <c r="A8703">
        <v>8702</v>
      </c>
      <c r="B8703" t="s">
        <v>42</v>
      </c>
      <c r="C8703" t="s">
        <v>20</v>
      </c>
      <c r="D8703" t="s">
        <v>26</v>
      </c>
      <c r="E8703" t="s">
        <v>29</v>
      </c>
      <c r="F8703" t="s">
        <v>30</v>
      </c>
      <c r="G8703" t="s">
        <v>17</v>
      </c>
      <c r="H8703">
        <v>6</v>
      </c>
      <c r="I8703" t="s">
        <v>177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21</v>
      </c>
      <c r="S8703">
        <v>5</v>
      </c>
    </row>
    <row r="8704" spans="1:19" x14ac:dyDescent="0.3">
      <c r="A8704">
        <v>8703</v>
      </c>
      <c r="B8704" t="s">
        <v>23</v>
      </c>
      <c r="C8704" t="s">
        <v>39</v>
      </c>
      <c r="D8704" t="s">
        <v>38</v>
      </c>
      <c r="E8704" t="s">
        <v>15</v>
      </c>
      <c r="F8704" t="s">
        <v>30</v>
      </c>
      <c r="G8704" t="s">
        <v>17</v>
      </c>
      <c r="H8704">
        <v>1</v>
      </c>
      <c r="I8704" t="s">
        <v>177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21</v>
      </c>
      <c r="S8704">
        <v>4</v>
      </c>
    </row>
    <row r="8705" spans="1:19" x14ac:dyDescent="0.3">
      <c r="A8705">
        <v>8704</v>
      </c>
      <c r="B8705" t="s">
        <v>23</v>
      </c>
      <c r="C8705" t="s">
        <v>27</v>
      </c>
      <c r="D8705" t="s">
        <v>26</v>
      </c>
      <c r="E8705" t="s">
        <v>15</v>
      </c>
      <c r="F8705" t="s">
        <v>18</v>
      </c>
      <c r="G8705" t="s">
        <v>35</v>
      </c>
      <c r="H8705">
        <v>7</v>
      </c>
      <c r="I8705" t="s">
        <v>177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21</v>
      </c>
      <c r="S8705">
        <v>2</v>
      </c>
    </row>
    <row r="8706" spans="1:19" x14ac:dyDescent="0.3">
      <c r="A8706">
        <v>8705</v>
      </c>
      <c r="B8706" t="s">
        <v>16</v>
      </c>
      <c r="C8706" t="s">
        <v>39</v>
      </c>
      <c r="D8706" t="s">
        <v>19</v>
      </c>
      <c r="E8706" t="s">
        <v>43</v>
      </c>
      <c r="F8706" t="s">
        <v>30</v>
      </c>
      <c r="G8706" t="s">
        <v>24</v>
      </c>
      <c r="H8706">
        <v>3</v>
      </c>
      <c r="I8706" t="s">
        <v>176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28</v>
      </c>
      <c r="S8706">
        <v>1</v>
      </c>
    </row>
    <row r="8707" spans="1:19" x14ac:dyDescent="0.3">
      <c r="A8707">
        <v>8706</v>
      </c>
      <c r="B8707" t="s">
        <v>42</v>
      </c>
      <c r="C8707" t="s">
        <v>27</v>
      </c>
      <c r="D8707" t="s">
        <v>44</v>
      </c>
      <c r="E8707" t="s">
        <v>41</v>
      </c>
      <c r="F8707" t="s">
        <v>30</v>
      </c>
      <c r="G8707" t="s">
        <v>17</v>
      </c>
      <c r="H8707">
        <v>10</v>
      </c>
      <c r="I8707" t="s">
        <v>177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34</v>
      </c>
      <c r="S8707">
        <v>2</v>
      </c>
    </row>
    <row r="8708" spans="1:19" x14ac:dyDescent="0.3">
      <c r="A8708">
        <v>8707</v>
      </c>
      <c r="B8708" t="s">
        <v>23</v>
      </c>
      <c r="C8708" t="s">
        <v>39</v>
      </c>
      <c r="D8708" t="s">
        <v>38</v>
      </c>
      <c r="E8708" t="s">
        <v>36</v>
      </c>
      <c r="F8708" t="s">
        <v>30</v>
      </c>
      <c r="G8708" t="s">
        <v>35</v>
      </c>
      <c r="H8708">
        <v>13</v>
      </c>
      <c r="I8708" t="s">
        <v>176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28</v>
      </c>
      <c r="S8708">
        <v>6</v>
      </c>
    </row>
    <row r="8709" spans="1:19" x14ac:dyDescent="0.3">
      <c r="A8709">
        <v>8708</v>
      </c>
      <c r="B8709" t="s">
        <v>16</v>
      </c>
      <c r="C8709" t="s">
        <v>20</v>
      </c>
      <c r="D8709" t="s">
        <v>40</v>
      </c>
      <c r="E8709" t="s">
        <v>22</v>
      </c>
      <c r="F8709" t="s">
        <v>18</v>
      </c>
      <c r="G8709" t="s">
        <v>35</v>
      </c>
      <c r="H8709">
        <v>1</v>
      </c>
      <c r="I8709" t="s">
        <v>177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21</v>
      </c>
      <c r="S8709">
        <v>6</v>
      </c>
    </row>
    <row r="8710" spans="1:19" x14ac:dyDescent="0.3">
      <c r="A8710">
        <v>8709</v>
      </c>
      <c r="B8710" t="s">
        <v>31</v>
      </c>
      <c r="C8710" t="s">
        <v>20</v>
      </c>
      <c r="D8710" t="s">
        <v>40</v>
      </c>
      <c r="E8710" t="s">
        <v>29</v>
      </c>
      <c r="F8710" t="s">
        <v>30</v>
      </c>
      <c r="G8710" t="s">
        <v>35</v>
      </c>
      <c r="H8710">
        <v>5</v>
      </c>
      <c r="I8710" t="s">
        <v>176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28</v>
      </c>
      <c r="S8710">
        <v>9</v>
      </c>
    </row>
    <row r="8711" spans="1:19" x14ac:dyDescent="0.3">
      <c r="A8711">
        <v>8710</v>
      </c>
      <c r="B8711" t="s">
        <v>33</v>
      </c>
      <c r="C8711" t="s">
        <v>20</v>
      </c>
      <c r="D8711" t="s">
        <v>19</v>
      </c>
      <c r="E8711" t="s">
        <v>43</v>
      </c>
      <c r="F8711" t="s">
        <v>25</v>
      </c>
      <c r="G8711" t="s">
        <v>24</v>
      </c>
      <c r="H8711">
        <v>1</v>
      </c>
      <c r="I8711" t="s">
        <v>178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28</v>
      </c>
      <c r="S8711">
        <v>4</v>
      </c>
    </row>
    <row r="8712" spans="1:19" x14ac:dyDescent="0.3">
      <c r="A8712">
        <v>8711</v>
      </c>
      <c r="B8712" t="s">
        <v>42</v>
      </c>
      <c r="C8712" t="s">
        <v>39</v>
      </c>
      <c r="D8712" t="s">
        <v>44</v>
      </c>
      <c r="E8712" t="s">
        <v>43</v>
      </c>
      <c r="F8712" t="s">
        <v>25</v>
      </c>
      <c r="G8712" t="s">
        <v>35</v>
      </c>
      <c r="H8712">
        <v>14</v>
      </c>
      <c r="I8712" t="s">
        <v>178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34</v>
      </c>
      <c r="S8712">
        <v>1</v>
      </c>
    </row>
    <row r="8713" spans="1:19" x14ac:dyDescent="0.3">
      <c r="A8713">
        <v>8712</v>
      </c>
      <c r="B8713" t="s">
        <v>23</v>
      </c>
      <c r="C8713" t="s">
        <v>20</v>
      </c>
      <c r="D8713" t="s">
        <v>44</v>
      </c>
      <c r="E8713" t="s">
        <v>22</v>
      </c>
      <c r="F8713" t="s">
        <v>25</v>
      </c>
      <c r="G8713" t="s">
        <v>24</v>
      </c>
      <c r="H8713">
        <v>0</v>
      </c>
      <c r="I8713" t="s">
        <v>176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21</v>
      </c>
      <c r="S8713">
        <v>4</v>
      </c>
    </row>
    <row r="8714" spans="1:19" x14ac:dyDescent="0.3">
      <c r="A8714">
        <v>8713</v>
      </c>
      <c r="B8714" t="s">
        <v>23</v>
      </c>
      <c r="C8714" t="s">
        <v>27</v>
      </c>
      <c r="D8714" t="s">
        <v>32</v>
      </c>
      <c r="E8714" t="s">
        <v>36</v>
      </c>
      <c r="F8714" t="s">
        <v>18</v>
      </c>
      <c r="G8714" t="s">
        <v>17</v>
      </c>
      <c r="H8714">
        <v>5</v>
      </c>
      <c r="I8714" t="s">
        <v>178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21</v>
      </c>
      <c r="S8714">
        <v>2</v>
      </c>
    </row>
    <row r="8715" spans="1:19" x14ac:dyDescent="0.3">
      <c r="A8715">
        <v>8714</v>
      </c>
      <c r="B8715" t="s">
        <v>23</v>
      </c>
      <c r="C8715" t="s">
        <v>34</v>
      </c>
      <c r="D8715" t="s">
        <v>44</v>
      </c>
      <c r="E8715" t="s">
        <v>29</v>
      </c>
      <c r="F8715" t="s">
        <v>25</v>
      </c>
      <c r="G8715" t="s">
        <v>35</v>
      </c>
      <c r="H8715">
        <v>8</v>
      </c>
      <c r="I8715" t="s">
        <v>178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34</v>
      </c>
      <c r="S8715">
        <v>4</v>
      </c>
    </row>
    <row r="8716" spans="1:19" x14ac:dyDescent="0.3">
      <c r="A8716">
        <v>8715</v>
      </c>
      <c r="B8716" t="s">
        <v>33</v>
      </c>
      <c r="C8716" t="s">
        <v>20</v>
      </c>
      <c r="D8716" t="s">
        <v>44</v>
      </c>
      <c r="E8716" t="s">
        <v>45</v>
      </c>
      <c r="F8716" t="s">
        <v>30</v>
      </c>
      <c r="G8716" t="s">
        <v>17</v>
      </c>
      <c r="H8716">
        <v>10</v>
      </c>
      <c r="I8716" t="s">
        <v>176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34</v>
      </c>
      <c r="S8716">
        <v>4</v>
      </c>
    </row>
    <row r="8717" spans="1:19" x14ac:dyDescent="0.3">
      <c r="A8717">
        <v>8716</v>
      </c>
      <c r="B8717" t="s">
        <v>42</v>
      </c>
      <c r="C8717" t="s">
        <v>34</v>
      </c>
      <c r="D8717" t="s">
        <v>40</v>
      </c>
      <c r="E8717" t="s">
        <v>41</v>
      </c>
      <c r="F8717" t="s">
        <v>18</v>
      </c>
      <c r="G8717" t="s">
        <v>17</v>
      </c>
      <c r="H8717">
        <v>0</v>
      </c>
      <c r="I8717" t="s">
        <v>176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21</v>
      </c>
      <c r="S8717">
        <v>6</v>
      </c>
    </row>
    <row r="8718" spans="1:19" x14ac:dyDescent="0.3">
      <c r="A8718">
        <v>8717</v>
      </c>
      <c r="B8718" t="s">
        <v>31</v>
      </c>
      <c r="C8718" t="s">
        <v>20</v>
      </c>
      <c r="D8718" t="s">
        <v>26</v>
      </c>
      <c r="E8718" t="s">
        <v>41</v>
      </c>
      <c r="F8718" t="s">
        <v>30</v>
      </c>
      <c r="G8718" t="s">
        <v>24</v>
      </c>
      <c r="H8718">
        <v>6</v>
      </c>
      <c r="I8718" t="s">
        <v>177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21</v>
      </c>
      <c r="S8718">
        <v>1</v>
      </c>
    </row>
    <row r="8719" spans="1:19" x14ac:dyDescent="0.3">
      <c r="A8719">
        <v>8718</v>
      </c>
      <c r="B8719" t="s">
        <v>23</v>
      </c>
      <c r="C8719" t="s">
        <v>34</v>
      </c>
      <c r="D8719" t="s">
        <v>44</v>
      </c>
      <c r="E8719" t="s">
        <v>43</v>
      </c>
      <c r="F8719" t="s">
        <v>25</v>
      </c>
      <c r="G8719" t="s">
        <v>35</v>
      </c>
      <c r="H8719">
        <v>14</v>
      </c>
      <c r="I8719" t="s">
        <v>176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34</v>
      </c>
      <c r="S8719">
        <v>5</v>
      </c>
    </row>
    <row r="8720" spans="1:19" x14ac:dyDescent="0.3">
      <c r="A8720">
        <v>8719</v>
      </c>
      <c r="B8720" t="s">
        <v>33</v>
      </c>
      <c r="C8720" t="s">
        <v>20</v>
      </c>
      <c r="D8720" t="s">
        <v>38</v>
      </c>
      <c r="E8720" t="s">
        <v>41</v>
      </c>
      <c r="F8720" t="s">
        <v>30</v>
      </c>
      <c r="G8720" t="s">
        <v>35</v>
      </c>
      <c r="H8720">
        <v>0</v>
      </c>
      <c r="I8720" t="s">
        <v>178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28</v>
      </c>
      <c r="S8720">
        <v>9</v>
      </c>
    </row>
    <row r="8721" spans="1:19" x14ac:dyDescent="0.3">
      <c r="A8721">
        <v>8720</v>
      </c>
      <c r="B8721" t="s">
        <v>31</v>
      </c>
      <c r="C8721" t="s">
        <v>20</v>
      </c>
      <c r="D8721" t="s">
        <v>19</v>
      </c>
      <c r="E8721" t="s">
        <v>36</v>
      </c>
      <c r="F8721" t="s">
        <v>25</v>
      </c>
      <c r="G8721" t="s">
        <v>24</v>
      </c>
      <c r="H8721">
        <v>12</v>
      </c>
      <c r="I8721" t="s">
        <v>177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28</v>
      </c>
      <c r="S8721">
        <v>4</v>
      </c>
    </row>
    <row r="8722" spans="1:19" x14ac:dyDescent="0.3">
      <c r="A8722">
        <v>8721</v>
      </c>
      <c r="B8722" t="s">
        <v>23</v>
      </c>
      <c r="C8722" t="s">
        <v>39</v>
      </c>
      <c r="D8722" t="s">
        <v>19</v>
      </c>
      <c r="E8722" t="s">
        <v>22</v>
      </c>
      <c r="F8722" t="s">
        <v>30</v>
      </c>
      <c r="G8722" t="s">
        <v>17</v>
      </c>
      <c r="H8722">
        <v>10</v>
      </c>
      <c r="I8722" t="s">
        <v>176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34</v>
      </c>
      <c r="S8722">
        <v>5</v>
      </c>
    </row>
    <row r="8723" spans="1:19" x14ac:dyDescent="0.3">
      <c r="A8723">
        <v>8722</v>
      </c>
      <c r="B8723" t="s">
        <v>42</v>
      </c>
      <c r="C8723" t="s">
        <v>34</v>
      </c>
      <c r="D8723" t="s">
        <v>26</v>
      </c>
      <c r="E8723" t="s">
        <v>15</v>
      </c>
      <c r="F8723" t="s">
        <v>25</v>
      </c>
      <c r="G8723" t="s">
        <v>35</v>
      </c>
      <c r="H8723">
        <v>14</v>
      </c>
      <c r="I8723" t="s">
        <v>176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28</v>
      </c>
      <c r="S8723">
        <v>9</v>
      </c>
    </row>
    <row r="8724" spans="1:19" x14ac:dyDescent="0.3">
      <c r="A8724">
        <v>8723</v>
      </c>
      <c r="B8724" t="s">
        <v>23</v>
      </c>
      <c r="C8724" t="s">
        <v>27</v>
      </c>
      <c r="D8724" t="s">
        <v>32</v>
      </c>
      <c r="E8724" t="s">
        <v>45</v>
      </c>
      <c r="F8724" t="s">
        <v>25</v>
      </c>
      <c r="G8724" t="s">
        <v>17</v>
      </c>
      <c r="H8724">
        <v>0</v>
      </c>
      <c r="I8724" t="s">
        <v>176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21</v>
      </c>
      <c r="S8724">
        <v>6</v>
      </c>
    </row>
    <row r="8725" spans="1:19" x14ac:dyDescent="0.3">
      <c r="A8725">
        <v>8724</v>
      </c>
      <c r="B8725" t="s">
        <v>16</v>
      </c>
      <c r="C8725" t="s">
        <v>39</v>
      </c>
      <c r="D8725" t="s">
        <v>26</v>
      </c>
      <c r="E8725" t="s">
        <v>43</v>
      </c>
      <c r="F8725" t="s">
        <v>30</v>
      </c>
      <c r="G8725" t="s">
        <v>35</v>
      </c>
      <c r="H8725">
        <v>4</v>
      </c>
      <c r="I8725" t="s">
        <v>176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28</v>
      </c>
      <c r="S8725">
        <v>7</v>
      </c>
    </row>
    <row r="8726" spans="1:19" x14ac:dyDescent="0.3">
      <c r="A8726">
        <v>8725</v>
      </c>
      <c r="B8726" t="s">
        <v>42</v>
      </c>
      <c r="C8726" t="s">
        <v>27</v>
      </c>
      <c r="D8726" t="s">
        <v>40</v>
      </c>
      <c r="E8726" t="s">
        <v>29</v>
      </c>
      <c r="F8726" t="s">
        <v>25</v>
      </c>
      <c r="G8726" t="s">
        <v>17</v>
      </c>
      <c r="H8726">
        <v>4</v>
      </c>
      <c r="I8726" t="s">
        <v>176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28</v>
      </c>
      <c r="S8726">
        <v>4</v>
      </c>
    </row>
    <row r="8727" spans="1:19" x14ac:dyDescent="0.3">
      <c r="A8727">
        <v>8726</v>
      </c>
      <c r="B8727" t="s">
        <v>33</v>
      </c>
      <c r="C8727" t="s">
        <v>27</v>
      </c>
      <c r="D8727" t="s">
        <v>38</v>
      </c>
      <c r="E8727" t="s">
        <v>22</v>
      </c>
      <c r="F8727" t="s">
        <v>18</v>
      </c>
      <c r="G8727" t="s">
        <v>17</v>
      </c>
      <c r="H8727">
        <v>4</v>
      </c>
      <c r="I8727" t="s">
        <v>177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28</v>
      </c>
      <c r="S8727">
        <v>7</v>
      </c>
    </row>
    <row r="8728" spans="1:19" x14ac:dyDescent="0.3">
      <c r="A8728">
        <v>8727</v>
      </c>
      <c r="B8728" t="s">
        <v>42</v>
      </c>
      <c r="C8728" t="s">
        <v>34</v>
      </c>
      <c r="D8728" t="s">
        <v>19</v>
      </c>
      <c r="E8728" t="s">
        <v>41</v>
      </c>
      <c r="F8728" t="s">
        <v>30</v>
      </c>
      <c r="G8728" t="s">
        <v>35</v>
      </c>
      <c r="H8728">
        <v>7</v>
      </c>
      <c r="I8728" t="s">
        <v>176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21</v>
      </c>
      <c r="S8728">
        <v>6</v>
      </c>
    </row>
    <row r="8729" spans="1:19" x14ac:dyDescent="0.3">
      <c r="A8729">
        <v>8728</v>
      </c>
      <c r="B8729" t="s">
        <v>37</v>
      </c>
      <c r="C8729" t="s">
        <v>39</v>
      </c>
      <c r="D8729" t="s">
        <v>44</v>
      </c>
      <c r="E8729" t="s">
        <v>36</v>
      </c>
      <c r="F8729" t="s">
        <v>18</v>
      </c>
      <c r="G8729" t="s">
        <v>24</v>
      </c>
      <c r="H8729">
        <v>13</v>
      </c>
      <c r="I8729" t="s">
        <v>176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28</v>
      </c>
      <c r="S8729">
        <v>7</v>
      </c>
    </row>
    <row r="8730" spans="1:19" x14ac:dyDescent="0.3">
      <c r="A8730">
        <v>8729</v>
      </c>
      <c r="B8730" t="s">
        <v>31</v>
      </c>
      <c r="C8730" t="s">
        <v>27</v>
      </c>
      <c r="D8730" t="s">
        <v>19</v>
      </c>
      <c r="E8730" t="s">
        <v>45</v>
      </c>
      <c r="F8730" t="s">
        <v>25</v>
      </c>
      <c r="G8730" t="s">
        <v>35</v>
      </c>
      <c r="H8730">
        <v>6</v>
      </c>
      <c r="I8730" t="s">
        <v>178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21</v>
      </c>
      <c r="S8730">
        <v>1</v>
      </c>
    </row>
    <row r="8731" spans="1:19" x14ac:dyDescent="0.3">
      <c r="A8731">
        <v>8730</v>
      </c>
      <c r="B8731" t="s">
        <v>16</v>
      </c>
      <c r="C8731" t="s">
        <v>34</v>
      </c>
      <c r="D8731" t="s">
        <v>38</v>
      </c>
      <c r="E8731" t="s">
        <v>45</v>
      </c>
      <c r="F8731" t="s">
        <v>25</v>
      </c>
      <c r="G8731" t="s">
        <v>35</v>
      </c>
      <c r="H8731">
        <v>9</v>
      </c>
      <c r="I8731" t="s">
        <v>176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28</v>
      </c>
      <c r="S8731">
        <v>9</v>
      </c>
    </row>
    <row r="8732" spans="1:19" x14ac:dyDescent="0.3">
      <c r="A8732">
        <v>8731</v>
      </c>
      <c r="B8732" t="s">
        <v>37</v>
      </c>
      <c r="C8732" t="s">
        <v>34</v>
      </c>
      <c r="D8732" t="s">
        <v>26</v>
      </c>
      <c r="E8732" t="s">
        <v>15</v>
      </c>
      <c r="F8732" t="s">
        <v>25</v>
      </c>
      <c r="G8732" t="s">
        <v>24</v>
      </c>
      <c r="H8732">
        <v>9</v>
      </c>
      <c r="I8732" t="s">
        <v>178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34</v>
      </c>
      <c r="S8732">
        <v>5</v>
      </c>
    </row>
    <row r="8733" spans="1:19" x14ac:dyDescent="0.3">
      <c r="A8733">
        <v>8732</v>
      </c>
      <c r="B8733" t="s">
        <v>23</v>
      </c>
      <c r="C8733" t="s">
        <v>20</v>
      </c>
      <c r="D8733" t="s">
        <v>32</v>
      </c>
      <c r="E8733" t="s">
        <v>41</v>
      </c>
      <c r="F8733" t="s">
        <v>25</v>
      </c>
      <c r="G8733" t="s">
        <v>35</v>
      </c>
      <c r="H8733">
        <v>1</v>
      </c>
      <c r="I8733" t="s">
        <v>178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21</v>
      </c>
      <c r="S8733">
        <v>1</v>
      </c>
    </row>
    <row r="8734" spans="1:19" x14ac:dyDescent="0.3">
      <c r="A8734">
        <v>8733</v>
      </c>
      <c r="B8734" t="s">
        <v>33</v>
      </c>
      <c r="C8734" t="s">
        <v>34</v>
      </c>
      <c r="D8734" t="s">
        <v>32</v>
      </c>
      <c r="E8734" t="s">
        <v>36</v>
      </c>
      <c r="F8734" t="s">
        <v>25</v>
      </c>
      <c r="G8734" t="s">
        <v>17</v>
      </c>
      <c r="H8734">
        <v>14</v>
      </c>
      <c r="I8734" t="s">
        <v>177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34</v>
      </c>
      <c r="S8734">
        <v>4</v>
      </c>
    </row>
    <row r="8735" spans="1:19" x14ac:dyDescent="0.3">
      <c r="A8735">
        <v>8734</v>
      </c>
      <c r="B8735" t="s">
        <v>16</v>
      </c>
      <c r="C8735" t="s">
        <v>27</v>
      </c>
      <c r="D8735" t="s">
        <v>19</v>
      </c>
      <c r="E8735" t="s">
        <v>22</v>
      </c>
      <c r="F8735" t="s">
        <v>25</v>
      </c>
      <c r="G8735" t="s">
        <v>17</v>
      </c>
      <c r="H8735">
        <v>13</v>
      </c>
      <c r="I8735" t="s">
        <v>176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34</v>
      </c>
      <c r="S8735">
        <v>3</v>
      </c>
    </row>
    <row r="8736" spans="1:19" x14ac:dyDescent="0.3">
      <c r="A8736">
        <v>8735</v>
      </c>
      <c r="B8736" t="s">
        <v>16</v>
      </c>
      <c r="C8736" t="s">
        <v>39</v>
      </c>
      <c r="D8736" t="s">
        <v>26</v>
      </c>
      <c r="E8736" t="s">
        <v>29</v>
      </c>
      <c r="F8736" t="s">
        <v>30</v>
      </c>
      <c r="G8736" t="s">
        <v>24</v>
      </c>
      <c r="H8736">
        <v>2</v>
      </c>
      <c r="I8736" t="s">
        <v>176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28</v>
      </c>
      <c r="S8736">
        <v>7</v>
      </c>
    </row>
    <row r="8737" spans="1:19" x14ac:dyDescent="0.3">
      <c r="A8737">
        <v>8736</v>
      </c>
      <c r="B8737" t="s">
        <v>33</v>
      </c>
      <c r="C8737" t="s">
        <v>20</v>
      </c>
      <c r="D8737" t="s">
        <v>26</v>
      </c>
      <c r="E8737" t="s">
        <v>29</v>
      </c>
      <c r="F8737" t="s">
        <v>30</v>
      </c>
      <c r="G8737" t="s">
        <v>35</v>
      </c>
      <c r="H8737">
        <v>9</v>
      </c>
      <c r="I8737" t="s">
        <v>177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34</v>
      </c>
      <c r="S8737">
        <v>3</v>
      </c>
    </row>
    <row r="8738" spans="1:19" x14ac:dyDescent="0.3">
      <c r="A8738">
        <v>8737</v>
      </c>
      <c r="B8738" t="s">
        <v>33</v>
      </c>
      <c r="C8738" t="s">
        <v>20</v>
      </c>
      <c r="D8738" t="s">
        <v>38</v>
      </c>
      <c r="E8738" t="s">
        <v>45</v>
      </c>
      <c r="F8738" t="s">
        <v>30</v>
      </c>
      <c r="G8738" t="s">
        <v>17</v>
      </c>
      <c r="H8738">
        <v>7</v>
      </c>
      <c r="I8738" t="s">
        <v>178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28</v>
      </c>
      <c r="S8738">
        <v>7</v>
      </c>
    </row>
    <row r="8739" spans="1:19" x14ac:dyDescent="0.3">
      <c r="A8739">
        <v>8738</v>
      </c>
      <c r="B8739" t="s">
        <v>31</v>
      </c>
      <c r="C8739" t="s">
        <v>34</v>
      </c>
      <c r="D8739" t="s">
        <v>26</v>
      </c>
      <c r="E8739" t="s">
        <v>41</v>
      </c>
      <c r="F8739" t="s">
        <v>25</v>
      </c>
      <c r="G8739" t="s">
        <v>24</v>
      </c>
      <c r="H8739">
        <v>12</v>
      </c>
      <c r="I8739" t="s">
        <v>176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34</v>
      </c>
      <c r="S8739">
        <v>5</v>
      </c>
    </row>
    <row r="8740" spans="1:19" x14ac:dyDescent="0.3">
      <c r="A8740">
        <v>8739</v>
      </c>
      <c r="B8740" t="s">
        <v>33</v>
      </c>
      <c r="C8740" t="s">
        <v>20</v>
      </c>
      <c r="D8740" t="s">
        <v>40</v>
      </c>
      <c r="E8740" t="s">
        <v>43</v>
      </c>
      <c r="F8740" t="s">
        <v>25</v>
      </c>
      <c r="G8740" t="s">
        <v>17</v>
      </c>
      <c r="H8740">
        <v>14</v>
      </c>
      <c r="I8740" t="s">
        <v>178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34</v>
      </c>
      <c r="S8740">
        <v>6</v>
      </c>
    </row>
    <row r="8741" spans="1:19" x14ac:dyDescent="0.3">
      <c r="A8741">
        <v>8740</v>
      </c>
      <c r="B8741" t="s">
        <v>33</v>
      </c>
      <c r="C8741" t="s">
        <v>27</v>
      </c>
      <c r="D8741" t="s">
        <v>40</v>
      </c>
      <c r="E8741" t="s">
        <v>29</v>
      </c>
      <c r="F8741" t="s">
        <v>18</v>
      </c>
      <c r="G8741" t="s">
        <v>24</v>
      </c>
      <c r="H8741">
        <v>11</v>
      </c>
      <c r="I8741" t="s">
        <v>177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28</v>
      </c>
      <c r="S8741">
        <v>7</v>
      </c>
    </row>
    <row r="8742" spans="1:19" x14ac:dyDescent="0.3">
      <c r="A8742">
        <v>8741</v>
      </c>
      <c r="B8742" t="s">
        <v>31</v>
      </c>
      <c r="C8742" t="s">
        <v>27</v>
      </c>
      <c r="D8742" t="s">
        <v>38</v>
      </c>
      <c r="E8742" t="s">
        <v>22</v>
      </c>
      <c r="F8742" t="s">
        <v>18</v>
      </c>
      <c r="G8742" t="s">
        <v>24</v>
      </c>
      <c r="H8742">
        <v>14</v>
      </c>
      <c r="I8742" t="s">
        <v>176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28</v>
      </c>
      <c r="S8742">
        <v>7</v>
      </c>
    </row>
    <row r="8743" spans="1:19" x14ac:dyDescent="0.3">
      <c r="A8743">
        <v>8742</v>
      </c>
      <c r="B8743" t="s">
        <v>31</v>
      </c>
      <c r="C8743" t="s">
        <v>20</v>
      </c>
      <c r="D8743" t="s">
        <v>38</v>
      </c>
      <c r="E8743" t="s">
        <v>22</v>
      </c>
      <c r="F8743" t="s">
        <v>18</v>
      </c>
      <c r="G8743" t="s">
        <v>17</v>
      </c>
      <c r="H8743">
        <v>11</v>
      </c>
      <c r="I8743" t="s">
        <v>178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28</v>
      </c>
      <c r="S8743">
        <v>3</v>
      </c>
    </row>
    <row r="8744" spans="1:19" x14ac:dyDescent="0.3">
      <c r="A8744">
        <v>8743</v>
      </c>
      <c r="B8744" t="s">
        <v>16</v>
      </c>
      <c r="C8744" t="s">
        <v>39</v>
      </c>
      <c r="D8744" t="s">
        <v>19</v>
      </c>
      <c r="E8744" t="s">
        <v>41</v>
      </c>
      <c r="F8744" t="s">
        <v>30</v>
      </c>
      <c r="G8744" t="s">
        <v>35</v>
      </c>
      <c r="H8744">
        <v>8</v>
      </c>
      <c r="I8744" t="s">
        <v>177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34</v>
      </c>
      <c r="S8744">
        <v>6</v>
      </c>
    </row>
    <row r="8745" spans="1:19" x14ac:dyDescent="0.3">
      <c r="A8745">
        <v>8744</v>
      </c>
      <c r="B8745" t="s">
        <v>23</v>
      </c>
      <c r="C8745" t="s">
        <v>39</v>
      </c>
      <c r="D8745" t="s">
        <v>19</v>
      </c>
      <c r="E8745" t="s">
        <v>41</v>
      </c>
      <c r="F8745" t="s">
        <v>18</v>
      </c>
      <c r="G8745" t="s">
        <v>17</v>
      </c>
      <c r="H8745">
        <v>6</v>
      </c>
      <c r="I8745" t="s">
        <v>178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28</v>
      </c>
      <c r="S8745">
        <v>7</v>
      </c>
    </row>
    <row r="8746" spans="1:19" x14ac:dyDescent="0.3">
      <c r="A8746">
        <v>8745</v>
      </c>
      <c r="B8746" t="s">
        <v>16</v>
      </c>
      <c r="C8746" t="s">
        <v>39</v>
      </c>
      <c r="D8746" t="s">
        <v>40</v>
      </c>
      <c r="E8746" t="s">
        <v>45</v>
      </c>
      <c r="F8746" t="s">
        <v>30</v>
      </c>
      <c r="G8746" t="s">
        <v>24</v>
      </c>
      <c r="H8746">
        <v>11</v>
      </c>
      <c r="I8746" t="s">
        <v>176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34</v>
      </c>
      <c r="S8746">
        <v>2</v>
      </c>
    </row>
    <row r="8747" spans="1:19" x14ac:dyDescent="0.3">
      <c r="A8747">
        <v>8746</v>
      </c>
      <c r="B8747" t="s">
        <v>33</v>
      </c>
      <c r="C8747" t="s">
        <v>27</v>
      </c>
      <c r="D8747" t="s">
        <v>32</v>
      </c>
      <c r="E8747" t="s">
        <v>41</v>
      </c>
      <c r="F8747" t="s">
        <v>25</v>
      </c>
      <c r="G8747" t="s">
        <v>35</v>
      </c>
      <c r="H8747">
        <v>10</v>
      </c>
      <c r="I8747" t="s">
        <v>178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28</v>
      </c>
      <c r="S8747">
        <v>7</v>
      </c>
    </row>
    <row r="8748" spans="1:19" x14ac:dyDescent="0.3">
      <c r="A8748">
        <v>8747</v>
      </c>
      <c r="B8748" t="s">
        <v>16</v>
      </c>
      <c r="C8748" t="s">
        <v>39</v>
      </c>
      <c r="D8748" t="s">
        <v>19</v>
      </c>
      <c r="E8748" t="s">
        <v>15</v>
      </c>
      <c r="F8748" t="s">
        <v>25</v>
      </c>
      <c r="G8748" t="s">
        <v>24</v>
      </c>
      <c r="H8748">
        <v>0</v>
      </c>
      <c r="I8748" t="s">
        <v>177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28</v>
      </c>
      <c r="S8748">
        <v>4</v>
      </c>
    </row>
    <row r="8749" spans="1:19" x14ac:dyDescent="0.3">
      <c r="A8749">
        <v>8748</v>
      </c>
      <c r="B8749" t="s">
        <v>37</v>
      </c>
      <c r="C8749" t="s">
        <v>34</v>
      </c>
      <c r="D8749" t="s">
        <v>19</v>
      </c>
      <c r="E8749" t="s">
        <v>36</v>
      </c>
      <c r="F8749" t="s">
        <v>18</v>
      </c>
      <c r="G8749" t="s">
        <v>35</v>
      </c>
      <c r="H8749">
        <v>14</v>
      </c>
      <c r="I8749" t="s">
        <v>178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34</v>
      </c>
      <c r="S8749">
        <v>1</v>
      </c>
    </row>
    <row r="8750" spans="1:19" x14ac:dyDescent="0.3">
      <c r="A8750">
        <v>8749</v>
      </c>
      <c r="B8750" t="s">
        <v>33</v>
      </c>
      <c r="C8750" t="s">
        <v>20</v>
      </c>
      <c r="D8750" t="s">
        <v>38</v>
      </c>
      <c r="E8750" t="s">
        <v>22</v>
      </c>
      <c r="F8750" t="s">
        <v>25</v>
      </c>
      <c r="G8750" t="s">
        <v>35</v>
      </c>
      <c r="H8750">
        <v>12</v>
      </c>
      <c r="I8750" t="s">
        <v>176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28</v>
      </c>
      <c r="S8750">
        <v>3</v>
      </c>
    </row>
    <row r="8751" spans="1:19" x14ac:dyDescent="0.3">
      <c r="A8751">
        <v>8750</v>
      </c>
      <c r="B8751" t="s">
        <v>16</v>
      </c>
      <c r="C8751" t="s">
        <v>34</v>
      </c>
      <c r="D8751" t="s">
        <v>26</v>
      </c>
      <c r="E8751" t="s">
        <v>43</v>
      </c>
      <c r="F8751" t="s">
        <v>18</v>
      </c>
      <c r="G8751" t="s">
        <v>35</v>
      </c>
      <c r="H8751">
        <v>4</v>
      </c>
      <c r="I8751" t="s">
        <v>177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28</v>
      </c>
      <c r="S8751">
        <v>8</v>
      </c>
    </row>
    <row r="8752" spans="1:19" x14ac:dyDescent="0.3">
      <c r="A8752">
        <v>8751</v>
      </c>
      <c r="B8752" t="s">
        <v>16</v>
      </c>
      <c r="C8752" t="s">
        <v>27</v>
      </c>
      <c r="D8752" t="s">
        <v>19</v>
      </c>
      <c r="E8752" t="s">
        <v>45</v>
      </c>
      <c r="F8752" t="s">
        <v>30</v>
      </c>
      <c r="G8752" t="s">
        <v>35</v>
      </c>
      <c r="H8752">
        <v>10</v>
      </c>
      <c r="I8752" t="s">
        <v>178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28</v>
      </c>
      <c r="S8752">
        <v>8</v>
      </c>
    </row>
    <row r="8753" spans="1:19" x14ac:dyDescent="0.3">
      <c r="A8753">
        <v>8752</v>
      </c>
      <c r="B8753" t="s">
        <v>23</v>
      </c>
      <c r="C8753" t="s">
        <v>27</v>
      </c>
      <c r="D8753" t="s">
        <v>44</v>
      </c>
      <c r="E8753" t="s">
        <v>36</v>
      </c>
      <c r="F8753" t="s">
        <v>25</v>
      </c>
      <c r="G8753" t="s">
        <v>17</v>
      </c>
      <c r="H8753">
        <v>10</v>
      </c>
      <c r="I8753" t="s">
        <v>177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34</v>
      </c>
      <c r="S8753">
        <v>4</v>
      </c>
    </row>
    <row r="8754" spans="1:19" x14ac:dyDescent="0.3">
      <c r="A8754">
        <v>8753</v>
      </c>
      <c r="B8754" t="s">
        <v>37</v>
      </c>
      <c r="C8754" t="s">
        <v>39</v>
      </c>
      <c r="D8754" t="s">
        <v>19</v>
      </c>
      <c r="E8754" t="s">
        <v>41</v>
      </c>
      <c r="F8754" t="s">
        <v>25</v>
      </c>
      <c r="G8754" t="s">
        <v>35</v>
      </c>
      <c r="H8754">
        <v>5</v>
      </c>
      <c r="I8754" t="s">
        <v>178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21</v>
      </c>
      <c r="S8754">
        <v>2</v>
      </c>
    </row>
    <row r="8755" spans="1:19" x14ac:dyDescent="0.3">
      <c r="A8755">
        <v>8754</v>
      </c>
      <c r="B8755" t="s">
        <v>16</v>
      </c>
      <c r="C8755" t="s">
        <v>27</v>
      </c>
      <c r="D8755" t="s">
        <v>26</v>
      </c>
      <c r="E8755" t="s">
        <v>41</v>
      </c>
      <c r="F8755" t="s">
        <v>25</v>
      </c>
      <c r="G8755" t="s">
        <v>35</v>
      </c>
      <c r="H8755">
        <v>12</v>
      </c>
      <c r="I8755" t="s">
        <v>176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34</v>
      </c>
      <c r="S8755">
        <v>5</v>
      </c>
    </row>
    <row r="8756" spans="1:19" x14ac:dyDescent="0.3">
      <c r="A8756">
        <v>8755</v>
      </c>
      <c r="B8756" t="s">
        <v>37</v>
      </c>
      <c r="C8756" t="s">
        <v>39</v>
      </c>
      <c r="D8756" t="s">
        <v>32</v>
      </c>
      <c r="E8756" t="s">
        <v>36</v>
      </c>
      <c r="F8756" t="s">
        <v>18</v>
      </c>
      <c r="G8756" t="s">
        <v>24</v>
      </c>
      <c r="H8756">
        <v>13</v>
      </c>
      <c r="I8756" t="s">
        <v>176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34</v>
      </c>
      <c r="S8756">
        <v>2</v>
      </c>
    </row>
    <row r="8757" spans="1:19" x14ac:dyDescent="0.3">
      <c r="A8757">
        <v>8756</v>
      </c>
      <c r="B8757" t="s">
        <v>33</v>
      </c>
      <c r="C8757" t="s">
        <v>27</v>
      </c>
      <c r="D8757" t="s">
        <v>26</v>
      </c>
      <c r="E8757" t="s">
        <v>36</v>
      </c>
      <c r="F8757" t="s">
        <v>25</v>
      </c>
      <c r="G8757" t="s">
        <v>24</v>
      </c>
      <c r="H8757">
        <v>0</v>
      </c>
      <c r="I8757" t="s">
        <v>177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28</v>
      </c>
      <c r="S8757">
        <v>7</v>
      </c>
    </row>
    <row r="8758" spans="1:19" x14ac:dyDescent="0.3">
      <c r="A8758">
        <v>8757</v>
      </c>
      <c r="B8758" t="s">
        <v>37</v>
      </c>
      <c r="C8758" t="s">
        <v>34</v>
      </c>
      <c r="D8758" t="s">
        <v>40</v>
      </c>
      <c r="E8758" t="s">
        <v>41</v>
      </c>
      <c r="F8758" t="s">
        <v>25</v>
      </c>
      <c r="G8758" t="s">
        <v>24</v>
      </c>
      <c r="H8758">
        <v>13</v>
      </c>
      <c r="I8758" t="s">
        <v>176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28</v>
      </c>
      <c r="S8758">
        <v>9</v>
      </c>
    </row>
    <row r="8759" spans="1:19" x14ac:dyDescent="0.3">
      <c r="A8759">
        <v>8758</v>
      </c>
      <c r="B8759" t="s">
        <v>31</v>
      </c>
      <c r="C8759" t="s">
        <v>20</v>
      </c>
      <c r="D8759" t="s">
        <v>26</v>
      </c>
      <c r="E8759" t="s">
        <v>15</v>
      </c>
      <c r="F8759" t="s">
        <v>18</v>
      </c>
      <c r="G8759" t="s">
        <v>35</v>
      </c>
      <c r="H8759">
        <v>14</v>
      </c>
      <c r="I8759" t="s">
        <v>177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34</v>
      </c>
      <c r="S8759">
        <v>4</v>
      </c>
    </row>
    <row r="8760" spans="1:19" x14ac:dyDescent="0.3">
      <c r="A8760">
        <v>8759</v>
      </c>
      <c r="B8760" t="s">
        <v>23</v>
      </c>
      <c r="C8760" t="s">
        <v>39</v>
      </c>
      <c r="D8760" t="s">
        <v>26</v>
      </c>
      <c r="E8760" t="s">
        <v>36</v>
      </c>
      <c r="F8760" t="s">
        <v>30</v>
      </c>
      <c r="G8760" t="s">
        <v>35</v>
      </c>
      <c r="H8760">
        <v>14</v>
      </c>
      <c r="I8760" t="s">
        <v>177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34</v>
      </c>
      <c r="S8760">
        <v>4</v>
      </c>
    </row>
    <row r="8761" spans="1:19" x14ac:dyDescent="0.3">
      <c r="A8761">
        <v>8760</v>
      </c>
      <c r="B8761" t="s">
        <v>37</v>
      </c>
      <c r="C8761" t="s">
        <v>20</v>
      </c>
      <c r="D8761" t="s">
        <v>44</v>
      </c>
      <c r="E8761" t="s">
        <v>15</v>
      </c>
      <c r="F8761" t="s">
        <v>30</v>
      </c>
      <c r="G8761" t="s">
        <v>17</v>
      </c>
      <c r="H8761">
        <v>4</v>
      </c>
      <c r="I8761" t="s">
        <v>176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21</v>
      </c>
      <c r="S8761">
        <v>6</v>
      </c>
    </row>
    <row r="8762" spans="1:19" x14ac:dyDescent="0.3">
      <c r="A8762">
        <v>8761</v>
      </c>
      <c r="B8762" t="s">
        <v>16</v>
      </c>
      <c r="C8762" t="s">
        <v>34</v>
      </c>
      <c r="D8762" t="s">
        <v>40</v>
      </c>
      <c r="E8762" t="s">
        <v>22</v>
      </c>
      <c r="F8762" t="s">
        <v>25</v>
      </c>
      <c r="G8762" t="s">
        <v>35</v>
      </c>
      <c r="H8762">
        <v>5</v>
      </c>
      <c r="I8762" t="s">
        <v>178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21</v>
      </c>
      <c r="S8762">
        <v>2</v>
      </c>
    </row>
    <row r="8763" spans="1:19" x14ac:dyDescent="0.3">
      <c r="A8763">
        <v>8762</v>
      </c>
      <c r="B8763" t="s">
        <v>23</v>
      </c>
      <c r="C8763" t="s">
        <v>20</v>
      </c>
      <c r="D8763" t="s">
        <v>26</v>
      </c>
      <c r="E8763" t="s">
        <v>15</v>
      </c>
      <c r="F8763" t="s">
        <v>25</v>
      </c>
      <c r="G8763" t="s">
        <v>24</v>
      </c>
      <c r="H8763">
        <v>1</v>
      </c>
      <c r="I8763" t="s">
        <v>178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28</v>
      </c>
      <c r="S8763">
        <v>7</v>
      </c>
    </row>
    <row r="8764" spans="1:19" x14ac:dyDescent="0.3">
      <c r="A8764">
        <v>8763</v>
      </c>
      <c r="B8764" t="s">
        <v>16</v>
      </c>
      <c r="C8764" t="s">
        <v>27</v>
      </c>
      <c r="D8764" t="s">
        <v>32</v>
      </c>
      <c r="E8764" t="s">
        <v>41</v>
      </c>
      <c r="F8764" t="s">
        <v>30</v>
      </c>
      <c r="G8764" t="s">
        <v>35</v>
      </c>
      <c r="H8764">
        <v>6</v>
      </c>
      <c r="I8764" t="s">
        <v>178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28</v>
      </c>
      <c r="S8764">
        <v>7</v>
      </c>
    </row>
    <row r="8765" spans="1:19" x14ac:dyDescent="0.3">
      <c r="A8765">
        <v>8764</v>
      </c>
      <c r="B8765" t="s">
        <v>42</v>
      </c>
      <c r="C8765" t="s">
        <v>20</v>
      </c>
      <c r="D8765" t="s">
        <v>19</v>
      </c>
      <c r="E8765" t="s">
        <v>15</v>
      </c>
      <c r="F8765" t="s">
        <v>18</v>
      </c>
      <c r="G8765" t="s">
        <v>35</v>
      </c>
      <c r="H8765">
        <v>7</v>
      </c>
      <c r="I8765" t="s">
        <v>176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28</v>
      </c>
      <c r="S8765">
        <v>3</v>
      </c>
    </row>
    <row r="8766" spans="1:19" x14ac:dyDescent="0.3">
      <c r="A8766">
        <v>8765</v>
      </c>
      <c r="B8766" t="s">
        <v>23</v>
      </c>
      <c r="C8766" t="s">
        <v>27</v>
      </c>
      <c r="D8766" t="s">
        <v>32</v>
      </c>
      <c r="E8766" t="s">
        <v>15</v>
      </c>
      <c r="F8766" t="s">
        <v>25</v>
      </c>
      <c r="G8766" t="s">
        <v>17</v>
      </c>
      <c r="H8766">
        <v>0</v>
      </c>
      <c r="I8766" t="s">
        <v>177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28</v>
      </c>
      <c r="S8766">
        <v>2</v>
      </c>
    </row>
    <row r="8767" spans="1:19" x14ac:dyDescent="0.3">
      <c r="A8767">
        <v>8766</v>
      </c>
      <c r="B8767" t="s">
        <v>42</v>
      </c>
      <c r="C8767" t="s">
        <v>34</v>
      </c>
      <c r="D8767" t="s">
        <v>32</v>
      </c>
      <c r="E8767" t="s">
        <v>22</v>
      </c>
      <c r="F8767" t="s">
        <v>30</v>
      </c>
      <c r="G8767" t="s">
        <v>17</v>
      </c>
      <c r="H8767">
        <v>0</v>
      </c>
      <c r="I8767" t="s">
        <v>177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28</v>
      </c>
      <c r="S8767">
        <v>8</v>
      </c>
    </row>
    <row r="8768" spans="1:19" x14ac:dyDescent="0.3">
      <c r="A8768">
        <v>8767</v>
      </c>
      <c r="B8768" t="s">
        <v>37</v>
      </c>
      <c r="C8768" t="s">
        <v>20</v>
      </c>
      <c r="D8768" t="s">
        <v>26</v>
      </c>
      <c r="E8768" t="s">
        <v>43</v>
      </c>
      <c r="F8768" t="s">
        <v>30</v>
      </c>
      <c r="G8768" t="s">
        <v>35</v>
      </c>
      <c r="H8768">
        <v>4</v>
      </c>
      <c r="I8768" t="s">
        <v>178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21</v>
      </c>
      <c r="S8768">
        <v>6</v>
      </c>
    </row>
    <row r="8769" spans="1:19" x14ac:dyDescent="0.3">
      <c r="A8769">
        <v>8768</v>
      </c>
      <c r="B8769" t="s">
        <v>16</v>
      </c>
      <c r="C8769" t="s">
        <v>20</v>
      </c>
      <c r="D8769" t="s">
        <v>32</v>
      </c>
      <c r="E8769" t="s">
        <v>15</v>
      </c>
      <c r="F8769" t="s">
        <v>30</v>
      </c>
      <c r="G8769" t="s">
        <v>17</v>
      </c>
      <c r="H8769">
        <v>12</v>
      </c>
      <c r="I8769" t="s">
        <v>176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28</v>
      </c>
      <c r="S8769">
        <v>8</v>
      </c>
    </row>
    <row r="8770" spans="1:19" x14ac:dyDescent="0.3">
      <c r="A8770">
        <v>8769</v>
      </c>
      <c r="B8770" t="s">
        <v>42</v>
      </c>
      <c r="C8770" t="s">
        <v>20</v>
      </c>
      <c r="D8770" t="s">
        <v>38</v>
      </c>
      <c r="E8770" t="s">
        <v>22</v>
      </c>
      <c r="F8770" t="s">
        <v>30</v>
      </c>
      <c r="G8770" t="s">
        <v>35</v>
      </c>
      <c r="H8770">
        <v>0</v>
      </c>
      <c r="I8770" t="s">
        <v>176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28</v>
      </c>
      <c r="S8770">
        <v>8</v>
      </c>
    </row>
    <row r="8771" spans="1:19" x14ac:dyDescent="0.3">
      <c r="A8771">
        <v>8770</v>
      </c>
      <c r="B8771" t="s">
        <v>33</v>
      </c>
      <c r="C8771" t="s">
        <v>39</v>
      </c>
      <c r="D8771" t="s">
        <v>32</v>
      </c>
      <c r="E8771" t="s">
        <v>29</v>
      </c>
      <c r="F8771" t="s">
        <v>25</v>
      </c>
      <c r="G8771" t="s">
        <v>24</v>
      </c>
      <c r="H8771">
        <v>13</v>
      </c>
      <c r="I8771" t="s">
        <v>178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34</v>
      </c>
      <c r="S8771">
        <v>2</v>
      </c>
    </row>
    <row r="8772" spans="1:19" x14ac:dyDescent="0.3">
      <c r="A8772">
        <v>8771</v>
      </c>
      <c r="B8772" t="s">
        <v>16</v>
      </c>
      <c r="C8772" t="s">
        <v>39</v>
      </c>
      <c r="D8772" t="s">
        <v>44</v>
      </c>
      <c r="E8772" t="s">
        <v>29</v>
      </c>
      <c r="F8772" t="s">
        <v>30</v>
      </c>
      <c r="G8772" t="s">
        <v>17</v>
      </c>
      <c r="H8772">
        <v>7</v>
      </c>
      <c r="I8772" t="s">
        <v>177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28</v>
      </c>
      <c r="S8772">
        <v>9</v>
      </c>
    </row>
    <row r="8773" spans="1:19" x14ac:dyDescent="0.3">
      <c r="A8773">
        <v>8772</v>
      </c>
      <c r="B8773" t="s">
        <v>16</v>
      </c>
      <c r="C8773" t="s">
        <v>27</v>
      </c>
      <c r="D8773" t="s">
        <v>40</v>
      </c>
      <c r="E8773" t="s">
        <v>22</v>
      </c>
      <c r="F8773" t="s">
        <v>25</v>
      </c>
      <c r="G8773" t="s">
        <v>35</v>
      </c>
      <c r="H8773">
        <v>12</v>
      </c>
      <c r="I8773" t="s">
        <v>178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34</v>
      </c>
      <c r="S8773">
        <v>3</v>
      </c>
    </row>
    <row r="8774" spans="1:19" x14ac:dyDescent="0.3">
      <c r="A8774">
        <v>8773</v>
      </c>
      <c r="B8774" t="s">
        <v>42</v>
      </c>
      <c r="C8774" t="s">
        <v>34</v>
      </c>
      <c r="D8774" t="s">
        <v>32</v>
      </c>
      <c r="E8774" t="s">
        <v>36</v>
      </c>
      <c r="F8774" t="s">
        <v>30</v>
      </c>
      <c r="G8774" t="s">
        <v>17</v>
      </c>
      <c r="H8774">
        <v>3</v>
      </c>
      <c r="I8774" t="s">
        <v>177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28</v>
      </c>
      <c r="S8774">
        <v>7</v>
      </c>
    </row>
    <row r="8775" spans="1:19" x14ac:dyDescent="0.3">
      <c r="A8775">
        <v>8774</v>
      </c>
      <c r="B8775" t="s">
        <v>23</v>
      </c>
      <c r="C8775" t="s">
        <v>34</v>
      </c>
      <c r="D8775" t="s">
        <v>38</v>
      </c>
      <c r="E8775" t="s">
        <v>45</v>
      </c>
      <c r="F8775" t="s">
        <v>30</v>
      </c>
      <c r="G8775" t="s">
        <v>24</v>
      </c>
      <c r="H8775">
        <v>12</v>
      </c>
      <c r="I8775" t="s">
        <v>176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34</v>
      </c>
      <c r="S8775">
        <v>2</v>
      </c>
    </row>
    <row r="8776" spans="1:19" x14ac:dyDescent="0.3">
      <c r="A8776">
        <v>8775</v>
      </c>
      <c r="B8776" t="s">
        <v>23</v>
      </c>
      <c r="C8776" t="s">
        <v>34</v>
      </c>
      <c r="D8776" t="s">
        <v>32</v>
      </c>
      <c r="E8776" t="s">
        <v>36</v>
      </c>
      <c r="F8776" t="s">
        <v>30</v>
      </c>
      <c r="G8776" t="s">
        <v>35</v>
      </c>
      <c r="H8776">
        <v>0</v>
      </c>
      <c r="I8776" t="s">
        <v>177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28</v>
      </c>
      <c r="S8776">
        <v>8</v>
      </c>
    </row>
    <row r="8777" spans="1:19" x14ac:dyDescent="0.3">
      <c r="A8777">
        <v>8776</v>
      </c>
      <c r="B8777" t="s">
        <v>16</v>
      </c>
      <c r="C8777" t="s">
        <v>27</v>
      </c>
      <c r="D8777" t="s">
        <v>40</v>
      </c>
      <c r="E8777" t="s">
        <v>43</v>
      </c>
      <c r="F8777" t="s">
        <v>18</v>
      </c>
      <c r="G8777" t="s">
        <v>24</v>
      </c>
      <c r="H8777">
        <v>9</v>
      </c>
      <c r="I8777" t="s">
        <v>176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34</v>
      </c>
      <c r="S8777">
        <v>3</v>
      </c>
    </row>
    <row r="8778" spans="1:19" x14ac:dyDescent="0.3">
      <c r="A8778">
        <v>8777</v>
      </c>
      <c r="B8778" t="s">
        <v>16</v>
      </c>
      <c r="C8778" t="s">
        <v>34</v>
      </c>
      <c r="D8778" t="s">
        <v>44</v>
      </c>
      <c r="E8778" t="s">
        <v>45</v>
      </c>
      <c r="F8778" t="s">
        <v>25</v>
      </c>
      <c r="G8778" t="s">
        <v>35</v>
      </c>
      <c r="H8778">
        <v>11</v>
      </c>
      <c r="I8778" t="s">
        <v>177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34</v>
      </c>
      <c r="S8778">
        <v>2</v>
      </c>
    </row>
    <row r="8779" spans="1:19" x14ac:dyDescent="0.3">
      <c r="A8779">
        <v>8778</v>
      </c>
      <c r="B8779" t="s">
        <v>42</v>
      </c>
      <c r="C8779" t="s">
        <v>39</v>
      </c>
      <c r="D8779" t="s">
        <v>38</v>
      </c>
      <c r="E8779" t="s">
        <v>43</v>
      </c>
      <c r="F8779" t="s">
        <v>18</v>
      </c>
      <c r="G8779" t="s">
        <v>17</v>
      </c>
      <c r="H8779">
        <v>3</v>
      </c>
      <c r="I8779" t="s">
        <v>176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28</v>
      </c>
      <c r="S8779">
        <v>9</v>
      </c>
    </row>
    <row r="8780" spans="1:19" x14ac:dyDescent="0.3">
      <c r="A8780">
        <v>8779</v>
      </c>
      <c r="B8780" t="s">
        <v>33</v>
      </c>
      <c r="C8780" t="s">
        <v>34</v>
      </c>
      <c r="D8780" t="s">
        <v>44</v>
      </c>
      <c r="E8780" t="s">
        <v>41</v>
      </c>
      <c r="F8780" t="s">
        <v>25</v>
      </c>
      <c r="G8780" t="s">
        <v>24</v>
      </c>
      <c r="H8780">
        <v>9</v>
      </c>
      <c r="I8780" t="s">
        <v>178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34</v>
      </c>
      <c r="S8780">
        <v>6</v>
      </c>
    </row>
    <row r="8781" spans="1:19" x14ac:dyDescent="0.3">
      <c r="A8781">
        <v>8780</v>
      </c>
      <c r="B8781" t="s">
        <v>23</v>
      </c>
      <c r="C8781" t="s">
        <v>20</v>
      </c>
      <c r="D8781" t="s">
        <v>19</v>
      </c>
      <c r="E8781" t="s">
        <v>36</v>
      </c>
      <c r="F8781" t="s">
        <v>18</v>
      </c>
      <c r="G8781" t="s">
        <v>24</v>
      </c>
      <c r="H8781">
        <v>9</v>
      </c>
      <c r="I8781" t="s">
        <v>176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28</v>
      </c>
      <c r="S8781">
        <v>7</v>
      </c>
    </row>
    <row r="8782" spans="1:19" x14ac:dyDescent="0.3">
      <c r="A8782">
        <v>8781</v>
      </c>
      <c r="B8782" t="s">
        <v>23</v>
      </c>
      <c r="C8782" t="s">
        <v>39</v>
      </c>
      <c r="D8782" t="s">
        <v>38</v>
      </c>
      <c r="E8782" t="s">
        <v>41</v>
      </c>
      <c r="F8782" t="s">
        <v>18</v>
      </c>
      <c r="G8782" t="s">
        <v>17</v>
      </c>
      <c r="H8782">
        <v>5</v>
      </c>
      <c r="I8782" t="s">
        <v>178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21</v>
      </c>
      <c r="S8782">
        <v>2</v>
      </c>
    </row>
    <row r="8783" spans="1:19" x14ac:dyDescent="0.3">
      <c r="A8783">
        <v>8782</v>
      </c>
      <c r="B8783" t="s">
        <v>31</v>
      </c>
      <c r="C8783" t="s">
        <v>34</v>
      </c>
      <c r="D8783" t="s">
        <v>38</v>
      </c>
      <c r="E8783" t="s">
        <v>15</v>
      </c>
      <c r="F8783" t="s">
        <v>30</v>
      </c>
      <c r="G8783" t="s">
        <v>35</v>
      </c>
      <c r="H8783">
        <v>2</v>
      </c>
      <c r="I8783" t="s">
        <v>176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28</v>
      </c>
      <c r="S8783">
        <v>9</v>
      </c>
    </row>
    <row r="8784" spans="1:19" x14ac:dyDescent="0.3">
      <c r="A8784">
        <v>8783</v>
      </c>
      <c r="B8784" t="s">
        <v>31</v>
      </c>
      <c r="C8784" t="s">
        <v>34</v>
      </c>
      <c r="D8784" t="s">
        <v>44</v>
      </c>
      <c r="E8784" t="s">
        <v>36</v>
      </c>
      <c r="F8784" t="s">
        <v>25</v>
      </c>
      <c r="G8784" t="s">
        <v>24</v>
      </c>
      <c r="H8784">
        <v>1</v>
      </c>
      <c r="I8784" t="s">
        <v>177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21</v>
      </c>
      <c r="S8784">
        <v>2</v>
      </c>
    </row>
    <row r="8785" spans="1:19" x14ac:dyDescent="0.3">
      <c r="A8785">
        <v>8784</v>
      </c>
      <c r="B8785" t="s">
        <v>16</v>
      </c>
      <c r="C8785" t="s">
        <v>20</v>
      </c>
      <c r="D8785" t="s">
        <v>26</v>
      </c>
      <c r="E8785" t="s">
        <v>15</v>
      </c>
      <c r="F8785" t="s">
        <v>30</v>
      </c>
      <c r="G8785" t="s">
        <v>35</v>
      </c>
      <c r="H8785">
        <v>6</v>
      </c>
      <c r="I8785" t="s">
        <v>177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28</v>
      </c>
      <c r="S8785">
        <v>1</v>
      </c>
    </row>
    <row r="8786" spans="1:19" x14ac:dyDescent="0.3">
      <c r="A8786">
        <v>8785</v>
      </c>
      <c r="B8786" t="s">
        <v>16</v>
      </c>
      <c r="C8786" t="s">
        <v>27</v>
      </c>
      <c r="D8786" t="s">
        <v>38</v>
      </c>
      <c r="E8786" t="s">
        <v>29</v>
      </c>
      <c r="F8786" t="s">
        <v>25</v>
      </c>
      <c r="G8786" t="s">
        <v>24</v>
      </c>
      <c r="H8786">
        <v>3</v>
      </c>
      <c r="I8786" t="s">
        <v>177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21</v>
      </c>
      <c r="S8786">
        <v>4</v>
      </c>
    </row>
    <row r="8787" spans="1:19" x14ac:dyDescent="0.3">
      <c r="A8787">
        <v>8786</v>
      </c>
      <c r="B8787" t="s">
        <v>42</v>
      </c>
      <c r="C8787" t="s">
        <v>34</v>
      </c>
      <c r="D8787" t="s">
        <v>40</v>
      </c>
      <c r="E8787" t="s">
        <v>22</v>
      </c>
      <c r="F8787" t="s">
        <v>30</v>
      </c>
      <c r="G8787" t="s">
        <v>24</v>
      </c>
      <c r="H8787">
        <v>14</v>
      </c>
      <c r="I8787" t="s">
        <v>177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34</v>
      </c>
      <c r="S8787">
        <v>6</v>
      </c>
    </row>
    <row r="8788" spans="1:19" x14ac:dyDescent="0.3">
      <c r="A8788">
        <v>8787</v>
      </c>
      <c r="B8788" t="s">
        <v>42</v>
      </c>
      <c r="C8788" t="s">
        <v>34</v>
      </c>
      <c r="D8788" t="s">
        <v>44</v>
      </c>
      <c r="E8788" t="s">
        <v>15</v>
      </c>
      <c r="F8788" t="s">
        <v>25</v>
      </c>
      <c r="G8788" t="s">
        <v>24</v>
      </c>
      <c r="H8788">
        <v>6</v>
      </c>
      <c r="I8788" t="s">
        <v>176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21</v>
      </c>
      <c r="S8788">
        <v>4</v>
      </c>
    </row>
    <row r="8789" spans="1:19" x14ac:dyDescent="0.3">
      <c r="A8789">
        <v>8788</v>
      </c>
      <c r="B8789" t="s">
        <v>23</v>
      </c>
      <c r="C8789" t="s">
        <v>34</v>
      </c>
      <c r="D8789" t="s">
        <v>38</v>
      </c>
      <c r="E8789" t="s">
        <v>29</v>
      </c>
      <c r="F8789" t="s">
        <v>25</v>
      </c>
      <c r="G8789" t="s">
        <v>35</v>
      </c>
      <c r="H8789">
        <v>13</v>
      </c>
      <c r="I8789" t="s">
        <v>178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34</v>
      </c>
      <c r="S8789">
        <v>1</v>
      </c>
    </row>
    <row r="8790" spans="1:19" x14ac:dyDescent="0.3">
      <c r="A8790">
        <v>8789</v>
      </c>
      <c r="B8790" t="s">
        <v>31</v>
      </c>
      <c r="C8790" t="s">
        <v>39</v>
      </c>
      <c r="D8790" t="s">
        <v>32</v>
      </c>
      <c r="E8790" t="s">
        <v>43</v>
      </c>
      <c r="F8790" t="s">
        <v>30</v>
      </c>
      <c r="G8790" t="s">
        <v>35</v>
      </c>
      <c r="H8790">
        <v>12</v>
      </c>
      <c r="I8790" t="s">
        <v>178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34</v>
      </c>
      <c r="S8790">
        <v>3</v>
      </c>
    </row>
    <row r="8791" spans="1:19" x14ac:dyDescent="0.3">
      <c r="A8791">
        <v>8790</v>
      </c>
      <c r="B8791" t="s">
        <v>42</v>
      </c>
      <c r="C8791" t="s">
        <v>20</v>
      </c>
      <c r="D8791" t="s">
        <v>40</v>
      </c>
      <c r="E8791" t="s">
        <v>29</v>
      </c>
      <c r="F8791" t="s">
        <v>18</v>
      </c>
      <c r="G8791" t="s">
        <v>35</v>
      </c>
      <c r="H8791">
        <v>6</v>
      </c>
      <c r="I8791" t="s">
        <v>178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28</v>
      </c>
      <c r="S8791">
        <v>4</v>
      </c>
    </row>
    <row r="8792" spans="1:19" x14ac:dyDescent="0.3">
      <c r="A8792">
        <v>8791</v>
      </c>
      <c r="B8792" t="s">
        <v>16</v>
      </c>
      <c r="C8792" t="s">
        <v>34</v>
      </c>
      <c r="D8792" t="s">
        <v>44</v>
      </c>
      <c r="E8792" t="s">
        <v>29</v>
      </c>
      <c r="F8792" t="s">
        <v>30</v>
      </c>
      <c r="G8792" t="s">
        <v>24</v>
      </c>
      <c r="H8792">
        <v>10</v>
      </c>
      <c r="I8792" t="s">
        <v>177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28</v>
      </c>
      <c r="S8792">
        <v>1</v>
      </c>
    </row>
    <row r="8793" spans="1:19" x14ac:dyDescent="0.3">
      <c r="A8793">
        <v>8792</v>
      </c>
      <c r="B8793" t="s">
        <v>31</v>
      </c>
      <c r="C8793" t="s">
        <v>20</v>
      </c>
      <c r="D8793" t="s">
        <v>26</v>
      </c>
      <c r="E8793" t="s">
        <v>36</v>
      </c>
      <c r="F8793" t="s">
        <v>30</v>
      </c>
      <c r="G8793" t="s">
        <v>17</v>
      </c>
      <c r="H8793">
        <v>1</v>
      </c>
      <c r="I8793" t="s">
        <v>178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28</v>
      </c>
      <c r="S8793">
        <v>7</v>
      </c>
    </row>
    <row r="8794" spans="1:19" x14ac:dyDescent="0.3">
      <c r="A8794">
        <v>8793</v>
      </c>
      <c r="B8794" t="s">
        <v>42</v>
      </c>
      <c r="C8794" t="s">
        <v>34</v>
      </c>
      <c r="D8794" t="s">
        <v>26</v>
      </c>
      <c r="E8794" t="s">
        <v>45</v>
      </c>
      <c r="F8794" t="s">
        <v>25</v>
      </c>
      <c r="G8794" t="s">
        <v>35</v>
      </c>
      <c r="H8794">
        <v>3</v>
      </c>
      <c r="I8794" t="s">
        <v>178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21</v>
      </c>
      <c r="S8794">
        <v>2</v>
      </c>
    </row>
    <row r="8795" spans="1:19" x14ac:dyDescent="0.3">
      <c r="A8795">
        <v>8794</v>
      </c>
      <c r="B8795" t="s">
        <v>23</v>
      </c>
      <c r="C8795" t="s">
        <v>39</v>
      </c>
      <c r="D8795" t="s">
        <v>32</v>
      </c>
      <c r="E8795" t="s">
        <v>43</v>
      </c>
      <c r="F8795" t="s">
        <v>18</v>
      </c>
      <c r="G8795" t="s">
        <v>35</v>
      </c>
      <c r="H8795">
        <v>4</v>
      </c>
      <c r="I8795" t="s">
        <v>177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28</v>
      </c>
      <c r="S8795">
        <v>7</v>
      </c>
    </row>
    <row r="8796" spans="1:19" x14ac:dyDescent="0.3">
      <c r="A8796">
        <v>8795</v>
      </c>
      <c r="B8796" t="s">
        <v>37</v>
      </c>
      <c r="C8796" t="s">
        <v>27</v>
      </c>
      <c r="D8796" t="s">
        <v>40</v>
      </c>
      <c r="E8796" t="s">
        <v>41</v>
      </c>
      <c r="F8796" t="s">
        <v>18</v>
      </c>
      <c r="G8796" t="s">
        <v>17</v>
      </c>
      <c r="H8796">
        <v>14</v>
      </c>
      <c r="I8796" t="s">
        <v>176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28</v>
      </c>
      <c r="S8796">
        <v>8</v>
      </c>
    </row>
    <row r="8797" spans="1:19" x14ac:dyDescent="0.3">
      <c r="A8797">
        <v>8796</v>
      </c>
      <c r="B8797" t="s">
        <v>31</v>
      </c>
      <c r="C8797" t="s">
        <v>27</v>
      </c>
      <c r="D8797" t="s">
        <v>44</v>
      </c>
      <c r="E8797" t="s">
        <v>41</v>
      </c>
      <c r="F8797" t="s">
        <v>18</v>
      </c>
      <c r="G8797" t="s">
        <v>35</v>
      </c>
      <c r="H8797">
        <v>7</v>
      </c>
      <c r="I8797" t="s">
        <v>177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28</v>
      </c>
      <c r="S8797">
        <v>9</v>
      </c>
    </row>
    <row r="8798" spans="1:19" x14ac:dyDescent="0.3">
      <c r="A8798">
        <v>8797</v>
      </c>
      <c r="B8798" t="s">
        <v>23</v>
      </c>
      <c r="C8798" t="s">
        <v>34</v>
      </c>
      <c r="D8798" t="s">
        <v>19</v>
      </c>
      <c r="E8798" t="s">
        <v>15</v>
      </c>
      <c r="F8798" t="s">
        <v>18</v>
      </c>
      <c r="G8798" t="s">
        <v>35</v>
      </c>
      <c r="H8798">
        <v>5</v>
      </c>
      <c r="I8798" t="s">
        <v>177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21</v>
      </c>
      <c r="S8798">
        <v>6</v>
      </c>
    </row>
    <row r="8799" spans="1:19" x14ac:dyDescent="0.3">
      <c r="A8799">
        <v>8798</v>
      </c>
      <c r="B8799" t="s">
        <v>16</v>
      </c>
      <c r="C8799" t="s">
        <v>20</v>
      </c>
      <c r="D8799" t="s">
        <v>44</v>
      </c>
      <c r="E8799" t="s">
        <v>45</v>
      </c>
      <c r="F8799" t="s">
        <v>18</v>
      </c>
      <c r="G8799" t="s">
        <v>24</v>
      </c>
      <c r="H8799">
        <v>5</v>
      </c>
      <c r="I8799" t="s">
        <v>177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21</v>
      </c>
      <c r="S8799">
        <v>4</v>
      </c>
    </row>
    <row r="8800" spans="1:19" x14ac:dyDescent="0.3">
      <c r="A8800">
        <v>8799</v>
      </c>
      <c r="B8800" t="s">
        <v>37</v>
      </c>
      <c r="C8800" t="s">
        <v>27</v>
      </c>
      <c r="D8800" t="s">
        <v>38</v>
      </c>
      <c r="E8800" t="s">
        <v>29</v>
      </c>
      <c r="F8800" t="s">
        <v>18</v>
      </c>
      <c r="G8800" t="s">
        <v>35</v>
      </c>
      <c r="H8800">
        <v>5</v>
      </c>
      <c r="I8800" t="s">
        <v>177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28</v>
      </c>
      <c r="S8800">
        <v>9</v>
      </c>
    </row>
    <row r="8801" spans="1:19" x14ac:dyDescent="0.3">
      <c r="A8801">
        <v>8800</v>
      </c>
      <c r="B8801" t="s">
        <v>16</v>
      </c>
      <c r="C8801" t="s">
        <v>20</v>
      </c>
      <c r="D8801" t="s">
        <v>40</v>
      </c>
      <c r="E8801" t="s">
        <v>15</v>
      </c>
      <c r="F8801" t="s">
        <v>30</v>
      </c>
      <c r="G8801" t="s">
        <v>24</v>
      </c>
      <c r="H8801">
        <v>6</v>
      </c>
      <c r="I8801" t="s">
        <v>177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21</v>
      </c>
      <c r="S8801">
        <v>6</v>
      </c>
    </row>
    <row r="8802" spans="1:19" x14ac:dyDescent="0.3">
      <c r="A8802">
        <v>8801</v>
      </c>
      <c r="B8802" t="s">
        <v>33</v>
      </c>
      <c r="C8802" t="s">
        <v>39</v>
      </c>
      <c r="D8802" t="s">
        <v>38</v>
      </c>
      <c r="E8802" t="s">
        <v>45</v>
      </c>
      <c r="F8802" t="s">
        <v>30</v>
      </c>
      <c r="G8802" t="s">
        <v>24</v>
      </c>
      <c r="H8802">
        <v>13</v>
      </c>
      <c r="I8802" t="s">
        <v>176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34</v>
      </c>
      <c r="S8802">
        <v>3</v>
      </c>
    </row>
    <row r="8803" spans="1:19" x14ac:dyDescent="0.3">
      <c r="A8803">
        <v>8802</v>
      </c>
      <c r="B8803" t="s">
        <v>37</v>
      </c>
      <c r="C8803" t="s">
        <v>20</v>
      </c>
      <c r="D8803" t="s">
        <v>26</v>
      </c>
      <c r="E8803" t="s">
        <v>15</v>
      </c>
      <c r="F8803" t="s">
        <v>30</v>
      </c>
      <c r="G8803" t="s">
        <v>35</v>
      </c>
      <c r="H8803">
        <v>5</v>
      </c>
      <c r="I8803" t="s">
        <v>178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28</v>
      </c>
      <c r="S8803">
        <v>1</v>
      </c>
    </row>
    <row r="8804" spans="1:19" x14ac:dyDescent="0.3">
      <c r="A8804">
        <v>8803</v>
      </c>
      <c r="B8804" t="s">
        <v>23</v>
      </c>
      <c r="C8804" t="s">
        <v>39</v>
      </c>
      <c r="D8804" t="s">
        <v>44</v>
      </c>
      <c r="E8804" t="s">
        <v>29</v>
      </c>
      <c r="F8804" t="s">
        <v>30</v>
      </c>
      <c r="G8804" t="s">
        <v>35</v>
      </c>
      <c r="H8804">
        <v>8</v>
      </c>
      <c r="I8804" t="s">
        <v>176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28</v>
      </c>
      <c r="S8804">
        <v>9</v>
      </c>
    </row>
    <row r="8805" spans="1:19" x14ac:dyDescent="0.3">
      <c r="A8805">
        <v>8804</v>
      </c>
      <c r="B8805" t="s">
        <v>23</v>
      </c>
      <c r="C8805" t="s">
        <v>34</v>
      </c>
      <c r="D8805" t="s">
        <v>26</v>
      </c>
      <c r="E8805" t="s">
        <v>45</v>
      </c>
      <c r="F8805" t="s">
        <v>18</v>
      </c>
      <c r="G8805" t="s">
        <v>17</v>
      </c>
      <c r="H8805">
        <v>6</v>
      </c>
      <c r="I8805" t="s">
        <v>176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28</v>
      </c>
      <c r="S8805">
        <v>3</v>
      </c>
    </row>
    <row r="8806" spans="1:19" x14ac:dyDescent="0.3">
      <c r="A8806">
        <v>8805</v>
      </c>
      <c r="B8806" t="s">
        <v>31</v>
      </c>
      <c r="C8806" t="s">
        <v>34</v>
      </c>
      <c r="D8806" t="s">
        <v>26</v>
      </c>
      <c r="E8806" t="s">
        <v>15</v>
      </c>
      <c r="F8806" t="s">
        <v>25</v>
      </c>
      <c r="G8806" t="s">
        <v>17</v>
      </c>
      <c r="H8806">
        <v>2</v>
      </c>
      <c r="I8806" t="s">
        <v>178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21</v>
      </c>
      <c r="S8806">
        <v>3</v>
      </c>
    </row>
    <row r="8807" spans="1:19" x14ac:dyDescent="0.3">
      <c r="A8807">
        <v>8806</v>
      </c>
      <c r="B8807" t="s">
        <v>23</v>
      </c>
      <c r="C8807" t="s">
        <v>20</v>
      </c>
      <c r="D8807" t="s">
        <v>44</v>
      </c>
      <c r="E8807" t="s">
        <v>22</v>
      </c>
      <c r="F8807" t="s">
        <v>25</v>
      </c>
      <c r="G8807" t="s">
        <v>17</v>
      </c>
      <c r="H8807">
        <v>7</v>
      </c>
      <c r="I8807" t="s">
        <v>176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28</v>
      </c>
      <c r="S8807">
        <v>6</v>
      </c>
    </row>
    <row r="8808" spans="1:19" x14ac:dyDescent="0.3">
      <c r="A8808">
        <v>8807</v>
      </c>
      <c r="B8808" t="s">
        <v>31</v>
      </c>
      <c r="C8808" t="s">
        <v>20</v>
      </c>
      <c r="D8808" t="s">
        <v>26</v>
      </c>
      <c r="E8808" t="s">
        <v>41</v>
      </c>
      <c r="F8808" t="s">
        <v>25</v>
      </c>
      <c r="G8808" t="s">
        <v>17</v>
      </c>
      <c r="H8808">
        <v>5</v>
      </c>
      <c r="I8808" t="s">
        <v>177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21</v>
      </c>
      <c r="S8808">
        <v>4</v>
      </c>
    </row>
    <row r="8809" spans="1:19" x14ac:dyDescent="0.3">
      <c r="A8809">
        <v>8808</v>
      </c>
      <c r="B8809" t="s">
        <v>42</v>
      </c>
      <c r="C8809" t="s">
        <v>20</v>
      </c>
      <c r="D8809" t="s">
        <v>32</v>
      </c>
      <c r="E8809" t="s">
        <v>15</v>
      </c>
      <c r="F8809" t="s">
        <v>30</v>
      </c>
      <c r="G8809" t="s">
        <v>17</v>
      </c>
      <c r="H8809">
        <v>9</v>
      </c>
      <c r="I8809" t="s">
        <v>176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34</v>
      </c>
      <c r="S8809">
        <v>6</v>
      </c>
    </row>
    <row r="8810" spans="1:19" x14ac:dyDescent="0.3">
      <c r="A8810">
        <v>8809</v>
      </c>
      <c r="B8810" t="s">
        <v>42</v>
      </c>
      <c r="C8810" t="s">
        <v>27</v>
      </c>
      <c r="D8810" t="s">
        <v>19</v>
      </c>
      <c r="E8810" t="s">
        <v>45</v>
      </c>
      <c r="F8810" t="s">
        <v>30</v>
      </c>
      <c r="G8810" t="s">
        <v>24</v>
      </c>
      <c r="H8810">
        <v>13</v>
      </c>
      <c r="I8810" t="s">
        <v>178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34</v>
      </c>
      <c r="S8810">
        <v>6</v>
      </c>
    </row>
    <row r="8811" spans="1:19" x14ac:dyDescent="0.3">
      <c r="A8811">
        <v>8810</v>
      </c>
      <c r="B8811" t="s">
        <v>33</v>
      </c>
      <c r="C8811" t="s">
        <v>34</v>
      </c>
      <c r="D8811" t="s">
        <v>44</v>
      </c>
      <c r="E8811" t="s">
        <v>22</v>
      </c>
      <c r="F8811" t="s">
        <v>30</v>
      </c>
      <c r="G8811" t="s">
        <v>17</v>
      </c>
      <c r="H8811">
        <v>6</v>
      </c>
      <c r="I8811" t="s">
        <v>176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28</v>
      </c>
      <c r="S8811">
        <v>7</v>
      </c>
    </row>
    <row r="8812" spans="1:19" x14ac:dyDescent="0.3">
      <c r="A8812">
        <v>8811</v>
      </c>
      <c r="B8812" t="s">
        <v>42</v>
      </c>
      <c r="C8812" t="s">
        <v>27</v>
      </c>
      <c r="D8812" t="s">
        <v>44</v>
      </c>
      <c r="E8812" t="s">
        <v>41</v>
      </c>
      <c r="F8812" t="s">
        <v>25</v>
      </c>
      <c r="G8812" t="s">
        <v>17</v>
      </c>
      <c r="H8812">
        <v>4</v>
      </c>
      <c r="I8812" t="s">
        <v>176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21</v>
      </c>
      <c r="S8812">
        <v>6</v>
      </c>
    </row>
    <row r="8813" spans="1:19" x14ac:dyDescent="0.3">
      <c r="A8813">
        <v>8812</v>
      </c>
      <c r="B8813" t="s">
        <v>16</v>
      </c>
      <c r="C8813" t="s">
        <v>20</v>
      </c>
      <c r="D8813" t="s">
        <v>19</v>
      </c>
      <c r="E8813" t="s">
        <v>29</v>
      </c>
      <c r="F8813" t="s">
        <v>25</v>
      </c>
      <c r="G8813" t="s">
        <v>24</v>
      </c>
      <c r="H8813">
        <v>5</v>
      </c>
      <c r="I8813" t="s">
        <v>178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21</v>
      </c>
      <c r="S8813">
        <v>4</v>
      </c>
    </row>
    <row r="8814" spans="1:19" x14ac:dyDescent="0.3">
      <c r="A8814">
        <v>8813</v>
      </c>
      <c r="B8814" t="s">
        <v>37</v>
      </c>
      <c r="C8814" t="s">
        <v>34</v>
      </c>
      <c r="D8814" t="s">
        <v>32</v>
      </c>
      <c r="E8814" t="s">
        <v>45</v>
      </c>
      <c r="F8814" t="s">
        <v>25</v>
      </c>
      <c r="G8814" t="s">
        <v>24</v>
      </c>
      <c r="H8814">
        <v>0</v>
      </c>
      <c r="I8814" t="s">
        <v>178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28</v>
      </c>
      <c r="S8814">
        <v>5</v>
      </c>
    </row>
    <row r="8815" spans="1:19" x14ac:dyDescent="0.3">
      <c r="A8815">
        <v>8814</v>
      </c>
      <c r="B8815" t="s">
        <v>16</v>
      </c>
      <c r="C8815" t="s">
        <v>20</v>
      </c>
      <c r="D8815" t="s">
        <v>19</v>
      </c>
      <c r="E8815" t="s">
        <v>36</v>
      </c>
      <c r="F8815" t="s">
        <v>18</v>
      </c>
      <c r="G8815" t="s">
        <v>17</v>
      </c>
      <c r="H8815">
        <v>13</v>
      </c>
      <c r="I8815" t="s">
        <v>178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28</v>
      </c>
      <c r="S8815">
        <v>8</v>
      </c>
    </row>
    <row r="8816" spans="1:19" x14ac:dyDescent="0.3">
      <c r="A8816">
        <v>8815</v>
      </c>
      <c r="B8816" t="s">
        <v>23</v>
      </c>
      <c r="C8816" t="s">
        <v>34</v>
      </c>
      <c r="D8816" t="s">
        <v>32</v>
      </c>
      <c r="E8816" t="s">
        <v>43</v>
      </c>
      <c r="F8816" t="s">
        <v>18</v>
      </c>
      <c r="G8816" t="s">
        <v>24</v>
      </c>
      <c r="H8816">
        <v>1</v>
      </c>
      <c r="I8816" t="s">
        <v>178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28</v>
      </c>
      <c r="S8816">
        <v>8</v>
      </c>
    </row>
    <row r="8817" spans="1:19" x14ac:dyDescent="0.3">
      <c r="A8817">
        <v>8816</v>
      </c>
      <c r="B8817" t="s">
        <v>37</v>
      </c>
      <c r="C8817" t="s">
        <v>20</v>
      </c>
      <c r="D8817" t="s">
        <v>19</v>
      </c>
      <c r="E8817" t="s">
        <v>36</v>
      </c>
      <c r="F8817" t="s">
        <v>18</v>
      </c>
      <c r="G8817" t="s">
        <v>17</v>
      </c>
      <c r="H8817">
        <v>3</v>
      </c>
      <c r="I8817" t="s">
        <v>176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28</v>
      </c>
      <c r="S8817">
        <v>7</v>
      </c>
    </row>
    <row r="8818" spans="1:19" x14ac:dyDescent="0.3">
      <c r="A8818">
        <v>8817</v>
      </c>
      <c r="B8818" t="s">
        <v>16</v>
      </c>
      <c r="C8818" t="s">
        <v>20</v>
      </c>
      <c r="D8818" t="s">
        <v>19</v>
      </c>
      <c r="E8818" t="s">
        <v>43</v>
      </c>
      <c r="F8818" t="s">
        <v>25</v>
      </c>
      <c r="G8818" t="s">
        <v>17</v>
      </c>
      <c r="H8818">
        <v>0</v>
      </c>
      <c r="I8818" t="s">
        <v>178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21</v>
      </c>
      <c r="S8818">
        <v>2</v>
      </c>
    </row>
    <row r="8819" spans="1:19" x14ac:dyDescent="0.3">
      <c r="A8819">
        <v>8818</v>
      </c>
      <c r="B8819" t="s">
        <v>16</v>
      </c>
      <c r="C8819" t="s">
        <v>27</v>
      </c>
      <c r="D8819" t="s">
        <v>32</v>
      </c>
      <c r="E8819" t="s">
        <v>41</v>
      </c>
      <c r="F8819" t="s">
        <v>18</v>
      </c>
      <c r="G8819" t="s">
        <v>35</v>
      </c>
      <c r="H8819">
        <v>8</v>
      </c>
      <c r="I8819" t="s">
        <v>177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34</v>
      </c>
      <c r="S8819">
        <v>2</v>
      </c>
    </row>
    <row r="8820" spans="1:19" x14ac:dyDescent="0.3">
      <c r="A8820">
        <v>8819</v>
      </c>
      <c r="B8820" t="s">
        <v>33</v>
      </c>
      <c r="C8820" t="s">
        <v>34</v>
      </c>
      <c r="D8820" t="s">
        <v>32</v>
      </c>
      <c r="E8820" t="s">
        <v>41</v>
      </c>
      <c r="F8820" t="s">
        <v>25</v>
      </c>
      <c r="G8820" t="s">
        <v>17</v>
      </c>
      <c r="H8820">
        <v>14</v>
      </c>
      <c r="I8820" t="s">
        <v>176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28</v>
      </c>
      <c r="S8820">
        <v>5</v>
      </c>
    </row>
    <row r="8821" spans="1:19" x14ac:dyDescent="0.3">
      <c r="A8821">
        <v>8820</v>
      </c>
      <c r="B8821" t="s">
        <v>42</v>
      </c>
      <c r="C8821" t="s">
        <v>34</v>
      </c>
      <c r="D8821" t="s">
        <v>44</v>
      </c>
      <c r="E8821" t="s">
        <v>15</v>
      </c>
      <c r="F8821" t="s">
        <v>30</v>
      </c>
      <c r="G8821" t="s">
        <v>24</v>
      </c>
      <c r="H8821">
        <v>14</v>
      </c>
      <c r="I8821" t="s">
        <v>176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28</v>
      </c>
      <c r="S8821">
        <v>1</v>
      </c>
    </row>
    <row r="8822" spans="1:19" x14ac:dyDescent="0.3">
      <c r="A8822">
        <v>8821</v>
      </c>
      <c r="B8822" t="s">
        <v>31</v>
      </c>
      <c r="C8822" t="s">
        <v>27</v>
      </c>
      <c r="D8822" t="s">
        <v>26</v>
      </c>
      <c r="E8822" t="s">
        <v>36</v>
      </c>
      <c r="F8822" t="s">
        <v>30</v>
      </c>
      <c r="G8822" t="s">
        <v>24</v>
      </c>
      <c r="H8822">
        <v>14</v>
      </c>
      <c r="I8822" t="s">
        <v>177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28</v>
      </c>
      <c r="S8822">
        <v>7</v>
      </c>
    </row>
    <row r="8823" spans="1:19" x14ac:dyDescent="0.3">
      <c r="A8823">
        <v>8822</v>
      </c>
      <c r="B8823" t="s">
        <v>42</v>
      </c>
      <c r="C8823" t="s">
        <v>20</v>
      </c>
      <c r="D8823" t="s">
        <v>32</v>
      </c>
      <c r="E8823" t="s">
        <v>15</v>
      </c>
      <c r="F8823" t="s">
        <v>18</v>
      </c>
      <c r="G8823" t="s">
        <v>17</v>
      </c>
      <c r="H8823">
        <v>6</v>
      </c>
      <c r="I8823" t="s">
        <v>178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21</v>
      </c>
      <c r="S8823">
        <v>4</v>
      </c>
    </row>
    <row r="8824" spans="1:19" x14ac:dyDescent="0.3">
      <c r="A8824">
        <v>8823</v>
      </c>
      <c r="B8824" t="s">
        <v>31</v>
      </c>
      <c r="C8824" t="s">
        <v>39</v>
      </c>
      <c r="D8824" t="s">
        <v>32</v>
      </c>
      <c r="E8824" t="s">
        <v>41</v>
      </c>
      <c r="F8824" t="s">
        <v>18</v>
      </c>
      <c r="G8824" t="s">
        <v>17</v>
      </c>
      <c r="H8824">
        <v>8</v>
      </c>
      <c r="I8824" t="s">
        <v>177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28</v>
      </c>
      <c r="S8824">
        <v>3</v>
      </c>
    </row>
    <row r="8825" spans="1:19" x14ac:dyDescent="0.3">
      <c r="A8825">
        <v>8824</v>
      </c>
      <c r="B8825" t="s">
        <v>23</v>
      </c>
      <c r="C8825" t="s">
        <v>20</v>
      </c>
      <c r="D8825" t="s">
        <v>38</v>
      </c>
      <c r="E8825" t="s">
        <v>36</v>
      </c>
      <c r="F8825" t="s">
        <v>30</v>
      </c>
      <c r="G8825" t="s">
        <v>24</v>
      </c>
      <c r="H8825">
        <v>9</v>
      </c>
      <c r="I8825" t="s">
        <v>178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34</v>
      </c>
      <c r="S8825">
        <v>6</v>
      </c>
    </row>
    <row r="8826" spans="1:19" x14ac:dyDescent="0.3">
      <c r="A8826">
        <v>8825</v>
      </c>
      <c r="B8826" t="s">
        <v>42</v>
      </c>
      <c r="C8826" t="s">
        <v>39</v>
      </c>
      <c r="D8826" t="s">
        <v>19</v>
      </c>
      <c r="E8826" t="s">
        <v>29</v>
      </c>
      <c r="F8826" t="s">
        <v>25</v>
      </c>
      <c r="G8826" t="s">
        <v>17</v>
      </c>
      <c r="H8826">
        <v>12</v>
      </c>
      <c r="I8826" t="s">
        <v>177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34</v>
      </c>
      <c r="S8826">
        <v>2</v>
      </c>
    </row>
    <row r="8827" spans="1:19" x14ac:dyDescent="0.3">
      <c r="A8827">
        <v>8826</v>
      </c>
      <c r="B8827" t="s">
        <v>16</v>
      </c>
      <c r="C8827" t="s">
        <v>27</v>
      </c>
      <c r="D8827" t="s">
        <v>32</v>
      </c>
      <c r="E8827" t="s">
        <v>41</v>
      </c>
      <c r="F8827" t="s">
        <v>30</v>
      </c>
      <c r="G8827" t="s">
        <v>35</v>
      </c>
      <c r="H8827">
        <v>9</v>
      </c>
      <c r="I8827" t="s">
        <v>177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28</v>
      </c>
      <c r="S8827">
        <v>9</v>
      </c>
    </row>
    <row r="8828" spans="1:19" x14ac:dyDescent="0.3">
      <c r="A8828">
        <v>8827</v>
      </c>
      <c r="B8828" t="s">
        <v>31</v>
      </c>
      <c r="C8828" t="s">
        <v>34</v>
      </c>
      <c r="D8828" t="s">
        <v>26</v>
      </c>
      <c r="E8828" t="s">
        <v>41</v>
      </c>
      <c r="F8828" t="s">
        <v>25</v>
      </c>
      <c r="G8828" t="s">
        <v>35</v>
      </c>
      <c r="H8828">
        <v>9</v>
      </c>
      <c r="I8828" t="s">
        <v>178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34</v>
      </c>
      <c r="S8828">
        <v>1</v>
      </c>
    </row>
    <row r="8829" spans="1:19" x14ac:dyDescent="0.3">
      <c r="A8829">
        <v>8828</v>
      </c>
      <c r="B8829" t="s">
        <v>31</v>
      </c>
      <c r="C8829" t="s">
        <v>34</v>
      </c>
      <c r="D8829" t="s">
        <v>40</v>
      </c>
      <c r="E8829" t="s">
        <v>29</v>
      </c>
      <c r="F8829" t="s">
        <v>30</v>
      </c>
      <c r="G8829" t="s">
        <v>35</v>
      </c>
      <c r="H8829">
        <v>0</v>
      </c>
      <c r="I8829" t="s">
        <v>176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21</v>
      </c>
      <c r="S8829">
        <v>4</v>
      </c>
    </row>
    <row r="8830" spans="1:19" x14ac:dyDescent="0.3">
      <c r="A8830">
        <v>8829</v>
      </c>
      <c r="B8830" t="s">
        <v>42</v>
      </c>
      <c r="C8830" t="s">
        <v>20</v>
      </c>
      <c r="D8830" t="s">
        <v>32</v>
      </c>
      <c r="E8830" t="s">
        <v>36</v>
      </c>
      <c r="F8830" t="s">
        <v>18</v>
      </c>
      <c r="G8830" t="s">
        <v>17</v>
      </c>
      <c r="H8830">
        <v>10</v>
      </c>
      <c r="I8830" t="s">
        <v>178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28</v>
      </c>
      <c r="S8830">
        <v>9</v>
      </c>
    </row>
    <row r="8831" spans="1:19" x14ac:dyDescent="0.3">
      <c r="A8831">
        <v>8830</v>
      </c>
      <c r="B8831" t="s">
        <v>37</v>
      </c>
      <c r="C8831" t="s">
        <v>34</v>
      </c>
      <c r="D8831" t="s">
        <v>32</v>
      </c>
      <c r="E8831" t="s">
        <v>15</v>
      </c>
      <c r="F8831" t="s">
        <v>30</v>
      </c>
      <c r="G8831" t="s">
        <v>35</v>
      </c>
      <c r="H8831">
        <v>8</v>
      </c>
      <c r="I8831" t="s">
        <v>176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28</v>
      </c>
      <c r="S8831">
        <v>8</v>
      </c>
    </row>
    <row r="8832" spans="1:19" x14ac:dyDescent="0.3">
      <c r="A8832">
        <v>8831</v>
      </c>
      <c r="B8832" t="s">
        <v>42</v>
      </c>
      <c r="C8832" t="s">
        <v>34</v>
      </c>
      <c r="D8832" t="s">
        <v>19</v>
      </c>
      <c r="E8832" t="s">
        <v>45</v>
      </c>
      <c r="F8832" t="s">
        <v>30</v>
      </c>
      <c r="G8832" t="s">
        <v>17</v>
      </c>
      <c r="H8832">
        <v>13</v>
      </c>
      <c r="I8832" t="s">
        <v>177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34</v>
      </c>
      <c r="S8832">
        <v>5</v>
      </c>
    </row>
    <row r="8833" spans="1:19" x14ac:dyDescent="0.3">
      <c r="A8833">
        <v>8832</v>
      </c>
      <c r="B8833" t="s">
        <v>16</v>
      </c>
      <c r="C8833" t="s">
        <v>39</v>
      </c>
      <c r="D8833" t="s">
        <v>38</v>
      </c>
      <c r="E8833" t="s">
        <v>15</v>
      </c>
      <c r="F8833" t="s">
        <v>25</v>
      </c>
      <c r="G8833" t="s">
        <v>35</v>
      </c>
      <c r="H8833">
        <v>11</v>
      </c>
      <c r="I8833" t="s">
        <v>176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28</v>
      </c>
      <c r="S8833">
        <v>7</v>
      </c>
    </row>
    <row r="8834" spans="1:19" x14ac:dyDescent="0.3">
      <c r="A8834">
        <v>8833</v>
      </c>
      <c r="B8834" t="s">
        <v>23</v>
      </c>
      <c r="C8834" t="s">
        <v>34</v>
      </c>
      <c r="D8834" t="s">
        <v>38</v>
      </c>
      <c r="E8834" t="s">
        <v>22</v>
      </c>
      <c r="F8834" t="s">
        <v>18</v>
      </c>
      <c r="G8834" t="s">
        <v>24</v>
      </c>
      <c r="H8834">
        <v>13</v>
      </c>
      <c r="I8834" t="s">
        <v>176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28</v>
      </c>
      <c r="S8834">
        <v>7</v>
      </c>
    </row>
    <row r="8835" spans="1:19" x14ac:dyDescent="0.3">
      <c r="A8835">
        <v>8834</v>
      </c>
      <c r="B8835" t="s">
        <v>42</v>
      </c>
      <c r="C8835" t="s">
        <v>39</v>
      </c>
      <c r="D8835" t="s">
        <v>44</v>
      </c>
      <c r="E8835" t="s">
        <v>36</v>
      </c>
      <c r="F8835" t="s">
        <v>30</v>
      </c>
      <c r="G8835" t="s">
        <v>24</v>
      </c>
      <c r="H8835">
        <v>9</v>
      </c>
      <c r="I8835" t="s">
        <v>177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28</v>
      </c>
      <c r="S8835">
        <v>1</v>
      </c>
    </row>
    <row r="8836" spans="1:19" x14ac:dyDescent="0.3">
      <c r="A8836">
        <v>8835</v>
      </c>
      <c r="B8836" t="s">
        <v>16</v>
      </c>
      <c r="C8836" t="s">
        <v>39</v>
      </c>
      <c r="D8836" t="s">
        <v>26</v>
      </c>
      <c r="E8836" t="s">
        <v>15</v>
      </c>
      <c r="F8836" t="s">
        <v>30</v>
      </c>
      <c r="G8836" t="s">
        <v>17</v>
      </c>
      <c r="H8836">
        <v>6</v>
      </c>
      <c r="I8836" t="s">
        <v>178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28</v>
      </c>
      <c r="S8836">
        <v>9</v>
      </c>
    </row>
    <row r="8837" spans="1:19" x14ac:dyDescent="0.3">
      <c r="A8837">
        <v>8836</v>
      </c>
      <c r="B8837" t="s">
        <v>42</v>
      </c>
      <c r="C8837" t="s">
        <v>27</v>
      </c>
      <c r="D8837" t="s">
        <v>32</v>
      </c>
      <c r="E8837" t="s">
        <v>43</v>
      </c>
      <c r="F8837" t="s">
        <v>30</v>
      </c>
      <c r="G8837" t="s">
        <v>35</v>
      </c>
      <c r="H8837">
        <v>4</v>
      </c>
      <c r="I8837" t="s">
        <v>177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28</v>
      </c>
      <c r="S8837">
        <v>8</v>
      </c>
    </row>
    <row r="8838" spans="1:19" x14ac:dyDescent="0.3">
      <c r="A8838">
        <v>8837</v>
      </c>
      <c r="B8838" t="s">
        <v>23</v>
      </c>
      <c r="C8838" t="s">
        <v>27</v>
      </c>
      <c r="D8838" t="s">
        <v>40</v>
      </c>
      <c r="E8838" t="s">
        <v>22</v>
      </c>
      <c r="F8838" t="s">
        <v>30</v>
      </c>
      <c r="G8838" t="s">
        <v>24</v>
      </c>
      <c r="H8838">
        <v>8</v>
      </c>
      <c r="I8838" t="s">
        <v>176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34</v>
      </c>
      <c r="S8838">
        <v>3</v>
      </c>
    </row>
    <row r="8839" spans="1:19" x14ac:dyDescent="0.3">
      <c r="A8839">
        <v>8838</v>
      </c>
      <c r="B8839" t="s">
        <v>23</v>
      </c>
      <c r="C8839" t="s">
        <v>34</v>
      </c>
      <c r="D8839" t="s">
        <v>44</v>
      </c>
      <c r="E8839" t="s">
        <v>15</v>
      </c>
      <c r="F8839" t="s">
        <v>25</v>
      </c>
      <c r="G8839" t="s">
        <v>17</v>
      </c>
      <c r="H8839">
        <v>1</v>
      </c>
      <c r="I8839" t="s">
        <v>176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28</v>
      </c>
      <c r="S8839">
        <v>4</v>
      </c>
    </row>
    <row r="8840" spans="1:19" x14ac:dyDescent="0.3">
      <c r="A8840">
        <v>8839</v>
      </c>
      <c r="B8840" t="s">
        <v>42</v>
      </c>
      <c r="C8840" t="s">
        <v>34</v>
      </c>
      <c r="D8840" t="s">
        <v>32</v>
      </c>
      <c r="E8840" t="s">
        <v>43</v>
      </c>
      <c r="F8840" t="s">
        <v>30</v>
      </c>
      <c r="G8840" t="s">
        <v>35</v>
      </c>
      <c r="H8840">
        <v>2</v>
      </c>
      <c r="I8840" t="s">
        <v>176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28</v>
      </c>
      <c r="S8840">
        <v>1</v>
      </c>
    </row>
    <row r="8841" spans="1:19" x14ac:dyDescent="0.3">
      <c r="A8841">
        <v>8840</v>
      </c>
      <c r="B8841" t="s">
        <v>37</v>
      </c>
      <c r="C8841" t="s">
        <v>20</v>
      </c>
      <c r="D8841" t="s">
        <v>32</v>
      </c>
      <c r="E8841" t="s">
        <v>41</v>
      </c>
      <c r="F8841" t="s">
        <v>30</v>
      </c>
      <c r="G8841" t="s">
        <v>35</v>
      </c>
      <c r="H8841">
        <v>11</v>
      </c>
      <c r="I8841" t="s">
        <v>176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28</v>
      </c>
      <c r="S8841">
        <v>9</v>
      </c>
    </row>
    <row r="8842" spans="1:19" x14ac:dyDescent="0.3">
      <c r="A8842">
        <v>8841</v>
      </c>
      <c r="B8842" t="s">
        <v>16</v>
      </c>
      <c r="C8842" t="s">
        <v>39</v>
      </c>
      <c r="D8842" t="s">
        <v>19</v>
      </c>
      <c r="E8842" t="s">
        <v>15</v>
      </c>
      <c r="F8842" t="s">
        <v>25</v>
      </c>
      <c r="G8842" t="s">
        <v>17</v>
      </c>
      <c r="H8842">
        <v>14</v>
      </c>
      <c r="I8842" t="s">
        <v>178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28</v>
      </c>
      <c r="S8842">
        <v>9</v>
      </c>
    </row>
    <row r="8843" spans="1:19" x14ac:dyDescent="0.3">
      <c r="A8843">
        <v>8842</v>
      </c>
      <c r="B8843" t="s">
        <v>23</v>
      </c>
      <c r="C8843" t="s">
        <v>27</v>
      </c>
      <c r="D8843" t="s">
        <v>26</v>
      </c>
      <c r="E8843" t="s">
        <v>36</v>
      </c>
      <c r="F8843" t="s">
        <v>18</v>
      </c>
      <c r="G8843" t="s">
        <v>35</v>
      </c>
      <c r="H8843">
        <v>2</v>
      </c>
      <c r="I8843" t="s">
        <v>176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28</v>
      </c>
      <c r="S8843">
        <v>8</v>
      </c>
    </row>
    <row r="8844" spans="1:19" x14ac:dyDescent="0.3">
      <c r="A8844">
        <v>8843</v>
      </c>
      <c r="B8844" t="s">
        <v>23</v>
      </c>
      <c r="C8844" t="s">
        <v>27</v>
      </c>
      <c r="D8844" t="s">
        <v>19</v>
      </c>
      <c r="E8844" t="s">
        <v>43</v>
      </c>
      <c r="F8844" t="s">
        <v>18</v>
      </c>
      <c r="G8844" t="s">
        <v>24</v>
      </c>
      <c r="H8844">
        <v>14</v>
      </c>
      <c r="I8844" t="s">
        <v>176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34</v>
      </c>
      <c r="S8844">
        <v>5</v>
      </c>
    </row>
    <row r="8845" spans="1:19" x14ac:dyDescent="0.3">
      <c r="A8845">
        <v>8844</v>
      </c>
      <c r="B8845" t="s">
        <v>16</v>
      </c>
      <c r="C8845" t="s">
        <v>39</v>
      </c>
      <c r="D8845" t="s">
        <v>44</v>
      </c>
      <c r="E8845" t="s">
        <v>36</v>
      </c>
      <c r="F8845" t="s">
        <v>30</v>
      </c>
      <c r="G8845" t="s">
        <v>17</v>
      </c>
      <c r="H8845">
        <v>7</v>
      </c>
      <c r="I8845" t="s">
        <v>177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28</v>
      </c>
      <c r="S8845">
        <v>7</v>
      </c>
    </row>
    <row r="8846" spans="1:19" x14ac:dyDescent="0.3">
      <c r="A8846">
        <v>8845</v>
      </c>
      <c r="B8846" t="s">
        <v>33</v>
      </c>
      <c r="C8846" t="s">
        <v>39</v>
      </c>
      <c r="D8846" t="s">
        <v>44</v>
      </c>
      <c r="E8846" t="s">
        <v>45</v>
      </c>
      <c r="F8846" t="s">
        <v>18</v>
      </c>
      <c r="G8846" t="s">
        <v>24</v>
      </c>
      <c r="H8846">
        <v>4</v>
      </c>
      <c r="I8846" t="s">
        <v>176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28</v>
      </c>
      <c r="S8846">
        <v>7</v>
      </c>
    </row>
    <row r="8847" spans="1:19" x14ac:dyDescent="0.3">
      <c r="A8847">
        <v>8846</v>
      </c>
      <c r="B8847" t="s">
        <v>33</v>
      </c>
      <c r="C8847" t="s">
        <v>27</v>
      </c>
      <c r="D8847" t="s">
        <v>38</v>
      </c>
      <c r="E8847" t="s">
        <v>43</v>
      </c>
      <c r="F8847" t="s">
        <v>18</v>
      </c>
      <c r="G8847" t="s">
        <v>24</v>
      </c>
      <c r="H8847">
        <v>14</v>
      </c>
      <c r="I8847" t="s">
        <v>178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28</v>
      </c>
      <c r="S8847">
        <v>7</v>
      </c>
    </row>
    <row r="8848" spans="1:19" x14ac:dyDescent="0.3">
      <c r="A8848">
        <v>8847</v>
      </c>
      <c r="B8848" t="s">
        <v>37</v>
      </c>
      <c r="C8848" t="s">
        <v>34</v>
      </c>
      <c r="D8848" t="s">
        <v>38</v>
      </c>
      <c r="E8848" t="s">
        <v>36</v>
      </c>
      <c r="F8848" t="s">
        <v>30</v>
      </c>
      <c r="G8848" t="s">
        <v>17</v>
      </c>
      <c r="H8848">
        <v>4</v>
      </c>
      <c r="I8848" t="s">
        <v>178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28</v>
      </c>
      <c r="S8848">
        <v>7</v>
      </c>
    </row>
    <row r="8849" spans="1:19" x14ac:dyDescent="0.3">
      <c r="A8849">
        <v>8848</v>
      </c>
      <c r="B8849" t="s">
        <v>23</v>
      </c>
      <c r="C8849" t="s">
        <v>34</v>
      </c>
      <c r="D8849" t="s">
        <v>26</v>
      </c>
      <c r="E8849" t="s">
        <v>15</v>
      </c>
      <c r="F8849" t="s">
        <v>30</v>
      </c>
      <c r="G8849" t="s">
        <v>24</v>
      </c>
      <c r="H8849">
        <v>12</v>
      </c>
      <c r="I8849" t="s">
        <v>178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28</v>
      </c>
      <c r="S8849">
        <v>4</v>
      </c>
    </row>
    <row r="8850" spans="1:19" x14ac:dyDescent="0.3">
      <c r="A8850">
        <v>8849</v>
      </c>
      <c r="B8850" t="s">
        <v>37</v>
      </c>
      <c r="C8850" t="s">
        <v>34</v>
      </c>
      <c r="D8850" t="s">
        <v>44</v>
      </c>
      <c r="E8850" t="s">
        <v>45</v>
      </c>
      <c r="F8850" t="s">
        <v>18</v>
      </c>
      <c r="G8850" t="s">
        <v>17</v>
      </c>
      <c r="H8850">
        <v>14</v>
      </c>
      <c r="I8850" t="s">
        <v>177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28</v>
      </c>
      <c r="S8850">
        <v>8</v>
      </c>
    </row>
    <row r="8851" spans="1:19" x14ac:dyDescent="0.3">
      <c r="A8851">
        <v>8850</v>
      </c>
      <c r="B8851" t="s">
        <v>33</v>
      </c>
      <c r="C8851" t="s">
        <v>20</v>
      </c>
      <c r="D8851" t="s">
        <v>32</v>
      </c>
      <c r="E8851" t="s">
        <v>15</v>
      </c>
      <c r="F8851" t="s">
        <v>30</v>
      </c>
      <c r="G8851" t="s">
        <v>17</v>
      </c>
      <c r="H8851">
        <v>12</v>
      </c>
      <c r="I8851" t="s">
        <v>176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28</v>
      </c>
      <c r="S8851">
        <v>7</v>
      </c>
    </row>
    <row r="8852" spans="1:19" x14ac:dyDescent="0.3">
      <c r="A8852">
        <v>8851</v>
      </c>
      <c r="B8852" t="s">
        <v>23</v>
      </c>
      <c r="C8852" t="s">
        <v>27</v>
      </c>
      <c r="D8852" t="s">
        <v>32</v>
      </c>
      <c r="E8852" t="s">
        <v>22</v>
      </c>
      <c r="F8852" t="s">
        <v>25</v>
      </c>
      <c r="G8852" t="s">
        <v>17</v>
      </c>
      <c r="H8852">
        <v>12</v>
      </c>
      <c r="I8852" t="s">
        <v>178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28</v>
      </c>
      <c r="S8852">
        <v>4</v>
      </c>
    </row>
    <row r="8853" spans="1:19" x14ac:dyDescent="0.3">
      <c r="A8853">
        <v>8852</v>
      </c>
      <c r="B8853" t="s">
        <v>33</v>
      </c>
      <c r="C8853" t="s">
        <v>34</v>
      </c>
      <c r="D8853" t="s">
        <v>26</v>
      </c>
      <c r="E8853" t="s">
        <v>43</v>
      </c>
      <c r="F8853" t="s">
        <v>30</v>
      </c>
      <c r="G8853" t="s">
        <v>17</v>
      </c>
      <c r="H8853">
        <v>12</v>
      </c>
      <c r="I8853" t="s">
        <v>178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34</v>
      </c>
      <c r="S8853">
        <v>3</v>
      </c>
    </row>
    <row r="8854" spans="1:19" x14ac:dyDescent="0.3">
      <c r="A8854">
        <v>8853</v>
      </c>
      <c r="B8854" t="s">
        <v>42</v>
      </c>
      <c r="C8854" t="s">
        <v>34</v>
      </c>
      <c r="D8854" t="s">
        <v>40</v>
      </c>
      <c r="E8854" t="s">
        <v>41</v>
      </c>
      <c r="F8854" t="s">
        <v>18</v>
      </c>
      <c r="G8854" t="s">
        <v>17</v>
      </c>
      <c r="H8854">
        <v>13</v>
      </c>
      <c r="I8854" t="s">
        <v>176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28</v>
      </c>
      <c r="S8854">
        <v>2</v>
      </c>
    </row>
    <row r="8855" spans="1:19" x14ac:dyDescent="0.3">
      <c r="A8855">
        <v>8854</v>
      </c>
      <c r="B8855" t="s">
        <v>33</v>
      </c>
      <c r="C8855" t="s">
        <v>27</v>
      </c>
      <c r="D8855" t="s">
        <v>38</v>
      </c>
      <c r="E8855" t="s">
        <v>36</v>
      </c>
      <c r="F8855" t="s">
        <v>25</v>
      </c>
      <c r="G8855" t="s">
        <v>24</v>
      </c>
      <c r="H8855">
        <v>3</v>
      </c>
      <c r="I8855" t="s">
        <v>176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28</v>
      </c>
      <c r="S8855">
        <v>8</v>
      </c>
    </row>
    <row r="8856" spans="1:19" x14ac:dyDescent="0.3">
      <c r="A8856">
        <v>8855</v>
      </c>
      <c r="B8856" t="s">
        <v>16</v>
      </c>
      <c r="C8856" t="s">
        <v>39</v>
      </c>
      <c r="D8856" t="s">
        <v>32</v>
      </c>
      <c r="E8856" t="s">
        <v>22</v>
      </c>
      <c r="F8856" t="s">
        <v>18</v>
      </c>
      <c r="G8856" t="s">
        <v>17</v>
      </c>
      <c r="H8856">
        <v>10</v>
      </c>
      <c r="I8856" t="s">
        <v>177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28</v>
      </c>
      <c r="S8856">
        <v>9</v>
      </c>
    </row>
    <row r="8857" spans="1:19" x14ac:dyDescent="0.3">
      <c r="A8857">
        <v>8856</v>
      </c>
      <c r="B8857" t="s">
        <v>16</v>
      </c>
      <c r="C8857" t="s">
        <v>20</v>
      </c>
      <c r="D8857" t="s">
        <v>44</v>
      </c>
      <c r="E8857" t="s">
        <v>43</v>
      </c>
      <c r="F8857" t="s">
        <v>25</v>
      </c>
      <c r="G8857" t="s">
        <v>17</v>
      </c>
      <c r="H8857">
        <v>7</v>
      </c>
      <c r="I8857" t="s">
        <v>178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28</v>
      </c>
      <c r="S8857">
        <v>8</v>
      </c>
    </row>
    <row r="8858" spans="1:19" x14ac:dyDescent="0.3">
      <c r="A8858">
        <v>8857</v>
      </c>
      <c r="B8858" t="s">
        <v>42</v>
      </c>
      <c r="C8858" t="s">
        <v>27</v>
      </c>
      <c r="D8858" t="s">
        <v>40</v>
      </c>
      <c r="E8858" t="s">
        <v>45</v>
      </c>
      <c r="F8858" t="s">
        <v>30</v>
      </c>
      <c r="G8858" t="s">
        <v>24</v>
      </c>
      <c r="H8858">
        <v>6</v>
      </c>
      <c r="I8858" t="s">
        <v>178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21</v>
      </c>
      <c r="S8858">
        <v>1</v>
      </c>
    </row>
    <row r="8859" spans="1:19" x14ac:dyDescent="0.3">
      <c r="A8859">
        <v>8858</v>
      </c>
      <c r="B8859" t="s">
        <v>42</v>
      </c>
      <c r="C8859" t="s">
        <v>34</v>
      </c>
      <c r="D8859" t="s">
        <v>32</v>
      </c>
      <c r="E8859" t="s">
        <v>43</v>
      </c>
      <c r="F8859" t="s">
        <v>25</v>
      </c>
      <c r="G8859" t="s">
        <v>17</v>
      </c>
      <c r="H8859">
        <v>5</v>
      </c>
      <c r="I8859" t="s">
        <v>176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21</v>
      </c>
      <c r="S8859">
        <v>3</v>
      </c>
    </row>
    <row r="8860" spans="1:19" x14ac:dyDescent="0.3">
      <c r="A8860">
        <v>8859</v>
      </c>
      <c r="B8860" t="s">
        <v>31</v>
      </c>
      <c r="C8860" t="s">
        <v>27</v>
      </c>
      <c r="D8860" t="s">
        <v>40</v>
      </c>
      <c r="E8860" t="s">
        <v>29</v>
      </c>
      <c r="F8860" t="s">
        <v>25</v>
      </c>
      <c r="G8860" t="s">
        <v>17</v>
      </c>
      <c r="H8860">
        <v>9</v>
      </c>
      <c r="I8860" t="s">
        <v>176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34</v>
      </c>
      <c r="S8860">
        <v>3</v>
      </c>
    </row>
    <row r="8861" spans="1:19" x14ac:dyDescent="0.3">
      <c r="A8861">
        <v>8860</v>
      </c>
      <c r="B8861" t="s">
        <v>42</v>
      </c>
      <c r="C8861" t="s">
        <v>27</v>
      </c>
      <c r="D8861" t="s">
        <v>32</v>
      </c>
      <c r="E8861" t="s">
        <v>22</v>
      </c>
      <c r="F8861" t="s">
        <v>18</v>
      </c>
      <c r="G8861" t="s">
        <v>35</v>
      </c>
      <c r="H8861">
        <v>10</v>
      </c>
      <c r="I8861" t="s">
        <v>178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34</v>
      </c>
      <c r="S8861">
        <v>6</v>
      </c>
    </row>
    <row r="8862" spans="1:19" x14ac:dyDescent="0.3">
      <c r="A8862">
        <v>8861</v>
      </c>
      <c r="B8862" t="s">
        <v>16</v>
      </c>
      <c r="C8862" t="s">
        <v>20</v>
      </c>
      <c r="D8862" t="s">
        <v>26</v>
      </c>
      <c r="E8862" t="s">
        <v>41</v>
      </c>
      <c r="F8862" t="s">
        <v>30</v>
      </c>
      <c r="G8862" t="s">
        <v>35</v>
      </c>
      <c r="H8862">
        <v>4</v>
      </c>
      <c r="I8862" t="s">
        <v>177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28</v>
      </c>
      <c r="S8862">
        <v>2</v>
      </c>
    </row>
    <row r="8863" spans="1:19" x14ac:dyDescent="0.3">
      <c r="A8863">
        <v>8862</v>
      </c>
      <c r="B8863" t="s">
        <v>33</v>
      </c>
      <c r="C8863" t="s">
        <v>34</v>
      </c>
      <c r="D8863" t="s">
        <v>40</v>
      </c>
      <c r="E8863" t="s">
        <v>29</v>
      </c>
      <c r="F8863" t="s">
        <v>25</v>
      </c>
      <c r="G8863" t="s">
        <v>24</v>
      </c>
      <c r="H8863">
        <v>2</v>
      </c>
      <c r="I8863" t="s">
        <v>177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28</v>
      </c>
      <c r="S8863">
        <v>7</v>
      </c>
    </row>
    <row r="8864" spans="1:19" x14ac:dyDescent="0.3">
      <c r="A8864">
        <v>8863</v>
      </c>
      <c r="B8864" t="s">
        <v>23</v>
      </c>
      <c r="C8864" t="s">
        <v>34</v>
      </c>
      <c r="D8864" t="s">
        <v>32</v>
      </c>
      <c r="E8864" t="s">
        <v>15</v>
      </c>
      <c r="F8864" t="s">
        <v>25</v>
      </c>
      <c r="G8864" t="s">
        <v>24</v>
      </c>
      <c r="H8864">
        <v>1</v>
      </c>
      <c r="I8864" t="s">
        <v>178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28</v>
      </c>
      <c r="S8864">
        <v>7</v>
      </c>
    </row>
    <row r="8865" spans="1:19" x14ac:dyDescent="0.3">
      <c r="A8865">
        <v>8864</v>
      </c>
      <c r="B8865" t="s">
        <v>33</v>
      </c>
      <c r="C8865" t="s">
        <v>27</v>
      </c>
      <c r="D8865" t="s">
        <v>26</v>
      </c>
      <c r="E8865" t="s">
        <v>43</v>
      </c>
      <c r="F8865" t="s">
        <v>30</v>
      </c>
      <c r="G8865" t="s">
        <v>17</v>
      </c>
      <c r="H8865">
        <v>5</v>
      </c>
      <c r="I8865" t="s">
        <v>177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21</v>
      </c>
      <c r="S8865">
        <v>6</v>
      </c>
    </row>
    <row r="8866" spans="1:19" x14ac:dyDescent="0.3">
      <c r="A8866">
        <v>8865</v>
      </c>
      <c r="B8866" t="s">
        <v>42</v>
      </c>
      <c r="C8866" t="s">
        <v>39</v>
      </c>
      <c r="D8866" t="s">
        <v>19</v>
      </c>
      <c r="E8866" t="s">
        <v>41</v>
      </c>
      <c r="F8866" t="s">
        <v>18</v>
      </c>
      <c r="G8866" t="s">
        <v>24</v>
      </c>
      <c r="H8866">
        <v>11</v>
      </c>
      <c r="I8866" t="s">
        <v>178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34</v>
      </c>
      <c r="S8866">
        <v>5</v>
      </c>
    </row>
    <row r="8867" spans="1:19" x14ac:dyDescent="0.3">
      <c r="A8867">
        <v>8866</v>
      </c>
      <c r="B8867" t="s">
        <v>33</v>
      </c>
      <c r="C8867" t="s">
        <v>39</v>
      </c>
      <c r="D8867" t="s">
        <v>44</v>
      </c>
      <c r="E8867" t="s">
        <v>15</v>
      </c>
      <c r="F8867" t="s">
        <v>25</v>
      </c>
      <c r="G8867" t="s">
        <v>24</v>
      </c>
      <c r="H8867">
        <v>9</v>
      </c>
      <c r="I8867" t="s">
        <v>176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34</v>
      </c>
      <c r="S8867">
        <v>1</v>
      </c>
    </row>
    <row r="8868" spans="1:19" x14ac:dyDescent="0.3">
      <c r="A8868">
        <v>8867</v>
      </c>
      <c r="B8868" t="s">
        <v>31</v>
      </c>
      <c r="C8868" t="s">
        <v>39</v>
      </c>
      <c r="D8868" t="s">
        <v>19</v>
      </c>
      <c r="E8868" t="s">
        <v>36</v>
      </c>
      <c r="F8868" t="s">
        <v>25</v>
      </c>
      <c r="G8868" t="s">
        <v>17</v>
      </c>
      <c r="H8868">
        <v>5</v>
      </c>
      <c r="I8868" t="s">
        <v>178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21</v>
      </c>
      <c r="S8868">
        <v>1</v>
      </c>
    </row>
    <row r="8869" spans="1:19" x14ac:dyDescent="0.3">
      <c r="A8869">
        <v>8868</v>
      </c>
      <c r="B8869" t="s">
        <v>16</v>
      </c>
      <c r="C8869" t="s">
        <v>27</v>
      </c>
      <c r="D8869" t="s">
        <v>44</v>
      </c>
      <c r="E8869" t="s">
        <v>15</v>
      </c>
      <c r="F8869" t="s">
        <v>25</v>
      </c>
      <c r="G8869" t="s">
        <v>17</v>
      </c>
      <c r="H8869">
        <v>14</v>
      </c>
      <c r="I8869" t="s">
        <v>176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28</v>
      </c>
      <c r="S8869">
        <v>8</v>
      </c>
    </row>
    <row r="8870" spans="1:19" x14ac:dyDescent="0.3">
      <c r="A8870">
        <v>8869</v>
      </c>
      <c r="B8870" t="s">
        <v>31</v>
      </c>
      <c r="C8870" t="s">
        <v>39</v>
      </c>
      <c r="D8870" t="s">
        <v>44</v>
      </c>
      <c r="E8870" t="s">
        <v>45</v>
      </c>
      <c r="F8870" t="s">
        <v>18</v>
      </c>
      <c r="G8870" t="s">
        <v>17</v>
      </c>
      <c r="H8870">
        <v>13</v>
      </c>
      <c r="I8870" t="s">
        <v>178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28</v>
      </c>
      <c r="S8870">
        <v>2</v>
      </c>
    </row>
    <row r="8871" spans="1:19" x14ac:dyDescent="0.3">
      <c r="A8871">
        <v>8870</v>
      </c>
      <c r="B8871" t="s">
        <v>16</v>
      </c>
      <c r="C8871" t="s">
        <v>34</v>
      </c>
      <c r="D8871" t="s">
        <v>44</v>
      </c>
      <c r="E8871" t="s">
        <v>36</v>
      </c>
      <c r="F8871" t="s">
        <v>30</v>
      </c>
      <c r="G8871" t="s">
        <v>35</v>
      </c>
      <c r="H8871">
        <v>2</v>
      </c>
      <c r="I8871" t="s">
        <v>176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21</v>
      </c>
      <c r="S8871">
        <v>1</v>
      </c>
    </row>
    <row r="8872" spans="1:19" x14ac:dyDescent="0.3">
      <c r="A8872">
        <v>8871</v>
      </c>
      <c r="B8872" t="s">
        <v>16</v>
      </c>
      <c r="C8872" t="s">
        <v>27</v>
      </c>
      <c r="D8872" t="s">
        <v>19</v>
      </c>
      <c r="E8872" t="s">
        <v>45</v>
      </c>
      <c r="F8872" t="s">
        <v>18</v>
      </c>
      <c r="G8872" t="s">
        <v>35</v>
      </c>
      <c r="H8872">
        <v>10</v>
      </c>
      <c r="I8872" t="s">
        <v>176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28</v>
      </c>
      <c r="S8872">
        <v>9</v>
      </c>
    </row>
    <row r="8873" spans="1:19" x14ac:dyDescent="0.3">
      <c r="A8873">
        <v>8872</v>
      </c>
      <c r="B8873" t="s">
        <v>23</v>
      </c>
      <c r="C8873" t="s">
        <v>20</v>
      </c>
      <c r="D8873" t="s">
        <v>32</v>
      </c>
      <c r="E8873" t="s">
        <v>36</v>
      </c>
      <c r="F8873" t="s">
        <v>30</v>
      </c>
      <c r="G8873" t="s">
        <v>17</v>
      </c>
      <c r="H8873">
        <v>14</v>
      </c>
      <c r="I8873" t="s">
        <v>178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34</v>
      </c>
      <c r="S8873">
        <v>1</v>
      </c>
    </row>
    <row r="8874" spans="1:19" x14ac:dyDescent="0.3">
      <c r="A8874">
        <v>8873</v>
      </c>
      <c r="B8874" t="s">
        <v>23</v>
      </c>
      <c r="C8874" t="s">
        <v>39</v>
      </c>
      <c r="D8874" t="s">
        <v>40</v>
      </c>
      <c r="E8874" t="s">
        <v>43</v>
      </c>
      <c r="F8874" t="s">
        <v>30</v>
      </c>
      <c r="G8874" t="s">
        <v>24</v>
      </c>
      <c r="H8874">
        <v>11</v>
      </c>
      <c r="I8874" t="s">
        <v>178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34</v>
      </c>
      <c r="S8874">
        <v>5</v>
      </c>
    </row>
    <row r="8875" spans="1:19" x14ac:dyDescent="0.3">
      <c r="A8875">
        <v>8874</v>
      </c>
      <c r="B8875" t="s">
        <v>33</v>
      </c>
      <c r="C8875" t="s">
        <v>34</v>
      </c>
      <c r="D8875" t="s">
        <v>32</v>
      </c>
      <c r="E8875" t="s">
        <v>15</v>
      </c>
      <c r="F8875" t="s">
        <v>18</v>
      </c>
      <c r="G8875" t="s">
        <v>17</v>
      </c>
      <c r="H8875">
        <v>8</v>
      </c>
      <c r="I8875" t="s">
        <v>177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34</v>
      </c>
      <c r="S8875">
        <v>1</v>
      </c>
    </row>
    <row r="8876" spans="1:19" x14ac:dyDescent="0.3">
      <c r="A8876">
        <v>8875</v>
      </c>
      <c r="B8876" t="s">
        <v>16</v>
      </c>
      <c r="C8876" t="s">
        <v>39</v>
      </c>
      <c r="D8876" t="s">
        <v>40</v>
      </c>
      <c r="E8876" t="s">
        <v>41</v>
      </c>
      <c r="F8876" t="s">
        <v>18</v>
      </c>
      <c r="G8876" t="s">
        <v>24</v>
      </c>
      <c r="H8876">
        <v>13</v>
      </c>
      <c r="I8876" t="s">
        <v>177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34</v>
      </c>
      <c r="S8876">
        <v>4</v>
      </c>
    </row>
    <row r="8877" spans="1:19" x14ac:dyDescent="0.3">
      <c r="A8877">
        <v>8876</v>
      </c>
      <c r="B8877" t="s">
        <v>31</v>
      </c>
      <c r="C8877" t="s">
        <v>34</v>
      </c>
      <c r="D8877" t="s">
        <v>26</v>
      </c>
      <c r="E8877" t="s">
        <v>15</v>
      </c>
      <c r="F8877" t="s">
        <v>25</v>
      </c>
      <c r="G8877" t="s">
        <v>24</v>
      </c>
      <c r="H8877">
        <v>0</v>
      </c>
      <c r="I8877" t="s">
        <v>176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28</v>
      </c>
      <c r="S8877">
        <v>8</v>
      </c>
    </row>
    <row r="8878" spans="1:19" x14ac:dyDescent="0.3">
      <c r="A8878">
        <v>8877</v>
      </c>
      <c r="B8878" t="s">
        <v>31</v>
      </c>
      <c r="C8878" t="s">
        <v>34</v>
      </c>
      <c r="D8878" t="s">
        <v>32</v>
      </c>
      <c r="E8878" t="s">
        <v>43</v>
      </c>
      <c r="F8878" t="s">
        <v>18</v>
      </c>
      <c r="G8878" t="s">
        <v>17</v>
      </c>
      <c r="H8878">
        <v>11</v>
      </c>
      <c r="I8878" t="s">
        <v>176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34</v>
      </c>
      <c r="S8878">
        <v>3</v>
      </c>
    </row>
    <row r="8879" spans="1:19" x14ac:dyDescent="0.3">
      <c r="A8879">
        <v>8878</v>
      </c>
      <c r="B8879" t="s">
        <v>33</v>
      </c>
      <c r="C8879" t="s">
        <v>34</v>
      </c>
      <c r="D8879" t="s">
        <v>40</v>
      </c>
      <c r="E8879" t="s">
        <v>15</v>
      </c>
      <c r="F8879" t="s">
        <v>25</v>
      </c>
      <c r="G8879" t="s">
        <v>35</v>
      </c>
      <c r="H8879">
        <v>5</v>
      </c>
      <c r="I8879" t="s">
        <v>176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28</v>
      </c>
      <c r="S8879">
        <v>3</v>
      </c>
    </row>
    <row r="8880" spans="1:19" x14ac:dyDescent="0.3">
      <c r="A8880">
        <v>8879</v>
      </c>
      <c r="B8880" t="s">
        <v>31</v>
      </c>
      <c r="C8880" t="s">
        <v>39</v>
      </c>
      <c r="D8880" t="s">
        <v>38</v>
      </c>
      <c r="E8880" t="s">
        <v>36</v>
      </c>
      <c r="F8880" t="s">
        <v>25</v>
      </c>
      <c r="G8880" t="s">
        <v>24</v>
      </c>
      <c r="H8880">
        <v>1</v>
      </c>
      <c r="I8880" t="s">
        <v>176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21</v>
      </c>
      <c r="S8880">
        <v>3</v>
      </c>
    </row>
    <row r="8881" spans="1:19" x14ac:dyDescent="0.3">
      <c r="A8881">
        <v>8880</v>
      </c>
      <c r="B8881" t="s">
        <v>23</v>
      </c>
      <c r="C8881" t="s">
        <v>34</v>
      </c>
      <c r="D8881" t="s">
        <v>44</v>
      </c>
      <c r="E8881" t="s">
        <v>29</v>
      </c>
      <c r="F8881" t="s">
        <v>18</v>
      </c>
      <c r="G8881" t="s">
        <v>35</v>
      </c>
      <c r="H8881">
        <v>5</v>
      </c>
      <c r="I8881" t="s">
        <v>177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28</v>
      </c>
      <c r="S8881">
        <v>5</v>
      </c>
    </row>
    <row r="8882" spans="1:19" x14ac:dyDescent="0.3">
      <c r="A8882">
        <v>8881</v>
      </c>
      <c r="B8882" t="s">
        <v>33</v>
      </c>
      <c r="C8882" t="s">
        <v>20</v>
      </c>
      <c r="D8882" t="s">
        <v>44</v>
      </c>
      <c r="E8882" t="s">
        <v>45</v>
      </c>
      <c r="F8882" t="s">
        <v>18</v>
      </c>
      <c r="G8882" t="s">
        <v>17</v>
      </c>
      <c r="H8882">
        <v>13</v>
      </c>
      <c r="I8882" t="s">
        <v>176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34</v>
      </c>
      <c r="S8882">
        <v>4</v>
      </c>
    </row>
    <row r="8883" spans="1:19" x14ac:dyDescent="0.3">
      <c r="A8883">
        <v>8882</v>
      </c>
      <c r="B8883" t="s">
        <v>31</v>
      </c>
      <c r="C8883" t="s">
        <v>20</v>
      </c>
      <c r="D8883" t="s">
        <v>40</v>
      </c>
      <c r="E8883" t="s">
        <v>41</v>
      </c>
      <c r="F8883" t="s">
        <v>25</v>
      </c>
      <c r="G8883" t="s">
        <v>24</v>
      </c>
      <c r="H8883">
        <v>6</v>
      </c>
      <c r="I8883" t="s">
        <v>176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28</v>
      </c>
      <c r="S8883">
        <v>8</v>
      </c>
    </row>
    <row r="8884" spans="1:19" x14ac:dyDescent="0.3">
      <c r="A8884">
        <v>8883</v>
      </c>
      <c r="B8884" t="s">
        <v>33</v>
      </c>
      <c r="C8884" t="s">
        <v>20</v>
      </c>
      <c r="D8884" t="s">
        <v>32</v>
      </c>
      <c r="E8884" t="s">
        <v>43</v>
      </c>
      <c r="F8884" t="s">
        <v>18</v>
      </c>
      <c r="G8884" t="s">
        <v>24</v>
      </c>
      <c r="H8884">
        <v>5</v>
      </c>
      <c r="I8884" t="s">
        <v>177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28</v>
      </c>
      <c r="S8884">
        <v>9</v>
      </c>
    </row>
    <row r="8885" spans="1:19" x14ac:dyDescent="0.3">
      <c r="A8885">
        <v>8884</v>
      </c>
      <c r="B8885" t="s">
        <v>16</v>
      </c>
      <c r="C8885" t="s">
        <v>20</v>
      </c>
      <c r="D8885" t="s">
        <v>32</v>
      </c>
      <c r="E8885" t="s">
        <v>43</v>
      </c>
      <c r="F8885" t="s">
        <v>18</v>
      </c>
      <c r="G8885" t="s">
        <v>24</v>
      </c>
      <c r="H8885">
        <v>7</v>
      </c>
      <c r="I8885" t="s">
        <v>176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28</v>
      </c>
      <c r="S8885">
        <v>2</v>
      </c>
    </row>
    <row r="8886" spans="1:19" x14ac:dyDescent="0.3">
      <c r="A8886">
        <v>8885</v>
      </c>
      <c r="B8886" t="s">
        <v>23</v>
      </c>
      <c r="C8886" t="s">
        <v>27</v>
      </c>
      <c r="D8886" t="s">
        <v>32</v>
      </c>
      <c r="E8886" t="s">
        <v>41</v>
      </c>
      <c r="F8886" t="s">
        <v>18</v>
      </c>
      <c r="G8886" t="s">
        <v>35</v>
      </c>
      <c r="H8886">
        <v>8</v>
      </c>
      <c r="I8886" t="s">
        <v>178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34</v>
      </c>
      <c r="S8886">
        <v>3</v>
      </c>
    </row>
    <row r="8887" spans="1:19" x14ac:dyDescent="0.3">
      <c r="A8887">
        <v>8886</v>
      </c>
      <c r="B8887" t="s">
        <v>33</v>
      </c>
      <c r="C8887" t="s">
        <v>20</v>
      </c>
      <c r="D8887" t="s">
        <v>44</v>
      </c>
      <c r="E8887" t="s">
        <v>36</v>
      </c>
      <c r="F8887" t="s">
        <v>18</v>
      </c>
      <c r="G8887" t="s">
        <v>17</v>
      </c>
      <c r="H8887">
        <v>4</v>
      </c>
      <c r="I8887" t="s">
        <v>176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21</v>
      </c>
      <c r="S8887">
        <v>5</v>
      </c>
    </row>
    <row r="8888" spans="1:19" x14ac:dyDescent="0.3">
      <c r="A8888">
        <v>8887</v>
      </c>
      <c r="B8888" t="s">
        <v>37</v>
      </c>
      <c r="C8888" t="s">
        <v>39</v>
      </c>
      <c r="D8888" t="s">
        <v>32</v>
      </c>
      <c r="E8888" t="s">
        <v>15</v>
      </c>
      <c r="F8888" t="s">
        <v>30</v>
      </c>
      <c r="G8888" t="s">
        <v>24</v>
      </c>
      <c r="H8888">
        <v>1</v>
      </c>
      <c r="I8888" t="s">
        <v>178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28</v>
      </c>
      <c r="S8888">
        <v>9</v>
      </c>
    </row>
    <row r="8889" spans="1:19" x14ac:dyDescent="0.3">
      <c r="A8889">
        <v>8888</v>
      </c>
      <c r="B8889" t="s">
        <v>37</v>
      </c>
      <c r="C8889" t="s">
        <v>20</v>
      </c>
      <c r="D8889" t="s">
        <v>26</v>
      </c>
      <c r="E8889" t="s">
        <v>43</v>
      </c>
      <c r="F8889" t="s">
        <v>18</v>
      </c>
      <c r="G8889" t="s">
        <v>17</v>
      </c>
      <c r="H8889">
        <v>9</v>
      </c>
      <c r="I8889" t="s">
        <v>177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28</v>
      </c>
      <c r="S8889">
        <v>7</v>
      </c>
    </row>
    <row r="8890" spans="1:19" x14ac:dyDescent="0.3">
      <c r="A8890">
        <v>8889</v>
      </c>
      <c r="B8890" t="s">
        <v>33</v>
      </c>
      <c r="C8890" t="s">
        <v>20</v>
      </c>
      <c r="D8890" t="s">
        <v>19</v>
      </c>
      <c r="E8890" t="s">
        <v>41</v>
      </c>
      <c r="F8890" t="s">
        <v>30</v>
      </c>
      <c r="G8890" t="s">
        <v>24</v>
      </c>
      <c r="H8890">
        <v>4</v>
      </c>
      <c r="I8890" t="s">
        <v>176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21</v>
      </c>
      <c r="S8890">
        <v>4</v>
      </c>
    </row>
    <row r="8891" spans="1:19" x14ac:dyDescent="0.3">
      <c r="A8891">
        <v>8890</v>
      </c>
      <c r="B8891" t="s">
        <v>16</v>
      </c>
      <c r="C8891" t="s">
        <v>34</v>
      </c>
      <c r="D8891" t="s">
        <v>19</v>
      </c>
      <c r="E8891" t="s">
        <v>43</v>
      </c>
      <c r="F8891" t="s">
        <v>25</v>
      </c>
      <c r="G8891" t="s">
        <v>24</v>
      </c>
      <c r="H8891">
        <v>13</v>
      </c>
      <c r="I8891" t="s">
        <v>176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28</v>
      </c>
      <c r="S8891">
        <v>9</v>
      </c>
    </row>
    <row r="8892" spans="1:19" x14ac:dyDescent="0.3">
      <c r="A8892">
        <v>8891</v>
      </c>
      <c r="B8892" t="s">
        <v>31</v>
      </c>
      <c r="C8892" t="s">
        <v>39</v>
      </c>
      <c r="D8892" t="s">
        <v>26</v>
      </c>
      <c r="E8892" t="s">
        <v>29</v>
      </c>
      <c r="F8892" t="s">
        <v>30</v>
      </c>
      <c r="G8892" t="s">
        <v>24</v>
      </c>
      <c r="H8892">
        <v>6</v>
      </c>
      <c r="I8892" t="s">
        <v>178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21</v>
      </c>
      <c r="S8892">
        <v>3</v>
      </c>
    </row>
    <row r="8893" spans="1:19" x14ac:dyDescent="0.3">
      <c r="A8893">
        <v>8892</v>
      </c>
      <c r="B8893" t="s">
        <v>16</v>
      </c>
      <c r="C8893" t="s">
        <v>20</v>
      </c>
      <c r="D8893" t="s">
        <v>19</v>
      </c>
      <c r="E8893" t="s">
        <v>15</v>
      </c>
      <c r="F8893" t="s">
        <v>30</v>
      </c>
      <c r="G8893" t="s">
        <v>17</v>
      </c>
      <c r="H8893">
        <v>4</v>
      </c>
      <c r="I8893" t="s">
        <v>177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21</v>
      </c>
      <c r="S8893">
        <v>2</v>
      </c>
    </row>
    <row r="8894" spans="1:19" x14ac:dyDescent="0.3">
      <c r="A8894">
        <v>8893</v>
      </c>
      <c r="B8894" t="s">
        <v>23</v>
      </c>
      <c r="C8894" t="s">
        <v>20</v>
      </c>
      <c r="D8894" t="s">
        <v>38</v>
      </c>
      <c r="E8894" t="s">
        <v>41</v>
      </c>
      <c r="F8894" t="s">
        <v>18</v>
      </c>
      <c r="G8894" t="s">
        <v>17</v>
      </c>
      <c r="H8894">
        <v>9</v>
      </c>
      <c r="I8894" t="s">
        <v>177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28</v>
      </c>
      <c r="S8894">
        <v>6</v>
      </c>
    </row>
    <row r="8895" spans="1:19" x14ac:dyDescent="0.3">
      <c r="A8895">
        <v>8894</v>
      </c>
      <c r="B8895" t="s">
        <v>33</v>
      </c>
      <c r="C8895" t="s">
        <v>27</v>
      </c>
      <c r="D8895" t="s">
        <v>32</v>
      </c>
      <c r="E8895" t="s">
        <v>15</v>
      </c>
      <c r="F8895" t="s">
        <v>30</v>
      </c>
      <c r="G8895" t="s">
        <v>17</v>
      </c>
      <c r="H8895">
        <v>0</v>
      </c>
      <c r="I8895" t="s">
        <v>176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28</v>
      </c>
      <c r="S8895">
        <v>7</v>
      </c>
    </row>
    <row r="8896" spans="1:19" x14ac:dyDescent="0.3">
      <c r="A8896">
        <v>8895</v>
      </c>
      <c r="B8896" t="s">
        <v>16</v>
      </c>
      <c r="C8896" t="s">
        <v>34</v>
      </c>
      <c r="D8896" t="s">
        <v>44</v>
      </c>
      <c r="E8896" t="s">
        <v>43</v>
      </c>
      <c r="F8896" t="s">
        <v>25</v>
      </c>
      <c r="G8896" t="s">
        <v>17</v>
      </c>
      <c r="H8896">
        <v>7</v>
      </c>
      <c r="I8896" t="s">
        <v>178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28</v>
      </c>
      <c r="S8896">
        <v>3</v>
      </c>
    </row>
    <row r="8897" spans="1:19" x14ac:dyDescent="0.3">
      <c r="A8897">
        <v>8896</v>
      </c>
      <c r="B8897" t="s">
        <v>23</v>
      </c>
      <c r="C8897" t="s">
        <v>39</v>
      </c>
      <c r="D8897" t="s">
        <v>32</v>
      </c>
      <c r="E8897" t="s">
        <v>29</v>
      </c>
      <c r="F8897" t="s">
        <v>30</v>
      </c>
      <c r="G8897" t="s">
        <v>24</v>
      </c>
      <c r="H8897">
        <v>3</v>
      </c>
      <c r="I8897" t="s">
        <v>178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28</v>
      </c>
      <c r="S8897">
        <v>9</v>
      </c>
    </row>
    <row r="8898" spans="1:19" x14ac:dyDescent="0.3">
      <c r="A8898">
        <v>8897</v>
      </c>
      <c r="B8898" t="s">
        <v>23</v>
      </c>
      <c r="C8898" t="s">
        <v>27</v>
      </c>
      <c r="D8898" t="s">
        <v>44</v>
      </c>
      <c r="E8898" t="s">
        <v>22</v>
      </c>
      <c r="F8898" t="s">
        <v>25</v>
      </c>
      <c r="G8898" t="s">
        <v>35</v>
      </c>
      <c r="H8898">
        <v>7</v>
      </c>
      <c r="I8898" t="s">
        <v>176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28</v>
      </c>
      <c r="S8898">
        <v>9</v>
      </c>
    </row>
    <row r="8899" spans="1:19" x14ac:dyDescent="0.3">
      <c r="A8899">
        <v>8898</v>
      </c>
      <c r="B8899" t="s">
        <v>42</v>
      </c>
      <c r="C8899" t="s">
        <v>27</v>
      </c>
      <c r="D8899" t="s">
        <v>38</v>
      </c>
      <c r="E8899" t="s">
        <v>45</v>
      </c>
      <c r="F8899" t="s">
        <v>25</v>
      </c>
      <c r="G8899" t="s">
        <v>35</v>
      </c>
      <c r="H8899">
        <v>7</v>
      </c>
      <c r="I8899" t="s">
        <v>178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21</v>
      </c>
      <c r="S8899">
        <v>4</v>
      </c>
    </row>
    <row r="8900" spans="1:19" x14ac:dyDescent="0.3">
      <c r="A8900">
        <v>8899</v>
      </c>
      <c r="B8900" t="s">
        <v>16</v>
      </c>
      <c r="C8900" t="s">
        <v>20</v>
      </c>
      <c r="D8900" t="s">
        <v>26</v>
      </c>
      <c r="E8900" t="s">
        <v>43</v>
      </c>
      <c r="F8900" t="s">
        <v>30</v>
      </c>
      <c r="G8900" t="s">
        <v>17</v>
      </c>
      <c r="H8900">
        <v>3</v>
      </c>
      <c r="I8900" t="s">
        <v>178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21</v>
      </c>
      <c r="S8900">
        <v>2</v>
      </c>
    </row>
    <row r="8901" spans="1:19" x14ac:dyDescent="0.3">
      <c r="A8901">
        <v>8900</v>
      </c>
      <c r="B8901" t="s">
        <v>33</v>
      </c>
      <c r="C8901" t="s">
        <v>27</v>
      </c>
      <c r="D8901" t="s">
        <v>40</v>
      </c>
      <c r="E8901" t="s">
        <v>43</v>
      </c>
      <c r="F8901" t="s">
        <v>25</v>
      </c>
      <c r="G8901" t="s">
        <v>24</v>
      </c>
      <c r="H8901">
        <v>13</v>
      </c>
      <c r="I8901" t="s">
        <v>176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34</v>
      </c>
      <c r="S8901">
        <v>1</v>
      </c>
    </row>
    <row r="8902" spans="1:19" x14ac:dyDescent="0.3">
      <c r="A8902">
        <v>8901</v>
      </c>
      <c r="B8902" t="s">
        <v>33</v>
      </c>
      <c r="C8902" t="s">
        <v>20</v>
      </c>
      <c r="D8902" t="s">
        <v>32</v>
      </c>
      <c r="E8902" t="s">
        <v>36</v>
      </c>
      <c r="F8902" t="s">
        <v>18</v>
      </c>
      <c r="G8902" t="s">
        <v>35</v>
      </c>
      <c r="H8902">
        <v>3</v>
      </c>
      <c r="I8902" t="s">
        <v>176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21</v>
      </c>
      <c r="S8902">
        <v>4</v>
      </c>
    </row>
    <row r="8903" spans="1:19" x14ac:dyDescent="0.3">
      <c r="A8903">
        <v>8902</v>
      </c>
      <c r="B8903" t="s">
        <v>33</v>
      </c>
      <c r="C8903" t="s">
        <v>27</v>
      </c>
      <c r="D8903" t="s">
        <v>38</v>
      </c>
      <c r="E8903" t="s">
        <v>43</v>
      </c>
      <c r="F8903" t="s">
        <v>30</v>
      </c>
      <c r="G8903" t="s">
        <v>35</v>
      </c>
      <c r="H8903">
        <v>0</v>
      </c>
      <c r="I8903" t="s">
        <v>176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28</v>
      </c>
      <c r="S8903">
        <v>7</v>
      </c>
    </row>
    <row r="8904" spans="1:19" x14ac:dyDescent="0.3">
      <c r="A8904">
        <v>8903</v>
      </c>
      <c r="B8904" t="s">
        <v>16</v>
      </c>
      <c r="C8904" t="s">
        <v>39</v>
      </c>
      <c r="D8904" t="s">
        <v>19</v>
      </c>
      <c r="E8904" t="s">
        <v>15</v>
      </c>
      <c r="F8904" t="s">
        <v>18</v>
      </c>
      <c r="G8904" t="s">
        <v>35</v>
      </c>
      <c r="H8904">
        <v>14</v>
      </c>
      <c r="I8904" t="s">
        <v>176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28</v>
      </c>
      <c r="S8904">
        <v>7</v>
      </c>
    </row>
    <row r="8905" spans="1:19" x14ac:dyDescent="0.3">
      <c r="A8905">
        <v>8904</v>
      </c>
      <c r="B8905" t="s">
        <v>33</v>
      </c>
      <c r="C8905" t="s">
        <v>39</v>
      </c>
      <c r="D8905" t="s">
        <v>38</v>
      </c>
      <c r="E8905" t="s">
        <v>36</v>
      </c>
      <c r="F8905" t="s">
        <v>30</v>
      </c>
      <c r="G8905" t="s">
        <v>24</v>
      </c>
      <c r="H8905">
        <v>13</v>
      </c>
      <c r="I8905" t="s">
        <v>176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34</v>
      </c>
      <c r="S8905">
        <v>3</v>
      </c>
    </row>
    <row r="8906" spans="1:19" x14ac:dyDescent="0.3">
      <c r="A8906">
        <v>8905</v>
      </c>
      <c r="B8906" t="s">
        <v>33</v>
      </c>
      <c r="C8906" t="s">
        <v>20</v>
      </c>
      <c r="D8906" t="s">
        <v>38</v>
      </c>
      <c r="E8906" t="s">
        <v>45</v>
      </c>
      <c r="F8906" t="s">
        <v>25</v>
      </c>
      <c r="G8906" t="s">
        <v>17</v>
      </c>
      <c r="H8906">
        <v>5</v>
      </c>
      <c r="I8906" t="s">
        <v>177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28</v>
      </c>
      <c r="S8906">
        <v>9</v>
      </c>
    </row>
    <row r="8907" spans="1:19" x14ac:dyDescent="0.3">
      <c r="A8907">
        <v>8906</v>
      </c>
      <c r="B8907" t="s">
        <v>33</v>
      </c>
      <c r="C8907" t="s">
        <v>27</v>
      </c>
      <c r="D8907" t="s">
        <v>19</v>
      </c>
      <c r="E8907" t="s">
        <v>29</v>
      </c>
      <c r="F8907" t="s">
        <v>30</v>
      </c>
      <c r="G8907" t="s">
        <v>24</v>
      </c>
      <c r="H8907">
        <v>6</v>
      </c>
      <c r="I8907" t="s">
        <v>178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28</v>
      </c>
      <c r="S8907">
        <v>9</v>
      </c>
    </row>
    <row r="8908" spans="1:19" x14ac:dyDescent="0.3">
      <c r="A8908">
        <v>8907</v>
      </c>
      <c r="B8908" t="s">
        <v>16</v>
      </c>
      <c r="C8908" t="s">
        <v>20</v>
      </c>
      <c r="D8908" t="s">
        <v>32</v>
      </c>
      <c r="E8908" t="s">
        <v>29</v>
      </c>
      <c r="F8908" t="s">
        <v>25</v>
      </c>
      <c r="G8908" t="s">
        <v>24</v>
      </c>
      <c r="H8908">
        <v>2</v>
      </c>
      <c r="I8908" t="s">
        <v>176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21</v>
      </c>
      <c r="S8908">
        <v>6</v>
      </c>
    </row>
    <row r="8909" spans="1:19" x14ac:dyDescent="0.3">
      <c r="A8909">
        <v>8908</v>
      </c>
      <c r="B8909" t="s">
        <v>33</v>
      </c>
      <c r="C8909" t="s">
        <v>39</v>
      </c>
      <c r="D8909" t="s">
        <v>44</v>
      </c>
      <c r="E8909" t="s">
        <v>22</v>
      </c>
      <c r="F8909" t="s">
        <v>30</v>
      </c>
      <c r="G8909" t="s">
        <v>24</v>
      </c>
      <c r="H8909">
        <v>0</v>
      </c>
      <c r="I8909" t="s">
        <v>177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28</v>
      </c>
      <c r="S8909">
        <v>9</v>
      </c>
    </row>
    <row r="8910" spans="1:19" x14ac:dyDescent="0.3">
      <c r="A8910">
        <v>8909</v>
      </c>
      <c r="B8910" t="s">
        <v>33</v>
      </c>
      <c r="C8910" t="s">
        <v>27</v>
      </c>
      <c r="D8910" t="s">
        <v>44</v>
      </c>
      <c r="E8910" t="s">
        <v>15</v>
      </c>
      <c r="F8910" t="s">
        <v>18</v>
      </c>
      <c r="G8910" t="s">
        <v>35</v>
      </c>
      <c r="H8910">
        <v>1</v>
      </c>
      <c r="I8910" t="s">
        <v>176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21</v>
      </c>
      <c r="S8910">
        <v>5</v>
      </c>
    </row>
    <row r="8911" spans="1:19" x14ac:dyDescent="0.3">
      <c r="A8911">
        <v>8910</v>
      </c>
      <c r="B8911" t="s">
        <v>42</v>
      </c>
      <c r="C8911" t="s">
        <v>39</v>
      </c>
      <c r="D8911" t="s">
        <v>26</v>
      </c>
      <c r="E8911" t="s">
        <v>41</v>
      </c>
      <c r="F8911" t="s">
        <v>30</v>
      </c>
      <c r="G8911" t="s">
        <v>17</v>
      </c>
      <c r="H8911">
        <v>4</v>
      </c>
      <c r="I8911" t="s">
        <v>178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28</v>
      </c>
      <c r="S8911">
        <v>2</v>
      </c>
    </row>
    <row r="8912" spans="1:19" x14ac:dyDescent="0.3">
      <c r="A8912">
        <v>8911</v>
      </c>
      <c r="B8912" t="s">
        <v>42</v>
      </c>
      <c r="C8912" t="s">
        <v>34</v>
      </c>
      <c r="D8912" t="s">
        <v>44</v>
      </c>
      <c r="E8912" t="s">
        <v>15</v>
      </c>
      <c r="F8912" t="s">
        <v>25</v>
      </c>
      <c r="G8912" t="s">
        <v>35</v>
      </c>
      <c r="H8912">
        <v>10</v>
      </c>
      <c r="I8912" t="s">
        <v>177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28</v>
      </c>
      <c r="S8912">
        <v>6</v>
      </c>
    </row>
    <row r="8913" spans="1:19" x14ac:dyDescent="0.3">
      <c r="A8913">
        <v>8912</v>
      </c>
      <c r="B8913" t="s">
        <v>16</v>
      </c>
      <c r="C8913" t="s">
        <v>27</v>
      </c>
      <c r="D8913" t="s">
        <v>26</v>
      </c>
      <c r="E8913" t="s">
        <v>41</v>
      </c>
      <c r="F8913" t="s">
        <v>25</v>
      </c>
      <c r="G8913" t="s">
        <v>24</v>
      </c>
      <c r="H8913">
        <v>6</v>
      </c>
      <c r="I8913" t="s">
        <v>176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21</v>
      </c>
      <c r="S8913">
        <v>3</v>
      </c>
    </row>
    <row r="8914" spans="1:19" x14ac:dyDescent="0.3">
      <c r="A8914">
        <v>8913</v>
      </c>
      <c r="B8914" t="s">
        <v>31</v>
      </c>
      <c r="C8914" t="s">
        <v>34</v>
      </c>
      <c r="D8914" t="s">
        <v>40</v>
      </c>
      <c r="E8914" t="s">
        <v>22</v>
      </c>
      <c r="F8914" t="s">
        <v>30</v>
      </c>
      <c r="G8914" t="s">
        <v>24</v>
      </c>
      <c r="H8914">
        <v>6</v>
      </c>
      <c r="I8914" t="s">
        <v>177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28</v>
      </c>
      <c r="S8914">
        <v>7</v>
      </c>
    </row>
    <row r="8915" spans="1:19" x14ac:dyDescent="0.3">
      <c r="A8915">
        <v>8914</v>
      </c>
      <c r="B8915" t="s">
        <v>42</v>
      </c>
      <c r="C8915" t="s">
        <v>20</v>
      </c>
      <c r="D8915" t="s">
        <v>32</v>
      </c>
      <c r="E8915" t="s">
        <v>41</v>
      </c>
      <c r="F8915" t="s">
        <v>25</v>
      </c>
      <c r="G8915" t="s">
        <v>24</v>
      </c>
      <c r="H8915">
        <v>11</v>
      </c>
      <c r="I8915" t="s">
        <v>176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34</v>
      </c>
      <c r="S8915">
        <v>3</v>
      </c>
    </row>
    <row r="8916" spans="1:19" x14ac:dyDescent="0.3">
      <c r="A8916">
        <v>8915</v>
      </c>
      <c r="B8916" t="s">
        <v>23</v>
      </c>
      <c r="C8916" t="s">
        <v>39</v>
      </c>
      <c r="D8916" t="s">
        <v>32</v>
      </c>
      <c r="E8916" t="s">
        <v>22</v>
      </c>
      <c r="F8916" t="s">
        <v>18</v>
      </c>
      <c r="G8916" t="s">
        <v>24</v>
      </c>
      <c r="H8916">
        <v>0</v>
      </c>
      <c r="I8916" t="s">
        <v>176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21</v>
      </c>
      <c r="S8916">
        <v>2</v>
      </c>
    </row>
    <row r="8917" spans="1:19" x14ac:dyDescent="0.3">
      <c r="A8917">
        <v>8916</v>
      </c>
      <c r="B8917" t="s">
        <v>37</v>
      </c>
      <c r="C8917" t="s">
        <v>27</v>
      </c>
      <c r="D8917" t="s">
        <v>26</v>
      </c>
      <c r="E8917" t="s">
        <v>29</v>
      </c>
      <c r="F8917" t="s">
        <v>25</v>
      </c>
      <c r="G8917" t="s">
        <v>24</v>
      </c>
      <c r="H8917">
        <v>12</v>
      </c>
      <c r="I8917" t="s">
        <v>177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34</v>
      </c>
      <c r="S8917">
        <v>1</v>
      </c>
    </row>
    <row r="8918" spans="1:19" x14ac:dyDescent="0.3">
      <c r="A8918">
        <v>8917</v>
      </c>
      <c r="B8918" t="s">
        <v>37</v>
      </c>
      <c r="C8918" t="s">
        <v>27</v>
      </c>
      <c r="D8918" t="s">
        <v>32</v>
      </c>
      <c r="E8918" t="s">
        <v>15</v>
      </c>
      <c r="F8918" t="s">
        <v>18</v>
      </c>
      <c r="G8918" t="s">
        <v>35</v>
      </c>
      <c r="H8918">
        <v>7</v>
      </c>
      <c r="I8918" t="s">
        <v>177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28</v>
      </c>
      <c r="S8918">
        <v>6</v>
      </c>
    </row>
    <row r="8919" spans="1:19" x14ac:dyDescent="0.3">
      <c r="A8919">
        <v>8918</v>
      </c>
      <c r="B8919" t="s">
        <v>31</v>
      </c>
      <c r="C8919" t="s">
        <v>20</v>
      </c>
      <c r="D8919" t="s">
        <v>26</v>
      </c>
      <c r="E8919" t="s">
        <v>45</v>
      </c>
      <c r="F8919" t="s">
        <v>25</v>
      </c>
      <c r="G8919" t="s">
        <v>35</v>
      </c>
      <c r="H8919">
        <v>2</v>
      </c>
      <c r="I8919" t="s">
        <v>177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28</v>
      </c>
      <c r="S8919">
        <v>8</v>
      </c>
    </row>
    <row r="8920" spans="1:19" x14ac:dyDescent="0.3">
      <c r="A8920">
        <v>8919</v>
      </c>
      <c r="B8920" t="s">
        <v>42</v>
      </c>
      <c r="C8920" t="s">
        <v>39</v>
      </c>
      <c r="D8920" t="s">
        <v>19</v>
      </c>
      <c r="E8920" t="s">
        <v>41</v>
      </c>
      <c r="F8920" t="s">
        <v>25</v>
      </c>
      <c r="G8920" t="s">
        <v>35</v>
      </c>
      <c r="H8920">
        <v>8</v>
      </c>
      <c r="I8920" t="s">
        <v>178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34</v>
      </c>
      <c r="S8920">
        <v>2</v>
      </c>
    </row>
    <row r="8921" spans="1:19" x14ac:dyDescent="0.3">
      <c r="A8921">
        <v>8920</v>
      </c>
      <c r="B8921" t="s">
        <v>37</v>
      </c>
      <c r="C8921" t="s">
        <v>27</v>
      </c>
      <c r="D8921" t="s">
        <v>32</v>
      </c>
      <c r="E8921" t="s">
        <v>15</v>
      </c>
      <c r="F8921" t="s">
        <v>25</v>
      </c>
      <c r="G8921" t="s">
        <v>24</v>
      </c>
      <c r="H8921">
        <v>14</v>
      </c>
      <c r="I8921" t="s">
        <v>177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28</v>
      </c>
      <c r="S8921">
        <v>9</v>
      </c>
    </row>
    <row r="8922" spans="1:19" x14ac:dyDescent="0.3">
      <c r="A8922">
        <v>8921</v>
      </c>
      <c r="B8922" t="s">
        <v>37</v>
      </c>
      <c r="C8922" t="s">
        <v>39</v>
      </c>
      <c r="D8922" t="s">
        <v>44</v>
      </c>
      <c r="E8922" t="s">
        <v>43</v>
      </c>
      <c r="F8922" t="s">
        <v>18</v>
      </c>
      <c r="G8922" t="s">
        <v>17</v>
      </c>
      <c r="H8922">
        <v>8</v>
      </c>
      <c r="I8922" t="s">
        <v>178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28</v>
      </c>
      <c r="S8922">
        <v>2</v>
      </c>
    </row>
    <row r="8923" spans="1:19" x14ac:dyDescent="0.3">
      <c r="A8923">
        <v>8922</v>
      </c>
      <c r="B8923" t="s">
        <v>33</v>
      </c>
      <c r="C8923" t="s">
        <v>39</v>
      </c>
      <c r="D8923" t="s">
        <v>40</v>
      </c>
      <c r="E8923" t="s">
        <v>22</v>
      </c>
      <c r="F8923" t="s">
        <v>30</v>
      </c>
      <c r="G8923" t="s">
        <v>35</v>
      </c>
      <c r="H8923">
        <v>4</v>
      </c>
      <c r="I8923" t="s">
        <v>177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28</v>
      </c>
      <c r="S8923">
        <v>8</v>
      </c>
    </row>
    <row r="8924" spans="1:19" x14ac:dyDescent="0.3">
      <c r="A8924">
        <v>8923</v>
      </c>
      <c r="B8924" t="s">
        <v>16</v>
      </c>
      <c r="C8924" t="s">
        <v>34</v>
      </c>
      <c r="D8924" t="s">
        <v>26</v>
      </c>
      <c r="E8924" t="s">
        <v>22</v>
      </c>
      <c r="F8924" t="s">
        <v>18</v>
      </c>
      <c r="G8924" t="s">
        <v>17</v>
      </c>
      <c r="H8924">
        <v>10</v>
      </c>
      <c r="I8924" t="s">
        <v>176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28</v>
      </c>
      <c r="S8924">
        <v>8</v>
      </c>
    </row>
    <row r="8925" spans="1:19" x14ac:dyDescent="0.3">
      <c r="A8925">
        <v>8924</v>
      </c>
      <c r="B8925" t="s">
        <v>31</v>
      </c>
      <c r="C8925" t="s">
        <v>27</v>
      </c>
      <c r="D8925" t="s">
        <v>32</v>
      </c>
      <c r="E8925" t="s">
        <v>41</v>
      </c>
      <c r="F8925" t="s">
        <v>30</v>
      </c>
      <c r="G8925" t="s">
        <v>24</v>
      </c>
      <c r="H8925">
        <v>3</v>
      </c>
      <c r="I8925" t="s">
        <v>177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28</v>
      </c>
      <c r="S8925">
        <v>8</v>
      </c>
    </row>
    <row r="8926" spans="1:19" x14ac:dyDescent="0.3">
      <c r="A8926">
        <v>8925</v>
      </c>
      <c r="B8926" t="s">
        <v>37</v>
      </c>
      <c r="C8926" t="s">
        <v>34</v>
      </c>
      <c r="D8926" t="s">
        <v>32</v>
      </c>
      <c r="E8926" t="s">
        <v>45</v>
      </c>
      <c r="F8926" t="s">
        <v>18</v>
      </c>
      <c r="G8926" t="s">
        <v>24</v>
      </c>
      <c r="H8926">
        <v>9</v>
      </c>
      <c r="I8926" t="s">
        <v>177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28</v>
      </c>
      <c r="S8926">
        <v>9</v>
      </c>
    </row>
    <row r="8927" spans="1:19" x14ac:dyDescent="0.3">
      <c r="A8927">
        <v>8926</v>
      </c>
      <c r="B8927" t="s">
        <v>37</v>
      </c>
      <c r="C8927" t="s">
        <v>27</v>
      </c>
      <c r="D8927" t="s">
        <v>44</v>
      </c>
      <c r="E8927" t="s">
        <v>22</v>
      </c>
      <c r="F8927" t="s">
        <v>30</v>
      </c>
      <c r="G8927" t="s">
        <v>17</v>
      </c>
      <c r="H8927">
        <v>6</v>
      </c>
      <c r="I8927" t="s">
        <v>176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28</v>
      </c>
      <c r="S8927">
        <v>9</v>
      </c>
    </row>
    <row r="8928" spans="1:19" x14ac:dyDescent="0.3">
      <c r="A8928">
        <v>8927</v>
      </c>
      <c r="B8928" t="s">
        <v>31</v>
      </c>
      <c r="C8928" t="s">
        <v>34</v>
      </c>
      <c r="D8928" t="s">
        <v>38</v>
      </c>
      <c r="E8928" t="s">
        <v>45</v>
      </c>
      <c r="F8928" t="s">
        <v>30</v>
      </c>
      <c r="G8928" t="s">
        <v>17</v>
      </c>
      <c r="H8928">
        <v>13</v>
      </c>
      <c r="I8928" t="s">
        <v>176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34</v>
      </c>
      <c r="S8928">
        <v>4</v>
      </c>
    </row>
    <row r="8929" spans="1:19" x14ac:dyDescent="0.3">
      <c r="A8929">
        <v>8928</v>
      </c>
      <c r="B8929" t="s">
        <v>33</v>
      </c>
      <c r="C8929" t="s">
        <v>34</v>
      </c>
      <c r="D8929" t="s">
        <v>40</v>
      </c>
      <c r="E8929" t="s">
        <v>15</v>
      </c>
      <c r="F8929" t="s">
        <v>30</v>
      </c>
      <c r="G8929" t="s">
        <v>24</v>
      </c>
      <c r="H8929">
        <v>3</v>
      </c>
      <c r="I8929" t="s">
        <v>176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28</v>
      </c>
      <c r="S8929">
        <v>5</v>
      </c>
    </row>
    <row r="8930" spans="1:19" x14ac:dyDescent="0.3">
      <c r="A8930">
        <v>8929</v>
      </c>
      <c r="B8930" t="s">
        <v>33</v>
      </c>
      <c r="C8930" t="s">
        <v>27</v>
      </c>
      <c r="D8930" t="s">
        <v>32</v>
      </c>
      <c r="E8930" t="s">
        <v>29</v>
      </c>
      <c r="F8930" t="s">
        <v>25</v>
      </c>
      <c r="G8930" t="s">
        <v>35</v>
      </c>
      <c r="H8930">
        <v>1</v>
      </c>
      <c r="I8930" t="s">
        <v>177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21</v>
      </c>
      <c r="S8930">
        <v>6</v>
      </c>
    </row>
    <row r="8931" spans="1:19" x14ac:dyDescent="0.3">
      <c r="A8931">
        <v>8930</v>
      </c>
      <c r="B8931" t="s">
        <v>31</v>
      </c>
      <c r="C8931" t="s">
        <v>39</v>
      </c>
      <c r="D8931" t="s">
        <v>38</v>
      </c>
      <c r="E8931" t="s">
        <v>45</v>
      </c>
      <c r="F8931" t="s">
        <v>30</v>
      </c>
      <c r="G8931" t="s">
        <v>35</v>
      </c>
      <c r="H8931">
        <v>13</v>
      </c>
      <c r="I8931" t="s">
        <v>176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28</v>
      </c>
      <c r="S8931">
        <v>2</v>
      </c>
    </row>
    <row r="8932" spans="1:19" x14ac:dyDescent="0.3">
      <c r="A8932">
        <v>8931</v>
      </c>
      <c r="B8932" t="s">
        <v>31</v>
      </c>
      <c r="C8932" t="s">
        <v>20</v>
      </c>
      <c r="D8932" t="s">
        <v>26</v>
      </c>
      <c r="E8932" t="s">
        <v>15</v>
      </c>
      <c r="F8932" t="s">
        <v>30</v>
      </c>
      <c r="G8932" t="s">
        <v>35</v>
      </c>
      <c r="H8932">
        <v>2</v>
      </c>
      <c r="I8932" t="s">
        <v>178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28</v>
      </c>
      <c r="S8932">
        <v>8</v>
      </c>
    </row>
    <row r="8933" spans="1:19" x14ac:dyDescent="0.3">
      <c r="A8933">
        <v>8932</v>
      </c>
      <c r="B8933" t="s">
        <v>33</v>
      </c>
      <c r="C8933" t="s">
        <v>20</v>
      </c>
      <c r="D8933" t="s">
        <v>26</v>
      </c>
      <c r="E8933" t="s">
        <v>45</v>
      </c>
      <c r="F8933" t="s">
        <v>18</v>
      </c>
      <c r="G8933" t="s">
        <v>24</v>
      </c>
      <c r="H8933">
        <v>6</v>
      </c>
      <c r="I8933" t="s">
        <v>176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28</v>
      </c>
      <c r="S8933">
        <v>3</v>
      </c>
    </row>
    <row r="8934" spans="1:19" x14ac:dyDescent="0.3">
      <c r="A8934">
        <v>8933</v>
      </c>
      <c r="B8934" t="s">
        <v>33</v>
      </c>
      <c r="C8934" t="s">
        <v>39</v>
      </c>
      <c r="D8934" t="s">
        <v>44</v>
      </c>
      <c r="E8934" t="s">
        <v>45</v>
      </c>
      <c r="F8934" t="s">
        <v>30</v>
      </c>
      <c r="G8934" t="s">
        <v>35</v>
      </c>
      <c r="H8934">
        <v>3</v>
      </c>
      <c r="I8934" t="s">
        <v>176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21</v>
      </c>
      <c r="S8934">
        <v>2</v>
      </c>
    </row>
    <row r="8935" spans="1:19" x14ac:dyDescent="0.3">
      <c r="A8935">
        <v>8934</v>
      </c>
      <c r="B8935" t="s">
        <v>31</v>
      </c>
      <c r="C8935" t="s">
        <v>20</v>
      </c>
      <c r="D8935" t="s">
        <v>44</v>
      </c>
      <c r="E8935" t="s">
        <v>36</v>
      </c>
      <c r="F8935" t="s">
        <v>18</v>
      </c>
      <c r="G8935" t="s">
        <v>35</v>
      </c>
      <c r="H8935">
        <v>6</v>
      </c>
      <c r="I8935" t="s">
        <v>176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21</v>
      </c>
      <c r="S8935">
        <v>5</v>
      </c>
    </row>
    <row r="8936" spans="1:19" x14ac:dyDescent="0.3">
      <c r="A8936">
        <v>8935</v>
      </c>
      <c r="B8936" t="s">
        <v>37</v>
      </c>
      <c r="C8936" t="s">
        <v>27</v>
      </c>
      <c r="D8936" t="s">
        <v>32</v>
      </c>
      <c r="E8936" t="s">
        <v>15</v>
      </c>
      <c r="F8936" t="s">
        <v>30</v>
      </c>
      <c r="G8936" t="s">
        <v>17</v>
      </c>
      <c r="H8936">
        <v>3</v>
      </c>
      <c r="I8936" t="s">
        <v>177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28</v>
      </c>
      <c r="S8936">
        <v>8</v>
      </c>
    </row>
    <row r="8937" spans="1:19" x14ac:dyDescent="0.3">
      <c r="A8937">
        <v>8936</v>
      </c>
      <c r="B8937" t="s">
        <v>33</v>
      </c>
      <c r="C8937" t="s">
        <v>34</v>
      </c>
      <c r="D8937" t="s">
        <v>38</v>
      </c>
      <c r="E8937" t="s">
        <v>43</v>
      </c>
      <c r="F8937" t="s">
        <v>30</v>
      </c>
      <c r="G8937" t="s">
        <v>17</v>
      </c>
      <c r="H8937">
        <v>2</v>
      </c>
      <c r="I8937" t="s">
        <v>176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28</v>
      </c>
      <c r="S8937">
        <v>7</v>
      </c>
    </row>
    <row r="8938" spans="1:19" x14ac:dyDescent="0.3">
      <c r="A8938">
        <v>8937</v>
      </c>
      <c r="B8938" t="s">
        <v>42</v>
      </c>
      <c r="C8938" t="s">
        <v>34</v>
      </c>
      <c r="D8938" t="s">
        <v>44</v>
      </c>
      <c r="E8938" t="s">
        <v>29</v>
      </c>
      <c r="F8938" t="s">
        <v>25</v>
      </c>
      <c r="G8938" t="s">
        <v>17</v>
      </c>
      <c r="H8938">
        <v>12</v>
      </c>
      <c r="I8938" t="s">
        <v>177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28</v>
      </c>
      <c r="S8938">
        <v>3</v>
      </c>
    </row>
    <row r="8939" spans="1:19" x14ac:dyDescent="0.3">
      <c r="A8939">
        <v>8938</v>
      </c>
      <c r="B8939" t="s">
        <v>23</v>
      </c>
      <c r="C8939" t="s">
        <v>27</v>
      </c>
      <c r="D8939" t="s">
        <v>19</v>
      </c>
      <c r="E8939" t="s">
        <v>36</v>
      </c>
      <c r="F8939" t="s">
        <v>25</v>
      </c>
      <c r="G8939" t="s">
        <v>17</v>
      </c>
      <c r="H8939">
        <v>10</v>
      </c>
      <c r="I8939" t="s">
        <v>177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28</v>
      </c>
      <c r="S8939">
        <v>7</v>
      </c>
    </row>
    <row r="8940" spans="1:19" x14ac:dyDescent="0.3">
      <c r="A8940">
        <v>8939</v>
      </c>
      <c r="B8940" t="s">
        <v>31</v>
      </c>
      <c r="C8940" t="s">
        <v>27</v>
      </c>
      <c r="D8940" t="s">
        <v>26</v>
      </c>
      <c r="E8940" t="s">
        <v>45</v>
      </c>
      <c r="F8940" t="s">
        <v>30</v>
      </c>
      <c r="G8940" t="s">
        <v>17</v>
      </c>
      <c r="H8940">
        <v>5</v>
      </c>
      <c r="I8940" t="s">
        <v>177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28</v>
      </c>
      <c r="S8940">
        <v>9</v>
      </c>
    </row>
    <row r="8941" spans="1:19" x14ac:dyDescent="0.3">
      <c r="A8941">
        <v>8940</v>
      </c>
      <c r="B8941" t="s">
        <v>42</v>
      </c>
      <c r="C8941" t="s">
        <v>20</v>
      </c>
      <c r="D8941" t="s">
        <v>32</v>
      </c>
      <c r="E8941" t="s">
        <v>43</v>
      </c>
      <c r="F8941" t="s">
        <v>18</v>
      </c>
      <c r="G8941" t="s">
        <v>17</v>
      </c>
      <c r="H8941">
        <v>6</v>
      </c>
      <c r="I8941" t="s">
        <v>177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28</v>
      </c>
      <c r="S8941">
        <v>6</v>
      </c>
    </row>
    <row r="8942" spans="1:19" x14ac:dyDescent="0.3">
      <c r="A8942">
        <v>8941</v>
      </c>
      <c r="B8942" t="s">
        <v>23</v>
      </c>
      <c r="C8942" t="s">
        <v>34</v>
      </c>
      <c r="D8942" t="s">
        <v>38</v>
      </c>
      <c r="E8942" t="s">
        <v>41</v>
      </c>
      <c r="F8942" t="s">
        <v>25</v>
      </c>
      <c r="G8942" t="s">
        <v>35</v>
      </c>
      <c r="H8942">
        <v>1</v>
      </c>
      <c r="I8942" t="s">
        <v>176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21</v>
      </c>
      <c r="S8942">
        <v>4</v>
      </c>
    </row>
    <row r="8943" spans="1:19" x14ac:dyDescent="0.3">
      <c r="A8943">
        <v>8942</v>
      </c>
      <c r="B8943" t="s">
        <v>31</v>
      </c>
      <c r="C8943" t="s">
        <v>39</v>
      </c>
      <c r="D8943" t="s">
        <v>44</v>
      </c>
      <c r="E8943" t="s">
        <v>29</v>
      </c>
      <c r="F8943" t="s">
        <v>30</v>
      </c>
      <c r="G8943" t="s">
        <v>24</v>
      </c>
      <c r="H8943">
        <v>1</v>
      </c>
      <c r="I8943" t="s">
        <v>177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28</v>
      </c>
      <c r="S8943">
        <v>9</v>
      </c>
    </row>
    <row r="8944" spans="1:19" x14ac:dyDescent="0.3">
      <c r="A8944">
        <v>8943</v>
      </c>
      <c r="B8944" t="s">
        <v>42</v>
      </c>
      <c r="C8944" t="s">
        <v>20</v>
      </c>
      <c r="D8944" t="s">
        <v>32</v>
      </c>
      <c r="E8944" t="s">
        <v>22</v>
      </c>
      <c r="F8944" t="s">
        <v>25</v>
      </c>
      <c r="G8944" t="s">
        <v>17</v>
      </c>
      <c r="H8944">
        <v>5</v>
      </c>
      <c r="I8944" t="s">
        <v>177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28</v>
      </c>
      <c r="S8944">
        <v>4</v>
      </c>
    </row>
    <row r="8945" spans="1:19" x14ac:dyDescent="0.3">
      <c r="A8945">
        <v>8944</v>
      </c>
      <c r="B8945" t="s">
        <v>16</v>
      </c>
      <c r="C8945" t="s">
        <v>39</v>
      </c>
      <c r="D8945" t="s">
        <v>38</v>
      </c>
      <c r="E8945" t="s">
        <v>43</v>
      </c>
      <c r="F8945" t="s">
        <v>30</v>
      </c>
      <c r="G8945" t="s">
        <v>17</v>
      </c>
      <c r="H8945">
        <v>6</v>
      </c>
      <c r="I8945" t="s">
        <v>178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21</v>
      </c>
      <c r="S8945">
        <v>1</v>
      </c>
    </row>
    <row r="8946" spans="1:19" x14ac:dyDescent="0.3">
      <c r="A8946">
        <v>8945</v>
      </c>
      <c r="B8946" t="s">
        <v>37</v>
      </c>
      <c r="C8946" t="s">
        <v>34</v>
      </c>
      <c r="D8946" t="s">
        <v>38</v>
      </c>
      <c r="E8946" t="s">
        <v>15</v>
      </c>
      <c r="F8946" t="s">
        <v>25</v>
      </c>
      <c r="G8946" t="s">
        <v>24</v>
      </c>
      <c r="H8946">
        <v>6</v>
      </c>
      <c r="I8946" t="s">
        <v>178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21</v>
      </c>
      <c r="S8946">
        <v>4</v>
      </c>
    </row>
    <row r="8947" spans="1:19" x14ac:dyDescent="0.3">
      <c r="A8947">
        <v>8946</v>
      </c>
      <c r="B8947" t="s">
        <v>16</v>
      </c>
      <c r="C8947" t="s">
        <v>20</v>
      </c>
      <c r="D8947" t="s">
        <v>38</v>
      </c>
      <c r="E8947" t="s">
        <v>43</v>
      </c>
      <c r="F8947" t="s">
        <v>18</v>
      </c>
      <c r="G8947" t="s">
        <v>17</v>
      </c>
      <c r="H8947">
        <v>2</v>
      </c>
      <c r="I8947" t="s">
        <v>176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28</v>
      </c>
      <c r="S8947">
        <v>2</v>
      </c>
    </row>
    <row r="8948" spans="1:19" x14ac:dyDescent="0.3">
      <c r="A8948">
        <v>8947</v>
      </c>
      <c r="B8948" t="s">
        <v>42</v>
      </c>
      <c r="C8948" t="s">
        <v>34</v>
      </c>
      <c r="D8948" t="s">
        <v>19</v>
      </c>
      <c r="E8948" t="s">
        <v>45</v>
      </c>
      <c r="F8948" t="s">
        <v>30</v>
      </c>
      <c r="G8948" t="s">
        <v>35</v>
      </c>
      <c r="H8948">
        <v>2</v>
      </c>
      <c r="I8948" t="s">
        <v>177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28</v>
      </c>
      <c r="S8948">
        <v>5</v>
      </c>
    </row>
    <row r="8949" spans="1:19" x14ac:dyDescent="0.3">
      <c r="A8949">
        <v>8948</v>
      </c>
      <c r="B8949" t="s">
        <v>23</v>
      </c>
      <c r="C8949" t="s">
        <v>39</v>
      </c>
      <c r="D8949" t="s">
        <v>44</v>
      </c>
      <c r="E8949" t="s">
        <v>15</v>
      </c>
      <c r="F8949" t="s">
        <v>18</v>
      </c>
      <c r="G8949" t="s">
        <v>35</v>
      </c>
      <c r="H8949">
        <v>1</v>
      </c>
      <c r="I8949" t="s">
        <v>178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28</v>
      </c>
      <c r="S8949">
        <v>5</v>
      </c>
    </row>
    <row r="8950" spans="1:19" x14ac:dyDescent="0.3">
      <c r="A8950">
        <v>8949</v>
      </c>
      <c r="B8950" t="s">
        <v>16</v>
      </c>
      <c r="C8950" t="s">
        <v>20</v>
      </c>
      <c r="D8950" t="s">
        <v>26</v>
      </c>
      <c r="E8950" t="s">
        <v>41</v>
      </c>
      <c r="F8950" t="s">
        <v>30</v>
      </c>
      <c r="G8950" t="s">
        <v>24</v>
      </c>
      <c r="H8950">
        <v>3</v>
      </c>
      <c r="I8950" t="s">
        <v>176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21</v>
      </c>
      <c r="S8950">
        <v>1</v>
      </c>
    </row>
    <row r="8951" spans="1:19" x14ac:dyDescent="0.3">
      <c r="A8951">
        <v>8950</v>
      </c>
      <c r="B8951" t="s">
        <v>33</v>
      </c>
      <c r="C8951" t="s">
        <v>34</v>
      </c>
      <c r="D8951" t="s">
        <v>40</v>
      </c>
      <c r="E8951" t="s">
        <v>36</v>
      </c>
      <c r="F8951" t="s">
        <v>30</v>
      </c>
      <c r="G8951" t="s">
        <v>17</v>
      </c>
      <c r="H8951">
        <v>4</v>
      </c>
      <c r="I8951" t="s">
        <v>178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21</v>
      </c>
      <c r="S8951">
        <v>5</v>
      </c>
    </row>
    <row r="8952" spans="1:19" x14ac:dyDescent="0.3">
      <c r="A8952">
        <v>8951</v>
      </c>
      <c r="B8952" t="s">
        <v>37</v>
      </c>
      <c r="C8952" t="s">
        <v>20</v>
      </c>
      <c r="D8952" t="s">
        <v>26</v>
      </c>
      <c r="E8952" t="s">
        <v>45</v>
      </c>
      <c r="F8952" t="s">
        <v>18</v>
      </c>
      <c r="G8952" t="s">
        <v>17</v>
      </c>
      <c r="H8952">
        <v>4</v>
      </c>
      <c r="I8952" t="s">
        <v>178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28</v>
      </c>
      <c r="S8952">
        <v>3</v>
      </c>
    </row>
    <row r="8953" spans="1:19" x14ac:dyDescent="0.3">
      <c r="A8953">
        <v>8952</v>
      </c>
      <c r="B8953" t="s">
        <v>23</v>
      </c>
      <c r="C8953" t="s">
        <v>27</v>
      </c>
      <c r="D8953" t="s">
        <v>44</v>
      </c>
      <c r="E8953" t="s">
        <v>43</v>
      </c>
      <c r="F8953" t="s">
        <v>25</v>
      </c>
      <c r="G8953" t="s">
        <v>35</v>
      </c>
      <c r="H8953">
        <v>11</v>
      </c>
      <c r="I8953" t="s">
        <v>177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28</v>
      </c>
      <c r="S8953">
        <v>8</v>
      </c>
    </row>
    <row r="8954" spans="1:19" x14ac:dyDescent="0.3">
      <c r="A8954">
        <v>8953</v>
      </c>
      <c r="B8954" t="s">
        <v>37</v>
      </c>
      <c r="C8954" t="s">
        <v>39</v>
      </c>
      <c r="D8954" t="s">
        <v>32</v>
      </c>
      <c r="E8954" t="s">
        <v>29</v>
      </c>
      <c r="F8954" t="s">
        <v>25</v>
      </c>
      <c r="G8954" t="s">
        <v>24</v>
      </c>
      <c r="H8954">
        <v>3</v>
      </c>
      <c r="I8954" t="s">
        <v>176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28</v>
      </c>
      <c r="S8954">
        <v>8</v>
      </c>
    </row>
    <row r="8955" spans="1:19" x14ac:dyDescent="0.3">
      <c r="A8955">
        <v>8954</v>
      </c>
      <c r="B8955" t="s">
        <v>23</v>
      </c>
      <c r="C8955" t="s">
        <v>34</v>
      </c>
      <c r="D8955" t="s">
        <v>38</v>
      </c>
      <c r="E8955" t="s">
        <v>43</v>
      </c>
      <c r="F8955" t="s">
        <v>25</v>
      </c>
      <c r="G8955" t="s">
        <v>35</v>
      </c>
      <c r="H8955">
        <v>13</v>
      </c>
      <c r="I8955" t="s">
        <v>178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28</v>
      </c>
      <c r="S8955">
        <v>7</v>
      </c>
    </row>
    <row r="8956" spans="1:19" x14ac:dyDescent="0.3">
      <c r="A8956">
        <v>8955</v>
      </c>
      <c r="B8956" t="s">
        <v>37</v>
      </c>
      <c r="C8956" t="s">
        <v>27</v>
      </c>
      <c r="D8956" t="s">
        <v>19</v>
      </c>
      <c r="E8956" t="s">
        <v>43</v>
      </c>
      <c r="F8956" t="s">
        <v>18</v>
      </c>
      <c r="G8956" t="s">
        <v>24</v>
      </c>
      <c r="H8956">
        <v>9</v>
      </c>
      <c r="I8956" t="s">
        <v>177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28</v>
      </c>
      <c r="S8956">
        <v>1</v>
      </c>
    </row>
    <row r="8957" spans="1:19" x14ac:dyDescent="0.3">
      <c r="A8957">
        <v>8956</v>
      </c>
      <c r="B8957" t="s">
        <v>37</v>
      </c>
      <c r="C8957" t="s">
        <v>20</v>
      </c>
      <c r="D8957" t="s">
        <v>44</v>
      </c>
      <c r="E8957" t="s">
        <v>41</v>
      </c>
      <c r="F8957" t="s">
        <v>18</v>
      </c>
      <c r="G8957" t="s">
        <v>17</v>
      </c>
      <c r="H8957">
        <v>12</v>
      </c>
      <c r="I8957" t="s">
        <v>177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28</v>
      </c>
      <c r="S8957">
        <v>7</v>
      </c>
    </row>
    <row r="8958" spans="1:19" x14ac:dyDescent="0.3">
      <c r="A8958">
        <v>8957</v>
      </c>
      <c r="B8958" t="s">
        <v>23</v>
      </c>
      <c r="C8958" t="s">
        <v>20</v>
      </c>
      <c r="D8958" t="s">
        <v>38</v>
      </c>
      <c r="E8958" t="s">
        <v>43</v>
      </c>
      <c r="F8958" t="s">
        <v>25</v>
      </c>
      <c r="G8958" t="s">
        <v>35</v>
      </c>
      <c r="H8958">
        <v>5</v>
      </c>
      <c r="I8958" t="s">
        <v>178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21</v>
      </c>
      <c r="S8958">
        <v>2</v>
      </c>
    </row>
    <row r="8959" spans="1:19" x14ac:dyDescent="0.3">
      <c r="A8959">
        <v>8958</v>
      </c>
      <c r="B8959" t="s">
        <v>33</v>
      </c>
      <c r="C8959" t="s">
        <v>20</v>
      </c>
      <c r="D8959" t="s">
        <v>44</v>
      </c>
      <c r="E8959" t="s">
        <v>43</v>
      </c>
      <c r="F8959" t="s">
        <v>25</v>
      </c>
      <c r="G8959" t="s">
        <v>24</v>
      </c>
      <c r="H8959">
        <v>13</v>
      </c>
      <c r="I8959" t="s">
        <v>176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28</v>
      </c>
      <c r="S8959">
        <v>4</v>
      </c>
    </row>
    <row r="8960" spans="1:19" x14ac:dyDescent="0.3">
      <c r="A8960">
        <v>8959</v>
      </c>
      <c r="B8960" t="s">
        <v>33</v>
      </c>
      <c r="C8960" t="s">
        <v>20</v>
      </c>
      <c r="D8960" t="s">
        <v>26</v>
      </c>
      <c r="E8960" t="s">
        <v>43</v>
      </c>
      <c r="F8960" t="s">
        <v>30</v>
      </c>
      <c r="G8960" t="s">
        <v>17</v>
      </c>
      <c r="H8960">
        <v>11</v>
      </c>
      <c r="I8960" t="s">
        <v>177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28</v>
      </c>
      <c r="S8960">
        <v>9</v>
      </c>
    </row>
    <row r="8961" spans="1:19" x14ac:dyDescent="0.3">
      <c r="A8961">
        <v>8960</v>
      </c>
      <c r="B8961" t="s">
        <v>16</v>
      </c>
      <c r="C8961" t="s">
        <v>34</v>
      </c>
      <c r="D8961" t="s">
        <v>32</v>
      </c>
      <c r="E8961" t="s">
        <v>45</v>
      </c>
      <c r="F8961" t="s">
        <v>30</v>
      </c>
      <c r="G8961" t="s">
        <v>35</v>
      </c>
      <c r="H8961">
        <v>6</v>
      </c>
      <c r="I8961" t="s">
        <v>176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21</v>
      </c>
      <c r="S8961">
        <v>3</v>
      </c>
    </row>
    <row r="8962" spans="1:19" x14ac:dyDescent="0.3">
      <c r="A8962">
        <v>8961</v>
      </c>
      <c r="B8962" t="s">
        <v>31</v>
      </c>
      <c r="C8962" t="s">
        <v>39</v>
      </c>
      <c r="D8962" t="s">
        <v>38</v>
      </c>
      <c r="E8962" t="s">
        <v>15</v>
      </c>
      <c r="F8962" t="s">
        <v>25</v>
      </c>
      <c r="G8962" t="s">
        <v>24</v>
      </c>
      <c r="H8962">
        <v>14</v>
      </c>
      <c r="I8962" t="s">
        <v>176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28</v>
      </c>
      <c r="S8962">
        <v>9</v>
      </c>
    </row>
    <row r="8963" spans="1:19" x14ac:dyDescent="0.3">
      <c r="A8963">
        <v>8962</v>
      </c>
      <c r="B8963" t="s">
        <v>16</v>
      </c>
      <c r="C8963" t="s">
        <v>34</v>
      </c>
      <c r="D8963" t="s">
        <v>32</v>
      </c>
      <c r="E8963" t="s">
        <v>36</v>
      </c>
      <c r="F8963" t="s">
        <v>25</v>
      </c>
      <c r="G8963" t="s">
        <v>24</v>
      </c>
      <c r="H8963">
        <v>11</v>
      </c>
      <c r="I8963" t="s">
        <v>177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34</v>
      </c>
      <c r="S8963">
        <v>5</v>
      </c>
    </row>
    <row r="8964" spans="1:19" x14ac:dyDescent="0.3">
      <c r="A8964">
        <v>8963</v>
      </c>
      <c r="B8964" t="s">
        <v>37</v>
      </c>
      <c r="C8964" t="s">
        <v>20</v>
      </c>
      <c r="D8964" t="s">
        <v>40</v>
      </c>
      <c r="E8964" t="s">
        <v>29</v>
      </c>
      <c r="F8964" t="s">
        <v>30</v>
      </c>
      <c r="G8964" t="s">
        <v>17</v>
      </c>
      <c r="H8964">
        <v>4</v>
      </c>
      <c r="I8964" t="s">
        <v>177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21</v>
      </c>
      <c r="S8964">
        <v>4</v>
      </c>
    </row>
    <row r="8965" spans="1:19" x14ac:dyDescent="0.3">
      <c r="A8965">
        <v>8964</v>
      </c>
      <c r="B8965" t="s">
        <v>16</v>
      </c>
      <c r="C8965" t="s">
        <v>20</v>
      </c>
      <c r="D8965" t="s">
        <v>26</v>
      </c>
      <c r="E8965" t="s">
        <v>41</v>
      </c>
      <c r="F8965" t="s">
        <v>30</v>
      </c>
      <c r="G8965" t="s">
        <v>24</v>
      </c>
      <c r="H8965">
        <v>10</v>
      </c>
      <c r="I8965" t="s">
        <v>176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34</v>
      </c>
      <c r="S8965">
        <v>5</v>
      </c>
    </row>
    <row r="8966" spans="1:19" x14ac:dyDescent="0.3">
      <c r="A8966">
        <v>8965</v>
      </c>
      <c r="B8966" t="s">
        <v>33</v>
      </c>
      <c r="C8966" t="s">
        <v>20</v>
      </c>
      <c r="D8966" t="s">
        <v>38</v>
      </c>
      <c r="E8966" t="s">
        <v>43</v>
      </c>
      <c r="F8966" t="s">
        <v>18</v>
      </c>
      <c r="G8966" t="s">
        <v>17</v>
      </c>
      <c r="H8966">
        <v>8</v>
      </c>
      <c r="I8966" t="s">
        <v>178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28</v>
      </c>
      <c r="S8966">
        <v>7</v>
      </c>
    </row>
    <row r="8967" spans="1:19" x14ac:dyDescent="0.3">
      <c r="A8967">
        <v>8966</v>
      </c>
      <c r="B8967" t="s">
        <v>42</v>
      </c>
      <c r="C8967" t="s">
        <v>34</v>
      </c>
      <c r="D8967" t="s">
        <v>38</v>
      </c>
      <c r="E8967" t="s">
        <v>45</v>
      </c>
      <c r="F8967" t="s">
        <v>25</v>
      </c>
      <c r="G8967" t="s">
        <v>24</v>
      </c>
      <c r="H8967">
        <v>4</v>
      </c>
      <c r="I8967" t="s">
        <v>176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21</v>
      </c>
      <c r="S8967">
        <v>1</v>
      </c>
    </row>
    <row r="8968" spans="1:19" x14ac:dyDescent="0.3">
      <c r="A8968">
        <v>8967</v>
      </c>
      <c r="B8968" t="s">
        <v>42</v>
      </c>
      <c r="C8968" t="s">
        <v>39</v>
      </c>
      <c r="D8968" t="s">
        <v>32</v>
      </c>
      <c r="E8968" t="s">
        <v>41</v>
      </c>
      <c r="F8968" t="s">
        <v>25</v>
      </c>
      <c r="G8968" t="s">
        <v>35</v>
      </c>
      <c r="H8968">
        <v>2</v>
      </c>
      <c r="I8968" t="s">
        <v>177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28</v>
      </c>
      <c r="S8968">
        <v>2</v>
      </c>
    </row>
    <row r="8969" spans="1:19" x14ac:dyDescent="0.3">
      <c r="A8969">
        <v>8968</v>
      </c>
      <c r="B8969" t="s">
        <v>16</v>
      </c>
      <c r="C8969" t="s">
        <v>20</v>
      </c>
      <c r="D8969" t="s">
        <v>19</v>
      </c>
      <c r="E8969" t="s">
        <v>41</v>
      </c>
      <c r="F8969" t="s">
        <v>25</v>
      </c>
      <c r="G8969" t="s">
        <v>35</v>
      </c>
      <c r="H8969">
        <v>0</v>
      </c>
      <c r="I8969" t="s">
        <v>176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28</v>
      </c>
      <c r="S8969">
        <v>5</v>
      </c>
    </row>
    <row r="8970" spans="1:19" x14ac:dyDescent="0.3">
      <c r="A8970">
        <v>8969</v>
      </c>
      <c r="B8970" t="s">
        <v>23</v>
      </c>
      <c r="C8970" t="s">
        <v>39</v>
      </c>
      <c r="D8970" t="s">
        <v>32</v>
      </c>
      <c r="E8970" t="s">
        <v>29</v>
      </c>
      <c r="F8970" t="s">
        <v>18</v>
      </c>
      <c r="G8970" t="s">
        <v>24</v>
      </c>
      <c r="H8970">
        <v>7</v>
      </c>
      <c r="I8970" t="s">
        <v>178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21</v>
      </c>
      <c r="S8970">
        <v>3</v>
      </c>
    </row>
    <row r="8971" spans="1:19" x14ac:dyDescent="0.3">
      <c r="A8971">
        <v>8970</v>
      </c>
      <c r="B8971" t="s">
        <v>37</v>
      </c>
      <c r="C8971" t="s">
        <v>20</v>
      </c>
      <c r="D8971" t="s">
        <v>40</v>
      </c>
      <c r="E8971" t="s">
        <v>29</v>
      </c>
      <c r="F8971" t="s">
        <v>25</v>
      </c>
      <c r="G8971" t="s">
        <v>35</v>
      </c>
      <c r="H8971">
        <v>0</v>
      </c>
      <c r="I8971" t="s">
        <v>178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21</v>
      </c>
      <c r="S8971">
        <v>3</v>
      </c>
    </row>
    <row r="8972" spans="1:19" x14ac:dyDescent="0.3">
      <c r="A8972">
        <v>8971</v>
      </c>
      <c r="B8972" t="s">
        <v>33</v>
      </c>
      <c r="C8972" t="s">
        <v>27</v>
      </c>
      <c r="D8972" t="s">
        <v>44</v>
      </c>
      <c r="E8972" t="s">
        <v>43</v>
      </c>
      <c r="F8972" t="s">
        <v>18</v>
      </c>
      <c r="G8972" t="s">
        <v>17</v>
      </c>
      <c r="H8972">
        <v>9</v>
      </c>
      <c r="I8972" t="s">
        <v>176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34</v>
      </c>
      <c r="S8972">
        <v>3</v>
      </c>
    </row>
    <row r="8973" spans="1:19" x14ac:dyDescent="0.3">
      <c r="A8973">
        <v>8972</v>
      </c>
      <c r="B8973" t="s">
        <v>42</v>
      </c>
      <c r="C8973" t="s">
        <v>39</v>
      </c>
      <c r="D8973" t="s">
        <v>32</v>
      </c>
      <c r="E8973" t="s">
        <v>15</v>
      </c>
      <c r="F8973" t="s">
        <v>18</v>
      </c>
      <c r="G8973" t="s">
        <v>24</v>
      </c>
      <c r="H8973">
        <v>9</v>
      </c>
      <c r="I8973" t="s">
        <v>177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28</v>
      </c>
      <c r="S8973">
        <v>5</v>
      </c>
    </row>
    <row r="8974" spans="1:19" x14ac:dyDescent="0.3">
      <c r="A8974">
        <v>8973</v>
      </c>
      <c r="B8974" t="s">
        <v>37</v>
      </c>
      <c r="C8974" t="s">
        <v>27</v>
      </c>
      <c r="D8974" t="s">
        <v>19</v>
      </c>
      <c r="E8974" t="s">
        <v>45</v>
      </c>
      <c r="F8974" t="s">
        <v>30</v>
      </c>
      <c r="G8974" t="s">
        <v>17</v>
      </c>
      <c r="H8974">
        <v>1</v>
      </c>
      <c r="I8974" t="s">
        <v>178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21</v>
      </c>
      <c r="S8974">
        <v>6</v>
      </c>
    </row>
    <row r="8975" spans="1:19" x14ac:dyDescent="0.3">
      <c r="A8975">
        <v>8974</v>
      </c>
      <c r="B8975" t="s">
        <v>42</v>
      </c>
      <c r="C8975" t="s">
        <v>20</v>
      </c>
      <c r="D8975" t="s">
        <v>19</v>
      </c>
      <c r="E8975" t="s">
        <v>41</v>
      </c>
      <c r="F8975" t="s">
        <v>18</v>
      </c>
      <c r="G8975" t="s">
        <v>35</v>
      </c>
      <c r="H8975">
        <v>14</v>
      </c>
      <c r="I8975" t="s">
        <v>176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28</v>
      </c>
      <c r="S8975">
        <v>1</v>
      </c>
    </row>
    <row r="8976" spans="1:19" x14ac:dyDescent="0.3">
      <c r="A8976">
        <v>8975</v>
      </c>
      <c r="B8976" t="s">
        <v>16</v>
      </c>
      <c r="C8976" t="s">
        <v>20</v>
      </c>
      <c r="D8976" t="s">
        <v>40</v>
      </c>
      <c r="E8976" t="s">
        <v>29</v>
      </c>
      <c r="F8976" t="s">
        <v>18</v>
      </c>
      <c r="G8976" t="s">
        <v>24</v>
      </c>
      <c r="H8976">
        <v>6</v>
      </c>
      <c r="I8976" t="s">
        <v>176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21</v>
      </c>
      <c r="S8976">
        <v>2</v>
      </c>
    </row>
    <row r="8977" spans="1:19" x14ac:dyDescent="0.3">
      <c r="A8977">
        <v>8976</v>
      </c>
      <c r="B8977" t="s">
        <v>23</v>
      </c>
      <c r="C8977" t="s">
        <v>39</v>
      </c>
      <c r="D8977" t="s">
        <v>40</v>
      </c>
      <c r="E8977" t="s">
        <v>22</v>
      </c>
      <c r="F8977" t="s">
        <v>30</v>
      </c>
      <c r="G8977" t="s">
        <v>24</v>
      </c>
      <c r="H8977">
        <v>9</v>
      </c>
      <c r="I8977" t="s">
        <v>177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28</v>
      </c>
      <c r="S8977">
        <v>7</v>
      </c>
    </row>
    <row r="8978" spans="1:19" x14ac:dyDescent="0.3">
      <c r="A8978">
        <v>8977</v>
      </c>
      <c r="B8978" t="s">
        <v>33</v>
      </c>
      <c r="C8978" t="s">
        <v>39</v>
      </c>
      <c r="D8978" t="s">
        <v>44</v>
      </c>
      <c r="E8978" t="s">
        <v>36</v>
      </c>
      <c r="F8978" t="s">
        <v>30</v>
      </c>
      <c r="G8978" t="s">
        <v>24</v>
      </c>
      <c r="H8978">
        <v>10</v>
      </c>
      <c r="I8978" t="s">
        <v>177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28</v>
      </c>
      <c r="S8978">
        <v>4</v>
      </c>
    </row>
    <row r="8979" spans="1:19" x14ac:dyDescent="0.3">
      <c r="A8979">
        <v>8978</v>
      </c>
      <c r="B8979" t="s">
        <v>16</v>
      </c>
      <c r="C8979" t="s">
        <v>20</v>
      </c>
      <c r="D8979" t="s">
        <v>38</v>
      </c>
      <c r="E8979" t="s">
        <v>22</v>
      </c>
      <c r="F8979" t="s">
        <v>30</v>
      </c>
      <c r="G8979" t="s">
        <v>17</v>
      </c>
      <c r="H8979">
        <v>9</v>
      </c>
      <c r="I8979" t="s">
        <v>176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34</v>
      </c>
      <c r="S8979">
        <v>3</v>
      </c>
    </row>
    <row r="8980" spans="1:19" x14ac:dyDescent="0.3">
      <c r="A8980">
        <v>8979</v>
      </c>
      <c r="B8980" t="s">
        <v>33</v>
      </c>
      <c r="C8980" t="s">
        <v>34</v>
      </c>
      <c r="D8980" t="s">
        <v>40</v>
      </c>
      <c r="E8980" t="s">
        <v>29</v>
      </c>
      <c r="F8980" t="s">
        <v>18</v>
      </c>
      <c r="G8980" t="s">
        <v>24</v>
      </c>
      <c r="H8980">
        <v>10</v>
      </c>
      <c r="I8980" t="s">
        <v>177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28</v>
      </c>
      <c r="S8980">
        <v>3</v>
      </c>
    </row>
    <row r="8981" spans="1:19" x14ac:dyDescent="0.3">
      <c r="A8981">
        <v>8980</v>
      </c>
      <c r="B8981" t="s">
        <v>31</v>
      </c>
      <c r="C8981" t="s">
        <v>39</v>
      </c>
      <c r="D8981" t="s">
        <v>40</v>
      </c>
      <c r="E8981" t="s">
        <v>36</v>
      </c>
      <c r="F8981" t="s">
        <v>30</v>
      </c>
      <c r="G8981" t="s">
        <v>35</v>
      </c>
      <c r="H8981">
        <v>2</v>
      </c>
      <c r="I8981" t="s">
        <v>177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28</v>
      </c>
      <c r="S8981">
        <v>9</v>
      </c>
    </row>
    <row r="8982" spans="1:19" x14ac:dyDescent="0.3">
      <c r="A8982">
        <v>8981</v>
      </c>
      <c r="B8982" t="s">
        <v>37</v>
      </c>
      <c r="C8982" t="s">
        <v>20</v>
      </c>
      <c r="D8982" t="s">
        <v>38</v>
      </c>
      <c r="E8982" t="s">
        <v>29</v>
      </c>
      <c r="F8982" t="s">
        <v>18</v>
      </c>
      <c r="G8982" t="s">
        <v>17</v>
      </c>
      <c r="H8982">
        <v>0</v>
      </c>
      <c r="I8982" t="s">
        <v>177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28</v>
      </c>
      <c r="S8982">
        <v>4</v>
      </c>
    </row>
    <row r="8983" spans="1:19" x14ac:dyDescent="0.3">
      <c r="A8983">
        <v>8982</v>
      </c>
      <c r="B8983" t="s">
        <v>16</v>
      </c>
      <c r="C8983" t="s">
        <v>27</v>
      </c>
      <c r="D8983" t="s">
        <v>32</v>
      </c>
      <c r="E8983" t="s">
        <v>43</v>
      </c>
      <c r="F8983" t="s">
        <v>18</v>
      </c>
      <c r="G8983" t="s">
        <v>35</v>
      </c>
      <c r="H8983">
        <v>9</v>
      </c>
      <c r="I8983" t="s">
        <v>176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34</v>
      </c>
      <c r="S8983">
        <v>1</v>
      </c>
    </row>
    <row r="8984" spans="1:19" x14ac:dyDescent="0.3">
      <c r="A8984">
        <v>8983</v>
      </c>
      <c r="B8984" t="s">
        <v>37</v>
      </c>
      <c r="C8984" t="s">
        <v>20</v>
      </c>
      <c r="D8984" t="s">
        <v>38</v>
      </c>
      <c r="E8984" t="s">
        <v>36</v>
      </c>
      <c r="F8984" t="s">
        <v>25</v>
      </c>
      <c r="G8984" t="s">
        <v>24</v>
      </c>
      <c r="H8984">
        <v>2</v>
      </c>
      <c r="I8984" t="s">
        <v>177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21</v>
      </c>
      <c r="S8984">
        <v>2</v>
      </c>
    </row>
    <row r="8985" spans="1:19" x14ac:dyDescent="0.3">
      <c r="A8985">
        <v>8984</v>
      </c>
      <c r="B8985" t="s">
        <v>31</v>
      </c>
      <c r="C8985" t="s">
        <v>39</v>
      </c>
      <c r="D8985" t="s">
        <v>38</v>
      </c>
      <c r="E8985" t="s">
        <v>22</v>
      </c>
      <c r="F8985" t="s">
        <v>18</v>
      </c>
      <c r="G8985" t="s">
        <v>35</v>
      </c>
      <c r="H8985">
        <v>9</v>
      </c>
      <c r="I8985" t="s">
        <v>176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28</v>
      </c>
      <c r="S8985">
        <v>8</v>
      </c>
    </row>
    <row r="8986" spans="1:19" x14ac:dyDescent="0.3">
      <c r="A8986">
        <v>8985</v>
      </c>
      <c r="B8986" t="s">
        <v>42</v>
      </c>
      <c r="C8986" t="s">
        <v>39</v>
      </c>
      <c r="D8986" t="s">
        <v>40</v>
      </c>
      <c r="E8986" t="s">
        <v>45</v>
      </c>
      <c r="F8986" t="s">
        <v>25</v>
      </c>
      <c r="G8986" t="s">
        <v>35</v>
      </c>
      <c r="H8986">
        <v>5</v>
      </c>
      <c r="I8986" t="s">
        <v>176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28</v>
      </c>
      <c r="S8986">
        <v>9</v>
      </c>
    </row>
    <row r="8987" spans="1:19" x14ac:dyDescent="0.3">
      <c r="A8987">
        <v>8986</v>
      </c>
      <c r="B8987" t="s">
        <v>23</v>
      </c>
      <c r="C8987" t="s">
        <v>39</v>
      </c>
      <c r="D8987" t="s">
        <v>19</v>
      </c>
      <c r="E8987" t="s">
        <v>29</v>
      </c>
      <c r="F8987" t="s">
        <v>30</v>
      </c>
      <c r="G8987" t="s">
        <v>35</v>
      </c>
      <c r="H8987">
        <v>13</v>
      </c>
      <c r="I8987" t="s">
        <v>178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28</v>
      </c>
      <c r="S8987">
        <v>7</v>
      </c>
    </row>
    <row r="8988" spans="1:19" x14ac:dyDescent="0.3">
      <c r="A8988">
        <v>8987</v>
      </c>
      <c r="B8988" t="s">
        <v>37</v>
      </c>
      <c r="C8988" t="s">
        <v>20</v>
      </c>
      <c r="D8988" t="s">
        <v>19</v>
      </c>
      <c r="E8988" t="s">
        <v>41</v>
      </c>
      <c r="F8988" t="s">
        <v>25</v>
      </c>
      <c r="G8988" t="s">
        <v>35</v>
      </c>
      <c r="H8988">
        <v>1</v>
      </c>
      <c r="I8988" t="s">
        <v>176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28</v>
      </c>
      <c r="S8988">
        <v>5</v>
      </c>
    </row>
    <row r="8989" spans="1:19" x14ac:dyDescent="0.3">
      <c r="A8989">
        <v>8988</v>
      </c>
      <c r="B8989" t="s">
        <v>31</v>
      </c>
      <c r="C8989" t="s">
        <v>20</v>
      </c>
      <c r="D8989" t="s">
        <v>44</v>
      </c>
      <c r="E8989" t="s">
        <v>29</v>
      </c>
      <c r="F8989" t="s">
        <v>18</v>
      </c>
      <c r="G8989" t="s">
        <v>35</v>
      </c>
      <c r="H8989">
        <v>5</v>
      </c>
      <c r="I8989" t="s">
        <v>177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21</v>
      </c>
      <c r="S8989">
        <v>3</v>
      </c>
    </row>
    <row r="8990" spans="1:19" x14ac:dyDescent="0.3">
      <c r="A8990">
        <v>8989</v>
      </c>
      <c r="B8990" t="s">
        <v>33</v>
      </c>
      <c r="C8990" t="s">
        <v>27</v>
      </c>
      <c r="D8990" t="s">
        <v>26</v>
      </c>
      <c r="E8990" t="s">
        <v>36</v>
      </c>
      <c r="F8990" t="s">
        <v>25</v>
      </c>
      <c r="G8990" t="s">
        <v>35</v>
      </c>
      <c r="H8990">
        <v>8</v>
      </c>
      <c r="I8990" t="s">
        <v>178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28</v>
      </c>
      <c r="S8990">
        <v>9</v>
      </c>
    </row>
    <row r="8991" spans="1:19" x14ac:dyDescent="0.3">
      <c r="A8991">
        <v>8990</v>
      </c>
      <c r="B8991" t="s">
        <v>42</v>
      </c>
      <c r="C8991" t="s">
        <v>27</v>
      </c>
      <c r="D8991" t="s">
        <v>44</v>
      </c>
      <c r="E8991" t="s">
        <v>36</v>
      </c>
      <c r="F8991" t="s">
        <v>25</v>
      </c>
      <c r="G8991" t="s">
        <v>35</v>
      </c>
      <c r="H8991">
        <v>2</v>
      </c>
      <c r="I8991" t="s">
        <v>176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28</v>
      </c>
      <c r="S8991">
        <v>1</v>
      </c>
    </row>
    <row r="8992" spans="1:19" x14ac:dyDescent="0.3">
      <c r="A8992">
        <v>8991</v>
      </c>
      <c r="B8992" t="s">
        <v>42</v>
      </c>
      <c r="C8992" t="s">
        <v>39</v>
      </c>
      <c r="D8992" t="s">
        <v>32</v>
      </c>
      <c r="E8992" t="s">
        <v>15</v>
      </c>
      <c r="F8992" t="s">
        <v>30</v>
      </c>
      <c r="G8992" t="s">
        <v>35</v>
      </c>
      <c r="H8992">
        <v>3</v>
      </c>
      <c r="I8992" t="s">
        <v>176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28</v>
      </c>
      <c r="S8992">
        <v>2</v>
      </c>
    </row>
    <row r="8993" spans="1:19" x14ac:dyDescent="0.3">
      <c r="A8993">
        <v>8992</v>
      </c>
      <c r="B8993" t="s">
        <v>37</v>
      </c>
      <c r="C8993" t="s">
        <v>20</v>
      </c>
      <c r="D8993" t="s">
        <v>40</v>
      </c>
      <c r="E8993" t="s">
        <v>29</v>
      </c>
      <c r="F8993" t="s">
        <v>18</v>
      </c>
      <c r="G8993" t="s">
        <v>24</v>
      </c>
      <c r="H8993">
        <v>2</v>
      </c>
      <c r="I8993" t="s">
        <v>177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21</v>
      </c>
      <c r="S8993">
        <v>4</v>
      </c>
    </row>
    <row r="8994" spans="1:19" x14ac:dyDescent="0.3">
      <c r="A8994">
        <v>8993</v>
      </c>
      <c r="B8994" t="s">
        <v>37</v>
      </c>
      <c r="C8994" t="s">
        <v>39</v>
      </c>
      <c r="D8994" t="s">
        <v>44</v>
      </c>
      <c r="E8994" t="s">
        <v>15</v>
      </c>
      <c r="F8994" t="s">
        <v>25</v>
      </c>
      <c r="G8994" t="s">
        <v>35</v>
      </c>
      <c r="H8994">
        <v>13</v>
      </c>
      <c r="I8994" t="s">
        <v>177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34</v>
      </c>
      <c r="S8994">
        <v>4</v>
      </c>
    </row>
    <row r="8995" spans="1:19" x14ac:dyDescent="0.3">
      <c r="A8995">
        <v>8994</v>
      </c>
      <c r="B8995" t="s">
        <v>31</v>
      </c>
      <c r="C8995" t="s">
        <v>39</v>
      </c>
      <c r="D8995" t="s">
        <v>40</v>
      </c>
      <c r="E8995" t="s">
        <v>15</v>
      </c>
      <c r="F8995" t="s">
        <v>25</v>
      </c>
      <c r="G8995" t="s">
        <v>35</v>
      </c>
      <c r="H8995">
        <v>13</v>
      </c>
      <c r="I8995" t="s">
        <v>177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34</v>
      </c>
      <c r="S8995">
        <v>1</v>
      </c>
    </row>
    <row r="8996" spans="1:19" x14ac:dyDescent="0.3">
      <c r="A8996">
        <v>8995</v>
      </c>
      <c r="B8996" t="s">
        <v>31</v>
      </c>
      <c r="C8996" t="s">
        <v>20</v>
      </c>
      <c r="D8996" t="s">
        <v>32</v>
      </c>
      <c r="E8996" t="s">
        <v>15</v>
      </c>
      <c r="F8996" t="s">
        <v>25</v>
      </c>
      <c r="G8996" t="s">
        <v>24</v>
      </c>
      <c r="H8996">
        <v>7</v>
      </c>
      <c r="I8996" t="s">
        <v>177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28</v>
      </c>
      <c r="S8996">
        <v>9</v>
      </c>
    </row>
    <row r="8997" spans="1:19" x14ac:dyDescent="0.3">
      <c r="A8997">
        <v>8996</v>
      </c>
      <c r="B8997" t="s">
        <v>31</v>
      </c>
      <c r="C8997" t="s">
        <v>27</v>
      </c>
      <c r="D8997" t="s">
        <v>38</v>
      </c>
      <c r="E8997" t="s">
        <v>15</v>
      </c>
      <c r="F8997" t="s">
        <v>18</v>
      </c>
      <c r="G8997" t="s">
        <v>35</v>
      </c>
      <c r="H8997">
        <v>14</v>
      </c>
      <c r="I8997" t="s">
        <v>178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34</v>
      </c>
      <c r="S8997">
        <v>1</v>
      </c>
    </row>
    <row r="8998" spans="1:19" x14ac:dyDescent="0.3">
      <c r="A8998">
        <v>8997</v>
      </c>
      <c r="B8998" t="s">
        <v>42</v>
      </c>
      <c r="C8998" t="s">
        <v>34</v>
      </c>
      <c r="D8998" t="s">
        <v>38</v>
      </c>
      <c r="E8998" t="s">
        <v>29</v>
      </c>
      <c r="F8998" t="s">
        <v>30</v>
      </c>
      <c r="G8998" t="s">
        <v>24</v>
      </c>
      <c r="H8998">
        <v>5</v>
      </c>
      <c r="I8998" t="s">
        <v>177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28</v>
      </c>
      <c r="S8998">
        <v>8</v>
      </c>
    </row>
    <row r="8999" spans="1:19" x14ac:dyDescent="0.3">
      <c r="A8999">
        <v>8998</v>
      </c>
      <c r="B8999" t="s">
        <v>42</v>
      </c>
      <c r="C8999" t="s">
        <v>20</v>
      </c>
      <c r="D8999" t="s">
        <v>26</v>
      </c>
      <c r="E8999" t="s">
        <v>36</v>
      </c>
      <c r="F8999" t="s">
        <v>18</v>
      </c>
      <c r="G8999" t="s">
        <v>17</v>
      </c>
      <c r="H8999">
        <v>14</v>
      </c>
      <c r="I8999" t="s">
        <v>177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34</v>
      </c>
      <c r="S8999">
        <v>2</v>
      </c>
    </row>
    <row r="9000" spans="1:19" x14ac:dyDescent="0.3">
      <c r="A9000">
        <v>8999</v>
      </c>
      <c r="B9000" t="s">
        <v>16</v>
      </c>
      <c r="C9000" t="s">
        <v>20</v>
      </c>
      <c r="D9000" t="s">
        <v>26</v>
      </c>
      <c r="E9000" t="s">
        <v>15</v>
      </c>
      <c r="F9000" t="s">
        <v>30</v>
      </c>
      <c r="G9000" t="s">
        <v>24</v>
      </c>
      <c r="H9000">
        <v>1</v>
      </c>
      <c r="I9000" t="s">
        <v>178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21</v>
      </c>
      <c r="S9000">
        <v>3</v>
      </c>
    </row>
    <row r="9001" spans="1:19" x14ac:dyDescent="0.3">
      <c r="A9001">
        <v>9000</v>
      </c>
      <c r="B9001" t="s">
        <v>33</v>
      </c>
      <c r="C9001" t="s">
        <v>34</v>
      </c>
      <c r="D9001" t="s">
        <v>40</v>
      </c>
      <c r="E9001" t="s">
        <v>15</v>
      </c>
      <c r="F9001" t="s">
        <v>25</v>
      </c>
      <c r="G9001" t="s">
        <v>24</v>
      </c>
      <c r="H9001">
        <v>11</v>
      </c>
      <c r="I9001" t="s">
        <v>177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28</v>
      </c>
      <c r="S9001">
        <v>8</v>
      </c>
    </row>
    <row r="9002" spans="1:19" x14ac:dyDescent="0.3">
      <c r="A9002">
        <v>9001</v>
      </c>
      <c r="B9002" t="s">
        <v>16</v>
      </c>
      <c r="C9002" t="s">
        <v>39</v>
      </c>
      <c r="D9002" t="s">
        <v>40</v>
      </c>
      <c r="E9002" t="s">
        <v>41</v>
      </c>
      <c r="F9002" t="s">
        <v>30</v>
      </c>
      <c r="G9002" t="s">
        <v>35</v>
      </c>
      <c r="H9002">
        <v>6</v>
      </c>
      <c r="I9002" t="s">
        <v>177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21</v>
      </c>
      <c r="S9002">
        <v>3</v>
      </c>
    </row>
    <row r="9003" spans="1:19" x14ac:dyDescent="0.3">
      <c r="A9003">
        <v>9002</v>
      </c>
      <c r="B9003" t="s">
        <v>31</v>
      </c>
      <c r="C9003" t="s">
        <v>34</v>
      </c>
      <c r="D9003" t="s">
        <v>19</v>
      </c>
      <c r="E9003" t="s">
        <v>15</v>
      </c>
      <c r="F9003" t="s">
        <v>30</v>
      </c>
      <c r="G9003" t="s">
        <v>24</v>
      </c>
      <c r="H9003">
        <v>14</v>
      </c>
      <c r="I9003" t="s">
        <v>177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34</v>
      </c>
      <c r="S9003">
        <v>2</v>
      </c>
    </row>
    <row r="9004" spans="1:19" x14ac:dyDescent="0.3">
      <c r="A9004">
        <v>9003</v>
      </c>
      <c r="B9004" t="s">
        <v>31</v>
      </c>
      <c r="C9004" t="s">
        <v>20</v>
      </c>
      <c r="D9004" t="s">
        <v>38</v>
      </c>
      <c r="E9004" t="s">
        <v>36</v>
      </c>
      <c r="F9004" t="s">
        <v>30</v>
      </c>
      <c r="G9004" t="s">
        <v>17</v>
      </c>
      <c r="H9004">
        <v>13</v>
      </c>
      <c r="I9004" t="s">
        <v>177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28</v>
      </c>
      <c r="S9004">
        <v>9</v>
      </c>
    </row>
    <row r="9005" spans="1:19" x14ac:dyDescent="0.3">
      <c r="A9005">
        <v>9004</v>
      </c>
      <c r="B9005" t="s">
        <v>37</v>
      </c>
      <c r="C9005" t="s">
        <v>39</v>
      </c>
      <c r="D9005" t="s">
        <v>32</v>
      </c>
      <c r="E9005" t="s">
        <v>36</v>
      </c>
      <c r="F9005" t="s">
        <v>18</v>
      </c>
      <c r="G9005" t="s">
        <v>35</v>
      </c>
      <c r="H9005">
        <v>13</v>
      </c>
      <c r="I9005" t="s">
        <v>177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28</v>
      </c>
      <c r="S9005">
        <v>8</v>
      </c>
    </row>
    <row r="9006" spans="1:19" x14ac:dyDescent="0.3">
      <c r="A9006">
        <v>9005</v>
      </c>
      <c r="B9006" t="s">
        <v>23</v>
      </c>
      <c r="C9006" t="s">
        <v>27</v>
      </c>
      <c r="D9006" t="s">
        <v>44</v>
      </c>
      <c r="E9006" t="s">
        <v>41</v>
      </c>
      <c r="F9006" t="s">
        <v>30</v>
      </c>
      <c r="G9006" t="s">
        <v>17</v>
      </c>
      <c r="H9006">
        <v>5</v>
      </c>
      <c r="I9006" t="s">
        <v>178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21</v>
      </c>
      <c r="S9006">
        <v>1</v>
      </c>
    </row>
    <row r="9007" spans="1:19" x14ac:dyDescent="0.3">
      <c r="A9007">
        <v>9006</v>
      </c>
      <c r="B9007" t="s">
        <v>16</v>
      </c>
      <c r="C9007" t="s">
        <v>27</v>
      </c>
      <c r="D9007" t="s">
        <v>26</v>
      </c>
      <c r="E9007" t="s">
        <v>36</v>
      </c>
      <c r="F9007" t="s">
        <v>30</v>
      </c>
      <c r="G9007" t="s">
        <v>17</v>
      </c>
      <c r="H9007">
        <v>3</v>
      </c>
      <c r="I9007" t="s">
        <v>178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28</v>
      </c>
      <c r="S9007">
        <v>4</v>
      </c>
    </row>
    <row r="9008" spans="1:19" x14ac:dyDescent="0.3">
      <c r="A9008">
        <v>9007</v>
      </c>
      <c r="B9008" t="s">
        <v>23</v>
      </c>
      <c r="C9008" t="s">
        <v>34</v>
      </c>
      <c r="D9008" t="s">
        <v>40</v>
      </c>
      <c r="E9008" t="s">
        <v>36</v>
      </c>
      <c r="F9008" t="s">
        <v>30</v>
      </c>
      <c r="G9008" t="s">
        <v>24</v>
      </c>
      <c r="H9008">
        <v>2</v>
      </c>
      <c r="I9008" t="s">
        <v>178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21</v>
      </c>
      <c r="S9008">
        <v>4</v>
      </c>
    </row>
    <row r="9009" spans="1:19" x14ac:dyDescent="0.3">
      <c r="A9009">
        <v>9008</v>
      </c>
      <c r="B9009" t="s">
        <v>37</v>
      </c>
      <c r="C9009" t="s">
        <v>20</v>
      </c>
      <c r="D9009" t="s">
        <v>19</v>
      </c>
      <c r="E9009" t="s">
        <v>41</v>
      </c>
      <c r="F9009" t="s">
        <v>30</v>
      </c>
      <c r="G9009" t="s">
        <v>35</v>
      </c>
      <c r="H9009">
        <v>3</v>
      </c>
      <c r="I9009" t="s">
        <v>176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28</v>
      </c>
      <c r="S9009">
        <v>8</v>
      </c>
    </row>
    <row r="9010" spans="1:19" x14ac:dyDescent="0.3">
      <c r="A9010">
        <v>9009</v>
      </c>
      <c r="B9010" t="s">
        <v>16</v>
      </c>
      <c r="C9010" t="s">
        <v>27</v>
      </c>
      <c r="D9010" t="s">
        <v>32</v>
      </c>
      <c r="E9010" t="s">
        <v>41</v>
      </c>
      <c r="F9010" t="s">
        <v>18</v>
      </c>
      <c r="G9010" t="s">
        <v>17</v>
      </c>
      <c r="H9010">
        <v>14</v>
      </c>
      <c r="I9010" t="s">
        <v>178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34</v>
      </c>
      <c r="S9010">
        <v>4</v>
      </c>
    </row>
    <row r="9011" spans="1:19" x14ac:dyDescent="0.3">
      <c r="A9011">
        <v>9010</v>
      </c>
      <c r="B9011" t="s">
        <v>31</v>
      </c>
      <c r="C9011" t="s">
        <v>39</v>
      </c>
      <c r="D9011" t="s">
        <v>38</v>
      </c>
      <c r="E9011" t="s">
        <v>15</v>
      </c>
      <c r="F9011" t="s">
        <v>30</v>
      </c>
      <c r="G9011" t="s">
        <v>17</v>
      </c>
      <c r="H9011">
        <v>1</v>
      </c>
      <c r="I9011" t="s">
        <v>176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21</v>
      </c>
      <c r="S9011">
        <v>5</v>
      </c>
    </row>
    <row r="9012" spans="1:19" x14ac:dyDescent="0.3">
      <c r="A9012">
        <v>9011</v>
      </c>
      <c r="B9012" t="s">
        <v>23</v>
      </c>
      <c r="C9012" t="s">
        <v>39</v>
      </c>
      <c r="D9012" t="s">
        <v>32</v>
      </c>
      <c r="E9012" t="s">
        <v>43</v>
      </c>
      <c r="F9012" t="s">
        <v>18</v>
      </c>
      <c r="G9012" t="s">
        <v>24</v>
      </c>
      <c r="H9012">
        <v>8</v>
      </c>
      <c r="I9012" t="s">
        <v>177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28</v>
      </c>
      <c r="S9012">
        <v>2</v>
      </c>
    </row>
    <row r="9013" spans="1:19" x14ac:dyDescent="0.3">
      <c r="A9013">
        <v>9012</v>
      </c>
      <c r="B9013" t="s">
        <v>23</v>
      </c>
      <c r="C9013" t="s">
        <v>20</v>
      </c>
      <c r="D9013" t="s">
        <v>40</v>
      </c>
      <c r="E9013" t="s">
        <v>29</v>
      </c>
      <c r="F9013" t="s">
        <v>18</v>
      </c>
      <c r="G9013" t="s">
        <v>17</v>
      </c>
      <c r="H9013">
        <v>8</v>
      </c>
      <c r="I9013" t="s">
        <v>176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28</v>
      </c>
      <c r="S9013">
        <v>9</v>
      </c>
    </row>
    <row r="9014" spans="1:19" x14ac:dyDescent="0.3">
      <c r="A9014">
        <v>9013</v>
      </c>
      <c r="B9014" t="s">
        <v>42</v>
      </c>
      <c r="C9014" t="s">
        <v>34</v>
      </c>
      <c r="D9014" t="s">
        <v>32</v>
      </c>
      <c r="E9014" t="s">
        <v>45</v>
      </c>
      <c r="F9014" t="s">
        <v>30</v>
      </c>
      <c r="G9014" t="s">
        <v>17</v>
      </c>
      <c r="H9014">
        <v>0</v>
      </c>
      <c r="I9014" t="s">
        <v>176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21</v>
      </c>
      <c r="S9014">
        <v>4</v>
      </c>
    </row>
    <row r="9015" spans="1:19" x14ac:dyDescent="0.3">
      <c r="A9015">
        <v>9014</v>
      </c>
      <c r="B9015" t="s">
        <v>42</v>
      </c>
      <c r="C9015" t="s">
        <v>34</v>
      </c>
      <c r="D9015" t="s">
        <v>38</v>
      </c>
      <c r="E9015" t="s">
        <v>41</v>
      </c>
      <c r="F9015" t="s">
        <v>30</v>
      </c>
      <c r="G9015" t="s">
        <v>35</v>
      </c>
      <c r="H9015">
        <v>11</v>
      </c>
      <c r="I9015" t="s">
        <v>178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34</v>
      </c>
      <c r="S9015">
        <v>4</v>
      </c>
    </row>
    <row r="9016" spans="1:19" x14ac:dyDescent="0.3">
      <c r="A9016">
        <v>9015</v>
      </c>
      <c r="B9016" t="s">
        <v>37</v>
      </c>
      <c r="C9016" t="s">
        <v>39</v>
      </c>
      <c r="D9016" t="s">
        <v>40</v>
      </c>
      <c r="E9016" t="s">
        <v>41</v>
      </c>
      <c r="F9016" t="s">
        <v>18</v>
      </c>
      <c r="G9016" t="s">
        <v>35</v>
      </c>
      <c r="H9016">
        <v>8</v>
      </c>
      <c r="I9016" t="s">
        <v>176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28</v>
      </c>
      <c r="S9016">
        <v>7</v>
      </c>
    </row>
    <row r="9017" spans="1:19" x14ac:dyDescent="0.3">
      <c r="A9017">
        <v>9016</v>
      </c>
      <c r="B9017" t="s">
        <v>33</v>
      </c>
      <c r="C9017" t="s">
        <v>20</v>
      </c>
      <c r="D9017" t="s">
        <v>19</v>
      </c>
      <c r="E9017" t="s">
        <v>45</v>
      </c>
      <c r="F9017" t="s">
        <v>18</v>
      </c>
      <c r="G9017" t="s">
        <v>24</v>
      </c>
      <c r="H9017">
        <v>6</v>
      </c>
      <c r="I9017" t="s">
        <v>176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21</v>
      </c>
      <c r="S9017">
        <v>3</v>
      </c>
    </row>
    <row r="9018" spans="1:19" x14ac:dyDescent="0.3">
      <c r="A9018">
        <v>9017</v>
      </c>
      <c r="B9018" t="s">
        <v>42</v>
      </c>
      <c r="C9018" t="s">
        <v>20</v>
      </c>
      <c r="D9018" t="s">
        <v>40</v>
      </c>
      <c r="E9018" t="s">
        <v>15</v>
      </c>
      <c r="F9018" t="s">
        <v>18</v>
      </c>
      <c r="G9018" t="s">
        <v>35</v>
      </c>
      <c r="H9018">
        <v>11</v>
      </c>
      <c r="I9018" t="s">
        <v>178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34</v>
      </c>
      <c r="S9018">
        <v>4</v>
      </c>
    </row>
    <row r="9019" spans="1:19" x14ac:dyDescent="0.3">
      <c r="A9019">
        <v>9018</v>
      </c>
      <c r="B9019" t="s">
        <v>16</v>
      </c>
      <c r="C9019" t="s">
        <v>27</v>
      </c>
      <c r="D9019" t="s">
        <v>38</v>
      </c>
      <c r="E9019" t="s">
        <v>41</v>
      </c>
      <c r="F9019" t="s">
        <v>25</v>
      </c>
      <c r="G9019" t="s">
        <v>17</v>
      </c>
      <c r="H9019">
        <v>6</v>
      </c>
      <c r="I9019" t="s">
        <v>176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28</v>
      </c>
      <c r="S9019">
        <v>8</v>
      </c>
    </row>
    <row r="9020" spans="1:19" x14ac:dyDescent="0.3">
      <c r="A9020">
        <v>9019</v>
      </c>
      <c r="B9020" t="s">
        <v>16</v>
      </c>
      <c r="C9020" t="s">
        <v>34</v>
      </c>
      <c r="D9020" t="s">
        <v>26</v>
      </c>
      <c r="E9020" t="s">
        <v>41</v>
      </c>
      <c r="F9020" t="s">
        <v>30</v>
      </c>
      <c r="G9020" t="s">
        <v>35</v>
      </c>
      <c r="H9020">
        <v>8</v>
      </c>
      <c r="I9020" t="s">
        <v>176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28</v>
      </c>
      <c r="S9020">
        <v>9</v>
      </c>
    </row>
    <row r="9021" spans="1:19" x14ac:dyDescent="0.3">
      <c r="A9021">
        <v>9020</v>
      </c>
      <c r="B9021" t="s">
        <v>33</v>
      </c>
      <c r="C9021" t="s">
        <v>34</v>
      </c>
      <c r="D9021" t="s">
        <v>40</v>
      </c>
      <c r="E9021" t="s">
        <v>41</v>
      </c>
      <c r="F9021" t="s">
        <v>30</v>
      </c>
      <c r="G9021" t="s">
        <v>17</v>
      </c>
      <c r="H9021">
        <v>14</v>
      </c>
      <c r="I9021" t="s">
        <v>177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34</v>
      </c>
      <c r="S9021">
        <v>3</v>
      </c>
    </row>
    <row r="9022" spans="1:19" x14ac:dyDescent="0.3">
      <c r="A9022">
        <v>9021</v>
      </c>
      <c r="B9022" t="s">
        <v>16</v>
      </c>
      <c r="C9022" t="s">
        <v>34</v>
      </c>
      <c r="D9022" t="s">
        <v>26</v>
      </c>
      <c r="E9022" t="s">
        <v>41</v>
      </c>
      <c r="F9022" t="s">
        <v>25</v>
      </c>
      <c r="G9022" t="s">
        <v>17</v>
      </c>
      <c r="H9022">
        <v>3</v>
      </c>
      <c r="I9022" t="s">
        <v>176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21</v>
      </c>
      <c r="S9022">
        <v>1</v>
      </c>
    </row>
    <row r="9023" spans="1:19" x14ac:dyDescent="0.3">
      <c r="A9023">
        <v>9022</v>
      </c>
      <c r="B9023" t="s">
        <v>42</v>
      </c>
      <c r="C9023" t="s">
        <v>34</v>
      </c>
      <c r="D9023" t="s">
        <v>44</v>
      </c>
      <c r="E9023" t="s">
        <v>29</v>
      </c>
      <c r="F9023" t="s">
        <v>18</v>
      </c>
      <c r="G9023" t="s">
        <v>24</v>
      </c>
      <c r="H9023">
        <v>4</v>
      </c>
      <c r="I9023" t="s">
        <v>177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21</v>
      </c>
      <c r="S9023">
        <v>2</v>
      </c>
    </row>
    <row r="9024" spans="1:19" x14ac:dyDescent="0.3">
      <c r="A9024">
        <v>9023</v>
      </c>
      <c r="B9024" t="s">
        <v>23</v>
      </c>
      <c r="C9024" t="s">
        <v>34</v>
      </c>
      <c r="D9024" t="s">
        <v>44</v>
      </c>
      <c r="E9024" t="s">
        <v>29</v>
      </c>
      <c r="F9024" t="s">
        <v>25</v>
      </c>
      <c r="G9024" t="s">
        <v>35</v>
      </c>
      <c r="H9024">
        <v>3</v>
      </c>
      <c r="I9024" t="s">
        <v>177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21</v>
      </c>
      <c r="S9024">
        <v>6</v>
      </c>
    </row>
    <row r="9025" spans="1:19" x14ac:dyDescent="0.3">
      <c r="A9025">
        <v>9024</v>
      </c>
      <c r="B9025" t="s">
        <v>37</v>
      </c>
      <c r="C9025" t="s">
        <v>27</v>
      </c>
      <c r="D9025" t="s">
        <v>26</v>
      </c>
      <c r="E9025" t="s">
        <v>45</v>
      </c>
      <c r="F9025" t="s">
        <v>25</v>
      </c>
      <c r="G9025" t="s">
        <v>35</v>
      </c>
      <c r="H9025">
        <v>0</v>
      </c>
      <c r="I9025" t="s">
        <v>176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28</v>
      </c>
      <c r="S9025">
        <v>8</v>
      </c>
    </row>
    <row r="9026" spans="1:19" x14ac:dyDescent="0.3">
      <c r="A9026">
        <v>9025</v>
      </c>
      <c r="B9026" t="s">
        <v>31</v>
      </c>
      <c r="C9026" t="s">
        <v>27</v>
      </c>
      <c r="D9026" t="s">
        <v>26</v>
      </c>
      <c r="E9026" t="s">
        <v>43</v>
      </c>
      <c r="F9026" t="s">
        <v>30</v>
      </c>
      <c r="G9026" t="s">
        <v>17</v>
      </c>
      <c r="H9026">
        <v>4</v>
      </c>
      <c r="I9026" t="s">
        <v>177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21</v>
      </c>
      <c r="S9026">
        <v>4</v>
      </c>
    </row>
    <row r="9027" spans="1:19" x14ac:dyDescent="0.3">
      <c r="A9027">
        <v>9026</v>
      </c>
      <c r="B9027" t="s">
        <v>42</v>
      </c>
      <c r="C9027" t="s">
        <v>20</v>
      </c>
      <c r="D9027" t="s">
        <v>32</v>
      </c>
      <c r="E9027" t="s">
        <v>29</v>
      </c>
      <c r="F9027" t="s">
        <v>30</v>
      </c>
      <c r="G9027" t="s">
        <v>24</v>
      </c>
      <c r="H9027">
        <v>7</v>
      </c>
      <c r="I9027" t="s">
        <v>177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28</v>
      </c>
      <c r="S9027">
        <v>8</v>
      </c>
    </row>
    <row r="9028" spans="1:19" x14ac:dyDescent="0.3">
      <c r="A9028">
        <v>9027</v>
      </c>
      <c r="B9028" t="s">
        <v>31</v>
      </c>
      <c r="C9028" t="s">
        <v>20</v>
      </c>
      <c r="D9028" t="s">
        <v>38</v>
      </c>
      <c r="E9028" t="s">
        <v>22</v>
      </c>
      <c r="F9028" t="s">
        <v>25</v>
      </c>
      <c r="G9028" t="s">
        <v>24</v>
      </c>
      <c r="H9028">
        <v>3</v>
      </c>
      <c r="I9028" t="s">
        <v>178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28</v>
      </c>
      <c r="S9028">
        <v>4</v>
      </c>
    </row>
    <row r="9029" spans="1:19" x14ac:dyDescent="0.3">
      <c r="A9029">
        <v>9028</v>
      </c>
      <c r="B9029" t="s">
        <v>31</v>
      </c>
      <c r="C9029" t="s">
        <v>27</v>
      </c>
      <c r="D9029" t="s">
        <v>26</v>
      </c>
      <c r="E9029" t="s">
        <v>36</v>
      </c>
      <c r="F9029" t="s">
        <v>18</v>
      </c>
      <c r="G9029" t="s">
        <v>35</v>
      </c>
      <c r="H9029">
        <v>4</v>
      </c>
      <c r="I9029" t="s">
        <v>176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28</v>
      </c>
      <c r="S9029">
        <v>1</v>
      </c>
    </row>
    <row r="9030" spans="1:19" x14ac:dyDescent="0.3">
      <c r="A9030">
        <v>9029</v>
      </c>
      <c r="B9030" t="s">
        <v>42</v>
      </c>
      <c r="C9030" t="s">
        <v>20</v>
      </c>
      <c r="D9030" t="s">
        <v>26</v>
      </c>
      <c r="E9030" t="s">
        <v>45</v>
      </c>
      <c r="F9030" t="s">
        <v>30</v>
      </c>
      <c r="G9030" t="s">
        <v>17</v>
      </c>
      <c r="H9030">
        <v>10</v>
      </c>
      <c r="I9030" t="s">
        <v>177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34</v>
      </c>
      <c r="S9030">
        <v>5</v>
      </c>
    </row>
    <row r="9031" spans="1:19" x14ac:dyDescent="0.3">
      <c r="A9031">
        <v>9030</v>
      </c>
      <c r="B9031" t="s">
        <v>16</v>
      </c>
      <c r="C9031" t="s">
        <v>27</v>
      </c>
      <c r="D9031" t="s">
        <v>32</v>
      </c>
      <c r="E9031" t="s">
        <v>45</v>
      </c>
      <c r="F9031" t="s">
        <v>25</v>
      </c>
      <c r="G9031" t="s">
        <v>17</v>
      </c>
      <c r="H9031">
        <v>1</v>
      </c>
      <c r="I9031" t="s">
        <v>176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21</v>
      </c>
      <c r="S9031">
        <v>3</v>
      </c>
    </row>
    <row r="9032" spans="1:19" x14ac:dyDescent="0.3">
      <c r="A9032">
        <v>9031</v>
      </c>
      <c r="B9032" t="s">
        <v>23</v>
      </c>
      <c r="C9032" t="s">
        <v>39</v>
      </c>
      <c r="D9032" t="s">
        <v>19</v>
      </c>
      <c r="E9032" t="s">
        <v>41</v>
      </c>
      <c r="F9032" t="s">
        <v>30</v>
      </c>
      <c r="G9032" t="s">
        <v>17</v>
      </c>
      <c r="H9032">
        <v>1</v>
      </c>
      <c r="I9032" t="s">
        <v>178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28</v>
      </c>
      <c r="S9032">
        <v>6</v>
      </c>
    </row>
    <row r="9033" spans="1:19" x14ac:dyDescent="0.3">
      <c r="A9033">
        <v>9032</v>
      </c>
      <c r="B9033" t="s">
        <v>42</v>
      </c>
      <c r="C9033" t="s">
        <v>27</v>
      </c>
      <c r="D9033" t="s">
        <v>19</v>
      </c>
      <c r="E9033" t="s">
        <v>43</v>
      </c>
      <c r="F9033" t="s">
        <v>18</v>
      </c>
      <c r="G9033" t="s">
        <v>35</v>
      </c>
      <c r="H9033">
        <v>8</v>
      </c>
      <c r="I9033" t="s">
        <v>176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34</v>
      </c>
      <c r="S9033">
        <v>5</v>
      </c>
    </row>
    <row r="9034" spans="1:19" x14ac:dyDescent="0.3">
      <c r="A9034">
        <v>9033</v>
      </c>
      <c r="B9034" t="s">
        <v>33</v>
      </c>
      <c r="C9034" t="s">
        <v>27</v>
      </c>
      <c r="D9034" t="s">
        <v>32</v>
      </c>
      <c r="E9034" t="s">
        <v>45</v>
      </c>
      <c r="F9034" t="s">
        <v>30</v>
      </c>
      <c r="G9034" t="s">
        <v>24</v>
      </c>
      <c r="H9034">
        <v>5</v>
      </c>
      <c r="I9034" t="s">
        <v>177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21</v>
      </c>
      <c r="S9034">
        <v>1</v>
      </c>
    </row>
    <row r="9035" spans="1:19" x14ac:dyDescent="0.3">
      <c r="A9035">
        <v>9034</v>
      </c>
      <c r="B9035" t="s">
        <v>37</v>
      </c>
      <c r="C9035" t="s">
        <v>39</v>
      </c>
      <c r="D9035" t="s">
        <v>44</v>
      </c>
      <c r="E9035" t="s">
        <v>15</v>
      </c>
      <c r="F9035" t="s">
        <v>18</v>
      </c>
      <c r="G9035" t="s">
        <v>24</v>
      </c>
      <c r="H9035">
        <v>13</v>
      </c>
      <c r="I9035" t="s">
        <v>176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28</v>
      </c>
      <c r="S9035">
        <v>3</v>
      </c>
    </row>
    <row r="9036" spans="1:19" x14ac:dyDescent="0.3">
      <c r="A9036">
        <v>9035</v>
      </c>
      <c r="B9036" t="s">
        <v>37</v>
      </c>
      <c r="C9036" t="s">
        <v>39</v>
      </c>
      <c r="D9036" t="s">
        <v>44</v>
      </c>
      <c r="E9036" t="s">
        <v>45</v>
      </c>
      <c r="F9036" t="s">
        <v>25</v>
      </c>
      <c r="G9036" t="s">
        <v>17</v>
      </c>
      <c r="H9036">
        <v>6</v>
      </c>
      <c r="I9036" t="s">
        <v>177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28</v>
      </c>
      <c r="S9036">
        <v>8</v>
      </c>
    </row>
    <row r="9037" spans="1:19" x14ac:dyDescent="0.3">
      <c r="A9037">
        <v>9036</v>
      </c>
      <c r="B9037" t="s">
        <v>31</v>
      </c>
      <c r="C9037" t="s">
        <v>34</v>
      </c>
      <c r="D9037" t="s">
        <v>44</v>
      </c>
      <c r="E9037" t="s">
        <v>36</v>
      </c>
      <c r="F9037" t="s">
        <v>25</v>
      </c>
      <c r="G9037" t="s">
        <v>35</v>
      </c>
      <c r="H9037">
        <v>5</v>
      </c>
      <c r="I9037" t="s">
        <v>177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28</v>
      </c>
      <c r="S9037">
        <v>1</v>
      </c>
    </row>
    <row r="9038" spans="1:19" x14ac:dyDescent="0.3">
      <c r="A9038">
        <v>9037</v>
      </c>
      <c r="B9038" t="s">
        <v>16</v>
      </c>
      <c r="C9038" t="s">
        <v>34</v>
      </c>
      <c r="D9038" t="s">
        <v>26</v>
      </c>
      <c r="E9038" t="s">
        <v>36</v>
      </c>
      <c r="F9038" t="s">
        <v>25</v>
      </c>
      <c r="G9038" t="s">
        <v>24</v>
      </c>
      <c r="H9038">
        <v>8</v>
      </c>
      <c r="I9038" t="s">
        <v>176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34</v>
      </c>
      <c r="S9038">
        <v>6</v>
      </c>
    </row>
    <row r="9039" spans="1:19" x14ac:dyDescent="0.3">
      <c r="A9039">
        <v>9038</v>
      </c>
      <c r="B9039" t="s">
        <v>33</v>
      </c>
      <c r="C9039" t="s">
        <v>39</v>
      </c>
      <c r="D9039" t="s">
        <v>38</v>
      </c>
      <c r="E9039" t="s">
        <v>22</v>
      </c>
      <c r="F9039" t="s">
        <v>18</v>
      </c>
      <c r="G9039" t="s">
        <v>17</v>
      </c>
      <c r="H9039">
        <v>6</v>
      </c>
      <c r="I9039" t="s">
        <v>178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28</v>
      </c>
      <c r="S9039">
        <v>1</v>
      </c>
    </row>
    <row r="9040" spans="1:19" x14ac:dyDescent="0.3">
      <c r="A9040">
        <v>9039</v>
      </c>
      <c r="B9040" t="s">
        <v>16</v>
      </c>
      <c r="C9040" t="s">
        <v>27</v>
      </c>
      <c r="D9040" t="s">
        <v>26</v>
      </c>
      <c r="E9040" t="s">
        <v>41</v>
      </c>
      <c r="F9040" t="s">
        <v>18</v>
      </c>
      <c r="G9040" t="s">
        <v>24</v>
      </c>
      <c r="H9040">
        <v>2</v>
      </c>
      <c r="I9040" t="s">
        <v>176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28</v>
      </c>
      <c r="S9040">
        <v>2</v>
      </c>
    </row>
    <row r="9041" spans="1:19" x14ac:dyDescent="0.3">
      <c r="A9041">
        <v>9040</v>
      </c>
      <c r="B9041" t="s">
        <v>33</v>
      </c>
      <c r="C9041" t="s">
        <v>39</v>
      </c>
      <c r="D9041" t="s">
        <v>26</v>
      </c>
      <c r="E9041" t="s">
        <v>29</v>
      </c>
      <c r="F9041" t="s">
        <v>18</v>
      </c>
      <c r="G9041" t="s">
        <v>17</v>
      </c>
      <c r="H9041">
        <v>10</v>
      </c>
      <c r="I9041" t="s">
        <v>176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28</v>
      </c>
      <c r="S9041">
        <v>3</v>
      </c>
    </row>
    <row r="9042" spans="1:19" x14ac:dyDescent="0.3">
      <c r="A9042">
        <v>9041</v>
      </c>
      <c r="B9042" t="s">
        <v>33</v>
      </c>
      <c r="C9042" t="s">
        <v>39</v>
      </c>
      <c r="D9042" t="s">
        <v>40</v>
      </c>
      <c r="E9042" t="s">
        <v>15</v>
      </c>
      <c r="F9042" t="s">
        <v>30</v>
      </c>
      <c r="G9042" t="s">
        <v>35</v>
      </c>
      <c r="H9042">
        <v>14</v>
      </c>
      <c r="I9042" t="s">
        <v>178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34</v>
      </c>
      <c r="S9042">
        <v>2</v>
      </c>
    </row>
    <row r="9043" spans="1:19" x14ac:dyDescent="0.3">
      <c r="A9043">
        <v>9042</v>
      </c>
      <c r="B9043" t="s">
        <v>33</v>
      </c>
      <c r="C9043" t="s">
        <v>34</v>
      </c>
      <c r="D9043" t="s">
        <v>44</v>
      </c>
      <c r="E9043" t="s">
        <v>41</v>
      </c>
      <c r="F9043" t="s">
        <v>25</v>
      </c>
      <c r="G9043" t="s">
        <v>17</v>
      </c>
      <c r="H9043">
        <v>5</v>
      </c>
      <c r="I9043" t="s">
        <v>178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21</v>
      </c>
      <c r="S9043">
        <v>2</v>
      </c>
    </row>
    <row r="9044" spans="1:19" x14ac:dyDescent="0.3">
      <c r="A9044">
        <v>9043</v>
      </c>
      <c r="B9044" t="s">
        <v>31</v>
      </c>
      <c r="C9044" t="s">
        <v>20</v>
      </c>
      <c r="D9044" t="s">
        <v>26</v>
      </c>
      <c r="E9044" t="s">
        <v>29</v>
      </c>
      <c r="F9044" t="s">
        <v>30</v>
      </c>
      <c r="G9044" t="s">
        <v>35</v>
      </c>
      <c r="H9044">
        <v>12</v>
      </c>
      <c r="I9044" t="s">
        <v>178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34</v>
      </c>
      <c r="S9044">
        <v>2</v>
      </c>
    </row>
    <row r="9045" spans="1:19" x14ac:dyDescent="0.3">
      <c r="A9045">
        <v>9044</v>
      </c>
      <c r="B9045" t="s">
        <v>31</v>
      </c>
      <c r="C9045" t="s">
        <v>34</v>
      </c>
      <c r="D9045" t="s">
        <v>32</v>
      </c>
      <c r="E9045" t="s">
        <v>29</v>
      </c>
      <c r="F9045" t="s">
        <v>18</v>
      </c>
      <c r="G9045" t="s">
        <v>17</v>
      </c>
      <c r="H9045">
        <v>9</v>
      </c>
      <c r="I9045" t="s">
        <v>176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34</v>
      </c>
      <c r="S9045">
        <v>6</v>
      </c>
    </row>
    <row r="9046" spans="1:19" x14ac:dyDescent="0.3">
      <c r="A9046">
        <v>9045</v>
      </c>
      <c r="B9046" t="s">
        <v>37</v>
      </c>
      <c r="C9046" t="s">
        <v>34</v>
      </c>
      <c r="D9046" t="s">
        <v>40</v>
      </c>
      <c r="E9046" t="s">
        <v>45</v>
      </c>
      <c r="F9046" t="s">
        <v>30</v>
      </c>
      <c r="G9046" t="s">
        <v>24</v>
      </c>
      <c r="H9046">
        <v>2</v>
      </c>
      <c r="I9046" t="s">
        <v>177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21</v>
      </c>
      <c r="S9046">
        <v>1</v>
      </c>
    </row>
    <row r="9047" spans="1:19" x14ac:dyDescent="0.3">
      <c r="A9047">
        <v>9046</v>
      </c>
      <c r="B9047" t="s">
        <v>33</v>
      </c>
      <c r="C9047" t="s">
        <v>34</v>
      </c>
      <c r="D9047" t="s">
        <v>26</v>
      </c>
      <c r="E9047" t="s">
        <v>41</v>
      </c>
      <c r="F9047" t="s">
        <v>30</v>
      </c>
      <c r="G9047" t="s">
        <v>35</v>
      </c>
      <c r="H9047">
        <v>14</v>
      </c>
      <c r="I9047" t="s">
        <v>176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34</v>
      </c>
      <c r="S9047">
        <v>6</v>
      </c>
    </row>
    <row r="9048" spans="1:19" x14ac:dyDescent="0.3">
      <c r="A9048">
        <v>9047</v>
      </c>
      <c r="B9048" t="s">
        <v>37</v>
      </c>
      <c r="C9048" t="s">
        <v>20</v>
      </c>
      <c r="D9048" t="s">
        <v>26</v>
      </c>
      <c r="E9048" t="s">
        <v>29</v>
      </c>
      <c r="F9048" t="s">
        <v>18</v>
      </c>
      <c r="G9048" t="s">
        <v>24</v>
      </c>
      <c r="H9048">
        <v>6</v>
      </c>
      <c r="I9048" t="s">
        <v>176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21</v>
      </c>
      <c r="S9048">
        <v>5</v>
      </c>
    </row>
    <row r="9049" spans="1:19" x14ac:dyDescent="0.3">
      <c r="A9049">
        <v>9048</v>
      </c>
      <c r="B9049" t="s">
        <v>42</v>
      </c>
      <c r="C9049" t="s">
        <v>27</v>
      </c>
      <c r="D9049" t="s">
        <v>26</v>
      </c>
      <c r="E9049" t="s">
        <v>15</v>
      </c>
      <c r="F9049" t="s">
        <v>25</v>
      </c>
      <c r="G9049" t="s">
        <v>24</v>
      </c>
      <c r="H9049">
        <v>7</v>
      </c>
      <c r="I9049" t="s">
        <v>178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21</v>
      </c>
      <c r="S9049">
        <v>1</v>
      </c>
    </row>
    <row r="9050" spans="1:19" x14ac:dyDescent="0.3">
      <c r="A9050">
        <v>9049</v>
      </c>
      <c r="B9050" t="s">
        <v>37</v>
      </c>
      <c r="C9050" t="s">
        <v>20</v>
      </c>
      <c r="D9050" t="s">
        <v>26</v>
      </c>
      <c r="E9050" t="s">
        <v>22</v>
      </c>
      <c r="F9050" t="s">
        <v>30</v>
      </c>
      <c r="G9050" t="s">
        <v>24</v>
      </c>
      <c r="H9050">
        <v>5</v>
      </c>
      <c r="I9050" t="s">
        <v>176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28</v>
      </c>
      <c r="S9050">
        <v>8</v>
      </c>
    </row>
    <row r="9051" spans="1:19" x14ac:dyDescent="0.3">
      <c r="A9051">
        <v>9050</v>
      </c>
      <c r="B9051" t="s">
        <v>16</v>
      </c>
      <c r="C9051" t="s">
        <v>20</v>
      </c>
      <c r="D9051" t="s">
        <v>44</v>
      </c>
      <c r="E9051" t="s">
        <v>22</v>
      </c>
      <c r="F9051" t="s">
        <v>18</v>
      </c>
      <c r="G9051" t="s">
        <v>35</v>
      </c>
      <c r="H9051">
        <v>9</v>
      </c>
      <c r="I9051" t="s">
        <v>177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28</v>
      </c>
      <c r="S9051">
        <v>3</v>
      </c>
    </row>
    <row r="9052" spans="1:19" x14ac:dyDescent="0.3">
      <c r="A9052">
        <v>9051</v>
      </c>
      <c r="B9052" t="s">
        <v>31</v>
      </c>
      <c r="C9052" t="s">
        <v>20</v>
      </c>
      <c r="D9052" t="s">
        <v>38</v>
      </c>
      <c r="E9052" t="s">
        <v>45</v>
      </c>
      <c r="F9052" t="s">
        <v>18</v>
      </c>
      <c r="G9052" t="s">
        <v>35</v>
      </c>
      <c r="H9052">
        <v>0</v>
      </c>
      <c r="I9052" t="s">
        <v>177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28</v>
      </c>
      <c r="S9052">
        <v>7</v>
      </c>
    </row>
    <row r="9053" spans="1:19" x14ac:dyDescent="0.3">
      <c r="A9053">
        <v>9052</v>
      </c>
      <c r="B9053" t="s">
        <v>31</v>
      </c>
      <c r="C9053" t="s">
        <v>27</v>
      </c>
      <c r="D9053" t="s">
        <v>38</v>
      </c>
      <c r="E9053" t="s">
        <v>22</v>
      </c>
      <c r="F9053" t="s">
        <v>25</v>
      </c>
      <c r="G9053" t="s">
        <v>24</v>
      </c>
      <c r="H9053">
        <v>2</v>
      </c>
      <c r="I9053" t="s">
        <v>178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21</v>
      </c>
      <c r="S9053">
        <v>5</v>
      </c>
    </row>
    <row r="9054" spans="1:19" x14ac:dyDescent="0.3">
      <c r="A9054">
        <v>9053</v>
      </c>
      <c r="B9054" t="s">
        <v>37</v>
      </c>
      <c r="C9054" t="s">
        <v>39</v>
      </c>
      <c r="D9054" t="s">
        <v>19</v>
      </c>
      <c r="E9054" t="s">
        <v>29</v>
      </c>
      <c r="F9054" t="s">
        <v>25</v>
      </c>
      <c r="G9054" t="s">
        <v>35</v>
      </c>
      <c r="H9054">
        <v>14</v>
      </c>
      <c r="I9054" t="s">
        <v>178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28</v>
      </c>
      <c r="S9054">
        <v>8</v>
      </c>
    </row>
    <row r="9055" spans="1:19" x14ac:dyDescent="0.3">
      <c r="A9055">
        <v>9054</v>
      </c>
      <c r="B9055" t="s">
        <v>31</v>
      </c>
      <c r="C9055" t="s">
        <v>20</v>
      </c>
      <c r="D9055" t="s">
        <v>44</v>
      </c>
      <c r="E9055" t="s">
        <v>36</v>
      </c>
      <c r="F9055" t="s">
        <v>25</v>
      </c>
      <c r="G9055" t="s">
        <v>35</v>
      </c>
      <c r="H9055">
        <v>2</v>
      </c>
      <c r="I9055" t="s">
        <v>177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28</v>
      </c>
      <c r="S9055">
        <v>8</v>
      </c>
    </row>
    <row r="9056" spans="1:19" x14ac:dyDescent="0.3">
      <c r="A9056">
        <v>9055</v>
      </c>
      <c r="B9056" t="s">
        <v>33</v>
      </c>
      <c r="C9056" t="s">
        <v>27</v>
      </c>
      <c r="D9056" t="s">
        <v>19</v>
      </c>
      <c r="E9056" t="s">
        <v>45</v>
      </c>
      <c r="F9056" t="s">
        <v>25</v>
      </c>
      <c r="G9056" t="s">
        <v>24</v>
      </c>
      <c r="H9056">
        <v>3</v>
      </c>
      <c r="I9056" t="s">
        <v>177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21</v>
      </c>
      <c r="S9056">
        <v>6</v>
      </c>
    </row>
    <row r="9057" spans="1:19" x14ac:dyDescent="0.3">
      <c r="A9057">
        <v>9056</v>
      </c>
      <c r="B9057" t="s">
        <v>16</v>
      </c>
      <c r="C9057" t="s">
        <v>20</v>
      </c>
      <c r="D9057" t="s">
        <v>40</v>
      </c>
      <c r="E9057" t="s">
        <v>22</v>
      </c>
      <c r="F9057" t="s">
        <v>18</v>
      </c>
      <c r="G9057" t="s">
        <v>24</v>
      </c>
      <c r="H9057">
        <v>14</v>
      </c>
      <c r="I9057" t="s">
        <v>176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28</v>
      </c>
      <c r="S9057">
        <v>2</v>
      </c>
    </row>
    <row r="9058" spans="1:19" x14ac:dyDescent="0.3">
      <c r="A9058">
        <v>9057</v>
      </c>
      <c r="B9058" t="s">
        <v>33</v>
      </c>
      <c r="C9058" t="s">
        <v>27</v>
      </c>
      <c r="D9058" t="s">
        <v>44</v>
      </c>
      <c r="E9058" t="s">
        <v>22</v>
      </c>
      <c r="F9058" t="s">
        <v>30</v>
      </c>
      <c r="G9058" t="s">
        <v>17</v>
      </c>
      <c r="H9058">
        <v>6</v>
      </c>
      <c r="I9058" t="s">
        <v>178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28</v>
      </c>
      <c r="S9058">
        <v>8</v>
      </c>
    </row>
    <row r="9059" spans="1:19" x14ac:dyDescent="0.3">
      <c r="A9059">
        <v>9058</v>
      </c>
      <c r="B9059" t="s">
        <v>23</v>
      </c>
      <c r="C9059" t="s">
        <v>27</v>
      </c>
      <c r="D9059" t="s">
        <v>44</v>
      </c>
      <c r="E9059" t="s">
        <v>43</v>
      </c>
      <c r="F9059" t="s">
        <v>18</v>
      </c>
      <c r="G9059" t="s">
        <v>17</v>
      </c>
      <c r="H9059">
        <v>1</v>
      </c>
      <c r="I9059" t="s">
        <v>176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21</v>
      </c>
      <c r="S9059">
        <v>6</v>
      </c>
    </row>
    <row r="9060" spans="1:19" x14ac:dyDescent="0.3">
      <c r="A9060">
        <v>9059</v>
      </c>
      <c r="B9060" t="s">
        <v>23</v>
      </c>
      <c r="C9060" t="s">
        <v>39</v>
      </c>
      <c r="D9060" t="s">
        <v>44</v>
      </c>
      <c r="E9060" t="s">
        <v>15</v>
      </c>
      <c r="F9060" t="s">
        <v>30</v>
      </c>
      <c r="G9060" t="s">
        <v>17</v>
      </c>
      <c r="H9060">
        <v>1</v>
      </c>
      <c r="I9060" t="s">
        <v>176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28</v>
      </c>
      <c r="S9060">
        <v>7</v>
      </c>
    </row>
    <row r="9061" spans="1:19" x14ac:dyDescent="0.3">
      <c r="A9061">
        <v>9060</v>
      </c>
      <c r="B9061" t="s">
        <v>16</v>
      </c>
      <c r="C9061" t="s">
        <v>20</v>
      </c>
      <c r="D9061" t="s">
        <v>19</v>
      </c>
      <c r="E9061" t="s">
        <v>41</v>
      </c>
      <c r="F9061" t="s">
        <v>25</v>
      </c>
      <c r="G9061" t="s">
        <v>17</v>
      </c>
      <c r="H9061">
        <v>13</v>
      </c>
      <c r="I9061" t="s">
        <v>177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28</v>
      </c>
      <c r="S9061">
        <v>9</v>
      </c>
    </row>
    <row r="9062" spans="1:19" x14ac:dyDescent="0.3">
      <c r="A9062">
        <v>9061</v>
      </c>
      <c r="B9062" t="s">
        <v>31</v>
      </c>
      <c r="C9062" t="s">
        <v>27</v>
      </c>
      <c r="D9062" t="s">
        <v>32</v>
      </c>
      <c r="E9062" t="s">
        <v>43</v>
      </c>
      <c r="F9062" t="s">
        <v>18</v>
      </c>
      <c r="G9062" t="s">
        <v>17</v>
      </c>
      <c r="H9062">
        <v>0</v>
      </c>
      <c r="I9062" t="s">
        <v>178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28</v>
      </c>
      <c r="S9062">
        <v>7</v>
      </c>
    </row>
    <row r="9063" spans="1:19" x14ac:dyDescent="0.3">
      <c r="A9063">
        <v>9062</v>
      </c>
      <c r="B9063" t="s">
        <v>42</v>
      </c>
      <c r="C9063" t="s">
        <v>34</v>
      </c>
      <c r="D9063" t="s">
        <v>44</v>
      </c>
      <c r="E9063" t="s">
        <v>15</v>
      </c>
      <c r="F9063" t="s">
        <v>25</v>
      </c>
      <c r="G9063" t="s">
        <v>24</v>
      </c>
      <c r="H9063">
        <v>6</v>
      </c>
      <c r="I9063" t="s">
        <v>178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21</v>
      </c>
      <c r="S9063">
        <v>5</v>
      </c>
    </row>
    <row r="9064" spans="1:19" x14ac:dyDescent="0.3">
      <c r="A9064">
        <v>9063</v>
      </c>
      <c r="B9064" t="s">
        <v>16</v>
      </c>
      <c r="C9064" t="s">
        <v>39</v>
      </c>
      <c r="D9064" t="s">
        <v>26</v>
      </c>
      <c r="E9064" t="s">
        <v>36</v>
      </c>
      <c r="F9064" t="s">
        <v>18</v>
      </c>
      <c r="G9064" t="s">
        <v>35</v>
      </c>
      <c r="H9064">
        <v>0</v>
      </c>
      <c r="I9064" t="s">
        <v>176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28</v>
      </c>
      <c r="S9064">
        <v>8</v>
      </c>
    </row>
    <row r="9065" spans="1:19" x14ac:dyDescent="0.3">
      <c r="A9065">
        <v>9064</v>
      </c>
      <c r="B9065" t="s">
        <v>37</v>
      </c>
      <c r="C9065" t="s">
        <v>20</v>
      </c>
      <c r="D9065" t="s">
        <v>32</v>
      </c>
      <c r="E9065" t="s">
        <v>29</v>
      </c>
      <c r="F9065" t="s">
        <v>18</v>
      </c>
      <c r="G9065" t="s">
        <v>17</v>
      </c>
      <c r="H9065">
        <v>12</v>
      </c>
      <c r="I9065" t="s">
        <v>178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34</v>
      </c>
      <c r="S9065">
        <v>4</v>
      </c>
    </row>
    <row r="9066" spans="1:19" x14ac:dyDescent="0.3">
      <c r="A9066">
        <v>9065</v>
      </c>
      <c r="B9066" t="s">
        <v>31</v>
      </c>
      <c r="C9066" t="s">
        <v>34</v>
      </c>
      <c r="D9066" t="s">
        <v>26</v>
      </c>
      <c r="E9066" t="s">
        <v>29</v>
      </c>
      <c r="F9066" t="s">
        <v>18</v>
      </c>
      <c r="G9066" t="s">
        <v>35</v>
      </c>
      <c r="H9066">
        <v>3</v>
      </c>
      <c r="I9066" t="s">
        <v>177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28</v>
      </c>
      <c r="S9066">
        <v>7</v>
      </c>
    </row>
    <row r="9067" spans="1:19" x14ac:dyDescent="0.3">
      <c r="A9067">
        <v>9066</v>
      </c>
      <c r="B9067" t="s">
        <v>33</v>
      </c>
      <c r="C9067" t="s">
        <v>39</v>
      </c>
      <c r="D9067" t="s">
        <v>38</v>
      </c>
      <c r="E9067" t="s">
        <v>22</v>
      </c>
      <c r="F9067" t="s">
        <v>18</v>
      </c>
      <c r="G9067" t="s">
        <v>24</v>
      </c>
      <c r="H9067">
        <v>6</v>
      </c>
      <c r="I9067" t="s">
        <v>177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28</v>
      </c>
      <c r="S9067">
        <v>9</v>
      </c>
    </row>
    <row r="9068" spans="1:19" x14ac:dyDescent="0.3">
      <c r="A9068">
        <v>9067</v>
      </c>
      <c r="B9068" t="s">
        <v>42</v>
      </c>
      <c r="C9068" t="s">
        <v>27</v>
      </c>
      <c r="D9068" t="s">
        <v>38</v>
      </c>
      <c r="E9068" t="s">
        <v>29</v>
      </c>
      <c r="F9068" t="s">
        <v>25</v>
      </c>
      <c r="G9068" t="s">
        <v>17</v>
      </c>
      <c r="H9068">
        <v>1</v>
      </c>
      <c r="I9068" t="s">
        <v>178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28</v>
      </c>
      <c r="S9068">
        <v>3</v>
      </c>
    </row>
    <row r="9069" spans="1:19" x14ac:dyDescent="0.3">
      <c r="A9069">
        <v>9068</v>
      </c>
      <c r="B9069" t="s">
        <v>33</v>
      </c>
      <c r="C9069" t="s">
        <v>20</v>
      </c>
      <c r="D9069" t="s">
        <v>38</v>
      </c>
      <c r="E9069" t="s">
        <v>15</v>
      </c>
      <c r="F9069" t="s">
        <v>18</v>
      </c>
      <c r="G9069" t="s">
        <v>24</v>
      </c>
      <c r="H9069">
        <v>14</v>
      </c>
      <c r="I9069" t="s">
        <v>178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28</v>
      </c>
      <c r="S9069">
        <v>8</v>
      </c>
    </row>
    <row r="9070" spans="1:19" x14ac:dyDescent="0.3">
      <c r="A9070">
        <v>9069</v>
      </c>
      <c r="B9070" t="s">
        <v>37</v>
      </c>
      <c r="C9070" t="s">
        <v>20</v>
      </c>
      <c r="D9070" t="s">
        <v>32</v>
      </c>
      <c r="E9070" t="s">
        <v>43</v>
      </c>
      <c r="F9070" t="s">
        <v>25</v>
      </c>
      <c r="G9070" t="s">
        <v>35</v>
      </c>
      <c r="H9070">
        <v>0</v>
      </c>
      <c r="I9070" t="s">
        <v>177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28</v>
      </c>
      <c r="S9070">
        <v>4</v>
      </c>
    </row>
    <row r="9071" spans="1:19" x14ac:dyDescent="0.3">
      <c r="A9071">
        <v>9070</v>
      </c>
      <c r="B9071" t="s">
        <v>16</v>
      </c>
      <c r="C9071" t="s">
        <v>27</v>
      </c>
      <c r="D9071" t="s">
        <v>44</v>
      </c>
      <c r="E9071" t="s">
        <v>29</v>
      </c>
      <c r="F9071" t="s">
        <v>18</v>
      </c>
      <c r="G9071" t="s">
        <v>35</v>
      </c>
      <c r="H9071">
        <v>7</v>
      </c>
      <c r="I9071" t="s">
        <v>177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28</v>
      </c>
      <c r="S9071">
        <v>8</v>
      </c>
    </row>
    <row r="9072" spans="1:19" x14ac:dyDescent="0.3">
      <c r="A9072">
        <v>9071</v>
      </c>
      <c r="B9072" t="s">
        <v>23</v>
      </c>
      <c r="C9072" t="s">
        <v>39</v>
      </c>
      <c r="D9072" t="s">
        <v>40</v>
      </c>
      <c r="E9072" t="s">
        <v>15</v>
      </c>
      <c r="F9072" t="s">
        <v>18</v>
      </c>
      <c r="G9072" t="s">
        <v>35</v>
      </c>
      <c r="H9072">
        <v>4</v>
      </c>
      <c r="I9072" t="s">
        <v>177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28</v>
      </c>
      <c r="S9072">
        <v>9</v>
      </c>
    </row>
    <row r="9073" spans="1:19" x14ac:dyDescent="0.3">
      <c r="A9073">
        <v>9072</v>
      </c>
      <c r="B9073" t="s">
        <v>42</v>
      </c>
      <c r="C9073" t="s">
        <v>20</v>
      </c>
      <c r="D9073" t="s">
        <v>19</v>
      </c>
      <c r="E9073" t="s">
        <v>29</v>
      </c>
      <c r="F9073" t="s">
        <v>25</v>
      </c>
      <c r="G9073" t="s">
        <v>35</v>
      </c>
      <c r="H9073">
        <v>14</v>
      </c>
      <c r="I9073" t="s">
        <v>178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28</v>
      </c>
      <c r="S9073">
        <v>7</v>
      </c>
    </row>
    <row r="9074" spans="1:19" x14ac:dyDescent="0.3">
      <c r="A9074">
        <v>9073</v>
      </c>
      <c r="B9074" t="s">
        <v>33</v>
      </c>
      <c r="C9074" t="s">
        <v>34</v>
      </c>
      <c r="D9074" t="s">
        <v>44</v>
      </c>
      <c r="E9074" t="s">
        <v>43</v>
      </c>
      <c r="F9074" t="s">
        <v>18</v>
      </c>
      <c r="G9074" t="s">
        <v>17</v>
      </c>
      <c r="H9074">
        <v>12</v>
      </c>
      <c r="I9074" t="s">
        <v>177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34</v>
      </c>
      <c r="S9074">
        <v>2</v>
      </c>
    </row>
    <row r="9075" spans="1:19" x14ac:dyDescent="0.3">
      <c r="A9075">
        <v>9074</v>
      </c>
      <c r="B9075" t="s">
        <v>23</v>
      </c>
      <c r="C9075" t="s">
        <v>27</v>
      </c>
      <c r="D9075" t="s">
        <v>26</v>
      </c>
      <c r="E9075" t="s">
        <v>41</v>
      </c>
      <c r="F9075" t="s">
        <v>18</v>
      </c>
      <c r="G9075" t="s">
        <v>17</v>
      </c>
      <c r="H9075">
        <v>3</v>
      </c>
      <c r="I9075" t="s">
        <v>176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28</v>
      </c>
      <c r="S9075">
        <v>8</v>
      </c>
    </row>
    <row r="9076" spans="1:19" x14ac:dyDescent="0.3">
      <c r="A9076">
        <v>9075</v>
      </c>
      <c r="B9076" t="s">
        <v>37</v>
      </c>
      <c r="C9076" t="s">
        <v>34</v>
      </c>
      <c r="D9076" t="s">
        <v>44</v>
      </c>
      <c r="E9076" t="s">
        <v>45</v>
      </c>
      <c r="F9076" t="s">
        <v>18</v>
      </c>
      <c r="G9076" t="s">
        <v>24</v>
      </c>
      <c r="H9076">
        <v>14</v>
      </c>
      <c r="I9076" t="s">
        <v>178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34</v>
      </c>
      <c r="S9076">
        <v>6</v>
      </c>
    </row>
    <row r="9077" spans="1:19" x14ac:dyDescent="0.3">
      <c r="A9077">
        <v>9076</v>
      </c>
      <c r="B9077" t="s">
        <v>33</v>
      </c>
      <c r="C9077" t="s">
        <v>20</v>
      </c>
      <c r="D9077" t="s">
        <v>32</v>
      </c>
      <c r="E9077" t="s">
        <v>29</v>
      </c>
      <c r="F9077" t="s">
        <v>18</v>
      </c>
      <c r="G9077" t="s">
        <v>17</v>
      </c>
      <c r="H9077">
        <v>4</v>
      </c>
      <c r="I9077" t="s">
        <v>176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21</v>
      </c>
      <c r="S9077">
        <v>6</v>
      </c>
    </row>
    <row r="9078" spans="1:19" x14ac:dyDescent="0.3">
      <c r="A9078">
        <v>9077</v>
      </c>
      <c r="B9078" t="s">
        <v>37</v>
      </c>
      <c r="C9078" t="s">
        <v>34</v>
      </c>
      <c r="D9078" t="s">
        <v>32</v>
      </c>
      <c r="E9078" t="s">
        <v>43</v>
      </c>
      <c r="F9078" t="s">
        <v>30</v>
      </c>
      <c r="G9078" t="s">
        <v>35</v>
      </c>
      <c r="H9078">
        <v>2</v>
      </c>
      <c r="I9078" t="s">
        <v>178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21</v>
      </c>
      <c r="S9078">
        <v>6</v>
      </c>
    </row>
    <row r="9079" spans="1:19" x14ac:dyDescent="0.3">
      <c r="A9079">
        <v>9078</v>
      </c>
      <c r="B9079" t="s">
        <v>31</v>
      </c>
      <c r="C9079" t="s">
        <v>27</v>
      </c>
      <c r="D9079" t="s">
        <v>40</v>
      </c>
      <c r="E9079" t="s">
        <v>29</v>
      </c>
      <c r="F9079" t="s">
        <v>25</v>
      </c>
      <c r="G9079" t="s">
        <v>24</v>
      </c>
      <c r="H9079">
        <v>10</v>
      </c>
      <c r="I9079" t="s">
        <v>177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34</v>
      </c>
      <c r="S9079">
        <v>2</v>
      </c>
    </row>
    <row r="9080" spans="1:19" x14ac:dyDescent="0.3">
      <c r="A9080">
        <v>9079</v>
      </c>
      <c r="B9080" t="s">
        <v>31</v>
      </c>
      <c r="C9080" t="s">
        <v>34</v>
      </c>
      <c r="D9080" t="s">
        <v>40</v>
      </c>
      <c r="E9080" t="s">
        <v>15</v>
      </c>
      <c r="F9080" t="s">
        <v>25</v>
      </c>
      <c r="G9080" t="s">
        <v>24</v>
      </c>
      <c r="H9080">
        <v>6</v>
      </c>
      <c r="I9080" t="s">
        <v>176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21</v>
      </c>
      <c r="S9080">
        <v>5</v>
      </c>
    </row>
    <row r="9081" spans="1:19" x14ac:dyDescent="0.3">
      <c r="A9081">
        <v>9080</v>
      </c>
      <c r="B9081" t="s">
        <v>31</v>
      </c>
      <c r="C9081" t="s">
        <v>20</v>
      </c>
      <c r="D9081" t="s">
        <v>40</v>
      </c>
      <c r="E9081" t="s">
        <v>36</v>
      </c>
      <c r="F9081" t="s">
        <v>30</v>
      </c>
      <c r="G9081" t="s">
        <v>17</v>
      </c>
      <c r="H9081">
        <v>10</v>
      </c>
      <c r="I9081" t="s">
        <v>177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28</v>
      </c>
      <c r="S9081">
        <v>7</v>
      </c>
    </row>
    <row r="9082" spans="1:19" x14ac:dyDescent="0.3">
      <c r="A9082">
        <v>9081</v>
      </c>
      <c r="B9082" t="s">
        <v>23</v>
      </c>
      <c r="C9082" t="s">
        <v>20</v>
      </c>
      <c r="D9082" t="s">
        <v>38</v>
      </c>
      <c r="E9082" t="s">
        <v>29</v>
      </c>
      <c r="F9082" t="s">
        <v>25</v>
      </c>
      <c r="G9082" t="s">
        <v>17</v>
      </c>
      <c r="H9082">
        <v>13</v>
      </c>
      <c r="I9082" t="s">
        <v>177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28</v>
      </c>
      <c r="S9082">
        <v>7</v>
      </c>
    </row>
    <row r="9083" spans="1:19" x14ac:dyDescent="0.3">
      <c r="A9083">
        <v>9082</v>
      </c>
      <c r="B9083" t="s">
        <v>16</v>
      </c>
      <c r="C9083" t="s">
        <v>27</v>
      </c>
      <c r="D9083" t="s">
        <v>44</v>
      </c>
      <c r="E9083" t="s">
        <v>45</v>
      </c>
      <c r="F9083" t="s">
        <v>18</v>
      </c>
      <c r="G9083" t="s">
        <v>35</v>
      </c>
      <c r="H9083">
        <v>2</v>
      </c>
      <c r="I9083" t="s">
        <v>176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21</v>
      </c>
      <c r="S9083">
        <v>4</v>
      </c>
    </row>
    <row r="9084" spans="1:19" x14ac:dyDescent="0.3">
      <c r="A9084">
        <v>9083</v>
      </c>
      <c r="B9084" t="s">
        <v>31</v>
      </c>
      <c r="C9084" t="s">
        <v>20</v>
      </c>
      <c r="D9084" t="s">
        <v>44</v>
      </c>
      <c r="E9084" t="s">
        <v>15</v>
      </c>
      <c r="F9084" t="s">
        <v>18</v>
      </c>
      <c r="G9084" t="s">
        <v>35</v>
      </c>
      <c r="H9084">
        <v>0</v>
      </c>
      <c r="I9084" t="s">
        <v>178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21</v>
      </c>
      <c r="S9084">
        <v>6</v>
      </c>
    </row>
    <row r="9085" spans="1:19" x14ac:dyDescent="0.3">
      <c r="A9085">
        <v>9084</v>
      </c>
      <c r="B9085" t="s">
        <v>37</v>
      </c>
      <c r="C9085" t="s">
        <v>39</v>
      </c>
      <c r="D9085" t="s">
        <v>40</v>
      </c>
      <c r="E9085" t="s">
        <v>36</v>
      </c>
      <c r="F9085" t="s">
        <v>30</v>
      </c>
      <c r="G9085" t="s">
        <v>24</v>
      </c>
      <c r="H9085">
        <v>14</v>
      </c>
      <c r="I9085" t="s">
        <v>177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34</v>
      </c>
      <c r="S9085">
        <v>2</v>
      </c>
    </row>
    <row r="9086" spans="1:19" x14ac:dyDescent="0.3">
      <c r="A9086">
        <v>9085</v>
      </c>
      <c r="B9086" t="s">
        <v>16</v>
      </c>
      <c r="C9086" t="s">
        <v>34</v>
      </c>
      <c r="D9086" t="s">
        <v>26</v>
      </c>
      <c r="E9086" t="s">
        <v>36</v>
      </c>
      <c r="F9086" t="s">
        <v>30</v>
      </c>
      <c r="G9086" t="s">
        <v>35</v>
      </c>
      <c r="H9086">
        <v>12</v>
      </c>
      <c r="I9086" t="s">
        <v>178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28</v>
      </c>
      <c r="S9086">
        <v>3</v>
      </c>
    </row>
    <row r="9087" spans="1:19" x14ac:dyDescent="0.3">
      <c r="A9087">
        <v>9086</v>
      </c>
      <c r="B9087" t="s">
        <v>37</v>
      </c>
      <c r="C9087" t="s">
        <v>20</v>
      </c>
      <c r="D9087" t="s">
        <v>19</v>
      </c>
      <c r="E9087" t="s">
        <v>22</v>
      </c>
      <c r="F9087" t="s">
        <v>18</v>
      </c>
      <c r="G9087" t="s">
        <v>35</v>
      </c>
      <c r="H9087">
        <v>10</v>
      </c>
      <c r="I9087" t="s">
        <v>178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28</v>
      </c>
      <c r="S9087">
        <v>8</v>
      </c>
    </row>
    <row r="9088" spans="1:19" x14ac:dyDescent="0.3">
      <c r="A9088">
        <v>9087</v>
      </c>
      <c r="B9088" t="s">
        <v>23</v>
      </c>
      <c r="C9088" t="s">
        <v>39</v>
      </c>
      <c r="D9088" t="s">
        <v>44</v>
      </c>
      <c r="E9088" t="s">
        <v>15</v>
      </c>
      <c r="F9088" t="s">
        <v>25</v>
      </c>
      <c r="G9088" t="s">
        <v>17</v>
      </c>
      <c r="H9088">
        <v>9</v>
      </c>
      <c r="I9088" t="s">
        <v>178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34</v>
      </c>
      <c r="S9088">
        <v>2</v>
      </c>
    </row>
    <row r="9089" spans="1:19" x14ac:dyDescent="0.3">
      <c r="A9089">
        <v>9088</v>
      </c>
      <c r="B9089" t="s">
        <v>23</v>
      </c>
      <c r="C9089" t="s">
        <v>27</v>
      </c>
      <c r="D9089" t="s">
        <v>44</v>
      </c>
      <c r="E9089" t="s">
        <v>36</v>
      </c>
      <c r="F9089" t="s">
        <v>18</v>
      </c>
      <c r="G9089" t="s">
        <v>17</v>
      </c>
      <c r="H9089">
        <v>14</v>
      </c>
      <c r="I9089" t="s">
        <v>177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34</v>
      </c>
      <c r="S9089">
        <v>6</v>
      </c>
    </row>
    <row r="9090" spans="1:19" x14ac:dyDescent="0.3">
      <c r="A9090">
        <v>9089</v>
      </c>
      <c r="B9090" t="s">
        <v>16</v>
      </c>
      <c r="C9090" t="s">
        <v>39</v>
      </c>
      <c r="D9090" t="s">
        <v>26</v>
      </c>
      <c r="E9090" t="s">
        <v>22</v>
      </c>
      <c r="F9090" t="s">
        <v>18</v>
      </c>
      <c r="G9090" t="s">
        <v>35</v>
      </c>
      <c r="H9090">
        <v>8</v>
      </c>
      <c r="I9090" t="s">
        <v>176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28</v>
      </c>
      <c r="S9090">
        <v>3</v>
      </c>
    </row>
    <row r="9091" spans="1:19" x14ac:dyDescent="0.3">
      <c r="A9091">
        <v>9090</v>
      </c>
      <c r="B9091" t="s">
        <v>33</v>
      </c>
      <c r="C9091" t="s">
        <v>39</v>
      </c>
      <c r="D9091" t="s">
        <v>44</v>
      </c>
      <c r="E9091" t="s">
        <v>43</v>
      </c>
      <c r="F9091" t="s">
        <v>25</v>
      </c>
      <c r="G9091" t="s">
        <v>35</v>
      </c>
      <c r="H9091">
        <v>9</v>
      </c>
      <c r="I9091" t="s">
        <v>178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34</v>
      </c>
      <c r="S9091">
        <v>1</v>
      </c>
    </row>
    <row r="9092" spans="1:19" x14ac:dyDescent="0.3">
      <c r="A9092">
        <v>9091</v>
      </c>
      <c r="B9092" t="s">
        <v>16</v>
      </c>
      <c r="C9092" t="s">
        <v>20</v>
      </c>
      <c r="D9092" t="s">
        <v>44</v>
      </c>
      <c r="E9092" t="s">
        <v>36</v>
      </c>
      <c r="F9092" t="s">
        <v>18</v>
      </c>
      <c r="G9092" t="s">
        <v>35</v>
      </c>
      <c r="H9092">
        <v>14</v>
      </c>
      <c r="I9092" t="s">
        <v>178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34</v>
      </c>
      <c r="S9092">
        <v>6</v>
      </c>
    </row>
    <row r="9093" spans="1:19" x14ac:dyDescent="0.3">
      <c r="A9093">
        <v>9092</v>
      </c>
      <c r="B9093" t="s">
        <v>33</v>
      </c>
      <c r="C9093" t="s">
        <v>20</v>
      </c>
      <c r="D9093" t="s">
        <v>40</v>
      </c>
      <c r="E9093" t="s">
        <v>29</v>
      </c>
      <c r="F9093" t="s">
        <v>30</v>
      </c>
      <c r="G9093" t="s">
        <v>17</v>
      </c>
      <c r="H9093">
        <v>4</v>
      </c>
      <c r="I9093" t="s">
        <v>177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28</v>
      </c>
      <c r="S9093">
        <v>7</v>
      </c>
    </row>
    <row r="9094" spans="1:19" x14ac:dyDescent="0.3">
      <c r="A9094">
        <v>9093</v>
      </c>
      <c r="B9094" t="s">
        <v>37</v>
      </c>
      <c r="C9094" t="s">
        <v>39</v>
      </c>
      <c r="D9094" t="s">
        <v>19</v>
      </c>
      <c r="E9094" t="s">
        <v>36</v>
      </c>
      <c r="F9094" t="s">
        <v>25</v>
      </c>
      <c r="G9094" t="s">
        <v>17</v>
      </c>
      <c r="H9094">
        <v>13</v>
      </c>
      <c r="I9094" t="s">
        <v>177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34</v>
      </c>
      <c r="S9094">
        <v>4</v>
      </c>
    </row>
    <row r="9095" spans="1:19" x14ac:dyDescent="0.3">
      <c r="A9095">
        <v>9094</v>
      </c>
      <c r="B9095" t="s">
        <v>31</v>
      </c>
      <c r="C9095" t="s">
        <v>39</v>
      </c>
      <c r="D9095" t="s">
        <v>32</v>
      </c>
      <c r="E9095" t="s">
        <v>15</v>
      </c>
      <c r="F9095" t="s">
        <v>18</v>
      </c>
      <c r="G9095" t="s">
        <v>24</v>
      </c>
      <c r="H9095">
        <v>12</v>
      </c>
      <c r="I9095" t="s">
        <v>176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28</v>
      </c>
      <c r="S9095">
        <v>5</v>
      </c>
    </row>
    <row r="9096" spans="1:19" x14ac:dyDescent="0.3">
      <c r="A9096">
        <v>9095</v>
      </c>
      <c r="B9096" t="s">
        <v>42</v>
      </c>
      <c r="C9096" t="s">
        <v>34</v>
      </c>
      <c r="D9096" t="s">
        <v>40</v>
      </c>
      <c r="E9096" t="s">
        <v>29</v>
      </c>
      <c r="F9096" t="s">
        <v>25</v>
      </c>
      <c r="G9096" t="s">
        <v>24</v>
      </c>
      <c r="H9096">
        <v>13</v>
      </c>
      <c r="I9096" t="s">
        <v>177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34</v>
      </c>
      <c r="S9096">
        <v>6</v>
      </c>
    </row>
    <row r="9097" spans="1:19" x14ac:dyDescent="0.3">
      <c r="A9097">
        <v>9096</v>
      </c>
      <c r="B9097" t="s">
        <v>37</v>
      </c>
      <c r="C9097" t="s">
        <v>20</v>
      </c>
      <c r="D9097" t="s">
        <v>38</v>
      </c>
      <c r="E9097" t="s">
        <v>41</v>
      </c>
      <c r="F9097" t="s">
        <v>30</v>
      </c>
      <c r="G9097" t="s">
        <v>35</v>
      </c>
      <c r="H9097">
        <v>4</v>
      </c>
      <c r="I9097" t="s">
        <v>177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28</v>
      </c>
      <c r="S9097">
        <v>9</v>
      </c>
    </row>
    <row r="9098" spans="1:19" x14ac:dyDescent="0.3">
      <c r="A9098">
        <v>9097</v>
      </c>
      <c r="B9098" t="s">
        <v>16</v>
      </c>
      <c r="C9098" t="s">
        <v>27</v>
      </c>
      <c r="D9098" t="s">
        <v>19</v>
      </c>
      <c r="E9098" t="s">
        <v>15</v>
      </c>
      <c r="F9098" t="s">
        <v>30</v>
      </c>
      <c r="G9098" t="s">
        <v>35</v>
      </c>
      <c r="H9098">
        <v>0</v>
      </c>
      <c r="I9098" t="s">
        <v>177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21</v>
      </c>
      <c r="S9098">
        <v>1</v>
      </c>
    </row>
    <row r="9099" spans="1:19" x14ac:dyDescent="0.3">
      <c r="A9099">
        <v>9098</v>
      </c>
      <c r="B9099" t="s">
        <v>42</v>
      </c>
      <c r="C9099" t="s">
        <v>34</v>
      </c>
      <c r="D9099" t="s">
        <v>40</v>
      </c>
      <c r="E9099" t="s">
        <v>36</v>
      </c>
      <c r="F9099" t="s">
        <v>30</v>
      </c>
      <c r="G9099" t="s">
        <v>17</v>
      </c>
      <c r="H9099">
        <v>14</v>
      </c>
      <c r="I9099" t="s">
        <v>177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28</v>
      </c>
      <c r="S9099">
        <v>9</v>
      </c>
    </row>
    <row r="9100" spans="1:19" x14ac:dyDescent="0.3">
      <c r="A9100">
        <v>9099</v>
      </c>
      <c r="B9100" t="s">
        <v>31</v>
      </c>
      <c r="C9100" t="s">
        <v>27</v>
      </c>
      <c r="D9100" t="s">
        <v>44</v>
      </c>
      <c r="E9100" t="s">
        <v>36</v>
      </c>
      <c r="F9100" t="s">
        <v>18</v>
      </c>
      <c r="G9100" t="s">
        <v>17</v>
      </c>
      <c r="H9100">
        <v>2</v>
      </c>
      <c r="I9100" t="s">
        <v>178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21</v>
      </c>
      <c r="S9100">
        <v>3</v>
      </c>
    </row>
    <row r="9101" spans="1:19" x14ac:dyDescent="0.3">
      <c r="A9101">
        <v>9100</v>
      </c>
      <c r="B9101" t="s">
        <v>37</v>
      </c>
      <c r="C9101" t="s">
        <v>39</v>
      </c>
      <c r="D9101" t="s">
        <v>19</v>
      </c>
      <c r="E9101" t="s">
        <v>36</v>
      </c>
      <c r="F9101" t="s">
        <v>30</v>
      </c>
      <c r="G9101" t="s">
        <v>35</v>
      </c>
      <c r="H9101">
        <v>7</v>
      </c>
      <c r="I9101" t="s">
        <v>178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28</v>
      </c>
      <c r="S9101">
        <v>1</v>
      </c>
    </row>
    <row r="9102" spans="1:19" x14ac:dyDescent="0.3">
      <c r="A9102">
        <v>9101</v>
      </c>
      <c r="B9102" t="s">
        <v>33</v>
      </c>
      <c r="C9102" t="s">
        <v>27</v>
      </c>
      <c r="D9102" t="s">
        <v>26</v>
      </c>
      <c r="E9102" t="s">
        <v>36</v>
      </c>
      <c r="F9102" t="s">
        <v>18</v>
      </c>
      <c r="G9102" t="s">
        <v>17</v>
      </c>
      <c r="H9102">
        <v>4</v>
      </c>
      <c r="I9102" t="s">
        <v>176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28</v>
      </c>
      <c r="S9102">
        <v>2</v>
      </c>
    </row>
    <row r="9103" spans="1:19" x14ac:dyDescent="0.3">
      <c r="A9103">
        <v>9102</v>
      </c>
      <c r="B9103" t="s">
        <v>33</v>
      </c>
      <c r="C9103" t="s">
        <v>27</v>
      </c>
      <c r="D9103" t="s">
        <v>26</v>
      </c>
      <c r="E9103" t="s">
        <v>41</v>
      </c>
      <c r="F9103" t="s">
        <v>25</v>
      </c>
      <c r="G9103" t="s">
        <v>24</v>
      </c>
      <c r="H9103">
        <v>9</v>
      </c>
      <c r="I9103" t="s">
        <v>176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34</v>
      </c>
      <c r="S9103">
        <v>3</v>
      </c>
    </row>
    <row r="9104" spans="1:19" x14ac:dyDescent="0.3">
      <c r="A9104">
        <v>9103</v>
      </c>
      <c r="B9104" t="s">
        <v>42</v>
      </c>
      <c r="C9104" t="s">
        <v>39</v>
      </c>
      <c r="D9104" t="s">
        <v>40</v>
      </c>
      <c r="E9104" t="s">
        <v>29</v>
      </c>
      <c r="F9104" t="s">
        <v>18</v>
      </c>
      <c r="G9104" t="s">
        <v>24</v>
      </c>
      <c r="H9104">
        <v>2</v>
      </c>
      <c r="I9104" t="s">
        <v>176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21</v>
      </c>
      <c r="S9104">
        <v>6</v>
      </c>
    </row>
    <row r="9105" spans="1:19" x14ac:dyDescent="0.3">
      <c r="A9105">
        <v>9104</v>
      </c>
      <c r="B9105" t="s">
        <v>16</v>
      </c>
      <c r="C9105" t="s">
        <v>20</v>
      </c>
      <c r="D9105" t="s">
        <v>19</v>
      </c>
      <c r="E9105" t="s">
        <v>22</v>
      </c>
      <c r="F9105" t="s">
        <v>18</v>
      </c>
      <c r="G9105" t="s">
        <v>35</v>
      </c>
      <c r="H9105">
        <v>2</v>
      </c>
      <c r="I9105" t="s">
        <v>178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28</v>
      </c>
      <c r="S9105">
        <v>8</v>
      </c>
    </row>
    <row r="9106" spans="1:19" x14ac:dyDescent="0.3">
      <c r="A9106">
        <v>9105</v>
      </c>
      <c r="B9106" t="s">
        <v>31</v>
      </c>
      <c r="C9106" t="s">
        <v>34</v>
      </c>
      <c r="D9106" t="s">
        <v>26</v>
      </c>
      <c r="E9106" t="s">
        <v>22</v>
      </c>
      <c r="F9106" t="s">
        <v>25</v>
      </c>
      <c r="G9106" t="s">
        <v>35</v>
      </c>
      <c r="H9106">
        <v>7</v>
      </c>
      <c r="I9106" t="s">
        <v>176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21</v>
      </c>
      <c r="S9106">
        <v>2</v>
      </c>
    </row>
    <row r="9107" spans="1:19" x14ac:dyDescent="0.3">
      <c r="A9107">
        <v>9106</v>
      </c>
      <c r="B9107" t="s">
        <v>31</v>
      </c>
      <c r="C9107" t="s">
        <v>27</v>
      </c>
      <c r="D9107" t="s">
        <v>44</v>
      </c>
      <c r="E9107" t="s">
        <v>41</v>
      </c>
      <c r="F9107" t="s">
        <v>18</v>
      </c>
      <c r="G9107" t="s">
        <v>35</v>
      </c>
      <c r="H9107">
        <v>2</v>
      </c>
      <c r="I9107" t="s">
        <v>178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21</v>
      </c>
      <c r="S9107">
        <v>1</v>
      </c>
    </row>
    <row r="9108" spans="1:19" x14ac:dyDescent="0.3">
      <c r="A9108">
        <v>9107</v>
      </c>
      <c r="B9108" t="s">
        <v>23</v>
      </c>
      <c r="C9108" t="s">
        <v>27</v>
      </c>
      <c r="D9108" t="s">
        <v>44</v>
      </c>
      <c r="E9108" t="s">
        <v>36</v>
      </c>
      <c r="F9108" t="s">
        <v>18</v>
      </c>
      <c r="G9108" t="s">
        <v>24</v>
      </c>
      <c r="H9108">
        <v>7</v>
      </c>
      <c r="I9108" t="s">
        <v>178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21</v>
      </c>
      <c r="S9108">
        <v>1</v>
      </c>
    </row>
    <row r="9109" spans="1:19" x14ac:dyDescent="0.3">
      <c r="A9109">
        <v>9108</v>
      </c>
      <c r="B9109" t="s">
        <v>23</v>
      </c>
      <c r="C9109" t="s">
        <v>20</v>
      </c>
      <c r="D9109" t="s">
        <v>44</v>
      </c>
      <c r="E9109" t="s">
        <v>22</v>
      </c>
      <c r="F9109" t="s">
        <v>18</v>
      </c>
      <c r="G9109" t="s">
        <v>17</v>
      </c>
      <c r="H9109">
        <v>6</v>
      </c>
      <c r="I9109" t="s">
        <v>176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21</v>
      </c>
      <c r="S9109">
        <v>1</v>
      </c>
    </row>
    <row r="9110" spans="1:19" x14ac:dyDescent="0.3">
      <c r="A9110">
        <v>9109</v>
      </c>
      <c r="B9110" t="s">
        <v>37</v>
      </c>
      <c r="C9110" t="s">
        <v>20</v>
      </c>
      <c r="D9110" t="s">
        <v>26</v>
      </c>
      <c r="E9110" t="s">
        <v>45</v>
      </c>
      <c r="F9110" t="s">
        <v>18</v>
      </c>
      <c r="G9110" t="s">
        <v>24</v>
      </c>
      <c r="H9110">
        <v>8</v>
      </c>
      <c r="I9110" t="s">
        <v>177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34</v>
      </c>
      <c r="S9110">
        <v>1</v>
      </c>
    </row>
    <row r="9111" spans="1:19" x14ac:dyDescent="0.3">
      <c r="A9111">
        <v>9110</v>
      </c>
      <c r="B9111" t="s">
        <v>31</v>
      </c>
      <c r="C9111" t="s">
        <v>27</v>
      </c>
      <c r="D9111" t="s">
        <v>19</v>
      </c>
      <c r="E9111" t="s">
        <v>45</v>
      </c>
      <c r="F9111" t="s">
        <v>18</v>
      </c>
      <c r="G9111" t="s">
        <v>35</v>
      </c>
      <c r="H9111">
        <v>11</v>
      </c>
      <c r="I9111" t="s">
        <v>177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28</v>
      </c>
      <c r="S9111">
        <v>1</v>
      </c>
    </row>
    <row r="9112" spans="1:19" x14ac:dyDescent="0.3">
      <c r="A9112">
        <v>9111</v>
      </c>
      <c r="B9112" t="s">
        <v>37</v>
      </c>
      <c r="C9112" t="s">
        <v>20</v>
      </c>
      <c r="D9112" t="s">
        <v>26</v>
      </c>
      <c r="E9112" t="s">
        <v>41</v>
      </c>
      <c r="F9112" t="s">
        <v>30</v>
      </c>
      <c r="G9112" t="s">
        <v>24</v>
      </c>
      <c r="H9112">
        <v>6</v>
      </c>
      <c r="I9112" t="s">
        <v>178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28</v>
      </c>
      <c r="S9112">
        <v>3</v>
      </c>
    </row>
    <row r="9113" spans="1:19" x14ac:dyDescent="0.3">
      <c r="A9113">
        <v>9112</v>
      </c>
      <c r="B9113" t="s">
        <v>42</v>
      </c>
      <c r="C9113" t="s">
        <v>39</v>
      </c>
      <c r="D9113" t="s">
        <v>38</v>
      </c>
      <c r="E9113" t="s">
        <v>36</v>
      </c>
      <c r="F9113" t="s">
        <v>25</v>
      </c>
      <c r="G9113" t="s">
        <v>35</v>
      </c>
      <c r="H9113">
        <v>0</v>
      </c>
      <c r="I9113" t="s">
        <v>178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28</v>
      </c>
      <c r="S9113">
        <v>3</v>
      </c>
    </row>
    <row r="9114" spans="1:19" x14ac:dyDescent="0.3">
      <c r="A9114">
        <v>9113</v>
      </c>
      <c r="B9114" t="s">
        <v>42</v>
      </c>
      <c r="C9114" t="s">
        <v>20</v>
      </c>
      <c r="D9114" t="s">
        <v>19</v>
      </c>
      <c r="E9114" t="s">
        <v>45</v>
      </c>
      <c r="F9114" t="s">
        <v>25</v>
      </c>
      <c r="G9114" t="s">
        <v>35</v>
      </c>
      <c r="H9114">
        <v>5</v>
      </c>
      <c r="I9114" t="s">
        <v>176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28</v>
      </c>
      <c r="S9114">
        <v>5</v>
      </c>
    </row>
    <row r="9115" spans="1:19" x14ac:dyDescent="0.3">
      <c r="A9115">
        <v>9114</v>
      </c>
      <c r="B9115" t="s">
        <v>42</v>
      </c>
      <c r="C9115" t="s">
        <v>20</v>
      </c>
      <c r="D9115" t="s">
        <v>44</v>
      </c>
      <c r="E9115" t="s">
        <v>45</v>
      </c>
      <c r="F9115" t="s">
        <v>25</v>
      </c>
      <c r="G9115" t="s">
        <v>24</v>
      </c>
      <c r="H9115">
        <v>9</v>
      </c>
      <c r="I9115" t="s">
        <v>178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28</v>
      </c>
      <c r="S9115">
        <v>1</v>
      </c>
    </row>
    <row r="9116" spans="1:19" x14ac:dyDescent="0.3">
      <c r="A9116">
        <v>9115</v>
      </c>
      <c r="B9116" t="s">
        <v>31</v>
      </c>
      <c r="C9116" t="s">
        <v>27</v>
      </c>
      <c r="D9116" t="s">
        <v>40</v>
      </c>
      <c r="E9116" t="s">
        <v>45</v>
      </c>
      <c r="F9116" t="s">
        <v>18</v>
      </c>
      <c r="G9116" t="s">
        <v>17</v>
      </c>
      <c r="H9116">
        <v>8</v>
      </c>
      <c r="I9116" t="s">
        <v>177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34</v>
      </c>
      <c r="S9116">
        <v>1</v>
      </c>
    </row>
    <row r="9117" spans="1:19" x14ac:dyDescent="0.3">
      <c r="A9117">
        <v>9116</v>
      </c>
      <c r="B9117" t="s">
        <v>16</v>
      </c>
      <c r="C9117" t="s">
        <v>20</v>
      </c>
      <c r="D9117" t="s">
        <v>38</v>
      </c>
      <c r="E9117" t="s">
        <v>36</v>
      </c>
      <c r="F9117" t="s">
        <v>30</v>
      </c>
      <c r="G9117" t="s">
        <v>17</v>
      </c>
      <c r="H9117">
        <v>5</v>
      </c>
      <c r="I9117" t="s">
        <v>177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28</v>
      </c>
      <c r="S9117">
        <v>9</v>
      </c>
    </row>
    <row r="9118" spans="1:19" x14ac:dyDescent="0.3">
      <c r="A9118">
        <v>9117</v>
      </c>
      <c r="B9118" t="s">
        <v>16</v>
      </c>
      <c r="C9118" t="s">
        <v>34</v>
      </c>
      <c r="D9118" t="s">
        <v>32</v>
      </c>
      <c r="E9118" t="s">
        <v>36</v>
      </c>
      <c r="F9118" t="s">
        <v>25</v>
      </c>
      <c r="G9118" t="s">
        <v>35</v>
      </c>
      <c r="H9118">
        <v>2</v>
      </c>
      <c r="I9118" t="s">
        <v>177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28</v>
      </c>
      <c r="S9118">
        <v>9</v>
      </c>
    </row>
    <row r="9119" spans="1:19" x14ac:dyDescent="0.3">
      <c r="A9119">
        <v>9118</v>
      </c>
      <c r="B9119" t="s">
        <v>33</v>
      </c>
      <c r="C9119" t="s">
        <v>27</v>
      </c>
      <c r="D9119" t="s">
        <v>40</v>
      </c>
      <c r="E9119" t="s">
        <v>29</v>
      </c>
      <c r="F9119" t="s">
        <v>18</v>
      </c>
      <c r="G9119" t="s">
        <v>35</v>
      </c>
      <c r="H9119">
        <v>11</v>
      </c>
      <c r="I9119" t="s">
        <v>177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34</v>
      </c>
      <c r="S9119">
        <v>1</v>
      </c>
    </row>
    <row r="9120" spans="1:19" x14ac:dyDescent="0.3">
      <c r="A9120">
        <v>9119</v>
      </c>
      <c r="B9120" t="s">
        <v>31</v>
      </c>
      <c r="C9120" t="s">
        <v>34</v>
      </c>
      <c r="D9120" t="s">
        <v>26</v>
      </c>
      <c r="E9120" t="s">
        <v>22</v>
      </c>
      <c r="F9120" t="s">
        <v>18</v>
      </c>
      <c r="G9120" t="s">
        <v>24</v>
      </c>
      <c r="H9120">
        <v>9</v>
      </c>
      <c r="I9120" t="s">
        <v>176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28</v>
      </c>
      <c r="S9120">
        <v>1</v>
      </c>
    </row>
    <row r="9121" spans="1:19" x14ac:dyDescent="0.3">
      <c r="A9121">
        <v>9120</v>
      </c>
      <c r="B9121" t="s">
        <v>16</v>
      </c>
      <c r="C9121" t="s">
        <v>20</v>
      </c>
      <c r="D9121" t="s">
        <v>19</v>
      </c>
      <c r="E9121" t="s">
        <v>15</v>
      </c>
      <c r="F9121" t="s">
        <v>25</v>
      </c>
      <c r="G9121" t="s">
        <v>35</v>
      </c>
      <c r="H9121">
        <v>5</v>
      </c>
      <c r="I9121" t="s">
        <v>177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21</v>
      </c>
      <c r="S9121">
        <v>2</v>
      </c>
    </row>
    <row r="9122" spans="1:19" x14ac:dyDescent="0.3">
      <c r="A9122">
        <v>9121</v>
      </c>
      <c r="B9122" t="s">
        <v>31</v>
      </c>
      <c r="C9122" t="s">
        <v>39</v>
      </c>
      <c r="D9122" t="s">
        <v>38</v>
      </c>
      <c r="E9122" t="s">
        <v>45</v>
      </c>
      <c r="F9122" t="s">
        <v>25</v>
      </c>
      <c r="G9122" t="s">
        <v>24</v>
      </c>
      <c r="H9122">
        <v>2</v>
      </c>
      <c r="I9122" t="s">
        <v>178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28</v>
      </c>
      <c r="S9122">
        <v>1</v>
      </c>
    </row>
    <row r="9123" spans="1:19" x14ac:dyDescent="0.3">
      <c r="A9123">
        <v>9122</v>
      </c>
      <c r="B9123" t="s">
        <v>16</v>
      </c>
      <c r="C9123" t="s">
        <v>34</v>
      </c>
      <c r="D9123" t="s">
        <v>19</v>
      </c>
      <c r="E9123" t="s">
        <v>36</v>
      </c>
      <c r="F9123" t="s">
        <v>18</v>
      </c>
      <c r="G9123" t="s">
        <v>35</v>
      </c>
      <c r="H9123">
        <v>3</v>
      </c>
      <c r="I9123" t="s">
        <v>178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21</v>
      </c>
      <c r="S9123">
        <v>6</v>
      </c>
    </row>
    <row r="9124" spans="1:19" x14ac:dyDescent="0.3">
      <c r="A9124">
        <v>9123</v>
      </c>
      <c r="B9124" t="s">
        <v>23</v>
      </c>
      <c r="C9124" t="s">
        <v>39</v>
      </c>
      <c r="D9124" t="s">
        <v>19</v>
      </c>
      <c r="E9124" t="s">
        <v>22</v>
      </c>
      <c r="F9124" t="s">
        <v>30</v>
      </c>
      <c r="G9124" t="s">
        <v>17</v>
      </c>
      <c r="H9124">
        <v>11</v>
      </c>
      <c r="I9124" t="s">
        <v>177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34</v>
      </c>
      <c r="S9124">
        <v>4</v>
      </c>
    </row>
    <row r="9125" spans="1:19" x14ac:dyDescent="0.3">
      <c r="A9125">
        <v>9124</v>
      </c>
      <c r="B9125" t="s">
        <v>33</v>
      </c>
      <c r="C9125" t="s">
        <v>20</v>
      </c>
      <c r="D9125" t="s">
        <v>19</v>
      </c>
      <c r="E9125" t="s">
        <v>43</v>
      </c>
      <c r="F9125" t="s">
        <v>18</v>
      </c>
      <c r="G9125" t="s">
        <v>35</v>
      </c>
      <c r="H9125">
        <v>11</v>
      </c>
      <c r="I9125" t="s">
        <v>176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28</v>
      </c>
      <c r="S9125">
        <v>9</v>
      </c>
    </row>
    <row r="9126" spans="1:19" x14ac:dyDescent="0.3">
      <c r="A9126">
        <v>9125</v>
      </c>
      <c r="B9126" t="s">
        <v>37</v>
      </c>
      <c r="C9126" t="s">
        <v>27</v>
      </c>
      <c r="D9126" t="s">
        <v>40</v>
      </c>
      <c r="E9126" t="s">
        <v>41</v>
      </c>
      <c r="F9126" t="s">
        <v>25</v>
      </c>
      <c r="G9126" t="s">
        <v>17</v>
      </c>
      <c r="H9126">
        <v>7</v>
      </c>
      <c r="I9126" t="s">
        <v>176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21</v>
      </c>
      <c r="S9126">
        <v>4</v>
      </c>
    </row>
    <row r="9127" spans="1:19" x14ac:dyDescent="0.3">
      <c r="A9127">
        <v>9126</v>
      </c>
      <c r="B9127" t="s">
        <v>37</v>
      </c>
      <c r="C9127" t="s">
        <v>20</v>
      </c>
      <c r="D9127" t="s">
        <v>38</v>
      </c>
      <c r="E9127" t="s">
        <v>43</v>
      </c>
      <c r="F9127" t="s">
        <v>25</v>
      </c>
      <c r="G9127" t="s">
        <v>35</v>
      </c>
      <c r="H9127">
        <v>12</v>
      </c>
      <c r="I9127" t="s">
        <v>177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34</v>
      </c>
      <c r="S9127">
        <v>4</v>
      </c>
    </row>
    <row r="9128" spans="1:19" x14ac:dyDescent="0.3">
      <c r="A9128">
        <v>9127</v>
      </c>
      <c r="B9128" t="s">
        <v>16</v>
      </c>
      <c r="C9128" t="s">
        <v>39</v>
      </c>
      <c r="D9128" t="s">
        <v>38</v>
      </c>
      <c r="E9128" t="s">
        <v>41</v>
      </c>
      <c r="F9128" t="s">
        <v>18</v>
      </c>
      <c r="G9128" t="s">
        <v>17</v>
      </c>
      <c r="H9128">
        <v>0</v>
      </c>
      <c r="I9128" t="s">
        <v>176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28</v>
      </c>
      <c r="S9128">
        <v>7</v>
      </c>
    </row>
    <row r="9129" spans="1:19" x14ac:dyDescent="0.3">
      <c r="A9129">
        <v>9128</v>
      </c>
      <c r="B9129" t="s">
        <v>16</v>
      </c>
      <c r="C9129" t="s">
        <v>20</v>
      </c>
      <c r="D9129" t="s">
        <v>19</v>
      </c>
      <c r="E9129" t="s">
        <v>29</v>
      </c>
      <c r="F9129" t="s">
        <v>30</v>
      </c>
      <c r="G9129" t="s">
        <v>17</v>
      </c>
      <c r="H9129">
        <v>7</v>
      </c>
      <c r="I9129" t="s">
        <v>176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21</v>
      </c>
      <c r="S9129">
        <v>2</v>
      </c>
    </row>
    <row r="9130" spans="1:19" x14ac:dyDescent="0.3">
      <c r="A9130">
        <v>9129</v>
      </c>
      <c r="B9130" t="s">
        <v>42</v>
      </c>
      <c r="C9130" t="s">
        <v>34</v>
      </c>
      <c r="D9130" t="s">
        <v>40</v>
      </c>
      <c r="E9130" t="s">
        <v>29</v>
      </c>
      <c r="F9130" t="s">
        <v>25</v>
      </c>
      <c r="G9130" t="s">
        <v>17</v>
      </c>
      <c r="H9130">
        <v>12</v>
      </c>
      <c r="I9130" t="s">
        <v>176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34</v>
      </c>
      <c r="S9130">
        <v>6</v>
      </c>
    </row>
    <row r="9131" spans="1:19" x14ac:dyDescent="0.3">
      <c r="A9131">
        <v>9130</v>
      </c>
      <c r="B9131" t="s">
        <v>31</v>
      </c>
      <c r="C9131" t="s">
        <v>27</v>
      </c>
      <c r="D9131" t="s">
        <v>44</v>
      </c>
      <c r="E9131" t="s">
        <v>41</v>
      </c>
      <c r="F9131" t="s">
        <v>30</v>
      </c>
      <c r="G9131" t="s">
        <v>24</v>
      </c>
      <c r="H9131">
        <v>2</v>
      </c>
      <c r="I9131" t="s">
        <v>178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21</v>
      </c>
      <c r="S9131">
        <v>2</v>
      </c>
    </row>
    <row r="9132" spans="1:19" x14ac:dyDescent="0.3">
      <c r="A9132">
        <v>9131</v>
      </c>
      <c r="B9132" t="s">
        <v>16</v>
      </c>
      <c r="C9132" t="s">
        <v>20</v>
      </c>
      <c r="D9132" t="s">
        <v>26</v>
      </c>
      <c r="E9132" t="s">
        <v>22</v>
      </c>
      <c r="F9132" t="s">
        <v>30</v>
      </c>
      <c r="G9132" t="s">
        <v>17</v>
      </c>
      <c r="H9132">
        <v>2</v>
      </c>
      <c r="I9132" t="s">
        <v>178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21</v>
      </c>
      <c r="S9132">
        <v>3</v>
      </c>
    </row>
    <row r="9133" spans="1:19" x14ac:dyDescent="0.3">
      <c r="A9133">
        <v>9132</v>
      </c>
      <c r="B9133" t="s">
        <v>42</v>
      </c>
      <c r="C9133" t="s">
        <v>39</v>
      </c>
      <c r="D9133" t="s">
        <v>26</v>
      </c>
      <c r="E9133" t="s">
        <v>41</v>
      </c>
      <c r="F9133" t="s">
        <v>18</v>
      </c>
      <c r="G9133" t="s">
        <v>35</v>
      </c>
      <c r="H9133">
        <v>8</v>
      </c>
      <c r="I9133" t="s">
        <v>178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34</v>
      </c>
      <c r="S9133">
        <v>5</v>
      </c>
    </row>
    <row r="9134" spans="1:19" x14ac:dyDescent="0.3">
      <c r="A9134">
        <v>9133</v>
      </c>
      <c r="B9134" t="s">
        <v>42</v>
      </c>
      <c r="C9134" t="s">
        <v>39</v>
      </c>
      <c r="D9134" t="s">
        <v>40</v>
      </c>
      <c r="E9134" t="s">
        <v>36</v>
      </c>
      <c r="F9134" t="s">
        <v>30</v>
      </c>
      <c r="G9134" t="s">
        <v>24</v>
      </c>
      <c r="H9134">
        <v>13</v>
      </c>
      <c r="I9134" t="s">
        <v>177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34</v>
      </c>
      <c r="S9134">
        <v>1</v>
      </c>
    </row>
    <row r="9135" spans="1:19" x14ac:dyDescent="0.3">
      <c r="A9135">
        <v>9134</v>
      </c>
      <c r="B9135" t="s">
        <v>33</v>
      </c>
      <c r="C9135" t="s">
        <v>34</v>
      </c>
      <c r="D9135" t="s">
        <v>40</v>
      </c>
      <c r="E9135" t="s">
        <v>36</v>
      </c>
      <c r="F9135" t="s">
        <v>25</v>
      </c>
      <c r="G9135" t="s">
        <v>17</v>
      </c>
      <c r="H9135">
        <v>13</v>
      </c>
      <c r="I9135" t="s">
        <v>177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34</v>
      </c>
      <c r="S9135">
        <v>4</v>
      </c>
    </row>
    <row r="9136" spans="1:19" x14ac:dyDescent="0.3">
      <c r="A9136">
        <v>9135</v>
      </c>
      <c r="B9136" t="s">
        <v>23</v>
      </c>
      <c r="C9136" t="s">
        <v>39</v>
      </c>
      <c r="D9136" t="s">
        <v>44</v>
      </c>
      <c r="E9136" t="s">
        <v>36</v>
      </c>
      <c r="F9136" t="s">
        <v>25</v>
      </c>
      <c r="G9136" t="s">
        <v>24</v>
      </c>
      <c r="H9136">
        <v>2</v>
      </c>
      <c r="I9136" t="s">
        <v>177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28</v>
      </c>
      <c r="S9136">
        <v>8</v>
      </c>
    </row>
    <row r="9137" spans="1:19" x14ac:dyDescent="0.3">
      <c r="A9137">
        <v>9136</v>
      </c>
      <c r="B9137" t="s">
        <v>37</v>
      </c>
      <c r="C9137" t="s">
        <v>39</v>
      </c>
      <c r="D9137" t="s">
        <v>40</v>
      </c>
      <c r="E9137" t="s">
        <v>29</v>
      </c>
      <c r="F9137" t="s">
        <v>25</v>
      </c>
      <c r="G9137" t="s">
        <v>17</v>
      </c>
      <c r="H9137">
        <v>3</v>
      </c>
      <c r="I9137" t="s">
        <v>176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21</v>
      </c>
      <c r="S9137">
        <v>3</v>
      </c>
    </row>
    <row r="9138" spans="1:19" x14ac:dyDescent="0.3">
      <c r="A9138">
        <v>9137</v>
      </c>
      <c r="B9138" t="s">
        <v>23</v>
      </c>
      <c r="C9138" t="s">
        <v>20</v>
      </c>
      <c r="D9138" t="s">
        <v>32</v>
      </c>
      <c r="E9138" t="s">
        <v>22</v>
      </c>
      <c r="F9138" t="s">
        <v>30</v>
      </c>
      <c r="G9138" t="s">
        <v>24</v>
      </c>
      <c r="H9138">
        <v>5</v>
      </c>
      <c r="I9138" t="s">
        <v>178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28</v>
      </c>
      <c r="S9138">
        <v>7</v>
      </c>
    </row>
    <row r="9139" spans="1:19" x14ac:dyDescent="0.3">
      <c r="A9139">
        <v>9138</v>
      </c>
      <c r="B9139" t="s">
        <v>16</v>
      </c>
      <c r="C9139" t="s">
        <v>39</v>
      </c>
      <c r="D9139" t="s">
        <v>40</v>
      </c>
      <c r="E9139" t="s">
        <v>29</v>
      </c>
      <c r="F9139" t="s">
        <v>18</v>
      </c>
      <c r="G9139" t="s">
        <v>17</v>
      </c>
      <c r="H9139">
        <v>0</v>
      </c>
      <c r="I9139" t="s">
        <v>176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28</v>
      </c>
      <c r="S9139">
        <v>7</v>
      </c>
    </row>
    <row r="9140" spans="1:19" x14ac:dyDescent="0.3">
      <c r="A9140">
        <v>9139</v>
      </c>
      <c r="B9140" t="s">
        <v>16</v>
      </c>
      <c r="C9140" t="s">
        <v>20</v>
      </c>
      <c r="D9140" t="s">
        <v>44</v>
      </c>
      <c r="E9140" t="s">
        <v>36</v>
      </c>
      <c r="F9140" t="s">
        <v>25</v>
      </c>
      <c r="G9140" t="s">
        <v>17</v>
      </c>
      <c r="H9140">
        <v>14</v>
      </c>
      <c r="I9140" t="s">
        <v>177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34</v>
      </c>
      <c r="S9140">
        <v>6</v>
      </c>
    </row>
    <row r="9141" spans="1:19" x14ac:dyDescent="0.3">
      <c r="A9141">
        <v>9140</v>
      </c>
      <c r="B9141" t="s">
        <v>31</v>
      </c>
      <c r="C9141" t="s">
        <v>34</v>
      </c>
      <c r="D9141" t="s">
        <v>32</v>
      </c>
      <c r="E9141" t="s">
        <v>43</v>
      </c>
      <c r="F9141" t="s">
        <v>18</v>
      </c>
      <c r="G9141" t="s">
        <v>24</v>
      </c>
      <c r="H9141">
        <v>6</v>
      </c>
      <c r="I9141" t="s">
        <v>178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21</v>
      </c>
      <c r="S9141">
        <v>5</v>
      </c>
    </row>
    <row r="9142" spans="1:19" x14ac:dyDescent="0.3">
      <c r="A9142">
        <v>9141</v>
      </c>
      <c r="B9142" t="s">
        <v>33</v>
      </c>
      <c r="C9142" t="s">
        <v>39</v>
      </c>
      <c r="D9142" t="s">
        <v>44</v>
      </c>
      <c r="E9142" t="s">
        <v>22</v>
      </c>
      <c r="F9142" t="s">
        <v>30</v>
      </c>
      <c r="G9142" t="s">
        <v>24</v>
      </c>
      <c r="H9142">
        <v>5</v>
      </c>
      <c r="I9142" t="s">
        <v>176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21</v>
      </c>
      <c r="S9142">
        <v>3</v>
      </c>
    </row>
    <row r="9143" spans="1:19" x14ac:dyDescent="0.3">
      <c r="A9143">
        <v>9142</v>
      </c>
      <c r="B9143" t="s">
        <v>16</v>
      </c>
      <c r="C9143" t="s">
        <v>27</v>
      </c>
      <c r="D9143" t="s">
        <v>44</v>
      </c>
      <c r="E9143" t="s">
        <v>41</v>
      </c>
      <c r="F9143" t="s">
        <v>30</v>
      </c>
      <c r="G9143" t="s">
        <v>35</v>
      </c>
      <c r="H9143">
        <v>9</v>
      </c>
      <c r="I9143" t="s">
        <v>178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28</v>
      </c>
      <c r="S9143">
        <v>1</v>
      </c>
    </row>
    <row r="9144" spans="1:19" x14ac:dyDescent="0.3">
      <c r="A9144">
        <v>9143</v>
      </c>
      <c r="B9144" t="s">
        <v>42</v>
      </c>
      <c r="C9144" t="s">
        <v>34</v>
      </c>
      <c r="D9144" t="s">
        <v>32</v>
      </c>
      <c r="E9144" t="s">
        <v>36</v>
      </c>
      <c r="F9144" t="s">
        <v>25</v>
      </c>
      <c r="G9144" t="s">
        <v>35</v>
      </c>
      <c r="H9144">
        <v>13</v>
      </c>
      <c r="I9144" t="s">
        <v>178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34</v>
      </c>
      <c r="S9144">
        <v>6</v>
      </c>
    </row>
    <row r="9145" spans="1:19" x14ac:dyDescent="0.3">
      <c r="A9145">
        <v>9144</v>
      </c>
      <c r="B9145" t="s">
        <v>31</v>
      </c>
      <c r="C9145" t="s">
        <v>34</v>
      </c>
      <c r="D9145" t="s">
        <v>19</v>
      </c>
      <c r="E9145" t="s">
        <v>45</v>
      </c>
      <c r="F9145" t="s">
        <v>30</v>
      </c>
      <c r="G9145" t="s">
        <v>17</v>
      </c>
      <c r="H9145">
        <v>1</v>
      </c>
      <c r="I9145" t="s">
        <v>177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28</v>
      </c>
      <c r="S9145">
        <v>7</v>
      </c>
    </row>
    <row r="9146" spans="1:19" x14ac:dyDescent="0.3">
      <c r="A9146">
        <v>9145</v>
      </c>
      <c r="B9146" t="s">
        <v>37</v>
      </c>
      <c r="C9146" t="s">
        <v>27</v>
      </c>
      <c r="D9146" t="s">
        <v>26</v>
      </c>
      <c r="E9146" t="s">
        <v>36</v>
      </c>
      <c r="F9146" t="s">
        <v>18</v>
      </c>
      <c r="G9146" t="s">
        <v>17</v>
      </c>
      <c r="H9146">
        <v>3</v>
      </c>
      <c r="I9146" t="s">
        <v>178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28</v>
      </c>
      <c r="S9146">
        <v>9</v>
      </c>
    </row>
    <row r="9147" spans="1:19" x14ac:dyDescent="0.3">
      <c r="A9147">
        <v>9146</v>
      </c>
      <c r="B9147" t="s">
        <v>23</v>
      </c>
      <c r="C9147" t="s">
        <v>34</v>
      </c>
      <c r="D9147" t="s">
        <v>32</v>
      </c>
      <c r="E9147" t="s">
        <v>43</v>
      </c>
      <c r="F9147" t="s">
        <v>18</v>
      </c>
      <c r="G9147" t="s">
        <v>17</v>
      </c>
      <c r="H9147">
        <v>6</v>
      </c>
      <c r="I9147" t="s">
        <v>177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28</v>
      </c>
      <c r="S9147">
        <v>7</v>
      </c>
    </row>
    <row r="9148" spans="1:19" x14ac:dyDescent="0.3">
      <c r="A9148">
        <v>9147</v>
      </c>
      <c r="B9148" t="s">
        <v>31</v>
      </c>
      <c r="C9148" t="s">
        <v>39</v>
      </c>
      <c r="D9148" t="s">
        <v>44</v>
      </c>
      <c r="E9148" t="s">
        <v>15</v>
      </c>
      <c r="F9148" t="s">
        <v>30</v>
      </c>
      <c r="G9148" t="s">
        <v>17</v>
      </c>
      <c r="H9148">
        <v>11</v>
      </c>
      <c r="I9148" t="s">
        <v>176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28</v>
      </c>
      <c r="S9148">
        <v>8</v>
      </c>
    </row>
    <row r="9149" spans="1:19" x14ac:dyDescent="0.3">
      <c r="A9149">
        <v>9148</v>
      </c>
      <c r="B9149" t="s">
        <v>42</v>
      </c>
      <c r="C9149" t="s">
        <v>39</v>
      </c>
      <c r="D9149" t="s">
        <v>26</v>
      </c>
      <c r="E9149" t="s">
        <v>29</v>
      </c>
      <c r="F9149" t="s">
        <v>25</v>
      </c>
      <c r="G9149" t="s">
        <v>35</v>
      </c>
      <c r="H9149">
        <v>7</v>
      </c>
      <c r="I9149" t="s">
        <v>176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28</v>
      </c>
      <c r="S9149">
        <v>7</v>
      </c>
    </row>
    <row r="9150" spans="1:19" x14ac:dyDescent="0.3">
      <c r="A9150">
        <v>9149</v>
      </c>
      <c r="B9150" t="s">
        <v>33</v>
      </c>
      <c r="C9150" t="s">
        <v>20</v>
      </c>
      <c r="D9150" t="s">
        <v>32</v>
      </c>
      <c r="E9150" t="s">
        <v>36</v>
      </c>
      <c r="F9150" t="s">
        <v>30</v>
      </c>
      <c r="G9150" t="s">
        <v>35</v>
      </c>
      <c r="H9150">
        <v>14</v>
      </c>
      <c r="I9150" t="s">
        <v>178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28</v>
      </c>
      <c r="S9150">
        <v>8</v>
      </c>
    </row>
    <row r="9151" spans="1:19" x14ac:dyDescent="0.3">
      <c r="A9151">
        <v>9150</v>
      </c>
      <c r="B9151" t="s">
        <v>42</v>
      </c>
      <c r="C9151" t="s">
        <v>34</v>
      </c>
      <c r="D9151" t="s">
        <v>40</v>
      </c>
      <c r="E9151" t="s">
        <v>43</v>
      </c>
      <c r="F9151" t="s">
        <v>18</v>
      </c>
      <c r="G9151" t="s">
        <v>35</v>
      </c>
      <c r="H9151">
        <v>11</v>
      </c>
      <c r="I9151" t="s">
        <v>176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34</v>
      </c>
      <c r="S9151">
        <v>5</v>
      </c>
    </row>
    <row r="9152" spans="1:19" x14ac:dyDescent="0.3">
      <c r="A9152">
        <v>9151</v>
      </c>
      <c r="B9152" t="s">
        <v>42</v>
      </c>
      <c r="C9152" t="s">
        <v>20</v>
      </c>
      <c r="D9152" t="s">
        <v>19</v>
      </c>
      <c r="E9152" t="s">
        <v>41</v>
      </c>
      <c r="F9152" t="s">
        <v>18</v>
      </c>
      <c r="G9152" t="s">
        <v>17</v>
      </c>
      <c r="H9152">
        <v>13</v>
      </c>
      <c r="I9152" t="s">
        <v>178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34</v>
      </c>
      <c r="S9152">
        <v>3</v>
      </c>
    </row>
    <row r="9153" spans="1:19" x14ac:dyDescent="0.3">
      <c r="A9153">
        <v>9152</v>
      </c>
      <c r="B9153" t="s">
        <v>42</v>
      </c>
      <c r="C9153" t="s">
        <v>27</v>
      </c>
      <c r="D9153" t="s">
        <v>19</v>
      </c>
      <c r="E9153" t="s">
        <v>22</v>
      </c>
      <c r="F9153" t="s">
        <v>25</v>
      </c>
      <c r="G9153" t="s">
        <v>17</v>
      </c>
      <c r="H9153">
        <v>7</v>
      </c>
      <c r="I9153" t="s">
        <v>178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28</v>
      </c>
      <c r="S9153">
        <v>8</v>
      </c>
    </row>
    <row r="9154" spans="1:19" x14ac:dyDescent="0.3">
      <c r="A9154">
        <v>9153</v>
      </c>
      <c r="B9154" t="s">
        <v>42</v>
      </c>
      <c r="C9154" t="s">
        <v>27</v>
      </c>
      <c r="D9154" t="s">
        <v>32</v>
      </c>
      <c r="E9154" t="s">
        <v>41</v>
      </c>
      <c r="F9154" t="s">
        <v>25</v>
      </c>
      <c r="G9154" t="s">
        <v>17</v>
      </c>
      <c r="H9154">
        <v>3</v>
      </c>
      <c r="I9154" t="s">
        <v>176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28</v>
      </c>
      <c r="S9154">
        <v>9</v>
      </c>
    </row>
    <row r="9155" spans="1:19" x14ac:dyDescent="0.3">
      <c r="A9155">
        <v>9154</v>
      </c>
      <c r="B9155" t="s">
        <v>23</v>
      </c>
      <c r="C9155" t="s">
        <v>39</v>
      </c>
      <c r="D9155" t="s">
        <v>19</v>
      </c>
      <c r="E9155" t="s">
        <v>43</v>
      </c>
      <c r="F9155" t="s">
        <v>25</v>
      </c>
      <c r="G9155" t="s">
        <v>24</v>
      </c>
      <c r="H9155">
        <v>5</v>
      </c>
      <c r="I9155" t="s">
        <v>177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28</v>
      </c>
      <c r="S9155">
        <v>7</v>
      </c>
    </row>
    <row r="9156" spans="1:19" x14ac:dyDescent="0.3">
      <c r="A9156">
        <v>9155</v>
      </c>
      <c r="B9156" t="s">
        <v>33</v>
      </c>
      <c r="C9156" t="s">
        <v>39</v>
      </c>
      <c r="D9156" t="s">
        <v>40</v>
      </c>
      <c r="E9156" t="s">
        <v>45</v>
      </c>
      <c r="F9156" t="s">
        <v>25</v>
      </c>
      <c r="G9156" t="s">
        <v>35</v>
      </c>
      <c r="H9156">
        <v>10</v>
      </c>
      <c r="I9156" t="s">
        <v>178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28</v>
      </c>
      <c r="S9156">
        <v>7</v>
      </c>
    </row>
    <row r="9157" spans="1:19" x14ac:dyDescent="0.3">
      <c r="A9157">
        <v>9156</v>
      </c>
      <c r="B9157" t="s">
        <v>42</v>
      </c>
      <c r="C9157" t="s">
        <v>27</v>
      </c>
      <c r="D9157" t="s">
        <v>44</v>
      </c>
      <c r="E9157" t="s">
        <v>45</v>
      </c>
      <c r="F9157" t="s">
        <v>25</v>
      </c>
      <c r="G9157" t="s">
        <v>17</v>
      </c>
      <c r="H9157">
        <v>3</v>
      </c>
      <c r="I9157" t="s">
        <v>176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28</v>
      </c>
      <c r="S9157">
        <v>9</v>
      </c>
    </row>
    <row r="9158" spans="1:19" x14ac:dyDescent="0.3">
      <c r="A9158">
        <v>9157</v>
      </c>
      <c r="B9158" t="s">
        <v>42</v>
      </c>
      <c r="C9158" t="s">
        <v>27</v>
      </c>
      <c r="D9158" t="s">
        <v>26</v>
      </c>
      <c r="E9158" t="s">
        <v>43</v>
      </c>
      <c r="F9158" t="s">
        <v>25</v>
      </c>
      <c r="G9158" t="s">
        <v>24</v>
      </c>
      <c r="H9158">
        <v>10</v>
      </c>
      <c r="I9158" t="s">
        <v>178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34</v>
      </c>
      <c r="S9158">
        <v>1</v>
      </c>
    </row>
    <row r="9159" spans="1:19" x14ac:dyDescent="0.3">
      <c r="A9159">
        <v>9158</v>
      </c>
      <c r="B9159" t="s">
        <v>31</v>
      </c>
      <c r="C9159" t="s">
        <v>20</v>
      </c>
      <c r="D9159" t="s">
        <v>32</v>
      </c>
      <c r="E9159" t="s">
        <v>15</v>
      </c>
      <c r="F9159" t="s">
        <v>25</v>
      </c>
      <c r="G9159" t="s">
        <v>35</v>
      </c>
      <c r="H9159">
        <v>12</v>
      </c>
      <c r="I9159" t="s">
        <v>176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34</v>
      </c>
      <c r="S9159">
        <v>2</v>
      </c>
    </row>
    <row r="9160" spans="1:19" x14ac:dyDescent="0.3">
      <c r="A9160">
        <v>9159</v>
      </c>
      <c r="B9160" t="s">
        <v>23</v>
      </c>
      <c r="C9160" t="s">
        <v>34</v>
      </c>
      <c r="D9160" t="s">
        <v>44</v>
      </c>
      <c r="E9160" t="s">
        <v>45</v>
      </c>
      <c r="F9160" t="s">
        <v>30</v>
      </c>
      <c r="G9160" t="s">
        <v>24</v>
      </c>
      <c r="H9160">
        <v>0</v>
      </c>
      <c r="I9160" t="s">
        <v>177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21</v>
      </c>
      <c r="S9160">
        <v>3</v>
      </c>
    </row>
    <row r="9161" spans="1:19" x14ac:dyDescent="0.3">
      <c r="A9161">
        <v>9160</v>
      </c>
      <c r="B9161" t="s">
        <v>33</v>
      </c>
      <c r="C9161" t="s">
        <v>39</v>
      </c>
      <c r="D9161" t="s">
        <v>38</v>
      </c>
      <c r="E9161" t="s">
        <v>29</v>
      </c>
      <c r="F9161" t="s">
        <v>30</v>
      </c>
      <c r="G9161" t="s">
        <v>35</v>
      </c>
      <c r="H9161">
        <v>6</v>
      </c>
      <c r="I9161" t="s">
        <v>176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21</v>
      </c>
      <c r="S9161">
        <v>4</v>
      </c>
    </row>
    <row r="9162" spans="1:19" x14ac:dyDescent="0.3">
      <c r="A9162">
        <v>9161</v>
      </c>
      <c r="B9162" t="s">
        <v>42</v>
      </c>
      <c r="C9162" t="s">
        <v>27</v>
      </c>
      <c r="D9162" t="s">
        <v>38</v>
      </c>
      <c r="E9162" t="s">
        <v>15</v>
      </c>
      <c r="F9162" t="s">
        <v>30</v>
      </c>
      <c r="G9162" t="s">
        <v>17</v>
      </c>
      <c r="H9162">
        <v>3</v>
      </c>
      <c r="I9162" t="s">
        <v>177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28</v>
      </c>
      <c r="S9162">
        <v>8</v>
      </c>
    </row>
    <row r="9163" spans="1:19" x14ac:dyDescent="0.3">
      <c r="A9163">
        <v>9162</v>
      </c>
      <c r="B9163" t="s">
        <v>42</v>
      </c>
      <c r="C9163" t="s">
        <v>27</v>
      </c>
      <c r="D9163" t="s">
        <v>38</v>
      </c>
      <c r="E9163" t="s">
        <v>36</v>
      </c>
      <c r="F9163" t="s">
        <v>30</v>
      </c>
      <c r="G9163" t="s">
        <v>17</v>
      </c>
      <c r="H9163">
        <v>6</v>
      </c>
      <c r="I9163" t="s">
        <v>177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28</v>
      </c>
      <c r="S9163">
        <v>9</v>
      </c>
    </row>
    <row r="9164" spans="1:19" x14ac:dyDescent="0.3">
      <c r="A9164">
        <v>9163</v>
      </c>
      <c r="B9164" t="s">
        <v>31</v>
      </c>
      <c r="C9164" t="s">
        <v>27</v>
      </c>
      <c r="D9164" t="s">
        <v>26</v>
      </c>
      <c r="E9164" t="s">
        <v>36</v>
      </c>
      <c r="F9164" t="s">
        <v>25</v>
      </c>
      <c r="G9164" t="s">
        <v>24</v>
      </c>
      <c r="H9164">
        <v>10</v>
      </c>
      <c r="I9164" t="s">
        <v>176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28</v>
      </c>
      <c r="S9164">
        <v>8</v>
      </c>
    </row>
    <row r="9165" spans="1:19" x14ac:dyDescent="0.3">
      <c r="A9165">
        <v>9164</v>
      </c>
      <c r="B9165" t="s">
        <v>23</v>
      </c>
      <c r="C9165" t="s">
        <v>20</v>
      </c>
      <c r="D9165" t="s">
        <v>26</v>
      </c>
      <c r="E9165" t="s">
        <v>36</v>
      </c>
      <c r="F9165" t="s">
        <v>30</v>
      </c>
      <c r="G9165" t="s">
        <v>35</v>
      </c>
      <c r="H9165">
        <v>9</v>
      </c>
      <c r="I9165" t="s">
        <v>176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28</v>
      </c>
      <c r="S9165">
        <v>9</v>
      </c>
    </row>
    <row r="9166" spans="1:19" x14ac:dyDescent="0.3">
      <c r="A9166">
        <v>9165</v>
      </c>
      <c r="B9166" t="s">
        <v>23</v>
      </c>
      <c r="C9166" t="s">
        <v>39</v>
      </c>
      <c r="D9166" t="s">
        <v>40</v>
      </c>
      <c r="E9166" t="s">
        <v>22</v>
      </c>
      <c r="F9166" t="s">
        <v>18</v>
      </c>
      <c r="G9166" t="s">
        <v>24</v>
      </c>
      <c r="H9166">
        <v>12</v>
      </c>
      <c r="I9166" t="s">
        <v>176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34</v>
      </c>
      <c r="S9166">
        <v>1</v>
      </c>
    </row>
    <row r="9167" spans="1:19" x14ac:dyDescent="0.3">
      <c r="A9167">
        <v>9166</v>
      </c>
      <c r="B9167" t="s">
        <v>42</v>
      </c>
      <c r="C9167" t="s">
        <v>20</v>
      </c>
      <c r="D9167" t="s">
        <v>44</v>
      </c>
      <c r="E9167" t="s">
        <v>45</v>
      </c>
      <c r="F9167" t="s">
        <v>30</v>
      </c>
      <c r="G9167" t="s">
        <v>35</v>
      </c>
      <c r="H9167">
        <v>10</v>
      </c>
      <c r="I9167" t="s">
        <v>177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34</v>
      </c>
      <c r="S9167">
        <v>5</v>
      </c>
    </row>
    <row r="9168" spans="1:19" x14ac:dyDescent="0.3">
      <c r="A9168">
        <v>9167</v>
      </c>
      <c r="B9168" t="s">
        <v>37</v>
      </c>
      <c r="C9168" t="s">
        <v>39</v>
      </c>
      <c r="D9168" t="s">
        <v>44</v>
      </c>
      <c r="E9168" t="s">
        <v>45</v>
      </c>
      <c r="F9168" t="s">
        <v>18</v>
      </c>
      <c r="G9168" t="s">
        <v>35</v>
      </c>
      <c r="H9168">
        <v>4</v>
      </c>
      <c r="I9168" t="s">
        <v>178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21</v>
      </c>
      <c r="S9168">
        <v>4</v>
      </c>
    </row>
    <row r="9169" spans="1:19" x14ac:dyDescent="0.3">
      <c r="A9169">
        <v>9168</v>
      </c>
      <c r="B9169" t="s">
        <v>33</v>
      </c>
      <c r="C9169" t="s">
        <v>39</v>
      </c>
      <c r="D9169" t="s">
        <v>19</v>
      </c>
      <c r="E9169" t="s">
        <v>22</v>
      </c>
      <c r="F9169" t="s">
        <v>25</v>
      </c>
      <c r="G9169" t="s">
        <v>35</v>
      </c>
      <c r="H9169">
        <v>14</v>
      </c>
      <c r="I9169" t="s">
        <v>177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28</v>
      </c>
      <c r="S9169">
        <v>3</v>
      </c>
    </row>
    <row r="9170" spans="1:19" x14ac:dyDescent="0.3">
      <c r="A9170">
        <v>9169</v>
      </c>
      <c r="B9170" t="s">
        <v>33</v>
      </c>
      <c r="C9170" t="s">
        <v>39</v>
      </c>
      <c r="D9170" t="s">
        <v>40</v>
      </c>
      <c r="E9170" t="s">
        <v>43</v>
      </c>
      <c r="F9170" t="s">
        <v>30</v>
      </c>
      <c r="G9170" t="s">
        <v>35</v>
      </c>
      <c r="H9170">
        <v>14</v>
      </c>
      <c r="I9170" t="s">
        <v>177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28</v>
      </c>
      <c r="S9170">
        <v>5</v>
      </c>
    </row>
    <row r="9171" spans="1:19" x14ac:dyDescent="0.3">
      <c r="A9171">
        <v>9170</v>
      </c>
      <c r="B9171" t="s">
        <v>31</v>
      </c>
      <c r="C9171" t="s">
        <v>39</v>
      </c>
      <c r="D9171" t="s">
        <v>32</v>
      </c>
      <c r="E9171" t="s">
        <v>15</v>
      </c>
      <c r="F9171" t="s">
        <v>30</v>
      </c>
      <c r="G9171" t="s">
        <v>24</v>
      </c>
      <c r="H9171">
        <v>1</v>
      </c>
      <c r="I9171" t="s">
        <v>177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28</v>
      </c>
      <c r="S9171">
        <v>1</v>
      </c>
    </row>
    <row r="9172" spans="1:19" x14ac:dyDescent="0.3">
      <c r="A9172">
        <v>9171</v>
      </c>
      <c r="B9172" t="s">
        <v>23</v>
      </c>
      <c r="C9172" t="s">
        <v>27</v>
      </c>
      <c r="D9172" t="s">
        <v>19</v>
      </c>
      <c r="E9172" t="s">
        <v>41</v>
      </c>
      <c r="F9172" t="s">
        <v>18</v>
      </c>
      <c r="G9172" t="s">
        <v>17</v>
      </c>
      <c r="H9172">
        <v>5</v>
      </c>
      <c r="I9172" t="s">
        <v>178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21</v>
      </c>
      <c r="S9172">
        <v>3</v>
      </c>
    </row>
    <row r="9173" spans="1:19" x14ac:dyDescent="0.3">
      <c r="A9173">
        <v>9172</v>
      </c>
      <c r="B9173" t="s">
        <v>33</v>
      </c>
      <c r="C9173" t="s">
        <v>39</v>
      </c>
      <c r="D9173" t="s">
        <v>38</v>
      </c>
      <c r="E9173" t="s">
        <v>41</v>
      </c>
      <c r="F9173" t="s">
        <v>30</v>
      </c>
      <c r="G9173" t="s">
        <v>17</v>
      </c>
      <c r="H9173">
        <v>6</v>
      </c>
      <c r="I9173" t="s">
        <v>176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28</v>
      </c>
      <c r="S9173">
        <v>6</v>
      </c>
    </row>
    <row r="9174" spans="1:19" x14ac:dyDescent="0.3">
      <c r="A9174">
        <v>9173</v>
      </c>
      <c r="B9174" t="s">
        <v>31</v>
      </c>
      <c r="C9174" t="s">
        <v>34</v>
      </c>
      <c r="D9174" t="s">
        <v>38</v>
      </c>
      <c r="E9174" t="s">
        <v>36</v>
      </c>
      <c r="F9174" t="s">
        <v>25</v>
      </c>
      <c r="G9174" t="s">
        <v>35</v>
      </c>
      <c r="H9174">
        <v>9</v>
      </c>
      <c r="I9174" t="s">
        <v>178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34</v>
      </c>
      <c r="S9174">
        <v>3</v>
      </c>
    </row>
    <row r="9175" spans="1:19" x14ac:dyDescent="0.3">
      <c r="A9175">
        <v>9174</v>
      </c>
      <c r="B9175" t="s">
        <v>33</v>
      </c>
      <c r="C9175" t="s">
        <v>39</v>
      </c>
      <c r="D9175" t="s">
        <v>40</v>
      </c>
      <c r="E9175" t="s">
        <v>29</v>
      </c>
      <c r="F9175" t="s">
        <v>18</v>
      </c>
      <c r="G9175" t="s">
        <v>17</v>
      </c>
      <c r="H9175">
        <v>12</v>
      </c>
      <c r="I9175" t="s">
        <v>177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28</v>
      </c>
      <c r="S9175">
        <v>4</v>
      </c>
    </row>
    <row r="9176" spans="1:19" x14ac:dyDescent="0.3">
      <c r="A9176">
        <v>9175</v>
      </c>
      <c r="B9176" t="s">
        <v>37</v>
      </c>
      <c r="C9176" t="s">
        <v>27</v>
      </c>
      <c r="D9176" t="s">
        <v>44</v>
      </c>
      <c r="E9176" t="s">
        <v>43</v>
      </c>
      <c r="F9176" t="s">
        <v>25</v>
      </c>
      <c r="G9176" t="s">
        <v>24</v>
      </c>
      <c r="H9176">
        <v>13</v>
      </c>
      <c r="I9176" t="s">
        <v>176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34</v>
      </c>
      <c r="S9176">
        <v>2</v>
      </c>
    </row>
    <row r="9177" spans="1:19" x14ac:dyDescent="0.3">
      <c r="A9177">
        <v>9176</v>
      </c>
      <c r="B9177" t="s">
        <v>42</v>
      </c>
      <c r="C9177" t="s">
        <v>27</v>
      </c>
      <c r="D9177" t="s">
        <v>38</v>
      </c>
      <c r="E9177" t="s">
        <v>15</v>
      </c>
      <c r="F9177" t="s">
        <v>18</v>
      </c>
      <c r="G9177" t="s">
        <v>17</v>
      </c>
      <c r="H9177">
        <v>9</v>
      </c>
      <c r="I9177" t="s">
        <v>177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34</v>
      </c>
      <c r="S9177">
        <v>5</v>
      </c>
    </row>
    <row r="9178" spans="1:19" x14ac:dyDescent="0.3">
      <c r="A9178">
        <v>9177</v>
      </c>
      <c r="B9178" t="s">
        <v>16</v>
      </c>
      <c r="C9178" t="s">
        <v>27</v>
      </c>
      <c r="D9178" t="s">
        <v>40</v>
      </c>
      <c r="E9178" t="s">
        <v>36</v>
      </c>
      <c r="F9178" t="s">
        <v>18</v>
      </c>
      <c r="G9178" t="s">
        <v>35</v>
      </c>
      <c r="H9178">
        <v>5</v>
      </c>
      <c r="I9178" t="s">
        <v>176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21</v>
      </c>
      <c r="S9178">
        <v>3</v>
      </c>
    </row>
    <row r="9179" spans="1:19" x14ac:dyDescent="0.3">
      <c r="A9179">
        <v>9178</v>
      </c>
      <c r="B9179" t="s">
        <v>23</v>
      </c>
      <c r="C9179" t="s">
        <v>27</v>
      </c>
      <c r="D9179" t="s">
        <v>32</v>
      </c>
      <c r="E9179" t="s">
        <v>43</v>
      </c>
      <c r="F9179" t="s">
        <v>25</v>
      </c>
      <c r="G9179" t="s">
        <v>17</v>
      </c>
      <c r="H9179">
        <v>5</v>
      </c>
      <c r="I9179" t="s">
        <v>176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21</v>
      </c>
      <c r="S9179">
        <v>5</v>
      </c>
    </row>
    <row r="9180" spans="1:19" x14ac:dyDescent="0.3">
      <c r="A9180">
        <v>9179</v>
      </c>
      <c r="B9180" t="s">
        <v>42</v>
      </c>
      <c r="C9180" t="s">
        <v>39</v>
      </c>
      <c r="D9180" t="s">
        <v>44</v>
      </c>
      <c r="E9180" t="s">
        <v>15</v>
      </c>
      <c r="F9180" t="s">
        <v>18</v>
      </c>
      <c r="G9180" t="s">
        <v>35</v>
      </c>
      <c r="H9180">
        <v>6</v>
      </c>
      <c r="I9180" t="s">
        <v>176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21</v>
      </c>
      <c r="S9180">
        <v>4</v>
      </c>
    </row>
    <row r="9181" spans="1:19" x14ac:dyDescent="0.3">
      <c r="A9181">
        <v>9180</v>
      </c>
      <c r="B9181" t="s">
        <v>37</v>
      </c>
      <c r="C9181" t="s">
        <v>34</v>
      </c>
      <c r="D9181" t="s">
        <v>26</v>
      </c>
      <c r="E9181" t="s">
        <v>41</v>
      </c>
      <c r="F9181" t="s">
        <v>30</v>
      </c>
      <c r="G9181" t="s">
        <v>17</v>
      </c>
      <c r="H9181">
        <v>0</v>
      </c>
      <c r="I9181" t="s">
        <v>176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21</v>
      </c>
      <c r="S9181">
        <v>1</v>
      </c>
    </row>
    <row r="9182" spans="1:19" x14ac:dyDescent="0.3">
      <c r="A9182">
        <v>9181</v>
      </c>
      <c r="B9182" t="s">
        <v>31</v>
      </c>
      <c r="C9182" t="s">
        <v>27</v>
      </c>
      <c r="D9182" t="s">
        <v>38</v>
      </c>
      <c r="E9182" t="s">
        <v>29</v>
      </c>
      <c r="F9182" t="s">
        <v>18</v>
      </c>
      <c r="G9182" t="s">
        <v>24</v>
      </c>
      <c r="H9182">
        <v>8</v>
      </c>
      <c r="I9182" t="s">
        <v>176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28</v>
      </c>
      <c r="S9182">
        <v>8</v>
      </c>
    </row>
    <row r="9183" spans="1:19" x14ac:dyDescent="0.3">
      <c r="A9183">
        <v>9182</v>
      </c>
      <c r="B9183" t="s">
        <v>42</v>
      </c>
      <c r="C9183" t="s">
        <v>34</v>
      </c>
      <c r="D9183" t="s">
        <v>38</v>
      </c>
      <c r="E9183" t="s">
        <v>22</v>
      </c>
      <c r="F9183" t="s">
        <v>25</v>
      </c>
      <c r="G9183" t="s">
        <v>35</v>
      </c>
      <c r="H9183">
        <v>9</v>
      </c>
      <c r="I9183" t="s">
        <v>176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34</v>
      </c>
      <c r="S9183">
        <v>4</v>
      </c>
    </row>
    <row r="9184" spans="1:19" x14ac:dyDescent="0.3">
      <c r="A9184">
        <v>9183</v>
      </c>
      <c r="B9184" t="s">
        <v>33</v>
      </c>
      <c r="C9184" t="s">
        <v>34</v>
      </c>
      <c r="D9184" t="s">
        <v>38</v>
      </c>
      <c r="E9184" t="s">
        <v>41</v>
      </c>
      <c r="F9184" t="s">
        <v>18</v>
      </c>
      <c r="G9184" t="s">
        <v>24</v>
      </c>
      <c r="H9184">
        <v>0</v>
      </c>
      <c r="I9184" t="s">
        <v>178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28</v>
      </c>
      <c r="S9184">
        <v>8</v>
      </c>
    </row>
    <row r="9185" spans="1:19" x14ac:dyDescent="0.3">
      <c r="A9185">
        <v>9184</v>
      </c>
      <c r="B9185" t="s">
        <v>37</v>
      </c>
      <c r="C9185" t="s">
        <v>34</v>
      </c>
      <c r="D9185" t="s">
        <v>26</v>
      </c>
      <c r="E9185" t="s">
        <v>43</v>
      </c>
      <c r="F9185" t="s">
        <v>30</v>
      </c>
      <c r="G9185" t="s">
        <v>24</v>
      </c>
      <c r="H9185">
        <v>3</v>
      </c>
      <c r="I9185" t="s">
        <v>178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28</v>
      </c>
      <c r="S9185">
        <v>8</v>
      </c>
    </row>
    <row r="9186" spans="1:19" x14ac:dyDescent="0.3">
      <c r="A9186">
        <v>9185</v>
      </c>
      <c r="B9186" t="s">
        <v>37</v>
      </c>
      <c r="C9186" t="s">
        <v>20</v>
      </c>
      <c r="D9186" t="s">
        <v>44</v>
      </c>
      <c r="E9186" t="s">
        <v>15</v>
      </c>
      <c r="F9186" t="s">
        <v>30</v>
      </c>
      <c r="G9186" t="s">
        <v>35</v>
      </c>
      <c r="H9186">
        <v>11</v>
      </c>
      <c r="I9186" t="s">
        <v>178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34</v>
      </c>
      <c r="S9186">
        <v>2</v>
      </c>
    </row>
    <row r="9187" spans="1:19" x14ac:dyDescent="0.3">
      <c r="A9187">
        <v>9186</v>
      </c>
      <c r="B9187" t="s">
        <v>23</v>
      </c>
      <c r="C9187" t="s">
        <v>27</v>
      </c>
      <c r="D9187" t="s">
        <v>38</v>
      </c>
      <c r="E9187" t="s">
        <v>22</v>
      </c>
      <c r="F9187" t="s">
        <v>30</v>
      </c>
      <c r="G9187" t="s">
        <v>35</v>
      </c>
      <c r="H9187">
        <v>14</v>
      </c>
      <c r="I9187" t="s">
        <v>178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28</v>
      </c>
      <c r="S9187">
        <v>9</v>
      </c>
    </row>
    <row r="9188" spans="1:19" x14ac:dyDescent="0.3">
      <c r="A9188">
        <v>9187</v>
      </c>
      <c r="B9188" t="s">
        <v>42</v>
      </c>
      <c r="C9188" t="s">
        <v>39</v>
      </c>
      <c r="D9188" t="s">
        <v>40</v>
      </c>
      <c r="E9188" t="s">
        <v>45</v>
      </c>
      <c r="F9188" t="s">
        <v>18</v>
      </c>
      <c r="G9188" t="s">
        <v>24</v>
      </c>
      <c r="H9188">
        <v>4</v>
      </c>
      <c r="I9188" t="s">
        <v>178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21</v>
      </c>
      <c r="S9188">
        <v>2</v>
      </c>
    </row>
    <row r="9189" spans="1:19" x14ac:dyDescent="0.3">
      <c r="A9189">
        <v>9188</v>
      </c>
      <c r="B9189" t="s">
        <v>37</v>
      </c>
      <c r="C9189" t="s">
        <v>34</v>
      </c>
      <c r="D9189" t="s">
        <v>38</v>
      </c>
      <c r="E9189" t="s">
        <v>45</v>
      </c>
      <c r="F9189" t="s">
        <v>30</v>
      </c>
      <c r="G9189" t="s">
        <v>24</v>
      </c>
      <c r="H9189">
        <v>14</v>
      </c>
      <c r="I9189" t="s">
        <v>177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34</v>
      </c>
      <c r="S9189">
        <v>1</v>
      </c>
    </row>
    <row r="9190" spans="1:19" x14ac:dyDescent="0.3">
      <c r="A9190">
        <v>9189</v>
      </c>
      <c r="B9190" t="s">
        <v>31</v>
      </c>
      <c r="C9190" t="s">
        <v>27</v>
      </c>
      <c r="D9190" t="s">
        <v>44</v>
      </c>
      <c r="E9190" t="s">
        <v>22</v>
      </c>
      <c r="F9190" t="s">
        <v>30</v>
      </c>
      <c r="G9190" t="s">
        <v>35</v>
      </c>
      <c r="H9190">
        <v>5</v>
      </c>
      <c r="I9190" t="s">
        <v>176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28</v>
      </c>
      <c r="S9190">
        <v>3</v>
      </c>
    </row>
    <row r="9191" spans="1:19" x14ac:dyDescent="0.3">
      <c r="A9191">
        <v>9190</v>
      </c>
      <c r="B9191" t="s">
        <v>42</v>
      </c>
      <c r="C9191" t="s">
        <v>34</v>
      </c>
      <c r="D9191" t="s">
        <v>19</v>
      </c>
      <c r="E9191" t="s">
        <v>15</v>
      </c>
      <c r="F9191" t="s">
        <v>18</v>
      </c>
      <c r="G9191" t="s">
        <v>17</v>
      </c>
      <c r="H9191">
        <v>4</v>
      </c>
      <c r="I9191" t="s">
        <v>178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28</v>
      </c>
      <c r="S9191">
        <v>8</v>
      </c>
    </row>
    <row r="9192" spans="1:19" x14ac:dyDescent="0.3">
      <c r="A9192">
        <v>9191</v>
      </c>
      <c r="B9192" t="s">
        <v>42</v>
      </c>
      <c r="C9192" t="s">
        <v>34</v>
      </c>
      <c r="D9192" t="s">
        <v>26</v>
      </c>
      <c r="E9192" t="s">
        <v>22</v>
      </c>
      <c r="F9192" t="s">
        <v>18</v>
      </c>
      <c r="G9192" t="s">
        <v>24</v>
      </c>
      <c r="H9192">
        <v>4</v>
      </c>
      <c r="I9192" t="s">
        <v>176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21</v>
      </c>
      <c r="S9192">
        <v>5</v>
      </c>
    </row>
    <row r="9193" spans="1:19" x14ac:dyDescent="0.3">
      <c r="A9193">
        <v>9192</v>
      </c>
      <c r="B9193" t="s">
        <v>31</v>
      </c>
      <c r="C9193" t="s">
        <v>39</v>
      </c>
      <c r="D9193" t="s">
        <v>44</v>
      </c>
      <c r="E9193" t="s">
        <v>36</v>
      </c>
      <c r="F9193" t="s">
        <v>30</v>
      </c>
      <c r="G9193" t="s">
        <v>35</v>
      </c>
      <c r="H9193">
        <v>10</v>
      </c>
      <c r="I9193" t="s">
        <v>178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34</v>
      </c>
      <c r="S9193">
        <v>5</v>
      </c>
    </row>
    <row r="9194" spans="1:19" x14ac:dyDescent="0.3">
      <c r="A9194">
        <v>9193</v>
      </c>
      <c r="B9194" t="s">
        <v>16</v>
      </c>
      <c r="C9194" t="s">
        <v>39</v>
      </c>
      <c r="D9194" t="s">
        <v>26</v>
      </c>
      <c r="E9194" t="s">
        <v>45</v>
      </c>
      <c r="F9194" t="s">
        <v>25</v>
      </c>
      <c r="G9194" t="s">
        <v>17</v>
      </c>
      <c r="H9194">
        <v>11</v>
      </c>
      <c r="I9194" t="s">
        <v>177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34</v>
      </c>
      <c r="S9194">
        <v>2</v>
      </c>
    </row>
    <row r="9195" spans="1:19" x14ac:dyDescent="0.3">
      <c r="A9195">
        <v>9194</v>
      </c>
      <c r="B9195" t="s">
        <v>37</v>
      </c>
      <c r="C9195" t="s">
        <v>20</v>
      </c>
      <c r="D9195" t="s">
        <v>26</v>
      </c>
      <c r="E9195" t="s">
        <v>45</v>
      </c>
      <c r="F9195" t="s">
        <v>30</v>
      </c>
      <c r="G9195" t="s">
        <v>24</v>
      </c>
      <c r="H9195">
        <v>1</v>
      </c>
      <c r="I9195" t="s">
        <v>177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21</v>
      </c>
      <c r="S9195">
        <v>4</v>
      </c>
    </row>
    <row r="9196" spans="1:19" x14ac:dyDescent="0.3">
      <c r="A9196">
        <v>9195</v>
      </c>
      <c r="B9196" t="s">
        <v>37</v>
      </c>
      <c r="C9196" t="s">
        <v>34</v>
      </c>
      <c r="D9196" t="s">
        <v>19</v>
      </c>
      <c r="E9196" t="s">
        <v>45</v>
      </c>
      <c r="F9196" t="s">
        <v>18</v>
      </c>
      <c r="G9196" t="s">
        <v>24</v>
      </c>
      <c r="H9196">
        <v>2</v>
      </c>
      <c r="I9196" t="s">
        <v>176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21</v>
      </c>
      <c r="S9196">
        <v>6</v>
      </c>
    </row>
    <row r="9197" spans="1:19" x14ac:dyDescent="0.3">
      <c r="A9197">
        <v>9196</v>
      </c>
      <c r="B9197" t="s">
        <v>31</v>
      </c>
      <c r="C9197" t="s">
        <v>34</v>
      </c>
      <c r="D9197" t="s">
        <v>40</v>
      </c>
      <c r="E9197" t="s">
        <v>29</v>
      </c>
      <c r="F9197" t="s">
        <v>18</v>
      </c>
      <c r="G9197" t="s">
        <v>35</v>
      </c>
      <c r="H9197">
        <v>9</v>
      </c>
      <c r="I9197" t="s">
        <v>176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34</v>
      </c>
      <c r="S9197">
        <v>1</v>
      </c>
    </row>
    <row r="9198" spans="1:19" x14ac:dyDescent="0.3">
      <c r="A9198">
        <v>9197</v>
      </c>
      <c r="B9198" t="s">
        <v>37</v>
      </c>
      <c r="C9198" t="s">
        <v>39</v>
      </c>
      <c r="D9198" t="s">
        <v>44</v>
      </c>
      <c r="E9198" t="s">
        <v>41</v>
      </c>
      <c r="F9198" t="s">
        <v>18</v>
      </c>
      <c r="G9198" t="s">
        <v>17</v>
      </c>
      <c r="H9198">
        <v>4</v>
      </c>
      <c r="I9198" t="s">
        <v>178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21</v>
      </c>
      <c r="S9198">
        <v>4</v>
      </c>
    </row>
    <row r="9199" spans="1:19" x14ac:dyDescent="0.3">
      <c r="A9199">
        <v>9198</v>
      </c>
      <c r="B9199" t="s">
        <v>33</v>
      </c>
      <c r="C9199" t="s">
        <v>27</v>
      </c>
      <c r="D9199" t="s">
        <v>40</v>
      </c>
      <c r="E9199" t="s">
        <v>22</v>
      </c>
      <c r="F9199" t="s">
        <v>30</v>
      </c>
      <c r="G9199" t="s">
        <v>17</v>
      </c>
      <c r="H9199">
        <v>12</v>
      </c>
      <c r="I9199" t="s">
        <v>177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34</v>
      </c>
      <c r="S9199">
        <v>4</v>
      </c>
    </row>
    <row r="9200" spans="1:19" x14ac:dyDescent="0.3">
      <c r="A9200">
        <v>9199</v>
      </c>
      <c r="B9200" t="s">
        <v>37</v>
      </c>
      <c r="C9200" t="s">
        <v>27</v>
      </c>
      <c r="D9200" t="s">
        <v>38</v>
      </c>
      <c r="E9200" t="s">
        <v>15</v>
      </c>
      <c r="F9200" t="s">
        <v>30</v>
      </c>
      <c r="G9200" t="s">
        <v>24</v>
      </c>
      <c r="H9200">
        <v>2</v>
      </c>
      <c r="I9200" t="s">
        <v>177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28</v>
      </c>
      <c r="S9200">
        <v>4</v>
      </c>
    </row>
    <row r="9201" spans="1:19" x14ac:dyDescent="0.3">
      <c r="A9201">
        <v>9200</v>
      </c>
      <c r="B9201" t="s">
        <v>42</v>
      </c>
      <c r="C9201" t="s">
        <v>20</v>
      </c>
      <c r="D9201" t="s">
        <v>32</v>
      </c>
      <c r="E9201" t="s">
        <v>29</v>
      </c>
      <c r="F9201" t="s">
        <v>30</v>
      </c>
      <c r="G9201" t="s">
        <v>17</v>
      </c>
      <c r="H9201">
        <v>3</v>
      </c>
      <c r="I9201" t="s">
        <v>178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21</v>
      </c>
      <c r="S9201">
        <v>4</v>
      </c>
    </row>
    <row r="9202" spans="1:19" x14ac:dyDescent="0.3">
      <c r="A9202">
        <v>9201</v>
      </c>
      <c r="B9202" t="s">
        <v>16</v>
      </c>
      <c r="C9202" t="s">
        <v>20</v>
      </c>
      <c r="D9202" t="s">
        <v>26</v>
      </c>
      <c r="E9202" t="s">
        <v>36</v>
      </c>
      <c r="F9202" t="s">
        <v>18</v>
      </c>
      <c r="G9202" t="s">
        <v>24</v>
      </c>
      <c r="H9202">
        <v>11</v>
      </c>
      <c r="I9202" t="s">
        <v>178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34</v>
      </c>
      <c r="S9202">
        <v>5</v>
      </c>
    </row>
    <row r="9203" spans="1:19" x14ac:dyDescent="0.3">
      <c r="A9203">
        <v>9202</v>
      </c>
      <c r="B9203" t="s">
        <v>42</v>
      </c>
      <c r="C9203" t="s">
        <v>34</v>
      </c>
      <c r="D9203" t="s">
        <v>40</v>
      </c>
      <c r="E9203" t="s">
        <v>43</v>
      </c>
      <c r="F9203" t="s">
        <v>18</v>
      </c>
      <c r="G9203" t="s">
        <v>35</v>
      </c>
      <c r="H9203">
        <v>2</v>
      </c>
      <c r="I9203" t="s">
        <v>176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28</v>
      </c>
      <c r="S9203">
        <v>7</v>
      </c>
    </row>
    <row r="9204" spans="1:19" x14ac:dyDescent="0.3">
      <c r="A9204">
        <v>9203</v>
      </c>
      <c r="B9204" t="s">
        <v>23</v>
      </c>
      <c r="C9204" t="s">
        <v>34</v>
      </c>
      <c r="D9204" t="s">
        <v>32</v>
      </c>
      <c r="E9204" t="s">
        <v>15</v>
      </c>
      <c r="F9204" t="s">
        <v>25</v>
      </c>
      <c r="G9204" t="s">
        <v>24</v>
      </c>
      <c r="H9204">
        <v>5</v>
      </c>
      <c r="I9204" t="s">
        <v>178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21</v>
      </c>
      <c r="S9204">
        <v>6</v>
      </c>
    </row>
    <row r="9205" spans="1:19" x14ac:dyDescent="0.3">
      <c r="A9205">
        <v>9204</v>
      </c>
      <c r="B9205" t="s">
        <v>23</v>
      </c>
      <c r="C9205" t="s">
        <v>27</v>
      </c>
      <c r="D9205" t="s">
        <v>32</v>
      </c>
      <c r="E9205" t="s">
        <v>43</v>
      </c>
      <c r="F9205" t="s">
        <v>18</v>
      </c>
      <c r="G9205" t="s">
        <v>35</v>
      </c>
      <c r="H9205">
        <v>8</v>
      </c>
      <c r="I9205" t="s">
        <v>176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34</v>
      </c>
      <c r="S9205">
        <v>4</v>
      </c>
    </row>
    <row r="9206" spans="1:19" x14ac:dyDescent="0.3">
      <c r="A9206">
        <v>9205</v>
      </c>
      <c r="B9206" t="s">
        <v>42</v>
      </c>
      <c r="C9206" t="s">
        <v>34</v>
      </c>
      <c r="D9206" t="s">
        <v>32</v>
      </c>
      <c r="E9206" t="s">
        <v>36</v>
      </c>
      <c r="F9206" t="s">
        <v>30</v>
      </c>
      <c r="G9206" t="s">
        <v>17</v>
      </c>
      <c r="H9206">
        <v>9</v>
      </c>
      <c r="I9206" t="s">
        <v>177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34</v>
      </c>
      <c r="S9206">
        <v>3</v>
      </c>
    </row>
    <row r="9207" spans="1:19" x14ac:dyDescent="0.3">
      <c r="A9207">
        <v>9206</v>
      </c>
      <c r="B9207" t="s">
        <v>31</v>
      </c>
      <c r="C9207" t="s">
        <v>34</v>
      </c>
      <c r="D9207" t="s">
        <v>40</v>
      </c>
      <c r="E9207" t="s">
        <v>41</v>
      </c>
      <c r="F9207" t="s">
        <v>25</v>
      </c>
      <c r="G9207" t="s">
        <v>24</v>
      </c>
      <c r="H9207">
        <v>8</v>
      </c>
      <c r="I9207" t="s">
        <v>177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34</v>
      </c>
      <c r="S9207">
        <v>2</v>
      </c>
    </row>
    <row r="9208" spans="1:19" x14ac:dyDescent="0.3">
      <c r="A9208">
        <v>9207</v>
      </c>
      <c r="B9208" t="s">
        <v>31</v>
      </c>
      <c r="C9208" t="s">
        <v>27</v>
      </c>
      <c r="D9208" t="s">
        <v>40</v>
      </c>
      <c r="E9208" t="s">
        <v>22</v>
      </c>
      <c r="F9208" t="s">
        <v>30</v>
      </c>
      <c r="G9208" t="s">
        <v>35</v>
      </c>
      <c r="H9208">
        <v>2</v>
      </c>
      <c r="I9208" t="s">
        <v>178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28</v>
      </c>
      <c r="S9208">
        <v>7</v>
      </c>
    </row>
    <row r="9209" spans="1:19" x14ac:dyDescent="0.3">
      <c r="A9209">
        <v>9208</v>
      </c>
      <c r="B9209" t="s">
        <v>42</v>
      </c>
      <c r="C9209" t="s">
        <v>27</v>
      </c>
      <c r="D9209" t="s">
        <v>44</v>
      </c>
      <c r="E9209" t="s">
        <v>15</v>
      </c>
      <c r="F9209" t="s">
        <v>18</v>
      </c>
      <c r="G9209" t="s">
        <v>24</v>
      </c>
      <c r="H9209">
        <v>8</v>
      </c>
      <c r="I9209" t="s">
        <v>177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28</v>
      </c>
      <c r="S9209">
        <v>9</v>
      </c>
    </row>
    <row r="9210" spans="1:19" x14ac:dyDescent="0.3">
      <c r="A9210">
        <v>9209</v>
      </c>
      <c r="B9210" t="s">
        <v>16</v>
      </c>
      <c r="C9210" t="s">
        <v>39</v>
      </c>
      <c r="D9210" t="s">
        <v>32</v>
      </c>
      <c r="E9210" t="s">
        <v>29</v>
      </c>
      <c r="F9210" t="s">
        <v>18</v>
      </c>
      <c r="G9210" t="s">
        <v>24</v>
      </c>
      <c r="H9210">
        <v>6</v>
      </c>
      <c r="I9210" t="s">
        <v>176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28</v>
      </c>
      <c r="S9210">
        <v>8</v>
      </c>
    </row>
    <row r="9211" spans="1:19" x14ac:dyDescent="0.3">
      <c r="A9211">
        <v>9210</v>
      </c>
      <c r="B9211" t="s">
        <v>42</v>
      </c>
      <c r="C9211" t="s">
        <v>39</v>
      </c>
      <c r="D9211" t="s">
        <v>40</v>
      </c>
      <c r="E9211" t="s">
        <v>36</v>
      </c>
      <c r="F9211" t="s">
        <v>25</v>
      </c>
      <c r="G9211" t="s">
        <v>17</v>
      </c>
      <c r="H9211">
        <v>6</v>
      </c>
      <c r="I9211" t="s">
        <v>177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28</v>
      </c>
      <c r="S9211">
        <v>4</v>
      </c>
    </row>
    <row r="9212" spans="1:19" x14ac:dyDescent="0.3">
      <c r="A9212">
        <v>9211</v>
      </c>
      <c r="B9212" t="s">
        <v>33</v>
      </c>
      <c r="C9212" t="s">
        <v>27</v>
      </c>
      <c r="D9212" t="s">
        <v>44</v>
      </c>
      <c r="E9212" t="s">
        <v>15</v>
      </c>
      <c r="F9212" t="s">
        <v>25</v>
      </c>
      <c r="G9212" t="s">
        <v>17</v>
      </c>
      <c r="H9212">
        <v>14</v>
      </c>
      <c r="I9212" t="s">
        <v>176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34</v>
      </c>
      <c r="S9212">
        <v>5</v>
      </c>
    </row>
    <row r="9213" spans="1:19" x14ac:dyDescent="0.3">
      <c r="A9213">
        <v>9212</v>
      </c>
      <c r="B9213" t="s">
        <v>33</v>
      </c>
      <c r="C9213" t="s">
        <v>27</v>
      </c>
      <c r="D9213" t="s">
        <v>19</v>
      </c>
      <c r="E9213" t="s">
        <v>41</v>
      </c>
      <c r="F9213" t="s">
        <v>18</v>
      </c>
      <c r="G9213" t="s">
        <v>17</v>
      </c>
      <c r="H9213">
        <v>1</v>
      </c>
      <c r="I9213" t="s">
        <v>177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21</v>
      </c>
      <c r="S9213">
        <v>5</v>
      </c>
    </row>
    <row r="9214" spans="1:19" x14ac:dyDescent="0.3">
      <c r="A9214">
        <v>9213</v>
      </c>
      <c r="B9214" t="s">
        <v>37</v>
      </c>
      <c r="C9214" t="s">
        <v>34</v>
      </c>
      <c r="D9214" t="s">
        <v>44</v>
      </c>
      <c r="E9214" t="s">
        <v>43</v>
      </c>
      <c r="F9214" t="s">
        <v>25</v>
      </c>
      <c r="G9214" t="s">
        <v>17</v>
      </c>
      <c r="H9214">
        <v>13</v>
      </c>
      <c r="I9214" t="s">
        <v>178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34</v>
      </c>
      <c r="S9214">
        <v>2</v>
      </c>
    </row>
    <row r="9215" spans="1:19" x14ac:dyDescent="0.3">
      <c r="A9215">
        <v>9214</v>
      </c>
      <c r="B9215" t="s">
        <v>33</v>
      </c>
      <c r="C9215" t="s">
        <v>27</v>
      </c>
      <c r="D9215" t="s">
        <v>40</v>
      </c>
      <c r="E9215" t="s">
        <v>22</v>
      </c>
      <c r="F9215" t="s">
        <v>18</v>
      </c>
      <c r="G9215" t="s">
        <v>35</v>
      </c>
      <c r="H9215">
        <v>8</v>
      </c>
      <c r="I9215" t="s">
        <v>177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28</v>
      </c>
      <c r="S9215">
        <v>9</v>
      </c>
    </row>
    <row r="9216" spans="1:19" x14ac:dyDescent="0.3">
      <c r="A9216">
        <v>9215</v>
      </c>
      <c r="B9216" t="s">
        <v>37</v>
      </c>
      <c r="C9216" t="s">
        <v>27</v>
      </c>
      <c r="D9216" t="s">
        <v>44</v>
      </c>
      <c r="E9216" t="s">
        <v>22</v>
      </c>
      <c r="F9216" t="s">
        <v>18</v>
      </c>
      <c r="G9216" t="s">
        <v>17</v>
      </c>
      <c r="H9216">
        <v>11</v>
      </c>
      <c r="I9216" t="s">
        <v>176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34</v>
      </c>
      <c r="S9216">
        <v>5</v>
      </c>
    </row>
    <row r="9217" spans="1:19" x14ac:dyDescent="0.3">
      <c r="A9217">
        <v>9216</v>
      </c>
      <c r="B9217" t="s">
        <v>16</v>
      </c>
      <c r="C9217" t="s">
        <v>27</v>
      </c>
      <c r="D9217" t="s">
        <v>19</v>
      </c>
      <c r="E9217" t="s">
        <v>15</v>
      </c>
      <c r="F9217" t="s">
        <v>30</v>
      </c>
      <c r="G9217" t="s">
        <v>24</v>
      </c>
      <c r="H9217">
        <v>3</v>
      </c>
      <c r="I9217" t="s">
        <v>178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21</v>
      </c>
      <c r="S9217">
        <v>5</v>
      </c>
    </row>
    <row r="9218" spans="1:19" x14ac:dyDescent="0.3">
      <c r="A9218">
        <v>9217</v>
      </c>
      <c r="B9218" t="s">
        <v>42</v>
      </c>
      <c r="C9218" t="s">
        <v>39</v>
      </c>
      <c r="D9218" t="s">
        <v>38</v>
      </c>
      <c r="E9218" t="s">
        <v>15</v>
      </c>
      <c r="F9218" t="s">
        <v>30</v>
      </c>
      <c r="G9218" t="s">
        <v>24</v>
      </c>
      <c r="H9218">
        <v>11</v>
      </c>
      <c r="I9218" t="s">
        <v>178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28</v>
      </c>
      <c r="S9218">
        <v>7</v>
      </c>
    </row>
    <row r="9219" spans="1:19" x14ac:dyDescent="0.3">
      <c r="A9219">
        <v>9218</v>
      </c>
      <c r="B9219" t="s">
        <v>33</v>
      </c>
      <c r="C9219" t="s">
        <v>27</v>
      </c>
      <c r="D9219" t="s">
        <v>44</v>
      </c>
      <c r="E9219" t="s">
        <v>43</v>
      </c>
      <c r="F9219" t="s">
        <v>25</v>
      </c>
      <c r="G9219" t="s">
        <v>17</v>
      </c>
      <c r="H9219">
        <v>3</v>
      </c>
      <c r="I9219" t="s">
        <v>177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28</v>
      </c>
      <c r="S9219">
        <v>7</v>
      </c>
    </row>
    <row r="9220" spans="1:19" x14ac:dyDescent="0.3">
      <c r="A9220">
        <v>9219</v>
      </c>
      <c r="B9220" t="s">
        <v>31</v>
      </c>
      <c r="C9220" t="s">
        <v>20</v>
      </c>
      <c r="D9220" t="s">
        <v>40</v>
      </c>
      <c r="E9220" t="s">
        <v>29</v>
      </c>
      <c r="F9220" t="s">
        <v>30</v>
      </c>
      <c r="G9220" t="s">
        <v>24</v>
      </c>
      <c r="H9220">
        <v>6</v>
      </c>
      <c r="I9220" t="s">
        <v>177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21</v>
      </c>
      <c r="S9220">
        <v>3</v>
      </c>
    </row>
    <row r="9221" spans="1:19" x14ac:dyDescent="0.3">
      <c r="A9221">
        <v>9220</v>
      </c>
      <c r="B9221" t="s">
        <v>33</v>
      </c>
      <c r="C9221" t="s">
        <v>39</v>
      </c>
      <c r="D9221" t="s">
        <v>19</v>
      </c>
      <c r="E9221" t="s">
        <v>36</v>
      </c>
      <c r="F9221" t="s">
        <v>25</v>
      </c>
      <c r="G9221" t="s">
        <v>35</v>
      </c>
      <c r="H9221">
        <v>2</v>
      </c>
      <c r="I9221" t="s">
        <v>176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21</v>
      </c>
      <c r="S9221">
        <v>4</v>
      </c>
    </row>
    <row r="9222" spans="1:19" x14ac:dyDescent="0.3">
      <c r="A9222">
        <v>9221</v>
      </c>
      <c r="B9222" t="s">
        <v>37</v>
      </c>
      <c r="C9222" t="s">
        <v>20</v>
      </c>
      <c r="D9222" t="s">
        <v>19</v>
      </c>
      <c r="E9222" t="s">
        <v>22</v>
      </c>
      <c r="F9222" t="s">
        <v>30</v>
      </c>
      <c r="G9222" t="s">
        <v>35</v>
      </c>
      <c r="H9222">
        <v>5</v>
      </c>
      <c r="I9222" t="s">
        <v>176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28</v>
      </c>
      <c r="S9222">
        <v>8</v>
      </c>
    </row>
    <row r="9223" spans="1:19" x14ac:dyDescent="0.3">
      <c r="A9223">
        <v>9222</v>
      </c>
      <c r="B9223" t="s">
        <v>42</v>
      </c>
      <c r="C9223" t="s">
        <v>39</v>
      </c>
      <c r="D9223" t="s">
        <v>44</v>
      </c>
      <c r="E9223" t="s">
        <v>22</v>
      </c>
      <c r="F9223" t="s">
        <v>18</v>
      </c>
      <c r="G9223" t="s">
        <v>17</v>
      </c>
      <c r="H9223">
        <v>14</v>
      </c>
      <c r="I9223" t="s">
        <v>177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34</v>
      </c>
      <c r="S9223">
        <v>5</v>
      </c>
    </row>
    <row r="9224" spans="1:19" x14ac:dyDescent="0.3">
      <c r="A9224">
        <v>9223</v>
      </c>
      <c r="B9224" t="s">
        <v>33</v>
      </c>
      <c r="C9224" t="s">
        <v>39</v>
      </c>
      <c r="D9224" t="s">
        <v>26</v>
      </c>
      <c r="E9224" t="s">
        <v>41</v>
      </c>
      <c r="F9224" t="s">
        <v>25</v>
      </c>
      <c r="G9224" t="s">
        <v>24</v>
      </c>
      <c r="H9224">
        <v>4</v>
      </c>
      <c r="I9224" t="s">
        <v>177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28</v>
      </c>
      <c r="S9224">
        <v>3</v>
      </c>
    </row>
    <row r="9225" spans="1:19" x14ac:dyDescent="0.3">
      <c r="A9225">
        <v>9224</v>
      </c>
      <c r="B9225" t="s">
        <v>16</v>
      </c>
      <c r="C9225" t="s">
        <v>34</v>
      </c>
      <c r="D9225" t="s">
        <v>32</v>
      </c>
      <c r="E9225" t="s">
        <v>29</v>
      </c>
      <c r="F9225" t="s">
        <v>25</v>
      </c>
      <c r="G9225" t="s">
        <v>35</v>
      </c>
      <c r="H9225">
        <v>0</v>
      </c>
      <c r="I9225" t="s">
        <v>176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21</v>
      </c>
      <c r="S9225">
        <v>1</v>
      </c>
    </row>
    <row r="9226" spans="1:19" x14ac:dyDescent="0.3">
      <c r="A9226">
        <v>9225</v>
      </c>
      <c r="B9226" t="s">
        <v>37</v>
      </c>
      <c r="C9226" t="s">
        <v>34</v>
      </c>
      <c r="D9226" t="s">
        <v>44</v>
      </c>
      <c r="E9226" t="s">
        <v>29</v>
      </c>
      <c r="F9226" t="s">
        <v>30</v>
      </c>
      <c r="G9226" t="s">
        <v>24</v>
      </c>
      <c r="H9226">
        <v>0</v>
      </c>
      <c r="I9226" t="s">
        <v>176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21</v>
      </c>
      <c r="S9226">
        <v>5</v>
      </c>
    </row>
    <row r="9227" spans="1:19" x14ac:dyDescent="0.3">
      <c r="A9227">
        <v>9226</v>
      </c>
      <c r="B9227" t="s">
        <v>23</v>
      </c>
      <c r="C9227" t="s">
        <v>34</v>
      </c>
      <c r="D9227" t="s">
        <v>40</v>
      </c>
      <c r="E9227" t="s">
        <v>43</v>
      </c>
      <c r="F9227" t="s">
        <v>30</v>
      </c>
      <c r="G9227" t="s">
        <v>17</v>
      </c>
      <c r="H9227">
        <v>4</v>
      </c>
      <c r="I9227" t="s">
        <v>178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28</v>
      </c>
      <c r="S9227">
        <v>9</v>
      </c>
    </row>
    <row r="9228" spans="1:19" x14ac:dyDescent="0.3">
      <c r="A9228">
        <v>9227</v>
      </c>
      <c r="B9228" t="s">
        <v>37</v>
      </c>
      <c r="C9228" t="s">
        <v>39</v>
      </c>
      <c r="D9228" t="s">
        <v>40</v>
      </c>
      <c r="E9228" t="s">
        <v>29</v>
      </c>
      <c r="F9228" t="s">
        <v>18</v>
      </c>
      <c r="G9228" t="s">
        <v>17</v>
      </c>
      <c r="H9228">
        <v>5</v>
      </c>
      <c r="I9228" t="s">
        <v>176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28</v>
      </c>
      <c r="S9228">
        <v>9</v>
      </c>
    </row>
    <row r="9229" spans="1:19" x14ac:dyDescent="0.3">
      <c r="A9229">
        <v>9228</v>
      </c>
      <c r="B9229" t="s">
        <v>37</v>
      </c>
      <c r="C9229" t="s">
        <v>39</v>
      </c>
      <c r="D9229" t="s">
        <v>32</v>
      </c>
      <c r="E9229" t="s">
        <v>22</v>
      </c>
      <c r="F9229" t="s">
        <v>25</v>
      </c>
      <c r="G9229" t="s">
        <v>35</v>
      </c>
      <c r="H9229">
        <v>8</v>
      </c>
      <c r="I9229" t="s">
        <v>178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34</v>
      </c>
      <c r="S9229">
        <v>2</v>
      </c>
    </row>
    <row r="9230" spans="1:19" x14ac:dyDescent="0.3">
      <c r="A9230">
        <v>9229</v>
      </c>
      <c r="B9230" t="s">
        <v>16</v>
      </c>
      <c r="C9230" t="s">
        <v>27</v>
      </c>
      <c r="D9230" t="s">
        <v>26</v>
      </c>
      <c r="E9230" t="s">
        <v>15</v>
      </c>
      <c r="F9230" t="s">
        <v>18</v>
      </c>
      <c r="G9230" t="s">
        <v>24</v>
      </c>
      <c r="H9230">
        <v>9</v>
      </c>
      <c r="I9230" t="s">
        <v>176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34</v>
      </c>
      <c r="S9230">
        <v>1</v>
      </c>
    </row>
    <row r="9231" spans="1:19" x14ac:dyDescent="0.3">
      <c r="A9231">
        <v>9230</v>
      </c>
      <c r="B9231" t="s">
        <v>31</v>
      </c>
      <c r="C9231" t="s">
        <v>27</v>
      </c>
      <c r="D9231" t="s">
        <v>40</v>
      </c>
      <c r="E9231" t="s">
        <v>22</v>
      </c>
      <c r="F9231" t="s">
        <v>25</v>
      </c>
      <c r="G9231" t="s">
        <v>17</v>
      </c>
      <c r="H9231">
        <v>0</v>
      </c>
      <c r="I9231" t="s">
        <v>177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28</v>
      </c>
      <c r="S9231">
        <v>9</v>
      </c>
    </row>
    <row r="9232" spans="1:19" x14ac:dyDescent="0.3">
      <c r="A9232">
        <v>9231</v>
      </c>
      <c r="B9232" t="s">
        <v>31</v>
      </c>
      <c r="C9232" t="s">
        <v>27</v>
      </c>
      <c r="D9232" t="s">
        <v>44</v>
      </c>
      <c r="E9232" t="s">
        <v>22</v>
      </c>
      <c r="F9232" t="s">
        <v>30</v>
      </c>
      <c r="G9232" t="s">
        <v>24</v>
      </c>
      <c r="H9232">
        <v>14</v>
      </c>
      <c r="I9232" t="s">
        <v>178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34</v>
      </c>
      <c r="S9232">
        <v>3</v>
      </c>
    </row>
    <row r="9233" spans="1:19" x14ac:dyDescent="0.3">
      <c r="A9233">
        <v>9232</v>
      </c>
      <c r="B9233" t="s">
        <v>37</v>
      </c>
      <c r="C9233" t="s">
        <v>34</v>
      </c>
      <c r="D9233" t="s">
        <v>32</v>
      </c>
      <c r="E9233" t="s">
        <v>43</v>
      </c>
      <c r="F9233" t="s">
        <v>30</v>
      </c>
      <c r="G9233" t="s">
        <v>35</v>
      </c>
      <c r="H9233">
        <v>9</v>
      </c>
      <c r="I9233" t="s">
        <v>176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34</v>
      </c>
      <c r="S9233">
        <v>6</v>
      </c>
    </row>
    <row r="9234" spans="1:19" x14ac:dyDescent="0.3">
      <c r="A9234">
        <v>9233</v>
      </c>
      <c r="B9234" t="s">
        <v>37</v>
      </c>
      <c r="C9234" t="s">
        <v>20</v>
      </c>
      <c r="D9234" t="s">
        <v>26</v>
      </c>
      <c r="E9234" t="s">
        <v>45</v>
      </c>
      <c r="F9234" t="s">
        <v>18</v>
      </c>
      <c r="G9234" t="s">
        <v>17</v>
      </c>
      <c r="H9234">
        <v>1</v>
      </c>
      <c r="I9234" t="s">
        <v>176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21</v>
      </c>
      <c r="S9234">
        <v>3</v>
      </c>
    </row>
    <row r="9235" spans="1:19" x14ac:dyDescent="0.3">
      <c r="A9235">
        <v>9234</v>
      </c>
      <c r="B9235" t="s">
        <v>31</v>
      </c>
      <c r="C9235" t="s">
        <v>39</v>
      </c>
      <c r="D9235" t="s">
        <v>32</v>
      </c>
      <c r="E9235" t="s">
        <v>15</v>
      </c>
      <c r="F9235" t="s">
        <v>30</v>
      </c>
      <c r="G9235" t="s">
        <v>17</v>
      </c>
      <c r="H9235">
        <v>12</v>
      </c>
      <c r="I9235" t="s">
        <v>178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28</v>
      </c>
      <c r="S9235">
        <v>9</v>
      </c>
    </row>
    <row r="9236" spans="1:19" x14ac:dyDescent="0.3">
      <c r="A9236">
        <v>9235</v>
      </c>
      <c r="B9236" t="s">
        <v>33</v>
      </c>
      <c r="C9236" t="s">
        <v>27</v>
      </c>
      <c r="D9236" t="s">
        <v>26</v>
      </c>
      <c r="E9236" t="s">
        <v>45</v>
      </c>
      <c r="F9236" t="s">
        <v>25</v>
      </c>
      <c r="G9236" t="s">
        <v>24</v>
      </c>
      <c r="H9236">
        <v>14</v>
      </c>
      <c r="I9236" t="s">
        <v>176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34</v>
      </c>
      <c r="S9236">
        <v>3</v>
      </c>
    </row>
    <row r="9237" spans="1:19" x14ac:dyDescent="0.3">
      <c r="A9237">
        <v>9236</v>
      </c>
      <c r="B9237" t="s">
        <v>37</v>
      </c>
      <c r="C9237" t="s">
        <v>39</v>
      </c>
      <c r="D9237" t="s">
        <v>44</v>
      </c>
      <c r="E9237" t="s">
        <v>29</v>
      </c>
      <c r="F9237" t="s">
        <v>18</v>
      </c>
      <c r="G9237" t="s">
        <v>35</v>
      </c>
      <c r="H9237">
        <v>6</v>
      </c>
      <c r="I9237" t="s">
        <v>178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28</v>
      </c>
      <c r="S9237">
        <v>9</v>
      </c>
    </row>
    <row r="9238" spans="1:19" x14ac:dyDescent="0.3">
      <c r="A9238">
        <v>9237</v>
      </c>
      <c r="B9238" t="s">
        <v>42</v>
      </c>
      <c r="C9238" t="s">
        <v>39</v>
      </c>
      <c r="D9238" t="s">
        <v>19</v>
      </c>
      <c r="E9238" t="s">
        <v>45</v>
      </c>
      <c r="F9238" t="s">
        <v>25</v>
      </c>
      <c r="G9238" t="s">
        <v>17</v>
      </c>
      <c r="H9238">
        <v>13</v>
      </c>
      <c r="I9238" t="s">
        <v>178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28</v>
      </c>
      <c r="S9238">
        <v>8</v>
      </c>
    </row>
    <row r="9239" spans="1:19" x14ac:dyDescent="0.3">
      <c r="A9239">
        <v>9238</v>
      </c>
      <c r="B9239" t="s">
        <v>37</v>
      </c>
      <c r="C9239" t="s">
        <v>39</v>
      </c>
      <c r="D9239" t="s">
        <v>44</v>
      </c>
      <c r="E9239" t="s">
        <v>41</v>
      </c>
      <c r="F9239" t="s">
        <v>30</v>
      </c>
      <c r="G9239" t="s">
        <v>35</v>
      </c>
      <c r="H9239">
        <v>10</v>
      </c>
      <c r="I9239" t="s">
        <v>178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34</v>
      </c>
      <c r="S9239">
        <v>6</v>
      </c>
    </row>
    <row r="9240" spans="1:19" x14ac:dyDescent="0.3">
      <c r="A9240">
        <v>9239</v>
      </c>
      <c r="B9240" t="s">
        <v>37</v>
      </c>
      <c r="C9240" t="s">
        <v>39</v>
      </c>
      <c r="D9240" t="s">
        <v>40</v>
      </c>
      <c r="E9240" t="s">
        <v>41</v>
      </c>
      <c r="F9240" t="s">
        <v>18</v>
      </c>
      <c r="G9240" t="s">
        <v>17</v>
      </c>
      <c r="H9240">
        <v>14</v>
      </c>
      <c r="I9240" t="s">
        <v>178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28</v>
      </c>
      <c r="S9240">
        <v>8</v>
      </c>
    </row>
    <row r="9241" spans="1:19" x14ac:dyDescent="0.3">
      <c r="A9241">
        <v>9240</v>
      </c>
      <c r="B9241" t="s">
        <v>16</v>
      </c>
      <c r="C9241" t="s">
        <v>27</v>
      </c>
      <c r="D9241" t="s">
        <v>44</v>
      </c>
      <c r="E9241" t="s">
        <v>29</v>
      </c>
      <c r="F9241" t="s">
        <v>18</v>
      </c>
      <c r="G9241" t="s">
        <v>35</v>
      </c>
      <c r="H9241">
        <v>4</v>
      </c>
      <c r="I9241" t="s">
        <v>177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28</v>
      </c>
      <c r="S9241">
        <v>8</v>
      </c>
    </row>
    <row r="9242" spans="1:19" x14ac:dyDescent="0.3">
      <c r="A9242">
        <v>9241</v>
      </c>
      <c r="B9242" t="s">
        <v>23</v>
      </c>
      <c r="C9242" t="s">
        <v>39</v>
      </c>
      <c r="D9242" t="s">
        <v>19</v>
      </c>
      <c r="E9242" t="s">
        <v>15</v>
      </c>
      <c r="F9242" t="s">
        <v>30</v>
      </c>
      <c r="G9242" t="s">
        <v>35</v>
      </c>
      <c r="H9242">
        <v>13</v>
      </c>
      <c r="I9242" t="s">
        <v>176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34</v>
      </c>
      <c r="S9242">
        <v>1</v>
      </c>
    </row>
    <row r="9243" spans="1:19" x14ac:dyDescent="0.3">
      <c r="A9243">
        <v>9242</v>
      </c>
      <c r="B9243" t="s">
        <v>37</v>
      </c>
      <c r="C9243" t="s">
        <v>34</v>
      </c>
      <c r="D9243" t="s">
        <v>44</v>
      </c>
      <c r="E9243" t="s">
        <v>29</v>
      </c>
      <c r="F9243" t="s">
        <v>30</v>
      </c>
      <c r="G9243" t="s">
        <v>35</v>
      </c>
      <c r="H9243">
        <v>14</v>
      </c>
      <c r="I9243" t="s">
        <v>178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34</v>
      </c>
      <c r="S9243">
        <v>5</v>
      </c>
    </row>
    <row r="9244" spans="1:19" x14ac:dyDescent="0.3">
      <c r="A9244">
        <v>9243</v>
      </c>
      <c r="B9244" t="s">
        <v>16</v>
      </c>
      <c r="C9244" t="s">
        <v>20</v>
      </c>
      <c r="D9244" t="s">
        <v>32</v>
      </c>
      <c r="E9244" t="s">
        <v>45</v>
      </c>
      <c r="F9244" t="s">
        <v>30</v>
      </c>
      <c r="G9244" t="s">
        <v>17</v>
      </c>
      <c r="H9244">
        <v>6</v>
      </c>
      <c r="I9244" t="s">
        <v>178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28</v>
      </c>
      <c r="S9244">
        <v>7</v>
      </c>
    </row>
    <row r="9245" spans="1:19" x14ac:dyDescent="0.3">
      <c r="A9245">
        <v>9244</v>
      </c>
      <c r="B9245" t="s">
        <v>37</v>
      </c>
      <c r="C9245" t="s">
        <v>34</v>
      </c>
      <c r="D9245" t="s">
        <v>32</v>
      </c>
      <c r="E9245" t="s">
        <v>45</v>
      </c>
      <c r="F9245" t="s">
        <v>25</v>
      </c>
      <c r="G9245" t="s">
        <v>35</v>
      </c>
      <c r="H9245">
        <v>12</v>
      </c>
      <c r="I9245" t="s">
        <v>178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34</v>
      </c>
      <c r="S9245">
        <v>1</v>
      </c>
    </row>
    <row r="9246" spans="1:19" x14ac:dyDescent="0.3">
      <c r="A9246">
        <v>9245</v>
      </c>
      <c r="B9246" t="s">
        <v>33</v>
      </c>
      <c r="C9246" t="s">
        <v>20</v>
      </c>
      <c r="D9246" t="s">
        <v>19</v>
      </c>
      <c r="E9246" t="s">
        <v>29</v>
      </c>
      <c r="F9246" t="s">
        <v>18</v>
      </c>
      <c r="G9246" t="s">
        <v>35</v>
      </c>
      <c r="H9246">
        <v>11</v>
      </c>
      <c r="I9246" t="s">
        <v>176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34</v>
      </c>
      <c r="S9246">
        <v>1</v>
      </c>
    </row>
    <row r="9247" spans="1:19" x14ac:dyDescent="0.3">
      <c r="A9247">
        <v>9246</v>
      </c>
      <c r="B9247" t="s">
        <v>37</v>
      </c>
      <c r="C9247" t="s">
        <v>20</v>
      </c>
      <c r="D9247" t="s">
        <v>19</v>
      </c>
      <c r="E9247" t="s">
        <v>15</v>
      </c>
      <c r="F9247" t="s">
        <v>18</v>
      </c>
      <c r="G9247" t="s">
        <v>17</v>
      </c>
      <c r="H9247">
        <v>9</v>
      </c>
      <c r="I9247" t="s">
        <v>176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34</v>
      </c>
      <c r="S9247">
        <v>5</v>
      </c>
    </row>
    <row r="9248" spans="1:19" x14ac:dyDescent="0.3">
      <c r="A9248">
        <v>9247</v>
      </c>
      <c r="B9248" t="s">
        <v>31</v>
      </c>
      <c r="C9248" t="s">
        <v>27</v>
      </c>
      <c r="D9248" t="s">
        <v>32</v>
      </c>
      <c r="E9248" t="s">
        <v>36</v>
      </c>
      <c r="F9248" t="s">
        <v>30</v>
      </c>
      <c r="G9248" t="s">
        <v>17</v>
      </c>
      <c r="H9248">
        <v>11</v>
      </c>
      <c r="I9248" t="s">
        <v>176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28</v>
      </c>
      <c r="S9248">
        <v>7</v>
      </c>
    </row>
    <row r="9249" spans="1:19" x14ac:dyDescent="0.3">
      <c r="A9249">
        <v>9248</v>
      </c>
      <c r="B9249" t="s">
        <v>31</v>
      </c>
      <c r="C9249" t="s">
        <v>34</v>
      </c>
      <c r="D9249" t="s">
        <v>44</v>
      </c>
      <c r="E9249" t="s">
        <v>45</v>
      </c>
      <c r="F9249" t="s">
        <v>30</v>
      </c>
      <c r="G9249" t="s">
        <v>24</v>
      </c>
      <c r="H9249">
        <v>14</v>
      </c>
      <c r="I9249" t="s">
        <v>176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34</v>
      </c>
      <c r="S9249">
        <v>6</v>
      </c>
    </row>
    <row r="9250" spans="1:19" x14ac:dyDescent="0.3">
      <c r="A9250">
        <v>9249</v>
      </c>
      <c r="B9250" t="s">
        <v>23</v>
      </c>
      <c r="C9250" t="s">
        <v>20</v>
      </c>
      <c r="D9250" t="s">
        <v>40</v>
      </c>
      <c r="E9250" t="s">
        <v>36</v>
      </c>
      <c r="F9250" t="s">
        <v>18</v>
      </c>
      <c r="G9250" t="s">
        <v>17</v>
      </c>
      <c r="H9250">
        <v>9</v>
      </c>
      <c r="I9250" t="s">
        <v>176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28</v>
      </c>
      <c r="S9250">
        <v>7</v>
      </c>
    </row>
    <row r="9251" spans="1:19" x14ac:dyDescent="0.3">
      <c r="A9251">
        <v>9250</v>
      </c>
      <c r="B9251" t="s">
        <v>31</v>
      </c>
      <c r="C9251" t="s">
        <v>20</v>
      </c>
      <c r="D9251" t="s">
        <v>44</v>
      </c>
      <c r="E9251" t="s">
        <v>41</v>
      </c>
      <c r="F9251" t="s">
        <v>18</v>
      </c>
      <c r="G9251" t="s">
        <v>17</v>
      </c>
      <c r="H9251">
        <v>11</v>
      </c>
      <c r="I9251" t="s">
        <v>177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34</v>
      </c>
      <c r="S9251">
        <v>3</v>
      </c>
    </row>
    <row r="9252" spans="1:19" x14ac:dyDescent="0.3">
      <c r="A9252">
        <v>9251</v>
      </c>
      <c r="B9252" t="s">
        <v>16</v>
      </c>
      <c r="C9252" t="s">
        <v>34</v>
      </c>
      <c r="D9252" t="s">
        <v>32</v>
      </c>
      <c r="E9252" t="s">
        <v>43</v>
      </c>
      <c r="F9252" t="s">
        <v>30</v>
      </c>
      <c r="G9252" t="s">
        <v>17</v>
      </c>
      <c r="H9252">
        <v>14</v>
      </c>
      <c r="I9252" t="s">
        <v>176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28</v>
      </c>
      <c r="S9252">
        <v>7</v>
      </c>
    </row>
    <row r="9253" spans="1:19" x14ac:dyDescent="0.3">
      <c r="A9253">
        <v>9252</v>
      </c>
      <c r="B9253" t="s">
        <v>42</v>
      </c>
      <c r="C9253" t="s">
        <v>20</v>
      </c>
      <c r="D9253" t="s">
        <v>26</v>
      </c>
      <c r="E9253" t="s">
        <v>45</v>
      </c>
      <c r="F9253" t="s">
        <v>30</v>
      </c>
      <c r="G9253" t="s">
        <v>17</v>
      </c>
      <c r="H9253">
        <v>5</v>
      </c>
      <c r="I9253" t="s">
        <v>176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21</v>
      </c>
      <c r="S9253">
        <v>2</v>
      </c>
    </row>
    <row r="9254" spans="1:19" x14ac:dyDescent="0.3">
      <c r="A9254">
        <v>9253</v>
      </c>
      <c r="B9254" t="s">
        <v>16</v>
      </c>
      <c r="C9254" t="s">
        <v>39</v>
      </c>
      <c r="D9254" t="s">
        <v>26</v>
      </c>
      <c r="E9254" t="s">
        <v>29</v>
      </c>
      <c r="F9254" t="s">
        <v>25</v>
      </c>
      <c r="G9254" t="s">
        <v>17</v>
      </c>
      <c r="H9254">
        <v>13</v>
      </c>
      <c r="I9254" t="s">
        <v>177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34</v>
      </c>
      <c r="S9254">
        <v>2</v>
      </c>
    </row>
    <row r="9255" spans="1:19" x14ac:dyDescent="0.3">
      <c r="A9255">
        <v>9254</v>
      </c>
      <c r="B9255" t="s">
        <v>33</v>
      </c>
      <c r="C9255" t="s">
        <v>39</v>
      </c>
      <c r="D9255" t="s">
        <v>40</v>
      </c>
      <c r="E9255" t="s">
        <v>36</v>
      </c>
      <c r="F9255" t="s">
        <v>30</v>
      </c>
      <c r="G9255" t="s">
        <v>17</v>
      </c>
      <c r="H9255">
        <v>0</v>
      </c>
      <c r="I9255" t="s">
        <v>176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28</v>
      </c>
      <c r="S9255">
        <v>7</v>
      </c>
    </row>
    <row r="9256" spans="1:19" x14ac:dyDescent="0.3">
      <c r="A9256">
        <v>9255</v>
      </c>
      <c r="B9256" t="s">
        <v>23</v>
      </c>
      <c r="C9256" t="s">
        <v>20</v>
      </c>
      <c r="D9256" t="s">
        <v>26</v>
      </c>
      <c r="E9256" t="s">
        <v>45</v>
      </c>
      <c r="F9256" t="s">
        <v>18</v>
      </c>
      <c r="G9256" t="s">
        <v>17</v>
      </c>
      <c r="H9256">
        <v>11</v>
      </c>
      <c r="I9256" t="s">
        <v>177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34</v>
      </c>
      <c r="S9256">
        <v>5</v>
      </c>
    </row>
    <row r="9257" spans="1:19" x14ac:dyDescent="0.3">
      <c r="A9257">
        <v>9256</v>
      </c>
      <c r="B9257" t="s">
        <v>31</v>
      </c>
      <c r="C9257" t="s">
        <v>34</v>
      </c>
      <c r="D9257" t="s">
        <v>40</v>
      </c>
      <c r="E9257" t="s">
        <v>15</v>
      </c>
      <c r="F9257" t="s">
        <v>30</v>
      </c>
      <c r="G9257" t="s">
        <v>35</v>
      </c>
      <c r="H9257">
        <v>6</v>
      </c>
      <c r="I9257" t="s">
        <v>178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21</v>
      </c>
      <c r="S9257">
        <v>2</v>
      </c>
    </row>
    <row r="9258" spans="1:19" x14ac:dyDescent="0.3">
      <c r="A9258">
        <v>9257</v>
      </c>
      <c r="B9258" t="s">
        <v>23</v>
      </c>
      <c r="C9258" t="s">
        <v>27</v>
      </c>
      <c r="D9258" t="s">
        <v>32</v>
      </c>
      <c r="E9258" t="s">
        <v>36</v>
      </c>
      <c r="F9258" t="s">
        <v>25</v>
      </c>
      <c r="G9258" t="s">
        <v>35</v>
      </c>
      <c r="H9258">
        <v>5</v>
      </c>
      <c r="I9258" t="s">
        <v>178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28</v>
      </c>
      <c r="S9258">
        <v>5</v>
      </c>
    </row>
    <row r="9259" spans="1:19" x14ac:dyDescent="0.3">
      <c r="A9259">
        <v>9258</v>
      </c>
      <c r="B9259" t="s">
        <v>16</v>
      </c>
      <c r="C9259" t="s">
        <v>20</v>
      </c>
      <c r="D9259" t="s">
        <v>38</v>
      </c>
      <c r="E9259" t="s">
        <v>15</v>
      </c>
      <c r="F9259" t="s">
        <v>25</v>
      </c>
      <c r="G9259" t="s">
        <v>17</v>
      </c>
      <c r="H9259">
        <v>3</v>
      </c>
      <c r="I9259" t="s">
        <v>177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21</v>
      </c>
      <c r="S9259">
        <v>2</v>
      </c>
    </row>
    <row r="9260" spans="1:19" x14ac:dyDescent="0.3">
      <c r="A9260">
        <v>9259</v>
      </c>
      <c r="B9260" t="s">
        <v>42</v>
      </c>
      <c r="C9260" t="s">
        <v>34</v>
      </c>
      <c r="D9260" t="s">
        <v>38</v>
      </c>
      <c r="E9260" t="s">
        <v>45</v>
      </c>
      <c r="F9260" t="s">
        <v>30</v>
      </c>
      <c r="G9260" t="s">
        <v>35</v>
      </c>
      <c r="H9260">
        <v>0</v>
      </c>
      <c r="I9260" t="s">
        <v>178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21</v>
      </c>
      <c r="S9260">
        <v>3</v>
      </c>
    </row>
    <row r="9261" spans="1:19" x14ac:dyDescent="0.3">
      <c r="A9261">
        <v>9260</v>
      </c>
      <c r="B9261" t="s">
        <v>16</v>
      </c>
      <c r="C9261" t="s">
        <v>27</v>
      </c>
      <c r="D9261" t="s">
        <v>26</v>
      </c>
      <c r="E9261" t="s">
        <v>43</v>
      </c>
      <c r="F9261" t="s">
        <v>30</v>
      </c>
      <c r="G9261" t="s">
        <v>24</v>
      </c>
      <c r="H9261">
        <v>4</v>
      </c>
      <c r="I9261" t="s">
        <v>177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21</v>
      </c>
      <c r="S9261">
        <v>4</v>
      </c>
    </row>
    <row r="9262" spans="1:19" x14ac:dyDescent="0.3">
      <c r="A9262">
        <v>9261</v>
      </c>
      <c r="B9262" t="s">
        <v>33</v>
      </c>
      <c r="C9262" t="s">
        <v>39</v>
      </c>
      <c r="D9262" t="s">
        <v>40</v>
      </c>
      <c r="E9262" t="s">
        <v>29</v>
      </c>
      <c r="F9262" t="s">
        <v>25</v>
      </c>
      <c r="G9262" t="s">
        <v>35</v>
      </c>
      <c r="H9262">
        <v>2</v>
      </c>
      <c r="I9262" t="s">
        <v>176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28</v>
      </c>
      <c r="S9262">
        <v>8</v>
      </c>
    </row>
    <row r="9263" spans="1:19" x14ac:dyDescent="0.3">
      <c r="A9263">
        <v>9262</v>
      </c>
      <c r="B9263" t="s">
        <v>16</v>
      </c>
      <c r="C9263" t="s">
        <v>20</v>
      </c>
      <c r="D9263" t="s">
        <v>44</v>
      </c>
      <c r="E9263" t="s">
        <v>22</v>
      </c>
      <c r="F9263" t="s">
        <v>30</v>
      </c>
      <c r="G9263" t="s">
        <v>17</v>
      </c>
      <c r="H9263">
        <v>13</v>
      </c>
      <c r="I9263" t="s">
        <v>177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34</v>
      </c>
      <c r="S9263">
        <v>6</v>
      </c>
    </row>
    <row r="9264" spans="1:19" x14ac:dyDescent="0.3">
      <c r="A9264">
        <v>9263</v>
      </c>
      <c r="B9264" t="s">
        <v>37</v>
      </c>
      <c r="C9264" t="s">
        <v>27</v>
      </c>
      <c r="D9264" t="s">
        <v>19</v>
      </c>
      <c r="E9264" t="s">
        <v>22</v>
      </c>
      <c r="F9264" t="s">
        <v>18</v>
      </c>
      <c r="G9264" t="s">
        <v>35</v>
      </c>
      <c r="H9264">
        <v>1</v>
      </c>
      <c r="I9264" t="s">
        <v>176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21</v>
      </c>
      <c r="S9264">
        <v>5</v>
      </c>
    </row>
    <row r="9265" spans="1:19" x14ac:dyDescent="0.3">
      <c r="A9265">
        <v>9264</v>
      </c>
      <c r="B9265" t="s">
        <v>23</v>
      </c>
      <c r="C9265" t="s">
        <v>39</v>
      </c>
      <c r="D9265" t="s">
        <v>38</v>
      </c>
      <c r="E9265" t="s">
        <v>36</v>
      </c>
      <c r="F9265" t="s">
        <v>25</v>
      </c>
      <c r="G9265" t="s">
        <v>24</v>
      </c>
      <c r="H9265">
        <v>8</v>
      </c>
      <c r="I9265" t="s">
        <v>176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34</v>
      </c>
      <c r="S9265">
        <v>4</v>
      </c>
    </row>
    <row r="9266" spans="1:19" x14ac:dyDescent="0.3">
      <c r="A9266">
        <v>9265</v>
      </c>
      <c r="B9266" t="s">
        <v>33</v>
      </c>
      <c r="C9266" t="s">
        <v>20</v>
      </c>
      <c r="D9266" t="s">
        <v>19</v>
      </c>
      <c r="E9266" t="s">
        <v>29</v>
      </c>
      <c r="F9266" t="s">
        <v>25</v>
      </c>
      <c r="G9266" t="s">
        <v>24</v>
      </c>
      <c r="H9266">
        <v>14</v>
      </c>
      <c r="I9266" t="s">
        <v>176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34</v>
      </c>
      <c r="S9266">
        <v>1</v>
      </c>
    </row>
    <row r="9267" spans="1:19" x14ac:dyDescent="0.3">
      <c r="A9267">
        <v>9266</v>
      </c>
      <c r="B9267" t="s">
        <v>23</v>
      </c>
      <c r="C9267" t="s">
        <v>34</v>
      </c>
      <c r="D9267" t="s">
        <v>19</v>
      </c>
      <c r="E9267" t="s">
        <v>41</v>
      </c>
      <c r="F9267" t="s">
        <v>18</v>
      </c>
      <c r="G9267" t="s">
        <v>35</v>
      </c>
      <c r="H9267">
        <v>5</v>
      </c>
      <c r="I9267" t="s">
        <v>178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28</v>
      </c>
      <c r="S9267">
        <v>7</v>
      </c>
    </row>
    <row r="9268" spans="1:19" x14ac:dyDescent="0.3">
      <c r="A9268">
        <v>9267</v>
      </c>
      <c r="B9268" t="s">
        <v>33</v>
      </c>
      <c r="C9268" t="s">
        <v>27</v>
      </c>
      <c r="D9268" t="s">
        <v>19</v>
      </c>
      <c r="E9268" t="s">
        <v>22</v>
      </c>
      <c r="F9268" t="s">
        <v>25</v>
      </c>
      <c r="G9268" t="s">
        <v>17</v>
      </c>
      <c r="H9268">
        <v>14</v>
      </c>
      <c r="I9268" t="s">
        <v>178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34</v>
      </c>
      <c r="S9268">
        <v>1</v>
      </c>
    </row>
    <row r="9269" spans="1:19" x14ac:dyDescent="0.3">
      <c r="A9269">
        <v>9268</v>
      </c>
      <c r="B9269" t="s">
        <v>23</v>
      </c>
      <c r="C9269" t="s">
        <v>20</v>
      </c>
      <c r="D9269" t="s">
        <v>19</v>
      </c>
      <c r="E9269" t="s">
        <v>22</v>
      </c>
      <c r="F9269" t="s">
        <v>25</v>
      </c>
      <c r="G9269" t="s">
        <v>17</v>
      </c>
      <c r="H9269">
        <v>11</v>
      </c>
      <c r="I9269" t="s">
        <v>176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28</v>
      </c>
      <c r="S9269">
        <v>2</v>
      </c>
    </row>
    <row r="9270" spans="1:19" x14ac:dyDescent="0.3">
      <c r="A9270">
        <v>9269</v>
      </c>
      <c r="B9270" t="s">
        <v>37</v>
      </c>
      <c r="C9270" t="s">
        <v>20</v>
      </c>
      <c r="D9270" t="s">
        <v>19</v>
      </c>
      <c r="E9270" t="s">
        <v>41</v>
      </c>
      <c r="F9270" t="s">
        <v>25</v>
      </c>
      <c r="G9270" t="s">
        <v>24</v>
      </c>
      <c r="H9270">
        <v>14</v>
      </c>
      <c r="I9270" t="s">
        <v>178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34</v>
      </c>
      <c r="S9270">
        <v>4</v>
      </c>
    </row>
    <row r="9271" spans="1:19" x14ac:dyDescent="0.3">
      <c r="A9271">
        <v>9270</v>
      </c>
      <c r="B9271" t="s">
        <v>23</v>
      </c>
      <c r="C9271" t="s">
        <v>20</v>
      </c>
      <c r="D9271" t="s">
        <v>40</v>
      </c>
      <c r="E9271" t="s">
        <v>45</v>
      </c>
      <c r="F9271" t="s">
        <v>25</v>
      </c>
      <c r="G9271" t="s">
        <v>17</v>
      </c>
      <c r="H9271">
        <v>11</v>
      </c>
      <c r="I9271" t="s">
        <v>177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28</v>
      </c>
      <c r="S9271">
        <v>6</v>
      </c>
    </row>
    <row r="9272" spans="1:19" x14ac:dyDescent="0.3">
      <c r="A9272">
        <v>9271</v>
      </c>
      <c r="B9272" t="s">
        <v>23</v>
      </c>
      <c r="C9272" t="s">
        <v>39</v>
      </c>
      <c r="D9272" t="s">
        <v>32</v>
      </c>
      <c r="E9272" t="s">
        <v>15</v>
      </c>
      <c r="F9272" t="s">
        <v>18</v>
      </c>
      <c r="G9272" t="s">
        <v>35</v>
      </c>
      <c r="H9272">
        <v>10</v>
      </c>
      <c r="I9272" t="s">
        <v>177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28</v>
      </c>
      <c r="S9272">
        <v>9</v>
      </c>
    </row>
    <row r="9273" spans="1:19" x14ac:dyDescent="0.3">
      <c r="A9273">
        <v>9272</v>
      </c>
      <c r="B9273" t="s">
        <v>42</v>
      </c>
      <c r="C9273" t="s">
        <v>20</v>
      </c>
      <c r="D9273" t="s">
        <v>19</v>
      </c>
      <c r="E9273" t="s">
        <v>36</v>
      </c>
      <c r="F9273" t="s">
        <v>25</v>
      </c>
      <c r="G9273" t="s">
        <v>17</v>
      </c>
      <c r="H9273">
        <v>12</v>
      </c>
      <c r="I9273" t="s">
        <v>176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34</v>
      </c>
      <c r="S9273">
        <v>5</v>
      </c>
    </row>
    <row r="9274" spans="1:19" x14ac:dyDescent="0.3">
      <c r="A9274">
        <v>9273</v>
      </c>
      <c r="B9274" t="s">
        <v>33</v>
      </c>
      <c r="C9274" t="s">
        <v>39</v>
      </c>
      <c r="D9274" t="s">
        <v>26</v>
      </c>
      <c r="E9274" t="s">
        <v>29</v>
      </c>
      <c r="F9274" t="s">
        <v>25</v>
      </c>
      <c r="G9274" t="s">
        <v>35</v>
      </c>
      <c r="H9274">
        <v>6</v>
      </c>
      <c r="I9274" t="s">
        <v>178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28</v>
      </c>
      <c r="S9274">
        <v>3</v>
      </c>
    </row>
    <row r="9275" spans="1:19" x14ac:dyDescent="0.3">
      <c r="A9275">
        <v>9274</v>
      </c>
      <c r="B9275" t="s">
        <v>37</v>
      </c>
      <c r="C9275" t="s">
        <v>39</v>
      </c>
      <c r="D9275" t="s">
        <v>44</v>
      </c>
      <c r="E9275" t="s">
        <v>41</v>
      </c>
      <c r="F9275" t="s">
        <v>30</v>
      </c>
      <c r="G9275" t="s">
        <v>17</v>
      </c>
      <c r="H9275">
        <v>1</v>
      </c>
      <c r="I9275" t="s">
        <v>177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21</v>
      </c>
      <c r="S9275">
        <v>3</v>
      </c>
    </row>
    <row r="9276" spans="1:19" x14ac:dyDescent="0.3">
      <c r="A9276">
        <v>9275</v>
      </c>
      <c r="B9276" t="s">
        <v>23</v>
      </c>
      <c r="C9276" t="s">
        <v>27</v>
      </c>
      <c r="D9276" t="s">
        <v>32</v>
      </c>
      <c r="E9276" t="s">
        <v>43</v>
      </c>
      <c r="F9276" t="s">
        <v>30</v>
      </c>
      <c r="G9276" t="s">
        <v>35</v>
      </c>
      <c r="H9276">
        <v>8</v>
      </c>
      <c r="I9276" t="s">
        <v>178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34</v>
      </c>
      <c r="S9276">
        <v>4</v>
      </c>
    </row>
    <row r="9277" spans="1:19" x14ac:dyDescent="0.3">
      <c r="A9277">
        <v>9276</v>
      </c>
      <c r="B9277" t="s">
        <v>33</v>
      </c>
      <c r="C9277" t="s">
        <v>20</v>
      </c>
      <c r="D9277" t="s">
        <v>19</v>
      </c>
      <c r="E9277" t="s">
        <v>43</v>
      </c>
      <c r="F9277" t="s">
        <v>30</v>
      </c>
      <c r="G9277" t="s">
        <v>24</v>
      </c>
      <c r="H9277">
        <v>9</v>
      </c>
      <c r="I9277" t="s">
        <v>176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28</v>
      </c>
      <c r="S9277">
        <v>8</v>
      </c>
    </row>
    <row r="9278" spans="1:19" x14ac:dyDescent="0.3">
      <c r="A9278">
        <v>9277</v>
      </c>
      <c r="B9278" t="s">
        <v>37</v>
      </c>
      <c r="C9278" t="s">
        <v>34</v>
      </c>
      <c r="D9278" t="s">
        <v>32</v>
      </c>
      <c r="E9278" t="s">
        <v>43</v>
      </c>
      <c r="F9278" t="s">
        <v>30</v>
      </c>
      <c r="G9278" t="s">
        <v>24</v>
      </c>
      <c r="H9278">
        <v>6</v>
      </c>
      <c r="I9278" t="s">
        <v>177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28</v>
      </c>
      <c r="S9278">
        <v>5</v>
      </c>
    </row>
    <row r="9279" spans="1:19" x14ac:dyDescent="0.3">
      <c r="A9279">
        <v>9278</v>
      </c>
      <c r="B9279" t="s">
        <v>16</v>
      </c>
      <c r="C9279" t="s">
        <v>20</v>
      </c>
      <c r="D9279" t="s">
        <v>38</v>
      </c>
      <c r="E9279" t="s">
        <v>29</v>
      </c>
      <c r="F9279" t="s">
        <v>30</v>
      </c>
      <c r="G9279" t="s">
        <v>35</v>
      </c>
      <c r="H9279">
        <v>6</v>
      </c>
      <c r="I9279" t="s">
        <v>177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21</v>
      </c>
      <c r="S9279">
        <v>2</v>
      </c>
    </row>
    <row r="9280" spans="1:19" x14ac:dyDescent="0.3">
      <c r="A9280">
        <v>9279</v>
      </c>
      <c r="B9280" t="s">
        <v>33</v>
      </c>
      <c r="C9280" t="s">
        <v>39</v>
      </c>
      <c r="D9280" t="s">
        <v>44</v>
      </c>
      <c r="E9280" t="s">
        <v>41</v>
      </c>
      <c r="F9280" t="s">
        <v>30</v>
      </c>
      <c r="G9280" t="s">
        <v>24</v>
      </c>
      <c r="H9280">
        <v>5</v>
      </c>
      <c r="I9280" t="s">
        <v>176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28</v>
      </c>
      <c r="S9280">
        <v>8</v>
      </c>
    </row>
    <row r="9281" spans="1:19" x14ac:dyDescent="0.3">
      <c r="A9281">
        <v>9280</v>
      </c>
      <c r="B9281" t="s">
        <v>42</v>
      </c>
      <c r="C9281" t="s">
        <v>34</v>
      </c>
      <c r="D9281" t="s">
        <v>44</v>
      </c>
      <c r="E9281" t="s">
        <v>22</v>
      </c>
      <c r="F9281" t="s">
        <v>18</v>
      </c>
      <c r="G9281" t="s">
        <v>35</v>
      </c>
      <c r="H9281">
        <v>1</v>
      </c>
      <c r="I9281" t="s">
        <v>178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28</v>
      </c>
      <c r="S9281">
        <v>8</v>
      </c>
    </row>
    <row r="9282" spans="1:19" x14ac:dyDescent="0.3">
      <c r="A9282">
        <v>9281</v>
      </c>
      <c r="B9282" t="s">
        <v>16</v>
      </c>
      <c r="C9282" t="s">
        <v>27</v>
      </c>
      <c r="D9282" t="s">
        <v>40</v>
      </c>
      <c r="E9282" t="s">
        <v>36</v>
      </c>
      <c r="F9282" t="s">
        <v>25</v>
      </c>
      <c r="G9282" t="s">
        <v>35</v>
      </c>
      <c r="H9282">
        <v>14</v>
      </c>
      <c r="I9282" t="s">
        <v>178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28</v>
      </c>
      <c r="S9282">
        <v>8</v>
      </c>
    </row>
    <row r="9283" spans="1:19" x14ac:dyDescent="0.3">
      <c r="A9283">
        <v>9282</v>
      </c>
      <c r="B9283" t="s">
        <v>42</v>
      </c>
      <c r="C9283" t="s">
        <v>20</v>
      </c>
      <c r="D9283" t="s">
        <v>44</v>
      </c>
      <c r="E9283" t="s">
        <v>29</v>
      </c>
      <c r="F9283" t="s">
        <v>18</v>
      </c>
      <c r="G9283" t="s">
        <v>24</v>
      </c>
      <c r="H9283">
        <v>10</v>
      </c>
      <c r="I9283" t="s">
        <v>178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34</v>
      </c>
      <c r="S9283">
        <v>1</v>
      </c>
    </row>
    <row r="9284" spans="1:19" x14ac:dyDescent="0.3">
      <c r="A9284">
        <v>9283</v>
      </c>
      <c r="B9284" t="s">
        <v>16</v>
      </c>
      <c r="C9284" t="s">
        <v>34</v>
      </c>
      <c r="D9284" t="s">
        <v>32</v>
      </c>
      <c r="E9284" t="s">
        <v>15</v>
      </c>
      <c r="F9284" t="s">
        <v>30</v>
      </c>
      <c r="G9284" t="s">
        <v>17</v>
      </c>
      <c r="H9284">
        <v>3</v>
      </c>
      <c r="I9284" t="s">
        <v>176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21</v>
      </c>
      <c r="S9284">
        <v>2</v>
      </c>
    </row>
    <row r="9285" spans="1:19" x14ac:dyDescent="0.3">
      <c r="A9285">
        <v>9284</v>
      </c>
      <c r="B9285" t="s">
        <v>33</v>
      </c>
      <c r="C9285" t="s">
        <v>39</v>
      </c>
      <c r="D9285" t="s">
        <v>26</v>
      </c>
      <c r="E9285" t="s">
        <v>41</v>
      </c>
      <c r="F9285" t="s">
        <v>18</v>
      </c>
      <c r="G9285" t="s">
        <v>17</v>
      </c>
      <c r="H9285">
        <v>9</v>
      </c>
      <c r="I9285" t="s">
        <v>176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34</v>
      </c>
      <c r="S9285">
        <v>2</v>
      </c>
    </row>
    <row r="9286" spans="1:19" x14ac:dyDescent="0.3">
      <c r="A9286">
        <v>9285</v>
      </c>
      <c r="B9286" t="s">
        <v>42</v>
      </c>
      <c r="C9286" t="s">
        <v>39</v>
      </c>
      <c r="D9286" t="s">
        <v>38</v>
      </c>
      <c r="E9286" t="s">
        <v>15</v>
      </c>
      <c r="F9286" t="s">
        <v>30</v>
      </c>
      <c r="G9286" t="s">
        <v>35</v>
      </c>
      <c r="H9286">
        <v>2</v>
      </c>
      <c r="I9286" t="s">
        <v>177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28</v>
      </c>
      <c r="S9286">
        <v>7</v>
      </c>
    </row>
    <row r="9287" spans="1:19" x14ac:dyDescent="0.3">
      <c r="A9287">
        <v>9286</v>
      </c>
      <c r="B9287" t="s">
        <v>37</v>
      </c>
      <c r="C9287" t="s">
        <v>34</v>
      </c>
      <c r="D9287" t="s">
        <v>40</v>
      </c>
      <c r="E9287" t="s">
        <v>43</v>
      </c>
      <c r="F9287" t="s">
        <v>18</v>
      </c>
      <c r="G9287" t="s">
        <v>24</v>
      </c>
      <c r="H9287">
        <v>12</v>
      </c>
      <c r="I9287" t="s">
        <v>178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34</v>
      </c>
      <c r="S9287">
        <v>6</v>
      </c>
    </row>
    <row r="9288" spans="1:19" x14ac:dyDescent="0.3">
      <c r="A9288">
        <v>9287</v>
      </c>
      <c r="B9288" t="s">
        <v>31</v>
      </c>
      <c r="C9288" t="s">
        <v>34</v>
      </c>
      <c r="D9288" t="s">
        <v>38</v>
      </c>
      <c r="E9288" t="s">
        <v>43</v>
      </c>
      <c r="F9288" t="s">
        <v>18</v>
      </c>
      <c r="G9288" t="s">
        <v>17</v>
      </c>
      <c r="H9288">
        <v>11</v>
      </c>
      <c r="I9288" t="s">
        <v>177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28</v>
      </c>
      <c r="S9288">
        <v>9</v>
      </c>
    </row>
    <row r="9289" spans="1:19" x14ac:dyDescent="0.3">
      <c r="A9289">
        <v>9288</v>
      </c>
      <c r="B9289" t="s">
        <v>37</v>
      </c>
      <c r="C9289" t="s">
        <v>20</v>
      </c>
      <c r="D9289" t="s">
        <v>40</v>
      </c>
      <c r="E9289" t="s">
        <v>43</v>
      </c>
      <c r="F9289" t="s">
        <v>30</v>
      </c>
      <c r="G9289" t="s">
        <v>17</v>
      </c>
      <c r="H9289">
        <v>7</v>
      </c>
      <c r="I9289" t="s">
        <v>177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28</v>
      </c>
      <c r="S9289">
        <v>6</v>
      </c>
    </row>
    <row r="9290" spans="1:19" x14ac:dyDescent="0.3">
      <c r="A9290">
        <v>9289</v>
      </c>
      <c r="B9290" t="s">
        <v>16</v>
      </c>
      <c r="C9290" t="s">
        <v>27</v>
      </c>
      <c r="D9290" t="s">
        <v>40</v>
      </c>
      <c r="E9290" t="s">
        <v>29</v>
      </c>
      <c r="F9290" t="s">
        <v>18</v>
      </c>
      <c r="G9290" t="s">
        <v>24</v>
      </c>
      <c r="H9290">
        <v>10</v>
      </c>
      <c r="I9290" t="s">
        <v>176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34</v>
      </c>
      <c r="S9290">
        <v>4</v>
      </c>
    </row>
    <row r="9291" spans="1:19" x14ac:dyDescent="0.3">
      <c r="A9291">
        <v>9290</v>
      </c>
      <c r="B9291" t="s">
        <v>23</v>
      </c>
      <c r="C9291" t="s">
        <v>20</v>
      </c>
      <c r="D9291" t="s">
        <v>26</v>
      </c>
      <c r="E9291" t="s">
        <v>36</v>
      </c>
      <c r="F9291" t="s">
        <v>30</v>
      </c>
      <c r="G9291" t="s">
        <v>35</v>
      </c>
      <c r="H9291">
        <v>6</v>
      </c>
      <c r="I9291" t="s">
        <v>177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21</v>
      </c>
      <c r="S9291">
        <v>5</v>
      </c>
    </row>
    <row r="9292" spans="1:19" x14ac:dyDescent="0.3">
      <c r="A9292">
        <v>9291</v>
      </c>
      <c r="B9292" t="s">
        <v>33</v>
      </c>
      <c r="C9292" t="s">
        <v>20</v>
      </c>
      <c r="D9292" t="s">
        <v>40</v>
      </c>
      <c r="E9292" t="s">
        <v>15</v>
      </c>
      <c r="F9292" t="s">
        <v>18</v>
      </c>
      <c r="G9292" t="s">
        <v>17</v>
      </c>
      <c r="H9292">
        <v>7</v>
      </c>
      <c r="I9292" t="s">
        <v>178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28</v>
      </c>
      <c r="S9292">
        <v>1</v>
      </c>
    </row>
    <row r="9293" spans="1:19" x14ac:dyDescent="0.3">
      <c r="A9293">
        <v>9292</v>
      </c>
      <c r="B9293" t="s">
        <v>31</v>
      </c>
      <c r="C9293" t="s">
        <v>34</v>
      </c>
      <c r="D9293" t="s">
        <v>19</v>
      </c>
      <c r="E9293" t="s">
        <v>43</v>
      </c>
      <c r="F9293" t="s">
        <v>30</v>
      </c>
      <c r="G9293" t="s">
        <v>17</v>
      </c>
      <c r="H9293">
        <v>11</v>
      </c>
      <c r="I9293" t="s">
        <v>177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34</v>
      </c>
      <c r="S9293">
        <v>6</v>
      </c>
    </row>
    <row r="9294" spans="1:19" x14ac:dyDescent="0.3">
      <c r="A9294">
        <v>9293</v>
      </c>
      <c r="B9294" t="s">
        <v>33</v>
      </c>
      <c r="C9294" t="s">
        <v>34</v>
      </c>
      <c r="D9294" t="s">
        <v>19</v>
      </c>
      <c r="E9294" t="s">
        <v>43</v>
      </c>
      <c r="F9294" t="s">
        <v>25</v>
      </c>
      <c r="G9294" t="s">
        <v>24</v>
      </c>
      <c r="H9294">
        <v>0</v>
      </c>
      <c r="I9294" t="s">
        <v>177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28</v>
      </c>
      <c r="S9294">
        <v>7</v>
      </c>
    </row>
    <row r="9295" spans="1:19" x14ac:dyDescent="0.3">
      <c r="A9295">
        <v>9294</v>
      </c>
      <c r="B9295" t="s">
        <v>16</v>
      </c>
      <c r="C9295" t="s">
        <v>39</v>
      </c>
      <c r="D9295" t="s">
        <v>19</v>
      </c>
      <c r="E9295" t="s">
        <v>15</v>
      </c>
      <c r="F9295" t="s">
        <v>18</v>
      </c>
      <c r="G9295" t="s">
        <v>35</v>
      </c>
      <c r="H9295">
        <v>1</v>
      </c>
      <c r="I9295" t="s">
        <v>178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28</v>
      </c>
      <c r="S9295">
        <v>8</v>
      </c>
    </row>
    <row r="9296" spans="1:19" x14ac:dyDescent="0.3">
      <c r="A9296">
        <v>9295</v>
      </c>
      <c r="B9296" t="s">
        <v>16</v>
      </c>
      <c r="C9296" t="s">
        <v>27</v>
      </c>
      <c r="D9296" t="s">
        <v>19</v>
      </c>
      <c r="E9296" t="s">
        <v>22</v>
      </c>
      <c r="F9296" t="s">
        <v>25</v>
      </c>
      <c r="G9296" t="s">
        <v>17</v>
      </c>
      <c r="H9296">
        <v>7</v>
      </c>
      <c r="I9296" t="s">
        <v>176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21</v>
      </c>
      <c r="S9296">
        <v>1</v>
      </c>
    </row>
    <row r="9297" spans="1:19" x14ac:dyDescent="0.3">
      <c r="A9297">
        <v>9296</v>
      </c>
      <c r="B9297" t="s">
        <v>42</v>
      </c>
      <c r="C9297" t="s">
        <v>20</v>
      </c>
      <c r="D9297" t="s">
        <v>26</v>
      </c>
      <c r="E9297" t="s">
        <v>43</v>
      </c>
      <c r="F9297" t="s">
        <v>30</v>
      </c>
      <c r="G9297" t="s">
        <v>24</v>
      </c>
      <c r="H9297">
        <v>1</v>
      </c>
      <c r="I9297" t="s">
        <v>178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28</v>
      </c>
      <c r="S9297">
        <v>1</v>
      </c>
    </row>
    <row r="9298" spans="1:19" x14ac:dyDescent="0.3">
      <c r="A9298">
        <v>9297</v>
      </c>
      <c r="B9298" t="s">
        <v>31</v>
      </c>
      <c r="C9298" t="s">
        <v>34</v>
      </c>
      <c r="D9298" t="s">
        <v>32</v>
      </c>
      <c r="E9298" t="s">
        <v>29</v>
      </c>
      <c r="F9298" t="s">
        <v>18</v>
      </c>
      <c r="G9298" t="s">
        <v>17</v>
      </c>
      <c r="H9298">
        <v>5</v>
      </c>
      <c r="I9298" t="s">
        <v>176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28</v>
      </c>
      <c r="S9298">
        <v>9</v>
      </c>
    </row>
    <row r="9299" spans="1:19" x14ac:dyDescent="0.3">
      <c r="A9299">
        <v>9298</v>
      </c>
      <c r="B9299" t="s">
        <v>16</v>
      </c>
      <c r="C9299" t="s">
        <v>34</v>
      </c>
      <c r="D9299" t="s">
        <v>19</v>
      </c>
      <c r="E9299" t="s">
        <v>29</v>
      </c>
      <c r="F9299" t="s">
        <v>18</v>
      </c>
      <c r="G9299" t="s">
        <v>24</v>
      </c>
      <c r="H9299">
        <v>11</v>
      </c>
      <c r="I9299" t="s">
        <v>178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34</v>
      </c>
      <c r="S9299">
        <v>5</v>
      </c>
    </row>
    <row r="9300" spans="1:19" x14ac:dyDescent="0.3">
      <c r="A9300">
        <v>9299</v>
      </c>
      <c r="B9300" t="s">
        <v>31</v>
      </c>
      <c r="C9300" t="s">
        <v>34</v>
      </c>
      <c r="D9300" t="s">
        <v>19</v>
      </c>
      <c r="E9300" t="s">
        <v>45</v>
      </c>
      <c r="F9300" t="s">
        <v>18</v>
      </c>
      <c r="G9300" t="s">
        <v>24</v>
      </c>
      <c r="H9300">
        <v>9</v>
      </c>
      <c r="I9300" t="s">
        <v>176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34</v>
      </c>
      <c r="S9300">
        <v>3</v>
      </c>
    </row>
    <row r="9301" spans="1:19" x14ac:dyDescent="0.3">
      <c r="A9301">
        <v>9300</v>
      </c>
      <c r="B9301" t="s">
        <v>37</v>
      </c>
      <c r="C9301" t="s">
        <v>39</v>
      </c>
      <c r="D9301" t="s">
        <v>44</v>
      </c>
      <c r="E9301" t="s">
        <v>29</v>
      </c>
      <c r="F9301" t="s">
        <v>18</v>
      </c>
      <c r="G9301" t="s">
        <v>17</v>
      </c>
      <c r="H9301">
        <v>2</v>
      </c>
      <c r="I9301" t="s">
        <v>177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28</v>
      </c>
      <c r="S9301">
        <v>7</v>
      </c>
    </row>
    <row r="9302" spans="1:19" x14ac:dyDescent="0.3">
      <c r="A9302">
        <v>9301</v>
      </c>
      <c r="B9302" t="s">
        <v>31</v>
      </c>
      <c r="C9302" t="s">
        <v>27</v>
      </c>
      <c r="D9302" t="s">
        <v>38</v>
      </c>
      <c r="E9302" t="s">
        <v>41</v>
      </c>
      <c r="F9302" t="s">
        <v>25</v>
      </c>
      <c r="G9302" t="s">
        <v>35</v>
      </c>
      <c r="H9302">
        <v>0</v>
      </c>
      <c r="I9302" t="s">
        <v>177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21</v>
      </c>
      <c r="S9302">
        <v>6</v>
      </c>
    </row>
    <row r="9303" spans="1:19" x14ac:dyDescent="0.3">
      <c r="A9303">
        <v>9302</v>
      </c>
      <c r="B9303" t="s">
        <v>23</v>
      </c>
      <c r="C9303" t="s">
        <v>20</v>
      </c>
      <c r="D9303" t="s">
        <v>32</v>
      </c>
      <c r="E9303" t="s">
        <v>36</v>
      </c>
      <c r="F9303" t="s">
        <v>25</v>
      </c>
      <c r="G9303" t="s">
        <v>17</v>
      </c>
      <c r="H9303">
        <v>0</v>
      </c>
      <c r="I9303" t="s">
        <v>176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21</v>
      </c>
      <c r="S9303">
        <v>4</v>
      </c>
    </row>
    <row r="9304" spans="1:19" x14ac:dyDescent="0.3">
      <c r="A9304">
        <v>9303</v>
      </c>
      <c r="B9304" t="s">
        <v>23</v>
      </c>
      <c r="C9304" t="s">
        <v>34</v>
      </c>
      <c r="D9304" t="s">
        <v>40</v>
      </c>
      <c r="E9304" t="s">
        <v>29</v>
      </c>
      <c r="F9304" t="s">
        <v>30</v>
      </c>
      <c r="G9304" t="s">
        <v>24</v>
      </c>
      <c r="H9304">
        <v>5</v>
      </c>
      <c r="I9304" t="s">
        <v>177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21</v>
      </c>
      <c r="S9304">
        <v>6</v>
      </c>
    </row>
    <row r="9305" spans="1:19" x14ac:dyDescent="0.3">
      <c r="A9305">
        <v>9304</v>
      </c>
      <c r="B9305" t="s">
        <v>16</v>
      </c>
      <c r="C9305" t="s">
        <v>27</v>
      </c>
      <c r="D9305" t="s">
        <v>38</v>
      </c>
      <c r="E9305" t="s">
        <v>36</v>
      </c>
      <c r="F9305" t="s">
        <v>18</v>
      </c>
      <c r="G9305" t="s">
        <v>35</v>
      </c>
      <c r="H9305">
        <v>2</v>
      </c>
      <c r="I9305" t="s">
        <v>178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21</v>
      </c>
      <c r="S9305">
        <v>2</v>
      </c>
    </row>
    <row r="9306" spans="1:19" x14ac:dyDescent="0.3">
      <c r="A9306">
        <v>9305</v>
      </c>
      <c r="B9306" t="s">
        <v>33</v>
      </c>
      <c r="C9306" t="s">
        <v>27</v>
      </c>
      <c r="D9306" t="s">
        <v>38</v>
      </c>
      <c r="E9306" t="s">
        <v>29</v>
      </c>
      <c r="F9306" t="s">
        <v>30</v>
      </c>
      <c r="G9306" t="s">
        <v>35</v>
      </c>
      <c r="H9306">
        <v>5</v>
      </c>
      <c r="I9306" t="s">
        <v>178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28</v>
      </c>
      <c r="S9306">
        <v>9</v>
      </c>
    </row>
    <row r="9307" spans="1:19" x14ac:dyDescent="0.3">
      <c r="A9307">
        <v>9306</v>
      </c>
      <c r="B9307" t="s">
        <v>33</v>
      </c>
      <c r="C9307" t="s">
        <v>27</v>
      </c>
      <c r="D9307" t="s">
        <v>26</v>
      </c>
      <c r="E9307" t="s">
        <v>43</v>
      </c>
      <c r="F9307" t="s">
        <v>25</v>
      </c>
      <c r="G9307" t="s">
        <v>35</v>
      </c>
      <c r="H9307">
        <v>14</v>
      </c>
      <c r="I9307" t="s">
        <v>178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34</v>
      </c>
      <c r="S9307">
        <v>1</v>
      </c>
    </row>
    <row r="9308" spans="1:19" x14ac:dyDescent="0.3">
      <c r="A9308">
        <v>9307</v>
      </c>
      <c r="B9308" t="s">
        <v>37</v>
      </c>
      <c r="C9308" t="s">
        <v>39</v>
      </c>
      <c r="D9308" t="s">
        <v>26</v>
      </c>
      <c r="E9308" t="s">
        <v>43</v>
      </c>
      <c r="F9308" t="s">
        <v>25</v>
      </c>
      <c r="G9308" t="s">
        <v>17</v>
      </c>
      <c r="H9308">
        <v>5</v>
      </c>
      <c r="I9308" t="s">
        <v>176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21</v>
      </c>
      <c r="S9308">
        <v>3</v>
      </c>
    </row>
    <row r="9309" spans="1:19" x14ac:dyDescent="0.3">
      <c r="A9309">
        <v>9308</v>
      </c>
      <c r="B9309" t="s">
        <v>42</v>
      </c>
      <c r="C9309" t="s">
        <v>20</v>
      </c>
      <c r="D9309" t="s">
        <v>26</v>
      </c>
      <c r="E9309" t="s">
        <v>41</v>
      </c>
      <c r="F9309" t="s">
        <v>18</v>
      </c>
      <c r="G9309" t="s">
        <v>35</v>
      </c>
      <c r="H9309">
        <v>5</v>
      </c>
      <c r="I9309" t="s">
        <v>178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21</v>
      </c>
      <c r="S9309">
        <v>6</v>
      </c>
    </row>
    <row r="9310" spans="1:19" x14ac:dyDescent="0.3">
      <c r="A9310">
        <v>9309</v>
      </c>
      <c r="B9310" t="s">
        <v>31</v>
      </c>
      <c r="C9310" t="s">
        <v>27</v>
      </c>
      <c r="D9310" t="s">
        <v>44</v>
      </c>
      <c r="E9310" t="s">
        <v>43</v>
      </c>
      <c r="F9310" t="s">
        <v>30</v>
      </c>
      <c r="G9310" t="s">
        <v>35</v>
      </c>
      <c r="H9310">
        <v>10</v>
      </c>
      <c r="I9310" t="s">
        <v>177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28</v>
      </c>
      <c r="S9310">
        <v>8</v>
      </c>
    </row>
    <row r="9311" spans="1:19" x14ac:dyDescent="0.3">
      <c r="A9311">
        <v>9310</v>
      </c>
      <c r="B9311" t="s">
        <v>16</v>
      </c>
      <c r="C9311" t="s">
        <v>34</v>
      </c>
      <c r="D9311" t="s">
        <v>19</v>
      </c>
      <c r="E9311" t="s">
        <v>15</v>
      </c>
      <c r="F9311" t="s">
        <v>30</v>
      </c>
      <c r="G9311" t="s">
        <v>17</v>
      </c>
      <c r="H9311">
        <v>2</v>
      </c>
      <c r="I9311" t="s">
        <v>176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28</v>
      </c>
      <c r="S9311">
        <v>7</v>
      </c>
    </row>
    <row r="9312" spans="1:19" x14ac:dyDescent="0.3">
      <c r="A9312">
        <v>9311</v>
      </c>
      <c r="B9312" t="s">
        <v>42</v>
      </c>
      <c r="C9312" t="s">
        <v>20</v>
      </c>
      <c r="D9312" t="s">
        <v>26</v>
      </c>
      <c r="E9312" t="s">
        <v>43</v>
      </c>
      <c r="F9312" t="s">
        <v>30</v>
      </c>
      <c r="G9312" t="s">
        <v>35</v>
      </c>
      <c r="H9312">
        <v>4</v>
      </c>
      <c r="I9312" t="s">
        <v>176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21</v>
      </c>
      <c r="S9312">
        <v>5</v>
      </c>
    </row>
    <row r="9313" spans="1:19" x14ac:dyDescent="0.3">
      <c r="A9313">
        <v>9312</v>
      </c>
      <c r="B9313" t="s">
        <v>33</v>
      </c>
      <c r="C9313" t="s">
        <v>34</v>
      </c>
      <c r="D9313" t="s">
        <v>19</v>
      </c>
      <c r="E9313" t="s">
        <v>41</v>
      </c>
      <c r="F9313" t="s">
        <v>18</v>
      </c>
      <c r="G9313" t="s">
        <v>24</v>
      </c>
      <c r="H9313">
        <v>6</v>
      </c>
      <c r="I9313" t="s">
        <v>177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28</v>
      </c>
      <c r="S9313">
        <v>3</v>
      </c>
    </row>
    <row r="9314" spans="1:19" x14ac:dyDescent="0.3">
      <c r="A9314">
        <v>9313</v>
      </c>
      <c r="B9314" t="s">
        <v>16</v>
      </c>
      <c r="C9314" t="s">
        <v>34</v>
      </c>
      <c r="D9314" t="s">
        <v>44</v>
      </c>
      <c r="E9314" t="s">
        <v>15</v>
      </c>
      <c r="F9314" t="s">
        <v>25</v>
      </c>
      <c r="G9314" t="s">
        <v>35</v>
      </c>
      <c r="H9314">
        <v>9</v>
      </c>
      <c r="I9314" t="s">
        <v>177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34</v>
      </c>
      <c r="S9314">
        <v>2</v>
      </c>
    </row>
    <row r="9315" spans="1:19" x14ac:dyDescent="0.3">
      <c r="A9315">
        <v>9314</v>
      </c>
      <c r="B9315" t="s">
        <v>16</v>
      </c>
      <c r="C9315" t="s">
        <v>27</v>
      </c>
      <c r="D9315" t="s">
        <v>40</v>
      </c>
      <c r="E9315" t="s">
        <v>15</v>
      </c>
      <c r="F9315" t="s">
        <v>30</v>
      </c>
      <c r="G9315" t="s">
        <v>35</v>
      </c>
      <c r="H9315">
        <v>11</v>
      </c>
      <c r="I9315" t="s">
        <v>176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34</v>
      </c>
      <c r="S9315">
        <v>1</v>
      </c>
    </row>
    <row r="9316" spans="1:19" x14ac:dyDescent="0.3">
      <c r="A9316">
        <v>9315</v>
      </c>
      <c r="B9316" t="s">
        <v>33</v>
      </c>
      <c r="C9316" t="s">
        <v>39</v>
      </c>
      <c r="D9316" t="s">
        <v>44</v>
      </c>
      <c r="E9316" t="s">
        <v>15</v>
      </c>
      <c r="F9316" t="s">
        <v>18</v>
      </c>
      <c r="G9316" t="s">
        <v>24</v>
      </c>
      <c r="H9316">
        <v>8</v>
      </c>
      <c r="I9316" t="s">
        <v>178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34</v>
      </c>
      <c r="S9316">
        <v>1</v>
      </c>
    </row>
    <row r="9317" spans="1:19" x14ac:dyDescent="0.3">
      <c r="A9317">
        <v>9316</v>
      </c>
      <c r="B9317" t="s">
        <v>33</v>
      </c>
      <c r="C9317" t="s">
        <v>39</v>
      </c>
      <c r="D9317" t="s">
        <v>32</v>
      </c>
      <c r="E9317" t="s">
        <v>22</v>
      </c>
      <c r="F9317" t="s">
        <v>25</v>
      </c>
      <c r="G9317" t="s">
        <v>17</v>
      </c>
      <c r="H9317">
        <v>1</v>
      </c>
      <c r="I9317" t="s">
        <v>178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28</v>
      </c>
      <c r="S9317">
        <v>7</v>
      </c>
    </row>
    <row r="9318" spans="1:19" x14ac:dyDescent="0.3">
      <c r="A9318">
        <v>9317</v>
      </c>
      <c r="B9318" t="s">
        <v>42</v>
      </c>
      <c r="C9318" t="s">
        <v>39</v>
      </c>
      <c r="D9318" t="s">
        <v>32</v>
      </c>
      <c r="E9318" t="s">
        <v>29</v>
      </c>
      <c r="F9318" t="s">
        <v>18</v>
      </c>
      <c r="G9318" t="s">
        <v>24</v>
      </c>
      <c r="H9318">
        <v>0</v>
      </c>
      <c r="I9318" t="s">
        <v>178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21</v>
      </c>
      <c r="S9318">
        <v>2</v>
      </c>
    </row>
    <row r="9319" spans="1:19" x14ac:dyDescent="0.3">
      <c r="A9319">
        <v>9318</v>
      </c>
      <c r="B9319" t="s">
        <v>23</v>
      </c>
      <c r="C9319" t="s">
        <v>39</v>
      </c>
      <c r="D9319" t="s">
        <v>26</v>
      </c>
      <c r="E9319" t="s">
        <v>45</v>
      </c>
      <c r="F9319" t="s">
        <v>18</v>
      </c>
      <c r="G9319" t="s">
        <v>35</v>
      </c>
      <c r="H9319">
        <v>14</v>
      </c>
      <c r="I9319" t="s">
        <v>178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28</v>
      </c>
      <c r="S9319">
        <v>7</v>
      </c>
    </row>
    <row r="9320" spans="1:19" x14ac:dyDescent="0.3">
      <c r="A9320">
        <v>9319</v>
      </c>
      <c r="B9320" t="s">
        <v>16</v>
      </c>
      <c r="C9320" t="s">
        <v>20</v>
      </c>
      <c r="D9320" t="s">
        <v>19</v>
      </c>
      <c r="E9320" t="s">
        <v>45</v>
      </c>
      <c r="F9320" t="s">
        <v>25</v>
      </c>
      <c r="G9320" t="s">
        <v>35</v>
      </c>
      <c r="H9320">
        <v>12</v>
      </c>
      <c r="I9320" t="s">
        <v>178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28</v>
      </c>
      <c r="S9320">
        <v>8</v>
      </c>
    </row>
    <row r="9321" spans="1:19" x14ac:dyDescent="0.3">
      <c r="A9321">
        <v>9320</v>
      </c>
      <c r="B9321" t="s">
        <v>31</v>
      </c>
      <c r="C9321" t="s">
        <v>20</v>
      </c>
      <c r="D9321" t="s">
        <v>26</v>
      </c>
      <c r="E9321" t="s">
        <v>45</v>
      </c>
      <c r="F9321" t="s">
        <v>30</v>
      </c>
      <c r="G9321" t="s">
        <v>24</v>
      </c>
      <c r="H9321">
        <v>5</v>
      </c>
      <c r="I9321" t="s">
        <v>176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21</v>
      </c>
      <c r="S9321">
        <v>3</v>
      </c>
    </row>
    <row r="9322" spans="1:19" x14ac:dyDescent="0.3">
      <c r="A9322">
        <v>9321</v>
      </c>
      <c r="B9322" t="s">
        <v>37</v>
      </c>
      <c r="C9322" t="s">
        <v>20</v>
      </c>
      <c r="D9322" t="s">
        <v>19</v>
      </c>
      <c r="E9322" t="s">
        <v>15</v>
      </c>
      <c r="F9322" t="s">
        <v>18</v>
      </c>
      <c r="G9322" t="s">
        <v>17</v>
      </c>
      <c r="H9322">
        <v>1</v>
      </c>
      <c r="I9322" t="s">
        <v>178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28</v>
      </c>
      <c r="S9322">
        <v>2</v>
      </c>
    </row>
    <row r="9323" spans="1:19" x14ac:dyDescent="0.3">
      <c r="A9323">
        <v>9322</v>
      </c>
      <c r="B9323" t="s">
        <v>31</v>
      </c>
      <c r="C9323" t="s">
        <v>34</v>
      </c>
      <c r="D9323" t="s">
        <v>40</v>
      </c>
      <c r="E9323" t="s">
        <v>15</v>
      </c>
      <c r="F9323" t="s">
        <v>18</v>
      </c>
      <c r="G9323" t="s">
        <v>17</v>
      </c>
      <c r="H9323">
        <v>9</v>
      </c>
      <c r="I9323" t="s">
        <v>178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34</v>
      </c>
      <c r="S9323">
        <v>2</v>
      </c>
    </row>
    <row r="9324" spans="1:19" x14ac:dyDescent="0.3">
      <c r="A9324">
        <v>9323</v>
      </c>
      <c r="B9324" t="s">
        <v>33</v>
      </c>
      <c r="C9324" t="s">
        <v>39</v>
      </c>
      <c r="D9324" t="s">
        <v>38</v>
      </c>
      <c r="E9324" t="s">
        <v>29</v>
      </c>
      <c r="F9324" t="s">
        <v>30</v>
      </c>
      <c r="G9324" t="s">
        <v>35</v>
      </c>
      <c r="H9324">
        <v>5</v>
      </c>
      <c r="I9324" t="s">
        <v>176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28</v>
      </c>
      <c r="S9324">
        <v>8</v>
      </c>
    </row>
    <row r="9325" spans="1:19" x14ac:dyDescent="0.3">
      <c r="A9325">
        <v>9324</v>
      </c>
      <c r="B9325" t="s">
        <v>37</v>
      </c>
      <c r="C9325" t="s">
        <v>34</v>
      </c>
      <c r="D9325" t="s">
        <v>19</v>
      </c>
      <c r="E9325" t="s">
        <v>29</v>
      </c>
      <c r="F9325" t="s">
        <v>18</v>
      </c>
      <c r="G9325" t="s">
        <v>24</v>
      </c>
      <c r="H9325">
        <v>1</v>
      </c>
      <c r="I9325" t="s">
        <v>177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21</v>
      </c>
      <c r="S9325">
        <v>5</v>
      </c>
    </row>
    <row r="9326" spans="1:19" x14ac:dyDescent="0.3">
      <c r="A9326">
        <v>9325</v>
      </c>
      <c r="B9326" t="s">
        <v>16</v>
      </c>
      <c r="C9326" t="s">
        <v>39</v>
      </c>
      <c r="D9326" t="s">
        <v>44</v>
      </c>
      <c r="E9326" t="s">
        <v>29</v>
      </c>
      <c r="F9326" t="s">
        <v>30</v>
      </c>
      <c r="G9326" t="s">
        <v>17</v>
      </c>
      <c r="H9326">
        <v>11</v>
      </c>
      <c r="I9326" t="s">
        <v>176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34</v>
      </c>
      <c r="S9326">
        <v>3</v>
      </c>
    </row>
    <row r="9327" spans="1:19" x14ac:dyDescent="0.3">
      <c r="A9327">
        <v>9326</v>
      </c>
      <c r="B9327" t="s">
        <v>16</v>
      </c>
      <c r="C9327" t="s">
        <v>20</v>
      </c>
      <c r="D9327" t="s">
        <v>40</v>
      </c>
      <c r="E9327" t="s">
        <v>41</v>
      </c>
      <c r="F9327" t="s">
        <v>25</v>
      </c>
      <c r="G9327" t="s">
        <v>35</v>
      </c>
      <c r="H9327">
        <v>3</v>
      </c>
      <c r="I9327" t="s">
        <v>178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21</v>
      </c>
      <c r="S9327">
        <v>2</v>
      </c>
    </row>
    <row r="9328" spans="1:19" x14ac:dyDescent="0.3">
      <c r="A9328">
        <v>9327</v>
      </c>
      <c r="B9328" t="s">
        <v>31</v>
      </c>
      <c r="C9328" t="s">
        <v>20</v>
      </c>
      <c r="D9328" t="s">
        <v>19</v>
      </c>
      <c r="E9328" t="s">
        <v>22</v>
      </c>
      <c r="F9328" t="s">
        <v>18</v>
      </c>
      <c r="G9328" t="s">
        <v>17</v>
      </c>
      <c r="H9328">
        <v>4</v>
      </c>
      <c r="I9328" t="s">
        <v>178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21</v>
      </c>
      <c r="S9328">
        <v>3</v>
      </c>
    </row>
    <row r="9329" spans="1:19" x14ac:dyDescent="0.3">
      <c r="A9329">
        <v>9328</v>
      </c>
      <c r="B9329" t="s">
        <v>23</v>
      </c>
      <c r="C9329" t="s">
        <v>27</v>
      </c>
      <c r="D9329" t="s">
        <v>38</v>
      </c>
      <c r="E9329" t="s">
        <v>22</v>
      </c>
      <c r="F9329" t="s">
        <v>18</v>
      </c>
      <c r="G9329" t="s">
        <v>17</v>
      </c>
      <c r="H9329">
        <v>7</v>
      </c>
      <c r="I9329" t="s">
        <v>177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28</v>
      </c>
      <c r="S9329">
        <v>3</v>
      </c>
    </row>
    <row r="9330" spans="1:19" x14ac:dyDescent="0.3">
      <c r="A9330">
        <v>9329</v>
      </c>
      <c r="B9330" t="s">
        <v>37</v>
      </c>
      <c r="C9330" t="s">
        <v>39</v>
      </c>
      <c r="D9330" t="s">
        <v>38</v>
      </c>
      <c r="E9330" t="s">
        <v>22</v>
      </c>
      <c r="F9330" t="s">
        <v>18</v>
      </c>
      <c r="G9330" t="s">
        <v>17</v>
      </c>
      <c r="H9330">
        <v>9</v>
      </c>
      <c r="I9330" t="s">
        <v>176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34</v>
      </c>
      <c r="S9330">
        <v>2</v>
      </c>
    </row>
    <row r="9331" spans="1:19" x14ac:dyDescent="0.3">
      <c r="A9331">
        <v>9330</v>
      </c>
      <c r="B9331" t="s">
        <v>23</v>
      </c>
      <c r="C9331" t="s">
        <v>39</v>
      </c>
      <c r="D9331" t="s">
        <v>26</v>
      </c>
      <c r="E9331" t="s">
        <v>41</v>
      </c>
      <c r="F9331" t="s">
        <v>30</v>
      </c>
      <c r="G9331" t="s">
        <v>24</v>
      </c>
      <c r="H9331">
        <v>4</v>
      </c>
      <c r="I9331" t="s">
        <v>178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21</v>
      </c>
      <c r="S9331">
        <v>2</v>
      </c>
    </row>
    <row r="9332" spans="1:19" x14ac:dyDescent="0.3">
      <c r="A9332">
        <v>9331</v>
      </c>
      <c r="B9332" t="s">
        <v>33</v>
      </c>
      <c r="C9332" t="s">
        <v>39</v>
      </c>
      <c r="D9332" t="s">
        <v>38</v>
      </c>
      <c r="E9332" t="s">
        <v>45</v>
      </c>
      <c r="F9332" t="s">
        <v>30</v>
      </c>
      <c r="G9332" t="s">
        <v>17</v>
      </c>
      <c r="H9332">
        <v>9</v>
      </c>
      <c r="I9332" t="s">
        <v>176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34</v>
      </c>
      <c r="S9332">
        <v>3</v>
      </c>
    </row>
    <row r="9333" spans="1:19" x14ac:dyDescent="0.3">
      <c r="A9333">
        <v>9332</v>
      </c>
      <c r="B9333" t="s">
        <v>16</v>
      </c>
      <c r="C9333" t="s">
        <v>34</v>
      </c>
      <c r="D9333" t="s">
        <v>19</v>
      </c>
      <c r="E9333" t="s">
        <v>15</v>
      </c>
      <c r="F9333" t="s">
        <v>18</v>
      </c>
      <c r="G9333" t="s">
        <v>17</v>
      </c>
      <c r="H9333">
        <v>0</v>
      </c>
      <c r="I9333" t="s">
        <v>178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21</v>
      </c>
      <c r="S9333">
        <v>4</v>
      </c>
    </row>
    <row r="9334" spans="1:19" x14ac:dyDescent="0.3">
      <c r="A9334">
        <v>9333</v>
      </c>
      <c r="B9334" t="s">
        <v>42</v>
      </c>
      <c r="C9334" t="s">
        <v>34</v>
      </c>
      <c r="D9334" t="s">
        <v>19</v>
      </c>
      <c r="E9334" t="s">
        <v>41</v>
      </c>
      <c r="F9334" t="s">
        <v>18</v>
      </c>
      <c r="G9334" t="s">
        <v>24</v>
      </c>
      <c r="H9334">
        <v>13</v>
      </c>
      <c r="I9334" t="s">
        <v>176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28</v>
      </c>
      <c r="S9334">
        <v>8</v>
      </c>
    </row>
    <row r="9335" spans="1:19" x14ac:dyDescent="0.3">
      <c r="A9335">
        <v>9334</v>
      </c>
      <c r="B9335" t="s">
        <v>37</v>
      </c>
      <c r="C9335" t="s">
        <v>27</v>
      </c>
      <c r="D9335" t="s">
        <v>40</v>
      </c>
      <c r="E9335" t="s">
        <v>22</v>
      </c>
      <c r="F9335" t="s">
        <v>25</v>
      </c>
      <c r="G9335" t="s">
        <v>24</v>
      </c>
      <c r="H9335">
        <v>12</v>
      </c>
      <c r="I9335" t="s">
        <v>176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28</v>
      </c>
      <c r="S9335">
        <v>9</v>
      </c>
    </row>
    <row r="9336" spans="1:19" x14ac:dyDescent="0.3">
      <c r="A9336">
        <v>9335</v>
      </c>
      <c r="B9336" t="s">
        <v>23</v>
      </c>
      <c r="C9336" t="s">
        <v>20</v>
      </c>
      <c r="D9336" t="s">
        <v>38</v>
      </c>
      <c r="E9336" t="s">
        <v>22</v>
      </c>
      <c r="F9336" t="s">
        <v>18</v>
      </c>
      <c r="G9336" t="s">
        <v>24</v>
      </c>
      <c r="H9336">
        <v>6</v>
      </c>
      <c r="I9336" t="s">
        <v>178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21</v>
      </c>
      <c r="S9336">
        <v>1</v>
      </c>
    </row>
    <row r="9337" spans="1:19" x14ac:dyDescent="0.3">
      <c r="A9337">
        <v>9336</v>
      </c>
      <c r="B9337" t="s">
        <v>42</v>
      </c>
      <c r="C9337" t="s">
        <v>34</v>
      </c>
      <c r="D9337" t="s">
        <v>19</v>
      </c>
      <c r="E9337" t="s">
        <v>45</v>
      </c>
      <c r="F9337" t="s">
        <v>18</v>
      </c>
      <c r="G9337" t="s">
        <v>17</v>
      </c>
      <c r="H9337">
        <v>10</v>
      </c>
      <c r="I9337" t="s">
        <v>177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34</v>
      </c>
      <c r="S9337">
        <v>1</v>
      </c>
    </row>
    <row r="9338" spans="1:19" x14ac:dyDescent="0.3">
      <c r="A9338">
        <v>9337</v>
      </c>
      <c r="B9338" t="s">
        <v>37</v>
      </c>
      <c r="C9338" t="s">
        <v>39</v>
      </c>
      <c r="D9338" t="s">
        <v>40</v>
      </c>
      <c r="E9338" t="s">
        <v>36</v>
      </c>
      <c r="F9338" t="s">
        <v>30</v>
      </c>
      <c r="G9338" t="s">
        <v>24</v>
      </c>
      <c r="H9338">
        <v>11</v>
      </c>
      <c r="I9338" t="s">
        <v>177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34</v>
      </c>
      <c r="S9338">
        <v>2</v>
      </c>
    </row>
    <row r="9339" spans="1:19" x14ac:dyDescent="0.3">
      <c r="A9339">
        <v>9338</v>
      </c>
      <c r="B9339" t="s">
        <v>31</v>
      </c>
      <c r="C9339" t="s">
        <v>34</v>
      </c>
      <c r="D9339" t="s">
        <v>26</v>
      </c>
      <c r="E9339" t="s">
        <v>41</v>
      </c>
      <c r="F9339" t="s">
        <v>30</v>
      </c>
      <c r="G9339" t="s">
        <v>17</v>
      </c>
      <c r="H9339">
        <v>5</v>
      </c>
      <c r="I9339" t="s">
        <v>177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21</v>
      </c>
      <c r="S9339">
        <v>2</v>
      </c>
    </row>
    <row r="9340" spans="1:19" x14ac:dyDescent="0.3">
      <c r="A9340">
        <v>9339</v>
      </c>
      <c r="B9340" t="s">
        <v>42</v>
      </c>
      <c r="C9340" t="s">
        <v>20</v>
      </c>
      <c r="D9340" t="s">
        <v>40</v>
      </c>
      <c r="E9340" t="s">
        <v>22</v>
      </c>
      <c r="F9340" t="s">
        <v>30</v>
      </c>
      <c r="G9340" t="s">
        <v>17</v>
      </c>
      <c r="H9340">
        <v>12</v>
      </c>
      <c r="I9340" t="s">
        <v>176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28</v>
      </c>
      <c r="S9340">
        <v>8</v>
      </c>
    </row>
    <row r="9341" spans="1:19" x14ac:dyDescent="0.3">
      <c r="A9341">
        <v>9340</v>
      </c>
      <c r="B9341" t="s">
        <v>23</v>
      </c>
      <c r="C9341" t="s">
        <v>34</v>
      </c>
      <c r="D9341" t="s">
        <v>38</v>
      </c>
      <c r="E9341" t="s">
        <v>36</v>
      </c>
      <c r="F9341" t="s">
        <v>30</v>
      </c>
      <c r="G9341" t="s">
        <v>24</v>
      </c>
      <c r="H9341">
        <v>14</v>
      </c>
      <c r="I9341" t="s">
        <v>178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28</v>
      </c>
      <c r="S9341">
        <v>5</v>
      </c>
    </row>
    <row r="9342" spans="1:19" x14ac:dyDescent="0.3">
      <c r="A9342">
        <v>9341</v>
      </c>
      <c r="B9342" t="s">
        <v>33</v>
      </c>
      <c r="C9342" t="s">
        <v>20</v>
      </c>
      <c r="D9342" t="s">
        <v>32</v>
      </c>
      <c r="E9342" t="s">
        <v>22</v>
      </c>
      <c r="F9342" t="s">
        <v>25</v>
      </c>
      <c r="G9342" t="s">
        <v>35</v>
      </c>
      <c r="H9342">
        <v>4</v>
      </c>
      <c r="I9342" t="s">
        <v>176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21</v>
      </c>
      <c r="S9342">
        <v>4</v>
      </c>
    </row>
    <row r="9343" spans="1:19" x14ac:dyDescent="0.3">
      <c r="A9343">
        <v>9342</v>
      </c>
      <c r="B9343" t="s">
        <v>23</v>
      </c>
      <c r="C9343" t="s">
        <v>20</v>
      </c>
      <c r="D9343" t="s">
        <v>19</v>
      </c>
      <c r="E9343" t="s">
        <v>41</v>
      </c>
      <c r="F9343" t="s">
        <v>30</v>
      </c>
      <c r="G9343" t="s">
        <v>35</v>
      </c>
      <c r="H9343">
        <v>11</v>
      </c>
      <c r="I9343" t="s">
        <v>177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34</v>
      </c>
      <c r="S9343">
        <v>5</v>
      </c>
    </row>
    <row r="9344" spans="1:19" x14ac:dyDescent="0.3">
      <c r="A9344">
        <v>9343</v>
      </c>
      <c r="B9344" t="s">
        <v>42</v>
      </c>
      <c r="C9344" t="s">
        <v>27</v>
      </c>
      <c r="D9344" t="s">
        <v>32</v>
      </c>
      <c r="E9344" t="s">
        <v>29</v>
      </c>
      <c r="F9344" t="s">
        <v>18</v>
      </c>
      <c r="G9344" t="s">
        <v>35</v>
      </c>
      <c r="H9344">
        <v>7</v>
      </c>
      <c r="I9344" t="s">
        <v>178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21</v>
      </c>
      <c r="S9344">
        <v>5</v>
      </c>
    </row>
    <row r="9345" spans="1:19" x14ac:dyDescent="0.3">
      <c r="A9345">
        <v>9344</v>
      </c>
      <c r="B9345" t="s">
        <v>42</v>
      </c>
      <c r="C9345" t="s">
        <v>27</v>
      </c>
      <c r="D9345" t="s">
        <v>32</v>
      </c>
      <c r="E9345" t="s">
        <v>43</v>
      </c>
      <c r="F9345" t="s">
        <v>25</v>
      </c>
      <c r="G9345" t="s">
        <v>17</v>
      </c>
      <c r="H9345">
        <v>0</v>
      </c>
      <c r="I9345" t="s">
        <v>176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28</v>
      </c>
      <c r="S9345">
        <v>9</v>
      </c>
    </row>
    <row r="9346" spans="1:19" x14ac:dyDescent="0.3">
      <c r="A9346">
        <v>9345</v>
      </c>
      <c r="B9346" t="s">
        <v>37</v>
      </c>
      <c r="C9346" t="s">
        <v>27</v>
      </c>
      <c r="D9346" t="s">
        <v>44</v>
      </c>
      <c r="E9346" t="s">
        <v>29</v>
      </c>
      <c r="F9346" t="s">
        <v>25</v>
      </c>
      <c r="G9346" t="s">
        <v>17</v>
      </c>
      <c r="H9346">
        <v>13</v>
      </c>
      <c r="I9346" t="s">
        <v>178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34</v>
      </c>
      <c r="S9346">
        <v>5</v>
      </c>
    </row>
    <row r="9347" spans="1:19" x14ac:dyDescent="0.3">
      <c r="A9347">
        <v>9346</v>
      </c>
      <c r="B9347" t="s">
        <v>33</v>
      </c>
      <c r="C9347" t="s">
        <v>34</v>
      </c>
      <c r="D9347" t="s">
        <v>26</v>
      </c>
      <c r="E9347" t="s">
        <v>29</v>
      </c>
      <c r="F9347" t="s">
        <v>25</v>
      </c>
      <c r="G9347" t="s">
        <v>24</v>
      </c>
      <c r="H9347">
        <v>0</v>
      </c>
      <c r="I9347" t="s">
        <v>176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21</v>
      </c>
      <c r="S9347">
        <v>6</v>
      </c>
    </row>
    <row r="9348" spans="1:19" x14ac:dyDescent="0.3">
      <c r="A9348">
        <v>9347</v>
      </c>
      <c r="B9348" t="s">
        <v>16</v>
      </c>
      <c r="C9348" t="s">
        <v>34</v>
      </c>
      <c r="D9348" t="s">
        <v>26</v>
      </c>
      <c r="E9348" t="s">
        <v>22</v>
      </c>
      <c r="F9348" t="s">
        <v>18</v>
      </c>
      <c r="G9348" t="s">
        <v>17</v>
      </c>
      <c r="H9348">
        <v>13</v>
      </c>
      <c r="I9348" t="s">
        <v>176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28</v>
      </c>
      <c r="S9348">
        <v>9</v>
      </c>
    </row>
    <row r="9349" spans="1:19" x14ac:dyDescent="0.3">
      <c r="A9349">
        <v>9348</v>
      </c>
      <c r="B9349" t="s">
        <v>16</v>
      </c>
      <c r="C9349" t="s">
        <v>27</v>
      </c>
      <c r="D9349" t="s">
        <v>38</v>
      </c>
      <c r="E9349" t="s">
        <v>41</v>
      </c>
      <c r="F9349" t="s">
        <v>25</v>
      </c>
      <c r="G9349" t="s">
        <v>24</v>
      </c>
      <c r="H9349">
        <v>4</v>
      </c>
      <c r="I9349" t="s">
        <v>177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21</v>
      </c>
      <c r="S9349">
        <v>5</v>
      </c>
    </row>
    <row r="9350" spans="1:19" x14ac:dyDescent="0.3">
      <c r="A9350">
        <v>9349</v>
      </c>
      <c r="B9350" t="s">
        <v>42</v>
      </c>
      <c r="C9350" t="s">
        <v>39</v>
      </c>
      <c r="D9350" t="s">
        <v>32</v>
      </c>
      <c r="E9350" t="s">
        <v>43</v>
      </c>
      <c r="F9350" t="s">
        <v>25</v>
      </c>
      <c r="G9350" t="s">
        <v>35</v>
      </c>
      <c r="H9350">
        <v>1</v>
      </c>
      <c r="I9350" t="s">
        <v>177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21</v>
      </c>
      <c r="S9350">
        <v>5</v>
      </c>
    </row>
    <row r="9351" spans="1:19" x14ac:dyDescent="0.3">
      <c r="A9351">
        <v>9350</v>
      </c>
      <c r="B9351" t="s">
        <v>16</v>
      </c>
      <c r="C9351" t="s">
        <v>27</v>
      </c>
      <c r="D9351" t="s">
        <v>38</v>
      </c>
      <c r="E9351" t="s">
        <v>45</v>
      </c>
      <c r="F9351" t="s">
        <v>18</v>
      </c>
      <c r="G9351" t="s">
        <v>35</v>
      </c>
      <c r="H9351">
        <v>2</v>
      </c>
      <c r="I9351" t="s">
        <v>178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28</v>
      </c>
      <c r="S9351">
        <v>5</v>
      </c>
    </row>
    <row r="9352" spans="1:19" x14ac:dyDescent="0.3">
      <c r="A9352">
        <v>9351</v>
      </c>
      <c r="B9352" t="s">
        <v>23</v>
      </c>
      <c r="C9352" t="s">
        <v>39</v>
      </c>
      <c r="D9352" t="s">
        <v>32</v>
      </c>
      <c r="E9352" t="s">
        <v>15</v>
      </c>
      <c r="F9352" t="s">
        <v>30</v>
      </c>
      <c r="G9352" t="s">
        <v>35</v>
      </c>
      <c r="H9352">
        <v>10</v>
      </c>
      <c r="I9352" t="s">
        <v>177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28</v>
      </c>
      <c r="S9352">
        <v>9</v>
      </c>
    </row>
    <row r="9353" spans="1:19" x14ac:dyDescent="0.3">
      <c r="A9353">
        <v>9352</v>
      </c>
      <c r="B9353" t="s">
        <v>37</v>
      </c>
      <c r="C9353" t="s">
        <v>34</v>
      </c>
      <c r="D9353" t="s">
        <v>26</v>
      </c>
      <c r="E9353" t="s">
        <v>36</v>
      </c>
      <c r="F9353" t="s">
        <v>30</v>
      </c>
      <c r="G9353" t="s">
        <v>24</v>
      </c>
      <c r="H9353">
        <v>13</v>
      </c>
      <c r="I9353" t="s">
        <v>178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34</v>
      </c>
      <c r="S9353">
        <v>2</v>
      </c>
    </row>
    <row r="9354" spans="1:19" x14ac:dyDescent="0.3">
      <c r="A9354">
        <v>9353</v>
      </c>
      <c r="B9354" t="s">
        <v>37</v>
      </c>
      <c r="C9354" t="s">
        <v>27</v>
      </c>
      <c r="D9354" t="s">
        <v>40</v>
      </c>
      <c r="E9354" t="s">
        <v>29</v>
      </c>
      <c r="F9354" t="s">
        <v>30</v>
      </c>
      <c r="G9354" t="s">
        <v>24</v>
      </c>
      <c r="H9354">
        <v>5</v>
      </c>
      <c r="I9354" t="s">
        <v>176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28</v>
      </c>
      <c r="S9354">
        <v>9</v>
      </c>
    </row>
    <row r="9355" spans="1:19" x14ac:dyDescent="0.3">
      <c r="A9355">
        <v>9354</v>
      </c>
      <c r="B9355" t="s">
        <v>42</v>
      </c>
      <c r="C9355" t="s">
        <v>20</v>
      </c>
      <c r="D9355" t="s">
        <v>40</v>
      </c>
      <c r="E9355" t="s">
        <v>15</v>
      </c>
      <c r="F9355" t="s">
        <v>18</v>
      </c>
      <c r="G9355" t="s">
        <v>35</v>
      </c>
      <c r="H9355">
        <v>9</v>
      </c>
      <c r="I9355" t="s">
        <v>178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34</v>
      </c>
      <c r="S9355">
        <v>5</v>
      </c>
    </row>
    <row r="9356" spans="1:19" x14ac:dyDescent="0.3">
      <c r="A9356">
        <v>9355</v>
      </c>
      <c r="B9356" t="s">
        <v>23</v>
      </c>
      <c r="C9356" t="s">
        <v>27</v>
      </c>
      <c r="D9356" t="s">
        <v>44</v>
      </c>
      <c r="E9356" t="s">
        <v>41</v>
      </c>
      <c r="F9356" t="s">
        <v>18</v>
      </c>
      <c r="G9356" t="s">
        <v>24</v>
      </c>
      <c r="H9356">
        <v>4</v>
      </c>
      <c r="I9356" t="s">
        <v>177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28</v>
      </c>
      <c r="S9356">
        <v>7</v>
      </c>
    </row>
    <row r="9357" spans="1:19" x14ac:dyDescent="0.3">
      <c r="A9357">
        <v>9356</v>
      </c>
      <c r="B9357" t="s">
        <v>37</v>
      </c>
      <c r="C9357" t="s">
        <v>27</v>
      </c>
      <c r="D9357" t="s">
        <v>38</v>
      </c>
      <c r="E9357" t="s">
        <v>15</v>
      </c>
      <c r="F9357" t="s">
        <v>30</v>
      </c>
      <c r="G9357" t="s">
        <v>35</v>
      </c>
      <c r="H9357">
        <v>12</v>
      </c>
      <c r="I9357" t="s">
        <v>176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34</v>
      </c>
      <c r="S9357">
        <v>1</v>
      </c>
    </row>
    <row r="9358" spans="1:19" x14ac:dyDescent="0.3">
      <c r="A9358">
        <v>9357</v>
      </c>
      <c r="B9358" t="s">
        <v>23</v>
      </c>
      <c r="C9358" t="s">
        <v>20</v>
      </c>
      <c r="D9358" t="s">
        <v>38</v>
      </c>
      <c r="E9358" t="s">
        <v>45</v>
      </c>
      <c r="F9358" t="s">
        <v>25</v>
      </c>
      <c r="G9358" t="s">
        <v>35</v>
      </c>
      <c r="H9358">
        <v>12</v>
      </c>
      <c r="I9358" t="s">
        <v>176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28</v>
      </c>
      <c r="S9358">
        <v>7</v>
      </c>
    </row>
    <row r="9359" spans="1:19" x14ac:dyDescent="0.3">
      <c r="A9359">
        <v>9358</v>
      </c>
      <c r="B9359" t="s">
        <v>31</v>
      </c>
      <c r="C9359" t="s">
        <v>20</v>
      </c>
      <c r="D9359" t="s">
        <v>40</v>
      </c>
      <c r="E9359" t="s">
        <v>36</v>
      </c>
      <c r="F9359" t="s">
        <v>25</v>
      </c>
      <c r="G9359" t="s">
        <v>17</v>
      </c>
      <c r="H9359">
        <v>6</v>
      </c>
      <c r="I9359" t="s">
        <v>176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28</v>
      </c>
      <c r="S9359">
        <v>7</v>
      </c>
    </row>
    <row r="9360" spans="1:19" x14ac:dyDescent="0.3">
      <c r="A9360">
        <v>9359</v>
      </c>
      <c r="B9360" t="s">
        <v>16</v>
      </c>
      <c r="C9360" t="s">
        <v>27</v>
      </c>
      <c r="D9360" t="s">
        <v>26</v>
      </c>
      <c r="E9360" t="s">
        <v>29</v>
      </c>
      <c r="F9360" t="s">
        <v>18</v>
      </c>
      <c r="G9360" t="s">
        <v>24</v>
      </c>
      <c r="H9360">
        <v>0</v>
      </c>
      <c r="I9360" t="s">
        <v>178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21</v>
      </c>
      <c r="S9360">
        <v>3</v>
      </c>
    </row>
    <row r="9361" spans="1:19" x14ac:dyDescent="0.3">
      <c r="A9361">
        <v>9360</v>
      </c>
      <c r="B9361" t="s">
        <v>42</v>
      </c>
      <c r="C9361" t="s">
        <v>39</v>
      </c>
      <c r="D9361" t="s">
        <v>44</v>
      </c>
      <c r="E9361" t="s">
        <v>15</v>
      </c>
      <c r="F9361" t="s">
        <v>18</v>
      </c>
      <c r="G9361" t="s">
        <v>17</v>
      </c>
      <c r="H9361">
        <v>11</v>
      </c>
      <c r="I9361" t="s">
        <v>177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34</v>
      </c>
      <c r="S9361">
        <v>4</v>
      </c>
    </row>
    <row r="9362" spans="1:19" x14ac:dyDescent="0.3">
      <c r="A9362">
        <v>9361</v>
      </c>
      <c r="B9362" t="s">
        <v>31</v>
      </c>
      <c r="C9362" t="s">
        <v>27</v>
      </c>
      <c r="D9362" t="s">
        <v>44</v>
      </c>
      <c r="E9362" t="s">
        <v>45</v>
      </c>
      <c r="F9362" t="s">
        <v>25</v>
      </c>
      <c r="G9362" t="s">
        <v>35</v>
      </c>
      <c r="H9362">
        <v>10</v>
      </c>
      <c r="I9362" t="s">
        <v>178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28</v>
      </c>
      <c r="S9362">
        <v>2</v>
      </c>
    </row>
    <row r="9363" spans="1:19" x14ac:dyDescent="0.3">
      <c r="A9363">
        <v>9362</v>
      </c>
      <c r="B9363" t="s">
        <v>33</v>
      </c>
      <c r="C9363" t="s">
        <v>20</v>
      </c>
      <c r="D9363" t="s">
        <v>19</v>
      </c>
      <c r="E9363" t="s">
        <v>43</v>
      </c>
      <c r="F9363" t="s">
        <v>25</v>
      </c>
      <c r="G9363" t="s">
        <v>35</v>
      </c>
      <c r="H9363">
        <v>12</v>
      </c>
      <c r="I9363" t="s">
        <v>176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34</v>
      </c>
      <c r="S9363">
        <v>4</v>
      </c>
    </row>
    <row r="9364" spans="1:19" x14ac:dyDescent="0.3">
      <c r="A9364">
        <v>9363</v>
      </c>
      <c r="B9364" t="s">
        <v>23</v>
      </c>
      <c r="C9364" t="s">
        <v>20</v>
      </c>
      <c r="D9364" t="s">
        <v>40</v>
      </c>
      <c r="E9364" t="s">
        <v>43</v>
      </c>
      <c r="F9364" t="s">
        <v>30</v>
      </c>
      <c r="G9364" t="s">
        <v>24</v>
      </c>
      <c r="H9364">
        <v>9</v>
      </c>
      <c r="I9364" t="s">
        <v>178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28</v>
      </c>
      <c r="S9364">
        <v>2</v>
      </c>
    </row>
    <row r="9365" spans="1:19" x14ac:dyDescent="0.3">
      <c r="A9365">
        <v>9364</v>
      </c>
      <c r="B9365" t="s">
        <v>37</v>
      </c>
      <c r="C9365" t="s">
        <v>20</v>
      </c>
      <c r="D9365" t="s">
        <v>26</v>
      </c>
      <c r="E9365" t="s">
        <v>43</v>
      </c>
      <c r="F9365" t="s">
        <v>18</v>
      </c>
      <c r="G9365" t="s">
        <v>24</v>
      </c>
      <c r="H9365">
        <v>14</v>
      </c>
      <c r="I9365" t="s">
        <v>177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34</v>
      </c>
      <c r="S9365">
        <v>1</v>
      </c>
    </row>
    <row r="9366" spans="1:19" x14ac:dyDescent="0.3">
      <c r="A9366">
        <v>9365</v>
      </c>
      <c r="B9366" t="s">
        <v>31</v>
      </c>
      <c r="C9366" t="s">
        <v>34</v>
      </c>
      <c r="D9366" t="s">
        <v>19</v>
      </c>
      <c r="E9366" t="s">
        <v>41</v>
      </c>
      <c r="F9366" t="s">
        <v>18</v>
      </c>
      <c r="G9366" t="s">
        <v>24</v>
      </c>
      <c r="H9366">
        <v>8</v>
      </c>
      <c r="I9366" t="s">
        <v>176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34</v>
      </c>
      <c r="S9366">
        <v>5</v>
      </c>
    </row>
    <row r="9367" spans="1:19" x14ac:dyDescent="0.3">
      <c r="A9367">
        <v>9366</v>
      </c>
      <c r="B9367" t="s">
        <v>42</v>
      </c>
      <c r="C9367" t="s">
        <v>20</v>
      </c>
      <c r="D9367" t="s">
        <v>40</v>
      </c>
      <c r="E9367" t="s">
        <v>45</v>
      </c>
      <c r="F9367" t="s">
        <v>18</v>
      </c>
      <c r="G9367" t="s">
        <v>17</v>
      </c>
      <c r="H9367">
        <v>6</v>
      </c>
      <c r="I9367" t="s">
        <v>176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21</v>
      </c>
      <c r="S9367">
        <v>4</v>
      </c>
    </row>
    <row r="9368" spans="1:19" x14ac:dyDescent="0.3">
      <c r="A9368">
        <v>9367</v>
      </c>
      <c r="B9368" t="s">
        <v>23</v>
      </c>
      <c r="C9368" t="s">
        <v>34</v>
      </c>
      <c r="D9368" t="s">
        <v>38</v>
      </c>
      <c r="E9368" t="s">
        <v>43</v>
      </c>
      <c r="F9368" t="s">
        <v>30</v>
      </c>
      <c r="G9368" t="s">
        <v>24</v>
      </c>
      <c r="H9368">
        <v>7</v>
      </c>
      <c r="I9368" t="s">
        <v>176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28</v>
      </c>
      <c r="S9368">
        <v>7</v>
      </c>
    </row>
    <row r="9369" spans="1:19" x14ac:dyDescent="0.3">
      <c r="A9369">
        <v>9368</v>
      </c>
      <c r="B9369" t="s">
        <v>33</v>
      </c>
      <c r="C9369" t="s">
        <v>20</v>
      </c>
      <c r="D9369" t="s">
        <v>44</v>
      </c>
      <c r="E9369" t="s">
        <v>43</v>
      </c>
      <c r="F9369" t="s">
        <v>25</v>
      </c>
      <c r="G9369" t="s">
        <v>17</v>
      </c>
      <c r="H9369">
        <v>6</v>
      </c>
      <c r="I9369" t="s">
        <v>178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28</v>
      </c>
      <c r="S9369">
        <v>7</v>
      </c>
    </row>
    <row r="9370" spans="1:19" x14ac:dyDescent="0.3">
      <c r="A9370">
        <v>9369</v>
      </c>
      <c r="B9370" t="s">
        <v>37</v>
      </c>
      <c r="C9370" t="s">
        <v>27</v>
      </c>
      <c r="D9370" t="s">
        <v>26</v>
      </c>
      <c r="E9370" t="s">
        <v>22</v>
      </c>
      <c r="F9370" t="s">
        <v>18</v>
      </c>
      <c r="G9370" t="s">
        <v>24</v>
      </c>
      <c r="H9370">
        <v>1</v>
      </c>
      <c r="I9370" t="s">
        <v>178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21</v>
      </c>
      <c r="S9370">
        <v>6</v>
      </c>
    </row>
    <row r="9371" spans="1:19" x14ac:dyDescent="0.3">
      <c r="A9371">
        <v>9370</v>
      </c>
      <c r="B9371" t="s">
        <v>16</v>
      </c>
      <c r="C9371" t="s">
        <v>27</v>
      </c>
      <c r="D9371" t="s">
        <v>26</v>
      </c>
      <c r="E9371" t="s">
        <v>29</v>
      </c>
      <c r="F9371" t="s">
        <v>25</v>
      </c>
      <c r="G9371" t="s">
        <v>35</v>
      </c>
      <c r="H9371">
        <v>5</v>
      </c>
      <c r="I9371" t="s">
        <v>177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28</v>
      </c>
      <c r="S9371">
        <v>7</v>
      </c>
    </row>
    <row r="9372" spans="1:19" x14ac:dyDescent="0.3">
      <c r="A9372">
        <v>9371</v>
      </c>
      <c r="B9372" t="s">
        <v>33</v>
      </c>
      <c r="C9372" t="s">
        <v>20</v>
      </c>
      <c r="D9372" t="s">
        <v>26</v>
      </c>
      <c r="E9372" t="s">
        <v>43</v>
      </c>
      <c r="F9372" t="s">
        <v>18</v>
      </c>
      <c r="G9372" t="s">
        <v>24</v>
      </c>
      <c r="H9372">
        <v>1</v>
      </c>
      <c r="I9372" t="s">
        <v>178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28</v>
      </c>
      <c r="S9372">
        <v>8</v>
      </c>
    </row>
    <row r="9373" spans="1:19" x14ac:dyDescent="0.3">
      <c r="A9373">
        <v>9372</v>
      </c>
      <c r="B9373" t="s">
        <v>42</v>
      </c>
      <c r="C9373" t="s">
        <v>39</v>
      </c>
      <c r="D9373" t="s">
        <v>26</v>
      </c>
      <c r="E9373" t="s">
        <v>29</v>
      </c>
      <c r="F9373" t="s">
        <v>18</v>
      </c>
      <c r="G9373" t="s">
        <v>17</v>
      </c>
      <c r="H9373">
        <v>6</v>
      </c>
      <c r="I9373" t="s">
        <v>178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28</v>
      </c>
      <c r="S9373">
        <v>7</v>
      </c>
    </row>
    <row r="9374" spans="1:19" x14ac:dyDescent="0.3">
      <c r="A9374">
        <v>9373</v>
      </c>
      <c r="B9374" t="s">
        <v>31</v>
      </c>
      <c r="C9374" t="s">
        <v>34</v>
      </c>
      <c r="D9374" t="s">
        <v>40</v>
      </c>
      <c r="E9374" t="s">
        <v>15</v>
      </c>
      <c r="F9374" t="s">
        <v>18</v>
      </c>
      <c r="G9374" t="s">
        <v>24</v>
      </c>
      <c r="H9374">
        <v>0</v>
      </c>
      <c r="I9374" t="s">
        <v>178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21</v>
      </c>
      <c r="S9374">
        <v>4</v>
      </c>
    </row>
    <row r="9375" spans="1:19" x14ac:dyDescent="0.3">
      <c r="A9375">
        <v>9374</v>
      </c>
      <c r="B9375" t="s">
        <v>31</v>
      </c>
      <c r="C9375" t="s">
        <v>27</v>
      </c>
      <c r="D9375" t="s">
        <v>38</v>
      </c>
      <c r="E9375" t="s">
        <v>41</v>
      </c>
      <c r="F9375" t="s">
        <v>18</v>
      </c>
      <c r="G9375" t="s">
        <v>35</v>
      </c>
      <c r="H9375">
        <v>14</v>
      </c>
      <c r="I9375" t="s">
        <v>177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34</v>
      </c>
      <c r="S9375">
        <v>4</v>
      </c>
    </row>
    <row r="9376" spans="1:19" x14ac:dyDescent="0.3">
      <c r="A9376">
        <v>9375</v>
      </c>
      <c r="B9376" t="s">
        <v>31</v>
      </c>
      <c r="C9376" t="s">
        <v>34</v>
      </c>
      <c r="D9376" t="s">
        <v>19</v>
      </c>
      <c r="E9376" t="s">
        <v>41</v>
      </c>
      <c r="F9376" t="s">
        <v>18</v>
      </c>
      <c r="G9376" t="s">
        <v>35</v>
      </c>
      <c r="H9376">
        <v>5</v>
      </c>
      <c r="I9376" t="s">
        <v>176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21</v>
      </c>
      <c r="S9376">
        <v>5</v>
      </c>
    </row>
    <row r="9377" spans="1:19" x14ac:dyDescent="0.3">
      <c r="A9377">
        <v>9376</v>
      </c>
      <c r="B9377" t="s">
        <v>16</v>
      </c>
      <c r="C9377" t="s">
        <v>27</v>
      </c>
      <c r="D9377" t="s">
        <v>26</v>
      </c>
      <c r="E9377" t="s">
        <v>29</v>
      </c>
      <c r="F9377" t="s">
        <v>25</v>
      </c>
      <c r="G9377" t="s">
        <v>24</v>
      </c>
      <c r="H9377">
        <v>12</v>
      </c>
      <c r="I9377" t="s">
        <v>178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34</v>
      </c>
      <c r="S9377">
        <v>5</v>
      </c>
    </row>
    <row r="9378" spans="1:19" x14ac:dyDescent="0.3">
      <c r="A9378">
        <v>9377</v>
      </c>
      <c r="B9378" t="s">
        <v>16</v>
      </c>
      <c r="C9378" t="s">
        <v>39</v>
      </c>
      <c r="D9378" t="s">
        <v>40</v>
      </c>
      <c r="E9378" t="s">
        <v>15</v>
      </c>
      <c r="F9378" t="s">
        <v>18</v>
      </c>
      <c r="G9378" t="s">
        <v>35</v>
      </c>
      <c r="H9378">
        <v>6</v>
      </c>
      <c r="I9378" t="s">
        <v>178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21</v>
      </c>
      <c r="S9378">
        <v>3</v>
      </c>
    </row>
    <row r="9379" spans="1:19" x14ac:dyDescent="0.3">
      <c r="A9379">
        <v>9378</v>
      </c>
      <c r="B9379" t="s">
        <v>31</v>
      </c>
      <c r="C9379" t="s">
        <v>39</v>
      </c>
      <c r="D9379" t="s">
        <v>44</v>
      </c>
      <c r="E9379" t="s">
        <v>29</v>
      </c>
      <c r="F9379" t="s">
        <v>18</v>
      </c>
      <c r="G9379" t="s">
        <v>17</v>
      </c>
      <c r="H9379">
        <v>7</v>
      </c>
      <c r="I9379" t="s">
        <v>178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21</v>
      </c>
      <c r="S9379">
        <v>5</v>
      </c>
    </row>
    <row r="9380" spans="1:19" x14ac:dyDescent="0.3">
      <c r="A9380">
        <v>9379</v>
      </c>
      <c r="B9380" t="s">
        <v>23</v>
      </c>
      <c r="C9380" t="s">
        <v>39</v>
      </c>
      <c r="D9380" t="s">
        <v>19</v>
      </c>
      <c r="E9380" t="s">
        <v>45</v>
      </c>
      <c r="F9380" t="s">
        <v>25</v>
      </c>
      <c r="G9380" t="s">
        <v>35</v>
      </c>
      <c r="H9380">
        <v>9</v>
      </c>
      <c r="I9380" t="s">
        <v>177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28</v>
      </c>
      <c r="S9380">
        <v>2</v>
      </c>
    </row>
    <row r="9381" spans="1:19" x14ac:dyDescent="0.3">
      <c r="A9381">
        <v>9380</v>
      </c>
      <c r="B9381" t="s">
        <v>37</v>
      </c>
      <c r="C9381" t="s">
        <v>34</v>
      </c>
      <c r="D9381" t="s">
        <v>32</v>
      </c>
      <c r="E9381" t="s">
        <v>41</v>
      </c>
      <c r="F9381" t="s">
        <v>18</v>
      </c>
      <c r="G9381" t="s">
        <v>24</v>
      </c>
      <c r="H9381">
        <v>8</v>
      </c>
      <c r="I9381" t="s">
        <v>178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34</v>
      </c>
      <c r="S9381">
        <v>1</v>
      </c>
    </row>
    <row r="9382" spans="1:19" x14ac:dyDescent="0.3">
      <c r="A9382">
        <v>9381</v>
      </c>
      <c r="B9382" t="s">
        <v>23</v>
      </c>
      <c r="C9382" t="s">
        <v>27</v>
      </c>
      <c r="D9382" t="s">
        <v>40</v>
      </c>
      <c r="E9382" t="s">
        <v>41</v>
      </c>
      <c r="F9382" t="s">
        <v>25</v>
      </c>
      <c r="G9382" t="s">
        <v>24</v>
      </c>
      <c r="H9382">
        <v>8</v>
      </c>
      <c r="I9382" t="s">
        <v>177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34</v>
      </c>
      <c r="S9382">
        <v>4</v>
      </c>
    </row>
    <row r="9383" spans="1:19" x14ac:dyDescent="0.3">
      <c r="A9383">
        <v>9382</v>
      </c>
      <c r="B9383" t="s">
        <v>37</v>
      </c>
      <c r="C9383" t="s">
        <v>27</v>
      </c>
      <c r="D9383" t="s">
        <v>32</v>
      </c>
      <c r="E9383" t="s">
        <v>43</v>
      </c>
      <c r="F9383" t="s">
        <v>25</v>
      </c>
      <c r="G9383" t="s">
        <v>24</v>
      </c>
      <c r="H9383">
        <v>4</v>
      </c>
      <c r="I9383" t="s">
        <v>177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28</v>
      </c>
      <c r="S9383">
        <v>9</v>
      </c>
    </row>
    <row r="9384" spans="1:19" x14ac:dyDescent="0.3">
      <c r="A9384">
        <v>9383</v>
      </c>
      <c r="B9384" t="s">
        <v>33</v>
      </c>
      <c r="C9384" t="s">
        <v>39</v>
      </c>
      <c r="D9384" t="s">
        <v>19</v>
      </c>
      <c r="E9384" t="s">
        <v>41</v>
      </c>
      <c r="F9384" t="s">
        <v>30</v>
      </c>
      <c r="G9384" t="s">
        <v>17</v>
      </c>
      <c r="H9384">
        <v>8</v>
      </c>
      <c r="I9384" t="s">
        <v>177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28</v>
      </c>
      <c r="S9384">
        <v>2</v>
      </c>
    </row>
    <row r="9385" spans="1:19" x14ac:dyDescent="0.3">
      <c r="A9385">
        <v>9384</v>
      </c>
      <c r="B9385" t="s">
        <v>23</v>
      </c>
      <c r="C9385" t="s">
        <v>34</v>
      </c>
      <c r="D9385" t="s">
        <v>38</v>
      </c>
      <c r="E9385" t="s">
        <v>36</v>
      </c>
      <c r="F9385" t="s">
        <v>25</v>
      </c>
      <c r="G9385" t="s">
        <v>35</v>
      </c>
      <c r="H9385">
        <v>14</v>
      </c>
      <c r="I9385" t="s">
        <v>178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34</v>
      </c>
      <c r="S9385">
        <v>1</v>
      </c>
    </row>
    <row r="9386" spans="1:19" x14ac:dyDescent="0.3">
      <c r="A9386">
        <v>9385</v>
      </c>
      <c r="B9386" t="s">
        <v>42</v>
      </c>
      <c r="C9386" t="s">
        <v>39</v>
      </c>
      <c r="D9386" t="s">
        <v>40</v>
      </c>
      <c r="E9386" t="s">
        <v>22</v>
      </c>
      <c r="F9386" t="s">
        <v>18</v>
      </c>
      <c r="G9386" t="s">
        <v>24</v>
      </c>
      <c r="H9386">
        <v>9</v>
      </c>
      <c r="I9386" t="s">
        <v>177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34</v>
      </c>
      <c r="S9386">
        <v>3</v>
      </c>
    </row>
    <row r="9387" spans="1:19" x14ac:dyDescent="0.3">
      <c r="A9387">
        <v>9386</v>
      </c>
      <c r="B9387" t="s">
        <v>16</v>
      </c>
      <c r="C9387" t="s">
        <v>20</v>
      </c>
      <c r="D9387" t="s">
        <v>26</v>
      </c>
      <c r="E9387" t="s">
        <v>29</v>
      </c>
      <c r="F9387" t="s">
        <v>25</v>
      </c>
      <c r="G9387" t="s">
        <v>35</v>
      </c>
      <c r="H9387">
        <v>4</v>
      </c>
      <c r="I9387" t="s">
        <v>176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21</v>
      </c>
      <c r="S9387">
        <v>4</v>
      </c>
    </row>
    <row r="9388" spans="1:19" x14ac:dyDescent="0.3">
      <c r="A9388">
        <v>9387</v>
      </c>
      <c r="B9388" t="s">
        <v>33</v>
      </c>
      <c r="C9388" t="s">
        <v>34</v>
      </c>
      <c r="D9388" t="s">
        <v>40</v>
      </c>
      <c r="E9388" t="s">
        <v>41</v>
      </c>
      <c r="F9388" t="s">
        <v>25</v>
      </c>
      <c r="G9388" t="s">
        <v>24</v>
      </c>
      <c r="H9388">
        <v>0</v>
      </c>
      <c r="I9388" t="s">
        <v>178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28</v>
      </c>
      <c r="S9388">
        <v>7</v>
      </c>
    </row>
    <row r="9389" spans="1:19" x14ac:dyDescent="0.3">
      <c r="A9389">
        <v>9388</v>
      </c>
      <c r="B9389" t="s">
        <v>31</v>
      </c>
      <c r="C9389" t="s">
        <v>27</v>
      </c>
      <c r="D9389" t="s">
        <v>26</v>
      </c>
      <c r="E9389" t="s">
        <v>41</v>
      </c>
      <c r="F9389" t="s">
        <v>30</v>
      </c>
      <c r="G9389" t="s">
        <v>35</v>
      </c>
      <c r="H9389">
        <v>6</v>
      </c>
      <c r="I9389" t="s">
        <v>177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21</v>
      </c>
      <c r="S9389">
        <v>6</v>
      </c>
    </row>
    <row r="9390" spans="1:19" x14ac:dyDescent="0.3">
      <c r="A9390">
        <v>9389</v>
      </c>
      <c r="B9390" t="s">
        <v>23</v>
      </c>
      <c r="C9390" t="s">
        <v>20</v>
      </c>
      <c r="D9390" t="s">
        <v>38</v>
      </c>
      <c r="E9390" t="s">
        <v>15</v>
      </c>
      <c r="F9390" t="s">
        <v>18</v>
      </c>
      <c r="G9390" t="s">
        <v>24</v>
      </c>
      <c r="H9390">
        <v>12</v>
      </c>
      <c r="I9390" t="s">
        <v>178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28</v>
      </c>
      <c r="S9390">
        <v>4</v>
      </c>
    </row>
    <row r="9391" spans="1:19" x14ac:dyDescent="0.3">
      <c r="A9391">
        <v>9390</v>
      </c>
      <c r="B9391" t="s">
        <v>42</v>
      </c>
      <c r="C9391" t="s">
        <v>20</v>
      </c>
      <c r="D9391" t="s">
        <v>32</v>
      </c>
      <c r="E9391" t="s">
        <v>29</v>
      </c>
      <c r="F9391" t="s">
        <v>25</v>
      </c>
      <c r="G9391" t="s">
        <v>17</v>
      </c>
      <c r="H9391">
        <v>11</v>
      </c>
      <c r="I9391" t="s">
        <v>178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34</v>
      </c>
      <c r="S9391">
        <v>6</v>
      </c>
    </row>
    <row r="9392" spans="1:19" x14ac:dyDescent="0.3">
      <c r="A9392">
        <v>9391</v>
      </c>
      <c r="B9392" t="s">
        <v>16</v>
      </c>
      <c r="C9392" t="s">
        <v>34</v>
      </c>
      <c r="D9392" t="s">
        <v>32</v>
      </c>
      <c r="E9392" t="s">
        <v>41</v>
      </c>
      <c r="F9392" t="s">
        <v>30</v>
      </c>
      <c r="G9392" t="s">
        <v>24</v>
      </c>
      <c r="H9392">
        <v>10</v>
      </c>
      <c r="I9392" t="s">
        <v>178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34</v>
      </c>
      <c r="S9392">
        <v>4</v>
      </c>
    </row>
    <row r="9393" spans="1:19" x14ac:dyDescent="0.3">
      <c r="A9393">
        <v>9392</v>
      </c>
      <c r="B9393" t="s">
        <v>31</v>
      </c>
      <c r="C9393" t="s">
        <v>39</v>
      </c>
      <c r="D9393" t="s">
        <v>38</v>
      </c>
      <c r="E9393" t="s">
        <v>43</v>
      </c>
      <c r="F9393" t="s">
        <v>30</v>
      </c>
      <c r="G9393" t="s">
        <v>24</v>
      </c>
      <c r="H9393">
        <v>13</v>
      </c>
      <c r="I9393" t="s">
        <v>176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28</v>
      </c>
      <c r="S9393">
        <v>8</v>
      </c>
    </row>
    <row r="9394" spans="1:19" x14ac:dyDescent="0.3">
      <c r="A9394">
        <v>9393</v>
      </c>
      <c r="B9394" t="s">
        <v>33</v>
      </c>
      <c r="C9394" t="s">
        <v>39</v>
      </c>
      <c r="D9394" t="s">
        <v>38</v>
      </c>
      <c r="E9394" t="s">
        <v>45</v>
      </c>
      <c r="F9394" t="s">
        <v>25</v>
      </c>
      <c r="G9394" t="s">
        <v>35</v>
      </c>
      <c r="H9394">
        <v>9</v>
      </c>
      <c r="I9394" t="s">
        <v>178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34</v>
      </c>
      <c r="S9394">
        <v>3</v>
      </c>
    </row>
    <row r="9395" spans="1:19" x14ac:dyDescent="0.3">
      <c r="A9395">
        <v>9394</v>
      </c>
      <c r="B9395" t="s">
        <v>16</v>
      </c>
      <c r="C9395" t="s">
        <v>20</v>
      </c>
      <c r="D9395" t="s">
        <v>19</v>
      </c>
      <c r="E9395" t="s">
        <v>15</v>
      </c>
      <c r="F9395" t="s">
        <v>30</v>
      </c>
      <c r="G9395" t="s">
        <v>35</v>
      </c>
      <c r="H9395">
        <v>6</v>
      </c>
      <c r="I9395" t="s">
        <v>177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21</v>
      </c>
      <c r="S9395">
        <v>1</v>
      </c>
    </row>
    <row r="9396" spans="1:19" x14ac:dyDescent="0.3">
      <c r="A9396">
        <v>9395</v>
      </c>
      <c r="B9396" t="s">
        <v>33</v>
      </c>
      <c r="C9396" t="s">
        <v>39</v>
      </c>
      <c r="D9396" t="s">
        <v>32</v>
      </c>
      <c r="E9396" t="s">
        <v>36</v>
      </c>
      <c r="F9396" t="s">
        <v>18</v>
      </c>
      <c r="G9396" t="s">
        <v>17</v>
      </c>
      <c r="H9396">
        <v>8</v>
      </c>
      <c r="I9396" t="s">
        <v>178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34</v>
      </c>
      <c r="S9396">
        <v>4</v>
      </c>
    </row>
    <row r="9397" spans="1:19" x14ac:dyDescent="0.3">
      <c r="A9397">
        <v>9396</v>
      </c>
      <c r="B9397" t="s">
        <v>42</v>
      </c>
      <c r="C9397" t="s">
        <v>27</v>
      </c>
      <c r="D9397" t="s">
        <v>19</v>
      </c>
      <c r="E9397" t="s">
        <v>36</v>
      </c>
      <c r="F9397" t="s">
        <v>25</v>
      </c>
      <c r="G9397" t="s">
        <v>17</v>
      </c>
      <c r="H9397">
        <v>6</v>
      </c>
      <c r="I9397" t="s">
        <v>176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28</v>
      </c>
      <c r="S9397">
        <v>7</v>
      </c>
    </row>
    <row r="9398" spans="1:19" x14ac:dyDescent="0.3">
      <c r="A9398">
        <v>9397</v>
      </c>
      <c r="B9398" t="s">
        <v>42</v>
      </c>
      <c r="C9398" t="s">
        <v>34</v>
      </c>
      <c r="D9398" t="s">
        <v>38</v>
      </c>
      <c r="E9398" t="s">
        <v>22</v>
      </c>
      <c r="F9398" t="s">
        <v>18</v>
      </c>
      <c r="G9398" t="s">
        <v>35</v>
      </c>
      <c r="H9398">
        <v>12</v>
      </c>
      <c r="I9398" t="s">
        <v>178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28</v>
      </c>
      <c r="S9398">
        <v>2</v>
      </c>
    </row>
    <row r="9399" spans="1:19" x14ac:dyDescent="0.3">
      <c r="A9399">
        <v>9398</v>
      </c>
      <c r="B9399" t="s">
        <v>42</v>
      </c>
      <c r="C9399" t="s">
        <v>39</v>
      </c>
      <c r="D9399" t="s">
        <v>38</v>
      </c>
      <c r="E9399" t="s">
        <v>45</v>
      </c>
      <c r="F9399" t="s">
        <v>18</v>
      </c>
      <c r="G9399" t="s">
        <v>24</v>
      </c>
      <c r="H9399">
        <v>7</v>
      </c>
      <c r="I9399" t="s">
        <v>178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21</v>
      </c>
      <c r="S9399">
        <v>4</v>
      </c>
    </row>
    <row r="9400" spans="1:19" x14ac:dyDescent="0.3">
      <c r="A9400">
        <v>9399</v>
      </c>
      <c r="B9400" t="s">
        <v>33</v>
      </c>
      <c r="C9400" t="s">
        <v>39</v>
      </c>
      <c r="D9400" t="s">
        <v>44</v>
      </c>
      <c r="E9400" t="s">
        <v>36</v>
      </c>
      <c r="F9400" t="s">
        <v>30</v>
      </c>
      <c r="G9400" t="s">
        <v>17</v>
      </c>
      <c r="H9400">
        <v>10</v>
      </c>
      <c r="I9400" t="s">
        <v>177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34</v>
      </c>
      <c r="S9400">
        <v>2</v>
      </c>
    </row>
    <row r="9401" spans="1:19" x14ac:dyDescent="0.3">
      <c r="A9401">
        <v>9400</v>
      </c>
      <c r="B9401" t="s">
        <v>37</v>
      </c>
      <c r="C9401" t="s">
        <v>20</v>
      </c>
      <c r="D9401" t="s">
        <v>19</v>
      </c>
      <c r="E9401" t="s">
        <v>43</v>
      </c>
      <c r="F9401" t="s">
        <v>25</v>
      </c>
      <c r="G9401" t="s">
        <v>24</v>
      </c>
      <c r="H9401">
        <v>8</v>
      </c>
      <c r="I9401" t="s">
        <v>176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28</v>
      </c>
      <c r="S9401">
        <v>5</v>
      </c>
    </row>
    <row r="9402" spans="1:19" x14ac:dyDescent="0.3">
      <c r="A9402">
        <v>9401</v>
      </c>
      <c r="B9402" t="s">
        <v>37</v>
      </c>
      <c r="C9402" t="s">
        <v>39</v>
      </c>
      <c r="D9402" t="s">
        <v>19</v>
      </c>
      <c r="E9402" t="s">
        <v>45</v>
      </c>
      <c r="F9402" t="s">
        <v>25</v>
      </c>
      <c r="G9402" t="s">
        <v>17</v>
      </c>
      <c r="H9402">
        <v>2</v>
      </c>
      <c r="I9402" t="s">
        <v>178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28</v>
      </c>
      <c r="S9402">
        <v>9</v>
      </c>
    </row>
    <row r="9403" spans="1:19" x14ac:dyDescent="0.3">
      <c r="A9403">
        <v>9402</v>
      </c>
      <c r="B9403" t="s">
        <v>23</v>
      </c>
      <c r="C9403" t="s">
        <v>20</v>
      </c>
      <c r="D9403" t="s">
        <v>19</v>
      </c>
      <c r="E9403" t="s">
        <v>45</v>
      </c>
      <c r="F9403" t="s">
        <v>25</v>
      </c>
      <c r="G9403" t="s">
        <v>35</v>
      </c>
      <c r="H9403">
        <v>5</v>
      </c>
      <c r="I9403" t="s">
        <v>178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28</v>
      </c>
      <c r="S9403">
        <v>7</v>
      </c>
    </row>
    <row r="9404" spans="1:19" x14ac:dyDescent="0.3">
      <c r="A9404">
        <v>9403</v>
      </c>
      <c r="B9404" t="s">
        <v>16</v>
      </c>
      <c r="C9404" t="s">
        <v>39</v>
      </c>
      <c r="D9404" t="s">
        <v>32</v>
      </c>
      <c r="E9404" t="s">
        <v>41</v>
      </c>
      <c r="F9404" t="s">
        <v>30</v>
      </c>
      <c r="G9404" t="s">
        <v>35</v>
      </c>
      <c r="H9404">
        <v>6</v>
      </c>
      <c r="I9404" t="s">
        <v>176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28</v>
      </c>
      <c r="S9404">
        <v>8</v>
      </c>
    </row>
    <row r="9405" spans="1:19" x14ac:dyDescent="0.3">
      <c r="A9405">
        <v>9404</v>
      </c>
      <c r="B9405" t="s">
        <v>23</v>
      </c>
      <c r="C9405" t="s">
        <v>27</v>
      </c>
      <c r="D9405" t="s">
        <v>38</v>
      </c>
      <c r="E9405" t="s">
        <v>22</v>
      </c>
      <c r="F9405" t="s">
        <v>18</v>
      </c>
      <c r="G9405" t="s">
        <v>24</v>
      </c>
      <c r="H9405">
        <v>12</v>
      </c>
      <c r="I9405" t="s">
        <v>178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34</v>
      </c>
      <c r="S9405">
        <v>2</v>
      </c>
    </row>
    <row r="9406" spans="1:19" x14ac:dyDescent="0.3">
      <c r="A9406">
        <v>9405</v>
      </c>
      <c r="B9406" t="s">
        <v>42</v>
      </c>
      <c r="C9406" t="s">
        <v>34</v>
      </c>
      <c r="D9406" t="s">
        <v>32</v>
      </c>
      <c r="E9406" t="s">
        <v>36</v>
      </c>
      <c r="F9406" t="s">
        <v>30</v>
      </c>
      <c r="G9406" t="s">
        <v>35</v>
      </c>
      <c r="H9406">
        <v>7</v>
      </c>
      <c r="I9406" t="s">
        <v>176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28</v>
      </c>
      <c r="S9406">
        <v>8</v>
      </c>
    </row>
    <row r="9407" spans="1:19" x14ac:dyDescent="0.3">
      <c r="A9407">
        <v>9406</v>
      </c>
      <c r="B9407" t="s">
        <v>16</v>
      </c>
      <c r="C9407" t="s">
        <v>20</v>
      </c>
      <c r="D9407" t="s">
        <v>32</v>
      </c>
      <c r="E9407" t="s">
        <v>43</v>
      </c>
      <c r="F9407" t="s">
        <v>25</v>
      </c>
      <c r="G9407" t="s">
        <v>35</v>
      </c>
      <c r="H9407">
        <v>13</v>
      </c>
      <c r="I9407" t="s">
        <v>177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34</v>
      </c>
      <c r="S9407">
        <v>3</v>
      </c>
    </row>
    <row r="9408" spans="1:19" x14ac:dyDescent="0.3">
      <c r="A9408">
        <v>9407</v>
      </c>
      <c r="B9408" t="s">
        <v>31</v>
      </c>
      <c r="C9408" t="s">
        <v>20</v>
      </c>
      <c r="D9408" t="s">
        <v>26</v>
      </c>
      <c r="E9408" t="s">
        <v>43</v>
      </c>
      <c r="F9408" t="s">
        <v>30</v>
      </c>
      <c r="G9408" t="s">
        <v>35</v>
      </c>
      <c r="H9408">
        <v>0</v>
      </c>
      <c r="I9408" t="s">
        <v>177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28</v>
      </c>
      <c r="S9408">
        <v>8</v>
      </c>
    </row>
    <row r="9409" spans="1:19" x14ac:dyDescent="0.3">
      <c r="A9409">
        <v>9408</v>
      </c>
      <c r="B9409" t="s">
        <v>33</v>
      </c>
      <c r="C9409" t="s">
        <v>39</v>
      </c>
      <c r="D9409" t="s">
        <v>38</v>
      </c>
      <c r="E9409" t="s">
        <v>45</v>
      </c>
      <c r="F9409" t="s">
        <v>18</v>
      </c>
      <c r="G9409" t="s">
        <v>35</v>
      </c>
      <c r="H9409">
        <v>0</v>
      </c>
      <c r="I9409" t="s">
        <v>177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28</v>
      </c>
      <c r="S9409">
        <v>1</v>
      </c>
    </row>
    <row r="9410" spans="1:19" x14ac:dyDescent="0.3">
      <c r="A9410">
        <v>9409</v>
      </c>
      <c r="B9410" t="s">
        <v>31</v>
      </c>
      <c r="C9410" t="s">
        <v>34</v>
      </c>
      <c r="D9410" t="s">
        <v>38</v>
      </c>
      <c r="E9410" t="s">
        <v>41</v>
      </c>
      <c r="F9410" t="s">
        <v>25</v>
      </c>
      <c r="G9410" t="s">
        <v>35</v>
      </c>
      <c r="H9410">
        <v>14</v>
      </c>
      <c r="I9410" t="s">
        <v>176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34</v>
      </c>
      <c r="S9410">
        <v>6</v>
      </c>
    </row>
    <row r="9411" spans="1:19" x14ac:dyDescent="0.3">
      <c r="A9411">
        <v>9410</v>
      </c>
      <c r="B9411" t="s">
        <v>42</v>
      </c>
      <c r="C9411" t="s">
        <v>39</v>
      </c>
      <c r="D9411" t="s">
        <v>38</v>
      </c>
      <c r="E9411" t="s">
        <v>45</v>
      </c>
      <c r="F9411" t="s">
        <v>18</v>
      </c>
      <c r="G9411" t="s">
        <v>17</v>
      </c>
      <c r="H9411">
        <v>2</v>
      </c>
      <c r="I9411" t="s">
        <v>176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21</v>
      </c>
      <c r="S9411">
        <v>1</v>
      </c>
    </row>
    <row r="9412" spans="1:19" x14ac:dyDescent="0.3">
      <c r="A9412">
        <v>9411</v>
      </c>
      <c r="B9412" t="s">
        <v>33</v>
      </c>
      <c r="C9412" t="s">
        <v>20</v>
      </c>
      <c r="D9412" t="s">
        <v>19</v>
      </c>
      <c r="E9412" t="s">
        <v>36</v>
      </c>
      <c r="F9412" t="s">
        <v>25</v>
      </c>
      <c r="G9412" t="s">
        <v>35</v>
      </c>
      <c r="H9412">
        <v>2</v>
      </c>
      <c r="I9412" t="s">
        <v>176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21</v>
      </c>
      <c r="S9412">
        <v>2</v>
      </c>
    </row>
    <row r="9413" spans="1:19" x14ac:dyDescent="0.3">
      <c r="A9413">
        <v>9412</v>
      </c>
      <c r="B9413" t="s">
        <v>23</v>
      </c>
      <c r="C9413" t="s">
        <v>39</v>
      </c>
      <c r="D9413" t="s">
        <v>38</v>
      </c>
      <c r="E9413" t="s">
        <v>36</v>
      </c>
      <c r="F9413" t="s">
        <v>25</v>
      </c>
      <c r="G9413" t="s">
        <v>17</v>
      </c>
      <c r="H9413">
        <v>13</v>
      </c>
      <c r="I9413" t="s">
        <v>177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28</v>
      </c>
      <c r="S9413">
        <v>8</v>
      </c>
    </row>
    <row r="9414" spans="1:19" x14ac:dyDescent="0.3">
      <c r="A9414">
        <v>9413</v>
      </c>
      <c r="B9414" t="s">
        <v>37</v>
      </c>
      <c r="C9414" t="s">
        <v>39</v>
      </c>
      <c r="D9414" t="s">
        <v>32</v>
      </c>
      <c r="E9414" t="s">
        <v>15</v>
      </c>
      <c r="F9414" t="s">
        <v>25</v>
      </c>
      <c r="G9414" t="s">
        <v>24</v>
      </c>
      <c r="H9414">
        <v>1</v>
      </c>
      <c r="I9414" t="s">
        <v>178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21</v>
      </c>
      <c r="S9414">
        <v>2</v>
      </c>
    </row>
    <row r="9415" spans="1:19" x14ac:dyDescent="0.3">
      <c r="A9415">
        <v>9414</v>
      </c>
      <c r="B9415" t="s">
        <v>16</v>
      </c>
      <c r="C9415" t="s">
        <v>27</v>
      </c>
      <c r="D9415" t="s">
        <v>19</v>
      </c>
      <c r="E9415" t="s">
        <v>45</v>
      </c>
      <c r="F9415" t="s">
        <v>25</v>
      </c>
      <c r="G9415" t="s">
        <v>24</v>
      </c>
      <c r="H9415">
        <v>7</v>
      </c>
      <c r="I9415" t="s">
        <v>176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28</v>
      </c>
      <c r="S9415">
        <v>9</v>
      </c>
    </row>
    <row r="9416" spans="1:19" x14ac:dyDescent="0.3">
      <c r="A9416">
        <v>9415</v>
      </c>
      <c r="B9416" t="s">
        <v>42</v>
      </c>
      <c r="C9416" t="s">
        <v>34</v>
      </c>
      <c r="D9416" t="s">
        <v>19</v>
      </c>
      <c r="E9416" t="s">
        <v>36</v>
      </c>
      <c r="F9416" t="s">
        <v>25</v>
      </c>
      <c r="G9416" t="s">
        <v>24</v>
      </c>
      <c r="H9416">
        <v>9</v>
      </c>
      <c r="I9416" t="s">
        <v>178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34</v>
      </c>
      <c r="S9416">
        <v>6</v>
      </c>
    </row>
    <row r="9417" spans="1:19" x14ac:dyDescent="0.3">
      <c r="A9417">
        <v>9416</v>
      </c>
      <c r="B9417" t="s">
        <v>31</v>
      </c>
      <c r="C9417" t="s">
        <v>27</v>
      </c>
      <c r="D9417" t="s">
        <v>38</v>
      </c>
      <c r="E9417" t="s">
        <v>36</v>
      </c>
      <c r="F9417" t="s">
        <v>30</v>
      </c>
      <c r="G9417" t="s">
        <v>17</v>
      </c>
      <c r="H9417">
        <v>7</v>
      </c>
      <c r="I9417" t="s">
        <v>177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28</v>
      </c>
      <c r="S9417">
        <v>7</v>
      </c>
    </row>
    <row r="9418" spans="1:19" x14ac:dyDescent="0.3">
      <c r="A9418">
        <v>9417</v>
      </c>
      <c r="B9418" t="s">
        <v>33</v>
      </c>
      <c r="C9418" t="s">
        <v>39</v>
      </c>
      <c r="D9418" t="s">
        <v>19</v>
      </c>
      <c r="E9418" t="s">
        <v>22</v>
      </c>
      <c r="F9418" t="s">
        <v>30</v>
      </c>
      <c r="G9418" t="s">
        <v>17</v>
      </c>
      <c r="H9418">
        <v>1</v>
      </c>
      <c r="I9418" t="s">
        <v>177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28</v>
      </c>
      <c r="S9418">
        <v>9</v>
      </c>
    </row>
    <row r="9419" spans="1:19" x14ac:dyDescent="0.3">
      <c r="A9419">
        <v>9418</v>
      </c>
      <c r="B9419" t="s">
        <v>42</v>
      </c>
      <c r="C9419" t="s">
        <v>34</v>
      </c>
      <c r="D9419" t="s">
        <v>32</v>
      </c>
      <c r="E9419" t="s">
        <v>29</v>
      </c>
      <c r="F9419" t="s">
        <v>30</v>
      </c>
      <c r="G9419" t="s">
        <v>17</v>
      </c>
      <c r="H9419">
        <v>4</v>
      </c>
      <c r="I9419" t="s">
        <v>176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21</v>
      </c>
      <c r="S9419">
        <v>5</v>
      </c>
    </row>
    <row r="9420" spans="1:19" x14ac:dyDescent="0.3">
      <c r="A9420">
        <v>9419</v>
      </c>
      <c r="B9420" t="s">
        <v>23</v>
      </c>
      <c r="C9420" t="s">
        <v>20</v>
      </c>
      <c r="D9420" t="s">
        <v>32</v>
      </c>
      <c r="E9420" t="s">
        <v>29</v>
      </c>
      <c r="F9420" t="s">
        <v>18</v>
      </c>
      <c r="G9420" t="s">
        <v>17</v>
      </c>
      <c r="H9420">
        <v>9</v>
      </c>
      <c r="I9420" t="s">
        <v>176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28</v>
      </c>
      <c r="S9420">
        <v>9</v>
      </c>
    </row>
    <row r="9421" spans="1:19" x14ac:dyDescent="0.3">
      <c r="A9421">
        <v>9420</v>
      </c>
      <c r="B9421" t="s">
        <v>16</v>
      </c>
      <c r="C9421" t="s">
        <v>39</v>
      </c>
      <c r="D9421" t="s">
        <v>38</v>
      </c>
      <c r="E9421" t="s">
        <v>36</v>
      </c>
      <c r="F9421" t="s">
        <v>18</v>
      </c>
      <c r="G9421" t="s">
        <v>17</v>
      </c>
      <c r="H9421">
        <v>7</v>
      </c>
      <c r="I9421" t="s">
        <v>176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21</v>
      </c>
      <c r="S9421">
        <v>5</v>
      </c>
    </row>
    <row r="9422" spans="1:19" x14ac:dyDescent="0.3">
      <c r="A9422">
        <v>9421</v>
      </c>
      <c r="B9422" t="s">
        <v>37</v>
      </c>
      <c r="C9422" t="s">
        <v>39</v>
      </c>
      <c r="D9422" t="s">
        <v>19</v>
      </c>
      <c r="E9422" t="s">
        <v>15</v>
      </c>
      <c r="F9422" t="s">
        <v>18</v>
      </c>
      <c r="G9422" t="s">
        <v>35</v>
      </c>
      <c r="H9422">
        <v>2</v>
      </c>
      <c r="I9422" t="s">
        <v>176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28</v>
      </c>
      <c r="S9422">
        <v>1</v>
      </c>
    </row>
    <row r="9423" spans="1:19" x14ac:dyDescent="0.3">
      <c r="A9423">
        <v>9422</v>
      </c>
      <c r="B9423" t="s">
        <v>33</v>
      </c>
      <c r="C9423" t="s">
        <v>34</v>
      </c>
      <c r="D9423" t="s">
        <v>44</v>
      </c>
      <c r="E9423" t="s">
        <v>41</v>
      </c>
      <c r="F9423" t="s">
        <v>30</v>
      </c>
      <c r="G9423" t="s">
        <v>35</v>
      </c>
      <c r="H9423">
        <v>4</v>
      </c>
      <c r="I9423" t="s">
        <v>178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21</v>
      </c>
      <c r="S9423">
        <v>5</v>
      </c>
    </row>
    <row r="9424" spans="1:19" x14ac:dyDescent="0.3">
      <c r="A9424">
        <v>9423</v>
      </c>
      <c r="B9424" t="s">
        <v>33</v>
      </c>
      <c r="C9424" t="s">
        <v>34</v>
      </c>
      <c r="D9424" t="s">
        <v>40</v>
      </c>
      <c r="E9424" t="s">
        <v>43</v>
      </c>
      <c r="F9424" t="s">
        <v>25</v>
      </c>
      <c r="G9424" t="s">
        <v>24</v>
      </c>
      <c r="H9424">
        <v>14</v>
      </c>
      <c r="I9424" t="s">
        <v>177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34</v>
      </c>
      <c r="S9424">
        <v>5</v>
      </c>
    </row>
    <row r="9425" spans="1:19" x14ac:dyDescent="0.3">
      <c r="A9425">
        <v>9424</v>
      </c>
      <c r="B9425" t="s">
        <v>31</v>
      </c>
      <c r="C9425" t="s">
        <v>34</v>
      </c>
      <c r="D9425" t="s">
        <v>26</v>
      </c>
      <c r="E9425" t="s">
        <v>43</v>
      </c>
      <c r="F9425" t="s">
        <v>18</v>
      </c>
      <c r="G9425" t="s">
        <v>17</v>
      </c>
      <c r="H9425">
        <v>4</v>
      </c>
      <c r="I9425" t="s">
        <v>178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21</v>
      </c>
      <c r="S9425">
        <v>4</v>
      </c>
    </row>
    <row r="9426" spans="1:19" x14ac:dyDescent="0.3">
      <c r="A9426">
        <v>9425</v>
      </c>
      <c r="B9426" t="s">
        <v>33</v>
      </c>
      <c r="C9426" t="s">
        <v>39</v>
      </c>
      <c r="D9426" t="s">
        <v>40</v>
      </c>
      <c r="E9426" t="s">
        <v>15</v>
      </c>
      <c r="F9426" t="s">
        <v>30</v>
      </c>
      <c r="G9426" t="s">
        <v>24</v>
      </c>
      <c r="H9426">
        <v>12</v>
      </c>
      <c r="I9426" t="s">
        <v>176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34</v>
      </c>
      <c r="S9426">
        <v>1</v>
      </c>
    </row>
    <row r="9427" spans="1:19" x14ac:dyDescent="0.3">
      <c r="A9427">
        <v>9426</v>
      </c>
      <c r="B9427" t="s">
        <v>16</v>
      </c>
      <c r="C9427" t="s">
        <v>34</v>
      </c>
      <c r="D9427" t="s">
        <v>40</v>
      </c>
      <c r="E9427" t="s">
        <v>29</v>
      </c>
      <c r="F9427" t="s">
        <v>18</v>
      </c>
      <c r="G9427" t="s">
        <v>17</v>
      </c>
      <c r="H9427">
        <v>8</v>
      </c>
      <c r="I9427" t="s">
        <v>176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34</v>
      </c>
      <c r="S9427">
        <v>5</v>
      </c>
    </row>
    <row r="9428" spans="1:19" x14ac:dyDescent="0.3">
      <c r="A9428">
        <v>9427</v>
      </c>
      <c r="B9428" t="s">
        <v>16</v>
      </c>
      <c r="C9428" t="s">
        <v>39</v>
      </c>
      <c r="D9428" t="s">
        <v>38</v>
      </c>
      <c r="E9428" t="s">
        <v>43</v>
      </c>
      <c r="F9428" t="s">
        <v>18</v>
      </c>
      <c r="G9428" t="s">
        <v>17</v>
      </c>
      <c r="H9428">
        <v>10</v>
      </c>
      <c r="I9428" t="s">
        <v>178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28</v>
      </c>
      <c r="S9428">
        <v>9</v>
      </c>
    </row>
    <row r="9429" spans="1:19" x14ac:dyDescent="0.3">
      <c r="A9429">
        <v>9428</v>
      </c>
      <c r="B9429" t="s">
        <v>33</v>
      </c>
      <c r="C9429" t="s">
        <v>34</v>
      </c>
      <c r="D9429" t="s">
        <v>26</v>
      </c>
      <c r="E9429" t="s">
        <v>43</v>
      </c>
      <c r="F9429" t="s">
        <v>18</v>
      </c>
      <c r="G9429" t="s">
        <v>35</v>
      </c>
      <c r="H9429">
        <v>12</v>
      </c>
      <c r="I9429" t="s">
        <v>177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28</v>
      </c>
      <c r="S9429">
        <v>7</v>
      </c>
    </row>
    <row r="9430" spans="1:19" x14ac:dyDescent="0.3">
      <c r="A9430">
        <v>9429</v>
      </c>
      <c r="B9430" t="s">
        <v>33</v>
      </c>
      <c r="C9430" t="s">
        <v>20</v>
      </c>
      <c r="D9430" t="s">
        <v>26</v>
      </c>
      <c r="E9430" t="s">
        <v>15</v>
      </c>
      <c r="F9430" t="s">
        <v>25</v>
      </c>
      <c r="G9430" t="s">
        <v>35</v>
      </c>
      <c r="H9430">
        <v>6</v>
      </c>
      <c r="I9430" t="s">
        <v>177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21</v>
      </c>
      <c r="S9430">
        <v>2</v>
      </c>
    </row>
    <row r="9431" spans="1:19" x14ac:dyDescent="0.3">
      <c r="A9431">
        <v>9430</v>
      </c>
      <c r="B9431" t="s">
        <v>37</v>
      </c>
      <c r="C9431" t="s">
        <v>39</v>
      </c>
      <c r="D9431" t="s">
        <v>44</v>
      </c>
      <c r="E9431" t="s">
        <v>15</v>
      </c>
      <c r="F9431" t="s">
        <v>25</v>
      </c>
      <c r="G9431" t="s">
        <v>17</v>
      </c>
      <c r="H9431">
        <v>0</v>
      </c>
      <c r="I9431" t="s">
        <v>178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28</v>
      </c>
      <c r="S9431">
        <v>7</v>
      </c>
    </row>
    <row r="9432" spans="1:19" x14ac:dyDescent="0.3">
      <c r="A9432">
        <v>9431</v>
      </c>
      <c r="B9432" t="s">
        <v>16</v>
      </c>
      <c r="C9432" t="s">
        <v>34</v>
      </c>
      <c r="D9432" t="s">
        <v>26</v>
      </c>
      <c r="E9432" t="s">
        <v>36</v>
      </c>
      <c r="F9432" t="s">
        <v>25</v>
      </c>
      <c r="G9432" t="s">
        <v>17</v>
      </c>
      <c r="H9432">
        <v>6</v>
      </c>
      <c r="I9432" t="s">
        <v>178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21</v>
      </c>
      <c r="S9432">
        <v>1</v>
      </c>
    </row>
    <row r="9433" spans="1:19" x14ac:dyDescent="0.3">
      <c r="A9433">
        <v>9432</v>
      </c>
      <c r="B9433" t="s">
        <v>42</v>
      </c>
      <c r="C9433" t="s">
        <v>34</v>
      </c>
      <c r="D9433" t="s">
        <v>26</v>
      </c>
      <c r="E9433" t="s">
        <v>41</v>
      </c>
      <c r="F9433" t="s">
        <v>25</v>
      </c>
      <c r="G9433" t="s">
        <v>17</v>
      </c>
      <c r="H9433">
        <v>4</v>
      </c>
      <c r="I9433" t="s">
        <v>176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21</v>
      </c>
      <c r="S9433">
        <v>3</v>
      </c>
    </row>
    <row r="9434" spans="1:19" x14ac:dyDescent="0.3">
      <c r="A9434">
        <v>9433</v>
      </c>
      <c r="B9434" t="s">
        <v>16</v>
      </c>
      <c r="C9434" t="s">
        <v>39</v>
      </c>
      <c r="D9434" t="s">
        <v>32</v>
      </c>
      <c r="E9434" t="s">
        <v>15</v>
      </c>
      <c r="F9434" t="s">
        <v>25</v>
      </c>
      <c r="G9434" t="s">
        <v>35</v>
      </c>
      <c r="H9434">
        <v>5</v>
      </c>
      <c r="I9434" t="s">
        <v>178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28</v>
      </c>
      <c r="S9434">
        <v>8</v>
      </c>
    </row>
    <row r="9435" spans="1:19" x14ac:dyDescent="0.3">
      <c r="A9435">
        <v>9434</v>
      </c>
      <c r="B9435" t="s">
        <v>42</v>
      </c>
      <c r="C9435" t="s">
        <v>39</v>
      </c>
      <c r="D9435" t="s">
        <v>40</v>
      </c>
      <c r="E9435" t="s">
        <v>15</v>
      </c>
      <c r="F9435" t="s">
        <v>25</v>
      </c>
      <c r="G9435" t="s">
        <v>17</v>
      </c>
      <c r="H9435">
        <v>8</v>
      </c>
      <c r="I9435" t="s">
        <v>176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28</v>
      </c>
      <c r="S9435">
        <v>7</v>
      </c>
    </row>
    <row r="9436" spans="1:19" x14ac:dyDescent="0.3">
      <c r="A9436">
        <v>9435</v>
      </c>
      <c r="B9436" t="s">
        <v>37</v>
      </c>
      <c r="C9436" t="s">
        <v>39</v>
      </c>
      <c r="D9436" t="s">
        <v>19</v>
      </c>
      <c r="E9436" t="s">
        <v>41</v>
      </c>
      <c r="F9436" t="s">
        <v>30</v>
      </c>
      <c r="G9436" t="s">
        <v>24</v>
      </c>
      <c r="H9436">
        <v>13</v>
      </c>
      <c r="I9436" t="s">
        <v>178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34</v>
      </c>
      <c r="S9436">
        <v>4</v>
      </c>
    </row>
    <row r="9437" spans="1:19" x14ac:dyDescent="0.3">
      <c r="A9437">
        <v>9436</v>
      </c>
      <c r="B9437" t="s">
        <v>23</v>
      </c>
      <c r="C9437" t="s">
        <v>34</v>
      </c>
      <c r="D9437" t="s">
        <v>44</v>
      </c>
      <c r="E9437" t="s">
        <v>41</v>
      </c>
      <c r="F9437" t="s">
        <v>18</v>
      </c>
      <c r="G9437" t="s">
        <v>24</v>
      </c>
      <c r="H9437">
        <v>14</v>
      </c>
      <c r="I9437" t="s">
        <v>176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34</v>
      </c>
      <c r="S9437">
        <v>4</v>
      </c>
    </row>
    <row r="9438" spans="1:19" x14ac:dyDescent="0.3">
      <c r="A9438">
        <v>9437</v>
      </c>
      <c r="B9438" t="s">
        <v>16</v>
      </c>
      <c r="C9438" t="s">
        <v>27</v>
      </c>
      <c r="D9438" t="s">
        <v>40</v>
      </c>
      <c r="E9438" t="s">
        <v>41</v>
      </c>
      <c r="F9438" t="s">
        <v>18</v>
      </c>
      <c r="G9438" t="s">
        <v>35</v>
      </c>
      <c r="H9438">
        <v>2</v>
      </c>
      <c r="I9438" t="s">
        <v>178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21</v>
      </c>
      <c r="S9438">
        <v>5</v>
      </c>
    </row>
    <row r="9439" spans="1:19" x14ac:dyDescent="0.3">
      <c r="A9439">
        <v>9438</v>
      </c>
      <c r="B9439" t="s">
        <v>33</v>
      </c>
      <c r="C9439" t="s">
        <v>34</v>
      </c>
      <c r="D9439" t="s">
        <v>26</v>
      </c>
      <c r="E9439" t="s">
        <v>29</v>
      </c>
      <c r="F9439" t="s">
        <v>18</v>
      </c>
      <c r="G9439" t="s">
        <v>17</v>
      </c>
      <c r="H9439">
        <v>13</v>
      </c>
      <c r="I9439" t="s">
        <v>177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34</v>
      </c>
      <c r="S9439">
        <v>2</v>
      </c>
    </row>
    <row r="9440" spans="1:19" x14ac:dyDescent="0.3">
      <c r="A9440">
        <v>9439</v>
      </c>
      <c r="B9440" t="s">
        <v>42</v>
      </c>
      <c r="C9440" t="s">
        <v>34</v>
      </c>
      <c r="D9440" t="s">
        <v>40</v>
      </c>
      <c r="E9440" t="s">
        <v>22</v>
      </c>
      <c r="F9440" t="s">
        <v>25</v>
      </c>
      <c r="G9440" t="s">
        <v>35</v>
      </c>
      <c r="H9440">
        <v>8</v>
      </c>
      <c r="I9440" t="s">
        <v>177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28</v>
      </c>
      <c r="S9440">
        <v>9</v>
      </c>
    </row>
    <row r="9441" spans="1:19" x14ac:dyDescent="0.3">
      <c r="A9441">
        <v>9440</v>
      </c>
      <c r="B9441" t="s">
        <v>42</v>
      </c>
      <c r="C9441" t="s">
        <v>34</v>
      </c>
      <c r="D9441" t="s">
        <v>44</v>
      </c>
      <c r="E9441" t="s">
        <v>41</v>
      </c>
      <c r="F9441" t="s">
        <v>30</v>
      </c>
      <c r="G9441" t="s">
        <v>24</v>
      </c>
      <c r="H9441">
        <v>0</v>
      </c>
      <c r="I9441" t="s">
        <v>177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28</v>
      </c>
      <c r="S9441">
        <v>2</v>
      </c>
    </row>
    <row r="9442" spans="1:19" x14ac:dyDescent="0.3">
      <c r="A9442">
        <v>9441</v>
      </c>
      <c r="B9442" t="s">
        <v>33</v>
      </c>
      <c r="C9442" t="s">
        <v>27</v>
      </c>
      <c r="D9442" t="s">
        <v>19</v>
      </c>
      <c r="E9442" t="s">
        <v>22</v>
      </c>
      <c r="F9442" t="s">
        <v>25</v>
      </c>
      <c r="G9442" t="s">
        <v>24</v>
      </c>
      <c r="H9442">
        <v>14</v>
      </c>
      <c r="I9442" t="s">
        <v>178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34</v>
      </c>
      <c r="S9442">
        <v>6</v>
      </c>
    </row>
    <row r="9443" spans="1:19" x14ac:dyDescent="0.3">
      <c r="A9443">
        <v>9442</v>
      </c>
      <c r="B9443" t="s">
        <v>16</v>
      </c>
      <c r="C9443" t="s">
        <v>39</v>
      </c>
      <c r="D9443" t="s">
        <v>26</v>
      </c>
      <c r="E9443" t="s">
        <v>29</v>
      </c>
      <c r="F9443" t="s">
        <v>30</v>
      </c>
      <c r="G9443" t="s">
        <v>24</v>
      </c>
      <c r="H9443">
        <v>7</v>
      </c>
      <c r="I9443" t="s">
        <v>176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28</v>
      </c>
      <c r="S9443">
        <v>8</v>
      </c>
    </row>
    <row r="9444" spans="1:19" x14ac:dyDescent="0.3">
      <c r="A9444">
        <v>9443</v>
      </c>
      <c r="B9444" t="s">
        <v>23</v>
      </c>
      <c r="C9444" t="s">
        <v>39</v>
      </c>
      <c r="D9444" t="s">
        <v>40</v>
      </c>
      <c r="E9444" t="s">
        <v>29</v>
      </c>
      <c r="F9444" t="s">
        <v>18</v>
      </c>
      <c r="G9444" t="s">
        <v>17</v>
      </c>
      <c r="H9444">
        <v>10</v>
      </c>
      <c r="I9444" t="s">
        <v>178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28</v>
      </c>
      <c r="S9444">
        <v>7</v>
      </c>
    </row>
    <row r="9445" spans="1:19" x14ac:dyDescent="0.3">
      <c r="A9445">
        <v>9444</v>
      </c>
      <c r="B9445" t="s">
        <v>33</v>
      </c>
      <c r="C9445" t="s">
        <v>39</v>
      </c>
      <c r="D9445" t="s">
        <v>32</v>
      </c>
      <c r="E9445" t="s">
        <v>22</v>
      </c>
      <c r="F9445" t="s">
        <v>30</v>
      </c>
      <c r="G9445" t="s">
        <v>35</v>
      </c>
      <c r="H9445">
        <v>11</v>
      </c>
      <c r="I9445" t="s">
        <v>177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34</v>
      </c>
      <c r="S9445">
        <v>4</v>
      </c>
    </row>
    <row r="9446" spans="1:19" x14ac:dyDescent="0.3">
      <c r="A9446">
        <v>9445</v>
      </c>
      <c r="B9446" t="s">
        <v>31</v>
      </c>
      <c r="C9446" t="s">
        <v>39</v>
      </c>
      <c r="D9446" t="s">
        <v>44</v>
      </c>
      <c r="E9446" t="s">
        <v>41</v>
      </c>
      <c r="F9446" t="s">
        <v>18</v>
      </c>
      <c r="G9446" t="s">
        <v>17</v>
      </c>
      <c r="H9446">
        <v>6</v>
      </c>
      <c r="I9446" t="s">
        <v>176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21</v>
      </c>
      <c r="S9446">
        <v>1</v>
      </c>
    </row>
    <row r="9447" spans="1:19" x14ac:dyDescent="0.3">
      <c r="A9447">
        <v>9446</v>
      </c>
      <c r="B9447" t="s">
        <v>16</v>
      </c>
      <c r="C9447" t="s">
        <v>39</v>
      </c>
      <c r="D9447" t="s">
        <v>26</v>
      </c>
      <c r="E9447" t="s">
        <v>43</v>
      </c>
      <c r="F9447" t="s">
        <v>18</v>
      </c>
      <c r="G9447" t="s">
        <v>17</v>
      </c>
      <c r="H9447">
        <v>11</v>
      </c>
      <c r="I9447" t="s">
        <v>177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34</v>
      </c>
      <c r="S9447">
        <v>5</v>
      </c>
    </row>
    <row r="9448" spans="1:19" x14ac:dyDescent="0.3">
      <c r="A9448">
        <v>9447</v>
      </c>
      <c r="B9448" t="s">
        <v>37</v>
      </c>
      <c r="C9448" t="s">
        <v>20</v>
      </c>
      <c r="D9448" t="s">
        <v>40</v>
      </c>
      <c r="E9448" t="s">
        <v>22</v>
      </c>
      <c r="F9448" t="s">
        <v>25</v>
      </c>
      <c r="G9448" t="s">
        <v>35</v>
      </c>
      <c r="H9448">
        <v>7</v>
      </c>
      <c r="I9448" t="s">
        <v>178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21</v>
      </c>
      <c r="S9448">
        <v>3</v>
      </c>
    </row>
    <row r="9449" spans="1:19" x14ac:dyDescent="0.3">
      <c r="A9449">
        <v>9448</v>
      </c>
      <c r="B9449" t="s">
        <v>37</v>
      </c>
      <c r="C9449" t="s">
        <v>20</v>
      </c>
      <c r="D9449" t="s">
        <v>19</v>
      </c>
      <c r="E9449" t="s">
        <v>36</v>
      </c>
      <c r="F9449" t="s">
        <v>18</v>
      </c>
      <c r="G9449" t="s">
        <v>17</v>
      </c>
      <c r="H9449">
        <v>13</v>
      </c>
      <c r="I9449" t="s">
        <v>177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34</v>
      </c>
      <c r="S9449">
        <v>2</v>
      </c>
    </row>
    <row r="9450" spans="1:19" x14ac:dyDescent="0.3">
      <c r="A9450">
        <v>9449</v>
      </c>
      <c r="B9450" t="s">
        <v>23</v>
      </c>
      <c r="C9450" t="s">
        <v>39</v>
      </c>
      <c r="D9450" t="s">
        <v>26</v>
      </c>
      <c r="E9450" t="s">
        <v>29</v>
      </c>
      <c r="F9450" t="s">
        <v>18</v>
      </c>
      <c r="G9450" t="s">
        <v>35</v>
      </c>
      <c r="H9450">
        <v>0</v>
      </c>
      <c r="I9450" t="s">
        <v>177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28</v>
      </c>
      <c r="S9450">
        <v>8</v>
      </c>
    </row>
    <row r="9451" spans="1:19" x14ac:dyDescent="0.3">
      <c r="A9451">
        <v>9450</v>
      </c>
      <c r="B9451" t="s">
        <v>23</v>
      </c>
      <c r="C9451" t="s">
        <v>34</v>
      </c>
      <c r="D9451" t="s">
        <v>26</v>
      </c>
      <c r="E9451" t="s">
        <v>45</v>
      </c>
      <c r="F9451" t="s">
        <v>25</v>
      </c>
      <c r="G9451" t="s">
        <v>35</v>
      </c>
      <c r="H9451">
        <v>14</v>
      </c>
      <c r="I9451" t="s">
        <v>177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34</v>
      </c>
      <c r="S9451">
        <v>4</v>
      </c>
    </row>
    <row r="9452" spans="1:19" x14ac:dyDescent="0.3">
      <c r="A9452">
        <v>9451</v>
      </c>
      <c r="B9452" t="s">
        <v>37</v>
      </c>
      <c r="C9452" t="s">
        <v>34</v>
      </c>
      <c r="D9452" t="s">
        <v>44</v>
      </c>
      <c r="E9452" t="s">
        <v>29</v>
      </c>
      <c r="F9452" t="s">
        <v>30</v>
      </c>
      <c r="G9452" t="s">
        <v>35</v>
      </c>
      <c r="H9452">
        <v>5</v>
      </c>
      <c r="I9452" t="s">
        <v>177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28</v>
      </c>
      <c r="S9452">
        <v>5</v>
      </c>
    </row>
    <row r="9453" spans="1:19" x14ac:dyDescent="0.3">
      <c r="A9453">
        <v>9452</v>
      </c>
      <c r="B9453" t="s">
        <v>37</v>
      </c>
      <c r="C9453" t="s">
        <v>34</v>
      </c>
      <c r="D9453" t="s">
        <v>44</v>
      </c>
      <c r="E9453" t="s">
        <v>29</v>
      </c>
      <c r="F9453" t="s">
        <v>25</v>
      </c>
      <c r="G9453" t="s">
        <v>24</v>
      </c>
      <c r="H9453">
        <v>6</v>
      </c>
      <c r="I9453" t="s">
        <v>176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21</v>
      </c>
      <c r="S9453">
        <v>5</v>
      </c>
    </row>
    <row r="9454" spans="1:19" x14ac:dyDescent="0.3">
      <c r="A9454">
        <v>9453</v>
      </c>
      <c r="B9454" t="s">
        <v>16</v>
      </c>
      <c r="C9454" t="s">
        <v>34</v>
      </c>
      <c r="D9454" t="s">
        <v>32</v>
      </c>
      <c r="E9454" t="s">
        <v>41</v>
      </c>
      <c r="F9454" t="s">
        <v>30</v>
      </c>
      <c r="G9454" t="s">
        <v>24</v>
      </c>
      <c r="H9454">
        <v>14</v>
      </c>
      <c r="I9454" t="s">
        <v>178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34</v>
      </c>
      <c r="S9454">
        <v>6</v>
      </c>
    </row>
    <row r="9455" spans="1:19" x14ac:dyDescent="0.3">
      <c r="A9455">
        <v>9454</v>
      </c>
      <c r="B9455" t="s">
        <v>37</v>
      </c>
      <c r="C9455" t="s">
        <v>34</v>
      </c>
      <c r="D9455" t="s">
        <v>44</v>
      </c>
      <c r="E9455" t="s">
        <v>15</v>
      </c>
      <c r="F9455" t="s">
        <v>18</v>
      </c>
      <c r="G9455" t="s">
        <v>35</v>
      </c>
      <c r="H9455">
        <v>14</v>
      </c>
      <c r="I9455" t="s">
        <v>177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34</v>
      </c>
      <c r="S9455">
        <v>6</v>
      </c>
    </row>
    <row r="9456" spans="1:19" x14ac:dyDescent="0.3">
      <c r="A9456">
        <v>9455</v>
      </c>
      <c r="B9456" t="s">
        <v>16</v>
      </c>
      <c r="C9456" t="s">
        <v>20</v>
      </c>
      <c r="D9456" t="s">
        <v>40</v>
      </c>
      <c r="E9456" t="s">
        <v>45</v>
      </c>
      <c r="F9456" t="s">
        <v>18</v>
      </c>
      <c r="G9456" t="s">
        <v>35</v>
      </c>
      <c r="H9456">
        <v>6</v>
      </c>
      <c r="I9456" t="s">
        <v>176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28</v>
      </c>
      <c r="S9456">
        <v>7</v>
      </c>
    </row>
    <row r="9457" spans="1:19" x14ac:dyDescent="0.3">
      <c r="A9457">
        <v>9456</v>
      </c>
      <c r="B9457" t="s">
        <v>42</v>
      </c>
      <c r="C9457" t="s">
        <v>34</v>
      </c>
      <c r="D9457" t="s">
        <v>38</v>
      </c>
      <c r="E9457" t="s">
        <v>43</v>
      </c>
      <c r="F9457" t="s">
        <v>30</v>
      </c>
      <c r="G9457" t="s">
        <v>24</v>
      </c>
      <c r="H9457">
        <v>4</v>
      </c>
      <c r="I9457" t="s">
        <v>178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28</v>
      </c>
      <c r="S9457">
        <v>4</v>
      </c>
    </row>
    <row r="9458" spans="1:19" x14ac:dyDescent="0.3">
      <c r="A9458">
        <v>9457</v>
      </c>
      <c r="B9458" t="s">
        <v>31</v>
      </c>
      <c r="C9458" t="s">
        <v>20</v>
      </c>
      <c r="D9458" t="s">
        <v>40</v>
      </c>
      <c r="E9458" t="s">
        <v>22</v>
      </c>
      <c r="F9458" t="s">
        <v>30</v>
      </c>
      <c r="G9458" t="s">
        <v>35</v>
      </c>
      <c r="H9458">
        <v>8</v>
      </c>
      <c r="I9458" t="s">
        <v>177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34</v>
      </c>
      <c r="S9458">
        <v>1</v>
      </c>
    </row>
    <row r="9459" spans="1:19" x14ac:dyDescent="0.3">
      <c r="A9459">
        <v>9458</v>
      </c>
      <c r="B9459" t="s">
        <v>37</v>
      </c>
      <c r="C9459" t="s">
        <v>20</v>
      </c>
      <c r="D9459" t="s">
        <v>32</v>
      </c>
      <c r="E9459" t="s">
        <v>22</v>
      </c>
      <c r="F9459" t="s">
        <v>30</v>
      </c>
      <c r="G9459" t="s">
        <v>17</v>
      </c>
      <c r="H9459">
        <v>6</v>
      </c>
      <c r="I9459" t="s">
        <v>176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21</v>
      </c>
      <c r="S9459">
        <v>3</v>
      </c>
    </row>
    <row r="9460" spans="1:19" x14ac:dyDescent="0.3">
      <c r="A9460">
        <v>9459</v>
      </c>
      <c r="B9460" t="s">
        <v>42</v>
      </c>
      <c r="C9460" t="s">
        <v>20</v>
      </c>
      <c r="D9460" t="s">
        <v>19</v>
      </c>
      <c r="E9460" t="s">
        <v>43</v>
      </c>
      <c r="F9460" t="s">
        <v>25</v>
      </c>
      <c r="G9460" t="s">
        <v>35</v>
      </c>
      <c r="H9460">
        <v>11</v>
      </c>
      <c r="I9460" t="s">
        <v>178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34</v>
      </c>
      <c r="S9460">
        <v>1</v>
      </c>
    </row>
    <row r="9461" spans="1:19" x14ac:dyDescent="0.3">
      <c r="A9461">
        <v>9460</v>
      </c>
      <c r="B9461" t="s">
        <v>33</v>
      </c>
      <c r="C9461" t="s">
        <v>20</v>
      </c>
      <c r="D9461" t="s">
        <v>32</v>
      </c>
      <c r="E9461" t="s">
        <v>43</v>
      </c>
      <c r="F9461" t="s">
        <v>25</v>
      </c>
      <c r="G9461" t="s">
        <v>24</v>
      </c>
      <c r="H9461">
        <v>5</v>
      </c>
      <c r="I9461" t="s">
        <v>177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21</v>
      </c>
      <c r="S9461">
        <v>5</v>
      </c>
    </row>
    <row r="9462" spans="1:19" x14ac:dyDescent="0.3">
      <c r="A9462">
        <v>9461</v>
      </c>
      <c r="B9462" t="s">
        <v>33</v>
      </c>
      <c r="C9462" t="s">
        <v>20</v>
      </c>
      <c r="D9462" t="s">
        <v>19</v>
      </c>
      <c r="E9462" t="s">
        <v>43</v>
      </c>
      <c r="F9462" t="s">
        <v>25</v>
      </c>
      <c r="G9462" t="s">
        <v>24</v>
      </c>
      <c r="H9462">
        <v>12</v>
      </c>
      <c r="I9462" t="s">
        <v>178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28</v>
      </c>
      <c r="S9462">
        <v>6</v>
      </c>
    </row>
    <row r="9463" spans="1:19" x14ac:dyDescent="0.3">
      <c r="A9463">
        <v>9462</v>
      </c>
      <c r="B9463" t="s">
        <v>33</v>
      </c>
      <c r="C9463" t="s">
        <v>39</v>
      </c>
      <c r="D9463" t="s">
        <v>38</v>
      </c>
      <c r="E9463" t="s">
        <v>43</v>
      </c>
      <c r="F9463" t="s">
        <v>18</v>
      </c>
      <c r="G9463" t="s">
        <v>24</v>
      </c>
      <c r="H9463">
        <v>7</v>
      </c>
      <c r="I9463" t="s">
        <v>177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21</v>
      </c>
      <c r="S9463">
        <v>4</v>
      </c>
    </row>
    <row r="9464" spans="1:19" x14ac:dyDescent="0.3">
      <c r="A9464">
        <v>9463</v>
      </c>
      <c r="B9464" t="s">
        <v>16</v>
      </c>
      <c r="C9464" t="s">
        <v>34</v>
      </c>
      <c r="D9464" t="s">
        <v>40</v>
      </c>
      <c r="E9464" t="s">
        <v>41</v>
      </c>
      <c r="F9464" t="s">
        <v>18</v>
      </c>
      <c r="G9464" t="s">
        <v>24</v>
      </c>
      <c r="H9464">
        <v>2</v>
      </c>
      <c r="I9464" t="s">
        <v>178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21</v>
      </c>
      <c r="S9464">
        <v>3</v>
      </c>
    </row>
    <row r="9465" spans="1:19" x14ac:dyDescent="0.3">
      <c r="A9465">
        <v>9464</v>
      </c>
      <c r="B9465" t="s">
        <v>31</v>
      </c>
      <c r="C9465" t="s">
        <v>27</v>
      </c>
      <c r="D9465" t="s">
        <v>40</v>
      </c>
      <c r="E9465" t="s">
        <v>36</v>
      </c>
      <c r="F9465" t="s">
        <v>30</v>
      </c>
      <c r="G9465" t="s">
        <v>17</v>
      </c>
      <c r="H9465">
        <v>5</v>
      </c>
      <c r="I9465" t="s">
        <v>176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28</v>
      </c>
      <c r="S9465">
        <v>9</v>
      </c>
    </row>
    <row r="9466" spans="1:19" x14ac:dyDescent="0.3">
      <c r="A9466">
        <v>9465</v>
      </c>
      <c r="B9466" t="s">
        <v>23</v>
      </c>
      <c r="C9466" t="s">
        <v>27</v>
      </c>
      <c r="D9466" t="s">
        <v>19</v>
      </c>
      <c r="E9466" t="s">
        <v>45</v>
      </c>
      <c r="F9466" t="s">
        <v>18</v>
      </c>
      <c r="G9466" t="s">
        <v>35</v>
      </c>
      <c r="H9466">
        <v>5</v>
      </c>
      <c r="I9466" t="s">
        <v>176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21</v>
      </c>
      <c r="S9466">
        <v>5</v>
      </c>
    </row>
    <row r="9467" spans="1:19" x14ac:dyDescent="0.3">
      <c r="A9467">
        <v>9466</v>
      </c>
      <c r="B9467" t="s">
        <v>16</v>
      </c>
      <c r="C9467" t="s">
        <v>27</v>
      </c>
      <c r="D9467" t="s">
        <v>40</v>
      </c>
      <c r="E9467" t="s">
        <v>15</v>
      </c>
      <c r="F9467" t="s">
        <v>30</v>
      </c>
      <c r="G9467" t="s">
        <v>24</v>
      </c>
      <c r="H9467">
        <v>2</v>
      </c>
      <c r="I9467" t="s">
        <v>177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21</v>
      </c>
      <c r="S9467">
        <v>3</v>
      </c>
    </row>
    <row r="9468" spans="1:19" x14ac:dyDescent="0.3">
      <c r="A9468">
        <v>9467</v>
      </c>
      <c r="B9468" t="s">
        <v>16</v>
      </c>
      <c r="C9468" t="s">
        <v>39</v>
      </c>
      <c r="D9468" t="s">
        <v>40</v>
      </c>
      <c r="E9468" t="s">
        <v>41</v>
      </c>
      <c r="F9468" t="s">
        <v>30</v>
      </c>
      <c r="G9468" t="s">
        <v>35</v>
      </c>
      <c r="H9468">
        <v>2</v>
      </c>
      <c r="I9468" t="s">
        <v>178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21</v>
      </c>
      <c r="S9468">
        <v>6</v>
      </c>
    </row>
    <row r="9469" spans="1:19" x14ac:dyDescent="0.3">
      <c r="A9469">
        <v>9468</v>
      </c>
      <c r="B9469" t="s">
        <v>33</v>
      </c>
      <c r="C9469" t="s">
        <v>39</v>
      </c>
      <c r="D9469" t="s">
        <v>32</v>
      </c>
      <c r="E9469" t="s">
        <v>45</v>
      </c>
      <c r="F9469" t="s">
        <v>18</v>
      </c>
      <c r="G9469" t="s">
        <v>35</v>
      </c>
      <c r="H9469">
        <v>9</v>
      </c>
      <c r="I9469" t="s">
        <v>178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28</v>
      </c>
      <c r="S9469">
        <v>8</v>
      </c>
    </row>
    <row r="9470" spans="1:19" x14ac:dyDescent="0.3">
      <c r="A9470">
        <v>9469</v>
      </c>
      <c r="B9470" t="s">
        <v>16</v>
      </c>
      <c r="C9470" t="s">
        <v>20</v>
      </c>
      <c r="D9470" t="s">
        <v>38</v>
      </c>
      <c r="E9470" t="s">
        <v>36</v>
      </c>
      <c r="F9470" t="s">
        <v>30</v>
      </c>
      <c r="G9470" t="s">
        <v>17</v>
      </c>
      <c r="H9470">
        <v>0</v>
      </c>
      <c r="I9470" t="s">
        <v>176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28</v>
      </c>
      <c r="S9470">
        <v>8</v>
      </c>
    </row>
    <row r="9471" spans="1:19" x14ac:dyDescent="0.3">
      <c r="A9471">
        <v>9470</v>
      </c>
      <c r="B9471" t="s">
        <v>37</v>
      </c>
      <c r="C9471" t="s">
        <v>20</v>
      </c>
      <c r="D9471" t="s">
        <v>38</v>
      </c>
      <c r="E9471" t="s">
        <v>36</v>
      </c>
      <c r="F9471" t="s">
        <v>30</v>
      </c>
      <c r="G9471" t="s">
        <v>24</v>
      </c>
      <c r="H9471">
        <v>0</v>
      </c>
      <c r="I9471" t="s">
        <v>178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28</v>
      </c>
      <c r="S9471">
        <v>7</v>
      </c>
    </row>
    <row r="9472" spans="1:19" x14ac:dyDescent="0.3">
      <c r="A9472">
        <v>9471</v>
      </c>
      <c r="B9472" t="s">
        <v>23</v>
      </c>
      <c r="C9472" t="s">
        <v>27</v>
      </c>
      <c r="D9472" t="s">
        <v>26</v>
      </c>
      <c r="E9472" t="s">
        <v>22</v>
      </c>
      <c r="F9472" t="s">
        <v>30</v>
      </c>
      <c r="G9472" t="s">
        <v>35</v>
      </c>
      <c r="H9472">
        <v>1</v>
      </c>
      <c r="I9472" t="s">
        <v>178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21</v>
      </c>
      <c r="S9472">
        <v>5</v>
      </c>
    </row>
    <row r="9473" spans="1:19" x14ac:dyDescent="0.3">
      <c r="A9473">
        <v>9472</v>
      </c>
      <c r="B9473" t="s">
        <v>23</v>
      </c>
      <c r="C9473" t="s">
        <v>34</v>
      </c>
      <c r="D9473" t="s">
        <v>44</v>
      </c>
      <c r="E9473" t="s">
        <v>41</v>
      </c>
      <c r="F9473" t="s">
        <v>30</v>
      </c>
      <c r="G9473" t="s">
        <v>35</v>
      </c>
      <c r="H9473">
        <v>11</v>
      </c>
      <c r="I9473" t="s">
        <v>176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34</v>
      </c>
      <c r="S9473">
        <v>1</v>
      </c>
    </row>
    <row r="9474" spans="1:19" x14ac:dyDescent="0.3">
      <c r="A9474">
        <v>9473</v>
      </c>
      <c r="B9474" t="s">
        <v>42</v>
      </c>
      <c r="C9474" t="s">
        <v>27</v>
      </c>
      <c r="D9474" t="s">
        <v>38</v>
      </c>
      <c r="E9474" t="s">
        <v>22</v>
      </c>
      <c r="F9474" t="s">
        <v>30</v>
      </c>
      <c r="G9474" t="s">
        <v>24</v>
      </c>
      <c r="H9474">
        <v>2</v>
      </c>
      <c r="I9474" t="s">
        <v>178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21</v>
      </c>
      <c r="S9474">
        <v>5</v>
      </c>
    </row>
    <row r="9475" spans="1:19" x14ac:dyDescent="0.3">
      <c r="A9475">
        <v>9474</v>
      </c>
      <c r="B9475" t="s">
        <v>33</v>
      </c>
      <c r="C9475" t="s">
        <v>27</v>
      </c>
      <c r="D9475" t="s">
        <v>40</v>
      </c>
      <c r="E9475" t="s">
        <v>15</v>
      </c>
      <c r="F9475" t="s">
        <v>25</v>
      </c>
      <c r="G9475" t="s">
        <v>17</v>
      </c>
      <c r="H9475">
        <v>10</v>
      </c>
      <c r="I9475" t="s">
        <v>178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34</v>
      </c>
      <c r="S9475">
        <v>3</v>
      </c>
    </row>
    <row r="9476" spans="1:19" x14ac:dyDescent="0.3">
      <c r="A9476">
        <v>9475</v>
      </c>
      <c r="B9476" t="s">
        <v>37</v>
      </c>
      <c r="C9476" t="s">
        <v>27</v>
      </c>
      <c r="D9476" t="s">
        <v>19</v>
      </c>
      <c r="E9476" t="s">
        <v>36</v>
      </c>
      <c r="F9476" t="s">
        <v>18</v>
      </c>
      <c r="G9476" t="s">
        <v>35</v>
      </c>
      <c r="H9476">
        <v>14</v>
      </c>
      <c r="I9476" t="s">
        <v>176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28</v>
      </c>
      <c r="S9476">
        <v>8</v>
      </c>
    </row>
    <row r="9477" spans="1:19" x14ac:dyDescent="0.3">
      <c r="A9477">
        <v>9476</v>
      </c>
      <c r="B9477" t="s">
        <v>37</v>
      </c>
      <c r="C9477" t="s">
        <v>20</v>
      </c>
      <c r="D9477" t="s">
        <v>32</v>
      </c>
      <c r="E9477" t="s">
        <v>15</v>
      </c>
      <c r="F9477" t="s">
        <v>30</v>
      </c>
      <c r="G9477" t="s">
        <v>17</v>
      </c>
      <c r="H9477">
        <v>4</v>
      </c>
      <c r="I9477" t="s">
        <v>178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28</v>
      </c>
      <c r="S9477">
        <v>1</v>
      </c>
    </row>
    <row r="9478" spans="1:19" x14ac:dyDescent="0.3">
      <c r="A9478">
        <v>9477</v>
      </c>
      <c r="B9478" t="s">
        <v>16</v>
      </c>
      <c r="C9478" t="s">
        <v>20</v>
      </c>
      <c r="D9478" t="s">
        <v>38</v>
      </c>
      <c r="E9478" t="s">
        <v>43</v>
      </c>
      <c r="F9478" t="s">
        <v>25</v>
      </c>
      <c r="G9478" t="s">
        <v>35</v>
      </c>
      <c r="H9478">
        <v>2</v>
      </c>
      <c r="I9478" t="s">
        <v>176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28</v>
      </c>
      <c r="S9478">
        <v>6</v>
      </c>
    </row>
    <row r="9479" spans="1:19" x14ac:dyDescent="0.3">
      <c r="A9479">
        <v>9478</v>
      </c>
      <c r="B9479" t="s">
        <v>16</v>
      </c>
      <c r="C9479" t="s">
        <v>39</v>
      </c>
      <c r="D9479" t="s">
        <v>19</v>
      </c>
      <c r="E9479" t="s">
        <v>36</v>
      </c>
      <c r="F9479" t="s">
        <v>25</v>
      </c>
      <c r="G9479" t="s">
        <v>24</v>
      </c>
      <c r="H9479">
        <v>11</v>
      </c>
      <c r="I9479" t="s">
        <v>177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28</v>
      </c>
      <c r="S9479">
        <v>5</v>
      </c>
    </row>
    <row r="9480" spans="1:19" x14ac:dyDescent="0.3">
      <c r="A9480">
        <v>9479</v>
      </c>
      <c r="B9480" t="s">
        <v>16</v>
      </c>
      <c r="C9480" t="s">
        <v>20</v>
      </c>
      <c r="D9480" t="s">
        <v>26</v>
      </c>
      <c r="E9480" t="s">
        <v>41</v>
      </c>
      <c r="F9480" t="s">
        <v>30</v>
      </c>
      <c r="G9480" t="s">
        <v>24</v>
      </c>
      <c r="H9480">
        <v>12</v>
      </c>
      <c r="I9480" t="s">
        <v>177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34</v>
      </c>
      <c r="S9480">
        <v>2</v>
      </c>
    </row>
    <row r="9481" spans="1:19" x14ac:dyDescent="0.3">
      <c r="A9481">
        <v>9480</v>
      </c>
      <c r="B9481" t="s">
        <v>42</v>
      </c>
      <c r="C9481" t="s">
        <v>39</v>
      </c>
      <c r="D9481" t="s">
        <v>44</v>
      </c>
      <c r="E9481" t="s">
        <v>22</v>
      </c>
      <c r="F9481" t="s">
        <v>18</v>
      </c>
      <c r="G9481" t="s">
        <v>17</v>
      </c>
      <c r="H9481">
        <v>3</v>
      </c>
      <c r="I9481" t="s">
        <v>178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28</v>
      </c>
      <c r="S9481">
        <v>6</v>
      </c>
    </row>
    <row r="9482" spans="1:19" x14ac:dyDescent="0.3">
      <c r="A9482">
        <v>9481</v>
      </c>
      <c r="B9482" t="s">
        <v>23</v>
      </c>
      <c r="C9482" t="s">
        <v>20</v>
      </c>
      <c r="D9482" t="s">
        <v>40</v>
      </c>
      <c r="E9482" t="s">
        <v>22</v>
      </c>
      <c r="F9482" t="s">
        <v>30</v>
      </c>
      <c r="G9482" t="s">
        <v>24</v>
      </c>
      <c r="H9482">
        <v>4</v>
      </c>
      <c r="I9482" t="s">
        <v>178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28</v>
      </c>
      <c r="S9482">
        <v>6</v>
      </c>
    </row>
    <row r="9483" spans="1:19" x14ac:dyDescent="0.3">
      <c r="A9483">
        <v>9482</v>
      </c>
      <c r="B9483" t="s">
        <v>37</v>
      </c>
      <c r="C9483" t="s">
        <v>20</v>
      </c>
      <c r="D9483" t="s">
        <v>44</v>
      </c>
      <c r="E9483" t="s">
        <v>15</v>
      </c>
      <c r="F9483" t="s">
        <v>30</v>
      </c>
      <c r="G9483" t="s">
        <v>35</v>
      </c>
      <c r="H9483">
        <v>14</v>
      </c>
      <c r="I9483" t="s">
        <v>176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34</v>
      </c>
      <c r="S9483">
        <v>6</v>
      </c>
    </row>
    <row r="9484" spans="1:19" x14ac:dyDescent="0.3">
      <c r="A9484">
        <v>9483</v>
      </c>
      <c r="B9484" t="s">
        <v>37</v>
      </c>
      <c r="C9484" t="s">
        <v>39</v>
      </c>
      <c r="D9484" t="s">
        <v>38</v>
      </c>
      <c r="E9484" t="s">
        <v>41</v>
      </c>
      <c r="F9484" t="s">
        <v>18</v>
      </c>
      <c r="G9484" t="s">
        <v>24</v>
      </c>
      <c r="H9484">
        <v>8</v>
      </c>
      <c r="I9484" t="s">
        <v>178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28</v>
      </c>
      <c r="S9484">
        <v>7</v>
      </c>
    </row>
    <row r="9485" spans="1:19" x14ac:dyDescent="0.3">
      <c r="A9485">
        <v>9484</v>
      </c>
      <c r="B9485" t="s">
        <v>42</v>
      </c>
      <c r="C9485" t="s">
        <v>27</v>
      </c>
      <c r="D9485" t="s">
        <v>32</v>
      </c>
      <c r="E9485" t="s">
        <v>29</v>
      </c>
      <c r="F9485" t="s">
        <v>25</v>
      </c>
      <c r="G9485" t="s">
        <v>17</v>
      </c>
      <c r="H9485">
        <v>6</v>
      </c>
      <c r="I9485" t="s">
        <v>178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21</v>
      </c>
      <c r="S9485">
        <v>3</v>
      </c>
    </row>
    <row r="9486" spans="1:19" x14ac:dyDescent="0.3">
      <c r="A9486">
        <v>9485</v>
      </c>
      <c r="B9486" t="s">
        <v>16</v>
      </c>
      <c r="C9486" t="s">
        <v>34</v>
      </c>
      <c r="D9486" t="s">
        <v>32</v>
      </c>
      <c r="E9486" t="s">
        <v>41</v>
      </c>
      <c r="F9486" t="s">
        <v>30</v>
      </c>
      <c r="G9486" t="s">
        <v>17</v>
      </c>
      <c r="H9486">
        <v>5</v>
      </c>
      <c r="I9486" t="s">
        <v>177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28</v>
      </c>
      <c r="S9486">
        <v>8</v>
      </c>
    </row>
    <row r="9487" spans="1:19" x14ac:dyDescent="0.3">
      <c r="A9487">
        <v>9486</v>
      </c>
      <c r="B9487" t="s">
        <v>31</v>
      </c>
      <c r="C9487" t="s">
        <v>39</v>
      </c>
      <c r="D9487" t="s">
        <v>32</v>
      </c>
      <c r="E9487" t="s">
        <v>45</v>
      </c>
      <c r="F9487" t="s">
        <v>18</v>
      </c>
      <c r="G9487" t="s">
        <v>35</v>
      </c>
      <c r="H9487">
        <v>7</v>
      </c>
      <c r="I9487" t="s">
        <v>177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21</v>
      </c>
      <c r="S9487">
        <v>5</v>
      </c>
    </row>
    <row r="9488" spans="1:19" x14ac:dyDescent="0.3">
      <c r="A9488">
        <v>9487</v>
      </c>
      <c r="B9488" t="s">
        <v>23</v>
      </c>
      <c r="C9488" t="s">
        <v>39</v>
      </c>
      <c r="D9488" t="s">
        <v>32</v>
      </c>
      <c r="E9488" t="s">
        <v>43</v>
      </c>
      <c r="F9488" t="s">
        <v>18</v>
      </c>
      <c r="G9488" t="s">
        <v>17</v>
      </c>
      <c r="H9488">
        <v>2</v>
      </c>
      <c r="I9488" t="s">
        <v>178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28</v>
      </c>
      <c r="S9488">
        <v>8</v>
      </c>
    </row>
    <row r="9489" spans="1:19" x14ac:dyDescent="0.3">
      <c r="A9489">
        <v>9488</v>
      </c>
      <c r="B9489" t="s">
        <v>23</v>
      </c>
      <c r="C9489" t="s">
        <v>27</v>
      </c>
      <c r="D9489" t="s">
        <v>38</v>
      </c>
      <c r="E9489" t="s">
        <v>43</v>
      </c>
      <c r="F9489" t="s">
        <v>18</v>
      </c>
      <c r="G9489" t="s">
        <v>17</v>
      </c>
      <c r="H9489">
        <v>7</v>
      </c>
      <c r="I9489" t="s">
        <v>178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21</v>
      </c>
      <c r="S9489">
        <v>3</v>
      </c>
    </row>
    <row r="9490" spans="1:19" x14ac:dyDescent="0.3">
      <c r="A9490">
        <v>9489</v>
      </c>
      <c r="B9490" t="s">
        <v>42</v>
      </c>
      <c r="C9490" t="s">
        <v>39</v>
      </c>
      <c r="D9490" t="s">
        <v>19</v>
      </c>
      <c r="E9490" t="s">
        <v>41</v>
      </c>
      <c r="F9490" t="s">
        <v>18</v>
      </c>
      <c r="G9490" t="s">
        <v>35</v>
      </c>
      <c r="H9490">
        <v>2</v>
      </c>
      <c r="I9490" t="s">
        <v>177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21</v>
      </c>
      <c r="S9490">
        <v>4</v>
      </c>
    </row>
    <row r="9491" spans="1:19" x14ac:dyDescent="0.3">
      <c r="A9491">
        <v>9490</v>
      </c>
      <c r="B9491" t="s">
        <v>31</v>
      </c>
      <c r="C9491" t="s">
        <v>20</v>
      </c>
      <c r="D9491" t="s">
        <v>26</v>
      </c>
      <c r="E9491" t="s">
        <v>36</v>
      </c>
      <c r="F9491" t="s">
        <v>18</v>
      </c>
      <c r="G9491" t="s">
        <v>17</v>
      </c>
      <c r="H9491">
        <v>9</v>
      </c>
      <c r="I9491" t="s">
        <v>176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34</v>
      </c>
      <c r="S9491">
        <v>2</v>
      </c>
    </row>
    <row r="9492" spans="1:19" x14ac:dyDescent="0.3">
      <c r="A9492">
        <v>9491</v>
      </c>
      <c r="B9492" t="s">
        <v>31</v>
      </c>
      <c r="C9492" t="s">
        <v>27</v>
      </c>
      <c r="D9492" t="s">
        <v>44</v>
      </c>
      <c r="E9492" t="s">
        <v>22</v>
      </c>
      <c r="F9492" t="s">
        <v>25</v>
      </c>
      <c r="G9492" t="s">
        <v>24</v>
      </c>
      <c r="H9492">
        <v>13</v>
      </c>
      <c r="I9492" t="s">
        <v>177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28</v>
      </c>
      <c r="S9492">
        <v>7</v>
      </c>
    </row>
    <row r="9493" spans="1:19" x14ac:dyDescent="0.3">
      <c r="A9493">
        <v>9492</v>
      </c>
      <c r="B9493" t="s">
        <v>33</v>
      </c>
      <c r="C9493" t="s">
        <v>39</v>
      </c>
      <c r="D9493" t="s">
        <v>19</v>
      </c>
      <c r="E9493" t="s">
        <v>29</v>
      </c>
      <c r="F9493" t="s">
        <v>25</v>
      </c>
      <c r="G9493" t="s">
        <v>17</v>
      </c>
      <c r="H9493">
        <v>2</v>
      </c>
      <c r="I9493" t="s">
        <v>177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28</v>
      </c>
      <c r="S9493">
        <v>5</v>
      </c>
    </row>
    <row r="9494" spans="1:19" x14ac:dyDescent="0.3">
      <c r="A9494">
        <v>9493</v>
      </c>
      <c r="B9494" t="s">
        <v>31</v>
      </c>
      <c r="C9494" t="s">
        <v>27</v>
      </c>
      <c r="D9494" t="s">
        <v>38</v>
      </c>
      <c r="E9494" t="s">
        <v>36</v>
      </c>
      <c r="F9494" t="s">
        <v>25</v>
      </c>
      <c r="G9494" t="s">
        <v>17</v>
      </c>
      <c r="H9494">
        <v>11</v>
      </c>
      <c r="I9494" t="s">
        <v>176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34</v>
      </c>
      <c r="S9494">
        <v>1</v>
      </c>
    </row>
    <row r="9495" spans="1:19" x14ac:dyDescent="0.3">
      <c r="A9495">
        <v>9494</v>
      </c>
      <c r="B9495" t="s">
        <v>33</v>
      </c>
      <c r="C9495" t="s">
        <v>39</v>
      </c>
      <c r="D9495" t="s">
        <v>26</v>
      </c>
      <c r="E9495" t="s">
        <v>43</v>
      </c>
      <c r="F9495" t="s">
        <v>25</v>
      </c>
      <c r="G9495" t="s">
        <v>24</v>
      </c>
      <c r="H9495">
        <v>0</v>
      </c>
      <c r="I9495" t="s">
        <v>176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21</v>
      </c>
      <c r="S9495">
        <v>5</v>
      </c>
    </row>
    <row r="9496" spans="1:19" x14ac:dyDescent="0.3">
      <c r="A9496">
        <v>9495</v>
      </c>
      <c r="B9496" t="s">
        <v>42</v>
      </c>
      <c r="C9496" t="s">
        <v>39</v>
      </c>
      <c r="D9496" t="s">
        <v>40</v>
      </c>
      <c r="E9496" t="s">
        <v>29</v>
      </c>
      <c r="F9496" t="s">
        <v>30</v>
      </c>
      <c r="G9496" t="s">
        <v>17</v>
      </c>
      <c r="H9496">
        <v>8</v>
      </c>
      <c r="I9496" t="s">
        <v>178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34</v>
      </c>
      <c r="S9496">
        <v>4</v>
      </c>
    </row>
    <row r="9497" spans="1:19" x14ac:dyDescent="0.3">
      <c r="A9497">
        <v>9496</v>
      </c>
      <c r="B9497" t="s">
        <v>23</v>
      </c>
      <c r="C9497" t="s">
        <v>20</v>
      </c>
      <c r="D9497" t="s">
        <v>40</v>
      </c>
      <c r="E9497" t="s">
        <v>29</v>
      </c>
      <c r="F9497" t="s">
        <v>25</v>
      </c>
      <c r="G9497" t="s">
        <v>17</v>
      </c>
      <c r="H9497">
        <v>6</v>
      </c>
      <c r="I9497" t="s">
        <v>177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28</v>
      </c>
      <c r="S9497">
        <v>3</v>
      </c>
    </row>
    <row r="9498" spans="1:19" x14ac:dyDescent="0.3">
      <c r="A9498">
        <v>9497</v>
      </c>
      <c r="B9498" t="s">
        <v>16</v>
      </c>
      <c r="C9498" t="s">
        <v>39</v>
      </c>
      <c r="D9498" t="s">
        <v>44</v>
      </c>
      <c r="E9498" t="s">
        <v>22</v>
      </c>
      <c r="F9498" t="s">
        <v>30</v>
      </c>
      <c r="G9498" t="s">
        <v>24</v>
      </c>
      <c r="H9498">
        <v>5</v>
      </c>
      <c r="I9498" t="s">
        <v>177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28</v>
      </c>
      <c r="S9498">
        <v>3</v>
      </c>
    </row>
    <row r="9499" spans="1:19" x14ac:dyDescent="0.3">
      <c r="A9499">
        <v>9498</v>
      </c>
      <c r="B9499" t="s">
        <v>42</v>
      </c>
      <c r="C9499" t="s">
        <v>20</v>
      </c>
      <c r="D9499" t="s">
        <v>44</v>
      </c>
      <c r="E9499" t="s">
        <v>29</v>
      </c>
      <c r="F9499" t="s">
        <v>18</v>
      </c>
      <c r="G9499" t="s">
        <v>35</v>
      </c>
      <c r="H9499">
        <v>14</v>
      </c>
      <c r="I9499" t="s">
        <v>177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28</v>
      </c>
      <c r="S9499">
        <v>1</v>
      </c>
    </row>
    <row r="9500" spans="1:19" x14ac:dyDescent="0.3">
      <c r="A9500">
        <v>9499</v>
      </c>
      <c r="B9500" t="s">
        <v>37</v>
      </c>
      <c r="C9500" t="s">
        <v>34</v>
      </c>
      <c r="D9500" t="s">
        <v>38</v>
      </c>
      <c r="E9500" t="s">
        <v>29</v>
      </c>
      <c r="F9500" t="s">
        <v>18</v>
      </c>
      <c r="G9500" t="s">
        <v>24</v>
      </c>
      <c r="H9500">
        <v>14</v>
      </c>
      <c r="I9500" t="s">
        <v>178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34</v>
      </c>
      <c r="S9500">
        <v>1</v>
      </c>
    </row>
    <row r="9501" spans="1:19" x14ac:dyDescent="0.3">
      <c r="A9501">
        <v>9500</v>
      </c>
      <c r="B9501" t="s">
        <v>31</v>
      </c>
      <c r="C9501" t="s">
        <v>39</v>
      </c>
      <c r="D9501" t="s">
        <v>26</v>
      </c>
      <c r="E9501" t="s">
        <v>41</v>
      </c>
      <c r="F9501" t="s">
        <v>18</v>
      </c>
      <c r="G9501" t="s">
        <v>17</v>
      </c>
      <c r="H9501">
        <v>7</v>
      </c>
      <c r="I9501" t="s">
        <v>177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28</v>
      </c>
      <c r="S9501">
        <v>5</v>
      </c>
    </row>
    <row r="9502" spans="1:19" x14ac:dyDescent="0.3">
      <c r="A9502">
        <v>9501</v>
      </c>
      <c r="B9502" t="s">
        <v>16</v>
      </c>
      <c r="C9502" t="s">
        <v>27</v>
      </c>
      <c r="D9502" t="s">
        <v>38</v>
      </c>
      <c r="E9502" t="s">
        <v>15</v>
      </c>
      <c r="F9502" t="s">
        <v>18</v>
      </c>
      <c r="G9502" t="s">
        <v>24</v>
      </c>
      <c r="H9502">
        <v>11</v>
      </c>
      <c r="I9502" t="s">
        <v>178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28</v>
      </c>
      <c r="S9502">
        <v>1</v>
      </c>
    </row>
    <row r="9503" spans="1:19" x14ac:dyDescent="0.3">
      <c r="A9503">
        <v>9502</v>
      </c>
      <c r="B9503" t="s">
        <v>16</v>
      </c>
      <c r="C9503" t="s">
        <v>27</v>
      </c>
      <c r="D9503" t="s">
        <v>40</v>
      </c>
      <c r="E9503" t="s">
        <v>29</v>
      </c>
      <c r="F9503" t="s">
        <v>30</v>
      </c>
      <c r="G9503" t="s">
        <v>24</v>
      </c>
      <c r="H9503">
        <v>7</v>
      </c>
      <c r="I9503" t="s">
        <v>176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28</v>
      </c>
      <c r="S9503">
        <v>8</v>
      </c>
    </row>
    <row r="9504" spans="1:19" x14ac:dyDescent="0.3">
      <c r="A9504">
        <v>9503</v>
      </c>
      <c r="B9504" t="s">
        <v>16</v>
      </c>
      <c r="C9504" t="s">
        <v>20</v>
      </c>
      <c r="D9504" t="s">
        <v>40</v>
      </c>
      <c r="E9504" t="s">
        <v>22</v>
      </c>
      <c r="F9504" t="s">
        <v>30</v>
      </c>
      <c r="G9504" t="s">
        <v>35</v>
      </c>
      <c r="H9504">
        <v>0</v>
      </c>
      <c r="I9504" t="s">
        <v>177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28</v>
      </c>
      <c r="S9504">
        <v>5</v>
      </c>
    </row>
    <row r="9505" spans="1:19" x14ac:dyDescent="0.3">
      <c r="A9505">
        <v>9504</v>
      </c>
      <c r="B9505" t="s">
        <v>23</v>
      </c>
      <c r="C9505" t="s">
        <v>39</v>
      </c>
      <c r="D9505" t="s">
        <v>38</v>
      </c>
      <c r="E9505" t="s">
        <v>36</v>
      </c>
      <c r="F9505" t="s">
        <v>18</v>
      </c>
      <c r="G9505" t="s">
        <v>17</v>
      </c>
      <c r="H9505">
        <v>7</v>
      </c>
      <c r="I9505" t="s">
        <v>176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21</v>
      </c>
      <c r="S9505">
        <v>4</v>
      </c>
    </row>
    <row r="9506" spans="1:19" x14ac:dyDescent="0.3">
      <c r="A9506">
        <v>9505</v>
      </c>
      <c r="B9506" t="s">
        <v>42</v>
      </c>
      <c r="C9506" t="s">
        <v>34</v>
      </c>
      <c r="D9506" t="s">
        <v>38</v>
      </c>
      <c r="E9506" t="s">
        <v>36</v>
      </c>
      <c r="F9506" t="s">
        <v>18</v>
      </c>
      <c r="G9506" t="s">
        <v>24</v>
      </c>
      <c r="H9506">
        <v>0</v>
      </c>
      <c r="I9506" t="s">
        <v>177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28</v>
      </c>
      <c r="S9506">
        <v>6</v>
      </c>
    </row>
    <row r="9507" spans="1:19" x14ac:dyDescent="0.3">
      <c r="A9507">
        <v>9506</v>
      </c>
      <c r="B9507" t="s">
        <v>37</v>
      </c>
      <c r="C9507" t="s">
        <v>20</v>
      </c>
      <c r="D9507" t="s">
        <v>40</v>
      </c>
      <c r="E9507" t="s">
        <v>22</v>
      </c>
      <c r="F9507" t="s">
        <v>30</v>
      </c>
      <c r="G9507" t="s">
        <v>35</v>
      </c>
      <c r="H9507">
        <v>8</v>
      </c>
      <c r="I9507" t="s">
        <v>176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28</v>
      </c>
      <c r="S9507">
        <v>8</v>
      </c>
    </row>
    <row r="9508" spans="1:19" x14ac:dyDescent="0.3">
      <c r="A9508">
        <v>9507</v>
      </c>
      <c r="B9508" t="s">
        <v>33</v>
      </c>
      <c r="C9508" t="s">
        <v>39</v>
      </c>
      <c r="D9508" t="s">
        <v>40</v>
      </c>
      <c r="E9508" t="s">
        <v>22</v>
      </c>
      <c r="F9508" t="s">
        <v>18</v>
      </c>
      <c r="G9508" t="s">
        <v>17</v>
      </c>
      <c r="H9508">
        <v>7</v>
      </c>
      <c r="I9508" t="s">
        <v>178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28</v>
      </c>
      <c r="S9508">
        <v>9</v>
      </c>
    </row>
    <row r="9509" spans="1:19" x14ac:dyDescent="0.3">
      <c r="A9509">
        <v>9508</v>
      </c>
      <c r="B9509" t="s">
        <v>31</v>
      </c>
      <c r="C9509" t="s">
        <v>27</v>
      </c>
      <c r="D9509" t="s">
        <v>32</v>
      </c>
      <c r="E9509" t="s">
        <v>22</v>
      </c>
      <c r="F9509" t="s">
        <v>25</v>
      </c>
      <c r="G9509" t="s">
        <v>17</v>
      </c>
      <c r="H9509">
        <v>0</v>
      </c>
      <c r="I9509" t="s">
        <v>178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21</v>
      </c>
      <c r="S9509">
        <v>4</v>
      </c>
    </row>
    <row r="9510" spans="1:19" x14ac:dyDescent="0.3">
      <c r="A9510">
        <v>9509</v>
      </c>
      <c r="B9510" t="s">
        <v>33</v>
      </c>
      <c r="C9510" t="s">
        <v>27</v>
      </c>
      <c r="D9510" t="s">
        <v>44</v>
      </c>
      <c r="E9510" t="s">
        <v>29</v>
      </c>
      <c r="F9510" t="s">
        <v>18</v>
      </c>
      <c r="G9510" t="s">
        <v>24</v>
      </c>
      <c r="H9510">
        <v>12</v>
      </c>
      <c r="I9510" t="s">
        <v>177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34</v>
      </c>
      <c r="S9510">
        <v>1</v>
      </c>
    </row>
    <row r="9511" spans="1:19" x14ac:dyDescent="0.3">
      <c r="A9511">
        <v>9510</v>
      </c>
      <c r="B9511" t="s">
        <v>23</v>
      </c>
      <c r="C9511" t="s">
        <v>34</v>
      </c>
      <c r="D9511" t="s">
        <v>19</v>
      </c>
      <c r="E9511" t="s">
        <v>45</v>
      </c>
      <c r="F9511" t="s">
        <v>25</v>
      </c>
      <c r="G9511" t="s">
        <v>24</v>
      </c>
      <c r="H9511">
        <v>0</v>
      </c>
      <c r="I9511" t="s">
        <v>177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21</v>
      </c>
      <c r="S9511">
        <v>5</v>
      </c>
    </row>
    <row r="9512" spans="1:19" x14ac:dyDescent="0.3">
      <c r="A9512">
        <v>9511</v>
      </c>
      <c r="B9512" t="s">
        <v>33</v>
      </c>
      <c r="C9512" t="s">
        <v>34</v>
      </c>
      <c r="D9512" t="s">
        <v>32</v>
      </c>
      <c r="E9512" t="s">
        <v>15</v>
      </c>
      <c r="F9512" t="s">
        <v>18</v>
      </c>
      <c r="G9512" t="s">
        <v>35</v>
      </c>
      <c r="H9512">
        <v>4</v>
      </c>
      <c r="I9512" t="s">
        <v>178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28</v>
      </c>
      <c r="S9512">
        <v>8</v>
      </c>
    </row>
    <row r="9513" spans="1:19" x14ac:dyDescent="0.3">
      <c r="A9513">
        <v>9512</v>
      </c>
      <c r="B9513" t="s">
        <v>23</v>
      </c>
      <c r="C9513" t="s">
        <v>34</v>
      </c>
      <c r="D9513" t="s">
        <v>38</v>
      </c>
      <c r="E9513" t="s">
        <v>43</v>
      </c>
      <c r="F9513" t="s">
        <v>25</v>
      </c>
      <c r="G9513" t="s">
        <v>35</v>
      </c>
      <c r="H9513">
        <v>2</v>
      </c>
      <c r="I9513" t="s">
        <v>177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28</v>
      </c>
      <c r="S9513">
        <v>9</v>
      </c>
    </row>
    <row r="9514" spans="1:19" x14ac:dyDescent="0.3">
      <c r="A9514">
        <v>9513</v>
      </c>
      <c r="B9514" t="s">
        <v>16</v>
      </c>
      <c r="C9514" t="s">
        <v>20</v>
      </c>
      <c r="D9514" t="s">
        <v>32</v>
      </c>
      <c r="E9514" t="s">
        <v>43</v>
      </c>
      <c r="F9514" t="s">
        <v>30</v>
      </c>
      <c r="G9514" t="s">
        <v>35</v>
      </c>
      <c r="H9514">
        <v>5</v>
      </c>
      <c r="I9514" t="s">
        <v>176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21</v>
      </c>
      <c r="S9514">
        <v>6</v>
      </c>
    </row>
    <row r="9515" spans="1:19" x14ac:dyDescent="0.3">
      <c r="A9515">
        <v>9514</v>
      </c>
      <c r="B9515" t="s">
        <v>31</v>
      </c>
      <c r="C9515" t="s">
        <v>27</v>
      </c>
      <c r="D9515" t="s">
        <v>44</v>
      </c>
      <c r="E9515" t="s">
        <v>45</v>
      </c>
      <c r="F9515" t="s">
        <v>18</v>
      </c>
      <c r="G9515" t="s">
        <v>24</v>
      </c>
      <c r="H9515">
        <v>2</v>
      </c>
      <c r="I9515" t="s">
        <v>176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28</v>
      </c>
      <c r="S9515">
        <v>9</v>
      </c>
    </row>
    <row r="9516" spans="1:19" x14ac:dyDescent="0.3">
      <c r="A9516">
        <v>9515</v>
      </c>
      <c r="B9516" t="s">
        <v>23</v>
      </c>
      <c r="C9516" t="s">
        <v>27</v>
      </c>
      <c r="D9516" t="s">
        <v>40</v>
      </c>
      <c r="E9516" t="s">
        <v>29</v>
      </c>
      <c r="F9516" t="s">
        <v>18</v>
      </c>
      <c r="G9516" t="s">
        <v>24</v>
      </c>
      <c r="H9516">
        <v>1</v>
      </c>
      <c r="I9516" t="s">
        <v>177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21</v>
      </c>
      <c r="S9516">
        <v>5</v>
      </c>
    </row>
    <row r="9517" spans="1:19" x14ac:dyDescent="0.3">
      <c r="A9517">
        <v>9516</v>
      </c>
      <c r="B9517" t="s">
        <v>23</v>
      </c>
      <c r="C9517" t="s">
        <v>34</v>
      </c>
      <c r="D9517" t="s">
        <v>26</v>
      </c>
      <c r="E9517" t="s">
        <v>43</v>
      </c>
      <c r="F9517" t="s">
        <v>30</v>
      </c>
      <c r="G9517" t="s">
        <v>17</v>
      </c>
      <c r="H9517">
        <v>0</v>
      </c>
      <c r="I9517" t="s">
        <v>177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21</v>
      </c>
      <c r="S9517">
        <v>5</v>
      </c>
    </row>
    <row r="9518" spans="1:19" x14ac:dyDescent="0.3">
      <c r="A9518">
        <v>9517</v>
      </c>
      <c r="B9518" t="s">
        <v>33</v>
      </c>
      <c r="C9518" t="s">
        <v>34</v>
      </c>
      <c r="D9518" t="s">
        <v>19</v>
      </c>
      <c r="E9518" t="s">
        <v>15</v>
      </c>
      <c r="F9518" t="s">
        <v>30</v>
      </c>
      <c r="G9518" t="s">
        <v>24</v>
      </c>
      <c r="H9518">
        <v>9</v>
      </c>
      <c r="I9518" t="s">
        <v>177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28</v>
      </c>
      <c r="S9518">
        <v>7</v>
      </c>
    </row>
    <row r="9519" spans="1:19" x14ac:dyDescent="0.3">
      <c r="A9519">
        <v>9518</v>
      </c>
      <c r="B9519" t="s">
        <v>23</v>
      </c>
      <c r="C9519" t="s">
        <v>34</v>
      </c>
      <c r="D9519" t="s">
        <v>19</v>
      </c>
      <c r="E9519" t="s">
        <v>15</v>
      </c>
      <c r="F9519" t="s">
        <v>18</v>
      </c>
      <c r="G9519" t="s">
        <v>17</v>
      </c>
      <c r="H9519">
        <v>3</v>
      </c>
      <c r="I9519" t="s">
        <v>177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28</v>
      </c>
      <c r="S9519">
        <v>9</v>
      </c>
    </row>
    <row r="9520" spans="1:19" x14ac:dyDescent="0.3">
      <c r="A9520">
        <v>9519</v>
      </c>
      <c r="B9520" t="s">
        <v>31</v>
      </c>
      <c r="C9520" t="s">
        <v>34</v>
      </c>
      <c r="D9520" t="s">
        <v>32</v>
      </c>
      <c r="E9520" t="s">
        <v>41</v>
      </c>
      <c r="F9520" t="s">
        <v>25</v>
      </c>
      <c r="G9520" t="s">
        <v>35</v>
      </c>
      <c r="H9520">
        <v>9</v>
      </c>
      <c r="I9520" t="s">
        <v>177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28</v>
      </c>
      <c r="S9520">
        <v>8</v>
      </c>
    </row>
    <row r="9521" spans="1:19" x14ac:dyDescent="0.3">
      <c r="A9521">
        <v>9520</v>
      </c>
      <c r="B9521" t="s">
        <v>33</v>
      </c>
      <c r="C9521" t="s">
        <v>34</v>
      </c>
      <c r="D9521" t="s">
        <v>32</v>
      </c>
      <c r="E9521" t="s">
        <v>43</v>
      </c>
      <c r="F9521" t="s">
        <v>25</v>
      </c>
      <c r="G9521" t="s">
        <v>17</v>
      </c>
      <c r="H9521">
        <v>14</v>
      </c>
      <c r="I9521" t="s">
        <v>176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28</v>
      </c>
      <c r="S9521">
        <v>9</v>
      </c>
    </row>
    <row r="9522" spans="1:19" x14ac:dyDescent="0.3">
      <c r="A9522">
        <v>9521</v>
      </c>
      <c r="B9522" t="s">
        <v>42</v>
      </c>
      <c r="C9522" t="s">
        <v>34</v>
      </c>
      <c r="D9522" t="s">
        <v>44</v>
      </c>
      <c r="E9522" t="s">
        <v>22</v>
      </c>
      <c r="F9522" t="s">
        <v>25</v>
      </c>
      <c r="G9522" t="s">
        <v>35</v>
      </c>
      <c r="H9522">
        <v>3</v>
      </c>
      <c r="I9522" t="s">
        <v>177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21</v>
      </c>
      <c r="S9522">
        <v>1</v>
      </c>
    </row>
    <row r="9523" spans="1:19" x14ac:dyDescent="0.3">
      <c r="A9523">
        <v>9522</v>
      </c>
      <c r="B9523" t="s">
        <v>31</v>
      </c>
      <c r="C9523" t="s">
        <v>34</v>
      </c>
      <c r="D9523" t="s">
        <v>19</v>
      </c>
      <c r="E9523" t="s">
        <v>15</v>
      </c>
      <c r="F9523" t="s">
        <v>25</v>
      </c>
      <c r="G9523" t="s">
        <v>24</v>
      </c>
      <c r="H9523">
        <v>7</v>
      </c>
      <c r="I9523" t="s">
        <v>178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28</v>
      </c>
      <c r="S9523">
        <v>8</v>
      </c>
    </row>
    <row r="9524" spans="1:19" x14ac:dyDescent="0.3">
      <c r="A9524">
        <v>9523</v>
      </c>
      <c r="B9524" t="s">
        <v>31</v>
      </c>
      <c r="C9524" t="s">
        <v>27</v>
      </c>
      <c r="D9524" t="s">
        <v>40</v>
      </c>
      <c r="E9524" t="s">
        <v>15</v>
      </c>
      <c r="F9524" t="s">
        <v>18</v>
      </c>
      <c r="G9524" t="s">
        <v>24</v>
      </c>
      <c r="H9524">
        <v>5</v>
      </c>
      <c r="I9524" t="s">
        <v>178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28</v>
      </c>
      <c r="S9524">
        <v>9</v>
      </c>
    </row>
    <row r="9525" spans="1:19" x14ac:dyDescent="0.3">
      <c r="A9525">
        <v>9524</v>
      </c>
      <c r="B9525" t="s">
        <v>16</v>
      </c>
      <c r="C9525" t="s">
        <v>20</v>
      </c>
      <c r="D9525" t="s">
        <v>40</v>
      </c>
      <c r="E9525" t="s">
        <v>22</v>
      </c>
      <c r="F9525" t="s">
        <v>18</v>
      </c>
      <c r="G9525" t="s">
        <v>17</v>
      </c>
      <c r="H9525">
        <v>9</v>
      </c>
      <c r="I9525" t="s">
        <v>176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34</v>
      </c>
      <c r="S9525">
        <v>3</v>
      </c>
    </row>
    <row r="9526" spans="1:19" x14ac:dyDescent="0.3">
      <c r="A9526">
        <v>9525</v>
      </c>
      <c r="B9526" t="s">
        <v>23</v>
      </c>
      <c r="C9526" t="s">
        <v>34</v>
      </c>
      <c r="D9526" t="s">
        <v>19</v>
      </c>
      <c r="E9526" t="s">
        <v>15</v>
      </c>
      <c r="F9526" t="s">
        <v>30</v>
      </c>
      <c r="G9526" t="s">
        <v>35</v>
      </c>
      <c r="H9526">
        <v>7</v>
      </c>
      <c r="I9526" t="s">
        <v>176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28</v>
      </c>
      <c r="S9526">
        <v>8</v>
      </c>
    </row>
    <row r="9527" spans="1:19" x14ac:dyDescent="0.3">
      <c r="A9527">
        <v>9526</v>
      </c>
      <c r="B9527" t="s">
        <v>33</v>
      </c>
      <c r="C9527" t="s">
        <v>20</v>
      </c>
      <c r="D9527" t="s">
        <v>38</v>
      </c>
      <c r="E9527" t="s">
        <v>41</v>
      </c>
      <c r="F9527" t="s">
        <v>25</v>
      </c>
      <c r="G9527" t="s">
        <v>24</v>
      </c>
      <c r="H9527">
        <v>7</v>
      </c>
      <c r="I9527" t="s">
        <v>178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21</v>
      </c>
      <c r="S9527">
        <v>3</v>
      </c>
    </row>
    <row r="9528" spans="1:19" x14ac:dyDescent="0.3">
      <c r="A9528">
        <v>9527</v>
      </c>
      <c r="B9528" t="s">
        <v>23</v>
      </c>
      <c r="C9528" t="s">
        <v>20</v>
      </c>
      <c r="D9528" t="s">
        <v>19</v>
      </c>
      <c r="E9528" t="s">
        <v>29</v>
      </c>
      <c r="F9528" t="s">
        <v>18</v>
      </c>
      <c r="G9528" t="s">
        <v>35</v>
      </c>
      <c r="H9528">
        <v>1</v>
      </c>
      <c r="I9528" t="s">
        <v>177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28</v>
      </c>
      <c r="S9528">
        <v>9</v>
      </c>
    </row>
    <row r="9529" spans="1:19" x14ac:dyDescent="0.3">
      <c r="A9529">
        <v>9528</v>
      </c>
      <c r="B9529" t="s">
        <v>31</v>
      </c>
      <c r="C9529" t="s">
        <v>20</v>
      </c>
      <c r="D9529" t="s">
        <v>38</v>
      </c>
      <c r="E9529" t="s">
        <v>36</v>
      </c>
      <c r="F9529" t="s">
        <v>18</v>
      </c>
      <c r="G9529" t="s">
        <v>24</v>
      </c>
      <c r="H9529">
        <v>2</v>
      </c>
      <c r="I9529" t="s">
        <v>176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28</v>
      </c>
      <c r="S9529">
        <v>9</v>
      </c>
    </row>
    <row r="9530" spans="1:19" x14ac:dyDescent="0.3">
      <c r="A9530">
        <v>9529</v>
      </c>
      <c r="B9530" t="s">
        <v>31</v>
      </c>
      <c r="C9530" t="s">
        <v>34</v>
      </c>
      <c r="D9530" t="s">
        <v>38</v>
      </c>
      <c r="E9530" t="s">
        <v>22</v>
      </c>
      <c r="F9530" t="s">
        <v>18</v>
      </c>
      <c r="G9530" t="s">
        <v>17</v>
      </c>
      <c r="H9530">
        <v>10</v>
      </c>
      <c r="I9530" t="s">
        <v>176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34</v>
      </c>
      <c r="S9530">
        <v>2</v>
      </c>
    </row>
    <row r="9531" spans="1:19" x14ac:dyDescent="0.3">
      <c r="A9531">
        <v>9530</v>
      </c>
      <c r="B9531" t="s">
        <v>16</v>
      </c>
      <c r="C9531" t="s">
        <v>39</v>
      </c>
      <c r="D9531" t="s">
        <v>40</v>
      </c>
      <c r="E9531" t="s">
        <v>43</v>
      </c>
      <c r="F9531" t="s">
        <v>25</v>
      </c>
      <c r="G9531" t="s">
        <v>24</v>
      </c>
      <c r="H9531">
        <v>14</v>
      </c>
      <c r="I9531" t="s">
        <v>176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28</v>
      </c>
      <c r="S9531">
        <v>9</v>
      </c>
    </row>
    <row r="9532" spans="1:19" x14ac:dyDescent="0.3">
      <c r="A9532">
        <v>9531</v>
      </c>
      <c r="B9532" t="s">
        <v>42</v>
      </c>
      <c r="C9532" t="s">
        <v>39</v>
      </c>
      <c r="D9532" t="s">
        <v>44</v>
      </c>
      <c r="E9532" t="s">
        <v>36</v>
      </c>
      <c r="F9532" t="s">
        <v>30</v>
      </c>
      <c r="G9532" t="s">
        <v>17</v>
      </c>
      <c r="H9532">
        <v>7</v>
      </c>
      <c r="I9532" t="s">
        <v>178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21</v>
      </c>
      <c r="S9532">
        <v>2</v>
      </c>
    </row>
    <row r="9533" spans="1:19" x14ac:dyDescent="0.3">
      <c r="A9533">
        <v>9532</v>
      </c>
      <c r="B9533" t="s">
        <v>31</v>
      </c>
      <c r="C9533" t="s">
        <v>20</v>
      </c>
      <c r="D9533" t="s">
        <v>26</v>
      </c>
      <c r="E9533" t="s">
        <v>22</v>
      </c>
      <c r="F9533" t="s">
        <v>30</v>
      </c>
      <c r="G9533" t="s">
        <v>17</v>
      </c>
      <c r="H9533">
        <v>0</v>
      </c>
      <c r="I9533" t="s">
        <v>178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21</v>
      </c>
      <c r="S9533">
        <v>6</v>
      </c>
    </row>
    <row r="9534" spans="1:19" x14ac:dyDescent="0.3">
      <c r="A9534">
        <v>9533</v>
      </c>
      <c r="B9534" t="s">
        <v>33</v>
      </c>
      <c r="C9534" t="s">
        <v>27</v>
      </c>
      <c r="D9534" t="s">
        <v>44</v>
      </c>
      <c r="E9534" t="s">
        <v>36</v>
      </c>
      <c r="F9534" t="s">
        <v>18</v>
      </c>
      <c r="G9534" t="s">
        <v>35</v>
      </c>
      <c r="H9534">
        <v>3</v>
      </c>
      <c r="I9534" t="s">
        <v>177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28</v>
      </c>
      <c r="S9534">
        <v>8</v>
      </c>
    </row>
    <row r="9535" spans="1:19" x14ac:dyDescent="0.3">
      <c r="A9535">
        <v>9534</v>
      </c>
      <c r="B9535" t="s">
        <v>42</v>
      </c>
      <c r="C9535" t="s">
        <v>34</v>
      </c>
      <c r="D9535" t="s">
        <v>38</v>
      </c>
      <c r="E9535" t="s">
        <v>45</v>
      </c>
      <c r="F9535" t="s">
        <v>18</v>
      </c>
      <c r="G9535" t="s">
        <v>35</v>
      </c>
      <c r="H9535">
        <v>5</v>
      </c>
      <c r="I9535" t="s">
        <v>176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28</v>
      </c>
      <c r="S9535">
        <v>8</v>
      </c>
    </row>
    <row r="9536" spans="1:19" x14ac:dyDescent="0.3">
      <c r="A9536">
        <v>9535</v>
      </c>
      <c r="B9536" t="s">
        <v>23</v>
      </c>
      <c r="C9536" t="s">
        <v>20</v>
      </c>
      <c r="D9536" t="s">
        <v>32</v>
      </c>
      <c r="E9536" t="s">
        <v>29</v>
      </c>
      <c r="F9536" t="s">
        <v>30</v>
      </c>
      <c r="G9536" t="s">
        <v>35</v>
      </c>
      <c r="H9536">
        <v>3</v>
      </c>
      <c r="I9536" t="s">
        <v>176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21</v>
      </c>
      <c r="S9536">
        <v>2</v>
      </c>
    </row>
    <row r="9537" spans="1:19" x14ac:dyDescent="0.3">
      <c r="A9537">
        <v>9536</v>
      </c>
      <c r="B9537" t="s">
        <v>42</v>
      </c>
      <c r="C9537" t="s">
        <v>34</v>
      </c>
      <c r="D9537" t="s">
        <v>26</v>
      </c>
      <c r="E9537" t="s">
        <v>36</v>
      </c>
      <c r="F9537" t="s">
        <v>18</v>
      </c>
      <c r="G9537" t="s">
        <v>35</v>
      </c>
      <c r="H9537">
        <v>11</v>
      </c>
      <c r="I9537" t="s">
        <v>176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34</v>
      </c>
      <c r="S9537">
        <v>6</v>
      </c>
    </row>
    <row r="9538" spans="1:19" x14ac:dyDescent="0.3">
      <c r="A9538">
        <v>9537</v>
      </c>
      <c r="B9538" t="s">
        <v>37</v>
      </c>
      <c r="C9538" t="s">
        <v>34</v>
      </c>
      <c r="D9538" t="s">
        <v>44</v>
      </c>
      <c r="E9538" t="s">
        <v>43</v>
      </c>
      <c r="F9538" t="s">
        <v>25</v>
      </c>
      <c r="G9538" t="s">
        <v>17</v>
      </c>
      <c r="H9538">
        <v>14</v>
      </c>
      <c r="I9538" t="s">
        <v>176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28</v>
      </c>
      <c r="S9538">
        <v>8</v>
      </c>
    </row>
    <row r="9539" spans="1:19" x14ac:dyDescent="0.3">
      <c r="A9539">
        <v>9538</v>
      </c>
      <c r="B9539" t="s">
        <v>31</v>
      </c>
      <c r="C9539" t="s">
        <v>39</v>
      </c>
      <c r="D9539" t="s">
        <v>38</v>
      </c>
      <c r="E9539" t="s">
        <v>29</v>
      </c>
      <c r="F9539" t="s">
        <v>25</v>
      </c>
      <c r="G9539" t="s">
        <v>17</v>
      </c>
      <c r="H9539">
        <v>10</v>
      </c>
      <c r="I9539" t="s">
        <v>178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28</v>
      </c>
      <c r="S9539">
        <v>9</v>
      </c>
    </row>
    <row r="9540" spans="1:19" x14ac:dyDescent="0.3">
      <c r="A9540">
        <v>9539</v>
      </c>
      <c r="B9540" t="s">
        <v>37</v>
      </c>
      <c r="C9540" t="s">
        <v>20</v>
      </c>
      <c r="D9540" t="s">
        <v>38</v>
      </c>
      <c r="E9540" t="s">
        <v>41</v>
      </c>
      <c r="F9540" t="s">
        <v>18</v>
      </c>
      <c r="G9540" t="s">
        <v>24</v>
      </c>
      <c r="H9540">
        <v>12</v>
      </c>
      <c r="I9540" t="s">
        <v>178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28</v>
      </c>
      <c r="S9540">
        <v>7</v>
      </c>
    </row>
    <row r="9541" spans="1:19" x14ac:dyDescent="0.3">
      <c r="A9541">
        <v>9540</v>
      </c>
      <c r="B9541" t="s">
        <v>16</v>
      </c>
      <c r="C9541" t="s">
        <v>27</v>
      </c>
      <c r="D9541" t="s">
        <v>44</v>
      </c>
      <c r="E9541" t="s">
        <v>36</v>
      </c>
      <c r="F9541" t="s">
        <v>30</v>
      </c>
      <c r="G9541" t="s">
        <v>35</v>
      </c>
      <c r="H9541">
        <v>6</v>
      </c>
      <c r="I9541" t="s">
        <v>177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21</v>
      </c>
      <c r="S9541">
        <v>3</v>
      </c>
    </row>
    <row r="9542" spans="1:19" x14ac:dyDescent="0.3">
      <c r="A9542">
        <v>9541</v>
      </c>
      <c r="B9542" t="s">
        <v>23</v>
      </c>
      <c r="C9542" t="s">
        <v>34</v>
      </c>
      <c r="D9542" t="s">
        <v>32</v>
      </c>
      <c r="E9542" t="s">
        <v>29</v>
      </c>
      <c r="F9542" t="s">
        <v>30</v>
      </c>
      <c r="G9542" t="s">
        <v>17</v>
      </c>
      <c r="H9542">
        <v>9</v>
      </c>
      <c r="I9542" t="s">
        <v>176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28</v>
      </c>
      <c r="S9542">
        <v>9</v>
      </c>
    </row>
    <row r="9543" spans="1:19" x14ac:dyDescent="0.3">
      <c r="A9543">
        <v>9542</v>
      </c>
      <c r="B9543" t="s">
        <v>31</v>
      </c>
      <c r="C9543" t="s">
        <v>27</v>
      </c>
      <c r="D9543" t="s">
        <v>26</v>
      </c>
      <c r="E9543" t="s">
        <v>22</v>
      </c>
      <c r="F9543" t="s">
        <v>25</v>
      </c>
      <c r="G9543" t="s">
        <v>35</v>
      </c>
      <c r="H9543">
        <v>10</v>
      </c>
      <c r="I9543" t="s">
        <v>177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34</v>
      </c>
      <c r="S9543">
        <v>4</v>
      </c>
    </row>
    <row r="9544" spans="1:19" x14ac:dyDescent="0.3">
      <c r="A9544">
        <v>9543</v>
      </c>
      <c r="B9544" t="s">
        <v>31</v>
      </c>
      <c r="C9544" t="s">
        <v>27</v>
      </c>
      <c r="D9544" t="s">
        <v>40</v>
      </c>
      <c r="E9544" t="s">
        <v>15</v>
      </c>
      <c r="F9544" t="s">
        <v>30</v>
      </c>
      <c r="G9544" t="s">
        <v>35</v>
      </c>
      <c r="H9544">
        <v>1</v>
      </c>
      <c r="I9544" t="s">
        <v>176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21</v>
      </c>
      <c r="S9544">
        <v>1</v>
      </c>
    </row>
    <row r="9545" spans="1:19" x14ac:dyDescent="0.3">
      <c r="A9545">
        <v>9544</v>
      </c>
      <c r="B9545" t="s">
        <v>33</v>
      </c>
      <c r="C9545" t="s">
        <v>20</v>
      </c>
      <c r="D9545" t="s">
        <v>32</v>
      </c>
      <c r="E9545" t="s">
        <v>15</v>
      </c>
      <c r="F9545" t="s">
        <v>25</v>
      </c>
      <c r="G9545" t="s">
        <v>24</v>
      </c>
      <c r="H9545">
        <v>7</v>
      </c>
      <c r="I9545" t="s">
        <v>176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21</v>
      </c>
      <c r="S9545">
        <v>3</v>
      </c>
    </row>
    <row r="9546" spans="1:19" x14ac:dyDescent="0.3">
      <c r="A9546">
        <v>9545</v>
      </c>
      <c r="B9546" t="s">
        <v>31</v>
      </c>
      <c r="C9546" t="s">
        <v>27</v>
      </c>
      <c r="D9546" t="s">
        <v>40</v>
      </c>
      <c r="E9546" t="s">
        <v>45</v>
      </c>
      <c r="F9546" t="s">
        <v>30</v>
      </c>
      <c r="G9546" t="s">
        <v>35</v>
      </c>
      <c r="H9546">
        <v>11</v>
      </c>
      <c r="I9546" t="s">
        <v>177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28</v>
      </c>
      <c r="S9546">
        <v>5</v>
      </c>
    </row>
    <row r="9547" spans="1:19" x14ac:dyDescent="0.3">
      <c r="A9547">
        <v>9546</v>
      </c>
      <c r="B9547" t="s">
        <v>33</v>
      </c>
      <c r="C9547" t="s">
        <v>39</v>
      </c>
      <c r="D9547" t="s">
        <v>40</v>
      </c>
      <c r="E9547" t="s">
        <v>22</v>
      </c>
      <c r="F9547" t="s">
        <v>25</v>
      </c>
      <c r="G9547" t="s">
        <v>17</v>
      </c>
      <c r="H9547">
        <v>4</v>
      </c>
      <c r="I9547" t="s">
        <v>177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28</v>
      </c>
      <c r="S9547">
        <v>7</v>
      </c>
    </row>
    <row r="9548" spans="1:19" x14ac:dyDescent="0.3">
      <c r="A9548">
        <v>9547</v>
      </c>
      <c r="B9548" t="s">
        <v>37</v>
      </c>
      <c r="C9548" t="s">
        <v>39</v>
      </c>
      <c r="D9548" t="s">
        <v>40</v>
      </c>
      <c r="E9548" t="s">
        <v>41</v>
      </c>
      <c r="F9548" t="s">
        <v>30</v>
      </c>
      <c r="G9548" t="s">
        <v>17</v>
      </c>
      <c r="H9548">
        <v>3</v>
      </c>
      <c r="I9548" t="s">
        <v>176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21</v>
      </c>
      <c r="S9548">
        <v>5</v>
      </c>
    </row>
    <row r="9549" spans="1:19" x14ac:dyDescent="0.3">
      <c r="A9549">
        <v>9548</v>
      </c>
      <c r="B9549" t="s">
        <v>33</v>
      </c>
      <c r="C9549" t="s">
        <v>39</v>
      </c>
      <c r="D9549" t="s">
        <v>40</v>
      </c>
      <c r="E9549" t="s">
        <v>45</v>
      </c>
      <c r="F9549" t="s">
        <v>30</v>
      </c>
      <c r="G9549" t="s">
        <v>17</v>
      </c>
      <c r="H9549">
        <v>12</v>
      </c>
      <c r="I9549" t="s">
        <v>177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34</v>
      </c>
      <c r="S9549">
        <v>6</v>
      </c>
    </row>
    <row r="9550" spans="1:19" x14ac:dyDescent="0.3">
      <c r="A9550">
        <v>9549</v>
      </c>
      <c r="B9550" t="s">
        <v>37</v>
      </c>
      <c r="C9550" t="s">
        <v>27</v>
      </c>
      <c r="D9550" t="s">
        <v>19</v>
      </c>
      <c r="E9550" t="s">
        <v>41</v>
      </c>
      <c r="F9550" t="s">
        <v>18</v>
      </c>
      <c r="G9550" t="s">
        <v>35</v>
      </c>
      <c r="H9550">
        <v>8</v>
      </c>
      <c r="I9550" t="s">
        <v>178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28</v>
      </c>
      <c r="S9550">
        <v>5</v>
      </c>
    </row>
    <row r="9551" spans="1:19" x14ac:dyDescent="0.3">
      <c r="A9551">
        <v>9550</v>
      </c>
      <c r="B9551" t="s">
        <v>16</v>
      </c>
      <c r="C9551" t="s">
        <v>27</v>
      </c>
      <c r="D9551" t="s">
        <v>26</v>
      </c>
      <c r="E9551" t="s">
        <v>15</v>
      </c>
      <c r="F9551" t="s">
        <v>18</v>
      </c>
      <c r="G9551" t="s">
        <v>17</v>
      </c>
      <c r="H9551">
        <v>2</v>
      </c>
      <c r="I9551" t="s">
        <v>176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28</v>
      </c>
      <c r="S9551">
        <v>6</v>
      </c>
    </row>
    <row r="9552" spans="1:19" x14ac:dyDescent="0.3">
      <c r="A9552">
        <v>9551</v>
      </c>
      <c r="B9552" t="s">
        <v>23</v>
      </c>
      <c r="C9552" t="s">
        <v>34</v>
      </c>
      <c r="D9552" t="s">
        <v>44</v>
      </c>
      <c r="E9552" t="s">
        <v>43</v>
      </c>
      <c r="F9552" t="s">
        <v>18</v>
      </c>
      <c r="G9552" t="s">
        <v>35</v>
      </c>
      <c r="H9552">
        <v>12</v>
      </c>
      <c r="I9552" t="s">
        <v>176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28</v>
      </c>
      <c r="S9552">
        <v>8</v>
      </c>
    </row>
    <row r="9553" spans="1:19" x14ac:dyDescent="0.3">
      <c r="A9553">
        <v>9552</v>
      </c>
      <c r="B9553" t="s">
        <v>37</v>
      </c>
      <c r="C9553" t="s">
        <v>39</v>
      </c>
      <c r="D9553" t="s">
        <v>32</v>
      </c>
      <c r="E9553" t="s">
        <v>45</v>
      </c>
      <c r="F9553" t="s">
        <v>18</v>
      </c>
      <c r="G9553" t="s">
        <v>35</v>
      </c>
      <c r="H9553">
        <v>1</v>
      </c>
      <c r="I9553" t="s">
        <v>177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28</v>
      </c>
      <c r="S9553">
        <v>3</v>
      </c>
    </row>
    <row r="9554" spans="1:19" x14ac:dyDescent="0.3">
      <c r="A9554">
        <v>9553</v>
      </c>
      <c r="B9554" t="s">
        <v>42</v>
      </c>
      <c r="C9554" t="s">
        <v>20</v>
      </c>
      <c r="D9554" t="s">
        <v>32</v>
      </c>
      <c r="E9554" t="s">
        <v>22</v>
      </c>
      <c r="F9554" t="s">
        <v>18</v>
      </c>
      <c r="G9554" t="s">
        <v>17</v>
      </c>
      <c r="H9554">
        <v>10</v>
      </c>
      <c r="I9554" t="s">
        <v>176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28</v>
      </c>
      <c r="S9554">
        <v>7</v>
      </c>
    </row>
    <row r="9555" spans="1:19" x14ac:dyDescent="0.3">
      <c r="A9555">
        <v>9554</v>
      </c>
      <c r="B9555" t="s">
        <v>42</v>
      </c>
      <c r="C9555" t="s">
        <v>34</v>
      </c>
      <c r="D9555" t="s">
        <v>19</v>
      </c>
      <c r="E9555" t="s">
        <v>36</v>
      </c>
      <c r="F9555" t="s">
        <v>30</v>
      </c>
      <c r="G9555" t="s">
        <v>17</v>
      </c>
      <c r="H9555">
        <v>9</v>
      </c>
      <c r="I9555" t="s">
        <v>176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34</v>
      </c>
      <c r="S9555">
        <v>3</v>
      </c>
    </row>
    <row r="9556" spans="1:19" x14ac:dyDescent="0.3">
      <c r="A9556">
        <v>9555</v>
      </c>
      <c r="B9556" t="s">
        <v>42</v>
      </c>
      <c r="C9556" t="s">
        <v>27</v>
      </c>
      <c r="D9556" t="s">
        <v>40</v>
      </c>
      <c r="E9556" t="s">
        <v>36</v>
      </c>
      <c r="F9556" t="s">
        <v>18</v>
      </c>
      <c r="G9556" t="s">
        <v>24</v>
      </c>
      <c r="H9556">
        <v>8</v>
      </c>
      <c r="I9556" t="s">
        <v>177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28</v>
      </c>
      <c r="S9556">
        <v>7</v>
      </c>
    </row>
    <row r="9557" spans="1:19" x14ac:dyDescent="0.3">
      <c r="A9557">
        <v>9556</v>
      </c>
      <c r="B9557" t="s">
        <v>37</v>
      </c>
      <c r="C9557" t="s">
        <v>34</v>
      </c>
      <c r="D9557" t="s">
        <v>38</v>
      </c>
      <c r="E9557" t="s">
        <v>36</v>
      </c>
      <c r="F9557" t="s">
        <v>25</v>
      </c>
      <c r="G9557" t="s">
        <v>17</v>
      </c>
      <c r="H9557">
        <v>7</v>
      </c>
      <c r="I9557" t="s">
        <v>176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21</v>
      </c>
      <c r="S9557">
        <v>3</v>
      </c>
    </row>
    <row r="9558" spans="1:19" x14ac:dyDescent="0.3">
      <c r="A9558">
        <v>9557</v>
      </c>
      <c r="B9558" t="s">
        <v>37</v>
      </c>
      <c r="C9558" t="s">
        <v>27</v>
      </c>
      <c r="D9558" t="s">
        <v>19</v>
      </c>
      <c r="E9558" t="s">
        <v>45</v>
      </c>
      <c r="F9558" t="s">
        <v>25</v>
      </c>
      <c r="G9558" t="s">
        <v>35</v>
      </c>
      <c r="H9558">
        <v>0</v>
      </c>
      <c r="I9558" t="s">
        <v>178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21</v>
      </c>
      <c r="S9558">
        <v>6</v>
      </c>
    </row>
    <row r="9559" spans="1:19" x14ac:dyDescent="0.3">
      <c r="A9559">
        <v>9558</v>
      </c>
      <c r="B9559" t="s">
        <v>33</v>
      </c>
      <c r="C9559" t="s">
        <v>34</v>
      </c>
      <c r="D9559" t="s">
        <v>26</v>
      </c>
      <c r="E9559" t="s">
        <v>15</v>
      </c>
      <c r="F9559" t="s">
        <v>30</v>
      </c>
      <c r="G9559" t="s">
        <v>24</v>
      </c>
      <c r="H9559">
        <v>6</v>
      </c>
      <c r="I9559" t="s">
        <v>177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28</v>
      </c>
      <c r="S9559">
        <v>8</v>
      </c>
    </row>
    <row r="9560" spans="1:19" x14ac:dyDescent="0.3">
      <c r="A9560">
        <v>9559</v>
      </c>
      <c r="B9560" t="s">
        <v>33</v>
      </c>
      <c r="C9560" t="s">
        <v>20</v>
      </c>
      <c r="D9560" t="s">
        <v>40</v>
      </c>
      <c r="E9560" t="s">
        <v>29</v>
      </c>
      <c r="F9560" t="s">
        <v>18</v>
      </c>
      <c r="G9560" t="s">
        <v>35</v>
      </c>
      <c r="H9560">
        <v>7</v>
      </c>
      <c r="I9560" t="s">
        <v>178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28</v>
      </c>
      <c r="S9560">
        <v>9</v>
      </c>
    </row>
    <row r="9561" spans="1:19" x14ac:dyDescent="0.3">
      <c r="A9561">
        <v>9560</v>
      </c>
      <c r="B9561" t="s">
        <v>37</v>
      </c>
      <c r="C9561" t="s">
        <v>34</v>
      </c>
      <c r="D9561" t="s">
        <v>32</v>
      </c>
      <c r="E9561" t="s">
        <v>41</v>
      </c>
      <c r="F9561" t="s">
        <v>25</v>
      </c>
      <c r="G9561" t="s">
        <v>17</v>
      </c>
      <c r="H9561">
        <v>11</v>
      </c>
      <c r="I9561" t="s">
        <v>178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34</v>
      </c>
      <c r="S9561">
        <v>3</v>
      </c>
    </row>
    <row r="9562" spans="1:19" x14ac:dyDescent="0.3">
      <c r="A9562">
        <v>9561</v>
      </c>
      <c r="B9562" t="s">
        <v>23</v>
      </c>
      <c r="C9562" t="s">
        <v>39</v>
      </c>
      <c r="D9562" t="s">
        <v>44</v>
      </c>
      <c r="E9562" t="s">
        <v>15</v>
      </c>
      <c r="F9562" t="s">
        <v>30</v>
      </c>
      <c r="G9562" t="s">
        <v>35</v>
      </c>
      <c r="H9562">
        <v>7</v>
      </c>
      <c r="I9562" t="s">
        <v>178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21</v>
      </c>
      <c r="S9562">
        <v>1</v>
      </c>
    </row>
    <row r="9563" spans="1:19" x14ac:dyDescent="0.3">
      <c r="A9563">
        <v>9562</v>
      </c>
      <c r="B9563" t="s">
        <v>42</v>
      </c>
      <c r="C9563" t="s">
        <v>39</v>
      </c>
      <c r="D9563" t="s">
        <v>38</v>
      </c>
      <c r="E9563" t="s">
        <v>29</v>
      </c>
      <c r="F9563" t="s">
        <v>25</v>
      </c>
      <c r="G9563" t="s">
        <v>17</v>
      </c>
      <c r="H9563">
        <v>4</v>
      </c>
      <c r="I9563" t="s">
        <v>177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21</v>
      </c>
      <c r="S9563">
        <v>1</v>
      </c>
    </row>
    <row r="9564" spans="1:19" x14ac:dyDescent="0.3">
      <c r="A9564">
        <v>9563</v>
      </c>
      <c r="B9564" t="s">
        <v>23</v>
      </c>
      <c r="C9564" t="s">
        <v>34</v>
      </c>
      <c r="D9564" t="s">
        <v>32</v>
      </c>
      <c r="E9564" t="s">
        <v>22</v>
      </c>
      <c r="F9564" t="s">
        <v>25</v>
      </c>
      <c r="G9564" t="s">
        <v>17</v>
      </c>
      <c r="H9564">
        <v>7</v>
      </c>
      <c r="I9564" t="s">
        <v>178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28</v>
      </c>
      <c r="S9564">
        <v>8</v>
      </c>
    </row>
    <row r="9565" spans="1:19" x14ac:dyDescent="0.3">
      <c r="A9565">
        <v>9564</v>
      </c>
      <c r="B9565" t="s">
        <v>33</v>
      </c>
      <c r="C9565" t="s">
        <v>27</v>
      </c>
      <c r="D9565" t="s">
        <v>38</v>
      </c>
      <c r="E9565" t="s">
        <v>29</v>
      </c>
      <c r="F9565" t="s">
        <v>18</v>
      </c>
      <c r="G9565" t="s">
        <v>17</v>
      </c>
      <c r="H9565">
        <v>12</v>
      </c>
      <c r="I9565" t="s">
        <v>177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28</v>
      </c>
      <c r="S9565">
        <v>3</v>
      </c>
    </row>
    <row r="9566" spans="1:19" x14ac:dyDescent="0.3">
      <c r="A9566">
        <v>9565</v>
      </c>
      <c r="B9566" t="s">
        <v>23</v>
      </c>
      <c r="C9566" t="s">
        <v>27</v>
      </c>
      <c r="D9566" t="s">
        <v>19</v>
      </c>
      <c r="E9566" t="s">
        <v>41</v>
      </c>
      <c r="F9566" t="s">
        <v>18</v>
      </c>
      <c r="G9566" t="s">
        <v>17</v>
      </c>
      <c r="H9566">
        <v>0</v>
      </c>
      <c r="I9566" t="s">
        <v>178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28</v>
      </c>
      <c r="S9566">
        <v>8</v>
      </c>
    </row>
    <row r="9567" spans="1:19" x14ac:dyDescent="0.3">
      <c r="A9567">
        <v>9566</v>
      </c>
      <c r="B9567" t="s">
        <v>23</v>
      </c>
      <c r="C9567" t="s">
        <v>27</v>
      </c>
      <c r="D9567" t="s">
        <v>38</v>
      </c>
      <c r="E9567" t="s">
        <v>29</v>
      </c>
      <c r="F9567" t="s">
        <v>30</v>
      </c>
      <c r="G9567" t="s">
        <v>35</v>
      </c>
      <c r="H9567">
        <v>9</v>
      </c>
      <c r="I9567" t="s">
        <v>177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34</v>
      </c>
      <c r="S9567">
        <v>4</v>
      </c>
    </row>
    <row r="9568" spans="1:19" x14ac:dyDescent="0.3">
      <c r="A9568">
        <v>9567</v>
      </c>
      <c r="B9568" t="s">
        <v>42</v>
      </c>
      <c r="C9568" t="s">
        <v>34</v>
      </c>
      <c r="D9568" t="s">
        <v>44</v>
      </c>
      <c r="E9568" t="s">
        <v>41</v>
      </c>
      <c r="F9568" t="s">
        <v>18</v>
      </c>
      <c r="G9568" t="s">
        <v>17</v>
      </c>
      <c r="H9568">
        <v>13</v>
      </c>
      <c r="I9568" t="s">
        <v>176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34</v>
      </c>
      <c r="S9568">
        <v>1</v>
      </c>
    </row>
    <row r="9569" spans="1:19" x14ac:dyDescent="0.3">
      <c r="A9569">
        <v>9568</v>
      </c>
      <c r="B9569" t="s">
        <v>37</v>
      </c>
      <c r="C9569" t="s">
        <v>20</v>
      </c>
      <c r="D9569" t="s">
        <v>32</v>
      </c>
      <c r="E9569" t="s">
        <v>29</v>
      </c>
      <c r="F9569" t="s">
        <v>25</v>
      </c>
      <c r="G9569" t="s">
        <v>17</v>
      </c>
      <c r="H9569">
        <v>8</v>
      </c>
      <c r="I9569" t="s">
        <v>176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34</v>
      </c>
      <c r="S9569">
        <v>6</v>
      </c>
    </row>
    <row r="9570" spans="1:19" x14ac:dyDescent="0.3">
      <c r="A9570">
        <v>9569</v>
      </c>
      <c r="B9570" t="s">
        <v>23</v>
      </c>
      <c r="C9570" t="s">
        <v>27</v>
      </c>
      <c r="D9570" t="s">
        <v>32</v>
      </c>
      <c r="E9570" t="s">
        <v>22</v>
      </c>
      <c r="F9570" t="s">
        <v>30</v>
      </c>
      <c r="G9570" t="s">
        <v>24</v>
      </c>
      <c r="H9570">
        <v>11</v>
      </c>
      <c r="I9570" t="s">
        <v>176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34</v>
      </c>
      <c r="S9570">
        <v>3</v>
      </c>
    </row>
    <row r="9571" spans="1:19" x14ac:dyDescent="0.3">
      <c r="A9571">
        <v>9570</v>
      </c>
      <c r="B9571" t="s">
        <v>42</v>
      </c>
      <c r="C9571" t="s">
        <v>27</v>
      </c>
      <c r="D9571" t="s">
        <v>40</v>
      </c>
      <c r="E9571" t="s">
        <v>43</v>
      </c>
      <c r="F9571" t="s">
        <v>25</v>
      </c>
      <c r="G9571" t="s">
        <v>35</v>
      </c>
      <c r="H9571">
        <v>11</v>
      </c>
      <c r="I9571" t="s">
        <v>176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34</v>
      </c>
      <c r="S9571">
        <v>3</v>
      </c>
    </row>
    <row r="9572" spans="1:19" x14ac:dyDescent="0.3">
      <c r="A9572">
        <v>9571</v>
      </c>
      <c r="B9572" t="s">
        <v>23</v>
      </c>
      <c r="C9572" t="s">
        <v>39</v>
      </c>
      <c r="D9572" t="s">
        <v>44</v>
      </c>
      <c r="E9572" t="s">
        <v>41</v>
      </c>
      <c r="F9572" t="s">
        <v>25</v>
      </c>
      <c r="G9572" t="s">
        <v>17</v>
      </c>
      <c r="H9572">
        <v>11</v>
      </c>
      <c r="I9572" t="s">
        <v>178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34</v>
      </c>
      <c r="S9572">
        <v>1</v>
      </c>
    </row>
    <row r="9573" spans="1:19" x14ac:dyDescent="0.3">
      <c r="A9573">
        <v>9572</v>
      </c>
      <c r="B9573" t="s">
        <v>33</v>
      </c>
      <c r="C9573" t="s">
        <v>34</v>
      </c>
      <c r="D9573" t="s">
        <v>19</v>
      </c>
      <c r="E9573" t="s">
        <v>45</v>
      </c>
      <c r="F9573" t="s">
        <v>18</v>
      </c>
      <c r="G9573" t="s">
        <v>35</v>
      </c>
      <c r="H9573">
        <v>8</v>
      </c>
      <c r="I9573" t="s">
        <v>178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28</v>
      </c>
      <c r="S9573">
        <v>8</v>
      </c>
    </row>
    <row r="9574" spans="1:19" x14ac:dyDescent="0.3">
      <c r="A9574">
        <v>9573</v>
      </c>
      <c r="B9574" t="s">
        <v>42</v>
      </c>
      <c r="C9574" t="s">
        <v>27</v>
      </c>
      <c r="D9574" t="s">
        <v>44</v>
      </c>
      <c r="E9574" t="s">
        <v>29</v>
      </c>
      <c r="F9574" t="s">
        <v>18</v>
      </c>
      <c r="G9574" t="s">
        <v>35</v>
      </c>
      <c r="H9574">
        <v>13</v>
      </c>
      <c r="I9574" t="s">
        <v>178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28</v>
      </c>
      <c r="S9574">
        <v>7</v>
      </c>
    </row>
    <row r="9575" spans="1:19" x14ac:dyDescent="0.3">
      <c r="A9575">
        <v>9574</v>
      </c>
      <c r="B9575" t="s">
        <v>33</v>
      </c>
      <c r="C9575" t="s">
        <v>27</v>
      </c>
      <c r="D9575" t="s">
        <v>40</v>
      </c>
      <c r="E9575" t="s">
        <v>36</v>
      </c>
      <c r="F9575" t="s">
        <v>25</v>
      </c>
      <c r="G9575" t="s">
        <v>35</v>
      </c>
      <c r="H9575">
        <v>8</v>
      </c>
      <c r="I9575" t="s">
        <v>176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28</v>
      </c>
      <c r="S9575">
        <v>9</v>
      </c>
    </row>
    <row r="9576" spans="1:19" x14ac:dyDescent="0.3">
      <c r="A9576">
        <v>9575</v>
      </c>
      <c r="B9576" t="s">
        <v>31</v>
      </c>
      <c r="C9576" t="s">
        <v>39</v>
      </c>
      <c r="D9576" t="s">
        <v>32</v>
      </c>
      <c r="E9576" t="s">
        <v>36</v>
      </c>
      <c r="F9576" t="s">
        <v>25</v>
      </c>
      <c r="G9576" t="s">
        <v>35</v>
      </c>
      <c r="H9576">
        <v>7</v>
      </c>
      <c r="I9576" t="s">
        <v>177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28</v>
      </c>
      <c r="S9576">
        <v>7</v>
      </c>
    </row>
    <row r="9577" spans="1:19" x14ac:dyDescent="0.3">
      <c r="A9577">
        <v>9576</v>
      </c>
      <c r="B9577" t="s">
        <v>33</v>
      </c>
      <c r="C9577" t="s">
        <v>34</v>
      </c>
      <c r="D9577" t="s">
        <v>26</v>
      </c>
      <c r="E9577" t="s">
        <v>22</v>
      </c>
      <c r="F9577" t="s">
        <v>18</v>
      </c>
      <c r="G9577" t="s">
        <v>35</v>
      </c>
      <c r="H9577">
        <v>9</v>
      </c>
      <c r="I9577" t="s">
        <v>178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28</v>
      </c>
      <c r="S9577">
        <v>9</v>
      </c>
    </row>
    <row r="9578" spans="1:19" x14ac:dyDescent="0.3">
      <c r="A9578">
        <v>9577</v>
      </c>
      <c r="B9578" t="s">
        <v>37</v>
      </c>
      <c r="C9578" t="s">
        <v>39</v>
      </c>
      <c r="D9578" t="s">
        <v>19</v>
      </c>
      <c r="E9578" t="s">
        <v>36</v>
      </c>
      <c r="F9578" t="s">
        <v>25</v>
      </c>
      <c r="G9578" t="s">
        <v>24</v>
      </c>
      <c r="H9578">
        <v>2</v>
      </c>
      <c r="I9578" t="s">
        <v>178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28</v>
      </c>
      <c r="S9578">
        <v>7</v>
      </c>
    </row>
    <row r="9579" spans="1:19" x14ac:dyDescent="0.3">
      <c r="A9579">
        <v>9578</v>
      </c>
      <c r="B9579" t="s">
        <v>42</v>
      </c>
      <c r="C9579" t="s">
        <v>34</v>
      </c>
      <c r="D9579" t="s">
        <v>38</v>
      </c>
      <c r="E9579" t="s">
        <v>15</v>
      </c>
      <c r="F9579" t="s">
        <v>30</v>
      </c>
      <c r="G9579" t="s">
        <v>35</v>
      </c>
      <c r="H9579">
        <v>2</v>
      </c>
      <c r="I9579" t="s">
        <v>177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21</v>
      </c>
      <c r="S9579">
        <v>3</v>
      </c>
    </row>
    <row r="9580" spans="1:19" x14ac:dyDescent="0.3">
      <c r="A9580">
        <v>9579</v>
      </c>
      <c r="B9580" t="s">
        <v>31</v>
      </c>
      <c r="C9580" t="s">
        <v>27</v>
      </c>
      <c r="D9580" t="s">
        <v>38</v>
      </c>
      <c r="E9580" t="s">
        <v>36</v>
      </c>
      <c r="F9580" t="s">
        <v>30</v>
      </c>
      <c r="G9580" t="s">
        <v>35</v>
      </c>
      <c r="H9580">
        <v>2</v>
      </c>
      <c r="I9580" t="s">
        <v>176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21</v>
      </c>
      <c r="S9580">
        <v>6</v>
      </c>
    </row>
    <row r="9581" spans="1:19" x14ac:dyDescent="0.3">
      <c r="A9581">
        <v>9580</v>
      </c>
      <c r="B9581" t="s">
        <v>37</v>
      </c>
      <c r="C9581" t="s">
        <v>20</v>
      </c>
      <c r="D9581" t="s">
        <v>38</v>
      </c>
      <c r="E9581" t="s">
        <v>22</v>
      </c>
      <c r="F9581" t="s">
        <v>18</v>
      </c>
      <c r="G9581" t="s">
        <v>17</v>
      </c>
      <c r="H9581">
        <v>5</v>
      </c>
      <c r="I9581" t="s">
        <v>176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28</v>
      </c>
      <c r="S9581">
        <v>9</v>
      </c>
    </row>
    <row r="9582" spans="1:19" x14ac:dyDescent="0.3">
      <c r="A9582">
        <v>9581</v>
      </c>
      <c r="B9582" t="s">
        <v>31</v>
      </c>
      <c r="C9582" t="s">
        <v>20</v>
      </c>
      <c r="D9582" t="s">
        <v>19</v>
      </c>
      <c r="E9582" t="s">
        <v>29</v>
      </c>
      <c r="F9582" t="s">
        <v>25</v>
      </c>
      <c r="G9582" t="s">
        <v>24</v>
      </c>
      <c r="H9582">
        <v>6</v>
      </c>
      <c r="I9582" t="s">
        <v>177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21</v>
      </c>
      <c r="S9582">
        <v>6</v>
      </c>
    </row>
    <row r="9583" spans="1:19" x14ac:dyDescent="0.3">
      <c r="A9583">
        <v>9582</v>
      </c>
      <c r="B9583" t="s">
        <v>37</v>
      </c>
      <c r="C9583" t="s">
        <v>27</v>
      </c>
      <c r="D9583" t="s">
        <v>38</v>
      </c>
      <c r="E9583" t="s">
        <v>41</v>
      </c>
      <c r="F9583" t="s">
        <v>18</v>
      </c>
      <c r="G9583" t="s">
        <v>17</v>
      </c>
      <c r="H9583">
        <v>1</v>
      </c>
      <c r="I9583" t="s">
        <v>178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28</v>
      </c>
      <c r="S9583">
        <v>5</v>
      </c>
    </row>
    <row r="9584" spans="1:19" x14ac:dyDescent="0.3">
      <c r="A9584">
        <v>9583</v>
      </c>
      <c r="B9584" t="s">
        <v>23</v>
      </c>
      <c r="C9584" t="s">
        <v>39</v>
      </c>
      <c r="D9584" t="s">
        <v>19</v>
      </c>
      <c r="E9584" t="s">
        <v>36</v>
      </c>
      <c r="F9584" t="s">
        <v>25</v>
      </c>
      <c r="G9584" t="s">
        <v>24</v>
      </c>
      <c r="H9584">
        <v>6</v>
      </c>
      <c r="I9584" t="s">
        <v>176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28</v>
      </c>
      <c r="S9584">
        <v>8</v>
      </c>
    </row>
    <row r="9585" spans="1:19" x14ac:dyDescent="0.3">
      <c r="A9585">
        <v>9584</v>
      </c>
      <c r="B9585" t="s">
        <v>42</v>
      </c>
      <c r="C9585" t="s">
        <v>27</v>
      </c>
      <c r="D9585" t="s">
        <v>26</v>
      </c>
      <c r="E9585" t="s">
        <v>22</v>
      </c>
      <c r="F9585" t="s">
        <v>25</v>
      </c>
      <c r="G9585" t="s">
        <v>35</v>
      </c>
      <c r="H9585">
        <v>6</v>
      </c>
      <c r="I9585" t="s">
        <v>178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21</v>
      </c>
      <c r="S9585">
        <v>4</v>
      </c>
    </row>
    <row r="9586" spans="1:19" x14ac:dyDescent="0.3">
      <c r="A9586">
        <v>9585</v>
      </c>
      <c r="B9586" t="s">
        <v>37</v>
      </c>
      <c r="C9586" t="s">
        <v>27</v>
      </c>
      <c r="D9586" t="s">
        <v>44</v>
      </c>
      <c r="E9586" t="s">
        <v>36</v>
      </c>
      <c r="F9586" t="s">
        <v>18</v>
      </c>
      <c r="G9586" t="s">
        <v>35</v>
      </c>
      <c r="H9586">
        <v>10</v>
      </c>
      <c r="I9586" t="s">
        <v>177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34</v>
      </c>
      <c r="S9586">
        <v>1</v>
      </c>
    </row>
    <row r="9587" spans="1:19" x14ac:dyDescent="0.3">
      <c r="A9587">
        <v>9586</v>
      </c>
      <c r="B9587" t="s">
        <v>37</v>
      </c>
      <c r="C9587" t="s">
        <v>39</v>
      </c>
      <c r="D9587" t="s">
        <v>32</v>
      </c>
      <c r="E9587" t="s">
        <v>29</v>
      </c>
      <c r="F9587" t="s">
        <v>25</v>
      </c>
      <c r="G9587" t="s">
        <v>17</v>
      </c>
      <c r="H9587">
        <v>4</v>
      </c>
      <c r="I9587" t="s">
        <v>176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28</v>
      </c>
      <c r="S9587">
        <v>7</v>
      </c>
    </row>
    <row r="9588" spans="1:19" x14ac:dyDescent="0.3">
      <c r="A9588">
        <v>9587</v>
      </c>
      <c r="B9588" t="s">
        <v>23</v>
      </c>
      <c r="C9588" t="s">
        <v>39</v>
      </c>
      <c r="D9588" t="s">
        <v>26</v>
      </c>
      <c r="E9588" t="s">
        <v>15</v>
      </c>
      <c r="F9588" t="s">
        <v>30</v>
      </c>
      <c r="G9588" t="s">
        <v>17</v>
      </c>
      <c r="H9588">
        <v>14</v>
      </c>
      <c r="I9588" t="s">
        <v>178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28</v>
      </c>
      <c r="S9588">
        <v>8</v>
      </c>
    </row>
    <row r="9589" spans="1:19" x14ac:dyDescent="0.3">
      <c r="A9589">
        <v>9588</v>
      </c>
      <c r="B9589" t="s">
        <v>42</v>
      </c>
      <c r="C9589" t="s">
        <v>20</v>
      </c>
      <c r="D9589" t="s">
        <v>19</v>
      </c>
      <c r="E9589" t="s">
        <v>29</v>
      </c>
      <c r="F9589" t="s">
        <v>25</v>
      </c>
      <c r="G9589" t="s">
        <v>17</v>
      </c>
      <c r="H9589">
        <v>4</v>
      </c>
      <c r="I9589" t="s">
        <v>177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28</v>
      </c>
      <c r="S9589">
        <v>7</v>
      </c>
    </row>
    <row r="9590" spans="1:19" x14ac:dyDescent="0.3">
      <c r="A9590">
        <v>9589</v>
      </c>
      <c r="B9590" t="s">
        <v>16</v>
      </c>
      <c r="C9590" t="s">
        <v>34</v>
      </c>
      <c r="D9590" t="s">
        <v>32</v>
      </c>
      <c r="E9590" t="s">
        <v>45</v>
      </c>
      <c r="F9590" t="s">
        <v>30</v>
      </c>
      <c r="G9590" t="s">
        <v>35</v>
      </c>
      <c r="H9590">
        <v>3</v>
      </c>
      <c r="I9590" t="s">
        <v>176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28</v>
      </c>
      <c r="S9590">
        <v>6</v>
      </c>
    </row>
    <row r="9591" spans="1:19" x14ac:dyDescent="0.3">
      <c r="A9591">
        <v>9590</v>
      </c>
      <c r="B9591" t="s">
        <v>37</v>
      </c>
      <c r="C9591" t="s">
        <v>34</v>
      </c>
      <c r="D9591" t="s">
        <v>26</v>
      </c>
      <c r="E9591" t="s">
        <v>41</v>
      </c>
      <c r="F9591" t="s">
        <v>30</v>
      </c>
      <c r="G9591" t="s">
        <v>17</v>
      </c>
      <c r="H9591">
        <v>8</v>
      </c>
      <c r="I9591" t="s">
        <v>177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28</v>
      </c>
      <c r="S9591">
        <v>3</v>
      </c>
    </row>
    <row r="9592" spans="1:19" x14ac:dyDescent="0.3">
      <c r="A9592">
        <v>9591</v>
      </c>
      <c r="B9592" t="s">
        <v>16</v>
      </c>
      <c r="C9592" t="s">
        <v>27</v>
      </c>
      <c r="D9592" t="s">
        <v>38</v>
      </c>
      <c r="E9592" t="s">
        <v>36</v>
      </c>
      <c r="F9592" t="s">
        <v>30</v>
      </c>
      <c r="G9592" t="s">
        <v>17</v>
      </c>
      <c r="H9592">
        <v>1</v>
      </c>
      <c r="I9592" t="s">
        <v>177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21</v>
      </c>
      <c r="S9592">
        <v>5</v>
      </c>
    </row>
    <row r="9593" spans="1:19" x14ac:dyDescent="0.3">
      <c r="A9593">
        <v>9592</v>
      </c>
      <c r="B9593" t="s">
        <v>31</v>
      </c>
      <c r="C9593" t="s">
        <v>39</v>
      </c>
      <c r="D9593" t="s">
        <v>38</v>
      </c>
      <c r="E9593" t="s">
        <v>29</v>
      </c>
      <c r="F9593" t="s">
        <v>18</v>
      </c>
      <c r="G9593" t="s">
        <v>24</v>
      </c>
      <c r="H9593">
        <v>9</v>
      </c>
      <c r="I9593" t="s">
        <v>177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34</v>
      </c>
      <c r="S9593">
        <v>1</v>
      </c>
    </row>
    <row r="9594" spans="1:19" x14ac:dyDescent="0.3">
      <c r="A9594">
        <v>9593</v>
      </c>
      <c r="B9594" t="s">
        <v>37</v>
      </c>
      <c r="C9594" t="s">
        <v>20</v>
      </c>
      <c r="D9594" t="s">
        <v>40</v>
      </c>
      <c r="E9594" t="s">
        <v>29</v>
      </c>
      <c r="F9594" t="s">
        <v>30</v>
      </c>
      <c r="G9594" t="s">
        <v>24</v>
      </c>
      <c r="H9594">
        <v>7</v>
      </c>
      <c r="I9594" t="s">
        <v>177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28</v>
      </c>
      <c r="S9594">
        <v>7</v>
      </c>
    </row>
    <row r="9595" spans="1:19" x14ac:dyDescent="0.3">
      <c r="A9595">
        <v>9594</v>
      </c>
      <c r="B9595" t="s">
        <v>37</v>
      </c>
      <c r="C9595" t="s">
        <v>34</v>
      </c>
      <c r="D9595" t="s">
        <v>32</v>
      </c>
      <c r="E9595" t="s">
        <v>45</v>
      </c>
      <c r="F9595" t="s">
        <v>30</v>
      </c>
      <c r="G9595" t="s">
        <v>35</v>
      </c>
      <c r="H9595">
        <v>12</v>
      </c>
      <c r="I9595" t="s">
        <v>176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34</v>
      </c>
      <c r="S9595">
        <v>6</v>
      </c>
    </row>
    <row r="9596" spans="1:19" x14ac:dyDescent="0.3">
      <c r="A9596">
        <v>9595</v>
      </c>
      <c r="B9596" t="s">
        <v>42</v>
      </c>
      <c r="C9596" t="s">
        <v>20</v>
      </c>
      <c r="D9596" t="s">
        <v>40</v>
      </c>
      <c r="E9596" t="s">
        <v>29</v>
      </c>
      <c r="F9596" t="s">
        <v>18</v>
      </c>
      <c r="G9596" t="s">
        <v>24</v>
      </c>
      <c r="H9596">
        <v>1</v>
      </c>
      <c r="I9596" t="s">
        <v>177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21</v>
      </c>
      <c r="S9596">
        <v>2</v>
      </c>
    </row>
    <row r="9597" spans="1:19" x14ac:dyDescent="0.3">
      <c r="A9597">
        <v>9596</v>
      </c>
      <c r="B9597" t="s">
        <v>31</v>
      </c>
      <c r="C9597" t="s">
        <v>27</v>
      </c>
      <c r="D9597" t="s">
        <v>38</v>
      </c>
      <c r="E9597" t="s">
        <v>41</v>
      </c>
      <c r="F9597" t="s">
        <v>18</v>
      </c>
      <c r="G9597" t="s">
        <v>35</v>
      </c>
      <c r="H9597">
        <v>7</v>
      </c>
      <c r="I9597" t="s">
        <v>177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21</v>
      </c>
      <c r="S9597">
        <v>1</v>
      </c>
    </row>
    <row r="9598" spans="1:19" x14ac:dyDescent="0.3">
      <c r="A9598">
        <v>9597</v>
      </c>
      <c r="B9598" t="s">
        <v>31</v>
      </c>
      <c r="C9598" t="s">
        <v>34</v>
      </c>
      <c r="D9598" t="s">
        <v>19</v>
      </c>
      <c r="E9598" t="s">
        <v>15</v>
      </c>
      <c r="F9598" t="s">
        <v>30</v>
      </c>
      <c r="G9598" t="s">
        <v>17</v>
      </c>
      <c r="H9598">
        <v>3</v>
      </c>
      <c r="I9598" t="s">
        <v>178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28</v>
      </c>
      <c r="S9598">
        <v>2</v>
      </c>
    </row>
    <row r="9599" spans="1:19" x14ac:dyDescent="0.3">
      <c r="A9599">
        <v>9598</v>
      </c>
      <c r="B9599" t="s">
        <v>33</v>
      </c>
      <c r="C9599" t="s">
        <v>34</v>
      </c>
      <c r="D9599" t="s">
        <v>40</v>
      </c>
      <c r="E9599" t="s">
        <v>43</v>
      </c>
      <c r="F9599" t="s">
        <v>18</v>
      </c>
      <c r="G9599" t="s">
        <v>35</v>
      </c>
      <c r="H9599">
        <v>10</v>
      </c>
      <c r="I9599" t="s">
        <v>177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34</v>
      </c>
      <c r="S9599">
        <v>2</v>
      </c>
    </row>
    <row r="9600" spans="1:19" x14ac:dyDescent="0.3">
      <c r="A9600">
        <v>9599</v>
      </c>
      <c r="B9600" t="s">
        <v>23</v>
      </c>
      <c r="C9600" t="s">
        <v>34</v>
      </c>
      <c r="D9600" t="s">
        <v>44</v>
      </c>
      <c r="E9600" t="s">
        <v>15</v>
      </c>
      <c r="F9600" t="s">
        <v>25</v>
      </c>
      <c r="G9600" t="s">
        <v>24</v>
      </c>
      <c r="H9600">
        <v>11</v>
      </c>
      <c r="I9600" t="s">
        <v>177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28</v>
      </c>
      <c r="S9600">
        <v>5</v>
      </c>
    </row>
    <row r="9601" spans="1:19" x14ac:dyDescent="0.3">
      <c r="A9601">
        <v>9600</v>
      </c>
      <c r="B9601" t="s">
        <v>23</v>
      </c>
      <c r="C9601" t="s">
        <v>27</v>
      </c>
      <c r="D9601" t="s">
        <v>19</v>
      </c>
      <c r="E9601" t="s">
        <v>43</v>
      </c>
      <c r="F9601" t="s">
        <v>30</v>
      </c>
      <c r="G9601" t="s">
        <v>17</v>
      </c>
      <c r="H9601">
        <v>10</v>
      </c>
      <c r="I9601" t="s">
        <v>176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34</v>
      </c>
      <c r="S9601">
        <v>6</v>
      </c>
    </row>
    <row r="9602" spans="1:19" x14ac:dyDescent="0.3">
      <c r="A9602">
        <v>9601</v>
      </c>
      <c r="B9602" t="s">
        <v>37</v>
      </c>
      <c r="C9602" t="s">
        <v>20</v>
      </c>
      <c r="D9602" t="s">
        <v>40</v>
      </c>
      <c r="E9602" t="s">
        <v>41</v>
      </c>
      <c r="F9602" t="s">
        <v>30</v>
      </c>
      <c r="G9602" t="s">
        <v>17</v>
      </c>
      <c r="H9602">
        <v>0</v>
      </c>
      <c r="I9602" t="s">
        <v>176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21</v>
      </c>
      <c r="S9602">
        <v>1</v>
      </c>
    </row>
    <row r="9603" spans="1:19" x14ac:dyDescent="0.3">
      <c r="A9603">
        <v>9602</v>
      </c>
      <c r="B9603" t="s">
        <v>42</v>
      </c>
      <c r="C9603" t="s">
        <v>20</v>
      </c>
      <c r="D9603" t="s">
        <v>40</v>
      </c>
      <c r="E9603" t="s">
        <v>36</v>
      </c>
      <c r="F9603" t="s">
        <v>25</v>
      </c>
      <c r="G9603" t="s">
        <v>17</v>
      </c>
      <c r="H9603">
        <v>7</v>
      </c>
      <c r="I9603" t="s">
        <v>177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28</v>
      </c>
      <c r="S9603">
        <v>8</v>
      </c>
    </row>
    <row r="9604" spans="1:19" x14ac:dyDescent="0.3">
      <c r="A9604">
        <v>9603</v>
      </c>
      <c r="B9604" t="s">
        <v>33</v>
      </c>
      <c r="C9604" t="s">
        <v>39</v>
      </c>
      <c r="D9604" t="s">
        <v>40</v>
      </c>
      <c r="E9604" t="s">
        <v>43</v>
      </c>
      <c r="F9604" t="s">
        <v>25</v>
      </c>
      <c r="G9604" t="s">
        <v>24</v>
      </c>
      <c r="H9604">
        <v>0</v>
      </c>
      <c r="I9604" t="s">
        <v>177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28</v>
      </c>
      <c r="S9604">
        <v>7</v>
      </c>
    </row>
    <row r="9605" spans="1:19" x14ac:dyDescent="0.3">
      <c r="A9605">
        <v>9604</v>
      </c>
      <c r="B9605" t="s">
        <v>33</v>
      </c>
      <c r="C9605" t="s">
        <v>27</v>
      </c>
      <c r="D9605" t="s">
        <v>38</v>
      </c>
      <c r="E9605" t="s">
        <v>43</v>
      </c>
      <c r="F9605" t="s">
        <v>18</v>
      </c>
      <c r="G9605" t="s">
        <v>24</v>
      </c>
      <c r="H9605">
        <v>11</v>
      </c>
      <c r="I9605" t="s">
        <v>178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28</v>
      </c>
      <c r="S9605">
        <v>7</v>
      </c>
    </row>
    <row r="9606" spans="1:19" x14ac:dyDescent="0.3">
      <c r="A9606">
        <v>9605</v>
      </c>
      <c r="B9606" t="s">
        <v>42</v>
      </c>
      <c r="C9606" t="s">
        <v>39</v>
      </c>
      <c r="D9606" t="s">
        <v>44</v>
      </c>
      <c r="E9606" t="s">
        <v>43</v>
      </c>
      <c r="F9606" t="s">
        <v>25</v>
      </c>
      <c r="G9606" t="s">
        <v>17</v>
      </c>
      <c r="H9606">
        <v>2</v>
      </c>
      <c r="I9606" t="s">
        <v>177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21</v>
      </c>
      <c r="S9606">
        <v>6</v>
      </c>
    </row>
    <row r="9607" spans="1:19" x14ac:dyDescent="0.3">
      <c r="A9607">
        <v>9606</v>
      </c>
      <c r="B9607" t="s">
        <v>33</v>
      </c>
      <c r="C9607" t="s">
        <v>39</v>
      </c>
      <c r="D9607" t="s">
        <v>40</v>
      </c>
      <c r="E9607" t="s">
        <v>22</v>
      </c>
      <c r="F9607" t="s">
        <v>18</v>
      </c>
      <c r="G9607" t="s">
        <v>24</v>
      </c>
      <c r="H9607">
        <v>7</v>
      </c>
      <c r="I9607" t="s">
        <v>178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21</v>
      </c>
      <c r="S9607">
        <v>5</v>
      </c>
    </row>
    <row r="9608" spans="1:19" x14ac:dyDescent="0.3">
      <c r="A9608">
        <v>9607</v>
      </c>
      <c r="B9608" t="s">
        <v>33</v>
      </c>
      <c r="C9608" t="s">
        <v>34</v>
      </c>
      <c r="D9608" t="s">
        <v>38</v>
      </c>
      <c r="E9608" t="s">
        <v>22</v>
      </c>
      <c r="F9608" t="s">
        <v>25</v>
      </c>
      <c r="G9608" t="s">
        <v>17</v>
      </c>
      <c r="H9608">
        <v>8</v>
      </c>
      <c r="I9608" t="s">
        <v>176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28</v>
      </c>
      <c r="S9608">
        <v>7</v>
      </c>
    </row>
    <row r="9609" spans="1:19" x14ac:dyDescent="0.3">
      <c r="A9609">
        <v>9608</v>
      </c>
      <c r="B9609" t="s">
        <v>23</v>
      </c>
      <c r="C9609" t="s">
        <v>20</v>
      </c>
      <c r="D9609" t="s">
        <v>32</v>
      </c>
      <c r="E9609" t="s">
        <v>29</v>
      </c>
      <c r="F9609" t="s">
        <v>18</v>
      </c>
      <c r="G9609" t="s">
        <v>24</v>
      </c>
      <c r="H9609">
        <v>14</v>
      </c>
      <c r="I9609" t="s">
        <v>177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34</v>
      </c>
      <c r="S9609">
        <v>1</v>
      </c>
    </row>
    <row r="9610" spans="1:19" x14ac:dyDescent="0.3">
      <c r="A9610">
        <v>9609</v>
      </c>
      <c r="B9610" t="s">
        <v>42</v>
      </c>
      <c r="C9610" t="s">
        <v>34</v>
      </c>
      <c r="D9610" t="s">
        <v>26</v>
      </c>
      <c r="E9610" t="s">
        <v>41</v>
      </c>
      <c r="F9610" t="s">
        <v>30</v>
      </c>
      <c r="G9610" t="s">
        <v>17</v>
      </c>
      <c r="H9610">
        <v>5</v>
      </c>
      <c r="I9610" t="s">
        <v>177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28</v>
      </c>
      <c r="S9610">
        <v>3</v>
      </c>
    </row>
    <row r="9611" spans="1:19" x14ac:dyDescent="0.3">
      <c r="A9611">
        <v>9610</v>
      </c>
      <c r="B9611" t="s">
        <v>23</v>
      </c>
      <c r="C9611" t="s">
        <v>20</v>
      </c>
      <c r="D9611" t="s">
        <v>40</v>
      </c>
      <c r="E9611" t="s">
        <v>22</v>
      </c>
      <c r="F9611" t="s">
        <v>30</v>
      </c>
      <c r="G9611" t="s">
        <v>24</v>
      </c>
      <c r="H9611">
        <v>10</v>
      </c>
      <c r="I9611" t="s">
        <v>176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34</v>
      </c>
      <c r="S9611">
        <v>6</v>
      </c>
    </row>
    <row r="9612" spans="1:19" x14ac:dyDescent="0.3">
      <c r="A9612">
        <v>9611</v>
      </c>
      <c r="B9612" t="s">
        <v>31</v>
      </c>
      <c r="C9612" t="s">
        <v>20</v>
      </c>
      <c r="D9612" t="s">
        <v>40</v>
      </c>
      <c r="E9612" t="s">
        <v>43</v>
      </c>
      <c r="F9612" t="s">
        <v>30</v>
      </c>
      <c r="G9612" t="s">
        <v>24</v>
      </c>
      <c r="H9612">
        <v>10</v>
      </c>
      <c r="I9612" t="s">
        <v>178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34</v>
      </c>
      <c r="S9612">
        <v>1</v>
      </c>
    </row>
    <row r="9613" spans="1:19" x14ac:dyDescent="0.3">
      <c r="A9613">
        <v>9612</v>
      </c>
      <c r="B9613" t="s">
        <v>16</v>
      </c>
      <c r="C9613" t="s">
        <v>39</v>
      </c>
      <c r="D9613" t="s">
        <v>26</v>
      </c>
      <c r="E9613" t="s">
        <v>41</v>
      </c>
      <c r="F9613" t="s">
        <v>30</v>
      </c>
      <c r="G9613" t="s">
        <v>24</v>
      </c>
      <c r="H9613">
        <v>2</v>
      </c>
      <c r="I9613" t="s">
        <v>176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21</v>
      </c>
      <c r="S9613">
        <v>2</v>
      </c>
    </row>
    <row r="9614" spans="1:19" x14ac:dyDescent="0.3">
      <c r="A9614">
        <v>9613</v>
      </c>
      <c r="B9614" t="s">
        <v>16</v>
      </c>
      <c r="C9614" t="s">
        <v>27</v>
      </c>
      <c r="D9614" t="s">
        <v>44</v>
      </c>
      <c r="E9614" t="s">
        <v>15</v>
      </c>
      <c r="F9614" t="s">
        <v>18</v>
      </c>
      <c r="G9614" t="s">
        <v>17</v>
      </c>
      <c r="H9614">
        <v>11</v>
      </c>
      <c r="I9614" t="s">
        <v>176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28</v>
      </c>
      <c r="S9614">
        <v>8</v>
      </c>
    </row>
    <row r="9615" spans="1:19" x14ac:dyDescent="0.3">
      <c r="A9615">
        <v>9614</v>
      </c>
      <c r="B9615" t="s">
        <v>33</v>
      </c>
      <c r="C9615" t="s">
        <v>39</v>
      </c>
      <c r="D9615" t="s">
        <v>32</v>
      </c>
      <c r="E9615" t="s">
        <v>41</v>
      </c>
      <c r="F9615" t="s">
        <v>30</v>
      </c>
      <c r="G9615" t="s">
        <v>24</v>
      </c>
      <c r="H9615">
        <v>11</v>
      </c>
      <c r="I9615" t="s">
        <v>176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28</v>
      </c>
      <c r="S9615">
        <v>9</v>
      </c>
    </row>
    <row r="9616" spans="1:19" x14ac:dyDescent="0.3">
      <c r="A9616">
        <v>9615</v>
      </c>
      <c r="B9616" t="s">
        <v>31</v>
      </c>
      <c r="C9616" t="s">
        <v>34</v>
      </c>
      <c r="D9616" t="s">
        <v>44</v>
      </c>
      <c r="E9616" t="s">
        <v>45</v>
      </c>
      <c r="F9616" t="s">
        <v>25</v>
      </c>
      <c r="G9616" t="s">
        <v>17</v>
      </c>
      <c r="H9616">
        <v>4</v>
      </c>
      <c r="I9616" t="s">
        <v>177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28</v>
      </c>
      <c r="S9616">
        <v>2</v>
      </c>
    </row>
    <row r="9617" spans="1:19" x14ac:dyDescent="0.3">
      <c r="A9617">
        <v>9616</v>
      </c>
      <c r="B9617" t="s">
        <v>31</v>
      </c>
      <c r="C9617" t="s">
        <v>20</v>
      </c>
      <c r="D9617" t="s">
        <v>32</v>
      </c>
      <c r="E9617" t="s">
        <v>43</v>
      </c>
      <c r="F9617" t="s">
        <v>30</v>
      </c>
      <c r="G9617" t="s">
        <v>17</v>
      </c>
      <c r="H9617">
        <v>7</v>
      </c>
      <c r="I9617" t="s">
        <v>178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21</v>
      </c>
      <c r="S9617">
        <v>3</v>
      </c>
    </row>
    <row r="9618" spans="1:19" x14ac:dyDescent="0.3">
      <c r="A9618">
        <v>9617</v>
      </c>
      <c r="B9618" t="s">
        <v>16</v>
      </c>
      <c r="C9618" t="s">
        <v>27</v>
      </c>
      <c r="D9618" t="s">
        <v>40</v>
      </c>
      <c r="E9618" t="s">
        <v>22</v>
      </c>
      <c r="F9618" t="s">
        <v>25</v>
      </c>
      <c r="G9618" t="s">
        <v>17</v>
      </c>
      <c r="H9618">
        <v>6</v>
      </c>
      <c r="I9618" t="s">
        <v>177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21</v>
      </c>
      <c r="S9618">
        <v>5</v>
      </c>
    </row>
    <row r="9619" spans="1:19" x14ac:dyDescent="0.3">
      <c r="A9619">
        <v>9618</v>
      </c>
      <c r="B9619" t="s">
        <v>23</v>
      </c>
      <c r="C9619" t="s">
        <v>20</v>
      </c>
      <c r="D9619" t="s">
        <v>32</v>
      </c>
      <c r="E9619" t="s">
        <v>29</v>
      </c>
      <c r="F9619" t="s">
        <v>25</v>
      </c>
      <c r="G9619" t="s">
        <v>17</v>
      </c>
      <c r="H9619">
        <v>1</v>
      </c>
      <c r="I9619" t="s">
        <v>178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28</v>
      </c>
      <c r="S9619">
        <v>7</v>
      </c>
    </row>
    <row r="9620" spans="1:19" x14ac:dyDescent="0.3">
      <c r="A9620">
        <v>9619</v>
      </c>
      <c r="B9620" t="s">
        <v>31</v>
      </c>
      <c r="C9620" t="s">
        <v>27</v>
      </c>
      <c r="D9620" t="s">
        <v>26</v>
      </c>
      <c r="E9620" t="s">
        <v>29</v>
      </c>
      <c r="F9620" t="s">
        <v>18</v>
      </c>
      <c r="G9620" t="s">
        <v>24</v>
      </c>
      <c r="H9620">
        <v>0</v>
      </c>
      <c r="I9620" t="s">
        <v>178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28</v>
      </c>
      <c r="S9620">
        <v>9</v>
      </c>
    </row>
    <row r="9621" spans="1:19" x14ac:dyDescent="0.3">
      <c r="A9621">
        <v>9620</v>
      </c>
      <c r="B9621" t="s">
        <v>37</v>
      </c>
      <c r="C9621" t="s">
        <v>39</v>
      </c>
      <c r="D9621" t="s">
        <v>26</v>
      </c>
      <c r="E9621" t="s">
        <v>41</v>
      </c>
      <c r="F9621" t="s">
        <v>18</v>
      </c>
      <c r="G9621" t="s">
        <v>24</v>
      </c>
      <c r="H9621">
        <v>1</v>
      </c>
      <c r="I9621" t="s">
        <v>178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21</v>
      </c>
      <c r="S9621">
        <v>3</v>
      </c>
    </row>
    <row r="9622" spans="1:19" x14ac:dyDescent="0.3">
      <c r="A9622">
        <v>9621</v>
      </c>
      <c r="B9622" t="s">
        <v>31</v>
      </c>
      <c r="C9622" t="s">
        <v>27</v>
      </c>
      <c r="D9622" t="s">
        <v>19</v>
      </c>
      <c r="E9622" t="s">
        <v>41</v>
      </c>
      <c r="F9622" t="s">
        <v>25</v>
      </c>
      <c r="G9622" t="s">
        <v>35</v>
      </c>
      <c r="H9622">
        <v>4</v>
      </c>
      <c r="I9622" t="s">
        <v>177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28</v>
      </c>
      <c r="S9622">
        <v>7</v>
      </c>
    </row>
    <row r="9623" spans="1:19" x14ac:dyDescent="0.3">
      <c r="A9623">
        <v>9622</v>
      </c>
      <c r="B9623" t="s">
        <v>16</v>
      </c>
      <c r="C9623" t="s">
        <v>39</v>
      </c>
      <c r="D9623" t="s">
        <v>40</v>
      </c>
      <c r="E9623" t="s">
        <v>43</v>
      </c>
      <c r="F9623" t="s">
        <v>18</v>
      </c>
      <c r="G9623" t="s">
        <v>24</v>
      </c>
      <c r="H9623">
        <v>2</v>
      </c>
      <c r="I9623" t="s">
        <v>177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21</v>
      </c>
      <c r="S9623">
        <v>5</v>
      </c>
    </row>
    <row r="9624" spans="1:19" x14ac:dyDescent="0.3">
      <c r="A9624">
        <v>9623</v>
      </c>
      <c r="B9624" t="s">
        <v>33</v>
      </c>
      <c r="C9624" t="s">
        <v>27</v>
      </c>
      <c r="D9624" t="s">
        <v>38</v>
      </c>
      <c r="E9624" t="s">
        <v>15</v>
      </c>
      <c r="F9624" t="s">
        <v>18</v>
      </c>
      <c r="G9624" t="s">
        <v>17</v>
      </c>
      <c r="H9624">
        <v>5</v>
      </c>
      <c r="I9624" t="s">
        <v>178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21</v>
      </c>
      <c r="S9624">
        <v>6</v>
      </c>
    </row>
    <row r="9625" spans="1:19" x14ac:dyDescent="0.3">
      <c r="A9625">
        <v>9624</v>
      </c>
      <c r="B9625" t="s">
        <v>16</v>
      </c>
      <c r="C9625" t="s">
        <v>20</v>
      </c>
      <c r="D9625" t="s">
        <v>32</v>
      </c>
      <c r="E9625" t="s">
        <v>22</v>
      </c>
      <c r="F9625" t="s">
        <v>30</v>
      </c>
      <c r="G9625" t="s">
        <v>24</v>
      </c>
      <c r="H9625">
        <v>8</v>
      </c>
      <c r="I9625" t="s">
        <v>178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34</v>
      </c>
      <c r="S9625">
        <v>2</v>
      </c>
    </row>
    <row r="9626" spans="1:19" x14ac:dyDescent="0.3">
      <c r="A9626">
        <v>9625</v>
      </c>
      <c r="B9626" t="s">
        <v>16</v>
      </c>
      <c r="C9626" t="s">
        <v>34</v>
      </c>
      <c r="D9626" t="s">
        <v>19</v>
      </c>
      <c r="E9626" t="s">
        <v>41</v>
      </c>
      <c r="F9626" t="s">
        <v>18</v>
      </c>
      <c r="G9626" t="s">
        <v>24</v>
      </c>
      <c r="H9626">
        <v>13</v>
      </c>
      <c r="I9626" t="s">
        <v>176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28</v>
      </c>
      <c r="S9626">
        <v>7</v>
      </c>
    </row>
    <row r="9627" spans="1:19" x14ac:dyDescent="0.3">
      <c r="A9627">
        <v>9626</v>
      </c>
      <c r="B9627" t="s">
        <v>42</v>
      </c>
      <c r="C9627" t="s">
        <v>27</v>
      </c>
      <c r="D9627" t="s">
        <v>38</v>
      </c>
      <c r="E9627" t="s">
        <v>36</v>
      </c>
      <c r="F9627" t="s">
        <v>25</v>
      </c>
      <c r="G9627" t="s">
        <v>24</v>
      </c>
      <c r="H9627">
        <v>3</v>
      </c>
      <c r="I9627" t="s">
        <v>177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28</v>
      </c>
      <c r="S9627">
        <v>7</v>
      </c>
    </row>
    <row r="9628" spans="1:19" x14ac:dyDescent="0.3">
      <c r="A9628">
        <v>9627</v>
      </c>
      <c r="B9628" t="s">
        <v>31</v>
      </c>
      <c r="C9628" t="s">
        <v>39</v>
      </c>
      <c r="D9628" t="s">
        <v>19</v>
      </c>
      <c r="E9628" t="s">
        <v>43</v>
      </c>
      <c r="F9628" t="s">
        <v>18</v>
      </c>
      <c r="G9628" t="s">
        <v>17</v>
      </c>
      <c r="H9628">
        <v>11</v>
      </c>
      <c r="I9628" t="s">
        <v>178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28</v>
      </c>
      <c r="S9628">
        <v>7</v>
      </c>
    </row>
    <row r="9629" spans="1:19" x14ac:dyDescent="0.3">
      <c r="A9629">
        <v>9628</v>
      </c>
      <c r="B9629" t="s">
        <v>33</v>
      </c>
      <c r="C9629" t="s">
        <v>39</v>
      </c>
      <c r="D9629" t="s">
        <v>19</v>
      </c>
      <c r="E9629" t="s">
        <v>45</v>
      </c>
      <c r="F9629" t="s">
        <v>30</v>
      </c>
      <c r="G9629" t="s">
        <v>35</v>
      </c>
      <c r="H9629">
        <v>3</v>
      </c>
      <c r="I9629" t="s">
        <v>178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28</v>
      </c>
      <c r="S9629">
        <v>7</v>
      </c>
    </row>
    <row r="9630" spans="1:19" x14ac:dyDescent="0.3">
      <c r="A9630">
        <v>9629</v>
      </c>
      <c r="B9630" t="s">
        <v>42</v>
      </c>
      <c r="C9630" t="s">
        <v>27</v>
      </c>
      <c r="D9630" t="s">
        <v>38</v>
      </c>
      <c r="E9630" t="s">
        <v>29</v>
      </c>
      <c r="F9630" t="s">
        <v>25</v>
      </c>
      <c r="G9630" t="s">
        <v>35</v>
      </c>
      <c r="H9630">
        <v>4</v>
      </c>
      <c r="I9630" t="s">
        <v>177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28</v>
      </c>
      <c r="S9630">
        <v>6</v>
      </c>
    </row>
    <row r="9631" spans="1:19" x14ac:dyDescent="0.3">
      <c r="A9631">
        <v>9630</v>
      </c>
      <c r="B9631" t="s">
        <v>16</v>
      </c>
      <c r="C9631" t="s">
        <v>20</v>
      </c>
      <c r="D9631" t="s">
        <v>44</v>
      </c>
      <c r="E9631" t="s">
        <v>15</v>
      </c>
      <c r="F9631" t="s">
        <v>30</v>
      </c>
      <c r="G9631" t="s">
        <v>17</v>
      </c>
      <c r="H9631">
        <v>9</v>
      </c>
      <c r="I9631" t="s">
        <v>178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28</v>
      </c>
      <c r="S9631">
        <v>6</v>
      </c>
    </row>
    <row r="9632" spans="1:19" x14ac:dyDescent="0.3">
      <c r="A9632">
        <v>9631</v>
      </c>
      <c r="B9632" t="s">
        <v>31</v>
      </c>
      <c r="C9632" t="s">
        <v>27</v>
      </c>
      <c r="D9632" t="s">
        <v>32</v>
      </c>
      <c r="E9632" t="s">
        <v>41</v>
      </c>
      <c r="F9632" t="s">
        <v>25</v>
      </c>
      <c r="G9632" t="s">
        <v>35</v>
      </c>
      <c r="H9632">
        <v>9</v>
      </c>
      <c r="I9632" t="s">
        <v>177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28</v>
      </c>
      <c r="S9632">
        <v>7</v>
      </c>
    </row>
    <row r="9633" spans="1:19" x14ac:dyDescent="0.3">
      <c r="A9633">
        <v>9632</v>
      </c>
      <c r="B9633" t="s">
        <v>37</v>
      </c>
      <c r="C9633" t="s">
        <v>34</v>
      </c>
      <c r="D9633" t="s">
        <v>44</v>
      </c>
      <c r="E9633" t="s">
        <v>36</v>
      </c>
      <c r="F9633" t="s">
        <v>25</v>
      </c>
      <c r="G9633" t="s">
        <v>17</v>
      </c>
      <c r="H9633">
        <v>5</v>
      </c>
      <c r="I9633" t="s">
        <v>178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21</v>
      </c>
      <c r="S9633">
        <v>5</v>
      </c>
    </row>
    <row r="9634" spans="1:19" x14ac:dyDescent="0.3">
      <c r="A9634">
        <v>9633</v>
      </c>
      <c r="B9634" t="s">
        <v>16</v>
      </c>
      <c r="C9634" t="s">
        <v>27</v>
      </c>
      <c r="D9634" t="s">
        <v>26</v>
      </c>
      <c r="E9634" t="s">
        <v>15</v>
      </c>
      <c r="F9634" t="s">
        <v>25</v>
      </c>
      <c r="G9634" t="s">
        <v>35</v>
      </c>
      <c r="H9634">
        <v>3</v>
      </c>
      <c r="I9634" t="s">
        <v>177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28</v>
      </c>
      <c r="S9634">
        <v>8</v>
      </c>
    </row>
    <row r="9635" spans="1:19" x14ac:dyDescent="0.3">
      <c r="A9635">
        <v>9634</v>
      </c>
      <c r="B9635" t="s">
        <v>16</v>
      </c>
      <c r="C9635" t="s">
        <v>20</v>
      </c>
      <c r="D9635" t="s">
        <v>19</v>
      </c>
      <c r="E9635" t="s">
        <v>15</v>
      </c>
      <c r="F9635" t="s">
        <v>18</v>
      </c>
      <c r="G9635" t="s">
        <v>17</v>
      </c>
      <c r="H9635">
        <v>3</v>
      </c>
      <c r="I9635" t="s">
        <v>177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21</v>
      </c>
      <c r="S9635">
        <v>2</v>
      </c>
    </row>
    <row r="9636" spans="1:19" x14ac:dyDescent="0.3">
      <c r="A9636">
        <v>9635</v>
      </c>
      <c r="B9636" t="s">
        <v>31</v>
      </c>
      <c r="C9636" t="s">
        <v>27</v>
      </c>
      <c r="D9636" t="s">
        <v>19</v>
      </c>
      <c r="E9636" t="s">
        <v>45</v>
      </c>
      <c r="F9636" t="s">
        <v>25</v>
      </c>
      <c r="G9636" t="s">
        <v>17</v>
      </c>
      <c r="H9636">
        <v>12</v>
      </c>
      <c r="I9636" t="s">
        <v>176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34</v>
      </c>
      <c r="S9636">
        <v>3</v>
      </c>
    </row>
    <row r="9637" spans="1:19" x14ac:dyDescent="0.3">
      <c r="A9637">
        <v>9636</v>
      </c>
      <c r="B9637" t="s">
        <v>33</v>
      </c>
      <c r="C9637" t="s">
        <v>39</v>
      </c>
      <c r="D9637" t="s">
        <v>19</v>
      </c>
      <c r="E9637" t="s">
        <v>45</v>
      </c>
      <c r="F9637" t="s">
        <v>30</v>
      </c>
      <c r="G9637" t="s">
        <v>35</v>
      </c>
      <c r="H9637">
        <v>6</v>
      </c>
      <c r="I9637" t="s">
        <v>177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21</v>
      </c>
      <c r="S9637">
        <v>2</v>
      </c>
    </row>
    <row r="9638" spans="1:19" x14ac:dyDescent="0.3">
      <c r="A9638">
        <v>9637</v>
      </c>
      <c r="B9638" t="s">
        <v>23</v>
      </c>
      <c r="C9638" t="s">
        <v>20</v>
      </c>
      <c r="D9638" t="s">
        <v>40</v>
      </c>
      <c r="E9638" t="s">
        <v>22</v>
      </c>
      <c r="F9638" t="s">
        <v>18</v>
      </c>
      <c r="G9638" t="s">
        <v>24</v>
      </c>
      <c r="H9638">
        <v>10</v>
      </c>
      <c r="I9638" t="s">
        <v>176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34</v>
      </c>
      <c r="S9638">
        <v>2</v>
      </c>
    </row>
    <row r="9639" spans="1:19" x14ac:dyDescent="0.3">
      <c r="A9639">
        <v>9638</v>
      </c>
      <c r="B9639" t="s">
        <v>33</v>
      </c>
      <c r="C9639" t="s">
        <v>27</v>
      </c>
      <c r="D9639" t="s">
        <v>44</v>
      </c>
      <c r="E9639" t="s">
        <v>36</v>
      </c>
      <c r="F9639" t="s">
        <v>30</v>
      </c>
      <c r="G9639" t="s">
        <v>24</v>
      </c>
      <c r="H9639">
        <v>12</v>
      </c>
      <c r="I9639" t="s">
        <v>178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28</v>
      </c>
      <c r="S9639">
        <v>6</v>
      </c>
    </row>
    <row r="9640" spans="1:19" x14ac:dyDescent="0.3">
      <c r="A9640">
        <v>9639</v>
      </c>
      <c r="B9640" t="s">
        <v>31</v>
      </c>
      <c r="C9640" t="s">
        <v>34</v>
      </c>
      <c r="D9640" t="s">
        <v>32</v>
      </c>
      <c r="E9640" t="s">
        <v>15</v>
      </c>
      <c r="F9640" t="s">
        <v>18</v>
      </c>
      <c r="G9640" t="s">
        <v>35</v>
      </c>
      <c r="H9640">
        <v>6</v>
      </c>
      <c r="I9640" t="s">
        <v>177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28</v>
      </c>
      <c r="S9640">
        <v>4</v>
      </c>
    </row>
    <row r="9641" spans="1:19" x14ac:dyDescent="0.3">
      <c r="A9641">
        <v>9640</v>
      </c>
      <c r="B9641" t="s">
        <v>23</v>
      </c>
      <c r="C9641" t="s">
        <v>27</v>
      </c>
      <c r="D9641" t="s">
        <v>19</v>
      </c>
      <c r="E9641" t="s">
        <v>45</v>
      </c>
      <c r="F9641" t="s">
        <v>18</v>
      </c>
      <c r="G9641" t="s">
        <v>24</v>
      </c>
      <c r="H9641">
        <v>12</v>
      </c>
      <c r="I9641" t="s">
        <v>178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28</v>
      </c>
      <c r="S9641">
        <v>9</v>
      </c>
    </row>
    <row r="9642" spans="1:19" x14ac:dyDescent="0.3">
      <c r="A9642">
        <v>9641</v>
      </c>
      <c r="B9642" t="s">
        <v>33</v>
      </c>
      <c r="C9642" t="s">
        <v>39</v>
      </c>
      <c r="D9642" t="s">
        <v>38</v>
      </c>
      <c r="E9642" t="s">
        <v>22</v>
      </c>
      <c r="F9642" t="s">
        <v>18</v>
      </c>
      <c r="G9642" t="s">
        <v>24</v>
      </c>
      <c r="H9642">
        <v>2</v>
      </c>
      <c r="I9642" t="s">
        <v>178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21</v>
      </c>
      <c r="S9642">
        <v>5</v>
      </c>
    </row>
    <row r="9643" spans="1:19" x14ac:dyDescent="0.3">
      <c r="A9643">
        <v>9642</v>
      </c>
      <c r="B9643" t="s">
        <v>31</v>
      </c>
      <c r="C9643" t="s">
        <v>34</v>
      </c>
      <c r="D9643" t="s">
        <v>44</v>
      </c>
      <c r="E9643" t="s">
        <v>29</v>
      </c>
      <c r="F9643" t="s">
        <v>25</v>
      </c>
      <c r="G9643" t="s">
        <v>24</v>
      </c>
      <c r="H9643">
        <v>1</v>
      </c>
      <c r="I9643" t="s">
        <v>178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28</v>
      </c>
      <c r="S9643">
        <v>9</v>
      </c>
    </row>
    <row r="9644" spans="1:19" x14ac:dyDescent="0.3">
      <c r="A9644">
        <v>9643</v>
      </c>
      <c r="B9644" t="s">
        <v>37</v>
      </c>
      <c r="C9644" t="s">
        <v>34</v>
      </c>
      <c r="D9644" t="s">
        <v>38</v>
      </c>
      <c r="E9644" t="s">
        <v>29</v>
      </c>
      <c r="F9644" t="s">
        <v>25</v>
      </c>
      <c r="G9644" t="s">
        <v>35</v>
      </c>
      <c r="H9644">
        <v>1</v>
      </c>
      <c r="I9644" t="s">
        <v>177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28</v>
      </c>
      <c r="S9644">
        <v>9</v>
      </c>
    </row>
    <row r="9645" spans="1:19" x14ac:dyDescent="0.3">
      <c r="A9645">
        <v>9644</v>
      </c>
      <c r="B9645" t="s">
        <v>42</v>
      </c>
      <c r="C9645" t="s">
        <v>34</v>
      </c>
      <c r="D9645" t="s">
        <v>38</v>
      </c>
      <c r="E9645" t="s">
        <v>22</v>
      </c>
      <c r="F9645" t="s">
        <v>18</v>
      </c>
      <c r="G9645" t="s">
        <v>24</v>
      </c>
      <c r="H9645">
        <v>5</v>
      </c>
      <c r="I9645" t="s">
        <v>178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28</v>
      </c>
      <c r="S9645">
        <v>3</v>
      </c>
    </row>
    <row r="9646" spans="1:19" x14ac:dyDescent="0.3">
      <c r="A9646">
        <v>9645</v>
      </c>
      <c r="B9646" t="s">
        <v>37</v>
      </c>
      <c r="C9646" t="s">
        <v>27</v>
      </c>
      <c r="D9646" t="s">
        <v>19</v>
      </c>
      <c r="E9646" t="s">
        <v>45</v>
      </c>
      <c r="F9646" t="s">
        <v>30</v>
      </c>
      <c r="G9646" t="s">
        <v>24</v>
      </c>
      <c r="H9646">
        <v>2</v>
      </c>
      <c r="I9646" t="s">
        <v>176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28</v>
      </c>
      <c r="S9646">
        <v>1</v>
      </c>
    </row>
    <row r="9647" spans="1:19" x14ac:dyDescent="0.3">
      <c r="A9647">
        <v>9646</v>
      </c>
      <c r="B9647" t="s">
        <v>16</v>
      </c>
      <c r="C9647" t="s">
        <v>34</v>
      </c>
      <c r="D9647" t="s">
        <v>38</v>
      </c>
      <c r="E9647" t="s">
        <v>45</v>
      </c>
      <c r="F9647" t="s">
        <v>30</v>
      </c>
      <c r="G9647" t="s">
        <v>35</v>
      </c>
      <c r="H9647">
        <v>6</v>
      </c>
      <c r="I9647" t="s">
        <v>177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21</v>
      </c>
      <c r="S9647">
        <v>1</v>
      </c>
    </row>
    <row r="9648" spans="1:19" x14ac:dyDescent="0.3">
      <c r="A9648">
        <v>9647</v>
      </c>
      <c r="B9648" t="s">
        <v>23</v>
      </c>
      <c r="C9648" t="s">
        <v>34</v>
      </c>
      <c r="D9648" t="s">
        <v>40</v>
      </c>
      <c r="E9648" t="s">
        <v>41</v>
      </c>
      <c r="F9648" t="s">
        <v>25</v>
      </c>
      <c r="G9648" t="s">
        <v>17</v>
      </c>
      <c r="H9648">
        <v>2</v>
      </c>
      <c r="I9648" t="s">
        <v>178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28</v>
      </c>
      <c r="S9648">
        <v>4</v>
      </c>
    </row>
    <row r="9649" spans="1:19" x14ac:dyDescent="0.3">
      <c r="A9649">
        <v>9648</v>
      </c>
      <c r="B9649" t="s">
        <v>16</v>
      </c>
      <c r="C9649" t="s">
        <v>27</v>
      </c>
      <c r="D9649" t="s">
        <v>44</v>
      </c>
      <c r="E9649" t="s">
        <v>41</v>
      </c>
      <c r="F9649" t="s">
        <v>25</v>
      </c>
      <c r="G9649" t="s">
        <v>17</v>
      </c>
      <c r="H9649">
        <v>3</v>
      </c>
      <c r="I9649" t="s">
        <v>178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28</v>
      </c>
      <c r="S9649">
        <v>1</v>
      </c>
    </row>
    <row r="9650" spans="1:19" x14ac:dyDescent="0.3">
      <c r="A9650">
        <v>9649</v>
      </c>
      <c r="B9650" t="s">
        <v>42</v>
      </c>
      <c r="C9650" t="s">
        <v>20</v>
      </c>
      <c r="D9650" t="s">
        <v>38</v>
      </c>
      <c r="E9650" t="s">
        <v>45</v>
      </c>
      <c r="F9650" t="s">
        <v>25</v>
      </c>
      <c r="G9650" t="s">
        <v>24</v>
      </c>
      <c r="H9650">
        <v>9</v>
      </c>
      <c r="I9650" t="s">
        <v>178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28</v>
      </c>
      <c r="S9650">
        <v>7</v>
      </c>
    </row>
    <row r="9651" spans="1:19" x14ac:dyDescent="0.3">
      <c r="A9651">
        <v>9650</v>
      </c>
      <c r="B9651" t="s">
        <v>16</v>
      </c>
      <c r="C9651" t="s">
        <v>34</v>
      </c>
      <c r="D9651" t="s">
        <v>44</v>
      </c>
      <c r="E9651" t="s">
        <v>41</v>
      </c>
      <c r="F9651" t="s">
        <v>18</v>
      </c>
      <c r="G9651" t="s">
        <v>17</v>
      </c>
      <c r="H9651">
        <v>6</v>
      </c>
      <c r="I9651" t="s">
        <v>176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28</v>
      </c>
      <c r="S9651">
        <v>8</v>
      </c>
    </row>
    <row r="9652" spans="1:19" x14ac:dyDescent="0.3">
      <c r="A9652">
        <v>9651</v>
      </c>
      <c r="B9652" t="s">
        <v>31</v>
      </c>
      <c r="C9652" t="s">
        <v>39</v>
      </c>
      <c r="D9652" t="s">
        <v>38</v>
      </c>
      <c r="E9652" t="s">
        <v>43</v>
      </c>
      <c r="F9652" t="s">
        <v>30</v>
      </c>
      <c r="G9652" t="s">
        <v>17</v>
      </c>
      <c r="H9652">
        <v>9</v>
      </c>
      <c r="I9652" t="s">
        <v>177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34</v>
      </c>
      <c r="S9652">
        <v>1</v>
      </c>
    </row>
    <row r="9653" spans="1:19" x14ac:dyDescent="0.3">
      <c r="A9653">
        <v>9652</v>
      </c>
      <c r="B9653" t="s">
        <v>37</v>
      </c>
      <c r="C9653" t="s">
        <v>27</v>
      </c>
      <c r="D9653" t="s">
        <v>32</v>
      </c>
      <c r="E9653" t="s">
        <v>29</v>
      </c>
      <c r="F9653" t="s">
        <v>25</v>
      </c>
      <c r="G9653" t="s">
        <v>35</v>
      </c>
      <c r="H9653">
        <v>11</v>
      </c>
      <c r="I9653" t="s">
        <v>176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34</v>
      </c>
      <c r="S9653">
        <v>4</v>
      </c>
    </row>
    <row r="9654" spans="1:19" x14ac:dyDescent="0.3">
      <c r="A9654">
        <v>9653</v>
      </c>
      <c r="B9654" t="s">
        <v>33</v>
      </c>
      <c r="C9654" t="s">
        <v>20</v>
      </c>
      <c r="D9654" t="s">
        <v>38</v>
      </c>
      <c r="E9654" t="s">
        <v>15</v>
      </c>
      <c r="F9654" t="s">
        <v>18</v>
      </c>
      <c r="G9654" t="s">
        <v>17</v>
      </c>
      <c r="H9654">
        <v>5</v>
      </c>
      <c r="I9654" t="s">
        <v>177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28</v>
      </c>
      <c r="S9654">
        <v>7</v>
      </c>
    </row>
    <row r="9655" spans="1:19" x14ac:dyDescent="0.3">
      <c r="A9655">
        <v>9654</v>
      </c>
      <c r="B9655" t="s">
        <v>16</v>
      </c>
      <c r="C9655" t="s">
        <v>27</v>
      </c>
      <c r="D9655" t="s">
        <v>26</v>
      </c>
      <c r="E9655" t="s">
        <v>41</v>
      </c>
      <c r="F9655" t="s">
        <v>25</v>
      </c>
      <c r="G9655" t="s">
        <v>17</v>
      </c>
      <c r="H9655">
        <v>11</v>
      </c>
      <c r="I9655" t="s">
        <v>178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28</v>
      </c>
      <c r="S9655">
        <v>8</v>
      </c>
    </row>
    <row r="9656" spans="1:19" x14ac:dyDescent="0.3">
      <c r="A9656">
        <v>9655</v>
      </c>
      <c r="B9656" t="s">
        <v>16</v>
      </c>
      <c r="C9656" t="s">
        <v>39</v>
      </c>
      <c r="D9656" t="s">
        <v>32</v>
      </c>
      <c r="E9656" t="s">
        <v>36</v>
      </c>
      <c r="F9656" t="s">
        <v>30</v>
      </c>
      <c r="G9656" t="s">
        <v>35</v>
      </c>
      <c r="H9656">
        <v>10</v>
      </c>
      <c r="I9656" t="s">
        <v>177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28</v>
      </c>
      <c r="S9656">
        <v>6</v>
      </c>
    </row>
    <row r="9657" spans="1:19" x14ac:dyDescent="0.3">
      <c r="A9657">
        <v>9656</v>
      </c>
      <c r="B9657" t="s">
        <v>37</v>
      </c>
      <c r="C9657" t="s">
        <v>39</v>
      </c>
      <c r="D9657" t="s">
        <v>19</v>
      </c>
      <c r="E9657" t="s">
        <v>29</v>
      </c>
      <c r="F9657" t="s">
        <v>30</v>
      </c>
      <c r="G9657" t="s">
        <v>17</v>
      </c>
      <c r="H9657">
        <v>12</v>
      </c>
      <c r="I9657" t="s">
        <v>176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34</v>
      </c>
      <c r="S9657">
        <v>4</v>
      </c>
    </row>
    <row r="9658" spans="1:19" x14ac:dyDescent="0.3">
      <c r="A9658">
        <v>9657</v>
      </c>
      <c r="B9658" t="s">
        <v>16</v>
      </c>
      <c r="C9658" t="s">
        <v>27</v>
      </c>
      <c r="D9658" t="s">
        <v>44</v>
      </c>
      <c r="E9658" t="s">
        <v>41</v>
      </c>
      <c r="F9658" t="s">
        <v>25</v>
      </c>
      <c r="G9658" t="s">
        <v>35</v>
      </c>
      <c r="H9658">
        <v>7</v>
      </c>
      <c r="I9658" t="s">
        <v>177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21</v>
      </c>
      <c r="S9658">
        <v>1</v>
      </c>
    </row>
    <row r="9659" spans="1:19" x14ac:dyDescent="0.3">
      <c r="A9659">
        <v>9658</v>
      </c>
      <c r="B9659" t="s">
        <v>16</v>
      </c>
      <c r="C9659" t="s">
        <v>39</v>
      </c>
      <c r="D9659" t="s">
        <v>26</v>
      </c>
      <c r="E9659" t="s">
        <v>36</v>
      </c>
      <c r="F9659" t="s">
        <v>18</v>
      </c>
      <c r="G9659" t="s">
        <v>24</v>
      </c>
      <c r="H9659">
        <v>5</v>
      </c>
      <c r="I9659" t="s">
        <v>177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21</v>
      </c>
      <c r="S9659">
        <v>1</v>
      </c>
    </row>
    <row r="9660" spans="1:19" x14ac:dyDescent="0.3">
      <c r="A9660">
        <v>9659</v>
      </c>
      <c r="B9660" t="s">
        <v>31</v>
      </c>
      <c r="C9660" t="s">
        <v>20</v>
      </c>
      <c r="D9660" t="s">
        <v>44</v>
      </c>
      <c r="E9660" t="s">
        <v>22</v>
      </c>
      <c r="F9660" t="s">
        <v>25</v>
      </c>
      <c r="G9660" t="s">
        <v>17</v>
      </c>
      <c r="H9660">
        <v>9</v>
      </c>
      <c r="I9660" t="s">
        <v>178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28</v>
      </c>
      <c r="S9660">
        <v>2</v>
      </c>
    </row>
    <row r="9661" spans="1:19" x14ac:dyDescent="0.3">
      <c r="A9661">
        <v>9660</v>
      </c>
      <c r="B9661" t="s">
        <v>16</v>
      </c>
      <c r="C9661" t="s">
        <v>20</v>
      </c>
      <c r="D9661" t="s">
        <v>26</v>
      </c>
      <c r="E9661" t="s">
        <v>22</v>
      </c>
      <c r="F9661" t="s">
        <v>18</v>
      </c>
      <c r="G9661" t="s">
        <v>35</v>
      </c>
      <c r="H9661">
        <v>14</v>
      </c>
      <c r="I9661" t="s">
        <v>176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34</v>
      </c>
      <c r="S9661">
        <v>5</v>
      </c>
    </row>
    <row r="9662" spans="1:19" x14ac:dyDescent="0.3">
      <c r="A9662">
        <v>9661</v>
      </c>
      <c r="B9662" t="s">
        <v>31</v>
      </c>
      <c r="C9662" t="s">
        <v>20</v>
      </c>
      <c r="D9662" t="s">
        <v>38</v>
      </c>
      <c r="E9662" t="s">
        <v>43</v>
      </c>
      <c r="F9662" t="s">
        <v>25</v>
      </c>
      <c r="G9662" t="s">
        <v>24</v>
      </c>
      <c r="H9662">
        <v>10</v>
      </c>
      <c r="I9662" t="s">
        <v>178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34</v>
      </c>
      <c r="S9662">
        <v>2</v>
      </c>
    </row>
    <row r="9663" spans="1:19" x14ac:dyDescent="0.3">
      <c r="A9663">
        <v>9662</v>
      </c>
      <c r="B9663" t="s">
        <v>16</v>
      </c>
      <c r="C9663" t="s">
        <v>20</v>
      </c>
      <c r="D9663" t="s">
        <v>26</v>
      </c>
      <c r="E9663" t="s">
        <v>43</v>
      </c>
      <c r="F9663" t="s">
        <v>30</v>
      </c>
      <c r="G9663" t="s">
        <v>17</v>
      </c>
      <c r="H9663">
        <v>14</v>
      </c>
      <c r="I9663" t="s">
        <v>177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34</v>
      </c>
      <c r="S9663">
        <v>1</v>
      </c>
    </row>
    <row r="9664" spans="1:19" x14ac:dyDescent="0.3">
      <c r="A9664">
        <v>9663</v>
      </c>
      <c r="B9664" t="s">
        <v>23</v>
      </c>
      <c r="C9664" t="s">
        <v>39</v>
      </c>
      <c r="D9664" t="s">
        <v>40</v>
      </c>
      <c r="E9664" t="s">
        <v>22</v>
      </c>
      <c r="F9664" t="s">
        <v>18</v>
      </c>
      <c r="G9664" t="s">
        <v>24</v>
      </c>
      <c r="H9664">
        <v>11</v>
      </c>
      <c r="I9664" t="s">
        <v>178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34</v>
      </c>
      <c r="S9664">
        <v>2</v>
      </c>
    </row>
    <row r="9665" spans="1:19" x14ac:dyDescent="0.3">
      <c r="A9665">
        <v>9664</v>
      </c>
      <c r="B9665" t="s">
        <v>31</v>
      </c>
      <c r="C9665" t="s">
        <v>27</v>
      </c>
      <c r="D9665" t="s">
        <v>26</v>
      </c>
      <c r="E9665" t="s">
        <v>15</v>
      </c>
      <c r="F9665" t="s">
        <v>30</v>
      </c>
      <c r="G9665" t="s">
        <v>17</v>
      </c>
      <c r="H9665">
        <v>6</v>
      </c>
      <c r="I9665" t="s">
        <v>177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28</v>
      </c>
      <c r="S9665">
        <v>8</v>
      </c>
    </row>
    <row r="9666" spans="1:19" x14ac:dyDescent="0.3">
      <c r="A9666">
        <v>9665</v>
      </c>
      <c r="B9666" t="s">
        <v>31</v>
      </c>
      <c r="C9666" t="s">
        <v>34</v>
      </c>
      <c r="D9666" t="s">
        <v>44</v>
      </c>
      <c r="E9666" t="s">
        <v>15</v>
      </c>
      <c r="F9666" t="s">
        <v>30</v>
      </c>
      <c r="G9666" t="s">
        <v>17</v>
      </c>
      <c r="H9666">
        <v>2</v>
      </c>
      <c r="I9666" t="s">
        <v>176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28</v>
      </c>
      <c r="S9666">
        <v>8</v>
      </c>
    </row>
    <row r="9667" spans="1:19" x14ac:dyDescent="0.3">
      <c r="A9667">
        <v>9666</v>
      </c>
      <c r="B9667" t="s">
        <v>33</v>
      </c>
      <c r="C9667" t="s">
        <v>20</v>
      </c>
      <c r="D9667" t="s">
        <v>38</v>
      </c>
      <c r="E9667" t="s">
        <v>15</v>
      </c>
      <c r="F9667" t="s">
        <v>30</v>
      </c>
      <c r="G9667" t="s">
        <v>17</v>
      </c>
      <c r="H9667">
        <v>6</v>
      </c>
      <c r="I9667" t="s">
        <v>176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21</v>
      </c>
      <c r="S9667">
        <v>1</v>
      </c>
    </row>
    <row r="9668" spans="1:19" x14ac:dyDescent="0.3">
      <c r="A9668">
        <v>9667</v>
      </c>
      <c r="B9668" t="s">
        <v>33</v>
      </c>
      <c r="C9668" t="s">
        <v>34</v>
      </c>
      <c r="D9668" t="s">
        <v>40</v>
      </c>
      <c r="E9668" t="s">
        <v>36</v>
      </c>
      <c r="F9668" t="s">
        <v>30</v>
      </c>
      <c r="G9668" t="s">
        <v>24</v>
      </c>
      <c r="H9668">
        <v>6</v>
      </c>
      <c r="I9668" t="s">
        <v>178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28</v>
      </c>
      <c r="S9668">
        <v>7</v>
      </c>
    </row>
    <row r="9669" spans="1:19" x14ac:dyDescent="0.3">
      <c r="A9669">
        <v>9668</v>
      </c>
      <c r="B9669" t="s">
        <v>33</v>
      </c>
      <c r="C9669" t="s">
        <v>39</v>
      </c>
      <c r="D9669" t="s">
        <v>40</v>
      </c>
      <c r="E9669" t="s">
        <v>22</v>
      </c>
      <c r="F9669" t="s">
        <v>18</v>
      </c>
      <c r="G9669" t="s">
        <v>24</v>
      </c>
      <c r="H9669">
        <v>1</v>
      </c>
      <c r="I9669" t="s">
        <v>178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21</v>
      </c>
      <c r="S9669">
        <v>6</v>
      </c>
    </row>
    <row r="9670" spans="1:19" x14ac:dyDescent="0.3">
      <c r="A9670">
        <v>9669</v>
      </c>
      <c r="B9670" t="s">
        <v>16</v>
      </c>
      <c r="C9670" t="s">
        <v>27</v>
      </c>
      <c r="D9670" t="s">
        <v>44</v>
      </c>
      <c r="E9670" t="s">
        <v>29</v>
      </c>
      <c r="F9670" t="s">
        <v>25</v>
      </c>
      <c r="G9670" t="s">
        <v>35</v>
      </c>
      <c r="H9670">
        <v>5</v>
      </c>
      <c r="I9670" t="s">
        <v>177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28</v>
      </c>
      <c r="S9670">
        <v>8</v>
      </c>
    </row>
    <row r="9671" spans="1:19" x14ac:dyDescent="0.3">
      <c r="A9671">
        <v>9670</v>
      </c>
      <c r="B9671" t="s">
        <v>23</v>
      </c>
      <c r="C9671" t="s">
        <v>20</v>
      </c>
      <c r="D9671" t="s">
        <v>26</v>
      </c>
      <c r="E9671" t="s">
        <v>36</v>
      </c>
      <c r="F9671" t="s">
        <v>18</v>
      </c>
      <c r="G9671" t="s">
        <v>24</v>
      </c>
      <c r="H9671">
        <v>10</v>
      </c>
      <c r="I9671" t="s">
        <v>177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34</v>
      </c>
      <c r="S9671">
        <v>2</v>
      </c>
    </row>
    <row r="9672" spans="1:19" x14ac:dyDescent="0.3">
      <c r="A9672">
        <v>9671</v>
      </c>
      <c r="B9672" t="s">
        <v>16</v>
      </c>
      <c r="C9672" t="s">
        <v>27</v>
      </c>
      <c r="D9672" t="s">
        <v>44</v>
      </c>
      <c r="E9672" t="s">
        <v>43</v>
      </c>
      <c r="F9672" t="s">
        <v>25</v>
      </c>
      <c r="G9672" t="s">
        <v>17</v>
      </c>
      <c r="H9672">
        <v>4</v>
      </c>
      <c r="I9672" t="s">
        <v>178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28</v>
      </c>
      <c r="S9672">
        <v>7</v>
      </c>
    </row>
    <row r="9673" spans="1:19" x14ac:dyDescent="0.3">
      <c r="A9673">
        <v>9672</v>
      </c>
      <c r="B9673" t="s">
        <v>23</v>
      </c>
      <c r="C9673" t="s">
        <v>34</v>
      </c>
      <c r="D9673" t="s">
        <v>44</v>
      </c>
      <c r="E9673" t="s">
        <v>29</v>
      </c>
      <c r="F9673" t="s">
        <v>30</v>
      </c>
      <c r="G9673" t="s">
        <v>17</v>
      </c>
      <c r="H9673">
        <v>7</v>
      </c>
      <c r="I9673" t="s">
        <v>177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21</v>
      </c>
      <c r="S9673">
        <v>5</v>
      </c>
    </row>
    <row r="9674" spans="1:19" x14ac:dyDescent="0.3">
      <c r="A9674">
        <v>9673</v>
      </c>
      <c r="B9674" t="s">
        <v>33</v>
      </c>
      <c r="C9674" t="s">
        <v>39</v>
      </c>
      <c r="D9674" t="s">
        <v>44</v>
      </c>
      <c r="E9674" t="s">
        <v>22</v>
      </c>
      <c r="F9674" t="s">
        <v>30</v>
      </c>
      <c r="G9674" t="s">
        <v>17</v>
      </c>
      <c r="H9674">
        <v>8</v>
      </c>
      <c r="I9674" t="s">
        <v>176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34</v>
      </c>
      <c r="S9674">
        <v>4</v>
      </c>
    </row>
    <row r="9675" spans="1:19" x14ac:dyDescent="0.3">
      <c r="A9675">
        <v>9674</v>
      </c>
      <c r="B9675" t="s">
        <v>16</v>
      </c>
      <c r="C9675" t="s">
        <v>27</v>
      </c>
      <c r="D9675" t="s">
        <v>19</v>
      </c>
      <c r="E9675" t="s">
        <v>43</v>
      </c>
      <c r="F9675" t="s">
        <v>25</v>
      </c>
      <c r="G9675" t="s">
        <v>17</v>
      </c>
      <c r="H9675">
        <v>9</v>
      </c>
      <c r="I9675" t="s">
        <v>176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34</v>
      </c>
      <c r="S9675">
        <v>3</v>
      </c>
    </row>
    <row r="9676" spans="1:19" x14ac:dyDescent="0.3">
      <c r="A9676">
        <v>9675</v>
      </c>
      <c r="B9676" t="s">
        <v>37</v>
      </c>
      <c r="C9676" t="s">
        <v>39</v>
      </c>
      <c r="D9676" t="s">
        <v>44</v>
      </c>
      <c r="E9676" t="s">
        <v>43</v>
      </c>
      <c r="F9676" t="s">
        <v>18</v>
      </c>
      <c r="G9676" t="s">
        <v>35</v>
      </c>
      <c r="H9676">
        <v>7</v>
      </c>
      <c r="I9676" t="s">
        <v>178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28</v>
      </c>
      <c r="S9676">
        <v>8</v>
      </c>
    </row>
    <row r="9677" spans="1:19" x14ac:dyDescent="0.3">
      <c r="A9677">
        <v>9676</v>
      </c>
      <c r="B9677" t="s">
        <v>42</v>
      </c>
      <c r="C9677" t="s">
        <v>27</v>
      </c>
      <c r="D9677" t="s">
        <v>19</v>
      </c>
      <c r="E9677" t="s">
        <v>15</v>
      </c>
      <c r="F9677" t="s">
        <v>18</v>
      </c>
      <c r="G9677" t="s">
        <v>24</v>
      </c>
      <c r="H9677">
        <v>1</v>
      </c>
      <c r="I9677" t="s">
        <v>177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21</v>
      </c>
      <c r="S9677">
        <v>1</v>
      </c>
    </row>
    <row r="9678" spans="1:19" x14ac:dyDescent="0.3">
      <c r="A9678">
        <v>9677</v>
      </c>
      <c r="B9678" t="s">
        <v>42</v>
      </c>
      <c r="C9678" t="s">
        <v>27</v>
      </c>
      <c r="D9678" t="s">
        <v>32</v>
      </c>
      <c r="E9678" t="s">
        <v>45</v>
      </c>
      <c r="F9678" t="s">
        <v>18</v>
      </c>
      <c r="G9678" t="s">
        <v>17</v>
      </c>
      <c r="H9678">
        <v>6</v>
      </c>
      <c r="I9678" t="s">
        <v>176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21</v>
      </c>
      <c r="S9678">
        <v>3</v>
      </c>
    </row>
    <row r="9679" spans="1:19" x14ac:dyDescent="0.3">
      <c r="A9679">
        <v>9678</v>
      </c>
      <c r="B9679" t="s">
        <v>37</v>
      </c>
      <c r="C9679" t="s">
        <v>34</v>
      </c>
      <c r="D9679" t="s">
        <v>38</v>
      </c>
      <c r="E9679" t="s">
        <v>36</v>
      </c>
      <c r="F9679" t="s">
        <v>25</v>
      </c>
      <c r="G9679" t="s">
        <v>17</v>
      </c>
      <c r="H9679">
        <v>13</v>
      </c>
      <c r="I9679" t="s">
        <v>177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34</v>
      </c>
      <c r="S9679">
        <v>2</v>
      </c>
    </row>
    <row r="9680" spans="1:19" x14ac:dyDescent="0.3">
      <c r="A9680">
        <v>9679</v>
      </c>
      <c r="B9680" t="s">
        <v>42</v>
      </c>
      <c r="C9680" t="s">
        <v>20</v>
      </c>
      <c r="D9680" t="s">
        <v>38</v>
      </c>
      <c r="E9680" t="s">
        <v>29</v>
      </c>
      <c r="F9680" t="s">
        <v>18</v>
      </c>
      <c r="G9680" t="s">
        <v>24</v>
      </c>
      <c r="H9680">
        <v>2</v>
      </c>
      <c r="I9680" t="s">
        <v>177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21</v>
      </c>
      <c r="S9680">
        <v>3</v>
      </c>
    </row>
    <row r="9681" spans="1:19" x14ac:dyDescent="0.3">
      <c r="A9681">
        <v>9680</v>
      </c>
      <c r="B9681" t="s">
        <v>42</v>
      </c>
      <c r="C9681" t="s">
        <v>34</v>
      </c>
      <c r="D9681" t="s">
        <v>19</v>
      </c>
      <c r="E9681" t="s">
        <v>15</v>
      </c>
      <c r="F9681" t="s">
        <v>25</v>
      </c>
      <c r="G9681" t="s">
        <v>24</v>
      </c>
      <c r="H9681">
        <v>1</v>
      </c>
      <c r="I9681" t="s">
        <v>176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21</v>
      </c>
      <c r="S9681">
        <v>1</v>
      </c>
    </row>
    <row r="9682" spans="1:19" x14ac:dyDescent="0.3">
      <c r="A9682">
        <v>9681</v>
      </c>
      <c r="B9682" t="s">
        <v>23</v>
      </c>
      <c r="C9682" t="s">
        <v>34</v>
      </c>
      <c r="D9682" t="s">
        <v>32</v>
      </c>
      <c r="E9682" t="s">
        <v>41</v>
      </c>
      <c r="F9682" t="s">
        <v>18</v>
      </c>
      <c r="G9682" t="s">
        <v>35</v>
      </c>
      <c r="H9682">
        <v>11</v>
      </c>
      <c r="I9682" t="s">
        <v>178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34</v>
      </c>
      <c r="S9682">
        <v>5</v>
      </c>
    </row>
    <row r="9683" spans="1:19" x14ac:dyDescent="0.3">
      <c r="A9683">
        <v>9682</v>
      </c>
      <c r="B9683" t="s">
        <v>23</v>
      </c>
      <c r="C9683" t="s">
        <v>34</v>
      </c>
      <c r="D9683" t="s">
        <v>44</v>
      </c>
      <c r="E9683" t="s">
        <v>22</v>
      </c>
      <c r="F9683" t="s">
        <v>25</v>
      </c>
      <c r="G9683" t="s">
        <v>24</v>
      </c>
      <c r="H9683">
        <v>5</v>
      </c>
      <c r="I9683" t="s">
        <v>176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21</v>
      </c>
      <c r="S9683">
        <v>2</v>
      </c>
    </row>
    <row r="9684" spans="1:19" x14ac:dyDescent="0.3">
      <c r="A9684">
        <v>9683</v>
      </c>
      <c r="B9684" t="s">
        <v>31</v>
      </c>
      <c r="C9684" t="s">
        <v>34</v>
      </c>
      <c r="D9684" t="s">
        <v>26</v>
      </c>
      <c r="E9684" t="s">
        <v>15</v>
      </c>
      <c r="F9684" t="s">
        <v>30</v>
      </c>
      <c r="G9684" t="s">
        <v>35</v>
      </c>
      <c r="H9684">
        <v>7</v>
      </c>
      <c r="I9684" t="s">
        <v>176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28</v>
      </c>
      <c r="S9684">
        <v>4</v>
      </c>
    </row>
    <row r="9685" spans="1:19" x14ac:dyDescent="0.3">
      <c r="A9685">
        <v>9684</v>
      </c>
      <c r="B9685" t="s">
        <v>42</v>
      </c>
      <c r="C9685" t="s">
        <v>39</v>
      </c>
      <c r="D9685" t="s">
        <v>19</v>
      </c>
      <c r="E9685" t="s">
        <v>43</v>
      </c>
      <c r="F9685" t="s">
        <v>18</v>
      </c>
      <c r="G9685" t="s">
        <v>35</v>
      </c>
      <c r="H9685">
        <v>10</v>
      </c>
      <c r="I9685" t="s">
        <v>177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34</v>
      </c>
      <c r="S9685">
        <v>4</v>
      </c>
    </row>
    <row r="9686" spans="1:19" x14ac:dyDescent="0.3">
      <c r="A9686">
        <v>9685</v>
      </c>
      <c r="B9686" t="s">
        <v>31</v>
      </c>
      <c r="C9686" t="s">
        <v>39</v>
      </c>
      <c r="D9686" t="s">
        <v>38</v>
      </c>
      <c r="E9686" t="s">
        <v>22</v>
      </c>
      <c r="F9686" t="s">
        <v>30</v>
      </c>
      <c r="G9686" t="s">
        <v>17</v>
      </c>
      <c r="H9686">
        <v>8</v>
      </c>
      <c r="I9686" t="s">
        <v>177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34</v>
      </c>
      <c r="S9686">
        <v>1</v>
      </c>
    </row>
    <row r="9687" spans="1:19" x14ac:dyDescent="0.3">
      <c r="A9687">
        <v>9686</v>
      </c>
      <c r="B9687" t="s">
        <v>16</v>
      </c>
      <c r="C9687" t="s">
        <v>27</v>
      </c>
      <c r="D9687" t="s">
        <v>40</v>
      </c>
      <c r="E9687" t="s">
        <v>29</v>
      </c>
      <c r="F9687" t="s">
        <v>25</v>
      </c>
      <c r="G9687" t="s">
        <v>17</v>
      </c>
      <c r="H9687">
        <v>13</v>
      </c>
      <c r="I9687" t="s">
        <v>178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28</v>
      </c>
      <c r="S9687">
        <v>8</v>
      </c>
    </row>
    <row r="9688" spans="1:19" x14ac:dyDescent="0.3">
      <c r="A9688">
        <v>9687</v>
      </c>
      <c r="B9688" t="s">
        <v>31</v>
      </c>
      <c r="C9688" t="s">
        <v>20</v>
      </c>
      <c r="D9688" t="s">
        <v>40</v>
      </c>
      <c r="E9688" t="s">
        <v>29</v>
      </c>
      <c r="F9688" t="s">
        <v>30</v>
      </c>
      <c r="G9688" t="s">
        <v>35</v>
      </c>
      <c r="H9688">
        <v>12</v>
      </c>
      <c r="I9688" t="s">
        <v>177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28</v>
      </c>
      <c r="S9688">
        <v>1</v>
      </c>
    </row>
    <row r="9689" spans="1:19" x14ac:dyDescent="0.3">
      <c r="A9689">
        <v>9688</v>
      </c>
      <c r="B9689" t="s">
        <v>23</v>
      </c>
      <c r="C9689" t="s">
        <v>27</v>
      </c>
      <c r="D9689" t="s">
        <v>32</v>
      </c>
      <c r="E9689" t="s">
        <v>36</v>
      </c>
      <c r="F9689" t="s">
        <v>18</v>
      </c>
      <c r="G9689" t="s">
        <v>17</v>
      </c>
      <c r="H9689">
        <v>1</v>
      </c>
      <c r="I9689" t="s">
        <v>177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28</v>
      </c>
      <c r="S9689">
        <v>4</v>
      </c>
    </row>
    <row r="9690" spans="1:19" x14ac:dyDescent="0.3">
      <c r="A9690">
        <v>9689</v>
      </c>
      <c r="B9690" t="s">
        <v>23</v>
      </c>
      <c r="C9690" t="s">
        <v>20</v>
      </c>
      <c r="D9690" t="s">
        <v>44</v>
      </c>
      <c r="E9690" t="s">
        <v>43</v>
      </c>
      <c r="F9690" t="s">
        <v>25</v>
      </c>
      <c r="G9690" t="s">
        <v>24</v>
      </c>
      <c r="H9690">
        <v>11</v>
      </c>
      <c r="I9690" t="s">
        <v>178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34</v>
      </c>
      <c r="S9690">
        <v>6</v>
      </c>
    </row>
    <row r="9691" spans="1:19" x14ac:dyDescent="0.3">
      <c r="A9691">
        <v>9690</v>
      </c>
      <c r="B9691" t="s">
        <v>23</v>
      </c>
      <c r="C9691" t="s">
        <v>27</v>
      </c>
      <c r="D9691" t="s">
        <v>38</v>
      </c>
      <c r="E9691" t="s">
        <v>45</v>
      </c>
      <c r="F9691" t="s">
        <v>30</v>
      </c>
      <c r="G9691" t="s">
        <v>24</v>
      </c>
      <c r="H9691">
        <v>1</v>
      </c>
      <c r="I9691" t="s">
        <v>177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28</v>
      </c>
      <c r="S9691">
        <v>8</v>
      </c>
    </row>
    <row r="9692" spans="1:19" x14ac:dyDescent="0.3">
      <c r="A9692">
        <v>9691</v>
      </c>
      <c r="B9692" t="s">
        <v>33</v>
      </c>
      <c r="C9692" t="s">
        <v>39</v>
      </c>
      <c r="D9692" t="s">
        <v>44</v>
      </c>
      <c r="E9692" t="s">
        <v>43</v>
      </c>
      <c r="F9692" t="s">
        <v>25</v>
      </c>
      <c r="G9692" t="s">
        <v>17</v>
      </c>
      <c r="H9692">
        <v>9</v>
      </c>
      <c r="I9692" t="s">
        <v>178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28</v>
      </c>
      <c r="S9692">
        <v>9</v>
      </c>
    </row>
    <row r="9693" spans="1:19" x14ac:dyDescent="0.3">
      <c r="A9693">
        <v>9692</v>
      </c>
      <c r="B9693" t="s">
        <v>33</v>
      </c>
      <c r="C9693" t="s">
        <v>39</v>
      </c>
      <c r="D9693" t="s">
        <v>32</v>
      </c>
      <c r="E9693" t="s">
        <v>36</v>
      </c>
      <c r="F9693" t="s">
        <v>25</v>
      </c>
      <c r="G9693" t="s">
        <v>35</v>
      </c>
      <c r="H9693">
        <v>14</v>
      </c>
      <c r="I9693" t="s">
        <v>176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28</v>
      </c>
      <c r="S9693">
        <v>7</v>
      </c>
    </row>
    <row r="9694" spans="1:19" x14ac:dyDescent="0.3">
      <c r="A9694">
        <v>9693</v>
      </c>
      <c r="B9694" t="s">
        <v>23</v>
      </c>
      <c r="C9694" t="s">
        <v>39</v>
      </c>
      <c r="D9694" t="s">
        <v>38</v>
      </c>
      <c r="E9694" t="s">
        <v>41</v>
      </c>
      <c r="F9694" t="s">
        <v>18</v>
      </c>
      <c r="G9694" t="s">
        <v>24</v>
      </c>
      <c r="H9694">
        <v>14</v>
      </c>
      <c r="I9694" t="s">
        <v>176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34</v>
      </c>
      <c r="S9694">
        <v>1</v>
      </c>
    </row>
    <row r="9695" spans="1:19" x14ac:dyDescent="0.3">
      <c r="A9695">
        <v>9694</v>
      </c>
      <c r="B9695" t="s">
        <v>33</v>
      </c>
      <c r="C9695" t="s">
        <v>34</v>
      </c>
      <c r="D9695" t="s">
        <v>40</v>
      </c>
      <c r="E9695" t="s">
        <v>15</v>
      </c>
      <c r="F9695" t="s">
        <v>30</v>
      </c>
      <c r="G9695" t="s">
        <v>17</v>
      </c>
      <c r="H9695">
        <v>13</v>
      </c>
      <c r="I9695" t="s">
        <v>176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34</v>
      </c>
      <c r="S9695">
        <v>3</v>
      </c>
    </row>
    <row r="9696" spans="1:19" x14ac:dyDescent="0.3">
      <c r="A9696">
        <v>9695</v>
      </c>
      <c r="B9696" t="s">
        <v>37</v>
      </c>
      <c r="C9696" t="s">
        <v>39</v>
      </c>
      <c r="D9696" t="s">
        <v>26</v>
      </c>
      <c r="E9696" t="s">
        <v>36</v>
      </c>
      <c r="F9696" t="s">
        <v>30</v>
      </c>
      <c r="G9696" t="s">
        <v>35</v>
      </c>
      <c r="H9696">
        <v>2</v>
      </c>
      <c r="I9696" t="s">
        <v>178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21</v>
      </c>
      <c r="S9696">
        <v>4</v>
      </c>
    </row>
    <row r="9697" spans="1:19" x14ac:dyDescent="0.3">
      <c r="A9697">
        <v>9696</v>
      </c>
      <c r="B9697" t="s">
        <v>23</v>
      </c>
      <c r="C9697" t="s">
        <v>20</v>
      </c>
      <c r="D9697" t="s">
        <v>44</v>
      </c>
      <c r="E9697" t="s">
        <v>41</v>
      </c>
      <c r="F9697" t="s">
        <v>25</v>
      </c>
      <c r="G9697" t="s">
        <v>35</v>
      </c>
      <c r="H9697">
        <v>3</v>
      </c>
      <c r="I9697" t="s">
        <v>177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21</v>
      </c>
      <c r="S9697">
        <v>6</v>
      </c>
    </row>
    <row r="9698" spans="1:19" x14ac:dyDescent="0.3">
      <c r="A9698">
        <v>9697</v>
      </c>
      <c r="B9698" t="s">
        <v>31</v>
      </c>
      <c r="C9698" t="s">
        <v>20</v>
      </c>
      <c r="D9698" t="s">
        <v>26</v>
      </c>
      <c r="E9698" t="s">
        <v>43</v>
      </c>
      <c r="F9698" t="s">
        <v>18</v>
      </c>
      <c r="G9698" t="s">
        <v>24</v>
      </c>
      <c r="H9698">
        <v>4</v>
      </c>
      <c r="I9698" t="s">
        <v>178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21</v>
      </c>
      <c r="S9698">
        <v>3</v>
      </c>
    </row>
    <row r="9699" spans="1:19" x14ac:dyDescent="0.3">
      <c r="A9699">
        <v>9698</v>
      </c>
      <c r="B9699" t="s">
        <v>23</v>
      </c>
      <c r="C9699" t="s">
        <v>39</v>
      </c>
      <c r="D9699" t="s">
        <v>40</v>
      </c>
      <c r="E9699" t="s">
        <v>45</v>
      </c>
      <c r="F9699" t="s">
        <v>18</v>
      </c>
      <c r="G9699" t="s">
        <v>17</v>
      </c>
      <c r="H9699">
        <v>1</v>
      </c>
      <c r="I9699" t="s">
        <v>177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28</v>
      </c>
      <c r="S9699">
        <v>7</v>
      </c>
    </row>
    <row r="9700" spans="1:19" x14ac:dyDescent="0.3">
      <c r="A9700">
        <v>9699</v>
      </c>
      <c r="B9700" t="s">
        <v>33</v>
      </c>
      <c r="C9700" t="s">
        <v>20</v>
      </c>
      <c r="D9700" t="s">
        <v>38</v>
      </c>
      <c r="E9700" t="s">
        <v>41</v>
      </c>
      <c r="F9700" t="s">
        <v>30</v>
      </c>
      <c r="G9700" t="s">
        <v>35</v>
      </c>
      <c r="H9700">
        <v>0</v>
      </c>
      <c r="I9700" t="s">
        <v>177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28</v>
      </c>
      <c r="S9700">
        <v>9</v>
      </c>
    </row>
    <row r="9701" spans="1:19" x14ac:dyDescent="0.3">
      <c r="A9701">
        <v>9700</v>
      </c>
      <c r="B9701" t="s">
        <v>16</v>
      </c>
      <c r="C9701" t="s">
        <v>20</v>
      </c>
      <c r="D9701" t="s">
        <v>40</v>
      </c>
      <c r="E9701" t="s">
        <v>22</v>
      </c>
      <c r="F9701" t="s">
        <v>18</v>
      </c>
      <c r="G9701" t="s">
        <v>17</v>
      </c>
      <c r="H9701">
        <v>12</v>
      </c>
      <c r="I9701" t="s">
        <v>177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34</v>
      </c>
      <c r="S9701">
        <v>6</v>
      </c>
    </row>
    <row r="9702" spans="1:19" x14ac:dyDescent="0.3">
      <c r="A9702">
        <v>9701</v>
      </c>
      <c r="B9702" t="s">
        <v>42</v>
      </c>
      <c r="C9702" t="s">
        <v>27</v>
      </c>
      <c r="D9702" t="s">
        <v>40</v>
      </c>
      <c r="E9702" t="s">
        <v>43</v>
      </c>
      <c r="F9702" t="s">
        <v>30</v>
      </c>
      <c r="G9702" t="s">
        <v>17</v>
      </c>
      <c r="H9702">
        <v>14</v>
      </c>
      <c r="I9702" t="s">
        <v>176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28</v>
      </c>
      <c r="S9702">
        <v>5</v>
      </c>
    </row>
    <row r="9703" spans="1:19" x14ac:dyDescent="0.3">
      <c r="A9703">
        <v>9702</v>
      </c>
      <c r="B9703" t="s">
        <v>23</v>
      </c>
      <c r="C9703" t="s">
        <v>39</v>
      </c>
      <c r="D9703" t="s">
        <v>26</v>
      </c>
      <c r="E9703" t="s">
        <v>41</v>
      </c>
      <c r="F9703" t="s">
        <v>30</v>
      </c>
      <c r="G9703" t="s">
        <v>17</v>
      </c>
      <c r="H9703">
        <v>0</v>
      </c>
      <c r="I9703" t="s">
        <v>176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21</v>
      </c>
      <c r="S9703">
        <v>3</v>
      </c>
    </row>
    <row r="9704" spans="1:19" x14ac:dyDescent="0.3">
      <c r="A9704">
        <v>9703</v>
      </c>
      <c r="B9704" t="s">
        <v>37</v>
      </c>
      <c r="C9704" t="s">
        <v>27</v>
      </c>
      <c r="D9704" t="s">
        <v>44</v>
      </c>
      <c r="E9704" t="s">
        <v>41</v>
      </c>
      <c r="F9704" t="s">
        <v>30</v>
      </c>
      <c r="G9704" t="s">
        <v>24</v>
      </c>
      <c r="H9704">
        <v>11</v>
      </c>
      <c r="I9704" t="s">
        <v>177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28</v>
      </c>
      <c r="S9704">
        <v>8</v>
      </c>
    </row>
    <row r="9705" spans="1:19" x14ac:dyDescent="0.3">
      <c r="A9705">
        <v>9704</v>
      </c>
      <c r="B9705" t="s">
        <v>37</v>
      </c>
      <c r="C9705" t="s">
        <v>20</v>
      </c>
      <c r="D9705" t="s">
        <v>19</v>
      </c>
      <c r="E9705" t="s">
        <v>36</v>
      </c>
      <c r="F9705" t="s">
        <v>30</v>
      </c>
      <c r="G9705" t="s">
        <v>24</v>
      </c>
      <c r="H9705">
        <v>4</v>
      </c>
      <c r="I9705" t="s">
        <v>177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21</v>
      </c>
      <c r="S9705">
        <v>4</v>
      </c>
    </row>
    <row r="9706" spans="1:19" x14ac:dyDescent="0.3">
      <c r="A9706">
        <v>9705</v>
      </c>
      <c r="B9706" t="s">
        <v>33</v>
      </c>
      <c r="C9706" t="s">
        <v>39</v>
      </c>
      <c r="D9706" t="s">
        <v>40</v>
      </c>
      <c r="E9706" t="s">
        <v>43</v>
      </c>
      <c r="F9706" t="s">
        <v>25</v>
      </c>
      <c r="G9706" t="s">
        <v>35</v>
      </c>
      <c r="H9706">
        <v>7</v>
      </c>
      <c r="I9706" t="s">
        <v>177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28</v>
      </c>
      <c r="S9706">
        <v>8</v>
      </c>
    </row>
    <row r="9707" spans="1:19" x14ac:dyDescent="0.3">
      <c r="A9707">
        <v>9706</v>
      </c>
      <c r="B9707" t="s">
        <v>31</v>
      </c>
      <c r="C9707" t="s">
        <v>34</v>
      </c>
      <c r="D9707" t="s">
        <v>26</v>
      </c>
      <c r="E9707" t="s">
        <v>36</v>
      </c>
      <c r="F9707" t="s">
        <v>30</v>
      </c>
      <c r="G9707" t="s">
        <v>17</v>
      </c>
      <c r="H9707">
        <v>14</v>
      </c>
      <c r="I9707" t="s">
        <v>176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34</v>
      </c>
      <c r="S9707">
        <v>1</v>
      </c>
    </row>
    <row r="9708" spans="1:19" x14ac:dyDescent="0.3">
      <c r="A9708">
        <v>9707</v>
      </c>
      <c r="B9708" t="s">
        <v>16</v>
      </c>
      <c r="C9708" t="s">
        <v>34</v>
      </c>
      <c r="D9708" t="s">
        <v>32</v>
      </c>
      <c r="E9708" t="s">
        <v>22</v>
      </c>
      <c r="F9708" t="s">
        <v>18</v>
      </c>
      <c r="G9708" t="s">
        <v>35</v>
      </c>
      <c r="H9708">
        <v>9</v>
      </c>
      <c r="I9708" t="s">
        <v>176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34</v>
      </c>
      <c r="S9708">
        <v>6</v>
      </c>
    </row>
    <row r="9709" spans="1:19" x14ac:dyDescent="0.3">
      <c r="A9709">
        <v>9708</v>
      </c>
      <c r="B9709" t="s">
        <v>31</v>
      </c>
      <c r="C9709" t="s">
        <v>27</v>
      </c>
      <c r="D9709" t="s">
        <v>32</v>
      </c>
      <c r="E9709" t="s">
        <v>43</v>
      </c>
      <c r="F9709" t="s">
        <v>25</v>
      </c>
      <c r="G9709" t="s">
        <v>24</v>
      </c>
      <c r="H9709">
        <v>12</v>
      </c>
      <c r="I9709" t="s">
        <v>176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28</v>
      </c>
      <c r="S9709">
        <v>7</v>
      </c>
    </row>
    <row r="9710" spans="1:19" x14ac:dyDescent="0.3">
      <c r="A9710">
        <v>9709</v>
      </c>
      <c r="B9710" t="s">
        <v>23</v>
      </c>
      <c r="C9710" t="s">
        <v>27</v>
      </c>
      <c r="D9710" t="s">
        <v>40</v>
      </c>
      <c r="E9710" t="s">
        <v>36</v>
      </c>
      <c r="F9710" t="s">
        <v>30</v>
      </c>
      <c r="G9710" t="s">
        <v>17</v>
      </c>
      <c r="H9710">
        <v>14</v>
      </c>
      <c r="I9710" t="s">
        <v>178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34</v>
      </c>
      <c r="S9710">
        <v>3</v>
      </c>
    </row>
    <row r="9711" spans="1:19" x14ac:dyDescent="0.3">
      <c r="A9711">
        <v>9710</v>
      </c>
      <c r="B9711" t="s">
        <v>16</v>
      </c>
      <c r="C9711" t="s">
        <v>39</v>
      </c>
      <c r="D9711" t="s">
        <v>32</v>
      </c>
      <c r="E9711" t="s">
        <v>15</v>
      </c>
      <c r="F9711" t="s">
        <v>18</v>
      </c>
      <c r="G9711" t="s">
        <v>35</v>
      </c>
      <c r="H9711">
        <v>3</v>
      </c>
      <c r="I9711" t="s">
        <v>178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28</v>
      </c>
      <c r="S9711">
        <v>9</v>
      </c>
    </row>
    <row r="9712" spans="1:19" x14ac:dyDescent="0.3">
      <c r="A9712">
        <v>9711</v>
      </c>
      <c r="B9712" t="s">
        <v>16</v>
      </c>
      <c r="C9712" t="s">
        <v>39</v>
      </c>
      <c r="D9712" t="s">
        <v>44</v>
      </c>
      <c r="E9712" t="s">
        <v>29</v>
      </c>
      <c r="F9712" t="s">
        <v>30</v>
      </c>
      <c r="G9712" t="s">
        <v>35</v>
      </c>
      <c r="H9712">
        <v>14</v>
      </c>
      <c r="I9712" t="s">
        <v>177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28</v>
      </c>
      <c r="S9712">
        <v>7</v>
      </c>
    </row>
    <row r="9713" spans="1:19" x14ac:dyDescent="0.3">
      <c r="A9713">
        <v>9712</v>
      </c>
      <c r="B9713" t="s">
        <v>42</v>
      </c>
      <c r="C9713" t="s">
        <v>34</v>
      </c>
      <c r="D9713" t="s">
        <v>40</v>
      </c>
      <c r="E9713" t="s">
        <v>29</v>
      </c>
      <c r="F9713" t="s">
        <v>18</v>
      </c>
      <c r="G9713" t="s">
        <v>17</v>
      </c>
      <c r="H9713">
        <v>14</v>
      </c>
      <c r="I9713" t="s">
        <v>176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34</v>
      </c>
      <c r="S9713">
        <v>5</v>
      </c>
    </row>
    <row r="9714" spans="1:19" x14ac:dyDescent="0.3">
      <c r="A9714">
        <v>9713</v>
      </c>
      <c r="B9714" t="s">
        <v>16</v>
      </c>
      <c r="C9714" t="s">
        <v>39</v>
      </c>
      <c r="D9714" t="s">
        <v>26</v>
      </c>
      <c r="E9714" t="s">
        <v>15</v>
      </c>
      <c r="F9714" t="s">
        <v>18</v>
      </c>
      <c r="G9714" t="s">
        <v>35</v>
      </c>
      <c r="H9714">
        <v>7</v>
      </c>
      <c r="I9714" t="s">
        <v>178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28</v>
      </c>
      <c r="S9714">
        <v>7</v>
      </c>
    </row>
    <row r="9715" spans="1:19" x14ac:dyDescent="0.3">
      <c r="A9715">
        <v>9714</v>
      </c>
      <c r="B9715" t="s">
        <v>37</v>
      </c>
      <c r="C9715" t="s">
        <v>39</v>
      </c>
      <c r="D9715" t="s">
        <v>40</v>
      </c>
      <c r="E9715" t="s">
        <v>29</v>
      </c>
      <c r="F9715" t="s">
        <v>25</v>
      </c>
      <c r="G9715" t="s">
        <v>17</v>
      </c>
      <c r="H9715">
        <v>12</v>
      </c>
      <c r="I9715" t="s">
        <v>178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28</v>
      </c>
      <c r="S9715">
        <v>1</v>
      </c>
    </row>
    <row r="9716" spans="1:19" x14ac:dyDescent="0.3">
      <c r="A9716">
        <v>9715</v>
      </c>
      <c r="B9716" t="s">
        <v>33</v>
      </c>
      <c r="C9716" t="s">
        <v>27</v>
      </c>
      <c r="D9716" t="s">
        <v>19</v>
      </c>
      <c r="E9716" t="s">
        <v>29</v>
      </c>
      <c r="F9716" t="s">
        <v>18</v>
      </c>
      <c r="G9716" t="s">
        <v>35</v>
      </c>
      <c r="H9716">
        <v>0</v>
      </c>
      <c r="I9716" t="s">
        <v>177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21</v>
      </c>
      <c r="S9716">
        <v>4</v>
      </c>
    </row>
    <row r="9717" spans="1:19" x14ac:dyDescent="0.3">
      <c r="A9717">
        <v>9716</v>
      </c>
      <c r="B9717" t="s">
        <v>42</v>
      </c>
      <c r="C9717" t="s">
        <v>20</v>
      </c>
      <c r="D9717" t="s">
        <v>38</v>
      </c>
      <c r="E9717" t="s">
        <v>41</v>
      </c>
      <c r="F9717" t="s">
        <v>18</v>
      </c>
      <c r="G9717" t="s">
        <v>24</v>
      </c>
      <c r="H9717">
        <v>8</v>
      </c>
      <c r="I9717" t="s">
        <v>177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34</v>
      </c>
      <c r="S9717">
        <v>6</v>
      </c>
    </row>
    <row r="9718" spans="1:19" x14ac:dyDescent="0.3">
      <c r="A9718">
        <v>9717</v>
      </c>
      <c r="B9718" t="s">
        <v>33</v>
      </c>
      <c r="C9718" t="s">
        <v>34</v>
      </c>
      <c r="D9718" t="s">
        <v>38</v>
      </c>
      <c r="E9718" t="s">
        <v>15</v>
      </c>
      <c r="F9718" t="s">
        <v>25</v>
      </c>
      <c r="G9718" t="s">
        <v>17</v>
      </c>
      <c r="H9718">
        <v>1</v>
      </c>
      <c r="I9718" t="s">
        <v>176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28</v>
      </c>
      <c r="S9718">
        <v>9</v>
      </c>
    </row>
    <row r="9719" spans="1:19" x14ac:dyDescent="0.3">
      <c r="A9719">
        <v>9718</v>
      </c>
      <c r="B9719" t="s">
        <v>16</v>
      </c>
      <c r="C9719" t="s">
        <v>39</v>
      </c>
      <c r="D9719" t="s">
        <v>40</v>
      </c>
      <c r="E9719" t="s">
        <v>22</v>
      </c>
      <c r="F9719" t="s">
        <v>18</v>
      </c>
      <c r="G9719" t="s">
        <v>35</v>
      </c>
      <c r="H9719">
        <v>5</v>
      </c>
      <c r="I9719" t="s">
        <v>176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21</v>
      </c>
      <c r="S9719">
        <v>2</v>
      </c>
    </row>
    <row r="9720" spans="1:19" x14ac:dyDescent="0.3">
      <c r="A9720">
        <v>9719</v>
      </c>
      <c r="B9720" t="s">
        <v>16</v>
      </c>
      <c r="C9720" t="s">
        <v>39</v>
      </c>
      <c r="D9720" t="s">
        <v>44</v>
      </c>
      <c r="E9720" t="s">
        <v>43</v>
      </c>
      <c r="F9720" t="s">
        <v>30</v>
      </c>
      <c r="G9720" t="s">
        <v>35</v>
      </c>
      <c r="H9720">
        <v>0</v>
      </c>
      <c r="I9720" t="s">
        <v>176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28</v>
      </c>
      <c r="S9720">
        <v>2</v>
      </c>
    </row>
    <row r="9721" spans="1:19" x14ac:dyDescent="0.3">
      <c r="A9721">
        <v>9720</v>
      </c>
      <c r="B9721" t="s">
        <v>16</v>
      </c>
      <c r="C9721" t="s">
        <v>20</v>
      </c>
      <c r="D9721" t="s">
        <v>26</v>
      </c>
      <c r="E9721" t="s">
        <v>45</v>
      </c>
      <c r="F9721" t="s">
        <v>30</v>
      </c>
      <c r="G9721" t="s">
        <v>17</v>
      </c>
      <c r="H9721">
        <v>13</v>
      </c>
      <c r="I9721" t="s">
        <v>176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34</v>
      </c>
      <c r="S9721">
        <v>5</v>
      </c>
    </row>
    <row r="9722" spans="1:19" x14ac:dyDescent="0.3">
      <c r="A9722">
        <v>9721</v>
      </c>
      <c r="B9722" t="s">
        <v>42</v>
      </c>
      <c r="C9722" t="s">
        <v>34</v>
      </c>
      <c r="D9722" t="s">
        <v>32</v>
      </c>
      <c r="E9722" t="s">
        <v>36</v>
      </c>
      <c r="F9722" t="s">
        <v>18</v>
      </c>
      <c r="G9722" t="s">
        <v>24</v>
      </c>
      <c r="H9722">
        <v>13</v>
      </c>
      <c r="I9722" t="s">
        <v>178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34</v>
      </c>
      <c r="S9722">
        <v>4</v>
      </c>
    </row>
    <row r="9723" spans="1:19" x14ac:dyDescent="0.3">
      <c r="A9723">
        <v>9722</v>
      </c>
      <c r="B9723" t="s">
        <v>31</v>
      </c>
      <c r="C9723" t="s">
        <v>34</v>
      </c>
      <c r="D9723" t="s">
        <v>26</v>
      </c>
      <c r="E9723" t="s">
        <v>36</v>
      </c>
      <c r="F9723" t="s">
        <v>25</v>
      </c>
      <c r="G9723" t="s">
        <v>24</v>
      </c>
      <c r="H9723">
        <v>3</v>
      </c>
      <c r="I9723" t="s">
        <v>177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21</v>
      </c>
      <c r="S9723">
        <v>6</v>
      </c>
    </row>
    <row r="9724" spans="1:19" x14ac:dyDescent="0.3">
      <c r="A9724">
        <v>9723</v>
      </c>
      <c r="B9724" t="s">
        <v>31</v>
      </c>
      <c r="C9724" t="s">
        <v>39</v>
      </c>
      <c r="D9724" t="s">
        <v>38</v>
      </c>
      <c r="E9724" t="s">
        <v>41</v>
      </c>
      <c r="F9724" t="s">
        <v>30</v>
      </c>
      <c r="G9724" t="s">
        <v>17</v>
      </c>
      <c r="H9724">
        <v>0</v>
      </c>
      <c r="I9724" t="s">
        <v>176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21</v>
      </c>
      <c r="S9724">
        <v>1</v>
      </c>
    </row>
    <row r="9725" spans="1:19" x14ac:dyDescent="0.3">
      <c r="A9725">
        <v>9724</v>
      </c>
      <c r="B9725" t="s">
        <v>37</v>
      </c>
      <c r="C9725" t="s">
        <v>27</v>
      </c>
      <c r="D9725" t="s">
        <v>40</v>
      </c>
      <c r="E9725" t="s">
        <v>41</v>
      </c>
      <c r="F9725" t="s">
        <v>18</v>
      </c>
      <c r="G9725" t="s">
        <v>35</v>
      </c>
      <c r="H9725">
        <v>0</v>
      </c>
      <c r="I9725" t="s">
        <v>178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28</v>
      </c>
      <c r="S9725">
        <v>8</v>
      </c>
    </row>
    <row r="9726" spans="1:19" x14ac:dyDescent="0.3">
      <c r="A9726">
        <v>9725</v>
      </c>
      <c r="B9726" t="s">
        <v>37</v>
      </c>
      <c r="C9726" t="s">
        <v>39</v>
      </c>
      <c r="D9726" t="s">
        <v>44</v>
      </c>
      <c r="E9726" t="s">
        <v>29</v>
      </c>
      <c r="F9726" t="s">
        <v>30</v>
      </c>
      <c r="G9726" t="s">
        <v>17</v>
      </c>
      <c r="H9726">
        <v>0</v>
      </c>
      <c r="I9726" t="s">
        <v>176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28</v>
      </c>
      <c r="S9726">
        <v>3</v>
      </c>
    </row>
    <row r="9727" spans="1:19" x14ac:dyDescent="0.3">
      <c r="A9727">
        <v>9726</v>
      </c>
      <c r="B9727" t="s">
        <v>31</v>
      </c>
      <c r="C9727" t="s">
        <v>27</v>
      </c>
      <c r="D9727" t="s">
        <v>26</v>
      </c>
      <c r="E9727" t="s">
        <v>15</v>
      </c>
      <c r="F9727" t="s">
        <v>30</v>
      </c>
      <c r="G9727" t="s">
        <v>24</v>
      </c>
      <c r="H9727">
        <v>7</v>
      </c>
      <c r="I9727" t="s">
        <v>176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21</v>
      </c>
      <c r="S9727">
        <v>1</v>
      </c>
    </row>
    <row r="9728" spans="1:19" x14ac:dyDescent="0.3">
      <c r="A9728">
        <v>9727</v>
      </c>
      <c r="B9728" t="s">
        <v>16</v>
      </c>
      <c r="C9728" t="s">
        <v>27</v>
      </c>
      <c r="D9728" t="s">
        <v>26</v>
      </c>
      <c r="E9728" t="s">
        <v>22</v>
      </c>
      <c r="F9728" t="s">
        <v>18</v>
      </c>
      <c r="G9728" t="s">
        <v>24</v>
      </c>
      <c r="H9728">
        <v>14</v>
      </c>
      <c r="I9728" t="s">
        <v>176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34</v>
      </c>
      <c r="S9728">
        <v>4</v>
      </c>
    </row>
    <row r="9729" spans="1:19" x14ac:dyDescent="0.3">
      <c r="A9729">
        <v>9728</v>
      </c>
      <c r="B9729" t="s">
        <v>16</v>
      </c>
      <c r="C9729" t="s">
        <v>27</v>
      </c>
      <c r="D9729" t="s">
        <v>40</v>
      </c>
      <c r="E9729" t="s">
        <v>22</v>
      </c>
      <c r="F9729" t="s">
        <v>18</v>
      </c>
      <c r="G9729" t="s">
        <v>17</v>
      </c>
      <c r="H9729">
        <v>0</v>
      </c>
      <c r="I9729" t="s">
        <v>178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21</v>
      </c>
      <c r="S9729">
        <v>6</v>
      </c>
    </row>
    <row r="9730" spans="1:19" x14ac:dyDescent="0.3">
      <c r="A9730">
        <v>9729</v>
      </c>
      <c r="B9730" t="s">
        <v>33</v>
      </c>
      <c r="C9730" t="s">
        <v>39</v>
      </c>
      <c r="D9730" t="s">
        <v>40</v>
      </c>
      <c r="E9730" t="s">
        <v>15</v>
      </c>
      <c r="F9730" t="s">
        <v>30</v>
      </c>
      <c r="G9730" t="s">
        <v>17</v>
      </c>
      <c r="H9730">
        <v>2</v>
      </c>
      <c r="I9730" t="s">
        <v>177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28</v>
      </c>
      <c r="S9730">
        <v>2</v>
      </c>
    </row>
    <row r="9731" spans="1:19" x14ac:dyDescent="0.3">
      <c r="A9731">
        <v>9730</v>
      </c>
      <c r="B9731" t="s">
        <v>31</v>
      </c>
      <c r="C9731" t="s">
        <v>34</v>
      </c>
      <c r="D9731" t="s">
        <v>40</v>
      </c>
      <c r="E9731" t="s">
        <v>36</v>
      </c>
      <c r="F9731" t="s">
        <v>30</v>
      </c>
      <c r="G9731" t="s">
        <v>35</v>
      </c>
      <c r="H9731">
        <v>2</v>
      </c>
      <c r="I9731" t="s">
        <v>176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21</v>
      </c>
      <c r="S9731">
        <v>3</v>
      </c>
    </row>
    <row r="9732" spans="1:19" x14ac:dyDescent="0.3">
      <c r="A9732">
        <v>9731</v>
      </c>
      <c r="B9732" t="s">
        <v>42</v>
      </c>
      <c r="C9732" t="s">
        <v>27</v>
      </c>
      <c r="D9732" t="s">
        <v>32</v>
      </c>
      <c r="E9732" t="s">
        <v>43</v>
      </c>
      <c r="F9732" t="s">
        <v>30</v>
      </c>
      <c r="G9732" t="s">
        <v>17</v>
      </c>
      <c r="H9732">
        <v>14</v>
      </c>
      <c r="I9732" t="s">
        <v>177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34</v>
      </c>
      <c r="S9732">
        <v>1</v>
      </c>
    </row>
    <row r="9733" spans="1:19" x14ac:dyDescent="0.3">
      <c r="A9733">
        <v>9732</v>
      </c>
      <c r="B9733" t="s">
        <v>33</v>
      </c>
      <c r="C9733" t="s">
        <v>20</v>
      </c>
      <c r="D9733" t="s">
        <v>40</v>
      </c>
      <c r="E9733" t="s">
        <v>43</v>
      </c>
      <c r="F9733" t="s">
        <v>30</v>
      </c>
      <c r="G9733" t="s">
        <v>24</v>
      </c>
      <c r="H9733">
        <v>9</v>
      </c>
      <c r="I9733" t="s">
        <v>178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28</v>
      </c>
      <c r="S9733">
        <v>7</v>
      </c>
    </row>
    <row r="9734" spans="1:19" x14ac:dyDescent="0.3">
      <c r="A9734">
        <v>9733</v>
      </c>
      <c r="B9734" t="s">
        <v>31</v>
      </c>
      <c r="C9734" t="s">
        <v>39</v>
      </c>
      <c r="D9734" t="s">
        <v>19</v>
      </c>
      <c r="E9734" t="s">
        <v>43</v>
      </c>
      <c r="F9734" t="s">
        <v>25</v>
      </c>
      <c r="G9734" t="s">
        <v>24</v>
      </c>
      <c r="H9734">
        <v>10</v>
      </c>
      <c r="I9734" t="s">
        <v>178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34</v>
      </c>
      <c r="S9734">
        <v>4</v>
      </c>
    </row>
    <row r="9735" spans="1:19" x14ac:dyDescent="0.3">
      <c r="A9735">
        <v>9734</v>
      </c>
      <c r="B9735" t="s">
        <v>31</v>
      </c>
      <c r="C9735" t="s">
        <v>39</v>
      </c>
      <c r="D9735" t="s">
        <v>19</v>
      </c>
      <c r="E9735" t="s">
        <v>45</v>
      </c>
      <c r="F9735" t="s">
        <v>25</v>
      </c>
      <c r="G9735" t="s">
        <v>17</v>
      </c>
      <c r="H9735">
        <v>9</v>
      </c>
      <c r="I9735" t="s">
        <v>178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28</v>
      </c>
      <c r="S9735">
        <v>9</v>
      </c>
    </row>
    <row r="9736" spans="1:19" x14ac:dyDescent="0.3">
      <c r="A9736">
        <v>9735</v>
      </c>
      <c r="B9736" t="s">
        <v>33</v>
      </c>
      <c r="C9736" t="s">
        <v>27</v>
      </c>
      <c r="D9736" t="s">
        <v>19</v>
      </c>
      <c r="E9736" t="s">
        <v>41</v>
      </c>
      <c r="F9736" t="s">
        <v>30</v>
      </c>
      <c r="G9736" t="s">
        <v>24</v>
      </c>
      <c r="H9736">
        <v>6</v>
      </c>
      <c r="I9736" t="s">
        <v>176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21</v>
      </c>
      <c r="S9736">
        <v>2</v>
      </c>
    </row>
    <row r="9737" spans="1:19" x14ac:dyDescent="0.3">
      <c r="A9737">
        <v>9736</v>
      </c>
      <c r="B9737" t="s">
        <v>31</v>
      </c>
      <c r="C9737" t="s">
        <v>39</v>
      </c>
      <c r="D9737" t="s">
        <v>44</v>
      </c>
      <c r="E9737" t="s">
        <v>41</v>
      </c>
      <c r="F9737" t="s">
        <v>18</v>
      </c>
      <c r="G9737" t="s">
        <v>35</v>
      </c>
      <c r="H9737">
        <v>5</v>
      </c>
      <c r="I9737" t="s">
        <v>176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28</v>
      </c>
      <c r="S9737">
        <v>6</v>
      </c>
    </row>
    <row r="9738" spans="1:19" x14ac:dyDescent="0.3">
      <c r="A9738">
        <v>9737</v>
      </c>
      <c r="B9738" t="s">
        <v>42</v>
      </c>
      <c r="C9738" t="s">
        <v>20</v>
      </c>
      <c r="D9738" t="s">
        <v>40</v>
      </c>
      <c r="E9738" t="s">
        <v>22</v>
      </c>
      <c r="F9738" t="s">
        <v>25</v>
      </c>
      <c r="G9738" t="s">
        <v>35</v>
      </c>
      <c r="H9738">
        <v>6</v>
      </c>
      <c r="I9738" t="s">
        <v>177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21</v>
      </c>
      <c r="S9738">
        <v>6</v>
      </c>
    </row>
    <row r="9739" spans="1:19" x14ac:dyDescent="0.3">
      <c r="A9739">
        <v>9738</v>
      </c>
      <c r="B9739" t="s">
        <v>42</v>
      </c>
      <c r="C9739" t="s">
        <v>34</v>
      </c>
      <c r="D9739" t="s">
        <v>40</v>
      </c>
      <c r="E9739" t="s">
        <v>22</v>
      </c>
      <c r="F9739" t="s">
        <v>18</v>
      </c>
      <c r="G9739" t="s">
        <v>24</v>
      </c>
      <c r="H9739">
        <v>10</v>
      </c>
      <c r="I9739" t="s">
        <v>178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34</v>
      </c>
      <c r="S9739">
        <v>5</v>
      </c>
    </row>
    <row r="9740" spans="1:19" x14ac:dyDescent="0.3">
      <c r="A9740">
        <v>9739</v>
      </c>
      <c r="B9740" t="s">
        <v>33</v>
      </c>
      <c r="C9740" t="s">
        <v>20</v>
      </c>
      <c r="D9740" t="s">
        <v>19</v>
      </c>
      <c r="E9740" t="s">
        <v>45</v>
      </c>
      <c r="F9740" t="s">
        <v>25</v>
      </c>
      <c r="G9740" t="s">
        <v>17</v>
      </c>
      <c r="H9740">
        <v>4</v>
      </c>
      <c r="I9740" t="s">
        <v>177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28</v>
      </c>
      <c r="S9740">
        <v>9</v>
      </c>
    </row>
    <row r="9741" spans="1:19" x14ac:dyDescent="0.3">
      <c r="A9741">
        <v>9740</v>
      </c>
      <c r="B9741" t="s">
        <v>16</v>
      </c>
      <c r="C9741" t="s">
        <v>34</v>
      </c>
      <c r="D9741" t="s">
        <v>44</v>
      </c>
      <c r="E9741" t="s">
        <v>36</v>
      </c>
      <c r="F9741" t="s">
        <v>25</v>
      </c>
      <c r="G9741" t="s">
        <v>24</v>
      </c>
      <c r="H9741">
        <v>2</v>
      </c>
      <c r="I9741" t="s">
        <v>176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28</v>
      </c>
      <c r="S9741">
        <v>4</v>
      </c>
    </row>
    <row r="9742" spans="1:19" x14ac:dyDescent="0.3">
      <c r="A9742">
        <v>9741</v>
      </c>
      <c r="B9742" t="s">
        <v>23</v>
      </c>
      <c r="C9742" t="s">
        <v>34</v>
      </c>
      <c r="D9742" t="s">
        <v>26</v>
      </c>
      <c r="E9742" t="s">
        <v>43</v>
      </c>
      <c r="F9742" t="s">
        <v>18</v>
      </c>
      <c r="G9742" t="s">
        <v>24</v>
      </c>
      <c r="H9742">
        <v>13</v>
      </c>
      <c r="I9742" t="s">
        <v>177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28</v>
      </c>
      <c r="S9742">
        <v>8</v>
      </c>
    </row>
    <row r="9743" spans="1:19" x14ac:dyDescent="0.3">
      <c r="A9743">
        <v>9742</v>
      </c>
      <c r="B9743" t="s">
        <v>16</v>
      </c>
      <c r="C9743" t="s">
        <v>39</v>
      </c>
      <c r="D9743" t="s">
        <v>38</v>
      </c>
      <c r="E9743" t="s">
        <v>29</v>
      </c>
      <c r="F9743" t="s">
        <v>30</v>
      </c>
      <c r="G9743" t="s">
        <v>35</v>
      </c>
      <c r="H9743">
        <v>13</v>
      </c>
      <c r="I9743" t="s">
        <v>176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34</v>
      </c>
      <c r="S9743">
        <v>1</v>
      </c>
    </row>
    <row r="9744" spans="1:19" x14ac:dyDescent="0.3">
      <c r="A9744">
        <v>9743</v>
      </c>
      <c r="B9744" t="s">
        <v>37</v>
      </c>
      <c r="C9744" t="s">
        <v>34</v>
      </c>
      <c r="D9744" t="s">
        <v>32</v>
      </c>
      <c r="E9744" t="s">
        <v>43</v>
      </c>
      <c r="F9744" t="s">
        <v>25</v>
      </c>
      <c r="G9744" t="s">
        <v>17</v>
      </c>
      <c r="H9744">
        <v>6</v>
      </c>
      <c r="I9744" t="s">
        <v>176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21</v>
      </c>
      <c r="S9744">
        <v>6</v>
      </c>
    </row>
    <row r="9745" spans="1:19" x14ac:dyDescent="0.3">
      <c r="A9745">
        <v>9744</v>
      </c>
      <c r="B9745" t="s">
        <v>31</v>
      </c>
      <c r="C9745" t="s">
        <v>27</v>
      </c>
      <c r="D9745" t="s">
        <v>26</v>
      </c>
      <c r="E9745" t="s">
        <v>22</v>
      </c>
      <c r="F9745" t="s">
        <v>25</v>
      </c>
      <c r="G9745" t="s">
        <v>35</v>
      </c>
      <c r="H9745">
        <v>6</v>
      </c>
      <c r="I9745" t="s">
        <v>176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28</v>
      </c>
      <c r="S9745">
        <v>7</v>
      </c>
    </row>
    <row r="9746" spans="1:19" x14ac:dyDescent="0.3">
      <c r="A9746">
        <v>9745</v>
      </c>
      <c r="B9746" t="s">
        <v>42</v>
      </c>
      <c r="C9746" t="s">
        <v>34</v>
      </c>
      <c r="D9746" t="s">
        <v>44</v>
      </c>
      <c r="E9746" t="s">
        <v>36</v>
      </c>
      <c r="F9746" t="s">
        <v>30</v>
      </c>
      <c r="G9746" t="s">
        <v>17</v>
      </c>
      <c r="H9746">
        <v>5</v>
      </c>
      <c r="I9746" t="s">
        <v>178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21</v>
      </c>
      <c r="S9746">
        <v>5</v>
      </c>
    </row>
    <row r="9747" spans="1:19" x14ac:dyDescent="0.3">
      <c r="A9747">
        <v>9746</v>
      </c>
      <c r="B9747" t="s">
        <v>31</v>
      </c>
      <c r="C9747" t="s">
        <v>27</v>
      </c>
      <c r="D9747" t="s">
        <v>19</v>
      </c>
      <c r="E9747" t="s">
        <v>41</v>
      </c>
      <c r="F9747" t="s">
        <v>25</v>
      </c>
      <c r="G9747" t="s">
        <v>35</v>
      </c>
      <c r="H9747">
        <v>7</v>
      </c>
      <c r="I9747" t="s">
        <v>176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21</v>
      </c>
      <c r="S9747">
        <v>4</v>
      </c>
    </row>
    <row r="9748" spans="1:19" x14ac:dyDescent="0.3">
      <c r="A9748">
        <v>9747</v>
      </c>
      <c r="B9748" t="s">
        <v>16</v>
      </c>
      <c r="C9748" t="s">
        <v>34</v>
      </c>
      <c r="D9748" t="s">
        <v>40</v>
      </c>
      <c r="E9748" t="s">
        <v>43</v>
      </c>
      <c r="F9748" t="s">
        <v>25</v>
      </c>
      <c r="G9748" t="s">
        <v>35</v>
      </c>
      <c r="H9748">
        <v>5</v>
      </c>
      <c r="I9748" t="s">
        <v>176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28</v>
      </c>
      <c r="S9748">
        <v>8</v>
      </c>
    </row>
    <row r="9749" spans="1:19" x14ac:dyDescent="0.3">
      <c r="A9749">
        <v>9748</v>
      </c>
      <c r="B9749" t="s">
        <v>37</v>
      </c>
      <c r="C9749" t="s">
        <v>34</v>
      </c>
      <c r="D9749" t="s">
        <v>32</v>
      </c>
      <c r="E9749" t="s">
        <v>45</v>
      </c>
      <c r="F9749" t="s">
        <v>30</v>
      </c>
      <c r="G9749" t="s">
        <v>24</v>
      </c>
      <c r="H9749">
        <v>2</v>
      </c>
      <c r="I9749" t="s">
        <v>177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28</v>
      </c>
      <c r="S9749">
        <v>1</v>
      </c>
    </row>
    <row r="9750" spans="1:19" x14ac:dyDescent="0.3">
      <c r="A9750">
        <v>9749</v>
      </c>
      <c r="B9750" t="s">
        <v>37</v>
      </c>
      <c r="C9750" t="s">
        <v>39</v>
      </c>
      <c r="D9750" t="s">
        <v>40</v>
      </c>
      <c r="E9750" t="s">
        <v>36</v>
      </c>
      <c r="F9750" t="s">
        <v>18</v>
      </c>
      <c r="G9750" t="s">
        <v>35</v>
      </c>
      <c r="H9750">
        <v>9</v>
      </c>
      <c r="I9750" t="s">
        <v>177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34</v>
      </c>
      <c r="S9750">
        <v>3</v>
      </c>
    </row>
    <row r="9751" spans="1:19" x14ac:dyDescent="0.3">
      <c r="A9751">
        <v>9750</v>
      </c>
      <c r="B9751" t="s">
        <v>33</v>
      </c>
      <c r="C9751" t="s">
        <v>34</v>
      </c>
      <c r="D9751" t="s">
        <v>32</v>
      </c>
      <c r="E9751" t="s">
        <v>36</v>
      </c>
      <c r="F9751" t="s">
        <v>30</v>
      </c>
      <c r="G9751" t="s">
        <v>17</v>
      </c>
      <c r="H9751">
        <v>11</v>
      </c>
      <c r="I9751" t="s">
        <v>177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28</v>
      </c>
      <c r="S9751">
        <v>8</v>
      </c>
    </row>
    <row r="9752" spans="1:19" x14ac:dyDescent="0.3">
      <c r="A9752">
        <v>9751</v>
      </c>
      <c r="B9752" t="s">
        <v>16</v>
      </c>
      <c r="C9752" t="s">
        <v>27</v>
      </c>
      <c r="D9752" t="s">
        <v>44</v>
      </c>
      <c r="E9752" t="s">
        <v>45</v>
      </c>
      <c r="F9752" t="s">
        <v>25</v>
      </c>
      <c r="G9752" t="s">
        <v>35</v>
      </c>
      <c r="H9752">
        <v>1</v>
      </c>
      <c r="I9752" t="s">
        <v>178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28</v>
      </c>
      <c r="S9752">
        <v>9</v>
      </c>
    </row>
    <row r="9753" spans="1:19" x14ac:dyDescent="0.3">
      <c r="A9753">
        <v>9752</v>
      </c>
      <c r="B9753" t="s">
        <v>31</v>
      </c>
      <c r="C9753" t="s">
        <v>20</v>
      </c>
      <c r="D9753" t="s">
        <v>44</v>
      </c>
      <c r="E9753" t="s">
        <v>45</v>
      </c>
      <c r="F9753" t="s">
        <v>18</v>
      </c>
      <c r="G9753" t="s">
        <v>17</v>
      </c>
      <c r="H9753">
        <v>8</v>
      </c>
      <c r="I9753" t="s">
        <v>176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34</v>
      </c>
      <c r="S9753">
        <v>5</v>
      </c>
    </row>
    <row r="9754" spans="1:19" x14ac:dyDescent="0.3">
      <c r="A9754">
        <v>9753</v>
      </c>
      <c r="B9754" t="s">
        <v>33</v>
      </c>
      <c r="C9754" t="s">
        <v>34</v>
      </c>
      <c r="D9754" t="s">
        <v>38</v>
      </c>
      <c r="E9754" t="s">
        <v>36</v>
      </c>
      <c r="F9754" t="s">
        <v>30</v>
      </c>
      <c r="G9754" t="s">
        <v>17</v>
      </c>
      <c r="H9754">
        <v>8</v>
      </c>
      <c r="I9754" t="s">
        <v>178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34</v>
      </c>
      <c r="S9754">
        <v>2</v>
      </c>
    </row>
    <row r="9755" spans="1:19" x14ac:dyDescent="0.3">
      <c r="A9755">
        <v>9754</v>
      </c>
      <c r="B9755" t="s">
        <v>33</v>
      </c>
      <c r="C9755" t="s">
        <v>39</v>
      </c>
      <c r="D9755" t="s">
        <v>19</v>
      </c>
      <c r="E9755" t="s">
        <v>22</v>
      </c>
      <c r="F9755" t="s">
        <v>18</v>
      </c>
      <c r="G9755" t="s">
        <v>35</v>
      </c>
      <c r="H9755">
        <v>1</v>
      </c>
      <c r="I9755" t="s">
        <v>177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21</v>
      </c>
      <c r="S9755">
        <v>5</v>
      </c>
    </row>
    <row r="9756" spans="1:19" x14ac:dyDescent="0.3">
      <c r="A9756">
        <v>9755</v>
      </c>
      <c r="B9756" t="s">
        <v>33</v>
      </c>
      <c r="C9756" t="s">
        <v>34</v>
      </c>
      <c r="D9756" t="s">
        <v>38</v>
      </c>
      <c r="E9756" t="s">
        <v>29</v>
      </c>
      <c r="F9756" t="s">
        <v>30</v>
      </c>
      <c r="G9756" t="s">
        <v>17</v>
      </c>
      <c r="H9756">
        <v>0</v>
      </c>
      <c r="I9756" t="s">
        <v>176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28</v>
      </c>
      <c r="S9756">
        <v>7</v>
      </c>
    </row>
    <row r="9757" spans="1:19" x14ac:dyDescent="0.3">
      <c r="A9757">
        <v>9756</v>
      </c>
      <c r="B9757" t="s">
        <v>31</v>
      </c>
      <c r="C9757" t="s">
        <v>34</v>
      </c>
      <c r="D9757" t="s">
        <v>38</v>
      </c>
      <c r="E9757" t="s">
        <v>45</v>
      </c>
      <c r="F9757" t="s">
        <v>18</v>
      </c>
      <c r="G9757" t="s">
        <v>35</v>
      </c>
      <c r="H9757">
        <v>6</v>
      </c>
      <c r="I9757" t="s">
        <v>176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28</v>
      </c>
      <c r="S9757">
        <v>5</v>
      </c>
    </row>
    <row r="9758" spans="1:19" x14ac:dyDescent="0.3">
      <c r="A9758">
        <v>9757</v>
      </c>
      <c r="B9758" t="s">
        <v>33</v>
      </c>
      <c r="C9758" t="s">
        <v>20</v>
      </c>
      <c r="D9758" t="s">
        <v>19</v>
      </c>
      <c r="E9758" t="s">
        <v>29</v>
      </c>
      <c r="F9758" t="s">
        <v>25</v>
      </c>
      <c r="G9758" t="s">
        <v>35</v>
      </c>
      <c r="H9758">
        <v>4</v>
      </c>
      <c r="I9758" t="s">
        <v>177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28</v>
      </c>
      <c r="S9758">
        <v>4</v>
      </c>
    </row>
    <row r="9759" spans="1:19" x14ac:dyDescent="0.3">
      <c r="A9759">
        <v>9758</v>
      </c>
      <c r="B9759" t="s">
        <v>37</v>
      </c>
      <c r="C9759" t="s">
        <v>20</v>
      </c>
      <c r="D9759" t="s">
        <v>19</v>
      </c>
      <c r="E9759" t="s">
        <v>41</v>
      </c>
      <c r="F9759" t="s">
        <v>25</v>
      </c>
      <c r="G9759" t="s">
        <v>35</v>
      </c>
      <c r="H9759">
        <v>14</v>
      </c>
      <c r="I9759" t="s">
        <v>176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28</v>
      </c>
      <c r="S9759">
        <v>6</v>
      </c>
    </row>
    <row r="9760" spans="1:19" x14ac:dyDescent="0.3">
      <c r="A9760">
        <v>9759</v>
      </c>
      <c r="B9760" t="s">
        <v>33</v>
      </c>
      <c r="C9760" t="s">
        <v>34</v>
      </c>
      <c r="D9760" t="s">
        <v>26</v>
      </c>
      <c r="E9760" t="s">
        <v>43</v>
      </c>
      <c r="F9760" t="s">
        <v>25</v>
      </c>
      <c r="G9760" t="s">
        <v>35</v>
      </c>
      <c r="H9760">
        <v>13</v>
      </c>
      <c r="I9760" t="s">
        <v>176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34</v>
      </c>
      <c r="S9760">
        <v>4</v>
      </c>
    </row>
    <row r="9761" spans="1:19" x14ac:dyDescent="0.3">
      <c r="A9761">
        <v>9760</v>
      </c>
      <c r="B9761" t="s">
        <v>37</v>
      </c>
      <c r="C9761" t="s">
        <v>34</v>
      </c>
      <c r="D9761" t="s">
        <v>26</v>
      </c>
      <c r="E9761" t="s">
        <v>45</v>
      </c>
      <c r="F9761" t="s">
        <v>30</v>
      </c>
      <c r="G9761" t="s">
        <v>17</v>
      </c>
      <c r="H9761">
        <v>13</v>
      </c>
      <c r="I9761" t="s">
        <v>176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34</v>
      </c>
      <c r="S9761">
        <v>4</v>
      </c>
    </row>
    <row r="9762" spans="1:19" x14ac:dyDescent="0.3">
      <c r="A9762">
        <v>9761</v>
      </c>
      <c r="B9762" t="s">
        <v>33</v>
      </c>
      <c r="C9762" t="s">
        <v>39</v>
      </c>
      <c r="D9762" t="s">
        <v>44</v>
      </c>
      <c r="E9762" t="s">
        <v>43</v>
      </c>
      <c r="F9762" t="s">
        <v>18</v>
      </c>
      <c r="G9762" t="s">
        <v>17</v>
      </c>
      <c r="H9762">
        <v>14</v>
      </c>
      <c r="I9762" t="s">
        <v>177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28</v>
      </c>
      <c r="S9762">
        <v>1</v>
      </c>
    </row>
    <row r="9763" spans="1:19" x14ac:dyDescent="0.3">
      <c r="A9763">
        <v>9762</v>
      </c>
      <c r="B9763" t="s">
        <v>42</v>
      </c>
      <c r="C9763" t="s">
        <v>34</v>
      </c>
      <c r="D9763" t="s">
        <v>32</v>
      </c>
      <c r="E9763" t="s">
        <v>45</v>
      </c>
      <c r="F9763" t="s">
        <v>18</v>
      </c>
      <c r="G9763" t="s">
        <v>35</v>
      </c>
      <c r="H9763">
        <v>10</v>
      </c>
      <c r="I9763" t="s">
        <v>176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34</v>
      </c>
      <c r="S9763">
        <v>6</v>
      </c>
    </row>
    <row r="9764" spans="1:19" x14ac:dyDescent="0.3">
      <c r="A9764">
        <v>9763</v>
      </c>
      <c r="B9764" t="s">
        <v>42</v>
      </c>
      <c r="C9764" t="s">
        <v>34</v>
      </c>
      <c r="D9764" t="s">
        <v>38</v>
      </c>
      <c r="E9764" t="s">
        <v>29</v>
      </c>
      <c r="F9764" t="s">
        <v>18</v>
      </c>
      <c r="G9764" t="s">
        <v>17</v>
      </c>
      <c r="H9764">
        <v>9</v>
      </c>
      <c r="I9764" t="s">
        <v>178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34</v>
      </c>
      <c r="S9764">
        <v>3</v>
      </c>
    </row>
    <row r="9765" spans="1:19" x14ac:dyDescent="0.3">
      <c r="A9765">
        <v>9764</v>
      </c>
      <c r="B9765" t="s">
        <v>31</v>
      </c>
      <c r="C9765" t="s">
        <v>20</v>
      </c>
      <c r="D9765" t="s">
        <v>44</v>
      </c>
      <c r="E9765" t="s">
        <v>36</v>
      </c>
      <c r="F9765" t="s">
        <v>18</v>
      </c>
      <c r="G9765" t="s">
        <v>24</v>
      </c>
      <c r="H9765">
        <v>2</v>
      </c>
      <c r="I9765" t="s">
        <v>178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28</v>
      </c>
      <c r="S9765">
        <v>6</v>
      </c>
    </row>
    <row r="9766" spans="1:19" x14ac:dyDescent="0.3">
      <c r="A9766">
        <v>9765</v>
      </c>
      <c r="B9766" t="s">
        <v>37</v>
      </c>
      <c r="C9766" t="s">
        <v>39</v>
      </c>
      <c r="D9766" t="s">
        <v>19</v>
      </c>
      <c r="E9766" t="s">
        <v>45</v>
      </c>
      <c r="F9766" t="s">
        <v>25</v>
      </c>
      <c r="G9766" t="s">
        <v>24</v>
      </c>
      <c r="H9766">
        <v>9</v>
      </c>
      <c r="I9766" t="s">
        <v>178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34</v>
      </c>
      <c r="S9766">
        <v>6</v>
      </c>
    </row>
    <row r="9767" spans="1:19" x14ac:dyDescent="0.3">
      <c r="A9767">
        <v>9766</v>
      </c>
      <c r="B9767" t="s">
        <v>33</v>
      </c>
      <c r="C9767" t="s">
        <v>27</v>
      </c>
      <c r="D9767" t="s">
        <v>32</v>
      </c>
      <c r="E9767" t="s">
        <v>36</v>
      </c>
      <c r="F9767" t="s">
        <v>30</v>
      </c>
      <c r="G9767" t="s">
        <v>17</v>
      </c>
      <c r="H9767">
        <v>6</v>
      </c>
      <c r="I9767" t="s">
        <v>178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28</v>
      </c>
      <c r="S9767">
        <v>8</v>
      </c>
    </row>
    <row r="9768" spans="1:19" x14ac:dyDescent="0.3">
      <c r="A9768">
        <v>9767</v>
      </c>
      <c r="B9768" t="s">
        <v>37</v>
      </c>
      <c r="C9768" t="s">
        <v>20</v>
      </c>
      <c r="D9768" t="s">
        <v>19</v>
      </c>
      <c r="E9768" t="s">
        <v>22</v>
      </c>
      <c r="F9768" t="s">
        <v>25</v>
      </c>
      <c r="G9768" t="s">
        <v>17</v>
      </c>
      <c r="H9768">
        <v>10</v>
      </c>
      <c r="I9768" t="s">
        <v>177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34</v>
      </c>
      <c r="S9768">
        <v>4</v>
      </c>
    </row>
    <row r="9769" spans="1:19" x14ac:dyDescent="0.3">
      <c r="A9769">
        <v>9768</v>
      </c>
      <c r="B9769" t="s">
        <v>31</v>
      </c>
      <c r="C9769" t="s">
        <v>34</v>
      </c>
      <c r="D9769" t="s">
        <v>38</v>
      </c>
      <c r="E9769" t="s">
        <v>29</v>
      </c>
      <c r="F9769" t="s">
        <v>25</v>
      </c>
      <c r="G9769" t="s">
        <v>24</v>
      </c>
      <c r="H9769">
        <v>5</v>
      </c>
      <c r="I9769" t="s">
        <v>177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28</v>
      </c>
      <c r="S9769">
        <v>9</v>
      </c>
    </row>
    <row r="9770" spans="1:19" x14ac:dyDescent="0.3">
      <c r="A9770">
        <v>9769</v>
      </c>
      <c r="B9770" t="s">
        <v>33</v>
      </c>
      <c r="C9770" t="s">
        <v>34</v>
      </c>
      <c r="D9770" t="s">
        <v>26</v>
      </c>
      <c r="E9770" t="s">
        <v>45</v>
      </c>
      <c r="F9770" t="s">
        <v>30</v>
      </c>
      <c r="G9770" t="s">
        <v>35</v>
      </c>
      <c r="H9770">
        <v>6</v>
      </c>
      <c r="I9770" t="s">
        <v>176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28</v>
      </c>
      <c r="S9770">
        <v>7</v>
      </c>
    </row>
    <row r="9771" spans="1:19" x14ac:dyDescent="0.3">
      <c r="A9771">
        <v>9770</v>
      </c>
      <c r="B9771" t="s">
        <v>31</v>
      </c>
      <c r="C9771" t="s">
        <v>20</v>
      </c>
      <c r="D9771" t="s">
        <v>26</v>
      </c>
      <c r="E9771" t="s">
        <v>43</v>
      </c>
      <c r="F9771" t="s">
        <v>25</v>
      </c>
      <c r="G9771" t="s">
        <v>35</v>
      </c>
      <c r="H9771">
        <v>14</v>
      </c>
      <c r="I9771" t="s">
        <v>178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28</v>
      </c>
      <c r="S9771">
        <v>9</v>
      </c>
    </row>
    <row r="9772" spans="1:19" x14ac:dyDescent="0.3">
      <c r="A9772">
        <v>9771</v>
      </c>
      <c r="B9772" t="s">
        <v>33</v>
      </c>
      <c r="C9772" t="s">
        <v>39</v>
      </c>
      <c r="D9772" t="s">
        <v>38</v>
      </c>
      <c r="E9772" t="s">
        <v>29</v>
      </c>
      <c r="F9772" t="s">
        <v>18</v>
      </c>
      <c r="G9772" t="s">
        <v>17</v>
      </c>
      <c r="H9772">
        <v>7</v>
      </c>
      <c r="I9772" t="s">
        <v>176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21</v>
      </c>
      <c r="S9772">
        <v>3</v>
      </c>
    </row>
    <row r="9773" spans="1:19" x14ac:dyDescent="0.3">
      <c r="A9773">
        <v>9772</v>
      </c>
      <c r="B9773" t="s">
        <v>23</v>
      </c>
      <c r="C9773" t="s">
        <v>39</v>
      </c>
      <c r="D9773" t="s">
        <v>38</v>
      </c>
      <c r="E9773" t="s">
        <v>36</v>
      </c>
      <c r="F9773" t="s">
        <v>18</v>
      </c>
      <c r="G9773" t="s">
        <v>24</v>
      </c>
      <c r="H9773">
        <v>11</v>
      </c>
      <c r="I9773" t="s">
        <v>178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28</v>
      </c>
      <c r="S9773">
        <v>8</v>
      </c>
    </row>
    <row r="9774" spans="1:19" x14ac:dyDescent="0.3">
      <c r="A9774">
        <v>9773</v>
      </c>
      <c r="B9774" t="s">
        <v>42</v>
      </c>
      <c r="C9774" t="s">
        <v>34</v>
      </c>
      <c r="D9774" t="s">
        <v>32</v>
      </c>
      <c r="E9774" t="s">
        <v>22</v>
      </c>
      <c r="F9774" t="s">
        <v>30</v>
      </c>
      <c r="G9774" t="s">
        <v>17</v>
      </c>
      <c r="H9774">
        <v>6</v>
      </c>
      <c r="I9774" t="s">
        <v>178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28</v>
      </c>
      <c r="S9774">
        <v>5</v>
      </c>
    </row>
    <row r="9775" spans="1:19" x14ac:dyDescent="0.3">
      <c r="A9775">
        <v>9774</v>
      </c>
      <c r="B9775" t="s">
        <v>33</v>
      </c>
      <c r="C9775" t="s">
        <v>34</v>
      </c>
      <c r="D9775" t="s">
        <v>44</v>
      </c>
      <c r="E9775" t="s">
        <v>45</v>
      </c>
      <c r="F9775" t="s">
        <v>18</v>
      </c>
      <c r="G9775" t="s">
        <v>35</v>
      </c>
      <c r="H9775">
        <v>9</v>
      </c>
      <c r="I9775" t="s">
        <v>177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28</v>
      </c>
      <c r="S9775">
        <v>8</v>
      </c>
    </row>
    <row r="9776" spans="1:19" x14ac:dyDescent="0.3">
      <c r="A9776">
        <v>9775</v>
      </c>
      <c r="B9776" t="s">
        <v>31</v>
      </c>
      <c r="C9776" t="s">
        <v>34</v>
      </c>
      <c r="D9776" t="s">
        <v>19</v>
      </c>
      <c r="E9776" t="s">
        <v>22</v>
      </c>
      <c r="F9776" t="s">
        <v>18</v>
      </c>
      <c r="G9776" t="s">
        <v>17</v>
      </c>
      <c r="H9776">
        <v>6</v>
      </c>
      <c r="I9776" t="s">
        <v>178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28</v>
      </c>
      <c r="S9776">
        <v>7</v>
      </c>
    </row>
    <row r="9777" spans="1:19" x14ac:dyDescent="0.3">
      <c r="A9777">
        <v>9776</v>
      </c>
      <c r="B9777" t="s">
        <v>23</v>
      </c>
      <c r="C9777" t="s">
        <v>34</v>
      </c>
      <c r="D9777" t="s">
        <v>32</v>
      </c>
      <c r="E9777" t="s">
        <v>45</v>
      </c>
      <c r="F9777" t="s">
        <v>18</v>
      </c>
      <c r="G9777" t="s">
        <v>17</v>
      </c>
      <c r="H9777">
        <v>0</v>
      </c>
      <c r="I9777" t="s">
        <v>176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28</v>
      </c>
      <c r="S9777">
        <v>9</v>
      </c>
    </row>
    <row r="9778" spans="1:19" x14ac:dyDescent="0.3">
      <c r="A9778">
        <v>9777</v>
      </c>
      <c r="B9778" t="s">
        <v>37</v>
      </c>
      <c r="C9778" t="s">
        <v>34</v>
      </c>
      <c r="D9778" t="s">
        <v>26</v>
      </c>
      <c r="E9778" t="s">
        <v>22</v>
      </c>
      <c r="F9778" t="s">
        <v>30</v>
      </c>
      <c r="G9778" t="s">
        <v>17</v>
      </c>
      <c r="H9778">
        <v>3</v>
      </c>
      <c r="I9778" t="s">
        <v>176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21</v>
      </c>
      <c r="S9778">
        <v>6</v>
      </c>
    </row>
    <row r="9779" spans="1:19" x14ac:dyDescent="0.3">
      <c r="A9779">
        <v>9778</v>
      </c>
      <c r="B9779" t="s">
        <v>42</v>
      </c>
      <c r="C9779" t="s">
        <v>39</v>
      </c>
      <c r="D9779" t="s">
        <v>19</v>
      </c>
      <c r="E9779" t="s">
        <v>45</v>
      </c>
      <c r="F9779" t="s">
        <v>25</v>
      </c>
      <c r="G9779" t="s">
        <v>35</v>
      </c>
      <c r="H9779">
        <v>5</v>
      </c>
      <c r="I9779" t="s">
        <v>178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21</v>
      </c>
      <c r="S9779">
        <v>3</v>
      </c>
    </row>
    <row r="9780" spans="1:19" x14ac:dyDescent="0.3">
      <c r="A9780">
        <v>9779</v>
      </c>
      <c r="B9780" t="s">
        <v>37</v>
      </c>
      <c r="C9780" t="s">
        <v>39</v>
      </c>
      <c r="D9780" t="s">
        <v>32</v>
      </c>
      <c r="E9780" t="s">
        <v>36</v>
      </c>
      <c r="F9780" t="s">
        <v>25</v>
      </c>
      <c r="G9780" t="s">
        <v>35</v>
      </c>
      <c r="H9780">
        <v>5</v>
      </c>
      <c r="I9780" t="s">
        <v>176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28</v>
      </c>
      <c r="S9780">
        <v>7</v>
      </c>
    </row>
    <row r="9781" spans="1:19" x14ac:dyDescent="0.3">
      <c r="A9781">
        <v>9780</v>
      </c>
      <c r="B9781" t="s">
        <v>37</v>
      </c>
      <c r="C9781" t="s">
        <v>20</v>
      </c>
      <c r="D9781" t="s">
        <v>19</v>
      </c>
      <c r="E9781" t="s">
        <v>36</v>
      </c>
      <c r="F9781" t="s">
        <v>25</v>
      </c>
      <c r="G9781" t="s">
        <v>24</v>
      </c>
      <c r="H9781">
        <v>1</v>
      </c>
      <c r="I9781" t="s">
        <v>178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21</v>
      </c>
      <c r="S9781">
        <v>2</v>
      </c>
    </row>
    <row r="9782" spans="1:19" x14ac:dyDescent="0.3">
      <c r="A9782">
        <v>9781</v>
      </c>
      <c r="B9782" t="s">
        <v>23</v>
      </c>
      <c r="C9782" t="s">
        <v>20</v>
      </c>
      <c r="D9782" t="s">
        <v>19</v>
      </c>
      <c r="E9782" t="s">
        <v>45</v>
      </c>
      <c r="F9782" t="s">
        <v>30</v>
      </c>
      <c r="G9782" t="s">
        <v>24</v>
      </c>
      <c r="H9782">
        <v>10</v>
      </c>
      <c r="I9782" t="s">
        <v>178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28</v>
      </c>
      <c r="S9782">
        <v>4</v>
      </c>
    </row>
    <row r="9783" spans="1:19" x14ac:dyDescent="0.3">
      <c r="A9783">
        <v>9782</v>
      </c>
      <c r="B9783" t="s">
        <v>37</v>
      </c>
      <c r="C9783" t="s">
        <v>27</v>
      </c>
      <c r="D9783" t="s">
        <v>19</v>
      </c>
      <c r="E9783" t="s">
        <v>41</v>
      </c>
      <c r="F9783" t="s">
        <v>25</v>
      </c>
      <c r="G9783" t="s">
        <v>24</v>
      </c>
      <c r="H9783">
        <v>13</v>
      </c>
      <c r="I9783" t="s">
        <v>176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28</v>
      </c>
      <c r="S9783">
        <v>9</v>
      </c>
    </row>
    <row r="9784" spans="1:19" x14ac:dyDescent="0.3">
      <c r="A9784">
        <v>9783</v>
      </c>
      <c r="B9784" t="s">
        <v>16</v>
      </c>
      <c r="C9784" t="s">
        <v>34</v>
      </c>
      <c r="D9784" t="s">
        <v>19</v>
      </c>
      <c r="E9784" t="s">
        <v>29</v>
      </c>
      <c r="F9784" t="s">
        <v>30</v>
      </c>
      <c r="G9784" t="s">
        <v>35</v>
      </c>
      <c r="H9784">
        <v>5</v>
      </c>
      <c r="I9784" t="s">
        <v>176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28</v>
      </c>
      <c r="S9784">
        <v>7</v>
      </c>
    </row>
    <row r="9785" spans="1:19" x14ac:dyDescent="0.3">
      <c r="A9785">
        <v>9784</v>
      </c>
      <c r="B9785" t="s">
        <v>33</v>
      </c>
      <c r="C9785" t="s">
        <v>27</v>
      </c>
      <c r="D9785" t="s">
        <v>32</v>
      </c>
      <c r="E9785" t="s">
        <v>29</v>
      </c>
      <c r="F9785" t="s">
        <v>18</v>
      </c>
      <c r="G9785" t="s">
        <v>24</v>
      </c>
      <c r="H9785">
        <v>0</v>
      </c>
      <c r="I9785" t="s">
        <v>176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21</v>
      </c>
      <c r="S9785">
        <v>1</v>
      </c>
    </row>
    <row r="9786" spans="1:19" x14ac:dyDescent="0.3">
      <c r="A9786">
        <v>9785</v>
      </c>
      <c r="B9786" t="s">
        <v>23</v>
      </c>
      <c r="C9786" t="s">
        <v>34</v>
      </c>
      <c r="D9786" t="s">
        <v>32</v>
      </c>
      <c r="E9786" t="s">
        <v>29</v>
      </c>
      <c r="F9786" t="s">
        <v>25</v>
      </c>
      <c r="G9786" t="s">
        <v>24</v>
      </c>
      <c r="H9786">
        <v>14</v>
      </c>
      <c r="I9786" t="s">
        <v>176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34</v>
      </c>
      <c r="S9786">
        <v>2</v>
      </c>
    </row>
    <row r="9787" spans="1:19" x14ac:dyDescent="0.3">
      <c r="A9787">
        <v>9786</v>
      </c>
      <c r="B9787" t="s">
        <v>16</v>
      </c>
      <c r="C9787" t="s">
        <v>27</v>
      </c>
      <c r="D9787" t="s">
        <v>19</v>
      </c>
      <c r="E9787" t="s">
        <v>29</v>
      </c>
      <c r="F9787" t="s">
        <v>25</v>
      </c>
      <c r="G9787" t="s">
        <v>17</v>
      </c>
      <c r="H9787">
        <v>9</v>
      </c>
      <c r="I9787" t="s">
        <v>176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28</v>
      </c>
      <c r="S9787">
        <v>9</v>
      </c>
    </row>
    <row r="9788" spans="1:19" x14ac:dyDescent="0.3">
      <c r="A9788">
        <v>9787</v>
      </c>
      <c r="B9788" t="s">
        <v>37</v>
      </c>
      <c r="C9788" t="s">
        <v>39</v>
      </c>
      <c r="D9788" t="s">
        <v>26</v>
      </c>
      <c r="E9788" t="s">
        <v>29</v>
      </c>
      <c r="F9788" t="s">
        <v>30</v>
      </c>
      <c r="G9788" t="s">
        <v>17</v>
      </c>
      <c r="H9788">
        <v>0</v>
      </c>
      <c r="I9788" t="s">
        <v>178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21</v>
      </c>
      <c r="S9788">
        <v>4</v>
      </c>
    </row>
    <row r="9789" spans="1:19" x14ac:dyDescent="0.3">
      <c r="A9789">
        <v>9788</v>
      </c>
      <c r="B9789" t="s">
        <v>33</v>
      </c>
      <c r="C9789" t="s">
        <v>34</v>
      </c>
      <c r="D9789" t="s">
        <v>26</v>
      </c>
      <c r="E9789" t="s">
        <v>45</v>
      </c>
      <c r="F9789" t="s">
        <v>30</v>
      </c>
      <c r="G9789" t="s">
        <v>24</v>
      </c>
      <c r="H9789">
        <v>9</v>
      </c>
      <c r="I9789" t="s">
        <v>177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34</v>
      </c>
      <c r="S9789">
        <v>3</v>
      </c>
    </row>
    <row r="9790" spans="1:19" x14ac:dyDescent="0.3">
      <c r="A9790">
        <v>9789</v>
      </c>
      <c r="B9790" t="s">
        <v>42</v>
      </c>
      <c r="C9790" t="s">
        <v>27</v>
      </c>
      <c r="D9790" t="s">
        <v>44</v>
      </c>
      <c r="E9790" t="s">
        <v>22</v>
      </c>
      <c r="F9790" t="s">
        <v>18</v>
      </c>
      <c r="G9790" t="s">
        <v>35</v>
      </c>
      <c r="H9790">
        <v>13</v>
      </c>
      <c r="I9790" t="s">
        <v>177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34</v>
      </c>
      <c r="S9790">
        <v>6</v>
      </c>
    </row>
    <row r="9791" spans="1:19" x14ac:dyDescent="0.3">
      <c r="A9791">
        <v>9790</v>
      </c>
      <c r="B9791" t="s">
        <v>31</v>
      </c>
      <c r="C9791" t="s">
        <v>20</v>
      </c>
      <c r="D9791" t="s">
        <v>38</v>
      </c>
      <c r="E9791" t="s">
        <v>29</v>
      </c>
      <c r="F9791" t="s">
        <v>25</v>
      </c>
      <c r="G9791" t="s">
        <v>24</v>
      </c>
      <c r="H9791">
        <v>1</v>
      </c>
      <c r="I9791" t="s">
        <v>176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28</v>
      </c>
      <c r="S9791">
        <v>7</v>
      </c>
    </row>
    <row r="9792" spans="1:19" x14ac:dyDescent="0.3">
      <c r="A9792">
        <v>9791</v>
      </c>
      <c r="B9792" t="s">
        <v>16</v>
      </c>
      <c r="C9792" t="s">
        <v>39</v>
      </c>
      <c r="D9792" t="s">
        <v>44</v>
      </c>
      <c r="E9792" t="s">
        <v>36</v>
      </c>
      <c r="F9792" t="s">
        <v>30</v>
      </c>
      <c r="G9792" t="s">
        <v>17</v>
      </c>
      <c r="H9792">
        <v>10</v>
      </c>
      <c r="I9792" t="s">
        <v>176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28</v>
      </c>
      <c r="S9792">
        <v>9</v>
      </c>
    </row>
    <row r="9793" spans="1:19" x14ac:dyDescent="0.3">
      <c r="A9793">
        <v>9792</v>
      </c>
      <c r="B9793" t="s">
        <v>42</v>
      </c>
      <c r="C9793" t="s">
        <v>39</v>
      </c>
      <c r="D9793" t="s">
        <v>26</v>
      </c>
      <c r="E9793" t="s">
        <v>41</v>
      </c>
      <c r="F9793" t="s">
        <v>25</v>
      </c>
      <c r="G9793" t="s">
        <v>24</v>
      </c>
      <c r="H9793">
        <v>7</v>
      </c>
      <c r="I9793" t="s">
        <v>177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21</v>
      </c>
      <c r="S9793">
        <v>1</v>
      </c>
    </row>
    <row r="9794" spans="1:19" x14ac:dyDescent="0.3">
      <c r="A9794">
        <v>9793</v>
      </c>
      <c r="B9794" t="s">
        <v>23</v>
      </c>
      <c r="C9794" t="s">
        <v>34</v>
      </c>
      <c r="D9794" t="s">
        <v>40</v>
      </c>
      <c r="E9794" t="s">
        <v>29</v>
      </c>
      <c r="F9794" t="s">
        <v>18</v>
      </c>
      <c r="G9794" t="s">
        <v>24</v>
      </c>
      <c r="H9794">
        <v>14</v>
      </c>
      <c r="I9794" t="s">
        <v>176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34</v>
      </c>
      <c r="S9794">
        <v>6</v>
      </c>
    </row>
    <row r="9795" spans="1:19" x14ac:dyDescent="0.3">
      <c r="A9795">
        <v>9794</v>
      </c>
      <c r="B9795" t="s">
        <v>33</v>
      </c>
      <c r="C9795" t="s">
        <v>27</v>
      </c>
      <c r="D9795" t="s">
        <v>40</v>
      </c>
      <c r="E9795" t="s">
        <v>22</v>
      </c>
      <c r="F9795" t="s">
        <v>18</v>
      </c>
      <c r="G9795" t="s">
        <v>35</v>
      </c>
      <c r="H9795">
        <v>7</v>
      </c>
      <c r="I9795" t="s">
        <v>177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28</v>
      </c>
      <c r="S9795">
        <v>7</v>
      </c>
    </row>
    <row r="9796" spans="1:19" x14ac:dyDescent="0.3">
      <c r="A9796">
        <v>9795</v>
      </c>
      <c r="B9796" t="s">
        <v>42</v>
      </c>
      <c r="C9796" t="s">
        <v>34</v>
      </c>
      <c r="D9796" t="s">
        <v>19</v>
      </c>
      <c r="E9796" t="s">
        <v>41</v>
      </c>
      <c r="F9796" t="s">
        <v>18</v>
      </c>
      <c r="G9796" t="s">
        <v>35</v>
      </c>
      <c r="H9796">
        <v>6</v>
      </c>
      <c r="I9796" t="s">
        <v>176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28</v>
      </c>
      <c r="S9796">
        <v>5</v>
      </c>
    </row>
    <row r="9797" spans="1:19" x14ac:dyDescent="0.3">
      <c r="A9797">
        <v>9796</v>
      </c>
      <c r="B9797" t="s">
        <v>16</v>
      </c>
      <c r="C9797" t="s">
        <v>27</v>
      </c>
      <c r="D9797" t="s">
        <v>44</v>
      </c>
      <c r="E9797" t="s">
        <v>29</v>
      </c>
      <c r="F9797" t="s">
        <v>25</v>
      </c>
      <c r="G9797" t="s">
        <v>17</v>
      </c>
      <c r="H9797">
        <v>1</v>
      </c>
      <c r="I9797" t="s">
        <v>177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21</v>
      </c>
      <c r="S9797">
        <v>4</v>
      </c>
    </row>
    <row r="9798" spans="1:19" x14ac:dyDescent="0.3">
      <c r="A9798">
        <v>9797</v>
      </c>
      <c r="B9798" t="s">
        <v>37</v>
      </c>
      <c r="C9798" t="s">
        <v>39</v>
      </c>
      <c r="D9798" t="s">
        <v>40</v>
      </c>
      <c r="E9798" t="s">
        <v>22</v>
      </c>
      <c r="F9798" t="s">
        <v>25</v>
      </c>
      <c r="G9798" t="s">
        <v>17</v>
      </c>
      <c r="H9798">
        <v>11</v>
      </c>
      <c r="I9798" t="s">
        <v>177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28</v>
      </c>
      <c r="S9798">
        <v>7</v>
      </c>
    </row>
    <row r="9799" spans="1:19" x14ac:dyDescent="0.3">
      <c r="A9799">
        <v>9798</v>
      </c>
      <c r="B9799" t="s">
        <v>16</v>
      </c>
      <c r="C9799" t="s">
        <v>39</v>
      </c>
      <c r="D9799" t="s">
        <v>44</v>
      </c>
      <c r="E9799" t="s">
        <v>45</v>
      </c>
      <c r="F9799" t="s">
        <v>18</v>
      </c>
      <c r="G9799" t="s">
        <v>17</v>
      </c>
      <c r="H9799">
        <v>5</v>
      </c>
      <c r="I9799" t="s">
        <v>176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21</v>
      </c>
      <c r="S9799">
        <v>5</v>
      </c>
    </row>
    <row r="9800" spans="1:19" x14ac:dyDescent="0.3">
      <c r="A9800">
        <v>9799</v>
      </c>
      <c r="B9800" t="s">
        <v>33</v>
      </c>
      <c r="C9800" t="s">
        <v>39</v>
      </c>
      <c r="D9800" t="s">
        <v>38</v>
      </c>
      <c r="E9800" t="s">
        <v>36</v>
      </c>
      <c r="F9800" t="s">
        <v>25</v>
      </c>
      <c r="G9800" t="s">
        <v>35</v>
      </c>
      <c r="H9800">
        <v>2</v>
      </c>
      <c r="I9800" t="s">
        <v>176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21</v>
      </c>
      <c r="S9800">
        <v>5</v>
      </c>
    </row>
    <row r="9801" spans="1:19" x14ac:dyDescent="0.3">
      <c r="A9801">
        <v>9800</v>
      </c>
      <c r="B9801" t="s">
        <v>42</v>
      </c>
      <c r="C9801" t="s">
        <v>39</v>
      </c>
      <c r="D9801" t="s">
        <v>44</v>
      </c>
      <c r="E9801" t="s">
        <v>36</v>
      </c>
      <c r="F9801" t="s">
        <v>30</v>
      </c>
      <c r="G9801" t="s">
        <v>35</v>
      </c>
      <c r="H9801">
        <v>8</v>
      </c>
      <c r="I9801" t="s">
        <v>177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34</v>
      </c>
      <c r="S9801">
        <v>1</v>
      </c>
    </row>
    <row r="9802" spans="1:19" x14ac:dyDescent="0.3">
      <c r="A9802">
        <v>9801</v>
      </c>
      <c r="B9802" t="s">
        <v>37</v>
      </c>
      <c r="C9802" t="s">
        <v>39</v>
      </c>
      <c r="D9802" t="s">
        <v>26</v>
      </c>
      <c r="E9802" t="s">
        <v>29</v>
      </c>
      <c r="F9802" t="s">
        <v>25</v>
      </c>
      <c r="G9802" t="s">
        <v>35</v>
      </c>
      <c r="H9802">
        <v>7</v>
      </c>
      <c r="I9802" t="s">
        <v>177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21</v>
      </c>
      <c r="S9802">
        <v>5</v>
      </c>
    </row>
    <row r="9803" spans="1:19" x14ac:dyDescent="0.3">
      <c r="A9803">
        <v>9802</v>
      </c>
      <c r="B9803" t="s">
        <v>23</v>
      </c>
      <c r="C9803" t="s">
        <v>39</v>
      </c>
      <c r="D9803" t="s">
        <v>32</v>
      </c>
      <c r="E9803" t="s">
        <v>22</v>
      </c>
      <c r="F9803" t="s">
        <v>18</v>
      </c>
      <c r="G9803" t="s">
        <v>35</v>
      </c>
      <c r="H9803">
        <v>8</v>
      </c>
      <c r="I9803" t="s">
        <v>176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34</v>
      </c>
      <c r="S9803">
        <v>6</v>
      </c>
    </row>
    <row r="9804" spans="1:19" x14ac:dyDescent="0.3">
      <c r="A9804">
        <v>9803</v>
      </c>
      <c r="B9804" t="s">
        <v>37</v>
      </c>
      <c r="C9804" t="s">
        <v>20</v>
      </c>
      <c r="D9804" t="s">
        <v>19</v>
      </c>
      <c r="E9804" t="s">
        <v>22</v>
      </c>
      <c r="F9804" t="s">
        <v>18</v>
      </c>
      <c r="G9804" t="s">
        <v>24</v>
      </c>
      <c r="H9804">
        <v>10</v>
      </c>
      <c r="I9804" t="s">
        <v>176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34</v>
      </c>
      <c r="S9804">
        <v>6</v>
      </c>
    </row>
    <row r="9805" spans="1:19" x14ac:dyDescent="0.3">
      <c r="A9805">
        <v>9804</v>
      </c>
      <c r="B9805" t="s">
        <v>16</v>
      </c>
      <c r="C9805" t="s">
        <v>39</v>
      </c>
      <c r="D9805" t="s">
        <v>26</v>
      </c>
      <c r="E9805" t="s">
        <v>45</v>
      </c>
      <c r="F9805" t="s">
        <v>30</v>
      </c>
      <c r="G9805" t="s">
        <v>17</v>
      </c>
      <c r="H9805">
        <v>12</v>
      </c>
      <c r="I9805" t="s">
        <v>177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28</v>
      </c>
      <c r="S9805">
        <v>7</v>
      </c>
    </row>
    <row r="9806" spans="1:19" x14ac:dyDescent="0.3">
      <c r="A9806">
        <v>9805</v>
      </c>
      <c r="B9806" t="s">
        <v>42</v>
      </c>
      <c r="C9806" t="s">
        <v>27</v>
      </c>
      <c r="D9806" t="s">
        <v>40</v>
      </c>
      <c r="E9806" t="s">
        <v>29</v>
      </c>
      <c r="F9806" t="s">
        <v>18</v>
      </c>
      <c r="G9806" t="s">
        <v>17</v>
      </c>
      <c r="H9806">
        <v>13</v>
      </c>
      <c r="I9806" t="s">
        <v>177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34</v>
      </c>
      <c r="S9806">
        <v>3</v>
      </c>
    </row>
    <row r="9807" spans="1:19" x14ac:dyDescent="0.3">
      <c r="A9807">
        <v>9806</v>
      </c>
      <c r="B9807" t="s">
        <v>16</v>
      </c>
      <c r="C9807" t="s">
        <v>20</v>
      </c>
      <c r="D9807" t="s">
        <v>32</v>
      </c>
      <c r="E9807" t="s">
        <v>15</v>
      </c>
      <c r="F9807" t="s">
        <v>30</v>
      </c>
      <c r="G9807" t="s">
        <v>35</v>
      </c>
      <c r="H9807">
        <v>3</v>
      </c>
      <c r="I9807" t="s">
        <v>178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28</v>
      </c>
      <c r="S9807">
        <v>4</v>
      </c>
    </row>
    <row r="9808" spans="1:19" x14ac:dyDescent="0.3">
      <c r="A9808">
        <v>9807</v>
      </c>
      <c r="B9808" t="s">
        <v>37</v>
      </c>
      <c r="C9808" t="s">
        <v>20</v>
      </c>
      <c r="D9808" t="s">
        <v>40</v>
      </c>
      <c r="E9808" t="s">
        <v>45</v>
      </c>
      <c r="F9808" t="s">
        <v>30</v>
      </c>
      <c r="G9808" t="s">
        <v>35</v>
      </c>
      <c r="H9808">
        <v>9</v>
      </c>
      <c r="I9808" t="s">
        <v>176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28</v>
      </c>
      <c r="S9808">
        <v>5</v>
      </c>
    </row>
    <row r="9809" spans="1:19" x14ac:dyDescent="0.3">
      <c r="A9809">
        <v>9808</v>
      </c>
      <c r="B9809" t="s">
        <v>16</v>
      </c>
      <c r="C9809" t="s">
        <v>34</v>
      </c>
      <c r="D9809" t="s">
        <v>26</v>
      </c>
      <c r="E9809" t="s">
        <v>45</v>
      </c>
      <c r="F9809" t="s">
        <v>18</v>
      </c>
      <c r="G9809" t="s">
        <v>35</v>
      </c>
      <c r="H9809">
        <v>11</v>
      </c>
      <c r="I9809" t="s">
        <v>176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28</v>
      </c>
      <c r="S9809">
        <v>3</v>
      </c>
    </row>
    <row r="9810" spans="1:19" x14ac:dyDescent="0.3">
      <c r="A9810">
        <v>9809</v>
      </c>
      <c r="B9810" t="s">
        <v>23</v>
      </c>
      <c r="C9810" t="s">
        <v>20</v>
      </c>
      <c r="D9810" t="s">
        <v>32</v>
      </c>
      <c r="E9810" t="s">
        <v>36</v>
      </c>
      <c r="F9810" t="s">
        <v>25</v>
      </c>
      <c r="G9810" t="s">
        <v>24</v>
      </c>
      <c r="H9810">
        <v>3</v>
      </c>
      <c r="I9810" t="s">
        <v>177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21</v>
      </c>
      <c r="S9810">
        <v>4</v>
      </c>
    </row>
    <row r="9811" spans="1:19" x14ac:dyDescent="0.3">
      <c r="A9811">
        <v>9810</v>
      </c>
      <c r="B9811" t="s">
        <v>23</v>
      </c>
      <c r="C9811" t="s">
        <v>27</v>
      </c>
      <c r="D9811" t="s">
        <v>32</v>
      </c>
      <c r="E9811" t="s">
        <v>41</v>
      </c>
      <c r="F9811" t="s">
        <v>30</v>
      </c>
      <c r="G9811" t="s">
        <v>17</v>
      </c>
      <c r="H9811">
        <v>3</v>
      </c>
      <c r="I9811" t="s">
        <v>176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28</v>
      </c>
      <c r="S9811">
        <v>9</v>
      </c>
    </row>
    <row r="9812" spans="1:19" x14ac:dyDescent="0.3">
      <c r="A9812">
        <v>9811</v>
      </c>
      <c r="B9812" t="s">
        <v>23</v>
      </c>
      <c r="C9812" t="s">
        <v>34</v>
      </c>
      <c r="D9812" t="s">
        <v>19</v>
      </c>
      <c r="E9812" t="s">
        <v>22</v>
      </c>
      <c r="F9812" t="s">
        <v>25</v>
      </c>
      <c r="G9812" t="s">
        <v>17</v>
      </c>
      <c r="H9812">
        <v>13</v>
      </c>
      <c r="I9812" t="s">
        <v>176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34</v>
      </c>
      <c r="S9812">
        <v>2</v>
      </c>
    </row>
    <row r="9813" spans="1:19" x14ac:dyDescent="0.3">
      <c r="A9813">
        <v>9812</v>
      </c>
      <c r="B9813" t="s">
        <v>31</v>
      </c>
      <c r="C9813" t="s">
        <v>27</v>
      </c>
      <c r="D9813" t="s">
        <v>40</v>
      </c>
      <c r="E9813" t="s">
        <v>36</v>
      </c>
      <c r="F9813" t="s">
        <v>30</v>
      </c>
      <c r="G9813" t="s">
        <v>24</v>
      </c>
      <c r="H9813">
        <v>6</v>
      </c>
      <c r="I9813" t="s">
        <v>177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21</v>
      </c>
      <c r="S9813">
        <v>5</v>
      </c>
    </row>
    <row r="9814" spans="1:19" x14ac:dyDescent="0.3">
      <c r="A9814">
        <v>9813</v>
      </c>
      <c r="B9814" t="s">
        <v>33</v>
      </c>
      <c r="C9814" t="s">
        <v>34</v>
      </c>
      <c r="D9814" t="s">
        <v>44</v>
      </c>
      <c r="E9814" t="s">
        <v>43</v>
      </c>
      <c r="F9814" t="s">
        <v>18</v>
      </c>
      <c r="G9814" t="s">
        <v>17</v>
      </c>
      <c r="H9814">
        <v>9</v>
      </c>
      <c r="I9814" t="s">
        <v>178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34</v>
      </c>
      <c r="S9814">
        <v>3</v>
      </c>
    </row>
    <row r="9815" spans="1:19" x14ac:dyDescent="0.3">
      <c r="A9815">
        <v>9814</v>
      </c>
      <c r="B9815" t="s">
        <v>42</v>
      </c>
      <c r="C9815" t="s">
        <v>34</v>
      </c>
      <c r="D9815" t="s">
        <v>38</v>
      </c>
      <c r="E9815" t="s">
        <v>22</v>
      </c>
      <c r="F9815" t="s">
        <v>30</v>
      </c>
      <c r="G9815" t="s">
        <v>24</v>
      </c>
      <c r="H9815">
        <v>13</v>
      </c>
      <c r="I9815" t="s">
        <v>178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28</v>
      </c>
      <c r="S9815">
        <v>9</v>
      </c>
    </row>
    <row r="9816" spans="1:19" x14ac:dyDescent="0.3">
      <c r="A9816">
        <v>9815</v>
      </c>
      <c r="B9816" t="s">
        <v>16</v>
      </c>
      <c r="C9816" t="s">
        <v>39</v>
      </c>
      <c r="D9816" t="s">
        <v>19</v>
      </c>
      <c r="E9816" t="s">
        <v>22</v>
      </c>
      <c r="F9816" t="s">
        <v>18</v>
      </c>
      <c r="G9816" t="s">
        <v>35</v>
      </c>
      <c r="H9816">
        <v>7</v>
      </c>
      <c r="I9816" t="s">
        <v>177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28</v>
      </c>
      <c r="S9816">
        <v>9</v>
      </c>
    </row>
    <row r="9817" spans="1:19" x14ac:dyDescent="0.3">
      <c r="A9817">
        <v>9816</v>
      </c>
      <c r="B9817" t="s">
        <v>23</v>
      </c>
      <c r="C9817" t="s">
        <v>39</v>
      </c>
      <c r="D9817" t="s">
        <v>26</v>
      </c>
      <c r="E9817" t="s">
        <v>43</v>
      </c>
      <c r="F9817" t="s">
        <v>30</v>
      </c>
      <c r="G9817" t="s">
        <v>35</v>
      </c>
      <c r="H9817">
        <v>7</v>
      </c>
      <c r="I9817" t="s">
        <v>178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21</v>
      </c>
      <c r="S9817">
        <v>6</v>
      </c>
    </row>
    <row r="9818" spans="1:19" x14ac:dyDescent="0.3">
      <c r="A9818">
        <v>9817</v>
      </c>
      <c r="B9818" t="s">
        <v>23</v>
      </c>
      <c r="C9818" t="s">
        <v>34</v>
      </c>
      <c r="D9818" t="s">
        <v>32</v>
      </c>
      <c r="E9818" t="s">
        <v>15</v>
      </c>
      <c r="F9818" t="s">
        <v>30</v>
      </c>
      <c r="G9818" t="s">
        <v>24</v>
      </c>
      <c r="H9818">
        <v>4</v>
      </c>
      <c r="I9818" t="s">
        <v>177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21</v>
      </c>
      <c r="S9818">
        <v>4</v>
      </c>
    </row>
    <row r="9819" spans="1:19" x14ac:dyDescent="0.3">
      <c r="A9819">
        <v>9818</v>
      </c>
      <c r="B9819" t="s">
        <v>37</v>
      </c>
      <c r="C9819" t="s">
        <v>39</v>
      </c>
      <c r="D9819" t="s">
        <v>26</v>
      </c>
      <c r="E9819" t="s">
        <v>15</v>
      </c>
      <c r="F9819" t="s">
        <v>30</v>
      </c>
      <c r="G9819" t="s">
        <v>24</v>
      </c>
      <c r="H9819">
        <v>0</v>
      </c>
      <c r="I9819" t="s">
        <v>176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28</v>
      </c>
      <c r="S9819">
        <v>7</v>
      </c>
    </row>
    <row r="9820" spans="1:19" x14ac:dyDescent="0.3">
      <c r="A9820">
        <v>9819</v>
      </c>
      <c r="B9820" t="s">
        <v>31</v>
      </c>
      <c r="C9820" t="s">
        <v>39</v>
      </c>
      <c r="D9820" t="s">
        <v>26</v>
      </c>
      <c r="E9820" t="s">
        <v>22</v>
      </c>
      <c r="F9820" t="s">
        <v>18</v>
      </c>
      <c r="G9820" t="s">
        <v>24</v>
      </c>
      <c r="H9820">
        <v>9</v>
      </c>
      <c r="I9820" t="s">
        <v>176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28</v>
      </c>
      <c r="S9820">
        <v>1</v>
      </c>
    </row>
    <row r="9821" spans="1:19" x14ac:dyDescent="0.3">
      <c r="A9821">
        <v>9820</v>
      </c>
      <c r="B9821" t="s">
        <v>37</v>
      </c>
      <c r="C9821" t="s">
        <v>39</v>
      </c>
      <c r="D9821" t="s">
        <v>38</v>
      </c>
      <c r="E9821" t="s">
        <v>43</v>
      </c>
      <c r="F9821" t="s">
        <v>18</v>
      </c>
      <c r="G9821" t="s">
        <v>24</v>
      </c>
      <c r="H9821">
        <v>14</v>
      </c>
      <c r="I9821" t="s">
        <v>176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28</v>
      </c>
      <c r="S9821">
        <v>8</v>
      </c>
    </row>
    <row r="9822" spans="1:19" x14ac:dyDescent="0.3">
      <c r="A9822">
        <v>9821</v>
      </c>
      <c r="B9822" t="s">
        <v>42</v>
      </c>
      <c r="C9822" t="s">
        <v>20</v>
      </c>
      <c r="D9822" t="s">
        <v>26</v>
      </c>
      <c r="E9822" t="s">
        <v>45</v>
      </c>
      <c r="F9822" t="s">
        <v>30</v>
      </c>
      <c r="G9822" t="s">
        <v>35</v>
      </c>
      <c r="H9822">
        <v>6</v>
      </c>
      <c r="I9822" t="s">
        <v>178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28</v>
      </c>
      <c r="S9822">
        <v>9</v>
      </c>
    </row>
    <row r="9823" spans="1:19" x14ac:dyDescent="0.3">
      <c r="A9823">
        <v>9822</v>
      </c>
      <c r="B9823" t="s">
        <v>42</v>
      </c>
      <c r="C9823" t="s">
        <v>20</v>
      </c>
      <c r="D9823" t="s">
        <v>38</v>
      </c>
      <c r="E9823" t="s">
        <v>29</v>
      </c>
      <c r="F9823" t="s">
        <v>25</v>
      </c>
      <c r="G9823" t="s">
        <v>24</v>
      </c>
      <c r="H9823">
        <v>14</v>
      </c>
      <c r="I9823" t="s">
        <v>176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28</v>
      </c>
      <c r="S9823">
        <v>6</v>
      </c>
    </row>
    <row r="9824" spans="1:19" x14ac:dyDescent="0.3">
      <c r="A9824">
        <v>9823</v>
      </c>
      <c r="B9824" t="s">
        <v>16</v>
      </c>
      <c r="C9824" t="s">
        <v>20</v>
      </c>
      <c r="D9824" t="s">
        <v>40</v>
      </c>
      <c r="E9824" t="s">
        <v>15</v>
      </c>
      <c r="F9824" t="s">
        <v>18</v>
      </c>
      <c r="G9824" t="s">
        <v>35</v>
      </c>
      <c r="H9824">
        <v>3</v>
      </c>
      <c r="I9824" t="s">
        <v>177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28</v>
      </c>
      <c r="S9824">
        <v>4</v>
      </c>
    </row>
    <row r="9825" spans="1:19" x14ac:dyDescent="0.3">
      <c r="A9825">
        <v>9824</v>
      </c>
      <c r="B9825" t="s">
        <v>33</v>
      </c>
      <c r="C9825" t="s">
        <v>20</v>
      </c>
      <c r="D9825" t="s">
        <v>40</v>
      </c>
      <c r="E9825" t="s">
        <v>22</v>
      </c>
      <c r="F9825" t="s">
        <v>18</v>
      </c>
      <c r="G9825" t="s">
        <v>35</v>
      </c>
      <c r="H9825">
        <v>2</v>
      </c>
      <c r="I9825" t="s">
        <v>176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28</v>
      </c>
      <c r="S9825">
        <v>2</v>
      </c>
    </row>
    <row r="9826" spans="1:19" x14ac:dyDescent="0.3">
      <c r="A9826">
        <v>9825</v>
      </c>
      <c r="B9826" t="s">
        <v>42</v>
      </c>
      <c r="C9826" t="s">
        <v>20</v>
      </c>
      <c r="D9826" t="s">
        <v>26</v>
      </c>
      <c r="E9826" t="s">
        <v>41</v>
      </c>
      <c r="F9826" t="s">
        <v>30</v>
      </c>
      <c r="G9826" t="s">
        <v>35</v>
      </c>
      <c r="H9826">
        <v>10</v>
      </c>
      <c r="I9826" t="s">
        <v>177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28</v>
      </c>
      <c r="S9826">
        <v>9</v>
      </c>
    </row>
    <row r="9827" spans="1:19" x14ac:dyDescent="0.3">
      <c r="A9827">
        <v>9826</v>
      </c>
      <c r="B9827" t="s">
        <v>31</v>
      </c>
      <c r="C9827" t="s">
        <v>20</v>
      </c>
      <c r="D9827" t="s">
        <v>44</v>
      </c>
      <c r="E9827" t="s">
        <v>15</v>
      </c>
      <c r="F9827" t="s">
        <v>25</v>
      </c>
      <c r="G9827" t="s">
        <v>17</v>
      </c>
      <c r="H9827">
        <v>8</v>
      </c>
      <c r="I9827" t="s">
        <v>177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34</v>
      </c>
      <c r="S9827">
        <v>4</v>
      </c>
    </row>
    <row r="9828" spans="1:19" x14ac:dyDescent="0.3">
      <c r="A9828">
        <v>9827</v>
      </c>
      <c r="B9828" t="s">
        <v>23</v>
      </c>
      <c r="C9828" t="s">
        <v>39</v>
      </c>
      <c r="D9828" t="s">
        <v>19</v>
      </c>
      <c r="E9828" t="s">
        <v>29</v>
      </c>
      <c r="F9828" t="s">
        <v>18</v>
      </c>
      <c r="G9828" t="s">
        <v>17</v>
      </c>
      <c r="H9828">
        <v>12</v>
      </c>
      <c r="I9828" t="s">
        <v>176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28</v>
      </c>
      <c r="S9828">
        <v>9</v>
      </c>
    </row>
    <row r="9829" spans="1:19" x14ac:dyDescent="0.3">
      <c r="A9829">
        <v>9828</v>
      </c>
      <c r="B9829" t="s">
        <v>42</v>
      </c>
      <c r="C9829" t="s">
        <v>27</v>
      </c>
      <c r="D9829" t="s">
        <v>26</v>
      </c>
      <c r="E9829" t="s">
        <v>41</v>
      </c>
      <c r="F9829" t="s">
        <v>25</v>
      </c>
      <c r="G9829" t="s">
        <v>24</v>
      </c>
      <c r="H9829">
        <v>1</v>
      </c>
      <c r="I9829" t="s">
        <v>177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21</v>
      </c>
      <c r="S9829">
        <v>1</v>
      </c>
    </row>
    <row r="9830" spans="1:19" x14ac:dyDescent="0.3">
      <c r="A9830">
        <v>9829</v>
      </c>
      <c r="B9830" t="s">
        <v>33</v>
      </c>
      <c r="C9830" t="s">
        <v>27</v>
      </c>
      <c r="D9830" t="s">
        <v>19</v>
      </c>
      <c r="E9830" t="s">
        <v>45</v>
      </c>
      <c r="F9830" t="s">
        <v>30</v>
      </c>
      <c r="G9830" t="s">
        <v>35</v>
      </c>
      <c r="H9830">
        <v>6</v>
      </c>
      <c r="I9830" t="s">
        <v>178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21</v>
      </c>
      <c r="S9830">
        <v>5</v>
      </c>
    </row>
    <row r="9831" spans="1:19" x14ac:dyDescent="0.3">
      <c r="A9831">
        <v>9830</v>
      </c>
      <c r="B9831" t="s">
        <v>23</v>
      </c>
      <c r="C9831" t="s">
        <v>39</v>
      </c>
      <c r="D9831" t="s">
        <v>26</v>
      </c>
      <c r="E9831" t="s">
        <v>22</v>
      </c>
      <c r="F9831" t="s">
        <v>30</v>
      </c>
      <c r="G9831" t="s">
        <v>17</v>
      </c>
      <c r="H9831">
        <v>2</v>
      </c>
      <c r="I9831" t="s">
        <v>177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28</v>
      </c>
      <c r="S9831">
        <v>8</v>
      </c>
    </row>
    <row r="9832" spans="1:19" x14ac:dyDescent="0.3">
      <c r="A9832">
        <v>9831</v>
      </c>
      <c r="B9832" t="s">
        <v>37</v>
      </c>
      <c r="C9832" t="s">
        <v>39</v>
      </c>
      <c r="D9832" t="s">
        <v>26</v>
      </c>
      <c r="E9832" t="s">
        <v>43</v>
      </c>
      <c r="F9832" t="s">
        <v>25</v>
      </c>
      <c r="G9832" t="s">
        <v>17</v>
      </c>
      <c r="H9832">
        <v>14</v>
      </c>
      <c r="I9832" t="s">
        <v>177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34</v>
      </c>
      <c r="S9832">
        <v>2</v>
      </c>
    </row>
    <row r="9833" spans="1:19" x14ac:dyDescent="0.3">
      <c r="A9833">
        <v>9832</v>
      </c>
      <c r="B9833" t="s">
        <v>16</v>
      </c>
      <c r="C9833" t="s">
        <v>27</v>
      </c>
      <c r="D9833" t="s">
        <v>38</v>
      </c>
      <c r="E9833" t="s">
        <v>15</v>
      </c>
      <c r="F9833" t="s">
        <v>25</v>
      </c>
      <c r="G9833" t="s">
        <v>17</v>
      </c>
      <c r="H9833">
        <v>0</v>
      </c>
      <c r="I9833" t="s">
        <v>177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28</v>
      </c>
      <c r="S9833">
        <v>4</v>
      </c>
    </row>
    <row r="9834" spans="1:19" x14ac:dyDescent="0.3">
      <c r="A9834">
        <v>9833</v>
      </c>
      <c r="B9834" t="s">
        <v>42</v>
      </c>
      <c r="C9834" t="s">
        <v>20</v>
      </c>
      <c r="D9834" t="s">
        <v>38</v>
      </c>
      <c r="E9834" t="s">
        <v>41</v>
      </c>
      <c r="F9834" t="s">
        <v>25</v>
      </c>
      <c r="G9834" t="s">
        <v>17</v>
      </c>
      <c r="H9834">
        <v>5</v>
      </c>
      <c r="I9834" t="s">
        <v>176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28</v>
      </c>
      <c r="S9834">
        <v>2</v>
      </c>
    </row>
    <row r="9835" spans="1:19" x14ac:dyDescent="0.3">
      <c r="A9835">
        <v>9834</v>
      </c>
      <c r="B9835" t="s">
        <v>42</v>
      </c>
      <c r="C9835" t="s">
        <v>20</v>
      </c>
      <c r="D9835" t="s">
        <v>44</v>
      </c>
      <c r="E9835" t="s">
        <v>29</v>
      </c>
      <c r="F9835" t="s">
        <v>30</v>
      </c>
      <c r="G9835" t="s">
        <v>17</v>
      </c>
      <c r="H9835">
        <v>7</v>
      </c>
      <c r="I9835" t="s">
        <v>176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21</v>
      </c>
      <c r="S9835">
        <v>4</v>
      </c>
    </row>
    <row r="9836" spans="1:19" x14ac:dyDescent="0.3">
      <c r="A9836">
        <v>9835</v>
      </c>
      <c r="B9836" t="s">
        <v>33</v>
      </c>
      <c r="C9836" t="s">
        <v>20</v>
      </c>
      <c r="D9836" t="s">
        <v>40</v>
      </c>
      <c r="E9836" t="s">
        <v>22</v>
      </c>
      <c r="F9836" t="s">
        <v>30</v>
      </c>
      <c r="G9836" t="s">
        <v>24</v>
      </c>
      <c r="H9836">
        <v>8</v>
      </c>
      <c r="I9836" t="s">
        <v>176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34</v>
      </c>
      <c r="S9836">
        <v>6</v>
      </c>
    </row>
    <row r="9837" spans="1:19" x14ac:dyDescent="0.3">
      <c r="A9837">
        <v>9836</v>
      </c>
      <c r="B9837" t="s">
        <v>23</v>
      </c>
      <c r="C9837" t="s">
        <v>39</v>
      </c>
      <c r="D9837" t="s">
        <v>38</v>
      </c>
      <c r="E9837" t="s">
        <v>45</v>
      </c>
      <c r="F9837" t="s">
        <v>25</v>
      </c>
      <c r="G9837" t="s">
        <v>24</v>
      </c>
      <c r="H9837">
        <v>1</v>
      </c>
      <c r="I9837" t="s">
        <v>178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21</v>
      </c>
      <c r="S9837">
        <v>3</v>
      </c>
    </row>
    <row r="9838" spans="1:19" x14ac:dyDescent="0.3">
      <c r="A9838">
        <v>9837</v>
      </c>
      <c r="B9838" t="s">
        <v>31</v>
      </c>
      <c r="C9838" t="s">
        <v>34</v>
      </c>
      <c r="D9838" t="s">
        <v>26</v>
      </c>
      <c r="E9838" t="s">
        <v>36</v>
      </c>
      <c r="F9838" t="s">
        <v>30</v>
      </c>
      <c r="G9838" t="s">
        <v>17</v>
      </c>
      <c r="H9838">
        <v>11</v>
      </c>
      <c r="I9838" t="s">
        <v>177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28</v>
      </c>
      <c r="S9838">
        <v>6</v>
      </c>
    </row>
    <row r="9839" spans="1:19" x14ac:dyDescent="0.3">
      <c r="A9839">
        <v>9838</v>
      </c>
      <c r="B9839" t="s">
        <v>16</v>
      </c>
      <c r="C9839" t="s">
        <v>39</v>
      </c>
      <c r="D9839" t="s">
        <v>26</v>
      </c>
      <c r="E9839" t="s">
        <v>43</v>
      </c>
      <c r="F9839" t="s">
        <v>30</v>
      </c>
      <c r="G9839" t="s">
        <v>17</v>
      </c>
      <c r="H9839">
        <v>9</v>
      </c>
      <c r="I9839" t="s">
        <v>176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28</v>
      </c>
      <c r="S9839">
        <v>7</v>
      </c>
    </row>
    <row r="9840" spans="1:19" x14ac:dyDescent="0.3">
      <c r="A9840">
        <v>9839</v>
      </c>
      <c r="B9840" t="s">
        <v>42</v>
      </c>
      <c r="C9840" t="s">
        <v>27</v>
      </c>
      <c r="D9840" t="s">
        <v>38</v>
      </c>
      <c r="E9840" t="s">
        <v>45</v>
      </c>
      <c r="F9840" t="s">
        <v>18</v>
      </c>
      <c r="G9840" t="s">
        <v>24</v>
      </c>
      <c r="H9840">
        <v>3</v>
      </c>
      <c r="I9840" t="s">
        <v>177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21</v>
      </c>
      <c r="S9840">
        <v>5</v>
      </c>
    </row>
    <row r="9841" spans="1:19" x14ac:dyDescent="0.3">
      <c r="A9841">
        <v>9840</v>
      </c>
      <c r="B9841" t="s">
        <v>33</v>
      </c>
      <c r="C9841" t="s">
        <v>34</v>
      </c>
      <c r="D9841" t="s">
        <v>32</v>
      </c>
      <c r="E9841" t="s">
        <v>29</v>
      </c>
      <c r="F9841" t="s">
        <v>18</v>
      </c>
      <c r="G9841" t="s">
        <v>17</v>
      </c>
      <c r="H9841">
        <v>13</v>
      </c>
      <c r="I9841" t="s">
        <v>177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28</v>
      </c>
      <c r="S9841">
        <v>2</v>
      </c>
    </row>
    <row r="9842" spans="1:19" x14ac:dyDescent="0.3">
      <c r="A9842">
        <v>9841</v>
      </c>
      <c r="B9842" t="s">
        <v>33</v>
      </c>
      <c r="C9842" t="s">
        <v>34</v>
      </c>
      <c r="D9842" t="s">
        <v>32</v>
      </c>
      <c r="E9842" t="s">
        <v>15</v>
      </c>
      <c r="F9842" t="s">
        <v>18</v>
      </c>
      <c r="G9842" t="s">
        <v>17</v>
      </c>
      <c r="H9842">
        <v>6</v>
      </c>
      <c r="I9842" t="s">
        <v>177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21</v>
      </c>
      <c r="S9842">
        <v>6</v>
      </c>
    </row>
    <row r="9843" spans="1:19" x14ac:dyDescent="0.3">
      <c r="A9843">
        <v>9842</v>
      </c>
      <c r="B9843" t="s">
        <v>23</v>
      </c>
      <c r="C9843" t="s">
        <v>34</v>
      </c>
      <c r="D9843" t="s">
        <v>26</v>
      </c>
      <c r="E9843" t="s">
        <v>41</v>
      </c>
      <c r="F9843" t="s">
        <v>25</v>
      </c>
      <c r="G9843" t="s">
        <v>35</v>
      </c>
      <c r="H9843">
        <v>5</v>
      </c>
      <c r="I9843" t="s">
        <v>176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21</v>
      </c>
      <c r="S9843">
        <v>6</v>
      </c>
    </row>
    <row r="9844" spans="1:19" x14ac:dyDescent="0.3">
      <c r="A9844">
        <v>9843</v>
      </c>
      <c r="B9844" t="s">
        <v>37</v>
      </c>
      <c r="C9844" t="s">
        <v>39</v>
      </c>
      <c r="D9844" t="s">
        <v>32</v>
      </c>
      <c r="E9844" t="s">
        <v>43</v>
      </c>
      <c r="F9844" t="s">
        <v>30</v>
      </c>
      <c r="G9844" t="s">
        <v>24</v>
      </c>
      <c r="H9844">
        <v>8</v>
      </c>
      <c r="I9844" t="s">
        <v>177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34</v>
      </c>
      <c r="S9844">
        <v>5</v>
      </c>
    </row>
    <row r="9845" spans="1:19" x14ac:dyDescent="0.3">
      <c r="A9845">
        <v>9844</v>
      </c>
      <c r="B9845" t="s">
        <v>33</v>
      </c>
      <c r="C9845" t="s">
        <v>39</v>
      </c>
      <c r="D9845" t="s">
        <v>40</v>
      </c>
      <c r="E9845" t="s">
        <v>43</v>
      </c>
      <c r="F9845" t="s">
        <v>25</v>
      </c>
      <c r="G9845" t="s">
        <v>17</v>
      </c>
      <c r="H9845">
        <v>14</v>
      </c>
      <c r="I9845" t="s">
        <v>176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28</v>
      </c>
      <c r="S9845">
        <v>9</v>
      </c>
    </row>
    <row r="9846" spans="1:19" x14ac:dyDescent="0.3">
      <c r="A9846">
        <v>9845</v>
      </c>
      <c r="B9846" t="s">
        <v>31</v>
      </c>
      <c r="C9846" t="s">
        <v>27</v>
      </c>
      <c r="D9846" t="s">
        <v>32</v>
      </c>
      <c r="E9846" t="s">
        <v>29</v>
      </c>
      <c r="F9846" t="s">
        <v>30</v>
      </c>
      <c r="G9846" t="s">
        <v>24</v>
      </c>
      <c r="H9846">
        <v>9</v>
      </c>
      <c r="I9846" t="s">
        <v>178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34</v>
      </c>
      <c r="S9846">
        <v>3</v>
      </c>
    </row>
    <row r="9847" spans="1:19" x14ac:dyDescent="0.3">
      <c r="A9847">
        <v>9846</v>
      </c>
      <c r="B9847" t="s">
        <v>31</v>
      </c>
      <c r="C9847" t="s">
        <v>20</v>
      </c>
      <c r="D9847" t="s">
        <v>40</v>
      </c>
      <c r="E9847" t="s">
        <v>29</v>
      </c>
      <c r="F9847" t="s">
        <v>30</v>
      </c>
      <c r="G9847" t="s">
        <v>35</v>
      </c>
      <c r="H9847">
        <v>1</v>
      </c>
      <c r="I9847" t="s">
        <v>178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28</v>
      </c>
      <c r="S9847">
        <v>9</v>
      </c>
    </row>
    <row r="9848" spans="1:19" x14ac:dyDescent="0.3">
      <c r="A9848">
        <v>9847</v>
      </c>
      <c r="B9848" t="s">
        <v>42</v>
      </c>
      <c r="C9848" t="s">
        <v>39</v>
      </c>
      <c r="D9848" t="s">
        <v>40</v>
      </c>
      <c r="E9848" t="s">
        <v>45</v>
      </c>
      <c r="F9848" t="s">
        <v>25</v>
      </c>
      <c r="G9848" t="s">
        <v>35</v>
      </c>
      <c r="H9848">
        <v>0</v>
      </c>
      <c r="I9848" t="s">
        <v>178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28</v>
      </c>
      <c r="S9848">
        <v>7</v>
      </c>
    </row>
    <row r="9849" spans="1:19" x14ac:dyDescent="0.3">
      <c r="A9849">
        <v>9848</v>
      </c>
      <c r="B9849" t="s">
        <v>16</v>
      </c>
      <c r="C9849" t="s">
        <v>20</v>
      </c>
      <c r="D9849" t="s">
        <v>19</v>
      </c>
      <c r="E9849" t="s">
        <v>22</v>
      </c>
      <c r="F9849" t="s">
        <v>30</v>
      </c>
      <c r="G9849" t="s">
        <v>17</v>
      </c>
      <c r="H9849">
        <v>1</v>
      </c>
      <c r="I9849" t="s">
        <v>177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28</v>
      </c>
      <c r="S9849">
        <v>7</v>
      </c>
    </row>
    <row r="9850" spans="1:19" x14ac:dyDescent="0.3">
      <c r="A9850">
        <v>9849</v>
      </c>
      <c r="B9850" t="s">
        <v>23</v>
      </c>
      <c r="C9850" t="s">
        <v>39</v>
      </c>
      <c r="D9850" t="s">
        <v>19</v>
      </c>
      <c r="E9850" t="s">
        <v>29</v>
      </c>
      <c r="F9850" t="s">
        <v>25</v>
      </c>
      <c r="G9850" t="s">
        <v>17</v>
      </c>
      <c r="H9850">
        <v>6</v>
      </c>
      <c r="I9850" t="s">
        <v>176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28</v>
      </c>
      <c r="S9850">
        <v>5</v>
      </c>
    </row>
    <row r="9851" spans="1:19" x14ac:dyDescent="0.3">
      <c r="A9851">
        <v>9850</v>
      </c>
      <c r="B9851" t="s">
        <v>23</v>
      </c>
      <c r="C9851" t="s">
        <v>20</v>
      </c>
      <c r="D9851" t="s">
        <v>32</v>
      </c>
      <c r="E9851" t="s">
        <v>36</v>
      </c>
      <c r="F9851" t="s">
        <v>30</v>
      </c>
      <c r="G9851" t="s">
        <v>24</v>
      </c>
      <c r="H9851">
        <v>11</v>
      </c>
      <c r="I9851" t="s">
        <v>177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28</v>
      </c>
      <c r="S9851">
        <v>9</v>
      </c>
    </row>
    <row r="9852" spans="1:19" x14ac:dyDescent="0.3">
      <c r="A9852">
        <v>9851</v>
      </c>
      <c r="B9852" t="s">
        <v>16</v>
      </c>
      <c r="C9852" t="s">
        <v>20</v>
      </c>
      <c r="D9852" t="s">
        <v>26</v>
      </c>
      <c r="E9852" t="s">
        <v>22</v>
      </c>
      <c r="F9852" t="s">
        <v>25</v>
      </c>
      <c r="G9852" t="s">
        <v>24</v>
      </c>
      <c r="H9852">
        <v>3</v>
      </c>
      <c r="I9852" t="s">
        <v>177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21</v>
      </c>
      <c r="S9852">
        <v>6</v>
      </c>
    </row>
    <row r="9853" spans="1:19" x14ac:dyDescent="0.3">
      <c r="A9853">
        <v>9852</v>
      </c>
      <c r="B9853" t="s">
        <v>42</v>
      </c>
      <c r="C9853" t="s">
        <v>39</v>
      </c>
      <c r="D9853" t="s">
        <v>19</v>
      </c>
      <c r="E9853" t="s">
        <v>29</v>
      </c>
      <c r="F9853" t="s">
        <v>30</v>
      </c>
      <c r="G9853" t="s">
        <v>24</v>
      </c>
      <c r="H9853">
        <v>6</v>
      </c>
      <c r="I9853" t="s">
        <v>177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21</v>
      </c>
      <c r="S9853">
        <v>1</v>
      </c>
    </row>
    <row r="9854" spans="1:19" x14ac:dyDescent="0.3">
      <c r="A9854">
        <v>9853</v>
      </c>
      <c r="B9854" t="s">
        <v>16</v>
      </c>
      <c r="C9854" t="s">
        <v>34</v>
      </c>
      <c r="D9854" t="s">
        <v>26</v>
      </c>
      <c r="E9854" t="s">
        <v>41</v>
      </c>
      <c r="F9854" t="s">
        <v>30</v>
      </c>
      <c r="G9854" t="s">
        <v>35</v>
      </c>
      <c r="H9854">
        <v>2</v>
      </c>
      <c r="I9854" t="s">
        <v>176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28</v>
      </c>
      <c r="S9854">
        <v>3</v>
      </c>
    </row>
    <row r="9855" spans="1:19" x14ac:dyDescent="0.3">
      <c r="A9855">
        <v>9854</v>
      </c>
      <c r="B9855" t="s">
        <v>42</v>
      </c>
      <c r="C9855" t="s">
        <v>39</v>
      </c>
      <c r="D9855" t="s">
        <v>26</v>
      </c>
      <c r="E9855" t="s">
        <v>45</v>
      </c>
      <c r="F9855" t="s">
        <v>30</v>
      </c>
      <c r="G9855" t="s">
        <v>35</v>
      </c>
      <c r="H9855">
        <v>12</v>
      </c>
      <c r="I9855" t="s">
        <v>177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34</v>
      </c>
      <c r="S9855">
        <v>1</v>
      </c>
    </row>
    <row r="9856" spans="1:19" x14ac:dyDescent="0.3">
      <c r="A9856">
        <v>9855</v>
      </c>
      <c r="B9856" t="s">
        <v>37</v>
      </c>
      <c r="C9856" t="s">
        <v>27</v>
      </c>
      <c r="D9856" t="s">
        <v>44</v>
      </c>
      <c r="E9856" t="s">
        <v>36</v>
      </c>
      <c r="F9856" t="s">
        <v>25</v>
      </c>
      <c r="G9856" t="s">
        <v>17</v>
      </c>
      <c r="H9856">
        <v>5</v>
      </c>
      <c r="I9856" t="s">
        <v>176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28</v>
      </c>
      <c r="S9856">
        <v>9</v>
      </c>
    </row>
    <row r="9857" spans="1:19" x14ac:dyDescent="0.3">
      <c r="A9857">
        <v>9856</v>
      </c>
      <c r="B9857" t="s">
        <v>31</v>
      </c>
      <c r="C9857" t="s">
        <v>27</v>
      </c>
      <c r="D9857" t="s">
        <v>40</v>
      </c>
      <c r="E9857" t="s">
        <v>22</v>
      </c>
      <c r="F9857" t="s">
        <v>30</v>
      </c>
      <c r="G9857" t="s">
        <v>35</v>
      </c>
      <c r="H9857">
        <v>14</v>
      </c>
      <c r="I9857" t="s">
        <v>176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28</v>
      </c>
      <c r="S9857">
        <v>8</v>
      </c>
    </row>
    <row r="9858" spans="1:19" x14ac:dyDescent="0.3">
      <c r="A9858">
        <v>9857</v>
      </c>
      <c r="B9858" t="s">
        <v>42</v>
      </c>
      <c r="C9858" t="s">
        <v>34</v>
      </c>
      <c r="D9858" t="s">
        <v>19</v>
      </c>
      <c r="E9858" t="s">
        <v>36</v>
      </c>
      <c r="F9858" t="s">
        <v>18</v>
      </c>
      <c r="G9858" t="s">
        <v>24</v>
      </c>
      <c r="H9858">
        <v>9</v>
      </c>
      <c r="I9858" t="s">
        <v>177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28</v>
      </c>
      <c r="S9858">
        <v>7</v>
      </c>
    </row>
    <row r="9859" spans="1:19" x14ac:dyDescent="0.3">
      <c r="A9859">
        <v>9858</v>
      </c>
      <c r="B9859" t="s">
        <v>33</v>
      </c>
      <c r="C9859" t="s">
        <v>20</v>
      </c>
      <c r="D9859" t="s">
        <v>44</v>
      </c>
      <c r="E9859" t="s">
        <v>41</v>
      </c>
      <c r="F9859" t="s">
        <v>30</v>
      </c>
      <c r="G9859" t="s">
        <v>24</v>
      </c>
      <c r="H9859">
        <v>12</v>
      </c>
      <c r="I9859" t="s">
        <v>178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28</v>
      </c>
      <c r="S9859">
        <v>6</v>
      </c>
    </row>
    <row r="9860" spans="1:19" x14ac:dyDescent="0.3">
      <c r="A9860">
        <v>9859</v>
      </c>
      <c r="B9860" t="s">
        <v>42</v>
      </c>
      <c r="C9860" t="s">
        <v>34</v>
      </c>
      <c r="D9860" t="s">
        <v>44</v>
      </c>
      <c r="E9860" t="s">
        <v>41</v>
      </c>
      <c r="F9860" t="s">
        <v>30</v>
      </c>
      <c r="G9860" t="s">
        <v>35</v>
      </c>
      <c r="H9860">
        <v>14</v>
      </c>
      <c r="I9860" t="s">
        <v>178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34</v>
      </c>
      <c r="S9860">
        <v>1</v>
      </c>
    </row>
    <row r="9861" spans="1:19" x14ac:dyDescent="0.3">
      <c r="A9861">
        <v>9860</v>
      </c>
      <c r="B9861" t="s">
        <v>42</v>
      </c>
      <c r="C9861" t="s">
        <v>34</v>
      </c>
      <c r="D9861" t="s">
        <v>32</v>
      </c>
      <c r="E9861" t="s">
        <v>43</v>
      </c>
      <c r="F9861" t="s">
        <v>18</v>
      </c>
      <c r="G9861" t="s">
        <v>17</v>
      </c>
      <c r="H9861">
        <v>11</v>
      </c>
      <c r="I9861" t="s">
        <v>177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34</v>
      </c>
      <c r="S9861">
        <v>4</v>
      </c>
    </row>
    <row r="9862" spans="1:19" x14ac:dyDescent="0.3">
      <c r="A9862">
        <v>9861</v>
      </c>
      <c r="B9862" t="s">
        <v>37</v>
      </c>
      <c r="C9862" t="s">
        <v>27</v>
      </c>
      <c r="D9862" t="s">
        <v>26</v>
      </c>
      <c r="E9862" t="s">
        <v>15</v>
      </c>
      <c r="F9862" t="s">
        <v>25</v>
      </c>
      <c r="G9862" t="s">
        <v>17</v>
      </c>
      <c r="H9862">
        <v>10</v>
      </c>
      <c r="I9862" t="s">
        <v>177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28</v>
      </c>
      <c r="S9862">
        <v>5</v>
      </c>
    </row>
    <row r="9863" spans="1:19" x14ac:dyDescent="0.3">
      <c r="A9863">
        <v>9862</v>
      </c>
      <c r="B9863" t="s">
        <v>31</v>
      </c>
      <c r="C9863" t="s">
        <v>20</v>
      </c>
      <c r="D9863" t="s">
        <v>44</v>
      </c>
      <c r="E9863" t="s">
        <v>15</v>
      </c>
      <c r="F9863" t="s">
        <v>18</v>
      </c>
      <c r="G9863" t="s">
        <v>17</v>
      </c>
      <c r="H9863">
        <v>5</v>
      </c>
      <c r="I9863" t="s">
        <v>176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21</v>
      </c>
      <c r="S9863">
        <v>2</v>
      </c>
    </row>
    <row r="9864" spans="1:19" x14ac:dyDescent="0.3">
      <c r="A9864">
        <v>9863</v>
      </c>
      <c r="B9864" t="s">
        <v>31</v>
      </c>
      <c r="C9864" t="s">
        <v>34</v>
      </c>
      <c r="D9864" t="s">
        <v>32</v>
      </c>
      <c r="E9864" t="s">
        <v>45</v>
      </c>
      <c r="F9864" t="s">
        <v>18</v>
      </c>
      <c r="G9864" t="s">
        <v>24</v>
      </c>
      <c r="H9864">
        <v>7</v>
      </c>
      <c r="I9864" t="s">
        <v>176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21</v>
      </c>
      <c r="S9864">
        <v>1</v>
      </c>
    </row>
    <row r="9865" spans="1:19" x14ac:dyDescent="0.3">
      <c r="A9865">
        <v>9864</v>
      </c>
      <c r="B9865" t="s">
        <v>23</v>
      </c>
      <c r="C9865" t="s">
        <v>20</v>
      </c>
      <c r="D9865" t="s">
        <v>38</v>
      </c>
      <c r="E9865" t="s">
        <v>29</v>
      </c>
      <c r="F9865" t="s">
        <v>18</v>
      </c>
      <c r="G9865" t="s">
        <v>35</v>
      </c>
      <c r="H9865">
        <v>2</v>
      </c>
      <c r="I9865" t="s">
        <v>177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28</v>
      </c>
      <c r="S9865">
        <v>8</v>
      </c>
    </row>
    <row r="9866" spans="1:19" x14ac:dyDescent="0.3">
      <c r="A9866">
        <v>9865</v>
      </c>
      <c r="B9866" t="s">
        <v>16</v>
      </c>
      <c r="C9866" t="s">
        <v>20</v>
      </c>
      <c r="D9866" t="s">
        <v>19</v>
      </c>
      <c r="E9866" t="s">
        <v>15</v>
      </c>
      <c r="F9866" t="s">
        <v>25</v>
      </c>
      <c r="G9866" t="s">
        <v>24</v>
      </c>
      <c r="H9866">
        <v>4</v>
      </c>
      <c r="I9866" t="s">
        <v>176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28</v>
      </c>
      <c r="S9866">
        <v>8</v>
      </c>
    </row>
    <row r="9867" spans="1:19" x14ac:dyDescent="0.3">
      <c r="A9867">
        <v>9866</v>
      </c>
      <c r="B9867" t="s">
        <v>31</v>
      </c>
      <c r="C9867" t="s">
        <v>20</v>
      </c>
      <c r="D9867" t="s">
        <v>38</v>
      </c>
      <c r="E9867" t="s">
        <v>36</v>
      </c>
      <c r="F9867" t="s">
        <v>30</v>
      </c>
      <c r="G9867" t="s">
        <v>24</v>
      </c>
      <c r="H9867">
        <v>3</v>
      </c>
      <c r="I9867" t="s">
        <v>176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28</v>
      </c>
      <c r="S9867">
        <v>9</v>
      </c>
    </row>
    <row r="9868" spans="1:19" x14ac:dyDescent="0.3">
      <c r="A9868">
        <v>9867</v>
      </c>
      <c r="B9868" t="s">
        <v>23</v>
      </c>
      <c r="C9868" t="s">
        <v>34</v>
      </c>
      <c r="D9868" t="s">
        <v>26</v>
      </c>
      <c r="E9868" t="s">
        <v>45</v>
      </c>
      <c r="F9868" t="s">
        <v>25</v>
      </c>
      <c r="G9868" t="s">
        <v>35</v>
      </c>
      <c r="H9868">
        <v>12</v>
      </c>
      <c r="I9868" t="s">
        <v>178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34</v>
      </c>
      <c r="S9868">
        <v>5</v>
      </c>
    </row>
    <row r="9869" spans="1:19" x14ac:dyDescent="0.3">
      <c r="A9869">
        <v>9868</v>
      </c>
      <c r="B9869" t="s">
        <v>31</v>
      </c>
      <c r="C9869" t="s">
        <v>20</v>
      </c>
      <c r="D9869" t="s">
        <v>44</v>
      </c>
      <c r="E9869" t="s">
        <v>22</v>
      </c>
      <c r="F9869" t="s">
        <v>25</v>
      </c>
      <c r="G9869" t="s">
        <v>24</v>
      </c>
      <c r="H9869">
        <v>13</v>
      </c>
      <c r="I9869" t="s">
        <v>177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28</v>
      </c>
      <c r="S9869">
        <v>6</v>
      </c>
    </row>
    <row r="9870" spans="1:19" x14ac:dyDescent="0.3">
      <c r="A9870">
        <v>9869</v>
      </c>
      <c r="B9870" t="s">
        <v>16</v>
      </c>
      <c r="C9870" t="s">
        <v>39</v>
      </c>
      <c r="D9870" t="s">
        <v>26</v>
      </c>
      <c r="E9870" t="s">
        <v>41</v>
      </c>
      <c r="F9870" t="s">
        <v>30</v>
      </c>
      <c r="G9870" t="s">
        <v>17</v>
      </c>
      <c r="H9870">
        <v>1</v>
      </c>
      <c r="I9870" t="s">
        <v>176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21</v>
      </c>
      <c r="S9870">
        <v>5</v>
      </c>
    </row>
    <row r="9871" spans="1:19" x14ac:dyDescent="0.3">
      <c r="A9871">
        <v>9870</v>
      </c>
      <c r="B9871" t="s">
        <v>37</v>
      </c>
      <c r="C9871" t="s">
        <v>39</v>
      </c>
      <c r="D9871" t="s">
        <v>32</v>
      </c>
      <c r="E9871" t="s">
        <v>22</v>
      </c>
      <c r="F9871" t="s">
        <v>30</v>
      </c>
      <c r="G9871" t="s">
        <v>17</v>
      </c>
      <c r="H9871">
        <v>3</v>
      </c>
      <c r="I9871" t="s">
        <v>178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28</v>
      </c>
      <c r="S9871">
        <v>5</v>
      </c>
    </row>
    <row r="9872" spans="1:19" x14ac:dyDescent="0.3">
      <c r="A9872">
        <v>9871</v>
      </c>
      <c r="B9872" t="s">
        <v>33</v>
      </c>
      <c r="C9872" t="s">
        <v>27</v>
      </c>
      <c r="D9872" t="s">
        <v>38</v>
      </c>
      <c r="E9872" t="s">
        <v>22</v>
      </c>
      <c r="F9872" t="s">
        <v>30</v>
      </c>
      <c r="G9872" t="s">
        <v>17</v>
      </c>
      <c r="H9872">
        <v>11</v>
      </c>
      <c r="I9872" t="s">
        <v>177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28</v>
      </c>
      <c r="S9872">
        <v>1</v>
      </c>
    </row>
    <row r="9873" spans="1:19" x14ac:dyDescent="0.3">
      <c r="A9873">
        <v>9872</v>
      </c>
      <c r="B9873" t="s">
        <v>33</v>
      </c>
      <c r="C9873" t="s">
        <v>34</v>
      </c>
      <c r="D9873" t="s">
        <v>26</v>
      </c>
      <c r="E9873" t="s">
        <v>15</v>
      </c>
      <c r="F9873" t="s">
        <v>25</v>
      </c>
      <c r="G9873" t="s">
        <v>24</v>
      </c>
      <c r="H9873">
        <v>14</v>
      </c>
      <c r="I9873" t="s">
        <v>178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28</v>
      </c>
      <c r="S9873">
        <v>6</v>
      </c>
    </row>
    <row r="9874" spans="1:19" x14ac:dyDescent="0.3">
      <c r="A9874">
        <v>9873</v>
      </c>
      <c r="B9874" t="s">
        <v>37</v>
      </c>
      <c r="C9874" t="s">
        <v>27</v>
      </c>
      <c r="D9874" t="s">
        <v>32</v>
      </c>
      <c r="E9874" t="s">
        <v>15</v>
      </c>
      <c r="F9874" t="s">
        <v>18</v>
      </c>
      <c r="G9874" t="s">
        <v>35</v>
      </c>
      <c r="H9874">
        <v>2</v>
      </c>
      <c r="I9874" t="s">
        <v>177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21</v>
      </c>
      <c r="S9874">
        <v>4</v>
      </c>
    </row>
    <row r="9875" spans="1:19" x14ac:dyDescent="0.3">
      <c r="A9875">
        <v>9874</v>
      </c>
      <c r="B9875" t="s">
        <v>33</v>
      </c>
      <c r="C9875" t="s">
        <v>39</v>
      </c>
      <c r="D9875" t="s">
        <v>38</v>
      </c>
      <c r="E9875" t="s">
        <v>15</v>
      </c>
      <c r="F9875" t="s">
        <v>25</v>
      </c>
      <c r="G9875" t="s">
        <v>17</v>
      </c>
      <c r="H9875">
        <v>7</v>
      </c>
      <c r="I9875" t="s">
        <v>178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21</v>
      </c>
      <c r="S9875">
        <v>4</v>
      </c>
    </row>
    <row r="9876" spans="1:19" x14ac:dyDescent="0.3">
      <c r="A9876">
        <v>9875</v>
      </c>
      <c r="B9876" t="s">
        <v>37</v>
      </c>
      <c r="C9876" t="s">
        <v>34</v>
      </c>
      <c r="D9876" t="s">
        <v>26</v>
      </c>
      <c r="E9876" t="s">
        <v>43</v>
      </c>
      <c r="F9876" t="s">
        <v>18</v>
      </c>
      <c r="G9876" t="s">
        <v>17</v>
      </c>
      <c r="H9876">
        <v>8</v>
      </c>
      <c r="I9876" t="s">
        <v>178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28</v>
      </c>
      <c r="S9876">
        <v>8</v>
      </c>
    </row>
    <row r="9877" spans="1:19" x14ac:dyDescent="0.3">
      <c r="A9877">
        <v>9876</v>
      </c>
      <c r="B9877" t="s">
        <v>42</v>
      </c>
      <c r="C9877" t="s">
        <v>34</v>
      </c>
      <c r="D9877" t="s">
        <v>38</v>
      </c>
      <c r="E9877" t="s">
        <v>29</v>
      </c>
      <c r="F9877" t="s">
        <v>25</v>
      </c>
      <c r="G9877" t="s">
        <v>24</v>
      </c>
      <c r="H9877">
        <v>14</v>
      </c>
      <c r="I9877" t="s">
        <v>176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28</v>
      </c>
      <c r="S9877">
        <v>9</v>
      </c>
    </row>
    <row r="9878" spans="1:19" x14ac:dyDescent="0.3">
      <c r="A9878">
        <v>9877</v>
      </c>
      <c r="B9878" t="s">
        <v>37</v>
      </c>
      <c r="C9878" t="s">
        <v>34</v>
      </c>
      <c r="D9878" t="s">
        <v>40</v>
      </c>
      <c r="E9878" t="s">
        <v>22</v>
      </c>
      <c r="F9878" t="s">
        <v>30</v>
      </c>
      <c r="G9878" t="s">
        <v>35</v>
      </c>
      <c r="H9878">
        <v>11</v>
      </c>
      <c r="I9878" t="s">
        <v>176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28</v>
      </c>
      <c r="S9878">
        <v>7</v>
      </c>
    </row>
    <row r="9879" spans="1:19" x14ac:dyDescent="0.3">
      <c r="A9879">
        <v>9878</v>
      </c>
      <c r="B9879" t="s">
        <v>33</v>
      </c>
      <c r="C9879" t="s">
        <v>20</v>
      </c>
      <c r="D9879" t="s">
        <v>19</v>
      </c>
      <c r="E9879" t="s">
        <v>43</v>
      </c>
      <c r="F9879" t="s">
        <v>25</v>
      </c>
      <c r="G9879" t="s">
        <v>17</v>
      </c>
      <c r="H9879">
        <v>2</v>
      </c>
      <c r="I9879" t="s">
        <v>177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28</v>
      </c>
      <c r="S9879">
        <v>7</v>
      </c>
    </row>
    <row r="9880" spans="1:19" x14ac:dyDescent="0.3">
      <c r="A9880">
        <v>9879</v>
      </c>
      <c r="B9880" t="s">
        <v>31</v>
      </c>
      <c r="C9880" t="s">
        <v>27</v>
      </c>
      <c r="D9880" t="s">
        <v>44</v>
      </c>
      <c r="E9880" t="s">
        <v>45</v>
      </c>
      <c r="F9880" t="s">
        <v>18</v>
      </c>
      <c r="G9880" t="s">
        <v>35</v>
      </c>
      <c r="H9880">
        <v>11</v>
      </c>
      <c r="I9880" t="s">
        <v>177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34</v>
      </c>
      <c r="S9880">
        <v>1</v>
      </c>
    </row>
    <row r="9881" spans="1:19" x14ac:dyDescent="0.3">
      <c r="A9881">
        <v>9880</v>
      </c>
      <c r="B9881" t="s">
        <v>37</v>
      </c>
      <c r="C9881" t="s">
        <v>20</v>
      </c>
      <c r="D9881" t="s">
        <v>32</v>
      </c>
      <c r="E9881" t="s">
        <v>22</v>
      </c>
      <c r="F9881" t="s">
        <v>25</v>
      </c>
      <c r="G9881" t="s">
        <v>24</v>
      </c>
      <c r="H9881">
        <v>10</v>
      </c>
      <c r="I9881" t="s">
        <v>177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34</v>
      </c>
      <c r="S9881">
        <v>5</v>
      </c>
    </row>
    <row r="9882" spans="1:19" x14ac:dyDescent="0.3">
      <c r="A9882">
        <v>9881</v>
      </c>
      <c r="B9882" t="s">
        <v>31</v>
      </c>
      <c r="C9882" t="s">
        <v>39</v>
      </c>
      <c r="D9882" t="s">
        <v>32</v>
      </c>
      <c r="E9882" t="s">
        <v>41</v>
      </c>
      <c r="F9882" t="s">
        <v>18</v>
      </c>
      <c r="G9882" t="s">
        <v>24</v>
      </c>
      <c r="H9882">
        <v>9</v>
      </c>
      <c r="I9882" t="s">
        <v>178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28</v>
      </c>
      <c r="S9882">
        <v>7</v>
      </c>
    </row>
    <row r="9883" spans="1:19" x14ac:dyDescent="0.3">
      <c r="A9883">
        <v>9882</v>
      </c>
      <c r="B9883" t="s">
        <v>42</v>
      </c>
      <c r="C9883" t="s">
        <v>39</v>
      </c>
      <c r="D9883" t="s">
        <v>19</v>
      </c>
      <c r="E9883" t="s">
        <v>45</v>
      </c>
      <c r="F9883" t="s">
        <v>25</v>
      </c>
      <c r="G9883" t="s">
        <v>24</v>
      </c>
      <c r="H9883">
        <v>5</v>
      </c>
      <c r="I9883" t="s">
        <v>176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28</v>
      </c>
      <c r="S9883">
        <v>8</v>
      </c>
    </row>
    <row r="9884" spans="1:19" x14ac:dyDescent="0.3">
      <c r="A9884">
        <v>9883</v>
      </c>
      <c r="B9884" t="s">
        <v>33</v>
      </c>
      <c r="C9884" t="s">
        <v>39</v>
      </c>
      <c r="D9884" t="s">
        <v>44</v>
      </c>
      <c r="E9884" t="s">
        <v>15</v>
      </c>
      <c r="F9884" t="s">
        <v>25</v>
      </c>
      <c r="G9884" t="s">
        <v>17</v>
      </c>
      <c r="H9884">
        <v>4</v>
      </c>
      <c r="I9884" t="s">
        <v>178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28</v>
      </c>
      <c r="S9884">
        <v>7</v>
      </c>
    </row>
    <row r="9885" spans="1:19" x14ac:dyDescent="0.3">
      <c r="A9885">
        <v>9884</v>
      </c>
      <c r="B9885" t="s">
        <v>42</v>
      </c>
      <c r="C9885" t="s">
        <v>39</v>
      </c>
      <c r="D9885" t="s">
        <v>40</v>
      </c>
      <c r="E9885" t="s">
        <v>22</v>
      </c>
      <c r="F9885" t="s">
        <v>30</v>
      </c>
      <c r="G9885" t="s">
        <v>24</v>
      </c>
      <c r="H9885">
        <v>13</v>
      </c>
      <c r="I9885" t="s">
        <v>177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28</v>
      </c>
      <c r="S9885">
        <v>9</v>
      </c>
    </row>
    <row r="9886" spans="1:19" x14ac:dyDescent="0.3">
      <c r="A9886">
        <v>9885</v>
      </c>
      <c r="B9886" t="s">
        <v>16</v>
      </c>
      <c r="C9886" t="s">
        <v>20</v>
      </c>
      <c r="D9886" t="s">
        <v>44</v>
      </c>
      <c r="E9886" t="s">
        <v>45</v>
      </c>
      <c r="F9886" t="s">
        <v>25</v>
      </c>
      <c r="G9886" t="s">
        <v>24</v>
      </c>
      <c r="H9886">
        <v>0</v>
      </c>
      <c r="I9886" t="s">
        <v>177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21</v>
      </c>
      <c r="S9886">
        <v>3</v>
      </c>
    </row>
    <row r="9887" spans="1:19" x14ac:dyDescent="0.3">
      <c r="A9887">
        <v>9886</v>
      </c>
      <c r="B9887" t="s">
        <v>31</v>
      </c>
      <c r="C9887" t="s">
        <v>20</v>
      </c>
      <c r="D9887" t="s">
        <v>40</v>
      </c>
      <c r="E9887" t="s">
        <v>29</v>
      </c>
      <c r="F9887" t="s">
        <v>18</v>
      </c>
      <c r="G9887" t="s">
        <v>24</v>
      </c>
      <c r="H9887">
        <v>10</v>
      </c>
      <c r="I9887" t="s">
        <v>178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34</v>
      </c>
      <c r="S9887">
        <v>5</v>
      </c>
    </row>
    <row r="9888" spans="1:19" x14ac:dyDescent="0.3">
      <c r="A9888">
        <v>9887</v>
      </c>
      <c r="B9888" t="s">
        <v>42</v>
      </c>
      <c r="C9888" t="s">
        <v>39</v>
      </c>
      <c r="D9888" t="s">
        <v>19</v>
      </c>
      <c r="E9888" t="s">
        <v>15</v>
      </c>
      <c r="F9888" t="s">
        <v>30</v>
      </c>
      <c r="G9888" t="s">
        <v>35</v>
      </c>
      <c r="H9888">
        <v>10</v>
      </c>
      <c r="I9888" t="s">
        <v>176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34</v>
      </c>
      <c r="S9888">
        <v>6</v>
      </c>
    </row>
    <row r="9889" spans="1:19" x14ac:dyDescent="0.3">
      <c r="A9889">
        <v>9888</v>
      </c>
      <c r="B9889" t="s">
        <v>37</v>
      </c>
      <c r="C9889" t="s">
        <v>34</v>
      </c>
      <c r="D9889" t="s">
        <v>19</v>
      </c>
      <c r="E9889" t="s">
        <v>29</v>
      </c>
      <c r="F9889" t="s">
        <v>30</v>
      </c>
      <c r="G9889" t="s">
        <v>17</v>
      </c>
      <c r="H9889">
        <v>10</v>
      </c>
      <c r="I9889" t="s">
        <v>176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34</v>
      </c>
      <c r="S9889">
        <v>3</v>
      </c>
    </row>
    <row r="9890" spans="1:19" x14ac:dyDescent="0.3">
      <c r="A9890">
        <v>9889</v>
      </c>
      <c r="B9890" t="s">
        <v>37</v>
      </c>
      <c r="C9890" t="s">
        <v>34</v>
      </c>
      <c r="D9890" t="s">
        <v>40</v>
      </c>
      <c r="E9890" t="s">
        <v>15</v>
      </c>
      <c r="F9890" t="s">
        <v>18</v>
      </c>
      <c r="G9890" t="s">
        <v>17</v>
      </c>
      <c r="H9890">
        <v>14</v>
      </c>
      <c r="I9890" t="s">
        <v>176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28</v>
      </c>
      <c r="S9890">
        <v>6</v>
      </c>
    </row>
    <row r="9891" spans="1:19" x14ac:dyDescent="0.3">
      <c r="A9891">
        <v>9890</v>
      </c>
      <c r="B9891" t="s">
        <v>16</v>
      </c>
      <c r="C9891" t="s">
        <v>34</v>
      </c>
      <c r="D9891" t="s">
        <v>19</v>
      </c>
      <c r="E9891" t="s">
        <v>22</v>
      </c>
      <c r="F9891" t="s">
        <v>30</v>
      </c>
      <c r="G9891" t="s">
        <v>35</v>
      </c>
      <c r="H9891">
        <v>8</v>
      </c>
      <c r="I9891" t="s">
        <v>176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28</v>
      </c>
      <c r="S9891">
        <v>6</v>
      </c>
    </row>
    <row r="9892" spans="1:19" x14ac:dyDescent="0.3">
      <c r="A9892">
        <v>9891</v>
      </c>
      <c r="B9892" t="s">
        <v>23</v>
      </c>
      <c r="C9892" t="s">
        <v>39</v>
      </c>
      <c r="D9892" t="s">
        <v>26</v>
      </c>
      <c r="E9892" t="s">
        <v>22</v>
      </c>
      <c r="F9892" t="s">
        <v>30</v>
      </c>
      <c r="G9892" t="s">
        <v>35</v>
      </c>
      <c r="H9892">
        <v>13</v>
      </c>
      <c r="I9892" t="s">
        <v>176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34</v>
      </c>
      <c r="S9892">
        <v>3</v>
      </c>
    </row>
    <row r="9893" spans="1:19" x14ac:dyDescent="0.3">
      <c r="A9893">
        <v>9892</v>
      </c>
      <c r="B9893" t="s">
        <v>31</v>
      </c>
      <c r="C9893" t="s">
        <v>39</v>
      </c>
      <c r="D9893" t="s">
        <v>19</v>
      </c>
      <c r="E9893" t="s">
        <v>36</v>
      </c>
      <c r="F9893" t="s">
        <v>30</v>
      </c>
      <c r="G9893" t="s">
        <v>17</v>
      </c>
      <c r="H9893">
        <v>14</v>
      </c>
      <c r="I9893" t="s">
        <v>176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34</v>
      </c>
      <c r="S9893">
        <v>1</v>
      </c>
    </row>
    <row r="9894" spans="1:19" x14ac:dyDescent="0.3">
      <c r="A9894">
        <v>9893</v>
      </c>
      <c r="B9894" t="s">
        <v>42</v>
      </c>
      <c r="C9894" t="s">
        <v>34</v>
      </c>
      <c r="D9894" t="s">
        <v>26</v>
      </c>
      <c r="E9894" t="s">
        <v>41</v>
      </c>
      <c r="F9894" t="s">
        <v>18</v>
      </c>
      <c r="G9894" t="s">
        <v>35</v>
      </c>
      <c r="H9894">
        <v>0</v>
      </c>
      <c r="I9894" t="s">
        <v>176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28</v>
      </c>
      <c r="S9894">
        <v>7</v>
      </c>
    </row>
    <row r="9895" spans="1:19" x14ac:dyDescent="0.3">
      <c r="A9895">
        <v>9894</v>
      </c>
      <c r="B9895" t="s">
        <v>23</v>
      </c>
      <c r="C9895" t="s">
        <v>39</v>
      </c>
      <c r="D9895" t="s">
        <v>32</v>
      </c>
      <c r="E9895" t="s">
        <v>29</v>
      </c>
      <c r="F9895" t="s">
        <v>18</v>
      </c>
      <c r="G9895" t="s">
        <v>24</v>
      </c>
      <c r="H9895">
        <v>13</v>
      </c>
      <c r="I9895" t="s">
        <v>177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34</v>
      </c>
      <c r="S9895">
        <v>2</v>
      </c>
    </row>
    <row r="9896" spans="1:19" x14ac:dyDescent="0.3">
      <c r="A9896">
        <v>9895</v>
      </c>
      <c r="B9896" t="s">
        <v>23</v>
      </c>
      <c r="C9896" t="s">
        <v>39</v>
      </c>
      <c r="D9896" t="s">
        <v>40</v>
      </c>
      <c r="E9896" t="s">
        <v>41</v>
      </c>
      <c r="F9896" t="s">
        <v>25</v>
      </c>
      <c r="G9896" t="s">
        <v>35</v>
      </c>
      <c r="H9896">
        <v>14</v>
      </c>
      <c r="I9896" t="s">
        <v>178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34</v>
      </c>
      <c r="S9896">
        <v>2</v>
      </c>
    </row>
    <row r="9897" spans="1:19" x14ac:dyDescent="0.3">
      <c r="A9897">
        <v>9896</v>
      </c>
      <c r="B9897" t="s">
        <v>16</v>
      </c>
      <c r="C9897" t="s">
        <v>20</v>
      </c>
      <c r="D9897" t="s">
        <v>44</v>
      </c>
      <c r="E9897" t="s">
        <v>43</v>
      </c>
      <c r="F9897" t="s">
        <v>25</v>
      </c>
      <c r="G9897" t="s">
        <v>35</v>
      </c>
      <c r="H9897">
        <v>7</v>
      </c>
      <c r="I9897" t="s">
        <v>176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28</v>
      </c>
      <c r="S9897">
        <v>1</v>
      </c>
    </row>
    <row r="9898" spans="1:19" x14ac:dyDescent="0.3">
      <c r="A9898">
        <v>9897</v>
      </c>
      <c r="B9898" t="s">
        <v>42</v>
      </c>
      <c r="C9898" t="s">
        <v>39</v>
      </c>
      <c r="D9898" t="s">
        <v>32</v>
      </c>
      <c r="E9898" t="s">
        <v>41</v>
      </c>
      <c r="F9898" t="s">
        <v>25</v>
      </c>
      <c r="G9898" t="s">
        <v>24</v>
      </c>
      <c r="H9898">
        <v>9</v>
      </c>
      <c r="I9898" t="s">
        <v>178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28</v>
      </c>
      <c r="S9898">
        <v>9</v>
      </c>
    </row>
    <row r="9899" spans="1:19" x14ac:dyDescent="0.3">
      <c r="A9899">
        <v>9898</v>
      </c>
      <c r="B9899" t="s">
        <v>42</v>
      </c>
      <c r="C9899" t="s">
        <v>27</v>
      </c>
      <c r="D9899" t="s">
        <v>44</v>
      </c>
      <c r="E9899" t="s">
        <v>15</v>
      </c>
      <c r="F9899" t="s">
        <v>18</v>
      </c>
      <c r="G9899" t="s">
        <v>24</v>
      </c>
      <c r="H9899">
        <v>4</v>
      </c>
      <c r="I9899" t="s">
        <v>177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28</v>
      </c>
      <c r="S9899">
        <v>9</v>
      </c>
    </row>
    <row r="9900" spans="1:19" x14ac:dyDescent="0.3">
      <c r="A9900">
        <v>9899</v>
      </c>
      <c r="B9900" t="s">
        <v>16</v>
      </c>
      <c r="C9900" t="s">
        <v>20</v>
      </c>
      <c r="D9900" t="s">
        <v>38</v>
      </c>
      <c r="E9900" t="s">
        <v>22</v>
      </c>
      <c r="F9900" t="s">
        <v>18</v>
      </c>
      <c r="G9900" t="s">
        <v>24</v>
      </c>
      <c r="H9900">
        <v>9</v>
      </c>
      <c r="I9900" t="s">
        <v>176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28</v>
      </c>
      <c r="S9900">
        <v>7</v>
      </c>
    </row>
    <row r="9901" spans="1:19" x14ac:dyDescent="0.3">
      <c r="A9901">
        <v>9900</v>
      </c>
      <c r="B9901" t="s">
        <v>16</v>
      </c>
      <c r="C9901" t="s">
        <v>20</v>
      </c>
      <c r="D9901" t="s">
        <v>32</v>
      </c>
      <c r="E9901" t="s">
        <v>43</v>
      </c>
      <c r="F9901" t="s">
        <v>30</v>
      </c>
      <c r="G9901" t="s">
        <v>35</v>
      </c>
      <c r="H9901">
        <v>7</v>
      </c>
      <c r="I9901" t="s">
        <v>176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28</v>
      </c>
      <c r="S9901">
        <v>6</v>
      </c>
    </row>
    <row r="9902" spans="1:19" x14ac:dyDescent="0.3">
      <c r="A9902">
        <v>9901</v>
      </c>
      <c r="B9902" t="s">
        <v>42</v>
      </c>
      <c r="C9902" t="s">
        <v>27</v>
      </c>
      <c r="D9902" t="s">
        <v>19</v>
      </c>
      <c r="E9902" t="s">
        <v>36</v>
      </c>
      <c r="F9902" t="s">
        <v>18</v>
      </c>
      <c r="G9902" t="s">
        <v>35</v>
      </c>
      <c r="H9902">
        <v>1</v>
      </c>
      <c r="I9902" t="s">
        <v>176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28</v>
      </c>
      <c r="S9902">
        <v>8</v>
      </c>
    </row>
    <row r="9903" spans="1:19" x14ac:dyDescent="0.3">
      <c r="A9903">
        <v>9902</v>
      </c>
      <c r="B9903" t="s">
        <v>31</v>
      </c>
      <c r="C9903" t="s">
        <v>27</v>
      </c>
      <c r="D9903" t="s">
        <v>19</v>
      </c>
      <c r="E9903" t="s">
        <v>29</v>
      </c>
      <c r="F9903" t="s">
        <v>25</v>
      </c>
      <c r="G9903" t="s">
        <v>35</v>
      </c>
      <c r="H9903">
        <v>6</v>
      </c>
      <c r="I9903" t="s">
        <v>176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28</v>
      </c>
      <c r="S9903">
        <v>5</v>
      </c>
    </row>
    <row r="9904" spans="1:19" x14ac:dyDescent="0.3">
      <c r="A9904">
        <v>9903</v>
      </c>
      <c r="B9904" t="s">
        <v>37</v>
      </c>
      <c r="C9904" t="s">
        <v>27</v>
      </c>
      <c r="D9904" t="s">
        <v>40</v>
      </c>
      <c r="E9904" t="s">
        <v>43</v>
      </c>
      <c r="F9904" t="s">
        <v>30</v>
      </c>
      <c r="G9904" t="s">
        <v>17</v>
      </c>
      <c r="H9904">
        <v>14</v>
      </c>
      <c r="I9904" t="s">
        <v>177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28</v>
      </c>
      <c r="S9904">
        <v>9</v>
      </c>
    </row>
    <row r="9905" spans="1:19" x14ac:dyDescent="0.3">
      <c r="A9905">
        <v>9904</v>
      </c>
      <c r="B9905" t="s">
        <v>31</v>
      </c>
      <c r="C9905" t="s">
        <v>20</v>
      </c>
      <c r="D9905" t="s">
        <v>32</v>
      </c>
      <c r="E9905" t="s">
        <v>43</v>
      </c>
      <c r="F9905" t="s">
        <v>25</v>
      </c>
      <c r="G9905" t="s">
        <v>24</v>
      </c>
      <c r="H9905">
        <v>3</v>
      </c>
      <c r="I9905" t="s">
        <v>177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21</v>
      </c>
      <c r="S9905">
        <v>2</v>
      </c>
    </row>
    <row r="9906" spans="1:19" x14ac:dyDescent="0.3">
      <c r="A9906">
        <v>9905</v>
      </c>
      <c r="B9906" t="s">
        <v>33</v>
      </c>
      <c r="C9906" t="s">
        <v>39</v>
      </c>
      <c r="D9906" t="s">
        <v>40</v>
      </c>
      <c r="E9906" t="s">
        <v>43</v>
      </c>
      <c r="F9906" t="s">
        <v>30</v>
      </c>
      <c r="G9906" t="s">
        <v>24</v>
      </c>
      <c r="H9906">
        <v>13</v>
      </c>
      <c r="I9906" t="s">
        <v>178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28</v>
      </c>
      <c r="S9906">
        <v>8</v>
      </c>
    </row>
    <row r="9907" spans="1:19" x14ac:dyDescent="0.3">
      <c r="A9907">
        <v>9906</v>
      </c>
      <c r="B9907" t="s">
        <v>23</v>
      </c>
      <c r="C9907" t="s">
        <v>27</v>
      </c>
      <c r="D9907" t="s">
        <v>40</v>
      </c>
      <c r="E9907" t="s">
        <v>36</v>
      </c>
      <c r="F9907" t="s">
        <v>18</v>
      </c>
      <c r="G9907" t="s">
        <v>24</v>
      </c>
      <c r="H9907">
        <v>9</v>
      </c>
      <c r="I9907" t="s">
        <v>177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34</v>
      </c>
      <c r="S9907">
        <v>5</v>
      </c>
    </row>
    <row r="9908" spans="1:19" x14ac:dyDescent="0.3">
      <c r="A9908">
        <v>9907</v>
      </c>
      <c r="B9908" t="s">
        <v>23</v>
      </c>
      <c r="C9908" t="s">
        <v>39</v>
      </c>
      <c r="D9908" t="s">
        <v>26</v>
      </c>
      <c r="E9908" t="s">
        <v>45</v>
      </c>
      <c r="F9908" t="s">
        <v>30</v>
      </c>
      <c r="G9908" t="s">
        <v>17</v>
      </c>
      <c r="H9908">
        <v>6</v>
      </c>
      <c r="I9908" t="s">
        <v>176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21</v>
      </c>
      <c r="S9908">
        <v>4</v>
      </c>
    </row>
    <row r="9909" spans="1:19" x14ac:dyDescent="0.3">
      <c r="A9909">
        <v>9908</v>
      </c>
      <c r="B9909" t="s">
        <v>31</v>
      </c>
      <c r="C9909" t="s">
        <v>20</v>
      </c>
      <c r="D9909" t="s">
        <v>26</v>
      </c>
      <c r="E9909" t="s">
        <v>41</v>
      </c>
      <c r="F9909" t="s">
        <v>18</v>
      </c>
      <c r="G9909" t="s">
        <v>35</v>
      </c>
      <c r="H9909">
        <v>1</v>
      </c>
      <c r="I9909" t="s">
        <v>176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28</v>
      </c>
      <c r="S9909">
        <v>3</v>
      </c>
    </row>
    <row r="9910" spans="1:19" x14ac:dyDescent="0.3">
      <c r="A9910">
        <v>9909</v>
      </c>
      <c r="B9910" t="s">
        <v>16</v>
      </c>
      <c r="C9910" t="s">
        <v>20</v>
      </c>
      <c r="D9910" t="s">
        <v>40</v>
      </c>
      <c r="E9910" t="s">
        <v>36</v>
      </c>
      <c r="F9910" t="s">
        <v>30</v>
      </c>
      <c r="G9910" t="s">
        <v>24</v>
      </c>
      <c r="H9910">
        <v>4</v>
      </c>
      <c r="I9910" t="s">
        <v>177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28</v>
      </c>
      <c r="S9910">
        <v>2</v>
      </c>
    </row>
    <row r="9911" spans="1:19" x14ac:dyDescent="0.3">
      <c r="A9911">
        <v>9910</v>
      </c>
      <c r="B9911" t="s">
        <v>31</v>
      </c>
      <c r="C9911" t="s">
        <v>39</v>
      </c>
      <c r="D9911" t="s">
        <v>19</v>
      </c>
      <c r="E9911" t="s">
        <v>41</v>
      </c>
      <c r="F9911" t="s">
        <v>25</v>
      </c>
      <c r="G9911" t="s">
        <v>24</v>
      </c>
      <c r="H9911">
        <v>4</v>
      </c>
      <c r="I9911" t="s">
        <v>176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28</v>
      </c>
      <c r="S9911">
        <v>3</v>
      </c>
    </row>
    <row r="9912" spans="1:19" x14ac:dyDescent="0.3">
      <c r="A9912">
        <v>9911</v>
      </c>
      <c r="B9912" t="s">
        <v>16</v>
      </c>
      <c r="C9912" t="s">
        <v>20</v>
      </c>
      <c r="D9912" t="s">
        <v>38</v>
      </c>
      <c r="E9912" t="s">
        <v>45</v>
      </c>
      <c r="F9912" t="s">
        <v>25</v>
      </c>
      <c r="G9912" t="s">
        <v>35</v>
      </c>
      <c r="H9912">
        <v>1</v>
      </c>
      <c r="I9912" t="s">
        <v>177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21</v>
      </c>
      <c r="S9912">
        <v>5</v>
      </c>
    </row>
    <row r="9913" spans="1:19" x14ac:dyDescent="0.3">
      <c r="A9913">
        <v>9912</v>
      </c>
      <c r="B9913" t="s">
        <v>16</v>
      </c>
      <c r="C9913" t="s">
        <v>39</v>
      </c>
      <c r="D9913" t="s">
        <v>38</v>
      </c>
      <c r="E9913" t="s">
        <v>22</v>
      </c>
      <c r="F9913" t="s">
        <v>30</v>
      </c>
      <c r="G9913" t="s">
        <v>35</v>
      </c>
      <c r="H9913">
        <v>9</v>
      </c>
      <c r="I9913" t="s">
        <v>176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34</v>
      </c>
      <c r="S9913">
        <v>4</v>
      </c>
    </row>
    <row r="9914" spans="1:19" x14ac:dyDescent="0.3">
      <c r="A9914">
        <v>9913</v>
      </c>
      <c r="B9914" t="s">
        <v>33</v>
      </c>
      <c r="C9914" t="s">
        <v>39</v>
      </c>
      <c r="D9914" t="s">
        <v>19</v>
      </c>
      <c r="E9914" t="s">
        <v>15</v>
      </c>
      <c r="F9914" t="s">
        <v>30</v>
      </c>
      <c r="G9914" t="s">
        <v>35</v>
      </c>
      <c r="H9914">
        <v>7</v>
      </c>
      <c r="I9914" t="s">
        <v>176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28</v>
      </c>
      <c r="S9914">
        <v>7</v>
      </c>
    </row>
    <row r="9915" spans="1:19" x14ac:dyDescent="0.3">
      <c r="A9915">
        <v>9914</v>
      </c>
      <c r="B9915" t="s">
        <v>31</v>
      </c>
      <c r="C9915" t="s">
        <v>20</v>
      </c>
      <c r="D9915" t="s">
        <v>32</v>
      </c>
      <c r="E9915" t="s">
        <v>43</v>
      </c>
      <c r="F9915" t="s">
        <v>30</v>
      </c>
      <c r="G9915" t="s">
        <v>17</v>
      </c>
      <c r="H9915">
        <v>12</v>
      </c>
      <c r="I9915" t="s">
        <v>177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28</v>
      </c>
      <c r="S9915">
        <v>8</v>
      </c>
    </row>
    <row r="9916" spans="1:19" x14ac:dyDescent="0.3">
      <c r="A9916">
        <v>9915</v>
      </c>
      <c r="B9916" t="s">
        <v>42</v>
      </c>
      <c r="C9916" t="s">
        <v>34</v>
      </c>
      <c r="D9916" t="s">
        <v>32</v>
      </c>
      <c r="E9916" t="s">
        <v>41</v>
      </c>
      <c r="F9916" t="s">
        <v>30</v>
      </c>
      <c r="G9916" t="s">
        <v>17</v>
      </c>
      <c r="H9916">
        <v>14</v>
      </c>
      <c r="I9916" t="s">
        <v>177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28</v>
      </c>
      <c r="S9916">
        <v>7</v>
      </c>
    </row>
    <row r="9917" spans="1:19" x14ac:dyDescent="0.3">
      <c r="A9917">
        <v>9916</v>
      </c>
      <c r="B9917" t="s">
        <v>37</v>
      </c>
      <c r="C9917" t="s">
        <v>39</v>
      </c>
      <c r="D9917" t="s">
        <v>44</v>
      </c>
      <c r="E9917" t="s">
        <v>22</v>
      </c>
      <c r="F9917" t="s">
        <v>25</v>
      </c>
      <c r="G9917" t="s">
        <v>24</v>
      </c>
      <c r="H9917">
        <v>1</v>
      </c>
      <c r="I9917" t="s">
        <v>177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21</v>
      </c>
      <c r="S9917">
        <v>4</v>
      </c>
    </row>
    <row r="9918" spans="1:19" x14ac:dyDescent="0.3">
      <c r="A9918">
        <v>9917</v>
      </c>
      <c r="B9918" t="s">
        <v>42</v>
      </c>
      <c r="C9918" t="s">
        <v>20</v>
      </c>
      <c r="D9918" t="s">
        <v>44</v>
      </c>
      <c r="E9918" t="s">
        <v>43</v>
      </c>
      <c r="F9918" t="s">
        <v>30</v>
      </c>
      <c r="G9918" t="s">
        <v>35</v>
      </c>
      <c r="H9918">
        <v>13</v>
      </c>
      <c r="I9918" t="s">
        <v>177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34</v>
      </c>
      <c r="S9918">
        <v>1</v>
      </c>
    </row>
    <row r="9919" spans="1:19" x14ac:dyDescent="0.3">
      <c r="A9919">
        <v>9918</v>
      </c>
      <c r="B9919" t="s">
        <v>23</v>
      </c>
      <c r="C9919" t="s">
        <v>20</v>
      </c>
      <c r="D9919" t="s">
        <v>26</v>
      </c>
      <c r="E9919" t="s">
        <v>15</v>
      </c>
      <c r="F9919" t="s">
        <v>25</v>
      </c>
      <c r="G9919" t="s">
        <v>24</v>
      </c>
      <c r="H9919">
        <v>10</v>
      </c>
      <c r="I9919" t="s">
        <v>178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34</v>
      </c>
      <c r="S9919">
        <v>3</v>
      </c>
    </row>
    <row r="9920" spans="1:19" x14ac:dyDescent="0.3">
      <c r="A9920">
        <v>9919</v>
      </c>
      <c r="B9920" t="s">
        <v>33</v>
      </c>
      <c r="C9920" t="s">
        <v>39</v>
      </c>
      <c r="D9920" t="s">
        <v>40</v>
      </c>
      <c r="E9920" t="s">
        <v>15</v>
      </c>
      <c r="F9920" t="s">
        <v>18</v>
      </c>
      <c r="G9920" t="s">
        <v>35</v>
      </c>
      <c r="H9920">
        <v>7</v>
      </c>
      <c r="I9920" t="s">
        <v>177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28</v>
      </c>
      <c r="S9920">
        <v>9</v>
      </c>
    </row>
    <row r="9921" spans="1:19" x14ac:dyDescent="0.3">
      <c r="A9921">
        <v>9920</v>
      </c>
      <c r="B9921" t="s">
        <v>42</v>
      </c>
      <c r="C9921" t="s">
        <v>39</v>
      </c>
      <c r="D9921" t="s">
        <v>38</v>
      </c>
      <c r="E9921" t="s">
        <v>22</v>
      </c>
      <c r="F9921" t="s">
        <v>25</v>
      </c>
      <c r="G9921" t="s">
        <v>24</v>
      </c>
      <c r="H9921">
        <v>0</v>
      </c>
      <c r="I9921" t="s">
        <v>176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21</v>
      </c>
      <c r="S9921">
        <v>5</v>
      </c>
    </row>
    <row r="9922" spans="1:19" x14ac:dyDescent="0.3">
      <c r="A9922">
        <v>9921</v>
      </c>
      <c r="B9922" t="s">
        <v>31</v>
      </c>
      <c r="C9922" t="s">
        <v>39</v>
      </c>
      <c r="D9922" t="s">
        <v>40</v>
      </c>
      <c r="E9922" t="s">
        <v>45</v>
      </c>
      <c r="F9922" t="s">
        <v>25</v>
      </c>
      <c r="G9922" t="s">
        <v>24</v>
      </c>
      <c r="H9922">
        <v>0</v>
      </c>
      <c r="I9922" t="s">
        <v>178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28</v>
      </c>
      <c r="S9922">
        <v>3</v>
      </c>
    </row>
    <row r="9923" spans="1:19" x14ac:dyDescent="0.3">
      <c r="A9923">
        <v>9922</v>
      </c>
      <c r="B9923" t="s">
        <v>33</v>
      </c>
      <c r="C9923" t="s">
        <v>20</v>
      </c>
      <c r="D9923" t="s">
        <v>26</v>
      </c>
      <c r="E9923" t="s">
        <v>41</v>
      </c>
      <c r="F9923" t="s">
        <v>18</v>
      </c>
      <c r="G9923" t="s">
        <v>24</v>
      </c>
      <c r="H9923">
        <v>11</v>
      </c>
      <c r="I9923" t="s">
        <v>177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34</v>
      </c>
      <c r="S9923">
        <v>6</v>
      </c>
    </row>
    <row r="9924" spans="1:19" x14ac:dyDescent="0.3">
      <c r="A9924">
        <v>9923</v>
      </c>
      <c r="B9924" t="s">
        <v>31</v>
      </c>
      <c r="C9924" t="s">
        <v>39</v>
      </c>
      <c r="D9924" t="s">
        <v>26</v>
      </c>
      <c r="E9924" t="s">
        <v>15</v>
      </c>
      <c r="F9924" t="s">
        <v>25</v>
      </c>
      <c r="G9924" t="s">
        <v>35</v>
      </c>
      <c r="H9924">
        <v>1</v>
      </c>
      <c r="I9924" t="s">
        <v>177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21</v>
      </c>
      <c r="S9924">
        <v>5</v>
      </c>
    </row>
    <row r="9925" spans="1:19" x14ac:dyDescent="0.3">
      <c r="A9925">
        <v>9924</v>
      </c>
      <c r="B9925" t="s">
        <v>23</v>
      </c>
      <c r="C9925" t="s">
        <v>34</v>
      </c>
      <c r="D9925" t="s">
        <v>40</v>
      </c>
      <c r="E9925" t="s">
        <v>45</v>
      </c>
      <c r="F9925" t="s">
        <v>25</v>
      </c>
      <c r="G9925" t="s">
        <v>24</v>
      </c>
      <c r="H9925">
        <v>1</v>
      </c>
      <c r="I9925" t="s">
        <v>176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21</v>
      </c>
      <c r="S9925">
        <v>1</v>
      </c>
    </row>
    <row r="9926" spans="1:19" x14ac:dyDescent="0.3">
      <c r="A9926">
        <v>9925</v>
      </c>
      <c r="B9926" t="s">
        <v>33</v>
      </c>
      <c r="C9926" t="s">
        <v>20</v>
      </c>
      <c r="D9926" t="s">
        <v>40</v>
      </c>
      <c r="E9926" t="s">
        <v>43</v>
      </c>
      <c r="F9926" t="s">
        <v>30</v>
      </c>
      <c r="G9926" t="s">
        <v>24</v>
      </c>
      <c r="H9926">
        <v>11</v>
      </c>
      <c r="I9926" t="s">
        <v>177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34</v>
      </c>
      <c r="S9926">
        <v>5</v>
      </c>
    </row>
    <row r="9927" spans="1:19" x14ac:dyDescent="0.3">
      <c r="A9927">
        <v>9926</v>
      </c>
      <c r="B9927" t="s">
        <v>42</v>
      </c>
      <c r="C9927" t="s">
        <v>27</v>
      </c>
      <c r="D9927" t="s">
        <v>40</v>
      </c>
      <c r="E9927" t="s">
        <v>36</v>
      </c>
      <c r="F9927" t="s">
        <v>30</v>
      </c>
      <c r="G9927" t="s">
        <v>17</v>
      </c>
      <c r="H9927">
        <v>7</v>
      </c>
      <c r="I9927" t="s">
        <v>177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28</v>
      </c>
      <c r="S9927">
        <v>9</v>
      </c>
    </row>
    <row r="9928" spans="1:19" x14ac:dyDescent="0.3">
      <c r="A9928">
        <v>9927</v>
      </c>
      <c r="B9928" t="s">
        <v>23</v>
      </c>
      <c r="C9928" t="s">
        <v>20</v>
      </c>
      <c r="D9928" t="s">
        <v>44</v>
      </c>
      <c r="E9928" t="s">
        <v>43</v>
      </c>
      <c r="F9928" t="s">
        <v>18</v>
      </c>
      <c r="G9928" t="s">
        <v>24</v>
      </c>
      <c r="H9928">
        <v>13</v>
      </c>
      <c r="I9928" t="s">
        <v>176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34</v>
      </c>
      <c r="S9928">
        <v>1</v>
      </c>
    </row>
    <row r="9929" spans="1:19" x14ac:dyDescent="0.3">
      <c r="A9929">
        <v>9928</v>
      </c>
      <c r="B9929" t="s">
        <v>42</v>
      </c>
      <c r="C9929" t="s">
        <v>39</v>
      </c>
      <c r="D9929" t="s">
        <v>26</v>
      </c>
      <c r="E9929" t="s">
        <v>45</v>
      </c>
      <c r="F9929" t="s">
        <v>25</v>
      </c>
      <c r="G9929" t="s">
        <v>17</v>
      </c>
      <c r="H9929">
        <v>3</v>
      </c>
      <c r="I9929" t="s">
        <v>178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21</v>
      </c>
      <c r="S9929">
        <v>6</v>
      </c>
    </row>
    <row r="9930" spans="1:19" x14ac:dyDescent="0.3">
      <c r="A9930">
        <v>9929</v>
      </c>
      <c r="B9930" t="s">
        <v>16</v>
      </c>
      <c r="C9930" t="s">
        <v>34</v>
      </c>
      <c r="D9930" t="s">
        <v>19</v>
      </c>
      <c r="E9930" t="s">
        <v>36</v>
      </c>
      <c r="F9930" t="s">
        <v>25</v>
      </c>
      <c r="G9930" t="s">
        <v>35</v>
      </c>
      <c r="H9930">
        <v>1</v>
      </c>
      <c r="I9930" t="s">
        <v>178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21</v>
      </c>
      <c r="S9930">
        <v>2</v>
      </c>
    </row>
    <row r="9931" spans="1:19" x14ac:dyDescent="0.3">
      <c r="A9931">
        <v>9930</v>
      </c>
      <c r="B9931" t="s">
        <v>42</v>
      </c>
      <c r="C9931" t="s">
        <v>34</v>
      </c>
      <c r="D9931" t="s">
        <v>26</v>
      </c>
      <c r="E9931" t="s">
        <v>45</v>
      </c>
      <c r="F9931" t="s">
        <v>25</v>
      </c>
      <c r="G9931" t="s">
        <v>24</v>
      </c>
      <c r="H9931">
        <v>6</v>
      </c>
      <c r="I9931" t="s">
        <v>178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21</v>
      </c>
      <c r="S9931">
        <v>3</v>
      </c>
    </row>
    <row r="9932" spans="1:19" x14ac:dyDescent="0.3">
      <c r="A9932">
        <v>9931</v>
      </c>
      <c r="B9932" t="s">
        <v>31</v>
      </c>
      <c r="C9932" t="s">
        <v>20</v>
      </c>
      <c r="D9932" t="s">
        <v>40</v>
      </c>
      <c r="E9932" t="s">
        <v>43</v>
      </c>
      <c r="F9932" t="s">
        <v>18</v>
      </c>
      <c r="G9932" t="s">
        <v>24</v>
      </c>
      <c r="H9932">
        <v>7</v>
      </c>
      <c r="I9932" t="s">
        <v>177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28</v>
      </c>
      <c r="S9932">
        <v>4</v>
      </c>
    </row>
    <row r="9933" spans="1:19" x14ac:dyDescent="0.3">
      <c r="A9933">
        <v>9932</v>
      </c>
      <c r="B9933" t="s">
        <v>31</v>
      </c>
      <c r="C9933" t="s">
        <v>20</v>
      </c>
      <c r="D9933" t="s">
        <v>19</v>
      </c>
      <c r="E9933" t="s">
        <v>43</v>
      </c>
      <c r="F9933" t="s">
        <v>25</v>
      </c>
      <c r="G9933" t="s">
        <v>35</v>
      </c>
      <c r="H9933">
        <v>6</v>
      </c>
      <c r="I9933" t="s">
        <v>176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21</v>
      </c>
      <c r="S9933">
        <v>2</v>
      </c>
    </row>
    <row r="9934" spans="1:19" x14ac:dyDescent="0.3">
      <c r="A9934">
        <v>9933</v>
      </c>
      <c r="B9934" t="s">
        <v>16</v>
      </c>
      <c r="C9934" t="s">
        <v>27</v>
      </c>
      <c r="D9934" t="s">
        <v>19</v>
      </c>
      <c r="E9934" t="s">
        <v>36</v>
      </c>
      <c r="F9934" t="s">
        <v>18</v>
      </c>
      <c r="G9934" t="s">
        <v>17</v>
      </c>
      <c r="H9934">
        <v>6</v>
      </c>
      <c r="I9934" t="s">
        <v>178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28</v>
      </c>
      <c r="S9934">
        <v>7</v>
      </c>
    </row>
    <row r="9935" spans="1:19" x14ac:dyDescent="0.3">
      <c r="A9935">
        <v>9934</v>
      </c>
      <c r="B9935" t="s">
        <v>23</v>
      </c>
      <c r="C9935" t="s">
        <v>27</v>
      </c>
      <c r="D9935" t="s">
        <v>19</v>
      </c>
      <c r="E9935" t="s">
        <v>22</v>
      </c>
      <c r="F9935" t="s">
        <v>25</v>
      </c>
      <c r="G9935" t="s">
        <v>24</v>
      </c>
      <c r="H9935">
        <v>13</v>
      </c>
      <c r="I9935" t="s">
        <v>177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28</v>
      </c>
      <c r="S9935">
        <v>9</v>
      </c>
    </row>
    <row r="9936" spans="1:19" x14ac:dyDescent="0.3">
      <c r="A9936">
        <v>9935</v>
      </c>
      <c r="B9936" t="s">
        <v>42</v>
      </c>
      <c r="C9936" t="s">
        <v>27</v>
      </c>
      <c r="D9936" t="s">
        <v>44</v>
      </c>
      <c r="E9936" t="s">
        <v>36</v>
      </c>
      <c r="F9936" t="s">
        <v>30</v>
      </c>
      <c r="G9936" t="s">
        <v>17</v>
      </c>
      <c r="H9936">
        <v>1</v>
      </c>
      <c r="I9936" t="s">
        <v>176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28</v>
      </c>
      <c r="S9936">
        <v>8</v>
      </c>
    </row>
    <row r="9937" spans="1:19" x14ac:dyDescent="0.3">
      <c r="A9937">
        <v>9936</v>
      </c>
      <c r="B9937" t="s">
        <v>16</v>
      </c>
      <c r="C9937" t="s">
        <v>20</v>
      </c>
      <c r="D9937" t="s">
        <v>44</v>
      </c>
      <c r="E9937" t="s">
        <v>22</v>
      </c>
      <c r="F9937" t="s">
        <v>25</v>
      </c>
      <c r="G9937" t="s">
        <v>17</v>
      </c>
      <c r="H9937">
        <v>0</v>
      </c>
      <c r="I9937" t="s">
        <v>177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21</v>
      </c>
      <c r="S9937">
        <v>6</v>
      </c>
    </row>
    <row r="9938" spans="1:19" x14ac:dyDescent="0.3">
      <c r="A9938">
        <v>9937</v>
      </c>
      <c r="B9938" t="s">
        <v>37</v>
      </c>
      <c r="C9938" t="s">
        <v>39</v>
      </c>
      <c r="D9938" t="s">
        <v>40</v>
      </c>
      <c r="E9938" t="s">
        <v>45</v>
      </c>
      <c r="F9938" t="s">
        <v>25</v>
      </c>
      <c r="G9938" t="s">
        <v>24</v>
      </c>
      <c r="H9938">
        <v>11</v>
      </c>
      <c r="I9938" t="s">
        <v>178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28</v>
      </c>
      <c r="S9938">
        <v>6</v>
      </c>
    </row>
    <row r="9939" spans="1:19" x14ac:dyDescent="0.3">
      <c r="A9939">
        <v>9938</v>
      </c>
      <c r="B9939" t="s">
        <v>33</v>
      </c>
      <c r="C9939" t="s">
        <v>20</v>
      </c>
      <c r="D9939" t="s">
        <v>19</v>
      </c>
      <c r="E9939" t="s">
        <v>36</v>
      </c>
      <c r="F9939" t="s">
        <v>30</v>
      </c>
      <c r="G9939" t="s">
        <v>24</v>
      </c>
      <c r="H9939">
        <v>7</v>
      </c>
      <c r="I9939" t="s">
        <v>178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28</v>
      </c>
      <c r="S9939">
        <v>9</v>
      </c>
    </row>
    <row r="9940" spans="1:19" x14ac:dyDescent="0.3">
      <c r="A9940">
        <v>9939</v>
      </c>
      <c r="B9940" t="s">
        <v>16</v>
      </c>
      <c r="C9940" t="s">
        <v>20</v>
      </c>
      <c r="D9940" t="s">
        <v>44</v>
      </c>
      <c r="E9940" t="s">
        <v>36</v>
      </c>
      <c r="F9940" t="s">
        <v>18</v>
      </c>
      <c r="G9940" t="s">
        <v>35</v>
      </c>
      <c r="H9940">
        <v>7</v>
      </c>
      <c r="I9940" t="s">
        <v>176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28</v>
      </c>
      <c r="S9940">
        <v>9</v>
      </c>
    </row>
    <row r="9941" spans="1:19" x14ac:dyDescent="0.3">
      <c r="A9941">
        <v>9940</v>
      </c>
      <c r="B9941" t="s">
        <v>31</v>
      </c>
      <c r="C9941" t="s">
        <v>20</v>
      </c>
      <c r="D9941" t="s">
        <v>44</v>
      </c>
      <c r="E9941" t="s">
        <v>15</v>
      </c>
      <c r="F9941" t="s">
        <v>18</v>
      </c>
      <c r="G9941" t="s">
        <v>35</v>
      </c>
      <c r="H9941">
        <v>8</v>
      </c>
      <c r="I9941" t="s">
        <v>176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34</v>
      </c>
      <c r="S9941">
        <v>3</v>
      </c>
    </row>
    <row r="9942" spans="1:19" x14ac:dyDescent="0.3">
      <c r="A9942">
        <v>9941</v>
      </c>
      <c r="B9942" t="s">
        <v>23</v>
      </c>
      <c r="C9942" t="s">
        <v>27</v>
      </c>
      <c r="D9942" t="s">
        <v>40</v>
      </c>
      <c r="E9942" t="s">
        <v>15</v>
      </c>
      <c r="F9942" t="s">
        <v>30</v>
      </c>
      <c r="G9942" t="s">
        <v>24</v>
      </c>
      <c r="H9942">
        <v>9</v>
      </c>
      <c r="I9942" t="s">
        <v>176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28</v>
      </c>
      <c r="S9942">
        <v>8</v>
      </c>
    </row>
    <row r="9943" spans="1:19" x14ac:dyDescent="0.3">
      <c r="A9943">
        <v>9942</v>
      </c>
      <c r="B9943" t="s">
        <v>31</v>
      </c>
      <c r="C9943" t="s">
        <v>39</v>
      </c>
      <c r="D9943" t="s">
        <v>44</v>
      </c>
      <c r="E9943" t="s">
        <v>29</v>
      </c>
      <c r="F9943" t="s">
        <v>30</v>
      </c>
      <c r="G9943" t="s">
        <v>35</v>
      </c>
      <c r="H9943">
        <v>10</v>
      </c>
      <c r="I9943" t="s">
        <v>177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34</v>
      </c>
      <c r="S9943">
        <v>5</v>
      </c>
    </row>
    <row r="9944" spans="1:19" x14ac:dyDescent="0.3">
      <c r="A9944">
        <v>9943</v>
      </c>
      <c r="B9944" t="s">
        <v>31</v>
      </c>
      <c r="C9944" t="s">
        <v>39</v>
      </c>
      <c r="D9944" t="s">
        <v>19</v>
      </c>
      <c r="E9944" t="s">
        <v>45</v>
      </c>
      <c r="F9944" t="s">
        <v>18</v>
      </c>
      <c r="G9944" t="s">
        <v>35</v>
      </c>
      <c r="H9944">
        <v>10</v>
      </c>
      <c r="I9944" t="s">
        <v>176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34</v>
      </c>
      <c r="S9944">
        <v>1</v>
      </c>
    </row>
    <row r="9945" spans="1:19" x14ac:dyDescent="0.3">
      <c r="A9945">
        <v>9944</v>
      </c>
      <c r="B9945" t="s">
        <v>33</v>
      </c>
      <c r="C9945" t="s">
        <v>39</v>
      </c>
      <c r="D9945" t="s">
        <v>38</v>
      </c>
      <c r="E9945" t="s">
        <v>22</v>
      </c>
      <c r="F9945" t="s">
        <v>18</v>
      </c>
      <c r="G9945" t="s">
        <v>17</v>
      </c>
      <c r="H9945">
        <v>14</v>
      </c>
      <c r="I9945" t="s">
        <v>178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34</v>
      </c>
      <c r="S9945">
        <v>3</v>
      </c>
    </row>
    <row r="9946" spans="1:19" x14ac:dyDescent="0.3">
      <c r="A9946">
        <v>9945</v>
      </c>
      <c r="B9946" t="s">
        <v>16</v>
      </c>
      <c r="C9946" t="s">
        <v>39</v>
      </c>
      <c r="D9946" t="s">
        <v>32</v>
      </c>
      <c r="E9946" t="s">
        <v>29</v>
      </c>
      <c r="F9946" t="s">
        <v>25</v>
      </c>
      <c r="G9946" t="s">
        <v>24</v>
      </c>
      <c r="H9946">
        <v>0</v>
      </c>
      <c r="I9946" t="s">
        <v>177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28</v>
      </c>
      <c r="S9946">
        <v>8</v>
      </c>
    </row>
    <row r="9947" spans="1:19" x14ac:dyDescent="0.3">
      <c r="A9947">
        <v>9946</v>
      </c>
      <c r="B9947" t="s">
        <v>23</v>
      </c>
      <c r="C9947" t="s">
        <v>27</v>
      </c>
      <c r="D9947" t="s">
        <v>44</v>
      </c>
      <c r="E9947" t="s">
        <v>41</v>
      </c>
      <c r="F9947" t="s">
        <v>30</v>
      </c>
      <c r="G9947" t="s">
        <v>17</v>
      </c>
      <c r="H9947">
        <v>11</v>
      </c>
      <c r="I9947" t="s">
        <v>177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28</v>
      </c>
      <c r="S9947">
        <v>8</v>
      </c>
    </row>
    <row r="9948" spans="1:19" x14ac:dyDescent="0.3">
      <c r="A9948">
        <v>9947</v>
      </c>
      <c r="B9948" t="s">
        <v>16</v>
      </c>
      <c r="C9948" t="s">
        <v>20</v>
      </c>
      <c r="D9948" t="s">
        <v>19</v>
      </c>
      <c r="E9948" t="s">
        <v>15</v>
      </c>
      <c r="F9948" t="s">
        <v>18</v>
      </c>
      <c r="G9948" t="s">
        <v>17</v>
      </c>
      <c r="H9948">
        <v>6</v>
      </c>
      <c r="I9948" t="s">
        <v>178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28</v>
      </c>
      <c r="S9948">
        <v>9</v>
      </c>
    </row>
    <row r="9949" spans="1:19" x14ac:dyDescent="0.3">
      <c r="A9949">
        <v>9948</v>
      </c>
      <c r="B9949" t="s">
        <v>33</v>
      </c>
      <c r="C9949" t="s">
        <v>34</v>
      </c>
      <c r="D9949" t="s">
        <v>38</v>
      </c>
      <c r="E9949" t="s">
        <v>41</v>
      </c>
      <c r="F9949" t="s">
        <v>25</v>
      </c>
      <c r="G9949" t="s">
        <v>17</v>
      </c>
      <c r="H9949">
        <v>11</v>
      </c>
      <c r="I9949" t="s">
        <v>177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28</v>
      </c>
      <c r="S9949">
        <v>9</v>
      </c>
    </row>
    <row r="9950" spans="1:19" x14ac:dyDescent="0.3">
      <c r="A9950">
        <v>9949</v>
      </c>
      <c r="B9950" t="s">
        <v>37</v>
      </c>
      <c r="C9950" t="s">
        <v>27</v>
      </c>
      <c r="D9950" t="s">
        <v>40</v>
      </c>
      <c r="E9950" t="s">
        <v>36</v>
      </c>
      <c r="F9950" t="s">
        <v>18</v>
      </c>
      <c r="G9950" t="s">
        <v>35</v>
      </c>
      <c r="H9950">
        <v>5</v>
      </c>
      <c r="I9950" t="s">
        <v>176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21</v>
      </c>
      <c r="S9950">
        <v>4</v>
      </c>
    </row>
    <row r="9951" spans="1:19" x14ac:dyDescent="0.3">
      <c r="A9951">
        <v>9950</v>
      </c>
      <c r="B9951" t="s">
        <v>33</v>
      </c>
      <c r="C9951" t="s">
        <v>20</v>
      </c>
      <c r="D9951" t="s">
        <v>38</v>
      </c>
      <c r="E9951" t="s">
        <v>29</v>
      </c>
      <c r="F9951" t="s">
        <v>25</v>
      </c>
      <c r="G9951" t="s">
        <v>24</v>
      </c>
      <c r="H9951">
        <v>0</v>
      </c>
      <c r="I9951" t="s">
        <v>178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28</v>
      </c>
      <c r="S9951">
        <v>9</v>
      </c>
    </row>
    <row r="9952" spans="1:19" x14ac:dyDescent="0.3">
      <c r="A9952">
        <v>9951</v>
      </c>
      <c r="B9952" t="s">
        <v>23</v>
      </c>
      <c r="C9952" t="s">
        <v>20</v>
      </c>
      <c r="D9952" t="s">
        <v>44</v>
      </c>
      <c r="E9952" t="s">
        <v>15</v>
      </c>
      <c r="F9952" t="s">
        <v>25</v>
      </c>
      <c r="G9952" t="s">
        <v>17</v>
      </c>
      <c r="H9952">
        <v>7</v>
      </c>
      <c r="I9952" t="s">
        <v>178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21</v>
      </c>
      <c r="S9952">
        <v>5</v>
      </c>
    </row>
    <row r="9953" spans="1:19" x14ac:dyDescent="0.3">
      <c r="A9953">
        <v>9952</v>
      </c>
      <c r="B9953" t="s">
        <v>33</v>
      </c>
      <c r="C9953" t="s">
        <v>20</v>
      </c>
      <c r="D9953" t="s">
        <v>32</v>
      </c>
      <c r="E9953" t="s">
        <v>43</v>
      </c>
      <c r="F9953" t="s">
        <v>18</v>
      </c>
      <c r="G9953" t="s">
        <v>35</v>
      </c>
      <c r="H9953">
        <v>14</v>
      </c>
      <c r="I9953" t="s">
        <v>176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28</v>
      </c>
      <c r="S9953">
        <v>8</v>
      </c>
    </row>
    <row r="9954" spans="1:19" x14ac:dyDescent="0.3">
      <c r="A9954">
        <v>9953</v>
      </c>
      <c r="B9954" t="s">
        <v>16</v>
      </c>
      <c r="C9954" t="s">
        <v>20</v>
      </c>
      <c r="D9954" t="s">
        <v>32</v>
      </c>
      <c r="E9954" t="s">
        <v>15</v>
      </c>
      <c r="F9954" t="s">
        <v>25</v>
      </c>
      <c r="G9954" t="s">
        <v>24</v>
      </c>
      <c r="H9954">
        <v>0</v>
      </c>
      <c r="I9954" t="s">
        <v>177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28</v>
      </c>
      <c r="S9954">
        <v>9</v>
      </c>
    </row>
    <row r="9955" spans="1:19" x14ac:dyDescent="0.3">
      <c r="A9955">
        <v>9954</v>
      </c>
      <c r="B9955" t="s">
        <v>42</v>
      </c>
      <c r="C9955" t="s">
        <v>39</v>
      </c>
      <c r="D9955" t="s">
        <v>38</v>
      </c>
      <c r="E9955" t="s">
        <v>29</v>
      </c>
      <c r="F9955" t="s">
        <v>25</v>
      </c>
      <c r="G9955" t="s">
        <v>24</v>
      </c>
      <c r="H9955">
        <v>6</v>
      </c>
      <c r="I9955" t="s">
        <v>177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28</v>
      </c>
      <c r="S9955">
        <v>7</v>
      </c>
    </row>
    <row r="9956" spans="1:19" x14ac:dyDescent="0.3">
      <c r="A9956">
        <v>9955</v>
      </c>
      <c r="B9956" t="s">
        <v>37</v>
      </c>
      <c r="C9956" t="s">
        <v>20</v>
      </c>
      <c r="D9956" t="s">
        <v>44</v>
      </c>
      <c r="E9956" t="s">
        <v>36</v>
      </c>
      <c r="F9956" t="s">
        <v>25</v>
      </c>
      <c r="G9956" t="s">
        <v>24</v>
      </c>
      <c r="H9956">
        <v>8</v>
      </c>
      <c r="I9956" t="s">
        <v>177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28</v>
      </c>
      <c r="S9956">
        <v>8</v>
      </c>
    </row>
    <row r="9957" spans="1:19" x14ac:dyDescent="0.3">
      <c r="A9957">
        <v>9956</v>
      </c>
      <c r="B9957" t="s">
        <v>16</v>
      </c>
      <c r="C9957" t="s">
        <v>27</v>
      </c>
      <c r="D9957" t="s">
        <v>19</v>
      </c>
      <c r="E9957" t="s">
        <v>36</v>
      </c>
      <c r="F9957" t="s">
        <v>30</v>
      </c>
      <c r="G9957" t="s">
        <v>17</v>
      </c>
      <c r="H9957">
        <v>12</v>
      </c>
      <c r="I9957" t="s">
        <v>178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28</v>
      </c>
      <c r="S9957">
        <v>7</v>
      </c>
    </row>
    <row r="9958" spans="1:19" x14ac:dyDescent="0.3">
      <c r="A9958">
        <v>9957</v>
      </c>
      <c r="B9958" t="s">
        <v>23</v>
      </c>
      <c r="C9958" t="s">
        <v>39</v>
      </c>
      <c r="D9958" t="s">
        <v>19</v>
      </c>
      <c r="E9958" t="s">
        <v>41</v>
      </c>
      <c r="F9958" t="s">
        <v>18</v>
      </c>
      <c r="G9958" t="s">
        <v>17</v>
      </c>
      <c r="H9958">
        <v>3</v>
      </c>
      <c r="I9958" t="s">
        <v>177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21</v>
      </c>
      <c r="S9958">
        <v>3</v>
      </c>
    </row>
    <row r="9959" spans="1:19" x14ac:dyDescent="0.3">
      <c r="A9959">
        <v>9958</v>
      </c>
      <c r="B9959" t="s">
        <v>31</v>
      </c>
      <c r="C9959" t="s">
        <v>34</v>
      </c>
      <c r="D9959" t="s">
        <v>44</v>
      </c>
      <c r="E9959" t="s">
        <v>41</v>
      </c>
      <c r="F9959" t="s">
        <v>30</v>
      </c>
      <c r="G9959" t="s">
        <v>17</v>
      </c>
      <c r="H9959">
        <v>10</v>
      </c>
      <c r="I9959" t="s">
        <v>176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28</v>
      </c>
      <c r="S9959">
        <v>7</v>
      </c>
    </row>
    <row r="9960" spans="1:19" x14ac:dyDescent="0.3">
      <c r="A9960">
        <v>9959</v>
      </c>
      <c r="B9960" t="s">
        <v>37</v>
      </c>
      <c r="C9960" t="s">
        <v>39</v>
      </c>
      <c r="D9960" t="s">
        <v>44</v>
      </c>
      <c r="E9960" t="s">
        <v>43</v>
      </c>
      <c r="F9960" t="s">
        <v>25</v>
      </c>
      <c r="G9960" t="s">
        <v>24</v>
      </c>
      <c r="H9960">
        <v>10</v>
      </c>
      <c r="I9960" t="s">
        <v>178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34</v>
      </c>
      <c r="S9960">
        <v>2</v>
      </c>
    </row>
    <row r="9961" spans="1:19" x14ac:dyDescent="0.3">
      <c r="A9961">
        <v>9960</v>
      </c>
      <c r="B9961" t="s">
        <v>23</v>
      </c>
      <c r="C9961" t="s">
        <v>34</v>
      </c>
      <c r="D9961" t="s">
        <v>32</v>
      </c>
      <c r="E9961" t="s">
        <v>29</v>
      </c>
      <c r="F9961" t="s">
        <v>30</v>
      </c>
      <c r="G9961" t="s">
        <v>35</v>
      </c>
      <c r="H9961">
        <v>8</v>
      </c>
      <c r="I9961" t="s">
        <v>178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28</v>
      </c>
      <c r="S9961">
        <v>9</v>
      </c>
    </row>
    <row r="9962" spans="1:19" x14ac:dyDescent="0.3">
      <c r="A9962">
        <v>9961</v>
      </c>
      <c r="B9962" t="s">
        <v>23</v>
      </c>
      <c r="C9962" t="s">
        <v>34</v>
      </c>
      <c r="D9962" t="s">
        <v>44</v>
      </c>
      <c r="E9962" t="s">
        <v>22</v>
      </c>
      <c r="F9962" t="s">
        <v>18</v>
      </c>
      <c r="G9962" t="s">
        <v>35</v>
      </c>
      <c r="H9962">
        <v>9</v>
      </c>
      <c r="I9962" t="s">
        <v>178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34</v>
      </c>
      <c r="S9962">
        <v>3</v>
      </c>
    </row>
    <row r="9963" spans="1:19" x14ac:dyDescent="0.3">
      <c r="A9963">
        <v>9962</v>
      </c>
      <c r="B9963" t="s">
        <v>23</v>
      </c>
      <c r="C9963" t="s">
        <v>27</v>
      </c>
      <c r="D9963" t="s">
        <v>26</v>
      </c>
      <c r="E9963" t="s">
        <v>22</v>
      </c>
      <c r="F9963" t="s">
        <v>30</v>
      </c>
      <c r="G9963" t="s">
        <v>35</v>
      </c>
      <c r="H9963">
        <v>9</v>
      </c>
      <c r="I9963" t="s">
        <v>176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34</v>
      </c>
      <c r="S9963">
        <v>6</v>
      </c>
    </row>
    <row r="9964" spans="1:19" x14ac:dyDescent="0.3">
      <c r="A9964">
        <v>9963</v>
      </c>
      <c r="B9964" t="s">
        <v>16</v>
      </c>
      <c r="C9964" t="s">
        <v>39</v>
      </c>
      <c r="D9964" t="s">
        <v>19</v>
      </c>
      <c r="E9964" t="s">
        <v>15</v>
      </c>
      <c r="F9964" t="s">
        <v>30</v>
      </c>
      <c r="G9964" t="s">
        <v>17</v>
      </c>
      <c r="H9964">
        <v>1</v>
      </c>
      <c r="I9964" t="s">
        <v>177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21</v>
      </c>
      <c r="S9964">
        <v>1</v>
      </c>
    </row>
    <row r="9965" spans="1:19" x14ac:dyDescent="0.3">
      <c r="A9965">
        <v>9964</v>
      </c>
      <c r="B9965" t="s">
        <v>16</v>
      </c>
      <c r="C9965" t="s">
        <v>34</v>
      </c>
      <c r="D9965" t="s">
        <v>38</v>
      </c>
      <c r="E9965" t="s">
        <v>29</v>
      </c>
      <c r="F9965" t="s">
        <v>30</v>
      </c>
      <c r="G9965" t="s">
        <v>35</v>
      </c>
      <c r="H9965">
        <v>13</v>
      </c>
      <c r="I9965" t="s">
        <v>178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28</v>
      </c>
      <c r="S9965">
        <v>8</v>
      </c>
    </row>
    <row r="9966" spans="1:19" x14ac:dyDescent="0.3">
      <c r="A9966">
        <v>9965</v>
      </c>
      <c r="B9966" t="s">
        <v>42</v>
      </c>
      <c r="C9966" t="s">
        <v>27</v>
      </c>
      <c r="D9966" t="s">
        <v>38</v>
      </c>
      <c r="E9966" t="s">
        <v>45</v>
      </c>
      <c r="F9966" t="s">
        <v>18</v>
      </c>
      <c r="G9966" t="s">
        <v>17</v>
      </c>
      <c r="H9966">
        <v>9</v>
      </c>
      <c r="I9966" t="s">
        <v>177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28</v>
      </c>
      <c r="S9966">
        <v>3</v>
      </c>
    </row>
    <row r="9967" spans="1:19" x14ac:dyDescent="0.3">
      <c r="A9967">
        <v>9966</v>
      </c>
      <c r="B9967" t="s">
        <v>42</v>
      </c>
      <c r="C9967" t="s">
        <v>20</v>
      </c>
      <c r="D9967" t="s">
        <v>38</v>
      </c>
      <c r="E9967" t="s">
        <v>15</v>
      </c>
      <c r="F9967" t="s">
        <v>18</v>
      </c>
      <c r="G9967" t="s">
        <v>35</v>
      </c>
      <c r="H9967">
        <v>4</v>
      </c>
      <c r="I9967" t="s">
        <v>178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21</v>
      </c>
      <c r="S9967">
        <v>5</v>
      </c>
    </row>
    <row r="9968" spans="1:19" x14ac:dyDescent="0.3">
      <c r="A9968">
        <v>9967</v>
      </c>
      <c r="B9968" t="s">
        <v>37</v>
      </c>
      <c r="C9968" t="s">
        <v>20</v>
      </c>
      <c r="D9968" t="s">
        <v>26</v>
      </c>
      <c r="E9968" t="s">
        <v>29</v>
      </c>
      <c r="F9968" t="s">
        <v>25</v>
      </c>
      <c r="G9968" t="s">
        <v>17</v>
      </c>
      <c r="H9968">
        <v>10</v>
      </c>
      <c r="I9968" t="s">
        <v>176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34</v>
      </c>
      <c r="S9968">
        <v>6</v>
      </c>
    </row>
    <row r="9969" spans="1:19" x14ac:dyDescent="0.3">
      <c r="A9969">
        <v>9968</v>
      </c>
      <c r="B9969" t="s">
        <v>37</v>
      </c>
      <c r="C9969" t="s">
        <v>27</v>
      </c>
      <c r="D9969" t="s">
        <v>26</v>
      </c>
      <c r="E9969" t="s">
        <v>22</v>
      </c>
      <c r="F9969" t="s">
        <v>30</v>
      </c>
      <c r="G9969" t="s">
        <v>17</v>
      </c>
      <c r="H9969">
        <v>11</v>
      </c>
      <c r="I9969" t="s">
        <v>176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34</v>
      </c>
      <c r="S9969">
        <v>5</v>
      </c>
    </row>
    <row r="9970" spans="1:19" x14ac:dyDescent="0.3">
      <c r="A9970">
        <v>9969</v>
      </c>
      <c r="B9970" t="s">
        <v>23</v>
      </c>
      <c r="C9970" t="s">
        <v>27</v>
      </c>
      <c r="D9970" t="s">
        <v>40</v>
      </c>
      <c r="E9970" t="s">
        <v>43</v>
      </c>
      <c r="F9970" t="s">
        <v>25</v>
      </c>
      <c r="G9970" t="s">
        <v>24</v>
      </c>
      <c r="H9970">
        <v>4</v>
      </c>
      <c r="I9970" t="s">
        <v>178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28</v>
      </c>
      <c r="S9970">
        <v>8</v>
      </c>
    </row>
    <row r="9971" spans="1:19" x14ac:dyDescent="0.3">
      <c r="A9971">
        <v>9970</v>
      </c>
      <c r="B9971" t="s">
        <v>42</v>
      </c>
      <c r="C9971" t="s">
        <v>20</v>
      </c>
      <c r="D9971" t="s">
        <v>38</v>
      </c>
      <c r="E9971" t="s">
        <v>41</v>
      </c>
      <c r="F9971" t="s">
        <v>25</v>
      </c>
      <c r="G9971" t="s">
        <v>24</v>
      </c>
      <c r="H9971">
        <v>9</v>
      </c>
      <c r="I9971" t="s">
        <v>178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28</v>
      </c>
      <c r="S9971">
        <v>7</v>
      </c>
    </row>
    <row r="9972" spans="1:19" x14ac:dyDescent="0.3">
      <c r="A9972">
        <v>9971</v>
      </c>
      <c r="B9972" t="s">
        <v>16</v>
      </c>
      <c r="C9972" t="s">
        <v>39</v>
      </c>
      <c r="D9972" t="s">
        <v>26</v>
      </c>
      <c r="E9972" t="s">
        <v>45</v>
      </c>
      <c r="F9972" t="s">
        <v>25</v>
      </c>
      <c r="G9972" t="s">
        <v>35</v>
      </c>
      <c r="H9972">
        <v>5</v>
      </c>
      <c r="I9972" t="s">
        <v>177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28</v>
      </c>
      <c r="S9972">
        <v>3</v>
      </c>
    </row>
    <row r="9973" spans="1:19" x14ac:dyDescent="0.3">
      <c r="A9973">
        <v>9972</v>
      </c>
      <c r="B9973" t="s">
        <v>42</v>
      </c>
      <c r="C9973" t="s">
        <v>20</v>
      </c>
      <c r="D9973" t="s">
        <v>32</v>
      </c>
      <c r="E9973" t="s">
        <v>36</v>
      </c>
      <c r="F9973" t="s">
        <v>18</v>
      </c>
      <c r="G9973" t="s">
        <v>17</v>
      </c>
      <c r="H9973">
        <v>5</v>
      </c>
      <c r="I9973" t="s">
        <v>176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21</v>
      </c>
      <c r="S9973">
        <v>6</v>
      </c>
    </row>
    <row r="9974" spans="1:19" x14ac:dyDescent="0.3">
      <c r="A9974">
        <v>9973</v>
      </c>
      <c r="B9974" t="s">
        <v>33</v>
      </c>
      <c r="C9974" t="s">
        <v>39</v>
      </c>
      <c r="D9974" t="s">
        <v>26</v>
      </c>
      <c r="E9974" t="s">
        <v>22</v>
      </c>
      <c r="F9974" t="s">
        <v>30</v>
      </c>
      <c r="G9974" t="s">
        <v>17</v>
      </c>
      <c r="H9974">
        <v>12</v>
      </c>
      <c r="I9974" t="s">
        <v>178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34</v>
      </c>
      <c r="S9974">
        <v>5</v>
      </c>
    </row>
    <row r="9975" spans="1:19" x14ac:dyDescent="0.3">
      <c r="A9975">
        <v>9974</v>
      </c>
      <c r="B9975" t="s">
        <v>42</v>
      </c>
      <c r="C9975" t="s">
        <v>27</v>
      </c>
      <c r="D9975" t="s">
        <v>40</v>
      </c>
      <c r="E9975" t="s">
        <v>15</v>
      </c>
      <c r="F9975" t="s">
        <v>18</v>
      </c>
      <c r="G9975" t="s">
        <v>17</v>
      </c>
      <c r="H9975">
        <v>8</v>
      </c>
      <c r="I9975" t="s">
        <v>178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28</v>
      </c>
      <c r="S9975">
        <v>9</v>
      </c>
    </row>
    <row r="9976" spans="1:19" x14ac:dyDescent="0.3">
      <c r="A9976">
        <v>9975</v>
      </c>
      <c r="B9976" t="s">
        <v>23</v>
      </c>
      <c r="C9976" t="s">
        <v>27</v>
      </c>
      <c r="D9976" t="s">
        <v>19</v>
      </c>
      <c r="E9976" t="s">
        <v>22</v>
      </c>
      <c r="F9976" t="s">
        <v>25</v>
      </c>
      <c r="G9976" t="s">
        <v>35</v>
      </c>
      <c r="H9976">
        <v>11</v>
      </c>
      <c r="I9976" t="s">
        <v>178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28</v>
      </c>
      <c r="S9976">
        <v>7</v>
      </c>
    </row>
    <row r="9977" spans="1:19" x14ac:dyDescent="0.3">
      <c r="A9977">
        <v>9976</v>
      </c>
      <c r="B9977" t="s">
        <v>33</v>
      </c>
      <c r="C9977" t="s">
        <v>27</v>
      </c>
      <c r="D9977" t="s">
        <v>44</v>
      </c>
      <c r="E9977" t="s">
        <v>45</v>
      </c>
      <c r="F9977" t="s">
        <v>30</v>
      </c>
      <c r="G9977" t="s">
        <v>17</v>
      </c>
      <c r="H9977">
        <v>0</v>
      </c>
      <c r="I9977" t="s">
        <v>176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21</v>
      </c>
      <c r="S9977">
        <v>5</v>
      </c>
    </row>
    <row r="9978" spans="1:19" x14ac:dyDescent="0.3">
      <c r="A9978">
        <v>9977</v>
      </c>
      <c r="B9978" t="s">
        <v>31</v>
      </c>
      <c r="C9978" t="s">
        <v>20</v>
      </c>
      <c r="D9978" t="s">
        <v>40</v>
      </c>
      <c r="E9978" t="s">
        <v>45</v>
      </c>
      <c r="F9978" t="s">
        <v>25</v>
      </c>
      <c r="G9978" t="s">
        <v>35</v>
      </c>
      <c r="H9978">
        <v>10</v>
      </c>
      <c r="I9978" t="s">
        <v>176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34</v>
      </c>
      <c r="S9978">
        <v>6</v>
      </c>
    </row>
    <row r="9979" spans="1:19" x14ac:dyDescent="0.3">
      <c r="A9979">
        <v>9978</v>
      </c>
      <c r="B9979" t="s">
        <v>23</v>
      </c>
      <c r="C9979" t="s">
        <v>20</v>
      </c>
      <c r="D9979" t="s">
        <v>44</v>
      </c>
      <c r="E9979" t="s">
        <v>43</v>
      </c>
      <c r="F9979" t="s">
        <v>18</v>
      </c>
      <c r="G9979" t="s">
        <v>24</v>
      </c>
      <c r="H9979">
        <v>1</v>
      </c>
      <c r="I9979" t="s">
        <v>178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21</v>
      </c>
      <c r="S9979">
        <v>6</v>
      </c>
    </row>
    <row r="9980" spans="1:19" x14ac:dyDescent="0.3">
      <c r="A9980">
        <v>9979</v>
      </c>
      <c r="B9980" t="s">
        <v>33</v>
      </c>
      <c r="C9980" t="s">
        <v>39</v>
      </c>
      <c r="D9980" t="s">
        <v>38</v>
      </c>
      <c r="E9980" t="s">
        <v>41</v>
      </c>
      <c r="F9980" t="s">
        <v>25</v>
      </c>
      <c r="G9980" t="s">
        <v>24</v>
      </c>
      <c r="H9980">
        <v>12</v>
      </c>
      <c r="I9980" t="s">
        <v>177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34</v>
      </c>
      <c r="S9980">
        <v>6</v>
      </c>
    </row>
    <row r="9981" spans="1:19" x14ac:dyDescent="0.3">
      <c r="A9981">
        <v>9980</v>
      </c>
      <c r="B9981" t="s">
        <v>23</v>
      </c>
      <c r="C9981" t="s">
        <v>39</v>
      </c>
      <c r="D9981" t="s">
        <v>32</v>
      </c>
      <c r="E9981" t="s">
        <v>45</v>
      </c>
      <c r="F9981" t="s">
        <v>25</v>
      </c>
      <c r="G9981" t="s">
        <v>35</v>
      </c>
      <c r="H9981">
        <v>7</v>
      </c>
      <c r="I9981" t="s">
        <v>178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28</v>
      </c>
      <c r="S9981">
        <v>8</v>
      </c>
    </row>
    <row r="9982" spans="1:19" x14ac:dyDescent="0.3">
      <c r="A9982">
        <v>9981</v>
      </c>
      <c r="B9982" t="s">
        <v>42</v>
      </c>
      <c r="C9982" t="s">
        <v>39</v>
      </c>
      <c r="D9982" t="s">
        <v>32</v>
      </c>
      <c r="E9982" t="s">
        <v>29</v>
      </c>
      <c r="F9982" t="s">
        <v>25</v>
      </c>
      <c r="G9982" t="s">
        <v>17</v>
      </c>
      <c r="H9982">
        <v>13</v>
      </c>
      <c r="I9982" t="s">
        <v>177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28</v>
      </c>
      <c r="S9982">
        <v>6</v>
      </c>
    </row>
    <row r="9983" spans="1:19" x14ac:dyDescent="0.3">
      <c r="A9983">
        <v>9982</v>
      </c>
      <c r="B9983" t="s">
        <v>42</v>
      </c>
      <c r="C9983" t="s">
        <v>27</v>
      </c>
      <c r="D9983" t="s">
        <v>32</v>
      </c>
      <c r="E9983" t="s">
        <v>36</v>
      </c>
      <c r="F9983" t="s">
        <v>18</v>
      </c>
      <c r="G9983" t="s">
        <v>35</v>
      </c>
      <c r="H9983">
        <v>8</v>
      </c>
      <c r="I9983" t="s">
        <v>176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34</v>
      </c>
      <c r="S9983">
        <v>5</v>
      </c>
    </row>
    <row r="9984" spans="1:19" x14ac:dyDescent="0.3">
      <c r="A9984">
        <v>9983</v>
      </c>
      <c r="B9984" t="s">
        <v>42</v>
      </c>
      <c r="C9984" t="s">
        <v>20</v>
      </c>
      <c r="D9984" t="s">
        <v>40</v>
      </c>
      <c r="E9984" t="s">
        <v>43</v>
      </c>
      <c r="F9984" t="s">
        <v>25</v>
      </c>
      <c r="G9984" t="s">
        <v>24</v>
      </c>
      <c r="H9984">
        <v>14</v>
      </c>
      <c r="I9984" t="s">
        <v>178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34</v>
      </c>
      <c r="S9984">
        <v>6</v>
      </c>
    </row>
    <row r="9985" spans="1:19" x14ac:dyDescent="0.3">
      <c r="A9985">
        <v>9984</v>
      </c>
      <c r="B9985" t="s">
        <v>31</v>
      </c>
      <c r="C9985" t="s">
        <v>27</v>
      </c>
      <c r="D9985" t="s">
        <v>32</v>
      </c>
      <c r="E9985" t="s">
        <v>36</v>
      </c>
      <c r="F9985" t="s">
        <v>30</v>
      </c>
      <c r="G9985" t="s">
        <v>24</v>
      </c>
      <c r="H9985">
        <v>7</v>
      </c>
      <c r="I9985" t="s">
        <v>177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21</v>
      </c>
      <c r="S9985">
        <v>2</v>
      </c>
    </row>
    <row r="9986" spans="1:19" x14ac:dyDescent="0.3">
      <c r="A9986">
        <v>9985</v>
      </c>
      <c r="B9986" t="s">
        <v>16</v>
      </c>
      <c r="C9986" t="s">
        <v>34</v>
      </c>
      <c r="D9986" t="s">
        <v>32</v>
      </c>
      <c r="E9986" t="s">
        <v>45</v>
      </c>
      <c r="F9986" t="s">
        <v>25</v>
      </c>
      <c r="G9986" t="s">
        <v>17</v>
      </c>
      <c r="H9986">
        <v>5</v>
      </c>
      <c r="I9986" t="s">
        <v>178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21</v>
      </c>
      <c r="S9986">
        <v>5</v>
      </c>
    </row>
    <row r="9987" spans="1:19" x14ac:dyDescent="0.3">
      <c r="A9987">
        <v>9986</v>
      </c>
      <c r="B9987" t="s">
        <v>31</v>
      </c>
      <c r="C9987" t="s">
        <v>20</v>
      </c>
      <c r="D9987" t="s">
        <v>40</v>
      </c>
      <c r="E9987" t="s">
        <v>15</v>
      </c>
      <c r="F9987" t="s">
        <v>25</v>
      </c>
      <c r="G9987" t="s">
        <v>17</v>
      </c>
      <c r="H9987">
        <v>14</v>
      </c>
      <c r="I9987" t="s">
        <v>177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34</v>
      </c>
      <c r="S9987">
        <v>5</v>
      </c>
    </row>
    <row r="9988" spans="1:19" x14ac:dyDescent="0.3">
      <c r="A9988">
        <v>9987</v>
      </c>
      <c r="B9988" t="s">
        <v>16</v>
      </c>
      <c r="C9988" t="s">
        <v>39</v>
      </c>
      <c r="D9988" t="s">
        <v>44</v>
      </c>
      <c r="E9988" t="s">
        <v>15</v>
      </c>
      <c r="F9988" t="s">
        <v>18</v>
      </c>
      <c r="G9988" t="s">
        <v>17</v>
      </c>
      <c r="H9988">
        <v>14</v>
      </c>
      <c r="I9988" t="s">
        <v>177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34</v>
      </c>
      <c r="S9988">
        <v>1</v>
      </c>
    </row>
    <row r="9989" spans="1:19" x14ac:dyDescent="0.3">
      <c r="A9989">
        <v>9988</v>
      </c>
      <c r="B9989" t="s">
        <v>42</v>
      </c>
      <c r="C9989" t="s">
        <v>34</v>
      </c>
      <c r="D9989" t="s">
        <v>44</v>
      </c>
      <c r="E9989" t="s">
        <v>45</v>
      </c>
      <c r="F9989" t="s">
        <v>30</v>
      </c>
      <c r="G9989" t="s">
        <v>24</v>
      </c>
      <c r="H9989">
        <v>2</v>
      </c>
      <c r="I9989" t="s">
        <v>178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21</v>
      </c>
      <c r="S9989">
        <v>2</v>
      </c>
    </row>
    <row r="9990" spans="1:19" x14ac:dyDescent="0.3">
      <c r="A9990">
        <v>9989</v>
      </c>
      <c r="B9990" t="s">
        <v>31</v>
      </c>
      <c r="C9990" t="s">
        <v>27</v>
      </c>
      <c r="D9990" t="s">
        <v>38</v>
      </c>
      <c r="E9990" t="s">
        <v>15</v>
      </c>
      <c r="F9990" t="s">
        <v>30</v>
      </c>
      <c r="G9990" t="s">
        <v>35</v>
      </c>
      <c r="H9990">
        <v>14</v>
      </c>
      <c r="I9990" t="s">
        <v>178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28</v>
      </c>
      <c r="S9990">
        <v>8</v>
      </c>
    </row>
    <row r="9991" spans="1:19" x14ac:dyDescent="0.3">
      <c r="A9991">
        <v>9990</v>
      </c>
      <c r="B9991" t="s">
        <v>33</v>
      </c>
      <c r="C9991" t="s">
        <v>27</v>
      </c>
      <c r="D9991" t="s">
        <v>38</v>
      </c>
      <c r="E9991" t="s">
        <v>15</v>
      </c>
      <c r="F9991" t="s">
        <v>18</v>
      </c>
      <c r="G9991" t="s">
        <v>24</v>
      </c>
      <c r="H9991">
        <v>5</v>
      </c>
      <c r="I9991" t="s">
        <v>178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28</v>
      </c>
      <c r="S9991">
        <v>7</v>
      </c>
    </row>
    <row r="9992" spans="1:19" x14ac:dyDescent="0.3">
      <c r="A9992">
        <v>9991</v>
      </c>
      <c r="B9992" t="s">
        <v>42</v>
      </c>
      <c r="C9992" t="s">
        <v>27</v>
      </c>
      <c r="D9992" t="s">
        <v>32</v>
      </c>
      <c r="E9992" t="s">
        <v>36</v>
      </c>
      <c r="F9992" t="s">
        <v>30</v>
      </c>
      <c r="G9992" t="s">
        <v>35</v>
      </c>
      <c r="H9992">
        <v>4</v>
      </c>
      <c r="I9992" t="s">
        <v>178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28</v>
      </c>
      <c r="S9992">
        <v>9</v>
      </c>
    </row>
    <row r="9993" spans="1:19" x14ac:dyDescent="0.3">
      <c r="A9993">
        <v>9992</v>
      </c>
      <c r="B9993" t="s">
        <v>31</v>
      </c>
      <c r="C9993" t="s">
        <v>39</v>
      </c>
      <c r="D9993" t="s">
        <v>32</v>
      </c>
      <c r="E9993" t="s">
        <v>15</v>
      </c>
      <c r="F9993" t="s">
        <v>18</v>
      </c>
      <c r="G9993" t="s">
        <v>17</v>
      </c>
      <c r="H9993">
        <v>8</v>
      </c>
      <c r="I9993" t="s">
        <v>176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28</v>
      </c>
      <c r="S9993">
        <v>6</v>
      </c>
    </row>
    <row r="9994" spans="1:19" x14ac:dyDescent="0.3">
      <c r="A9994">
        <v>9993</v>
      </c>
      <c r="B9994" t="s">
        <v>23</v>
      </c>
      <c r="C9994" t="s">
        <v>20</v>
      </c>
      <c r="D9994" t="s">
        <v>40</v>
      </c>
      <c r="E9994" t="s">
        <v>29</v>
      </c>
      <c r="F9994" t="s">
        <v>25</v>
      </c>
      <c r="G9994" t="s">
        <v>24</v>
      </c>
      <c r="H9994">
        <v>4</v>
      </c>
      <c r="I9994" t="s">
        <v>178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21</v>
      </c>
      <c r="S9994">
        <v>6</v>
      </c>
    </row>
    <row r="9995" spans="1:19" x14ac:dyDescent="0.3">
      <c r="A9995">
        <v>9994</v>
      </c>
      <c r="B9995" t="s">
        <v>37</v>
      </c>
      <c r="C9995" t="s">
        <v>27</v>
      </c>
      <c r="D9995" t="s">
        <v>32</v>
      </c>
      <c r="E9995" t="s">
        <v>29</v>
      </c>
      <c r="F9995" t="s">
        <v>30</v>
      </c>
      <c r="G9995" t="s">
        <v>17</v>
      </c>
      <c r="H9995">
        <v>13</v>
      </c>
      <c r="I9995" t="s">
        <v>177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34</v>
      </c>
      <c r="S9995">
        <v>6</v>
      </c>
    </row>
    <row r="9996" spans="1:19" x14ac:dyDescent="0.3">
      <c r="A9996">
        <v>9995</v>
      </c>
      <c r="B9996" t="s">
        <v>23</v>
      </c>
      <c r="C9996" t="s">
        <v>20</v>
      </c>
      <c r="D9996" t="s">
        <v>44</v>
      </c>
      <c r="E9996" t="s">
        <v>29</v>
      </c>
      <c r="F9996" t="s">
        <v>30</v>
      </c>
      <c r="G9996" t="s">
        <v>35</v>
      </c>
      <c r="H9996">
        <v>11</v>
      </c>
      <c r="I9996" t="s">
        <v>177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28</v>
      </c>
      <c r="S9996">
        <v>9</v>
      </c>
    </row>
    <row r="9997" spans="1:19" x14ac:dyDescent="0.3">
      <c r="A9997">
        <v>9996</v>
      </c>
      <c r="B9997" t="s">
        <v>33</v>
      </c>
      <c r="C9997" t="s">
        <v>34</v>
      </c>
      <c r="D9997" t="s">
        <v>38</v>
      </c>
      <c r="E9997" t="s">
        <v>45</v>
      </c>
      <c r="F9997" t="s">
        <v>25</v>
      </c>
      <c r="G9997" t="s">
        <v>17</v>
      </c>
      <c r="H9997">
        <v>6</v>
      </c>
      <c r="I9997" t="s">
        <v>178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28</v>
      </c>
      <c r="S9997">
        <v>7</v>
      </c>
    </row>
    <row r="9998" spans="1:19" x14ac:dyDescent="0.3">
      <c r="A9998">
        <v>9997</v>
      </c>
      <c r="B9998" t="s">
        <v>16</v>
      </c>
      <c r="C9998" t="s">
        <v>27</v>
      </c>
      <c r="D9998" t="s">
        <v>26</v>
      </c>
      <c r="E9998" t="s">
        <v>41</v>
      </c>
      <c r="F9998" t="s">
        <v>25</v>
      </c>
      <c r="G9998" t="s">
        <v>24</v>
      </c>
      <c r="H9998">
        <v>1</v>
      </c>
      <c r="I9998" t="s">
        <v>176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21</v>
      </c>
      <c r="S9998">
        <v>6</v>
      </c>
    </row>
    <row r="9999" spans="1:19" x14ac:dyDescent="0.3">
      <c r="A9999">
        <v>9998</v>
      </c>
      <c r="B9999" t="s">
        <v>16</v>
      </c>
      <c r="C9999" t="s">
        <v>20</v>
      </c>
      <c r="D9999" t="s">
        <v>19</v>
      </c>
      <c r="E9999" t="s">
        <v>36</v>
      </c>
      <c r="F9999" t="s">
        <v>30</v>
      </c>
      <c r="G9999" t="s">
        <v>35</v>
      </c>
      <c r="H9999">
        <v>13</v>
      </c>
      <c r="I9999" t="s">
        <v>176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34</v>
      </c>
      <c r="S9999">
        <v>1</v>
      </c>
    </row>
    <row r="10000" spans="1:19" x14ac:dyDescent="0.3">
      <c r="A10000">
        <v>9999</v>
      </c>
      <c r="B10000" t="s">
        <v>31</v>
      </c>
      <c r="C10000" t="s">
        <v>39</v>
      </c>
      <c r="D10000" t="s">
        <v>26</v>
      </c>
      <c r="E10000" t="s">
        <v>43</v>
      </c>
      <c r="F10000" t="s">
        <v>25</v>
      </c>
      <c r="G10000" t="s">
        <v>35</v>
      </c>
      <c r="H10000">
        <v>6</v>
      </c>
      <c r="I10000" t="s">
        <v>176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21</v>
      </c>
      <c r="S10000">
        <v>6</v>
      </c>
    </row>
    <row r="10001" spans="1:19" x14ac:dyDescent="0.3">
      <c r="A10001">
        <v>10000</v>
      </c>
      <c r="B10001" t="s">
        <v>23</v>
      </c>
      <c r="C10001" t="s">
        <v>39</v>
      </c>
      <c r="D10001" t="s">
        <v>26</v>
      </c>
      <c r="E10001" t="s">
        <v>15</v>
      </c>
      <c r="F10001" t="s">
        <v>30</v>
      </c>
      <c r="G10001" t="s">
        <v>24</v>
      </c>
      <c r="H10001">
        <v>7</v>
      </c>
      <c r="I10001" t="s">
        <v>178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21</v>
      </c>
      <c r="S10001">
        <v>5</v>
      </c>
    </row>
    <row r="10002" spans="1:19" x14ac:dyDescent="0.3">
      <c r="A10002">
        <v>10001</v>
      </c>
      <c r="B10002" t="s">
        <v>16</v>
      </c>
      <c r="C10002" t="s">
        <v>39</v>
      </c>
      <c r="D10002" t="s">
        <v>19</v>
      </c>
      <c r="E10002" t="s">
        <v>29</v>
      </c>
      <c r="F10002" t="s">
        <v>25</v>
      </c>
      <c r="G10002" t="s">
        <v>17</v>
      </c>
      <c r="H10002">
        <v>5</v>
      </c>
      <c r="I10002" t="s">
        <v>178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28</v>
      </c>
      <c r="S10002">
        <v>9</v>
      </c>
    </row>
    <row r="10003" spans="1:19" x14ac:dyDescent="0.3">
      <c r="A10003">
        <v>10002</v>
      </c>
      <c r="B10003" t="s">
        <v>37</v>
      </c>
      <c r="C10003" t="s">
        <v>39</v>
      </c>
      <c r="D10003" t="s">
        <v>26</v>
      </c>
      <c r="E10003" t="s">
        <v>22</v>
      </c>
      <c r="F10003" t="s">
        <v>25</v>
      </c>
      <c r="G10003" t="s">
        <v>24</v>
      </c>
      <c r="H10003">
        <v>9</v>
      </c>
      <c r="I10003" t="s">
        <v>176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28</v>
      </c>
      <c r="S10003">
        <v>8</v>
      </c>
    </row>
    <row r="10004" spans="1:19" x14ac:dyDescent="0.3">
      <c r="A10004">
        <v>10003</v>
      </c>
      <c r="B10004" t="s">
        <v>37</v>
      </c>
      <c r="C10004" t="s">
        <v>27</v>
      </c>
      <c r="D10004" t="s">
        <v>38</v>
      </c>
      <c r="E10004" t="s">
        <v>36</v>
      </c>
      <c r="F10004" t="s">
        <v>25</v>
      </c>
      <c r="G10004" t="s">
        <v>17</v>
      </c>
      <c r="H10004">
        <v>11</v>
      </c>
      <c r="I10004" t="s">
        <v>176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28</v>
      </c>
      <c r="S10004">
        <v>9</v>
      </c>
    </row>
    <row r="10005" spans="1:19" x14ac:dyDescent="0.3">
      <c r="A10005">
        <v>10004</v>
      </c>
      <c r="B10005" t="s">
        <v>23</v>
      </c>
      <c r="C10005" t="s">
        <v>20</v>
      </c>
      <c r="D10005" t="s">
        <v>32</v>
      </c>
      <c r="E10005" t="s">
        <v>45</v>
      </c>
      <c r="F10005" t="s">
        <v>25</v>
      </c>
      <c r="G10005" t="s">
        <v>17</v>
      </c>
      <c r="H10005">
        <v>7</v>
      </c>
      <c r="I10005" t="s">
        <v>178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28</v>
      </c>
      <c r="S10005">
        <v>5</v>
      </c>
    </row>
    <row r="10006" spans="1:19" x14ac:dyDescent="0.3">
      <c r="A10006">
        <v>10005</v>
      </c>
      <c r="B10006" t="s">
        <v>42</v>
      </c>
      <c r="C10006" t="s">
        <v>20</v>
      </c>
      <c r="D10006" t="s">
        <v>38</v>
      </c>
      <c r="E10006" t="s">
        <v>45</v>
      </c>
      <c r="F10006" t="s">
        <v>30</v>
      </c>
      <c r="G10006" t="s">
        <v>24</v>
      </c>
      <c r="H10006">
        <v>9</v>
      </c>
      <c r="I10006" t="s">
        <v>176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28</v>
      </c>
      <c r="S10006">
        <v>3</v>
      </c>
    </row>
    <row r="10007" spans="1:19" x14ac:dyDescent="0.3">
      <c r="A10007">
        <v>10006</v>
      </c>
      <c r="B10007" t="s">
        <v>16</v>
      </c>
      <c r="C10007" t="s">
        <v>34</v>
      </c>
      <c r="D10007" t="s">
        <v>19</v>
      </c>
      <c r="E10007" t="s">
        <v>15</v>
      </c>
      <c r="F10007" t="s">
        <v>25</v>
      </c>
      <c r="G10007" t="s">
        <v>24</v>
      </c>
      <c r="H10007">
        <v>9</v>
      </c>
      <c r="I10007" t="s">
        <v>176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28</v>
      </c>
      <c r="S10007">
        <v>9</v>
      </c>
    </row>
    <row r="10008" spans="1:19" x14ac:dyDescent="0.3">
      <c r="A10008">
        <v>10007</v>
      </c>
      <c r="B10008" t="s">
        <v>33</v>
      </c>
      <c r="C10008" t="s">
        <v>34</v>
      </c>
      <c r="D10008" t="s">
        <v>26</v>
      </c>
      <c r="E10008" t="s">
        <v>29</v>
      </c>
      <c r="F10008" t="s">
        <v>18</v>
      </c>
      <c r="G10008" t="s">
        <v>35</v>
      </c>
      <c r="H10008">
        <v>12</v>
      </c>
      <c r="I10008" t="s">
        <v>177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28</v>
      </c>
      <c r="S10008">
        <v>7</v>
      </c>
    </row>
    <row r="10009" spans="1:19" x14ac:dyDescent="0.3">
      <c r="A10009">
        <v>10008</v>
      </c>
      <c r="B10009" t="s">
        <v>31</v>
      </c>
      <c r="C10009" t="s">
        <v>20</v>
      </c>
      <c r="D10009" t="s">
        <v>40</v>
      </c>
      <c r="E10009" t="s">
        <v>41</v>
      </c>
      <c r="F10009" t="s">
        <v>25</v>
      </c>
      <c r="G10009" t="s">
        <v>35</v>
      </c>
      <c r="H10009">
        <v>1</v>
      </c>
      <c r="I10009" t="s">
        <v>176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28</v>
      </c>
      <c r="S10009">
        <v>9</v>
      </c>
    </row>
    <row r="10010" spans="1:19" x14ac:dyDescent="0.3">
      <c r="A10010">
        <v>10009</v>
      </c>
      <c r="B10010" t="s">
        <v>31</v>
      </c>
      <c r="C10010" t="s">
        <v>34</v>
      </c>
      <c r="D10010" t="s">
        <v>40</v>
      </c>
      <c r="E10010" t="s">
        <v>29</v>
      </c>
      <c r="F10010" t="s">
        <v>18</v>
      </c>
      <c r="G10010" t="s">
        <v>35</v>
      </c>
      <c r="H10010">
        <v>2</v>
      </c>
      <c r="I10010" t="s">
        <v>177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28</v>
      </c>
      <c r="S10010">
        <v>1</v>
      </c>
    </row>
    <row r="10011" spans="1:19" x14ac:dyDescent="0.3">
      <c r="A10011">
        <v>10010</v>
      </c>
      <c r="B10011" t="s">
        <v>37</v>
      </c>
      <c r="C10011" t="s">
        <v>27</v>
      </c>
      <c r="D10011" t="s">
        <v>38</v>
      </c>
      <c r="E10011" t="s">
        <v>22</v>
      </c>
      <c r="F10011" t="s">
        <v>25</v>
      </c>
      <c r="G10011" t="s">
        <v>17</v>
      </c>
      <c r="H10011">
        <v>11</v>
      </c>
      <c r="I10011" t="s">
        <v>178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34</v>
      </c>
      <c r="S10011">
        <v>5</v>
      </c>
    </row>
    <row r="10012" spans="1:19" x14ac:dyDescent="0.3">
      <c r="A10012">
        <v>10011</v>
      </c>
      <c r="B10012" t="s">
        <v>16</v>
      </c>
      <c r="C10012" t="s">
        <v>34</v>
      </c>
      <c r="D10012" t="s">
        <v>40</v>
      </c>
      <c r="E10012" t="s">
        <v>43</v>
      </c>
      <c r="F10012" t="s">
        <v>25</v>
      </c>
      <c r="G10012" t="s">
        <v>17</v>
      </c>
      <c r="H10012">
        <v>7</v>
      </c>
      <c r="I10012" t="s">
        <v>176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28</v>
      </c>
      <c r="S10012">
        <v>8</v>
      </c>
    </row>
    <row r="10013" spans="1:19" x14ac:dyDescent="0.3">
      <c r="A10013">
        <v>10012</v>
      </c>
      <c r="B10013" t="s">
        <v>37</v>
      </c>
      <c r="C10013" t="s">
        <v>27</v>
      </c>
      <c r="D10013" t="s">
        <v>26</v>
      </c>
      <c r="E10013" t="s">
        <v>43</v>
      </c>
      <c r="F10013" t="s">
        <v>18</v>
      </c>
      <c r="G10013" t="s">
        <v>24</v>
      </c>
      <c r="H10013">
        <v>10</v>
      </c>
      <c r="I10013" t="s">
        <v>177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28</v>
      </c>
      <c r="S10013">
        <v>2</v>
      </c>
    </row>
    <row r="10014" spans="1:19" x14ac:dyDescent="0.3">
      <c r="A10014">
        <v>10013</v>
      </c>
      <c r="B10014" t="s">
        <v>16</v>
      </c>
      <c r="C10014" t="s">
        <v>39</v>
      </c>
      <c r="D10014" t="s">
        <v>38</v>
      </c>
      <c r="E10014" t="s">
        <v>29</v>
      </c>
      <c r="F10014" t="s">
        <v>30</v>
      </c>
      <c r="G10014" t="s">
        <v>17</v>
      </c>
      <c r="H10014">
        <v>7</v>
      </c>
      <c r="I10014" t="s">
        <v>178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21</v>
      </c>
      <c r="S10014">
        <v>4</v>
      </c>
    </row>
    <row r="10015" spans="1:19" x14ac:dyDescent="0.3">
      <c r="A10015">
        <v>10014</v>
      </c>
      <c r="B10015" t="s">
        <v>16</v>
      </c>
      <c r="C10015" t="s">
        <v>27</v>
      </c>
      <c r="D10015" t="s">
        <v>44</v>
      </c>
      <c r="E10015" t="s">
        <v>36</v>
      </c>
      <c r="F10015" t="s">
        <v>25</v>
      </c>
      <c r="G10015" t="s">
        <v>17</v>
      </c>
      <c r="H10015">
        <v>3</v>
      </c>
      <c r="I10015" t="s">
        <v>177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21</v>
      </c>
      <c r="S10015">
        <v>3</v>
      </c>
    </row>
    <row r="10016" spans="1:19" x14ac:dyDescent="0.3">
      <c r="A10016">
        <v>10015</v>
      </c>
      <c r="B10016" t="s">
        <v>33</v>
      </c>
      <c r="C10016" t="s">
        <v>39</v>
      </c>
      <c r="D10016" t="s">
        <v>38</v>
      </c>
      <c r="E10016" t="s">
        <v>29</v>
      </c>
      <c r="F10016" t="s">
        <v>18</v>
      </c>
      <c r="G10016" t="s">
        <v>17</v>
      </c>
      <c r="H10016">
        <v>14</v>
      </c>
      <c r="I10016" t="s">
        <v>176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34</v>
      </c>
      <c r="S10016">
        <v>5</v>
      </c>
    </row>
    <row r="10017" spans="1:19" x14ac:dyDescent="0.3">
      <c r="A10017">
        <v>10016</v>
      </c>
      <c r="B10017" t="s">
        <v>16</v>
      </c>
      <c r="C10017" t="s">
        <v>20</v>
      </c>
      <c r="D10017" t="s">
        <v>44</v>
      </c>
      <c r="E10017" t="s">
        <v>29</v>
      </c>
      <c r="F10017" t="s">
        <v>18</v>
      </c>
      <c r="G10017" t="s">
        <v>35</v>
      </c>
      <c r="H10017">
        <v>8</v>
      </c>
      <c r="I10017" t="s">
        <v>178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34</v>
      </c>
      <c r="S10017">
        <v>2</v>
      </c>
    </row>
    <row r="10018" spans="1:19" x14ac:dyDescent="0.3">
      <c r="A10018">
        <v>10017</v>
      </c>
      <c r="B10018" t="s">
        <v>23</v>
      </c>
      <c r="C10018" t="s">
        <v>39</v>
      </c>
      <c r="D10018" t="s">
        <v>44</v>
      </c>
      <c r="E10018" t="s">
        <v>41</v>
      </c>
      <c r="F10018" t="s">
        <v>25</v>
      </c>
      <c r="G10018" t="s">
        <v>17</v>
      </c>
      <c r="H10018">
        <v>8</v>
      </c>
      <c r="I10018" t="s">
        <v>178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28</v>
      </c>
      <c r="S10018">
        <v>6</v>
      </c>
    </row>
    <row r="10019" spans="1:19" x14ac:dyDescent="0.3">
      <c r="A10019">
        <v>10018</v>
      </c>
      <c r="B10019" t="s">
        <v>16</v>
      </c>
      <c r="C10019" t="s">
        <v>20</v>
      </c>
      <c r="D10019" t="s">
        <v>38</v>
      </c>
      <c r="E10019" t="s">
        <v>43</v>
      </c>
      <c r="F10019" t="s">
        <v>30</v>
      </c>
      <c r="G10019" t="s">
        <v>17</v>
      </c>
      <c r="H10019">
        <v>12</v>
      </c>
      <c r="I10019" t="s">
        <v>178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28</v>
      </c>
      <c r="S10019">
        <v>9</v>
      </c>
    </row>
    <row r="10020" spans="1:19" x14ac:dyDescent="0.3">
      <c r="A10020">
        <v>10019</v>
      </c>
      <c r="B10020" t="s">
        <v>37</v>
      </c>
      <c r="C10020" t="s">
        <v>39</v>
      </c>
      <c r="D10020" t="s">
        <v>19</v>
      </c>
      <c r="E10020" t="s">
        <v>36</v>
      </c>
      <c r="F10020" t="s">
        <v>18</v>
      </c>
      <c r="G10020" t="s">
        <v>35</v>
      </c>
      <c r="H10020">
        <v>7</v>
      </c>
      <c r="I10020" t="s">
        <v>178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21</v>
      </c>
      <c r="S10020">
        <v>1</v>
      </c>
    </row>
    <row r="10021" spans="1:19" x14ac:dyDescent="0.3">
      <c r="A10021">
        <v>10020</v>
      </c>
      <c r="B10021" t="s">
        <v>33</v>
      </c>
      <c r="C10021" t="s">
        <v>34</v>
      </c>
      <c r="D10021" t="s">
        <v>26</v>
      </c>
      <c r="E10021" t="s">
        <v>45</v>
      </c>
      <c r="F10021" t="s">
        <v>18</v>
      </c>
      <c r="G10021" t="s">
        <v>17</v>
      </c>
      <c r="H10021">
        <v>14</v>
      </c>
      <c r="I10021" t="s">
        <v>177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28</v>
      </c>
      <c r="S10021">
        <v>8</v>
      </c>
    </row>
    <row r="10022" spans="1:19" x14ac:dyDescent="0.3">
      <c r="A10022">
        <v>10021</v>
      </c>
      <c r="B10022" t="s">
        <v>31</v>
      </c>
      <c r="C10022" t="s">
        <v>39</v>
      </c>
      <c r="D10022" t="s">
        <v>40</v>
      </c>
      <c r="E10022" t="s">
        <v>36</v>
      </c>
      <c r="F10022" t="s">
        <v>18</v>
      </c>
      <c r="G10022" t="s">
        <v>24</v>
      </c>
      <c r="H10022">
        <v>7</v>
      </c>
      <c r="I10022" t="s">
        <v>176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28</v>
      </c>
      <c r="S10022">
        <v>8</v>
      </c>
    </row>
    <row r="10023" spans="1:19" x14ac:dyDescent="0.3">
      <c r="A10023">
        <v>10022</v>
      </c>
      <c r="B10023" t="s">
        <v>42</v>
      </c>
      <c r="C10023" t="s">
        <v>20</v>
      </c>
      <c r="D10023" t="s">
        <v>40</v>
      </c>
      <c r="E10023" t="s">
        <v>41</v>
      </c>
      <c r="F10023" t="s">
        <v>18</v>
      </c>
      <c r="G10023" t="s">
        <v>24</v>
      </c>
      <c r="H10023">
        <v>7</v>
      </c>
      <c r="I10023" t="s">
        <v>176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21</v>
      </c>
      <c r="S10023">
        <v>2</v>
      </c>
    </row>
    <row r="10024" spans="1:19" x14ac:dyDescent="0.3">
      <c r="A10024">
        <v>10023</v>
      </c>
      <c r="B10024" t="s">
        <v>37</v>
      </c>
      <c r="C10024" t="s">
        <v>20</v>
      </c>
      <c r="D10024" t="s">
        <v>32</v>
      </c>
      <c r="E10024" t="s">
        <v>41</v>
      </c>
      <c r="F10024" t="s">
        <v>18</v>
      </c>
      <c r="G10024" t="s">
        <v>17</v>
      </c>
      <c r="H10024">
        <v>12</v>
      </c>
      <c r="I10024" t="s">
        <v>177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34</v>
      </c>
      <c r="S10024">
        <v>2</v>
      </c>
    </row>
    <row r="10025" spans="1:19" x14ac:dyDescent="0.3">
      <c r="A10025">
        <v>10024</v>
      </c>
      <c r="B10025" t="s">
        <v>23</v>
      </c>
      <c r="C10025" t="s">
        <v>27</v>
      </c>
      <c r="D10025" t="s">
        <v>44</v>
      </c>
      <c r="E10025" t="s">
        <v>22</v>
      </c>
      <c r="F10025" t="s">
        <v>30</v>
      </c>
      <c r="G10025" t="s">
        <v>35</v>
      </c>
      <c r="H10025">
        <v>7</v>
      </c>
      <c r="I10025" t="s">
        <v>177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28</v>
      </c>
      <c r="S10025">
        <v>1</v>
      </c>
    </row>
    <row r="10026" spans="1:19" x14ac:dyDescent="0.3">
      <c r="A10026">
        <v>10025</v>
      </c>
      <c r="B10026" t="s">
        <v>37</v>
      </c>
      <c r="C10026" t="s">
        <v>34</v>
      </c>
      <c r="D10026" t="s">
        <v>19</v>
      </c>
      <c r="E10026" t="s">
        <v>41</v>
      </c>
      <c r="F10026" t="s">
        <v>25</v>
      </c>
      <c r="G10026" t="s">
        <v>17</v>
      </c>
      <c r="H10026">
        <v>1</v>
      </c>
      <c r="I10026" t="s">
        <v>176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21</v>
      </c>
      <c r="S10026">
        <v>1</v>
      </c>
    </row>
    <row r="10027" spans="1:19" x14ac:dyDescent="0.3">
      <c r="A10027">
        <v>10026</v>
      </c>
      <c r="B10027" t="s">
        <v>42</v>
      </c>
      <c r="C10027" t="s">
        <v>34</v>
      </c>
      <c r="D10027" t="s">
        <v>38</v>
      </c>
      <c r="E10027" t="s">
        <v>43</v>
      </c>
      <c r="F10027" t="s">
        <v>18</v>
      </c>
      <c r="G10027" t="s">
        <v>35</v>
      </c>
      <c r="H10027">
        <v>10</v>
      </c>
      <c r="I10027" t="s">
        <v>178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28</v>
      </c>
      <c r="S10027">
        <v>2</v>
      </c>
    </row>
    <row r="10028" spans="1:19" x14ac:dyDescent="0.3">
      <c r="A10028">
        <v>10027</v>
      </c>
      <c r="B10028" t="s">
        <v>42</v>
      </c>
      <c r="C10028" t="s">
        <v>27</v>
      </c>
      <c r="D10028" t="s">
        <v>26</v>
      </c>
      <c r="E10028" t="s">
        <v>36</v>
      </c>
      <c r="F10028" t="s">
        <v>18</v>
      </c>
      <c r="G10028" t="s">
        <v>24</v>
      </c>
      <c r="H10028">
        <v>3</v>
      </c>
      <c r="I10028" t="s">
        <v>178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21</v>
      </c>
      <c r="S10028">
        <v>4</v>
      </c>
    </row>
    <row r="10029" spans="1:19" x14ac:dyDescent="0.3">
      <c r="A10029">
        <v>10028</v>
      </c>
      <c r="B10029" t="s">
        <v>33</v>
      </c>
      <c r="C10029" t="s">
        <v>39</v>
      </c>
      <c r="D10029" t="s">
        <v>32</v>
      </c>
      <c r="E10029" t="s">
        <v>36</v>
      </c>
      <c r="F10029" t="s">
        <v>30</v>
      </c>
      <c r="G10029" t="s">
        <v>24</v>
      </c>
      <c r="H10029">
        <v>8</v>
      </c>
      <c r="I10029" t="s">
        <v>178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34</v>
      </c>
      <c r="S10029">
        <v>1</v>
      </c>
    </row>
    <row r="10030" spans="1:19" x14ac:dyDescent="0.3">
      <c r="A10030">
        <v>10029</v>
      </c>
      <c r="B10030" t="s">
        <v>23</v>
      </c>
      <c r="C10030" t="s">
        <v>39</v>
      </c>
      <c r="D10030" t="s">
        <v>44</v>
      </c>
      <c r="E10030" t="s">
        <v>22</v>
      </c>
      <c r="F10030" t="s">
        <v>30</v>
      </c>
      <c r="G10030" t="s">
        <v>24</v>
      </c>
      <c r="H10030">
        <v>9</v>
      </c>
      <c r="I10030" t="s">
        <v>178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28</v>
      </c>
      <c r="S10030">
        <v>5</v>
      </c>
    </row>
    <row r="10031" spans="1:19" x14ac:dyDescent="0.3">
      <c r="A10031">
        <v>10030</v>
      </c>
      <c r="B10031" t="s">
        <v>42</v>
      </c>
      <c r="C10031" t="s">
        <v>27</v>
      </c>
      <c r="D10031" t="s">
        <v>19</v>
      </c>
      <c r="E10031" t="s">
        <v>41</v>
      </c>
      <c r="F10031" t="s">
        <v>25</v>
      </c>
      <c r="G10031" t="s">
        <v>24</v>
      </c>
      <c r="H10031">
        <v>2</v>
      </c>
      <c r="I10031" t="s">
        <v>176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21</v>
      </c>
      <c r="S10031">
        <v>2</v>
      </c>
    </row>
    <row r="10032" spans="1:19" x14ac:dyDescent="0.3">
      <c r="A10032">
        <v>10031</v>
      </c>
      <c r="B10032" t="s">
        <v>16</v>
      </c>
      <c r="C10032" t="s">
        <v>27</v>
      </c>
      <c r="D10032" t="s">
        <v>44</v>
      </c>
      <c r="E10032" t="s">
        <v>45</v>
      </c>
      <c r="F10032" t="s">
        <v>18</v>
      </c>
      <c r="G10032" t="s">
        <v>35</v>
      </c>
      <c r="H10032">
        <v>11</v>
      </c>
      <c r="I10032" t="s">
        <v>178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28</v>
      </c>
      <c r="S10032">
        <v>9</v>
      </c>
    </row>
    <row r="10033" spans="1:19" x14ac:dyDescent="0.3">
      <c r="A10033">
        <v>10032</v>
      </c>
      <c r="B10033" t="s">
        <v>16</v>
      </c>
      <c r="C10033" t="s">
        <v>39</v>
      </c>
      <c r="D10033" t="s">
        <v>40</v>
      </c>
      <c r="E10033" t="s">
        <v>36</v>
      </c>
      <c r="F10033" t="s">
        <v>30</v>
      </c>
      <c r="G10033" t="s">
        <v>35</v>
      </c>
      <c r="H10033">
        <v>10</v>
      </c>
      <c r="I10033" t="s">
        <v>178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34</v>
      </c>
      <c r="S10033">
        <v>1</v>
      </c>
    </row>
    <row r="10034" spans="1:19" x14ac:dyDescent="0.3">
      <c r="A10034">
        <v>10033</v>
      </c>
      <c r="B10034" t="s">
        <v>16</v>
      </c>
      <c r="C10034" t="s">
        <v>27</v>
      </c>
      <c r="D10034" t="s">
        <v>19</v>
      </c>
      <c r="E10034" t="s">
        <v>43</v>
      </c>
      <c r="F10034" t="s">
        <v>18</v>
      </c>
      <c r="G10034" t="s">
        <v>24</v>
      </c>
      <c r="H10034">
        <v>10</v>
      </c>
      <c r="I10034" t="s">
        <v>176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34</v>
      </c>
      <c r="S10034">
        <v>5</v>
      </c>
    </row>
    <row r="10035" spans="1:19" x14ac:dyDescent="0.3">
      <c r="A10035">
        <v>10034</v>
      </c>
      <c r="B10035" t="s">
        <v>23</v>
      </c>
      <c r="C10035" t="s">
        <v>20</v>
      </c>
      <c r="D10035" t="s">
        <v>32</v>
      </c>
      <c r="E10035" t="s">
        <v>43</v>
      </c>
      <c r="F10035" t="s">
        <v>18</v>
      </c>
      <c r="G10035" t="s">
        <v>35</v>
      </c>
      <c r="H10035">
        <v>9</v>
      </c>
      <c r="I10035" t="s">
        <v>176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28</v>
      </c>
      <c r="S10035">
        <v>8</v>
      </c>
    </row>
    <row r="10036" spans="1:19" x14ac:dyDescent="0.3">
      <c r="A10036">
        <v>10035</v>
      </c>
      <c r="B10036" t="s">
        <v>16</v>
      </c>
      <c r="C10036" t="s">
        <v>27</v>
      </c>
      <c r="D10036" t="s">
        <v>44</v>
      </c>
      <c r="E10036" t="s">
        <v>41</v>
      </c>
      <c r="F10036" t="s">
        <v>25</v>
      </c>
      <c r="G10036" t="s">
        <v>35</v>
      </c>
      <c r="H10036">
        <v>4</v>
      </c>
      <c r="I10036" t="s">
        <v>176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21</v>
      </c>
      <c r="S10036">
        <v>4</v>
      </c>
    </row>
    <row r="10037" spans="1:19" x14ac:dyDescent="0.3">
      <c r="A10037">
        <v>10036</v>
      </c>
      <c r="B10037" t="s">
        <v>37</v>
      </c>
      <c r="C10037" t="s">
        <v>20</v>
      </c>
      <c r="D10037" t="s">
        <v>40</v>
      </c>
      <c r="E10037" t="s">
        <v>45</v>
      </c>
      <c r="F10037" t="s">
        <v>25</v>
      </c>
      <c r="G10037" t="s">
        <v>35</v>
      </c>
      <c r="H10037">
        <v>11</v>
      </c>
      <c r="I10037" t="s">
        <v>176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34</v>
      </c>
      <c r="S10037">
        <v>2</v>
      </c>
    </row>
    <row r="10038" spans="1:19" x14ac:dyDescent="0.3">
      <c r="A10038">
        <v>10037</v>
      </c>
      <c r="B10038" t="s">
        <v>16</v>
      </c>
      <c r="C10038" t="s">
        <v>34</v>
      </c>
      <c r="D10038" t="s">
        <v>40</v>
      </c>
      <c r="E10038" t="s">
        <v>43</v>
      </c>
      <c r="F10038" t="s">
        <v>30</v>
      </c>
      <c r="G10038" t="s">
        <v>17</v>
      </c>
      <c r="H10038">
        <v>5</v>
      </c>
      <c r="I10038" t="s">
        <v>178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28</v>
      </c>
      <c r="S10038">
        <v>2</v>
      </c>
    </row>
    <row r="10039" spans="1:19" x14ac:dyDescent="0.3">
      <c r="A10039">
        <v>10038</v>
      </c>
      <c r="B10039" t="s">
        <v>16</v>
      </c>
      <c r="C10039" t="s">
        <v>27</v>
      </c>
      <c r="D10039" t="s">
        <v>19</v>
      </c>
      <c r="E10039" t="s">
        <v>29</v>
      </c>
      <c r="F10039" t="s">
        <v>30</v>
      </c>
      <c r="G10039" t="s">
        <v>35</v>
      </c>
      <c r="H10039">
        <v>11</v>
      </c>
      <c r="I10039" t="s">
        <v>177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34</v>
      </c>
      <c r="S10039">
        <v>1</v>
      </c>
    </row>
    <row r="10040" spans="1:19" x14ac:dyDescent="0.3">
      <c r="A10040">
        <v>10039</v>
      </c>
      <c r="B10040" t="s">
        <v>42</v>
      </c>
      <c r="C10040" t="s">
        <v>20</v>
      </c>
      <c r="D10040" t="s">
        <v>26</v>
      </c>
      <c r="E10040" t="s">
        <v>22</v>
      </c>
      <c r="F10040" t="s">
        <v>18</v>
      </c>
      <c r="G10040" t="s">
        <v>24</v>
      </c>
      <c r="H10040">
        <v>5</v>
      </c>
      <c r="I10040" t="s">
        <v>178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28</v>
      </c>
      <c r="S10040">
        <v>7</v>
      </c>
    </row>
    <row r="10041" spans="1:19" x14ac:dyDescent="0.3">
      <c r="A10041">
        <v>10040</v>
      </c>
      <c r="B10041" t="s">
        <v>42</v>
      </c>
      <c r="C10041" t="s">
        <v>39</v>
      </c>
      <c r="D10041" t="s">
        <v>26</v>
      </c>
      <c r="E10041" t="s">
        <v>43</v>
      </c>
      <c r="F10041" t="s">
        <v>25</v>
      </c>
      <c r="G10041" t="s">
        <v>35</v>
      </c>
      <c r="H10041">
        <v>1</v>
      </c>
      <c r="I10041" t="s">
        <v>176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21</v>
      </c>
      <c r="S10041">
        <v>1</v>
      </c>
    </row>
    <row r="10042" spans="1:19" x14ac:dyDescent="0.3">
      <c r="A10042">
        <v>10041</v>
      </c>
      <c r="B10042" t="s">
        <v>42</v>
      </c>
      <c r="C10042" t="s">
        <v>20</v>
      </c>
      <c r="D10042" t="s">
        <v>32</v>
      </c>
      <c r="E10042" t="s">
        <v>36</v>
      </c>
      <c r="F10042" t="s">
        <v>30</v>
      </c>
      <c r="G10042" t="s">
        <v>17</v>
      </c>
      <c r="H10042">
        <v>0</v>
      </c>
      <c r="I10042" t="s">
        <v>178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21</v>
      </c>
      <c r="S10042">
        <v>5</v>
      </c>
    </row>
    <row r="10043" spans="1:19" x14ac:dyDescent="0.3">
      <c r="A10043">
        <v>10042</v>
      </c>
      <c r="B10043" t="s">
        <v>37</v>
      </c>
      <c r="C10043" t="s">
        <v>27</v>
      </c>
      <c r="D10043" t="s">
        <v>44</v>
      </c>
      <c r="E10043" t="s">
        <v>36</v>
      </c>
      <c r="F10043" t="s">
        <v>18</v>
      </c>
      <c r="G10043" t="s">
        <v>17</v>
      </c>
      <c r="H10043">
        <v>3</v>
      </c>
      <c r="I10043" t="s">
        <v>176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21</v>
      </c>
      <c r="S10043">
        <v>5</v>
      </c>
    </row>
    <row r="10044" spans="1:19" x14ac:dyDescent="0.3">
      <c r="A10044">
        <v>10043</v>
      </c>
      <c r="B10044" t="s">
        <v>37</v>
      </c>
      <c r="C10044" t="s">
        <v>20</v>
      </c>
      <c r="D10044" t="s">
        <v>40</v>
      </c>
      <c r="E10044" t="s">
        <v>36</v>
      </c>
      <c r="F10044" t="s">
        <v>25</v>
      </c>
      <c r="G10044" t="s">
        <v>24</v>
      </c>
      <c r="H10044">
        <v>0</v>
      </c>
      <c r="I10044" t="s">
        <v>176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28</v>
      </c>
      <c r="S10044">
        <v>6</v>
      </c>
    </row>
    <row r="10045" spans="1:19" x14ac:dyDescent="0.3">
      <c r="A10045">
        <v>10044</v>
      </c>
      <c r="B10045" t="s">
        <v>16</v>
      </c>
      <c r="C10045" t="s">
        <v>27</v>
      </c>
      <c r="D10045" t="s">
        <v>32</v>
      </c>
      <c r="E10045" t="s">
        <v>45</v>
      </c>
      <c r="F10045" t="s">
        <v>25</v>
      </c>
      <c r="G10045" t="s">
        <v>17</v>
      </c>
      <c r="H10045">
        <v>2</v>
      </c>
      <c r="I10045" t="s">
        <v>176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28</v>
      </c>
      <c r="S10045">
        <v>5</v>
      </c>
    </row>
    <row r="10046" spans="1:19" x14ac:dyDescent="0.3">
      <c r="A10046">
        <v>10045</v>
      </c>
      <c r="B10046" t="s">
        <v>37</v>
      </c>
      <c r="C10046" t="s">
        <v>27</v>
      </c>
      <c r="D10046" t="s">
        <v>32</v>
      </c>
      <c r="E10046" t="s">
        <v>29</v>
      </c>
      <c r="F10046" t="s">
        <v>18</v>
      </c>
      <c r="G10046" t="s">
        <v>24</v>
      </c>
      <c r="H10046">
        <v>9</v>
      </c>
      <c r="I10046" t="s">
        <v>177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34</v>
      </c>
      <c r="S10046">
        <v>2</v>
      </c>
    </row>
    <row r="10047" spans="1:19" x14ac:dyDescent="0.3">
      <c r="A10047">
        <v>10046</v>
      </c>
      <c r="B10047" t="s">
        <v>37</v>
      </c>
      <c r="C10047" t="s">
        <v>34</v>
      </c>
      <c r="D10047" t="s">
        <v>38</v>
      </c>
      <c r="E10047" t="s">
        <v>22</v>
      </c>
      <c r="F10047" t="s">
        <v>30</v>
      </c>
      <c r="G10047" t="s">
        <v>17</v>
      </c>
      <c r="H10047">
        <v>6</v>
      </c>
      <c r="I10047" t="s">
        <v>178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21</v>
      </c>
      <c r="S10047">
        <v>4</v>
      </c>
    </row>
    <row r="10048" spans="1:19" x14ac:dyDescent="0.3">
      <c r="A10048">
        <v>10047</v>
      </c>
      <c r="B10048" t="s">
        <v>33</v>
      </c>
      <c r="C10048" t="s">
        <v>34</v>
      </c>
      <c r="D10048" t="s">
        <v>19</v>
      </c>
      <c r="E10048" t="s">
        <v>22</v>
      </c>
      <c r="F10048" t="s">
        <v>18</v>
      </c>
      <c r="G10048" t="s">
        <v>24</v>
      </c>
      <c r="H10048">
        <v>3</v>
      </c>
      <c r="I10048" t="s">
        <v>176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28</v>
      </c>
      <c r="S10048">
        <v>1</v>
      </c>
    </row>
    <row r="10049" spans="1:19" x14ac:dyDescent="0.3">
      <c r="A10049">
        <v>10048</v>
      </c>
      <c r="B10049" t="s">
        <v>23</v>
      </c>
      <c r="C10049" t="s">
        <v>20</v>
      </c>
      <c r="D10049" t="s">
        <v>19</v>
      </c>
      <c r="E10049" t="s">
        <v>41</v>
      </c>
      <c r="F10049" t="s">
        <v>25</v>
      </c>
      <c r="G10049" t="s">
        <v>17</v>
      </c>
      <c r="H10049">
        <v>12</v>
      </c>
      <c r="I10049" t="s">
        <v>177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28</v>
      </c>
      <c r="S10049">
        <v>8</v>
      </c>
    </row>
    <row r="10050" spans="1:19" x14ac:dyDescent="0.3">
      <c r="A10050">
        <v>10049</v>
      </c>
      <c r="B10050" t="s">
        <v>37</v>
      </c>
      <c r="C10050" t="s">
        <v>27</v>
      </c>
      <c r="D10050" t="s">
        <v>40</v>
      </c>
      <c r="E10050" t="s">
        <v>15</v>
      </c>
      <c r="F10050" t="s">
        <v>25</v>
      </c>
      <c r="G10050" t="s">
        <v>17</v>
      </c>
      <c r="H10050">
        <v>10</v>
      </c>
      <c r="I10050" t="s">
        <v>176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34</v>
      </c>
      <c r="S10050">
        <v>3</v>
      </c>
    </row>
    <row r="10051" spans="1:19" x14ac:dyDescent="0.3">
      <c r="A10051">
        <v>10050</v>
      </c>
      <c r="B10051" t="s">
        <v>16</v>
      </c>
      <c r="C10051" t="s">
        <v>20</v>
      </c>
      <c r="D10051" t="s">
        <v>26</v>
      </c>
      <c r="E10051" t="s">
        <v>45</v>
      </c>
      <c r="F10051" t="s">
        <v>25</v>
      </c>
      <c r="G10051" t="s">
        <v>24</v>
      </c>
      <c r="H10051">
        <v>10</v>
      </c>
      <c r="I10051" t="s">
        <v>178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34</v>
      </c>
      <c r="S10051">
        <v>4</v>
      </c>
    </row>
    <row r="10052" spans="1:19" x14ac:dyDescent="0.3">
      <c r="A10052">
        <v>10051</v>
      </c>
      <c r="B10052" t="s">
        <v>23</v>
      </c>
      <c r="C10052" t="s">
        <v>27</v>
      </c>
      <c r="D10052" t="s">
        <v>40</v>
      </c>
      <c r="E10052" t="s">
        <v>43</v>
      </c>
      <c r="F10052" t="s">
        <v>25</v>
      </c>
      <c r="G10052" t="s">
        <v>24</v>
      </c>
      <c r="H10052">
        <v>3</v>
      </c>
      <c r="I10052" t="s">
        <v>178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21</v>
      </c>
      <c r="S10052">
        <v>4</v>
      </c>
    </row>
    <row r="10053" spans="1:19" x14ac:dyDescent="0.3">
      <c r="A10053">
        <v>10052</v>
      </c>
      <c r="B10053" t="s">
        <v>23</v>
      </c>
      <c r="C10053" t="s">
        <v>20</v>
      </c>
      <c r="D10053" t="s">
        <v>32</v>
      </c>
      <c r="E10053" t="s">
        <v>45</v>
      </c>
      <c r="F10053" t="s">
        <v>25</v>
      </c>
      <c r="G10053" t="s">
        <v>17</v>
      </c>
      <c r="H10053">
        <v>3</v>
      </c>
      <c r="I10053" t="s">
        <v>178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21</v>
      </c>
      <c r="S10053">
        <v>2</v>
      </c>
    </row>
    <row r="10054" spans="1:19" x14ac:dyDescent="0.3">
      <c r="A10054">
        <v>10053</v>
      </c>
      <c r="B10054" t="s">
        <v>42</v>
      </c>
      <c r="C10054" t="s">
        <v>39</v>
      </c>
      <c r="D10054" t="s">
        <v>40</v>
      </c>
      <c r="E10054" t="s">
        <v>36</v>
      </c>
      <c r="F10054" t="s">
        <v>18</v>
      </c>
      <c r="G10054" t="s">
        <v>24</v>
      </c>
      <c r="H10054">
        <v>2</v>
      </c>
      <c r="I10054" t="s">
        <v>178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28</v>
      </c>
      <c r="S10054">
        <v>7</v>
      </c>
    </row>
    <row r="10055" spans="1:19" x14ac:dyDescent="0.3">
      <c r="A10055">
        <v>10054</v>
      </c>
      <c r="B10055" t="s">
        <v>33</v>
      </c>
      <c r="C10055" t="s">
        <v>20</v>
      </c>
      <c r="D10055" t="s">
        <v>40</v>
      </c>
      <c r="E10055" t="s">
        <v>15</v>
      </c>
      <c r="F10055" t="s">
        <v>25</v>
      </c>
      <c r="G10055" t="s">
        <v>24</v>
      </c>
      <c r="H10055">
        <v>0</v>
      </c>
      <c r="I10055" t="s">
        <v>178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28</v>
      </c>
      <c r="S10055">
        <v>9</v>
      </c>
    </row>
    <row r="10056" spans="1:19" x14ac:dyDescent="0.3">
      <c r="A10056">
        <v>10055</v>
      </c>
      <c r="B10056" t="s">
        <v>37</v>
      </c>
      <c r="C10056" t="s">
        <v>20</v>
      </c>
      <c r="D10056" t="s">
        <v>40</v>
      </c>
      <c r="E10056" t="s">
        <v>22</v>
      </c>
      <c r="F10056" t="s">
        <v>18</v>
      </c>
      <c r="G10056" t="s">
        <v>24</v>
      </c>
      <c r="H10056">
        <v>10</v>
      </c>
      <c r="I10056" t="s">
        <v>176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28</v>
      </c>
      <c r="S10056">
        <v>7</v>
      </c>
    </row>
    <row r="10057" spans="1:19" x14ac:dyDescent="0.3">
      <c r="A10057">
        <v>10056</v>
      </c>
      <c r="B10057" t="s">
        <v>33</v>
      </c>
      <c r="C10057" t="s">
        <v>20</v>
      </c>
      <c r="D10057" t="s">
        <v>32</v>
      </c>
      <c r="E10057" t="s">
        <v>41</v>
      </c>
      <c r="F10057" t="s">
        <v>30</v>
      </c>
      <c r="G10057" t="s">
        <v>35</v>
      </c>
      <c r="H10057">
        <v>1</v>
      </c>
      <c r="I10057" t="s">
        <v>178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21</v>
      </c>
      <c r="S10057">
        <v>4</v>
      </c>
    </row>
    <row r="10058" spans="1:19" x14ac:dyDescent="0.3">
      <c r="A10058">
        <v>10057</v>
      </c>
      <c r="B10058" t="s">
        <v>37</v>
      </c>
      <c r="C10058" t="s">
        <v>34</v>
      </c>
      <c r="D10058" t="s">
        <v>44</v>
      </c>
      <c r="E10058" t="s">
        <v>15</v>
      </c>
      <c r="F10058" t="s">
        <v>25</v>
      </c>
      <c r="G10058" t="s">
        <v>17</v>
      </c>
      <c r="H10058">
        <v>1</v>
      </c>
      <c r="I10058" t="s">
        <v>176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21</v>
      </c>
      <c r="S10058">
        <v>2</v>
      </c>
    </row>
    <row r="10059" spans="1:19" x14ac:dyDescent="0.3">
      <c r="A10059">
        <v>10058</v>
      </c>
      <c r="B10059" t="s">
        <v>37</v>
      </c>
      <c r="C10059" t="s">
        <v>27</v>
      </c>
      <c r="D10059" t="s">
        <v>44</v>
      </c>
      <c r="E10059" t="s">
        <v>15</v>
      </c>
      <c r="F10059" t="s">
        <v>25</v>
      </c>
      <c r="G10059" t="s">
        <v>17</v>
      </c>
      <c r="H10059">
        <v>2</v>
      </c>
      <c r="I10059" t="s">
        <v>176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28</v>
      </c>
      <c r="S10059">
        <v>8</v>
      </c>
    </row>
    <row r="10060" spans="1:19" x14ac:dyDescent="0.3">
      <c r="A10060">
        <v>10059</v>
      </c>
      <c r="B10060" t="s">
        <v>16</v>
      </c>
      <c r="C10060" t="s">
        <v>34</v>
      </c>
      <c r="D10060" t="s">
        <v>32</v>
      </c>
      <c r="E10060" t="s">
        <v>41</v>
      </c>
      <c r="F10060" t="s">
        <v>18</v>
      </c>
      <c r="G10060" t="s">
        <v>17</v>
      </c>
      <c r="H10060">
        <v>0</v>
      </c>
      <c r="I10060" t="s">
        <v>176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21</v>
      </c>
      <c r="S10060">
        <v>6</v>
      </c>
    </row>
    <row r="10061" spans="1:19" x14ac:dyDescent="0.3">
      <c r="A10061">
        <v>10060</v>
      </c>
      <c r="B10061" t="s">
        <v>23</v>
      </c>
      <c r="C10061" t="s">
        <v>27</v>
      </c>
      <c r="D10061" t="s">
        <v>40</v>
      </c>
      <c r="E10061" t="s">
        <v>41</v>
      </c>
      <c r="F10061" t="s">
        <v>25</v>
      </c>
      <c r="G10061" t="s">
        <v>24</v>
      </c>
      <c r="H10061">
        <v>14</v>
      </c>
      <c r="I10061" t="s">
        <v>176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34</v>
      </c>
      <c r="S10061">
        <v>1</v>
      </c>
    </row>
    <row r="10062" spans="1:19" x14ac:dyDescent="0.3">
      <c r="A10062">
        <v>10061</v>
      </c>
      <c r="B10062" t="s">
        <v>33</v>
      </c>
      <c r="C10062" t="s">
        <v>27</v>
      </c>
      <c r="D10062" t="s">
        <v>44</v>
      </c>
      <c r="E10062" t="s">
        <v>29</v>
      </c>
      <c r="F10062" t="s">
        <v>30</v>
      </c>
      <c r="G10062" t="s">
        <v>24</v>
      </c>
      <c r="H10062">
        <v>6</v>
      </c>
      <c r="I10062" t="s">
        <v>177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28</v>
      </c>
      <c r="S10062">
        <v>1</v>
      </c>
    </row>
    <row r="10063" spans="1:19" x14ac:dyDescent="0.3">
      <c r="A10063">
        <v>10062</v>
      </c>
      <c r="B10063" t="s">
        <v>23</v>
      </c>
      <c r="C10063" t="s">
        <v>20</v>
      </c>
      <c r="D10063" t="s">
        <v>38</v>
      </c>
      <c r="E10063" t="s">
        <v>29</v>
      </c>
      <c r="F10063" t="s">
        <v>30</v>
      </c>
      <c r="G10063" t="s">
        <v>35</v>
      </c>
      <c r="H10063">
        <v>12</v>
      </c>
      <c r="I10063" t="s">
        <v>178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34</v>
      </c>
      <c r="S10063">
        <v>4</v>
      </c>
    </row>
    <row r="10064" spans="1:19" x14ac:dyDescent="0.3">
      <c r="A10064">
        <v>10063</v>
      </c>
      <c r="B10064" t="s">
        <v>16</v>
      </c>
      <c r="C10064" t="s">
        <v>34</v>
      </c>
      <c r="D10064" t="s">
        <v>40</v>
      </c>
      <c r="E10064" t="s">
        <v>36</v>
      </c>
      <c r="F10064" t="s">
        <v>18</v>
      </c>
      <c r="G10064" t="s">
        <v>35</v>
      </c>
      <c r="H10064">
        <v>13</v>
      </c>
      <c r="I10064" t="s">
        <v>178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28</v>
      </c>
      <c r="S10064">
        <v>8</v>
      </c>
    </row>
    <row r="10065" spans="1:19" x14ac:dyDescent="0.3">
      <c r="A10065">
        <v>10064</v>
      </c>
      <c r="B10065" t="s">
        <v>37</v>
      </c>
      <c r="C10065" t="s">
        <v>34</v>
      </c>
      <c r="D10065" t="s">
        <v>44</v>
      </c>
      <c r="E10065" t="s">
        <v>36</v>
      </c>
      <c r="F10065" t="s">
        <v>30</v>
      </c>
      <c r="G10065" t="s">
        <v>24</v>
      </c>
      <c r="H10065">
        <v>1</v>
      </c>
      <c r="I10065" t="s">
        <v>177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21</v>
      </c>
      <c r="S10065">
        <v>6</v>
      </c>
    </row>
    <row r="10066" spans="1:19" x14ac:dyDescent="0.3">
      <c r="A10066">
        <v>10065</v>
      </c>
      <c r="B10066" t="s">
        <v>37</v>
      </c>
      <c r="C10066" t="s">
        <v>20</v>
      </c>
      <c r="D10066" t="s">
        <v>40</v>
      </c>
      <c r="E10066" t="s">
        <v>22</v>
      </c>
      <c r="F10066" t="s">
        <v>18</v>
      </c>
      <c r="G10066" t="s">
        <v>35</v>
      </c>
      <c r="H10066">
        <v>8</v>
      </c>
      <c r="I10066" t="s">
        <v>176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34</v>
      </c>
      <c r="S10066">
        <v>2</v>
      </c>
    </row>
    <row r="10067" spans="1:19" x14ac:dyDescent="0.3">
      <c r="A10067">
        <v>10066</v>
      </c>
      <c r="B10067" t="s">
        <v>42</v>
      </c>
      <c r="C10067" t="s">
        <v>20</v>
      </c>
      <c r="D10067" t="s">
        <v>32</v>
      </c>
      <c r="E10067" t="s">
        <v>41</v>
      </c>
      <c r="F10067" t="s">
        <v>25</v>
      </c>
      <c r="G10067" t="s">
        <v>24</v>
      </c>
      <c r="H10067">
        <v>14</v>
      </c>
      <c r="I10067" t="s">
        <v>178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34</v>
      </c>
      <c r="S10067">
        <v>1</v>
      </c>
    </row>
    <row r="10068" spans="1:19" x14ac:dyDescent="0.3">
      <c r="A10068">
        <v>10067</v>
      </c>
      <c r="B10068" t="s">
        <v>37</v>
      </c>
      <c r="C10068" t="s">
        <v>20</v>
      </c>
      <c r="D10068" t="s">
        <v>38</v>
      </c>
      <c r="E10068" t="s">
        <v>36</v>
      </c>
      <c r="F10068" t="s">
        <v>30</v>
      </c>
      <c r="G10068" t="s">
        <v>24</v>
      </c>
      <c r="H10068">
        <v>4</v>
      </c>
      <c r="I10068" t="s">
        <v>178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21</v>
      </c>
      <c r="S10068">
        <v>1</v>
      </c>
    </row>
    <row r="10069" spans="1:19" x14ac:dyDescent="0.3">
      <c r="A10069">
        <v>10068</v>
      </c>
      <c r="B10069" t="s">
        <v>23</v>
      </c>
      <c r="C10069" t="s">
        <v>20</v>
      </c>
      <c r="D10069" t="s">
        <v>32</v>
      </c>
      <c r="E10069" t="s">
        <v>22</v>
      </c>
      <c r="F10069" t="s">
        <v>30</v>
      </c>
      <c r="G10069" t="s">
        <v>17</v>
      </c>
      <c r="H10069">
        <v>11</v>
      </c>
      <c r="I10069" t="s">
        <v>176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28</v>
      </c>
      <c r="S10069">
        <v>2</v>
      </c>
    </row>
    <row r="10070" spans="1:19" x14ac:dyDescent="0.3">
      <c r="A10070">
        <v>10069</v>
      </c>
      <c r="B10070" t="s">
        <v>42</v>
      </c>
      <c r="C10070" t="s">
        <v>39</v>
      </c>
      <c r="D10070" t="s">
        <v>19</v>
      </c>
      <c r="E10070" t="s">
        <v>15</v>
      </c>
      <c r="F10070" t="s">
        <v>25</v>
      </c>
      <c r="G10070" t="s">
        <v>35</v>
      </c>
      <c r="H10070">
        <v>9</v>
      </c>
      <c r="I10070" t="s">
        <v>177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34</v>
      </c>
      <c r="S10070">
        <v>5</v>
      </c>
    </row>
    <row r="10071" spans="1:19" x14ac:dyDescent="0.3">
      <c r="A10071">
        <v>10070</v>
      </c>
      <c r="B10071" t="s">
        <v>42</v>
      </c>
      <c r="C10071" t="s">
        <v>20</v>
      </c>
      <c r="D10071" t="s">
        <v>40</v>
      </c>
      <c r="E10071" t="s">
        <v>41</v>
      </c>
      <c r="F10071" t="s">
        <v>25</v>
      </c>
      <c r="G10071" t="s">
        <v>17</v>
      </c>
      <c r="H10071">
        <v>6</v>
      </c>
      <c r="I10071" t="s">
        <v>176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28</v>
      </c>
      <c r="S10071">
        <v>6</v>
      </c>
    </row>
    <row r="10072" spans="1:19" x14ac:dyDescent="0.3">
      <c r="A10072">
        <v>10071</v>
      </c>
      <c r="B10072" t="s">
        <v>31</v>
      </c>
      <c r="C10072" t="s">
        <v>20</v>
      </c>
      <c r="D10072" t="s">
        <v>44</v>
      </c>
      <c r="E10072" t="s">
        <v>22</v>
      </c>
      <c r="F10072" t="s">
        <v>25</v>
      </c>
      <c r="G10072" t="s">
        <v>17</v>
      </c>
      <c r="H10072">
        <v>14</v>
      </c>
      <c r="I10072" t="s">
        <v>178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34</v>
      </c>
      <c r="S10072">
        <v>2</v>
      </c>
    </row>
    <row r="10073" spans="1:19" x14ac:dyDescent="0.3">
      <c r="A10073">
        <v>10072</v>
      </c>
      <c r="B10073" t="s">
        <v>23</v>
      </c>
      <c r="C10073" t="s">
        <v>27</v>
      </c>
      <c r="D10073" t="s">
        <v>26</v>
      </c>
      <c r="E10073" t="s">
        <v>36</v>
      </c>
      <c r="F10073" t="s">
        <v>18</v>
      </c>
      <c r="G10073" t="s">
        <v>24</v>
      </c>
      <c r="H10073">
        <v>11</v>
      </c>
      <c r="I10073" t="s">
        <v>176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34</v>
      </c>
      <c r="S10073">
        <v>3</v>
      </c>
    </row>
    <row r="10074" spans="1:19" x14ac:dyDescent="0.3">
      <c r="A10074">
        <v>10073</v>
      </c>
      <c r="B10074" t="s">
        <v>23</v>
      </c>
      <c r="C10074" t="s">
        <v>39</v>
      </c>
      <c r="D10074" t="s">
        <v>38</v>
      </c>
      <c r="E10074" t="s">
        <v>41</v>
      </c>
      <c r="F10074" t="s">
        <v>30</v>
      </c>
      <c r="G10074" t="s">
        <v>35</v>
      </c>
      <c r="H10074">
        <v>10</v>
      </c>
      <c r="I10074" t="s">
        <v>177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34</v>
      </c>
      <c r="S10074">
        <v>1</v>
      </c>
    </row>
    <row r="10075" spans="1:19" x14ac:dyDescent="0.3">
      <c r="A10075">
        <v>10074</v>
      </c>
      <c r="B10075" t="s">
        <v>42</v>
      </c>
      <c r="C10075" t="s">
        <v>27</v>
      </c>
      <c r="D10075" t="s">
        <v>38</v>
      </c>
      <c r="E10075" t="s">
        <v>41</v>
      </c>
      <c r="F10075" t="s">
        <v>25</v>
      </c>
      <c r="G10075" t="s">
        <v>24</v>
      </c>
      <c r="H10075">
        <v>12</v>
      </c>
      <c r="I10075" t="s">
        <v>177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28</v>
      </c>
      <c r="S10075">
        <v>6</v>
      </c>
    </row>
    <row r="10076" spans="1:19" x14ac:dyDescent="0.3">
      <c r="A10076">
        <v>10075</v>
      </c>
      <c r="B10076" t="s">
        <v>33</v>
      </c>
      <c r="C10076" t="s">
        <v>34</v>
      </c>
      <c r="D10076" t="s">
        <v>38</v>
      </c>
      <c r="E10076" t="s">
        <v>45</v>
      </c>
      <c r="F10076" t="s">
        <v>30</v>
      </c>
      <c r="G10076" t="s">
        <v>24</v>
      </c>
      <c r="H10076">
        <v>6</v>
      </c>
      <c r="I10076" t="s">
        <v>177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21</v>
      </c>
      <c r="S10076">
        <v>3</v>
      </c>
    </row>
    <row r="10077" spans="1:19" x14ac:dyDescent="0.3">
      <c r="A10077">
        <v>10076</v>
      </c>
      <c r="B10077" t="s">
        <v>16</v>
      </c>
      <c r="C10077" t="s">
        <v>27</v>
      </c>
      <c r="D10077" t="s">
        <v>38</v>
      </c>
      <c r="E10077" t="s">
        <v>43</v>
      </c>
      <c r="F10077" t="s">
        <v>25</v>
      </c>
      <c r="G10077" t="s">
        <v>17</v>
      </c>
      <c r="H10077">
        <v>3</v>
      </c>
      <c r="I10077" t="s">
        <v>176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28</v>
      </c>
      <c r="S10077">
        <v>4</v>
      </c>
    </row>
    <row r="10078" spans="1:19" x14ac:dyDescent="0.3">
      <c r="A10078">
        <v>10077</v>
      </c>
      <c r="B10078" t="s">
        <v>31</v>
      </c>
      <c r="C10078" t="s">
        <v>20</v>
      </c>
      <c r="D10078" t="s">
        <v>40</v>
      </c>
      <c r="E10078" t="s">
        <v>41</v>
      </c>
      <c r="F10078" t="s">
        <v>30</v>
      </c>
      <c r="G10078" t="s">
        <v>17</v>
      </c>
      <c r="H10078">
        <v>4</v>
      </c>
      <c r="I10078" t="s">
        <v>178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28</v>
      </c>
      <c r="S10078">
        <v>9</v>
      </c>
    </row>
    <row r="10079" spans="1:19" x14ac:dyDescent="0.3">
      <c r="A10079">
        <v>10078</v>
      </c>
      <c r="B10079" t="s">
        <v>42</v>
      </c>
      <c r="C10079" t="s">
        <v>39</v>
      </c>
      <c r="D10079" t="s">
        <v>32</v>
      </c>
      <c r="E10079" t="s">
        <v>15</v>
      </c>
      <c r="F10079" t="s">
        <v>25</v>
      </c>
      <c r="G10079" t="s">
        <v>17</v>
      </c>
      <c r="H10079">
        <v>13</v>
      </c>
      <c r="I10079" t="s">
        <v>178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34</v>
      </c>
      <c r="S10079">
        <v>1</v>
      </c>
    </row>
    <row r="10080" spans="1:19" x14ac:dyDescent="0.3">
      <c r="A10080">
        <v>10079</v>
      </c>
      <c r="B10080" t="s">
        <v>33</v>
      </c>
      <c r="C10080" t="s">
        <v>27</v>
      </c>
      <c r="D10080" t="s">
        <v>40</v>
      </c>
      <c r="E10080" t="s">
        <v>41</v>
      </c>
      <c r="F10080" t="s">
        <v>30</v>
      </c>
      <c r="G10080" t="s">
        <v>17</v>
      </c>
      <c r="H10080">
        <v>7</v>
      </c>
      <c r="I10080" t="s">
        <v>178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21</v>
      </c>
      <c r="S10080">
        <v>6</v>
      </c>
    </row>
    <row r="10081" spans="1:19" x14ac:dyDescent="0.3">
      <c r="A10081">
        <v>10080</v>
      </c>
      <c r="B10081" t="s">
        <v>42</v>
      </c>
      <c r="C10081" t="s">
        <v>20</v>
      </c>
      <c r="D10081" t="s">
        <v>40</v>
      </c>
      <c r="E10081" t="s">
        <v>15</v>
      </c>
      <c r="F10081" t="s">
        <v>30</v>
      </c>
      <c r="G10081" t="s">
        <v>35</v>
      </c>
      <c r="H10081">
        <v>8</v>
      </c>
      <c r="I10081" t="s">
        <v>176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34</v>
      </c>
      <c r="S10081">
        <v>4</v>
      </c>
    </row>
    <row r="10082" spans="1:19" x14ac:dyDescent="0.3">
      <c r="A10082">
        <v>10081</v>
      </c>
      <c r="B10082" t="s">
        <v>33</v>
      </c>
      <c r="C10082" t="s">
        <v>27</v>
      </c>
      <c r="D10082" t="s">
        <v>40</v>
      </c>
      <c r="E10082" t="s">
        <v>41</v>
      </c>
      <c r="F10082" t="s">
        <v>18</v>
      </c>
      <c r="G10082" t="s">
        <v>17</v>
      </c>
      <c r="H10082">
        <v>9</v>
      </c>
      <c r="I10082" t="s">
        <v>178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34</v>
      </c>
      <c r="S10082">
        <v>6</v>
      </c>
    </row>
    <row r="10083" spans="1:19" x14ac:dyDescent="0.3">
      <c r="A10083">
        <v>10082</v>
      </c>
      <c r="B10083" t="s">
        <v>23</v>
      </c>
      <c r="C10083" t="s">
        <v>20</v>
      </c>
      <c r="D10083" t="s">
        <v>26</v>
      </c>
      <c r="E10083" t="s">
        <v>36</v>
      </c>
      <c r="F10083" t="s">
        <v>18</v>
      </c>
      <c r="G10083" t="s">
        <v>17</v>
      </c>
      <c r="H10083">
        <v>0</v>
      </c>
      <c r="I10083" t="s">
        <v>177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21</v>
      </c>
      <c r="S10083">
        <v>5</v>
      </c>
    </row>
    <row r="10084" spans="1:19" x14ac:dyDescent="0.3">
      <c r="A10084">
        <v>10083</v>
      </c>
      <c r="B10084" t="s">
        <v>31</v>
      </c>
      <c r="C10084" t="s">
        <v>39</v>
      </c>
      <c r="D10084" t="s">
        <v>26</v>
      </c>
      <c r="E10084" t="s">
        <v>29</v>
      </c>
      <c r="F10084" t="s">
        <v>30</v>
      </c>
      <c r="G10084" t="s">
        <v>35</v>
      </c>
      <c r="H10084">
        <v>5</v>
      </c>
      <c r="I10084" t="s">
        <v>177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21</v>
      </c>
      <c r="S10084">
        <v>6</v>
      </c>
    </row>
    <row r="10085" spans="1:19" x14ac:dyDescent="0.3">
      <c r="A10085">
        <v>10084</v>
      </c>
      <c r="B10085" t="s">
        <v>31</v>
      </c>
      <c r="C10085" t="s">
        <v>34</v>
      </c>
      <c r="D10085" t="s">
        <v>40</v>
      </c>
      <c r="E10085" t="s">
        <v>29</v>
      </c>
      <c r="F10085" t="s">
        <v>18</v>
      </c>
      <c r="G10085" t="s">
        <v>24</v>
      </c>
      <c r="H10085">
        <v>8</v>
      </c>
      <c r="I10085" t="s">
        <v>176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34</v>
      </c>
      <c r="S10085">
        <v>5</v>
      </c>
    </row>
    <row r="10086" spans="1:19" x14ac:dyDescent="0.3">
      <c r="A10086">
        <v>10085</v>
      </c>
      <c r="B10086" t="s">
        <v>23</v>
      </c>
      <c r="C10086" t="s">
        <v>20</v>
      </c>
      <c r="D10086" t="s">
        <v>19</v>
      </c>
      <c r="E10086" t="s">
        <v>43</v>
      </c>
      <c r="F10086" t="s">
        <v>18</v>
      </c>
      <c r="G10086" t="s">
        <v>24</v>
      </c>
      <c r="H10086">
        <v>5</v>
      </c>
      <c r="I10086" t="s">
        <v>177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21</v>
      </c>
      <c r="S10086">
        <v>6</v>
      </c>
    </row>
    <row r="10087" spans="1:19" x14ac:dyDescent="0.3">
      <c r="A10087">
        <v>10086</v>
      </c>
      <c r="B10087" t="s">
        <v>31</v>
      </c>
      <c r="C10087" t="s">
        <v>34</v>
      </c>
      <c r="D10087" t="s">
        <v>40</v>
      </c>
      <c r="E10087" t="s">
        <v>22</v>
      </c>
      <c r="F10087" t="s">
        <v>18</v>
      </c>
      <c r="G10087" t="s">
        <v>24</v>
      </c>
      <c r="H10087">
        <v>1</v>
      </c>
      <c r="I10087" t="s">
        <v>178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28</v>
      </c>
      <c r="S10087">
        <v>7</v>
      </c>
    </row>
    <row r="10088" spans="1:19" x14ac:dyDescent="0.3">
      <c r="A10088">
        <v>10087</v>
      </c>
      <c r="B10088" t="s">
        <v>23</v>
      </c>
      <c r="C10088" t="s">
        <v>20</v>
      </c>
      <c r="D10088" t="s">
        <v>44</v>
      </c>
      <c r="E10088" t="s">
        <v>22</v>
      </c>
      <c r="F10088" t="s">
        <v>25</v>
      </c>
      <c r="G10088" t="s">
        <v>35</v>
      </c>
      <c r="H10088">
        <v>4</v>
      </c>
      <c r="I10088" t="s">
        <v>176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28</v>
      </c>
      <c r="S10088">
        <v>9</v>
      </c>
    </row>
    <row r="10089" spans="1:19" x14ac:dyDescent="0.3">
      <c r="A10089">
        <v>10088</v>
      </c>
      <c r="B10089" t="s">
        <v>23</v>
      </c>
      <c r="C10089" t="s">
        <v>27</v>
      </c>
      <c r="D10089" t="s">
        <v>38</v>
      </c>
      <c r="E10089" t="s">
        <v>36</v>
      </c>
      <c r="F10089" t="s">
        <v>30</v>
      </c>
      <c r="G10089" t="s">
        <v>35</v>
      </c>
      <c r="H10089">
        <v>3</v>
      </c>
      <c r="I10089" t="s">
        <v>176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21</v>
      </c>
      <c r="S10089">
        <v>5</v>
      </c>
    </row>
    <row r="10090" spans="1:19" x14ac:dyDescent="0.3">
      <c r="A10090">
        <v>10089</v>
      </c>
      <c r="B10090" t="s">
        <v>31</v>
      </c>
      <c r="C10090" t="s">
        <v>39</v>
      </c>
      <c r="D10090" t="s">
        <v>38</v>
      </c>
      <c r="E10090" t="s">
        <v>36</v>
      </c>
      <c r="F10090" t="s">
        <v>25</v>
      </c>
      <c r="G10090" t="s">
        <v>24</v>
      </c>
      <c r="H10090">
        <v>9</v>
      </c>
      <c r="I10090" t="s">
        <v>177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28</v>
      </c>
      <c r="S10090">
        <v>2</v>
      </c>
    </row>
    <row r="10091" spans="1:19" x14ac:dyDescent="0.3">
      <c r="A10091">
        <v>10090</v>
      </c>
      <c r="B10091" t="s">
        <v>23</v>
      </c>
      <c r="C10091" t="s">
        <v>20</v>
      </c>
      <c r="D10091" t="s">
        <v>40</v>
      </c>
      <c r="E10091" t="s">
        <v>36</v>
      </c>
      <c r="F10091" t="s">
        <v>30</v>
      </c>
      <c r="G10091" t="s">
        <v>24</v>
      </c>
      <c r="H10091">
        <v>14</v>
      </c>
      <c r="I10091" t="s">
        <v>177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34</v>
      </c>
      <c r="S10091">
        <v>2</v>
      </c>
    </row>
    <row r="10092" spans="1:19" x14ac:dyDescent="0.3">
      <c r="A10092">
        <v>10091</v>
      </c>
      <c r="B10092" t="s">
        <v>16</v>
      </c>
      <c r="C10092" t="s">
        <v>20</v>
      </c>
      <c r="D10092" t="s">
        <v>19</v>
      </c>
      <c r="E10092" t="s">
        <v>45</v>
      </c>
      <c r="F10092" t="s">
        <v>25</v>
      </c>
      <c r="G10092" t="s">
        <v>17</v>
      </c>
      <c r="H10092">
        <v>11</v>
      </c>
      <c r="I10092" t="s">
        <v>177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34</v>
      </c>
      <c r="S10092">
        <v>5</v>
      </c>
    </row>
    <row r="10093" spans="1:19" x14ac:dyDescent="0.3">
      <c r="A10093">
        <v>10092</v>
      </c>
      <c r="B10093" t="s">
        <v>16</v>
      </c>
      <c r="C10093" t="s">
        <v>39</v>
      </c>
      <c r="D10093" t="s">
        <v>38</v>
      </c>
      <c r="E10093" t="s">
        <v>41</v>
      </c>
      <c r="F10093" t="s">
        <v>18</v>
      </c>
      <c r="G10093" t="s">
        <v>35</v>
      </c>
      <c r="H10093">
        <v>6</v>
      </c>
      <c r="I10093" t="s">
        <v>178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21</v>
      </c>
      <c r="S10093">
        <v>4</v>
      </c>
    </row>
    <row r="10094" spans="1:19" x14ac:dyDescent="0.3">
      <c r="A10094">
        <v>10093</v>
      </c>
      <c r="B10094" t="s">
        <v>16</v>
      </c>
      <c r="C10094" t="s">
        <v>20</v>
      </c>
      <c r="D10094" t="s">
        <v>32</v>
      </c>
      <c r="E10094" t="s">
        <v>41</v>
      </c>
      <c r="F10094" t="s">
        <v>30</v>
      </c>
      <c r="G10094" t="s">
        <v>35</v>
      </c>
      <c r="H10094">
        <v>5</v>
      </c>
      <c r="I10094" t="s">
        <v>177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21</v>
      </c>
      <c r="S10094">
        <v>1</v>
      </c>
    </row>
    <row r="10095" spans="1:19" x14ac:dyDescent="0.3">
      <c r="A10095">
        <v>10094</v>
      </c>
      <c r="B10095" t="s">
        <v>33</v>
      </c>
      <c r="C10095" t="s">
        <v>39</v>
      </c>
      <c r="D10095" t="s">
        <v>40</v>
      </c>
      <c r="E10095" t="s">
        <v>41</v>
      </c>
      <c r="F10095" t="s">
        <v>25</v>
      </c>
      <c r="G10095" t="s">
        <v>24</v>
      </c>
      <c r="H10095">
        <v>13</v>
      </c>
      <c r="I10095" t="s">
        <v>176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28</v>
      </c>
      <c r="S10095">
        <v>9</v>
      </c>
    </row>
    <row r="10096" spans="1:19" x14ac:dyDescent="0.3">
      <c r="A10096">
        <v>10095</v>
      </c>
      <c r="B10096" t="s">
        <v>31</v>
      </c>
      <c r="C10096" t="s">
        <v>20</v>
      </c>
      <c r="D10096" t="s">
        <v>26</v>
      </c>
      <c r="E10096" t="s">
        <v>36</v>
      </c>
      <c r="F10096" t="s">
        <v>25</v>
      </c>
      <c r="G10096" t="s">
        <v>17</v>
      </c>
      <c r="H10096">
        <v>11</v>
      </c>
      <c r="I10096" t="s">
        <v>177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34</v>
      </c>
      <c r="S10096">
        <v>4</v>
      </c>
    </row>
    <row r="10097" spans="1:19" x14ac:dyDescent="0.3">
      <c r="A10097">
        <v>10096</v>
      </c>
      <c r="B10097" t="s">
        <v>37</v>
      </c>
      <c r="C10097" t="s">
        <v>34</v>
      </c>
      <c r="D10097" t="s">
        <v>38</v>
      </c>
      <c r="E10097" t="s">
        <v>43</v>
      </c>
      <c r="F10097" t="s">
        <v>18</v>
      </c>
      <c r="G10097" t="s">
        <v>24</v>
      </c>
      <c r="H10097">
        <v>12</v>
      </c>
      <c r="I10097" t="s">
        <v>178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28</v>
      </c>
      <c r="S10097">
        <v>8</v>
      </c>
    </row>
    <row r="10098" spans="1:19" x14ac:dyDescent="0.3">
      <c r="A10098">
        <v>10097</v>
      </c>
      <c r="B10098" t="s">
        <v>42</v>
      </c>
      <c r="C10098" t="s">
        <v>20</v>
      </c>
      <c r="D10098" t="s">
        <v>19</v>
      </c>
      <c r="E10098" t="s">
        <v>36</v>
      </c>
      <c r="F10098" t="s">
        <v>18</v>
      </c>
      <c r="G10098" t="s">
        <v>24</v>
      </c>
      <c r="H10098">
        <v>11</v>
      </c>
      <c r="I10098" t="s">
        <v>176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34</v>
      </c>
      <c r="S10098">
        <v>4</v>
      </c>
    </row>
    <row r="10099" spans="1:19" x14ac:dyDescent="0.3">
      <c r="A10099">
        <v>10098</v>
      </c>
      <c r="B10099" t="s">
        <v>42</v>
      </c>
      <c r="C10099" t="s">
        <v>20</v>
      </c>
      <c r="D10099" t="s">
        <v>44</v>
      </c>
      <c r="E10099" t="s">
        <v>45</v>
      </c>
      <c r="F10099" t="s">
        <v>30</v>
      </c>
      <c r="G10099" t="s">
        <v>35</v>
      </c>
      <c r="H10099">
        <v>8</v>
      </c>
      <c r="I10099" t="s">
        <v>177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34</v>
      </c>
      <c r="S10099">
        <v>6</v>
      </c>
    </row>
    <row r="10100" spans="1:19" x14ac:dyDescent="0.3">
      <c r="A10100">
        <v>10099</v>
      </c>
      <c r="B10100" t="s">
        <v>42</v>
      </c>
      <c r="C10100" t="s">
        <v>27</v>
      </c>
      <c r="D10100" t="s">
        <v>40</v>
      </c>
      <c r="E10100" t="s">
        <v>43</v>
      </c>
      <c r="F10100" t="s">
        <v>25</v>
      </c>
      <c r="G10100" t="s">
        <v>17</v>
      </c>
      <c r="H10100">
        <v>14</v>
      </c>
      <c r="I10100" t="s">
        <v>176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34</v>
      </c>
      <c r="S10100">
        <v>6</v>
      </c>
    </row>
    <row r="10101" spans="1:19" x14ac:dyDescent="0.3">
      <c r="A10101">
        <v>10100</v>
      </c>
      <c r="B10101" t="s">
        <v>23</v>
      </c>
      <c r="C10101" t="s">
        <v>39</v>
      </c>
      <c r="D10101" t="s">
        <v>26</v>
      </c>
      <c r="E10101" t="s">
        <v>41</v>
      </c>
      <c r="F10101" t="s">
        <v>25</v>
      </c>
      <c r="G10101" t="s">
        <v>24</v>
      </c>
      <c r="H10101">
        <v>1</v>
      </c>
      <c r="I10101" t="s">
        <v>177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28</v>
      </c>
      <c r="S10101">
        <v>7</v>
      </c>
    </row>
    <row r="10102" spans="1:19" x14ac:dyDescent="0.3">
      <c r="A10102">
        <v>10101</v>
      </c>
      <c r="B10102" t="s">
        <v>33</v>
      </c>
      <c r="C10102" t="s">
        <v>34</v>
      </c>
      <c r="D10102" t="s">
        <v>38</v>
      </c>
      <c r="E10102" t="s">
        <v>43</v>
      </c>
      <c r="F10102" t="s">
        <v>30</v>
      </c>
      <c r="G10102" t="s">
        <v>17</v>
      </c>
      <c r="H10102">
        <v>9</v>
      </c>
      <c r="I10102" t="s">
        <v>176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34</v>
      </c>
      <c r="S10102">
        <v>5</v>
      </c>
    </row>
    <row r="10103" spans="1:19" x14ac:dyDescent="0.3">
      <c r="A10103">
        <v>10102</v>
      </c>
      <c r="B10103" t="s">
        <v>16</v>
      </c>
      <c r="C10103" t="s">
        <v>34</v>
      </c>
      <c r="D10103" t="s">
        <v>26</v>
      </c>
      <c r="E10103" t="s">
        <v>29</v>
      </c>
      <c r="F10103" t="s">
        <v>25</v>
      </c>
      <c r="G10103" t="s">
        <v>24</v>
      </c>
      <c r="H10103">
        <v>0</v>
      </c>
      <c r="I10103" t="s">
        <v>177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21</v>
      </c>
      <c r="S10103">
        <v>2</v>
      </c>
    </row>
    <row r="10104" spans="1:19" x14ac:dyDescent="0.3">
      <c r="A10104">
        <v>10103</v>
      </c>
      <c r="B10104" t="s">
        <v>31</v>
      </c>
      <c r="C10104" t="s">
        <v>27</v>
      </c>
      <c r="D10104" t="s">
        <v>26</v>
      </c>
      <c r="E10104" t="s">
        <v>43</v>
      </c>
      <c r="F10104" t="s">
        <v>18</v>
      </c>
      <c r="G10104" t="s">
        <v>35</v>
      </c>
      <c r="H10104">
        <v>12</v>
      </c>
      <c r="I10104" t="s">
        <v>176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28</v>
      </c>
      <c r="S10104">
        <v>8</v>
      </c>
    </row>
    <row r="10105" spans="1:19" x14ac:dyDescent="0.3">
      <c r="A10105">
        <v>10104</v>
      </c>
      <c r="B10105" t="s">
        <v>23</v>
      </c>
      <c r="C10105" t="s">
        <v>27</v>
      </c>
      <c r="D10105" t="s">
        <v>44</v>
      </c>
      <c r="E10105" t="s">
        <v>41</v>
      </c>
      <c r="F10105" t="s">
        <v>18</v>
      </c>
      <c r="G10105" t="s">
        <v>24</v>
      </c>
      <c r="H10105">
        <v>14</v>
      </c>
      <c r="I10105" t="s">
        <v>178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28</v>
      </c>
      <c r="S10105">
        <v>3</v>
      </c>
    </row>
    <row r="10106" spans="1:19" x14ac:dyDescent="0.3">
      <c r="A10106">
        <v>10105</v>
      </c>
      <c r="B10106" t="s">
        <v>16</v>
      </c>
      <c r="C10106" t="s">
        <v>27</v>
      </c>
      <c r="D10106" t="s">
        <v>19</v>
      </c>
      <c r="E10106" t="s">
        <v>29</v>
      </c>
      <c r="F10106" t="s">
        <v>18</v>
      </c>
      <c r="G10106" t="s">
        <v>35</v>
      </c>
      <c r="H10106">
        <v>8</v>
      </c>
      <c r="I10106" t="s">
        <v>176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28</v>
      </c>
      <c r="S10106">
        <v>4</v>
      </c>
    </row>
    <row r="10107" spans="1:19" x14ac:dyDescent="0.3">
      <c r="A10107">
        <v>10106</v>
      </c>
      <c r="B10107" t="s">
        <v>42</v>
      </c>
      <c r="C10107" t="s">
        <v>39</v>
      </c>
      <c r="D10107" t="s">
        <v>19</v>
      </c>
      <c r="E10107" t="s">
        <v>45</v>
      </c>
      <c r="F10107" t="s">
        <v>25</v>
      </c>
      <c r="G10107" t="s">
        <v>24</v>
      </c>
      <c r="H10107">
        <v>4</v>
      </c>
      <c r="I10107" t="s">
        <v>178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28</v>
      </c>
      <c r="S10107">
        <v>5</v>
      </c>
    </row>
    <row r="10108" spans="1:19" x14ac:dyDescent="0.3">
      <c r="A10108">
        <v>10107</v>
      </c>
      <c r="B10108" t="s">
        <v>33</v>
      </c>
      <c r="C10108" t="s">
        <v>20</v>
      </c>
      <c r="D10108" t="s">
        <v>40</v>
      </c>
      <c r="E10108" t="s">
        <v>45</v>
      </c>
      <c r="F10108" t="s">
        <v>25</v>
      </c>
      <c r="G10108" t="s">
        <v>17</v>
      </c>
      <c r="H10108">
        <v>11</v>
      </c>
      <c r="I10108" t="s">
        <v>178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28</v>
      </c>
      <c r="S10108">
        <v>7</v>
      </c>
    </row>
    <row r="10109" spans="1:19" x14ac:dyDescent="0.3">
      <c r="A10109">
        <v>10108</v>
      </c>
      <c r="B10109" t="s">
        <v>33</v>
      </c>
      <c r="C10109" t="s">
        <v>27</v>
      </c>
      <c r="D10109" t="s">
        <v>40</v>
      </c>
      <c r="E10109" t="s">
        <v>29</v>
      </c>
      <c r="F10109" t="s">
        <v>25</v>
      </c>
      <c r="G10109" t="s">
        <v>35</v>
      </c>
      <c r="H10109">
        <v>13</v>
      </c>
      <c r="I10109" t="s">
        <v>176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34</v>
      </c>
      <c r="S10109">
        <v>6</v>
      </c>
    </row>
    <row r="10110" spans="1:19" x14ac:dyDescent="0.3">
      <c r="A10110">
        <v>10109</v>
      </c>
      <c r="B10110" t="s">
        <v>33</v>
      </c>
      <c r="C10110" t="s">
        <v>27</v>
      </c>
      <c r="D10110" t="s">
        <v>40</v>
      </c>
      <c r="E10110" t="s">
        <v>15</v>
      </c>
      <c r="F10110" t="s">
        <v>25</v>
      </c>
      <c r="G10110" t="s">
        <v>17</v>
      </c>
      <c r="H10110">
        <v>5</v>
      </c>
      <c r="I10110" t="s">
        <v>178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28</v>
      </c>
      <c r="S10110">
        <v>7</v>
      </c>
    </row>
    <row r="10111" spans="1:19" x14ac:dyDescent="0.3">
      <c r="A10111">
        <v>10110</v>
      </c>
      <c r="B10111" t="s">
        <v>16</v>
      </c>
      <c r="C10111" t="s">
        <v>27</v>
      </c>
      <c r="D10111" t="s">
        <v>32</v>
      </c>
      <c r="E10111" t="s">
        <v>29</v>
      </c>
      <c r="F10111" t="s">
        <v>25</v>
      </c>
      <c r="G10111" t="s">
        <v>17</v>
      </c>
      <c r="H10111">
        <v>1</v>
      </c>
      <c r="I10111" t="s">
        <v>176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28</v>
      </c>
      <c r="S10111">
        <v>7</v>
      </c>
    </row>
    <row r="10112" spans="1:19" x14ac:dyDescent="0.3">
      <c r="A10112">
        <v>10111</v>
      </c>
      <c r="B10112" t="s">
        <v>33</v>
      </c>
      <c r="C10112" t="s">
        <v>20</v>
      </c>
      <c r="D10112" t="s">
        <v>32</v>
      </c>
      <c r="E10112" t="s">
        <v>41</v>
      </c>
      <c r="F10112" t="s">
        <v>30</v>
      </c>
      <c r="G10112" t="s">
        <v>35</v>
      </c>
      <c r="H10112">
        <v>3</v>
      </c>
      <c r="I10112" t="s">
        <v>176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21</v>
      </c>
      <c r="S10112">
        <v>1</v>
      </c>
    </row>
    <row r="10113" spans="1:19" x14ac:dyDescent="0.3">
      <c r="A10113">
        <v>10112</v>
      </c>
      <c r="B10113" t="s">
        <v>42</v>
      </c>
      <c r="C10113" t="s">
        <v>20</v>
      </c>
      <c r="D10113" t="s">
        <v>38</v>
      </c>
      <c r="E10113" t="s">
        <v>29</v>
      </c>
      <c r="F10113" t="s">
        <v>25</v>
      </c>
      <c r="G10113" t="s">
        <v>24</v>
      </c>
      <c r="H10113">
        <v>14</v>
      </c>
      <c r="I10113" t="s">
        <v>177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28</v>
      </c>
      <c r="S10113">
        <v>8</v>
      </c>
    </row>
    <row r="10114" spans="1:19" x14ac:dyDescent="0.3">
      <c r="A10114">
        <v>10113</v>
      </c>
      <c r="B10114" t="s">
        <v>23</v>
      </c>
      <c r="C10114" t="s">
        <v>27</v>
      </c>
      <c r="D10114" t="s">
        <v>32</v>
      </c>
      <c r="E10114" t="s">
        <v>15</v>
      </c>
      <c r="F10114" t="s">
        <v>18</v>
      </c>
      <c r="G10114" t="s">
        <v>17</v>
      </c>
      <c r="H10114">
        <v>13</v>
      </c>
      <c r="I10114" t="s">
        <v>177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28</v>
      </c>
      <c r="S10114">
        <v>9</v>
      </c>
    </row>
    <row r="10115" spans="1:19" x14ac:dyDescent="0.3">
      <c r="A10115">
        <v>10114</v>
      </c>
      <c r="B10115" t="s">
        <v>42</v>
      </c>
      <c r="C10115" t="s">
        <v>20</v>
      </c>
      <c r="D10115" t="s">
        <v>44</v>
      </c>
      <c r="E10115" t="s">
        <v>36</v>
      </c>
      <c r="F10115" t="s">
        <v>25</v>
      </c>
      <c r="G10115" t="s">
        <v>35</v>
      </c>
      <c r="H10115">
        <v>5</v>
      </c>
      <c r="I10115" t="s">
        <v>177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21</v>
      </c>
      <c r="S10115">
        <v>3</v>
      </c>
    </row>
    <row r="10116" spans="1:19" x14ac:dyDescent="0.3">
      <c r="A10116">
        <v>10115</v>
      </c>
      <c r="B10116" t="s">
        <v>37</v>
      </c>
      <c r="C10116" t="s">
        <v>39</v>
      </c>
      <c r="D10116" t="s">
        <v>44</v>
      </c>
      <c r="E10116" t="s">
        <v>22</v>
      </c>
      <c r="F10116" t="s">
        <v>30</v>
      </c>
      <c r="G10116" t="s">
        <v>35</v>
      </c>
      <c r="H10116">
        <v>12</v>
      </c>
      <c r="I10116" t="s">
        <v>178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28</v>
      </c>
      <c r="S10116">
        <v>8</v>
      </c>
    </row>
    <row r="10117" spans="1:19" x14ac:dyDescent="0.3">
      <c r="A10117">
        <v>10116</v>
      </c>
      <c r="B10117" t="s">
        <v>16</v>
      </c>
      <c r="C10117" t="s">
        <v>27</v>
      </c>
      <c r="D10117" t="s">
        <v>38</v>
      </c>
      <c r="E10117" t="s">
        <v>15</v>
      </c>
      <c r="F10117" t="s">
        <v>25</v>
      </c>
      <c r="G10117" t="s">
        <v>17</v>
      </c>
      <c r="H10117">
        <v>7</v>
      </c>
      <c r="I10117" t="s">
        <v>176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28</v>
      </c>
      <c r="S10117">
        <v>7</v>
      </c>
    </row>
    <row r="10118" spans="1:19" x14ac:dyDescent="0.3">
      <c r="A10118">
        <v>10117</v>
      </c>
      <c r="B10118" t="s">
        <v>23</v>
      </c>
      <c r="C10118" t="s">
        <v>27</v>
      </c>
      <c r="D10118" t="s">
        <v>44</v>
      </c>
      <c r="E10118" t="s">
        <v>22</v>
      </c>
      <c r="F10118" t="s">
        <v>18</v>
      </c>
      <c r="G10118" t="s">
        <v>17</v>
      </c>
      <c r="H10118">
        <v>7</v>
      </c>
      <c r="I10118" t="s">
        <v>177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28</v>
      </c>
      <c r="S10118">
        <v>8</v>
      </c>
    </row>
    <row r="10119" spans="1:19" x14ac:dyDescent="0.3">
      <c r="A10119">
        <v>10118</v>
      </c>
      <c r="B10119" t="s">
        <v>42</v>
      </c>
      <c r="C10119" t="s">
        <v>34</v>
      </c>
      <c r="D10119" t="s">
        <v>32</v>
      </c>
      <c r="E10119" t="s">
        <v>29</v>
      </c>
      <c r="F10119" t="s">
        <v>30</v>
      </c>
      <c r="G10119" t="s">
        <v>17</v>
      </c>
      <c r="H10119">
        <v>1</v>
      </c>
      <c r="I10119" t="s">
        <v>178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28</v>
      </c>
      <c r="S10119">
        <v>8</v>
      </c>
    </row>
    <row r="10120" spans="1:19" x14ac:dyDescent="0.3">
      <c r="A10120">
        <v>10119</v>
      </c>
      <c r="B10120" t="s">
        <v>31</v>
      </c>
      <c r="C10120" t="s">
        <v>34</v>
      </c>
      <c r="D10120" t="s">
        <v>19</v>
      </c>
      <c r="E10120" t="s">
        <v>22</v>
      </c>
      <c r="F10120" t="s">
        <v>25</v>
      </c>
      <c r="G10120" t="s">
        <v>35</v>
      </c>
      <c r="H10120">
        <v>0</v>
      </c>
      <c r="I10120" t="s">
        <v>176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21</v>
      </c>
      <c r="S10120">
        <v>2</v>
      </c>
    </row>
    <row r="10121" spans="1:19" x14ac:dyDescent="0.3">
      <c r="A10121">
        <v>10120</v>
      </c>
      <c r="B10121" t="s">
        <v>31</v>
      </c>
      <c r="C10121" t="s">
        <v>34</v>
      </c>
      <c r="D10121" t="s">
        <v>26</v>
      </c>
      <c r="E10121" t="s">
        <v>29</v>
      </c>
      <c r="F10121" t="s">
        <v>18</v>
      </c>
      <c r="G10121" t="s">
        <v>24</v>
      </c>
      <c r="H10121">
        <v>0</v>
      </c>
      <c r="I10121" t="s">
        <v>177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21</v>
      </c>
      <c r="S10121">
        <v>6</v>
      </c>
    </row>
    <row r="10122" spans="1:19" x14ac:dyDescent="0.3">
      <c r="A10122">
        <v>10121</v>
      </c>
      <c r="B10122" t="s">
        <v>37</v>
      </c>
      <c r="C10122" t="s">
        <v>39</v>
      </c>
      <c r="D10122" t="s">
        <v>38</v>
      </c>
      <c r="E10122" t="s">
        <v>45</v>
      </c>
      <c r="F10122" t="s">
        <v>18</v>
      </c>
      <c r="G10122" t="s">
        <v>35</v>
      </c>
      <c r="H10122">
        <v>12</v>
      </c>
      <c r="I10122" t="s">
        <v>177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28</v>
      </c>
      <c r="S10122">
        <v>9</v>
      </c>
    </row>
    <row r="10123" spans="1:19" x14ac:dyDescent="0.3">
      <c r="A10123">
        <v>10122</v>
      </c>
      <c r="B10123" t="s">
        <v>33</v>
      </c>
      <c r="C10123" t="s">
        <v>34</v>
      </c>
      <c r="D10123" t="s">
        <v>19</v>
      </c>
      <c r="E10123" t="s">
        <v>41</v>
      </c>
      <c r="F10123" t="s">
        <v>18</v>
      </c>
      <c r="G10123" t="s">
        <v>35</v>
      </c>
      <c r="H10123">
        <v>8</v>
      </c>
      <c r="I10123" t="s">
        <v>176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34</v>
      </c>
      <c r="S10123">
        <v>6</v>
      </c>
    </row>
    <row r="10124" spans="1:19" x14ac:dyDescent="0.3">
      <c r="A10124">
        <v>10123</v>
      </c>
      <c r="B10124" t="s">
        <v>37</v>
      </c>
      <c r="C10124" t="s">
        <v>27</v>
      </c>
      <c r="D10124" t="s">
        <v>38</v>
      </c>
      <c r="E10124" t="s">
        <v>43</v>
      </c>
      <c r="F10124" t="s">
        <v>30</v>
      </c>
      <c r="G10124" t="s">
        <v>24</v>
      </c>
      <c r="H10124">
        <v>10</v>
      </c>
      <c r="I10124" t="s">
        <v>177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34</v>
      </c>
      <c r="S10124">
        <v>1</v>
      </c>
    </row>
    <row r="10125" spans="1:19" x14ac:dyDescent="0.3">
      <c r="A10125">
        <v>10124</v>
      </c>
      <c r="B10125" t="s">
        <v>37</v>
      </c>
      <c r="C10125" t="s">
        <v>27</v>
      </c>
      <c r="D10125" t="s">
        <v>40</v>
      </c>
      <c r="E10125" t="s">
        <v>36</v>
      </c>
      <c r="F10125" t="s">
        <v>18</v>
      </c>
      <c r="G10125" t="s">
        <v>24</v>
      </c>
      <c r="H10125">
        <v>11</v>
      </c>
      <c r="I10125" t="s">
        <v>178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34</v>
      </c>
      <c r="S10125">
        <v>2</v>
      </c>
    </row>
    <row r="10126" spans="1:19" x14ac:dyDescent="0.3">
      <c r="A10126">
        <v>10125</v>
      </c>
      <c r="B10126" t="s">
        <v>23</v>
      </c>
      <c r="C10126" t="s">
        <v>27</v>
      </c>
      <c r="D10126" t="s">
        <v>32</v>
      </c>
      <c r="E10126" t="s">
        <v>41</v>
      </c>
      <c r="F10126" t="s">
        <v>18</v>
      </c>
      <c r="G10126" t="s">
        <v>35</v>
      </c>
      <c r="H10126">
        <v>8</v>
      </c>
      <c r="I10126" t="s">
        <v>177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28</v>
      </c>
      <c r="S10126">
        <v>8</v>
      </c>
    </row>
    <row r="10127" spans="1:19" x14ac:dyDescent="0.3">
      <c r="A10127">
        <v>10126</v>
      </c>
      <c r="B10127" t="s">
        <v>16</v>
      </c>
      <c r="C10127" t="s">
        <v>20</v>
      </c>
      <c r="D10127" t="s">
        <v>40</v>
      </c>
      <c r="E10127" t="s">
        <v>45</v>
      </c>
      <c r="F10127" t="s">
        <v>30</v>
      </c>
      <c r="G10127" t="s">
        <v>35</v>
      </c>
      <c r="H10127">
        <v>0</v>
      </c>
      <c r="I10127" t="s">
        <v>176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21</v>
      </c>
      <c r="S10127">
        <v>3</v>
      </c>
    </row>
    <row r="10128" spans="1:19" x14ac:dyDescent="0.3">
      <c r="A10128">
        <v>10127</v>
      </c>
      <c r="B10128" t="s">
        <v>23</v>
      </c>
      <c r="C10128" t="s">
        <v>20</v>
      </c>
      <c r="D10128" t="s">
        <v>40</v>
      </c>
      <c r="E10128" t="s">
        <v>22</v>
      </c>
      <c r="F10128" t="s">
        <v>18</v>
      </c>
      <c r="G10128" t="s">
        <v>17</v>
      </c>
      <c r="H10128">
        <v>0</v>
      </c>
      <c r="I10128" t="s">
        <v>177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28</v>
      </c>
      <c r="S10128">
        <v>9</v>
      </c>
    </row>
    <row r="10129" spans="1:19" x14ac:dyDescent="0.3">
      <c r="A10129">
        <v>10128</v>
      </c>
      <c r="B10129" t="s">
        <v>42</v>
      </c>
      <c r="C10129" t="s">
        <v>27</v>
      </c>
      <c r="D10129" t="s">
        <v>38</v>
      </c>
      <c r="E10129" t="s">
        <v>22</v>
      </c>
      <c r="F10129" t="s">
        <v>18</v>
      </c>
      <c r="G10129" t="s">
        <v>35</v>
      </c>
      <c r="H10129">
        <v>1</v>
      </c>
      <c r="I10129" t="s">
        <v>176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28</v>
      </c>
      <c r="S10129">
        <v>7</v>
      </c>
    </row>
    <row r="10130" spans="1:19" x14ac:dyDescent="0.3">
      <c r="A10130">
        <v>10129</v>
      </c>
      <c r="B10130" t="s">
        <v>33</v>
      </c>
      <c r="C10130" t="s">
        <v>39</v>
      </c>
      <c r="D10130" t="s">
        <v>44</v>
      </c>
      <c r="E10130" t="s">
        <v>43</v>
      </c>
      <c r="F10130" t="s">
        <v>30</v>
      </c>
      <c r="G10130" t="s">
        <v>17</v>
      </c>
      <c r="H10130">
        <v>4</v>
      </c>
      <c r="I10130" t="s">
        <v>176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21</v>
      </c>
      <c r="S10130">
        <v>4</v>
      </c>
    </row>
    <row r="10131" spans="1:19" x14ac:dyDescent="0.3">
      <c r="A10131">
        <v>10130</v>
      </c>
      <c r="B10131" t="s">
        <v>23</v>
      </c>
      <c r="C10131" t="s">
        <v>20</v>
      </c>
      <c r="D10131" t="s">
        <v>40</v>
      </c>
      <c r="E10131" t="s">
        <v>36</v>
      </c>
      <c r="F10131" t="s">
        <v>18</v>
      </c>
      <c r="G10131" t="s">
        <v>24</v>
      </c>
      <c r="H10131">
        <v>12</v>
      </c>
      <c r="I10131" t="s">
        <v>176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28</v>
      </c>
      <c r="S10131">
        <v>7</v>
      </c>
    </row>
    <row r="10132" spans="1:19" x14ac:dyDescent="0.3">
      <c r="A10132">
        <v>10131</v>
      </c>
      <c r="B10132" t="s">
        <v>23</v>
      </c>
      <c r="C10132" t="s">
        <v>39</v>
      </c>
      <c r="D10132" t="s">
        <v>40</v>
      </c>
      <c r="E10132" t="s">
        <v>41</v>
      </c>
      <c r="F10132" t="s">
        <v>30</v>
      </c>
      <c r="G10132" t="s">
        <v>17</v>
      </c>
      <c r="H10132">
        <v>9</v>
      </c>
      <c r="I10132" t="s">
        <v>177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34</v>
      </c>
      <c r="S10132">
        <v>6</v>
      </c>
    </row>
    <row r="10133" spans="1:19" x14ac:dyDescent="0.3">
      <c r="A10133">
        <v>10132</v>
      </c>
      <c r="B10133" t="s">
        <v>37</v>
      </c>
      <c r="C10133" t="s">
        <v>34</v>
      </c>
      <c r="D10133" t="s">
        <v>19</v>
      </c>
      <c r="E10133" t="s">
        <v>45</v>
      </c>
      <c r="F10133" t="s">
        <v>25</v>
      </c>
      <c r="G10133" t="s">
        <v>35</v>
      </c>
      <c r="H10133">
        <v>9</v>
      </c>
      <c r="I10133" t="s">
        <v>178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28</v>
      </c>
      <c r="S10133">
        <v>7</v>
      </c>
    </row>
    <row r="10134" spans="1:19" x14ac:dyDescent="0.3">
      <c r="A10134">
        <v>10133</v>
      </c>
      <c r="B10134" t="s">
        <v>23</v>
      </c>
      <c r="C10134" t="s">
        <v>34</v>
      </c>
      <c r="D10134" t="s">
        <v>40</v>
      </c>
      <c r="E10134" t="s">
        <v>15</v>
      </c>
      <c r="F10134" t="s">
        <v>25</v>
      </c>
      <c r="G10134" t="s">
        <v>35</v>
      </c>
      <c r="H10134">
        <v>13</v>
      </c>
      <c r="I10134" t="s">
        <v>178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28</v>
      </c>
      <c r="S10134">
        <v>8</v>
      </c>
    </row>
    <row r="10135" spans="1:19" x14ac:dyDescent="0.3">
      <c r="A10135">
        <v>10134</v>
      </c>
      <c r="B10135" t="s">
        <v>31</v>
      </c>
      <c r="C10135" t="s">
        <v>27</v>
      </c>
      <c r="D10135" t="s">
        <v>32</v>
      </c>
      <c r="E10135" t="s">
        <v>36</v>
      </c>
      <c r="F10135" t="s">
        <v>30</v>
      </c>
      <c r="G10135" t="s">
        <v>17</v>
      </c>
      <c r="H10135">
        <v>0</v>
      </c>
      <c r="I10135" t="s">
        <v>178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21</v>
      </c>
      <c r="S10135">
        <v>6</v>
      </c>
    </row>
    <row r="10136" spans="1:19" x14ac:dyDescent="0.3">
      <c r="A10136">
        <v>10135</v>
      </c>
      <c r="B10136" t="s">
        <v>31</v>
      </c>
      <c r="C10136" t="s">
        <v>39</v>
      </c>
      <c r="D10136" t="s">
        <v>44</v>
      </c>
      <c r="E10136" t="s">
        <v>36</v>
      </c>
      <c r="F10136" t="s">
        <v>18</v>
      </c>
      <c r="G10136" t="s">
        <v>17</v>
      </c>
      <c r="H10136">
        <v>1</v>
      </c>
      <c r="I10136" t="s">
        <v>177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21</v>
      </c>
      <c r="S10136">
        <v>1</v>
      </c>
    </row>
    <row r="10137" spans="1:19" x14ac:dyDescent="0.3">
      <c r="A10137">
        <v>10136</v>
      </c>
      <c r="B10137" t="s">
        <v>31</v>
      </c>
      <c r="C10137" t="s">
        <v>27</v>
      </c>
      <c r="D10137" t="s">
        <v>32</v>
      </c>
      <c r="E10137" t="s">
        <v>45</v>
      </c>
      <c r="F10137" t="s">
        <v>18</v>
      </c>
      <c r="G10137" t="s">
        <v>17</v>
      </c>
      <c r="H10137">
        <v>12</v>
      </c>
      <c r="I10137" t="s">
        <v>176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34</v>
      </c>
      <c r="S10137">
        <v>5</v>
      </c>
    </row>
    <row r="10138" spans="1:19" x14ac:dyDescent="0.3">
      <c r="A10138">
        <v>10137</v>
      </c>
      <c r="B10138" t="s">
        <v>16</v>
      </c>
      <c r="C10138" t="s">
        <v>27</v>
      </c>
      <c r="D10138" t="s">
        <v>40</v>
      </c>
      <c r="E10138" t="s">
        <v>41</v>
      </c>
      <c r="F10138" t="s">
        <v>18</v>
      </c>
      <c r="G10138" t="s">
        <v>35</v>
      </c>
      <c r="H10138">
        <v>10</v>
      </c>
      <c r="I10138" t="s">
        <v>178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28</v>
      </c>
      <c r="S10138">
        <v>7</v>
      </c>
    </row>
    <row r="10139" spans="1:19" x14ac:dyDescent="0.3">
      <c r="A10139">
        <v>10138</v>
      </c>
      <c r="B10139" t="s">
        <v>33</v>
      </c>
      <c r="C10139" t="s">
        <v>27</v>
      </c>
      <c r="D10139" t="s">
        <v>44</v>
      </c>
      <c r="E10139" t="s">
        <v>36</v>
      </c>
      <c r="F10139" t="s">
        <v>18</v>
      </c>
      <c r="G10139" t="s">
        <v>24</v>
      </c>
      <c r="H10139">
        <v>11</v>
      </c>
      <c r="I10139" t="s">
        <v>177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28</v>
      </c>
      <c r="S10139">
        <v>8</v>
      </c>
    </row>
    <row r="10140" spans="1:19" x14ac:dyDescent="0.3">
      <c r="A10140">
        <v>10139</v>
      </c>
      <c r="B10140" t="s">
        <v>31</v>
      </c>
      <c r="C10140" t="s">
        <v>34</v>
      </c>
      <c r="D10140" t="s">
        <v>26</v>
      </c>
      <c r="E10140" t="s">
        <v>29</v>
      </c>
      <c r="F10140" t="s">
        <v>18</v>
      </c>
      <c r="G10140" t="s">
        <v>24</v>
      </c>
      <c r="H10140">
        <v>9</v>
      </c>
      <c r="I10140" t="s">
        <v>177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34</v>
      </c>
      <c r="S10140">
        <v>4</v>
      </c>
    </row>
    <row r="10141" spans="1:19" x14ac:dyDescent="0.3">
      <c r="A10141">
        <v>10140</v>
      </c>
      <c r="B10141" t="s">
        <v>23</v>
      </c>
      <c r="C10141" t="s">
        <v>39</v>
      </c>
      <c r="D10141" t="s">
        <v>26</v>
      </c>
      <c r="E10141" t="s">
        <v>15</v>
      </c>
      <c r="F10141" t="s">
        <v>18</v>
      </c>
      <c r="G10141" t="s">
        <v>35</v>
      </c>
      <c r="H10141">
        <v>14</v>
      </c>
      <c r="I10141" t="s">
        <v>177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28</v>
      </c>
      <c r="S10141">
        <v>8</v>
      </c>
    </row>
    <row r="10142" spans="1:19" x14ac:dyDescent="0.3">
      <c r="A10142">
        <v>10141</v>
      </c>
      <c r="B10142" t="s">
        <v>31</v>
      </c>
      <c r="C10142" t="s">
        <v>27</v>
      </c>
      <c r="D10142" t="s">
        <v>32</v>
      </c>
      <c r="E10142" t="s">
        <v>45</v>
      </c>
      <c r="F10142" t="s">
        <v>25</v>
      </c>
      <c r="G10142" t="s">
        <v>35</v>
      </c>
      <c r="H10142">
        <v>8</v>
      </c>
      <c r="I10142" t="s">
        <v>178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34</v>
      </c>
      <c r="S10142">
        <v>3</v>
      </c>
    </row>
    <row r="10143" spans="1:19" x14ac:dyDescent="0.3">
      <c r="A10143">
        <v>10142</v>
      </c>
      <c r="B10143" t="s">
        <v>16</v>
      </c>
      <c r="C10143" t="s">
        <v>34</v>
      </c>
      <c r="D10143" t="s">
        <v>26</v>
      </c>
      <c r="E10143" t="s">
        <v>36</v>
      </c>
      <c r="F10143" t="s">
        <v>25</v>
      </c>
      <c r="G10143" t="s">
        <v>35</v>
      </c>
      <c r="H10143">
        <v>5</v>
      </c>
      <c r="I10143" t="s">
        <v>178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28</v>
      </c>
      <c r="S10143">
        <v>7</v>
      </c>
    </row>
    <row r="10144" spans="1:19" x14ac:dyDescent="0.3">
      <c r="A10144">
        <v>10143</v>
      </c>
      <c r="B10144" t="s">
        <v>42</v>
      </c>
      <c r="C10144" t="s">
        <v>39</v>
      </c>
      <c r="D10144" t="s">
        <v>44</v>
      </c>
      <c r="E10144" t="s">
        <v>36</v>
      </c>
      <c r="F10144" t="s">
        <v>18</v>
      </c>
      <c r="G10144" t="s">
        <v>35</v>
      </c>
      <c r="H10144">
        <v>11</v>
      </c>
      <c r="I10144" t="s">
        <v>176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28</v>
      </c>
      <c r="S10144">
        <v>7</v>
      </c>
    </row>
    <row r="10145" spans="1:19" x14ac:dyDescent="0.3">
      <c r="A10145">
        <v>10144</v>
      </c>
      <c r="B10145" t="s">
        <v>42</v>
      </c>
      <c r="C10145" t="s">
        <v>27</v>
      </c>
      <c r="D10145" t="s">
        <v>19</v>
      </c>
      <c r="E10145" t="s">
        <v>15</v>
      </c>
      <c r="F10145" t="s">
        <v>18</v>
      </c>
      <c r="G10145" t="s">
        <v>24</v>
      </c>
      <c r="H10145">
        <v>8</v>
      </c>
      <c r="I10145" t="s">
        <v>178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28</v>
      </c>
      <c r="S10145">
        <v>2</v>
      </c>
    </row>
    <row r="10146" spans="1:19" x14ac:dyDescent="0.3">
      <c r="A10146">
        <v>10145</v>
      </c>
      <c r="B10146" t="s">
        <v>16</v>
      </c>
      <c r="C10146" t="s">
        <v>27</v>
      </c>
      <c r="D10146" t="s">
        <v>40</v>
      </c>
      <c r="E10146" t="s">
        <v>36</v>
      </c>
      <c r="F10146" t="s">
        <v>18</v>
      </c>
      <c r="G10146" t="s">
        <v>35</v>
      </c>
      <c r="H10146">
        <v>0</v>
      </c>
      <c r="I10146" t="s">
        <v>176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21</v>
      </c>
      <c r="S10146">
        <v>6</v>
      </c>
    </row>
    <row r="10147" spans="1:19" x14ac:dyDescent="0.3">
      <c r="A10147">
        <v>10146</v>
      </c>
      <c r="B10147" t="s">
        <v>42</v>
      </c>
      <c r="C10147" t="s">
        <v>39</v>
      </c>
      <c r="D10147" t="s">
        <v>40</v>
      </c>
      <c r="E10147" t="s">
        <v>45</v>
      </c>
      <c r="F10147" t="s">
        <v>18</v>
      </c>
      <c r="G10147" t="s">
        <v>35</v>
      </c>
      <c r="H10147">
        <v>11</v>
      </c>
      <c r="I10147" t="s">
        <v>178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28</v>
      </c>
      <c r="S10147">
        <v>8</v>
      </c>
    </row>
    <row r="10148" spans="1:19" x14ac:dyDescent="0.3">
      <c r="A10148">
        <v>10147</v>
      </c>
      <c r="B10148" t="s">
        <v>16</v>
      </c>
      <c r="C10148" t="s">
        <v>20</v>
      </c>
      <c r="D10148" t="s">
        <v>40</v>
      </c>
      <c r="E10148" t="s">
        <v>43</v>
      </c>
      <c r="F10148" t="s">
        <v>18</v>
      </c>
      <c r="G10148" t="s">
        <v>17</v>
      </c>
      <c r="H10148">
        <v>2</v>
      </c>
      <c r="I10148" t="s">
        <v>177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21</v>
      </c>
      <c r="S10148">
        <v>2</v>
      </c>
    </row>
    <row r="10149" spans="1:19" x14ac:dyDescent="0.3">
      <c r="A10149">
        <v>10148</v>
      </c>
      <c r="B10149" t="s">
        <v>42</v>
      </c>
      <c r="C10149" t="s">
        <v>20</v>
      </c>
      <c r="D10149" t="s">
        <v>32</v>
      </c>
      <c r="E10149" t="s">
        <v>45</v>
      </c>
      <c r="F10149" t="s">
        <v>18</v>
      </c>
      <c r="G10149" t="s">
        <v>24</v>
      </c>
      <c r="H10149">
        <v>1</v>
      </c>
      <c r="I10149" t="s">
        <v>176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21</v>
      </c>
      <c r="S10149">
        <v>2</v>
      </c>
    </row>
    <row r="10150" spans="1:19" x14ac:dyDescent="0.3">
      <c r="A10150">
        <v>10149</v>
      </c>
      <c r="B10150" t="s">
        <v>37</v>
      </c>
      <c r="C10150" t="s">
        <v>34</v>
      </c>
      <c r="D10150" t="s">
        <v>44</v>
      </c>
      <c r="E10150" t="s">
        <v>15</v>
      </c>
      <c r="F10150" t="s">
        <v>30</v>
      </c>
      <c r="G10150" t="s">
        <v>24</v>
      </c>
      <c r="H10150">
        <v>0</v>
      </c>
      <c r="I10150" t="s">
        <v>178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21</v>
      </c>
      <c r="S10150">
        <v>3</v>
      </c>
    </row>
    <row r="10151" spans="1:19" x14ac:dyDescent="0.3">
      <c r="A10151">
        <v>10150</v>
      </c>
      <c r="B10151" t="s">
        <v>16</v>
      </c>
      <c r="C10151" t="s">
        <v>27</v>
      </c>
      <c r="D10151" t="s">
        <v>38</v>
      </c>
      <c r="E10151" t="s">
        <v>36</v>
      </c>
      <c r="F10151" t="s">
        <v>18</v>
      </c>
      <c r="G10151" t="s">
        <v>35</v>
      </c>
      <c r="H10151">
        <v>10</v>
      </c>
      <c r="I10151" t="s">
        <v>176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28</v>
      </c>
      <c r="S10151">
        <v>8</v>
      </c>
    </row>
    <row r="10152" spans="1:19" x14ac:dyDescent="0.3">
      <c r="A10152">
        <v>10151</v>
      </c>
      <c r="B10152" t="s">
        <v>42</v>
      </c>
      <c r="C10152" t="s">
        <v>20</v>
      </c>
      <c r="D10152" t="s">
        <v>26</v>
      </c>
      <c r="E10152" t="s">
        <v>22</v>
      </c>
      <c r="F10152" t="s">
        <v>30</v>
      </c>
      <c r="G10152" t="s">
        <v>24</v>
      </c>
      <c r="H10152">
        <v>14</v>
      </c>
      <c r="I10152" t="s">
        <v>177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28</v>
      </c>
      <c r="S10152">
        <v>2</v>
      </c>
    </row>
    <row r="10153" spans="1:19" x14ac:dyDescent="0.3">
      <c r="A10153">
        <v>10152</v>
      </c>
      <c r="B10153" t="s">
        <v>33</v>
      </c>
      <c r="C10153" t="s">
        <v>39</v>
      </c>
      <c r="D10153" t="s">
        <v>26</v>
      </c>
      <c r="E10153" t="s">
        <v>15</v>
      </c>
      <c r="F10153" t="s">
        <v>18</v>
      </c>
      <c r="G10153" t="s">
        <v>24</v>
      </c>
      <c r="H10153">
        <v>11</v>
      </c>
      <c r="I10153" t="s">
        <v>177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28</v>
      </c>
      <c r="S10153">
        <v>7</v>
      </c>
    </row>
    <row r="10154" spans="1:19" x14ac:dyDescent="0.3">
      <c r="A10154">
        <v>10153</v>
      </c>
      <c r="B10154" t="s">
        <v>42</v>
      </c>
      <c r="C10154" t="s">
        <v>20</v>
      </c>
      <c r="D10154" t="s">
        <v>40</v>
      </c>
      <c r="E10154" t="s">
        <v>41</v>
      </c>
      <c r="F10154" t="s">
        <v>30</v>
      </c>
      <c r="G10154" t="s">
        <v>35</v>
      </c>
      <c r="H10154">
        <v>14</v>
      </c>
      <c r="I10154" t="s">
        <v>178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28</v>
      </c>
      <c r="S10154">
        <v>7</v>
      </c>
    </row>
    <row r="10155" spans="1:19" x14ac:dyDescent="0.3">
      <c r="A10155">
        <v>10154</v>
      </c>
      <c r="B10155" t="s">
        <v>31</v>
      </c>
      <c r="C10155" t="s">
        <v>20</v>
      </c>
      <c r="D10155" t="s">
        <v>38</v>
      </c>
      <c r="E10155" t="s">
        <v>41</v>
      </c>
      <c r="F10155" t="s">
        <v>30</v>
      </c>
      <c r="G10155" t="s">
        <v>17</v>
      </c>
      <c r="H10155">
        <v>3</v>
      </c>
      <c r="I10155" t="s">
        <v>176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21</v>
      </c>
      <c r="S10155">
        <v>4</v>
      </c>
    </row>
    <row r="10156" spans="1:19" x14ac:dyDescent="0.3">
      <c r="A10156">
        <v>10155</v>
      </c>
      <c r="B10156" t="s">
        <v>16</v>
      </c>
      <c r="C10156" t="s">
        <v>34</v>
      </c>
      <c r="D10156" t="s">
        <v>26</v>
      </c>
      <c r="E10156" t="s">
        <v>45</v>
      </c>
      <c r="F10156" t="s">
        <v>25</v>
      </c>
      <c r="G10156" t="s">
        <v>24</v>
      </c>
      <c r="H10156">
        <v>4</v>
      </c>
      <c r="I10156" t="s">
        <v>178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28</v>
      </c>
      <c r="S10156">
        <v>7</v>
      </c>
    </row>
    <row r="10157" spans="1:19" x14ac:dyDescent="0.3">
      <c r="A10157">
        <v>10156</v>
      </c>
      <c r="B10157" t="s">
        <v>42</v>
      </c>
      <c r="C10157" t="s">
        <v>20</v>
      </c>
      <c r="D10157" t="s">
        <v>44</v>
      </c>
      <c r="E10157" t="s">
        <v>15</v>
      </c>
      <c r="F10157" t="s">
        <v>25</v>
      </c>
      <c r="G10157" t="s">
        <v>17</v>
      </c>
      <c r="H10157">
        <v>7</v>
      </c>
      <c r="I10157" t="s">
        <v>176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28</v>
      </c>
      <c r="S10157">
        <v>8</v>
      </c>
    </row>
    <row r="10158" spans="1:19" x14ac:dyDescent="0.3">
      <c r="A10158">
        <v>10157</v>
      </c>
      <c r="B10158" t="s">
        <v>16</v>
      </c>
      <c r="C10158" t="s">
        <v>34</v>
      </c>
      <c r="D10158" t="s">
        <v>44</v>
      </c>
      <c r="E10158" t="s">
        <v>45</v>
      </c>
      <c r="F10158" t="s">
        <v>30</v>
      </c>
      <c r="G10158" t="s">
        <v>35</v>
      </c>
      <c r="H10158">
        <v>9</v>
      </c>
      <c r="I10158" t="s">
        <v>178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34</v>
      </c>
      <c r="S10158">
        <v>3</v>
      </c>
    </row>
    <row r="10159" spans="1:19" x14ac:dyDescent="0.3">
      <c r="A10159">
        <v>10158</v>
      </c>
      <c r="B10159" t="s">
        <v>16</v>
      </c>
      <c r="C10159" t="s">
        <v>39</v>
      </c>
      <c r="D10159" t="s">
        <v>26</v>
      </c>
      <c r="E10159" t="s">
        <v>36</v>
      </c>
      <c r="F10159" t="s">
        <v>18</v>
      </c>
      <c r="G10159" t="s">
        <v>24</v>
      </c>
      <c r="H10159">
        <v>10</v>
      </c>
      <c r="I10159" t="s">
        <v>176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34</v>
      </c>
      <c r="S10159">
        <v>5</v>
      </c>
    </row>
    <row r="10160" spans="1:19" x14ac:dyDescent="0.3">
      <c r="A10160">
        <v>10159</v>
      </c>
      <c r="B10160" t="s">
        <v>37</v>
      </c>
      <c r="C10160" t="s">
        <v>27</v>
      </c>
      <c r="D10160" t="s">
        <v>44</v>
      </c>
      <c r="E10160" t="s">
        <v>41</v>
      </c>
      <c r="F10160" t="s">
        <v>18</v>
      </c>
      <c r="G10160" t="s">
        <v>35</v>
      </c>
      <c r="H10160">
        <v>5</v>
      </c>
      <c r="I10160" t="s">
        <v>176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21</v>
      </c>
      <c r="S10160">
        <v>3</v>
      </c>
    </row>
    <row r="10161" spans="1:19" x14ac:dyDescent="0.3">
      <c r="A10161">
        <v>10160</v>
      </c>
      <c r="B10161" t="s">
        <v>37</v>
      </c>
      <c r="C10161" t="s">
        <v>39</v>
      </c>
      <c r="D10161" t="s">
        <v>26</v>
      </c>
      <c r="E10161" t="s">
        <v>45</v>
      </c>
      <c r="F10161" t="s">
        <v>25</v>
      </c>
      <c r="G10161" t="s">
        <v>17</v>
      </c>
      <c r="H10161">
        <v>2</v>
      </c>
      <c r="I10161" t="s">
        <v>178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28</v>
      </c>
      <c r="S10161">
        <v>5</v>
      </c>
    </row>
    <row r="10162" spans="1:19" x14ac:dyDescent="0.3">
      <c r="A10162">
        <v>10161</v>
      </c>
      <c r="B10162" t="s">
        <v>23</v>
      </c>
      <c r="C10162" t="s">
        <v>20</v>
      </c>
      <c r="D10162" t="s">
        <v>40</v>
      </c>
      <c r="E10162" t="s">
        <v>43</v>
      </c>
      <c r="F10162" t="s">
        <v>30</v>
      </c>
      <c r="G10162" t="s">
        <v>24</v>
      </c>
      <c r="H10162">
        <v>14</v>
      </c>
      <c r="I10162" t="s">
        <v>176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34</v>
      </c>
      <c r="S10162">
        <v>4</v>
      </c>
    </row>
    <row r="10163" spans="1:19" x14ac:dyDescent="0.3">
      <c r="A10163">
        <v>10162</v>
      </c>
      <c r="B10163" t="s">
        <v>23</v>
      </c>
      <c r="C10163" t="s">
        <v>27</v>
      </c>
      <c r="D10163" t="s">
        <v>44</v>
      </c>
      <c r="E10163" t="s">
        <v>29</v>
      </c>
      <c r="F10163" t="s">
        <v>25</v>
      </c>
      <c r="G10163" t="s">
        <v>17</v>
      </c>
      <c r="H10163">
        <v>13</v>
      </c>
      <c r="I10163" t="s">
        <v>178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28</v>
      </c>
      <c r="S10163">
        <v>9</v>
      </c>
    </row>
    <row r="10164" spans="1:19" x14ac:dyDescent="0.3">
      <c r="A10164">
        <v>10163</v>
      </c>
      <c r="B10164" t="s">
        <v>31</v>
      </c>
      <c r="C10164" t="s">
        <v>20</v>
      </c>
      <c r="D10164" t="s">
        <v>40</v>
      </c>
      <c r="E10164" t="s">
        <v>45</v>
      </c>
      <c r="F10164" t="s">
        <v>25</v>
      </c>
      <c r="G10164" t="s">
        <v>17</v>
      </c>
      <c r="H10164">
        <v>10</v>
      </c>
      <c r="I10164" t="s">
        <v>178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28</v>
      </c>
      <c r="S10164">
        <v>2</v>
      </c>
    </row>
    <row r="10165" spans="1:19" x14ac:dyDescent="0.3">
      <c r="A10165">
        <v>10164</v>
      </c>
      <c r="B10165" t="s">
        <v>16</v>
      </c>
      <c r="C10165" t="s">
        <v>39</v>
      </c>
      <c r="D10165" t="s">
        <v>32</v>
      </c>
      <c r="E10165" t="s">
        <v>22</v>
      </c>
      <c r="F10165" t="s">
        <v>18</v>
      </c>
      <c r="G10165" t="s">
        <v>17</v>
      </c>
      <c r="H10165">
        <v>0</v>
      </c>
      <c r="I10165" t="s">
        <v>177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21</v>
      </c>
      <c r="S10165">
        <v>4</v>
      </c>
    </row>
    <row r="10166" spans="1:19" x14ac:dyDescent="0.3">
      <c r="A10166">
        <v>10165</v>
      </c>
      <c r="B10166" t="s">
        <v>33</v>
      </c>
      <c r="C10166" t="s">
        <v>27</v>
      </c>
      <c r="D10166" t="s">
        <v>40</v>
      </c>
      <c r="E10166" t="s">
        <v>36</v>
      </c>
      <c r="F10166" t="s">
        <v>25</v>
      </c>
      <c r="G10166" t="s">
        <v>17</v>
      </c>
      <c r="H10166">
        <v>11</v>
      </c>
      <c r="I10166" t="s">
        <v>178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34</v>
      </c>
      <c r="S10166">
        <v>5</v>
      </c>
    </row>
    <row r="10167" spans="1:19" x14ac:dyDescent="0.3">
      <c r="A10167">
        <v>10166</v>
      </c>
      <c r="B10167" t="s">
        <v>33</v>
      </c>
      <c r="C10167" t="s">
        <v>27</v>
      </c>
      <c r="D10167" t="s">
        <v>26</v>
      </c>
      <c r="E10167" t="s">
        <v>41</v>
      </c>
      <c r="F10167" t="s">
        <v>25</v>
      </c>
      <c r="G10167" t="s">
        <v>17</v>
      </c>
      <c r="H10167">
        <v>5</v>
      </c>
      <c r="I10167" t="s">
        <v>178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28</v>
      </c>
      <c r="S10167">
        <v>3</v>
      </c>
    </row>
    <row r="10168" spans="1:19" x14ac:dyDescent="0.3">
      <c r="A10168">
        <v>10167</v>
      </c>
      <c r="B10168" t="s">
        <v>23</v>
      </c>
      <c r="C10168" t="s">
        <v>27</v>
      </c>
      <c r="D10168" t="s">
        <v>44</v>
      </c>
      <c r="E10168" t="s">
        <v>41</v>
      </c>
      <c r="F10168" t="s">
        <v>18</v>
      </c>
      <c r="G10168" t="s">
        <v>35</v>
      </c>
      <c r="H10168">
        <v>3</v>
      </c>
      <c r="I10168" t="s">
        <v>176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28</v>
      </c>
      <c r="S10168">
        <v>5</v>
      </c>
    </row>
    <row r="10169" spans="1:19" x14ac:dyDescent="0.3">
      <c r="A10169">
        <v>10168</v>
      </c>
      <c r="B10169" t="s">
        <v>33</v>
      </c>
      <c r="C10169" t="s">
        <v>27</v>
      </c>
      <c r="D10169" t="s">
        <v>19</v>
      </c>
      <c r="E10169" t="s">
        <v>22</v>
      </c>
      <c r="F10169" t="s">
        <v>25</v>
      </c>
      <c r="G10169" t="s">
        <v>24</v>
      </c>
      <c r="H10169">
        <v>13</v>
      </c>
      <c r="I10169" t="s">
        <v>176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34</v>
      </c>
      <c r="S10169">
        <v>5</v>
      </c>
    </row>
    <row r="10170" spans="1:19" x14ac:dyDescent="0.3">
      <c r="A10170">
        <v>10169</v>
      </c>
      <c r="B10170" t="s">
        <v>33</v>
      </c>
      <c r="C10170" t="s">
        <v>20</v>
      </c>
      <c r="D10170" t="s">
        <v>26</v>
      </c>
      <c r="E10170" t="s">
        <v>43</v>
      </c>
      <c r="F10170" t="s">
        <v>18</v>
      </c>
      <c r="G10170" t="s">
        <v>17</v>
      </c>
      <c r="H10170">
        <v>13</v>
      </c>
      <c r="I10170" t="s">
        <v>178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34</v>
      </c>
      <c r="S10170">
        <v>6</v>
      </c>
    </row>
    <row r="10171" spans="1:19" x14ac:dyDescent="0.3">
      <c r="A10171">
        <v>10170</v>
      </c>
      <c r="B10171" t="s">
        <v>23</v>
      </c>
      <c r="C10171" t="s">
        <v>27</v>
      </c>
      <c r="D10171" t="s">
        <v>26</v>
      </c>
      <c r="E10171" t="s">
        <v>41</v>
      </c>
      <c r="F10171" t="s">
        <v>18</v>
      </c>
      <c r="G10171" t="s">
        <v>35</v>
      </c>
      <c r="H10171">
        <v>1</v>
      </c>
      <c r="I10171" t="s">
        <v>176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21</v>
      </c>
      <c r="S10171">
        <v>3</v>
      </c>
    </row>
    <row r="10172" spans="1:19" x14ac:dyDescent="0.3">
      <c r="A10172">
        <v>10171</v>
      </c>
      <c r="B10172" t="s">
        <v>16</v>
      </c>
      <c r="C10172" t="s">
        <v>20</v>
      </c>
      <c r="D10172" t="s">
        <v>26</v>
      </c>
      <c r="E10172" t="s">
        <v>15</v>
      </c>
      <c r="F10172" t="s">
        <v>30</v>
      </c>
      <c r="G10172" t="s">
        <v>17</v>
      </c>
      <c r="H10172">
        <v>10</v>
      </c>
      <c r="I10172" t="s">
        <v>178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34</v>
      </c>
      <c r="S10172">
        <v>5</v>
      </c>
    </row>
    <row r="10173" spans="1:19" x14ac:dyDescent="0.3">
      <c r="A10173">
        <v>10172</v>
      </c>
      <c r="B10173" t="s">
        <v>23</v>
      </c>
      <c r="C10173" t="s">
        <v>27</v>
      </c>
      <c r="D10173" t="s">
        <v>32</v>
      </c>
      <c r="E10173" t="s">
        <v>29</v>
      </c>
      <c r="F10173" t="s">
        <v>18</v>
      </c>
      <c r="G10173" t="s">
        <v>35</v>
      </c>
      <c r="H10173">
        <v>12</v>
      </c>
      <c r="I10173" t="s">
        <v>178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28</v>
      </c>
      <c r="S10173">
        <v>3</v>
      </c>
    </row>
    <row r="10174" spans="1:19" x14ac:dyDescent="0.3">
      <c r="A10174">
        <v>10173</v>
      </c>
      <c r="B10174" t="s">
        <v>31</v>
      </c>
      <c r="C10174" t="s">
        <v>20</v>
      </c>
      <c r="D10174" t="s">
        <v>44</v>
      </c>
      <c r="E10174" t="s">
        <v>45</v>
      </c>
      <c r="F10174" t="s">
        <v>30</v>
      </c>
      <c r="G10174" t="s">
        <v>17</v>
      </c>
      <c r="H10174">
        <v>11</v>
      </c>
      <c r="I10174" t="s">
        <v>177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28</v>
      </c>
      <c r="S10174">
        <v>4</v>
      </c>
    </row>
    <row r="10175" spans="1:19" x14ac:dyDescent="0.3">
      <c r="A10175">
        <v>10174</v>
      </c>
      <c r="B10175" t="s">
        <v>42</v>
      </c>
      <c r="C10175" t="s">
        <v>20</v>
      </c>
      <c r="D10175" t="s">
        <v>38</v>
      </c>
      <c r="E10175" t="s">
        <v>41</v>
      </c>
      <c r="F10175" t="s">
        <v>25</v>
      </c>
      <c r="G10175" t="s">
        <v>17</v>
      </c>
      <c r="H10175">
        <v>5</v>
      </c>
      <c r="I10175" t="s">
        <v>176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28</v>
      </c>
      <c r="S10175">
        <v>3</v>
      </c>
    </row>
    <row r="10176" spans="1:19" x14ac:dyDescent="0.3">
      <c r="A10176">
        <v>10175</v>
      </c>
      <c r="B10176" t="s">
        <v>33</v>
      </c>
      <c r="C10176" t="s">
        <v>39</v>
      </c>
      <c r="D10176" t="s">
        <v>38</v>
      </c>
      <c r="E10176" t="s">
        <v>36</v>
      </c>
      <c r="F10176" t="s">
        <v>25</v>
      </c>
      <c r="G10176" t="s">
        <v>17</v>
      </c>
      <c r="H10176">
        <v>3</v>
      </c>
      <c r="I10176" t="s">
        <v>176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28</v>
      </c>
      <c r="S10176">
        <v>8</v>
      </c>
    </row>
    <row r="10177" spans="1:19" x14ac:dyDescent="0.3">
      <c r="A10177">
        <v>10176</v>
      </c>
      <c r="B10177" t="s">
        <v>33</v>
      </c>
      <c r="C10177" t="s">
        <v>27</v>
      </c>
      <c r="D10177" t="s">
        <v>38</v>
      </c>
      <c r="E10177" t="s">
        <v>15</v>
      </c>
      <c r="F10177" t="s">
        <v>18</v>
      </c>
      <c r="G10177" t="s">
        <v>35</v>
      </c>
      <c r="H10177">
        <v>13</v>
      </c>
      <c r="I10177" t="s">
        <v>176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28</v>
      </c>
      <c r="S10177">
        <v>1</v>
      </c>
    </row>
    <row r="10178" spans="1:19" x14ac:dyDescent="0.3">
      <c r="A10178">
        <v>10177</v>
      </c>
      <c r="B10178" t="s">
        <v>16</v>
      </c>
      <c r="C10178" t="s">
        <v>39</v>
      </c>
      <c r="D10178" t="s">
        <v>44</v>
      </c>
      <c r="E10178" t="s">
        <v>41</v>
      </c>
      <c r="F10178" t="s">
        <v>25</v>
      </c>
      <c r="G10178" t="s">
        <v>35</v>
      </c>
      <c r="H10178">
        <v>5</v>
      </c>
      <c r="I10178" t="s">
        <v>178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21</v>
      </c>
      <c r="S10178">
        <v>1</v>
      </c>
    </row>
    <row r="10179" spans="1:19" x14ac:dyDescent="0.3">
      <c r="A10179">
        <v>10178</v>
      </c>
      <c r="B10179" t="s">
        <v>23</v>
      </c>
      <c r="C10179" t="s">
        <v>20</v>
      </c>
      <c r="D10179" t="s">
        <v>26</v>
      </c>
      <c r="E10179" t="s">
        <v>45</v>
      </c>
      <c r="F10179" t="s">
        <v>30</v>
      </c>
      <c r="G10179" t="s">
        <v>17</v>
      </c>
      <c r="H10179">
        <v>13</v>
      </c>
      <c r="I10179" t="s">
        <v>176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34</v>
      </c>
      <c r="S10179">
        <v>5</v>
      </c>
    </row>
    <row r="10180" spans="1:19" x14ac:dyDescent="0.3">
      <c r="A10180">
        <v>10179</v>
      </c>
      <c r="B10180" t="s">
        <v>16</v>
      </c>
      <c r="C10180" t="s">
        <v>39</v>
      </c>
      <c r="D10180" t="s">
        <v>38</v>
      </c>
      <c r="E10180" t="s">
        <v>15</v>
      </c>
      <c r="F10180" t="s">
        <v>25</v>
      </c>
      <c r="G10180" t="s">
        <v>17</v>
      </c>
      <c r="H10180">
        <v>10</v>
      </c>
      <c r="I10180" t="s">
        <v>177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28</v>
      </c>
      <c r="S10180">
        <v>7</v>
      </c>
    </row>
    <row r="10181" spans="1:19" x14ac:dyDescent="0.3">
      <c r="A10181">
        <v>10180</v>
      </c>
      <c r="B10181" t="s">
        <v>16</v>
      </c>
      <c r="C10181" t="s">
        <v>39</v>
      </c>
      <c r="D10181" t="s">
        <v>32</v>
      </c>
      <c r="E10181" t="s">
        <v>45</v>
      </c>
      <c r="F10181" t="s">
        <v>25</v>
      </c>
      <c r="G10181" t="s">
        <v>17</v>
      </c>
      <c r="H10181">
        <v>0</v>
      </c>
      <c r="I10181" t="s">
        <v>176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21</v>
      </c>
      <c r="S10181">
        <v>3</v>
      </c>
    </row>
    <row r="10182" spans="1:19" x14ac:dyDescent="0.3">
      <c r="A10182">
        <v>10181</v>
      </c>
      <c r="B10182" t="s">
        <v>37</v>
      </c>
      <c r="C10182" t="s">
        <v>20</v>
      </c>
      <c r="D10182" t="s">
        <v>26</v>
      </c>
      <c r="E10182" t="s">
        <v>45</v>
      </c>
      <c r="F10182" t="s">
        <v>25</v>
      </c>
      <c r="G10182" t="s">
        <v>24</v>
      </c>
      <c r="H10182">
        <v>13</v>
      </c>
      <c r="I10182" t="s">
        <v>178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28</v>
      </c>
      <c r="S10182">
        <v>1</v>
      </c>
    </row>
    <row r="10183" spans="1:19" x14ac:dyDescent="0.3">
      <c r="A10183">
        <v>10182</v>
      </c>
      <c r="B10183" t="s">
        <v>33</v>
      </c>
      <c r="C10183" t="s">
        <v>27</v>
      </c>
      <c r="D10183" t="s">
        <v>44</v>
      </c>
      <c r="E10183" t="s">
        <v>45</v>
      </c>
      <c r="F10183" t="s">
        <v>30</v>
      </c>
      <c r="G10183" t="s">
        <v>24</v>
      </c>
      <c r="H10183">
        <v>10</v>
      </c>
      <c r="I10183" t="s">
        <v>176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28</v>
      </c>
      <c r="S10183">
        <v>7</v>
      </c>
    </row>
    <row r="10184" spans="1:19" x14ac:dyDescent="0.3">
      <c r="A10184">
        <v>10183</v>
      </c>
      <c r="B10184" t="s">
        <v>23</v>
      </c>
      <c r="C10184" t="s">
        <v>20</v>
      </c>
      <c r="D10184" t="s">
        <v>32</v>
      </c>
      <c r="E10184" t="s">
        <v>15</v>
      </c>
      <c r="F10184" t="s">
        <v>25</v>
      </c>
      <c r="G10184" t="s">
        <v>24</v>
      </c>
      <c r="H10184">
        <v>3</v>
      </c>
      <c r="I10184" t="s">
        <v>178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28</v>
      </c>
      <c r="S10184">
        <v>9</v>
      </c>
    </row>
    <row r="10185" spans="1:19" x14ac:dyDescent="0.3">
      <c r="A10185">
        <v>10184</v>
      </c>
      <c r="B10185" t="s">
        <v>37</v>
      </c>
      <c r="C10185" t="s">
        <v>34</v>
      </c>
      <c r="D10185" t="s">
        <v>19</v>
      </c>
      <c r="E10185" t="s">
        <v>45</v>
      </c>
      <c r="F10185" t="s">
        <v>30</v>
      </c>
      <c r="G10185" t="s">
        <v>17</v>
      </c>
      <c r="H10185">
        <v>13</v>
      </c>
      <c r="I10185" t="s">
        <v>176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28</v>
      </c>
      <c r="S10185">
        <v>9</v>
      </c>
    </row>
    <row r="10186" spans="1:19" x14ac:dyDescent="0.3">
      <c r="A10186">
        <v>10185</v>
      </c>
      <c r="B10186" t="s">
        <v>33</v>
      </c>
      <c r="C10186" t="s">
        <v>34</v>
      </c>
      <c r="D10186" t="s">
        <v>26</v>
      </c>
      <c r="E10186" t="s">
        <v>45</v>
      </c>
      <c r="F10186" t="s">
        <v>18</v>
      </c>
      <c r="G10186" t="s">
        <v>17</v>
      </c>
      <c r="H10186">
        <v>6</v>
      </c>
      <c r="I10186" t="s">
        <v>178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21</v>
      </c>
      <c r="S10186">
        <v>4</v>
      </c>
    </row>
    <row r="10187" spans="1:19" x14ac:dyDescent="0.3">
      <c r="A10187">
        <v>10186</v>
      </c>
      <c r="B10187" t="s">
        <v>23</v>
      </c>
      <c r="C10187" t="s">
        <v>20</v>
      </c>
      <c r="D10187" t="s">
        <v>40</v>
      </c>
      <c r="E10187" t="s">
        <v>36</v>
      </c>
      <c r="F10187" t="s">
        <v>30</v>
      </c>
      <c r="G10187" t="s">
        <v>17</v>
      </c>
      <c r="H10187">
        <v>5</v>
      </c>
      <c r="I10187" t="s">
        <v>176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21</v>
      </c>
      <c r="S10187">
        <v>3</v>
      </c>
    </row>
    <row r="10188" spans="1:19" x14ac:dyDescent="0.3">
      <c r="A10188">
        <v>10187</v>
      </c>
      <c r="B10188" t="s">
        <v>33</v>
      </c>
      <c r="C10188" t="s">
        <v>27</v>
      </c>
      <c r="D10188" t="s">
        <v>32</v>
      </c>
      <c r="E10188" t="s">
        <v>41</v>
      </c>
      <c r="F10188" t="s">
        <v>30</v>
      </c>
      <c r="G10188" t="s">
        <v>24</v>
      </c>
      <c r="H10188">
        <v>7</v>
      </c>
      <c r="I10188" t="s">
        <v>176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21</v>
      </c>
      <c r="S10188">
        <v>3</v>
      </c>
    </row>
    <row r="10189" spans="1:19" x14ac:dyDescent="0.3">
      <c r="A10189">
        <v>10188</v>
      </c>
      <c r="B10189" t="s">
        <v>31</v>
      </c>
      <c r="C10189" t="s">
        <v>39</v>
      </c>
      <c r="D10189" t="s">
        <v>44</v>
      </c>
      <c r="E10189" t="s">
        <v>15</v>
      </c>
      <c r="F10189" t="s">
        <v>25</v>
      </c>
      <c r="G10189" t="s">
        <v>24</v>
      </c>
      <c r="H10189">
        <v>11</v>
      </c>
      <c r="I10189" t="s">
        <v>178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28</v>
      </c>
      <c r="S10189">
        <v>8</v>
      </c>
    </row>
    <row r="10190" spans="1:19" x14ac:dyDescent="0.3">
      <c r="A10190">
        <v>10189</v>
      </c>
      <c r="B10190" t="s">
        <v>37</v>
      </c>
      <c r="C10190" t="s">
        <v>20</v>
      </c>
      <c r="D10190" t="s">
        <v>32</v>
      </c>
      <c r="E10190" t="s">
        <v>43</v>
      </c>
      <c r="F10190" t="s">
        <v>25</v>
      </c>
      <c r="G10190" t="s">
        <v>17</v>
      </c>
      <c r="H10190">
        <v>1</v>
      </c>
      <c r="I10190" t="s">
        <v>176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28</v>
      </c>
      <c r="S10190">
        <v>4</v>
      </c>
    </row>
    <row r="10191" spans="1:19" x14ac:dyDescent="0.3">
      <c r="A10191">
        <v>10190</v>
      </c>
      <c r="B10191" t="s">
        <v>37</v>
      </c>
      <c r="C10191" t="s">
        <v>27</v>
      </c>
      <c r="D10191" t="s">
        <v>19</v>
      </c>
      <c r="E10191" t="s">
        <v>43</v>
      </c>
      <c r="F10191" t="s">
        <v>25</v>
      </c>
      <c r="G10191" t="s">
        <v>24</v>
      </c>
      <c r="H10191">
        <v>14</v>
      </c>
      <c r="I10191" t="s">
        <v>177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28</v>
      </c>
      <c r="S10191">
        <v>9</v>
      </c>
    </row>
    <row r="10192" spans="1:19" x14ac:dyDescent="0.3">
      <c r="A10192">
        <v>10191</v>
      </c>
      <c r="B10192" t="s">
        <v>42</v>
      </c>
      <c r="C10192" t="s">
        <v>27</v>
      </c>
      <c r="D10192" t="s">
        <v>40</v>
      </c>
      <c r="E10192" t="s">
        <v>29</v>
      </c>
      <c r="F10192" t="s">
        <v>30</v>
      </c>
      <c r="G10192" t="s">
        <v>17</v>
      </c>
      <c r="H10192">
        <v>0</v>
      </c>
      <c r="I10192" t="s">
        <v>176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28</v>
      </c>
      <c r="S10192">
        <v>7</v>
      </c>
    </row>
    <row r="10193" spans="1:19" x14ac:dyDescent="0.3">
      <c r="A10193">
        <v>10192</v>
      </c>
      <c r="B10193" t="s">
        <v>23</v>
      </c>
      <c r="C10193" t="s">
        <v>34</v>
      </c>
      <c r="D10193" t="s">
        <v>38</v>
      </c>
      <c r="E10193" t="s">
        <v>45</v>
      </c>
      <c r="F10193" t="s">
        <v>30</v>
      </c>
      <c r="G10193" t="s">
        <v>24</v>
      </c>
      <c r="H10193">
        <v>2</v>
      </c>
      <c r="I10193" t="s">
        <v>177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21</v>
      </c>
      <c r="S10193">
        <v>4</v>
      </c>
    </row>
    <row r="10194" spans="1:19" x14ac:dyDescent="0.3">
      <c r="A10194">
        <v>10193</v>
      </c>
      <c r="B10194" t="s">
        <v>33</v>
      </c>
      <c r="C10194" t="s">
        <v>27</v>
      </c>
      <c r="D10194" t="s">
        <v>32</v>
      </c>
      <c r="E10194" t="s">
        <v>43</v>
      </c>
      <c r="F10194" t="s">
        <v>18</v>
      </c>
      <c r="G10194" t="s">
        <v>17</v>
      </c>
      <c r="H10194">
        <v>10</v>
      </c>
      <c r="I10194" t="s">
        <v>178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34</v>
      </c>
      <c r="S10194">
        <v>6</v>
      </c>
    </row>
    <row r="10195" spans="1:19" x14ac:dyDescent="0.3">
      <c r="A10195">
        <v>10194</v>
      </c>
      <c r="B10195" t="s">
        <v>31</v>
      </c>
      <c r="C10195" t="s">
        <v>34</v>
      </c>
      <c r="D10195" t="s">
        <v>19</v>
      </c>
      <c r="E10195" t="s">
        <v>15</v>
      </c>
      <c r="F10195" t="s">
        <v>25</v>
      </c>
      <c r="G10195" t="s">
        <v>24</v>
      </c>
      <c r="H10195">
        <v>10</v>
      </c>
      <c r="I10195" t="s">
        <v>176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28</v>
      </c>
      <c r="S10195">
        <v>8</v>
      </c>
    </row>
    <row r="10196" spans="1:19" x14ac:dyDescent="0.3">
      <c r="A10196">
        <v>10195</v>
      </c>
      <c r="B10196" t="s">
        <v>16</v>
      </c>
      <c r="C10196" t="s">
        <v>34</v>
      </c>
      <c r="D10196" t="s">
        <v>40</v>
      </c>
      <c r="E10196" t="s">
        <v>22</v>
      </c>
      <c r="F10196" t="s">
        <v>18</v>
      </c>
      <c r="G10196" t="s">
        <v>24</v>
      </c>
      <c r="H10196">
        <v>13</v>
      </c>
      <c r="I10196" t="s">
        <v>176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34</v>
      </c>
      <c r="S10196">
        <v>4</v>
      </c>
    </row>
    <row r="10197" spans="1:19" x14ac:dyDescent="0.3">
      <c r="A10197">
        <v>10196</v>
      </c>
      <c r="B10197" t="s">
        <v>23</v>
      </c>
      <c r="C10197" t="s">
        <v>39</v>
      </c>
      <c r="D10197" t="s">
        <v>32</v>
      </c>
      <c r="E10197" t="s">
        <v>36</v>
      </c>
      <c r="F10197" t="s">
        <v>18</v>
      </c>
      <c r="G10197" t="s">
        <v>35</v>
      </c>
      <c r="H10197">
        <v>11</v>
      </c>
      <c r="I10197" t="s">
        <v>177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28</v>
      </c>
      <c r="S10197">
        <v>7</v>
      </c>
    </row>
    <row r="10198" spans="1:19" x14ac:dyDescent="0.3">
      <c r="A10198">
        <v>10197</v>
      </c>
      <c r="B10198" t="s">
        <v>37</v>
      </c>
      <c r="C10198" t="s">
        <v>34</v>
      </c>
      <c r="D10198" t="s">
        <v>19</v>
      </c>
      <c r="E10198" t="s">
        <v>41</v>
      </c>
      <c r="F10198" t="s">
        <v>25</v>
      </c>
      <c r="G10198" t="s">
        <v>17</v>
      </c>
      <c r="H10198">
        <v>14</v>
      </c>
      <c r="I10198" t="s">
        <v>176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28</v>
      </c>
      <c r="S10198">
        <v>9</v>
      </c>
    </row>
    <row r="10199" spans="1:19" x14ac:dyDescent="0.3">
      <c r="A10199">
        <v>10198</v>
      </c>
      <c r="B10199" t="s">
        <v>37</v>
      </c>
      <c r="C10199" t="s">
        <v>20</v>
      </c>
      <c r="D10199" t="s">
        <v>26</v>
      </c>
      <c r="E10199" t="s">
        <v>45</v>
      </c>
      <c r="F10199" t="s">
        <v>25</v>
      </c>
      <c r="G10199" t="s">
        <v>17</v>
      </c>
      <c r="H10199">
        <v>2</v>
      </c>
      <c r="I10199" t="s">
        <v>178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28</v>
      </c>
      <c r="S10199">
        <v>4</v>
      </c>
    </row>
    <row r="10200" spans="1:19" x14ac:dyDescent="0.3">
      <c r="A10200">
        <v>10199</v>
      </c>
      <c r="B10200" t="s">
        <v>37</v>
      </c>
      <c r="C10200" t="s">
        <v>20</v>
      </c>
      <c r="D10200" t="s">
        <v>19</v>
      </c>
      <c r="E10200" t="s">
        <v>29</v>
      </c>
      <c r="F10200" t="s">
        <v>25</v>
      </c>
      <c r="G10200" t="s">
        <v>24</v>
      </c>
      <c r="H10200">
        <v>10</v>
      </c>
      <c r="I10200" t="s">
        <v>177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28</v>
      </c>
      <c r="S10200">
        <v>9</v>
      </c>
    </row>
    <row r="10201" spans="1:19" x14ac:dyDescent="0.3">
      <c r="A10201">
        <v>10200</v>
      </c>
      <c r="B10201" t="s">
        <v>16</v>
      </c>
      <c r="C10201" t="s">
        <v>39</v>
      </c>
      <c r="D10201" t="s">
        <v>26</v>
      </c>
      <c r="E10201" t="s">
        <v>29</v>
      </c>
      <c r="F10201" t="s">
        <v>25</v>
      </c>
      <c r="G10201" t="s">
        <v>24</v>
      </c>
      <c r="H10201">
        <v>12</v>
      </c>
      <c r="I10201" t="s">
        <v>177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28</v>
      </c>
      <c r="S10201">
        <v>9</v>
      </c>
    </row>
    <row r="10202" spans="1:19" x14ac:dyDescent="0.3">
      <c r="A10202">
        <v>10201</v>
      </c>
      <c r="B10202" t="s">
        <v>23</v>
      </c>
      <c r="C10202" t="s">
        <v>39</v>
      </c>
      <c r="D10202" t="s">
        <v>44</v>
      </c>
      <c r="E10202" t="s">
        <v>45</v>
      </c>
      <c r="F10202" t="s">
        <v>25</v>
      </c>
      <c r="G10202" t="s">
        <v>17</v>
      </c>
      <c r="H10202">
        <v>7</v>
      </c>
      <c r="I10202" t="s">
        <v>176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21</v>
      </c>
      <c r="S10202">
        <v>4</v>
      </c>
    </row>
    <row r="10203" spans="1:19" x14ac:dyDescent="0.3">
      <c r="A10203">
        <v>10202</v>
      </c>
      <c r="B10203" t="s">
        <v>42</v>
      </c>
      <c r="C10203" t="s">
        <v>20</v>
      </c>
      <c r="D10203" t="s">
        <v>40</v>
      </c>
      <c r="E10203" t="s">
        <v>15</v>
      </c>
      <c r="F10203" t="s">
        <v>30</v>
      </c>
      <c r="G10203" t="s">
        <v>24</v>
      </c>
      <c r="H10203">
        <v>13</v>
      </c>
      <c r="I10203" t="s">
        <v>177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28</v>
      </c>
      <c r="S10203">
        <v>7</v>
      </c>
    </row>
    <row r="10204" spans="1:19" x14ac:dyDescent="0.3">
      <c r="A10204">
        <v>10203</v>
      </c>
      <c r="B10204" t="s">
        <v>23</v>
      </c>
      <c r="C10204" t="s">
        <v>34</v>
      </c>
      <c r="D10204" t="s">
        <v>38</v>
      </c>
      <c r="E10204" t="s">
        <v>22</v>
      </c>
      <c r="F10204" t="s">
        <v>30</v>
      </c>
      <c r="G10204" t="s">
        <v>24</v>
      </c>
      <c r="H10204">
        <v>12</v>
      </c>
      <c r="I10204" t="s">
        <v>176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34</v>
      </c>
      <c r="S10204">
        <v>3</v>
      </c>
    </row>
    <row r="10205" spans="1:19" x14ac:dyDescent="0.3">
      <c r="A10205">
        <v>10204</v>
      </c>
      <c r="B10205" t="s">
        <v>37</v>
      </c>
      <c r="C10205" t="s">
        <v>27</v>
      </c>
      <c r="D10205" t="s">
        <v>19</v>
      </c>
      <c r="E10205" t="s">
        <v>15</v>
      </c>
      <c r="F10205" t="s">
        <v>30</v>
      </c>
      <c r="G10205" t="s">
        <v>17</v>
      </c>
      <c r="H10205">
        <v>3</v>
      </c>
      <c r="I10205" t="s">
        <v>178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28</v>
      </c>
      <c r="S10205">
        <v>7</v>
      </c>
    </row>
    <row r="10206" spans="1:19" x14ac:dyDescent="0.3">
      <c r="A10206">
        <v>10205</v>
      </c>
      <c r="B10206" t="s">
        <v>31</v>
      </c>
      <c r="C10206" t="s">
        <v>27</v>
      </c>
      <c r="D10206" t="s">
        <v>32</v>
      </c>
      <c r="E10206" t="s">
        <v>41</v>
      </c>
      <c r="F10206" t="s">
        <v>30</v>
      </c>
      <c r="G10206" t="s">
        <v>35</v>
      </c>
      <c r="H10206">
        <v>0</v>
      </c>
      <c r="I10206" t="s">
        <v>176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28</v>
      </c>
      <c r="S10206">
        <v>9</v>
      </c>
    </row>
    <row r="10207" spans="1:19" x14ac:dyDescent="0.3">
      <c r="A10207">
        <v>10206</v>
      </c>
      <c r="B10207" t="s">
        <v>16</v>
      </c>
      <c r="C10207" t="s">
        <v>20</v>
      </c>
      <c r="D10207" t="s">
        <v>38</v>
      </c>
      <c r="E10207" t="s">
        <v>45</v>
      </c>
      <c r="F10207" t="s">
        <v>18</v>
      </c>
      <c r="G10207" t="s">
        <v>17</v>
      </c>
      <c r="H10207">
        <v>10</v>
      </c>
      <c r="I10207" t="s">
        <v>178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34</v>
      </c>
      <c r="S10207">
        <v>2</v>
      </c>
    </row>
    <row r="10208" spans="1:19" x14ac:dyDescent="0.3">
      <c r="A10208">
        <v>10207</v>
      </c>
      <c r="B10208" t="s">
        <v>42</v>
      </c>
      <c r="C10208" t="s">
        <v>39</v>
      </c>
      <c r="D10208" t="s">
        <v>38</v>
      </c>
      <c r="E10208" t="s">
        <v>29</v>
      </c>
      <c r="F10208" t="s">
        <v>30</v>
      </c>
      <c r="G10208" t="s">
        <v>35</v>
      </c>
      <c r="H10208">
        <v>13</v>
      </c>
      <c r="I10208" t="s">
        <v>178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28</v>
      </c>
      <c r="S10208">
        <v>3</v>
      </c>
    </row>
    <row r="10209" spans="1:19" x14ac:dyDescent="0.3">
      <c r="A10209">
        <v>10208</v>
      </c>
      <c r="B10209" t="s">
        <v>16</v>
      </c>
      <c r="C10209" t="s">
        <v>34</v>
      </c>
      <c r="D10209" t="s">
        <v>26</v>
      </c>
      <c r="E10209" t="s">
        <v>36</v>
      </c>
      <c r="F10209" t="s">
        <v>25</v>
      </c>
      <c r="G10209" t="s">
        <v>35</v>
      </c>
      <c r="H10209">
        <v>5</v>
      </c>
      <c r="I10209" t="s">
        <v>178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21</v>
      </c>
      <c r="S10209">
        <v>5</v>
      </c>
    </row>
    <row r="10210" spans="1:19" x14ac:dyDescent="0.3">
      <c r="A10210">
        <v>10209</v>
      </c>
      <c r="B10210" t="s">
        <v>31</v>
      </c>
      <c r="C10210" t="s">
        <v>27</v>
      </c>
      <c r="D10210" t="s">
        <v>26</v>
      </c>
      <c r="E10210" t="s">
        <v>29</v>
      </c>
      <c r="F10210" t="s">
        <v>30</v>
      </c>
      <c r="G10210" t="s">
        <v>35</v>
      </c>
      <c r="H10210">
        <v>0</v>
      </c>
      <c r="I10210" t="s">
        <v>178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21</v>
      </c>
      <c r="S10210">
        <v>3</v>
      </c>
    </row>
    <row r="10211" spans="1:19" x14ac:dyDescent="0.3">
      <c r="A10211">
        <v>10210</v>
      </c>
      <c r="B10211" t="s">
        <v>31</v>
      </c>
      <c r="C10211" t="s">
        <v>39</v>
      </c>
      <c r="D10211" t="s">
        <v>44</v>
      </c>
      <c r="E10211" t="s">
        <v>45</v>
      </c>
      <c r="F10211" t="s">
        <v>30</v>
      </c>
      <c r="G10211" t="s">
        <v>35</v>
      </c>
      <c r="H10211">
        <v>0</v>
      </c>
      <c r="I10211" t="s">
        <v>177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28</v>
      </c>
      <c r="S10211">
        <v>2</v>
      </c>
    </row>
    <row r="10212" spans="1:19" x14ac:dyDescent="0.3">
      <c r="A10212">
        <v>10211</v>
      </c>
      <c r="B10212" t="s">
        <v>31</v>
      </c>
      <c r="C10212" t="s">
        <v>39</v>
      </c>
      <c r="D10212" t="s">
        <v>26</v>
      </c>
      <c r="E10212" t="s">
        <v>45</v>
      </c>
      <c r="F10212" t="s">
        <v>18</v>
      </c>
      <c r="G10212" t="s">
        <v>24</v>
      </c>
      <c r="H10212">
        <v>0</v>
      </c>
      <c r="I10212" t="s">
        <v>178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28</v>
      </c>
      <c r="S10212">
        <v>8</v>
      </c>
    </row>
    <row r="10213" spans="1:19" x14ac:dyDescent="0.3">
      <c r="A10213">
        <v>10212</v>
      </c>
      <c r="B10213" t="s">
        <v>37</v>
      </c>
      <c r="C10213" t="s">
        <v>27</v>
      </c>
      <c r="D10213" t="s">
        <v>44</v>
      </c>
      <c r="E10213" t="s">
        <v>22</v>
      </c>
      <c r="F10213" t="s">
        <v>18</v>
      </c>
      <c r="G10213" t="s">
        <v>17</v>
      </c>
      <c r="H10213">
        <v>13</v>
      </c>
      <c r="I10213" t="s">
        <v>177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28</v>
      </c>
      <c r="S10213">
        <v>9</v>
      </c>
    </row>
    <row r="10214" spans="1:19" x14ac:dyDescent="0.3">
      <c r="A10214">
        <v>10213</v>
      </c>
      <c r="B10214" t="s">
        <v>23</v>
      </c>
      <c r="C10214" t="s">
        <v>20</v>
      </c>
      <c r="D10214" t="s">
        <v>44</v>
      </c>
      <c r="E10214" t="s">
        <v>45</v>
      </c>
      <c r="F10214" t="s">
        <v>30</v>
      </c>
      <c r="G10214" t="s">
        <v>35</v>
      </c>
      <c r="H10214">
        <v>4</v>
      </c>
      <c r="I10214" t="s">
        <v>177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21</v>
      </c>
      <c r="S10214">
        <v>2</v>
      </c>
    </row>
    <row r="10215" spans="1:19" x14ac:dyDescent="0.3">
      <c r="A10215">
        <v>10214</v>
      </c>
      <c r="B10215" t="s">
        <v>33</v>
      </c>
      <c r="C10215" t="s">
        <v>34</v>
      </c>
      <c r="D10215" t="s">
        <v>40</v>
      </c>
      <c r="E10215" t="s">
        <v>22</v>
      </c>
      <c r="F10215" t="s">
        <v>25</v>
      </c>
      <c r="G10215" t="s">
        <v>24</v>
      </c>
      <c r="H10215">
        <v>7</v>
      </c>
      <c r="I10215" t="s">
        <v>178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28</v>
      </c>
      <c r="S10215">
        <v>7</v>
      </c>
    </row>
    <row r="10216" spans="1:19" x14ac:dyDescent="0.3">
      <c r="A10216">
        <v>10215</v>
      </c>
      <c r="B10216" t="s">
        <v>33</v>
      </c>
      <c r="C10216" t="s">
        <v>39</v>
      </c>
      <c r="D10216" t="s">
        <v>19</v>
      </c>
      <c r="E10216" t="s">
        <v>36</v>
      </c>
      <c r="F10216" t="s">
        <v>30</v>
      </c>
      <c r="G10216" t="s">
        <v>17</v>
      </c>
      <c r="H10216">
        <v>7</v>
      </c>
      <c r="I10216" t="s">
        <v>178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21</v>
      </c>
      <c r="S10216">
        <v>6</v>
      </c>
    </row>
    <row r="10217" spans="1:19" x14ac:dyDescent="0.3">
      <c r="A10217">
        <v>10216</v>
      </c>
      <c r="B10217" t="s">
        <v>42</v>
      </c>
      <c r="C10217" t="s">
        <v>34</v>
      </c>
      <c r="D10217" t="s">
        <v>40</v>
      </c>
      <c r="E10217" t="s">
        <v>36</v>
      </c>
      <c r="F10217" t="s">
        <v>30</v>
      </c>
      <c r="G10217" t="s">
        <v>17</v>
      </c>
      <c r="H10217">
        <v>1</v>
      </c>
      <c r="I10217" t="s">
        <v>178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28</v>
      </c>
      <c r="S10217">
        <v>5</v>
      </c>
    </row>
    <row r="10218" spans="1:19" x14ac:dyDescent="0.3">
      <c r="A10218">
        <v>10217</v>
      </c>
      <c r="B10218" t="s">
        <v>23</v>
      </c>
      <c r="C10218" t="s">
        <v>27</v>
      </c>
      <c r="D10218" t="s">
        <v>26</v>
      </c>
      <c r="E10218" t="s">
        <v>29</v>
      </c>
      <c r="F10218" t="s">
        <v>30</v>
      </c>
      <c r="G10218" t="s">
        <v>17</v>
      </c>
      <c r="H10218">
        <v>1</v>
      </c>
      <c r="I10218" t="s">
        <v>176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28</v>
      </c>
      <c r="S10218">
        <v>9</v>
      </c>
    </row>
    <row r="10219" spans="1:19" x14ac:dyDescent="0.3">
      <c r="A10219">
        <v>10218</v>
      </c>
      <c r="B10219" t="s">
        <v>16</v>
      </c>
      <c r="C10219" t="s">
        <v>20</v>
      </c>
      <c r="D10219" t="s">
        <v>32</v>
      </c>
      <c r="E10219" t="s">
        <v>41</v>
      </c>
      <c r="F10219" t="s">
        <v>18</v>
      </c>
      <c r="G10219" t="s">
        <v>17</v>
      </c>
      <c r="H10219">
        <v>7</v>
      </c>
      <c r="I10219" t="s">
        <v>177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21</v>
      </c>
      <c r="S10219">
        <v>4</v>
      </c>
    </row>
    <row r="10220" spans="1:19" x14ac:dyDescent="0.3">
      <c r="A10220">
        <v>10219</v>
      </c>
      <c r="B10220" t="s">
        <v>37</v>
      </c>
      <c r="C10220" t="s">
        <v>20</v>
      </c>
      <c r="D10220" t="s">
        <v>19</v>
      </c>
      <c r="E10220" t="s">
        <v>41</v>
      </c>
      <c r="F10220" t="s">
        <v>18</v>
      </c>
      <c r="G10220" t="s">
        <v>24</v>
      </c>
      <c r="H10220">
        <v>14</v>
      </c>
      <c r="I10220" t="s">
        <v>176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34</v>
      </c>
      <c r="S10220">
        <v>3</v>
      </c>
    </row>
    <row r="10221" spans="1:19" x14ac:dyDescent="0.3">
      <c r="A10221">
        <v>10220</v>
      </c>
      <c r="B10221" t="s">
        <v>31</v>
      </c>
      <c r="C10221" t="s">
        <v>27</v>
      </c>
      <c r="D10221" t="s">
        <v>32</v>
      </c>
      <c r="E10221" t="s">
        <v>29</v>
      </c>
      <c r="F10221" t="s">
        <v>25</v>
      </c>
      <c r="G10221" t="s">
        <v>17</v>
      </c>
      <c r="H10221">
        <v>9</v>
      </c>
      <c r="I10221" t="s">
        <v>178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34</v>
      </c>
      <c r="S10221">
        <v>4</v>
      </c>
    </row>
    <row r="10222" spans="1:19" x14ac:dyDescent="0.3">
      <c r="A10222">
        <v>10221</v>
      </c>
      <c r="B10222" t="s">
        <v>37</v>
      </c>
      <c r="C10222" t="s">
        <v>34</v>
      </c>
      <c r="D10222" t="s">
        <v>19</v>
      </c>
      <c r="E10222" t="s">
        <v>36</v>
      </c>
      <c r="F10222" t="s">
        <v>25</v>
      </c>
      <c r="G10222" t="s">
        <v>24</v>
      </c>
      <c r="H10222">
        <v>11</v>
      </c>
      <c r="I10222" t="s">
        <v>176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34</v>
      </c>
      <c r="S10222">
        <v>4</v>
      </c>
    </row>
    <row r="10223" spans="1:19" x14ac:dyDescent="0.3">
      <c r="A10223">
        <v>10222</v>
      </c>
      <c r="B10223" t="s">
        <v>37</v>
      </c>
      <c r="C10223" t="s">
        <v>39</v>
      </c>
      <c r="D10223" t="s">
        <v>38</v>
      </c>
      <c r="E10223" t="s">
        <v>41</v>
      </c>
      <c r="F10223" t="s">
        <v>30</v>
      </c>
      <c r="G10223" t="s">
        <v>35</v>
      </c>
      <c r="H10223">
        <v>6</v>
      </c>
      <c r="I10223" t="s">
        <v>177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21</v>
      </c>
      <c r="S10223">
        <v>3</v>
      </c>
    </row>
    <row r="10224" spans="1:19" x14ac:dyDescent="0.3">
      <c r="A10224">
        <v>10223</v>
      </c>
      <c r="B10224" t="s">
        <v>42</v>
      </c>
      <c r="C10224" t="s">
        <v>27</v>
      </c>
      <c r="D10224" t="s">
        <v>40</v>
      </c>
      <c r="E10224" t="s">
        <v>29</v>
      </c>
      <c r="F10224" t="s">
        <v>25</v>
      </c>
      <c r="G10224" t="s">
        <v>35</v>
      </c>
      <c r="H10224">
        <v>4</v>
      </c>
      <c r="I10224" t="s">
        <v>177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21</v>
      </c>
      <c r="S10224">
        <v>2</v>
      </c>
    </row>
    <row r="10225" spans="1:19" x14ac:dyDescent="0.3">
      <c r="A10225">
        <v>10224</v>
      </c>
      <c r="B10225" t="s">
        <v>33</v>
      </c>
      <c r="C10225" t="s">
        <v>39</v>
      </c>
      <c r="D10225" t="s">
        <v>40</v>
      </c>
      <c r="E10225" t="s">
        <v>22</v>
      </c>
      <c r="F10225" t="s">
        <v>25</v>
      </c>
      <c r="G10225" t="s">
        <v>35</v>
      </c>
      <c r="H10225">
        <v>4</v>
      </c>
      <c r="I10225" t="s">
        <v>177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21</v>
      </c>
      <c r="S10225">
        <v>3</v>
      </c>
    </row>
    <row r="10226" spans="1:19" x14ac:dyDescent="0.3">
      <c r="A10226">
        <v>10225</v>
      </c>
      <c r="B10226" t="s">
        <v>33</v>
      </c>
      <c r="C10226" t="s">
        <v>39</v>
      </c>
      <c r="D10226" t="s">
        <v>44</v>
      </c>
      <c r="E10226" t="s">
        <v>45</v>
      </c>
      <c r="F10226" t="s">
        <v>30</v>
      </c>
      <c r="G10226" t="s">
        <v>24</v>
      </c>
      <c r="H10226">
        <v>14</v>
      </c>
      <c r="I10226" t="s">
        <v>177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28</v>
      </c>
      <c r="S10226">
        <v>9</v>
      </c>
    </row>
    <row r="10227" spans="1:19" x14ac:dyDescent="0.3">
      <c r="A10227">
        <v>10226</v>
      </c>
      <c r="B10227" t="s">
        <v>33</v>
      </c>
      <c r="C10227" t="s">
        <v>20</v>
      </c>
      <c r="D10227" t="s">
        <v>38</v>
      </c>
      <c r="E10227" t="s">
        <v>22</v>
      </c>
      <c r="F10227" t="s">
        <v>18</v>
      </c>
      <c r="G10227" t="s">
        <v>24</v>
      </c>
      <c r="H10227">
        <v>13</v>
      </c>
      <c r="I10227" t="s">
        <v>178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28</v>
      </c>
      <c r="S10227">
        <v>8</v>
      </c>
    </row>
    <row r="10228" spans="1:19" x14ac:dyDescent="0.3">
      <c r="A10228">
        <v>10227</v>
      </c>
      <c r="B10228" t="s">
        <v>42</v>
      </c>
      <c r="C10228" t="s">
        <v>34</v>
      </c>
      <c r="D10228" t="s">
        <v>19</v>
      </c>
      <c r="E10228" t="s">
        <v>29</v>
      </c>
      <c r="F10228" t="s">
        <v>30</v>
      </c>
      <c r="G10228" t="s">
        <v>35</v>
      </c>
      <c r="H10228">
        <v>11</v>
      </c>
      <c r="I10228" t="s">
        <v>177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28</v>
      </c>
      <c r="S10228">
        <v>8</v>
      </c>
    </row>
    <row r="10229" spans="1:19" x14ac:dyDescent="0.3">
      <c r="A10229">
        <v>10228</v>
      </c>
      <c r="B10229" t="s">
        <v>31</v>
      </c>
      <c r="C10229" t="s">
        <v>34</v>
      </c>
      <c r="D10229" t="s">
        <v>26</v>
      </c>
      <c r="E10229" t="s">
        <v>29</v>
      </c>
      <c r="F10229" t="s">
        <v>30</v>
      </c>
      <c r="G10229" t="s">
        <v>24</v>
      </c>
      <c r="H10229">
        <v>0</v>
      </c>
      <c r="I10229" t="s">
        <v>176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21</v>
      </c>
      <c r="S10229">
        <v>2</v>
      </c>
    </row>
    <row r="10230" spans="1:19" x14ac:dyDescent="0.3">
      <c r="A10230">
        <v>10229</v>
      </c>
      <c r="B10230" t="s">
        <v>42</v>
      </c>
      <c r="C10230" t="s">
        <v>27</v>
      </c>
      <c r="D10230" t="s">
        <v>44</v>
      </c>
      <c r="E10230" t="s">
        <v>45</v>
      </c>
      <c r="F10230" t="s">
        <v>25</v>
      </c>
      <c r="G10230" t="s">
        <v>35</v>
      </c>
      <c r="H10230">
        <v>9</v>
      </c>
      <c r="I10230" t="s">
        <v>177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34</v>
      </c>
      <c r="S10230">
        <v>5</v>
      </c>
    </row>
    <row r="10231" spans="1:19" x14ac:dyDescent="0.3">
      <c r="A10231">
        <v>10230</v>
      </c>
      <c r="B10231" t="s">
        <v>23</v>
      </c>
      <c r="C10231" t="s">
        <v>34</v>
      </c>
      <c r="D10231" t="s">
        <v>19</v>
      </c>
      <c r="E10231" t="s">
        <v>15</v>
      </c>
      <c r="F10231" t="s">
        <v>18</v>
      </c>
      <c r="G10231" t="s">
        <v>17</v>
      </c>
      <c r="H10231">
        <v>2</v>
      </c>
      <c r="I10231" t="s">
        <v>178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28</v>
      </c>
      <c r="S10231">
        <v>6</v>
      </c>
    </row>
    <row r="10232" spans="1:19" x14ac:dyDescent="0.3">
      <c r="A10232">
        <v>10231</v>
      </c>
      <c r="B10232" t="s">
        <v>23</v>
      </c>
      <c r="C10232" t="s">
        <v>34</v>
      </c>
      <c r="D10232" t="s">
        <v>26</v>
      </c>
      <c r="E10232" t="s">
        <v>15</v>
      </c>
      <c r="F10232" t="s">
        <v>25</v>
      </c>
      <c r="G10232" t="s">
        <v>35</v>
      </c>
      <c r="H10232">
        <v>8</v>
      </c>
      <c r="I10232" t="s">
        <v>177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34</v>
      </c>
      <c r="S10232">
        <v>4</v>
      </c>
    </row>
    <row r="10233" spans="1:19" x14ac:dyDescent="0.3">
      <c r="A10233">
        <v>10232</v>
      </c>
      <c r="B10233" t="s">
        <v>33</v>
      </c>
      <c r="C10233" t="s">
        <v>39</v>
      </c>
      <c r="D10233" t="s">
        <v>32</v>
      </c>
      <c r="E10233" t="s">
        <v>15</v>
      </c>
      <c r="F10233" t="s">
        <v>25</v>
      </c>
      <c r="G10233" t="s">
        <v>35</v>
      </c>
      <c r="H10233">
        <v>1</v>
      </c>
      <c r="I10233" t="s">
        <v>178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21</v>
      </c>
      <c r="S10233">
        <v>1</v>
      </c>
    </row>
    <row r="10234" spans="1:19" x14ac:dyDescent="0.3">
      <c r="A10234">
        <v>10233</v>
      </c>
      <c r="B10234" t="s">
        <v>37</v>
      </c>
      <c r="C10234" t="s">
        <v>34</v>
      </c>
      <c r="D10234" t="s">
        <v>19</v>
      </c>
      <c r="E10234" t="s">
        <v>36</v>
      </c>
      <c r="F10234" t="s">
        <v>30</v>
      </c>
      <c r="G10234" t="s">
        <v>35</v>
      </c>
      <c r="H10234">
        <v>14</v>
      </c>
      <c r="I10234" t="s">
        <v>176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28</v>
      </c>
      <c r="S10234">
        <v>9</v>
      </c>
    </row>
    <row r="10235" spans="1:19" x14ac:dyDescent="0.3">
      <c r="A10235">
        <v>10234</v>
      </c>
      <c r="B10235" t="s">
        <v>31</v>
      </c>
      <c r="C10235" t="s">
        <v>20</v>
      </c>
      <c r="D10235" t="s">
        <v>26</v>
      </c>
      <c r="E10235" t="s">
        <v>22</v>
      </c>
      <c r="F10235" t="s">
        <v>18</v>
      </c>
      <c r="G10235" t="s">
        <v>24</v>
      </c>
      <c r="H10235">
        <v>3</v>
      </c>
      <c r="I10235" t="s">
        <v>178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21</v>
      </c>
      <c r="S10235">
        <v>5</v>
      </c>
    </row>
    <row r="10236" spans="1:19" x14ac:dyDescent="0.3">
      <c r="A10236">
        <v>10235</v>
      </c>
      <c r="B10236" t="s">
        <v>23</v>
      </c>
      <c r="C10236" t="s">
        <v>34</v>
      </c>
      <c r="D10236" t="s">
        <v>19</v>
      </c>
      <c r="E10236" t="s">
        <v>43</v>
      </c>
      <c r="F10236" t="s">
        <v>18</v>
      </c>
      <c r="G10236" t="s">
        <v>17</v>
      </c>
      <c r="H10236">
        <v>5</v>
      </c>
      <c r="I10236" t="s">
        <v>177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28</v>
      </c>
      <c r="S10236">
        <v>7</v>
      </c>
    </row>
    <row r="10237" spans="1:19" x14ac:dyDescent="0.3">
      <c r="A10237">
        <v>10236</v>
      </c>
      <c r="B10237" t="s">
        <v>23</v>
      </c>
      <c r="C10237" t="s">
        <v>20</v>
      </c>
      <c r="D10237" t="s">
        <v>26</v>
      </c>
      <c r="E10237" t="s">
        <v>22</v>
      </c>
      <c r="F10237" t="s">
        <v>30</v>
      </c>
      <c r="G10237" t="s">
        <v>35</v>
      </c>
      <c r="H10237">
        <v>4</v>
      </c>
      <c r="I10237" t="s">
        <v>176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28</v>
      </c>
      <c r="S10237">
        <v>8</v>
      </c>
    </row>
    <row r="10238" spans="1:19" x14ac:dyDescent="0.3">
      <c r="A10238">
        <v>10237</v>
      </c>
      <c r="B10238" t="s">
        <v>31</v>
      </c>
      <c r="C10238" t="s">
        <v>34</v>
      </c>
      <c r="D10238" t="s">
        <v>44</v>
      </c>
      <c r="E10238" t="s">
        <v>22</v>
      </c>
      <c r="F10238" t="s">
        <v>30</v>
      </c>
      <c r="G10238" t="s">
        <v>35</v>
      </c>
      <c r="H10238">
        <v>13</v>
      </c>
      <c r="I10238" t="s">
        <v>176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34</v>
      </c>
      <c r="S10238">
        <v>5</v>
      </c>
    </row>
    <row r="10239" spans="1:19" x14ac:dyDescent="0.3">
      <c r="A10239">
        <v>10238</v>
      </c>
      <c r="B10239" t="s">
        <v>23</v>
      </c>
      <c r="C10239" t="s">
        <v>20</v>
      </c>
      <c r="D10239" t="s">
        <v>32</v>
      </c>
      <c r="E10239" t="s">
        <v>45</v>
      </c>
      <c r="F10239" t="s">
        <v>18</v>
      </c>
      <c r="G10239" t="s">
        <v>17</v>
      </c>
      <c r="H10239">
        <v>1</v>
      </c>
      <c r="I10239" t="s">
        <v>176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28</v>
      </c>
      <c r="S10239">
        <v>9</v>
      </c>
    </row>
    <row r="10240" spans="1:19" x14ac:dyDescent="0.3">
      <c r="A10240">
        <v>10239</v>
      </c>
      <c r="B10240" t="s">
        <v>31</v>
      </c>
      <c r="C10240" t="s">
        <v>34</v>
      </c>
      <c r="D10240" t="s">
        <v>44</v>
      </c>
      <c r="E10240" t="s">
        <v>29</v>
      </c>
      <c r="F10240" t="s">
        <v>30</v>
      </c>
      <c r="G10240" t="s">
        <v>24</v>
      </c>
      <c r="H10240">
        <v>7</v>
      </c>
      <c r="I10240" t="s">
        <v>177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21</v>
      </c>
      <c r="S10240">
        <v>2</v>
      </c>
    </row>
    <row r="10241" spans="1:19" x14ac:dyDescent="0.3">
      <c r="A10241">
        <v>10240</v>
      </c>
      <c r="B10241" t="s">
        <v>23</v>
      </c>
      <c r="C10241" t="s">
        <v>39</v>
      </c>
      <c r="D10241" t="s">
        <v>19</v>
      </c>
      <c r="E10241" t="s">
        <v>43</v>
      </c>
      <c r="F10241" t="s">
        <v>25</v>
      </c>
      <c r="G10241" t="s">
        <v>24</v>
      </c>
      <c r="H10241">
        <v>5</v>
      </c>
      <c r="I10241" t="s">
        <v>178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28</v>
      </c>
      <c r="S10241">
        <v>4</v>
      </c>
    </row>
    <row r="10242" spans="1:19" x14ac:dyDescent="0.3">
      <c r="A10242">
        <v>10241</v>
      </c>
      <c r="B10242" t="s">
        <v>33</v>
      </c>
      <c r="C10242" t="s">
        <v>20</v>
      </c>
      <c r="D10242" t="s">
        <v>32</v>
      </c>
      <c r="E10242" t="s">
        <v>41</v>
      </c>
      <c r="F10242" t="s">
        <v>30</v>
      </c>
      <c r="G10242" t="s">
        <v>17</v>
      </c>
      <c r="H10242">
        <v>5</v>
      </c>
      <c r="I10242" t="s">
        <v>176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21</v>
      </c>
      <c r="S10242">
        <v>6</v>
      </c>
    </row>
    <row r="10243" spans="1:19" x14ac:dyDescent="0.3">
      <c r="A10243">
        <v>10242</v>
      </c>
      <c r="B10243" t="s">
        <v>31</v>
      </c>
      <c r="C10243" t="s">
        <v>34</v>
      </c>
      <c r="D10243" t="s">
        <v>38</v>
      </c>
      <c r="E10243" t="s">
        <v>36</v>
      </c>
      <c r="F10243" t="s">
        <v>18</v>
      </c>
      <c r="G10243" t="s">
        <v>17</v>
      </c>
      <c r="H10243">
        <v>14</v>
      </c>
      <c r="I10243" t="s">
        <v>178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34</v>
      </c>
      <c r="S10243">
        <v>2</v>
      </c>
    </row>
    <row r="10244" spans="1:19" x14ac:dyDescent="0.3">
      <c r="A10244">
        <v>10243</v>
      </c>
      <c r="B10244" t="s">
        <v>31</v>
      </c>
      <c r="C10244" t="s">
        <v>20</v>
      </c>
      <c r="D10244" t="s">
        <v>40</v>
      </c>
      <c r="E10244" t="s">
        <v>15</v>
      </c>
      <c r="F10244" t="s">
        <v>25</v>
      </c>
      <c r="G10244" t="s">
        <v>35</v>
      </c>
      <c r="H10244">
        <v>2</v>
      </c>
      <c r="I10244" t="s">
        <v>177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28</v>
      </c>
      <c r="S10244">
        <v>4</v>
      </c>
    </row>
    <row r="10245" spans="1:19" x14ac:dyDescent="0.3">
      <c r="A10245">
        <v>10244</v>
      </c>
      <c r="B10245" t="s">
        <v>37</v>
      </c>
      <c r="C10245" t="s">
        <v>39</v>
      </c>
      <c r="D10245" t="s">
        <v>26</v>
      </c>
      <c r="E10245" t="s">
        <v>36</v>
      </c>
      <c r="F10245" t="s">
        <v>25</v>
      </c>
      <c r="G10245" t="s">
        <v>17</v>
      </c>
      <c r="H10245">
        <v>0</v>
      </c>
      <c r="I10245" t="s">
        <v>176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28</v>
      </c>
      <c r="S10245">
        <v>6</v>
      </c>
    </row>
    <row r="10246" spans="1:19" x14ac:dyDescent="0.3">
      <c r="A10246">
        <v>10245</v>
      </c>
      <c r="B10246" t="s">
        <v>23</v>
      </c>
      <c r="C10246" t="s">
        <v>39</v>
      </c>
      <c r="D10246" t="s">
        <v>32</v>
      </c>
      <c r="E10246" t="s">
        <v>43</v>
      </c>
      <c r="F10246" t="s">
        <v>18</v>
      </c>
      <c r="G10246" t="s">
        <v>35</v>
      </c>
      <c r="H10246">
        <v>2</v>
      </c>
      <c r="I10246" t="s">
        <v>177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21</v>
      </c>
      <c r="S10246">
        <v>5</v>
      </c>
    </row>
    <row r="10247" spans="1:19" x14ac:dyDescent="0.3">
      <c r="A10247">
        <v>10246</v>
      </c>
      <c r="B10247" t="s">
        <v>23</v>
      </c>
      <c r="C10247" t="s">
        <v>39</v>
      </c>
      <c r="D10247" t="s">
        <v>40</v>
      </c>
      <c r="E10247" t="s">
        <v>15</v>
      </c>
      <c r="F10247" t="s">
        <v>25</v>
      </c>
      <c r="G10247" t="s">
        <v>17</v>
      </c>
      <c r="H10247">
        <v>0</v>
      </c>
      <c r="I10247" t="s">
        <v>178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21</v>
      </c>
      <c r="S10247">
        <v>4</v>
      </c>
    </row>
    <row r="10248" spans="1:19" x14ac:dyDescent="0.3">
      <c r="A10248">
        <v>10247</v>
      </c>
      <c r="B10248" t="s">
        <v>23</v>
      </c>
      <c r="C10248" t="s">
        <v>39</v>
      </c>
      <c r="D10248" t="s">
        <v>26</v>
      </c>
      <c r="E10248" t="s">
        <v>41</v>
      </c>
      <c r="F10248" t="s">
        <v>18</v>
      </c>
      <c r="G10248" t="s">
        <v>17</v>
      </c>
      <c r="H10248">
        <v>6</v>
      </c>
      <c r="I10248" t="s">
        <v>177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21</v>
      </c>
      <c r="S10248">
        <v>4</v>
      </c>
    </row>
    <row r="10249" spans="1:19" x14ac:dyDescent="0.3">
      <c r="A10249">
        <v>10248</v>
      </c>
      <c r="B10249" t="s">
        <v>23</v>
      </c>
      <c r="C10249" t="s">
        <v>34</v>
      </c>
      <c r="D10249" t="s">
        <v>32</v>
      </c>
      <c r="E10249" t="s">
        <v>15</v>
      </c>
      <c r="F10249" t="s">
        <v>18</v>
      </c>
      <c r="G10249" t="s">
        <v>17</v>
      </c>
      <c r="H10249">
        <v>13</v>
      </c>
      <c r="I10249" t="s">
        <v>177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28</v>
      </c>
      <c r="S10249">
        <v>8</v>
      </c>
    </row>
    <row r="10250" spans="1:19" x14ac:dyDescent="0.3">
      <c r="A10250">
        <v>10249</v>
      </c>
      <c r="B10250" t="s">
        <v>23</v>
      </c>
      <c r="C10250" t="s">
        <v>34</v>
      </c>
      <c r="D10250" t="s">
        <v>26</v>
      </c>
      <c r="E10250" t="s">
        <v>15</v>
      </c>
      <c r="F10250" t="s">
        <v>25</v>
      </c>
      <c r="G10250" t="s">
        <v>24</v>
      </c>
      <c r="H10250">
        <v>12</v>
      </c>
      <c r="I10250" t="s">
        <v>176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28</v>
      </c>
      <c r="S10250">
        <v>8</v>
      </c>
    </row>
    <row r="10251" spans="1:19" x14ac:dyDescent="0.3">
      <c r="A10251">
        <v>10250</v>
      </c>
      <c r="B10251" t="s">
        <v>16</v>
      </c>
      <c r="C10251" t="s">
        <v>34</v>
      </c>
      <c r="D10251" t="s">
        <v>44</v>
      </c>
      <c r="E10251" t="s">
        <v>29</v>
      </c>
      <c r="F10251" t="s">
        <v>25</v>
      </c>
      <c r="G10251" t="s">
        <v>24</v>
      </c>
      <c r="H10251">
        <v>13</v>
      </c>
      <c r="I10251" t="s">
        <v>177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34</v>
      </c>
      <c r="S10251">
        <v>3</v>
      </c>
    </row>
    <row r="10252" spans="1:19" x14ac:dyDescent="0.3">
      <c r="A10252">
        <v>10251</v>
      </c>
      <c r="B10252" t="s">
        <v>42</v>
      </c>
      <c r="C10252" t="s">
        <v>39</v>
      </c>
      <c r="D10252" t="s">
        <v>40</v>
      </c>
      <c r="E10252" t="s">
        <v>15</v>
      </c>
      <c r="F10252" t="s">
        <v>25</v>
      </c>
      <c r="G10252" t="s">
        <v>35</v>
      </c>
      <c r="H10252">
        <v>13</v>
      </c>
      <c r="I10252" t="s">
        <v>176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28</v>
      </c>
      <c r="S10252">
        <v>7</v>
      </c>
    </row>
    <row r="10253" spans="1:19" x14ac:dyDescent="0.3">
      <c r="A10253">
        <v>10252</v>
      </c>
      <c r="B10253" t="s">
        <v>23</v>
      </c>
      <c r="C10253" t="s">
        <v>27</v>
      </c>
      <c r="D10253" t="s">
        <v>19</v>
      </c>
      <c r="E10253" t="s">
        <v>41</v>
      </c>
      <c r="F10253" t="s">
        <v>30</v>
      </c>
      <c r="G10253" t="s">
        <v>17</v>
      </c>
      <c r="H10253">
        <v>10</v>
      </c>
      <c r="I10253" t="s">
        <v>176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28</v>
      </c>
      <c r="S10253">
        <v>9</v>
      </c>
    </row>
    <row r="10254" spans="1:19" x14ac:dyDescent="0.3">
      <c r="A10254">
        <v>10253</v>
      </c>
      <c r="B10254" t="s">
        <v>31</v>
      </c>
      <c r="C10254" t="s">
        <v>34</v>
      </c>
      <c r="D10254" t="s">
        <v>26</v>
      </c>
      <c r="E10254" t="s">
        <v>22</v>
      </c>
      <c r="F10254" t="s">
        <v>30</v>
      </c>
      <c r="G10254" t="s">
        <v>17</v>
      </c>
      <c r="H10254">
        <v>12</v>
      </c>
      <c r="I10254" t="s">
        <v>178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34</v>
      </c>
      <c r="S10254">
        <v>1</v>
      </c>
    </row>
    <row r="10255" spans="1:19" x14ac:dyDescent="0.3">
      <c r="A10255">
        <v>10254</v>
      </c>
      <c r="B10255" t="s">
        <v>31</v>
      </c>
      <c r="C10255" t="s">
        <v>20</v>
      </c>
      <c r="D10255" t="s">
        <v>19</v>
      </c>
      <c r="E10255" t="s">
        <v>41</v>
      </c>
      <c r="F10255" t="s">
        <v>18</v>
      </c>
      <c r="G10255" t="s">
        <v>17</v>
      </c>
      <c r="H10255">
        <v>6</v>
      </c>
      <c r="I10255" t="s">
        <v>176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21</v>
      </c>
      <c r="S10255">
        <v>6</v>
      </c>
    </row>
    <row r="10256" spans="1:19" x14ac:dyDescent="0.3">
      <c r="A10256">
        <v>10255</v>
      </c>
      <c r="B10256" t="s">
        <v>16</v>
      </c>
      <c r="C10256" t="s">
        <v>39</v>
      </c>
      <c r="D10256" t="s">
        <v>40</v>
      </c>
      <c r="E10256" t="s">
        <v>15</v>
      </c>
      <c r="F10256" t="s">
        <v>18</v>
      </c>
      <c r="G10256" t="s">
        <v>24</v>
      </c>
      <c r="H10256">
        <v>5</v>
      </c>
      <c r="I10256" t="s">
        <v>176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28</v>
      </c>
      <c r="S10256">
        <v>9</v>
      </c>
    </row>
    <row r="10257" spans="1:19" x14ac:dyDescent="0.3">
      <c r="A10257">
        <v>10256</v>
      </c>
      <c r="B10257" t="s">
        <v>16</v>
      </c>
      <c r="C10257" t="s">
        <v>34</v>
      </c>
      <c r="D10257" t="s">
        <v>40</v>
      </c>
      <c r="E10257" t="s">
        <v>41</v>
      </c>
      <c r="F10257" t="s">
        <v>30</v>
      </c>
      <c r="G10257" t="s">
        <v>17</v>
      </c>
      <c r="H10257">
        <v>13</v>
      </c>
      <c r="I10257" t="s">
        <v>178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34</v>
      </c>
      <c r="S10257">
        <v>2</v>
      </c>
    </row>
    <row r="10258" spans="1:19" x14ac:dyDescent="0.3">
      <c r="A10258">
        <v>10257</v>
      </c>
      <c r="B10258" t="s">
        <v>16</v>
      </c>
      <c r="C10258" t="s">
        <v>20</v>
      </c>
      <c r="D10258" t="s">
        <v>44</v>
      </c>
      <c r="E10258" t="s">
        <v>41</v>
      </c>
      <c r="F10258" t="s">
        <v>30</v>
      </c>
      <c r="G10258" t="s">
        <v>35</v>
      </c>
      <c r="H10258">
        <v>10</v>
      </c>
      <c r="I10258" t="s">
        <v>177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34</v>
      </c>
      <c r="S10258">
        <v>1</v>
      </c>
    </row>
    <row r="10259" spans="1:19" x14ac:dyDescent="0.3">
      <c r="A10259">
        <v>10258</v>
      </c>
      <c r="B10259" t="s">
        <v>16</v>
      </c>
      <c r="C10259" t="s">
        <v>27</v>
      </c>
      <c r="D10259" t="s">
        <v>44</v>
      </c>
      <c r="E10259" t="s">
        <v>15</v>
      </c>
      <c r="F10259" t="s">
        <v>18</v>
      </c>
      <c r="G10259" t="s">
        <v>17</v>
      </c>
      <c r="H10259">
        <v>5</v>
      </c>
      <c r="I10259" t="s">
        <v>176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21</v>
      </c>
      <c r="S10259">
        <v>1</v>
      </c>
    </row>
    <row r="10260" spans="1:19" x14ac:dyDescent="0.3">
      <c r="A10260">
        <v>10259</v>
      </c>
      <c r="B10260" t="s">
        <v>42</v>
      </c>
      <c r="C10260" t="s">
        <v>27</v>
      </c>
      <c r="D10260" t="s">
        <v>19</v>
      </c>
      <c r="E10260" t="s">
        <v>45</v>
      </c>
      <c r="F10260" t="s">
        <v>30</v>
      </c>
      <c r="G10260" t="s">
        <v>17</v>
      </c>
      <c r="H10260">
        <v>9</v>
      </c>
      <c r="I10260" t="s">
        <v>178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28</v>
      </c>
      <c r="S10260">
        <v>9</v>
      </c>
    </row>
    <row r="10261" spans="1:19" x14ac:dyDescent="0.3">
      <c r="A10261">
        <v>10260</v>
      </c>
      <c r="B10261" t="s">
        <v>33</v>
      </c>
      <c r="C10261" t="s">
        <v>34</v>
      </c>
      <c r="D10261" t="s">
        <v>19</v>
      </c>
      <c r="E10261" t="s">
        <v>45</v>
      </c>
      <c r="F10261" t="s">
        <v>18</v>
      </c>
      <c r="G10261" t="s">
        <v>24</v>
      </c>
      <c r="H10261">
        <v>7</v>
      </c>
      <c r="I10261" t="s">
        <v>177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21</v>
      </c>
      <c r="S10261">
        <v>2</v>
      </c>
    </row>
    <row r="10262" spans="1:19" x14ac:dyDescent="0.3">
      <c r="A10262">
        <v>10261</v>
      </c>
      <c r="B10262" t="s">
        <v>42</v>
      </c>
      <c r="C10262" t="s">
        <v>27</v>
      </c>
      <c r="D10262" t="s">
        <v>38</v>
      </c>
      <c r="E10262" t="s">
        <v>15</v>
      </c>
      <c r="F10262" t="s">
        <v>18</v>
      </c>
      <c r="G10262" t="s">
        <v>35</v>
      </c>
      <c r="H10262">
        <v>4</v>
      </c>
      <c r="I10262" t="s">
        <v>176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28</v>
      </c>
      <c r="S10262">
        <v>9</v>
      </c>
    </row>
    <row r="10263" spans="1:19" x14ac:dyDescent="0.3">
      <c r="A10263">
        <v>10262</v>
      </c>
      <c r="B10263" t="s">
        <v>31</v>
      </c>
      <c r="C10263" t="s">
        <v>27</v>
      </c>
      <c r="D10263" t="s">
        <v>19</v>
      </c>
      <c r="E10263" t="s">
        <v>22</v>
      </c>
      <c r="F10263" t="s">
        <v>30</v>
      </c>
      <c r="G10263" t="s">
        <v>17</v>
      </c>
      <c r="H10263">
        <v>12</v>
      </c>
      <c r="I10263" t="s">
        <v>176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28</v>
      </c>
      <c r="S10263">
        <v>1</v>
      </c>
    </row>
    <row r="10264" spans="1:19" x14ac:dyDescent="0.3">
      <c r="A10264">
        <v>10263</v>
      </c>
      <c r="B10264" t="s">
        <v>33</v>
      </c>
      <c r="C10264" t="s">
        <v>20</v>
      </c>
      <c r="D10264" t="s">
        <v>38</v>
      </c>
      <c r="E10264" t="s">
        <v>22</v>
      </c>
      <c r="F10264" t="s">
        <v>25</v>
      </c>
      <c r="G10264" t="s">
        <v>24</v>
      </c>
      <c r="H10264">
        <v>8</v>
      </c>
      <c r="I10264" t="s">
        <v>178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34</v>
      </c>
      <c r="S10264">
        <v>1</v>
      </c>
    </row>
    <row r="10265" spans="1:19" x14ac:dyDescent="0.3">
      <c r="A10265">
        <v>10264</v>
      </c>
      <c r="B10265" t="s">
        <v>33</v>
      </c>
      <c r="C10265" t="s">
        <v>39</v>
      </c>
      <c r="D10265" t="s">
        <v>26</v>
      </c>
      <c r="E10265" t="s">
        <v>22</v>
      </c>
      <c r="F10265" t="s">
        <v>18</v>
      </c>
      <c r="G10265" t="s">
        <v>35</v>
      </c>
      <c r="H10265">
        <v>6</v>
      </c>
      <c r="I10265" t="s">
        <v>176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28</v>
      </c>
      <c r="S10265">
        <v>7</v>
      </c>
    </row>
    <row r="10266" spans="1:19" x14ac:dyDescent="0.3">
      <c r="A10266">
        <v>10265</v>
      </c>
      <c r="B10266" t="s">
        <v>16</v>
      </c>
      <c r="C10266" t="s">
        <v>34</v>
      </c>
      <c r="D10266" t="s">
        <v>40</v>
      </c>
      <c r="E10266" t="s">
        <v>15</v>
      </c>
      <c r="F10266" t="s">
        <v>30</v>
      </c>
      <c r="G10266" t="s">
        <v>35</v>
      </c>
      <c r="H10266">
        <v>4</v>
      </c>
      <c r="I10266" t="s">
        <v>176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28</v>
      </c>
      <c r="S10266">
        <v>5</v>
      </c>
    </row>
    <row r="10267" spans="1:19" x14ac:dyDescent="0.3">
      <c r="A10267">
        <v>10266</v>
      </c>
      <c r="B10267" t="s">
        <v>33</v>
      </c>
      <c r="C10267" t="s">
        <v>34</v>
      </c>
      <c r="D10267" t="s">
        <v>44</v>
      </c>
      <c r="E10267" t="s">
        <v>41</v>
      </c>
      <c r="F10267" t="s">
        <v>25</v>
      </c>
      <c r="G10267" t="s">
        <v>35</v>
      </c>
      <c r="H10267">
        <v>0</v>
      </c>
      <c r="I10267" t="s">
        <v>178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21</v>
      </c>
      <c r="S10267">
        <v>2</v>
      </c>
    </row>
    <row r="10268" spans="1:19" x14ac:dyDescent="0.3">
      <c r="A10268">
        <v>10267</v>
      </c>
      <c r="B10268" t="s">
        <v>16</v>
      </c>
      <c r="C10268" t="s">
        <v>34</v>
      </c>
      <c r="D10268" t="s">
        <v>32</v>
      </c>
      <c r="E10268" t="s">
        <v>41</v>
      </c>
      <c r="F10268" t="s">
        <v>18</v>
      </c>
      <c r="G10268" t="s">
        <v>17</v>
      </c>
      <c r="H10268">
        <v>9</v>
      </c>
      <c r="I10268" t="s">
        <v>178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28</v>
      </c>
      <c r="S10268">
        <v>7</v>
      </c>
    </row>
    <row r="10269" spans="1:19" x14ac:dyDescent="0.3">
      <c r="A10269">
        <v>10268</v>
      </c>
      <c r="B10269" t="s">
        <v>31</v>
      </c>
      <c r="C10269" t="s">
        <v>27</v>
      </c>
      <c r="D10269" t="s">
        <v>44</v>
      </c>
      <c r="E10269" t="s">
        <v>43</v>
      </c>
      <c r="F10269" t="s">
        <v>30</v>
      </c>
      <c r="G10269" t="s">
        <v>24</v>
      </c>
      <c r="H10269">
        <v>12</v>
      </c>
      <c r="I10269" t="s">
        <v>177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34</v>
      </c>
      <c r="S10269">
        <v>3</v>
      </c>
    </row>
    <row r="10270" spans="1:19" x14ac:dyDescent="0.3">
      <c r="A10270">
        <v>10269</v>
      </c>
      <c r="B10270" t="s">
        <v>16</v>
      </c>
      <c r="C10270" t="s">
        <v>39</v>
      </c>
      <c r="D10270" t="s">
        <v>38</v>
      </c>
      <c r="E10270" t="s">
        <v>45</v>
      </c>
      <c r="F10270" t="s">
        <v>25</v>
      </c>
      <c r="G10270" t="s">
        <v>17</v>
      </c>
      <c r="H10270">
        <v>6</v>
      </c>
      <c r="I10270" t="s">
        <v>177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28</v>
      </c>
      <c r="S10270">
        <v>4</v>
      </c>
    </row>
    <row r="10271" spans="1:19" x14ac:dyDescent="0.3">
      <c r="A10271">
        <v>10270</v>
      </c>
      <c r="B10271" t="s">
        <v>33</v>
      </c>
      <c r="C10271" t="s">
        <v>20</v>
      </c>
      <c r="D10271" t="s">
        <v>38</v>
      </c>
      <c r="E10271" t="s">
        <v>22</v>
      </c>
      <c r="F10271" t="s">
        <v>25</v>
      </c>
      <c r="G10271" t="s">
        <v>35</v>
      </c>
      <c r="H10271">
        <v>3</v>
      </c>
      <c r="I10271" t="s">
        <v>176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28</v>
      </c>
      <c r="S10271">
        <v>7</v>
      </c>
    </row>
    <row r="10272" spans="1:19" x14ac:dyDescent="0.3">
      <c r="A10272">
        <v>10271</v>
      </c>
      <c r="B10272" t="s">
        <v>16</v>
      </c>
      <c r="C10272" t="s">
        <v>34</v>
      </c>
      <c r="D10272" t="s">
        <v>38</v>
      </c>
      <c r="E10272" t="s">
        <v>15</v>
      </c>
      <c r="F10272" t="s">
        <v>30</v>
      </c>
      <c r="G10272" t="s">
        <v>17</v>
      </c>
      <c r="H10272">
        <v>12</v>
      </c>
      <c r="I10272" t="s">
        <v>176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34</v>
      </c>
      <c r="S10272">
        <v>2</v>
      </c>
    </row>
    <row r="10273" spans="1:19" x14ac:dyDescent="0.3">
      <c r="A10273">
        <v>10272</v>
      </c>
      <c r="B10273" t="s">
        <v>33</v>
      </c>
      <c r="C10273" t="s">
        <v>20</v>
      </c>
      <c r="D10273" t="s">
        <v>32</v>
      </c>
      <c r="E10273" t="s">
        <v>45</v>
      </c>
      <c r="F10273" t="s">
        <v>30</v>
      </c>
      <c r="G10273" t="s">
        <v>35</v>
      </c>
      <c r="H10273">
        <v>5</v>
      </c>
      <c r="I10273" t="s">
        <v>177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21</v>
      </c>
      <c r="S10273">
        <v>3</v>
      </c>
    </row>
    <row r="10274" spans="1:19" x14ac:dyDescent="0.3">
      <c r="A10274">
        <v>10273</v>
      </c>
      <c r="B10274" t="s">
        <v>42</v>
      </c>
      <c r="C10274" t="s">
        <v>20</v>
      </c>
      <c r="D10274" t="s">
        <v>26</v>
      </c>
      <c r="E10274" t="s">
        <v>45</v>
      </c>
      <c r="F10274" t="s">
        <v>18</v>
      </c>
      <c r="G10274" t="s">
        <v>35</v>
      </c>
      <c r="H10274">
        <v>10</v>
      </c>
      <c r="I10274" t="s">
        <v>176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28</v>
      </c>
      <c r="S10274">
        <v>9</v>
      </c>
    </row>
    <row r="10275" spans="1:19" x14ac:dyDescent="0.3">
      <c r="A10275">
        <v>10274</v>
      </c>
      <c r="B10275" t="s">
        <v>33</v>
      </c>
      <c r="C10275" t="s">
        <v>34</v>
      </c>
      <c r="D10275" t="s">
        <v>40</v>
      </c>
      <c r="E10275" t="s">
        <v>36</v>
      </c>
      <c r="F10275" t="s">
        <v>30</v>
      </c>
      <c r="G10275" t="s">
        <v>35</v>
      </c>
      <c r="H10275">
        <v>11</v>
      </c>
      <c r="I10275" t="s">
        <v>178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28</v>
      </c>
      <c r="S10275">
        <v>8</v>
      </c>
    </row>
    <row r="10276" spans="1:19" x14ac:dyDescent="0.3">
      <c r="A10276">
        <v>10275</v>
      </c>
      <c r="B10276" t="s">
        <v>16</v>
      </c>
      <c r="C10276" t="s">
        <v>20</v>
      </c>
      <c r="D10276" t="s">
        <v>26</v>
      </c>
      <c r="E10276" t="s">
        <v>43</v>
      </c>
      <c r="F10276" t="s">
        <v>25</v>
      </c>
      <c r="G10276" t="s">
        <v>24</v>
      </c>
      <c r="H10276">
        <v>8</v>
      </c>
      <c r="I10276" t="s">
        <v>178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28</v>
      </c>
      <c r="S10276">
        <v>3</v>
      </c>
    </row>
    <row r="10277" spans="1:19" x14ac:dyDescent="0.3">
      <c r="A10277">
        <v>10276</v>
      </c>
      <c r="B10277" t="s">
        <v>42</v>
      </c>
      <c r="C10277" t="s">
        <v>39</v>
      </c>
      <c r="D10277" t="s">
        <v>38</v>
      </c>
      <c r="E10277" t="s">
        <v>43</v>
      </c>
      <c r="F10277" t="s">
        <v>30</v>
      </c>
      <c r="G10277" t="s">
        <v>17</v>
      </c>
      <c r="H10277">
        <v>1</v>
      </c>
      <c r="I10277" t="s">
        <v>177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28</v>
      </c>
      <c r="S10277">
        <v>4</v>
      </c>
    </row>
    <row r="10278" spans="1:19" x14ac:dyDescent="0.3">
      <c r="A10278">
        <v>10277</v>
      </c>
      <c r="B10278" t="s">
        <v>16</v>
      </c>
      <c r="C10278" t="s">
        <v>20</v>
      </c>
      <c r="D10278" t="s">
        <v>32</v>
      </c>
      <c r="E10278" t="s">
        <v>22</v>
      </c>
      <c r="F10278" t="s">
        <v>30</v>
      </c>
      <c r="G10278" t="s">
        <v>35</v>
      </c>
      <c r="H10278">
        <v>5</v>
      </c>
      <c r="I10278" t="s">
        <v>178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28</v>
      </c>
      <c r="S10278">
        <v>7</v>
      </c>
    </row>
    <row r="10279" spans="1:19" x14ac:dyDescent="0.3">
      <c r="A10279">
        <v>10278</v>
      </c>
      <c r="B10279" t="s">
        <v>33</v>
      </c>
      <c r="C10279" t="s">
        <v>34</v>
      </c>
      <c r="D10279" t="s">
        <v>38</v>
      </c>
      <c r="E10279" t="s">
        <v>45</v>
      </c>
      <c r="F10279" t="s">
        <v>25</v>
      </c>
      <c r="G10279" t="s">
        <v>24</v>
      </c>
      <c r="H10279">
        <v>3</v>
      </c>
      <c r="I10279" t="s">
        <v>176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21</v>
      </c>
      <c r="S10279">
        <v>4</v>
      </c>
    </row>
    <row r="10280" spans="1:19" x14ac:dyDescent="0.3">
      <c r="A10280">
        <v>10279</v>
      </c>
      <c r="B10280" t="s">
        <v>16</v>
      </c>
      <c r="C10280" t="s">
        <v>39</v>
      </c>
      <c r="D10280" t="s">
        <v>26</v>
      </c>
      <c r="E10280" t="s">
        <v>45</v>
      </c>
      <c r="F10280" t="s">
        <v>18</v>
      </c>
      <c r="G10280" t="s">
        <v>17</v>
      </c>
      <c r="H10280">
        <v>2</v>
      </c>
      <c r="I10280" t="s">
        <v>177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28</v>
      </c>
      <c r="S10280">
        <v>9</v>
      </c>
    </row>
    <row r="10281" spans="1:19" x14ac:dyDescent="0.3">
      <c r="A10281">
        <v>10280</v>
      </c>
      <c r="B10281" t="s">
        <v>42</v>
      </c>
      <c r="C10281" t="s">
        <v>27</v>
      </c>
      <c r="D10281" t="s">
        <v>32</v>
      </c>
      <c r="E10281" t="s">
        <v>15</v>
      </c>
      <c r="F10281" t="s">
        <v>25</v>
      </c>
      <c r="G10281" t="s">
        <v>17</v>
      </c>
      <c r="H10281">
        <v>14</v>
      </c>
      <c r="I10281" t="s">
        <v>177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34</v>
      </c>
      <c r="S10281">
        <v>2</v>
      </c>
    </row>
    <row r="10282" spans="1:19" x14ac:dyDescent="0.3">
      <c r="A10282">
        <v>10281</v>
      </c>
      <c r="B10282" t="s">
        <v>31</v>
      </c>
      <c r="C10282" t="s">
        <v>27</v>
      </c>
      <c r="D10282" t="s">
        <v>19</v>
      </c>
      <c r="E10282" t="s">
        <v>45</v>
      </c>
      <c r="F10282" t="s">
        <v>30</v>
      </c>
      <c r="G10282" t="s">
        <v>17</v>
      </c>
      <c r="H10282">
        <v>0</v>
      </c>
      <c r="I10282" t="s">
        <v>176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28</v>
      </c>
      <c r="S10282">
        <v>4</v>
      </c>
    </row>
    <row r="10283" spans="1:19" x14ac:dyDescent="0.3">
      <c r="A10283">
        <v>10282</v>
      </c>
      <c r="B10283" t="s">
        <v>16</v>
      </c>
      <c r="C10283" t="s">
        <v>20</v>
      </c>
      <c r="D10283" t="s">
        <v>44</v>
      </c>
      <c r="E10283" t="s">
        <v>41</v>
      </c>
      <c r="F10283" t="s">
        <v>30</v>
      </c>
      <c r="G10283" t="s">
        <v>24</v>
      </c>
      <c r="H10283">
        <v>6</v>
      </c>
      <c r="I10283" t="s">
        <v>176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28</v>
      </c>
      <c r="S10283">
        <v>4</v>
      </c>
    </row>
    <row r="10284" spans="1:19" x14ac:dyDescent="0.3">
      <c r="A10284">
        <v>10283</v>
      </c>
      <c r="B10284" t="s">
        <v>16</v>
      </c>
      <c r="C10284" t="s">
        <v>20</v>
      </c>
      <c r="D10284" t="s">
        <v>38</v>
      </c>
      <c r="E10284" t="s">
        <v>29</v>
      </c>
      <c r="F10284" t="s">
        <v>25</v>
      </c>
      <c r="G10284" t="s">
        <v>17</v>
      </c>
      <c r="H10284">
        <v>12</v>
      </c>
      <c r="I10284" t="s">
        <v>176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34</v>
      </c>
      <c r="S10284">
        <v>5</v>
      </c>
    </row>
    <row r="10285" spans="1:19" x14ac:dyDescent="0.3">
      <c r="A10285">
        <v>10284</v>
      </c>
      <c r="B10285" t="s">
        <v>31</v>
      </c>
      <c r="C10285" t="s">
        <v>27</v>
      </c>
      <c r="D10285" t="s">
        <v>19</v>
      </c>
      <c r="E10285" t="s">
        <v>45</v>
      </c>
      <c r="F10285" t="s">
        <v>18</v>
      </c>
      <c r="G10285" t="s">
        <v>35</v>
      </c>
      <c r="H10285">
        <v>6</v>
      </c>
      <c r="I10285" t="s">
        <v>178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21</v>
      </c>
      <c r="S10285">
        <v>2</v>
      </c>
    </row>
    <row r="10286" spans="1:19" x14ac:dyDescent="0.3">
      <c r="A10286">
        <v>10285</v>
      </c>
      <c r="B10286" t="s">
        <v>31</v>
      </c>
      <c r="C10286" t="s">
        <v>39</v>
      </c>
      <c r="D10286" t="s">
        <v>44</v>
      </c>
      <c r="E10286" t="s">
        <v>45</v>
      </c>
      <c r="F10286" t="s">
        <v>25</v>
      </c>
      <c r="G10286" t="s">
        <v>24</v>
      </c>
      <c r="H10286">
        <v>11</v>
      </c>
      <c r="I10286" t="s">
        <v>176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34</v>
      </c>
      <c r="S10286">
        <v>5</v>
      </c>
    </row>
    <row r="10287" spans="1:19" x14ac:dyDescent="0.3">
      <c r="A10287">
        <v>10286</v>
      </c>
      <c r="B10287" t="s">
        <v>33</v>
      </c>
      <c r="C10287" t="s">
        <v>20</v>
      </c>
      <c r="D10287" t="s">
        <v>40</v>
      </c>
      <c r="E10287" t="s">
        <v>36</v>
      </c>
      <c r="F10287" t="s">
        <v>18</v>
      </c>
      <c r="G10287" t="s">
        <v>35</v>
      </c>
      <c r="H10287">
        <v>10</v>
      </c>
      <c r="I10287" t="s">
        <v>177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28</v>
      </c>
      <c r="S10287">
        <v>7</v>
      </c>
    </row>
    <row r="10288" spans="1:19" x14ac:dyDescent="0.3">
      <c r="A10288">
        <v>10287</v>
      </c>
      <c r="B10288" t="s">
        <v>31</v>
      </c>
      <c r="C10288" t="s">
        <v>27</v>
      </c>
      <c r="D10288" t="s">
        <v>19</v>
      </c>
      <c r="E10288" t="s">
        <v>43</v>
      </c>
      <c r="F10288" t="s">
        <v>25</v>
      </c>
      <c r="G10288" t="s">
        <v>35</v>
      </c>
      <c r="H10288">
        <v>4</v>
      </c>
      <c r="I10288" t="s">
        <v>176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21</v>
      </c>
      <c r="S10288">
        <v>1</v>
      </c>
    </row>
    <row r="10289" spans="1:19" x14ac:dyDescent="0.3">
      <c r="A10289">
        <v>10288</v>
      </c>
      <c r="B10289" t="s">
        <v>23</v>
      </c>
      <c r="C10289" t="s">
        <v>27</v>
      </c>
      <c r="D10289" t="s">
        <v>40</v>
      </c>
      <c r="E10289" t="s">
        <v>29</v>
      </c>
      <c r="F10289" t="s">
        <v>30</v>
      </c>
      <c r="G10289" t="s">
        <v>35</v>
      </c>
      <c r="H10289">
        <v>9</v>
      </c>
      <c r="I10289" t="s">
        <v>176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34</v>
      </c>
      <c r="S10289">
        <v>6</v>
      </c>
    </row>
    <row r="10290" spans="1:19" x14ac:dyDescent="0.3">
      <c r="A10290">
        <v>10289</v>
      </c>
      <c r="B10290" t="s">
        <v>37</v>
      </c>
      <c r="C10290" t="s">
        <v>20</v>
      </c>
      <c r="D10290" t="s">
        <v>40</v>
      </c>
      <c r="E10290" t="s">
        <v>22</v>
      </c>
      <c r="F10290" t="s">
        <v>30</v>
      </c>
      <c r="G10290" t="s">
        <v>24</v>
      </c>
      <c r="H10290">
        <v>6</v>
      </c>
      <c r="I10290" t="s">
        <v>176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28</v>
      </c>
      <c r="S10290">
        <v>8</v>
      </c>
    </row>
    <row r="10291" spans="1:19" x14ac:dyDescent="0.3">
      <c r="A10291">
        <v>10290</v>
      </c>
      <c r="B10291" t="s">
        <v>31</v>
      </c>
      <c r="C10291" t="s">
        <v>27</v>
      </c>
      <c r="D10291" t="s">
        <v>32</v>
      </c>
      <c r="E10291" t="s">
        <v>45</v>
      </c>
      <c r="F10291" t="s">
        <v>25</v>
      </c>
      <c r="G10291" t="s">
        <v>17</v>
      </c>
      <c r="H10291">
        <v>10</v>
      </c>
      <c r="I10291" t="s">
        <v>176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28</v>
      </c>
      <c r="S10291">
        <v>2</v>
      </c>
    </row>
    <row r="10292" spans="1:19" x14ac:dyDescent="0.3">
      <c r="A10292">
        <v>10291</v>
      </c>
      <c r="B10292" t="s">
        <v>16</v>
      </c>
      <c r="C10292" t="s">
        <v>27</v>
      </c>
      <c r="D10292" t="s">
        <v>19</v>
      </c>
      <c r="E10292" t="s">
        <v>22</v>
      </c>
      <c r="F10292" t="s">
        <v>25</v>
      </c>
      <c r="G10292" t="s">
        <v>35</v>
      </c>
      <c r="H10292">
        <v>5</v>
      </c>
      <c r="I10292" t="s">
        <v>176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21</v>
      </c>
      <c r="S10292">
        <v>2</v>
      </c>
    </row>
    <row r="10293" spans="1:19" x14ac:dyDescent="0.3">
      <c r="A10293">
        <v>10292</v>
      </c>
      <c r="B10293" t="s">
        <v>42</v>
      </c>
      <c r="C10293" t="s">
        <v>39</v>
      </c>
      <c r="D10293" t="s">
        <v>32</v>
      </c>
      <c r="E10293" t="s">
        <v>15</v>
      </c>
      <c r="F10293" t="s">
        <v>25</v>
      </c>
      <c r="G10293" t="s">
        <v>17</v>
      </c>
      <c r="H10293">
        <v>9</v>
      </c>
      <c r="I10293" t="s">
        <v>178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28</v>
      </c>
      <c r="S10293">
        <v>3</v>
      </c>
    </row>
    <row r="10294" spans="1:19" x14ac:dyDescent="0.3">
      <c r="A10294">
        <v>10293</v>
      </c>
      <c r="B10294" t="s">
        <v>42</v>
      </c>
      <c r="C10294" t="s">
        <v>27</v>
      </c>
      <c r="D10294" t="s">
        <v>26</v>
      </c>
      <c r="E10294" t="s">
        <v>45</v>
      </c>
      <c r="F10294" t="s">
        <v>30</v>
      </c>
      <c r="G10294" t="s">
        <v>24</v>
      </c>
      <c r="H10294">
        <v>12</v>
      </c>
      <c r="I10294" t="s">
        <v>178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34</v>
      </c>
      <c r="S10294">
        <v>3</v>
      </c>
    </row>
    <row r="10295" spans="1:19" x14ac:dyDescent="0.3">
      <c r="A10295">
        <v>10294</v>
      </c>
      <c r="B10295" t="s">
        <v>31</v>
      </c>
      <c r="C10295" t="s">
        <v>34</v>
      </c>
      <c r="D10295" t="s">
        <v>38</v>
      </c>
      <c r="E10295" t="s">
        <v>36</v>
      </c>
      <c r="F10295" t="s">
        <v>18</v>
      </c>
      <c r="G10295" t="s">
        <v>35</v>
      </c>
      <c r="H10295">
        <v>1</v>
      </c>
      <c r="I10295" t="s">
        <v>176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21</v>
      </c>
      <c r="S10295">
        <v>6</v>
      </c>
    </row>
    <row r="10296" spans="1:19" x14ac:dyDescent="0.3">
      <c r="A10296">
        <v>10295</v>
      </c>
      <c r="B10296" t="s">
        <v>31</v>
      </c>
      <c r="C10296" t="s">
        <v>27</v>
      </c>
      <c r="D10296" t="s">
        <v>19</v>
      </c>
      <c r="E10296" t="s">
        <v>43</v>
      </c>
      <c r="F10296" t="s">
        <v>25</v>
      </c>
      <c r="G10296" t="s">
        <v>17</v>
      </c>
      <c r="H10296">
        <v>6</v>
      </c>
      <c r="I10296" t="s">
        <v>177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21</v>
      </c>
      <c r="S10296">
        <v>3</v>
      </c>
    </row>
    <row r="10297" spans="1:19" x14ac:dyDescent="0.3">
      <c r="A10297">
        <v>10296</v>
      </c>
      <c r="B10297" t="s">
        <v>23</v>
      </c>
      <c r="C10297" t="s">
        <v>27</v>
      </c>
      <c r="D10297" t="s">
        <v>44</v>
      </c>
      <c r="E10297" t="s">
        <v>22</v>
      </c>
      <c r="F10297" t="s">
        <v>18</v>
      </c>
      <c r="G10297" t="s">
        <v>24</v>
      </c>
      <c r="H10297">
        <v>2</v>
      </c>
      <c r="I10297" t="s">
        <v>177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21</v>
      </c>
      <c r="S10297">
        <v>5</v>
      </c>
    </row>
    <row r="10298" spans="1:19" x14ac:dyDescent="0.3">
      <c r="A10298">
        <v>10297</v>
      </c>
      <c r="B10298" t="s">
        <v>31</v>
      </c>
      <c r="C10298" t="s">
        <v>20</v>
      </c>
      <c r="D10298" t="s">
        <v>19</v>
      </c>
      <c r="E10298" t="s">
        <v>36</v>
      </c>
      <c r="F10298" t="s">
        <v>18</v>
      </c>
      <c r="G10298" t="s">
        <v>17</v>
      </c>
      <c r="H10298">
        <v>0</v>
      </c>
      <c r="I10298" t="s">
        <v>178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28</v>
      </c>
      <c r="S10298">
        <v>7</v>
      </c>
    </row>
    <row r="10299" spans="1:19" x14ac:dyDescent="0.3">
      <c r="A10299">
        <v>10298</v>
      </c>
      <c r="B10299" t="s">
        <v>23</v>
      </c>
      <c r="C10299" t="s">
        <v>34</v>
      </c>
      <c r="D10299" t="s">
        <v>40</v>
      </c>
      <c r="E10299" t="s">
        <v>22</v>
      </c>
      <c r="F10299" t="s">
        <v>25</v>
      </c>
      <c r="G10299" t="s">
        <v>24</v>
      </c>
      <c r="H10299">
        <v>10</v>
      </c>
      <c r="I10299" t="s">
        <v>178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34</v>
      </c>
      <c r="S10299">
        <v>6</v>
      </c>
    </row>
    <row r="10300" spans="1:19" x14ac:dyDescent="0.3">
      <c r="A10300">
        <v>10299</v>
      </c>
      <c r="B10300" t="s">
        <v>31</v>
      </c>
      <c r="C10300" t="s">
        <v>34</v>
      </c>
      <c r="D10300" t="s">
        <v>40</v>
      </c>
      <c r="E10300" t="s">
        <v>29</v>
      </c>
      <c r="F10300" t="s">
        <v>30</v>
      </c>
      <c r="G10300" t="s">
        <v>35</v>
      </c>
      <c r="H10300">
        <v>13</v>
      </c>
      <c r="I10300" t="s">
        <v>176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34</v>
      </c>
      <c r="S10300">
        <v>2</v>
      </c>
    </row>
    <row r="10301" spans="1:19" x14ac:dyDescent="0.3">
      <c r="A10301">
        <v>10300</v>
      </c>
      <c r="B10301" t="s">
        <v>16</v>
      </c>
      <c r="C10301" t="s">
        <v>39</v>
      </c>
      <c r="D10301" t="s">
        <v>44</v>
      </c>
      <c r="E10301" t="s">
        <v>15</v>
      </c>
      <c r="F10301" t="s">
        <v>18</v>
      </c>
      <c r="G10301" t="s">
        <v>17</v>
      </c>
      <c r="H10301">
        <v>13</v>
      </c>
      <c r="I10301" t="s">
        <v>176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34</v>
      </c>
      <c r="S10301">
        <v>3</v>
      </c>
    </row>
    <row r="10302" spans="1:19" x14ac:dyDescent="0.3">
      <c r="A10302">
        <v>10301</v>
      </c>
      <c r="B10302" t="s">
        <v>16</v>
      </c>
      <c r="C10302" t="s">
        <v>39</v>
      </c>
      <c r="D10302" t="s">
        <v>26</v>
      </c>
      <c r="E10302" t="s">
        <v>15</v>
      </c>
      <c r="F10302" t="s">
        <v>25</v>
      </c>
      <c r="G10302" t="s">
        <v>35</v>
      </c>
      <c r="H10302">
        <v>8</v>
      </c>
      <c r="I10302" t="s">
        <v>177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34</v>
      </c>
      <c r="S10302">
        <v>6</v>
      </c>
    </row>
    <row r="10303" spans="1:19" x14ac:dyDescent="0.3">
      <c r="A10303">
        <v>10302</v>
      </c>
      <c r="B10303" t="s">
        <v>42</v>
      </c>
      <c r="C10303" t="s">
        <v>27</v>
      </c>
      <c r="D10303" t="s">
        <v>38</v>
      </c>
      <c r="E10303" t="s">
        <v>45</v>
      </c>
      <c r="F10303" t="s">
        <v>25</v>
      </c>
      <c r="G10303" t="s">
        <v>24</v>
      </c>
      <c r="H10303">
        <v>3</v>
      </c>
      <c r="I10303" t="s">
        <v>176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21</v>
      </c>
      <c r="S10303">
        <v>5</v>
      </c>
    </row>
    <row r="10304" spans="1:19" x14ac:dyDescent="0.3">
      <c r="A10304">
        <v>10303</v>
      </c>
      <c r="B10304" t="s">
        <v>42</v>
      </c>
      <c r="C10304" t="s">
        <v>20</v>
      </c>
      <c r="D10304" t="s">
        <v>19</v>
      </c>
      <c r="E10304" t="s">
        <v>22</v>
      </c>
      <c r="F10304" t="s">
        <v>25</v>
      </c>
      <c r="G10304" t="s">
        <v>35</v>
      </c>
      <c r="H10304">
        <v>4</v>
      </c>
      <c r="I10304" t="s">
        <v>178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28</v>
      </c>
      <c r="S10304">
        <v>3</v>
      </c>
    </row>
    <row r="10305" spans="1:19" x14ac:dyDescent="0.3">
      <c r="A10305">
        <v>10304</v>
      </c>
      <c r="B10305" t="s">
        <v>16</v>
      </c>
      <c r="C10305" t="s">
        <v>27</v>
      </c>
      <c r="D10305" t="s">
        <v>26</v>
      </c>
      <c r="E10305" t="s">
        <v>29</v>
      </c>
      <c r="F10305" t="s">
        <v>30</v>
      </c>
      <c r="G10305" t="s">
        <v>24</v>
      </c>
      <c r="H10305">
        <v>7</v>
      </c>
      <c r="I10305" t="s">
        <v>177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28</v>
      </c>
      <c r="S10305">
        <v>7</v>
      </c>
    </row>
    <row r="10306" spans="1:19" x14ac:dyDescent="0.3">
      <c r="A10306">
        <v>10305</v>
      </c>
      <c r="B10306" t="s">
        <v>37</v>
      </c>
      <c r="C10306" t="s">
        <v>27</v>
      </c>
      <c r="D10306" t="s">
        <v>38</v>
      </c>
      <c r="E10306" t="s">
        <v>43</v>
      </c>
      <c r="F10306" t="s">
        <v>30</v>
      </c>
      <c r="G10306" t="s">
        <v>24</v>
      </c>
      <c r="H10306">
        <v>7</v>
      </c>
      <c r="I10306" t="s">
        <v>176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21</v>
      </c>
      <c r="S10306">
        <v>2</v>
      </c>
    </row>
    <row r="10307" spans="1:19" x14ac:dyDescent="0.3">
      <c r="A10307">
        <v>10306</v>
      </c>
      <c r="B10307" t="s">
        <v>42</v>
      </c>
      <c r="C10307" t="s">
        <v>27</v>
      </c>
      <c r="D10307" t="s">
        <v>26</v>
      </c>
      <c r="E10307" t="s">
        <v>22</v>
      </c>
      <c r="F10307" t="s">
        <v>25</v>
      </c>
      <c r="G10307" t="s">
        <v>24</v>
      </c>
      <c r="H10307">
        <v>12</v>
      </c>
      <c r="I10307" t="s">
        <v>177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34</v>
      </c>
      <c r="S10307">
        <v>6</v>
      </c>
    </row>
    <row r="10308" spans="1:19" x14ac:dyDescent="0.3">
      <c r="A10308">
        <v>10307</v>
      </c>
      <c r="B10308" t="s">
        <v>37</v>
      </c>
      <c r="C10308" t="s">
        <v>39</v>
      </c>
      <c r="D10308" t="s">
        <v>19</v>
      </c>
      <c r="E10308" t="s">
        <v>22</v>
      </c>
      <c r="F10308" t="s">
        <v>18</v>
      </c>
      <c r="G10308" t="s">
        <v>24</v>
      </c>
      <c r="H10308">
        <v>11</v>
      </c>
      <c r="I10308" t="s">
        <v>176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28</v>
      </c>
      <c r="S10308">
        <v>6</v>
      </c>
    </row>
    <row r="10309" spans="1:19" x14ac:dyDescent="0.3">
      <c r="A10309">
        <v>10308</v>
      </c>
      <c r="B10309" t="s">
        <v>23</v>
      </c>
      <c r="C10309" t="s">
        <v>39</v>
      </c>
      <c r="D10309" t="s">
        <v>19</v>
      </c>
      <c r="E10309" t="s">
        <v>43</v>
      </c>
      <c r="F10309" t="s">
        <v>30</v>
      </c>
      <c r="G10309" t="s">
        <v>24</v>
      </c>
      <c r="H10309">
        <v>10</v>
      </c>
      <c r="I10309" t="s">
        <v>176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28</v>
      </c>
      <c r="S10309">
        <v>8</v>
      </c>
    </row>
    <row r="10310" spans="1:19" x14ac:dyDescent="0.3">
      <c r="A10310">
        <v>10309</v>
      </c>
      <c r="B10310" t="s">
        <v>23</v>
      </c>
      <c r="C10310" t="s">
        <v>20</v>
      </c>
      <c r="D10310" t="s">
        <v>26</v>
      </c>
      <c r="E10310" t="s">
        <v>36</v>
      </c>
      <c r="F10310" t="s">
        <v>30</v>
      </c>
      <c r="G10310" t="s">
        <v>24</v>
      </c>
      <c r="H10310">
        <v>1</v>
      </c>
      <c r="I10310" t="s">
        <v>177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28</v>
      </c>
      <c r="S10310">
        <v>7</v>
      </c>
    </row>
    <row r="10311" spans="1:19" x14ac:dyDescent="0.3">
      <c r="A10311">
        <v>10310</v>
      </c>
      <c r="B10311" t="s">
        <v>23</v>
      </c>
      <c r="C10311" t="s">
        <v>39</v>
      </c>
      <c r="D10311" t="s">
        <v>40</v>
      </c>
      <c r="E10311" t="s">
        <v>43</v>
      </c>
      <c r="F10311" t="s">
        <v>25</v>
      </c>
      <c r="G10311" t="s">
        <v>24</v>
      </c>
      <c r="H10311">
        <v>6</v>
      </c>
      <c r="I10311" t="s">
        <v>176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28</v>
      </c>
      <c r="S10311">
        <v>6</v>
      </c>
    </row>
    <row r="10312" spans="1:19" x14ac:dyDescent="0.3">
      <c r="A10312">
        <v>10311</v>
      </c>
      <c r="B10312" t="s">
        <v>31</v>
      </c>
      <c r="C10312" t="s">
        <v>39</v>
      </c>
      <c r="D10312" t="s">
        <v>40</v>
      </c>
      <c r="E10312" t="s">
        <v>36</v>
      </c>
      <c r="F10312" t="s">
        <v>25</v>
      </c>
      <c r="G10312" t="s">
        <v>17</v>
      </c>
      <c r="H10312">
        <v>1</v>
      </c>
      <c r="I10312" t="s">
        <v>176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21</v>
      </c>
      <c r="S10312">
        <v>5</v>
      </c>
    </row>
    <row r="10313" spans="1:19" x14ac:dyDescent="0.3">
      <c r="A10313">
        <v>10312</v>
      </c>
      <c r="B10313" t="s">
        <v>16</v>
      </c>
      <c r="C10313" t="s">
        <v>39</v>
      </c>
      <c r="D10313" t="s">
        <v>26</v>
      </c>
      <c r="E10313" t="s">
        <v>43</v>
      </c>
      <c r="F10313" t="s">
        <v>25</v>
      </c>
      <c r="G10313" t="s">
        <v>17</v>
      </c>
      <c r="H10313">
        <v>5</v>
      </c>
      <c r="I10313" t="s">
        <v>178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21</v>
      </c>
      <c r="S10313">
        <v>3</v>
      </c>
    </row>
    <row r="10314" spans="1:19" x14ac:dyDescent="0.3">
      <c r="A10314">
        <v>10313</v>
      </c>
      <c r="B10314" t="s">
        <v>42</v>
      </c>
      <c r="C10314" t="s">
        <v>20</v>
      </c>
      <c r="D10314" t="s">
        <v>32</v>
      </c>
      <c r="E10314" t="s">
        <v>29</v>
      </c>
      <c r="F10314" t="s">
        <v>30</v>
      </c>
      <c r="G10314" t="s">
        <v>17</v>
      </c>
      <c r="H10314">
        <v>8</v>
      </c>
      <c r="I10314" t="s">
        <v>176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28</v>
      </c>
      <c r="S10314">
        <v>8</v>
      </c>
    </row>
    <row r="10315" spans="1:19" x14ac:dyDescent="0.3">
      <c r="A10315">
        <v>10314</v>
      </c>
      <c r="B10315" t="s">
        <v>23</v>
      </c>
      <c r="C10315" t="s">
        <v>20</v>
      </c>
      <c r="D10315" t="s">
        <v>26</v>
      </c>
      <c r="E10315" t="s">
        <v>22</v>
      </c>
      <c r="F10315" t="s">
        <v>25</v>
      </c>
      <c r="G10315" t="s">
        <v>24</v>
      </c>
      <c r="H10315">
        <v>12</v>
      </c>
      <c r="I10315" t="s">
        <v>178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34</v>
      </c>
      <c r="S10315">
        <v>3</v>
      </c>
    </row>
    <row r="10316" spans="1:19" x14ac:dyDescent="0.3">
      <c r="A10316">
        <v>10315</v>
      </c>
      <c r="B10316" t="s">
        <v>37</v>
      </c>
      <c r="C10316" t="s">
        <v>20</v>
      </c>
      <c r="D10316" t="s">
        <v>40</v>
      </c>
      <c r="E10316" t="s">
        <v>45</v>
      </c>
      <c r="F10316" t="s">
        <v>18</v>
      </c>
      <c r="G10316" t="s">
        <v>35</v>
      </c>
      <c r="H10316">
        <v>6</v>
      </c>
      <c r="I10316" t="s">
        <v>176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21</v>
      </c>
      <c r="S10316">
        <v>3</v>
      </c>
    </row>
    <row r="10317" spans="1:19" x14ac:dyDescent="0.3">
      <c r="A10317">
        <v>10316</v>
      </c>
      <c r="B10317" t="s">
        <v>33</v>
      </c>
      <c r="C10317" t="s">
        <v>20</v>
      </c>
      <c r="D10317" t="s">
        <v>19</v>
      </c>
      <c r="E10317" t="s">
        <v>43</v>
      </c>
      <c r="F10317" t="s">
        <v>18</v>
      </c>
      <c r="G10317" t="s">
        <v>35</v>
      </c>
      <c r="H10317">
        <v>2</v>
      </c>
      <c r="I10317" t="s">
        <v>176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28</v>
      </c>
      <c r="S10317">
        <v>3</v>
      </c>
    </row>
    <row r="10318" spans="1:19" x14ac:dyDescent="0.3">
      <c r="A10318">
        <v>10317</v>
      </c>
      <c r="B10318" t="s">
        <v>37</v>
      </c>
      <c r="C10318" t="s">
        <v>39</v>
      </c>
      <c r="D10318" t="s">
        <v>40</v>
      </c>
      <c r="E10318" t="s">
        <v>29</v>
      </c>
      <c r="F10318" t="s">
        <v>18</v>
      </c>
      <c r="G10318" t="s">
        <v>24</v>
      </c>
      <c r="H10318">
        <v>5</v>
      </c>
      <c r="I10318" t="s">
        <v>176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28</v>
      </c>
      <c r="S10318">
        <v>8</v>
      </c>
    </row>
    <row r="10319" spans="1:19" x14ac:dyDescent="0.3">
      <c r="A10319">
        <v>10318</v>
      </c>
      <c r="B10319" t="s">
        <v>33</v>
      </c>
      <c r="C10319" t="s">
        <v>34</v>
      </c>
      <c r="D10319" t="s">
        <v>44</v>
      </c>
      <c r="E10319" t="s">
        <v>45</v>
      </c>
      <c r="F10319" t="s">
        <v>30</v>
      </c>
      <c r="G10319" t="s">
        <v>24</v>
      </c>
      <c r="H10319">
        <v>1</v>
      </c>
      <c r="I10319" t="s">
        <v>176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28</v>
      </c>
      <c r="S10319">
        <v>9</v>
      </c>
    </row>
    <row r="10320" spans="1:19" x14ac:dyDescent="0.3">
      <c r="A10320">
        <v>10319</v>
      </c>
      <c r="B10320" t="s">
        <v>42</v>
      </c>
      <c r="C10320" t="s">
        <v>39</v>
      </c>
      <c r="D10320" t="s">
        <v>40</v>
      </c>
      <c r="E10320" t="s">
        <v>41</v>
      </c>
      <c r="F10320" t="s">
        <v>25</v>
      </c>
      <c r="G10320" t="s">
        <v>17</v>
      </c>
      <c r="H10320">
        <v>12</v>
      </c>
      <c r="I10320" t="s">
        <v>178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28</v>
      </c>
      <c r="S10320">
        <v>1</v>
      </c>
    </row>
    <row r="10321" spans="1:19" x14ac:dyDescent="0.3">
      <c r="A10321">
        <v>10320</v>
      </c>
      <c r="B10321" t="s">
        <v>37</v>
      </c>
      <c r="C10321" t="s">
        <v>39</v>
      </c>
      <c r="D10321" t="s">
        <v>32</v>
      </c>
      <c r="E10321" t="s">
        <v>29</v>
      </c>
      <c r="F10321" t="s">
        <v>18</v>
      </c>
      <c r="G10321" t="s">
        <v>24</v>
      </c>
      <c r="H10321">
        <v>0</v>
      </c>
      <c r="I10321" t="s">
        <v>177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21</v>
      </c>
      <c r="S10321">
        <v>2</v>
      </c>
    </row>
    <row r="10322" spans="1:19" x14ac:dyDescent="0.3">
      <c r="A10322">
        <v>10321</v>
      </c>
      <c r="B10322" t="s">
        <v>37</v>
      </c>
      <c r="C10322" t="s">
        <v>34</v>
      </c>
      <c r="D10322" t="s">
        <v>44</v>
      </c>
      <c r="E10322" t="s">
        <v>15</v>
      </c>
      <c r="F10322" t="s">
        <v>25</v>
      </c>
      <c r="G10322" t="s">
        <v>24</v>
      </c>
      <c r="H10322">
        <v>10</v>
      </c>
      <c r="I10322" t="s">
        <v>178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34</v>
      </c>
      <c r="S10322">
        <v>6</v>
      </c>
    </row>
    <row r="10323" spans="1:19" x14ac:dyDescent="0.3">
      <c r="A10323">
        <v>10322</v>
      </c>
      <c r="B10323" t="s">
        <v>23</v>
      </c>
      <c r="C10323" t="s">
        <v>20</v>
      </c>
      <c r="D10323" t="s">
        <v>32</v>
      </c>
      <c r="E10323" t="s">
        <v>15</v>
      </c>
      <c r="F10323" t="s">
        <v>25</v>
      </c>
      <c r="G10323" t="s">
        <v>35</v>
      </c>
      <c r="H10323">
        <v>4</v>
      </c>
      <c r="I10323" t="s">
        <v>176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28</v>
      </c>
      <c r="S10323">
        <v>9</v>
      </c>
    </row>
    <row r="10324" spans="1:19" x14ac:dyDescent="0.3">
      <c r="A10324">
        <v>10323</v>
      </c>
      <c r="B10324" t="s">
        <v>31</v>
      </c>
      <c r="C10324" t="s">
        <v>20</v>
      </c>
      <c r="D10324" t="s">
        <v>44</v>
      </c>
      <c r="E10324" t="s">
        <v>45</v>
      </c>
      <c r="F10324" t="s">
        <v>18</v>
      </c>
      <c r="G10324" t="s">
        <v>35</v>
      </c>
      <c r="H10324">
        <v>1</v>
      </c>
      <c r="I10324" t="s">
        <v>178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21</v>
      </c>
      <c r="S10324">
        <v>3</v>
      </c>
    </row>
    <row r="10325" spans="1:19" x14ac:dyDescent="0.3">
      <c r="A10325">
        <v>10324</v>
      </c>
      <c r="B10325" t="s">
        <v>31</v>
      </c>
      <c r="C10325" t="s">
        <v>39</v>
      </c>
      <c r="D10325" t="s">
        <v>38</v>
      </c>
      <c r="E10325" t="s">
        <v>41</v>
      </c>
      <c r="F10325" t="s">
        <v>18</v>
      </c>
      <c r="G10325" t="s">
        <v>17</v>
      </c>
      <c r="H10325">
        <v>5</v>
      </c>
      <c r="I10325" t="s">
        <v>176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21</v>
      </c>
      <c r="S10325">
        <v>1</v>
      </c>
    </row>
    <row r="10326" spans="1:19" x14ac:dyDescent="0.3">
      <c r="A10326">
        <v>10325</v>
      </c>
      <c r="B10326" t="s">
        <v>42</v>
      </c>
      <c r="C10326" t="s">
        <v>34</v>
      </c>
      <c r="D10326" t="s">
        <v>44</v>
      </c>
      <c r="E10326" t="s">
        <v>43</v>
      </c>
      <c r="F10326" t="s">
        <v>30</v>
      </c>
      <c r="G10326" t="s">
        <v>35</v>
      </c>
      <c r="H10326">
        <v>7</v>
      </c>
      <c r="I10326" t="s">
        <v>176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28</v>
      </c>
      <c r="S10326">
        <v>8</v>
      </c>
    </row>
    <row r="10327" spans="1:19" x14ac:dyDescent="0.3">
      <c r="A10327">
        <v>10326</v>
      </c>
      <c r="B10327" t="s">
        <v>42</v>
      </c>
      <c r="C10327" t="s">
        <v>39</v>
      </c>
      <c r="D10327" t="s">
        <v>40</v>
      </c>
      <c r="E10327" t="s">
        <v>29</v>
      </c>
      <c r="F10327" t="s">
        <v>18</v>
      </c>
      <c r="G10327" t="s">
        <v>35</v>
      </c>
      <c r="H10327">
        <v>12</v>
      </c>
      <c r="I10327" t="s">
        <v>177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34</v>
      </c>
      <c r="S10327">
        <v>1</v>
      </c>
    </row>
    <row r="10328" spans="1:19" x14ac:dyDescent="0.3">
      <c r="A10328">
        <v>10327</v>
      </c>
      <c r="B10328" t="s">
        <v>37</v>
      </c>
      <c r="C10328" t="s">
        <v>34</v>
      </c>
      <c r="D10328" t="s">
        <v>19</v>
      </c>
      <c r="E10328" t="s">
        <v>43</v>
      </c>
      <c r="F10328" t="s">
        <v>25</v>
      </c>
      <c r="G10328" t="s">
        <v>17</v>
      </c>
      <c r="H10328">
        <v>8</v>
      </c>
      <c r="I10328" t="s">
        <v>178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28</v>
      </c>
      <c r="S10328">
        <v>7</v>
      </c>
    </row>
    <row r="10329" spans="1:19" x14ac:dyDescent="0.3">
      <c r="A10329">
        <v>10328</v>
      </c>
      <c r="B10329" t="s">
        <v>23</v>
      </c>
      <c r="C10329" t="s">
        <v>20</v>
      </c>
      <c r="D10329" t="s">
        <v>38</v>
      </c>
      <c r="E10329" t="s">
        <v>22</v>
      </c>
      <c r="F10329" t="s">
        <v>30</v>
      </c>
      <c r="G10329" t="s">
        <v>17</v>
      </c>
      <c r="H10329">
        <v>7</v>
      </c>
      <c r="I10329" t="s">
        <v>178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21</v>
      </c>
      <c r="S10329">
        <v>1</v>
      </c>
    </row>
    <row r="10330" spans="1:19" x14ac:dyDescent="0.3">
      <c r="A10330">
        <v>10329</v>
      </c>
      <c r="B10330" t="s">
        <v>37</v>
      </c>
      <c r="C10330" t="s">
        <v>27</v>
      </c>
      <c r="D10330" t="s">
        <v>19</v>
      </c>
      <c r="E10330" t="s">
        <v>43</v>
      </c>
      <c r="F10330" t="s">
        <v>25</v>
      </c>
      <c r="G10330" t="s">
        <v>24</v>
      </c>
      <c r="H10330">
        <v>3</v>
      </c>
      <c r="I10330" t="s">
        <v>177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28</v>
      </c>
      <c r="S10330">
        <v>6</v>
      </c>
    </row>
    <row r="10331" spans="1:19" x14ac:dyDescent="0.3">
      <c r="A10331">
        <v>10330</v>
      </c>
      <c r="B10331" t="s">
        <v>33</v>
      </c>
      <c r="C10331" t="s">
        <v>20</v>
      </c>
      <c r="D10331" t="s">
        <v>26</v>
      </c>
      <c r="E10331" t="s">
        <v>45</v>
      </c>
      <c r="F10331" t="s">
        <v>30</v>
      </c>
      <c r="G10331" t="s">
        <v>17</v>
      </c>
      <c r="H10331">
        <v>2</v>
      </c>
      <c r="I10331" t="s">
        <v>178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21</v>
      </c>
      <c r="S10331">
        <v>5</v>
      </c>
    </row>
    <row r="10332" spans="1:19" x14ac:dyDescent="0.3">
      <c r="A10332">
        <v>10331</v>
      </c>
      <c r="B10332" t="s">
        <v>33</v>
      </c>
      <c r="C10332" t="s">
        <v>20</v>
      </c>
      <c r="D10332" t="s">
        <v>32</v>
      </c>
      <c r="E10332" t="s">
        <v>36</v>
      </c>
      <c r="F10332" t="s">
        <v>25</v>
      </c>
      <c r="G10332" t="s">
        <v>17</v>
      </c>
      <c r="H10332">
        <v>11</v>
      </c>
      <c r="I10332" t="s">
        <v>178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28</v>
      </c>
      <c r="S10332">
        <v>7</v>
      </c>
    </row>
    <row r="10333" spans="1:19" x14ac:dyDescent="0.3">
      <c r="A10333">
        <v>10332</v>
      </c>
      <c r="B10333" t="s">
        <v>23</v>
      </c>
      <c r="C10333" t="s">
        <v>34</v>
      </c>
      <c r="D10333" t="s">
        <v>40</v>
      </c>
      <c r="E10333" t="s">
        <v>29</v>
      </c>
      <c r="F10333" t="s">
        <v>25</v>
      </c>
      <c r="G10333" t="s">
        <v>17</v>
      </c>
      <c r="H10333">
        <v>12</v>
      </c>
      <c r="I10333" t="s">
        <v>178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28</v>
      </c>
      <c r="S10333">
        <v>7</v>
      </c>
    </row>
    <row r="10334" spans="1:19" x14ac:dyDescent="0.3">
      <c r="A10334">
        <v>10333</v>
      </c>
      <c r="B10334" t="s">
        <v>16</v>
      </c>
      <c r="C10334" t="s">
        <v>20</v>
      </c>
      <c r="D10334" t="s">
        <v>40</v>
      </c>
      <c r="E10334" t="s">
        <v>15</v>
      </c>
      <c r="F10334" t="s">
        <v>25</v>
      </c>
      <c r="G10334" t="s">
        <v>24</v>
      </c>
      <c r="H10334">
        <v>10</v>
      </c>
      <c r="I10334" t="s">
        <v>178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34</v>
      </c>
      <c r="S10334">
        <v>2</v>
      </c>
    </row>
    <row r="10335" spans="1:19" x14ac:dyDescent="0.3">
      <c r="A10335">
        <v>10334</v>
      </c>
      <c r="B10335" t="s">
        <v>33</v>
      </c>
      <c r="C10335" t="s">
        <v>20</v>
      </c>
      <c r="D10335" t="s">
        <v>19</v>
      </c>
      <c r="E10335" t="s">
        <v>29</v>
      </c>
      <c r="F10335" t="s">
        <v>30</v>
      </c>
      <c r="G10335" t="s">
        <v>17</v>
      </c>
      <c r="H10335">
        <v>12</v>
      </c>
      <c r="I10335" t="s">
        <v>178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34</v>
      </c>
      <c r="S10335">
        <v>1</v>
      </c>
    </row>
    <row r="10336" spans="1:19" x14ac:dyDescent="0.3">
      <c r="A10336">
        <v>10335</v>
      </c>
      <c r="B10336" t="s">
        <v>42</v>
      </c>
      <c r="C10336" t="s">
        <v>39</v>
      </c>
      <c r="D10336" t="s">
        <v>32</v>
      </c>
      <c r="E10336" t="s">
        <v>36</v>
      </c>
      <c r="F10336" t="s">
        <v>18</v>
      </c>
      <c r="G10336" t="s">
        <v>35</v>
      </c>
      <c r="H10336">
        <v>0</v>
      </c>
      <c r="I10336" t="s">
        <v>177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28</v>
      </c>
      <c r="S10336">
        <v>1</v>
      </c>
    </row>
    <row r="10337" spans="1:19" x14ac:dyDescent="0.3">
      <c r="A10337">
        <v>10336</v>
      </c>
      <c r="B10337" t="s">
        <v>16</v>
      </c>
      <c r="C10337" t="s">
        <v>27</v>
      </c>
      <c r="D10337" t="s">
        <v>40</v>
      </c>
      <c r="E10337" t="s">
        <v>29</v>
      </c>
      <c r="F10337" t="s">
        <v>30</v>
      </c>
      <c r="G10337" t="s">
        <v>17</v>
      </c>
      <c r="H10337">
        <v>8</v>
      </c>
      <c r="I10337" t="s">
        <v>176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34</v>
      </c>
      <c r="S10337">
        <v>6</v>
      </c>
    </row>
    <row r="10338" spans="1:19" x14ac:dyDescent="0.3">
      <c r="A10338">
        <v>10337</v>
      </c>
      <c r="B10338" t="s">
        <v>33</v>
      </c>
      <c r="C10338" t="s">
        <v>39</v>
      </c>
      <c r="D10338" t="s">
        <v>40</v>
      </c>
      <c r="E10338" t="s">
        <v>41</v>
      </c>
      <c r="F10338" t="s">
        <v>18</v>
      </c>
      <c r="G10338" t="s">
        <v>35</v>
      </c>
      <c r="H10338">
        <v>13</v>
      </c>
      <c r="I10338" t="s">
        <v>177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34</v>
      </c>
      <c r="S10338">
        <v>5</v>
      </c>
    </row>
    <row r="10339" spans="1:19" x14ac:dyDescent="0.3">
      <c r="A10339">
        <v>10338</v>
      </c>
      <c r="B10339" t="s">
        <v>33</v>
      </c>
      <c r="C10339" t="s">
        <v>39</v>
      </c>
      <c r="D10339" t="s">
        <v>26</v>
      </c>
      <c r="E10339" t="s">
        <v>43</v>
      </c>
      <c r="F10339" t="s">
        <v>18</v>
      </c>
      <c r="G10339" t="s">
        <v>35</v>
      </c>
      <c r="H10339">
        <v>12</v>
      </c>
      <c r="I10339" t="s">
        <v>178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34</v>
      </c>
      <c r="S10339">
        <v>3</v>
      </c>
    </row>
    <row r="10340" spans="1:19" x14ac:dyDescent="0.3">
      <c r="A10340">
        <v>10339</v>
      </c>
      <c r="B10340" t="s">
        <v>16</v>
      </c>
      <c r="C10340" t="s">
        <v>27</v>
      </c>
      <c r="D10340" t="s">
        <v>40</v>
      </c>
      <c r="E10340" t="s">
        <v>36</v>
      </c>
      <c r="F10340" t="s">
        <v>18</v>
      </c>
      <c r="G10340" t="s">
        <v>35</v>
      </c>
      <c r="H10340">
        <v>3</v>
      </c>
      <c r="I10340" t="s">
        <v>177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21</v>
      </c>
      <c r="S10340">
        <v>6</v>
      </c>
    </row>
    <row r="10341" spans="1:19" x14ac:dyDescent="0.3">
      <c r="A10341">
        <v>10340</v>
      </c>
      <c r="B10341" t="s">
        <v>16</v>
      </c>
      <c r="C10341" t="s">
        <v>39</v>
      </c>
      <c r="D10341" t="s">
        <v>32</v>
      </c>
      <c r="E10341" t="s">
        <v>22</v>
      </c>
      <c r="F10341" t="s">
        <v>30</v>
      </c>
      <c r="G10341" t="s">
        <v>24</v>
      </c>
      <c r="H10341">
        <v>1</v>
      </c>
      <c r="I10341" t="s">
        <v>176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28</v>
      </c>
      <c r="S10341">
        <v>3</v>
      </c>
    </row>
    <row r="10342" spans="1:19" x14ac:dyDescent="0.3">
      <c r="A10342">
        <v>10341</v>
      </c>
      <c r="B10342" t="s">
        <v>42</v>
      </c>
      <c r="C10342" t="s">
        <v>20</v>
      </c>
      <c r="D10342" t="s">
        <v>26</v>
      </c>
      <c r="E10342" t="s">
        <v>41</v>
      </c>
      <c r="F10342" t="s">
        <v>30</v>
      </c>
      <c r="G10342" t="s">
        <v>35</v>
      </c>
      <c r="H10342">
        <v>2</v>
      </c>
      <c r="I10342" t="s">
        <v>178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21</v>
      </c>
      <c r="S10342">
        <v>4</v>
      </c>
    </row>
    <row r="10343" spans="1:19" x14ac:dyDescent="0.3">
      <c r="A10343">
        <v>10342</v>
      </c>
      <c r="B10343" t="s">
        <v>37</v>
      </c>
      <c r="C10343" t="s">
        <v>34</v>
      </c>
      <c r="D10343" t="s">
        <v>32</v>
      </c>
      <c r="E10343" t="s">
        <v>22</v>
      </c>
      <c r="F10343" t="s">
        <v>25</v>
      </c>
      <c r="G10343" t="s">
        <v>35</v>
      </c>
      <c r="H10343">
        <v>10</v>
      </c>
      <c r="I10343" t="s">
        <v>176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34</v>
      </c>
      <c r="S10343">
        <v>6</v>
      </c>
    </row>
    <row r="10344" spans="1:19" x14ac:dyDescent="0.3">
      <c r="A10344">
        <v>10343</v>
      </c>
      <c r="B10344" t="s">
        <v>23</v>
      </c>
      <c r="C10344" t="s">
        <v>20</v>
      </c>
      <c r="D10344" t="s">
        <v>40</v>
      </c>
      <c r="E10344" t="s">
        <v>29</v>
      </c>
      <c r="F10344" t="s">
        <v>25</v>
      </c>
      <c r="G10344" t="s">
        <v>35</v>
      </c>
      <c r="H10344">
        <v>4</v>
      </c>
      <c r="I10344" t="s">
        <v>178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21</v>
      </c>
      <c r="S10344">
        <v>4</v>
      </c>
    </row>
    <row r="10345" spans="1:19" x14ac:dyDescent="0.3">
      <c r="A10345">
        <v>10344</v>
      </c>
      <c r="B10345" t="s">
        <v>42</v>
      </c>
      <c r="C10345" t="s">
        <v>27</v>
      </c>
      <c r="D10345" t="s">
        <v>44</v>
      </c>
      <c r="E10345" t="s">
        <v>15</v>
      </c>
      <c r="F10345" t="s">
        <v>25</v>
      </c>
      <c r="G10345" t="s">
        <v>24</v>
      </c>
      <c r="H10345">
        <v>5</v>
      </c>
      <c r="I10345" t="s">
        <v>178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28</v>
      </c>
      <c r="S10345">
        <v>9</v>
      </c>
    </row>
    <row r="10346" spans="1:19" x14ac:dyDescent="0.3">
      <c r="A10346">
        <v>10345</v>
      </c>
      <c r="B10346" t="s">
        <v>16</v>
      </c>
      <c r="C10346" t="s">
        <v>20</v>
      </c>
      <c r="D10346" t="s">
        <v>40</v>
      </c>
      <c r="E10346" t="s">
        <v>22</v>
      </c>
      <c r="F10346" t="s">
        <v>30</v>
      </c>
      <c r="G10346" t="s">
        <v>24</v>
      </c>
      <c r="H10346">
        <v>12</v>
      </c>
      <c r="I10346" t="s">
        <v>178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28</v>
      </c>
      <c r="S10346">
        <v>3</v>
      </c>
    </row>
  </sheetData>
  <autoFilter ref="A1:S1034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Dashboard</vt:lpstr>
      <vt:lpstr>Calc</vt:lpstr>
      <vt:lpstr>Data</vt:lpstr>
      <vt:lpstr>d_company_industry</vt:lpstr>
      <vt:lpstr>d_company_size</vt:lpstr>
      <vt:lpstr>d_country</vt:lpstr>
      <vt:lpstr>d_education_level</vt:lpstr>
      <vt:lpstr>d_experience_level</vt:lpstr>
      <vt:lpstr>d_hiring_urgency</vt:lpstr>
      <vt:lpstr>d_job_id</vt:lpstr>
      <vt:lpstr>d_job_openings</vt:lpstr>
      <vt:lpstr>d_job_posting_month</vt:lpstr>
      <vt:lpstr>d_job_posting_year</vt:lpstr>
      <vt:lpstr>d_job_title</vt:lpstr>
      <vt:lpstr>d_remote_type</vt:lpstr>
      <vt:lpstr>d_salary</vt:lpstr>
      <vt:lpstr>d_skills_cloud</vt:lpstr>
      <vt:lpstr>d_skills_deep_learning</vt:lpstr>
      <vt:lpstr>d_skills_ml</vt:lpstr>
      <vt:lpstr>d_skills_python</vt:lpstr>
      <vt:lpstr>d_skills_sql</vt:lpstr>
      <vt:lpstr>d_vis</vt:lpstr>
      <vt:lpstr>d_years_experience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Deepak Kumar</cp:lastModifiedBy>
  <cp:revision>2</cp:revision>
  <dcterms:created xsi:type="dcterms:W3CDTF">2026-10-03T15:13:01Z</dcterms:created>
  <dcterms:modified xsi:type="dcterms:W3CDTF">2026-10-03T16:50:36Z</dcterms:modified>
  <dc:language>en-US</dc:language>
</cp:coreProperties>
</file>